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mc:AlternateContent xmlns:mc="http://schemas.openxmlformats.org/markup-compatibility/2006">
    <mc:Choice Requires="x15">
      <x15ac:absPath xmlns:x15ac="http://schemas.microsoft.com/office/spreadsheetml/2010/11/ac" url="\\fp\Hesabras\1400\صورتهای مالی 1400\"/>
    </mc:Choice>
  </mc:AlternateContent>
  <xr:revisionPtr revIDLastSave="0" documentId="13_ncr:1_{1047094B-10BF-429D-A1EE-5AF009F6A3B6}" xr6:coauthVersionLast="47" xr6:coauthVersionMax="47" xr10:uidLastSave="{00000000-0000-0000-0000-000000000000}"/>
  <bookViews>
    <workbookView xWindow="-120" yWindow="-120" windowWidth="29040" windowHeight="15840" tabRatio="932" firstSheet="4" activeTab="4" xr2:uid="{00000000-000D-0000-FFFF-FFFF00000000}"/>
  </bookViews>
  <sheets>
    <sheet name="جامع" sheetId="7" state="hidden" r:id="rId1"/>
    <sheet name="تراز 1399" sheetId="107" state="hidden" r:id="rId2"/>
    <sheet name="ریال" sheetId="142" state="hidden" r:id="rId3"/>
    <sheet name="تراز 1400" sheetId="116" state="hidden" r:id="rId4"/>
    <sheet name="سربرگ" sheetId="2" r:id="rId5"/>
    <sheet name="1" sheetId="87" r:id="rId6"/>
    <sheet name="2" sheetId="8" r:id="rId7"/>
    <sheet name="5 (2)" sheetId="112" state="hidden" r:id="rId8"/>
    <sheet name="270" sheetId="111" state="hidden" r:id="rId9"/>
    <sheet name="3" sheetId="97" r:id="rId10"/>
    <sheet name="4" sheetId="12" r:id="rId11"/>
    <sheet name="5" sheetId="14" r:id="rId12"/>
    <sheet name="6" sheetId="69" r:id="rId13"/>
    <sheet name="7" sheetId="70" r:id="rId14"/>
    <sheet name="8" sheetId="127" r:id="rId15"/>
    <sheet name="9" sheetId="128" r:id="rId16"/>
    <sheet name="10" sheetId="33" r:id="rId17"/>
    <sheet name="11" sheetId="129" r:id="rId18"/>
    <sheet name="12" sheetId="91" r:id="rId19"/>
    <sheet name="13" sheetId="130" r:id="rId20"/>
    <sheet name="14" sheetId="131" r:id="rId21"/>
    <sheet name="15" sheetId="123" r:id="rId22"/>
    <sheet name="16" sheetId="132" r:id="rId23"/>
    <sheet name="17" sheetId="133" r:id="rId24"/>
    <sheet name="18" sheetId="139" r:id="rId25"/>
    <sheet name="19" sheetId="143" r:id="rId26"/>
    <sheet name="20" sheetId="148" r:id="rId27"/>
    <sheet name="21" sheetId="144" r:id="rId28"/>
    <sheet name="22" sheetId="145" r:id="rId29"/>
    <sheet name="23" sheetId="146" r:id="rId30"/>
    <sheet name="24" sheetId="135" r:id="rId31"/>
    <sheet name="25" sheetId="88" r:id="rId32"/>
    <sheet name="26" sheetId="122" r:id="rId33"/>
    <sheet name="27" sheetId="92" r:id="rId34"/>
    <sheet name="28" sheetId="149" r:id="rId35"/>
    <sheet name="29" sheetId="121" r:id="rId36"/>
    <sheet name="30" sheetId="43" r:id="rId37"/>
    <sheet name="31" sheetId="108" r:id="rId38"/>
    <sheet name="32" sheetId="100" r:id="rId39"/>
    <sheet name="33" sheetId="45" r:id="rId40"/>
    <sheet name="34" sheetId="94" r:id="rId41"/>
    <sheet name="35" sheetId="109" r:id="rId42"/>
    <sheet name="21." sheetId="59" state="hidden" r:id="rId43"/>
    <sheet name="36" sheetId="136" r:id="rId44"/>
    <sheet name="37" sheetId="117" r:id="rId45"/>
    <sheet name="38" sheetId="118" r:id="rId46"/>
    <sheet name="39" sheetId="137" r:id="rId47"/>
    <sheet name="40" sheetId="103" r:id="rId48"/>
    <sheet name="41" sheetId="49" r:id="rId49"/>
    <sheet name="42" sheetId="86" r:id="rId50"/>
    <sheet name="43" sheetId="120" r:id="rId51"/>
    <sheet name="44" sheetId="119" r:id="rId52"/>
    <sheet name="45" sheetId="110" r:id="rId53"/>
    <sheet name="42-بررسی مجدد" sheetId="114" state="hidden" r:id="rId54"/>
    <sheet name="46" sheetId="138" r:id="rId55"/>
    <sheet name="47" sheetId="64" r:id="rId56"/>
    <sheet name="48" sheetId="140" r:id="rId57"/>
    <sheet name="49" sheetId="126" r:id="rId58"/>
    <sheet name="ریز" sheetId="115" state="hidden" r:id="rId59"/>
    <sheet name="مواد و مصالح 1398 (2)" sheetId="96" state="hidden" r:id="rId60"/>
  </sheets>
  <externalReferences>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1312" localSheetId="25">'[1]13'!#REF!</definedName>
    <definedName name="_1312" localSheetId="26">'[1]13'!#REF!</definedName>
    <definedName name="_1312" localSheetId="27">'[1]13'!#REF!</definedName>
    <definedName name="_1312" localSheetId="28">'[1]13'!#REF!</definedName>
    <definedName name="_1312" localSheetId="29">'[1]13'!#REF!</definedName>
    <definedName name="_1312" localSheetId="54">'[1]13'!#REF!</definedName>
    <definedName name="_1312">'[1]13'!#REF!</definedName>
    <definedName name="_1323" localSheetId="25">'[1]13'!#REF!</definedName>
    <definedName name="_1323" localSheetId="26">'[1]13'!#REF!</definedName>
    <definedName name="_1323" localSheetId="27">'[1]13'!#REF!</definedName>
    <definedName name="_1323" localSheetId="28">'[1]13'!#REF!</definedName>
    <definedName name="_1323" localSheetId="29">'[1]13'!#REF!</definedName>
    <definedName name="_1323" localSheetId="54">'[1]13'!#REF!</definedName>
    <definedName name="_1323">'[1]13'!#REF!</definedName>
    <definedName name="_1466" localSheetId="25">'[1]14-3'!#REF!</definedName>
    <definedName name="_1466" localSheetId="26">'[1]14-3'!#REF!</definedName>
    <definedName name="_1466" localSheetId="27">'[1]14-3'!#REF!</definedName>
    <definedName name="_1466" localSheetId="28">'[1]14-3'!#REF!</definedName>
    <definedName name="_1466" localSheetId="29">'[1]14-3'!#REF!</definedName>
    <definedName name="_1466" localSheetId="54">'[1]14-3'!#REF!</definedName>
    <definedName name="_1466">'[1]14-3'!#REF!</definedName>
    <definedName name="_501" localSheetId="25">'[1]4-2'!#REF!</definedName>
    <definedName name="_501" localSheetId="26">'[1]4-2'!#REF!</definedName>
    <definedName name="_501" localSheetId="27">'[1]4-2'!#REF!</definedName>
    <definedName name="_501" localSheetId="28">'[1]4-2'!#REF!</definedName>
    <definedName name="_501" localSheetId="29">'[1]4-2'!#REF!</definedName>
    <definedName name="_501" localSheetId="54">'[1]4-2'!#REF!</definedName>
    <definedName name="_501">'[1]4-2'!#REF!</definedName>
    <definedName name="_B107">'[1]سود و زیان '!$C$13</definedName>
    <definedName name="_B108">'[1]سود و زیان '!$E$14</definedName>
    <definedName name="_B10901">'[1]10-9'!#REF!</definedName>
    <definedName name="_B10903">'[1]10-9'!#REF!</definedName>
    <definedName name="_B10904">'[1]10-9'!#REF!</definedName>
    <definedName name="_B10905">'[1]10-9'!#REF!</definedName>
    <definedName name="_B10906">'[1]10-9'!#REF!</definedName>
    <definedName name="_B10907">'[1]10-9'!#REF!</definedName>
    <definedName name="_B10908">'[1]10-9'!#REF!</definedName>
    <definedName name="_B10909">'[1]10-9'!#REF!</definedName>
    <definedName name="_B10910">'[1]10-9'!#REF!</definedName>
    <definedName name="_B10911">'[1]10-9'!#REF!</definedName>
    <definedName name="_B10912">'[1]10-9'!#REF!</definedName>
    <definedName name="_B10915">'[1]10-9'!#REF!</definedName>
    <definedName name="_B10916">'[1]10-9'!#REF!</definedName>
    <definedName name="_B10917">'[1]10-9'!#REF!</definedName>
    <definedName name="_B10918">'[1]10-9'!#REF!</definedName>
    <definedName name="_B10919">'[1]10-9'!#REF!</definedName>
    <definedName name="_B10920">'[1]10-9'!#REF!</definedName>
    <definedName name="_B10921">'[1]10-9'!#REF!</definedName>
    <definedName name="_B10922">'[1]10-9'!#REF!</definedName>
    <definedName name="_B10923">'[1]10-9'!#REF!</definedName>
    <definedName name="_B10924">'[1]10-9'!#REF!</definedName>
    <definedName name="_B10925">'[1]10-9'!#REF!</definedName>
    <definedName name="_B10926">'[1]10-9'!#REF!</definedName>
    <definedName name="_B10927">'[1]10-9'!#REF!</definedName>
    <definedName name="_B10928">'[1]10-9'!#REF!</definedName>
    <definedName name="_B10929">'[1]10-9'!#REF!</definedName>
    <definedName name="_B10936">'[1]10-9'!#REF!</definedName>
    <definedName name="_B10937">'[1]10-9'!#REF!</definedName>
    <definedName name="_B10939">'[1]10-9'!#REF!</definedName>
    <definedName name="_B10943">'[1]10-9'!#REF!</definedName>
    <definedName name="_B10944">'[1]10-9'!#REF!</definedName>
    <definedName name="_B10945">'[1]10-9'!#REF!</definedName>
    <definedName name="_B10946">'[1]10-9'!#REF!</definedName>
    <definedName name="_B10947">'[1]10-9'!#REF!</definedName>
    <definedName name="_B10948">'[1]10-9'!#REF!</definedName>
    <definedName name="_B10949">'[1]10-9'!#REF!</definedName>
    <definedName name="_B10950">'[1]10-9'!#REF!</definedName>
    <definedName name="_B10951">'[1]10-9'!#REF!</definedName>
    <definedName name="_B10952">'[1]10-9'!#REF!</definedName>
    <definedName name="_B10953">'[1]10-9'!#REF!</definedName>
    <definedName name="_B10954">'[1]10-9'!#REF!</definedName>
    <definedName name="_B10955">'[1]10-9'!#REF!</definedName>
    <definedName name="_B10959">'[1]10-9'!#REF!</definedName>
    <definedName name="_B10960">'[1]10-9'!#REF!</definedName>
    <definedName name="_B10961">'[1]10-9'!#REF!</definedName>
    <definedName name="_B1103">'[1]11'!#REF!</definedName>
    <definedName name="_B1104">'[1]11'!#REF!</definedName>
    <definedName name="_B1105">'[1]11'!#REF!</definedName>
    <definedName name="_B1111">'[1]11'!#REF!</definedName>
    <definedName name="_B1112">'[1]11'!#REF!</definedName>
    <definedName name="_B1113">'[1]11'!#REF!</definedName>
    <definedName name="_B1114">'[1]11'!#REF!</definedName>
    <definedName name="_B1115">'[1]11'!#REF!</definedName>
    <definedName name="_B112">'[1]سود و زیان '!$C$18</definedName>
    <definedName name="_B113">'[1]سود و زیان '!$C$19</definedName>
    <definedName name="_B1213">'[1]12'!#REF!</definedName>
    <definedName name="_B1214">'[1]12'!#REF!</definedName>
    <definedName name="_B1215">'[1]12'!#REF!</definedName>
    <definedName name="_B1216">'[1]12'!#REF!</definedName>
    <definedName name="_B1217">'[1]12'!#REF!</definedName>
    <definedName name="_B1218">'[1]12'!#REF!</definedName>
    <definedName name="_B1219">'[1]12'!#REF!</definedName>
    <definedName name="_B1220">'[1]12'!#REF!</definedName>
    <definedName name="_B1221">'[1]12'!#REF!</definedName>
    <definedName name="_B1222">'[1]12'!#REF!</definedName>
    <definedName name="_B1223">'[1]12'!#REF!</definedName>
    <definedName name="_B1224">'[1]12'!#REF!</definedName>
    <definedName name="_B1225">'[1]12'!#REF!</definedName>
    <definedName name="_B1227">'[1]12'!#REF!</definedName>
    <definedName name="_B1229">'[1]12'!#REF!</definedName>
    <definedName name="_B1230">'[1]12'!#REF!</definedName>
    <definedName name="_B1232">'[1]12'!#REF!</definedName>
    <definedName name="_B13">[1]ترازنامه!#REF!</definedName>
    <definedName name="_B1302">'[1]13'!#REF!</definedName>
    <definedName name="_B1303">'[1]13'!#REF!</definedName>
    <definedName name="_B1304">'[1]13'!#REF!</definedName>
    <definedName name="_B1306">'[1]13'!#REF!</definedName>
    <definedName name="_B1307">'[1]13'!#REF!</definedName>
    <definedName name="_B1309">'[1]13'!#REF!</definedName>
    <definedName name="_B1310">'[1]13'!#REF!</definedName>
    <definedName name="_B1311">'[1]13'!#REF!</definedName>
    <definedName name="_B1312">'[1]13'!#REF!</definedName>
    <definedName name="_B1313">'[1]13'!#REF!</definedName>
    <definedName name="_B1314">'[1]13'!#REF!</definedName>
    <definedName name="_B1315">'[1]13'!#REF!</definedName>
    <definedName name="_B1316">'[1]13'!#REF!</definedName>
    <definedName name="_B1317">'[1]13'!#REF!</definedName>
    <definedName name="_B1319">'[1]13'!#REF!</definedName>
    <definedName name="_B1321">'[1]13'!#REF!</definedName>
    <definedName name="_B1323">'[1]13'!#REF!</definedName>
    <definedName name="_B1324">'[1]13'!#REF!</definedName>
    <definedName name="_B1325">'[1]13'!#REF!</definedName>
    <definedName name="_B1326">'[1]13'!#REF!</definedName>
    <definedName name="_B1330">'[1]13'!#REF!</definedName>
    <definedName name="_B1331">'[1]13'!#REF!</definedName>
    <definedName name="_B1332">'[1]13'!#REF!</definedName>
    <definedName name="_B1333">'[1]13'!#REF!</definedName>
    <definedName name="_B1334">'[1]13'!#REF!</definedName>
    <definedName name="_B1335">'[1]13'!#REF!</definedName>
    <definedName name="_B1336">'[1]13'!#REF!</definedName>
    <definedName name="_B1337">'[1]13'!#REF!</definedName>
    <definedName name="_B1338">'[1]13'!#REF!</definedName>
    <definedName name="_B1339">'[1]13'!#REF!</definedName>
    <definedName name="_B1340">'[1]13'!#REF!</definedName>
    <definedName name="_B1341">'[1]13'!#REF!</definedName>
    <definedName name="_B1342">'[1]13'!#REF!</definedName>
    <definedName name="_B1343">'[1]13'!#REF!</definedName>
    <definedName name="_B1344">'[1]13'!#REF!</definedName>
    <definedName name="_B1345">'[1]13'!#REF!</definedName>
    <definedName name="_B1346">'[1]13'!#REF!</definedName>
    <definedName name="_B1347">'[1]13'!#REF!</definedName>
    <definedName name="_B1348">'[1]13'!#REF!</definedName>
    <definedName name="_B1349">'[1]13'!#REF!</definedName>
    <definedName name="_B1350">'[1]13'!#REF!</definedName>
    <definedName name="_B1351">'[1]13'!#REF!</definedName>
    <definedName name="_B1352">'[1]13'!#REF!</definedName>
    <definedName name="_B1353">'[1]13'!#REF!</definedName>
    <definedName name="_B1354">'[1]13'!#REF!</definedName>
    <definedName name="_B1355">'[1]13'!#REF!</definedName>
    <definedName name="_B1356">'[1]13'!#REF!</definedName>
    <definedName name="_B1357">'[1]13'!#REF!</definedName>
    <definedName name="_B1358">'[1]13'!#REF!</definedName>
    <definedName name="_B1359">'[1]13'!#REF!</definedName>
    <definedName name="_B1407">'[1]14'!#REF!</definedName>
    <definedName name="_B1408">'[1]14'!#REF!</definedName>
    <definedName name="_B1409">'[1]14'!#REF!</definedName>
    <definedName name="_B1410">'[1]14'!#REF!</definedName>
    <definedName name="_B1411">'[1]14'!#REF!</definedName>
    <definedName name="_B1412">'[1]14'!#REF!</definedName>
    <definedName name="_B1413">'[1]14'!#REF!</definedName>
    <definedName name="_B1419">'[1]14'!#REF!</definedName>
    <definedName name="_B1420">'[1]14'!#REF!</definedName>
    <definedName name="_B1423">'[1]14'!#REF!</definedName>
    <definedName name="_B1424">'[1]14'!#REF!</definedName>
    <definedName name="_B1425">'[1]14'!#REF!</definedName>
    <definedName name="_B1426">'[1]14'!#REF!</definedName>
    <definedName name="_B1427">'[1]14'!#REF!</definedName>
    <definedName name="_B1428">'[1]14'!#REF!</definedName>
    <definedName name="_B1429">'[1]14'!#REF!</definedName>
    <definedName name="_B1430">'[1]14'!#REF!</definedName>
    <definedName name="_B1431">'[1]14'!#REF!</definedName>
    <definedName name="_B1434">'[1]14'!#REF!</definedName>
    <definedName name="_B1436">'[1]14'!#REF!</definedName>
    <definedName name="_B1437">'[1]14'!#REF!</definedName>
    <definedName name="_B1438">'[1]14'!#REF!</definedName>
    <definedName name="_B1439">'[1]14'!#REF!</definedName>
    <definedName name="_B1449">'[1]14-3'!#REF!</definedName>
    <definedName name="_B1450">'[1]14-3'!#REF!</definedName>
    <definedName name="_B1451">'[1]14-3'!#REF!</definedName>
    <definedName name="_B1452">'[1]14-3'!#REF!</definedName>
    <definedName name="_B1453">'[1]14-3'!#REF!</definedName>
    <definedName name="_B1455">'[1]14-3'!#REF!</definedName>
    <definedName name="_B1458">'[1]14-3'!#REF!</definedName>
    <definedName name="_B1459">'[1]14-3'!#REF!</definedName>
    <definedName name="_B1460">'[1]14-3'!#REF!</definedName>
    <definedName name="_B1461">'[1]14-3'!#REF!</definedName>
    <definedName name="_B1462">'[1]14-3'!#REF!</definedName>
    <definedName name="_B1463">'[1]14-3'!#REF!</definedName>
    <definedName name="_B1464">'[1]14-3'!#REF!</definedName>
    <definedName name="_B1465">'[1]14-3'!#REF!</definedName>
    <definedName name="_B1466">'[1]14-3'!#REF!</definedName>
    <definedName name="_B1467">'[1]14-3'!#REF!</definedName>
    <definedName name="_B1468">'[1]14-3'!#REF!</definedName>
    <definedName name="_B1469">'[1]14-3'!#REF!</definedName>
    <definedName name="_B1470">'[1]14-3'!#REF!</definedName>
    <definedName name="_B1471">'[1]14-3'!#REF!</definedName>
    <definedName name="_B1472">'[1]14-3'!#REF!</definedName>
    <definedName name="_B1473">'[1]14-3'!#REF!</definedName>
    <definedName name="_B1474">'[1]14-3'!#REF!</definedName>
    <definedName name="_B1475">'[1]14-3'!#REF!</definedName>
    <definedName name="_B1481">'[1]14-4,15'!#REF!</definedName>
    <definedName name="_B1482">'[1]14-4,15'!#REF!</definedName>
    <definedName name="_B1485">'[1]14-4,15'!#REF!</definedName>
    <definedName name="_B1486">'[1]14-4,15'!#REF!</definedName>
    <definedName name="_B1487">'[1]14-4,15'!#REF!</definedName>
    <definedName name="_B1488">'[1]14-4,15'!#REF!</definedName>
    <definedName name="_B1489">'[1]14-4,15'!#REF!</definedName>
    <definedName name="_B1490">'[1]14-4,15'!#REF!</definedName>
    <definedName name="_B14900">'[1]14-3'!#REF!</definedName>
    <definedName name="_B1491">'[1]14-4,15'!#REF!</definedName>
    <definedName name="_B1492">'[1]14-4,15'!#REF!</definedName>
    <definedName name="_B1493">'[1]14-4,15'!#REF!</definedName>
    <definedName name="_B1494">'[1]14-3'!#REF!</definedName>
    <definedName name="_B1495">'[1]14-3'!#REF!</definedName>
    <definedName name="_B1496">'[1]14-3'!#REF!</definedName>
    <definedName name="_B1497">'[1]14-3'!#REF!</definedName>
    <definedName name="_B1501">'[1]14-4,15'!#REF!</definedName>
    <definedName name="_B19">[1]ترازنامه!#REF!</definedName>
    <definedName name="_B1900">#REF!</definedName>
    <definedName name="_B203">'[1]سود و زیان '!#REF!</definedName>
    <definedName name="_B204">'[1]سود و زیان '!$E$30</definedName>
    <definedName name="_B207">'[1]سود و زیان '!$E$28</definedName>
    <definedName name="_B208">'[1]سود و زیان '!#REF!</definedName>
    <definedName name="_B209">'[1]سود و زیان '!#REF!</definedName>
    <definedName name="_B2104">'[1]18,19,20'!#REF!</definedName>
    <definedName name="_B2105">'[1]18,19,20'!#REF!</definedName>
    <definedName name="_B2106">'[1]18,19,20'!#REF!</definedName>
    <definedName name="_B2107">'[1]18,19,20'!#REF!</definedName>
    <definedName name="_B214">'[1]سود و زیان '!#REF!</definedName>
    <definedName name="_B219">'[1]سود و زیان '!#REF!</definedName>
    <definedName name="_B22">[1]ترازنامه!#REF!</definedName>
    <definedName name="_B25100">#REF!</definedName>
    <definedName name="_B25101">#REF!</definedName>
    <definedName name="_B25102">#REF!</definedName>
    <definedName name="_B25103">#REF!</definedName>
    <definedName name="_B25104">#REF!</definedName>
    <definedName name="_B25105">#REF!</definedName>
    <definedName name="_B25106">#REF!</definedName>
    <definedName name="_B25107">#REF!</definedName>
    <definedName name="_B25108">#REF!</definedName>
    <definedName name="_B25109">#REF!</definedName>
    <definedName name="_B25110">#REF!</definedName>
    <definedName name="_B25111">#REF!</definedName>
    <definedName name="_B25112">#REF!</definedName>
    <definedName name="_B25113">#REF!</definedName>
    <definedName name="_B25114">#REF!</definedName>
    <definedName name="_B25115">'[1]22'!#REF!</definedName>
    <definedName name="_B25119">'[1]22'!#REF!</definedName>
    <definedName name="_B2521">'[1]22'!#REF!</definedName>
    <definedName name="_B2522">'[1]22'!#REF!</definedName>
    <definedName name="_B2523">'[1]22'!#REF!</definedName>
    <definedName name="_B2524">'[1]22'!#REF!</definedName>
    <definedName name="_B2525">'[1]22'!#REF!</definedName>
    <definedName name="_B2526">'[1]22'!#REF!</definedName>
    <definedName name="_B2527">'[1]22'!#REF!</definedName>
    <definedName name="_B2528">'[1]22'!#REF!</definedName>
    <definedName name="_B2529">'[1]22'!#REF!</definedName>
    <definedName name="_B2530">'[1]22'!#REF!</definedName>
    <definedName name="_B2531">'[1]22'!#REF!</definedName>
    <definedName name="_B2532">'[1]22'!#REF!</definedName>
    <definedName name="_B2533">'[1]22'!#REF!</definedName>
    <definedName name="_B2534">'[1]22'!#REF!</definedName>
    <definedName name="_B2535">'[1]22'!#REF!</definedName>
    <definedName name="_B2536">'[1]22'!#REF!</definedName>
    <definedName name="_B2537">'[1]22'!#REF!</definedName>
    <definedName name="_B2538">'[1]22'!#REF!</definedName>
    <definedName name="_B2539">'[1]22'!#REF!</definedName>
    <definedName name="_B2540">'[1]22'!#REF!</definedName>
    <definedName name="_B2541">'[1]22'!#REF!</definedName>
    <definedName name="_B2542">#REF!</definedName>
    <definedName name="_B2543">#REF!</definedName>
    <definedName name="_B2544">#REF!</definedName>
    <definedName name="_B2545">#REF!</definedName>
    <definedName name="_B2546">#REF!</definedName>
    <definedName name="_B2547">#REF!</definedName>
    <definedName name="_B2548">#REF!</definedName>
    <definedName name="_B2549">#REF!</definedName>
    <definedName name="_B2550">#REF!</definedName>
    <definedName name="_B2551">#REF!</definedName>
    <definedName name="_B2552">#REF!</definedName>
    <definedName name="_B2553">#REF!</definedName>
    <definedName name="_B2554">#REF!</definedName>
    <definedName name="_B2556">#REF!</definedName>
    <definedName name="_B2557">#REF!</definedName>
    <definedName name="_B2558">#REF!</definedName>
    <definedName name="_B2559">#REF!</definedName>
    <definedName name="_B2560">#REF!</definedName>
    <definedName name="_B2561">#REF!</definedName>
    <definedName name="_B2562">#REF!</definedName>
    <definedName name="_B2563">#REF!</definedName>
    <definedName name="_B2564">#REF!</definedName>
    <definedName name="_B2565">#REF!</definedName>
    <definedName name="_B2566">#REF!</definedName>
    <definedName name="_B2567">#REF!</definedName>
    <definedName name="_B2568">#REF!</definedName>
    <definedName name="_B2569">#REF!</definedName>
    <definedName name="_B2570">#REF!</definedName>
    <definedName name="_B2571">#REF!</definedName>
    <definedName name="_B2572">#REF!</definedName>
    <definedName name="_B2573">#REF!</definedName>
    <definedName name="_B2574">#REF!</definedName>
    <definedName name="_B2575">#REF!</definedName>
    <definedName name="_B2576">#REF!</definedName>
    <definedName name="_B2577">#REF!</definedName>
    <definedName name="_B2578">#REF!</definedName>
    <definedName name="_B2579">#REF!</definedName>
    <definedName name="_B2580">#REF!</definedName>
    <definedName name="_B2581">#REF!</definedName>
    <definedName name="_B2582">#REF!</definedName>
    <definedName name="_B2583">#REF!</definedName>
    <definedName name="_B2584">#REF!</definedName>
    <definedName name="_B2585">#REF!</definedName>
    <definedName name="_B2586">#REF!</definedName>
    <definedName name="_B2587">#REF!</definedName>
    <definedName name="_B2588">#REF!</definedName>
    <definedName name="_B2589">#REF!</definedName>
    <definedName name="_B2590">#REF!</definedName>
    <definedName name="_B2591">#REF!</definedName>
    <definedName name="_B2592">#REF!</definedName>
    <definedName name="_B2593">#REF!</definedName>
    <definedName name="_B2594">#REF!</definedName>
    <definedName name="_B2595">#REF!</definedName>
    <definedName name="_B2596">#REF!</definedName>
    <definedName name="_B2597">#REF!</definedName>
    <definedName name="_B2598">#REF!</definedName>
    <definedName name="_B2599">#REF!</definedName>
    <definedName name="_B2704">'[1]24'!#REF!</definedName>
    <definedName name="_B2710">'[1]24'!#REF!</definedName>
    <definedName name="_B27100">'[1]25,26,27'!#REF!</definedName>
    <definedName name="_B27101">'[1]25,26,27'!#REF!</definedName>
    <definedName name="_B2711">'[1]24'!#REF!</definedName>
    <definedName name="_B2712">'[1]24'!#REF!</definedName>
    <definedName name="_B2713">'[1]24'!#REF!</definedName>
    <definedName name="_B2714">'[1]24'!#REF!</definedName>
    <definedName name="_B2715">'[1]24'!#REF!</definedName>
    <definedName name="_B2716">'[1]24'!#REF!</definedName>
    <definedName name="_B2717">'[1]24'!#REF!</definedName>
    <definedName name="_B2718">'[1]24'!#REF!</definedName>
    <definedName name="_B2719">'[1]24'!#REF!</definedName>
    <definedName name="_B2720">'[1]24'!#REF!</definedName>
    <definedName name="_B2721">'[1]24'!#REF!</definedName>
    <definedName name="_B2722">'[1]24'!#REF!</definedName>
    <definedName name="_B2723">'[1]24'!#REF!</definedName>
    <definedName name="_B2724">'[1]24'!#REF!</definedName>
    <definedName name="_B2725">'[1]24'!#REF!</definedName>
    <definedName name="_B2726">'[1]24'!#REF!</definedName>
    <definedName name="_B2727">'[1]24'!#REF!</definedName>
    <definedName name="_B2728">'[1]24'!#REF!</definedName>
    <definedName name="_B2729">'[1]24'!#REF!</definedName>
    <definedName name="_B2730">'[1]24'!#REF!</definedName>
    <definedName name="_B2731">'[1]24'!#REF!</definedName>
    <definedName name="_B2732">'[1]24'!#REF!</definedName>
    <definedName name="_B2733">'[1]24'!#REF!</definedName>
    <definedName name="_B2734">'[1]24'!#REF!</definedName>
    <definedName name="_B2735">'[1]24'!#REF!</definedName>
    <definedName name="_B2736">'[1]24'!#REF!</definedName>
    <definedName name="_B2737">'[1]24'!#REF!</definedName>
    <definedName name="_B2738">'[1]24'!#REF!</definedName>
    <definedName name="_B2739">'[1]24'!#REF!</definedName>
    <definedName name="_B2740">'[1]24'!#REF!</definedName>
    <definedName name="_B2741">'[1]24'!#REF!</definedName>
    <definedName name="_B2742">'[1]24'!#REF!</definedName>
    <definedName name="_B2743">'[1]24'!#REF!</definedName>
    <definedName name="_B2744">#REF!</definedName>
    <definedName name="_B2745">#REF!</definedName>
    <definedName name="_B2746">#REF!</definedName>
    <definedName name="_B2747">#REF!</definedName>
    <definedName name="_B2748">#REF!</definedName>
    <definedName name="_B2749">#REF!</definedName>
    <definedName name="_B2750">#REF!</definedName>
    <definedName name="_B2751">#REF!</definedName>
    <definedName name="_B2752">#REF!</definedName>
    <definedName name="_B2753">#REF!</definedName>
    <definedName name="_B2754">#REF!</definedName>
    <definedName name="_B2755">#REF!</definedName>
    <definedName name="_B2756">#REF!</definedName>
    <definedName name="_B2757">#REF!</definedName>
    <definedName name="_B2758">#REF!</definedName>
    <definedName name="_B2759">#REF!</definedName>
    <definedName name="_B2760">#REF!</definedName>
    <definedName name="_B2761">#REF!</definedName>
    <definedName name="_B2763">#REF!</definedName>
    <definedName name="_B2764">#REF!</definedName>
    <definedName name="_B2765">'[1]24'!#REF!</definedName>
    <definedName name="_B2766">'[1]24'!#REF!</definedName>
    <definedName name="_B2767">#REF!</definedName>
    <definedName name="_B277">#REF!</definedName>
    <definedName name="_B2771">#REF!</definedName>
    <definedName name="_B2772">#REF!</definedName>
    <definedName name="_B2773">#REF!</definedName>
    <definedName name="_B2774">#REF!</definedName>
    <definedName name="_B2775">#REF!</definedName>
    <definedName name="_B2776">#REF!</definedName>
    <definedName name="_B2777">#REF!</definedName>
    <definedName name="_B2778">#REF!</definedName>
    <definedName name="_B2779">#REF!</definedName>
    <definedName name="_B2780">#REF!</definedName>
    <definedName name="_B2781">#REF!</definedName>
    <definedName name="_B2782">#REF!</definedName>
    <definedName name="_B2783">#REF!</definedName>
    <definedName name="_B2784">#REF!</definedName>
    <definedName name="_B2785">#REF!</definedName>
    <definedName name="_B2786">#REF!</definedName>
    <definedName name="_B2787">#REF!</definedName>
    <definedName name="_B2788">#REF!</definedName>
    <definedName name="_B2789">#REF!</definedName>
    <definedName name="_B2790">#REF!</definedName>
    <definedName name="_B2791">#REF!</definedName>
    <definedName name="_B2792">#REF!</definedName>
    <definedName name="_B2793">#REF!</definedName>
    <definedName name="_B2794">#REF!</definedName>
    <definedName name="_B2795">#REF!</definedName>
    <definedName name="_B2796">#REF!</definedName>
    <definedName name="_B2797">#REF!</definedName>
    <definedName name="_B2798">#REF!</definedName>
    <definedName name="_B2799">'[1]25,26,27'!#REF!</definedName>
    <definedName name="_B28">[1]ترازنامه!#REF!</definedName>
    <definedName name="_B2802">'[1]25,26,27'!#REF!</definedName>
    <definedName name="_B2803">'[1]25,26,27'!#REF!</definedName>
    <definedName name="_B2807">'[1]25,26,27'!#REF!</definedName>
    <definedName name="_B2808">'[1]25,26,27'!#REF!</definedName>
    <definedName name="_B2809">'[1]25,26,27'!#REF!</definedName>
    <definedName name="_B2810">'[1]25,26,27'!#REF!</definedName>
    <definedName name="_B2811">'[1]25,26,27'!#REF!</definedName>
    <definedName name="_B2812">'[1]25,26,27'!#REF!</definedName>
    <definedName name="_B2813">'[1]25,26,27'!#REF!</definedName>
    <definedName name="_B29">[1]ترازنامه!#REF!</definedName>
    <definedName name="_B2905">'[1]25,26,27'!#REF!</definedName>
    <definedName name="_B2906">'[1]25,26,27'!#REF!</definedName>
    <definedName name="_B2907">'[1]25,26,27'!#REF!</definedName>
    <definedName name="_B2908">'[1]25,26,27'!#REF!</definedName>
    <definedName name="_B2909">'[1]25,26,27'!#REF!</definedName>
    <definedName name="_B29150">#REF!</definedName>
    <definedName name="_B3002">'[1]25,26,27'!#REF!</definedName>
    <definedName name="_B3006">'[1]25,26,27'!#REF!</definedName>
    <definedName name="_B3007">'[1]25,26,27'!#REF!</definedName>
    <definedName name="_B3008">'[1]25,26,27'!#REF!</definedName>
    <definedName name="_B3009">'[1]25,26,27'!#REF!</definedName>
    <definedName name="_B3010">'[1]25,26,27'!#REF!</definedName>
    <definedName name="_B3011">'[1]25,26,27'!#REF!</definedName>
    <definedName name="_B3012">'[1]25,26,27'!#REF!</definedName>
    <definedName name="_B3013">'[1]25,26,27'!#REF!</definedName>
    <definedName name="_B32">[1]ترازنامه!#REF!</definedName>
    <definedName name="_B3404">'[1]30,31'!#REF!</definedName>
    <definedName name="_B3405">'[1]30,31'!#REF!</definedName>
    <definedName name="_B3406">'[1]30,31'!#REF!</definedName>
    <definedName name="_B3407">'[1]30,31'!#REF!</definedName>
    <definedName name="_B3410">'[1]30,31'!#REF!</definedName>
    <definedName name="_B3411">'[1]30,31'!#REF!</definedName>
    <definedName name="_B3412">'[1]30,31'!#REF!</definedName>
    <definedName name="_B3413">'[1]30,31'!#REF!</definedName>
    <definedName name="_B403">'[1]4.4-1'!#REF!</definedName>
    <definedName name="_B404">'[1]4.4-1'!#REF!</definedName>
    <definedName name="_B409">'[1]4.4-1'!#REF!</definedName>
    <definedName name="_B410">'[1]4.4-1'!#REF!</definedName>
    <definedName name="_B411">'[1]4.4-1'!#REF!</definedName>
    <definedName name="_B416">'[1]4-2'!#REF!</definedName>
    <definedName name="_B417">'[1]4-2'!#REF!</definedName>
    <definedName name="_B418">'[1]4-2'!#REF!</definedName>
    <definedName name="_B420">'[1]4-2'!#REF!</definedName>
    <definedName name="_B421">'[1]4-2'!#REF!</definedName>
    <definedName name="_B422">'[1]4-2'!#REF!</definedName>
    <definedName name="_B423">'[1]4-2'!#REF!</definedName>
    <definedName name="_B424">'[1]4-2'!#REF!</definedName>
    <definedName name="_B425">'[1]4-2'!#REF!</definedName>
    <definedName name="_B426">'[1]4-2'!#REF!</definedName>
    <definedName name="_B427">'[1]4-2'!#REF!</definedName>
    <definedName name="_B45">[1]ترازنامه!#REF!</definedName>
    <definedName name="_B504">'[1]4-2'!#REF!</definedName>
    <definedName name="_B505">'[1]4-2'!#REF!</definedName>
    <definedName name="_B506">'[1]4-2'!#REF!</definedName>
    <definedName name="_B508">'[1]4.4-1'!#REF!</definedName>
    <definedName name="_B509">'[1]4.4-1'!#REF!</definedName>
    <definedName name="_B51">[1]ترازنامه!#REF!</definedName>
    <definedName name="_B510">'[1]4.4-1'!#REF!</definedName>
    <definedName name="_B511">'[1]4.4-1'!#REF!</definedName>
    <definedName name="_B512">'[1]4.4-1'!#REF!</definedName>
    <definedName name="_B513">'[1]4-2'!#REF!</definedName>
    <definedName name="_B514">'[1]4-2'!#REF!</definedName>
    <definedName name="_B515">'[1]4-2'!#REF!</definedName>
    <definedName name="_B516">'[1]4-2'!#REF!</definedName>
    <definedName name="_B517">'[1]4-2'!#REF!</definedName>
    <definedName name="_B518">'[1]4-2'!#REF!</definedName>
    <definedName name="_B519">'[1]4-2'!#REF!</definedName>
    <definedName name="_B520">'[1]4-2'!#REF!</definedName>
    <definedName name="_B521">'[1]4-2'!#REF!</definedName>
    <definedName name="_B522">'[1]4-2'!#REF!</definedName>
    <definedName name="_B523">'[1]4-2'!#REF!</definedName>
    <definedName name="_B524">'[1]4-2'!#REF!</definedName>
    <definedName name="_B525">'[1]4-2'!#REF!</definedName>
    <definedName name="_B526">'[1]4-2'!#REF!</definedName>
    <definedName name="_B527">'[1]4-2'!#REF!</definedName>
    <definedName name="_B528">'[1]4-2'!#REF!</definedName>
    <definedName name="_B529">'[1]6,6-1'!#REF!</definedName>
    <definedName name="_B530">'[1]6,6-1'!#REF!</definedName>
    <definedName name="_B531">'[1]6,6-1'!#REF!</definedName>
    <definedName name="_B532">'[1]6,6-1'!#REF!</definedName>
    <definedName name="_B533">'[1]6,6-1'!#REF!</definedName>
    <definedName name="_B534">'[1]6,6-1'!#REF!</definedName>
    <definedName name="_B535">'[1]6,6-1'!#REF!</definedName>
    <definedName name="_B536">'[1]6,6-1'!#REF!</definedName>
    <definedName name="_B537">'[1]6,6-1'!#REF!</definedName>
    <definedName name="_B538">'[1]6,6-1'!#REF!</definedName>
    <definedName name="_B539">'[1]6,6-1'!#REF!</definedName>
    <definedName name="_B54">[1]ترازنامه!#REF!</definedName>
    <definedName name="_B540">'[1]6,6-1'!#REF!</definedName>
    <definedName name="_B541">'[1]6,6-1'!#REF!</definedName>
    <definedName name="_B542">'[1]6,6-1'!#REF!</definedName>
    <definedName name="_B543">'[1]6,6-1'!#REF!</definedName>
    <definedName name="_B544">'[1]6,6-1'!#REF!</definedName>
    <definedName name="_B545">'[1]6,6-1'!#REF!</definedName>
    <definedName name="_B546">'[1]6,6-1'!#REF!</definedName>
    <definedName name="_B547">'[1]6,6-1'!#REF!</definedName>
    <definedName name="_B548">'[1]6,6-1'!#REF!</definedName>
    <definedName name="_B549">'[1]6,6-1'!#REF!</definedName>
    <definedName name="_B550">'[1]6,6-1'!#REF!</definedName>
    <definedName name="_B551">'[1]6-2'!#REF!</definedName>
    <definedName name="_B552">'[1]6-2'!#REF!</definedName>
    <definedName name="_B553">'[1]6-2'!#REF!</definedName>
    <definedName name="_B554">'[1]6-2'!#REF!</definedName>
    <definedName name="_B555">'[1]6-2'!#REF!</definedName>
    <definedName name="_B556">'[1]6-2'!#REF!</definedName>
    <definedName name="_B557">'[1]6-2'!#REF!</definedName>
    <definedName name="_B558">'[1]6-2'!#REF!</definedName>
    <definedName name="_B559">'[1]6-2'!#REF!</definedName>
    <definedName name="_B560">'[1]6-2'!#REF!</definedName>
    <definedName name="_B561">'[1]6-2'!#REF!</definedName>
    <definedName name="_B562">'[1]6-2'!#REF!</definedName>
    <definedName name="_B563">'[1]6-2'!#REF!</definedName>
    <definedName name="_B564">'[1]6-2'!#REF!</definedName>
    <definedName name="_B565">'[1]6-2'!#REF!</definedName>
    <definedName name="_B566">'[1]6-2'!#REF!</definedName>
    <definedName name="_B567">'[1]6-2'!#REF!</definedName>
    <definedName name="_B568">'[1]6-2'!#REF!</definedName>
    <definedName name="_B569">'[1]6-2'!#REF!</definedName>
    <definedName name="_B570">'[1]6-2'!#REF!</definedName>
    <definedName name="_B571">'[1]6-2'!#REF!</definedName>
    <definedName name="_B572">'[1]6-2'!#REF!</definedName>
    <definedName name="_B573">'[1]6-2'!#REF!</definedName>
    <definedName name="_B574">'[1]6-2'!#REF!</definedName>
    <definedName name="_B575">'[1]6-2'!#REF!</definedName>
    <definedName name="_B576">'[1]6-2'!#REF!</definedName>
    <definedName name="_B577">'[1]6-2'!#REF!</definedName>
    <definedName name="_B578">'[1]6-2'!#REF!</definedName>
    <definedName name="_B60">[1]ترازنامه!#REF!</definedName>
    <definedName name="_B602">'[1]6,6-1'!#REF!</definedName>
    <definedName name="_b604">'[1]6,6-1'!#REF!</definedName>
    <definedName name="_B606">'[1]6,6-1'!#REF!</definedName>
    <definedName name="_B607">'[1]6,6-1'!#REF!</definedName>
    <definedName name="_B608">'[1]6,6-1'!#REF!</definedName>
    <definedName name="_B609">'[1]6,6-1'!#REF!</definedName>
    <definedName name="_B610">'[1]6,6-1'!#REF!</definedName>
    <definedName name="_B611">'[1]6,6-1'!#REF!</definedName>
    <definedName name="_B615">'[1]6,6-1'!#REF!</definedName>
    <definedName name="_B616">'[1]6,6-1'!#REF!</definedName>
    <definedName name="_B621">'[1]6,6-1'!#REF!</definedName>
    <definedName name="_B622">'[1]6,6-1'!#REF!</definedName>
    <definedName name="_B623">'[1]6,6-1'!#REF!</definedName>
    <definedName name="_B624">'[1]6,6-1'!#REF!</definedName>
    <definedName name="_B625">'[1]6,6-1'!#REF!</definedName>
    <definedName name="_B626">'[1]6,6-1'!#REF!</definedName>
    <definedName name="_B627">'[1]6,6-1'!#REF!</definedName>
    <definedName name="_B628">'[1]6,6-1'!#REF!</definedName>
    <definedName name="_B629">'[1]6,6-1'!#REF!</definedName>
    <definedName name="_B636">'[1]6-2'!#REF!</definedName>
    <definedName name="_B638">'[1]6-2'!#REF!</definedName>
    <definedName name="_B639">'[1]6-2'!#REF!</definedName>
    <definedName name="_B64">[1]ترازنامه!#REF!</definedName>
    <definedName name="_B640">'[1]6-2'!#REF!</definedName>
    <definedName name="_B641">'[1]6-2'!#REF!</definedName>
    <definedName name="_B642">'[1]6-2'!#REF!</definedName>
    <definedName name="_B643">'[1]6-2'!#REF!</definedName>
    <definedName name="_B644">'[1]6-2'!#REF!</definedName>
    <definedName name="_B645">'[1]6-2'!#REF!</definedName>
    <definedName name="_B648">'[1]6-2'!#REF!</definedName>
    <definedName name="_B650">'[1]6-2'!#REF!</definedName>
    <definedName name="_B651">'[1]6-2'!#REF!</definedName>
    <definedName name="_B652">'[1]6-2'!#REF!</definedName>
    <definedName name="_B653">'[1]6-2'!#REF!</definedName>
    <definedName name="_B655">'[1]6-2'!#REF!</definedName>
    <definedName name="_B657">'[1]6-2'!#REF!</definedName>
    <definedName name="_B658">'[1]6-2'!#REF!</definedName>
    <definedName name="_B659">'[1]6-2'!#REF!</definedName>
    <definedName name="_B661">'[1]6,6-1'!#REF!</definedName>
    <definedName name="_B703">'[1]7,7-1,7-2'!#REF!</definedName>
    <definedName name="_B705">'[1]7,7-1,7-2'!#REF!</definedName>
    <definedName name="_B706">'[1]7,7-1,7-2'!#REF!</definedName>
    <definedName name="_B707">'[1]7,7-1,7-2'!#REF!</definedName>
    <definedName name="_B708">'[1]7,7-1,7-2'!#REF!</definedName>
    <definedName name="_B709">'[1]7,7-1,7-2'!#REF!</definedName>
    <definedName name="_B710">'[1]7,7-1,7-2'!#REF!</definedName>
    <definedName name="_B711">'[1]7,7-1,7-2'!#REF!</definedName>
    <definedName name="_B712">'[1]7,7-1,7-2'!#REF!</definedName>
    <definedName name="_B713">'[1]7,7-1,7-2'!#REF!</definedName>
    <definedName name="_B725">'[1]7,7-1,7-2'!#REF!</definedName>
    <definedName name="_B728">'[1]7,7-1,7-2'!#REF!</definedName>
    <definedName name="_B729">'[1]7,7-1,7-2'!#REF!</definedName>
    <definedName name="_B730">'[1]7,7-1,7-2'!#REF!</definedName>
    <definedName name="_B731">'[1]7,7-1,7-2'!#REF!</definedName>
    <definedName name="_B732">'[1]7,7-1,7-2'!#REF!</definedName>
    <definedName name="_B733">'[1]7,7-1,7-2'!#REF!</definedName>
    <definedName name="_B734">'[1]7,7-1,7-2'!#REF!</definedName>
    <definedName name="_B735">'[1]7,7-1,7-2'!#REF!</definedName>
    <definedName name="_B736">'[1]7,7-1,7-2'!#REF!</definedName>
    <definedName name="_B737">'[1]7,7-1,7-2'!#REF!</definedName>
    <definedName name="_B738">'[1]7,7-1,7-2'!#REF!</definedName>
    <definedName name="_B739">'[1]7,7-1,7-2'!#REF!</definedName>
    <definedName name="_B740">'[1]7,7-1,7-2'!#REF!</definedName>
    <definedName name="_B741">'[1]7,7-1,7-2'!#REF!</definedName>
    <definedName name="_B742">'[1]7,7-1,7-2'!#REF!</definedName>
    <definedName name="_B743">'[1]7,7-1,7-2'!#REF!</definedName>
    <definedName name="_B744">'[1]7,7-1,7-2'!#REF!</definedName>
    <definedName name="_B745">'[1]7,7-1,7-2'!#REF!</definedName>
    <definedName name="_B746">'[1]7,7-1,7-2'!#REF!</definedName>
    <definedName name="_B747">'[1]7,7-1,7-2'!#REF!</definedName>
    <definedName name="_B748">'[1]7,7-1,7-2'!#REF!</definedName>
    <definedName name="_B749">'[1]7,7-1,7-2'!#REF!</definedName>
    <definedName name="_B750">'[1]7-3,8'!#REF!</definedName>
    <definedName name="_B751">'[1]7-3,8'!#REF!</definedName>
    <definedName name="_B754">'[1]7-3,8'!#REF!</definedName>
    <definedName name="_B755">'[1]7-3,8'!#REF!</definedName>
    <definedName name="_B756">'[1]7-3,8'!#REF!</definedName>
    <definedName name="_B757">'[1]7-3,8'!#REF!</definedName>
    <definedName name="_B758">'[1]7,7-1,7-2'!#REF!</definedName>
    <definedName name="_B802">'[1]7-3,8'!#REF!</definedName>
    <definedName name="_B808">'[1]7-3,8'!#REF!</definedName>
    <definedName name="_B809">'[1]7-3,8'!#REF!</definedName>
    <definedName name="_B810">'[1]7-3,8'!#REF!</definedName>
    <definedName name="_B812">'[1]7-3,8'!#REF!</definedName>
    <definedName name="_B813">'[1]7-3,8'!#REF!</definedName>
    <definedName name="_B814">'[1]7-3,8'!#REF!</definedName>
    <definedName name="_B815">'[1]7-3,8'!#REF!</definedName>
    <definedName name="_B816">'[1]7-3,8'!#REF!</definedName>
    <definedName name="_B817">'[1]7-3,8'!#REF!</definedName>
    <definedName name="_B818">'[1]7-3,8'!#REF!</definedName>
    <definedName name="_B819">'[1]7-3,8'!#REF!</definedName>
    <definedName name="_B820">'[1]7-3,8'!#REF!</definedName>
    <definedName name="_B821">'[1]7-3,8'!#REF!</definedName>
    <definedName name="_B822">'[1]7-3,8'!#REF!</definedName>
    <definedName name="_B823">'[1]7-3,8'!#REF!</definedName>
    <definedName name="_B825">'[1]7-3,8'!#REF!</definedName>
    <definedName name="_B907">'[1]9.9-1'!#REF!</definedName>
    <definedName name="_B908">'[1]9.9-1'!#REF!</definedName>
    <definedName name="_B909">'[1]9.9-1'!#REF!</definedName>
    <definedName name="_B910">'[1]9.9-1'!#REF!</definedName>
    <definedName name="_B911">'[1]9.9-1'!#REF!</definedName>
    <definedName name="_B912">'[1]9.9-1'!#REF!</definedName>
    <definedName name="_B913">'[1]9.9-1'!#REF!</definedName>
    <definedName name="_B920">'[1]9.9-1'!#REF!</definedName>
    <definedName name="_B924">'[1]9.9-1'!#REF!</definedName>
    <definedName name="_B925">'[1]9.9-1'!#REF!</definedName>
    <definedName name="_B926">'[1]9.9-1'!#REF!</definedName>
    <definedName name="_B927">'[1]9.9-1'!#REF!</definedName>
    <definedName name="_B928">'[1]9.9-1'!#REF!</definedName>
    <definedName name="_B929">'[1]9.9-1'!#REF!</definedName>
    <definedName name="_B930">'[1]9.9-1'!#REF!</definedName>
    <definedName name="_B931">'[1]9.9-1'!#REF!</definedName>
    <definedName name="_B932">'[1]9.9-1'!#REF!</definedName>
    <definedName name="_B933">'[1]9.9-1'!#REF!</definedName>
    <definedName name="_B936">'[1]9-2,9-3'!#REF!</definedName>
    <definedName name="_B938">'[1]9-2,9-3'!#REF!</definedName>
    <definedName name="_B940">'[1]9-2,9-3'!#REF!</definedName>
    <definedName name="_B941">'[1]9-2,9-3'!#REF!</definedName>
    <definedName name="_B943">'[1]9-2,9-3'!#REF!</definedName>
    <definedName name="_B944">'[1]9-2,9-3'!#REF!</definedName>
    <definedName name="_B945">'[1]9-2,9-3'!#REF!</definedName>
    <definedName name="_B946">'[1]9-2,9-3'!#REF!</definedName>
    <definedName name="_B947">'[1]9-2,9-3'!#REF!</definedName>
    <definedName name="_B948">'[1]9-2,9-3'!#REF!</definedName>
    <definedName name="_B949">'[1]9-2,9-3'!#REF!</definedName>
    <definedName name="_B950">'[1]9-2,9-3'!#REF!</definedName>
    <definedName name="_B951">'[1]9-2,9-3'!#REF!</definedName>
    <definedName name="_B953">'[1]9-2,9-3'!#REF!</definedName>
    <definedName name="_B957">'[1]9-2,9-3'!#REF!</definedName>
    <definedName name="_B959">'[1]9-2,9-3'!#REF!</definedName>
    <definedName name="_B960">'[1]9-2,9-3'!#REF!</definedName>
    <definedName name="_B961">'[1]9-2,9-3'!#REF!</definedName>
    <definedName name="_B962">'[1]9-2,9-3'!#REF!</definedName>
    <definedName name="_B963">'[1]9-2,9-3'!#REF!</definedName>
    <definedName name="_B983">'[1]9-4'!#REF!</definedName>
    <definedName name="_B984">'[1]9-4'!#REF!</definedName>
    <definedName name="_B985">'[1]9-4'!#REF!</definedName>
    <definedName name="_B988">'[1]9-4'!#REF!</definedName>
    <definedName name="_B989">'[1]9-4'!#REF!</definedName>
    <definedName name="_B990">'[1]9-4'!#REF!</definedName>
    <definedName name="_B991">'[1]9-4'!#REF!</definedName>
    <definedName name="_B992">'[1]9-4'!#REF!</definedName>
    <definedName name="_B993">'[1]9-4'!#REF!</definedName>
    <definedName name="_B994">'[1]9-4'!#REF!</definedName>
    <definedName name="_B995">'[1]9-4'!#REF!</definedName>
    <definedName name="_B996">'[1]9-4'!#REF!</definedName>
    <definedName name="_B997">'[1]9-4'!#REF!</definedName>
    <definedName name="_B998">'[1]9-4'!#REF!</definedName>
    <definedName name="_B999">'[1]9-4'!#REF!</definedName>
    <definedName name="_B9991">'[1]9-4'!#REF!</definedName>
    <definedName name="_B99910">'[1]9-4'!#REF!</definedName>
    <definedName name="_B99911">'[1]9-4'!#REF!</definedName>
    <definedName name="_B99912">'[1]9-4'!#REF!</definedName>
    <definedName name="_B9992">'[1]9-4'!#REF!</definedName>
    <definedName name="_B9993">'[1]9-4'!#REF!</definedName>
    <definedName name="_B9994">'[1]9-4'!#REF!</definedName>
    <definedName name="_B9995">'[1]9-4'!#REF!</definedName>
    <definedName name="_B9996">'[1]9-4'!#REF!</definedName>
    <definedName name="_B9997">'[1]9-4'!#REF!</definedName>
    <definedName name="_B9998">'[1]9-4'!#REF!</definedName>
    <definedName name="_B9999">'[1]9-4'!#REF!</definedName>
    <definedName name="_xlnm._FilterDatabase" localSheetId="1" hidden="1">'تراز 1399'!$A$1:$R$924</definedName>
    <definedName name="_xlnm._FilterDatabase" localSheetId="3" hidden="1">'تراز 1400'!$A$1:$Q$978</definedName>
    <definedName name="_xlnm._FilterDatabase" hidden="1">#REF!</definedName>
    <definedName name="_ftn1" localSheetId="5">'1'!#REF!</definedName>
    <definedName name="_ftn1" localSheetId="16">'10'!#REF!</definedName>
    <definedName name="_ftn1" localSheetId="17">'11'!#REF!</definedName>
    <definedName name="_ftn1" localSheetId="18">'12'!#REF!</definedName>
    <definedName name="_ftn1" localSheetId="19">'13'!#REF!</definedName>
    <definedName name="_ftn1" localSheetId="20">'14'!#REF!</definedName>
    <definedName name="_ftn1" localSheetId="21">'15'!#REF!</definedName>
    <definedName name="_ftn1" localSheetId="22">'16'!#REF!</definedName>
    <definedName name="_ftn1" localSheetId="23">'17'!#REF!</definedName>
    <definedName name="_ftn1" localSheetId="24">'18'!#REF!</definedName>
    <definedName name="_ftn1" localSheetId="25">'19'!#REF!</definedName>
    <definedName name="_ftn1" localSheetId="6">'2'!#REF!</definedName>
    <definedName name="_ftn1" localSheetId="26">'20'!#REF!</definedName>
    <definedName name="_ftn1" localSheetId="27">'21'!#REF!</definedName>
    <definedName name="_ftn1" localSheetId="42">'21.'!#REF!</definedName>
    <definedName name="_ftn1" localSheetId="28">'22'!#REF!</definedName>
    <definedName name="_ftn1" localSheetId="29">'23'!#REF!</definedName>
    <definedName name="_ftn1" localSheetId="30">'24'!#REF!</definedName>
    <definedName name="_ftn1" localSheetId="31">'25'!#REF!</definedName>
    <definedName name="_ftn1" localSheetId="32">'26'!#REF!</definedName>
    <definedName name="_ftn1" localSheetId="33">'27'!#REF!</definedName>
    <definedName name="_ftn1" localSheetId="34">'28'!#REF!</definedName>
    <definedName name="_ftn1" localSheetId="35">'29'!#REF!</definedName>
    <definedName name="_ftn1" localSheetId="9">'3'!#REF!</definedName>
    <definedName name="_ftn1" localSheetId="36">'30'!#REF!</definedName>
    <definedName name="_ftn1" localSheetId="37">'31'!#REF!</definedName>
    <definedName name="_ftn1" localSheetId="38">'32'!#REF!</definedName>
    <definedName name="_ftn1" localSheetId="39">'33'!#REF!</definedName>
    <definedName name="_ftn1" localSheetId="40">'34'!#REF!</definedName>
    <definedName name="_ftn1" localSheetId="41">'35'!#REF!</definedName>
    <definedName name="_ftn1" localSheetId="43">'36'!#REF!</definedName>
    <definedName name="_ftn1" localSheetId="44">'37'!#REF!</definedName>
    <definedName name="_ftn1" localSheetId="45">'38'!#REF!</definedName>
    <definedName name="_ftn1" localSheetId="46">'39'!#REF!</definedName>
    <definedName name="_ftn1" localSheetId="10">'4'!#REF!</definedName>
    <definedName name="_ftn1" localSheetId="47">'40'!#REF!</definedName>
    <definedName name="_ftn1" localSheetId="48">'41'!#REF!</definedName>
    <definedName name="_ftn1" localSheetId="49">'42'!#REF!</definedName>
    <definedName name="_ftn1" localSheetId="53">'42-بررسی مجدد'!#REF!</definedName>
    <definedName name="_ftn1" localSheetId="50">'43'!#REF!</definedName>
    <definedName name="_ftn1" localSheetId="51">'44'!#REF!</definedName>
    <definedName name="_ftn1" localSheetId="52">'45'!#REF!</definedName>
    <definedName name="_ftn1" localSheetId="54">'46'!#REF!</definedName>
    <definedName name="_ftn1" localSheetId="55">'47'!#REF!</definedName>
    <definedName name="_ftn1" localSheetId="56">'48'!#REF!</definedName>
    <definedName name="_ftn1" localSheetId="57">'49'!#REF!</definedName>
    <definedName name="_ftn1" localSheetId="11">'5'!#REF!</definedName>
    <definedName name="_ftn1" localSheetId="0">جامع!#REF!</definedName>
    <definedName name="_ftn1" localSheetId="58">ریز!#REF!</definedName>
    <definedName name="_ftn1" localSheetId="4">سربرگ!#REF!</definedName>
    <definedName name="_ftn10" localSheetId="5">'1'!#REF!</definedName>
    <definedName name="_ftn10" localSheetId="16">'10'!#REF!</definedName>
    <definedName name="_ftn10" localSheetId="17">'11'!#REF!</definedName>
    <definedName name="_ftn10" localSheetId="18">'12'!#REF!</definedName>
    <definedName name="_ftn10" localSheetId="19">'13'!#REF!</definedName>
    <definedName name="_ftn10" localSheetId="20">'14'!#REF!</definedName>
    <definedName name="_ftn10" localSheetId="21">'15'!#REF!</definedName>
    <definedName name="_ftn10" localSheetId="22">'16'!#REF!</definedName>
    <definedName name="_ftn10" localSheetId="23">'17'!#REF!</definedName>
    <definedName name="_ftn10" localSheetId="24">'18'!#REF!</definedName>
    <definedName name="_ftn10" localSheetId="25">'19'!#REF!</definedName>
    <definedName name="_ftn10" localSheetId="6">'2'!#REF!</definedName>
    <definedName name="_ftn10" localSheetId="26">'20'!#REF!</definedName>
    <definedName name="_ftn10" localSheetId="27">'21'!#REF!</definedName>
    <definedName name="_ftn10" localSheetId="42">'21.'!#REF!</definedName>
    <definedName name="_ftn10" localSheetId="28">'22'!#REF!</definedName>
    <definedName name="_ftn10" localSheetId="29">'23'!#REF!</definedName>
    <definedName name="_ftn10" localSheetId="30">'24'!#REF!</definedName>
    <definedName name="_ftn10" localSheetId="31">'25'!#REF!</definedName>
    <definedName name="_ftn10" localSheetId="32">'26'!#REF!</definedName>
    <definedName name="_ftn10" localSheetId="33">'27'!#REF!</definedName>
    <definedName name="_ftn10" localSheetId="34">'28'!#REF!</definedName>
    <definedName name="_ftn10" localSheetId="35">'29'!#REF!</definedName>
    <definedName name="_ftn10" localSheetId="9">'3'!#REF!</definedName>
    <definedName name="_ftn10" localSheetId="36">'30'!#REF!</definedName>
    <definedName name="_ftn10" localSheetId="37">'31'!#REF!</definedName>
    <definedName name="_ftn10" localSheetId="38">'32'!#REF!</definedName>
    <definedName name="_ftn10" localSheetId="39">'33'!#REF!</definedName>
    <definedName name="_ftn10" localSheetId="40">'34'!#REF!</definedName>
    <definedName name="_ftn10" localSheetId="41">'35'!#REF!</definedName>
    <definedName name="_ftn10" localSheetId="43">'36'!#REF!</definedName>
    <definedName name="_ftn10" localSheetId="44">'37'!#REF!</definedName>
    <definedName name="_ftn10" localSheetId="45">'38'!#REF!</definedName>
    <definedName name="_ftn10" localSheetId="46">'39'!#REF!</definedName>
    <definedName name="_ftn10" localSheetId="10">'4'!#REF!</definedName>
    <definedName name="_ftn10" localSheetId="47">'40'!#REF!</definedName>
    <definedName name="_ftn10" localSheetId="48">'41'!#REF!</definedName>
    <definedName name="_ftn10" localSheetId="49">'42'!#REF!</definedName>
    <definedName name="_ftn10" localSheetId="53">'42-بررسی مجدد'!#REF!</definedName>
    <definedName name="_ftn10" localSheetId="50">'43'!#REF!</definedName>
    <definedName name="_ftn10" localSheetId="51">'44'!#REF!</definedName>
    <definedName name="_ftn10" localSheetId="52">'45'!#REF!</definedName>
    <definedName name="_ftn10" localSheetId="54">'46'!#REF!</definedName>
    <definedName name="_ftn10" localSheetId="55">'47'!#REF!</definedName>
    <definedName name="_ftn10" localSheetId="56">'48'!#REF!</definedName>
    <definedName name="_ftn10" localSheetId="57">'49'!#REF!</definedName>
    <definedName name="_ftn10" localSheetId="11">'5'!#REF!</definedName>
    <definedName name="_ftn10" localSheetId="0">جامع!#REF!</definedName>
    <definedName name="_ftn10" localSheetId="58">ریز!#REF!</definedName>
    <definedName name="_ftn10" localSheetId="4">سربرگ!#REF!</definedName>
    <definedName name="_ftn11" localSheetId="5">'1'!#REF!</definedName>
    <definedName name="_ftn11" localSheetId="16">'10'!#REF!</definedName>
    <definedName name="_ftn11" localSheetId="17">'11'!#REF!</definedName>
    <definedName name="_ftn11" localSheetId="18">'12'!#REF!</definedName>
    <definedName name="_ftn11" localSheetId="19">'13'!#REF!</definedName>
    <definedName name="_ftn11" localSheetId="20">'14'!#REF!</definedName>
    <definedName name="_ftn11" localSheetId="21">'15'!#REF!</definedName>
    <definedName name="_ftn11" localSheetId="22">'16'!#REF!</definedName>
    <definedName name="_ftn11" localSheetId="23">'17'!#REF!</definedName>
    <definedName name="_ftn11" localSheetId="24">'18'!#REF!</definedName>
    <definedName name="_ftn11" localSheetId="25">'19'!#REF!</definedName>
    <definedName name="_ftn11" localSheetId="6">'2'!#REF!</definedName>
    <definedName name="_ftn11" localSheetId="26">'20'!#REF!</definedName>
    <definedName name="_ftn11" localSheetId="27">'21'!#REF!</definedName>
    <definedName name="_ftn11" localSheetId="42">'21.'!#REF!</definedName>
    <definedName name="_ftn11" localSheetId="28">'22'!#REF!</definedName>
    <definedName name="_ftn11" localSheetId="29">'23'!#REF!</definedName>
    <definedName name="_ftn11" localSheetId="30">'24'!#REF!</definedName>
    <definedName name="_ftn11" localSheetId="31">'25'!#REF!</definedName>
    <definedName name="_ftn11" localSheetId="32">'26'!#REF!</definedName>
    <definedName name="_ftn11" localSheetId="33">'27'!#REF!</definedName>
    <definedName name="_ftn11" localSheetId="34">'28'!#REF!</definedName>
    <definedName name="_ftn11" localSheetId="35">'29'!#REF!</definedName>
    <definedName name="_ftn11" localSheetId="9">'3'!#REF!</definedName>
    <definedName name="_ftn11" localSheetId="36">'30'!#REF!</definedName>
    <definedName name="_ftn11" localSheetId="37">'31'!#REF!</definedName>
    <definedName name="_ftn11" localSheetId="38">'32'!#REF!</definedName>
    <definedName name="_ftn11" localSheetId="39">'33'!#REF!</definedName>
    <definedName name="_ftn11" localSheetId="40">'34'!#REF!</definedName>
    <definedName name="_ftn11" localSheetId="41">'35'!#REF!</definedName>
    <definedName name="_ftn11" localSheetId="43">'36'!#REF!</definedName>
    <definedName name="_ftn11" localSheetId="44">'37'!#REF!</definedName>
    <definedName name="_ftn11" localSheetId="45">'38'!#REF!</definedName>
    <definedName name="_ftn11" localSheetId="46">'39'!#REF!</definedName>
    <definedName name="_ftn11" localSheetId="10">'4'!#REF!</definedName>
    <definedName name="_ftn11" localSheetId="47">'40'!#REF!</definedName>
    <definedName name="_ftn11" localSheetId="48">'41'!#REF!</definedName>
    <definedName name="_ftn11" localSheetId="49">'42'!#REF!</definedName>
    <definedName name="_ftn11" localSheetId="53">'42-بررسی مجدد'!#REF!</definedName>
    <definedName name="_ftn11" localSheetId="50">'43'!#REF!</definedName>
    <definedName name="_ftn11" localSheetId="51">'44'!#REF!</definedName>
    <definedName name="_ftn11" localSheetId="52">'45'!#REF!</definedName>
    <definedName name="_ftn11" localSheetId="54">'46'!#REF!</definedName>
    <definedName name="_ftn11" localSheetId="55">'47'!#REF!</definedName>
    <definedName name="_ftn11" localSheetId="56">'48'!#REF!</definedName>
    <definedName name="_ftn11" localSheetId="57">'49'!#REF!</definedName>
    <definedName name="_ftn11" localSheetId="11">'5'!#REF!</definedName>
    <definedName name="_ftn11" localSheetId="0">جامع!#REF!</definedName>
    <definedName name="_ftn11" localSheetId="58">ریز!#REF!</definedName>
    <definedName name="_ftn11" localSheetId="4">سربرگ!#REF!</definedName>
    <definedName name="_ftn12" localSheetId="5">'1'!#REF!</definedName>
    <definedName name="_ftn12" localSheetId="16">'10'!#REF!</definedName>
    <definedName name="_ftn12" localSheetId="17">'11'!#REF!</definedName>
    <definedName name="_ftn12" localSheetId="18">'12'!#REF!</definedName>
    <definedName name="_ftn12" localSheetId="19">'13'!#REF!</definedName>
    <definedName name="_ftn12" localSheetId="20">'14'!#REF!</definedName>
    <definedName name="_ftn12" localSheetId="21">'15'!#REF!</definedName>
    <definedName name="_ftn12" localSheetId="22">'16'!#REF!</definedName>
    <definedName name="_ftn12" localSheetId="23">'17'!#REF!</definedName>
    <definedName name="_ftn12" localSheetId="24">'18'!#REF!</definedName>
    <definedName name="_ftn12" localSheetId="25">'19'!#REF!</definedName>
    <definedName name="_ftn12" localSheetId="6">'2'!#REF!</definedName>
    <definedName name="_ftn12" localSheetId="26">'20'!#REF!</definedName>
    <definedName name="_ftn12" localSheetId="27">'21'!#REF!</definedName>
    <definedName name="_ftn12" localSheetId="42">'21.'!#REF!</definedName>
    <definedName name="_ftn12" localSheetId="28">'22'!#REF!</definedName>
    <definedName name="_ftn12" localSheetId="29">'23'!#REF!</definedName>
    <definedName name="_ftn12" localSheetId="30">'24'!#REF!</definedName>
    <definedName name="_ftn12" localSheetId="31">'25'!#REF!</definedName>
    <definedName name="_ftn12" localSheetId="32">'26'!#REF!</definedName>
    <definedName name="_ftn12" localSheetId="33">'27'!#REF!</definedName>
    <definedName name="_ftn12" localSheetId="34">'28'!#REF!</definedName>
    <definedName name="_ftn12" localSheetId="35">'29'!#REF!</definedName>
    <definedName name="_ftn12" localSheetId="9">'3'!#REF!</definedName>
    <definedName name="_ftn12" localSheetId="36">'30'!#REF!</definedName>
    <definedName name="_ftn12" localSheetId="37">'31'!#REF!</definedName>
    <definedName name="_ftn12" localSheetId="38">'32'!#REF!</definedName>
    <definedName name="_ftn12" localSheetId="39">'33'!#REF!</definedName>
    <definedName name="_ftn12" localSheetId="40">'34'!#REF!</definedName>
    <definedName name="_ftn12" localSheetId="41">'35'!#REF!</definedName>
    <definedName name="_ftn12" localSheetId="43">'36'!#REF!</definedName>
    <definedName name="_ftn12" localSheetId="44">'37'!#REF!</definedName>
    <definedName name="_ftn12" localSheetId="45">'38'!#REF!</definedName>
    <definedName name="_ftn12" localSheetId="46">'39'!#REF!</definedName>
    <definedName name="_ftn12" localSheetId="10">'4'!#REF!</definedName>
    <definedName name="_ftn12" localSheetId="47">'40'!#REF!</definedName>
    <definedName name="_ftn12" localSheetId="48">'41'!#REF!</definedName>
    <definedName name="_ftn12" localSheetId="49">'42'!#REF!</definedName>
    <definedName name="_ftn12" localSheetId="53">'42-بررسی مجدد'!#REF!</definedName>
    <definedName name="_ftn12" localSheetId="50">'43'!#REF!</definedName>
    <definedName name="_ftn12" localSheetId="51">'44'!#REF!</definedName>
    <definedName name="_ftn12" localSheetId="52">'45'!#REF!</definedName>
    <definedName name="_ftn12" localSheetId="54">'46'!#REF!</definedName>
    <definedName name="_ftn12" localSheetId="55">'47'!#REF!</definedName>
    <definedName name="_ftn12" localSheetId="56">'48'!#REF!</definedName>
    <definedName name="_ftn12" localSheetId="57">'49'!#REF!</definedName>
    <definedName name="_ftn12" localSheetId="11">'5'!#REF!</definedName>
    <definedName name="_ftn12" localSheetId="0">جامع!#REF!</definedName>
    <definedName name="_ftn12" localSheetId="58">ریز!#REF!</definedName>
    <definedName name="_ftn12" localSheetId="4">سربرگ!#REF!</definedName>
    <definedName name="_ftn13" localSheetId="5">'1'!#REF!</definedName>
    <definedName name="_ftn13" localSheetId="16">'10'!#REF!</definedName>
    <definedName name="_ftn13" localSheetId="17">'11'!#REF!</definedName>
    <definedName name="_ftn13" localSheetId="18">'12'!#REF!</definedName>
    <definedName name="_ftn13" localSheetId="19">'13'!#REF!</definedName>
    <definedName name="_ftn13" localSheetId="20">'14'!#REF!</definedName>
    <definedName name="_ftn13" localSheetId="21">'15'!#REF!</definedName>
    <definedName name="_ftn13" localSheetId="22">'16'!#REF!</definedName>
    <definedName name="_ftn13" localSheetId="23">'17'!#REF!</definedName>
    <definedName name="_ftn13" localSheetId="24">'18'!#REF!</definedName>
    <definedName name="_ftn13" localSheetId="25">'19'!#REF!</definedName>
    <definedName name="_ftn13" localSheetId="6">'2'!#REF!</definedName>
    <definedName name="_ftn13" localSheetId="26">'20'!#REF!</definedName>
    <definedName name="_ftn13" localSheetId="27">'21'!#REF!</definedName>
    <definedName name="_ftn13" localSheetId="42">'21.'!#REF!</definedName>
    <definedName name="_ftn13" localSheetId="28">'22'!#REF!</definedName>
    <definedName name="_ftn13" localSheetId="29">'23'!#REF!</definedName>
    <definedName name="_ftn13" localSheetId="30">'24'!#REF!</definedName>
    <definedName name="_ftn13" localSheetId="31">'25'!#REF!</definedName>
    <definedName name="_ftn13" localSheetId="32">'26'!#REF!</definedName>
    <definedName name="_ftn13" localSheetId="33">'27'!#REF!</definedName>
    <definedName name="_ftn13" localSheetId="34">'28'!#REF!</definedName>
    <definedName name="_ftn13" localSheetId="35">'29'!#REF!</definedName>
    <definedName name="_ftn13" localSheetId="9">'3'!#REF!</definedName>
    <definedName name="_ftn13" localSheetId="36">'30'!#REF!</definedName>
    <definedName name="_ftn13" localSheetId="37">'31'!#REF!</definedName>
    <definedName name="_ftn13" localSheetId="38">'32'!#REF!</definedName>
    <definedName name="_ftn13" localSheetId="39">'33'!#REF!</definedName>
    <definedName name="_ftn13" localSheetId="40">'34'!#REF!</definedName>
    <definedName name="_ftn13" localSheetId="41">'35'!#REF!</definedName>
    <definedName name="_ftn13" localSheetId="43">'36'!#REF!</definedName>
    <definedName name="_ftn13" localSheetId="44">'37'!#REF!</definedName>
    <definedName name="_ftn13" localSheetId="45">'38'!#REF!</definedName>
    <definedName name="_ftn13" localSheetId="46">'39'!#REF!</definedName>
    <definedName name="_ftn13" localSheetId="10">'4'!#REF!</definedName>
    <definedName name="_ftn13" localSheetId="47">'40'!#REF!</definedName>
    <definedName name="_ftn13" localSheetId="48">'41'!#REF!</definedName>
    <definedName name="_ftn13" localSheetId="49">'42'!#REF!</definedName>
    <definedName name="_ftn13" localSheetId="53">'42-بررسی مجدد'!#REF!</definedName>
    <definedName name="_ftn13" localSheetId="50">'43'!#REF!</definedName>
    <definedName name="_ftn13" localSheetId="51">'44'!#REF!</definedName>
    <definedName name="_ftn13" localSheetId="52">'45'!#REF!</definedName>
    <definedName name="_ftn13" localSheetId="54">'46'!#REF!</definedName>
    <definedName name="_ftn13" localSheetId="55">'47'!#REF!</definedName>
    <definedName name="_ftn13" localSheetId="56">'48'!#REF!</definedName>
    <definedName name="_ftn13" localSheetId="57">'49'!#REF!</definedName>
    <definedName name="_ftn13" localSheetId="11">'5'!#REF!</definedName>
    <definedName name="_ftn13" localSheetId="0">جامع!#REF!</definedName>
    <definedName name="_ftn13" localSheetId="58">ریز!#REF!</definedName>
    <definedName name="_ftn13" localSheetId="4">سربرگ!#REF!</definedName>
    <definedName name="_ftn14" localSheetId="5">'1'!#REF!</definedName>
    <definedName name="_ftn14" localSheetId="16">'10'!#REF!</definedName>
    <definedName name="_ftn14" localSheetId="17">'11'!#REF!</definedName>
    <definedName name="_ftn14" localSheetId="18">'12'!#REF!</definedName>
    <definedName name="_ftn14" localSheetId="19">'13'!#REF!</definedName>
    <definedName name="_ftn14" localSheetId="20">'14'!#REF!</definedName>
    <definedName name="_ftn14" localSheetId="21">'15'!#REF!</definedName>
    <definedName name="_ftn14" localSheetId="22">'16'!#REF!</definedName>
    <definedName name="_ftn14" localSheetId="23">'17'!#REF!</definedName>
    <definedName name="_ftn14" localSheetId="24">'18'!#REF!</definedName>
    <definedName name="_ftn14" localSheetId="25">'19'!#REF!</definedName>
    <definedName name="_ftn14" localSheetId="6">'2'!#REF!</definedName>
    <definedName name="_ftn14" localSheetId="26">'20'!#REF!</definedName>
    <definedName name="_ftn14" localSheetId="27">'21'!#REF!</definedName>
    <definedName name="_ftn14" localSheetId="42">'21.'!#REF!</definedName>
    <definedName name="_ftn14" localSheetId="28">'22'!#REF!</definedName>
    <definedName name="_ftn14" localSheetId="29">'23'!#REF!</definedName>
    <definedName name="_ftn14" localSheetId="30">'24'!#REF!</definedName>
    <definedName name="_ftn14" localSheetId="31">'25'!#REF!</definedName>
    <definedName name="_ftn14" localSheetId="32">'26'!#REF!</definedName>
    <definedName name="_ftn14" localSheetId="33">'27'!#REF!</definedName>
    <definedName name="_ftn14" localSheetId="34">'28'!#REF!</definedName>
    <definedName name="_ftn14" localSheetId="35">'29'!#REF!</definedName>
    <definedName name="_ftn14" localSheetId="9">'3'!#REF!</definedName>
    <definedName name="_ftn14" localSheetId="36">'30'!#REF!</definedName>
    <definedName name="_ftn14" localSheetId="37">'31'!#REF!</definedName>
    <definedName name="_ftn14" localSheetId="38">'32'!#REF!</definedName>
    <definedName name="_ftn14" localSheetId="39">'33'!#REF!</definedName>
    <definedName name="_ftn14" localSheetId="40">'34'!#REF!</definedName>
    <definedName name="_ftn14" localSheetId="41">'35'!#REF!</definedName>
    <definedName name="_ftn14" localSheetId="43">'36'!#REF!</definedName>
    <definedName name="_ftn14" localSheetId="44">'37'!#REF!</definedName>
    <definedName name="_ftn14" localSheetId="45">'38'!#REF!</definedName>
    <definedName name="_ftn14" localSheetId="46">'39'!#REF!</definedName>
    <definedName name="_ftn14" localSheetId="10">'4'!#REF!</definedName>
    <definedName name="_ftn14" localSheetId="47">'40'!#REF!</definedName>
    <definedName name="_ftn14" localSheetId="48">'41'!#REF!</definedName>
    <definedName name="_ftn14" localSheetId="49">'42'!#REF!</definedName>
    <definedName name="_ftn14" localSheetId="53">'42-بررسی مجدد'!#REF!</definedName>
    <definedName name="_ftn14" localSheetId="50">'43'!#REF!</definedName>
    <definedName name="_ftn14" localSheetId="51">'44'!#REF!</definedName>
    <definedName name="_ftn14" localSheetId="52">'45'!#REF!</definedName>
    <definedName name="_ftn14" localSheetId="54">'46'!#REF!</definedName>
    <definedName name="_ftn14" localSheetId="55">'47'!#REF!</definedName>
    <definedName name="_ftn14" localSheetId="56">'48'!#REF!</definedName>
    <definedName name="_ftn14" localSheetId="57">'49'!#REF!</definedName>
    <definedName name="_ftn14" localSheetId="11">'5'!#REF!</definedName>
    <definedName name="_ftn14" localSheetId="0">جامع!#REF!</definedName>
    <definedName name="_ftn14" localSheetId="58">ریز!#REF!</definedName>
    <definedName name="_ftn14" localSheetId="4">سربرگ!#REF!</definedName>
    <definedName name="_ftn15" localSheetId="5">'1'!#REF!</definedName>
    <definedName name="_ftn15" localSheetId="16">'10'!#REF!</definedName>
    <definedName name="_ftn15" localSheetId="17">'11'!#REF!</definedName>
    <definedName name="_ftn15" localSheetId="18">'12'!#REF!</definedName>
    <definedName name="_ftn15" localSheetId="19">'13'!#REF!</definedName>
    <definedName name="_ftn15" localSheetId="20">'14'!#REF!</definedName>
    <definedName name="_ftn15" localSheetId="21">'15'!#REF!</definedName>
    <definedName name="_ftn15" localSheetId="22">'16'!#REF!</definedName>
    <definedName name="_ftn15" localSheetId="23">'17'!#REF!</definedName>
    <definedName name="_ftn15" localSheetId="24">'18'!#REF!</definedName>
    <definedName name="_ftn15" localSheetId="25">'19'!#REF!</definedName>
    <definedName name="_ftn15" localSheetId="6">'2'!#REF!</definedName>
    <definedName name="_ftn15" localSheetId="26">'20'!#REF!</definedName>
    <definedName name="_ftn15" localSheetId="27">'21'!#REF!</definedName>
    <definedName name="_ftn15" localSheetId="42">'21.'!#REF!</definedName>
    <definedName name="_ftn15" localSheetId="28">'22'!#REF!</definedName>
    <definedName name="_ftn15" localSheetId="29">'23'!#REF!</definedName>
    <definedName name="_ftn15" localSheetId="30">'24'!#REF!</definedName>
    <definedName name="_ftn15" localSheetId="31">'25'!#REF!</definedName>
    <definedName name="_ftn15" localSheetId="32">'26'!#REF!</definedName>
    <definedName name="_ftn15" localSheetId="33">'27'!#REF!</definedName>
    <definedName name="_ftn15" localSheetId="34">'28'!#REF!</definedName>
    <definedName name="_ftn15" localSheetId="35">'29'!#REF!</definedName>
    <definedName name="_ftn15" localSheetId="9">'3'!#REF!</definedName>
    <definedName name="_ftn15" localSheetId="36">'30'!#REF!</definedName>
    <definedName name="_ftn15" localSheetId="37">'31'!#REF!</definedName>
    <definedName name="_ftn15" localSheetId="38">'32'!#REF!</definedName>
    <definedName name="_ftn15" localSheetId="39">'33'!#REF!</definedName>
    <definedName name="_ftn15" localSheetId="40">'34'!#REF!</definedName>
    <definedName name="_ftn15" localSheetId="41">'35'!#REF!</definedName>
    <definedName name="_ftn15" localSheetId="43">'36'!#REF!</definedName>
    <definedName name="_ftn15" localSheetId="44">'37'!#REF!</definedName>
    <definedName name="_ftn15" localSheetId="45">'38'!#REF!</definedName>
    <definedName name="_ftn15" localSheetId="46">'39'!#REF!</definedName>
    <definedName name="_ftn15" localSheetId="10">'4'!#REF!</definedName>
    <definedName name="_ftn15" localSheetId="47">'40'!#REF!</definedName>
    <definedName name="_ftn15" localSheetId="48">'41'!#REF!</definedName>
    <definedName name="_ftn15" localSheetId="49">'42'!#REF!</definedName>
    <definedName name="_ftn15" localSheetId="53">'42-بررسی مجدد'!#REF!</definedName>
    <definedName name="_ftn15" localSheetId="50">'43'!#REF!</definedName>
    <definedName name="_ftn15" localSheetId="51">'44'!#REF!</definedName>
    <definedName name="_ftn15" localSheetId="52">'45'!#REF!</definedName>
    <definedName name="_ftn15" localSheetId="54">'46'!#REF!</definedName>
    <definedName name="_ftn15" localSheetId="55">'47'!#REF!</definedName>
    <definedName name="_ftn15" localSheetId="56">'48'!#REF!</definedName>
    <definedName name="_ftn15" localSheetId="57">'49'!#REF!</definedName>
    <definedName name="_ftn15" localSheetId="11">'5'!#REF!</definedName>
    <definedName name="_ftn15" localSheetId="0">جامع!#REF!</definedName>
    <definedName name="_ftn15" localSheetId="58">ریز!#REF!</definedName>
    <definedName name="_ftn15" localSheetId="4">سربرگ!#REF!</definedName>
    <definedName name="_ftn16" localSheetId="5">'1'!#REF!</definedName>
    <definedName name="_ftn16" localSheetId="16">'10'!#REF!</definedName>
    <definedName name="_ftn16" localSheetId="17">'11'!#REF!</definedName>
    <definedName name="_ftn16" localSheetId="18">'12'!#REF!</definedName>
    <definedName name="_ftn16" localSheetId="19">'13'!#REF!</definedName>
    <definedName name="_ftn16" localSheetId="20">'14'!#REF!</definedName>
    <definedName name="_ftn16" localSheetId="21">'15'!#REF!</definedName>
    <definedName name="_ftn16" localSheetId="22">'16'!#REF!</definedName>
    <definedName name="_ftn16" localSheetId="23">'17'!#REF!</definedName>
    <definedName name="_ftn16" localSheetId="24">'18'!#REF!</definedName>
    <definedName name="_ftn16" localSheetId="25">'19'!#REF!</definedName>
    <definedName name="_ftn16" localSheetId="6">'2'!#REF!</definedName>
    <definedName name="_ftn16" localSheetId="26">'20'!#REF!</definedName>
    <definedName name="_ftn16" localSheetId="27">'21'!#REF!</definedName>
    <definedName name="_ftn16" localSheetId="42">'21.'!#REF!</definedName>
    <definedName name="_ftn16" localSheetId="28">'22'!#REF!</definedName>
    <definedName name="_ftn16" localSheetId="29">'23'!#REF!</definedName>
    <definedName name="_ftn16" localSheetId="30">'24'!#REF!</definedName>
    <definedName name="_ftn16" localSheetId="31">'25'!#REF!</definedName>
    <definedName name="_ftn16" localSheetId="32">'26'!#REF!</definedName>
    <definedName name="_ftn16" localSheetId="33">'27'!#REF!</definedName>
    <definedName name="_ftn16" localSheetId="34">'28'!#REF!</definedName>
    <definedName name="_ftn16" localSheetId="35">'29'!#REF!</definedName>
    <definedName name="_ftn16" localSheetId="9">'3'!#REF!</definedName>
    <definedName name="_ftn16" localSheetId="36">'30'!#REF!</definedName>
    <definedName name="_ftn16" localSheetId="37">'31'!#REF!</definedName>
    <definedName name="_ftn16" localSheetId="38">'32'!#REF!</definedName>
    <definedName name="_ftn16" localSheetId="39">'33'!#REF!</definedName>
    <definedName name="_ftn16" localSheetId="40">'34'!#REF!</definedName>
    <definedName name="_ftn16" localSheetId="41">'35'!#REF!</definedName>
    <definedName name="_ftn16" localSheetId="43">'36'!#REF!</definedName>
    <definedName name="_ftn16" localSheetId="44">'37'!#REF!</definedName>
    <definedName name="_ftn16" localSheetId="45">'38'!#REF!</definedName>
    <definedName name="_ftn16" localSheetId="46">'39'!#REF!</definedName>
    <definedName name="_ftn16" localSheetId="10">'4'!#REF!</definedName>
    <definedName name="_ftn16" localSheetId="47">'40'!#REF!</definedName>
    <definedName name="_ftn16" localSheetId="48">'41'!#REF!</definedName>
    <definedName name="_ftn16" localSheetId="49">'42'!#REF!</definedName>
    <definedName name="_ftn16" localSheetId="53">'42-بررسی مجدد'!#REF!</definedName>
    <definedName name="_ftn16" localSheetId="50">'43'!#REF!</definedName>
    <definedName name="_ftn16" localSheetId="51">'44'!#REF!</definedName>
    <definedName name="_ftn16" localSheetId="52">'45'!#REF!</definedName>
    <definedName name="_ftn16" localSheetId="54">'46'!#REF!</definedName>
    <definedName name="_ftn16" localSheetId="55">'47'!#REF!</definedName>
    <definedName name="_ftn16" localSheetId="56">'48'!#REF!</definedName>
    <definedName name="_ftn16" localSheetId="57">'49'!#REF!</definedName>
    <definedName name="_ftn16" localSheetId="11">'5'!#REF!</definedName>
    <definedName name="_ftn16" localSheetId="0">جامع!#REF!</definedName>
    <definedName name="_ftn16" localSheetId="58">ریز!#REF!</definedName>
    <definedName name="_ftn16" localSheetId="4">سربرگ!#REF!</definedName>
    <definedName name="_ftn2" localSheetId="5">'1'!#REF!</definedName>
    <definedName name="_ftn2" localSheetId="16">'10'!#REF!</definedName>
    <definedName name="_ftn2" localSheetId="17">'11'!#REF!</definedName>
    <definedName name="_ftn2" localSheetId="18">'12'!#REF!</definedName>
    <definedName name="_ftn2" localSheetId="19">'13'!#REF!</definedName>
    <definedName name="_ftn2" localSheetId="20">'14'!#REF!</definedName>
    <definedName name="_ftn2" localSheetId="21">'15'!#REF!</definedName>
    <definedName name="_ftn2" localSheetId="22">'16'!#REF!</definedName>
    <definedName name="_ftn2" localSheetId="23">'17'!#REF!</definedName>
    <definedName name="_ftn2" localSheetId="24">'18'!#REF!</definedName>
    <definedName name="_ftn2" localSheetId="25">'19'!#REF!</definedName>
    <definedName name="_ftn2" localSheetId="6">'2'!#REF!</definedName>
    <definedName name="_ftn2" localSheetId="26">'20'!#REF!</definedName>
    <definedName name="_ftn2" localSheetId="27">'21'!#REF!</definedName>
    <definedName name="_ftn2" localSheetId="42">'21.'!#REF!</definedName>
    <definedName name="_ftn2" localSheetId="28">'22'!#REF!</definedName>
    <definedName name="_ftn2" localSheetId="29">'23'!#REF!</definedName>
    <definedName name="_ftn2" localSheetId="30">'24'!#REF!</definedName>
    <definedName name="_ftn2" localSheetId="31">'25'!#REF!</definedName>
    <definedName name="_ftn2" localSheetId="32">'26'!#REF!</definedName>
    <definedName name="_ftn2" localSheetId="33">'27'!#REF!</definedName>
    <definedName name="_ftn2" localSheetId="34">'28'!#REF!</definedName>
    <definedName name="_ftn2" localSheetId="35">'29'!#REF!</definedName>
    <definedName name="_ftn2" localSheetId="9">'3'!#REF!</definedName>
    <definedName name="_ftn2" localSheetId="36">'30'!#REF!</definedName>
    <definedName name="_ftn2" localSheetId="37">'31'!#REF!</definedName>
    <definedName name="_ftn2" localSheetId="38">'32'!#REF!</definedName>
    <definedName name="_ftn2" localSheetId="39">'33'!#REF!</definedName>
    <definedName name="_ftn2" localSheetId="40">'34'!#REF!</definedName>
    <definedName name="_ftn2" localSheetId="41">'35'!#REF!</definedName>
    <definedName name="_ftn2" localSheetId="43">'36'!#REF!</definedName>
    <definedName name="_ftn2" localSheetId="44">'37'!#REF!</definedName>
    <definedName name="_ftn2" localSheetId="45">'38'!#REF!</definedName>
    <definedName name="_ftn2" localSheetId="46">'39'!#REF!</definedName>
    <definedName name="_ftn2" localSheetId="10">'4'!#REF!</definedName>
    <definedName name="_ftn2" localSheetId="47">'40'!#REF!</definedName>
    <definedName name="_ftn2" localSheetId="48">'41'!#REF!</definedName>
    <definedName name="_ftn2" localSheetId="49">'42'!#REF!</definedName>
    <definedName name="_ftn2" localSheetId="53">'42-بررسی مجدد'!#REF!</definedName>
    <definedName name="_ftn2" localSheetId="50">'43'!#REF!</definedName>
    <definedName name="_ftn2" localSheetId="51">'44'!#REF!</definedName>
    <definedName name="_ftn2" localSheetId="52">'45'!#REF!</definedName>
    <definedName name="_ftn2" localSheetId="54">'46'!#REF!</definedName>
    <definedName name="_ftn2" localSheetId="55">'47'!#REF!</definedName>
    <definedName name="_ftn2" localSheetId="56">'48'!#REF!</definedName>
    <definedName name="_ftn2" localSheetId="57">'49'!#REF!</definedName>
    <definedName name="_ftn2" localSheetId="11">'5'!#REF!</definedName>
    <definedName name="_ftn2" localSheetId="0">جامع!#REF!</definedName>
    <definedName name="_ftn2" localSheetId="58">ریز!#REF!</definedName>
    <definedName name="_ftn2" localSheetId="4">سربرگ!#REF!</definedName>
    <definedName name="_ftn3" localSheetId="5">'1'!#REF!</definedName>
    <definedName name="_ftn3" localSheetId="16">'10'!#REF!</definedName>
    <definedName name="_ftn3" localSheetId="17">'11'!#REF!</definedName>
    <definedName name="_ftn3" localSheetId="18">'12'!#REF!</definedName>
    <definedName name="_ftn3" localSheetId="19">'13'!#REF!</definedName>
    <definedName name="_ftn3" localSheetId="20">'14'!#REF!</definedName>
    <definedName name="_ftn3" localSheetId="21">'15'!#REF!</definedName>
    <definedName name="_ftn3" localSheetId="22">'16'!#REF!</definedName>
    <definedName name="_ftn3" localSheetId="23">'17'!#REF!</definedName>
    <definedName name="_ftn3" localSheetId="24">'18'!#REF!</definedName>
    <definedName name="_ftn3" localSheetId="25">'19'!#REF!</definedName>
    <definedName name="_ftn3" localSheetId="6">'2'!#REF!</definedName>
    <definedName name="_ftn3" localSheetId="26">'20'!#REF!</definedName>
    <definedName name="_ftn3" localSheetId="27">'21'!#REF!</definedName>
    <definedName name="_ftn3" localSheetId="42">'21.'!#REF!</definedName>
    <definedName name="_ftn3" localSheetId="28">'22'!#REF!</definedName>
    <definedName name="_ftn3" localSheetId="29">'23'!#REF!</definedName>
    <definedName name="_ftn3" localSheetId="30">'24'!#REF!</definedName>
    <definedName name="_ftn3" localSheetId="31">'25'!#REF!</definedName>
    <definedName name="_ftn3" localSheetId="32">'26'!#REF!</definedName>
    <definedName name="_ftn3" localSheetId="33">'27'!#REF!</definedName>
    <definedName name="_ftn3" localSheetId="34">'28'!#REF!</definedName>
    <definedName name="_ftn3" localSheetId="35">'29'!#REF!</definedName>
    <definedName name="_ftn3" localSheetId="9">'3'!#REF!</definedName>
    <definedName name="_ftn3" localSheetId="36">'30'!#REF!</definedName>
    <definedName name="_ftn3" localSheetId="37">'31'!#REF!</definedName>
    <definedName name="_ftn3" localSheetId="38">'32'!#REF!</definedName>
    <definedName name="_ftn3" localSheetId="39">'33'!#REF!</definedName>
    <definedName name="_ftn3" localSheetId="40">'34'!#REF!</definedName>
    <definedName name="_ftn3" localSheetId="41">'35'!#REF!</definedName>
    <definedName name="_ftn3" localSheetId="43">'36'!#REF!</definedName>
    <definedName name="_ftn3" localSheetId="44">'37'!#REF!</definedName>
    <definedName name="_ftn3" localSheetId="45">'38'!#REF!</definedName>
    <definedName name="_ftn3" localSheetId="46">'39'!#REF!</definedName>
    <definedName name="_ftn3" localSheetId="10">'4'!#REF!</definedName>
    <definedName name="_ftn3" localSheetId="47">'40'!#REF!</definedName>
    <definedName name="_ftn3" localSheetId="48">'41'!#REF!</definedName>
    <definedName name="_ftn3" localSheetId="49">'42'!#REF!</definedName>
    <definedName name="_ftn3" localSheetId="53">'42-بررسی مجدد'!#REF!</definedName>
    <definedName name="_ftn3" localSheetId="50">'43'!#REF!</definedName>
    <definedName name="_ftn3" localSheetId="51">'44'!#REF!</definedName>
    <definedName name="_ftn3" localSheetId="52">'45'!#REF!</definedName>
    <definedName name="_ftn3" localSheetId="54">'46'!#REF!</definedName>
    <definedName name="_ftn3" localSheetId="55">'47'!#REF!</definedName>
    <definedName name="_ftn3" localSheetId="56">'48'!#REF!</definedName>
    <definedName name="_ftn3" localSheetId="57">'49'!#REF!</definedName>
    <definedName name="_ftn3" localSheetId="11">'5'!#REF!</definedName>
    <definedName name="_ftn3" localSheetId="0">جامع!#REF!</definedName>
    <definedName name="_ftn3" localSheetId="58">ریز!#REF!</definedName>
    <definedName name="_ftn3" localSheetId="4">سربرگ!#REF!</definedName>
    <definedName name="_ftn4" localSheetId="5">'1'!#REF!</definedName>
    <definedName name="_ftn4" localSheetId="16">'10'!#REF!</definedName>
    <definedName name="_ftn4" localSheetId="17">'11'!#REF!</definedName>
    <definedName name="_ftn4" localSheetId="18">'12'!#REF!</definedName>
    <definedName name="_ftn4" localSheetId="19">'13'!#REF!</definedName>
    <definedName name="_ftn4" localSheetId="20">'14'!#REF!</definedName>
    <definedName name="_ftn4" localSheetId="21">'15'!#REF!</definedName>
    <definedName name="_ftn4" localSheetId="22">'16'!#REF!</definedName>
    <definedName name="_ftn4" localSheetId="23">'17'!#REF!</definedName>
    <definedName name="_ftn4" localSheetId="24">'18'!#REF!</definedName>
    <definedName name="_ftn4" localSheetId="25">'19'!#REF!</definedName>
    <definedName name="_ftn4" localSheetId="6">'2'!#REF!</definedName>
    <definedName name="_ftn4" localSheetId="26">'20'!#REF!</definedName>
    <definedName name="_ftn4" localSheetId="27">'21'!#REF!</definedName>
    <definedName name="_ftn4" localSheetId="42">'21.'!#REF!</definedName>
    <definedName name="_ftn4" localSheetId="28">'22'!#REF!</definedName>
    <definedName name="_ftn4" localSheetId="29">'23'!#REF!</definedName>
    <definedName name="_ftn4" localSheetId="30">'24'!#REF!</definedName>
    <definedName name="_ftn4" localSheetId="31">'25'!#REF!</definedName>
    <definedName name="_ftn4" localSheetId="32">'26'!#REF!</definedName>
    <definedName name="_ftn4" localSheetId="33">'27'!#REF!</definedName>
    <definedName name="_ftn4" localSheetId="34">'28'!#REF!</definedName>
    <definedName name="_ftn4" localSheetId="35">'29'!#REF!</definedName>
    <definedName name="_ftn4" localSheetId="9">'3'!#REF!</definedName>
    <definedName name="_ftn4" localSheetId="36">'30'!#REF!</definedName>
    <definedName name="_ftn4" localSheetId="37">'31'!#REF!</definedName>
    <definedName name="_ftn4" localSheetId="38">'32'!#REF!</definedName>
    <definedName name="_ftn4" localSheetId="39">'33'!#REF!</definedName>
    <definedName name="_ftn4" localSheetId="40">'34'!#REF!</definedName>
    <definedName name="_ftn4" localSheetId="41">'35'!#REF!</definedName>
    <definedName name="_ftn4" localSheetId="43">'36'!#REF!</definedName>
    <definedName name="_ftn4" localSheetId="44">'37'!#REF!</definedName>
    <definedName name="_ftn4" localSheetId="45">'38'!#REF!</definedName>
    <definedName name="_ftn4" localSheetId="46">'39'!#REF!</definedName>
    <definedName name="_ftn4" localSheetId="10">'4'!#REF!</definedName>
    <definedName name="_ftn4" localSheetId="47">'40'!#REF!</definedName>
    <definedName name="_ftn4" localSheetId="48">'41'!#REF!</definedName>
    <definedName name="_ftn4" localSheetId="49">'42'!#REF!</definedName>
    <definedName name="_ftn4" localSheetId="53">'42-بررسی مجدد'!#REF!</definedName>
    <definedName name="_ftn4" localSheetId="50">'43'!#REF!</definedName>
    <definedName name="_ftn4" localSheetId="51">'44'!#REF!</definedName>
    <definedName name="_ftn4" localSheetId="52">'45'!#REF!</definedName>
    <definedName name="_ftn4" localSheetId="54">'46'!#REF!</definedName>
    <definedName name="_ftn4" localSheetId="55">'47'!#REF!</definedName>
    <definedName name="_ftn4" localSheetId="56">'48'!#REF!</definedName>
    <definedName name="_ftn4" localSheetId="57">'49'!#REF!</definedName>
    <definedName name="_ftn4" localSheetId="11">'5'!#REF!</definedName>
    <definedName name="_ftn4" localSheetId="0">جامع!#REF!</definedName>
    <definedName name="_ftn4" localSheetId="58">ریز!#REF!</definedName>
    <definedName name="_ftn4" localSheetId="4">سربرگ!#REF!</definedName>
    <definedName name="_ftn5" localSheetId="5">'1'!#REF!</definedName>
    <definedName name="_ftn5" localSheetId="16">'10'!#REF!</definedName>
    <definedName name="_ftn5" localSheetId="17">'11'!#REF!</definedName>
    <definedName name="_ftn5" localSheetId="18">'12'!#REF!</definedName>
    <definedName name="_ftn5" localSheetId="19">'13'!#REF!</definedName>
    <definedName name="_ftn5" localSheetId="20">'14'!#REF!</definedName>
    <definedName name="_ftn5" localSheetId="21">'15'!#REF!</definedName>
    <definedName name="_ftn5" localSheetId="22">'16'!#REF!</definedName>
    <definedName name="_ftn5" localSheetId="23">'17'!#REF!</definedName>
    <definedName name="_ftn5" localSheetId="24">'18'!#REF!</definedName>
    <definedName name="_ftn5" localSheetId="25">'19'!#REF!</definedName>
    <definedName name="_ftn5" localSheetId="6">'2'!#REF!</definedName>
    <definedName name="_ftn5" localSheetId="26">'20'!#REF!</definedName>
    <definedName name="_ftn5" localSheetId="27">'21'!#REF!</definedName>
    <definedName name="_ftn5" localSheetId="42">'21.'!#REF!</definedName>
    <definedName name="_ftn5" localSheetId="28">'22'!#REF!</definedName>
    <definedName name="_ftn5" localSheetId="29">'23'!#REF!</definedName>
    <definedName name="_ftn5" localSheetId="30">'24'!#REF!</definedName>
    <definedName name="_ftn5" localSheetId="31">'25'!#REF!</definedName>
    <definedName name="_ftn5" localSheetId="32">'26'!#REF!</definedName>
    <definedName name="_ftn5" localSheetId="33">'27'!#REF!</definedName>
    <definedName name="_ftn5" localSheetId="34">'28'!#REF!</definedName>
    <definedName name="_ftn5" localSheetId="35">'29'!#REF!</definedName>
    <definedName name="_ftn5" localSheetId="9">'3'!#REF!</definedName>
    <definedName name="_ftn5" localSheetId="36">'30'!#REF!</definedName>
    <definedName name="_ftn5" localSheetId="37">'31'!#REF!</definedName>
    <definedName name="_ftn5" localSheetId="38">'32'!#REF!</definedName>
    <definedName name="_ftn5" localSheetId="39">'33'!#REF!</definedName>
    <definedName name="_ftn5" localSheetId="40">'34'!#REF!</definedName>
    <definedName name="_ftn5" localSheetId="41">'35'!#REF!</definedName>
    <definedName name="_ftn5" localSheetId="43">'36'!#REF!</definedName>
    <definedName name="_ftn5" localSheetId="44">'37'!#REF!</definedName>
    <definedName name="_ftn5" localSheetId="45">'38'!#REF!</definedName>
    <definedName name="_ftn5" localSheetId="46">'39'!#REF!</definedName>
    <definedName name="_ftn5" localSheetId="10">'4'!#REF!</definedName>
    <definedName name="_ftn5" localSheetId="47">'40'!#REF!</definedName>
    <definedName name="_ftn5" localSheetId="48">'41'!#REF!</definedName>
    <definedName name="_ftn5" localSheetId="49">'42'!#REF!</definedName>
    <definedName name="_ftn5" localSheetId="53">'42-بررسی مجدد'!#REF!</definedName>
    <definedName name="_ftn5" localSheetId="50">'43'!#REF!</definedName>
    <definedName name="_ftn5" localSheetId="51">'44'!#REF!</definedName>
    <definedName name="_ftn5" localSheetId="52">'45'!#REF!</definedName>
    <definedName name="_ftn5" localSheetId="54">'46'!#REF!</definedName>
    <definedName name="_ftn5" localSheetId="55">'47'!#REF!</definedName>
    <definedName name="_ftn5" localSheetId="56">'48'!#REF!</definedName>
    <definedName name="_ftn5" localSheetId="57">'49'!#REF!</definedName>
    <definedName name="_ftn5" localSheetId="11">'5'!#REF!</definedName>
    <definedName name="_ftn5" localSheetId="0">جامع!#REF!</definedName>
    <definedName name="_ftn5" localSheetId="58">ریز!#REF!</definedName>
    <definedName name="_ftn5" localSheetId="4">سربرگ!#REF!</definedName>
    <definedName name="_ftn6" localSheetId="5">'1'!#REF!</definedName>
    <definedName name="_ftn6" localSheetId="16">'10'!#REF!</definedName>
    <definedName name="_ftn6" localSheetId="17">'11'!#REF!</definedName>
    <definedName name="_ftn6" localSheetId="18">'12'!#REF!</definedName>
    <definedName name="_ftn6" localSheetId="19">'13'!#REF!</definedName>
    <definedName name="_ftn6" localSheetId="20">'14'!#REF!</definedName>
    <definedName name="_ftn6" localSheetId="21">'15'!#REF!</definedName>
    <definedName name="_ftn6" localSheetId="22">'16'!#REF!</definedName>
    <definedName name="_ftn6" localSheetId="23">'17'!#REF!</definedName>
    <definedName name="_ftn6" localSheetId="24">'18'!#REF!</definedName>
    <definedName name="_ftn6" localSheetId="25">'19'!#REF!</definedName>
    <definedName name="_ftn6" localSheetId="6">'2'!#REF!</definedName>
    <definedName name="_ftn6" localSheetId="26">'20'!#REF!</definedName>
    <definedName name="_ftn6" localSheetId="27">'21'!#REF!</definedName>
    <definedName name="_ftn6" localSheetId="42">'21.'!#REF!</definedName>
    <definedName name="_ftn6" localSheetId="28">'22'!#REF!</definedName>
    <definedName name="_ftn6" localSheetId="29">'23'!#REF!</definedName>
    <definedName name="_ftn6" localSheetId="30">'24'!#REF!</definedName>
    <definedName name="_ftn6" localSheetId="31">'25'!#REF!</definedName>
    <definedName name="_ftn6" localSheetId="32">'26'!#REF!</definedName>
    <definedName name="_ftn6" localSheetId="33">'27'!#REF!</definedName>
    <definedName name="_ftn6" localSheetId="34">'28'!#REF!</definedName>
    <definedName name="_ftn6" localSheetId="35">'29'!#REF!</definedName>
    <definedName name="_ftn6" localSheetId="9">'3'!#REF!</definedName>
    <definedName name="_ftn6" localSheetId="36">'30'!#REF!</definedName>
    <definedName name="_ftn6" localSheetId="37">'31'!#REF!</definedName>
    <definedName name="_ftn6" localSheetId="38">'32'!#REF!</definedName>
    <definedName name="_ftn6" localSheetId="39">'33'!#REF!</definedName>
    <definedName name="_ftn6" localSheetId="40">'34'!#REF!</definedName>
    <definedName name="_ftn6" localSheetId="41">'35'!#REF!</definedName>
    <definedName name="_ftn6" localSheetId="43">'36'!#REF!</definedName>
    <definedName name="_ftn6" localSheetId="44">'37'!#REF!</definedName>
    <definedName name="_ftn6" localSheetId="45">'38'!#REF!</definedName>
    <definedName name="_ftn6" localSheetId="46">'39'!#REF!</definedName>
    <definedName name="_ftn6" localSheetId="10">'4'!#REF!</definedName>
    <definedName name="_ftn6" localSheetId="47">'40'!#REF!</definedName>
    <definedName name="_ftn6" localSheetId="48">'41'!#REF!</definedName>
    <definedName name="_ftn6" localSheetId="49">'42'!#REF!</definedName>
    <definedName name="_ftn6" localSheetId="53">'42-بررسی مجدد'!#REF!</definedName>
    <definedName name="_ftn6" localSheetId="50">'43'!#REF!</definedName>
    <definedName name="_ftn6" localSheetId="51">'44'!#REF!</definedName>
    <definedName name="_ftn6" localSheetId="52">'45'!#REF!</definedName>
    <definedName name="_ftn6" localSheetId="54">'46'!#REF!</definedName>
    <definedName name="_ftn6" localSheetId="55">'47'!#REF!</definedName>
    <definedName name="_ftn6" localSheetId="56">'48'!#REF!</definedName>
    <definedName name="_ftn6" localSheetId="57">'49'!#REF!</definedName>
    <definedName name="_ftn6" localSheetId="11">'5'!#REF!</definedName>
    <definedName name="_ftn6" localSheetId="0">جامع!#REF!</definedName>
    <definedName name="_ftn6" localSheetId="58">ریز!#REF!</definedName>
    <definedName name="_ftn6" localSheetId="4">سربرگ!#REF!</definedName>
    <definedName name="_ftn7" localSheetId="5">'1'!#REF!</definedName>
    <definedName name="_ftn7" localSheetId="16">'10'!#REF!</definedName>
    <definedName name="_ftn7" localSheetId="17">'11'!#REF!</definedName>
    <definedName name="_ftn7" localSheetId="18">'12'!#REF!</definedName>
    <definedName name="_ftn7" localSheetId="19">'13'!#REF!</definedName>
    <definedName name="_ftn7" localSheetId="20">'14'!#REF!</definedName>
    <definedName name="_ftn7" localSheetId="21">'15'!#REF!</definedName>
    <definedName name="_ftn7" localSheetId="22">'16'!#REF!</definedName>
    <definedName name="_ftn7" localSheetId="23">'17'!#REF!</definedName>
    <definedName name="_ftn7" localSheetId="24">'18'!#REF!</definedName>
    <definedName name="_ftn7" localSheetId="25">'19'!#REF!</definedName>
    <definedName name="_ftn7" localSheetId="6">'2'!#REF!</definedName>
    <definedName name="_ftn7" localSheetId="26">'20'!#REF!</definedName>
    <definedName name="_ftn7" localSheetId="27">'21'!#REF!</definedName>
    <definedName name="_ftn7" localSheetId="42">'21.'!#REF!</definedName>
    <definedName name="_ftn7" localSheetId="28">'22'!#REF!</definedName>
    <definedName name="_ftn7" localSheetId="29">'23'!#REF!</definedName>
    <definedName name="_ftn7" localSheetId="30">'24'!#REF!</definedName>
    <definedName name="_ftn7" localSheetId="31">'25'!#REF!</definedName>
    <definedName name="_ftn7" localSheetId="32">'26'!#REF!</definedName>
    <definedName name="_ftn7" localSheetId="33">'27'!#REF!</definedName>
    <definedName name="_ftn7" localSheetId="34">'28'!#REF!</definedName>
    <definedName name="_ftn7" localSheetId="35">'29'!#REF!</definedName>
    <definedName name="_ftn7" localSheetId="9">'3'!#REF!</definedName>
    <definedName name="_ftn7" localSheetId="36">'30'!#REF!</definedName>
    <definedName name="_ftn7" localSheetId="37">'31'!#REF!</definedName>
    <definedName name="_ftn7" localSheetId="38">'32'!#REF!</definedName>
    <definedName name="_ftn7" localSheetId="39">'33'!#REF!</definedName>
    <definedName name="_ftn7" localSheetId="40">'34'!#REF!</definedName>
    <definedName name="_ftn7" localSheetId="41">'35'!#REF!</definedName>
    <definedName name="_ftn7" localSheetId="43">'36'!#REF!</definedName>
    <definedName name="_ftn7" localSheetId="44">'37'!#REF!</definedName>
    <definedName name="_ftn7" localSheetId="45">'38'!#REF!</definedName>
    <definedName name="_ftn7" localSheetId="46">'39'!#REF!</definedName>
    <definedName name="_ftn7" localSheetId="10">'4'!#REF!</definedName>
    <definedName name="_ftn7" localSheetId="47">'40'!#REF!</definedName>
    <definedName name="_ftn7" localSheetId="48">'41'!#REF!</definedName>
    <definedName name="_ftn7" localSheetId="49">'42'!#REF!</definedName>
    <definedName name="_ftn7" localSheetId="53">'42-بررسی مجدد'!#REF!</definedName>
    <definedName name="_ftn7" localSheetId="50">'43'!#REF!</definedName>
    <definedName name="_ftn7" localSheetId="51">'44'!#REF!</definedName>
    <definedName name="_ftn7" localSheetId="52">'45'!#REF!</definedName>
    <definedName name="_ftn7" localSheetId="54">'46'!#REF!</definedName>
    <definedName name="_ftn7" localSheetId="55">'47'!#REF!</definedName>
    <definedName name="_ftn7" localSheetId="56">'48'!#REF!</definedName>
    <definedName name="_ftn7" localSheetId="57">'49'!#REF!</definedName>
    <definedName name="_ftn7" localSheetId="11">'5'!#REF!</definedName>
    <definedName name="_ftn7" localSheetId="0">جامع!#REF!</definedName>
    <definedName name="_ftn7" localSheetId="58">ریز!#REF!</definedName>
    <definedName name="_ftn7" localSheetId="4">سربرگ!#REF!</definedName>
    <definedName name="_ftn8" localSheetId="5">'1'!#REF!</definedName>
    <definedName name="_ftn8" localSheetId="16">'10'!#REF!</definedName>
    <definedName name="_ftn8" localSheetId="17">'11'!#REF!</definedName>
    <definedName name="_ftn8" localSheetId="18">'12'!#REF!</definedName>
    <definedName name="_ftn8" localSheetId="19">'13'!#REF!</definedName>
    <definedName name="_ftn8" localSheetId="20">'14'!#REF!</definedName>
    <definedName name="_ftn8" localSheetId="21">'15'!#REF!</definedName>
    <definedName name="_ftn8" localSheetId="22">'16'!#REF!</definedName>
    <definedName name="_ftn8" localSheetId="23">'17'!#REF!</definedName>
    <definedName name="_ftn8" localSheetId="24">'18'!#REF!</definedName>
    <definedName name="_ftn8" localSheetId="25">'19'!#REF!</definedName>
    <definedName name="_ftn8" localSheetId="6">'2'!#REF!</definedName>
    <definedName name="_ftn8" localSheetId="26">'20'!#REF!</definedName>
    <definedName name="_ftn8" localSheetId="27">'21'!#REF!</definedName>
    <definedName name="_ftn8" localSheetId="42">'21.'!#REF!</definedName>
    <definedName name="_ftn8" localSheetId="28">'22'!#REF!</definedName>
    <definedName name="_ftn8" localSheetId="29">'23'!#REF!</definedName>
    <definedName name="_ftn8" localSheetId="30">'24'!#REF!</definedName>
    <definedName name="_ftn8" localSheetId="31">'25'!#REF!</definedName>
    <definedName name="_ftn8" localSheetId="32">'26'!#REF!</definedName>
    <definedName name="_ftn8" localSheetId="33">'27'!#REF!</definedName>
    <definedName name="_ftn8" localSheetId="34">'28'!#REF!</definedName>
    <definedName name="_ftn8" localSheetId="35">'29'!#REF!</definedName>
    <definedName name="_ftn8" localSheetId="9">'3'!#REF!</definedName>
    <definedName name="_ftn8" localSheetId="36">'30'!#REF!</definedName>
    <definedName name="_ftn8" localSheetId="37">'31'!#REF!</definedName>
    <definedName name="_ftn8" localSheetId="38">'32'!#REF!</definedName>
    <definedName name="_ftn8" localSheetId="39">'33'!#REF!</definedName>
    <definedName name="_ftn8" localSheetId="40">'34'!#REF!</definedName>
    <definedName name="_ftn8" localSheetId="41">'35'!#REF!</definedName>
    <definedName name="_ftn8" localSheetId="43">'36'!#REF!</definedName>
    <definedName name="_ftn8" localSheetId="44">'37'!#REF!</definedName>
    <definedName name="_ftn8" localSheetId="45">'38'!#REF!</definedName>
    <definedName name="_ftn8" localSheetId="46">'39'!#REF!</definedName>
    <definedName name="_ftn8" localSheetId="10">'4'!#REF!</definedName>
    <definedName name="_ftn8" localSheetId="47">'40'!#REF!</definedName>
    <definedName name="_ftn8" localSheetId="48">'41'!#REF!</definedName>
    <definedName name="_ftn8" localSheetId="49">'42'!#REF!</definedName>
    <definedName name="_ftn8" localSheetId="53">'42-بررسی مجدد'!#REF!</definedName>
    <definedName name="_ftn8" localSheetId="50">'43'!#REF!</definedName>
    <definedName name="_ftn8" localSheetId="51">'44'!#REF!</definedName>
    <definedName name="_ftn8" localSheetId="52">'45'!#REF!</definedName>
    <definedName name="_ftn8" localSheetId="54">'46'!#REF!</definedName>
    <definedName name="_ftn8" localSheetId="55">'47'!#REF!</definedName>
    <definedName name="_ftn8" localSheetId="56">'48'!#REF!</definedName>
    <definedName name="_ftn8" localSheetId="57">'49'!#REF!</definedName>
    <definedName name="_ftn8" localSheetId="11">'5'!#REF!</definedName>
    <definedName name="_ftn8" localSheetId="0">جامع!#REF!</definedName>
    <definedName name="_ftn8" localSheetId="58">ریز!#REF!</definedName>
    <definedName name="_ftn8" localSheetId="4">سربرگ!#REF!</definedName>
    <definedName name="_ftn9" localSheetId="5">'1'!#REF!</definedName>
    <definedName name="_ftn9" localSheetId="16">'10'!#REF!</definedName>
    <definedName name="_ftn9" localSheetId="17">'11'!#REF!</definedName>
    <definedName name="_ftn9" localSheetId="18">'12'!#REF!</definedName>
    <definedName name="_ftn9" localSheetId="19">'13'!#REF!</definedName>
    <definedName name="_ftn9" localSheetId="20">'14'!#REF!</definedName>
    <definedName name="_ftn9" localSheetId="21">'15'!#REF!</definedName>
    <definedName name="_ftn9" localSheetId="22">'16'!#REF!</definedName>
    <definedName name="_ftn9" localSheetId="23">'17'!#REF!</definedName>
    <definedName name="_ftn9" localSheetId="24">'18'!#REF!</definedName>
    <definedName name="_ftn9" localSheetId="25">'19'!#REF!</definedName>
    <definedName name="_ftn9" localSheetId="6">'2'!#REF!</definedName>
    <definedName name="_ftn9" localSheetId="26">'20'!#REF!</definedName>
    <definedName name="_ftn9" localSheetId="27">'21'!#REF!</definedName>
    <definedName name="_ftn9" localSheetId="42">'21.'!#REF!</definedName>
    <definedName name="_ftn9" localSheetId="28">'22'!#REF!</definedName>
    <definedName name="_ftn9" localSheetId="29">'23'!#REF!</definedName>
    <definedName name="_ftn9" localSheetId="30">'24'!#REF!</definedName>
    <definedName name="_ftn9" localSheetId="31">'25'!#REF!</definedName>
    <definedName name="_ftn9" localSheetId="32">'26'!#REF!</definedName>
    <definedName name="_ftn9" localSheetId="33">'27'!#REF!</definedName>
    <definedName name="_ftn9" localSheetId="34">'28'!#REF!</definedName>
    <definedName name="_ftn9" localSheetId="35">'29'!#REF!</definedName>
    <definedName name="_ftn9" localSheetId="9">'3'!#REF!</definedName>
    <definedName name="_ftn9" localSheetId="36">'30'!#REF!</definedName>
    <definedName name="_ftn9" localSheetId="37">'31'!#REF!</definedName>
    <definedName name="_ftn9" localSheetId="38">'32'!#REF!</definedName>
    <definedName name="_ftn9" localSheetId="39">'33'!#REF!</definedName>
    <definedName name="_ftn9" localSheetId="40">'34'!#REF!</definedName>
    <definedName name="_ftn9" localSheetId="41">'35'!#REF!</definedName>
    <definedName name="_ftn9" localSheetId="43">'36'!#REF!</definedName>
    <definedName name="_ftn9" localSheetId="44">'37'!#REF!</definedName>
    <definedName name="_ftn9" localSheetId="45">'38'!#REF!</definedName>
    <definedName name="_ftn9" localSheetId="46">'39'!#REF!</definedName>
    <definedName name="_ftn9" localSheetId="10">'4'!#REF!</definedName>
    <definedName name="_ftn9" localSheetId="47">'40'!#REF!</definedName>
    <definedName name="_ftn9" localSheetId="48">'41'!#REF!</definedName>
    <definedName name="_ftn9" localSheetId="49">'42'!#REF!</definedName>
    <definedName name="_ftn9" localSheetId="53">'42-بررسی مجدد'!#REF!</definedName>
    <definedName name="_ftn9" localSheetId="50">'43'!#REF!</definedName>
    <definedName name="_ftn9" localSheetId="51">'44'!#REF!</definedName>
    <definedName name="_ftn9" localSheetId="52">'45'!#REF!</definedName>
    <definedName name="_ftn9" localSheetId="54">'46'!#REF!</definedName>
    <definedName name="_ftn9" localSheetId="55">'47'!#REF!</definedName>
    <definedName name="_ftn9" localSheetId="56">'48'!#REF!</definedName>
    <definedName name="_ftn9" localSheetId="57">'49'!#REF!</definedName>
    <definedName name="_ftn9" localSheetId="11">'5'!#REF!</definedName>
    <definedName name="_ftn9" localSheetId="0">جامع!#REF!</definedName>
    <definedName name="_ftn9" localSheetId="58">ریز!#REF!</definedName>
    <definedName name="_ftn9" localSheetId="4">سربرگ!#REF!</definedName>
    <definedName name="_ftnref1" localSheetId="5">'1'!#REF!</definedName>
    <definedName name="_ftnref1" localSheetId="16">'10'!#REF!</definedName>
    <definedName name="_ftnref1" localSheetId="17">'11'!#REF!</definedName>
    <definedName name="_ftnref1" localSheetId="18">'12'!#REF!</definedName>
    <definedName name="_ftnref1" localSheetId="19">'13'!#REF!</definedName>
    <definedName name="_ftnref1" localSheetId="20">'14'!#REF!</definedName>
    <definedName name="_ftnref1" localSheetId="21">'15'!#REF!</definedName>
    <definedName name="_ftnref1" localSheetId="22">'16'!#REF!</definedName>
    <definedName name="_ftnref1" localSheetId="23">'17'!#REF!</definedName>
    <definedName name="_ftnref1" localSheetId="24">'18'!#REF!</definedName>
    <definedName name="_ftnref1" localSheetId="25">'19'!#REF!</definedName>
    <definedName name="_ftnref1" localSheetId="6">'2'!#REF!</definedName>
    <definedName name="_ftnref1" localSheetId="26">'20'!#REF!</definedName>
    <definedName name="_ftnref1" localSheetId="27">'21'!#REF!</definedName>
    <definedName name="_ftnref1" localSheetId="42">'21.'!#REF!</definedName>
    <definedName name="_ftnref1" localSheetId="28">'22'!#REF!</definedName>
    <definedName name="_ftnref1" localSheetId="29">'23'!#REF!</definedName>
    <definedName name="_ftnref1" localSheetId="30">'24'!#REF!</definedName>
    <definedName name="_ftnref1" localSheetId="31">'25'!#REF!</definedName>
    <definedName name="_ftnref1" localSheetId="32">'26'!#REF!</definedName>
    <definedName name="_ftnref1" localSheetId="33">'27'!#REF!</definedName>
    <definedName name="_ftnref1" localSheetId="34">'28'!#REF!</definedName>
    <definedName name="_ftnref1" localSheetId="35">'29'!#REF!</definedName>
    <definedName name="_ftnref1" localSheetId="9">'3'!#REF!</definedName>
    <definedName name="_ftnref1" localSheetId="36">'30'!#REF!</definedName>
    <definedName name="_ftnref1" localSheetId="37">'31'!#REF!</definedName>
    <definedName name="_ftnref1" localSheetId="38">'32'!#REF!</definedName>
    <definedName name="_ftnref1" localSheetId="39">'33'!#REF!</definedName>
    <definedName name="_ftnref1" localSheetId="40">'34'!#REF!</definedName>
    <definedName name="_ftnref1" localSheetId="41">'35'!#REF!</definedName>
    <definedName name="_ftnref1" localSheetId="43">'36'!#REF!</definedName>
    <definedName name="_ftnref1" localSheetId="44">'37'!#REF!</definedName>
    <definedName name="_ftnref1" localSheetId="45">'38'!#REF!</definedName>
    <definedName name="_ftnref1" localSheetId="46">'39'!#REF!</definedName>
    <definedName name="_ftnref1" localSheetId="10">'4'!#REF!</definedName>
    <definedName name="_ftnref1" localSheetId="47">'40'!#REF!</definedName>
    <definedName name="_ftnref1" localSheetId="48">'41'!#REF!</definedName>
    <definedName name="_ftnref1" localSheetId="49">'42'!#REF!</definedName>
    <definedName name="_ftnref1" localSheetId="53">'42-بررسی مجدد'!#REF!</definedName>
    <definedName name="_ftnref1" localSheetId="50">'43'!#REF!</definedName>
    <definedName name="_ftnref1" localSheetId="51">'44'!#REF!</definedName>
    <definedName name="_ftnref1" localSheetId="52">'45'!#REF!</definedName>
    <definedName name="_ftnref1" localSheetId="54">'46'!#REF!</definedName>
    <definedName name="_ftnref1" localSheetId="55">'47'!#REF!</definedName>
    <definedName name="_ftnref1" localSheetId="56">'48'!#REF!</definedName>
    <definedName name="_ftnref1" localSheetId="57">'49'!#REF!</definedName>
    <definedName name="_ftnref1" localSheetId="11">'5'!#REF!</definedName>
    <definedName name="_ftnref1" localSheetId="0">جامع!#REF!</definedName>
    <definedName name="_ftnref1" localSheetId="58">ریز!#REF!</definedName>
    <definedName name="_ftnref1" localSheetId="4">سربرگ!#REF!</definedName>
    <definedName name="_ftnref10" localSheetId="5">'1'!#REF!</definedName>
    <definedName name="_ftnref10" localSheetId="16">'10'!#REF!</definedName>
    <definedName name="_ftnref10" localSheetId="17">'11'!#REF!</definedName>
    <definedName name="_ftnref10" localSheetId="18">'12'!#REF!</definedName>
    <definedName name="_ftnref10" localSheetId="19">'13'!#REF!</definedName>
    <definedName name="_ftnref10" localSheetId="20">'14'!#REF!</definedName>
    <definedName name="_ftnref10" localSheetId="21">'15'!#REF!</definedName>
    <definedName name="_ftnref10" localSheetId="22">'16'!#REF!</definedName>
    <definedName name="_ftnref10" localSheetId="23">'17'!#REF!</definedName>
    <definedName name="_ftnref10" localSheetId="24">'18'!#REF!</definedName>
    <definedName name="_ftnref10" localSheetId="25">'19'!#REF!</definedName>
    <definedName name="_ftnref10" localSheetId="6">'2'!#REF!</definedName>
    <definedName name="_ftnref10" localSheetId="26">'20'!#REF!</definedName>
    <definedName name="_ftnref10" localSheetId="27">'21'!#REF!</definedName>
    <definedName name="_ftnref10" localSheetId="42">'21.'!#REF!</definedName>
    <definedName name="_ftnref10" localSheetId="28">'22'!#REF!</definedName>
    <definedName name="_ftnref10" localSheetId="29">'23'!#REF!</definedName>
    <definedName name="_ftnref10" localSheetId="30">'24'!#REF!</definedName>
    <definedName name="_ftnref10" localSheetId="31">'25'!#REF!</definedName>
    <definedName name="_ftnref10" localSheetId="32">'26'!#REF!</definedName>
    <definedName name="_ftnref10" localSheetId="33">'27'!#REF!</definedName>
    <definedName name="_ftnref10" localSheetId="34">'28'!#REF!</definedName>
    <definedName name="_ftnref10" localSheetId="35">'29'!#REF!</definedName>
    <definedName name="_ftnref10" localSheetId="9">'3'!#REF!</definedName>
    <definedName name="_ftnref10" localSheetId="36">'30'!#REF!</definedName>
    <definedName name="_ftnref10" localSheetId="37">'31'!#REF!</definedName>
    <definedName name="_ftnref10" localSheetId="38">'32'!#REF!</definedName>
    <definedName name="_ftnref10" localSheetId="39">'33'!#REF!</definedName>
    <definedName name="_ftnref10" localSheetId="40">'34'!#REF!</definedName>
    <definedName name="_ftnref10" localSheetId="41">'35'!#REF!</definedName>
    <definedName name="_ftnref10" localSheetId="43">'36'!#REF!</definedName>
    <definedName name="_ftnref10" localSheetId="44">'37'!#REF!</definedName>
    <definedName name="_ftnref10" localSheetId="45">'38'!#REF!</definedName>
    <definedName name="_ftnref10" localSheetId="46">'39'!#REF!</definedName>
    <definedName name="_ftnref10" localSheetId="10">'4'!#REF!</definedName>
    <definedName name="_ftnref10" localSheetId="47">'40'!#REF!</definedName>
    <definedName name="_ftnref10" localSheetId="48">'41'!#REF!</definedName>
    <definedName name="_ftnref10" localSheetId="49">'42'!#REF!</definedName>
    <definedName name="_ftnref10" localSheetId="53">'42-بررسی مجدد'!#REF!</definedName>
    <definedName name="_ftnref10" localSheetId="50">'43'!#REF!</definedName>
    <definedName name="_ftnref10" localSheetId="51">'44'!#REF!</definedName>
    <definedName name="_ftnref10" localSheetId="52">'45'!#REF!</definedName>
    <definedName name="_ftnref10" localSheetId="54">'46'!#REF!</definedName>
    <definedName name="_ftnref10" localSheetId="55">'47'!#REF!</definedName>
    <definedName name="_ftnref10" localSheetId="56">'48'!#REF!</definedName>
    <definedName name="_ftnref10" localSheetId="57">'49'!#REF!</definedName>
    <definedName name="_ftnref10" localSheetId="11">'5'!#REF!</definedName>
    <definedName name="_ftnref10" localSheetId="0">جامع!#REF!</definedName>
    <definedName name="_ftnref10" localSheetId="58">ریز!#REF!</definedName>
    <definedName name="_ftnref10" localSheetId="4">سربرگ!#REF!</definedName>
    <definedName name="_ftnref11" localSheetId="5">'1'!#REF!</definedName>
    <definedName name="_ftnref11" localSheetId="16">'10'!#REF!</definedName>
    <definedName name="_ftnref11" localSheetId="17">'11'!#REF!</definedName>
    <definedName name="_ftnref11" localSheetId="18">'12'!#REF!</definedName>
    <definedName name="_ftnref11" localSheetId="19">'13'!#REF!</definedName>
    <definedName name="_ftnref11" localSheetId="20">'14'!#REF!</definedName>
    <definedName name="_ftnref11" localSheetId="21">'15'!#REF!</definedName>
    <definedName name="_ftnref11" localSheetId="22">'16'!#REF!</definedName>
    <definedName name="_ftnref11" localSheetId="23">'17'!#REF!</definedName>
    <definedName name="_ftnref11" localSheetId="24">'18'!#REF!</definedName>
    <definedName name="_ftnref11" localSheetId="25">'19'!#REF!</definedName>
    <definedName name="_ftnref11" localSheetId="6">'2'!#REF!</definedName>
    <definedName name="_ftnref11" localSheetId="26">'20'!#REF!</definedName>
    <definedName name="_ftnref11" localSheetId="27">'21'!#REF!</definedName>
    <definedName name="_ftnref11" localSheetId="42">'21.'!#REF!</definedName>
    <definedName name="_ftnref11" localSheetId="28">'22'!#REF!</definedName>
    <definedName name="_ftnref11" localSheetId="29">'23'!#REF!</definedName>
    <definedName name="_ftnref11" localSheetId="30">'24'!#REF!</definedName>
    <definedName name="_ftnref11" localSheetId="31">'25'!#REF!</definedName>
    <definedName name="_ftnref11" localSheetId="32">'26'!#REF!</definedName>
    <definedName name="_ftnref11" localSheetId="33">'27'!#REF!</definedName>
    <definedName name="_ftnref11" localSheetId="34">'28'!#REF!</definedName>
    <definedName name="_ftnref11" localSheetId="35">'29'!#REF!</definedName>
    <definedName name="_ftnref11" localSheetId="9">'3'!#REF!</definedName>
    <definedName name="_ftnref11" localSheetId="36">'30'!#REF!</definedName>
    <definedName name="_ftnref11" localSheetId="37">'31'!#REF!</definedName>
    <definedName name="_ftnref11" localSheetId="38">'32'!#REF!</definedName>
    <definedName name="_ftnref11" localSheetId="39">'33'!#REF!</definedName>
    <definedName name="_ftnref11" localSheetId="40">'34'!#REF!</definedName>
    <definedName name="_ftnref11" localSheetId="41">'35'!#REF!</definedName>
    <definedName name="_ftnref11" localSheetId="43">'36'!#REF!</definedName>
    <definedName name="_ftnref11" localSheetId="44">'37'!#REF!</definedName>
    <definedName name="_ftnref11" localSheetId="45">'38'!#REF!</definedName>
    <definedName name="_ftnref11" localSheetId="46">'39'!#REF!</definedName>
    <definedName name="_ftnref11" localSheetId="10">'4'!#REF!</definedName>
    <definedName name="_ftnref11" localSheetId="47">'40'!#REF!</definedName>
    <definedName name="_ftnref11" localSheetId="48">'41'!#REF!</definedName>
    <definedName name="_ftnref11" localSheetId="49">'42'!#REF!</definedName>
    <definedName name="_ftnref11" localSheetId="53">'42-بررسی مجدد'!#REF!</definedName>
    <definedName name="_ftnref11" localSheetId="50">'43'!#REF!</definedName>
    <definedName name="_ftnref11" localSheetId="51">'44'!#REF!</definedName>
    <definedName name="_ftnref11" localSheetId="52">'45'!#REF!</definedName>
    <definedName name="_ftnref11" localSheetId="54">'46'!#REF!</definedName>
    <definedName name="_ftnref11" localSheetId="55">'47'!#REF!</definedName>
    <definedName name="_ftnref11" localSheetId="56">'48'!#REF!</definedName>
    <definedName name="_ftnref11" localSheetId="57">'49'!#REF!</definedName>
    <definedName name="_ftnref11" localSheetId="11">'5'!#REF!</definedName>
    <definedName name="_ftnref11" localSheetId="0">جامع!#REF!</definedName>
    <definedName name="_ftnref11" localSheetId="58">ریز!#REF!</definedName>
    <definedName name="_ftnref11" localSheetId="4">سربرگ!#REF!</definedName>
    <definedName name="_ftnref12" localSheetId="5">'1'!#REF!</definedName>
    <definedName name="_ftnref12" localSheetId="16">'10'!#REF!</definedName>
    <definedName name="_ftnref12" localSheetId="17">'11'!#REF!</definedName>
    <definedName name="_ftnref12" localSheetId="18">'12'!#REF!</definedName>
    <definedName name="_ftnref12" localSheetId="19">'13'!#REF!</definedName>
    <definedName name="_ftnref12" localSheetId="20">'14'!#REF!</definedName>
    <definedName name="_ftnref12" localSheetId="21">'15'!#REF!</definedName>
    <definedName name="_ftnref12" localSheetId="22">'16'!#REF!</definedName>
    <definedName name="_ftnref12" localSheetId="23">'17'!#REF!</definedName>
    <definedName name="_ftnref12" localSheetId="24">'18'!#REF!</definedName>
    <definedName name="_ftnref12" localSheetId="25">'19'!#REF!</definedName>
    <definedName name="_ftnref12" localSheetId="6">'2'!#REF!</definedName>
    <definedName name="_ftnref12" localSheetId="26">'20'!#REF!</definedName>
    <definedName name="_ftnref12" localSheetId="27">'21'!#REF!</definedName>
    <definedName name="_ftnref12" localSheetId="42">'21.'!#REF!</definedName>
    <definedName name="_ftnref12" localSheetId="28">'22'!#REF!</definedName>
    <definedName name="_ftnref12" localSheetId="29">'23'!#REF!</definedName>
    <definedName name="_ftnref12" localSheetId="30">'24'!#REF!</definedName>
    <definedName name="_ftnref12" localSheetId="31">'25'!#REF!</definedName>
    <definedName name="_ftnref12" localSheetId="32">'26'!#REF!</definedName>
    <definedName name="_ftnref12" localSheetId="33">'27'!#REF!</definedName>
    <definedName name="_ftnref12" localSheetId="34">'28'!#REF!</definedName>
    <definedName name="_ftnref12" localSheetId="35">'29'!#REF!</definedName>
    <definedName name="_ftnref12" localSheetId="9">'3'!#REF!</definedName>
    <definedName name="_ftnref12" localSheetId="36">'30'!#REF!</definedName>
    <definedName name="_ftnref12" localSheetId="37">'31'!#REF!</definedName>
    <definedName name="_ftnref12" localSheetId="38">'32'!#REF!</definedName>
    <definedName name="_ftnref12" localSheetId="39">'33'!#REF!</definedName>
    <definedName name="_ftnref12" localSheetId="40">'34'!#REF!</definedName>
    <definedName name="_ftnref12" localSheetId="41">'35'!#REF!</definedName>
    <definedName name="_ftnref12" localSheetId="43">'36'!#REF!</definedName>
    <definedName name="_ftnref12" localSheetId="44">'37'!#REF!</definedName>
    <definedName name="_ftnref12" localSheetId="45">'38'!#REF!</definedName>
    <definedName name="_ftnref12" localSheetId="46">'39'!#REF!</definedName>
    <definedName name="_ftnref12" localSheetId="10">'4'!#REF!</definedName>
    <definedName name="_ftnref12" localSheetId="47">'40'!#REF!</definedName>
    <definedName name="_ftnref12" localSheetId="48">'41'!#REF!</definedName>
    <definedName name="_ftnref12" localSheetId="49">'42'!#REF!</definedName>
    <definedName name="_ftnref12" localSheetId="53">'42-بررسی مجدد'!#REF!</definedName>
    <definedName name="_ftnref12" localSheetId="50">'43'!#REF!</definedName>
    <definedName name="_ftnref12" localSheetId="51">'44'!#REF!</definedName>
    <definedName name="_ftnref12" localSheetId="52">'45'!#REF!</definedName>
    <definedName name="_ftnref12" localSheetId="54">'46'!#REF!</definedName>
    <definedName name="_ftnref12" localSheetId="55">'47'!#REF!</definedName>
    <definedName name="_ftnref12" localSheetId="56">'48'!#REF!</definedName>
    <definedName name="_ftnref12" localSheetId="57">'49'!#REF!</definedName>
    <definedName name="_ftnref12" localSheetId="11">'5'!#REF!</definedName>
    <definedName name="_ftnref12" localSheetId="0">جامع!#REF!</definedName>
    <definedName name="_ftnref12" localSheetId="58">ریز!#REF!</definedName>
    <definedName name="_ftnref12" localSheetId="4">سربرگ!#REF!</definedName>
    <definedName name="_ftnref13" localSheetId="5">'1'!#REF!</definedName>
    <definedName name="_ftnref13" localSheetId="16">'10'!#REF!</definedName>
    <definedName name="_ftnref13" localSheetId="17">'11'!#REF!</definedName>
    <definedName name="_ftnref13" localSheetId="18">'12'!#REF!</definedName>
    <definedName name="_ftnref13" localSheetId="19">'13'!#REF!</definedName>
    <definedName name="_ftnref13" localSheetId="20">'14'!#REF!</definedName>
    <definedName name="_ftnref13" localSheetId="21">'15'!#REF!</definedName>
    <definedName name="_ftnref13" localSheetId="22">'16'!#REF!</definedName>
    <definedName name="_ftnref13" localSheetId="23">'17'!#REF!</definedName>
    <definedName name="_ftnref13" localSheetId="24">'18'!#REF!</definedName>
    <definedName name="_ftnref13" localSheetId="25">'19'!#REF!</definedName>
    <definedName name="_ftnref13" localSheetId="6">'2'!#REF!</definedName>
    <definedName name="_ftnref13" localSheetId="26">'20'!#REF!</definedName>
    <definedName name="_ftnref13" localSheetId="27">'21'!#REF!</definedName>
    <definedName name="_ftnref13" localSheetId="42">'21.'!#REF!</definedName>
    <definedName name="_ftnref13" localSheetId="28">'22'!#REF!</definedName>
    <definedName name="_ftnref13" localSheetId="29">'23'!#REF!</definedName>
    <definedName name="_ftnref13" localSheetId="30">'24'!#REF!</definedName>
    <definedName name="_ftnref13" localSheetId="31">'25'!#REF!</definedName>
    <definedName name="_ftnref13" localSheetId="32">'26'!#REF!</definedName>
    <definedName name="_ftnref13" localSheetId="33">'27'!#REF!</definedName>
    <definedName name="_ftnref13" localSheetId="34">'28'!#REF!</definedName>
    <definedName name="_ftnref13" localSheetId="35">'29'!#REF!</definedName>
    <definedName name="_ftnref13" localSheetId="9">'3'!#REF!</definedName>
    <definedName name="_ftnref13" localSheetId="36">'30'!#REF!</definedName>
    <definedName name="_ftnref13" localSheetId="37">'31'!#REF!</definedName>
    <definedName name="_ftnref13" localSheetId="38">'32'!#REF!</definedName>
    <definedName name="_ftnref13" localSheetId="39">'33'!#REF!</definedName>
    <definedName name="_ftnref13" localSheetId="40">'34'!#REF!</definedName>
    <definedName name="_ftnref13" localSheetId="41">'35'!#REF!</definedName>
    <definedName name="_ftnref13" localSheetId="43">'36'!#REF!</definedName>
    <definedName name="_ftnref13" localSheetId="44">'37'!#REF!</definedName>
    <definedName name="_ftnref13" localSheetId="45">'38'!#REF!</definedName>
    <definedName name="_ftnref13" localSheetId="46">'39'!#REF!</definedName>
    <definedName name="_ftnref13" localSheetId="10">'4'!#REF!</definedName>
    <definedName name="_ftnref13" localSheetId="47">'40'!#REF!</definedName>
    <definedName name="_ftnref13" localSheetId="48">'41'!#REF!</definedName>
    <definedName name="_ftnref13" localSheetId="49">'42'!#REF!</definedName>
    <definedName name="_ftnref13" localSheetId="53">'42-بررسی مجدد'!#REF!</definedName>
    <definedName name="_ftnref13" localSheetId="50">'43'!#REF!</definedName>
    <definedName name="_ftnref13" localSheetId="51">'44'!#REF!</definedName>
    <definedName name="_ftnref13" localSheetId="52">'45'!#REF!</definedName>
    <definedName name="_ftnref13" localSheetId="54">'46'!#REF!</definedName>
    <definedName name="_ftnref13" localSheetId="55">'47'!#REF!</definedName>
    <definedName name="_ftnref13" localSheetId="56">'48'!#REF!</definedName>
    <definedName name="_ftnref13" localSheetId="57">'49'!#REF!</definedName>
    <definedName name="_ftnref13" localSheetId="11">'5'!#REF!</definedName>
    <definedName name="_ftnref13" localSheetId="0">جامع!#REF!</definedName>
    <definedName name="_ftnref13" localSheetId="58">ریز!#REF!</definedName>
    <definedName name="_ftnref13" localSheetId="4">سربرگ!#REF!</definedName>
    <definedName name="_ftnref14" localSheetId="5">'1'!#REF!</definedName>
    <definedName name="_ftnref14" localSheetId="16">'10'!#REF!</definedName>
    <definedName name="_ftnref14" localSheetId="17">'11'!#REF!</definedName>
    <definedName name="_ftnref14" localSheetId="18">'12'!#REF!</definedName>
    <definedName name="_ftnref14" localSheetId="19">'13'!#REF!</definedName>
    <definedName name="_ftnref14" localSheetId="20">'14'!#REF!</definedName>
    <definedName name="_ftnref14" localSheetId="21">'15'!#REF!</definedName>
    <definedName name="_ftnref14" localSheetId="22">'16'!#REF!</definedName>
    <definedName name="_ftnref14" localSheetId="23">'17'!#REF!</definedName>
    <definedName name="_ftnref14" localSheetId="24">'18'!#REF!</definedName>
    <definedName name="_ftnref14" localSheetId="25">'19'!#REF!</definedName>
    <definedName name="_ftnref14" localSheetId="6">'2'!#REF!</definedName>
    <definedName name="_ftnref14" localSheetId="26">'20'!#REF!</definedName>
    <definedName name="_ftnref14" localSheetId="27">'21'!#REF!</definedName>
    <definedName name="_ftnref14" localSheetId="42">'21.'!#REF!</definedName>
    <definedName name="_ftnref14" localSheetId="28">'22'!#REF!</definedName>
    <definedName name="_ftnref14" localSheetId="29">'23'!#REF!</definedName>
    <definedName name="_ftnref14" localSheetId="30">'24'!#REF!</definedName>
    <definedName name="_ftnref14" localSheetId="31">'25'!#REF!</definedName>
    <definedName name="_ftnref14" localSheetId="32">'26'!#REF!</definedName>
    <definedName name="_ftnref14" localSheetId="33">'27'!#REF!</definedName>
    <definedName name="_ftnref14" localSheetId="34">'28'!#REF!</definedName>
    <definedName name="_ftnref14" localSheetId="35">'29'!#REF!</definedName>
    <definedName name="_ftnref14" localSheetId="9">'3'!#REF!</definedName>
    <definedName name="_ftnref14" localSheetId="36">'30'!#REF!</definedName>
    <definedName name="_ftnref14" localSheetId="37">'31'!#REF!</definedName>
    <definedName name="_ftnref14" localSheetId="38">'32'!#REF!</definedName>
    <definedName name="_ftnref14" localSheetId="39">'33'!#REF!</definedName>
    <definedName name="_ftnref14" localSheetId="40">'34'!#REF!</definedName>
    <definedName name="_ftnref14" localSheetId="41">'35'!#REF!</definedName>
    <definedName name="_ftnref14" localSheetId="43">'36'!#REF!</definedName>
    <definedName name="_ftnref14" localSheetId="44">'37'!#REF!</definedName>
    <definedName name="_ftnref14" localSheetId="45">'38'!#REF!</definedName>
    <definedName name="_ftnref14" localSheetId="46">'39'!#REF!</definedName>
    <definedName name="_ftnref14" localSheetId="10">'4'!#REF!</definedName>
    <definedName name="_ftnref14" localSheetId="47">'40'!#REF!</definedName>
    <definedName name="_ftnref14" localSheetId="48">'41'!#REF!</definedName>
    <definedName name="_ftnref14" localSheetId="49">'42'!#REF!</definedName>
    <definedName name="_ftnref14" localSheetId="53">'42-بررسی مجدد'!#REF!</definedName>
    <definedName name="_ftnref14" localSheetId="50">'43'!#REF!</definedName>
    <definedName name="_ftnref14" localSheetId="51">'44'!#REF!</definedName>
    <definedName name="_ftnref14" localSheetId="52">'45'!#REF!</definedName>
    <definedName name="_ftnref14" localSheetId="54">'46'!#REF!</definedName>
    <definedName name="_ftnref14" localSheetId="55">'47'!#REF!</definedName>
    <definedName name="_ftnref14" localSheetId="56">'48'!#REF!</definedName>
    <definedName name="_ftnref14" localSheetId="57">'49'!#REF!</definedName>
    <definedName name="_ftnref14" localSheetId="11">'5'!#REF!</definedName>
    <definedName name="_ftnref14" localSheetId="0">جامع!#REF!</definedName>
    <definedName name="_ftnref14" localSheetId="58">ریز!#REF!</definedName>
    <definedName name="_ftnref14" localSheetId="4">سربرگ!#REF!</definedName>
    <definedName name="_ftnref15" localSheetId="5">'1'!#REF!</definedName>
    <definedName name="_ftnref15" localSheetId="16">'10'!#REF!</definedName>
    <definedName name="_ftnref15" localSheetId="17">'11'!#REF!</definedName>
    <definedName name="_ftnref15" localSheetId="18">'12'!#REF!</definedName>
    <definedName name="_ftnref15" localSheetId="19">'13'!#REF!</definedName>
    <definedName name="_ftnref15" localSheetId="20">'14'!#REF!</definedName>
    <definedName name="_ftnref15" localSheetId="21">'15'!#REF!</definedName>
    <definedName name="_ftnref15" localSheetId="22">'16'!#REF!</definedName>
    <definedName name="_ftnref15" localSheetId="23">'17'!#REF!</definedName>
    <definedName name="_ftnref15" localSheetId="24">'18'!#REF!</definedName>
    <definedName name="_ftnref15" localSheetId="25">'19'!#REF!</definedName>
    <definedName name="_ftnref15" localSheetId="6">'2'!#REF!</definedName>
    <definedName name="_ftnref15" localSheetId="26">'20'!#REF!</definedName>
    <definedName name="_ftnref15" localSheetId="27">'21'!#REF!</definedName>
    <definedName name="_ftnref15" localSheetId="42">'21.'!#REF!</definedName>
    <definedName name="_ftnref15" localSheetId="28">'22'!#REF!</definedName>
    <definedName name="_ftnref15" localSheetId="29">'23'!#REF!</definedName>
    <definedName name="_ftnref15" localSheetId="30">'24'!#REF!</definedName>
    <definedName name="_ftnref15" localSheetId="31">'25'!#REF!</definedName>
    <definedName name="_ftnref15" localSheetId="32">'26'!#REF!</definedName>
    <definedName name="_ftnref15" localSheetId="33">'27'!#REF!</definedName>
    <definedName name="_ftnref15" localSheetId="34">'28'!#REF!</definedName>
    <definedName name="_ftnref15" localSheetId="35">'29'!#REF!</definedName>
    <definedName name="_ftnref15" localSheetId="9">'3'!#REF!</definedName>
    <definedName name="_ftnref15" localSheetId="36">'30'!#REF!</definedName>
    <definedName name="_ftnref15" localSheetId="37">'31'!#REF!</definedName>
    <definedName name="_ftnref15" localSheetId="38">'32'!#REF!</definedName>
    <definedName name="_ftnref15" localSheetId="39">'33'!#REF!</definedName>
    <definedName name="_ftnref15" localSheetId="40">'34'!#REF!</definedName>
    <definedName name="_ftnref15" localSheetId="41">'35'!#REF!</definedName>
    <definedName name="_ftnref15" localSheetId="43">'36'!#REF!</definedName>
    <definedName name="_ftnref15" localSheetId="44">'37'!#REF!</definedName>
    <definedName name="_ftnref15" localSheetId="45">'38'!#REF!</definedName>
    <definedName name="_ftnref15" localSheetId="46">'39'!#REF!</definedName>
    <definedName name="_ftnref15" localSheetId="10">'4'!#REF!</definedName>
    <definedName name="_ftnref15" localSheetId="47">'40'!#REF!</definedName>
    <definedName name="_ftnref15" localSheetId="48">'41'!#REF!</definedName>
    <definedName name="_ftnref15" localSheetId="49">'42'!#REF!</definedName>
    <definedName name="_ftnref15" localSheetId="53">'42-بررسی مجدد'!#REF!</definedName>
    <definedName name="_ftnref15" localSheetId="50">'43'!#REF!</definedName>
    <definedName name="_ftnref15" localSheetId="51">'44'!#REF!</definedName>
    <definedName name="_ftnref15" localSheetId="52">'45'!#REF!</definedName>
    <definedName name="_ftnref15" localSheetId="54">'46'!#REF!</definedName>
    <definedName name="_ftnref15" localSheetId="55">'47'!#REF!</definedName>
    <definedName name="_ftnref15" localSheetId="56">'48'!#REF!</definedName>
    <definedName name="_ftnref15" localSheetId="57">'49'!#REF!</definedName>
    <definedName name="_ftnref15" localSheetId="11">'5'!#REF!</definedName>
    <definedName name="_ftnref15" localSheetId="0">جامع!#REF!</definedName>
    <definedName name="_ftnref15" localSheetId="58">ریز!#REF!</definedName>
    <definedName name="_ftnref15" localSheetId="4">سربرگ!#REF!</definedName>
    <definedName name="_ftnref16" localSheetId="5">'1'!#REF!</definedName>
    <definedName name="_ftnref16" localSheetId="16">'10'!#REF!</definedName>
    <definedName name="_ftnref16" localSheetId="17">'11'!#REF!</definedName>
    <definedName name="_ftnref16" localSheetId="18">'12'!#REF!</definedName>
    <definedName name="_ftnref16" localSheetId="19">'13'!#REF!</definedName>
    <definedName name="_ftnref16" localSheetId="20">'14'!#REF!</definedName>
    <definedName name="_ftnref16" localSheetId="21">'15'!#REF!</definedName>
    <definedName name="_ftnref16" localSheetId="22">'16'!#REF!</definedName>
    <definedName name="_ftnref16" localSheetId="23">'17'!#REF!</definedName>
    <definedName name="_ftnref16" localSheetId="24">'18'!#REF!</definedName>
    <definedName name="_ftnref16" localSheetId="25">'19'!#REF!</definedName>
    <definedName name="_ftnref16" localSheetId="6">'2'!#REF!</definedName>
    <definedName name="_ftnref16" localSheetId="26">'20'!#REF!</definedName>
    <definedName name="_ftnref16" localSheetId="27">'21'!#REF!</definedName>
    <definedName name="_ftnref16" localSheetId="42">'21.'!#REF!</definedName>
    <definedName name="_ftnref16" localSheetId="28">'22'!#REF!</definedName>
    <definedName name="_ftnref16" localSheetId="29">'23'!#REF!</definedName>
    <definedName name="_ftnref16" localSheetId="30">'24'!#REF!</definedName>
    <definedName name="_ftnref16" localSheetId="31">'25'!#REF!</definedName>
    <definedName name="_ftnref16" localSheetId="32">'26'!#REF!</definedName>
    <definedName name="_ftnref16" localSheetId="33">'27'!#REF!</definedName>
    <definedName name="_ftnref16" localSheetId="34">'28'!#REF!</definedName>
    <definedName name="_ftnref16" localSheetId="35">'29'!#REF!</definedName>
    <definedName name="_ftnref16" localSheetId="9">'3'!#REF!</definedName>
    <definedName name="_ftnref16" localSheetId="36">'30'!#REF!</definedName>
    <definedName name="_ftnref16" localSheetId="37">'31'!#REF!</definedName>
    <definedName name="_ftnref16" localSheetId="38">'32'!#REF!</definedName>
    <definedName name="_ftnref16" localSheetId="39">'33'!#REF!</definedName>
    <definedName name="_ftnref16" localSheetId="40">'34'!#REF!</definedName>
    <definedName name="_ftnref16" localSheetId="41">'35'!#REF!</definedName>
    <definedName name="_ftnref16" localSheetId="43">'36'!#REF!</definedName>
    <definedName name="_ftnref16" localSheetId="44">'37'!#REF!</definedName>
    <definedName name="_ftnref16" localSheetId="45">'38'!#REF!</definedName>
    <definedName name="_ftnref16" localSheetId="46">'39'!#REF!</definedName>
    <definedName name="_ftnref16" localSheetId="10">'4'!#REF!</definedName>
    <definedName name="_ftnref16" localSheetId="47">'40'!#REF!</definedName>
    <definedName name="_ftnref16" localSheetId="48">'41'!#REF!</definedName>
    <definedName name="_ftnref16" localSheetId="49">'42'!#REF!</definedName>
    <definedName name="_ftnref16" localSheetId="53">'42-بررسی مجدد'!#REF!</definedName>
    <definedName name="_ftnref16" localSheetId="50">'43'!#REF!</definedName>
    <definedName name="_ftnref16" localSheetId="51">'44'!#REF!</definedName>
    <definedName name="_ftnref16" localSheetId="52">'45'!#REF!</definedName>
    <definedName name="_ftnref16" localSheetId="54">'46'!#REF!</definedName>
    <definedName name="_ftnref16" localSheetId="55">'47'!#REF!</definedName>
    <definedName name="_ftnref16" localSheetId="56">'48'!#REF!</definedName>
    <definedName name="_ftnref16" localSheetId="57">'49'!#REF!</definedName>
    <definedName name="_ftnref16" localSheetId="11">'5'!#REF!</definedName>
    <definedName name="_ftnref16" localSheetId="0">جامع!#REF!</definedName>
    <definedName name="_ftnref16" localSheetId="58">ریز!#REF!</definedName>
    <definedName name="_ftnref16" localSheetId="4">سربرگ!#REF!</definedName>
    <definedName name="_ftnref2" localSheetId="5">'1'!#REF!</definedName>
    <definedName name="_ftnref2" localSheetId="16">'10'!#REF!</definedName>
    <definedName name="_ftnref2" localSheetId="17">'11'!#REF!</definedName>
    <definedName name="_ftnref2" localSheetId="18">'12'!#REF!</definedName>
    <definedName name="_ftnref2" localSheetId="19">'13'!#REF!</definedName>
    <definedName name="_ftnref2" localSheetId="20">'14'!#REF!</definedName>
    <definedName name="_ftnref2" localSheetId="21">'15'!#REF!</definedName>
    <definedName name="_ftnref2" localSheetId="22">'16'!#REF!</definedName>
    <definedName name="_ftnref2" localSheetId="23">'17'!#REF!</definedName>
    <definedName name="_ftnref2" localSheetId="24">'18'!#REF!</definedName>
    <definedName name="_ftnref2" localSheetId="25">'19'!#REF!</definedName>
    <definedName name="_ftnref2" localSheetId="6">'2'!#REF!</definedName>
    <definedName name="_ftnref2" localSheetId="26">'20'!#REF!</definedName>
    <definedName name="_ftnref2" localSheetId="27">'21'!#REF!</definedName>
    <definedName name="_ftnref2" localSheetId="42">'21.'!#REF!</definedName>
    <definedName name="_ftnref2" localSheetId="28">'22'!#REF!</definedName>
    <definedName name="_ftnref2" localSheetId="29">'23'!#REF!</definedName>
    <definedName name="_ftnref2" localSheetId="30">'24'!#REF!</definedName>
    <definedName name="_ftnref2" localSheetId="31">'25'!#REF!</definedName>
    <definedName name="_ftnref2" localSheetId="32">'26'!#REF!</definedName>
    <definedName name="_ftnref2" localSheetId="33">'27'!#REF!</definedName>
    <definedName name="_ftnref2" localSheetId="34">'28'!#REF!</definedName>
    <definedName name="_ftnref2" localSheetId="35">'29'!#REF!</definedName>
    <definedName name="_ftnref2" localSheetId="9">'3'!#REF!</definedName>
    <definedName name="_ftnref2" localSheetId="36">'30'!#REF!</definedName>
    <definedName name="_ftnref2" localSheetId="37">'31'!#REF!</definedName>
    <definedName name="_ftnref2" localSheetId="38">'32'!#REF!</definedName>
    <definedName name="_ftnref2" localSheetId="39">'33'!#REF!</definedName>
    <definedName name="_ftnref2" localSheetId="40">'34'!#REF!</definedName>
    <definedName name="_ftnref2" localSheetId="41">'35'!#REF!</definedName>
    <definedName name="_ftnref2" localSheetId="43">'36'!#REF!</definedName>
    <definedName name="_ftnref2" localSheetId="44">'37'!#REF!</definedName>
    <definedName name="_ftnref2" localSheetId="45">'38'!#REF!</definedName>
    <definedName name="_ftnref2" localSheetId="46">'39'!#REF!</definedName>
    <definedName name="_ftnref2" localSheetId="10">'4'!#REF!</definedName>
    <definedName name="_ftnref2" localSheetId="47">'40'!#REF!</definedName>
    <definedName name="_ftnref2" localSheetId="48">'41'!#REF!</definedName>
    <definedName name="_ftnref2" localSheetId="49">'42'!#REF!</definedName>
    <definedName name="_ftnref2" localSheetId="53">'42-بررسی مجدد'!#REF!</definedName>
    <definedName name="_ftnref2" localSheetId="50">'43'!#REF!</definedName>
    <definedName name="_ftnref2" localSheetId="51">'44'!#REF!</definedName>
    <definedName name="_ftnref2" localSheetId="52">'45'!#REF!</definedName>
    <definedName name="_ftnref2" localSheetId="54">'46'!#REF!</definedName>
    <definedName name="_ftnref2" localSheetId="55">'47'!#REF!</definedName>
    <definedName name="_ftnref2" localSheetId="56">'48'!#REF!</definedName>
    <definedName name="_ftnref2" localSheetId="57">'49'!#REF!</definedName>
    <definedName name="_ftnref2" localSheetId="11">'5'!#REF!</definedName>
    <definedName name="_ftnref2" localSheetId="0">جامع!#REF!</definedName>
    <definedName name="_ftnref2" localSheetId="58">ریز!#REF!</definedName>
    <definedName name="_ftnref2" localSheetId="4">سربرگ!#REF!</definedName>
    <definedName name="_ftnref3" localSheetId="5">'1'!#REF!</definedName>
    <definedName name="_ftnref3" localSheetId="16">'10'!#REF!</definedName>
    <definedName name="_ftnref3" localSheetId="17">'11'!#REF!</definedName>
    <definedName name="_ftnref3" localSheetId="18">'12'!#REF!</definedName>
    <definedName name="_ftnref3" localSheetId="19">'13'!#REF!</definedName>
    <definedName name="_ftnref3" localSheetId="20">'14'!#REF!</definedName>
    <definedName name="_ftnref3" localSheetId="21">'15'!#REF!</definedName>
    <definedName name="_ftnref3" localSheetId="22">'16'!#REF!</definedName>
    <definedName name="_ftnref3" localSheetId="23">'17'!#REF!</definedName>
    <definedName name="_ftnref3" localSheetId="24">'18'!#REF!</definedName>
    <definedName name="_ftnref3" localSheetId="25">'19'!#REF!</definedName>
    <definedName name="_ftnref3" localSheetId="6">'2'!#REF!</definedName>
    <definedName name="_ftnref3" localSheetId="26">'20'!#REF!</definedName>
    <definedName name="_ftnref3" localSheetId="27">'21'!#REF!</definedName>
    <definedName name="_ftnref3" localSheetId="42">'21.'!#REF!</definedName>
    <definedName name="_ftnref3" localSheetId="28">'22'!#REF!</definedName>
    <definedName name="_ftnref3" localSheetId="29">'23'!#REF!</definedName>
    <definedName name="_ftnref3" localSheetId="30">'24'!#REF!</definedName>
    <definedName name="_ftnref3" localSheetId="31">'25'!#REF!</definedName>
    <definedName name="_ftnref3" localSheetId="32">'26'!#REF!</definedName>
    <definedName name="_ftnref3" localSheetId="33">'27'!#REF!</definedName>
    <definedName name="_ftnref3" localSheetId="34">'28'!#REF!</definedName>
    <definedName name="_ftnref3" localSheetId="35">'29'!#REF!</definedName>
    <definedName name="_ftnref3" localSheetId="9">'3'!#REF!</definedName>
    <definedName name="_ftnref3" localSheetId="36">'30'!#REF!</definedName>
    <definedName name="_ftnref3" localSheetId="37">'31'!#REF!</definedName>
    <definedName name="_ftnref3" localSheetId="38">'32'!#REF!</definedName>
    <definedName name="_ftnref3" localSheetId="39">'33'!#REF!</definedName>
    <definedName name="_ftnref3" localSheetId="40">'34'!#REF!</definedName>
    <definedName name="_ftnref3" localSheetId="41">'35'!#REF!</definedName>
    <definedName name="_ftnref3" localSheetId="43">'36'!#REF!</definedName>
    <definedName name="_ftnref3" localSheetId="44">'37'!#REF!</definedName>
    <definedName name="_ftnref3" localSheetId="45">'38'!#REF!</definedName>
    <definedName name="_ftnref3" localSheetId="46">'39'!#REF!</definedName>
    <definedName name="_ftnref3" localSheetId="10">'4'!#REF!</definedName>
    <definedName name="_ftnref3" localSheetId="47">'40'!#REF!</definedName>
    <definedName name="_ftnref3" localSheetId="48">'41'!#REF!</definedName>
    <definedName name="_ftnref3" localSheetId="49">'42'!#REF!</definedName>
    <definedName name="_ftnref3" localSheetId="53">'42-بررسی مجدد'!#REF!</definedName>
    <definedName name="_ftnref3" localSheetId="50">'43'!#REF!</definedName>
    <definedName name="_ftnref3" localSheetId="51">'44'!#REF!</definedName>
    <definedName name="_ftnref3" localSheetId="52">'45'!#REF!</definedName>
    <definedName name="_ftnref3" localSheetId="54">'46'!#REF!</definedName>
    <definedName name="_ftnref3" localSheetId="55">'47'!#REF!</definedName>
    <definedName name="_ftnref3" localSheetId="56">'48'!#REF!</definedName>
    <definedName name="_ftnref3" localSheetId="57">'49'!#REF!</definedName>
    <definedName name="_ftnref3" localSheetId="11">'5'!#REF!</definedName>
    <definedName name="_ftnref3" localSheetId="0">جامع!#REF!</definedName>
    <definedName name="_ftnref3" localSheetId="58">ریز!#REF!</definedName>
    <definedName name="_ftnref3" localSheetId="4">سربرگ!#REF!</definedName>
    <definedName name="_ftnref4" localSheetId="5">'1'!#REF!</definedName>
    <definedName name="_ftnref4" localSheetId="16">'10'!#REF!</definedName>
    <definedName name="_ftnref4" localSheetId="17">'11'!#REF!</definedName>
    <definedName name="_ftnref4" localSheetId="18">'12'!#REF!</definedName>
    <definedName name="_ftnref4" localSheetId="19">'13'!#REF!</definedName>
    <definedName name="_ftnref4" localSheetId="20">'14'!#REF!</definedName>
    <definedName name="_ftnref4" localSheetId="21">'15'!#REF!</definedName>
    <definedName name="_ftnref4" localSheetId="22">'16'!#REF!</definedName>
    <definedName name="_ftnref4" localSheetId="23">'17'!#REF!</definedName>
    <definedName name="_ftnref4" localSheetId="24">'18'!#REF!</definedName>
    <definedName name="_ftnref4" localSheetId="25">'19'!#REF!</definedName>
    <definedName name="_ftnref4" localSheetId="6">'2'!#REF!</definedName>
    <definedName name="_ftnref4" localSheetId="26">'20'!#REF!</definedName>
    <definedName name="_ftnref4" localSheetId="27">'21'!#REF!</definedName>
    <definedName name="_ftnref4" localSheetId="42">'21.'!#REF!</definedName>
    <definedName name="_ftnref4" localSheetId="28">'22'!#REF!</definedName>
    <definedName name="_ftnref4" localSheetId="29">'23'!#REF!</definedName>
    <definedName name="_ftnref4" localSheetId="30">'24'!#REF!</definedName>
    <definedName name="_ftnref4" localSheetId="31">'25'!#REF!</definedName>
    <definedName name="_ftnref4" localSheetId="32">'26'!#REF!</definedName>
    <definedName name="_ftnref4" localSheetId="33">'27'!#REF!</definedName>
    <definedName name="_ftnref4" localSheetId="34">'28'!#REF!</definedName>
    <definedName name="_ftnref4" localSheetId="35">'29'!#REF!</definedName>
    <definedName name="_ftnref4" localSheetId="9">'3'!#REF!</definedName>
    <definedName name="_ftnref4" localSheetId="36">'30'!#REF!</definedName>
    <definedName name="_ftnref4" localSheetId="37">'31'!#REF!</definedName>
    <definedName name="_ftnref4" localSheetId="38">'32'!#REF!</definedName>
    <definedName name="_ftnref4" localSheetId="39">'33'!#REF!</definedName>
    <definedName name="_ftnref4" localSheetId="40">'34'!#REF!</definedName>
    <definedName name="_ftnref4" localSheetId="41">'35'!#REF!</definedName>
    <definedName name="_ftnref4" localSheetId="43">'36'!#REF!</definedName>
    <definedName name="_ftnref4" localSheetId="44">'37'!#REF!</definedName>
    <definedName name="_ftnref4" localSheetId="45">'38'!#REF!</definedName>
    <definedName name="_ftnref4" localSheetId="46">'39'!#REF!</definedName>
    <definedName name="_ftnref4" localSheetId="10">'4'!#REF!</definedName>
    <definedName name="_ftnref4" localSheetId="47">'40'!#REF!</definedName>
    <definedName name="_ftnref4" localSheetId="48">'41'!#REF!</definedName>
    <definedName name="_ftnref4" localSheetId="49">'42'!#REF!</definedName>
    <definedName name="_ftnref4" localSheetId="53">'42-بررسی مجدد'!#REF!</definedName>
    <definedName name="_ftnref4" localSheetId="50">'43'!#REF!</definedName>
    <definedName name="_ftnref4" localSheetId="51">'44'!#REF!</definedName>
    <definedName name="_ftnref4" localSheetId="52">'45'!#REF!</definedName>
    <definedName name="_ftnref4" localSheetId="54">'46'!#REF!</definedName>
    <definedName name="_ftnref4" localSheetId="55">'47'!#REF!</definedName>
    <definedName name="_ftnref4" localSheetId="56">'48'!#REF!</definedName>
    <definedName name="_ftnref4" localSheetId="57">'49'!#REF!</definedName>
    <definedName name="_ftnref4" localSheetId="11">'5'!#REF!</definedName>
    <definedName name="_ftnref4" localSheetId="0">جامع!#REF!</definedName>
    <definedName name="_ftnref4" localSheetId="58">ریز!#REF!</definedName>
    <definedName name="_ftnref4" localSheetId="4">سربرگ!#REF!</definedName>
    <definedName name="_ftnref5" localSheetId="5">'1'!#REF!</definedName>
    <definedName name="_ftnref5" localSheetId="16">'10'!#REF!</definedName>
    <definedName name="_ftnref5" localSheetId="17">'11'!#REF!</definedName>
    <definedName name="_ftnref5" localSheetId="18">'12'!#REF!</definedName>
    <definedName name="_ftnref5" localSheetId="19">'13'!#REF!</definedName>
    <definedName name="_ftnref5" localSheetId="20">'14'!#REF!</definedName>
    <definedName name="_ftnref5" localSheetId="21">'15'!#REF!</definedName>
    <definedName name="_ftnref5" localSheetId="22">'16'!#REF!</definedName>
    <definedName name="_ftnref5" localSheetId="23">'17'!#REF!</definedName>
    <definedName name="_ftnref5" localSheetId="24">'18'!#REF!</definedName>
    <definedName name="_ftnref5" localSheetId="25">'19'!#REF!</definedName>
    <definedName name="_ftnref5" localSheetId="6">'2'!#REF!</definedName>
    <definedName name="_ftnref5" localSheetId="26">'20'!#REF!</definedName>
    <definedName name="_ftnref5" localSheetId="27">'21'!#REF!</definedName>
    <definedName name="_ftnref5" localSheetId="42">'21.'!#REF!</definedName>
    <definedName name="_ftnref5" localSheetId="28">'22'!#REF!</definedName>
    <definedName name="_ftnref5" localSheetId="29">'23'!#REF!</definedName>
    <definedName name="_ftnref5" localSheetId="30">'24'!#REF!</definedName>
    <definedName name="_ftnref5" localSheetId="31">'25'!#REF!</definedName>
    <definedName name="_ftnref5" localSheetId="32">'26'!#REF!</definedName>
    <definedName name="_ftnref5" localSheetId="33">'27'!#REF!</definedName>
    <definedName name="_ftnref5" localSheetId="34">'28'!#REF!</definedName>
    <definedName name="_ftnref5" localSheetId="35">'29'!#REF!</definedName>
    <definedName name="_ftnref5" localSheetId="9">'3'!#REF!</definedName>
    <definedName name="_ftnref5" localSheetId="36">'30'!#REF!</definedName>
    <definedName name="_ftnref5" localSheetId="37">'31'!#REF!</definedName>
    <definedName name="_ftnref5" localSheetId="38">'32'!#REF!</definedName>
    <definedName name="_ftnref5" localSheetId="39">'33'!#REF!</definedName>
    <definedName name="_ftnref5" localSheetId="40">'34'!#REF!</definedName>
    <definedName name="_ftnref5" localSheetId="41">'35'!#REF!</definedName>
    <definedName name="_ftnref5" localSheetId="43">'36'!#REF!</definedName>
    <definedName name="_ftnref5" localSheetId="44">'37'!#REF!</definedName>
    <definedName name="_ftnref5" localSheetId="45">'38'!#REF!</definedName>
    <definedName name="_ftnref5" localSheetId="46">'39'!#REF!</definedName>
    <definedName name="_ftnref5" localSheetId="10">'4'!#REF!</definedName>
    <definedName name="_ftnref5" localSheetId="47">'40'!#REF!</definedName>
    <definedName name="_ftnref5" localSheetId="48">'41'!#REF!</definedName>
    <definedName name="_ftnref5" localSheetId="49">'42'!#REF!</definedName>
    <definedName name="_ftnref5" localSheetId="53">'42-بررسی مجدد'!#REF!</definedName>
    <definedName name="_ftnref5" localSheetId="50">'43'!#REF!</definedName>
    <definedName name="_ftnref5" localSheetId="51">'44'!#REF!</definedName>
    <definedName name="_ftnref5" localSheetId="52">'45'!#REF!</definedName>
    <definedName name="_ftnref5" localSheetId="54">'46'!#REF!</definedName>
    <definedName name="_ftnref5" localSheetId="55">'47'!#REF!</definedName>
    <definedName name="_ftnref5" localSheetId="56">'48'!#REF!</definedName>
    <definedName name="_ftnref5" localSheetId="57">'49'!#REF!</definedName>
    <definedName name="_ftnref5" localSheetId="11">'5'!#REF!</definedName>
    <definedName name="_ftnref5" localSheetId="0">جامع!#REF!</definedName>
    <definedName name="_ftnref5" localSheetId="58">ریز!#REF!</definedName>
    <definedName name="_ftnref5" localSheetId="4">سربرگ!#REF!</definedName>
    <definedName name="_ftnref6" localSheetId="5">'1'!#REF!</definedName>
    <definedName name="_ftnref6" localSheetId="16">'10'!#REF!</definedName>
    <definedName name="_ftnref6" localSheetId="17">'11'!#REF!</definedName>
    <definedName name="_ftnref6" localSheetId="18">'12'!#REF!</definedName>
    <definedName name="_ftnref6" localSheetId="19">'13'!#REF!</definedName>
    <definedName name="_ftnref6" localSheetId="20">'14'!#REF!</definedName>
    <definedName name="_ftnref6" localSheetId="21">'15'!#REF!</definedName>
    <definedName name="_ftnref6" localSheetId="22">'16'!#REF!</definedName>
    <definedName name="_ftnref6" localSheetId="23">'17'!#REF!</definedName>
    <definedName name="_ftnref6" localSheetId="24">'18'!#REF!</definedName>
    <definedName name="_ftnref6" localSheetId="25">'19'!#REF!</definedName>
    <definedName name="_ftnref6" localSheetId="6">'2'!#REF!</definedName>
    <definedName name="_ftnref6" localSheetId="26">'20'!#REF!</definedName>
    <definedName name="_ftnref6" localSheetId="27">'21'!#REF!</definedName>
    <definedName name="_ftnref6" localSheetId="42">'21.'!#REF!</definedName>
    <definedName name="_ftnref6" localSheetId="28">'22'!#REF!</definedName>
    <definedName name="_ftnref6" localSheetId="29">'23'!#REF!</definedName>
    <definedName name="_ftnref6" localSheetId="30">'24'!#REF!</definedName>
    <definedName name="_ftnref6" localSheetId="31">'25'!#REF!</definedName>
    <definedName name="_ftnref6" localSheetId="32">'26'!#REF!</definedName>
    <definedName name="_ftnref6" localSheetId="33">'27'!#REF!</definedName>
    <definedName name="_ftnref6" localSheetId="34">'28'!#REF!</definedName>
    <definedName name="_ftnref6" localSheetId="35">'29'!#REF!</definedName>
    <definedName name="_ftnref6" localSheetId="9">'3'!#REF!</definedName>
    <definedName name="_ftnref6" localSheetId="36">'30'!#REF!</definedName>
    <definedName name="_ftnref6" localSheetId="37">'31'!#REF!</definedName>
    <definedName name="_ftnref6" localSheetId="38">'32'!#REF!</definedName>
    <definedName name="_ftnref6" localSheetId="39">'33'!#REF!</definedName>
    <definedName name="_ftnref6" localSheetId="40">'34'!#REF!</definedName>
    <definedName name="_ftnref6" localSheetId="41">'35'!#REF!</definedName>
    <definedName name="_ftnref6" localSheetId="43">'36'!#REF!</definedName>
    <definedName name="_ftnref6" localSheetId="44">'37'!#REF!</definedName>
    <definedName name="_ftnref6" localSheetId="45">'38'!#REF!</definedName>
    <definedName name="_ftnref6" localSheetId="46">'39'!#REF!</definedName>
    <definedName name="_ftnref6" localSheetId="10">'4'!#REF!</definedName>
    <definedName name="_ftnref6" localSheetId="47">'40'!#REF!</definedName>
    <definedName name="_ftnref6" localSheetId="48">'41'!#REF!</definedName>
    <definedName name="_ftnref6" localSheetId="49">'42'!#REF!</definedName>
    <definedName name="_ftnref6" localSheetId="53">'42-بررسی مجدد'!#REF!</definedName>
    <definedName name="_ftnref6" localSheetId="50">'43'!#REF!</definedName>
    <definedName name="_ftnref6" localSheetId="51">'44'!#REF!</definedName>
    <definedName name="_ftnref6" localSheetId="52">'45'!#REF!</definedName>
    <definedName name="_ftnref6" localSheetId="54">'46'!#REF!</definedName>
    <definedName name="_ftnref6" localSheetId="55">'47'!#REF!</definedName>
    <definedName name="_ftnref6" localSheetId="56">'48'!#REF!</definedName>
    <definedName name="_ftnref6" localSheetId="57">'49'!#REF!</definedName>
    <definedName name="_ftnref6" localSheetId="11">'5'!#REF!</definedName>
    <definedName name="_ftnref6" localSheetId="0">جامع!#REF!</definedName>
    <definedName name="_ftnref6" localSheetId="58">ریز!#REF!</definedName>
    <definedName name="_ftnref6" localSheetId="4">سربرگ!#REF!</definedName>
    <definedName name="_ftnref7" localSheetId="5">'1'!#REF!</definedName>
    <definedName name="_ftnref7" localSheetId="16">'10'!#REF!</definedName>
    <definedName name="_ftnref7" localSheetId="17">'11'!#REF!</definedName>
    <definedName name="_ftnref7" localSheetId="18">'12'!#REF!</definedName>
    <definedName name="_ftnref7" localSheetId="19">'13'!#REF!</definedName>
    <definedName name="_ftnref7" localSheetId="20">'14'!#REF!</definedName>
    <definedName name="_ftnref7" localSheetId="21">'15'!#REF!</definedName>
    <definedName name="_ftnref7" localSheetId="22">'16'!#REF!</definedName>
    <definedName name="_ftnref7" localSheetId="23">'17'!#REF!</definedName>
    <definedName name="_ftnref7" localSheetId="24">'18'!#REF!</definedName>
    <definedName name="_ftnref7" localSheetId="25">'19'!#REF!</definedName>
    <definedName name="_ftnref7" localSheetId="6">'2'!#REF!</definedName>
    <definedName name="_ftnref7" localSheetId="26">'20'!#REF!</definedName>
    <definedName name="_ftnref7" localSheetId="27">'21'!#REF!</definedName>
    <definedName name="_ftnref7" localSheetId="42">'21.'!#REF!</definedName>
    <definedName name="_ftnref7" localSheetId="28">'22'!#REF!</definedName>
    <definedName name="_ftnref7" localSheetId="29">'23'!#REF!</definedName>
    <definedName name="_ftnref7" localSheetId="30">'24'!#REF!</definedName>
    <definedName name="_ftnref7" localSheetId="31">'25'!#REF!</definedName>
    <definedName name="_ftnref7" localSheetId="32">'26'!#REF!</definedName>
    <definedName name="_ftnref7" localSheetId="33">'27'!#REF!</definedName>
    <definedName name="_ftnref7" localSheetId="34">'28'!#REF!</definedName>
    <definedName name="_ftnref7" localSheetId="35">'29'!#REF!</definedName>
    <definedName name="_ftnref7" localSheetId="9">'3'!#REF!</definedName>
    <definedName name="_ftnref7" localSheetId="36">'30'!#REF!</definedName>
    <definedName name="_ftnref7" localSheetId="37">'31'!#REF!</definedName>
    <definedName name="_ftnref7" localSheetId="38">'32'!#REF!</definedName>
    <definedName name="_ftnref7" localSheetId="39">'33'!#REF!</definedName>
    <definedName name="_ftnref7" localSheetId="40">'34'!#REF!</definedName>
    <definedName name="_ftnref7" localSheetId="41">'35'!#REF!</definedName>
    <definedName name="_ftnref7" localSheetId="43">'36'!#REF!</definedName>
    <definedName name="_ftnref7" localSheetId="44">'37'!#REF!</definedName>
    <definedName name="_ftnref7" localSheetId="45">'38'!#REF!</definedName>
    <definedName name="_ftnref7" localSheetId="46">'39'!#REF!</definedName>
    <definedName name="_ftnref7" localSheetId="10">'4'!#REF!</definedName>
    <definedName name="_ftnref7" localSheetId="47">'40'!#REF!</definedName>
    <definedName name="_ftnref7" localSheetId="48">'41'!#REF!</definedName>
    <definedName name="_ftnref7" localSheetId="49">'42'!#REF!</definedName>
    <definedName name="_ftnref7" localSheetId="53">'42-بررسی مجدد'!#REF!</definedName>
    <definedName name="_ftnref7" localSheetId="50">'43'!#REF!</definedName>
    <definedName name="_ftnref7" localSheetId="51">'44'!#REF!</definedName>
    <definedName name="_ftnref7" localSheetId="52">'45'!#REF!</definedName>
    <definedName name="_ftnref7" localSheetId="54">'46'!#REF!</definedName>
    <definedName name="_ftnref7" localSheetId="55">'47'!#REF!</definedName>
    <definedName name="_ftnref7" localSheetId="56">'48'!#REF!</definedName>
    <definedName name="_ftnref7" localSheetId="57">'49'!#REF!</definedName>
    <definedName name="_ftnref7" localSheetId="11">'5'!#REF!</definedName>
    <definedName name="_ftnref7" localSheetId="0">جامع!#REF!</definedName>
    <definedName name="_ftnref7" localSheetId="58">ریز!#REF!</definedName>
    <definedName name="_ftnref7" localSheetId="4">سربرگ!#REF!</definedName>
    <definedName name="_ftnref8" localSheetId="5">'1'!#REF!</definedName>
    <definedName name="_ftnref8" localSheetId="16">'10'!#REF!</definedName>
    <definedName name="_ftnref8" localSheetId="17">'11'!#REF!</definedName>
    <definedName name="_ftnref8" localSheetId="18">'12'!#REF!</definedName>
    <definedName name="_ftnref8" localSheetId="19">'13'!#REF!</definedName>
    <definedName name="_ftnref8" localSheetId="20">'14'!#REF!</definedName>
    <definedName name="_ftnref8" localSheetId="21">'15'!#REF!</definedName>
    <definedName name="_ftnref8" localSheetId="22">'16'!#REF!</definedName>
    <definedName name="_ftnref8" localSheetId="23">'17'!#REF!</definedName>
    <definedName name="_ftnref8" localSheetId="24">'18'!#REF!</definedName>
    <definedName name="_ftnref8" localSheetId="25">'19'!#REF!</definedName>
    <definedName name="_ftnref8" localSheetId="6">'2'!#REF!</definedName>
    <definedName name="_ftnref8" localSheetId="26">'20'!#REF!</definedName>
    <definedName name="_ftnref8" localSheetId="27">'21'!#REF!</definedName>
    <definedName name="_ftnref8" localSheetId="42">'21.'!#REF!</definedName>
    <definedName name="_ftnref8" localSheetId="28">'22'!#REF!</definedName>
    <definedName name="_ftnref8" localSheetId="29">'23'!#REF!</definedName>
    <definedName name="_ftnref8" localSheetId="30">'24'!#REF!</definedName>
    <definedName name="_ftnref8" localSheetId="31">'25'!#REF!</definedName>
    <definedName name="_ftnref8" localSheetId="32">'26'!#REF!</definedName>
    <definedName name="_ftnref8" localSheetId="33">'27'!#REF!</definedName>
    <definedName name="_ftnref8" localSheetId="34">'28'!#REF!</definedName>
    <definedName name="_ftnref8" localSheetId="35">'29'!#REF!</definedName>
    <definedName name="_ftnref8" localSheetId="9">'3'!#REF!</definedName>
    <definedName name="_ftnref8" localSheetId="36">'30'!#REF!</definedName>
    <definedName name="_ftnref8" localSheetId="37">'31'!#REF!</definedName>
    <definedName name="_ftnref8" localSheetId="38">'32'!#REF!</definedName>
    <definedName name="_ftnref8" localSheetId="39">'33'!#REF!</definedName>
    <definedName name="_ftnref8" localSheetId="40">'34'!#REF!</definedName>
    <definedName name="_ftnref8" localSheetId="41">'35'!#REF!</definedName>
    <definedName name="_ftnref8" localSheetId="43">'36'!#REF!</definedName>
    <definedName name="_ftnref8" localSheetId="44">'37'!#REF!</definedName>
    <definedName name="_ftnref8" localSheetId="45">'38'!#REF!</definedName>
    <definedName name="_ftnref8" localSheetId="46">'39'!#REF!</definedName>
    <definedName name="_ftnref8" localSheetId="10">'4'!#REF!</definedName>
    <definedName name="_ftnref8" localSheetId="47">'40'!#REF!</definedName>
    <definedName name="_ftnref8" localSheetId="48">'41'!#REF!</definedName>
    <definedName name="_ftnref8" localSheetId="49">'42'!#REF!</definedName>
    <definedName name="_ftnref8" localSheetId="53">'42-بررسی مجدد'!#REF!</definedName>
    <definedName name="_ftnref8" localSheetId="50">'43'!#REF!</definedName>
    <definedName name="_ftnref8" localSheetId="51">'44'!#REF!</definedName>
    <definedName name="_ftnref8" localSheetId="52">'45'!#REF!</definedName>
    <definedName name="_ftnref8" localSheetId="54">'46'!#REF!</definedName>
    <definedName name="_ftnref8" localSheetId="55">'47'!#REF!</definedName>
    <definedName name="_ftnref8" localSheetId="56">'48'!#REF!</definedName>
    <definedName name="_ftnref8" localSheetId="57">'49'!#REF!</definedName>
    <definedName name="_ftnref8" localSheetId="11">'5'!#REF!</definedName>
    <definedName name="_ftnref8" localSheetId="0">جامع!#REF!</definedName>
    <definedName name="_ftnref8" localSheetId="58">ریز!#REF!</definedName>
    <definedName name="_ftnref8" localSheetId="4">سربرگ!#REF!</definedName>
    <definedName name="_ftnref9" localSheetId="5">'1'!#REF!</definedName>
    <definedName name="_ftnref9" localSheetId="16">'10'!#REF!</definedName>
    <definedName name="_ftnref9" localSheetId="17">'11'!#REF!</definedName>
    <definedName name="_ftnref9" localSheetId="18">'12'!#REF!</definedName>
    <definedName name="_ftnref9" localSheetId="19">'13'!#REF!</definedName>
    <definedName name="_ftnref9" localSheetId="20">'14'!#REF!</definedName>
    <definedName name="_ftnref9" localSheetId="21">'15'!#REF!</definedName>
    <definedName name="_ftnref9" localSheetId="22">'16'!#REF!</definedName>
    <definedName name="_ftnref9" localSheetId="23">'17'!#REF!</definedName>
    <definedName name="_ftnref9" localSheetId="24">'18'!#REF!</definedName>
    <definedName name="_ftnref9" localSheetId="25">'19'!#REF!</definedName>
    <definedName name="_ftnref9" localSheetId="6">'2'!#REF!</definedName>
    <definedName name="_ftnref9" localSheetId="26">'20'!#REF!</definedName>
    <definedName name="_ftnref9" localSheetId="27">'21'!#REF!</definedName>
    <definedName name="_ftnref9" localSheetId="42">'21.'!#REF!</definedName>
    <definedName name="_ftnref9" localSheetId="28">'22'!#REF!</definedName>
    <definedName name="_ftnref9" localSheetId="29">'23'!#REF!</definedName>
    <definedName name="_ftnref9" localSheetId="30">'24'!#REF!</definedName>
    <definedName name="_ftnref9" localSheetId="31">'25'!#REF!</definedName>
    <definedName name="_ftnref9" localSheetId="32">'26'!#REF!</definedName>
    <definedName name="_ftnref9" localSheetId="33">'27'!#REF!</definedName>
    <definedName name="_ftnref9" localSheetId="34">'28'!#REF!</definedName>
    <definedName name="_ftnref9" localSheetId="35">'29'!#REF!</definedName>
    <definedName name="_ftnref9" localSheetId="9">'3'!#REF!</definedName>
    <definedName name="_ftnref9" localSheetId="36">'30'!#REF!</definedName>
    <definedName name="_ftnref9" localSheetId="37">'31'!#REF!</definedName>
    <definedName name="_ftnref9" localSheetId="38">'32'!#REF!</definedName>
    <definedName name="_ftnref9" localSheetId="39">'33'!#REF!</definedName>
    <definedName name="_ftnref9" localSheetId="40">'34'!#REF!</definedName>
    <definedName name="_ftnref9" localSheetId="41">'35'!#REF!</definedName>
    <definedName name="_ftnref9" localSheetId="43">'36'!#REF!</definedName>
    <definedName name="_ftnref9" localSheetId="44">'37'!#REF!</definedName>
    <definedName name="_ftnref9" localSheetId="45">'38'!#REF!</definedName>
    <definedName name="_ftnref9" localSheetId="46">'39'!#REF!</definedName>
    <definedName name="_ftnref9" localSheetId="10">'4'!#REF!</definedName>
    <definedName name="_ftnref9" localSheetId="47">'40'!#REF!</definedName>
    <definedName name="_ftnref9" localSheetId="48">'41'!#REF!</definedName>
    <definedName name="_ftnref9" localSheetId="49">'42'!#REF!</definedName>
    <definedName name="_ftnref9" localSheetId="53">'42-بررسی مجدد'!#REF!</definedName>
    <definedName name="_ftnref9" localSheetId="50">'43'!#REF!</definedName>
    <definedName name="_ftnref9" localSheetId="51">'44'!#REF!</definedName>
    <definedName name="_ftnref9" localSheetId="52">'45'!#REF!</definedName>
    <definedName name="_ftnref9" localSheetId="54">'46'!#REF!</definedName>
    <definedName name="_ftnref9" localSheetId="55">'47'!#REF!</definedName>
    <definedName name="_ftnref9" localSheetId="56">'48'!#REF!</definedName>
    <definedName name="_ftnref9" localSheetId="57">'49'!#REF!</definedName>
    <definedName name="_ftnref9" localSheetId="11">'5'!#REF!</definedName>
    <definedName name="_ftnref9" localSheetId="0">جامع!#REF!</definedName>
    <definedName name="_ftnref9" localSheetId="58">ریز!#REF!</definedName>
    <definedName name="_ftnref9" localSheetId="4">سربرگ!#REF!</definedName>
    <definedName name="_ذ2798">'[1]25,26,27'!#REF!</definedName>
    <definedName name="com">'[2]صورت گردش وجوه نقد'!#REF!</definedName>
    <definedName name="date1">[2]عناوين!$B$2</definedName>
    <definedName name="date2">[2]عناوين!$B$3</definedName>
    <definedName name="F_101" localSheetId="25">#REF!</definedName>
    <definedName name="F_101" localSheetId="26">#REF!</definedName>
    <definedName name="F_101" localSheetId="27">#REF!</definedName>
    <definedName name="F_101" localSheetId="28">#REF!</definedName>
    <definedName name="F_101" localSheetId="29">#REF!</definedName>
    <definedName name="F_101" localSheetId="54">#REF!</definedName>
    <definedName name="F_101">#REF!</definedName>
    <definedName name="F_102" localSheetId="25">#REF!</definedName>
    <definedName name="F_102" localSheetId="26">#REF!</definedName>
    <definedName name="F_102" localSheetId="27">#REF!</definedName>
    <definedName name="F_102" localSheetId="28">#REF!</definedName>
    <definedName name="F_102" localSheetId="29">#REF!</definedName>
    <definedName name="F_102" localSheetId="54">#REF!</definedName>
    <definedName name="F_102">#REF!</definedName>
    <definedName name="F_103" localSheetId="25">#REF!</definedName>
    <definedName name="F_103" localSheetId="26">#REF!</definedName>
    <definedName name="F_103" localSheetId="27">#REF!</definedName>
    <definedName name="F_103" localSheetId="28">#REF!</definedName>
    <definedName name="F_103" localSheetId="29">#REF!</definedName>
    <definedName name="F_103" localSheetId="54">#REF!</definedName>
    <definedName name="F_103">#REF!</definedName>
    <definedName name="F_104">#REF!</definedName>
    <definedName name="F_105">#REF!</definedName>
    <definedName name="F_106">#REF!</definedName>
    <definedName name="F_107">#REF!</definedName>
    <definedName name="F_108">#REF!</definedName>
    <definedName name="F_109">#REF!</definedName>
    <definedName name="F_110">#REF!</definedName>
    <definedName name="F_111">#REF!</definedName>
    <definedName name="F_112">#REF!</definedName>
    <definedName name="F_113">#REF!</definedName>
    <definedName name="F_114">#REF!</definedName>
    <definedName name="F_115">#REF!</definedName>
    <definedName name="F_116">#REF!</definedName>
    <definedName name="F_117">#REF!</definedName>
    <definedName name="F_118">#REF!</definedName>
    <definedName name="F_119">#REF!</definedName>
    <definedName name="F_120">#REF!</definedName>
    <definedName name="F_121">#REF!</definedName>
    <definedName name="F_122">#REF!</definedName>
    <definedName name="F_123">#REF!</definedName>
    <definedName name="F_124">#REF!</definedName>
    <definedName name="F_125">#REF!</definedName>
    <definedName name="F_126">#REF!</definedName>
    <definedName name="F_127">#REF!</definedName>
    <definedName name="F_201">#REF!</definedName>
    <definedName name="F_202">#REF!</definedName>
    <definedName name="F_301">#REF!</definedName>
    <definedName name="F_302">#REF!</definedName>
    <definedName name="F_303">#REF!</definedName>
    <definedName name="F_304">#REF!</definedName>
    <definedName name="F_305">#REF!</definedName>
    <definedName name="F_306">#REF!</definedName>
    <definedName name="F_307">#REF!</definedName>
    <definedName name="F_308">#REF!</definedName>
    <definedName name="hjk" localSheetId="5">#REF!</definedName>
    <definedName name="hjk" localSheetId="18">#REF!</definedName>
    <definedName name="hjk" localSheetId="19">#REF!</definedName>
    <definedName name="hjk" localSheetId="20">#REF!</definedName>
    <definedName name="hjk" localSheetId="21">#REF!</definedName>
    <definedName name="hjk" localSheetId="22">#REF!</definedName>
    <definedName name="hjk" localSheetId="23">#REF!</definedName>
    <definedName name="hjk" localSheetId="24">#REF!</definedName>
    <definedName name="hjk" localSheetId="25">#REF!</definedName>
    <definedName name="hjk" localSheetId="26">#REF!</definedName>
    <definedName name="hjk" localSheetId="27">#REF!</definedName>
    <definedName name="hjk" localSheetId="28">#REF!</definedName>
    <definedName name="hjk" localSheetId="29">#REF!</definedName>
    <definedName name="hjk" localSheetId="30">#REF!</definedName>
    <definedName name="hjk" localSheetId="31">#REF!</definedName>
    <definedName name="hjk" localSheetId="32">#REF!</definedName>
    <definedName name="hjk" localSheetId="33">#REF!</definedName>
    <definedName name="hjk" localSheetId="8">#REF!</definedName>
    <definedName name="hjk" localSheetId="34">#REF!</definedName>
    <definedName name="hjk" localSheetId="35">#REF!</definedName>
    <definedName name="hjk" localSheetId="9">#REF!</definedName>
    <definedName name="hjk" localSheetId="38">#REF!</definedName>
    <definedName name="hjk" localSheetId="40">#REF!</definedName>
    <definedName name="hjk" localSheetId="41">#REF!</definedName>
    <definedName name="hjk" localSheetId="43">#REF!</definedName>
    <definedName name="hjk" localSheetId="44">#REF!</definedName>
    <definedName name="hjk" localSheetId="45">#REF!</definedName>
    <definedName name="hjk" localSheetId="46">#REF!</definedName>
    <definedName name="hjk" localSheetId="47">#REF!</definedName>
    <definedName name="hjk" localSheetId="49">#REF!</definedName>
    <definedName name="hjk" localSheetId="53">#REF!</definedName>
    <definedName name="hjk" localSheetId="50">#REF!</definedName>
    <definedName name="hjk" localSheetId="52">#REF!</definedName>
    <definedName name="hjk" localSheetId="54">#REF!</definedName>
    <definedName name="hjk" localSheetId="7">#REF!</definedName>
    <definedName name="hjk" localSheetId="58">#REF!</definedName>
    <definedName name="hjk">#REF!</definedName>
    <definedName name="hyyh" localSheetId="18">#REF!</definedName>
    <definedName name="hyyh" localSheetId="19">#REF!</definedName>
    <definedName name="hyyh" localSheetId="20">#REF!</definedName>
    <definedName name="hyyh" localSheetId="21">#REF!</definedName>
    <definedName name="hyyh" localSheetId="22">#REF!</definedName>
    <definedName name="hyyh" localSheetId="23">#REF!</definedName>
    <definedName name="hyyh" localSheetId="24">#REF!</definedName>
    <definedName name="hyyh" localSheetId="25">#REF!</definedName>
    <definedName name="hyyh" localSheetId="26">#REF!</definedName>
    <definedName name="hyyh" localSheetId="27">#REF!</definedName>
    <definedName name="hyyh" localSheetId="28">#REF!</definedName>
    <definedName name="hyyh" localSheetId="29">#REF!</definedName>
    <definedName name="hyyh" localSheetId="30">#REF!</definedName>
    <definedName name="hyyh" localSheetId="33">#REF!</definedName>
    <definedName name="hyyh" localSheetId="34">#REF!</definedName>
    <definedName name="hyyh" localSheetId="35">#REF!</definedName>
    <definedName name="hyyh" localSheetId="40">#REF!</definedName>
    <definedName name="hyyh" localSheetId="41">#REF!</definedName>
    <definedName name="hyyh" localSheetId="43">#REF!</definedName>
    <definedName name="hyyh" localSheetId="44">#REF!</definedName>
    <definedName name="hyyh" localSheetId="45">#REF!</definedName>
    <definedName name="hyyh" localSheetId="46">#REF!</definedName>
    <definedName name="hyyh" localSheetId="47">#REF!</definedName>
    <definedName name="hyyh" localSheetId="58">#REF!</definedName>
    <definedName name="hyyh">#REF!</definedName>
    <definedName name="m">[3]INCOME!$A$3</definedName>
    <definedName name="MATRIX" localSheetId="25">#REF!</definedName>
    <definedName name="MATRIX" localSheetId="26">#REF!</definedName>
    <definedName name="MATRIX" localSheetId="27">#REF!</definedName>
    <definedName name="MATRIX" localSheetId="28">#REF!</definedName>
    <definedName name="MATRIX" localSheetId="29">#REF!</definedName>
    <definedName name="MATRIX" localSheetId="54">#REF!</definedName>
    <definedName name="MATRIX">#REF!</definedName>
    <definedName name="mt" localSheetId="25">#REF!</definedName>
    <definedName name="mt" localSheetId="26">#REF!</definedName>
    <definedName name="mt" localSheetId="27">#REF!</definedName>
    <definedName name="mt" localSheetId="28">#REF!</definedName>
    <definedName name="mt" localSheetId="29">#REF!</definedName>
    <definedName name="mt" localSheetId="54">#REF!</definedName>
    <definedName name="mt">#REF!</definedName>
    <definedName name="_xlnm.Print_Area" localSheetId="5">'1'!$A$1:$I$19</definedName>
    <definedName name="_xlnm.Print_Area" localSheetId="16">'10'!$A$1:$W$22</definedName>
    <definedName name="_xlnm.Print_Area" localSheetId="17">'11'!$A$1:$O$15</definedName>
    <definedName name="_xlnm.Print_Area" localSheetId="18">'12'!$A$1:$AM$26</definedName>
    <definedName name="_xlnm.Print_Area" localSheetId="19">'13'!$A$1:$J$39</definedName>
    <definedName name="_xlnm.Print_Area" localSheetId="20">'14'!$A$1:$F$16</definedName>
    <definedName name="_xlnm.Print_Area" localSheetId="21">'15'!$A$1:$F$28</definedName>
    <definedName name="_xlnm.Print_Area" localSheetId="22">'16'!$A$1:$H$32</definedName>
    <definedName name="_xlnm.Print_Area" localSheetId="23">'17'!$A$1:$N$17</definedName>
    <definedName name="_xlnm.Print_Area" localSheetId="24">'18'!$A$1:$T$25</definedName>
    <definedName name="_xlnm.Print_Area" localSheetId="25">'19'!$A$1:$H$29</definedName>
    <definedName name="_xlnm.Print_Area" localSheetId="6">'2'!$A$1:$H$34</definedName>
    <definedName name="_xlnm.Print_Area" localSheetId="26">'20'!$A$1:$H$29</definedName>
    <definedName name="_xlnm.Print_Area" localSheetId="27">'21'!$A$1:$J$36</definedName>
    <definedName name="_xlnm.Print_Area" localSheetId="42">'21.'!$A$1:$F$31</definedName>
    <definedName name="_xlnm.Print_Area" localSheetId="28">'22'!$A$1:$G$43</definedName>
    <definedName name="_xlnm.Print_Area" localSheetId="29">'23'!$A$1:$G$42</definedName>
    <definedName name="_xlnm.Print_Area" localSheetId="30">'24'!$A$1:$G$31</definedName>
    <definedName name="_xlnm.Print_Area" localSheetId="31">'25'!$A$1:$H$29</definedName>
    <definedName name="_xlnm.Print_Area" localSheetId="32">'26'!$A$1:$N$49</definedName>
    <definedName name="_xlnm.Print_Area" localSheetId="33">'27'!$A$1:$H$31</definedName>
    <definedName name="_xlnm.Print_Area" localSheetId="8">'270'!$A$1:$I$31</definedName>
    <definedName name="_xlnm.Print_Area" localSheetId="34">'28'!$A$1:$H$16</definedName>
    <definedName name="_xlnm.Print_Area" localSheetId="35">'29'!$A$1:$O$17</definedName>
    <definedName name="_xlnm.Print_Area" localSheetId="9">'3'!$A$1:$E$31</definedName>
    <definedName name="_xlnm.Print_Area" localSheetId="36">'30'!$A$1:$G$17</definedName>
    <definedName name="_xlnm.Print_Area" localSheetId="37">'31'!$A$1:$J$29</definedName>
    <definedName name="_xlnm.Print_Area" localSheetId="38">'32'!$A$1:$F$25</definedName>
    <definedName name="_xlnm.Print_Area" localSheetId="39">'33'!$A$1:$N$17</definedName>
    <definedName name="_xlnm.Print_Area" localSheetId="40">'34'!$A$1:$G$22</definedName>
    <definedName name="_xlnm.Print_Area" localSheetId="41">'35'!$A$1:$K$23</definedName>
    <definedName name="_xlnm.Print_Area" localSheetId="43">'36'!$A$1:$L$49</definedName>
    <definedName name="_xlnm.Print_Area" localSheetId="44">'37'!$A$1:$L$47</definedName>
    <definedName name="_xlnm.Print_Area" localSheetId="45">'38'!$A$1:$L$47</definedName>
    <definedName name="_xlnm.Print_Area" localSheetId="46">'39'!$A$1:$L$38</definedName>
    <definedName name="_xlnm.Print_Area" localSheetId="10">'4'!$A$1:$H$33</definedName>
    <definedName name="_xlnm.Print_Area" localSheetId="47">'40'!$A$1:$I$27</definedName>
    <definedName name="_xlnm.Print_Area" localSheetId="48">'41'!$A$1:$G$26</definedName>
    <definedName name="_xlnm.Print_Area" localSheetId="49">'42'!$A$1:$J$25</definedName>
    <definedName name="_xlnm.Print_Area" localSheetId="53">'42-بررسی مجدد'!$A$1:$L$19</definedName>
    <definedName name="_xlnm.Print_Area" localSheetId="50">'43'!$A$1:$J$38</definedName>
    <definedName name="_xlnm.Print_Area" localSheetId="51">'44'!$A$1:$J$23</definedName>
    <definedName name="_xlnm.Print_Area" localSheetId="52">'45'!$A$1:$J$38</definedName>
    <definedName name="_xlnm.Print_Area" localSheetId="54">'46'!$A$1:$N$18</definedName>
    <definedName name="_xlnm.Print_Area" localSheetId="55">'47'!$A$1:$K$26</definedName>
    <definedName name="_xlnm.Print_Area" localSheetId="56">'48'!$A$1:$I$15</definedName>
    <definedName name="_xlnm.Print_Area" localSheetId="57">'49'!$A$1:$E$19</definedName>
    <definedName name="_xlnm.Print_Area" localSheetId="11">'5'!$A$1:$G$18</definedName>
    <definedName name="_xlnm.Print_Area" localSheetId="7">'5 (2)'!$A$1:$K$33</definedName>
    <definedName name="_xlnm.Print_Area" localSheetId="12">'6'!$A$1:$D$24</definedName>
    <definedName name="_xlnm.Print_Area" localSheetId="13">'7'!$A$1:$E$24</definedName>
    <definedName name="_xlnm.Print_Area" localSheetId="14">'8'!$A$1:$E$17</definedName>
    <definedName name="_xlnm.Print_Area" localSheetId="15">'9'!$A$1:$E$20</definedName>
    <definedName name="_xlnm.Print_Area" localSheetId="1">'تراز 1399'!$A$1:$P$922</definedName>
    <definedName name="_xlnm.Print_Area" localSheetId="3">'تراز 1400'!$A$1:$O$759</definedName>
    <definedName name="_xlnm.Print_Area" localSheetId="58">ریز!$A$1:$M$61</definedName>
    <definedName name="_xlnm.Print_Area" localSheetId="4">سربرگ!$A$1:$J$11</definedName>
    <definedName name="اندوخته" localSheetId="25">#REF!</definedName>
    <definedName name="اندوخته" localSheetId="26">#REF!</definedName>
    <definedName name="اندوخته" localSheetId="27">#REF!</definedName>
    <definedName name="اندوخته" localSheetId="28">#REF!</definedName>
    <definedName name="اندوخته" localSheetId="29">#REF!</definedName>
    <definedName name="اندوخته" localSheetId="54">#REF!</definedName>
    <definedName name="اندوخته">#REF!</definedName>
    <definedName name="بدهكار" localSheetId="8">'[4]تراز آزمايشي'!$K$3:$K$10315</definedName>
    <definedName name="بدهكار" localSheetId="7">'[4]تراز آزمايشي'!$K$3:$K$10315</definedName>
    <definedName name="بدهكار">'[5]تراز آزمايشي'!$K$3:$K$10315</definedName>
    <definedName name="بستانكار" localSheetId="8">'[4]تراز آزمايشي'!$L$3:$L$10315</definedName>
    <definedName name="بستانكار" localSheetId="7">'[4]تراز آزمايشي'!$L$3:$L$10315</definedName>
    <definedName name="بستانكار">'[5]تراز آزمايشي'!$L$3:$L$10315</definedName>
    <definedName name="درآمد" localSheetId="25">#REF!</definedName>
    <definedName name="درآمد" localSheetId="26">#REF!</definedName>
    <definedName name="درآمد" localSheetId="27">#REF!</definedName>
    <definedName name="درآمد" localSheetId="28">#REF!</definedName>
    <definedName name="درآمد" localSheetId="29">#REF!</definedName>
    <definedName name="درآمد" localSheetId="54">#REF!</definedName>
    <definedName name="درآمد">#REF!</definedName>
    <definedName name="س" localSheetId="25">#REF!</definedName>
    <definedName name="س" localSheetId="26">#REF!</definedName>
    <definedName name="س" localSheetId="27">#REF!</definedName>
    <definedName name="س" localSheetId="28">#REF!</definedName>
    <definedName name="س" localSheetId="29">#REF!</definedName>
    <definedName name="س" localSheetId="54">#REF!</definedName>
    <definedName name="س">#REF!</definedName>
    <definedName name="سسس" localSheetId="25">#REF!</definedName>
    <definedName name="سسس" localSheetId="26">#REF!</definedName>
    <definedName name="سسس" localSheetId="27">#REF!</definedName>
    <definedName name="سسس" localSheetId="28">#REF!</definedName>
    <definedName name="سسس" localSheetId="29">#REF!</definedName>
    <definedName name="سسس" localSheetId="54">#REF!</definedName>
    <definedName name="سسس">#REF!</definedName>
    <definedName name="سود">#REF!</definedName>
    <definedName name="سهام">#REF!</definedName>
    <definedName name="سهم">#REF!</definedName>
    <definedName name="كد3رقمي" localSheetId="8">'[6]تراز آزمايشي'!$P$3:$P$10315</definedName>
    <definedName name="كد3رقمي" localSheetId="7">'[6]تراز آزمايشي'!$P$3:$P$10315</definedName>
    <definedName name="كد3رقمي">'[7]تراز آزمايشي'!$P$3:$P$10315</definedName>
    <definedName name="كداصلي" localSheetId="8">'[4]تراز آزمايشي'!$M$3:$M$10315</definedName>
    <definedName name="كداصلي" localSheetId="7">'[4]تراز آزمايشي'!$M$3:$M$10315</definedName>
    <definedName name="كداصلي">'[5]تراز آزمايشي'!$M$3:$M$10315</definedName>
    <definedName name="كدكل" localSheetId="8">'[6]تراز آزمايشي'!$C$3:$C$5260</definedName>
    <definedName name="كدكل" localSheetId="7">'[6]تراز آزمايشي'!$C$3:$C$5260</definedName>
    <definedName name="كدكل">'[7]تراز آزمايشي'!$C$3:$C$5260</definedName>
    <definedName name="منطقهLOOKUP" localSheetId="8">'[6]تراز آزمايشي'!$A$3:$H$10315</definedName>
    <definedName name="منطقهLOOKUP" localSheetId="7">'[6]تراز آزمايشي'!$A$3:$H$10315</definedName>
    <definedName name="منطقهLOOKUP">'[7]تراز آزمايشي'!$A$3:$H$10315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4" i="45" l="1"/>
  <c r="G13" i="45"/>
  <c r="G12" i="45"/>
  <c r="G11" i="45"/>
  <c r="G10" i="45"/>
  <c r="N581" i="116"/>
  <c r="L581" i="116"/>
  <c r="N578" i="116"/>
  <c r="K581" i="116"/>
  <c r="E15" i="149"/>
  <c r="E14" i="149"/>
  <c r="C13" i="149"/>
  <c r="G13" i="149" s="1"/>
  <c r="C12" i="149"/>
  <c r="G9" i="149"/>
  <c r="C14" i="12" s="1"/>
  <c r="C9" i="149"/>
  <c r="E8" i="149"/>
  <c r="E10" i="149" s="1"/>
  <c r="C8" i="149"/>
  <c r="C16" i="149" s="1"/>
  <c r="A3" i="149"/>
  <c r="A2" i="149"/>
  <c r="A1" i="149"/>
  <c r="E30" i="92"/>
  <c r="C29" i="92"/>
  <c r="C28" i="92"/>
  <c r="C27" i="92"/>
  <c r="C26" i="92"/>
  <c r="G9" i="148"/>
  <c r="A3" i="148"/>
  <c r="A2" i="148"/>
  <c r="A1" i="148"/>
  <c r="G30" i="146"/>
  <c r="A3" i="146"/>
  <c r="A2" i="146"/>
  <c r="A1" i="146"/>
  <c r="A3" i="145"/>
  <c r="A2" i="145"/>
  <c r="A1" i="145"/>
  <c r="A3" i="144"/>
  <c r="A2" i="144"/>
  <c r="A1" i="144"/>
  <c r="A1" i="143"/>
  <c r="A2" i="143"/>
  <c r="A3" i="143"/>
  <c r="S16" i="139"/>
  <c r="P34" i="142"/>
  <c r="N34" i="142"/>
  <c r="L34" i="142"/>
  <c r="J34" i="142"/>
  <c r="H34" i="142"/>
  <c r="F34" i="142"/>
  <c r="P33" i="142"/>
  <c r="N33" i="142"/>
  <c r="T33" i="142" s="1"/>
  <c r="L33" i="142"/>
  <c r="J33" i="142"/>
  <c r="H33" i="142"/>
  <c r="F33" i="142"/>
  <c r="V31" i="142"/>
  <c r="T31" i="142"/>
  <c r="R31" i="142"/>
  <c r="P31" i="142"/>
  <c r="N31" i="142"/>
  <c r="L31" i="142"/>
  <c r="J31" i="142"/>
  <c r="H31" i="142"/>
  <c r="F31" i="142"/>
  <c r="V30" i="142"/>
  <c r="T30" i="142"/>
  <c r="R30" i="142"/>
  <c r="P30" i="142"/>
  <c r="N30" i="142"/>
  <c r="L30" i="142"/>
  <c r="J30" i="142"/>
  <c r="H30" i="142"/>
  <c r="F30" i="142"/>
  <c r="V29" i="142"/>
  <c r="T29" i="142"/>
  <c r="R29" i="142"/>
  <c r="P29" i="142"/>
  <c r="N29" i="142"/>
  <c r="L29" i="142"/>
  <c r="J29" i="142"/>
  <c r="H29" i="142"/>
  <c r="F29" i="142"/>
  <c r="V28" i="142"/>
  <c r="T28" i="142"/>
  <c r="R28" i="142"/>
  <c r="P28" i="142"/>
  <c r="N28" i="142"/>
  <c r="L28" i="142"/>
  <c r="J28" i="142"/>
  <c r="H28" i="142"/>
  <c r="F28" i="142"/>
  <c r="V27" i="142"/>
  <c r="T27" i="142"/>
  <c r="R27" i="142"/>
  <c r="P27" i="142"/>
  <c r="N27" i="142"/>
  <c r="L27" i="142"/>
  <c r="J27" i="142"/>
  <c r="H27" i="142"/>
  <c r="F27" i="142"/>
  <c r="V26" i="142"/>
  <c r="T26" i="142"/>
  <c r="R26" i="142"/>
  <c r="P26" i="142"/>
  <c r="N26" i="142"/>
  <c r="L26" i="142"/>
  <c r="J26" i="142"/>
  <c r="H26" i="142"/>
  <c r="F26" i="142"/>
  <c r="V25" i="142"/>
  <c r="T25" i="142"/>
  <c r="R25" i="142"/>
  <c r="P25" i="142"/>
  <c r="N25" i="142"/>
  <c r="L25" i="142"/>
  <c r="J25" i="142"/>
  <c r="H25" i="142"/>
  <c r="F25" i="142"/>
  <c r="R18" i="142"/>
  <c r="P18" i="142"/>
  <c r="N18" i="142"/>
  <c r="L18" i="142"/>
  <c r="J18" i="142"/>
  <c r="H18" i="142"/>
  <c r="F18" i="142"/>
  <c r="R16" i="142"/>
  <c r="P16" i="142"/>
  <c r="N16" i="142"/>
  <c r="L16" i="142"/>
  <c r="J16" i="142"/>
  <c r="H16" i="142"/>
  <c r="F16" i="142"/>
  <c r="R14" i="142"/>
  <c r="P14" i="142"/>
  <c r="N14" i="142"/>
  <c r="L14" i="142"/>
  <c r="J14" i="142"/>
  <c r="H14" i="142"/>
  <c r="F14" i="142"/>
  <c r="R13" i="142"/>
  <c r="P13" i="142"/>
  <c r="N13" i="142"/>
  <c r="L13" i="142"/>
  <c r="J13" i="142"/>
  <c r="H13" i="142"/>
  <c r="F13" i="142"/>
  <c r="R12" i="142"/>
  <c r="P12" i="142"/>
  <c r="N12" i="142"/>
  <c r="L12" i="142"/>
  <c r="J12" i="142"/>
  <c r="H12" i="142"/>
  <c r="F12" i="142"/>
  <c r="R11" i="142"/>
  <c r="P11" i="142"/>
  <c r="N11" i="142"/>
  <c r="L11" i="142"/>
  <c r="J11" i="142"/>
  <c r="H11" i="142"/>
  <c r="F11" i="142"/>
  <c r="R10" i="142"/>
  <c r="P10" i="142"/>
  <c r="N10" i="142"/>
  <c r="L10" i="142"/>
  <c r="J10" i="142"/>
  <c r="H10" i="142"/>
  <c r="F10" i="142"/>
  <c r="R9" i="142"/>
  <c r="P9" i="142"/>
  <c r="N9" i="142"/>
  <c r="L9" i="142"/>
  <c r="J9" i="142"/>
  <c r="H9" i="142"/>
  <c r="F9" i="142"/>
  <c r="R8" i="142"/>
  <c r="P8" i="142"/>
  <c r="N8" i="142"/>
  <c r="L8" i="142"/>
  <c r="J8" i="142"/>
  <c r="H8" i="142"/>
  <c r="F8" i="142"/>
  <c r="C30" i="92" l="1"/>
  <c r="E11" i="88" s="1"/>
  <c r="C14" i="149"/>
  <c r="G14" i="149" s="1"/>
  <c r="C10" i="149"/>
  <c r="C15" i="149" s="1"/>
  <c r="G12" i="149"/>
  <c r="G8" i="149"/>
  <c r="G10" i="149"/>
  <c r="G15" i="149" s="1"/>
  <c r="D10" i="8" s="1"/>
  <c r="E16" i="149"/>
  <c r="G16" i="149" s="1"/>
  <c r="F10" i="8" s="1"/>
  <c r="V33" i="142"/>
  <c r="V34" i="142"/>
  <c r="T34" i="142"/>
  <c r="H15" i="142"/>
  <c r="H17" i="142" s="1"/>
  <c r="H19" i="142" s="1"/>
  <c r="P15" i="142"/>
  <c r="P17" i="142" s="1"/>
  <c r="P19" i="142" s="1"/>
  <c r="J32" i="142"/>
  <c r="J35" i="142" s="1"/>
  <c r="R32" i="142"/>
  <c r="R33" i="142"/>
  <c r="L32" i="142"/>
  <c r="L35" i="142" s="1"/>
  <c r="T32" i="142"/>
  <c r="F32" i="142"/>
  <c r="F35" i="142" s="1"/>
  <c r="N32" i="142"/>
  <c r="N35" i="142" s="1"/>
  <c r="V32" i="142"/>
  <c r="L15" i="142"/>
  <c r="L17" i="142" s="1"/>
  <c r="L19" i="142" s="1"/>
  <c r="J15" i="142"/>
  <c r="J17" i="142" s="1"/>
  <c r="J19" i="142" s="1"/>
  <c r="R15" i="142"/>
  <c r="R17" i="142" s="1"/>
  <c r="R19" i="142" s="1"/>
  <c r="F15" i="142"/>
  <c r="F17" i="142" s="1"/>
  <c r="F19" i="142" s="1"/>
  <c r="N15" i="142"/>
  <c r="N17" i="142" s="1"/>
  <c r="N19" i="142" s="1"/>
  <c r="H32" i="142"/>
  <c r="H35" i="142" s="1"/>
  <c r="P32" i="142"/>
  <c r="P35" i="142" s="1"/>
  <c r="R34" i="142"/>
  <c r="T35" i="142" l="1"/>
  <c r="R35" i="142"/>
  <c r="V35" i="142"/>
  <c r="M991" i="116"/>
  <c r="J991" i="116"/>
  <c r="I991" i="116"/>
  <c r="L20" i="64" l="1"/>
  <c r="L21" i="64"/>
  <c r="L22" i="64"/>
  <c r="L23" i="64"/>
  <c r="L24" i="64"/>
  <c r="I25" i="64"/>
  <c r="F26" i="64"/>
  <c r="I26" i="64"/>
  <c r="F15" i="140"/>
  <c r="I14" i="140"/>
  <c r="I15" i="140" s="1"/>
  <c r="L13" i="140"/>
  <c r="L12" i="140"/>
  <c r="L11" i="140"/>
  <c r="L10" i="140"/>
  <c r="L9" i="140"/>
  <c r="A3" i="140"/>
  <c r="A2" i="140"/>
  <c r="A1" i="140"/>
  <c r="K48" i="136"/>
  <c r="R14" i="45"/>
  <c r="R13" i="45"/>
  <c r="R12" i="45"/>
  <c r="R11" i="45"/>
  <c r="R10" i="45"/>
  <c r="K15" i="45"/>
  <c r="M15" i="33"/>
  <c r="K15" i="33"/>
  <c r="D11" i="100" l="1"/>
  <c r="S21" i="139"/>
  <c r="S20" i="139"/>
  <c r="S15" i="139"/>
  <c r="S14" i="139"/>
  <c r="S13" i="139"/>
  <c r="S12" i="139"/>
  <c r="S11" i="139"/>
  <c r="S10" i="139"/>
  <c r="Q21" i="139"/>
  <c r="Q20" i="139"/>
  <c r="Q16" i="139"/>
  <c r="Q15" i="139"/>
  <c r="Q14" i="139"/>
  <c r="Q13" i="139"/>
  <c r="Q12" i="139"/>
  <c r="Q11" i="139"/>
  <c r="Q10" i="139"/>
  <c r="O21" i="139"/>
  <c r="O20" i="139"/>
  <c r="O16" i="139"/>
  <c r="O15" i="139"/>
  <c r="O14" i="139"/>
  <c r="O13" i="139"/>
  <c r="O12" i="139"/>
  <c r="O11" i="139"/>
  <c r="O10" i="139"/>
  <c r="E18" i="139"/>
  <c r="E23" i="139" s="1"/>
  <c r="C18" i="139"/>
  <c r="C23" i="139" s="1"/>
  <c r="K18" i="139"/>
  <c r="K23" i="139" s="1"/>
  <c r="I18" i="139"/>
  <c r="I23" i="139" s="1"/>
  <c r="G18" i="139"/>
  <c r="G23" i="139" s="1"/>
  <c r="Y13" i="139"/>
  <c r="A2" i="139"/>
  <c r="A1" i="139"/>
  <c r="M15" i="45"/>
  <c r="F21" i="12" s="1"/>
  <c r="F21" i="87"/>
  <c r="F21" i="97"/>
  <c r="F26" i="14"/>
  <c r="F20" i="69"/>
  <c r="F21" i="70"/>
  <c r="F21" i="128"/>
  <c r="F21" i="8"/>
  <c r="D37" i="87"/>
  <c r="D34" i="97"/>
  <c r="D36" i="12"/>
  <c r="D40" i="14"/>
  <c r="D34" i="69"/>
  <c r="D35" i="70"/>
  <c r="D35" i="127"/>
  <c r="D35" i="128"/>
  <c r="L10" i="64"/>
  <c r="D19" i="49"/>
  <c r="D19" i="94"/>
  <c r="D19" i="108"/>
  <c r="N18" i="137"/>
  <c r="N18" i="118"/>
  <c r="N18" i="117"/>
  <c r="N18" i="136"/>
  <c r="M18" i="103"/>
  <c r="M18" i="33"/>
  <c r="P18" i="137"/>
  <c r="P18" i="118"/>
  <c r="P18" i="117"/>
  <c r="P18" i="91"/>
  <c r="T16" i="138"/>
  <c r="V15" i="138"/>
  <c r="Q15" i="138"/>
  <c r="U15" i="138" s="1"/>
  <c r="I15" i="138"/>
  <c r="G15" i="138"/>
  <c r="V14" i="138"/>
  <c r="Q14" i="138"/>
  <c r="Q16" i="138" s="1"/>
  <c r="E14" i="138"/>
  <c r="V13" i="138"/>
  <c r="R13" i="138"/>
  <c r="R16" i="138" s="1"/>
  <c r="E13" i="138"/>
  <c r="F15" i="138" s="1"/>
  <c r="T12" i="138"/>
  <c r="R12" i="138"/>
  <c r="G12" i="138"/>
  <c r="V11" i="138"/>
  <c r="X11" i="138" s="1"/>
  <c r="U11" i="138"/>
  <c r="I11" i="138"/>
  <c r="I16" i="138" s="1"/>
  <c r="V10" i="138"/>
  <c r="X10" i="138" s="1"/>
  <c r="K10" i="138"/>
  <c r="V9" i="138"/>
  <c r="U9" i="138"/>
  <c r="X9" i="138" s="1"/>
  <c r="T9" i="138"/>
  <c r="R9" i="138"/>
  <c r="Q9" i="138"/>
  <c r="Q12" i="138" s="1"/>
  <c r="K9" i="138"/>
  <c r="G9" i="138"/>
  <c r="G11" i="138" s="1"/>
  <c r="G16" i="138" s="1"/>
  <c r="E9" i="138"/>
  <c r="E11" i="138" s="1"/>
  <c r="V8" i="138"/>
  <c r="T8" i="138"/>
  <c r="R8" i="138"/>
  <c r="U8" i="138" s="1"/>
  <c r="M8" i="138"/>
  <c r="M11" i="138" s="1"/>
  <c r="M16" i="138" s="1"/>
  <c r="A3" i="138"/>
  <c r="A2" i="138"/>
  <c r="A1" i="138"/>
  <c r="C24" i="64" l="1"/>
  <c r="G24" i="64" s="1"/>
  <c r="C13" i="140"/>
  <c r="G13" i="140" s="1"/>
  <c r="V16" i="138"/>
  <c r="V12" i="138"/>
  <c r="X15" i="138"/>
  <c r="S18" i="139"/>
  <c r="S23" i="139" s="1"/>
  <c r="Q18" i="139"/>
  <c r="Q23" i="139" s="1"/>
  <c r="O18" i="139"/>
  <c r="O23" i="139" s="1"/>
  <c r="M18" i="139"/>
  <c r="M23" i="139" s="1"/>
  <c r="F21" i="127"/>
  <c r="U14" i="138"/>
  <c r="X14" i="138" s="1"/>
  <c r="E15" i="138"/>
  <c r="E16" i="138" s="1"/>
  <c r="K11" i="138"/>
  <c r="K16" i="138" s="1"/>
  <c r="X8" i="138"/>
  <c r="U12" i="138"/>
  <c r="U13" i="138"/>
  <c r="X12" i="138" l="1"/>
  <c r="X13" i="138"/>
  <c r="U16" i="138"/>
  <c r="X16" i="138" s="1"/>
  <c r="C15" i="45" l="1"/>
  <c r="E14" i="45" s="1"/>
  <c r="Q20" i="45"/>
  <c r="Q22" i="45" s="1"/>
  <c r="Q19" i="45"/>
  <c r="G24" i="88"/>
  <c r="E24" i="88"/>
  <c r="E12" i="45" l="1"/>
  <c r="E13" i="45"/>
  <c r="E10" i="45"/>
  <c r="E11" i="45"/>
  <c r="AL14" i="91"/>
  <c r="F14" i="64"/>
  <c r="G14" i="64"/>
  <c r="H14" i="64"/>
  <c r="I14" i="64"/>
  <c r="J14" i="64"/>
  <c r="K14" i="64"/>
  <c r="E14" i="64"/>
  <c r="L11" i="64"/>
  <c r="L9" i="64"/>
  <c r="L12" i="64"/>
  <c r="L13" i="64"/>
  <c r="J31" i="12"/>
  <c r="E15" i="45" l="1"/>
  <c r="F12" i="97"/>
  <c r="G16" i="12"/>
  <c r="G17" i="12" s="1"/>
  <c r="G21" i="12"/>
  <c r="G31" i="12"/>
  <c r="G22" i="12" l="1"/>
  <c r="G25" i="12" s="1"/>
  <c r="I7" i="137" l="1"/>
  <c r="I37" i="137" s="1"/>
  <c r="G7" i="137"/>
  <c r="G37" i="137" s="1"/>
  <c r="P36" i="137"/>
  <c r="I36" i="137"/>
  <c r="N36" i="137" s="1"/>
  <c r="P35" i="137"/>
  <c r="I35" i="137"/>
  <c r="N35" i="137" s="1"/>
  <c r="P34" i="137"/>
  <c r="I34" i="137"/>
  <c r="N34" i="137" s="1"/>
  <c r="P33" i="137"/>
  <c r="I33" i="137"/>
  <c r="N33" i="137" s="1"/>
  <c r="P32" i="137"/>
  <c r="I32" i="137"/>
  <c r="N32" i="137" s="1"/>
  <c r="P31" i="137"/>
  <c r="I31" i="137"/>
  <c r="N31" i="137" s="1"/>
  <c r="P30" i="137"/>
  <c r="I30" i="137"/>
  <c r="N30" i="137" s="1"/>
  <c r="P29" i="137"/>
  <c r="N29" i="137"/>
  <c r="I29" i="137"/>
  <c r="P28" i="137"/>
  <c r="I28" i="137"/>
  <c r="N28" i="137" s="1"/>
  <c r="P27" i="137"/>
  <c r="I27" i="137"/>
  <c r="N27" i="137" s="1"/>
  <c r="P26" i="137"/>
  <c r="I26" i="137"/>
  <c r="N26" i="137" s="1"/>
  <c r="P25" i="137"/>
  <c r="I25" i="137"/>
  <c r="N25" i="137" s="1"/>
  <c r="P24" i="137"/>
  <c r="I24" i="137"/>
  <c r="N24" i="137" s="1"/>
  <c r="P23" i="137"/>
  <c r="I23" i="137"/>
  <c r="N23" i="137" s="1"/>
  <c r="P22" i="137"/>
  <c r="I22" i="137"/>
  <c r="N22" i="137" s="1"/>
  <c r="P21" i="137"/>
  <c r="I21" i="137"/>
  <c r="N21" i="137" s="1"/>
  <c r="P20" i="137"/>
  <c r="I20" i="137"/>
  <c r="N20" i="137" s="1"/>
  <c r="P19" i="137"/>
  <c r="I19" i="137"/>
  <c r="N19" i="137" s="1"/>
  <c r="I18" i="137"/>
  <c r="P17" i="137"/>
  <c r="I17" i="137"/>
  <c r="N17" i="137" s="1"/>
  <c r="P16" i="137"/>
  <c r="I16" i="137"/>
  <c r="N16" i="137" s="1"/>
  <c r="P15" i="137"/>
  <c r="I15" i="137"/>
  <c r="N15" i="137" s="1"/>
  <c r="P14" i="137"/>
  <c r="I14" i="137"/>
  <c r="N14" i="137" s="1"/>
  <c r="P13" i="137"/>
  <c r="I13" i="137"/>
  <c r="N13" i="137" s="1"/>
  <c r="P12" i="137"/>
  <c r="I12" i="137"/>
  <c r="N12" i="137" s="1"/>
  <c r="P11" i="137"/>
  <c r="I11" i="137"/>
  <c r="N11" i="137" s="1"/>
  <c r="P10" i="137"/>
  <c r="I10" i="137"/>
  <c r="N10" i="137" s="1"/>
  <c r="P9" i="137"/>
  <c r="N9" i="137"/>
  <c r="P8" i="137"/>
  <c r="I8" i="137"/>
  <c r="N8" i="137" s="1"/>
  <c r="A3" i="137"/>
  <c r="A2" i="137"/>
  <c r="A1" i="137"/>
  <c r="I7" i="118"/>
  <c r="G7" i="118"/>
  <c r="P47" i="117"/>
  <c r="I47" i="117"/>
  <c r="G47" i="117"/>
  <c r="P30" i="118"/>
  <c r="I30" i="118"/>
  <c r="N30" i="118" s="1"/>
  <c r="P29" i="118"/>
  <c r="I29" i="118"/>
  <c r="N29" i="118" s="1"/>
  <c r="P28" i="118"/>
  <c r="N28" i="118"/>
  <c r="I28" i="118"/>
  <c r="P27" i="118"/>
  <c r="I27" i="118"/>
  <c r="N27" i="118" s="1"/>
  <c r="P26" i="118"/>
  <c r="I26" i="118"/>
  <c r="N26" i="118" s="1"/>
  <c r="P25" i="118"/>
  <c r="I25" i="118"/>
  <c r="N25" i="118" s="1"/>
  <c r="P24" i="118"/>
  <c r="N24" i="118"/>
  <c r="I24" i="118"/>
  <c r="P23" i="118"/>
  <c r="I23" i="118"/>
  <c r="N23" i="118" s="1"/>
  <c r="P22" i="118"/>
  <c r="I22" i="118"/>
  <c r="N22" i="118" s="1"/>
  <c r="P21" i="118"/>
  <c r="I21" i="118"/>
  <c r="N21" i="118" s="1"/>
  <c r="P20" i="118"/>
  <c r="N20" i="118"/>
  <c r="I20" i="118"/>
  <c r="P19" i="118"/>
  <c r="I19" i="118"/>
  <c r="N19" i="118" s="1"/>
  <c r="I18" i="118"/>
  <c r="P17" i="118"/>
  <c r="I17" i="118"/>
  <c r="N17" i="118" s="1"/>
  <c r="P16" i="118"/>
  <c r="I16" i="118"/>
  <c r="N16" i="118" s="1"/>
  <c r="P15" i="118"/>
  <c r="I15" i="118"/>
  <c r="N15" i="118" s="1"/>
  <c r="P14" i="118"/>
  <c r="I14" i="118"/>
  <c r="N14" i="118" s="1"/>
  <c r="P13" i="118"/>
  <c r="I13" i="118"/>
  <c r="N13" i="118" s="1"/>
  <c r="P12" i="118"/>
  <c r="N12" i="118"/>
  <c r="I12" i="118"/>
  <c r="P11" i="118"/>
  <c r="I11" i="118"/>
  <c r="N11" i="118" s="1"/>
  <c r="P10" i="118"/>
  <c r="I10" i="118"/>
  <c r="N10" i="118" s="1"/>
  <c r="P9" i="118"/>
  <c r="I9" i="118"/>
  <c r="N9" i="118" s="1"/>
  <c r="P8" i="118"/>
  <c r="N8" i="118"/>
  <c r="I8" i="118"/>
  <c r="I7" i="117"/>
  <c r="G7" i="117"/>
  <c r="Q48" i="136"/>
  <c r="O48" i="136"/>
  <c r="N48" i="136" s="1"/>
  <c r="K7" i="117"/>
  <c r="K47" i="117" s="1"/>
  <c r="I48" i="136"/>
  <c r="G48" i="136"/>
  <c r="U47" i="136"/>
  <c r="S47" i="136"/>
  <c r="N47" i="136"/>
  <c r="U46" i="136"/>
  <c r="S46" i="136"/>
  <c r="N46" i="136"/>
  <c r="U45" i="136"/>
  <c r="S45" i="136"/>
  <c r="N45" i="136"/>
  <c r="U44" i="136"/>
  <c r="S44" i="136"/>
  <c r="N44" i="136"/>
  <c r="U43" i="136"/>
  <c r="S43" i="136"/>
  <c r="N43" i="136"/>
  <c r="U42" i="136"/>
  <c r="S42" i="136"/>
  <c r="N42" i="136"/>
  <c r="U41" i="136"/>
  <c r="S41" i="136"/>
  <c r="N41" i="136"/>
  <c r="U40" i="136"/>
  <c r="S40" i="136"/>
  <c r="N40" i="136"/>
  <c r="U39" i="136"/>
  <c r="S39" i="136"/>
  <c r="N39" i="136"/>
  <c r="U38" i="136"/>
  <c r="S38" i="136"/>
  <c r="N38" i="136"/>
  <c r="U37" i="136"/>
  <c r="S37" i="136"/>
  <c r="N37" i="136"/>
  <c r="U36" i="136"/>
  <c r="S36" i="136"/>
  <c r="N36" i="136"/>
  <c r="U35" i="136"/>
  <c r="S35" i="136"/>
  <c r="N35" i="136"/>
  <c r="U34" i="136"/>
  <c r="S34" i="136"/>
  <c r="N34" i="136"/>
  <c r="U33" i="136"/>
  <c r="S33" i="136"/>
  <c r="N33" i="136"/>
  <c r="U32" i="136"/>
  <c r="S32" i="136"/>
  <c r="N32" i="136"/>
  <c r="U31" i="136"/>
  <c r="S31" i="136"/>
  <c r="N31" i="136"/>
  <c r="U30" i="136"/>
  <c r="S30" i="136"/>
  <c r="N30" i="136"/>
  <c r="U29" i="136"/>
  <c r="S29" i="136"/>
  <c r="N29" i="136"/>
  <c r="U28" i="136"/>
  <c r="S28" i="136"/>
  <c r="N28" i="136"/>
  <c r="U27" i="136"/>
  <c r="S27" i="136"/>
  <c r="N27" i="136"/>
  <c r="U26" i="136"/>
  <c r="S26" i="136"/>
  <c r="N26" i="136"/>
  <c r="U25" i="136"/>
  <c r="S25" i="136"/>
  <c r="N25" i="136"/>
  <c r="U24" i="136"/>
  <c r="S24" i="136"/>
  <c r="N24" i="136"/>
  <c r="U23" i="136"/>
  <c r="S23" i="136"/>
  <c r="N23" i="136"/>
  <c r="U22" i="136"/>
  <c r="S22" i="136"/>
  <c r="N22" i="136"/>
  <c r="U21" i="136"/>
  <c r="S21" i="136"/>
  <c r="N21" i="136"/>
  <c r="U20" i="136"/>
  <c r="S20" i="136"/>
  <c r="N20" i="136"/>
  <c r="U19" i="136"/>
  <c r="S19" i="136"/>
  <c r="N19" i="136"/>
  <c r="U18" i="136"/>
  <c r="S18" i="136"/>
  <c r="U17" i="136"/>
  <c r="S17" i="136"/>
  <c r="N17" i="136"/>
  <c r="U16" i="136"/>
  <c r="S16" i="136"/>
  <c r="N16" i="136"/>
  <c r="U15" i="136"/>
  <c r="S15" i="136"/>
  <c r="N15" i="136"/>
  <c r="U14" i="136"/>
  <c r="S14" i="136"/>
  <c r="N14" i="136"/>
  <c r="U13" i="136"/>
  <c r="S13" i="136"/>
  <c r="N13" i="136"/>
  <c r="U12" i="136"/>
  <c r="S12" i="136"/>
  <c r="N12" i="136"/>
  <c r="U11" i="136"/>
  <c r="S11" i="136"/>
  <c r="N11" i="136"/>
  <c r="U10" i="136"/>
  <c r="S10" i="136"/>
  <c r="N10" i="136"/>
  <c r="U9" i="136"/>
  <c r="S9" i="136"/>
  <c r="N9" i="136"/>
  <c r="U8" i="136"/>
  <c r="S8" i="136"/>
  <c r="N8" i="136"/>
  <c r="U7" i="136"/>
  <c r="S7" i="136"/>
  <c r="N7" i="136"/>
  <c r="A3" i="136"/>
  <c r="A2" i="136"/>
  <c r="A1" i="136"/>
  <c r="A3" i="135"/>
  <c r="A2" i="135"/>
  <c r="A1" i="135"/>
  <c r="I14" i="133"/>
  <c r="E12" i="133"/>
  <c r="E10" i="133"/>
  <c r="E9" i="133"/>
  <c r="A2" i="133"/>
  <c r="A1" i="133"/>
  <c r="E30" i="132"/>
  <c r="C30" i="132"/>
  <c r="G29" i="132"/>
  <c r="G28" i="132"/>
  <c r="G27" i="132"/>
  <c r="G26" i="132"/>
  <c r="G25" i="132"/>
  <c r="G24" i="132"/>
  <c r="G23" i="132"/>
  <c r="G22" i="132"/>
  <c r="G21" i="132"/>
  <c r="G20" i="132"/>
  <c r="G19" i="132"/>
  <c r="G18" i="132"/>
  <c r="G17" i="132"/>
  <c r="G16" i="132"/>
  <c r="G15" i="132"/>
  <c r="G14" i="132"/>
  <c r="G13" i="132"/>
  <c r="G12" i="132"/>
  <c r="G11" i="132"/>
  <c r="G10" i="132"/>
  <c r="G9" i="132"/>
  <c r="A2" i="132"/>
  <c r="A1" i="132"/>
  <c r="C15" i="131"/>
  <c r="A2" i="131"/>
  <c r="A1" i="131"/>
  <c r="G38" i="130"/>
  <c r="C38" i="130"/>
  <c r="E37" i="130" s="1"/>
  <c r="I37" i="130" s="1"/>
  <c r="A2" i="130"/>
  <c r="A1" i="130"/>
  <c r="H16" i="129"/>
  <c r="A3" i="129"/>
  <c r="A2" i="129"/>
  <c r="A1" i="129"/>
  <c r="A3" i="128"/>
  <c r="A2" i="128"/>
  <c r="A1" i="128"/>
  <c r="A3" i="127"/>
  <c r="A2" i="127"/>
  <c r="A1" i="127"/>
  <c r="G47" i="122"/>
  <c r="M46" i="122"/>
  <c r="M48" i="122" s="1"/>
  <c r="K46" i="122"/>
  <c r="K48" i="122" s="1"/>
  <c r="G57" i="122"/>
  <c r="I56" i="122"/>
  <c r="I55" i="122"/>
  <c r="I54" i="122"/>
  <c r="I53" i="122"/>
  <c r="I52" i="122"/>
  <c r="I51" i="122"/>
  <c r="I50" i="122"/>
  <c r="E14" i="133" l="1"/>
  <c r="K7" i="118"/>
  <c r="K47" i="118" s="1"/>
  <c r="P37" i="137"/>
  <c r="N37" i="137"/>
  <c r="G47" i="118"/>
  <c r="S48" i="136"/>
  <c r="U48" i="136"/>
  <c r="G30" i="132"/>
  <c r="E20" i="130"/>
  <c r="I20" i="130" s="1"/>
  <c r="E28" i="130"/>
  <c r="I28" i="130" s="1"/>
  <c r="E22" i="130"/>
  <c r="I22" i="130" s="1"/>
  <c r="E30" i="130"/>
  <c r="I30" i="130" s="1"/>
  <c r="E16" i="130"/>
  <c r="I16" i="130" s="1"/>
  <c r="E24" i="130"/>
  <c r="I24" i="130" s="1"/>
  <c r="E32" i="130"/>
  <c r="I32" i="130" s="1"/>
  <c r="E18" i="130"/>
  <c r="I18" i="130" s="1"/>
  <c r="E26" i="130"/>
  <c r="I26" i="130" s="1"/>
  <c r="E34" i="130"/>
  <c r="I34" i="130" s="1"/>
  <c r="E36" i="130"/>
  <c r="I36" i="130" s="1"/>
  <c r="E15" i="130"/>
  <c r="E17" i="130"/>
  <c r="I17" i="130" s="1"/>
  <c r="E19" i="130"/>
  <c r="I19" i="130" s="1"/>
  <c r="E21" i="130"/>
  <c r="I21" i="130" s="1"/>
  <c r="E23" i="130"/>
  <c r="I23" i="130" s="1"/>
  <c r="E25" i="130"/>
  <c r="I25" i="130" s="1"/>
  <c r="E27" i="130"/>
  <c r="I27" i="130" s="1"/>
  <c r="E29" i="130"/>
  <c r="I29" i="130" s="1"/>
  <c r="E31" i="130"/>
  <c r="I31" i="130" s="1"/>
  <c r="E33" i="130"/>
  <c r="I33" i="130" s="1"/>
  <c r="E35" i="130"/>
  <c r="I35" i="130" s="1"/>
  <c r="I57" i="122"/>
  <c r="I47" i="122" s="1"/>
  <c r="G37" i="120" s="1"/>
  <c r="K7" i="137" l="1"/>
  <c r="K37" i="137" s="1"/>
  <c r="K50" i="136"/>
  <c r="K52" i="136" s="1"/>
  <c r="I15" i="130"/>
  <c r="I38" i="130" s="1"/>
  <c r="E38" i="130"/>
  <c r="D21" i="108"/>
  <c r="J22" i="108"/>
  <c r="F22" i="108"/>
  <c r="AA8" i="45"/>
  <c r="AA7" i="45"/>
  <c r="AA6" i="45"/>
  <c r="AA5" i="45"/>
  <c r="AA4" i="45"/>
  <c r="D15" i="126"/>
  <c r="D14" i="126"/>
  <c r="A3" i="126"/>
  <c r="A2" i="126"/>
  <c r="E45" i="122"/>
  <c r="E44" i="122"/>
  <c r="E43" i="122"/>
  <c r="E40" i="122"/>
  <c r="E38" i="122"/>
  <c r="E37" i="122"/>
  <c r="E36" i="122"/>
  <c r="E35" i="122"/>
  <c r="E34" i="122"/>
  <c r="E33" i="122"/>
  <c r="E32" i="122"/>
  <c r="E31" i="122"/>
  <c r="E30" i="122"/>
  <c r="E29" i="122"/>
  <c r="E28" i="122"/>
  <c r="E27" i="122"/>
  <c r="E26" i="122"/>
  <c r="E25" i="122"/>
  <c r="E24" i="122"/>
  <c r="E23" i="122"/>
  <c r="E22" i="122"/>
  <c r="E21" i="122"/>
  <c r="E20" i="122"/>
  <c r="E19" i="122"/>
  <c r="E18" i="122"/>
  <c r="E17" i="122"/>
  <c r="E16" i="122"/>
  <c r="E15" i="122"/>
  <c r="E14" i="122"/>
  <c r="E13" i="122"/>
  <c r="E12" i="122"/>
  <c r="E11" i="122"/>
  <c r="E10" i="122"/>
  <c r="E9" i="122"/>
  <c r="E8" i="122"/>
  <c r="C43" i="122"/>
  <c r="C42" i="122"/>
  <c r="C41" i="122"/>
  <c r="C40" i="122"/>
  <c r="C39" i="122"/>
  <c r="C38" i="122"/>
  <c r="C37" i="122"/>
  <c r="C36" i="122"/>
  <c r="C35" i="122"/>
  <c r="C34" i="122"/>
  <c r="C33" i="122"/>
  <c r="C32" i="122"/>
  <c r="C31" i="122"/>
  <c r="C30" i="122"/>
  <c r="C29" i="122"/>
  <c r="C28" i="122"/>
  <c r="C27" i="122"/>
  <c r="C26" i="122"/>
  <c r="C25" i="122"/>
  <c r="C24" i="122"/>
  <c r="C23" i="122"/>
  <c r="C22" i="122"/>
  <c r="C21" i="122"/>
  <c r="C20" i="122"/>
  <c r="C19" i="122"/>
  <c r="C18" i="122"/>
  <c r="C17" i="122"/>
  <c r="C16" i="122"/>
  <c r="C15" i="122"/>
  <c r="C14" i="122"/>
  <c r="C13" i="122"/>
  <c r="C12" i="122"/>
  <c r="C11" i="122"/>
  <c r="C10" i="122"/>
  <c r="C9" i="122"/>
  <c r="C8" i="122"/>
  <c r="A1" i="8"/>
  <c r="A1" i="126" s="1"/>
  <c r="L8" i="64"/>
  <c r="D16" i="126" l="1"/>
  <c r="P9" i="114"/>
  <c r="O9" i="114"/>
  <c r="I7" i="33"/>
  <c r="K7" i="33"/>
  <c r="M7" i="33"/>
  <c r="P243" i="116"/>
  <c r="E17" i="108" l="1"/>
  <c r="J15" i="108"/>
  <c r="J17" i="108" s="1"/>
  <c r="F15" i="108"/>
  <c r="F17" i="108" s="1"/>
  <c r="F25" i="8"/>
  <c r="C10" i="12"/>
  <c r="G10" i="33"/>
  <c r="G13" i="33" s="1"/>
  <c r="O10" i="33"/>
  <c r="O13" i="33" s="1"/>
  <c r="C26" i="123"/>
  <c r="C25" i="123"/>
  <c r="C24" i="123"/>
  <c r="C23" i="123"/>
  <c r="E27" i="123"/>
  <c r="E16" i="123"/>
  <c r="C15" i="123"/>
  <c r="C13" i="123"/>
  <c r="C9" i="123"/>
  <c r="C14" i="123"/>
  <c r="AG14" i="91"/>
  <c r="AG17" i="91"/>
  <c r="C10" i="123"/>
  <c r="C12" i="123"/>
  <c r="C11" i="123"/>
  <c r="A2" i="123"/>
  <c r="A1" i="123"/>
  <c r="E59" i="115"/>
  <c r="G38" i="115" s="1"/>
  <c r="K38" i="115" s="1"/>
  <c r="I59" i="115"/>
  <c r="AG12" i="91"/>
  <c r="K29" i="115"/>
  <c r="K28" i="115"/>
  <c r="K27" i="115"/>
  <c r="K26" i="115"/>
  <c r="K25" i="115"/>
  <c r="K24" i="115"/>
  <c r="K23" i="115"/>
  <c r="K22" i="115"/>
  <c r="K21" i="115"/>
  <c r="K20" i="115"/>
  <c r="K19" i="115"/>
  <c r="K18" i="115"/>
  <c r="K12" i="115"/>
  <c r="K11" i="115"/>
  <c r="K10" i="115"/>
  <c r="K9" i="115"/>
  <c r="K8" i="115"/>
  <c r="C22" i="115"/>
  <c r="C21" i="115"/>
  <c r="C20" i="115"/>
  <c r="C19" i="115"/>
  <c r="C18" i="115"/>
  <c r="C17" i="115"/>
  <c r="C16" i="115"/>
  <c r="C15" i="115"/>
  <c r="C14" i="115"/>
  <c r="C13" i="115"/>
  <c r="C12" i="115"/>
  <c r="C11" i="115"/>
  <c r="C10" i="115"/>
  <c r="C9" i="115"/>
  <c r="C8" i="115"/>
  <c r="C16" i="123" l="1"/>
  <c r="C27" i="123"/>
  <c r="G57" i="115"/>
  <c r="K57" i="115" s="1"/>
  <c r="G53" i="115"/>
  <c r="K53" i="115" s="1"/>
  <c r="G41" i="115"/>
  <c r="K41" i="115" s="1"/>
  <c r="G36" i="115"/>
  <c r="G56" i="115"/>
  <c r="K56" i="115" s="1"/>
  <c r="G52" i="115"/>
  <c r="K52" i="115" s="1"/>
  <c r="G48" i="115"/>
  <c r="K48" i="115" s="1"/>
  <c r="G44" i="115"/>
  <c r="K44" i="115" s="1"/>
  <c r="G40" i="115"/>
  <c r="K40" i="115" s="1"/>
  <c r="G37" i="115"/>
  <c r="K37" i="115" s="1"/>
  <c r="G45" i="115"/>
  <c r="K45" i="115" s="1"/>
  <c r="K13" i="115"/>
  <c r="G55" i="115"/>
  <c r="K55" i="115" s="1"/>
  <c r="G51" i="115"/>
  <c r="K51" i="115" s="1"/>
  <c r="G47" i="115"/>
  <c r="K47" i="115" s="1"/>
  <c r="G43" i="115"/>
  <c r="K43" i="115" s="1"/>
  <c r="G39" i="115"/>
  <c r="K39" i="115" s="1"/>
  <c r="G49" i="115"/>
  <c r="K49" i="115" s="1"/>
  <c r="G58" i="115"/>
  <c r="K58" i="115" s="1"/>
  <c r="G54" i="115"/>
  <c r="K54" i="115" s="1"/>
  <c r="G50" i="115"/>
  <c r="K50" i="115" s="1"/>
  <c r="G46" i="115"/>
  <c r="K46" i="115" s="1"/>
  <c r="G42" i="115"/>
  <c r="K42" i="115" s="1"/>
  <c r="K30" i="115"/>
  <c r="C23" i="115"/>
  <c r="H17" i="109"/>
  <c r="E14" i="88"/>
  <c r="E12" i="88"/>
  <c r="N975" i="116"/>
  <c r="N991" i="116" s="1"/>
  <c r="M975" i="116"/>
  <c r="L975" i="116"/>
  <c r="L991" i="116" s="1"/>
  <c r="K975" i="116"/>
  <c r="K991" i="116" s="1"/>
  <c r="J975" i="116"/>
  <c r="I975" i="116"/>
  <c r="S156" i="107"/>
  <c r="AG24" i="91"/>
  <c r="C24" i="12" s="1"/>
  <c r="AG23" i="91"/>
  <c r="P207" i="116"/>
  <c r="Q207" i="116" s="1"/>
  <c r="P208" i="116"/>
  <c r="Q208" i="116" s="1"/>
  <c r="P209" i="116"/>
  <c r="Q209" i="116" s="1"/>
  <c r="P210" i="116"/>
  <c r="Q210" i="116" s="1"/>
  <c r="P211" i="116"/>
  <c r="Q211" i="116" s="1"/>
  <c r="P212" i="116"/>
  <c r="Q212" i="116" s="1"/>
  <c r="P213" i="116"/>
  <c r="Q213" i="116" s="1"/>
  <c r="P214" i="116"/>
  <c r="Q214" i="116" s="1"/>
  <c r="P215" i="116"/>
  <c r="Q215" i="116" s="1"/>
  <c r="P216" i="116"/>
  <c r="Q216" i="116" s="1"/>
  <c r="P217" i="116"/>
  <c r="Q217" i="116" s="1"/>
  <c r="P218" i="116"/>
  <c r="Q218" i="116" s="1"/>
  <c r="P219" i="116"/>
  <c r="Q219" i="116" s="1"/>
  <c r="P220" i="116"/>
  <c r="Q220" i="116" s="1"/>
  <c r="P221" i="116"/>
  <c r="Q221" i="116" s="1"/>
  <c r="P222" i="116"/>
  <c r="Q222" i="116" s="1"/>
  <c r="P223" i="116"/>
  <c r="Q223" i="116" s="1"/>
  <c r="P224" i="116"/>
  <c r="Q224" i="116" s="1"/>
  <c r="P225" i="116"/>
  <c r="Q225" i="116" s="1"/>
  <c r="P226" i="116"/>
  <c r="Q226" i="116" s="1"/>
  <c r="P227" i="116"/>
  <c r="Q227" i="116" s="1"/>
  <c r="P228" i="116"/>
  <c r="Q228" i="116" s="1"/>
  <c r="P206" i="116"/>
  <c r="Q206" i="116" s="1"/>
  <c r="P76" i="116"/>
  <c r="P75" i="116"/>
  <c r="P74" i="116"/>
  <c r="P73" i="116"/>
  <c r="P72" i="116"/>
  <c r="P71" i="116"/>
  <c r="AG13" i="91"/>
  <c r="AJ13" i="91" s="1"/>
  <c r="AL13" i="91"/>
  <c r="AF13" i="91"/>
  <c r="AH9" i="91"/>
  <c r="AH20" i="91"/>
  <c r="AJ20" i="91" s="1"/>
  <c r="AG19" i="91"/>
  <c r="AJ19" i="91" s="1"/>
  <c r="AJ17" i="91"/>
  <c r="AG10" i="91"/>
  <c r="AJ10" i="91" s="1"/>
  <c r="AG8" i="91"/>
  <c r="AJ8" i="91" s="1"/>
  <c r="AI21" i="91"/>
  <c r="AI25" i="91" s="1"/>
  <c r="M16" i="33"/>
  <c r="M11" i="33"/>
  <c r="M8" i="33"/>
  <c r="K16" i="33"/>
  <c r="K11" i="33"/>
  <c r="K8" i="33"/>
  <c r="I18" i="33"/>
  <c r="I16" i="33"/>
  <c r="I15" i="33"/>
  <c r="I11" i="33"/>
  <c r="I8" i="33"/>
  <c r="E16" i="33"/>
  <c r="E8" i="33"/>
  <c r="E10" i="33" s="1"/>
  <c r="K18" i="33"/>
  <c r="E18" i="33"/>
  <c r="E11" i="33"/>
  <c r="C11" i="33"/>
  <c r="C7" i="33"/>
  <c r="C10" i="33" s="1"/>
  <c r="E10" i="108"/>
  <c r="F10" i="108"/>
  <c r="F23" i="108" s="1"/>
  <c r="G10" i="108"/>
  <c r="I10" i="108"/>
  <c r="J10" i="108"/>
  <c r="J23" i="108" s="1"/>
  <c r="D9" i="108"/>
  <c r="D10" i="108" s="1"/>
  <c r="E9" i="88"/>
  <c r="E19" i="92"/>
  <c r="C19" i="92"/>
  <c r="E14" i="92"/>
  <c r="C18" i="92"/>
  <c r="C17" i="92"/>
  <c r="C16" i="92"/>
  <c r="C15" i="92"/>
  <c r="C14" i="92"/>
  <c r="C13" i="92"/>
  <c r="C12" i="92"/>
  <c r="C11" i="92"/>
  <c r="C10" i="92"/>
  <c r="C9" i="92"/>
  <c r="C8" i="92"/>
  <c r="I45" i="122"/>
  <c r="P45" i="122" s="1"/>
  <c r="C45" i="122" s="1"/>
  <c r="I44" i="122"/>
  <c r="P44" i="122" s="1"/>
  <c r="C44" i="122" s="1"/>
  <c r="P43" i="122"/>
  <c r="G43" i="122" s="1"/>
  <c r="P42" i="122"/>
  <c r="E42" i="122" s="1"/>
  <c r="I41" i="122"/>
  <c r="P41" i="122" s="1"/>
  <c r="E41" i="122" s="1"/>
  <c r="I40" i="122"/>
  <c r="P40" i="122" s="1"/>
  <c r="G40" i="122" s="1"/>
  <c r="I39" i="122"/>
  <c r="P39" i="122" s="1"/>
  <c r="E39" i="122" s="1"/>
  <c r="I38" i="122"/>
  <c r="P38" i="122" s="1"/>
  <c r="G38" i="122" s="1"/>
  <c r="I37" i="122"/>
  <c r="P37" i="122" s="1"/>
  <c r="G37" i="122" s="1"/>
  <c r="I36" i="122"/>
  <c r="P36" i="122" s="1"/>
  <c r="G36" i="122" s="1"/>
  <c r="O35" i="122"/>
  <c r="I35" i="122"/>
  <c r="O34" i="122"/>
  <c r="I34" i="122"/>
  <c r="I33" i="122"/>
  <c r="O33" i="122" s="1"/>
  <c r="I32" i="122"/>
  <c r="P32" i="122" s="1"/>
  <c r="G32" i="122" s="1"/>
  <c r="P31" i="122"/>
  <c r="G31" i="122" s="1"/>
  <c r="I30" i="122"/>
  <c r="P30" i="122" s="1"/>
  <c r="G30" i="122" s="1"/>
  <c r="O29" i="122"/>
  <c r="I29" i="122"/>
  <c r="O28" i="122"/>
  <c r="I28" i="122"/>
  <c r="O27" i="122"/>
  <c r="I27" i="122"/>
  <c r="O26" i="122"/>
  <c r="I26" i="122"/>
  <c r="O25" i="122"/>
  <c r="I25" i="122"/>
  <c r="O24" i="122"/>
  <c r="I24" i="122"/>
  <c r="O23" i="122"/>
  <c r="I23" i="122"/>
  <c r="O22" i="122"/>
  <c r="I22" i="122"/>
  <c r="O21" i="122"/>
  <c r="I21" i="122"/>
  <c r="O20" i="122"/>
  <c r="I20" i="122"/>
  <c r="O19" i="122"/>
  <c r="I19" i="122"/>
  <c r="P19" i="122" s="1"/>
  <c r="G19" i="122" s="1"/>
  <c r="O18" i="122"/>
  <c r="O17" i="122"/>
  <c r="I17" i="122"/>
  <c r="O16" i="122"/>
  <c r="I16" i="122"/>
  <c r="O15" i="122"/>
  <c r="I15" i="122"/>
  <c r="I14" i="122"/>
  <c r="P14" i="122" s="1"/>
  <c r="G14" i="122" s="1"/>
  <c r="I13" i="122"/>
  <c r="P13" i="122" s="1"/>
  <c r="G13" i="122" s="1"/>
  <c r="O12" i="122"/>
  <c r="I12" i="122"/>
  <c r="I11" i="122"/>
  <c r="P11" i="122" s="1"/>
  <c r="G11" i="122" s="1"/>
  <c r="O10" i="122"/>
  <c r="I10" i="122"/>
  <c r="O9" i="122"/>
  <c r="I9" i="122"/>
  <c r="O8" i="122"/>
  <c r="I8" i="122"/>
  <c r="A3" i="122"/>
  <c r="A2" i="122"/>
  <c r="A1" i="122"/>
  <c r="I46" i="122" l="1"/>
  <c r="I48" i="122" s="1"/>
  <c r="C46" i="122"/>
  <c r="C48" i="122" s="1"/>
  <c r="P18" i="122"/>
  <c r="G18" i="122" s="1"/>
  <c r="E46" i="122"/>
  <c r="E48" i="122" s="1"/>
  <c r="P21" i="122"/>
  <c r="G21" i="122" s="1"/>
  <c r="P23" i="122"/>
  <c r="G23" i="122" s="1"/>
  <c r="P25" i="122"/>
  <c r="G25" i="122" s="1"/>
  <c r="P27" i="122"/>
  <c r="G27" i="122" s="1"/>
  <c r="P29" i="122"/>
  <c r="G29" i="122" s="1"/>
  <c r="P35" i="122"/>
  <c r="G35" i="122" s="1"/>
  <c r="E20" i="92"/>
  <c r="Q18" i="33"/>
  <c r="E13" i="33"/>
  <c r="K978" i="116"/>
  <c r="K984" i="116"/>
  <c r="L978" i="116"/>
  <c r="L984" i="116"/>
  <c r="I978" i="116"/>
  <c r="I984" i="116"/>
  <c r="M978" i="116"/>
  <c r="M984" i="116"/>
  <c r="J978" i="116"/>
  <c r="J984" i="116"/>
  <c r="N978" i="116"/>
  <c r="N984" i="116"/>
  <c r="AJ24" i="91"/>
  <c r="AJ23" i="91"/>
  <c r="C15" i="12"/>
  <c r="K10" i="33"/>
  <c r="K13" i="33" s="1"/>
  <c r="M10" i="33"/>
  <c r="M13" i="33" s="1"/>
  <c r="I10" i="33"/>
  <c r="I13" i="33" s="1"/>
  <c r="K36" i="115"/>
  <c r="K59" i="115" s="1"/>
  <c r="G59" i="115"/>
  <c r="H9" i="108"/>
  <c r="H10" i="108" s="1"/>
  <c r="AK13" i="91"/>
  <c r="AM13" i="91" s="1"/>
  <c r="AH21" i="91"/>
  <c r="AH25" i="91" s="1"/>
  <c r="AJ9" i="91"/>
  <c r="C20" i="92"/>
  <c r="E13" i="88" s="1"/>
  <c r="P16" i="122"/>
  <c r="G16" i="122" s="1"/>
  <c r="P12" i="122"/>
  <c r="G12" i="122" s="1"/>
  <c r="P15" i="122"/>
  <c r="G15" i="122" s="1"/>
  <c r="P17" i="122"/>
  <c r="G17" i="122" s="1"/>
  <c r="P9" i="122"/>
  <c r="G9" i="122" s="1"/>
  <c r="P8" i="122"/>
  <c r="G8" i="122" s="1"/>
  <c r="P10" i="122"/>
  <c r="G10" i="122" s="1"/>
  <c r="P20" i="122"/>
  <c r="G20" i="122" s="1"/>
  <c r="P22" i="122"/>
  <c r="G22" i="122" s="1"/>
  <c r="P24" i="122"/>
  <c r="G24" i="122" s="1"/>
  <c r="P26" i="122"/>
  <c r="G26" i="122" s="1"/>
  <c r="P28" i="122"/>
  <c r="G28" i="122" s="1"/>
  <c r="P34" i="122"/>
  <c r="G34" i="122" s="1"/>
  <c r="E10" i="88"/>
  <c r="P33" i="122"/>
  <c r="L12" i="121"/>
  <c r="G12" i="121"/>
  <c r="L11" i="121"/>
  <c r="A3" i="121"/>
  <c r="A2" i="121"/>
  <c r="A1" i="121"/>
  <c r="D8" i="43"/>
  <c r="M723" i="116"/>
  <c r="AJ14" i="91" s="1"/>
  <c r="K723" i="116"/>
  <c r="M167" i="116"/>
  <c r="L167" i="116"/>
  <c r="D10" i="43"/>
  <c r="D9" i="43"/>
  <c r="D20" i="108"/>
  <c r="D14" i="108"/>
  <c r="D13" i="108"/>
  <c r="D12" i="108"/>
  <c r="G71" i="120"/>
  <c r="G70" i="120"/>
  <c r="G69" i="120"/>
  <c r="G35" i="120"/>
  <c r="G34" i="120"/>
  <c r="G33" i="120"/>
  <c r="G32" i="120"/>
  <c r="G31" i="120"/>
  <c r="G30" i="120"/>
  <c r="G29" i="120"/>
  <c r="G28" i="120"/>
  <c r="I27" i="120"/>
  <c r="G26" i="120"/>
  <c r="G25" i="120"/>
  <c r="G24" i="120"/>
  <c r="G23" i="120"/>
  <c r="G22" i="120"/>
  <c r="G21" i="120"/>
  <c r="G20" i="120"/>
  <c r="G19" i="120"/>
  <c r="G18" i="120"/>
  <c r="G17" i="120"/>
  <c r="G16" i="120"/>
  <c r="G15" i="120"/>
  <c r="G14" i="120"/>
  <c r="G13" i="120"/>
  <c r="G12" i="120"/>
  <c r="G11" i="120"/>
  <c r="G10" i="120"/>
  <c r="G9" i="120"/>
  <c r="G8" i="120"/>
  <c r="A3" i="120"/>
  <c r="A2" i="120"/>
  <c r="A1" i="120"/>
  <c r="G23" i="110"/>
  <c r="G24" i="110"/>
  <c r="G25" i="110"/>
  <c r="G26" i="110"/>
  <c r="G27" i="110"/>
  <c r="G28" i="110"/>
  <c r="G29" i="110"/>
  <c r="G30" i="110"/>
  <c r="G31" i="110"/>
  <c r="G32" i="110"/>
  <c r="I33" i="110"/>
  <c r="I24" i="86"/>
  <c r="O23" i="86"/>
  <c r="G23" i="86"/>
  <c r="M23" i="86" s="1"/>
  <c r="E23" i="86" s="1"/>
  <c r="O22" i="86"/>
  <c r="G22" i="86"/>
  <c r="M22" i="86" s="1"/>
  <c r="E22" i="86" s="1"/>
  <c r="O21" i="86"/>
  <c r="G21" i="86"/>
  <c r="M21" i="86" s="1"/>
  <c r="E21" i="86" s="1"/>
  <c r="O20" i="86"/>
  <c r="G20" i="86"/>
  <c r="M20" i="86" s="1"/>
  <c r="E20" i="86" s="1"/>
  <c r="O19" i="86"/>
  <c r="G19" i="86"/>
  <c r="M19" i="86" s="1"/>
  <c r="E19" i="86" s="1"/>
  <c r="O18" i="86"/>
  <c r="G18" i="86"/>
  <c r="O17" i="86"/>
  <c r="G17" i="86"/>
  <c r="M17" i="86" s="1"/>
  <c r="E17" i="86" s="1"/>
  <c r="O16" i="86"/>
  <c r="G16" i="86"/>
  <c r="M16" i="86" s="1"/>
  <c r="E16" i="86" s="1"/>
  <c r="O15" i="86"/>
  <c r="G15" i="86"/>
  <c r="O14" i="86"/>
  <c r="G14" i="86"/>
  <c r="M14" i="86" s="1"/>
  <c r="E14" i="86" s="1"/>
  <c r="O13" i="86"/>
  <c r="G13" i="86"/>
  <c r="M13" i="86" s="1"/>
  <c r="E13" i="86" s="1"/>
  <c r="O12" i="86"/>
  <c r="G12" i="86"/>
  <c r="M12" i="86" s="1"/>
  <c r="E12" i="86" s="1"/>
  <c r="O11" i="86"/>
  <c r="G11" i="86"/>
  <c r="M11" i="86" s="1"/>
  <c r="E11" i="86" s="1"/>
  <c r="O10" i="86"/>
  <c r="G10" i="86"/>
  <c r="M10" i="86" s="1"/>
  <c r="E10" i="86" s="1"/>
  <c r="O9" i="86"/>
  <c r="G9" i="86"/>
  <c r="I18" i="110"/>
  <c r="G17" i="110"/>
  <c r="G16" i="110"/>
  <c r="G15" i="110"/>
  <c r="G14" i="110"/>
  <c r="G13" i="110"/>
  <c r="G12" i="110"/>
  <c r="G11" i="110"/>
  <c r="G10" i="110"/>
  <c r="G9" i="110"/>
  <c r="G8" i="110"/>
  <c r="G7" i="110"/>
  <c r="N17" i="109"/>
  <c r="I39" i="118"/>
  <c r="I46" i="118"/>
  <c r="N46" i="118" s="1"/>
  <c r="I45" i="118"/>
  <c r="N45" i="118" s="1"/>
  <c r="I44" i="118"/>
  <c r="N44" i="118" s="1"/>
  <c r="I43" i="118"/>
  <c r="I42" i="118"/>
  <c r="N42" i="118" s="1"/>
  <c r="I41" i="118"/>
  <c r="N41" i="118" s="1"/>
  <c r="I40" i="118"/>
  <c r="N40" i="118" s="1"/>
  <c r="N39" i="118"/>
  <c r="I38" i="118"/>
  <c r="N38" i="118" s="1"/>
  <c r="I37" i="118"/>
  <c r="I36" i="118"/>
  <c r="N36" i="118" s="1"/>
  <c r="I35" i="118"/>
  <c r="N35" i="118" s="1"/>
  <c r="I34" i="118"/>
  <c r="N34" i="118" s="1"/>
  <c r="N37" i="118"/>
  <c r="I33" i="118"/>
  <c r="N33" i="118" s="1"/>
  <c r="I32" i="118"/>
  <c r="N32" i="118" s="1"/>
  <c r="I31" i="118"/>
  <c r="N31" i="118" s="1"/>
  <c r="P46" i="118"/>
  <c r="P45" i="118"/>
  <c r="P44" i="118"/>
  <c r="P43" i="118"/>
  <c r="N43" i="118"/>
  <c r="P42" i="118"/>
  <c r="P41" i="118"/>
  <c r="P40" i="118"/>
  <c r="P39" i="118"/>
  <c r="P38" i="118"/>
  <c r="P37" i="118"/>
  <c r="P36" i="118"/>
  <c r="P35" i="118"/>
  <c r="P34" i="118"/>
  <c r="P33" i="118"/>
  <c r="P32" i="118"/>
  <c r="P31" i="118"/>
  <c r="A3" i="118"/>
  <c r="A2" i="118"/>
  <c r="A1" i="118"/>
  <c r="I46" i="117"/>
  <c r="N46" i="117" s="1"/>
  <c r="I45" i="117"/>
  <c r="I44" i="117"/>
  <c r="N44" i="117" s="1"/>
  <c r="I43" i="117"/>
  <c r="N43" i="117" s="1"/>
  <c r="I42" i="117"/>
  <c r="N42" i="117" s="1"/>
  <c r="I41" i="117"/>
  <c r="N41" i="117" s="1"/>
  <c r="I40" i="117"/>
  <c r="N40" i="117" s="1"/>
  <c r="I39" i="117"/>
  <c r="N39" i="117" s="1"/>
  <c r="I38" i="117"/>
  <c r="N38" i="117" s="1"/>
  <c r="I37" i="117"/>
  <c r="N37" i="117" s="1"/>
  <c r="I36" i="117"/>
  <c r="N36" i="117" s="1"/>
  <c r="I35" i="117"/>
  <c r="N35" i="117" s="1"/>
  <c r="I34" i="117"/>
  <c r="N34" i="117" s="1"/>
  <c r="I33" i="117"/>
  <c r="N33" i="117" s="1"/>
  <c r="I32" i="117"/>
  <c r="N32" i="117" s="1"/>
  <c r="I31" i="117"/>
  <c r="N31" i="117" s="1"/>
  <c r="I30" i="117"/>
  <c r="N30" i="117" s="1"/>
  <c r="I29" i="117"/>
  <c r="I28" i="117"/>
  <c r="N28" i="117" s="1"/>
  <c r="I27" i="117"/>
  <c r="I26" i="117"/>
  <c r="N26" i="117" s="1"/>
  <c r="I25" i="117"/>
  <c r="N25" i="117" s="1"/>
  <c r="I24" i="117"/>
  <c r="N24" i="117" s="1"/>
  <c r="I23" i="117"/>
  <c r="N23" i="117" s="1"/>
  <c r="I22" i="117"/>
  <c r="N22" i="117" s="1"/>
  <c r="I21" i="117"/>
  <c r="N21" i="117" s="1"/>
  <c r="I20" i="117"/>
  <c r="N20" i="117" s="1"/>
  <c r="I19" i="117"/>
  <c r="N19" i="117" s="1"/>
  <c r="P9" i="117"/>
  <c r="P10" i="117"/>
  <c r="P11" i="117"/>
  <c r="P12" i="117"/>
  <c r="P13" i="117"/>
  <c r="P14" i="117"/>
  <c r="P15" i="117"/>
  <c r="P16" i="117"/>
  <c r="P17" i="117"/>
  <c r="P19" i="117"/>
  <c r="P20" i="117"/>
  <c r="P21" i="117"/>
  <c r="P22" i="117"/>
  <c r="P23" i="117"/>
  <c r="P24" i="117"/>
  <c r="P25" i="117"/>
  <c r="P26" i="117"/>
  <c r="P27" i="117"/>
  <c r="P28" i="117"/>
  <c r="P29" i="117"/>
  <c r="P30" i="117"/>
  <c r="P31" i="117"/>
  <c r="P32" i="117"/>
  <c r="P33" i="117"/>
  <c r="P34" i="117"/>
  <c r="P35" i="117"/>
  <c r="P36" i="117"/>
  <c r="P37" i="117"/>
  <c r="P38" i="117"/>
  <c r="P39" i="117"/>
  <c r="P40" i="117"/>
  <c r="P41" i="117"/>
  <c r="P42" i="117"/>
  <c r="P43" i="117"/>
  <c r="P44" i="117"/>
  <c r="P45" i="117"/>
  <c r="P46" i="117"/>
  <c r="N27" i="117"/>
  <c r="N45" i="117"/>
  <c r="P8" i="117"/>
  <c r="I9" i="117"/>
  <c r="N9" i="117" s="1"/>
  <c r="I10" i="117"/>
  <c r="N10" i="117" s="1"/>
  <c r="I11" i="117"/>
  <c r="N11" i="117" s="1"/>
  <c r="I12" i="117"/>
  <c r="N12" i="117" s="1"/>
  <c r="I13" i="117"/>
  <c r="N13" i="117" s="1"/>
  <c r="I14" i="117"/>
  <c r="N14" i="117" s="1"/>
  <c r="I15" i="117"/>
  <c r="N15" i="117" s="1"/>
  <c r="N47" i="117" s="1"/>
  <c r="I16" i="117"/>
  <c r="N16" i="117" s="1"/>
  <c r="I17" i="117"/>
  <c r="N17" i="117" s="1"/>
  <c r="I18" i="117"/>
  <c r="I8" i="117"/>
  <c r="A3" i="117"/>
  <c r="A2" i="117"/>
  <c r="A1" i="117"/>
  <c r="C13" i="97"/>
  <c r="B11" i="97"/>
  <c r="B13" i="97" s="1"/>
  <c r="H19" i="109"/>
  <c r="D16" i="108" s="1"/>
  <c r="H18" i="109"/>
  <c r="E10" i="103"/>
  <c r="E9" i="103"/>
  <c r="N15" i="103"/>
  <c r="P15" i="103" s="1"/>
  <c r="P17" i="103" s="1"/>
  <c r="E16" i="103"/>
  <c r="E15" i="103"/>
  <c r="J15" i="103" s="1"/>
  <c r="M17" i="103" s="1"/>
  <c r="N21" i="103"/>
  <c r="P21" i="103" s="1"/>
  <c r="E22" i="103"/>
  <c r="E21" i="103"/>
  <c r="J21" i="103" s="1"/>
  <c r="M21" i="103" s="1"/>
  <c r="I15" i="114"/>
  <c r="I11" i="114"/>
  <c r="I16" i="114" s="1"/>
  <c r="D15" i="49"/>
  <c r="D18" i="49" s="1"/>
  <c r="D16" i="49"/>
  <c r="D20" i="49"/>
  <c r="D17" i="49"/>
  <c r="D8" i="49"/>
  <c r="F9" i="49"/>
  <c r="F16" i="100"/>
  <c r="F20" i="94"/>
  <c r="D18" i="94"/>
  <c r="D17" i="94"/>
  <c r="D16" i="94"/>
  <c r="D15" i="94"/>
  <c r="D15" i="100"/>
  <c r="D14" i="100"/>
  <c r="D13" i="100"/>
  <c r="D12" i="100"/>
  <c r="E14" i="140" l="1"/>
  <c r="E15" i="140" s="1"/>
  <c r="E25" i="64"/>
  <c r="E26" i="64" s="1"/>
  <c r="M15" i="86"/>
  <c r="E15" i="86" s="1"/>
  <c r="E24" i="86" s="1"/>
  <c r="D14" i="140"/>
  <c r="D15" i="140" s="1"/>
  <c r="D25" i="64"/>
  <c r="D26" i="64" s="1"/>
  <c r="C22" i="64"/>
  <c r="G22" i="64" s="1"/>
  <c r="C11" i="140"/>
  <c r="G11" i="140" s="1"/>
  <c r="C21" i="64"/>
  <c r="G21" i="64" s="1"/>
  <c r="C10" i="140"/>
  <c r="G10" i="140" s="1"/>
  <c r="D16" i="100"/>
  <c r="D16" i="8" s="1"/>
  <c r="C23" i="64"/>
  <c r="G23" i="64" s="1"/>
  <c r="C12" i="140"/>
  <c r="G12" i="140" s="1"/>
  <c r="L5" i="140" s="1"/>
  <c r="C14" i="140"/>
  <c r="G14" i="140" s="1"/>
  <c r="C25" i="64"/>
  <c r="G25" i="64" s="1"/>
  <c r="C9" i="140"/>
  <c r="C20" i="64"/>
  <c r="M18" i="86"/>
  <c r="E18" i="86" s="1"/>
  <c r="N8" i="117"/>
  <c r="I47" i="118"/>
  <c r="G46" i="122"/>
  <c r="G48" i="122" s="1"/>
  <c r="G9" i="114" s="1"/>
  <c r="N29" i="117"/>
  <c r="I36" i="120"/>
  <c r="I38" i="120" s="1"/>
  <c r="F12" i="49" s="1"/>
  <c r="F21" i="49" s="1"/>
  <c r="F22" i="49" s="1"/>
  <c r="F29" i="8" s="1"/>
  <c r="Q35" i="122"/>
  <c r="L13" i="121"/>
  <c r="D11" i="8" s="1"/>
  <c r="N11" i="121"/>
  <c r="N13" i="121" s="1"/>
  <c r="F11" i="8" s="1"/>
  <c r="H21" i="108"/>
  <c r="G27" i="120"/>
  <c r="G36" i="120" s="1"/>
  <c r="G38" i="120" s="1"/>
  <c r="G33" i="110"/>
  <c r="G24" i="86"/>
  <c r="M9" i="86"/>
  <c r="E9" i="86" s="1"/>
  <c r="G18" i="110"/>
  <c r="M19" i="103"/>
  <c r="P47" i="118"/>
  <c r="N47" i="118"/>
  <c r="G9" i="140" l="1"/>
  <c r="G15" i="140" s="1"/>
  <c r="C15" i="140"/>
  <c r="G20" i="64"/>
  <c r="G26" i="64" s="1"/>
  <c r="C26" i="64"/>
  <c r="D12" i="49"/>
  <c r="D22" i="108"/>
  <c r="C21" i="12"/>
  <c r="A3" i="115" l="1"/>
  <c r="A2" i="115"/>
  <c r="A1" i="115"/>
  <c r="Q16" i="114"/>
  <c r="S15" i="114"/>
  <c r="O15" i="114"/>
  <c r="R15" i="114" s="1"/>
  <c r="K15" i="114"/>
  <c r="S14" i="114"/>
  <c r="O14" i="114"/>
  <c r="R14" i="114" s="1"/>
  <c r="S13" i="114"/>
  <c r="P13" i="114"/>
  <c r="P16" i="114" s="1"/>
  <c r="G15" i="114"/>
  <c r="S11" i="114"/>
  <c r="R11" i="114"/>
  <c r="S10" i="114"/>
  <c r="U10" i="114" s="1"/>
  <c r="E11" i="114"/>
  <c r="S9" i="114"/>
  <c r="Q9" i="114"/>
  <c r="S8" i="114"/>
  <c r="Q8" i="114"/>
  <c r="P8" i="114"/>
  <c r="P12" i="114" s="1"/>
  <c r="K8" i="114"/>
  <c r="K11" i="114" s="1"/>
  <c r="K16" i="114" s="1"/>
  <c r="A2" i="114"/>
  <c r="H16" i="108"/>
  <c r="G17" i="108"/>
  <c r="G23" i="108" s="1"/>
  <c r="I17" i="108"/>
  <c r="G59" i="94"/>
  <c r="Q28" i="94"/>
  <c r="Q30" i="103"/>
  <c r="O26" i="94"/>
  <c r="R13" i="114" l="1"/>
  <c r="O12" i="114"/>
  <c r="R9" i="114"/>
  <c r="R8" i="114"/>
  <c r="U8" i="114" s="1"/>
  <c r="G11" i="114"/>
  <c r="G16" i="114" s="1"/>
  <c r="S12" i="114"/>
  <c r="U14" i="114"/>
  <c r="U15" i="114"/>
  <c r="U11" i="114"/>
  <c r="S16" i="114"/>
  <c r="Q12" i="114"/>
  <c r="Q17" i="114" s="1"/>
  <c r="K17" i="114" s="1"/>
  <c r="O16" i="114"/>
  <c r="P17" i="114"/>
  <c r="G17" i="114" s="1"/>
  <c r="U13" i="114"/>
  <c r="R16" i="114"/>
  <c r="R12" i="114" l="1"/>
  <c r="U9" i="114"/>
  <c r="O17" i="114"/>
  <c r="R17" i="114" s="1"/>
  <c r="U12" i="114"/>
  <c r="U16" i="114"/>
  <c r="E17" i="114" l="1"/>
  <c r="I17" i="114"/>
  <c r="G32" i="14"/>
  <c r="H23" i="33"/>
  <c r="H28" i="91"/>
  <c r="G29" i="43"/>
  <c r="G34" i="100"/>
  <c r="G29" i="45"/>
  <c r="M8" i="64"/>
  <c r="F26" i="112" l="1"/>
  <c r="J27" i="112"/>
  <c r="H27" i="112"/>
  <c r="J20" i="112"/>
  <c r="H20" i="112"/>
  <c r="J10" i="112"/>
  <c r="J12" i="112" s="1"/>
  <c r="J28" i="112" s="1"/>
  <c r="J31" i="112" s="1"/>
  <c r="J34" i="112" s="1"/>
  <c r="H10" i="112"/>
  <c r="H12" i="112" s="1"/>
  <c r="H28" i="112" s="1"/>
  <c r="H31" i="112" s="1"/>
  <c r="H34" i="112" s="1"/>
  <c r="B4" i="112"/>
  <c r="B1" i="112"/>
  <c r="H39" i="111"/>
  <c r="F39" i="111"/>
  <c r="H29" i="111"/>
  <c r="F29" i="111"/>
  <c r="K27" i="111"/>
  <c r="K28" i="111" s="1"/>
  <c r="H20" i="111"/>
  <c r="H19" i="111"/>
  <c r="H18" i="111"/>
  <c r="F12" i="111"/>
  <c r="F11" i="111"/>
  <c r="H9" i="111"/>
  <c r="F9" i="111"/>
  <c r="B4" i="111"/>
  <c r="B3" i="111"/>
  <c r="B2" i="111"/>
  <c r="B1" i="111"/>
  <c r="H21" i="111" l="1"/>
  <c r="J21" i="112"/>
  <c r="F21" i="111"/>
  <c r="F30" i="111" s="1"/>
  <c r="H21" i="112"/>
  <c r="H30" i="111"/>
  <c r="L27" i="111"/>
  <c r="L28" i="111" l="1"/>
  <c r="Q766" i="107" l="1"/>
  <c r="Q924" i="107" s="1"/>
  <c r="Q764" i="107"/>
  <c r="Q765" i="107" s="1"/>
  <c r="Q702" i="107"/>
  <c r="Q703" i="107" s="1"/>
  <c r="Q705" i="107" s="1"/>
  <c r="Q714" i="107"/>
  <c r="Q715" i="107" s="1"/>
  <c r="Q739" i="107"/>
  <c r="Q740" i="107" s="1"/>
  <c r="Q695" i="107"/>
  <c r="Q655" i="107"/>
  <c r="Q923" i="107" s="1"/>
  <c r="Q653" i="107" l="1"/>
  <c r="Q654" i="107" s="1"/>
  <c r="Q757" i="107"/>
  <c r="A3" i="110" l="1"/>
  <c r="A2" i="110"/>
  <c r="A1" i="110"/>
  <c r="A1" i="114" s="1"/>
  <c r="D11" i="49" l="1"/>
  <c r="D13" i="49"/>
  <c r="A3" i="109" l="1"/>
  <c r="A2" i="109"/>
  <c r="A1" i="109"/>
  <c r="J21" i="109" l="1"/>
  <c r="J8" i="109" s="1"/>
  <c r="F23" i="112"/>
  <c r="H20" i="109"/>
  <c r="H21" i="109" l="1"/>
  <c r="H8" i="109" l="1"/>
  <c r="E13" i="114" s="1"/>
  <c r="R745" i="107"/>
  <c r="R742" i="107"/>
  <c r="R728" i="107"/>
  <c r="R706" i="107"/>
  <c r="Q748" i="107"/>
  <c r="Q743" i="107"/>
  <c r="Q730" i="107"/>
  <c r="Q722" i="107"/>
  <c r="Q697" i="107"/>
  <c r="Z14" i="91"/>
  <c r="AC14" i="91" s="1"/>
  <c r="F24" i="112" l="1"/>
  <c r="F27" i="112" s="1"/>
  <c r="Q749" i="107"/>
  <c r="R749" i="107"/>
  <c r="AB21" i="91"/>
  <c r="Z19" i="91"/>
  <c r="AA20" i="91"/>
  <c r="AC20" i="91" s="1"/>
  <c r="Z17" i="91"/>
  <c r="Z10" i="91"/>
  <c r="AC10" i="91" s="1"/>
  <c r="U21" i="91"/>
  <c r="M21" i="91"/>
  <c r="K21" i="91"/>
  <c r="I21" i="91"/>
  <c r="E21" i="91"/>
  <c r="C21" i="91"/>
  <c r="G20" i="91"/>
  <c r="O20" i="91"/>
  <c r="Q20" i="91"/>
  <c r="X20" i="91" s="1"/>
  <c r="P20" i="91"/>
  <c r="W20" i="91" s="1"/>
  <c r="V20" i="91"/>
  <c r="Q598" i="107"/>
  <c r="Q597" i="107"/>
  <c r="Q595" i="107"/>
  <c r="Q594" i="107"/>
  <c r="Q582" i="107"/>
  <c r="Q583" i="107" s="1"/>
  <c r="Q778" i="107"/>
  <c r="Q776" i="107"/>
  <c r="Q775" i="107"/>
  <c r="F15" i="114" l="1"/>
  <c r="AC17" i="91"/>
  <c r="Q599" i="107"/>
  <c r="AE20" i="91"/>
  <c r="AL20" i="91" s="1"/>
  <c r="R20" i="91"/>
  <c r="AD20" i="91"/>
  <c r="AK20" i="91" s="1"/>
  <c r="Y20" i="91"/>
  <c r="Q777" i="107"/>
  <c r="Q779" i="107" s="1"/>
  <c r="Q781" i="107" s="1"/>
  <c r="Q596" i="107"/>
  <c r="H19" i="108"/>
  <c r="AM20" i="91" l="1"/>
  <c r="AF20" i="91"/>
  <c r="Q600" i="107"/>
  <c r="Q588" i="107"/>
  <c r="AA9" i="91"/>
  <c r="AA21" i="91" s="1"/>
  <c r="D17" i="111"/>
  <c r="Q19" i="33" l="1"/>
  <c r="W19" i="33" s="1"/>
  <c r="E11" i="103" l="1"/>
  <c r="H20" i="108"/>
  <c r="H22" i="108" s="1"/>
  <c r="H13" i="108"/>
  <c r="Z24" i="91"/>
  <c r="Z23" i="91"/>
  <c r="Z8" i="91"/>
  <c r="D19" i="111" l="1"/>
  <c r="F30" i="112"/>
  <c r="AC23" i="91"/>
  <c r="F19" i="112"/>
  <c r="D14" i="111"/>
  <c r="H14" i="108"/>
  <c r="D15" i="108"/>
  <c r="D17" i="108" s="1"/>
  <c r="D23" i="108" s="1"/>
  <c r="H12" i="108"/>
  <c r="H15" i="108" s="1"/>
  <c r="G11" i="103"/>
  <c r="H17" i="108" l="1"/>
  <c r="H23" i="108" s="1"/>
  <c r="D15" i="8" s="1"/>
  <c r="F15" i="8"/>
  <c r="D21" i="111"/>
  <c r="E17" i="103"/>
  <c r="G17" i="103"/>
  <c r="Q8" i="33"/>
  <c r="F30" i="12"/>
  <c r="D24" i="111" l="1"/>
  <c r="Q11" i="33"/>
  <c r="I15" i="8" l="1"/>
  <c r="C12" i="12"/>
  <c r="Q16" i="33" l="1"/>
  <c r="W16" i="33" s="1"/>
  <c r="E12" i="97"/>
  <c r="AC19" i="91" l="1"/>
  <c r="AC9" i="91"/>
  <c r="AB25" i="91" l="1"/>
  <c r="AC24" i="91"/>
  <c r="AA25" i="91" l="1"/>
  <c r="A3" i="103" l="1"/>
  <c r="A2" i="103"/>
  <c r="A1" i="103"/>
  <c r="E23" i="103" l="1"/>
  <c r="H9" i="109" s="1"/>
  <c r="G23" i="103"/>
  <c r="J9" i="109" s="1"/>
  <c r="E14" i="114" l="1"/>
  <c r="E15" i="114" s="1"/>
  <c r="E16" i="114" s="1"/>
  <c r="G61" i="103"/>
  <c r="H10" i="109"/>
  <c r="D26" i="8" s="1"/>
  <c r="J10" i="109"/>
  <c r="F26" i="8" s="1"/>
  <c r="AC8" i="91"/>
  <c r="Q6" i="45"/>
  <c r="I26" i="8" l="1"/>
  <c r="D20" i="94"/>
  <c r="G15" i="88" l="1"/>
  <c r="U9" i="33" s="1"/>
  <c r="Q15" i="33"/>
  <c r="W15" i="33" s="1"/>
  <c r="G17" i="33"/>
  <c r="G20" i="33" s="1"/>
  <c r="E17" i="33"/>
  <c r="E20" i="33" s="1"/>
  <c r="D8" i="94"/>
  <c r="D9" i="94" s="1"/>
  <c r="F11" i="43"/>
  <c r="F16" i="8"/>
  <c r="F29" i="112" s="1"/>
  <c r="A3" i="100"/>
  <c r="A2" i="100"/>
  <c r="A1" i="100"/>
  <c r="D25" i="8" l="1"/>
  <c r="I25" i="8" s="1"/>
  <c r="S9" i="33"/>
  <c r="W9" i="33" s="1"/>
  <c r="U10" i="33"/>
  <c r="E15" i="88"/>
  <c r="U13" i="33" s="1"/>
  <c r="W18" i="33"/>
  <c r="E22" i="33"/>
  <c r="C16" i="12"/>
  <c r="D11" i="43"/>
  <c r="D14" i="8" s="1"/>
  <c r="G22" i="33"/>
  <c r="G21" i="33" l="1"/>
  <c r="I17" i="33"/>
  <c r="I20" i="33" s="1"/>
  <c r="Q7" i="33"/>
  <c r="T10" i="91"/>
  <c r="W12" i="33" l="1"/>
  <c r="E21" i="33"/>
  <c r="S17" i="91"/>
  <c r="S12" i="91" l="1"/>
  <c r="S21" i="91" s="1"/>
  <c r="E31" i="12" l="1"/>
  <c r="S24" i="91" l="1"/>
  <c r="W24" i="91" l="1"/>
  <c r="W9" i="91"/>
  <c r="AD9" i="91" s="1"/>
  <c r="AK9" i="91" s="1"/>
  <c r="X16" i="91"/>
  <c r="X17" i="91"/>
  <c r="X15" i="91"/>
  <c r="X19" i="91"/>
  <c r="AE19" i="91" s="1"/>
  <c r="AL19" i="91" s="1"/>
  <c r="X12" i="91"/>
  <c r="AE12" i="91" s="1"/>
  <c r="AL12" i="91" s="1"/>
  <c r="V24" i="91"/>
  <c r="V23" i="91"/>
  <c r="W23" i="91" s="1"/>
  <c r="V16" i="91"/>
  <c r="V10" i="91"/>
  <c r="V8" i="91"/>
  <c r="V18" i="91"/>
  <c r="V15" i="91"/>
  <c r="V19" i="91"/>
  <c r="V9" i="91"/>
  <c r="V12" i="91"/>
  <c r="D11" i="97" l="1"/>
  <c r="D13" i="97" s="1"/>
  <c r="E10" i="97" l="1"/>
  <c r="E9" i="97"/>
  <c r="F31" i="96" l="1"/>
  <c r="M12" i="64" l="1"/>
  <c r="M13" i="64"/>
  <c r="M9" i="64"/>
  <c r="F8" i="94" l="1"/>
  <c r="M11" i="64"/>
  <c r="L16" i="64" s="1"/>
  <c r="D14" i="49" l="1"/>
  <c r="D9" i="49" l="1"/>
  <c r="E16" i="12" l="1"/>
  <c r="E16" i="59"/>
  <c r="C13" i="59" l="1"/>
  <c r="M10" i="64"/>
  <c r="A1" i="86" l="1"/>
  <c r="A1" i="49"/>
  <c r="A1" i="119" s="1"/>
  <c r="A1" i="45"/>
  <c r="F9" i="94" l="1"/>
  <c r="D27" i="111" l="1"/>
  <c r="S26" i="111" s="1"/>
  <c r="C12" i="59"/>
  <c r="A3" i="94"/>
  <c r="A2" i="94"/>
  <c r="A1" i="94"/>
  <c r="F27" i="8" l="1"/>
  <c r="E21" i="12"/>
  <c r="D21" i="49"/>
  <c r="D27" i="8" l="1"/>
  <c r="F22" i="8"/>
  <c r="A1" i="12"/>
  <c r="A1" i="14"/>
  <c r="A1" i="69"/>
  <c r="A1" i="70"/>
  <c r="A1" i="33"/>
  <c r="A1" i="91"/>
  <c r="A1" i="88"/>
  <c r="A1" i="92"/>
  <c r="A1" i="43"/>
  <c r="E8" i="97" l="1"/>
  <c r="E11" i="97" l="1"/>
  <c r="A3" i="92"/>
  <c r="A2" i="92"/>
  <c r="E13" i="97" l="1"/>
  <c r="M25" i="91"/>
  <c r="G14" i="91"/>
  <c r="U25" i="91" l="1"/>
  <c r="T14" i="91"/>
  <c r="T11" i="91"/>
  <c r="Q14" i="91"/>
  <c r="Q9" i="91"/>
  <c r="Q11" i="91"/>
  <c r="Q18" i="91"/>
  <c r="X18" i="91" s="1"/>
  <c r="AE17" i="91" s="1"/>
  <c r="AL17" i="91" s="1"/>
  <c r="Q8" i="91"/>
  <c r="Q10" i="91"/>
  <c r="X10" i="91" s="1"/>
  <c r="P23" i="91"/>
  <c r="P14" i="91"/>
  <c r="W14" i="91" s="1"/>
  <c r="P19" i="91"/>
  <c r="W19" i="91" s="1"/>
  <c r="AD19" i="91" s="1"/>
  <c r="P15" i="91"/>
  <c r="P11" i="91"/>
  <c r="W11" i="91" s="1"/>
  <c r="W18" i="91"/>
  <c r="P8" i="91"/>
  <c r="W8" i="91" s="1"/>
  <c r="AD8" i="91" s="1"/>
  <c r="AK8" i="91" s="1"/>
  <c r="P10" i="91"/>
  <c r="W10" i="91" s="1"/>
  <c r="P17" i="91"/>
  <c r="P16" i="91"/>
  <c r="P12" i="91"/>
  <c r="W12" i="91" s="1"/>
  <c r="O24" i="91"/>
  <c r="O23" i="91"/>
  <c r="O14" i="91"/>
  <c r="O9" i="91"/>
  <c r="O19" i="91"/>
  <c r="O15" i="91"/>
  <c r="O11" i="91"/>
  <c r="O18" i="91"/>
  <c r="O8" i="91"/>
  <c r="O10" i="91"/>
  <c r="O17" i="91"/>
  <c r="O16" i="91"/>
  <c r="O12" i="91"/>
  <c r="K25" i="91"/>
  <c r="I25" i="91"/>
  <c r="G24" i="91"/>
  <c r="P24" i="91" s="1"/>
  <c r="G9" i="91"/>
  <c r="G11" i="91"/>
  <c r="G18" i="91"/>
  <c r="G8" i="91"/>
  <c r="G10" i="91"/>
  <c r="G17" i="91"/>
  <c r="G16" i="91"/>
  <c r="G12" i="91"/>
  <c r="E25" i="91"/>
  <c r="C25" i="91"/>
  <c r="A3" i="91"/>
  <c r="A2" i="91"/>
  <c r="A3" i="131" l="1"/>
  <c r="A3" i="139" s="1"/>
  <c r="A3" i="130"/>
  <c r="AF19" i="91"/>
  <c r="AK19" i="91"/>
  <c r="AM19" i="91" s="1"/>
  <c r="T21" i="91"/>
  <c r="T25" i="91" s="1"/>
  <c r="AD10" i="91"/>
  <c r="AK10" i="91" s="1"/>
  <c r="O21" i="91"/>
  <c r="O25" i="91" s="1"/>
  <c r="G21" i="91"/>
  <c r="G25" i="91" s="1"/>
  <c r="P21" i="91"/>
  <c r="P25" i="91" s="1"/>
  <c r="Q21" i="91"/>
  <c r="Q25" i="91" s="1"/>
  <c r="X8" i="91"/>
  <c r="Y12" i="91"/>
  <c r="R17" i="91"/>
  <c r="W17" i="91"/>
  <c r="AD17" i="91" s="1"/>
  <c r="Y19" i="91"/>
  <c r="C10" i="59" s="1"/>
  <c r="Y10" i="91"/>
  <c r="Y18" i="91"/>
  <c r="R15" i="91"/>
  <c r="W15" i="91"/>
  <c r="R9" i="91"/>
  <c r="X9" i="91"/>
  <c r="X14" i="91"/>
  <c r="AE14" i="91" s="1"/>
  <c r="V14" i="91"/>
  <c r="R16" i="91"/>
  <c r="W16" i="91"/>
  <c r="S25" i="91"/>
  <c r="V17" i="91"/>
  <c r="X11" i="91"/>
  <c r="AE10" i="91" s="1"/>
  <c r="AL10" i="91" s="1"/>
  <c r="V11" i="91"/>
  <c r="Y23" i="91"/>
  <c r="AD23" i="91" s="1"/>
  <c r="AF23" i="91" s="1"/>
  <c r="AK23" i="91" s="1"/>
  <c r="AM23" i="91" s="1"/>
  <c r="C14" i="59"/>
  <c r="R19" i="91"/>
  <c r="R12" i="91"/>
  <c r="R18" i="91"/>
  <c r="R8" i="91"/>
  <c r="R11" i="91"/>
  <c r="R14" i="91"/>
  <c r="Y24" i="91"/>
  <c r="R10" i="91"/>
  <c r="A3" i="123" l="1"/>
  <c r="A3" i="132"/>
  <c r="A3" i="133"/>
  <c r="AF17" i="91"/>
  <c r="AK17" i="91"/>
  <c r="AM17" i="91" s="1"/>
  <c r="AM10" i="91"/>
  <c r="W21" i="91"/>
  <c r="X21" i="91"/>
  <c r="AD14" i="91"/>
  <c r="AF10" i="91"/>
  <c r="Z12" i="91"/>
  <c r="Z21" i="91" s="1"/>
  <c r="V21" i="91"/>
  <c r="V25" i="91" s="1"/>
  <c r="R21" i="91"/>
  <c r="R25" i="91" s="1"/>
  <c r="Y8" i="91"/>
  <c r="AE8" i="91"/>
  <c r="AL8" i="91" s="1"/>
  <c r="Y11" i="91"/>
  <c r="Y9" i="91"/>
  <c r="AE9" i="91"/>
  <c r="AL9" i="91" s="1"/>
  <c r="AM9" i="91" s="1"/>
  <c r="C15" i="59"/>
  <c r="AD24" i="91"/>
  <c r="AF24" i="91" s="1"/>
  <c r="AK24" i="91" s="1"/>
  <c r="AM24" i="91" s="1"/>
  <c r="Y14" i="91"/>
  <c r="Y16" i="91"/>
  <c r="Y17" i="91"/>
  <c r="Y15" i="91"/>
  <c r="A3" i="88"/>
  <c r="A2" i="88"/>
  <c r="AL21" i="91" l="1"/>
  <c r="AL25" i="91" s="1"/>
  <c r="AM8" i="91"/>
  <c r="AF14" i="91"/>
  <c r="AK14" i="91"/>
  <c r="AM14" i="91" s="1"/>
  <c r="AF8" i="91"/>
  <c r="Y21" i="91"/>
  <c r="Y25" i="91" s="1"/>
  <c r="S7" i="33" s="1"/>
  <c r="AF9" i="91"/>
  <c r="AE21" i="91"/>
  <c r="AE25" i="91" s="1"/>
  <c r="AD12" i="91"/>
  <c r="AC12" i="91"/>
  <c r="AC21" i="91" s="1"/>
  <c r="Z25" i="91"/>
  <c r="X25" i="91"/>
  <c r="W25" i="91"/>
  <c r="W7" i="33" l="1"/>
  <c r="AF12" i="91"/>
  <c r="AD21" i="91"/>
  <c r="AD25" i="91" s="1"/>
  <c r="AC25" i="91"/>
  <c r="S8" i="33" s="1"/>
  <c r="S10" i="33" s="1"/>
  <c r="AF21" i="91" l="1"/>
  <c r="AF25" i="91" s="1"/>
  <c r="A3" i="12"/>
  <c r="A3" i="97" s="1"/>
  <c r="A1" i="97"/>
  <c r="O17" i="33"/>
  <c r="O20" i="33" s="1"/>
  <c r="M17" i="33"/>
  <c r="M20" i="33" s="1"/>
  <c r="K17" i="33"/>
  <c r="K20" i="33" s="1"/>
  <c r="C13" i="33" l="1"/>
  <c r="Q13" i="33" s="1"/>
  <c r="W8" i="33"/>
  <c r="AJ12" i="91"/>
  <c r="AJ21" i="91" s="1"/>
  <c r="AJ25" i="91" s="1"/>
  <c r="AK12" i="91"/>
  <c r="AG21" i="91"/>
  <c r="AG25" i="91" s="1"/>
  <c r="Q10" i="33"/>
  <c r="W10" i="33" s="1"/>
  <c r="A1" i="64"/>
  <c r="A1" i="59"/>
  <c r="U17" i="33"/>
  <c r="S17" i="33"/>
  <c r="S20" i="33" s="1"/>
  <c r="S11" i="33" l="1"/>
  <c r="J28" i="12" s="1"/>
  <c r="AM12" i="91"/>
  <c r="AM21" i="91" s="1"/>
  <c r="AM25" i="91" s="1"/>
  <c r="AK21" i="91"/>
  <c r="AK25" i="91" s="1"/>
  <c r="U20" i="33"/>
  <c r="S22" i="33"/>
  <c r="C17" i="33" l="1"/>
  <c r="C22" i="33" s="1"/>
  <c r="Q17" i="33" l="1"/>
  <c r="W17" i="33" s="1"/>
  <c r="C20" i="33"/>
  <c r="Q20" i="33" s="1"/>
  <c r="C21" i="33" l="1"/>
  <c r="M22" i="33"/>
  <c r="M21" i="33"/>
  <c r="D22" i="49" l="1"/>
  <c r="A3" i="86"/>
  <c r="A3" i="119" s="1"/>
  <c r="A2" i="86"/>
  <c r="A2" i="119" s="1"/>
  <c r="H25" i="49" l="1"/>
  <c r="D29" i="8"/>
  <c r="I29" i="8"/>
  <c r="I30" i="8" s="1"/>
  <c r="F14" i="8"/>
  <c r="I14" i="8" s="1"/>
  <c r="D26" i="111" l="1"/>
  <c r="C19" i="59"/>
  <c r="C16" i="59"/>
  <c r="D28" i="111" l="1"/>
  <c r="D29" i="111" s="1"/>
  <c r="D30" i="111" s="1"/>
  <c r="F10" i="112" s="1"/>
  <c r="F12" i="112" s="1"/>
  <c r="C21" i="59" l="1"/>
  <c r="A2" i="45" l="1"/>
  <c r="A3" i="45"/>
  <c r="I22" i="33" l="1"/>
  <c r="J21" i="33"/>
  <c r="L21" i="33"/>
  <c r="V21" i="33"/>
  <c r="X21" i="33"/>
  <c r="J22" i="33"/>
  <c r="L22" i="33"/>
  <c r="V22" i="33"/>
  <c r="X22" i="33"/>
  <c r="W20" i="33" l="1"/>
  <c r="I21" i="33"/>
  <c r="K22" i="33"/>
  <c r="O22" i="33"/>
  <c r="Q22" i="33" l="1"/>
  <c r="E22" i="59"/>
  <c r="C20" i="59" l="1"/>
  <c r="C22" i="59" s="1"/>
  <c r="D16" i="12" l="1"/>
  <c r="D17" i="12" s="1"/>
  <c r="D22" i="12" l="1"/>
  <c r="D25" i="12" s="1"/>
  <c r="A3" i="69" l="1"/>
  <c r="A2" i="69"/>
  <c r="A3" i="64"/>
  <c r="A3" i="114" s="1"/>
  <c r="A2" i="64"/>
  <c r="A3" i="59"/>
  <c r="A2" i="59"/>
  <c r="A3" i="49"/>
  <c r="A2" i="49"/>
  <c r="A3" i="43"/>
  <c r="A2" i="43"/>
  <c r="A3" i="33"/>
  <c r="A2" i="33"/>
  <c r="A3" i="70" l="1"/>
  <c r="A2" i="70"/>
  <c r="F14" i="7" l="1"/>
  <c r="F15" i="7" s="1"/>
  <c r="J7" i="7"/>
  <c r="A3" i="7"/>
  <c r="E34" i="59" l="1"/>
  <c r="C34" i="59"/>
  <c r="G22" i="49" l="1"/>
  <c r="E23" i="59" l="1"/>
  <c r="E8" i="12" s="1"/>
  <c r="E10" i="12" s="1"/>
  <c r="F30" i="8"/>
  <c r="F31" i="8" s="1"/>
  <c r="G21" i="59" l="1"/>
  <c r="O21" i="33"/>
  <c r="K21" i="33" l="1"/>
  <c r="Q21" i="33" s="1"/>
  <c r="F17" i="8"/>
  <c r="G19" i="59"/>
  <c r="E17" i="12" l="1"/>
  <c r="E22" i="12" l="1"/>
  <c r="J14" i="7"/>
  <c r="E25" i="12" l="1"/>
  <c r="C23" i="12" s="1"/>
  <c r="D30" i="8" l="1"/>
  <c r="C23" i="59"/>
  <c r="J15" i="7"/>
  <c r="D31" i="8" l="1"/>
  <c r="H15" i="7"/>
  <c r="A1" i="7" l="1"/>
  <c r="D17" i="8" l="1"/>
  <c r="G20" i="59" l="1"/>
  <c r="H20" i="59" s="1"/>
  <c r="F32" i="8" l="1"/>
  <c r="C17" i="12" l="1"/>
  <c r="C22" i="12" l="1"/>
  <c r="C25" i="12" s="1"/>
  <c r="I26" i="12" s="1"/>
  <c r="U21" i="33" l="1"/>
  <c r="U22" i="33"/>
  <c r="W22" i="33" s="1"/>
  <c r="F9" i="8" s="1"/>
  <c r="F12" i="8" s="1"/>
  <c r="F18" i="8" s="1"/>
  <c r="F37" i="8" s="1"/>
  <c r="W11" i="33"/>
  <c r="F15" i="112" s="1"/>
  <c r="F20" i="112" s="1"/>
  <c r="S13" i="33"/>
  <c r="W13" i="33" s="1"/>
  <c r="S21" i="33" l="1"/>
  <c r="W21" i="33" s="1"/>
  <c r="D9" i="8" s="1"/>
  <c r="F21" i="112"/>
  <c r="F28" i="112"/>
  <c r="F31" i="112" s="1"/>
  <c r="F34" i="112" s="1"/>
  <c r="D12" i="8" l="1"/>
  <c r="D18" i="8" l="1"/>
  <c r="C31" i="12"/>
  <c r="G15" i="45" l="1"/>
  <c r="D21" i="8" l="1"/>
  <c r="D22" i="8" s="1"/>
  <c r="D32" i="8" s="1"/>
  <c r="D37" i="8" s="1"/>
  <c r="S10" i="45"/>
  <c r="T10" i="45" s="1"/>
  <c r="S13" i="45"/>
  <c r="T13" i="45" s="1"/>
  <c r="S14" i="45"/>
  <c r="T14" i="45" s="1"/>
  <c r="S11" i="45"/>
  <c r="T11" i="45" s="1"/>
  <c r="S12" i="45"/>
  <c r="T12" i="45" s="1"/>
</calcChain>
</file>

<file path=xl/sharedStrings.xml><?xml version="1.0" encoding="utf-8"?>
<sst xmlns="http://schemas.openxmlformats.org/spreadsheetml/2006/main" count="19677" uniqueCount="2624">
  <si>
    <t>بااحترام</t>
  </si>
  <si>
    <t>شماره صفحه</t>
  </si>
  <si>
    <t>اعضاي هيات مديره</t>
  </si>
  <si>
    <t>سمت</t>
  </si>
  <si>
    <t>امضا</t>
  </si>
  <si>
    <t>..........</t>
  </si>
  <si>
    <t>يادداشت</t>
  </si>
  <si>
    <t>ميليون ريال</t>
  </si>
  <si>
    <t>-</t>
  </si>
  <si>
    <t>سود خالص</t>
  </si>
  <si>
    <t>یادداشت‌های توضیحی، بخش جدایی‌ناپذیر صورت‌های مالی است.</t>
  </si>
  <si>
    <t>(تجديد ارائه شده)</t>
  </si>
  <si>
    <t xml:space="preserve">سود خالص </t>
  </si>
  <si>
    <t>سایر اقلام سود و زیان جامع:</t>
  </si>
  <si>
    <t>مازاد تجديد ارزيابي دارايي‌هاي ثابت مشهود</t>
  </si>
  <si>
    <t>تفاوت تسعیر ارز عملیات خارجی</t>
  </si>
  <si>
    <t>مالیات مربوط به سایر اقلام سود و زیان جامع</t>
  </si>
  <si>
    <t>سایر اقلام سود و زیان جامع سال پس از کسر مالیات</t>
  </si>
  <si>
    <t>سود جامع سال</t>
  </si>
  <si>
    <t>(تجديد ارائه ‌شده)</t>
  </si>
  <si>
    <t>دارايي‌ها</t>
  </si>
  <si>
    <t>دارايي‌هاي غیرجاري</t>
  </si>
  <si>
    <t>دارایی‌های نامشهود</t>
  </si>
  <si>
    <t>سرمایه‌گذاری‌های بلندمدت</t>
  </si>
  <si>
    <t>جمع دارايي‌هاي غیرجاري</t>
  </si>
  <si>
    <t>دارايي‌هاي جاري</t>
  </si>
  <si>
    <t>دریافتنی‌های تجاری و سایر دریافتنی‌ها</t>
  </si>
  <si>
    <t>موجودی نقد</t>
  </si>
  <si>
    <t>جمع دارایی‌های جاری</t>
  </si>
  <si>
    <t>جمع دارايي‌ها</t>
  </si>
  <si>
    <t>حقوق مالکانه و بدهی‌ها</t>
  </si>
  <si>
    <t>حقوق مالکانه</t>
  </si>
  <si>
    <t>سرمايه</t>
  </si>
  <si>
    <t>جمع حقوق مالکانه</t>
  </si>
  <si>
    <t>بدهی‌ها</t>
  </si>
  <si>
    <t>بدهی‌های جاری</t>
  </si>
  <si>
    <t>جمع بدهی‌های جاری</t>
  </si>
  <si>
    <t>جمع بدهی‌ها</t>
  </si>
  <si>
    <t>جمع حقوق مالکانه و بدهی‌ها</t>
  </si>
  <si>
    <t>جمع کل</t>
  </si>
  <si>
    <t>جریان‌های نقدی حاصل از فعاليت‌هاي عملياتي:</t>
  </si>
  <si>
    <t>نقد حاصل از عملیات</t>
  </si>
  <si>
    <t>پرداخت‌های نقدی بابت مالیات بر درآمد</t>
  </si>
  <si>
    <t>جریان‌های نقدی حاصل از فعاليت‌هاي سرمايه‌گذاري:</t>
  </si>
  <si>
    <t>پرداخت‌های نقدی برای خرید دارايي‌هاي ثابت مشهود</t>
  </si>
  <si>
    <t>پرداخت‌های نقدی برای خرید دارايي‌هاي نامشهود</t>
  </si>
  <si>
    <t>دریافت‌های نقدی حاصل از سود سایر سرمایه‌گذاری‌ها</t>
  </si>
  <si>
    <t>جریان‌های نقدی حاصل از فعاليت‌هاي تامين مالي:</t>
  </si>
  <si>
    <t>تاثير تغييرات نرخ ارز</t>
  </si>
  <si>
    <t>1-1- تاریخچه</t>
  </si>
  <si>
    <t xml:space="preserve">1-2- فعاليت اصلى </t>
  </si>
  <si>
    <t>اثاثه و منصوبات</t>
  </si>
  <si>
    <t>میلیون ریال</t>
  </si>
  <si>
    <t>جمع</t>
  </si>
  <si>
    <t>استهلاک</t>
  </si>
  <si>
    <t>(مبالغ به میلیون ریال)</t>
  </si>
  <si>
    <t>افزایش</t>
  </si>
  <si>
    <t>تعداد سهام</t>
  </si>
  <si>
    <t>خالص</t>
  </si>
  <si>
    <t>جمع تعدیلات</t>
  </si>
  <si>
    <t>تعدیلات:</t>
  </si>
  <si>
    <t>هزینه مالیات بر درآمد</t>
  </si>
  <si>
    <t>خالص افزایش در ذخیره مزایای پایان خدمت کارکنان</t>
  </si>
  <si>
    <t>استهلاک دارایی‌های غیرجاری</t>
  </si>
  <si>
    <t>تغییرات در سرمایه در گردش:</t>
  </si>
  <si>
    <t>جمع تغییرات در سرمایه در گردش</t>
  </si>
  <si>
    <t>معاملات غيرنقدى عمده طى سال به شرح زير است:</t>
  </si>
  <si>
    <t>افزایش سرمایه از محل مطالبات حال شده سهامداران</t>
  </si>
  <si>
    <t xml:space="preserve">تحصيل ده دستگاه كاميون در قبال واگذارى محصولات شركت </t>
  </si>
  <si>
    <t>تسویه تسهیلات در قبال واگذاری یک واحد آپارتمان</t>
  </si>
  <si>
    <t>تحصيل دارايي‌هاى ثابت مشهود در قبال تسهیلات</t>
  </si>
  <si>
    <t>اجاره سرمایه‌ای ساختمان</t>
  </si>
  <si>
    <t xml:space="preserve">شرح </t>
  </si>
  <si>
    <t>نام شخص وابسته</t>
  </si>
  <si>
    <t>مشمول ماده 129</t>
  </si>
  <si>
    <t>شرح</t>
  </si>
  <si>
    <t>طلب</t>
  </si>
  <si>
    <t>بدهی</t>
  </si>
  <si>
    <t>صورت سود و زيان جامع</t>
  </si>
  <si>
    <t>صورت تغییرات در حقوق مالکانه</t>
  </si>
  <si>
    <t>صورت جریان های نقدی</t>
  </si>
  <si>
    <t xml:space="preserve">  (مبالغ به میلیون‌ ریال)</t>
  </si>
  <si>
    <t>سال1397</t>
  </si>
  <si>
    <t>نوع دارايي</t>
  </si>
  <si>
    <t>نرخ استهلاك</t>
  </si>
  <si>
    <t>روش استهلاك</t>
  </si>
  <si>
    <t>نرم افزارها</t>
  </si>
  <si>
    <t>3 ساله</t>
  </si>
  <si>
    <t>مستقيم</t>
  </si>
  <si>
    <t xml:space="preserve"> مستقيم</t>
  </si>
  <si>
    <t>مخارج تامين مالي در دوره وقوع به عنوان هزينه شناسايي مي شود. به استثناي مخارجي كه مستقيماً قابل انتساب به تحصيل" دارايي هاي واجد شرايط" است.</t>
  </si>
  <si>
    <t>الف- تفاوت هاي تسعير بدهي هاي ارزي مربوط به دارايي هاي واجد شرايط، به بهاي تمام شده آن دارايي منظور مي شود.</t>
  </si>
  <si>
    <t>ب- در ساير موارد به عنوان درآمد يا هزينه دوره وقوع شناسايي و در صورت سود و زيان گزارش مي شود.</t>
  </si>
  <si>
    <t>لازم به ذكر است كه با توجه به يكسان سازي نرخ ارز كشور توسط مراجع ذيصلاح قانوني ،در تسعير دارائيها و بدهيهاي ارزي ،مفاد بخشنامه هاي ابلاغ شده تا تاريخ تهيه صورتهاي مالي استفاده شده است.</t>
  </si>
  <si>
    <t>1398/06/31</t>
  </si>
  <si>
    <t>دوره مالی 6ماهه منتهی به 1397/06/31</t>
  </si>
  <si>
    <t>صورت وضعیت مالی</t>
  </si>
  <si>
    <t>دوره مالی 6ماهه منتهی به 1398/06/31</t>
  </si>
  <si>
    <t>36- معاملات غيرنقدى</t>
  </si>
  <si>
    <t>درصد سهام</t>
  </si>
  <si>
    <t>موضوع قرارداد</t>
  </si>
  <si>
    <t xml:space="preserve"> اشخاص وابسته</t>
  </si>
  <si>
    <t>سود حاصل از سپرده گذاری در بانکها</t>
  </si>
  <si>
    <t>کاهش (افزایش) دریافتنی‌های عملیاتی</t>
  </si>
  <si>
    <t>صورت جریان‌های نقدی</t>
  </si>
  <si>
    <t>سال 1397</t>
  </si>
  <si>
    <t>جريان ‌خالص ‌ورود‌ ‌نقد حاصل از فعاليت‌هاي ‌عملياتي</t>
  </si>
  <si>
    <t>جريان خالص (خروج) نقد حاصل از فعاليت‌هاي سرمايه‌گذاري</t>
  </si>
  <si>
    <t>جريان خالص ورود نقد قبل از فعاليت‌هاي تامين مالي</t>
  </si>
  <si>
    <t>خالص افزايش در موجودی نقد</t>
  </si>
  <si>
    <t>3-1- مبناي اندازه گیری استفاده شده در  تهيه صورت هاي مالي</t>
  </si>
  <si>
    <t>رویه مورد استفاده در تهیه صورت های مالی میان دوره ای به روش منفصل می باشد لیکن در خصوص برخی اقلام درآمد و هزینه که ماهیت سالانه دارند از روش متصل استفاده شده است.</t>
  </si>
  <si>
    <t>3-6-2- استهلاك دارايي هاي نامشهود با عمر مفيد  معين، با توجه به الگوي مصرف منافع اقتصادي آتي مورد انتظار مربوط و بر اساس نرخ ها و روش هاي زير محاسبه مي شود:</t>
  </si>
  <si>
    <t>یادداشت</t>
  </si>
  <si>
    <t>نوع وابستگی</t>
  </si>
  <si>
    <t>اشخاص وابسته</t>
  </si>
  <si>
    <t>از تاریخ صورت وضعیت مالی تا تاریخ تایید صورت های مالی رویداد با اهمیتی که مستلزم تعدیل اقلام مندرج در صورت های مالی و یا افشاء در یادداشت های همراه صورت های مالی باشد، وجود نداشته است.</t>
  </si>
  <si>
    <t xml:space="preserve">یادداشت های توضیحی صورت های مالی </t>
  </si>
  <si>
    <t>سال1398</t>
  </si>
  <si>
    <t xml:space="preserve">مانده موجودی نقد در پايان سال </t>
  </si>
  <si>
    <t xml:space="preserve">مانده موجودی نقد در ابتدای سال </t>
  </si>
  <si>
    <t>ü</t>
  </si>
  <si>
    <t xml:space="preserve">مجمع عمومي عادي صاحبان سهام </t>
  </si>
  <si>
    <t>به نظر هیات مدیره در حد اطلاعات موجود ،شیوع ویروس کرونا در آینده قابل پیش بینی (حداقل 12 ماه ،پس از از تاریخ  صورتهای مالی)تاثیری بر وضعیت مالی ،عملکرد مالی ،و جریانهای نقدی شرکت نخواهد داشت .</t>
  </si>
  <si>
    <t xml:space="preserve">3-2- تداوم فعالیت </t>
  </si>
  <si>
    <t xml:space="preserve">ذخایر ، بدهی هایی هستند که زمان تسویه و یا تعیین مبلغ آن توام با ابهام نسبتا قابل توجه است . ذخایر زمانی شناسایی می شوند که شرکت دارای تعهد فعلی (قانونی یا عرفی) در نتیجه رویدادهای گذشته باشد ، خروج منافع اقتصادی برای تسویه تعهد ، دیگر محتمل نباشد ، ذخیره برگشت داده می شود . 
</t>
  </si>
  <si>
    <t>3-4-1- اقلام پولي ارزي با نرخ قابل دسترس ارز در تاريخ صورت وضعیت مالی و اقلام غير پولي كه به بهاي تمام شده تاریخی ارزی اندازه گیری شده است، با نرخ قابل دسترس ارز در تاريخ انجام معامله، تسعير مي شود. تفاوتهاي ناشي از تسويه يا تسعير اقلام پولي ارزي حسب مورد به شرح زير در حسابها منظور مي شود:</t>
  </si>
  <si>
    <t>3-6-2-1- براى دارايي‌هاى ثابتى كه طى ماه تحصيل مي‌شود و مورد بهره‏بردارى قرار مى‏گيرد، استهلاك از اول ماه بعد محاسبه و در حساب‌ها منظور مي‌شود. در مواردى كه هر يك از دارايي‌هاى استهلاك‌پذير (به استثنای ساختمان‌ها و تاسیسات ساختمانی) پس از آمادگى جهت بهره‌بردارى به علت تعطيل كار يا علل ديگر براى بیش از 6 ماه متوالی در یک دوره مالی مورد استفاده قرار نگيرد، ميزان استهلاك آن براى مدت ياد شده معادل 30 درصد نرخ استهلاك منعكس در جدول بالاست. در این صورت چنانچه محاسبه استهلاك بر حسب مدت باشد، 70% مدت زمانی که دارایی مـورد استفاده قرار نگرفته است، به باقی‌مانده مدت تعیین شده براي استهلاك دارایی در این جدول اضافه خواهد شد.</t>
  </si>
  <si>
    <t xml:space="preserve">3-7- دارايي هاي نامشهود </t>
  </si>
  <si>
    <t>3-7-1- دارایی‌های نامشهود، بر مبناى بهاى تمام شده اندازه‌گیری و در حساب‌ها ثبت مى‏شود. مخارجی از قبیل مخارج معرفي يک محصول يا خدمت جديد مانند مخارج تبليغات، مخارج انجام فعاليت تجاري در يک محل جديد يا با يک گروه جديد از مشتريان مانند مخارج آموزش کارکنان، و مخارج اداري، عمومي و فروش در بهاي تمام شده دارايي نامشهود منظور نمي‌شود. شناسايي مخارج در مبلغ دفتري يک دارايي نامشهود، هنگامي که دارايي آماده .بهره‌برداري است، متوقف مي‌شود. بنابراين، مخارج تحمل شده براي استفاده يا بکارگيري مجدد يک دارايي نامشهود، در مبلغ دفتري آن منظور نمي‌شود.</t>
  </si>
  <si>
    <t>هزینه های حقوق و دستمزد</t>
  </si>
  <si>
    <t>ماشین آلات و تجهیزات</t>
  </si>
  <si>
    <t>بهای تمام شده:</t>
  </si>
  <si>
    <t>نام پیمانکار</t>
  </si>
  <si>
    <t>شماره قرارداد</t>
  </si>
  <si>
    <t>سپرده حسن انجام كار پیمانکاران</t>
  </si>
  <si>
    <t>سپرده بیمه پیمانکاران</t>
  </si>
  <si>
    <t>حقوق پرداختنی</t>
  </si>
  <si>
    <t>مالیات حقوق پرداختنی</t>
  </si>
  <si>
    <t xml:space="preserve">بهای تمام شده </t>
  </si>
  <si>
    <t>(افزایش) پیش‌پرداخت‌های عملیاتی</t>
  </si>
  <si>
    <t>دارایی‌های ثابت مشهود و در جریان تکمیل</t>
  </si>
  <si>
    <t>2</t>
  </si>
  <si>
    <t xml:space="preserve"> آقای محسن صفائی فراهانی
(به نمایندگی شرکت سنگ آهن مرکزی رباط )</t>
  </si>
  <si>
    <t xml:space="preserve">رئیس هیات مدیره </t>
  </si>
  <si>
    <t xml:space="preserve"> آقای عبدالحمید مبصری
(به نمایندگی شرکت تناوب)</t>
  </si>
  <si>
    <t xml:space="preserve">عضو هیات مدیره و مدیرعامل </t>
  </si>
  <si>
    <t>آقای غلامرضا صحرائیان</t>
  </si>
  <si>
    <t>نایب رئیس هیات مدیره</t>
  </si>
  <si>
    <t>وسائط نقلیه</t>
  </si>
  <si>
    <t>زمین</t>
  </si>
  <si>
    <t>دارائی های در جریان تکمیل</t>
  </si>
  <si>
    <t>پیش پرداخت های سرمایه ای</t>
  </si>
  <si>
    <t>بدهی‌های غیرجاری</t>
  </si>
  <si>
    <t>جمع بدهی‌های غیرجاری</t>
  </si>
  <si>
    <t>حسابها و اسناد پرداختنی بلند مدت</t>
  </si>
  <si>
    <t>تسهیلات مالی بلندمدت</t>
  </si>
  <si>
    <t>سایر حسابها  واسناد پرداختنی</t>
  </si>
  <si>
    <t xml:space="preserve">پیش پرداخت شرکت فرآب اینترنشنال </t>
  </si>
  <si>
    <t>پیش پرداخت قطعه زمین محل اجرای طرح</t>
  </si>
  <si>
    <t>پیش پرداخت خرید مواد و مصالح از تامین کنندگان داخلی</t>
  </si>
  <si>
    <t>پیش پرداخت خرید اثاثیه و منصوبات</t>
  </si>
  <si>
    <t>نام فروشنده</t>
  </si>
  <si>
    <t>مانده پیش پرداخت ریالی</t>
  </si>
  <si>
    <t>پیش پرداخت خرید مواد و مصالح از تامین کنندگان خارجی</t>
  </si>
  <si>
    <t>ADSH-P-PO-GE-017</t>
  </si>
  <si>
    <t>شماره یادداشت</t>
  </si>
  <si>
    <t>فاتح صنعت کیمیا (FGS)</t>
  </si>
  <si>
    <t>تهیه رویه ها و فرم های عملیاتی مورد نیاز در فاز بازرسی و ساختمانی و اجرا</t>
  </si>
  <si>
    <t xml:space="preserve">بازنگری رویه های اجرایی برنامه ریزی و کنترل پروژه </t>
  </si>
  <si>
    <t xml:space="preserve">برگزاری جلسات مهندسی در راستای تسریع فعالیت های پروژه و رفع موانع و مشکلات </t>
  </si>
  <si>
    <t>برگزاری جلسات با سازندگان تجهیزات در راستای تسریع فعالیت های پروژه و رفع مشکلات</t>
  </si>
  <si>
    <t>تهیه و بررسی احداث نیروگاه برق به منظور تامین برق مورد نیاز پالایشگاه</t>
  </si>
  <si>
    <t>نهایی سازی مدارک مربوط ساختمان ساب استیشن 35 و 55</t>
  </si>
  <si>
    <t>انجام فعالیت های مهندسی مربوط به رادیو سیستم</t>
  </si>
  <si>
    <t xml:space="preserve">تامین مصالح و تجهیزات مورد نیاز فعالیت های اجرایی نظیر: آرماتور، سیمان، بچینگ و ... </t>
  </si>
  <si>
    <t>به روز رسانی لیست Material Control Index پروژه بر اساس آخرین تغییرات مهندسی</t>
  </si>
  <si>
    <t>بررسی مدارک مهندسی سازنده تجهیزات مکانیکی ثابت شامل: Air Cooler, Pressure Vessle, Tower &amp; Internal, Heat Exchanger, Spherical Tank</t>
  </si>
  <si>
    <t xml:space="preserve">بررسی مدارک مهندسی سازندگان تجهیزات مکانیک دوارشامل:  Heater, Centrifugal Pumps, Compressed Air System, Injection Package , Cooling Water System, Nitrogen System, Steam Production </t>
  </si>
  <si>
    <t xml:space="preserve">شرکت در جلسه آغازین Atmospheric Tanks </t>
  </si>
  <si>
    <t xml:space="preserve">اعمال آخرین تغییرات در مدارک P&amp;IDs واحد هاSPU,NIS,CAS,CWS,WWT </t>
  </si>
  <si>
    <t>برگزاری مدل 90% واحد CDU</t>
  </si>
  <si>
    <t>بروز رسانی مدل سه بعدی واحد UTL,SWS,AMN,WSU,CDU,LPGT,TNK,INT</t>
  </si>
  <si>
    <t>تهیه درخواست های خرید اقلام پایپینگ  و ارسال به واحد تدارکات جهت تامین</t>
  </si>
  <si>
    <t>نهایی سازی فونداسیون های واحد مخازن و ارسال به کارگاه جهت انجام فعالیت های اجرایی</t>
  </si>
  <si>
    <t>آپدیت نمودن مدارک SINGLE LINE DRAWING جهت انجام طراحی بخش فونداسیون</t>
  </si>
  <si>
    <t>تهیه مدارک مربوط به حفاظت کاتدیک مورد نیاز (به صورت نهایی جهت واحد LPGT , TNK)</t>
  </si>
  <si>
    <t>اضافات و نقل و انتقال طی سال 1397</t>
  </si>
  <si>
    <t>اضافات و نقل و انتقال طی سال 1398</t>
  </si>
  <si>
    <t xml:space="preserve">شرح اقلام </t>
  </si>
  <si>
    <t>مخارج مستقیم</t>
  </si>
  <si>
    <t>هزینه های اداری و عمومی</t>
  </si>
  <si>
    <t>نقل و انتقال</t>
  </si>
  <si>
    <t>جمع مخارج</t>
  </si>
  <si>
    <t>سود (زیان) تسعیر ارز</t>
  </si>
  <si>
    <t xml:space="preserve">کسر می شود: </t>
  </si>
  <si>
    <t>مانده پایان سال 1397</t>
  </si>
  <si>
    <t>مانده ابتدای سال 1397</t>
  </si>
  <si>
    <t>مانده پایان سال 1398</t>
  </si>
  <si>
    <t>مخارج انباشته و مستقیم</t>
  </si>
  <si>
    <t>هزینه های اداری و عمومی انباشته</t>
  </si>
  <si>
    <t xml:space="preserve">جمع مخارج انباشته </t>
  </si>
  <si>
    <t>انجام فعالیت های Technical Clarification با تامین کنندگان تجهیزات Filter, Reactor ,PIV, METERING, PSV,INSTRUMENT &amp; ELECTRICAL CABLE,BALL VALVE,SPU</t>
  </si>
  <si>
    <t xml:space="preserve">مخارج انباشته و مستقیم </t>
  </si>
  <si>
    <t>هزینه های اداری و عمومی انباشته مربوطه به طرح</t>
  </si>
  <si>
    <t>جمع مخارج انباشته</t>
  </si>
  <si>
    <t xml:space="preserve">جمع اضافات طی سال </t>
  </si>
  <si>
    <t>3-3- تسعير ارز</t>
  </si>
  <si>
    <t>3-4- مخارج تامين مالي</t>
  </si>
  <si>
    <t xml:space="preserve">4 و 5 و 6 و 10 و 12 و 15 ساله </t>
  </si>
  <si>
    <t xml:space="preserve">3 و 5 و 6 و 10 ساله </t>
  </si>
  <si>
    <t>اثاثه ومنصوبات و ابزارآلات</t>
  </si>
  <si>
    <t>6 ساله</t>
  </si>
  <si>
    <t>3-5- سرمایه گذاری ها</t>
  </si>
  <si>
    <t>سرمایه گذاری های بلند مدت به بهای تمام شده پس از کسر هر گونه ذخیره بابت کاهش دائمی در ارزش هر یک از سرمایه گذاری ها ارزشیابی می شود.</t>
  </si>
  <si>
    <t xml:space="preserve">3-6-   دارائي هاي ثابت مشهود </t>
  </si>
  <si>
    <t>3-6-1- دارايي هاي ثابت مشهود بر مبناي بهای تمام شده اندازه گيري ميشود. مخارج بعدي مرتبط با دارايي هاي ثابت مشهود كه موجب بهبود وضعيت دارايي در مقايسه با استاندارد عملكرد ارزيابي شده اوليه آن گردد و منجر به افزايش منافع اقتصادي حاصل از دارايي شود به مبلغ دفتري دارايي اضافه و طي عمر مفيد باقيمانده دارايي هاي مربوط مستهلك مي شود. مخارج روزمره تعمير و نگهداري دارايي ها كه به منظور حفظ وضعيت دارايي در مقايسه با استاندارد عملكرد ارزيابي شده اوليه دارايي انجام مي شود، در زمان وقوع به عنوان هزينه شناسايي مي گردد.</t>
  </si>
  <si>
    <t>3-6-2- استهلاك دارايي ها ي ثابت مشهود مشتمل بر دارايي هاي ناشي از اجاره سرمايه اي، با توجه به الگوي مصرف منافع آتي مورد انتظار (شامل عمر مفيد برآوردي)‌ دارايي هاي مربوط و با در نظر گرفتن آيين‌نامه استهلاكات موضوع ماده 149 اصلاحیه مصوب 1394/04/31 قانون ماليات‌هاى مستقيم مصوب اسفند 1366 و اصلاحيه‏هاى بعدى آن و بر اساس نرخ ها و روش هاي زير محاسبه مي شود:</t>
  </si>
  <si>
    <t>3-7- زيان كاهش ارزش دارائي های غیرجاری</t>
  </si>
  <si>
    <t>3-7-1- در پایان هر دوره گزارشگری، در صورت وجود هرگونه نشانه‌ای دال بر امکان کاهش ارزش دارایی‌ها، آزمون کاهش ارزش انجام می‌گیرد. در این صورت مبلغ بازیافتنی دارایی براورد و با ارزش دفتری آن مقایسه می‌گردد. چنانچه براورد مبلغ بازیافتنی یک دارایی منفرد ممکن نباشد، مبلغ بازیافتنی واحد مولد وجه نقدی که دارایی متعلق به آن است تعیین می‌گردد.</t>
  </si>
  <si>
    <t xml:space="preserve">3-7-2- آزمون کاهش ارزش دارایی‌های نامشهود با عمر مفید نامعین، بدون توجه به وجود یا عدم وجود هرگونه نشانه‌ای دال بر امکان کاهش ارزش، بطور سالانه انجام می‌شود. </t>
  </si>
  <si>
    <t>3-7-3- مبلغ بازیافتنی یک دارایی (یا واحد مولد وجه نقد)، ارزش فروش به کسر مخارج فروش یا ارزش اقتصادی، هر کدام بیشتر است می‌باشد. ارزش اقتصادی برابر با ارزش فعلی جریان‌های نقدی آتی ناشی از دارایی با استفاده از نرخ تنزیل قبل از مالیات که بیانگر ارزش زمانی پول و ریسک‌های مختص دارایی که جریان‌های نقدی آتی براوردی بابت آن تعدیل نشده است، می‌باشد.</t>
  </si>
  <si>
    <t>3-7-4- تنها در صورتیکه مبلغ بازیافتنی یک دارایی از مبلغ دفتری آن کمتر باشد، مبلغ دفتری دارایی (یا واحد مولد وجه نقد) تا مبلغ بازیافتنی آن کاهش یافته و تفاوت به عنوان زیان کاهش ارزش بلافاصله در سود و زیان شناسایی می‌گردد، مگر اینکه دارایی تجدید ارزیابی شده باشد که در این صورت منجر به کاهش مبلغ مازاد تجدید ارزیابی می‌گردد.</t>
  </si>
  <si>
    <t>3-7-5- در صورت افزایش مبلغ بازیافتنی از زمان شناسایی آخرین زیان که بیانگر برگشت زیان کاهش ارزش دارایی (واحد مولد وجه نقد) می‌باشد، مبلغ دفتری دارایی تا مبلغ بازیافتنی جدید حداکثر تا مبلغ دفتری با فرض عدم‌شناسایی زیان کاهش ارزش در سال‌های قبل، افزایش می‌یابد. برگشت زیان کاهش ارزش دارایی (واحد مولد وجه نقد) نیز بلافاصله در سود و زیان شناسایی می‌گردد مگر اینکه دارایی تجدید ارزیابی شده باشد که در این صورت منجر به افزایش مبلغ مازاد تجدید ارزیابی می‌شود.</t>
  </si>
  <si>
    <t>نرم افزار رایانه‌ای</t>
  </si>
  <si>
    <t>مبلغ دفتری</t>
  </si>
  <si>
    <t>درصد سرمایه گذاری</t>
  </si>
  <si>
    <t>کاهش ارزش انباشته</t>
  </si>
  <si>
    <t>شرکت زیر ساخت فراگیر پالایشی سیراف</t>
  </si>
  <si>
    <t>پیش پرداخت بیمه دارایی ها</t>
  </si>
  <si>
    <t>پیش پرداخت خرید خدمات</t>
  </si>
  <si>
    <t>پیش پرداخت ها</t>
  </si>
  <si>
    <t>ذخیره مطالبات مشکوک الوصول</t>
  </si>
  <si>
    <t>حساب های دریافتنی تجاری:</t>
  </si>
  <si>
    <t>سپرده نقدی دریافت ضمانتنامه نزد بانکها</t>
  </si>
  <si>
    <t>سپرده های گمرکی</t>
  </si>
  <si>
    <t>سایرحساب‌های دريافتنى:</t>
  </si>
  <si>
    <t>سایر</t>
  </si>
  <si>
    <t xml:space="preserve">کارکنان (وام/ مساعده/بیمه تکمیلی) </t>
  </si>
  <si>
    <t>ارزش اسمی</t>
  </si>
  <si>
    <t xml:space="preserve">شرکت تناوب </t>
  </si>
  <si>
    <t>شرکت سنگ آهن مرکزی رباط</t>
  </si>
  <si>
    <t>آقای سیاوش زرگر یعقوبی</t>
  </si>
  <si>
    <t>آقای سید محمد رضا شبیری نژاد</t>
  </si>
  <si>
    <t>اشخاص و موسسات</t>
  </si>
  <si>
    <t>اسناد پرداختنی:</t>
  </si>
  <si>
    <t>سپرده حسن انجام کار ارزی</t>
  </si>
  <si>
    <t>شرکت فرآب اینترنشنال</t>
  </si>
  <si>
    <t>شرکت تولیدی و صنعتی فراسان</t>
  </si>
  <si>
    <t>شرکت نیکان تک ایرانیان</t>
  </si>
  <si>
    <t>فروشگاه آهن اسکندری</t>
  </si>
  <si>
    <t>مهندسین مشاور پی کاو</t>
  </si>
  <si>
    <t>شرکت طنین ارتباط پارمیس</t>
  </si>
  <si>
    <t>شرکت لوید آلمان کیش</t>
  </si>
  <si>
    <t>شرکت بهبدصنعت پارس</t>
  </si>
  <si>
    <t>ADSH-E-CO-CV-005</t>
  </si>
  <si>
    <t>ADSH-E-CO-GE-008</t>
  </si>
  <si>
    <t>ADSH-E-CO-GE-005</t>
  </si>
  <si>
    <t>ADSH-E-CO-GE-006</t>
  </si>
  <si>
    <t>ADSH-E-CO-EL-001</t>
  </si>
  <si>
    <t>آزمایش کنترل عملیات خاکی</t>
  </si>
  <si>
    <t>مهندسی و طراحی و اجرا پالایشگاه</t>
  </si>
  <si>
    <t xml:space="preserve">اخد مجوز فرکانسی </t>
  </si>
  <si>
    <t>خدمات مشاوره و کنترل کیفیت</t>
  </si>
  <si>
    <t>حدمات مهندسی حفاظت کاتدیک</t>
  </si>
  <si>
    <t>SGM/2114/1398</t>
  </si>
  <si>
    <t>APS-C-0122-AM1</t>
  </si>
  <si>
    <t>شرکت همکاران سیستم</t>
  </si>
  <si>
    <t>شرکت راهکاربرترآرادپایا</t>
  </si>
  <si>
    <t>شرکت نگراندیش</t>
  </si>
  <si>
    <t>خرید و آموزش نرم افزار</t>
  </si>
  <si>
    <t>سامانه مدیریت پروژه</t>
  </si>
  <si>
    <t>خدمات مشاوره</t>
  </si>
  <si>
    <t>شرکت فاتح صنعت کیمیا</t>
  </si>
  <si>
    <t>شرکت مهندسی پایاصنعت</t>
  </si>
  <si>
    <t>ADSH-E-CO-GE-003,004</t>
  </si>
  <si>
    <t>ADSH-P-PO-GE-001,006</t>
  </si>
  <si>
    <t xml:space="preserve">حق بيمه پرداختني </t>
  </si>
  <si>
    <t>تسهیلات دریافتی</t>
  </si>
  <si>
    <t>تاریخ تامین ارز</t>
  </si>
  <si>
    <t>شرکت هواابزار تهران</t>
  </si>
  <si>
    <t>پیش پرداخت</t>
  </si>
  <si>
    <t>شرکت راژان پترو فرایند</t>
  </si>
  <si>
    <t>شرکت FGS</t>
  </si>
  <si>
    <t>شرکت IIP</t>
  </si>
  <si>
    <t>شرکت پتروپویش سهند</t>
  </si>
  <si>
    <t>شرکت نوین دانش آینده</t>
  </si>
  <si>
    <t>نام تامین کننده</t>
  </si>
  <si>
    <t>شماره سفارش/فاکتور</t>
  </si>
  <si>
    <t>ارزی - یورو</t>
  </si>
  <si>
    <t>اصل مبلغ فاکتور</t>
  </si>
  <si>
    <t>فاکتور 01</t>
  </si>
  <si>
    <t>فاکتور 02</t>
  </si>
  <si>
    <t>فاکتور 03</t>
  </si>
  <si>
    <t>فاکتور 04</t>
  </si>
  <si>
    <t>فاکتور 05</t>
  </si>
  <si>
    <t>فاکتور 07</t>
  </si>
  <si>
    <t>فاکتور 09</t>
  </si>
  <si>
    <t>فاکتور 13</t>
  </si>
  <si>
    <t>فاکتور 14</t>
  </si>
  <si>
    <t>فاکتور 06</t>
  </si>
  <si>
    <t>فاکتور 08</t>
  </si>
  <si>
    <t>جاری سهامداران</t>
  </si>
  <si>
    <t>آقای محسن صفائی فراهانی(مدیراجرایی)</t>
  </si>
  <si>
    <t>شرکت تناوب</t>
  </si>
  <si>
    <t>سپهر مولد</t>
  </si>
  <si>
    <t>پرداختنی های غیر تجاری</t>
  </si>
  <si>
    <t>10-1</t>
  </si>
  <si>
    <t>10-2</t>
  </si>
  <si>
    <t>10-3</t>
  </si>
  <si>
    <t>10-4</t>
  </si>
  <si>
    <t>(افزایش) دریافتنی های عملیاتی</t>
  </si>
  <si>
    <t>هزینه های مالی</t>
  </si>
  <si>
    <t xml:space="preserve">خالص (سود)/ زیان تسعیر ارز </t>
  </si>
  <si>
    <t>سود ناشی از فروش دارایی های ثابت مشهود</t>
  </si>
  <si>
    <t>افزایش(کاهش) پرداختنی‌های عملیاتی</t>
  </si>
  <si>
    <t>علی زاهدیان</t>
  </si>
  <si>
    <t>ذخیره مزایای پایان خدمت</t>
  </si>
  <si>
    <t>حساب های پرداختنی :</t>
  </si>
  <si>
    <t>ذخیره مرخصی</t>
  </si>
  <si>
    <t xml:space="preserve">4- قضاوت‌ها در فرآیند بکارگیری رویه‌های حسابداری </t>
  </si>
  <si>
    <t>4-1- طبقه‌بندی سرمایه‌گذاری‌ها در طبقه دارایی‌های غیرجاری</t>
  </si>
  <si>
    <t>5- دارایی‌های ثابت مشهود</t>
  </si>
  <si>
    <t>6-دارائی های نامشهود</t>
  </si>
  <si>
    <t>7-سرمایه گذاری های بلندمدت</t>
  </si>
  <si>
    <t>10-5</t>
  </si>
  <si>
    <t>استهلاک انباشته :</t>
  </si>
  <si>
    <t>ذخيره مزاياي پايان خدمت كاركنان براساس يك ماه آخرين حقوق ثابت و مزاياي مستمر براي هر سال خدمت آنان محاسبه و در سال بعد تسویه می گردد.</t>
  </si>
  <si>
    <t>پرداخت های نقدی جهت تحصیل دارایی های در جریان تکمیل</t>
  </si>
  <si>
    <t>مبادلات غیرنقدی :</t>
  </si>
  <si>
    <t>تحصیل دارایی های درجریان تکمیل به صورت غیرنقد</t>
  </si>
  <si>
    <t xml:space="preserve">موضوع فعاليت شركت طبق ماده 2 اساسنامه عبارت است از احداث پالایشگاه های میعانات گازی و نفتی و بهره برداری از آن و تامین مواد اولیه، فروش محصولات تولیدی در داخل کشور، صدور به خارج از کشور، بازاریابی، صادرات و واردات، انجام فعالیت های بازرگانی و شرکت در مناقصات و مزایدات، اخذ تسهیلات وام و اعتبار از کلیه موسسات مالی و اعتباری داخلی و خارجی، اخذ و اعطای نمایندگی به اشخاص حقیقی و حقوقی داخلی و خارجی، مشارکت با اشخاص حقیقی و حقوقی و هر گونه فعالیتی که با موضوع شرکت مفید و موثر باشد.              </t>
  </si>
  <si>
    <t>این طرح، با هدف اجرای موافقت نامه تخصیص خوراک شماره م ب 93195 مورخ 1394/03/02 معاونت برنامه ریزی و نظارت بر منابع هیدروکربوری وزارت نفت جمهوری اسلامی ایران در منطقه ویژه اقتصادی انرژی پارس جنوبی، برای تولید محصولات گاز مایع، نفتای سبک و سنگین تصفیه شده ، نفت سفید، سوخت جت و نیز نفت گاز مطابق استاندارد مورد تائید وزارت نفت ج.ا.ا و استانداردهای بین المللی یورو 5  برنامه ریزی گردیده است.</t>
  </si>
  <si>
    <t>آن بخش از مخارج تامین مالی که مستقیماً قابل انتساب به تحصیل یک دارایی واجد شرایط است به عنوان بخشی از بهای تمام شده دارایی محسوب می شود.</t>
  </si>
  <si>
    <t>در صورت عدم وجود نفوذ قابل ملاحظه و یا کنترل، درآمد حاصل از سرمایه گذاری ها در زمان تصویب سود توسط مجمع عمومی صاحبان سهام شرکت سرمایه پذیر (تا تاریخ صورت وضعیت مالی) شناسایی می شود.</t>
  </si>
  <si>
    <t>3-8- مخارج سرمایه ای ساخت داراییها</t>
  </si>
  <si>
    <t>3-9- ذخایر</t>
  </si>
  <si>
    <t>3-9-1 - ذخيره مزاياي پايان خدمت كاركنان</t>
  </si>
  <si>
    <t>17- نقد حاصل از عملیات</t>
  </si>
  <si>
    <t xml:space="preserve">يادداشت‌هاي توضيحي </t>
  </si>
  <si>
    <t>علی الحساب سرمایه گذاری</t>
  </si>
  <si>
    <t>7-1</t>
  </si>
  <si>
    <t>7-2</t>
  </si>
  <si>
    <t>بهای تمام شده</t>
  </si>
  <si>
    <t xml:space="preserve">استهلاک انباشته </t>
  </si>
  <si>
    <t xml:space="preserve">صورت های مالی </t>
  </si>
  <si>
    <t>14-1</t>
  </si>
  <si>
    <t>جريان خالص ورود نقد حاصل از فعاليت‌هاي تامين مالي</t>
  </si>
  <si>
    <t>سال مالي</t>
  </si>
  <si>
    <t>تاريخ سند</t>
  </si>
  <si>
    <t>شمارة سند</t>
  </si>
  <si>
    <t>رديف</t>
  </si>
  <si>
    <t>شرح سند</t>
  </si>
  <si>
    <t>گردش | بدهكار</t>
  </si>
  <si>
    <t>گردش| بستانكار</t>
  </si>
  <si>
    <t>فراب اينترنشنال(پولاد)-هزينه خريد استيل استراکچر طي inv.#001-adish-typeB  به ارزش 171.841 يورو -نرخ122.129ريال نيما</t>
  </si>
  <si>
    <t>فراب اينترنشنال(پولاد)-هزينه خريد استيل استراکچر  طي inv.#002-adish-typeB  به ارزش 94.687 يورو-نرخ119.644ريال نيما</t>
  </si>
  <si>
    <t>فراب اينترنشنال(FGS001)-هزينه خريد ايرکولر طي inv.#003-adish-typeB  به ارزش 226.910.55 يورو-نرخ119.622ريال نيما</t>
  </si>
  <si>
    <t>فراب اينترنشنال(FGS001)-هزينه خريد ايرکولر طي inv.#003-adish-typeB  به ارزش 75.636/85 يورو-نرخ121.947ريال نيما(نرخ پيش پرداخت)</t>
  </si>
  <si>
    <t xml:space="preserve">سنگ آهن مرکزي رباط-دريافت 293.330 کيلوگرم ميلگرد آجدار نمره 20 في 40.200 بابت آورده غيرنقدي جهت افزايش سرمايه </t>
  </si>
  <si>
    <t xml:space="preserve">سنگ آهن مرکزي رباط-دريافت 96.330 کيلوگرم ميلگرد آجدار نمره 22 في 40.200 بابت آورده غيرنقدي جهت افزايش سرمايه </t>
  </si>
  <si>
    <t xml:space="preserve">سنگ آهن مرکزي رباط-دريافت 689.270 کيلوگرم ميلگرد آجدار نمره 25 في 40.200 بابت آورده غيرنقدي جهت افزايش سرمايه </t>
  </si>
  <si>
    <t xml:space="preserve">سنگ آهن مرکزي رباط-دريافت 41.160 کيلوگرم ميلگرد آجدار نمره 12 في 41.500 بابت آورده غيرنقدي جهت افزايش سرمايه </t>
  </si>
  <si>
    <t xml:space="preserve">سنگ آهن مرکزي رباط-دريافت 80.190 کيلوگرم ميلگرد آجدار نمره 16 في 40.500 بابت آورده غيرنقدي جهت افزايش سرمايه </t>
  </si>
  <si>
    <t xml:space="preserve">سنگ آهن مرکزي رباط-دريافت 61.040 کيلوگرم ميلگرد آجدار نمره 20 في 40.200 بابت آورده غيرنقدي جهت افزايش سرمايه </t>
  </si>
  <si>
    <t xml:space="preserve">سنگ آهن مرکزي رباط-دريافت 92.720 کيلوگرم ميلگرد آجدار نمره 22 في 92.720 بابت آورده غيرنقدي جهت افزايش سرمايه </t>
  </si>
  <si>
    <t xml:space="preserve">سنگ آهن مرکزي رباط-دريافت 244.910 کيلوگرم ميلگرد آجدار نمره 25 في 40.200 بابت آورده غيرنقدي جهت افزايش سرمايه </t>
  </si>
  <si>
    <t xml:space="preserve">سنگ آهن مرکزي رباط-دريافت 195.770 کيلوگرم ميلگرد آجدار نمره 32 في 40.500 بابت آورده غيرنقدي جهت افزايش سرمايه </t>
  </si>
  <si>
    <t>فراب اينترنشنال(دقيق+فرا+پويا+اتيلن)-هزينه خريد تجهيزات پايپينگ طي inv.#004-adish-typeB به ارزش 397.151/80 يورو -نرخ137.365ريال نيما</t>
  </si>
  <si>
    <t>فراب اينترنشنال(پاياصنعت)-هزينه خريد استيل استراکچر از فرآب طي inv.#005-adish-typeB  به ارزش 323.728/65 يورو-نرخ134.379ريال نيما</t>
  </si>
  <si>
    <t>فراب اينترنشنال(پاياصنعت)-هزينه خريد استيل استراکچر از فرآب طي inv.#005-adish-typeB  به ارزش 107.909/55 يورو-نرخ120.848ريال نيما(نرخ پيش پرداخت)</t>
  </si>
  <si>
    <t>فراب اينترنشنال(نيکان+پايا+هوايرکيش)-هزينه خريد استيل استراکچر طي inv.#007-adish-typeB  به ارزش 356.664/69 يورو -نرخ141.297ريال نيما</t>
  </si>
  <si>
    <t>فراب اينترنشنال(نيکان+پايا+هوايرکيش)-هزينه خريد استيل استراکچر طي inv.#007-adish-typeB  به ارزش 118.888/23 يورو -نرخ120.848ريال نيما(نرخ پيش پرداخت)</t>
  </si>
  <si>
    <t>فراب اينترنشنال(پايا)-هزينه خريد استيل استراکچر طي inv.#009-adish-typeB به ارزش 233.237/77 يورو-نرخ141.297ريال نيما</t>
  </si>
  <si>
    <t>فراب اينترنشنال(پايا)-هزينه خريد استيل استراکچر طي inv.#009-adish-typeB به ارزش 77.745/93 يورو-نرخ118.056ريال نيما(نرخ پيش پرداخت)</t>
  </si>
  <si>
    <t>سنگ آهن مرکزي رباط-ارسال 110.680 کيلوگرم ميلگرد آجدار نمره y16 في 57.798 بابت آورده غيرنقدي جهت افزايش سرمايه</t>
  </si>
  <si>
    <t xml:space="preserve">سنگ آهن مرکزي رباط-ارسال 155.360 کيلوگرم ميلگرد آجدار نمره y20 في 57.798  بابت آورده غيرنقدي جهت افزايش سرمايه </t>
  </si>
  <si>
    <t xml:space="preserve">سنگ آهن مرکزي رباط-ارسال 42.770 کيلوگرم ميلگرد آجدار نمره y32 في 57.798  بابت آورده غيرنقدي جهت افزايش سرمايه </t>
  </si>
  <si>
    <t>فراب اينترنشنال(FGS006)-هزينه خريد کلوم-تاور-شل-درام طي inv.#006-adish-typeB  به ارزش 1.218.717/56 يورو-نرخ146.943ريال نيما</t>
  </si>
  <si>
    <t>فراب اينترنشنال(FGS006)-هزينه خريد کلوم-تاور-شل-درام طي inv.#006-adish-typeB  به ارزش 406.239/19 يورو-نرخ121.947ريال نيما(نرخ پيش پرداخت)</t>
  </si>
  <si>
    <t>فراب اينترنشنال(پارس اتيلن ساوه)-هزينه خريد پاپينگ متريال طي inv.#008-adish-typeB به ارزش 498.036 يورو -نرخ146.943ريال نيما</t>
  </si>
  <si>
    <t>فراب اينترنشنال(پايا)-هزينه خريد استيل استراکچر طي inv.#013-adish-typeB  به ارزش 446.762/40 يورو-نرخ146.943ريال نيما</t>
  </si>
  <si>
    <t>فراب اينترنشنال-هزينه خريد آينم 1.8.13 طي inv.#014-adish-typeB  به ارزش 1.428.520.08 يورو-نرخ146.943ريال نيما</t>
  </si>
  <si>
    <t>فراب اينترنشنال-هزينه خريد آينم 1.8.13 طي inv.#014-adish-typeB  به ارزش 5.398/35 يورو-نرخ120.848ريال نيما(نرخ پيش پرداخت)</t>
  </si>
  <si>
    <t>سرمایه</t>
  </si>
  <si>
    <t>سود انباشته</t>
  </si>
  <si>
    <t>تخصیص اندوخته قانونی</t>
  </si>
  <si>
    <t>افزایش سرمایه</t>
  </si>
  <si>
    <t>مانده پیش پرداخت ارزی</t>
  </si>
  <si>
    <t>5-7-1</t>
  </si>
  <si>
    <t>5-7-2</t>
  </si>
  <si>
    <t>5-7-3</t>
  </si>
  <si>
    <t>9-1</t>
  </si>
  <si>
    <t>9-2</t>
  </si>
  <si>
    <t>محسن صفایی فراهانی</t>
  </si>
  <si>
    <t xml:space="preserve"> سرمایه گذاری در سهام شرکت ها به شرح زیر تفکیک می شود : </t>
  </si>
  <si>
    <t>بهره تسهیلات دریافتی</t>
  </si>
  <si>
    <t>دریافت نقدی بابت تامین مالی از سهامداران</t>
  </si>
  <si>
    <t>افزایش سرمایه از محل مطالبات سهامداران و سایر انتقالات غیرنقدی</t>
  </si>
  <si>
    <t>تودیع (استرداد) سپرده های بلندمدت در حساب شخصی سهامداران</t>
  </si>
  <si>
    <t>موضوع مشارکت مدنی</t>
  </si>
  <si>
    <t>مبلغ مشارکت مدنی</t>
  </si>
  <si>
    <t>سهم الشرکه بانک (نقدی)</t>
  </si>
  <si>
    <t>سهم الشرکه شریک (نقدی)</t>
  </si>
  <si>
    <t>سهم الشرکه شریک (غیرنقدی)</t>
  </si>
  <si>
    <t>نرخ سود بانک</t>
  </si>
  <si>
    <t>تعداد اقساط سالانه تسهیلات ارزی</t>
  </si>
  <si>
    <t>مدت مشارکت مدنی</t>
  </si>
  <si>
    <t>اداره مشارکت مدنی</t>
  </si>
  <si>
    <t>پرداخت سود مشارکت</t>
  </si>
  <si>
    <t>نرخ جرائم تاخیر تادیه</t>
  </si>
  <si>
    <t>نوع قرارداد</t>
  </si>
  <si>
    <t>اعطای تسهیلات به شرکت میعانات گازی آدیش جنوبی به منظور احداث پالایشگاه میعانات گازی به ظرفیت 60.000 بشکه در روز طی 340 روز کاری در سال جهت تولید محصولات نفتاسوخت جت، LPG و گازوئیل</t>
  </si>
  <si>
    <t>درصد سهم الشرکه</t>
  </si>
  <si>
    <t>مبلغ 11.790.081 میلیون ریال (1.012.720 میلیون ریال و 352.063 هزار دلار)</t>
  </si>
  <si>
    <t>250.000.000 دلار معادل 7.653.000 میلیون ریال</t>
  </si>
  <si>
    <t>167.718 میلیون ریال</t>
  </si>
  <si>
    <t>102.063.250 دلار و 845.003 میلیون ریال</t>
  </si>
  <si>
    <t>27 قسط در طی 7 سال (سال اول 3 قسط ، 6 سال بعد هر سال 4 قسط)</t>
  </si>
  <si>
    <t>از زمان عقد قرارداد به مدت 39 ماه لغایت شروع بهره برداری تجاری از طرح</t>
  </si>
  <si>
    <t>اداره مشارکت مدنی به عهده شرکت پالایش میعانات گازی آدیش جنوبی و برداشت از حساب مشترک با اجازه و نظارت بانک خواهد بود.</t>
  </si>
  <si>
    <t>سهم الشرکه بانک در مشارکت مدنی در پایان دوره مشارکت به متقاضی واگذار شده و پیش بینی شده است که بهای آن به صورت تقسیطی همراه با اصل تسهیلات از تقاضی دریافت گردد.</t>
  </si>
  <si>
    <t>مطابق با آخرین ضوابط و دستورالعمل های بانک مرکزی ج.ا.ا.</t>
  </si>
  <si>
    <t>خلاصه ای از طرح مصوب :</t>
  </si>
  <si>
    <t>شرکت تناوب(سهامدار و عضو هیئت مدیره)</t>
  </si>
  <si>
    <t>شرکت سنگ آهن مرکزی رباط(سهامدار و عضو هیئت مدیره)</t>
  </si>
  <si>
    <t>سیاوش زرگر یعقوبی(سهامدار)</t>
  </si>
  <si>
    <t>غلامرضا صحرائیان (سهامدار و عضو هیئت مدیره)</t>
  </si>
  <si>
    <t>شرکت سپهر مولد (عضو هیئت مدیره مشترک)</t>
  </si>
  <si>
    <t>سهامدار و عضو هیئت مدیره</t>
  </si>
  <si>
    <t xml:space="preserve">غلامرضا صحرائیان </t>
  </si>
  <si>
    <t>مبلغ - میلیون ریال</t>
  </si>
  <si>
    <t>محسن صفایی فراهانی(عضو هیئت مدیره)</t>
  </si>
  <si>
    <t>6 درصد در سال</t>
  </si>
  <si>
    <t>مانده در پایان سال 1399</t>
  </si>
  <si>
    <t>مبلغ دفتری در پایان سال 1399</t>
  </si>
  <si>
    <t>Code1</t>
  </si>
  <si>
    <t>Code2</t>
  </si>
  <si>
    <t>Code3</t>
  </si>
  <si>
    <t>عنوان حساب</t>
  </si>
  <si>
    <t>کد حساب</t>
  </si>
  <si>
    <t>گردش طی دوره بدهکار</t>
  </si>
  <si>
    <t>گردش طی دوره بستانکار</t>
  </si>
  <si>
    <t>گردش قبل دوره بدهکار</t>
  </si>
  <si>
    <t>گردش قبل دوره بستانکار</t>
  </si>
  <si>
    <t>مانده تاکنون بدهکار</t>
  </si>
  <si>
    <t>مانده تاکنون بستانکار</t>
  </si>
  <si>
    <t>1</t>
  </si>
  <si>
    <t>داراییهای جاری</t>
  </si>
  <si>
    <t>111</t>
  </si>
  <si>
    <t>موجودی نقد و بانک</t>
  </si>
  <si>
    <t>11111</t>
  </si>
  <si>
    <t>موجودی نزد صندوق ارزی</t>
  </si>
  <si>
    <t>110001</t>
  </si>
  <si>
    <t>صندوق دفتر مرکزی</t>
  </si>
  <si>
    <t/>
  </si>
  <si>
    <t>11121</t>
  </si>
  <si>
    <t>موجودی نزد بانکها ریالی</t>
  </si>
  <si>
    <t>100001</t>
  </si>
  <si>
    <t>بانک اقتصاد نوین شعبه حام جم 1-5278624-2-215</t>
  </si>
  <si>
    <t>100002</t>
  </si>
  <si>
    <t>بانک اقتصاد نوین شعبه حام جم 1-5278624-850-215</t>
  </si>
  <si>
    <t>100003</t>
  </si>
  <si>
    <t>بانک ملت شعبه سازمان گسترش 8375650927</t>
  </si>
  <si>
    <t>100004</t>
  </si>
  <si>
    <t>بانک ملت شعبه سازمان گسترش 8379602926</t>
  </si>
  <si>
    <t>100006</t>
  </si>
  <si>
    <t>بانک صنعت و معدن شعبه توسعه ملی 0100047006009</t>
  </si>
  <si>
    <t>100007</t>
  </si>
  <si>
    <t>بانک صنعت و معدن شعبه توسعه ملی 0200079432000</t>
  </si>
  <si>
    <t>100008</t>
  </si>
  <si>
    <t>بانک صنعت و معدن شعبه توسعه ملی 0200077349001</t>
  </si>
  <si>
    <t>100009</t>
  </si>
  <si>
    <t>بانک سامان شعبه دکتر فاطمی 1-2189814-40-810</t>
  </si>
  <si>
    <t>100011</t>
  </si>
  <si>
    <t>بانک کشاورزی شعبه ملاصدرا 90334806-6</t>
  </si>
  <si>
    <t>100013</t>
  </si>
  <si>
    <t>بانک تجارت مستقل مرکزی  289041664</t>
  </si>
  <si>
    <t>100017</t>
  </si>
  <si>
    <t>بانک تجارت شعبه اکو 306827022</t>
  </si>
  <si>
    <t>100018</t>
  </si>
  <si>
    <t>بانک تجارت شعبه اکو 306833111</t>
  </si>
  <si>
    <t>100019</t>
  </si>
  <si>
    <t>بانک تجارت مستقل مرکزی  356806417</t>
  </si>
  <si>
    <t>11141</t>
  </si>
  <si>
    <t>موجودی نزد تنخواه گردان ها</t>
  </si>
  <si>
    <t>550001</t>
  </si>
  <si>
    <t>عبدالحمید مبصری</t>
  </si>
  <si>
    <t>600016</t>
  </si>
  <si>
    <t>محسن  خستو</t>
  </si>
  <si>
    <t>600169</t>
  </si>
  <si>
    <t>مهدی دمیرچی</t>
  </si>
  <si>
    <t>600201</t>
  </si>
  <si>
    <t>خلیل ذریه عباسی</t>
  </si>
  <si>
    <t>11112</t>
  </si>
  <si>
    <t>موجودی نزد صندوق ریالی</t>
  </si>
  <si>
    <t>11122</t>
  </si>
  <si>
    <t>موجودی نزد بانکهای ارزی</t>
  </si>
  <si>
    <t>100005</t>
  </si>
  <si>
    <t>بانک ملت شعبه سازمان گسترش 8304302209</t>
  </si>
  <si>
    <t>100014</t>
  </si>
  <si>
    <t>بانک تجارت مستقل مرکزی  173673329</t>
  </si>
  <si>
    <t>121</t>
  </si>
  <si>
    <t>سرمایه گذاری های کوتاه مدت</t>
  </si>
  <si>
    <t>12112</t>
  </si>
  <si>
    <t>سپرده های کوتاه مدت نزد بانکها</t>
  </si>
  <si>
    <t>100012</t>
  </si>
  <si>
    <t>بانک اقتصاد نوین شعبه حام جم بانک اقتصادنوین 147-850-51525360-1</t>
  </si>
  <si>
    <t>141</t>
  </si>
  <si>
    <t>اسناد دریافتنی غیر تجاری</t>
  </si>
  <si>
    <t>14121</t>
  </si>
  <si>
    <t>اسناد دریافتنی غیر تجاری نزد بانک</t>
  </si>
  <si>
    <t>142</t>
  </si>
  <si>
    <t>سایر حسابهای دریافتنی</t>
  </si>
  <si>
    <t>14211</t>
  </si>
  <si>
    <t>400005</t>
  </si>
  <si>
    <t>زیرساخت فراگیر پالایشی سیراف</t>
  </si>
  <si>
    <t>400050</t>
  </si>
  <si>
    <t>400105</t>
  </si>
  <si>
    <t>ذوب آهن آریان بوئین زهرا</t>
  </si>
  <si>
    <t>400116</t>
  </si>
  <si>
    <t>صنعت پژوهان ماهان</t>
  </si>
  <si>
    <t>400187</t>
  </si>
  <si>
    <t>پترو فرآیند راژان</t>
  </si>
  <si>
    <t>400198</t>
  </si>
  <si>
    <t>فلزات نوین تجارت آزاد</t>
  </si>
  <si>
    <t>600266</t>
  </si>
  <si>
    <t>حسینعلی حجاری زاده</t>
  </si>
  <si>
    <t>14221</t>
  </si>
  <si>
    <t>وام کارکنان</t>
  </si>
  <si>
    <t>600006</t>
  </si>
  <si>
    <t>حسین سمیعی کیا</t>
  </si>
  <si>
    <t>600007</t>
  </si>
  <si>
    <t>مجتبی زرافشانی</t>
  </si>
  <si>
    <t>600012</t>
  </si>
  <si>
    <t>محمدرضا رودپیش زاده فومنی</t>
  </si>
  <si>
    <t>14223</t>
  </si>
  <si>
    <t>جاری کارکنان</t>
  </si>
  <si>
    <t>600001</t>
  </si>
  <si>
    <t>امیرعباس ایماغیان</t>
  </si>
  <si>
    <t>600002</t>
  </si>
  <si>
    <t>زینب امین زاده</t>
  </si>
  <si>
    <t>600005</t>
  </si>
  <si>
    <t>پروین صادق آبادی</t>
  </si>
  <si>
    <t>600008</t>
  </si>
  <si>
    <t>پروانه طاهرخانی</t>
  </si>
  <si>
    <t>600009</t>
  </si>
  <si>
    <t>سپیده  بیاتی</t>
  </si>
  <si>
    <t>14231</t>
  </si>
  <si>
    <t>علی الحساب کارکنان</t>
  </si>
  <si>
    <t>143</t>
  </si>
  <si>
    <t>سپرده ها و ودایع</t>
  </si>
  <si>
    <t>14311</t>
  </si>
  <si>
    <t>ودیعه اجاره -دریافتنی</t>
  </si>
  <si>
    <t>550047</t>
  </si>
  <si>
    <t>14359</t>
  </si>
  <si>
    <t>سایر سپرده ها-دریافتنی گمرکی</t>
  </si>
  <si>
    <t>400125</t>
  </si>
  <si>
    <t>حمل و نقل بین المللی شاهو ترابر پارس</t>
  </si>
  <si>
    <t>400155</t>
  </si>
  <si>
    <t>کشتیرانی هوپاد دریا</t>
  </si>
  <si>
    <t>400169</t>
  </si>
  <si>
    <t>آریا ترابر البرز</t>
  </si>
  <si>
    <t>400178</t>
  </si>
  <si>
    <t>فرشته اقیانوس آبی</t>
  </si>
  <si>
    <t>400203</t>
  </si>
  <si>
    <t>حمل و نقل بین المللی هماهنگ بار پارس</t>
  </si>
  <si>
    <t>400211</t>
  </si>
  <si>
    <t>توسعه تجارت روبینا</t>
  </si>
  <si>
    <t>400215</t>
  </si>
  <si>
    <t>حمل و نقل بین المللی توشه بر</t>
  </si>
  <si>
    <t>400221</t>
  </si>
  <si>
    <t>درسا ترابر آسیا</t>
  </si>
  <si>
    <t>400240</t>
  </si>
  <si>
    <t>دریا بار</t>
  </si>
  <si>
    <t>14322</t>
  </si>
  <si>
    <t>سپرده ضمانتنامه های پیش پرداخت بانکی</t>
  </si>
  <si>
    <t>400051</t>
  </si>
  <si>
    <t>فرآب اینترنشنال</t>
  </si>
  <si>
    <t>400081</t>
  </si>
  <si>
    <t>14323</t>
  </si>
  <si>
    <t>سپرده گشایش اعتبار اسنادی</t>
  </si>
  <si>
    <t>400006</t>
  </si>
  <si>
    <t>بانک صنعت و معدن</t>
  </si>
  <si>
    <t>14360</t>
  </si>
  <si>
    <t>سایر سپرده ها-دریافتنی</t>
  </si>
  <si>
    <t>400260</t>
  </si>
  <si>
    <t>بانک تجارت</t>
  </si>
  <si>
    <t>181</t>
  </si>
  <si>
    <t>پیش پرداختها</t>
  </si>
  <si>
    <t>18111</t>
  </si>
  <si>
    <t>پیش پرداخت خرید مواد و مصالح</t>
  </si>
  <si>
    <t>400092</t>
  </si>
  <si>
    <t>حمل و نقل کهورک بار لامرد</t>
  </si>
  <si>
    <t>400114</t>
  </si>
  <si>
    <t>تولیدی و صنعتی فراسان</t>
  </si>
  <si>
    <t>400117</t>
  </si>
  <si>
    <t>بهبد صنعت پارس</t>
  </si>
  <si>
    <t>400121</t>
  </si>
  <si>
    <t>مهندسی سازه فرافن</t>
  </si>
  <si>
    <t>400127</t>
  </si>
  <si>
    <t>صنعتی صافیاد</t>
  </si>
  <si>
    <t>400146</t>
  </si>
  <si>
    <t>برنا الکترونیک</t>
  </si>
  <si>
    <t>400132</t>
  </si>
  <si>
    <t>ریخته گری برناگداز</t>
  </si>
  <si>
    <t>400153</t>
  </si>
  <si>
    <t>اریس اوکسین</t>
  </si>
  <si>
    <t>400157</t>
  </si>
  <si>
    <t>شرکت تولیدی و صنعتی سیم و کابل مغان</t>
  </si>
  <si>
    <t>400168</t>
  </si>
  <si>
    <t>فولاد مبارکه اصفهان</t>
  </si>
  <si>
    <t>400131</t>
  </si>
  <si>
    <t>شرکت بین المللی ساروج بوشهر</t>
  </si>
  <si>
    <t>400136</t>
  </si>
  <si>
    <t>دقیق سازان آراز</t>
  </si>
  <si>
    <t>400196</t>
  </si>
  <si>
    <t>آهن آلات نوین آرکا</t>
  </si>
  <si>
    <t>400208</t>
  </si>
  <si>
    <t>سیراف بتن جنوب (مرضیه هدایتی)</t>
  </si>
  <si>
    <t>400214</t>
  </si>
  <si>
    <t>گروه صنعتی شاهرخی</t>
  </si>
  <si>
    <t>400224</t>
  </si>
  <si>
    <t>سیمان مند دشتی</t>
  </si>
  <si>
    <t>18115</t>
  </si>
  <si>
    <t>پیش پرداخت خریدهای خارجی</t>
  </si>
  <si>
    <t>400097</t>
  </si>
  <si>
    <t>مهندسی پایاصنعت تیران</t>
  </si>
  <si>
    <t>400165</t>
  </si>
  <si>
    <t>مهندسین مشاور تهران جوان</t>
  </si>
  <si>
    <t>400171</t>
  </si>
  <si>
    <t>نوین دانش آینده</t>
  </si>
  <si>
    <t>400174</t>
  </si>
  <si>
    <t>تهویه سیستمهای تهویه مطبوع</t>
  </si>
  <si>
    <t>400175</t>
  </si>
  <si>
    <t>هوا ابزار تهران (هتکو)</t>
  </si>
  <si>
    <t>400177</t>
  </si>
  <si>
    <t>بازرگانی ایران ترانسفو</t>
  </si>
  <si>
    <t>400179</t>
  </si>
  <si>
    <t>KTI</t>
  </si>
  <si>
    <t>400184</t>
  </si>
  <si>
    <t>پمپهای صنعتی ایران IIP</t>
  </si>
  <si>
    <t>400207</t>
  </si>
  <si>
    <t>پترو پویش سهند</t>
  </si>
  <si>
    <t>400209</t>
  </si>
  <si>
    <t>RMT (محمد رضوانیان)</t>
  </si>
  <si>
    <t>400212</t>
  </si>
  <si>
    <t>انرژی کویر پایا (EKP)</t>
  </si>
  <si>
    <t>400217</t>
  </si>
  <si>
    <t>ایران تابلو</t>
  </si>
  <si>
    <t>400219</t>
  </si>
  <si>
    <t>زافرتک ZAFFERTEC</t>
  </si>
  <si>
    <t>400234</t>
  </si>
  <si>
    <t>رود هارت RPG</t>
  </si>
  <si>
    <t>400235</t>
  </si>
  <si>
    <t>هیسکو (HIS CO)</t>
  </si>
  <si>
    <t>400236</t>
  </si>
  <si>
    <t>تولیدی سیم و کابل یزد</t>
  </si>
  <si>
    <t>18131</t>
  </si>
  <si>
    <t>400049</t>
  </si>
  <si>
    <t>راهکار برتر آراد پایا(پوپک)</t>
  </si>
  <si>
    <t>400025</t>
  </si>
  <si>
    <t>همکاران سیستم</t>
  </si>
  <si>
    <t>400056</t>
  </si>
  <si>
    <t>سازمان منطقه ویژه اقتصادی انرژی پارس</t>
  </si>
  <si>
    <t>400238</t>
  </si>
  <si>
    <t>همکاران سیستم پناه تهران</t>
  </si>
  <si>
    <t>400252</t>
  </si>
  <si>
    <t>پرشیا سیس خاورمیانه</t>
  </si>
  <si>
    <t>400190</t>
  </si>
  <si>
    <t>داده پردازی نیک آفرین امروز پارسیان</t>
  </si>
  <si>
    <t>400200</t>
  </si>
  <si>
    <t>مهندسی مشاوران شیراز انرژی (مشیران)</t>
  </si>
  <si>
    <t>600278</t>
  </si>
  <si>
    <t>محسن خسروی</t>
  </si>
  <si>
    <t>18141</t>
  </si>
  <si>
    <t>پیش پرداخت هزینه ها</t>
  </si>
  <si>
    <t>400014</t>
  </si>
  <si>
    <t>کوشا منش</t>
  </si>
  <si>
    <t>400023</t>
  </si>
  <si>
    <t>آینده نگاران</t>
  </si>
  <si>
    <t>400099</t>
  </si>
  <si>
    <t>بنیاد علوم کاربردی رازی</t>
  </si>
  <si>
    <t>400101</t>
  </si>
  <si>
    <t>گروه فناوری ارتباطات و اطلاعات شاتل</t>
  </si>
  <si>
    <t>400180</t>
  </si>
  <si>
    <t>حمل و نقل بین المللی راه نیک ترابر</t>
  </si>
  <si>
    <t>400181</t>
  </si>
  <si>
    <t>گلنور</t>
  </si>
  <si>
    <t>400185</t>
  </si>
  <si>
    <t>ظریف صنعت پیشرو</t>
  </si>
  <si>
    <t>400194</t>
  </si>
  <si>
    <t>نارفوم کار</t>
  </si>
  <si>
    <t>400216</t>
  </si>
  <si>
    <t>شرکت آب و فاضلاب</t>
  </si>
  <si>
    <t>400241</t>
  </si>
  <si>
    <t>شرکت گاز استان بوشهر</t>
  </si>
  <si>
    <t>400242</t>
  </si>
  <si>
    <t>گسترش خدمات ایمنیو آتش نشانی نگهبان</t>
  </si>
  <si>
    <t>400250</t>
  </si>
  <si>
    <t>موج سوم برگ سبز</t>
  </si>
  <si>
    <t>600277</t>
  </si>
  <si>
    <t>امیر  کیخسرو حقیقی</t>
  </si>
  <si>
    <t>18143</t>
  </si>
  <si>
    <t>پیش پرداخت بیمه</t>
  </si>
  <si>
    <t>400077</t>
  </si>
  <si>
    <t>بیمه ایران</t>
  </si>
  <si>
    <t>400104</t>
  </si>
  <si>
    <t>بیمه آسیا</t>
  </si>
  <si>
    <t>18151</t>
  </si>
  <si>
    <t>پیش پرداخت دارایی ثابت</t>
  </si>
  <si>
    <t>400120</t>
  </si>
  <si>
    <t>پارس لیبهر-علی حسین آبادی</t>
  </si>
  <si>
    <t>400188</t>
  </si>
  <si>
    <t>تابش تابلو</t>
  </si>
  <si>
    <t>400253</t>
  </si>
  <si>
    <t>گنجینه مهر پارس</t>
  </si>
  <si>
    <t>600267</t>
  </si>
  <si>
    <t>سیدحسین میری (صنایع چوب میری)</t>
  </si>
  <si>
    <t>داراییهای غیرجاری</t>
  </si>
  <si>
    <t>221</t>
  </si>
  <si>
    <t>سرمایه گذاری های بلند مدت</t>
  </si>
  <si>
    <t>22141</t>
  </si>
  <si>
    <t>سرمایه گذاری در سایر شرکتها</t>
  </si>
  <si>
    <t>251</t>
  </si>
  <si>
    <t>داراییهای ثابت</t>
  </si>
  <si>
    <t>25111</t>
  </si>
  <si>
    <t>25122</t>
  </si>
  <si>
    <t>ساختمان</t>
  </si>
  <si>
    <t>تاسیسات</t>
  </si>
  <si>
    <t>25124</t>
  </si>
  <si>
    <t>25125</t>
  </si>
  <si>
    <t>ابزار آلات و قالبها</t>
  </si>
  <si>
    <t>25126</t>
  </si>
  <si>
    <t>وسایط نقلیه</t>
  </si>
  <si>
    <t>25127</t>
  </si>
  <si>
    <t>25182</t>
  </si>
  <si>
    <t>استهلاک انباشته ساختمان</t>
  </si>
  <si>
    <t>25184</t>
  </si>
  <si>
    <t>استهلاک انباشته ماشین آلات و تجهیزات</t>
  </si>
  <si>
    <t>25185</t>
  </si>
  <si>
    <t>استهلاک انباشته ابزار آلات و قالبها</t>
  </si>
  <si>
    <t>25186</t>
  </si>
  <si>
    <t>استهلاک انباشته وسایط نقلیه</t>
  </si>
  <si>
    <t>25187</t>
  </si>
  <si>
    <t>استهلاک انباشته اثاثه و منصوبات</t>
  </si>
  <si>
    <t>261</t>
  </si>
  <si>
    <t>داراییهای در جریان تکمیل</t>
  </si>
  <si>
    <t>26111</t>
  </si>
  <si>
    <t>300001</t>
  </si>
  <si>
    <t>مالی</t>
  </si>
  <si>
    <t>300002</t>
  </si>
  <si>
    <t>اداری</t>
  </si>
  <si>
    <t>300003</t>
  </si>
  <si>
    <t>تدارکات</t>
  </si>
  <si>
    <t>300004</t>
  </si>
  <si>
    <t>بازرگانی</t>
  </si>
  <si>
    <t>300005</t>
  </si>
  <si>
    <t>مهندسی</t>
  </si>
  <si>
    <t>300006</t>
  </si>
  <si>
    <t>بازرسی و کنترل کیفیت</t>
  </si>
  <si>
    <t>300007</t>
  </si>
  <si>
    <t>برنامه ریزی و کنترل پروژه</t>
  </si>
  <si>
    <t>26113</t>
  </si>
  <si>
    <t>هزینه های عمومی و اداری</t>
  </si>
  <si>
    <t>26114</t>
  </si>
  <si>
    <t>مواد و مصالح</t>
  </si>
  <si>
    <t>26115</t>
  </si>
  <si>
    <t>هزینه های عملیاتی</t>
  </si>
  <si>
    <t>300032</t>
  </si>
  <si>
    <t>واحدهای جانبی (Utility)</t>
  </si>
  <si>
    <t>26116</t>
  </si>
  <si>
    <t>26191</t>
  </si>
  <si>
    <t>پیش پرداخت سرمایه ا ی</t>
  </si>
  <si>
    <t>271</t>
  </si>
  <si>
    <t>داراییهای نامشهود</t>
  </si>
  <si>
    <t>27121</t>
  </si>
  <si>
    <t>27122</t>
  </si>
  <si>
    <t>استهلاک انباشته نرم افزارها</t>
  </si>
  <si>
    <t>27131</t>
  </si>
  <si>
    <t>حق انشعاب آب</t>
  </si>
  <si>
    <t>27132</t>
  </si>
  <si>
    <t>حق انشعاب گاز</t>
  </si>
  <si>
    <t>27134</t>
  </si>
  <si>
    <t>حق انشعاب برق</t>
  </si>
  <si>
    <t>3</t>
  </si>
  <si>
    <t>بدهیهای جاری</t>
  </si>
  <si>
    <t>342</t>
  </si>
  <si>
    <t>سایر حسابها و اسناد پرداختنی غیر تجاری</t>
  </si>
  <si>
    <t>34211</t>
  </si>
  <si>
    <t>سایر اسناد پرداختنی</t>
  </si>
  <si>
    <t>34221</t>
  </si>
  <si>
    <t>سایر حسابهای پرداختنی</t>
  </si>
  <si>
    <t>400024</t>
  </si>
  <si>
    <t>دنیای پردازش</t>
  </si>
  <si>
    <t>400034</t>
  </si>
  <si>
    <t>مبلمان اداری نوژن</t>
  </si>
  <si>
    <t>400040</t>
  </si>
  <si>
    <t>ارتباط نوین</t>
  </si>
  <si>
    <t>400042</t>
  </si>
  <si>
    <t>پولاد پیچ کار</t>
  </si>
  <si>
    <t>400068</t>
  </si>
  <si>
    <t>مهندسین مشاور نگر اندیش</t>
  </si>
  <si>
    <t>400078</t>
  </si>
  <si>
    <t>ماه تابان رایانه</t>
  </si>
  <si>
    <t>400080</t>
  </si>
  <si>
    <t>ترسیم گران اندیشه پویا</t>
  </si>
  <si>
    <t>400087</t>
  </si>
  <si>
    <t>پاژ پرداز سامانه</t>
  </si>
  <si>
    <t>400093</t>
  </si>
  <si>
    <t>گروه فنی مهندسی اتوسیستم(حمیدرضاغلامیان)</t>
  </si>
  <si>
    <t>400094</t>
  </si>
  <si>
    <t>400095</t>
  </si>
  <si>
    <t>پرتو پرواز فردا</t>
  </si>
  <si>
    <t>400096</t>
  </si>
  <si>
    <t>فناوری پند کاسپین</t>
  </si>
  <si>
    <t>400102</t>
  </si>
  <si>
    <t>خدمات ماشین اداری رامتین(رستم فرودیان)</t>
  </si>
  <si>
    <t>400110</t>
  </si>
  <si>
    <t>لوید آلمان کیش</t>
  </si>
  <si>
    <t>400112</t>
  </si>
  <si>
    <t>پرنیان پی سیراف-جواد حسن پور</t>
  </si>
  <si>
    <t>400115</t>
  </si>
  <si>
    <t>رایانه افزار خط سبز</t>
  </si>
  <si>
    <t>400126</t>
  </si>
  <si>
    <t>گروه تولیدی نیکان تک ایرانیان</t>
  </si>
  <si>
    <t>400133</t>
  </si>
  <si>
    <t>پوشش های محافظتی جنوب</t>
  </si>
  <si>
    <t>400134</t>
  </si>
  <si>
    <t>شن و ماسه بهار جاشک-عبداله بحرانی</t>
  </si>
  <si>
    <t>400141</t>
  </si>
  <si>
    <t>کاریز هیدرو سازه گیل</t>
  </si>
  <si>
    <t>400142</t>
  </si>
  <si>
    <t>بازرسی فنی ایرانیان-ایریکو</t>
  </si>
  <si>
    <t>400143</t>
  </si>
  <si>
    <t>آجر صدف-سیدرضا سیدین</t>
  </si>
  <si>
    <t>400144</t>
  </si>
  <si>
    <t>تولیدی پی.ای.اس</t>
  </si>
  <si>
    <t>400152</t>
  </si>
  <si>
    <t>فروشگاه آهن اسکندری-وحید نجاری</t>
  </si>
  <si>
    <t>400154</t>
  </si>
  <si>
    <t>مرکز تخصصی طب کار پایوران راه سلامت</t>
  </si>
  <si>
    <t>400158</t>
  </si>
  <si>
    <t>کاوشکاران آزمون های غیر مخرب دقیق</t>
  </si>
  <si>
    <t>400159</t>
  </si>
  <si>
    <t>تولیدی و بازرگانی نیاشیمی</t>
  </si>
  <si>
    <t>400163</t>
  </si>
  <si>
    <t>مهرطلب جی</t>
  </si>
  <si>
    <t>400164</t>
  </si>
  <si>
    <t>آذین تجهیز مهر</t>
  </si>
  <si>
    <t>400166</t>
  </si>
  <si>
    <t>اطمینان تجارت خبره</t>
  </si>
  <si>
    <t>400167</t>
  </si>
  <si>
    <t>تدبیر نگاران زاگرس</t>
  </si>
  <si>
    <t>400170</t>
  </si>
  <si>
    <t>ملی صنایع پتروشیمی</t>
  </si>
  <si>
    <t>400172</t>
  </si>
  <si>
    <t>بهساز فرآیند سام سیستم</t>
  </si>
  <si>
    <t>400173</t>
  </si>
  <si>
    <t>بیمارستان نیکان</t>
  </si>
  <si>
    <t>400176</t>
  </si>
  <si>
    <t>خبرگان بین المللی تهران</t>
  </si>
  <si>
    <t>400182</t>
  </si>
  <si>
    <t>آماک کوشا</t>
  </si>
  <si>
    <t>400183</t>
  </si>
  <si>
    <t>آدلی آرا بنا</t>
  </si>
  <si>
    <t>400186</t>
  </si>
  <si>
    <t>بازرگانی کالای آهن و چوب کرمی</t>
  </si>
  <si>
    <t>400189</t>
  </si>
  <si>
    <t>طلوع انرژی</t>
  </si>
  <si>
    <t>400191</t>
  </si>
  <si>
    <t>ایده پردازان پروچیستا-مجید رازی</t>
  </si>
  <si>
    <t>400192</t>
  </si>
  <si>
    <t>صنعتی آما</t>
  </si>
  <si>
    <t>400193</t>
  </si>
  <si>
    <t>تامین کالای پارسیان</t>
  </si>
  <si>
    <t>400195</t>
  </si>
  <si>
    <t>فروشگاه تک سیکلت</t>
  </si>
  <si>
    <t>400197</t>
  </si>
  <si>
    <t>شرکت صنعتی و شیمیایی رنگین زره</t>
  </si>
  <si>
    <t>400199</t>
  </si>
  <si>
    <t>مبلمان اداری و خانگی پاکرو</t>
  </si>
  <si>
    <t>400201</t>
  </si>
  <si>
    <t>فن آوران آواسیس</t>
  </si>
  <si>
    <t>400202</t>
  </si>
  <si>
    <t>تهویه بهاران</t>
  </si>
  <si>
    <t>400204</t>
  </si>
  <si>
    <t>روشن جام یلدا</t>
  </si>
  <si>
    <t>400205</t>
  </si>
  <si>
    <t>بازرگانی صفری(مسلم صفری)</t>
  </si>
  <si>
    <t>400210</t>
  </si>
  <si>
    <t>رایکا بنیس</t>
  </si>
  <si>
    <t>400213</t>
  </si>
  <si>
    <t>مبلمان اداری امیران (برادران اسماعیلی)</t>
  </si>
  <si>
    <t>400218</t>
  </si>
  <si>
    <t>خزر فن تهویه</t>
  </si>
  <si>
    <t>400220</t>
  </si>
  <si>
    <t>کیمیا فرآیند جم (زهرا فلاحت پیشه)</t>
  </si>
  <si>
    <t>400222</t>
  </si>
  <si>
    <t>کاسپین سفیر کالا</t>
  </si>
  <si>
    <t>400223</t>
  </si>
  <si>
    <t>آیلار صنعت سبلان</t>
  </si>
  <si>
    <t>400226</t>
  </si>
  <si>
    <t>تهیه و حمل مصالح قایدی(حسن قایدی)</t>
  </si>
  <si>
    <t>400227</t>
  </si>
  <si>
    <t>لوازم خانگی برادران</t>
  </si>
  <si>
    <t>400228</t>
  </si>
  <si>
    <t>بازرگانی نوتاش صنعت سهند</t>
  </si>
  <si>
    <t>400230</t>
  </si>
  <si>
    <t>تجارت گستر سیراف سپهر</t>
  </si>
  <si>
    <t>400231</t>
  </si>
  <si>
    <t>لوازم بهداشتی ساختمانی امانیه</t>
  </si>
  <si>
    <t>400232</t>
  </si>
  <si>
    <t>خدامت فنی تروسیان</t>
  </si>
  <si>
    <t>400237</t>
  </si>
  <si>
    <t>صنایع رنگینه و کاتالیست پارس</t>
  </si>
  <si>
    <t>400239</t>
  </si>
  <si>
    <t>دکو موج</t>
  </si>
  <si>
    <t>400243</t>
  </si>
  <si>
    <t>مدیریت آبرسانی خلیج فارس</t>
  </si>
  <si>
    <t>400244</t>
  </si>
  <si>
    <t>آشکارسازان حریق</t>
  </si>
  <si>
    <t>400245</t>
  </si>
  <si>
    <t>گروه صنعتی آمود</t>
  </si>
  <si>
    <t>400247</t>
  </si>
  <si>
    <t>پیمانکاری حمل ماسه بادی بحرانی-محمد بحرانی</t>
  </si>
  <si>
    <t>400251</t>
  </si>
  <si>
    <t>انتشارات یساولی</t>
  </si>
  <si>
    <t>400254</t>
  </si>
  <si>
    <t>آب گستران اندیشه ساز</t>
  </si>
  <si>
    <t>550026</t>
  </si>
  <si>
    <t>محسن صفائی فراهانی</t>
  </si>
  <si>
    <t>600268</t>
  </si>
  <si>
    <t>زینب قدرتی(فروشگاه رویال)</t>
  </si>
  <si>
    <t>600269</t>
  </si>
  <si>
    <t>محسن خسروی(هاست کوشان)</t>
  </si>
  <si>
    <t>600270</t>
  </si>
  <si>
    <t>سید وحید موسوی راد (هوشمند فنی یار)</t>
  </si>
  <si>
    <t>600276</t>
  </si>
  <si>
    <t>تقی شهرابی فراهانی</t>
  </si>
  <si>
    <t>600279</t>
  </si>
  <si>
    <t>جام نما (غلامرضا احدی)</t>
  </si>
  <si>
    <t>34231</t>
  </si>
  <si>
    <t>400008</t>
  </si>
  <si>
    <t>امور مالیاتی بوشهر - واحد 881521-کلاسه 743</t>
  </si>
  <si>
    <t>34232</t>
  </si>
  <si>
    <t>مالیات تکلیفی پرداختنی</t>
  </si>
  <si>
    <t>400007</t>
  </si>
  <si>
    <t>امور مالیاتی شمال تهران - واحد 401623 - کلاسه 351</t>
  </si>
  <si>
    <t>34235</t>
  </si>
  <si>
    <t>مالیات اجاره پرداختنی</t>
  </si>
  <si>
    <t>34237</t>
  </si>
  <si>
    <t>حق بیمه پرداختنی کارکنان</t>
  </si>
  <si>
    <t>400010</t>
  </si>
  <si>
    <t>سازمان تامین اجتماعی شعبه 25 تهران</t>
  </si>
  <si>
    <t>400011</t>
  </si>
  <si>
    <t>سازمان تامین اجتماعی  شعبه کنگان</t>
  </si>
  <si>
    <t>34241</t>
  </si>
  <si>
    <t>600010</t>
  </si>
  <si>
    <t>پریسا صفائی فراهانی</t>
  </si>
  <si>
    <t>600011</t>
  </si>
  <si>
    <t>سمیه جورقانیان</t>
  </si>
  <si>
    <t>600013</t>
  </si>
  <si>
    <t>سیدمحمد حسینی کیا</t>
  </si>
  <si>
    <t>600017</t>
  </si>
  <si>
    <t>آرام  ابراهیمیان</t>
  </si>
  <si>
    <t>600019</t>
  </si>
  <si>
    <t>آرام  فاطمی</t>
  </si>
  <si>
    <t>600033</t>
  </si>
  <si>
    <t>محمد مهدی موحدی</t>
  </si>
  <si>
    <t>600036</t>
  </si>
  <si>
    <t>محمد رضا محمود پور</t>
  </si>
  <si>
    <t>600042</t>
  </si>
  <si>
    <t>سعید رضا حافظ عقیلی</t>
  </si>
  <si>
    <t>600043</t>
  </si>
  <si>
    <t>سید بابک لطفی زاده</t>
  </si>
  <si>
    <t>600048</t>
  </si>
  <si>
    <t>محمد  لاهوتی مقدم</t>
  </si>
  <si>
    <t>600049</t>
  </si>
  <si>
    <t>سیده آتوسا حسینی</t>
  </si>
  <si>
    <t>600050</t>
  </si>
  <si>
    <t>شریعت رضوی</t>
  </si>
  <si>
    <t>600052</t>
  </si>
  <si>
    <t>علی ارزیتون</t>
  </si>
  <si>
    <t>600055</t>
  </si>
  <si>
    <t>امیدرضا تشخیصی</t>
  </si>
  <si>
    <t>600059</t>
  </si>
  <si>
    <t>مهسا  هروی</t>
  </si>
  <si>
    <t>600062</t>
  </si>
  <si>
    <t>مریم پوربیات</t>
  </si>
  <si>
    <t>600067</t>
  </si>
  <si>
    <t>صفورا صدرایی پور</t>
  </si>
  <si>
    <t>600068</t>
  </si>
  <si>
    <t>سید ابوالفضل علوی نژاد</t>
  </si>
  <si>
    <t>600069</t>
  </si>
  <si>
    <t>مهدی سعادت فرد</t>
  </si>
  <si>
    <t>600070</t>
  </si>
  <si>
    <t>علیرضا ارفعی</t>
  </si>
  <si>
    <t>600072</t>
  </si>
  <si>
    <t>الهام خدا بخشی عباسی</t>
  </si>
  <si>
    <t>600073</t>
  </si>
  <si>
    <t>محسن  قهاری</t>
  </si>
  <si>
    <t>600074</t>
  </si>
  <si>
    <t>سجاد طهماسبی احسن</t>
  </si>
  <si>
    <t>600075</t>
  </si>
  <si>
    <t>رامین رازجو</t>
  </si>
  <si>
    <t>600076</t>
  </si>
  <si>
    <t>الهه سالاری</t>
  </si>
  <si>
    <t>600077</t>
  </si>
  <si>
    <t>جلال  بهروزفر</t>
  </si>
  <si>
    <t>600082</t>
  </si>
  <si>
    <t>شایسته سادات کریمی</t>
  </si>
  <si>
    <t>600083</t>
  </si>
  <si>
    <t>فرناز صالحی</t>
  </si>
  <si>
    <t>600084</t>
  </si>
  <si>
    <t>عاطفه حسین زاده جوبیجارکلی</t>
  </si>
  <si>
    <t>600085</t>
  </si>
  <si>
    <t>شادفر صارمی</t>
  </si>
  <si>
    <t>600101</t>
  </si>
  <si>
    <t>اندیشه صفا بخش</t>
  </si>
  <si>
    <t>600102</t>
  </si>
  <si>
    <t>محمد رضا مشایخی نظام آبادی</t>
  </si>
  <si>
    <t>600104</t>
  </si>
  <si>
    <t>سعید احمدیان مقدم</t>
  </si>
  <si>
    <t>600105</t>
  </si>
  <si>
    <t>سید مهدی هاشمی</t>
  </si>
  <si>
    <t>600107</t>
  </si>
  <si>
    <t>امیر زمستانی</t>
  </si>
  <si>
    <t>600111</t>
  </si>
  <si>
    <t>مرتضی قاسمی</t>
  </si>
  <si>
    <t>600117</t>
  </si>
  <si>
    <t>بی بی لیلا سیدی</t>
  </si>
  <si>
    <t>600121</t>
  </si>
  <si>
    <t>محمد رضا  ابراهیمی</t>
  </si>
  <si>
    <t>600122</t>
  </si>
  <si>
    <t>قاسم خواجه علیجانی</t>
  </si>
  <si>
    <t>600123</t>
  </si>
  <si>
    <t>محمد بخت</t>
  </si>
  <si>
    <t>600124</t>
  </si>
  <si>
    <t>محمد رضا معروفی</t>
  </si>
  <si>
    <t>600125</t>
  </si>
  <si>
    <t>فاتح  خدایاری</t>
  </si>
  <si>
    <t>600132</t>
  </si>
  <si>
    <t>فاطمه  برخوردار</t>
  </si>
  <si>
    <t>600133</t>
  </si>
  <si>
    <t>هادی نوریانی</t>
  </si>
  <si>
    <t>600140</t>
  </si>
  <si>
    <t>آرش ماهوتچیان</t>
  </si>
  <si>
    <t>600141</t>
  </si>
  <si>
    <t>غلامرضا حاتمیان</t>
  </si>
  <si>
    <t>600143</t>
  </si>
  <si>
    <t>افسانه  فتاح زاده</t>
  </si>
  <si>
    <t>600146</t>
  </si>
  <si>
    <t>سید محمد اسمعیلی صفوی</t>
  </si>
  <si>
    <t>600147</t>
  </si>
  <si>
    <t>فاطمه فیروزی</t>
  </si>
  <si>
    <t>600150</t>
  </si>
  <si>
    <t>مهین کشاورز کلاشمی</t>
  </si>
  <si>
    <t>600152</t>
  </si>
  <si>
    <t>جواد درزی رامندی</t>
  </si>
  <si>
    <t>600154</t>
  </si>
  <si>
    <t>فرهاد ارغوانی</t>
  </si>
  <si>
    <t>600155</t>
  </si>
  <si>
    <t>امیر اسمعیل  نبی زاده تبریزی</t>
  </si>
  <si>
    <t>600157</t>
  </si>
  <si>
    <t>حمید رحمانی سامانی</t>
  </si>
  <si>
    <t>600161</t>
  </si>
  <si>
    <t>مجتبی ربانی بیدگلی</t>
  </si>
  <si>
    <t>600162</t>
  </si>
  <si>
    <t>عادل عباسپور</t>
  </si>
  <si>
    <t>600167</t>
  </si>
  <si>
    <t>مهدی امینی</t>
  </si>
  <si>
    <t>600170</t>
  </si>
  <si>
    <t>فرزاد  لطفی</t>
  </si>
  <si>
    <t>600172</t>
  </si>
  <si>
    <t>دانیال جمالی</t>
  </si>
  <si>
    <t>600173</t>
  </si>
  <si>
    <t>امیرعباس قهاری</t>
  </si>
  <si>
    <t>600179</t>
  </si>
  <si>
    <t>سیروس ارجمند</t>
  </si>
  <si>
    <t>600183</t>
  </si>
  <si>
    <t>داود جمالی</t>
  </si>
  <si>
    <t>600184</t>
  </si>
  <si>
    <t>رضا زنگل گیاه</t>
  </si>
  <si>
    <t>600186</t>
  </si>
  <si>
    <t>رکسانا جهان مهمانی</t>
  </si>
  <si>
    <t>600189</t>
  </si>
  <si>
    <t>مریم معظمی فلاح</t>
  </si>
  <si>
    <t>600191</t>
  </si>
  <si>
    <t>محسن فضلی</t>
  </si>
  <si>
    <t>600192</t>
  </si>
  <si>
    <t>حسن سعیدی مطلق</t>
  </si>
  <si>
    <t>600193</t>
  </si>
  <si>
    <t>رضا نظری</t>
  </si>
  <si>
    <t>600194</t>
  </si>
  <si>
    <t>نغمه داهی</t>
  </si>
  <si>
    <t>600196</t>
  </si>
  <si>
    <t>امیرحسین گیتی نژاد</t>
  </si>
  <si>
    <t>600198</t>
  </si>
  <si>
    <t>مجتبی استا</t>
  </si>
  <si>
    <t>600261</t>
  </si>
  <si>
    <t>میثم خسروی پور</t>
  </si>
  <si>
    <t>600262</t>
  </si>
  <si>
    <t>علی  عباسی</t>
  </si>
  <si>
    <t>600263</t>
  </si>
  <si>
    <t>ایمان فلسفی</t>
  </si>
  <si>
    <t>600265</t>
  </si>
  <si>
    <t>ندا حیدری</t>
  </si>
  <si>
    <t>600271</t>
  </si>
  <si>
    <t>عیسی حسن پور بهزادی</t>
  </si>
  <si>
    <t>600272</t>
  </si>
  <si>
    <t>جلیل جعفری</t>
  </si>
  <si>
    <t>600274</t>
  </si>
  <si>
    <t>آذرنوش غلامی</t>
  </si>
  <si>
    <t>34244</t>
  </si>
  <si>
    <t>ذخیره بازخرید مرخصی</t>
  </si>
  <si>
    <t>600024</t>
  </si>
  <si>
    <t>حمید احمدی</t>
  </si>
  <si>
    <t>600031</t>
  </si>
  <si>
    <t>مهدی جلالی مشایخی</t>
  </si>
  <si>
    <t>600034</t>
  </si>
  <si>
    <t>نادر عاشوری</t>
  </si>
  <si>
    <t>600037</t>
  </si>
  <si>
    <t>محمد طیاری</t>
  </si>
  <si>
    <t>600056</t>
  </si>
  <si>
    <t>حمیدرضا پورکریم</t>
  </si>
  <si>
    <t>600063</t>
  </si>
  <si>
    <t>سیاوش شاهانی</t>
  </si>
  <si>
    <t>600078</t>
  </si>
  <si>
    <t>مهدی جعفری</t>
  </si>
  <si>
    <t>600080</t>
  </si>
  <si>
    <t>فرهاد بانیانی</t>
  </si>
  <si>
    <t>34261</t>
  </si>
  <si>
    <t>ذخیره هزینه محقق شده</t>
  </si>
  <si>
    <t>34262</t>
  </si>
  <si>
    <t>ذخیره عیدی و پاداش</t>
  </si>
  <si>
    <t>343</t>
  </si>
  <si>
    <t>سپرده ها و ودایع پرداختنی</t>
  </si>
  <si>
    <t>34352</t>
  </si>
  <si>
    <t>سپرده حسن انجام کار</t>
  </si>
  <si>
    <t>400098</t>
  </si>
  <si>
    <t>طنین ارتباط پارمیس</t>
  </si>
  <si>
    <t>34353</t>
  </si>
  <si>
    <t>34356</t>
  </si>
  <si>
    <t>سپرده حسن انجام کار تسهیلات ارزی</t>
  </si>
  <si>
    <t>4</t>
  </si>
  <si>
    <t>بدهیهای غیرجاری</t>
  </si>
  <si>
    <t>442</t>
  </si>
  <si>
    <t>سایر حسابها و اسناد پرداختنی غیر جاری</t>
  </si>
  <si>
    <t>44201</t>
  </si>
  <si>
    <t>400001</t>
  </si>
  <si>
    <t>تناوب</t>
  </si>
  <si>
    <t>400002</t>
  </si>
  <si>
    <t>سنگ آهن مرکزی رباط</t>
  </si>
  <si>
    <t>550002</t>
  </si>
  <si>
    <t>سیاوش زرگر یعقوبی</t>
  </si>
  <si>
    <t>550037</t>
  </si>
  <si>
    <t>غلامرضا  صحرائیان</t>
  </si>
  <si>
    <t>471</t>
  </si>
  <si>
    <t>تسهیلات دریافتی بلند مدت</t>
  </si>
  <si>
    <t>47111</t>
  </si>
  <si>
    <t>اصل تسهیلات بلندمدت ارزی بانکی</t>
  </si>
  <si>
    <t>47112</t>
  </si>
  <si>
    <t>فرع تسهیلات بلند مدت ارزی بانکی</t>
  </si>
  <si>
    <t>47131</t>
  </si>
  <si>
    <t>اصل تسهیلات بلندمدت ریالی بانکی</t>
  </si>
  <si>
    <t>481</t>
  </si>
  <si>
    <t>ذخیره بازخرید خدمت</t>
  </si>
  <si>
    <t>48111</t>
  </si>
  <si>
    <t>600065</t>
  </si>
  <si>
    <t>نینا مجیدی</t>
  </si>
  <si>
    <t>5</t>
  </si>
  <si>
    <t>حقوق صاحبان سهام</t>
  </si>
  <si>
    <t>511</t>
  </si>
  <si>
    <t>51111</t>
  </si>
  <si>
    <t>سرمایه ثبت شده</t>
  </si>
  <si>
    <t>550005</t>
  </si>
  <si>
    <t>سید محمد رضا شبیری نژاد</t>
  </si>
  <si>
    <t>51151</t>
  </si>
  <si>
    <t>علی الحساب افزایش سرمایه</t>
  </si>
  <si>
    <t>6</t>
  </si>
  <si>
    <t>درآمدها</t>
  </si>
  <si>
    <t>651</t>
  </si>
  <si>
    <t>سایر درآمد ها  و هزینه های غیر عملیاتی</t>
  </si>
  <si>
    <t>65131</t>
  </si>
  <si>
    <t>سود حاصل از سپرده گذاری نزد بانک</t>
  </si>
  <si>
    <t>100015</t>
  </si>
  <si>
    <t>بانک ملت شعبه مستقل مرکزی حساب 5289017051</t>
  </si>
  <si>
    <t>100016</t>
  </si>
  <si>
    <t>بانک آینده شعبه مرکزی حساب 0202498310000</t>
  </si>
  <si>
    <t>65162</t>
  </si>
  <si>
    <t>سود و زیان تسعیر نرخ ارز غیر عملیاتی</t>
  </si>
  <si>
    <t>8</t>
  </si>
  <si>
    <t>هزینه ها</t>
  </si>
  <si>
    <t>811</t>
  </si>
  <si>
    <t>81111</t>
  </si>
  <si>
    <t>حقوق پایه</t>
  </si>
  <si>
    <t>81122</t>
  </si>
  <si>
    <t>اضافه کاری</t>
  </si>
  <si>
    <t>81123</t>
  </si>
  <si>
    <t>حق شیفت و شب کاری</t>
  </si>
  <si>
    <t>81125</t>
  </si>
  <si>
    <t>فوق العاده مسکن و خواروبار</t>
  </si>
  <si>
    <t>81126</t>
  </si>
  <si>
    <t>حق اولاد</t>
  </si>
  <si>
    <t>81127</t>
  </si>
  <si>
    <t>عیدی و پاداش</t>
  </si>
  <si>
    <t>81131</t>
  </si>
  <si>
    <t>حق ماموریت</t>
  </si>
  <si>
    <t>81132</t>
  </si>
  <si>
    <t>بیمه سهم کارفرما</t>
  </si>
  <si>
    <t>81143</t>
  </si>
  <si>
    <t>مزد سنوات</t>
  </si>
  <si>
    <t>81151</t>
  </si>
  <si>
    <t>سفر ، اقامت</t>
  </si>
  <si>
    <t>81153</t>
  </si>
  <si>
    <t>بیمه عمر ، حوادث و مسئولیت مدنی</t>
  </si>
  <si>
    <t>81157</t>
  </si>
  <si>
    <t>سایر مزایا</t>
  </si>
  <si>
    <t>81162</t>
  </si>
  <si>
    <t>سایر هزینه های حقوق و دستمزد</t>
  </si>
  <si>
    <t>81163</t>
  </si>
  <si>
    <t>مرخصی استفاده نشده</t>
  </si>
  <si>
    <t>81191</t>
  </si>
  <si>
    <t>بازخرید سنوات خدمت کارکنان</t>
  </si>
  <si>
    <t>821</t>
  </si>
  <si>
    <t>استهلاک و تعمیرات</t>
  </si>
  <si>
    <t>82122</t>
  </si>
  <si>
    <t>هزینه استهلاک ساختمان</t>
  </si>
  <si>
    <t>82124</t>
  </si>
  <si>
    <t>هزینه استهلاک ماشین آلات و تجهیزات</t>
  </si>
  <si>
    <t>82125</t>
  </si>
  <si>
    <t>هزینه استهلاک ابزار و قالبها</t>
  </si>
  <si>
    <t>82126</t>
  </si>
  <si>
    <t>هزینه استهلاک وسایط نقلیه</t>
  </si>
  <si>
    <t>82127</t>
  </si>
  <si>
    <t>هزینه استهلاک اثاثیه و منصوبات</t>
  </si>
  <si>
    <t>82131</t>
  </si>
  <si>
    <t>استهلاک داراییهای نامشهود</t>
  </si>
  <si>
    <t>831</t>
  </si>
  <si>
    <t>83101</t>
  </si>
  <si>
    <t>هزینه ایاب و ذهاب</t>
  </si>
  <si>
    <t>83102</t>
  </si>
  <si>
    <t>هزینه پیک</t>
  </si>
  <si>
    <t>83103</t>
  </si>
  <si>
    <t>هزینه پست</t>
  </si>
  <si>
    <t>83104</t>
  </si>
  <si>
    <t>هزینه اینترنت و ارتباطات</t>
  </si>
  <si>
    <t>83105</t>
  </si>
  <si>
    <t>هزینه های ثبتی و حقوقی</t>
  </si>
  <si>
    <t>83108</t>
  </si>
  <si>
    <t>هزینه سفر و فوق العاده مسافرت</t>
  </si>
  <si>
    <t>300008</t>
  </si>
  <si>
    <t>مدیریت</t>
  </si>
  <si>
    <t>83106</t>
  </si>
  <si>
    <t>هزینه پذیرائی و آبدارخانه</t>
  </si>
  <si>
    <t>83107</t>
  </si>
  <si>
    <t>هزینه بهداشت و ایمنی</t>
  </si>
  <si>
    <t>83109</t>
  </si>
  <si>
    <t>هزینه نوشت افزار و ملزومات اداری</t>
  </si>
  <si>
    <t>83110</t>
  </si>
  <si>
    <t>هزینه های چاپ و تکثیر</t>
  </si>
  <si>
    <t>861</t>
  </si>
  <si>
    <t>مواد و مصالح و آهن آلات و قطعات و ملزومات مصرفی</t>
  </si>
  <si>
    <t>86101</t>
  </si>
  <si>
    <t>هزینه مصالح ساختمانی</t>
  </si>
  <si>
    <t>300010</t>
  </si>
  <si>
    <t>تقطیر میعانات گازی (CDU)</t>
  </si>
  <si>
    <t>300011</t>
  </si>
  <si>
    <t>گاز مایع (LPG\LPT\CDS)</t>
  </si>
  <si>
    <t>300015</t>
  </si>
  <si>
    <t>مخازن (TNK)</t>
  </si>
  <si>
    <t>300016</t>
  </si>
  <si>
    <t>پست برق(S35)</t>
  </si>
  <si>
    <t>300017</t>
  </si>
  <si>
    <t>پست برق(S55)</t>
  </si>
  <si>
    <t>300019</t>
  </si>
  <si>
    <t>اتصال داخلی (INT)</t>
  </si>
  <si>
    <t>300020</t>
  </si>
  <si>
    <t>ساختمان انبار (OIB/Warehouse)</t>
  </si>
  <si>
    <t>300021</t>
  </si>
  <si>
    <t>ساختمان های غیرصنعتی (NIB)</t>
  </si>
  <si>
    <t>300025</t>
  </si>
  <si>
    <t>سیستم آتش نشانی (FWS)</t>
  </si>
  <si>
    <t>300033</t>
  </si>
  <si>
    <t>تملک و آماده سازی زمین</t>
  </si>
  <si>
    <t>86102</t>
  </si>
  <si>
    <t>هزینه لوله واتصالات</t>
  </si>
  <si>
    <t>86103</t>
  </si>
  <si>
    <t>هزینه آهن آلات ساختمانی</t>
  </si>
  <si>
    <t>86104</t>
  </si>
  <si>
    <t>هزینه تجهیزات برق</t>
  </si>
  <si>
    <t>86106</t>
  </si>
  <si>
    <t>هزینه تجهیزات سرمایشی و گرمایشی</t>
  </si>
  <si>
    <t>300027</t>
  </si>
  <si>
    <t>سیستم خنک کننده (CWS)</t>
  </si>
  <si>
    <t>871</t>
  </si>
  <si>
    <t>87104</t>
  </si>
  <si>
    <t>هزینه خرید خدمات</t>
  </si>
  <si>
    <t>87108</t>
  </si>
  <si>
    <t>هزینه بیمه داراییهای ثابت</t>
  </si>
  <si>
    <t>87110</t>
  </si>
  <si>
    <t>هزینه تلفن</t>
  </si>
  <si>
    <t>87130</t>
  </si>
  <si>
    <t>آگهی غیر تبلیغاتی</t>
  </si>
  <si>
    <t>87121</t>
  </si>
  <si>
    <t>هزینه اجاره</t>
  </si>
  <si>
    <t>87123</t>
  </si>
  <si>
    <t>هزینه ملزومات مصرفی</t>
  </si>
  <si>
    <t>87136</t>
  </si>
  <si>
    <t>هزینه های مهندسی</t>
  </si>
  <si>
    <t>87145</t>
  </si>
  <si>
    <t>هزینه ارسال کالا</t>
  </si>
  <si>
    <t>87101</t>
  </si>
  <si>
    <t>هزینه برق</t>
  </si>
  <si>
    <t>87102</t>
  </si>
  <si>
    <t>هزینه آب</t>
  </si>
  <si>
    <t>87103</t>
  </si>
  <si>
    <t>هزینه گاز</t>
  </si>
  <si>
    <t>87109</t>
  </si>
  <si>
    <t>هزینه بیمه وسایط نقلیه</t>
  </si>
  <si>
    <t>87119</t>
  </si>
  <si>
    <t>هزینه حق عضویت/ مجوز فعالیت</t>
  </si>
  <si>
    <t>87116</t>
  </si>
  <si>
    <t>هزینه تست نمونه ها و داده های آماری</t>
  </si>
  <si>
    <t>87131</t>
  </si>
  <si>
    <t>هزینه های ترخیص کالا</t>
  </si>
  <si>
    <t>87124</t>
  </si>
  <si>
    <t>هزینه های بازرسی کالا</t>
  </si>
  <si>
    <t>87146</t>
  </si>
  <si>
    <t>هزینه بارنامه ها و حمل و نقل</t>
  </si>
  <si>
    <t>87111</t>
  </si>
  <si>
    <t>هزینه بیمه و سفارشات و اعتبار اسنادی</t>
  </si>
  <si>
    <t>881</t>
  </si>
  <si>
    <t>88121</t>
  </si>
  <si>
    <t>هزینه تمبر و سفته</t>
  </si>
  <si>
    <t>88131</t>
  </si>
  <si>
    <t>هزینه کارمزد خدمات بانکی</t>
  </si>
  <si>
    <t>88141</t>
  </si>
  <si>
    <t>هزینه کارمزد گشایش اعتبار ارزی</t>
  </si>
  <si>
    <t>88171</t>
  </si>
  <si>
    <t>هزینه کارمزد حواله ارزی</t>
  </si>
  <si>
    <t>88151</t>
  </si>
  <si>
    <t>هزبنه کارمزد گشایش اعتبار ریالی</t>
  </si>
  <si>
    <t>88161</t>
  </si>
  <si>
    <t>هزینه کارمزد ضمانتنامه ها</t>
  </si>
  <si>
    <t>891</t>
  </si>
  <si>
    <t>سایر هزینه های اداری و تشکیلاتی</t>
  </si>
  <si>
    <t>89113</t>
  </si>
  <si>
    <t>هزینه حق الزحمه حسابرسی</t>
  </si>
  <si>
    <t>89115</t>
  </si>
  <si>
    <t>هزینه های حق عضویت</t>
  </si>
  <si>
    <t>9</t>
  </si>
  <si>
    <t>حسابهای انتظامی و کنترلی</t>
  </si>
  <si>
    <t>911</t>
  </si>
  <si>
    <t>حساب انتظامی به نفع شرکت</t>
  </si>
  <si>
    <t>91111</t>
  </si>
  <si>
    <t>اسناد تضمینی کارکنان نزد شرکت</t>
  </si>
  <si>
    <t>600205</t>
  </si>
  <si>
    <t>فرشاد عبدالهی</t>
  </si>
  <si>
    <t>600206</t>
  </si>
  <si>
    <t>قاسم کشاورز</t>
  </si>
  <si>
    <t>600208</t>
  </si>
  <si>
    <t>محمد میر</t>
  </si>
  <si>
    <t>600210</t>
  </si>
  <si>
    <t>بهروز صفاری نسب</t>
  </si>
  <si>
    <t>600211</t>
  </si>
  <si>
    <t>ایرج خانمرادی</t>
  </si>
  <si>
    <t>600273</t>
  </si>
  <si>
    <t>محمد ملکی</t>
  </si>
  <si>
    <t>91121</t>
  </si>
  <si>
    <t>اسناد تضمینی سایر طرفهای تجاری</t>
  </si>
  <si>
    <t>400139</t>
  </si>
  <si>
    <t>صنایع کابل کرمان</t>
  </si>
  <si>
    <t>400138</t>
  </si>
  <si>
    <t>پتونیا</t>
  </si>
  <si>
    <t>400063</t>
  </si>
  <si>
    <t>طرح نواندیشان</t>
  </si>
  <si>
    <t>400233</t>
  </si>
  <si>
    <t>انرژی و کیمیای ویرا</t>
  </si>
  <si>
    <t>400246</t>
  </si>
  <si>
    <t>پارس کویر اروند</t>
  </si>
  <si>
    <t>400248</t>
  </si>
  <si>
    <t>ایمن سهند آریا</t>
  </si>
  <si>
    <t>400249</t>
  </si>
  <si>
    <t>رسیس افزار</t>
  </si>
  <si>
    <t>91131</t>
  </si>
  <si>
    <t>ضمانت نامه های به نفع شرکت</t>
  </si>
  <si>
    <t>91141</t>
  </si>
  <si>
    <t>طرف حسابهای انتظامی به نفع شرکت</t>
  </si>
  <si>
    <t>921</t>
  </si>
  <si>
    <t>حساب انتظامی به عهده شرکت</t>
  </si>
  <si>
    <t>92111</t>
  </si>
  <si>
    <t>اسناد انتظامی ما نزد دیگران</t>
  </si>
  <si>
    <t>92131</t>
  </si>
  <si>
    <t>اسناد تضمینی نزد بانکها بابت تسهیلات</t>
  </si>
  <si>
    <t>92151</t>
  </si>
  <si>
    <t>طرف حسابهای انتظامی به عهده شرکت</t>
  </si>
  <si>
    <t>941</t>
  </si>
  <si>
    <t>افتتاحیه و اختتامیه</t>
  </si>
  <si>
    <t>94101</t>
  </si>
  <si>
    <t>سپرده نقدی گشایش اعتبار اسنادی ارزی</t>
  </si>
  <si>
    <t>1399/12/30</t>
  </si>
  <si>
    <t>مبلغ دفتری در پایان سال 1399/12/30</t>
  </si>
  <si>
    <t>حق امتیاز خدمات عمومی</t>
  </si>
  <si>
    <t>فرآب اینترنشنال (Farab International FZE)ق003</t>
  </si>
  <si>
    <t>فاتح صنعت کیمیا (FGS)ق001</t>
  </si>
  <si>
    <t>فاتح صنعت کیمیا (FGS)ق006</t>
  </si>
  <si>
    <t>مهندسی پایا صنعت (Paya Sanat Engineering)ق017</t>
  </si>
  <si>
    <t>نوین دانش آینده (Novin Danesh Ayandeh)ق015</t>
  </si>
  <si>
    <t>پتروپویش سهند (Petro Pouyesh S.co)ق016</t>
  </si>
  <si>
    <t>هوا ابزارتهران (Hatco)ق013</t>
  </si>
  <si>
    <t>پمپ های صنعتی ایران (IIP Group)ق009</t>
  </si>
  <si>
    <t>راژان پترو فرآیند (Rajan Petro Farayand Co)ق008</t>
  </si>
  <si>
    <t>بازرگانی ایران ترانسفو-ق019</t>
  </si>
  <si>
    <t>شرکت KTI-هیتر-ق006-پارت1</t>
  </si>
  <si>
    <t>شرکت KTI-هیتر-ق006-پارت2</t>
  </si>
  <si>
    <t>شرکت KTI-هیتر-ق006-پارت3</t>
  </si>
  <si>
    <t>شرکت KTI-هیتر-ق006-پارت4</t>
  </si>
  <si>
    <t>RMT-ق014</t>
  </si>
  <si>
    <t>RMT-ق011</t>
  </si>
  <si>
    <t>RMT-ق018</t>
  </si>
  <si>
    <t>رود هارت RPG-ق010</t>
  </si>
  <si>
    <t>هیسکو (HIS CO)-ق012</t>
  </si>
  <si>
    <t>سود با نرخ 8.5%</t>
  </si>
  <si>
    <t>سود با نرخ 6%</t>
  </si>
  <si>
    <t>ایران ترانسفو</t>
  </si>
  <si>
    <t>فاکتور 19</t>
  </si>
  <si>
    <t>فاکتور 15</t>
  </si>
  <si>
    <t>شرکت FGS-ق006</t>
  </si>
  <si>
    <t>فاکتور 11</t>
  </si>
  <si>
    <t>فاکتور 12</t>
  </si>
  <si>
    <t>فاکتور 24</t>
  </si>
  <si>
    <t>شرکت FGS-ق001</t>
  </si>
  <si>
    <t>فاکتور 20</t>
  </si>
  <si>
    <t>شرکت زافرتک</t>
  </si>
  <si>
    <t>فاکتور 17</t>
  </si>
  <si>
    <t>فاکتور 23</t>
  </si>
  <si>
    <t>فاکتور 21</t>
  </si>
  <si>
    <t>فاکتور 10</t>
  </si>
  <si>
    <t>فاکتور 26</t>
  </si>
  <si>
    <t>فاکتور 22</t>
  </si>
  <si>
    <t>شرکت تهران جوان</t>
  </si>
  <si>
    <t>فاکتور 27</t>
  </si>
  <si>
    <t>شرکت بیمه آسیا</t>
  </si>
  <si>
    <t>شرکت صنعتی صافیاد</t>
  </si>
  <si>
    <t>مربوط به بازخرید خدمت پرسنل که در سال 1400 پرداخت شد ولیکن در سیستم مالی به بستانکاری حقوق منظور شده است</t>
  </si>
  <si>
    <t>اضافات و نقل و انتقال طی سال 1399</t>
  </si>
  <si>
    <t>مانده پایان سال 1399</t>
  </si>
  <si>
    <t>Title1</t>
  </si>
  <si>
    <t>سال 1399</t>
  </si>
  <si>
    <t>Title2</t>
  </si>
  <si>
    <t>Title3</t>
  </si>
  <si>
    <t>2000303</t>
  </si>
  <si>
    <t>2000304</t>
  </si>
  <si>
    <t>2000105</t>
  </si>
  <si>
    <t>2000106</t>
  </si>
  <si>
    <t>2000201</t>
  </si>
  <si>
    <t>2000203</t>
  </si>
  <si>
    <t>2000202</t>
  </si>
  <si>
    <t>2000802</t>
  </si>
  <si>
    <t>Bank Account</t>
  </si>
  <si>
    <t>2000104</t>
  </si>
  <si>
    <t>3000001</t>
  </si>
  <si>
    <t>3000018</t>
  </si>
  <si>
    <t>3300060</t>
  </si>
  <si>
    <t>3300127</t>
  </si>
  <si>
    <t>3300141</t>
  </si>
  <si>
    <t>3300085</t>
  </si>
  <si>
    <t>3300061</t>
  </si>
  <si>
    <t>3300098</t>
  </si>
  <si>
    <t>3000037</t>
  </si>
  <si>
    <t>3300150</t>
  </si>
  <si>
    <t>3300180</t>
  </si>
  <si>
    <t>3300111</t>
  </si>
  <si>
    <t>3300137</t>
  </si>
  <si>
    <t>3300142</t>
  </si>
  <si>
    <t>3300146</t>
  </si>
  <si>
    <t>3300152</t>
  </si>
  <si>
    <t>3300156</t>
  </si>
  <si>
    <t>3300157</t>
  </si>
  <si>
    <t>3300161</t>
  </si>
  <si>
    <t>3300171</t>
  </si>
  <si>
    <t>3300178</t>
  </si>
  <si>
    <t>3300116</t>
  </si>
  <si>
    <t>3300044</t>
  </si>
  <si>
    <t>3300059</t>
  </si>
  <si>
    <t>3300066</t>
  </si>
  <si>
    <t>3000063</t>
  </si>
  <si>
    <t>3000016</t>
  </si>
  <si>
    <t>3300119</t>
  </si>
  <si>
    <t>3300122</t>
  </si>
  <si>
    <t>3300091</t>
  </si>
  <si>
    <t>3300126</t>
  </si>
  <si>
    <t>3300145</t>
  </si>
  <si>
    <t>3000047</t>
  </si>
  <si>
    <t>3000049</t>
  </si>
  <si>
    <t>3300046</t>
  </si>
  <si>
    <t>3300049</t>
  </si>
  <si>
    <t>3300079</t>
  </si>
  <si>
    <t>3300092</t>
  </si>
  <si>
    <t>3300096</t>
  </si>
  <si>
    <t>3300104</t>
  </si>
  <si>
    <t>3300112</t>
  </si>
  <si>
    <t>3300113</t>
  </si>
  <si>
    <t>3300114</t>
  </si>
  <si>
    <t>3300115</t>
  </si>
  <si>
    <t>3300123</t>
  </si>
  <si>
    <t>3300133</t>
  </si>
  <si>
    <t>3300135</t>
  </si>
  <si>
    <t>3300139</t>
  </si>
  <si>
    <t>3300151</t>
  </si>
  <si>
    <t>3300158</t>
  </si>
  <si>
    <t>3300159</t>
  </si>
  <si>
    <t>3300166</t>
  </si>
  <si>
    <t>3300167</t>
  </si>
  <si>
    <t>3300168</t>
  </si>
  <si>
    <t>3300169</t>
  </si>
  <si>
    <t>3300177</t>
  </si>
  <si>
    <t>3300179</t>
  </si>
  <si>
    <t>3000054</t>
  </si>
  <si>
    <t>3000061</t>
  </si>
  <si>
    <t>3000022</t>
  </si>
  <si>
    <t>3000076</t>
  </si>
  <si>
    <t>3000077</t>
  </si>
  <si>
    <t>3000032</t>
  </si>
  <si>
    <t>3300118</t>
  </si>
  <si>
    <t>3000009</t>
  </si>
  <si>
    <t>3000069</t>
  </si>
  <si>
    <t>3000002</t>
  </si>
  <si>
    <t>3000068</t>
  </si>
  <si>
    <t>3000005</t>
  </si>
  <si>
    <t>Condensate Distillation Unit</t>
  </si>
  <si>
    <t>Liquefied petroleum gas recovery/treatment</t>
  </si>
  <si>
    <t>Storage Tanks</t>
  </si>
  <si>
    <t>Substation</t>
  </si>
  <si>
    <t>Interconnection</t>
  </si>
  <si>
    <t>Warehouse</t>
  </si>
  <si>
    <t>Non industrial building</t>
  </si>
  <si>
    <t>Firewater System</t>
  </si>
  <si>
    <t>Cooling Water System</t>
  </si>
  <si>
    <t>3300073</t>
  </si>
  <si>
    <t>3300163</t>
  </si>
  <si>
    <t>3300164</t>
  </si>
  <si>
    <t>هیات مدیره با بررسی نگهداشت سرمایه و نقدینگی مورد نیاز، قصد نگهداري‌ سرمایه‌گذاری‌های بلندمدت براي‌ مدت‌ طولاني را ‌دارد.این سرمایه‌گذاری‌ها با قصد استفاده‌ مستمر توسط‌ شرکت نگهداري‌ مي‌شود و هدف‌ آن‌ نگهداري‌ پرتفويي‌ از سرمايه‌گذاري‌ها جهت‌ تامين‌ درآمد و يا رشد سرمايه‌ براي‌ شرکت است‌.</t>
  </si>
  <si>
    <t>13-1</t>
  </si>
  <si>
    <t>14-2</t>
  </si>
  <si>
    <t>Title_En</t>
  </si>
  <si>
    <t>86105</t>
  </si>
  <si>
    <t>تجهیرات ایمنی و امنیتی</t>
  </si>
  <si>
    <t>اشخاص و موسسات ارزی</t>
  </si>
  <si>
    <t>10</t>
  </si>
  <si>
    <t>مانده صفر</t>
  </si>
  <si>
    <t>5-7</t>
  </si>
  <si>
    <t>12</t>
  </si>
  <si>
    <t>13</t>
  </si>
  <si>
    <t>14</t>
  </si>
  <si>
    <t>14-2-1</t>
  </si>
  <si>
    <t>14-2-2</t>
  </si>
  <si>
    <t>5-6-1</t>
  </si>
  <si>
    <t>5-6-2</t>
  </si>
  <si>
    <t>5-6-3</t>
  </si>
  <si>
    <t>5-6-7</t>
  </si>
  <si>
    <t>5-6-8</t>
  </si>
  <si>
    <t>5-6-9</t>
  </si>
  <si>
    <t>5-6-10</t>
  </si>
  <si>
    <t>ریز پیش پرداخت سرمایه ای</t>
  </si>
  <si>
    <t xml:space="preserve">شرکت فرآب اینترنشنال </t>
  </si>
  <si>
    <t xml:space="preserve">شركت پالایش میعانات گازی آدیش جنوبی به شناسه ملی 14004653334، در تاريخ 1393/10/13 به  صورت شركت  سهامی خاص تاسیس شده و  طي شماره 465953  مورخ 1393/10/13 در اداره ثبت شركتها و  موسسات غیرتجاری تهران به ثبت رسيده است. همچنین به استناد ماده 7 قانون تشکیل مناطق ویژه اقتصادی جمهوری اسلامی ایران، اولین مجوز فعالیت اقتصادی شرکت در محدوده منطقه ویژه اقتصادی انرژی پارس، در تاریخ 1394/07/25 صادر شد. مرکز اصلی شرکت در تهران،خیابان ولیعصر، بالاتر از جام جم، خیابان پروین پلاک 19 واقع شده است.  </t>
  </si>
  <si>
    <t>کارمزد گشایش اعتبار و سایر هزینه های مالی</t>
  </si>
  <si>
    <t xml:space="preserve">هزینه های حقوق و دستمزد </t>
  </si>
  <si>
    <t xml:space="preserve">هزینه های عمومی و اداری </t>
  </si>
  <si>
    <t>هزینه استهلاک دارائیها</t>
  </si>
  <si>
    <t>هزینه های مطالعات طرح و مهندسی و ساخت</t>
  </si>
  <si>
    <t xml:space="preserve">سایر هزینه های اداری و تشکیلاتی </t>
  </si>
  <si>
    <t>سود سپرده گذاری موقت وجوه در اختیار
 به عنوان بازیافت مبالغ سرمایه گذاری</t>
  </si>
  <si>
    <t>9-3</t>
  </si>
  <si>
    <t>بازرگانی صفری (مسلم صفری)</t>
  </si>
  <si>
    <t>شرکات دقیق سازان آراز</t>
  </si>
  <si>
    <t>شرکت اریس اکسین</t>
  </si>
  <si>
    <t>بعلاوه بدهی های احتمالی این شرکت نیز به شرح جدول ذیل می باشد :</t>
  </si>
  <si>
    <t>5-6-4</t>
  </si>
  <si>
    <t>5-6-5</t>
  </si>
  <si>
    <t>5-6-6</t>
  </si>
  <si>
    <t>برگزاری جلسات منظم با تیم پروژه در راستای تسریع فعالیت های پروژه و بررسی مشکلات و موانع احتمالی.</t>
  </si>
  <si>
    <t>تهیه و تدوین برنامه زمانبندی تفصیلی سه ماهه، ماهانه و هفتگی بر مبنای مستر پلن پروژه و نظارت بر انجام آن.</t>
  </si>
  <si>
    <t>آنالیز تاخیرات برای رفع موانع و تهیه برنامه جبرانی.</t>
  </si>
  <si>
    <t>به روزرسانی برنامه زمانبندی یکپارچه EPCC پروژه بر اساس آخرین تغییرات و اولویت های اجرا.</t>
  </si>
  <si>
    <t>بررسی برنامه های زمانبندی سازندگان و پیمانکاران به صورت مرتب.</t>
  </si>
  <si>
    <t xml:space="preserve">برگزاری جلسات آغازین سازندگان تجهیزات KOM، دریافت، بررسی و نهایی سازی مدارک برنامه ریزی هر سازنده. </t>
  </si>
  <si>
    <t>تهیه گزارش های منظم و کنترل منابع (Material, Manpower, Machinery) جهت جلوگیری از تاخیرات وندورها و پیمانکاران اجرایی.</t>
  </si>
  <si>
    <t>بررسی مسیر خط فلر , طراحی مسیر خط فلر.</t>
  </si>
  <si>
    <t>نهایی سازی خط خوراک پالایشگاه.</t>
  </si>
  <si>
    <t>تهیه P&amp;ID واحد WWT.</t>
  </si>
  <si>
    <t>تهیه MR های مورد نیاز جهت سفارش گذاری بسته های خرید برق و ابزار دقیق طبق برنامه زمانبندی پروژه.</t>
  </si>
  <si>
    <t>طراحی فونداسیون تجهیزات واحد یوتیلیتی.</t>
  </si>
  <si>
    <t>طراحی سازه های فلزی و فونداسیون آن در  واحد یوتیلیتی.</t>
  </si>
  <si>
    <t>طراحی پایه واحد سولفید سدیم.</t>
  </si>
  <si>
    <t>برگزاری مدل واحد SWS.</t>
  </si>
  <si>
    <t>برگزاری مدل واحدهای یوتیلیتی نظیر WSU، CWS، CAS و NIS.</t>
  </si>
  <si>
    <t>نهایی نمودن مدارک سازندگان تجهیزات واحدهای CDS، LPG و LPT.</t>
  </si>
  <si>
    <t>انعقاد قرارداد تجهیزات یونیتFLS (Flare System) .</t>
  </si>
  <si>
    <t>انعقاد قرارداد LV SWITCHGEAR.</t>
  </si>
  <si>
    <t>انعقاد قرارداد .Loading Arms</t>
  </si>
  <si>
    <t>انعقاد قرارداد .Electrical Heater</t>
  </si>
  <si>
    <t>تکمیل ارسال قطعات ایرکولرهای واحد CDU به سایت پروژه.</t>
  </si>
  <si>
    <t>تکمیل ارسال تجهیزات هیتر به سایت پروژه.</t>
  </si>
  <si>
    <t>تامین بخشی از Bulk Material مربوط به پست های برق و انبار سایت.</t>
  </si>
  <si>
    <t>رسیدن کلیه تاورهای واحد CDU به سایت پروژه.</t>
  </si>
  <si>
    <t>رسیدن تمامی مبدل های واحدهای CDU و LPT به سایت.</t>
  </si>
  <si>
    <t>انعقاد قرارداد تأمین شیرهای صنعتی.</t>
  </si>
  <si>
    <t>برگزاری مناقصه پکیج فیلتراسیون.</t>
  </si>
  <si>
    <t>تکمیل فونداسیون مخازن استوانه ای و کروی در یونیت مخازن با پیشرفت 96%.</t>
  </si>
  <si>
    <t>تکمیل عملیات سیویل برج خنک کننده 30%.</t>
  </si>
  <si>
    <t>تامین و ساخت اسکلت فلزی واحدهای CDU و LPGT با پیشرفت 100%.</t>
  </si>
  <si>
    <t>اجرای عملیات بتن ریزی مخازن مربوط به آب آتشنشانی با پیشرفت 100%.</t>
  </si>
  <si>
    <t>اجرای فنس کشی کل سایت با پیشرفت 100%.</t>
  </si>
  <si>
    <t>اجرای عملیات کاتدیک واحد CDU با پیشرفت 100%.</t>
  </si>
  <si>
    <t>اجرای عملیات کاتدیک واحد LPGT با پیشرفت 75%.</t>
  </si>
  <si>
    <t>اجرای عملیات کاتدیک واحد TNK با پیشرفت 70%.</t>
  </si>
  <si>
    <t>اجرای ساختمان های صنعتی (IB) با پیشرفت 32%.</t>
  </si>
  <si>
    <t>اجرای ساختمان های غیر صنعتی شامل ساختمان مرکزی، ساختمان آتشنشانی، سوله انبار با پیشرفت 20%.</t>
  </si>
  <si>
    <t>نصب تجهیزات واحد LPG با پیشرفت 30%.</t>
  </si>
  <si>
    <t>پیشرفت عملیات مکانیکی مخازن استوانه یونیت مخازن با پیشرفت 16%.</t>
  </si>
  <si>
    <t>انجام عملیات بتن ریزی در واحد CDU با پیشرفت 100%.</t>
  </si>
  <si>
    <t>انجام عملیات بتن ریزی در واحد LPGT با پیشرفت 100%.</t>
  </si>
  <si>
    <t xml:space="preserve">انجام شمع کوبی زیر فونداسیون های واحد INT با پیشرفت 100%. </t>
  </si>
  <si>
    <t>انجام شمع کوبی زیر فونداسیون های ساختمان ساب استیشن 35 پالایشگاه با پیشرفت 100% .</t>
  </si>
  <si>
    <t>انجام عملیات بتن ریزی کف ساختمان ساب استیشن با پیشرفت 100%.</t>
  </si>
  <si>
    <t>انجام عملیات لوله کشی UG واحد CDU با پیشرفت 100%.</t>
  </si>
  <si>
    <t>انجام عملیات لوله کشی UG واحد LPGT با پیشرفت 100%.</t>
  </si>
  <si>
    <t>ساختمان انبار پالایشگاه با پیشرفت 100%.</t>
  </si>
  <si>
    <t>تامین و ساخت اسکلت فلزی واحد CDU با پیشرفت 100%.</t>
  </si>
  <si>
    <t>برگزاری جلسات با سازندگان منتخب در راستای تسریع فعالیت های محوله و پیشبرد پروژه.</t>
  </si>
  <si>
    <t>انعقاد قرارداد با پیمانکار نصب اسکلت فلزی .</t>
  </si>
  <si>
    <t>انعقاد قرارداد با پیمانکار عملیات بتنی مربوط به واحد Substation 35.</t>
  </si>
  <si>
    <t>انعقاد قرارداد با پیمانکار عملیات بتنی مربوط به واحد TNKهای محصول.</t>
  </si>
  <si>
    <t>انعقاد قرارداد با پیمانکار عملیات ساخت  مخازن.</t>
  </si>
  <si>
    <t>انعقاد قرارداد جهت ساختمان NIB.</t>
  </si>
  <si>
    <t>انعقاد قرارداد با پیمانکار عملیات حفاظت کاتدیک.</t>
  </si>
  <si>
    <t>استعلام جهت خرید FLARE STACK.</t>
  </si>
  <si>
    <t>تمدید قرارداد پیمانکار شمع کوبی.</t>
  </si>
  <si>
    <t>انجام مذاکرات و تعیین تامین کننده Filter, Coalescer Package ,SPU, Steel Plate,PSV,METERING .</t>
  </si>
  <si>
    <t>انعقاد قرارداد تامین لوله های مربوط به AG و UG.</t>
  </si>
  <si>
    <t>عقد قرارداد با تامین کننده Heater برای یونیت NHT  .</t>
  </si>
  <si>
    <t>انعقاد قرارداد PUMP های سایر یونیت ها  .</t>
  </si>
  <si>
    <t>انعقاد قرارداد, VESSEL,EXCHANGER Tower و Air Cooler های واحد NHT,UTL و AMN/SWS.</t>
  </si>
  <si>
    <t>1398/07/01</t>
  </si>
  <si>
    <t>1398/07/02</t>
  </si>
  <si>
    <t>1398/07/03</t>
  </si>
  <si>
    <t>1398/07/10</t>
  </si>
  <si>
    <t>1398/07/26</t>
  </si>
  <si>
    <t>1398/08/09</t>
  </si>
  <si>
    <t>1398/08/18</t>
  </si>
  <si>
    <t>1398/08/22</t>
  </si>
  <si>
    <t>1398/09/06</t>
  </si>
  <si>
    <t>1398/09/07</t>
  </si>
  <si>
    <t>1398/11/02</t>
  </si>
  <si>
    <t>1398/11/16</t>
  </si>
  <si>
    <t>1398/11/24</t>
  </si>
  <si>
    <t>1398/12/08</t>
  </si>
  <si>
    <t>1399/02/04</t>
  </si>
  <si>
    <t>1399/02/08</t>
  </si>
  <si>
    <t>1399/07/08</t>
  </si>
  <si>
    <t>فاکتور 29</t>
  </si>
  <si>
    <t>1399/08/20</t>
  </si>
  <si>
    <t>بخش1فاکتور 25</t>
  </si>
  <si>
    <t>بخش2فاکتور 25</t>
  </si>
  <si>
    <t>بخش1فاکتور 18</t>
  </si>
  <si>
    <t>بخش2فاکتور 18</t>
  </si>
  <si>
    <t>ADSH-P-PO-GE-008</t>
  </si>
  <si>
    <t>ADSH-P-PO-GE-023</t>
  </si>
  <si>
    <t xml:space="preserve"> عضو هیئت مدیره مشترک</t>
  </si>
  <si>
    <t>رئیس هیات مدیره</t>
  </si>
  <si>
    <t>تضمین تسهیلات بانک تجارت</t>
  </si>
  <si>
    <t>تضمین قرارداد اجاره دفتر مرکزی</t>
  </si>
  <si>
    <t>اعتبار اسنادی</t>
  </si>
  <si>
    <t>سند رهنی</t>
  </si>
  <si>
    <t xml:space="preserve">سند رهنی،چک </t>
  </si>
  <si>
    <t>8- پيش‏پرداخت‌ها</t>
  </si>
  <si>
    <t>9- دریافتنی‌های تجاری و سایر دریافتنی‌ها</t>
  </si>
  <si>
    <t>9-4</t>
  </si>
  <si>
    <t>9-5</t>
  </si>
  <si>
    <t>9-6</t>
  </si>
  <si>
    <t>9-7</t>
  </si>
  <si>
    <t>10- موجودی نقد</t>
  </si>
  <si>
    <t>10-4- مبلغ 74.198 میلیون ریال موجودی نزد صندوق آتیه نوین است.</t>
  </si>
  <si>
    <t>11- سرمايه</t>
  </si>
  <si>
    <t>12- حسابها و اسناد پرداختنی بلندمدت</t>
  </si>
  <si>
    <t>12-1</t>
  </si>
  <si>
    <t>13- تسهیلات مالی بلندمدت</t>
  </si>
  <si>
    <t>13-2</t>
  </si>
  <si>
    <t>13-1-تسهیلات دریافتنی بر حسب مبنای مختلف به شرح ذیل است :</t>
  </si>
  <si>
    <t>13-1-1-1</t>
  </si>
  <si>
    <t>13-1-1-2</t>
  </si>
  <si>
    <t>13-2-بهره تسهیلات دربافتی :</t>
  </si>
  <si>
    <t>14-  سایر پرداختنی‌ها</t>
  </si>
  <si>
    <t>14-3</t>
  </si>
  <si>
    <t>14-4</t>
  </si>
  <si>
    <t>14-5</t>
  </si>
  <si>
    <t>14-6</t>
  </si>
  <si>
    <t>14-7</t>
  </si>
  <si>
    <t>14-8</t>
  </si>
  <si>
    <t>14-9</t>
  </si>
  <si>
    <t>7-2- پرداختی به شرکت زیر ساخت فراگیر پالایشی سیراف بابت علی الحساب افزایش سرمایه آن شرکت است.</t>
  </si>
  <si>
    <t>8-1</t>
  </si>
  <si>
    <t>8-2</t>
  </si>
  <si>
    <t>8-3</t>
  </si>
  <si>
    <t>16</t>
  </si>
  <si>
    <t>ارزی-دلار</t>
  </si>
  <si>
    <t xml:space="preserve"> یورو</t>
  </si>
  <si>
    <t>24- نقد حاصل از عمليات</t>
  </si>
  <si>
    <t>دوره شش ماهه منتهی به 1399/12/30</t>
  </si>
  <si>
    <t>دوره شش ماهه منتهی به 1398/12/29</t>
  </si>
  <si>
    <t>دوره مالی منتهی به 1399/06/31</t>
  </si>
  <si>
    <t>:تعدیلات</t>
  </si>
  <si>
    <t>سودحاصل از سپرده‏هاى سرمايه‏گذارى بانکي</t>
  </si>
  <si>
    <t>ذخیره کاهش ارزش سرمایه گذاری ها</t>
  </si>
  <si>
    <t>خالص افزایش (کاهش) در ذخیره مزایای پایان خدمات کارکنان</t>
  </si>
  <si>
    <t>استهلاک دارایی های غیر جاری</t>
  </si>
  <si>
    <t>درآمد(هزینه) ناشی از ارزیابی سرمایه گذاری های جاری سریع المعامله به ارزش بازار</t>
  </si>
  <si>
    <t>خالص(سود) / زیان تسعیر ارز</t>
  </si>
  <si>
    <t xml:space="preserve">جمع تعدیلات </t>
  </si>
  <si>
    <t>:تغییرات در سرمایه در گردش</t>
  </si>
  <si>
    <t>کاهش (افزایش) دریافتنی های عملیاتی</t>
  </si>
  <si>
    <t xml:space="preserve">کاهش (افزایش) موجودی مواد و کالا </t>
  </si>
  <si>
    <t xml:space="preserve">کاهش (افزایش) پیش پرداخت های عملیاتی </t>
  </si>
  <si>
    <t xml:space="preserve">افزایش (کاهش) پرداختنی های عملیاتی </t>
  </si>
  <si>
    <t>جمع تغییرات در سرمایه درگردش</t>
  </si>
  <si>
    <t>25- تعهدات، بدهي‌هاي احتمالي و دارايي‌هاي احتمالي</t>
  </si>
  <si>
    <t>25-1- تعهدات سرمايه‌اي ناشي از قراردادهاي منعقده و مصوب در تاريخ صورت وضعيت مالي به شرح زير است:</t>
  </si>
  <si>
    <t>1399/06/31</t>
  </si>
  <si>
    <t>بابت  خرید قالب پلاستیکی ( گروه صنعتی پرتو )</t>
  </si>
  <si>
    <t>بابت  خرید قالب پلاستیکی (گروه صنعتی فخر آریا )</t>
  </si>
  <si>
    <t>خرید دستگاه از کاربین پارت cnc</t>
  </si>
  <si>
    <r>
      <rPr>
        <sz val="23"/>
        <color theme="1"/>
        <rFont val="B Mitra"/>
        <charset val="178"/>
      </rPr>
      <t>25-2-</t>
    </r>
    <r>
      <rPr>
        <b/>
        <sz val="23"/>
        <color theme="1"/>
        <rFont val="B Mitra"/>
        <charset val="178"/>
      </rPr>
      <t xml:space="preserve"> </t>
    </r>
    <r>
      <rPr>
        <sz val="23"/>
        <color theme="1"/>
        <rFont val="B Mitra"/>
        <charset val="178"/>
      </rPr>
      <t>شرکت در تاریخ ارائه گزارش فاقد هر گونه  بدهی های احتمالی می باشد.</t>
    </r>
  </si>
  <si>
    <t xml:space="preserve">26- رويدادهاى بعد از تاريخ صورت وضعيت مالي </t>
  </si>
  <si>
    <t xml:space="preserve"> رویدادهایی که در دوره بعد از تاریخ ترازنامه تا تاریخ تصویب صورتهای مالی اتفاق افتاده لیکن مستلزم تعدیل اقلام صورتهای مالی و يا افشاء در یادداشت های همراه آن بوده، وجود نداشته است.</t>
  </si>
  <si>
    <t xml:space="preserve">گزارش مالی میان دوره ای </t>
  </si>
  <si>
    <t>صورت جريان‌هاي نقدي</t>
  </si>
  <si>
    <t>6 ماهه منتهي به 1399/12/30</t>
  </si>
  <si>
    <t>6 ماهه منتهي به 1398/12/29</t>
  </si>
  <si>
    <t>سال مالی منتهی به 1399/06/31</t>
  </si>
  <si>
    <t xml:space="preserve"> جریان های نقدی حاصل از فعاليت‌هاي عملياتي:</t>
  </si>
  <si>
    <t>جریان خالص ورود(خروجی) وجه نقد ناشی از فعالیتهای عملیاتی</t>
  </si>
  <si>
    <t>پرداخت های نقدی بابت مالیات بر درآمد</t>
  </si>
  <si>
    <t>جریان خالص ورود (خروج) نقد حاصل از فعالیت های عملیاتی</t>
  </si>
  <si>
    <t>جریان های نقدی حاصل از فعالیت های سرمایه گذاری :</t>
  </si>
  <si>
    <t>دریافت های نقدی حاصل از فروش دارایی های ثابت مشهود</t>
  </si>
  <si>
    <t>پرداخت های نقدی برای خرید دارایی های ثابت مشهود</t>
  </si>
  <si>
    <t>دریافت های نقدی حاصل از سود سهام</t>
  </si>
  <si>
    <t>وجه دریافت بابت فروش سرمایه گذاری کوتاه مدت</t>
  </si>
  <si>
    <t>پرداخت های نقدی بابت سرمایه گذاری کوتاه مدت بانکی</t>
  </si>
  <si>
    <t>دریافت های نقدی حاصل از سود سایر سرمایه گذاری ها</t>
  </si>
  <si>
    <t>جریان خالص ورود (خروج) نقد حاصل از فعالیت های سرمایه گذاری</t>
  </si>
  <si>
    <t>جریان خالص ورود (خروج) نقد قبل از فعالیت های تامین مالی</t>
  </si>
  <si>
    <t xml:space="preserve">جریان های نقدی حاصل از فعاليتهاي تامین مالی : </t>
  </si>
  <si>
    <t>دریافت های نقدی حاصل از تسهیلات</t>
  </si>
  <si>
    <t>پرداخت های نقدی بابت اصل تسهیلات</t>
  </si>
  <si>
    <t>پرداخت های نقدی بابت سود تسهیلات</t>
  </si>
  <si>
    <t>پرداختهای نقدی بابت سود سهام</t>
  </si>
  <si>
    <t>جریان خالص ورود (خروج) نقد حاصل از فعالیت های تامین مالی</t>
  </si>
  <si>
    <t>خالص افزایش (کاهش) در موجودی نقد</t>
  </si>
  <si>
    <t>مانده موجودی نقد در ابتدای سال</t>
  </si>
  <si>
    <t>تاثیرات نرخ ارز</t>
  </si>
  <si>
    <t>مانده موجودی نقد در پایان سال</t>
  </si>
  <si>
    <t>يادداشت هاي توضيحي ، بخش جدایی ناپذیر صورت هاي مالي است .</t>
  </si>
  <si>
    <t>سهامدار</t>
  </si>
  <si>
    <t>پرداخت وجه نقد</t>
  </si>
  <si>
    <t>تامین وجه نقد</t>
  </si>
  <si>
    <t xml:space="preserve">سپرده بیمه </t>
  </si>
  <si>
    <t>5-7- وضعیت حساب دارائی های در جریان تکمیل و فعالیت های انجام شده طی سال به شرح زیر است:</t>
  </si>
  <si>
    <t>شرکت از يك روش حسابداری پیروی نموده  كه مطابق آن کليه مخارج مستقیم ساخت پالایشگاه شامل مخارج عمومی و اداری و نیز مخارج هزینه های عملیاتی را  به منظور بازیافت به حساب مخارج سرمایه ای  (داراییهای ثابت) منظور می شوند. لازم به ذکر است با توجه به اینکه طبق استاندارد های حسابداری کلیه مخارج قابل انتساب به طرح در جریان تکمیل بوده و لذا کلیه هزینه های سال جاری به کسر مبالغ دریافتی بابت سپرده گذاری کوتاه مدت وجوه به حساب داراییهای ثابت منظور شده است، لذا ارائه صورت سود و زیان موضوعیت نداشته است.</t>
  </si>
  <si>
    <t>5-8-1</t>
  </si>
  <si>
    <t>5-8-2</t>
  </si>
  <si>
    <t>5-8-3</t>
  </si>
  <si>
    <t>5-8-4</t>
  </si>
  <si>
    <t>13-1-1-اصل تسهیلات به تفکیک تامین کنندگان تسهیلات :</t>
  </si>
  <si>
    <t>13-1-2-اصل تسهیلات به تفکیک نوع وثیقه :</t>
  </si>
  <si>
    <t>13-1-3-اصل تسهیلات به تفکیک نرخ سود و کارمزد :</t>
  </si>
  <si>
    <r>
      <t>کسر می شود :</t>
    </r>
    <r>
      <rPr>
        <sz val="10"/>
        <rFont val="B Lotus"/>
        <charset val="178"/>
      </rPr>
      <t xml:space="preserve">
سپرده نقدی گشایش اعتبار اسنادی ارزی(یاداشت 3-9) </t>
    </r>
  </si>
  <si>
    <t>15-وضعیت ارزی :</t>
  </si>
  <si>
    <t>دلار امریکا</t>
  </si>
  <si>
    <t>یورو</t>
  </si>
  <si>
    <t>وون کره</t>
  </si>
  <si>
    <t>وون</t>
  </si>
  <si>
    <t>ریالی</t>
  </si>
  <si>
    <t>بانک</t>
  </si>
  <si>
    <t>پیش پرداخت ارزی</t>
  </si>
  <si>
    <t>5-8</t>
  </si>
  <si>
    <t>صندوق</t>
  </si>
  <si>
    <t xml:space="preserve">دریافتنی های تجاری و سایر دریافتنی </t>
  </si>
  <si>
    <t>جمع دارایی های پولی ارزی</t>
  </si>
  <si>
    <t>پرداختنی های تجاری و سایر پرداختنی ها</t>
  </si>
  <si>
    <t>اصل تسهیلات مالی</t>
  </si>
  <si>
    <t>فرع تسهیلات مالی</t>
  </si>
  <si>
    <t>جمع بدهی های پولی ارزی</t>
  </si>
  <si>
    <t>خالص دارایی ها (بدهی های)پولی ارزی</t>
  </si>
  <si>
    <t>16- معاملات با اشخاص وابسته</t>
  </si>
  <si>
    <t xml:space="preserve">16-2- مانده حساب‌های نهایی اشخاص وابسته به شرح زیر است:                                                                                           </t>
  </si>
  <si>
    <t xml:space="preserve">17- تعهدات و بدهی‌های احتمالی </t>
  </si>
  <si>
    <t>18- رویدادهای بعد از تاریخ صورت وضعیت مالی</t>
  </si>
  <si>
    <t>هزینه آب و برق و گاز و تلفن</t>
  </si>
  <si>
    <t>هزینه بیمه داراییها</t>
  </si>
  <si>
    <t>هزینه حق عضویت و مجوز فعالیت</t>
  </si>
  <si>
    <t>هزینه ترخیص و ارسال کالا و بارنامه ها</t>
  </si>
  <si>
    <t>هزینه های تست</t>
  </si>
  <si>
    <t>هزینه های بازرسی</t>
  </si>
  <si>
    <t>هزینه کارمزد بانکی و تمبر و سفته</t>
  </si>
  <si>
    <t>هزینه کارمزد گشایش اعتبار ریالی</t>
  </si>
  <si>
    <t>هزینه کارمزد حواله های ارزی</t>
  </si>
  <si>
    <t>5-7-4</t>
  </si>
  <si>
    <t>محوطه سازی</t>
  </si>
  <si>
    <t>اثاثیه اداری</t>
  </si>
  <si>
    <t>متفرقه و پیش بینی نشده</t>
  </si>
  <si>
    <t>قبل از بهره برداری</t>
  </si>
  <si>
    <t>جمع هزینه های سرمایه گذاری</t>
  </si>
  <si>
    <t>جاری سهامداران و اشخاص وابسته</t>
  </si>
  <si>
    <t>12-1-1</t>
  </si>
  <si>
    <t>شرکت پالایش میعانات گازی آدیش جنوبی (سهامي خاص) - در مرحله قبل از بهره برداری</t>
  </si>
  <si>
    <t>100020</t>
  </si>
  <si>
    <t>بانک تجارت اکو 306833251</t>
  </si>
  <si>
    <t>600295</t>
  </si>
  <si>
    <t>اسماعیل کرمی</t>
  </si>
  <si>
    <t>بانک اقتصاد نوین شعبه حام جم اقتصادنوین(آتیه نوین) 147-850-51525360-1</t>
  </si>
  <si>
    <t>14111</t>
  </si>
  <si>
    <t>اسناد دریافتنی غیر تجاری نزد صندوق</t>
  </si>
  <si>
    <t>600260</t>
  </si>
  <si>
    <t>هادی بحرینی (آهن آلات هادی بحرینی)</t>
  </si>
  <si>
    <t>400274</t>
  </si>
  <si>
    <t>شرکت تضامنی DWC L.L.C</t>
  </si>
  <si>
    <t>600289</t>
  </si>
  <si>
    <t>سپیده جاپلقی</t>
  </si>
  <si>
    <t>600301</t>
  </si>
  <si>
    <t>محمود بخشی</t>
  </si>
  <si>
    <t>600281</t>
  </si>
  <si>
    <t>سهیلا بدرلو</t>
  </si>
  <si>
    <t>400286</t>
  </si>
  <si>
    <t>آبدیس مارین</t>
  </si>
  <si>
    <t>400293</t>
  </si>
  <si>
    <t>شبکه راه دریا</t>
  </si>
  <si>
    <t>400304</t>
  </si>
  <si>
    <t>شرکت خدمات دریائی آرامش آبی</t>
  </si>
  <si>
    <t>159</t>
  </si>
  <si>
    <t>سایر موجودی ها</t>
  </si>
  <si>
    <t>15921</t>
  </si>
  <si>
    <t>موجودی کالا</t>
  </si>
  <si>
    <t>800002</t>
  </si>
  <si>
    <t>انبار روباز کابلها</t>
  </si>
  <si>
    <t>800004</t>
  </si>
  <si>
    <t>سوله انبار 1</t>
  </si>
  <si>
    <t>800005</t>
  </si>
  <si>
    <t>انبار روباز پایپینگ(AG&amp; UG)</t>
  </si>
  <si>
    <t>800006</t>
  </si>
  <si>
    <t>انبار روباز اسکلت فلزی</t>
  </si>
  <si>
    <t>800007</t>
  </si>
  <si>
    <t>انبار روباز تجهیزات</t>
  </si>
  <si>
    <t>800008</t>
  </si>
  <si>
    <t>انبار مصالح</t>
  </si>
  <si>
    <t>400257</t>
  </si>
  <si>
    <t>هیراد کیان ایده تامین</t>
  </si>
  <si>
    <t>400261</t>
  </si>
  <si>
    <t>غرب فلنج</t>
  </si>
  <si>
    <t>400262</t>
  </si>
  <si>
    <t>سینا کنترل</t>
  </si>
  <si>
    <t>400268</t>
  </si>
  <si>
    <t>پترو کهن نفتان</t>
  </si>
  <si>
    <t>400269</t>
  </si>
  <si>
    <t>مهندسی آزمون پرتوی غرب</t>
  </si>
  <si>
    <t>400270</t>
  </si>
  <si>
    <t>ساخت تجهیزات برقی لنا یزد</t>
  </si>
  <si>
    <t>400271</t>
  </si>
  <si>
    <t>پترو تجهیز آسا آتیه</t>
  </si>
  <si>
    <t>400276</t>
  </si>
  <si>
    <t>تامین تجهیزات پارت کیهان و تامین تجهیز پیشرو پارسیان</t>
  </si>
  <si>
    <t>400277</t>
  </si>
  <si>
    <t>سازه فلزی تحکیم سازان</t>
  </si>
  <si>
    <t>400278</t>
  </si>
  <si>
    <t>فنی مهندسی پارس کنترل سپاهان</t>
  </si>
  <si>
    <t>400279</t>
  </si>
  <si>
    <t>دنیای ماموت</t>
  </si>
  <si>
    <t>400280</t>
  </si>
  <si>
    <t>پیشران زمهریر آسمان</t>
  </si>
  <si>
    <t>400281</t>
  </si>
  <si>
    <t>صنایع دیرگداز آمل</t>
  </si>
  <si>
    <t>400289</t>
  </si>
  <si>
    <t>پارت سازی مشهد</t>
  </si>
  <si>
    <t>400290</t>
  </si>
  <si>
    <t>پنام گویان پارس امرتات</t>
  </si>
  <si>
    <t>400298</t>
  </si>
  <si>
    <t>صنایع واشرسازی بهتا</t>
  </si>
  <si>
    <t>400311</t>
  </si>
  <si>
    <t>شرکت صنعت پروژه توس</t>
  </si>
  <si>
    <t>400314</t>
  </si>
  <si>
    <t>شرکت آب منطقه ای بوشهر</t>
  </si>
  <si>
    <t>400329</t>
  </si>
  <si>
    <t>بهبود ره پویان آریا گستر</t>
  </si>
  <si>
    <t>600282</t>
  </si>
  <si>
    <t>بهمن هوشمنددویچ-تولیدی صنعتی سهند فولاد</t>
  </si>
  <si>
    <t>600288</t>
  </si>
  <si>
    <t>بهزاد علی آبادی(استیلکو)</t>
  </si>
  <si>
    <t>600291</t>
  </si>
  <si>
    <t>امیر صرافان (گروه تجاری و صنعتی صرافان)</t>
  </si>
  <si>
    <t>600292</t>
  </si>
  <si>
    <t>اسماعیل سلامی (لوازم برقی و خانگی مستر هوم)</t>
  </si>
  <si>
    <t>600293</t>
  </si>
  <si>
    <t>رباب صفری (مبلمان اداری افرا)</t>
  </si>
  <si>
    <t>600294</t>
  </si>
  <si>
    <t>زهرا زارع (بازرگانی کرمی)</t>
  </si>
  <si>
    <t>600302</t>
  </si>
  <si>
    <t>محمد جواد باقری(مصالح ساختمانی ساروج)</t>
  </si>
  <si>
    <t>600308</t>
  </si>
  <si>
    <t>سیده ناهید جعفری</t>
  </si>
  <si>
    <t>400259</t>
  </si>
  <si>
    <t>رینگ فیلد RING FIELD</t>
  </si>
  <si>
    <t>400297</t>
  </si>
  <si>
    <t>HEBI HAITIAN PIPE FITTING CO.LIMITED</t>
  </si>
  <si>
    <t>400317</t>
  </si>
  <si>
    <t>IMS(INDUSTRIAL MATERIAL SUPPLY)FZCO</t>
  </si>
  <si>
    <t>400331</t>
  </si>
  <si>
    <t>dillinger</t>
  </si>
  <si>
    <t>(شرکت ملی نفت ایران)سازمان منطقه ویژه اقتصادی انرژی پارس</t>
  </si>
  <si>
    <t>400288</t>
  </si>
  <si>
    <t>سامان اندیشه ستیا</t>
  </si>
  <si>
    <t>400291</t>
  </si>
  <si>
    <t>مرکز پژوهش متالورژی رازی</t>
  </si>
  <si>
    <t>موسسه حسابرسی و خدمات مالی کوشا منش</t>
  </si>
  <si>
    <t>400309</t>
  </si>
  <si>
    <t>GPE Global Elektrik Uretim A.S</t>
  </si>
  <si>
    <t>600303</t>
  </si>
  <si>
    <t>علیرضا ولدخانی</t>
  </si>
  <si>
    <t>600309</t>
  </si>
  <si>
    <t>انعام اله ناصری</t>
  </si>
  <si>
    <t>18163</t>
  </si>
  <si>
    <t>پیش پرداخت 9% مالیات و عوارض ارزش افزوده(از 1400/10/13)</t>
  </si>
  <si>
    <t>400160</t>
  </si>
  <si>
    <t>شرکت مخابرات ایران</t>
  </si>
  <si>
    <t>400308</t>
  </si>
  <si>
    <t>پیشرو ناوگان سیراف</t>
  </si>
  <si>
    <t>400315</t>
  </si>
  <si>
    <t>شرکت ایمنی آتش خاموش پارس</t>
  </si>
  <si>
    <t>400316</t>
  </si>
  <si>
    <t>شبکه انتقال داده های رهام تک</t>
  </si>
  <si>
    <t>400319</t>
  </si>
  <si>
    <t>شرکت توزیع نیروی برق تهران بزرگ</t>
  </si>
  <si>
    <t>400326</t>
  </si>
  <si>
    <t>حمل و نقل بین المللی سپهرران ترابر</t>
  </si>
  <si>
    <t>400328</t>
  </si>
  <si>
    <t>نوین ایده پوش فردا</t>
  </si>
  <si>
    <t>300013</t>
  </si>
  <si>
    <t>تصفیه نفتا (NHT)</t>
  </si>
  <si>
    <t>300014</t>
  </si>
  <si>
    <t>نیروگاه  (PGU)</t>
  </si>
  <si>
    <t>300018</t>
  </si>
  <si>
    <t>تصفیه آب ترش (SWS)</t>
  </si>
  <si>
    <t>300022</t>
  </si>
  <si>
    <t>سیستم آب شیرین (WSU)</t>
  </si>
  <si>
    <t>300023</t>
  </si>
  <si>
    <t>سیستم گاز (FGS)</t>
  </si>
  <si>
    <t>300029</t>
  </si>
  <si>
    <t>سیستم فلر (FLS)</t>
  </si>
  <si>
    <t>300030</t>
  </si>
  <si>
    <t>سیستم هوای فشرده (CAS)</t>
  </si>
  <si>
    <t>300034</t>
  </si>
  <si>
    <t>تصفیه آمین (AMN)</t>
  </si>
  <si>
    <t>300035</t>
  </si>
  <si>
    <t>هیدروتراپی تقطیر میانی (MDH)</t>
  </si>
  <si>
    <t>300036</t>
  </si>
  <si>
    <t>ساختمان آتش نشانی</t>
  </si>
  <si>
    <t>300038</t>
  </si>
  <si>
    <t>هات تب 1 (ONT)</t>
  </si>
  <si>
    <t>331</t>
  </si>
  <si>
    <t>اسناد پرداختنی تجاری</t>
  </si>
  <si>
    <t>33111</t>
  </si>
  <si>
    <t>400000</t>
  </si>
  <si>
    <t>دنیای پیچ و مهره خاورمیانه</t>
  </si>
  <si>
    <t>400061</t>
  </si>
  <si>
    <t>نوآوران فن آوازه</t>
  </si>
  <si>
    <t>400074</t>
  </si>
  <si>
    <t>داده پردازان فن آوری اطلاعات و ارتباطات جم</t>
  </si>
  <si>
    <t>400084</t>
  </si>
  <si>
    <t>پارس شوفاژ - علی بوشهری</t>
  </si>
  <si>
    <t>شرکت تولیدی پی ای اس</t>
  </si>
  <si>
    <t>400156</t>
  </si>
  <si>
    <t>شرکت تعاونی پرتو صنعت کنگان</t>
  </si>
  <si>
    <t>شرکت صنعتی آما</t>
  </si>
  <si>
    <t>400225</t>
  </si>
  <si>
    <t>لوازم خانگی و پلاسکو نگین</t>
  </si>
  <si>
    <t>انتشارات یساولی(محمود یساولی)</t>
  </si>
  <si>
    <t>400255</t>
  </si>
  <si>
    <t>صنایع پند</t>
  </si>
  <si>
    <t>400258</t>
  </si>
  <si>
    <t>یزد استیل تجارت مانا</t>
  </si>
  <si>
    <t>400267</t>
  </si>
  <si>
    <t>نوین شیمیار</t>
  </si>
  <si>
    <t>400273</t>
  </si>
  <si>
    <t>خانه چاپ چکاوک</t>
  </si>
  <si>
    <t>400282</t>
  </si>
  <si>
    <t>پیمانکاری راد(محسن صفری)</t>
  </si>
  <si>
    <t>400283</t>
  </si>
  <si>
    <t>آزمایشگاه فنی مکانیک خاک</t>
  </si>
  <si>
    <t>400284</t>
  </si>
  <si>
    <t>ترابر بار شرق</t>
  </si>
  <si>
    <t>400285</t>
  </si>
  <si>
    <t>رادمان ترابر</t>
  </si>
  <si>
    <t>400287</t>
  </si>
  <si>
    <t>ایران دنا</t>
  </si>
  <si>
    <t>400292</t>
  </si>
  <si>
    <t>کارا مینیاتور</t>
  </si>
  <si>
    <t>400296</t>
  </si>
  <si>
    <t>فروشگاه لوله اتصالات البرز(رضا باقری)</t>
  </si>
  <si>
    <t>400299</t>
  </si>
  <si>
    <t>شرکت صبا سیستم صدرا</t>
  </si>
  <si>
    <t>400300</t>
  </si>
  <si>
    <t>ابزارسرا(نرگس هوشمندیان)</t>
  </si>
  <si>
    <t>400301</t>
  </si>
  <si>
    <t>شرکت پترویل آریا</t>
  </si>
  <si>
    <t>400302</t>
  </si>
  <si>
    <t>نرم افزاری محسن(محمد علی جلیلی)</t>
  </si>
  <si>
    <t>400303</t>
  </si>
  <si>
    <t>گروه ترخیص کاران پارس</t>
  </si>
  <si>
    <t>400305</t>
  </si>
  <si>
    <t>شرکت هوشمند روش نگاره</t>
  </si>
  <si>
    <t>400306</t>
  </si>
  <si>
    <t>ماهان سیستم پاسارگاد جوان</t>
  </si>
  <si>
    <t>400307</t>
  </si>
  <si>
    <t>خدمات ساحلی ایران- اسکله پارس</t>
  </si>
  <si>
    <t>400310</t>
  </si>
  <si>
    <t>INTERNATIONAL FREIGHT FORWARDER</t>
  </si>
  <si>
    <t>400312</t>
  </si>
  <si>
    <t>sonmez</t>
  </si>
  <si>
    <t>400313</t>
  </si>
  <si>
    <t>ترابری بین المللی پرس</t>
  </si>
  <si>
    <t>400318</t>
  </si>
  <si>
    <t>نمایشگاه فرش و مبل تهران(سنایی)</t>
  </si>
  <si>
    <t>400320</t>
  </si>
  <si>
    <t>MOSACO SHIPPINGFORWARDING(L.L.C.)</t>
  </si>
  <si>
    <t>400322</t>
  </si>
  <si>
    <t>Amco Associates General Trading LLC</t>
  </si>
  <si>
    <t>400330</t>
  </si>
  <si>
    <t>بازرگانی پیچ وکرپی پارس-نوید افشار(کد ملی1950697886)</t>
  </si>
  <si>
    <t>400334</t>
  </si>
  <si>
    <t>شرکت پرگاسیران</t>
  </si>
  <si>
    <t>600032</t>
  </si>
  <si>
    <t>محمد دراهکی(مصالح ساختمانی فجر</t>
  </si>
  <si>
    <t>600035</t>
  </si>
  <si>
    <t>عادل هدایتی (پیمانکاری فروش و حمل مصالح)</t>
  </si>
  <si>
    <t>600086</t>
  </si>
  <si>
    <t>علی  پولادیان جهرمی</t>
  </si>
  <si>
    <t>600087</t>
  </si>
  <si>
    <t>عزیزاله عبادزاده حاجمیر(تدارکات صنعتی پارتیران)</t>
  </si>
  <si>
    <t>600088</t>
  </si>
  <si>
    <t>عباس اعتمادی افشار (مسکن پارسیان)</t>
  </si>
  <si>
    <t>600089</t>
  </si>
  <si>
    <t>سهراب محمدی ده چشمه</t>
  </si>
  <si>
    <t>600090</t>
  </si>
  <si>
    <t>نعمت عبدی</t>
  </si>
  <si>
    <t>600098</t>
  </si>
  <si>
    <t>کاظم اسماعیلی (تهیه و توزیع آهن آلات صنعتی و ساختمانی(جوادی))</t>
  </si>
  <si>
    <t>600275</t>
  </si>
  <si>
    <t>مسلم بلوچی</t>
  </si>
  <si>
    <t>600280</t>
  </si>
  <si>
    <t>سیاوش رحیمی منفرد</t>
  </si>
  <si>
    <t>600283</t>
  </si>
  <si>
    <t>کاظم بلوچی(یخ)</t>
  </si>
  <si>
    <t>600284</t>
  </si>
  <si>
    <t>سیدوحید حسینی(الکترونوین صنعت)</t>
  </si>
  <si>
    <t>600296</t>
  </si>
  <si>
    <t>علی رحمانی</t>
  </si>
  <si>
    <t>600299</t>
  </si>
  <si>
    <t>علیرضا رزمجو (NDTK)</t>
  </si>
  <si>
    <t>600300</t>
  </si>
  <si>
    <t>مهدی صادقیان اصل(فروشگاه صادقیان/آهن آلات ولیعصر)</t>
  </si>
  <si>
    <t>600304</t>
  </si>
  <si>
    <t>فروشگاه رنگ مهراب  (مهراب احمدی)</t>
  </si>
  <si>
    <t>600305</t>
  </si>
  <si>
    <t>اسکندر رمضانی (ناصر توکل محمود آبادی)</t>
  </si>
  <si>
    <t>600306</t>
  </si>
  <si>
    <t>بهنام عابدینی(بازرگانی ابزار آلات صنعتی تبریزی)</t>
  </si>
  <si>
    <t>600307</t>
  </si>
  <si>
    <t>مرتضی احمدی(تیرچه بلوک یکتا)</t>
  </si>
  <si>
    <t>600315</t>
  </si>
  <si>
    <t>محمد پیرمرادیان</t>
  </si>
  <si>
    <t>400256</t>
  </si>
  <si>
    <t>امورمالیاتی بوشهر - واحد 880000 - کلاسه 401623</t>
  </si>
  <si>
    <t>600064</t>
  </si>
  <si>
    <t>بهنام مهران گوهر</t>
  </si>
  <si>
    <t>600285</t>
  </si>
  <si>
    <t>علیرضا سمیعی</t>
  </si>
  <si>
    <t>600286</t>
  </si>
  <si>
    <t>مهدی وحیدی</t>
  </si>
  <si>
    <t>600287</t>
  </si>
  <si>
    <t>آریا نصیری نکو</t>
  </si>
  <si>
    <t>600290</t>
  </si>
  <si>
    <t>مصطفی حاجی شریف</t>
  </si>
  <si>
    <t>600297</t>
  </si>
  <si>
    <t>طالب ثامری</t>
  </si>
  <si>
    <t>600298</t>
  </si>
  <si>
    <t>سیامک شایان</t>
  </si>
  <si>
    <t>641</t>
  </si>
  <si>
    <t>سایر درآمد ها و هزینه های عملیاتی</t>
  </si>
  <si>
    <t>64171</t>
  </si>
  <si>
    <t>سود/زیان تسعیر دارایی ها / بدهی های عملیاتی</t>
  </si>
  <si>
    <t>81133</t>
  </si>
  <si>
    <t>حق ایاب و ذهاب</t>
  </si>
  <si>
    <t>81136</t>
  </si>
  <si>
    <t>حق غذا</t>
  </si>
  <si>
    <t>هزینه های استهلاک</t>
  </si>
  <si>
    <t>هزینه استهلاک وسائط نقلیه</t>
  </si>
  <si>
    <t>هزینه استهلاک اثاثه و منصوبات</t>
  </si>
  <si>
    <t>83111</t>
  </si>
  <si>
    <t>هزینه بیمه عمر و حوادث و مسئولیت مدنی</t>
  </si>
  <si>
    <t>83112</t>
  </si>
  <si>
    <t>تعمیر و نگهداری ساختمان و تاسیسات</t>
  </si>
  <si>
    <t>300037</t>
  </si>
  <si>
    <t>مرکز مصرف مشترک</t>
  </si>
  <si>
    <t>87125</t>
  </si>
  <si>
    <t>تعمیر و نگهداری ماشین آلات و تجهیزات</t>
  </si>
  <si>
    <t>88111</t>
  </si>
  <si>
    <t>هزینه سود وکارمزد وامها</t>
  </si>
  <si>
    <t>89118</t>
  </si>
  <si>
    <t>هزینه هدایا و کمک به خیریه</t>
  </si>
  <si>
    <t>400266</t>
  </si>
  <si>
    <t>آسیا ابزار دقیق</t>
  </si>
  <si>
    <t>400294</t>
  </si>
  <si>
    <t>آبسان زلال خاورمیانه</t>
  </si>
  <si>
    <t>400295</t>
  </si>
  <si>
    <t>کیمیا الکترونیک</t>
  </si>
  <si>
    <t>400324</t>
  </si>
  <si>
    <t>مهندسی بازرگانی رایتک پویا</t>
  </si>
  <si>
    <t>400275</t>
  </si>
  <si>
    <t>Kwb</t>
  </si>
  <si>
    <t>400325</t>
  </si>
  <si>
    <t>سیستم های صنعتی سامان</t>
  </si>
  <si>
    <t>92141</t>
  </si>
  <si>
    <t>اسناد و ضمانتنامه های ترخیص کالا</t>
  </si>
  <si>
    <t>931</t>
  </si>
  <si>
    <t>حسابهای کنترلی</t>
  </si>
  <si>
    <t>93199</t>
  </si>
  <si>
    <t>حساب کنترلی مالیات و عوارض ارزش افروده</t>
  </si>
  <si>
    <t>سال مالي منتهی به 29 اسفندماه 1400</t>
  </si>
  <si>
    <t xml:space="preserve"> به پيوست صورت‌هاي مالي شرکت پالایش میعانات گازی آدیش جنوبی (سهامي خاص) - قبل از بهره برداری مربوط به سال مالي منتهي به 29 اسفند 1400 تقديم مي‌شود. اجزاي تشکيل‌دهنده صورت‌هاي مالي به قرار زير است:</t>
  </si>
  <si>
    <t>سال مالی منتهی به 29 اسفندماه 1400</t>
  </si>
  <si>
    <t>1400/12/29</t>
  </si>
  <si>
    <t>10-2- مبلغ 11  میلیون ریال موجودی تنخواه گردان ریالی مربوط به مانده تنخواه مدیرعامل به مبلغ 7 میلیون ریال و مانده تنخواه دفتر مرکزی به مبلغ 4 میلیون ریال است.</t>
  </si>
  <si>
    <t>10-3- مبلغ 4.167 میلیون ریال موجودی نزد صندوق ارزی شامل 220 وون کره با نرخ 201/905 ریال،2.041 دلار آمریکا با نرخ 243.790 ریال ، 13.575 یورو با نرخ 269.257 ریال و 855 لیر ترکیه با نرخ 16.460 ریال می باشد که با نرخ سامانه سنا در مورخ 1400/12/28 تسعیر ارز شده است و بابت سفر و اقامت همکاران در ماموریت های اعزامی نگهداری می شود.</t>
  </si>
  <si>
    <t>14-0</t>
  </si>
  <si>
    <t>سایر:</t>
  </si>
  <si>
    <t>14-10</t>
  </si>
  <si>
    <t>14-11</t>
  </si>
  <si>
    <t>لیر ترکیه</t>
  </si>
  <si>
    <t>13-2-1- سود تسهیلات مشارکت مدنی دریافتی از بانک صنعت و معدن (صندوق توسعه ملی) به مبلغ 9.879.119/88 دلار بر مبنای 6% از تسهیلات تخصیص یافته در سال 1398تا پایان 1400 می باشد که با نرخ 238.226 ریال سامانه سنا - نیما در تاریخ 1400/12/28 محاسبه شده است.</t>
  </si>
  <si>
    <t>مانده در 1 فروردین 1399</t>
  </si>
  <si>
    <t>مانده در 30 اسفندماه 1399</t>
  </si>
  <si>
    <t>مانده در  29 اسفندماه 1400</t>
  </si>
  <si>
    <t>دلار1400</t>
  </si>
  <si>
    <t>ریال1400دلاری</t>
  </si>
  <si>
    <t>یورو1400</t>
  </si>
  <si>
    <t>ریال1400یورویی</t>
  </si>
  <si>
    <t>دلار1399</t>
  </si>
  <si>
    <t>ریال1399 دلاری</t>
  </si>
  <si>
    <t>یورو1399</t>
  </si>
  <si>
    <t>ریال1399یورویی</t>
  </si>
  <si>
    <t>فاکتور 16</t>
  </si>
  <si>
    <t>فاکتور 37</t>
  </si>
  <si>
    <t>فاکتور 31</t>
  </si>
  <si>
    <t>فاکتور 36</t>
  </si>
  <si>
    <t>فاکتور 43</t>
  </si>
  <si>
    <t>فاکتور 44</t>
  </si>
  <si>
    <t>فاکتور 51</t>
  </si>
  <si>
    <t>فاکتور 48</t>
  </si>
  <si>
    <t>فاکتور 49</t>
  </si>
  <si>
    <t>فاکتور 56</t>
  </si>
  <si>
    <t>فاکتور 59</t>
  </si>
  <si>
    <t>1400/04/15</t>
  </si>
  <si>
    <t>شرکت FGS006-nico1</t>
  </si>
  <si>
    <t>شرکت مهندسی پایاصنعت-nico1</t>
  </si>
  <si>
    <t>شرکت پتروپویش سهند-nico1</t>
  </si>
  <si>
    <t>شرکت زافرتک-nico1</t>
  </si>
  <si>
    <t>شرکت هوا ابزار تهران-nico1</t>
  </si>
  <si>
    <t>شرکت نوین دانش آینده-nico1</t>
  </si>
  <si>
    <t>شرکت FGS001-nico1</t>
  </si>
  <si>
    <t>فاکتور 28</t>
  </si>
  <si>
    <t>فاکتور 33</t>
  </si>
  <si>
    <t>فاکتور 40</t>
  </si>
  <si>
    <t>فاکتور 41</t>
  </si>
  <si>
    <t>فاکتور 42</t>
  </si>
  <si>
    <t>فاکتور 52</t>
  </si>
  <si>
    <t>فاکتور 60</t>
  </si>
  <si>
    <t>فاکتور61</t>
  </si>
  <si>
    <t>فاکتور 64</t>
  </si>
  <si>
    <t>فاکتور 65</t>
  </si>
  <si>
    <t>شرکت راژان پترو فرایند-NICO 2</t>
  </si>
  <si>
    <t>شرکت مهندسی پایاصنعت-NICO 2</t>
  </si>
  <si>
    <t>شرکت فرآب اینترنشنال(rood)-NICO 2</t>
  </si>
  <si>
    <t>شرکت تهویه-NICO 2</t>
  </si>
  <si>
    <t>شرکت فرآب اینترنشنال(HIS)-NICO 2</t>
  </si>
  <si>
    <t>فاکتور 25</t>
  </si>
  <si>
    <t>فاکتور 35</t>
  </si>
  <si>
    <t>فاکتور 50</t>
  </si>
  <si>
    <t>فاکتور 58</t>
  </si>
  <si>
    <t>فاکتور 63</t>
  </si>
  <si>
    <t>فاکتور 55</t>
  </si>
  <si>
    <t>فاکتور 62</t>
  </si>
  <si>
    <t>شرکت فرآب اینترنشنال(KTI)-NICO 3</t>
  </si>
  <si>
    <t>شرکت فرآب اینترنشنال-NICO 3</t>
  </si>
  <si>
    <t>شرکت فرآب اینترنشنال(rood)-NICO 3</t>
  </si>
  <si>
    <t>شرکت راژان پترو فرایند-NICO 3</t>
  </si>
  <si>
    <t>شرکت کابل یزد</t>
  </si>
  <si>
    <t>شرکت ایران تابلو-NICO 3</t>
  </si>
  <si>
    <t>شرکت کابل یزد-NICO 3</t>
  </si>
  <si>
    <t>شرکت انرژی کویر پایا-NICO 3</t>
  </si>
  <si>
    <t>فاکتور 66</t>
  </si>
  <si>
    <t>فاکتور 67</t>
  </si>
  <si>
    <t>فاکتور 68</t>
  </si>
  <si>
    <t>فاکتور 69</t>
  </si>
  <si>
    <t>فاکتور 71</t>
  </si>
  <si>
    <t>فاکتور 70</t>
  </si>
  <si>
    <t>فاکتور 72</t>
  </si>
  <si>
    <t>فاکتور 73</t>
  </si>
  <si>
    <t>فاکتور 74</t>
  </si>
  <si>
    <t>فاکتور 75</t>
  </si>
  <si>
    <t>شرکت راژان پترو فرایند-NICO 4</t>
  </si>
  <si>
    <t>شرکت FGS006-nico 4</t>
  </si>
  <si>
    <t>شرکت فرآب اینترنشنال-NICO 4</t>
  </si>
  <si>
    <t>فاکتور 76</t>
  </si>
  <si>
    <t>فاکتور 79</t>
  </si>
  <si>
    <t>فاکتور 77</t>
  </si>
  <si>
    <t>فاکتور 78</t>
  </si>
  <si>
    <t>فاکتور 81</t>
  </si>
  <si>
    <t>فاکتور 82</t>
  </si>
  <si>
    <t>فاکتور 83</t>
  </si>
  <si>
    <t>فاکتور 84</t>
  </si>
  <si>
    <t>فاکتور 85</t>
  </si>
  <si>
    <t>شرکت پارس کویر-NICO 5</t>
  </si>
  <si>
    <t>شرکت ایمن سهند آریا-NICO 5</t>
  </si>
  <si>
    <t>شرکت فرآب اینترنشنال-NICO 5</t>
  </si>
  <si>
    <t>شرکت FGS006-nico 5</t>
  </si>
  <si>
    <t>شرکت زافرتک-nico 5</t>
  </si>
  <si>
    <t>1400/04/26</t>
  </si>
  <si>
    <t>فاکتور 86</t>
  </si>
  <si>
    <t>فاکتور 87</t>
  </si>
  <si>
    <t>فاکتور 88</t>
  </si>
  <si>
    <t>فاکتور 89</t>
  </si>
  <si>
    <t>فاکتور 90</t>
  </si>
  <si>
    <t>فاکتور 91</t>
  </si>
  <si>
    <t>فاکتور 92</t>
  </si>
  <si>
    <t>فاکتور 93</t>
  </si>
  <si>
    <t>فاکتور 94</t>
  </si>
  <si>
    <t>فاکتور 95</t>
  </si>
  <si>
    <t>شرکت زافرتک-nico 6</t>
  </si>
  <si>
    <t>شرکت فرآب اینترنشنال-NICO 6</t>
  </si>
  <si>
    <t>شرکت FGS006-nico 6</t>
  </si>
  <si>
    <t>شرکت فرآب اینترنشنال(HAT)-NICO 6</t>
  </si>
  <si>
    <t>شرکت فرآب اینترنشنال(RMT)-NICO 5</t>
  </si>
  <si>
    <t>شرکت فرآب اینترنشنال(FSK)-NICO 4</t>
  </si>
  <si>
    <t>شرکت فرآب اینترنشنال(HAT)-NICO 4</t>
  </si>
  <si>
    <t>شرکت فرآب اینترنشنال(RMT)-NICO 4</t>
  </si>
  <si>
    <t>شرکت فرآب اینترنشنال(PAYA)-NICO 4</t>
  </si>
  <si>
    <t>فاکتور 96</t>
  </si>
  <si>
    <t>شرکت فرآب اینترنشنال(HAT)</t>
  </si>
  <si>
    <t>1400/10/01</t>
  </si>
  <si>
    <t>شرکت ایران تابلو ق049</t>
  </si>
  <si>
    <t>شرکت فاتح صنعت</t>
  </si>
  <si>
    <t>فاکتور 97=99</t>
  </si>
  <si>
    <t>فاکتور 98=101</t>
  </si>
  <si>
    <t>فاکتور 102=102</t>
  </si>
  <si>
    <t>فاکتور 104=104</t>
  </si>
  <si>
    <t>فاکتور 105=106</t>
  </si>
  <si>
    <t>شرکت فرآب اینترنشنال(PED)</t>
  </si>
  <si>
    <t>شرکت فرآب اینترنشنال(FSK)</t>
  </si>
  <si>
    <t>فاکتور 99=100</t>
  </si>
  <si>
    <t>فاکتور 100=96</t>
  </si>
  <si>
    <t>فاکتور 106=108</t>
  </si>
  <si>
    <t>فاکتور 107=105</t>
  </si>
  <si>
    <t>فاکتور 108=107</t>
  </si>
  <si>
    <t>فاکتور 109=110</t>
  </si>
  <si>
    <t>فاکتور 110=111</t>
  </si>
  <si>
    <t>فاکتور 113=114</t>
  </si>
  <si>
    <t>پیش پرداخت 1</t>
  </si>
  <si>
    <t xml:space="preserve">شرکت مهندسی پایا صنعت ق </t>
  </si>
  <si>
    <t>شرکت ایران تابلو ق032</t>
  </si>
  <si>
    <t>پیش پرداخت 2</t>
  </si>
  <si>
    <t>فاکتور111=109</t>
  </si>
  <si>
    <t>فاکتور 112=112</t>
  </si>
  <si>
    <t>فاکتور 115=115</t>
  </si>
  <si>
    <t>فاکتور 120=118</t>
  </si>
  <si>
    <t>فاکتور 121=119</t>
  </si>
  <si>
    <t>فاکتور 122=120</t>
  </si>
  <si>
    <t>فاکتور 118=121</t>
  </si>
  <si>
    <t>شرکت پمپ صنعتی ایران</t>
  </si>
  <si>
    <t>شرکت تهویه</t>
  </si>
  <si>
    <t>شرکت ایران ترانسفو</t>
  </si>
  <si>
    <t>شرکت FGS 039</t>
  </si>
  <si>
    <t>شرکت FGS 006</t>
  </si>
  <si>
    <t>فاکتور 30=30</t>
  </si>
  <si>
    <t>فاکتور 36=32</t>
  </si>
  <si>
    <t>فاکتور 38=38</t>
  </si>
  <si>
    <t>فاکتور 39=39</t>
  </si>
  <si>
    <t>فاکتور 48=47</t>
  </si>
  <si>
    <t>فاکتور 49=53</t>
  </si>
  <si>
    <t>1400/10/23</t>
  </si>
  <si>
    <t>شرکت فرآب اینترنشنال(KTI)</t>
  </si>
  <si>
    <t>فاکتور 34=34</t>
  </si>
  <si>
    <t>1400/10/29</t>
  </si>
  <si>
    <t>فاکتور 43=45</t>
  </si>
  <si>
    <t>فاکتور 46=46</t>
  </si>
  <si>
    <t>فاکتور 56=54</t>
  </si>
  <si>
    <t>فاکتور 47=57</t>
  </si>
  <si>
    <t>فاکتور 127=127</t>
  </si>
  <si>
    <t>شرکت فرآب اینترنشنال(RMT)</t>
  </si>
  <si>
    <t>فاکتور 123=122</t>
  </si>
  <si>
    <t>1400/11/07</t>
  </si>
  <si>
    <t>فاکتور 130=123</t>
  </si>
  <si>
    <t>فاکتور 119=124</t>
  </si>
  <si>
    <t>فاکتور 125=126</t>
  </si>
  <si>
    <t>فاکتور 129=128</t>
  </si>
  <si>
    <t>فاکتور 135=133</t>
  </si>
  <si>
    <t>فاکتور 126=134</t>
  </si>
  <si>
    <t>فاکتور 124=125</t>
  </si>
  <si>
    <t>1400/12/18</t>
  </si>
  <si>
    <t>شرکت فرآب اینترنشنال(DSA)</t>
  </si>
  <si>
    <t>13-1-1-2- مانده تسهیلات ارزی شامل 20.000.000 دلار(معادل 73.400.000 درهم) بابت اصل تسهیلات دریافتنی از بانک تجارت(مستقل مرکزی) که با آخرین نرخ دریافتی از سامانه نیما (درهم 68.032 ریال)تسعیر شده است و در تاریخ 1400/11/23 پس از کسر 10% سپرده نقدی به ارزش 7.340.000 درهم و پرداخت 67.472.324/05 درهم از محل تخصیص های ارزی توسط بانک صنعت و معدن و همچنین پرداخت الباقی به مبلغ 4.744.355 درهم توسط سهامداران شرکت تسویه حساب کامل گردید.</t>
  </si>
  <si>
    <t>13-2-2- سود تسهیلات ارزی دریافتی از بانک تجارت(مستقل مرکزی) به مبلغ  1.67.596/44 دلار معادل 6.156.679 درهم که با نرخ 68.032 ریال سامانه سنا - نیما در تاریخ 1400/11/23  محاسبه و توسط سهامداران شرکت تسویه حساب کامل گردید.</t>
  </si>
  <si>
    <t>سایر1399</t>
  </si>
  <si>
    <t>صافیاد</t>
  </si>
  <si>
    <t>دقیق سازان</t>
  </si>
  <si>
    <t>14-3-1</t>
  </si>
  <si>
    <t>14-3-2</t>
  </si>
  <si>
    <t>14-3-3</t>
  </si>
  <si>
    <t>14-3-4</t>
  </si>
  <si>
    <t>14-3-5</t>
  </si>
  <si>
    <t>14-3-6</t>
  </si>
  <si>
    <t>14-3-7</t>
  </si>
  <si>
    <t>14-3-8</t>
  </si>
  <si>
    <t>14-3-9</t>
  </si>
  <si>
    <t>14-3-10</t>
  </si>
  <si>
    <t>14-3-11</t>
  </si>
  <si>
    <t>14-3-12</t>
  </si>
  <si>
    <t>14-3-13</t>
  </si>
  <si>
    <t>14-3-14</t>
  </si>
  <si>
    <t>14-3-15</t>
  </si>
  <si>
    <t>14-3-16</t>
  </si>
  <si>
    <t>14-3-17</t>
  </si>
  <si>
    <t>14-3-18</t>
  </si>
  <si>
    <t>14-3-19</t>
  </si>
  <si>
    <t>14-3-1- مانده 840.282 میلیون ریال شرکت فرآب اینترنشنال(آب  و تامین انرژی بین الملل)بابت 3% هزینه ترانسفر به مبلغ 4.878 میلیون ریال (معادل 18.530/39 یورو) و اینویس های(تخصیص ارزی) شماره 117 و 153 و 148 و 132 و 139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</si>
  <si>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14-3-2- مانده 509.861 میلیون ریال شرکت مهندسی پایا صنعت تیران بابت اینویس های(تخصیص ارزی) شماره 128 و 131 و 137 و 146 و 113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</si>
  <si>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 xml:space="preserve">14-3-3- مانده حساب شرکت سپهرمولد به مبلغ 295.745 میلیون ریال بابت صورت حساب های ارسالی ارائه خدمات طبق قرارداد ADSH-E-CO-GE-008 با موضوع  انجام کارهای مهندسی، طراحی و ساخت پالایشگاه آدیش می باشد (طبق قرارداد مذکور، پرداخت انجام کارهای مهندسی و طراحی، تامین و خرید موضوع قرارداد معادل جمع هزینه های واقعی پیمانکار بعلاوه کارمزد ثابت معادل 5% است و همچنین انجام کارهای نصب و کارهای ساختمانی و راه اندازی و خدمات معادل سرجمع هزینه های واقعی پیمانکار بعلاوه کارمزد ثابت معادل 10% است) </t>
  </si>
  <si>
    <t>14-3-5- مانده 191.950 میلیون ریال شرکت فاتح صنعت بابت اینویس(تخصیص ارزی) شماره  80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</si>
  <si>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14-3-4- مانده 196.231 میلیون ریال شرکت زافرتک بابت اینویس(تخصیص ارزی) شماره  97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</si>
  <si>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14-3-6- مانده 138.204 میلیون ریال شرکت پمپ صنعتی ایران بابت اینویس(تخصیص ارزی) شماره  133 و 164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</si>
  <si>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14-3-7- مانده 118.021 میلیون ریال شرکت کابل یزد بابت اینویس(تخصیص ارزی) شماره  136 و 145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</si>
  <si>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14-3-8- مانده 87.192 میلیون ریال شرکت ایمن سهند آریا بابت اینویس(تخصیص ارزی) شماره  149 و 141 و 156 و 151 که با توجه به اینکه کالا ها به این شرکت تحویل شده است در حسابها و موجودی انبار لحاظ شده و در سال 1401 توسط صندوق توسعه ملی و بانک صنعت و معدن تسویه حساب شده است.</t>
  </si>
  <si>
    <t>14-3-9- مانده 64.361 میلیون ریال شرکت پتروکهن نفتان بابت فاکتور خرید تجهیزات به شماره 57241 و 57259 می باشد که در سال 1401 تسویه حساب شده است.</t>
  </si>
  <si>
    <t>14-4- مانده سپرده بیمه پیمانکاران به مبلغ 161.196 میلیون ریال به شرح جدول ذیل میباشد :</t>
  </si>
  <si>
    <t>14-5- مانده سپرده حسن انجام کار پیمانکاران به مبلغ 43.569  میلیون ریال به شرح جدول ذیل میباشد :</t>
  </si>
  <si>
    <t>14-6-مانده حساب سایر به مبلغ  540 میلیون ریال بابت ذخیره هزینه های حسابرسی سال 1400 شرکت کوشامنش میباشد.</t>
  </si>
  <si>
    <t>14-7- مانده حق بیمه پرداختنی به مبلغ 359 میلیون ریال بابت حق بیمه پرسنل در اسفندماه 1400 می باشد که در فروردین ماه 1401 به حساب سازمان تامین اجتماعی واریز و قبض و رسید آن موجود می باشد.</t>
  </si>
  <si>
    <t>14-8- مانده حقوق پرداختنی به مبلغ 346 میلیون ریال بابت اضافه کاری اسفندماه 1400،طلب مرخصی  پرسنل میباشد که با حقوق فروردین ماه 1400 به پرسنل پرداخت و تسویه گردید.</t>
  </si>
  <si>
    <t>14-9- مانده مالیات حقوق پرداختنی به مبلغ 22 میلیون ریال بابت مالیات حقوق اسفندماه 1400 و مالیات عیدی سال 1400 پرسنل شرکت میباشد که در فروردین ماه 1401 به حساب سازمان امورمالیاتی واریز و قبض آن موجود می باشد..</t>
  </si>
  <si>
    <t>9-2- مبلغ 1.106  میلیون ریال بابت سپرده نقدی هزینه های ترخیص بارنامه های کالاهای خرید شده این شرکت می باشد که توسط شرکت هماهنگ بار پارس در حال ترخیص و تشریفات گمرکی می باشد.</t>
  </si>
  <si>
    <t>9-3- مبلغ 452.398 میلیون ریال(معادل 2 میلیون دلار = 7.340.000 درهم) سپرده نقدی تسهیلات 20 میلیون دلاری دریافتی از بانک تجارت شعبه مستقل مرکزی جهت تامین نقدینگی جهت خرید ماشین آلات و ... مورد نیاز با سررسید 1400/11/23 در زمان پرداخت از اصل و فرع بدهی کسر و تهاتر و صفر شده است.</t>
  </si>
  <si>
    <t>9-1- مبلغ 215.358 میلیون ریال بابت سپرده نقدی دریافت ضمانت نامه پیش پرداخت شماره 98182080424 به ارزش 2.970.908 یورو با شرکت فاتح صنعت کیمیا و ضمانتنامه پیش پرداخت شماره 97182035238 به ارزش 780.000 یورو بابت ق 006 با شرکت فاتح صنعت کیمیا و ضمانتنامه پیش پرداخت شماره 98182027366 به ارزش 15.000.000 یورو بابت ق 003 با شرکت فرآب اینترنشنال می باشد.</t>
  </si>
  <si>
    <t xml:space="preserve">همچنین کاهش 200.481 میلیون ریال از مانده ابتدای دوره تقلیل ضمانتنامه 98182027366 و آزادسازی بخشی از سپرده نقدی آن در سال 1400 می باشد. </t>
  </si>
  <si>
    <t>10-1- مبلغ 12.109 میلیون ریال موجودی نزد بانک ها به صورت ارزی شامل 62.021.320 وون کره نزد بانک ملت شعبه سازمان گسترش به شماره حساب 8304302209 می باشد که در پایان سال 1400 با نرخ 201/905 ریال(نرخ وون کره در سامانه سنا) و 100 یورو نزد بانک تجارت شعبه مستقل مرکزی  به شماره حساب 173673329 می باشد که پایان سال 1400 با نرخ 260.853 ریال تسعیر ارز شده است.</t>
  </si>
  <si>
    <t>8-1- مبلغ 10.566 میلیون ریال بیمه تمام خطر نصب شماره 25432053/99/01 به ارزش 28.678 میلیون ریال با سررسید 1401/08/01 میباشد.</t>
  </si>
  <si>
    <t>8-2-مبلغ 1.328 میلیون ریال بابت پیش پرداخت 240 میلیون ریالی جمع آوری نخاله ساختمانی سایت ومبلغ 115 میلیون ریال بابت پیش پرداخت پشتیبانی اتوماسیون اداری،مبلغ 403 میلیون ریال بابت پیش پرداخت پشتیبانی نرم افزار مهندسی پوپک،مبلغ 454 میلیون ریال پیش پرداخت پشتیبانی نرم افزار مالی راهکاران ، مبلغ 76 میلیون ریال بابت پیش پرداخت تست تجهیزات و مبلغ 40 میلیون ریال پیش پرداخت طراحی وب سایت شرکت است.</t>
  </si>
  <si>
    <t>مانده در پایان سال 1400</t>
  </si>
  <si>
    <t>مبلغ دفتری در پایان سال 1400/12/29</t>
  </si>
  <si>
    <t>6-1</t>
  </si>
  <si>
    <t>6-2</t>
  </si>
  <si>
    <t>فاتح صنعت کیمیا (FGS)ق039</t>
  </si>
  <si>
    <t>مهندسی پایا صنعت (Paya Sanat Engineering)ق017-الحاقیه1</t>
  </si>
  <si>
    <t>مهندسی پایا صنعت (Paya Sanat Engineering)ق017-الحاقیه2</t>
  </si>
  <si>
    <t>صنایع واشرسازی بهتا-ق070</t>
  </si>
  <si>
    <t>صنایع واشرسازی بهتا-فاکتوری</t>
  </si>
  <si>
    <t>ایران تابلو ق 32</t>
  </si>
  <si>
    <t>ایران تابلو ق 49</t>
  </si>
  <si>
    <t>ایمن سهند آریا (SISICO)</t>
  </si>
  <si>
    <t>هیراد کیان ایده تامین (HKT)</t>
  </si>
  <si>
    <t>Dillinger</t>
  </si>
  <si>
    <t>0</t>
  </si>
  <si>
    <t>اسناد دریافتنی:</t>
  </si>
  <si>
    <t>مانده در ابتدای سال 1399</t>
  </si>
  <si>
    <t xml:space="preserve">مانده در پایان سال 1400 </t>
  </si>
  <si>
    <t>مبلغ دفتری در پایان سال 1400</t>
  </si>
  <si>
    <t>5-3- مبلغ 518 میلیون ریال در رابطه با خرید 2 عدد تابلوبرق و تعمیرات باسکول سایت می باشد.</t>
  </si>
  <si>
    <t>5-4- مبلغ 7.213 میلیون ریال افزایش در اثاثه و منصوبات شامل مخارج سرمایه ای آماده سازی دفتر مرکزی شرکت (عمدتاً خرید دستگاه سرور، میز و صندلی و کامپیوترو...) و همچنین مبلغ 2.500 میلیون ریال آن بابت خرید UPS جهت دفتر مرکزی است.</t>
  </si>
  <si>
    <t>اضافات و نقل و انتقال طی سال 1400</t>
  </si>
  <si>
    <t>مانده پایان سال 1400</t>
  </si>
  <si>
    <t>5-7-5</t>
  </si>
  <si>
    <t>5-7-6</t>
  </si>
  <si>
    <t>5-7-7</t>
  </si>
  <si>
    <t>5-7-8</t>
  </si>
  <si>
    <t>5-7-9</t>
  </si>
  <si>
    <t>5-7-10</t>
  </si>
  <si>
    <t>5-7-11</t>
  </si>
  <si>
    <t>ADSH-P-PO-GE-013</t>
  </si>
  <si>
    <t>ADSH-P-PO-GE-015</t>
  </si>
  <si>
    <t>ADSH-P-PO-GE-028</t>
  </si>
  <si>
    <t>ADSH-P-PO-GE-021</t>
  </si>
  <si>
    <t>ADSH-P-PO-GE-083</t>
  </si>
  <si>
    <t>ADSH-P-PO-GE-049</t>
  </si>
  <si>
    <t>ADSH-P-PO-GE-019</t>
  </si>
  <si>
    <t>ADSH-P-PO-GE-016</t>
  </si>
  <si>
    <t>ADSH-P-PO-GE-030</t>
  </si>
  <si>
    <t>ADSH-P-PO-GE-009</t>
  </si>
  <si>
    <t>5-7-3-مبلغ 14.754 میلیون ریال بابت هزینه های عمومی و اداری سال 1400 به شرح ذیل می باشد:</t>
  </si>
  <si>
    <t>5-7-1-مبلغ 21.562 میلیون ریال بابت هزینه حقوق و دستمزد سال 1400به شرح ذیل می باشد:</t>
  </si>
  <si>
    <t>5-7-2-مبلغ 11.256 میلیون ریال بابت هزینه استهلاک سال 1400 به شرح ذیل می باشد :</t>
  </si>
  <si>
    <t>انباشته تا پایان سال 1400</t>
  </si>
  <si>
    <t xml:space="preserve">زیان تسعیر ارز </t>
  </si>
  <si>
    <t>5-7-4-مبلغ 21.717.521 میلیون ریال بابت افزایش هزینه مواد و مصالح مصرفی در سال 1400 در ساخت پروژه به تفکیک ذیل میباشد :.</t>
  </si>
  <si>
    <t>5-7-2-مبلغ 11.256 میلیون ریال افزایش هزینه استهلاک مربوط به استهلاک دارائیهای شرکت به شرح جدول 5 در سال 1400 می باشد.</t>
  </si>
  <si>
    <t>5-7-3-مبلغ 14.754 میلیون ریال افزایش در هزینه های عمومی و اداری  بیشتر بابت هزینه ماموریت 8.316 میلیون ریال و هزینه اینترنت کل پروژه 2.043 میلیون ریال و بیمه عمر و حوادث و مسئولیت مدنی 1.657 میلیون ریال و سایر هزینه جمعا  4.779 میلیون ریال در سال 1400 می باشد.</t>
  </si>
  <si>
    <t>5-7-4-مبلغ 21.717.521 میلیون ریال بابت افزایش هزینه مواد و مصالح مصرفی در سال 1400 در ساخت پروژه به تفکیک ذیل میباشد :</t>
  </si>
  <si>
    <t>1400/11/29</t>
  </si>
  <si>
    <t>5-7-8-مبلغ 2.371.391  میلیون ریال بابت هزینه های کارمزد گشایش اعتبار و سایر هزینه های مالی به شرح جدول ذیل میباشد :</t>
  </si>
  <si>
    <t>سال 1400</t>
  </si>
  <si>
    <t>5-7-1-مبلغ 21.562 میلیون ریال افزایش هزینه حقوق و دستمزد مربوط به حقوق پرسنل شرکت در سال 1400می باشد.</t>
  </si>
  <si>
    <t>به تاریخ 29 اسفندماه 1400</t>
  </si>
  <si>
    <t>مواد و مصالح و آهن آلات و تجهیزات</t>
  </si>
  <si>
    <t>موجودی مواد و مصالح پای کار</t>
  </si>
  <si>
    <t xml:space="preserve">5-7-9-مبلغ 16.519 میلیون ریال بابت سایر هزینه های اداری و تشکیلاتی در سال 1400 بابت 1.162 میلیون ریال هزینه های حسابرسی و مبلغ 15.283 میلیون ریال بابت کمک به بیمارستان کنگان و تامین برخی از اقلام درخواستی جهت افتتاح گیت سازمان منطقه ویژه اقتصادی و سایر 74 میلیون ریال  می باشد.  </t>
  </si>
  <si>
    <t xml:space="preserve">5-5-کلیه دارائیهای شرکت پالایش میعانات گازی آدیش جنوبی تحت پوشش بیمه تمام خطر شماره 25432053/99/01 فیمابین با شرکت بیمه آسیا از تاریخ 1399/09/01 الی 1401/08/01 به ارزش 243.900.000 یورو میباشد. </t>
  </si>
  <si>
    <t xml:space="preserve"> 11-1- سرمايه شركت در تاريخ 1400/12/29 مبلغ 8.000.000 میلیون ريال شامل  800.000.000 سهم 10.000ريالي بانام است. تركيب سهامداران در تاريخ ترازنامه به شرح زير است:</t>
  </si>
  <si>
    <t>خدمات مشاوره کنترل کیفیت و بازرسی</t>
  </si>
  <si>
    <t>ADSH-E-CO-EL-009</t>
  </si>
  <si>
    <t>ADSH-E-CO--CE-015</t>
  </si>
  <si>
    <t>طراحی نیروگاه گازی</t>
  </si>
  <si>
    <t>فروش پهنای باند</t>
  </si>
  <si>
    <t>ADSH-E-CO-CE-015</t>
  </si>
  <si>
    <t>ADSH-E-CO-CE-010</t>
  </si>
  <si>
    <t>ADSH-P-CO-CE-045</t>
  </si>
  <si>
    <t>ADSH-P-CO-CE-059</t>
  </si>
  <si>
    <t>خدمات مهندسی واحد تولید سولفید سدیم</t>
  </si>
  <si>
    <t>خرید STRAINER</t>
  </si>
  <si>
    <t>استیل استراکچر</t>
  </si>
  <si>
    <t>خالص دارایی ها(بدهی های)پولی ارزی در تاریخ 1400/12/29 معادل ریالی خالص دارایی ها(بدهی های)پولی ارزی در تاریخ 1400/12/29(میلیون ریال)</t>
  </si>
  <si>
    <t>12-1-1-مبلغ 1.147.367 میلیون ریال مانده حسابهای آقای محسن صفائی فراهانی (مدیر اجرایی) بابت علی الحساب و قرض دریافتی از ایشان توسط شرکت می باشد.</t>
  </si>
  <si>
    <t>12-1- بدهی های بلند مدت به مبلغ 6.462.435 میلیون ریال بابت وجوه دریافتی از سهامداران شرکت و مدیر اجرایی و مدیرعامل در رابطه با انجام مخارج سرمایه ای می باشد که به علت افزایش سرمایه در بدهی های بلند مدت طبقه بندی شده است و به شرح ذیل می باشد:</t>
  </si>
  <si>
    <t>درهم</t>
  </si>
  <si>
    <t>دلار</t>
  </si>
  <si>
    <t>پرداخت های میانی خرید مواد و مصالح از تامین کنندگان خارجی</t>
  </si>
  <si>
    <t>17-2- عملکرد شرکت از حیث قوانین و مقررات سازمان تامین اجتماعی از ابتدای فعالیت تا کنون مورد رسیدگی حسابرسی سازمان تامین اجتماعی قرار نگرفته است و لذا تعیین هرگونه بدهی احتمالی از این منظر منوط به اعلام نظر آن سازمان دارد.</t>
  </si>
  <si>
    <t>9-5- مبلغ 1.248 میلیون ریال بابت اقساط باقیمانده بیمه تکمیلی کارکنان و باقی مانده وام قرض الحسنه یکی از آنان می باشد.</t>
  </si>
  <si>
    <t>کسر میشود : تهاتر با حسابهای پرداختنی      (یادداشت 3-14)</t>
  </si>
  <si>
    <t>کسر میشود : تهاتر با پیش پرداخت ارزی (یادداشت 2-8-5)</t>
  </si>
  <si>
    <t xml:space="preserve"> 17-1-درتاریخ تهیه صورتهای مالی به استثنای تعهدات سرمایه ای در خصوص تکمیل طرح های در جریان به شرح یادداشت5-7-5، شرکت فاقد تعهدات سرمایه ای دیگری می باشد  .</t>
  </si>
  <si>
    <t>17-3-ضمنا بابت قرارداد شماره 017-93-96 مورخ 96/09 اجاره بشرط تملیک با موضوع واگذاری اراضی ساخت پالایشگاه آدیش جنوبی و با توجه مطالبه بدهی ماده 38 توسط سازمان تامین اجتماعی شعبه عسلویه ،قبض ابلاغ رای هیئت بدوی با شماره 5310960054670 از دوره 1396/04/09 تا 1399/09/04  با شرح حق بیمه و بیمه بیکاری و جرائم  به مبلغ 5.302.812.404 ریال بنام پالایش میعانات گازی آدیش جنوبی با کد کارگاه 5310005838 از طریق سامانه سازمان تامین اجتماعی در تاریخ 1401/02/17به این شرکت ابلاغ و این شرکت نسبت به ثبت اعتراض جهت بدهی فوق اقدامات لازم را به انجام رسانیده ولی تاکنون زمان هئیت تجدید نظر جهت ارائه مستندات دال بر عدم مشمولیت ماده 38 بر موضوع قرارداد اجاره بشرط تملیک مشخص و اعلام نشده است و درجریان رسیدگی میباشد.</t>
  </si>
  <si>
    <t>نقل به صفحه بعد</t>
  </si>
  <si>
    <t>نقل از صفحه قبل</t>
  </si>
  <si>
    <t xml:space="preserve"> صورت وضعیت مالی</t>
  </si>
  <si>
    <t>در ضمن افزایش 214.152 میلیون ریال اضافات زمین بابت مساحت 302.304 متر مربع زمین محل احداث و ساخت پالایش میعانات گازی آدیش جنوبی  می باشد که طی ق 017-93-96  فی مابین با سازمان منطقه ویژه اقتصادی انرژی پارس جنوبی با موضوع اجاره بهای به شرط تملیک و الحاقیه شماره 1 قرارداد که در تاریخ تیرماه 1400 نقدا پرداخت گردید و انتقال سند زمین طی مفاد قرارداد منوط به بهره برداری پروژه می باشد.</t>
  </si>
  <si>
    <t>5-2-مبلغ 5.099  میلیون ریال افزایش در سرفصل ساختمانها در سال 1400 بابت 4.031 میلیون ریال بابت خرید دو دستگاه کانتینر جهت بارگیری و جابجایی تجهیزات نیروگاه خریداری شده در ترکیه پس از دمونتاژ و 1.066 میلیون ریال تجهیز انبار و دیگر کانکس های موجود درسایت می باشد.</t>
  </si>
  <si>
    <t>کسر می شود: 
تهاتر با تسهیلات دریافتی از بانک تجارت(یادداشت 2-1-1-13)</t>
  </si>
  <si>
    <t xml:space="preserve">افزایش سرمایه </t>
  </si>
  <si>
    <t>2- استانداردهاي حسابداري جديد و تجديد نظر شده مصوب :</t>
  </si>
  <si>
    <t>2-1- استاندارد حسابداری جدید و تجدید نظر شده که در دوره جاری لازم الاجرا شده است و برصورت های مالی آثار با اهمیتی داشته است:</t>
  </si>
  <si>
    <t>2-1-1-استانداردهای حسابداری 35 مالیات بردرآمد و 42 اندازه گیری ارزش منصفانه.</t>
  </si>
  <si>
    <t>طی سال مورد گزارش آثار بکارگیری استاندارد حسابداری 42 برای این شرکت موضوعیتی نداشته و هرگونه آثار بااهمیت آتی "مالیات بر درآمد" ناشی از اجرای استاندارد حسابداری 35 ، در سال مالی  منتهی به 1400/12/29 وجود ندارد.</t>
  </si>
  <si>
    <t>2-2-آثار احتمالی آتی با اهمیت ناشی از اجرای استاندارد های حسابداری جدید و تجدیدنظر شده مصوب که هنوز لازم الاجرا نیستن به شرح زیر است:</t>
  </si>
  <si>
    <t>2-2-1-استاندارد حسابداری 16 آثار تغییر در نرخ ارز</t>
  </si>
  <si>
    <t>این استاندارد در سال 1400 به تصویب رسیده است و در مورد کلیه صورتهای مالی شرکتهایی که سال مالی آنها از تاریخ 1401/01/01 و بعد از آن شروع می شود ، لازم الاجرا است.مدیریت شرکت قصد دارد استاندارد مزبور را از تاریخ لازم الاجرا شدن آن بکار گیرد.</t>
  </si>
  <si>
    <t xml:space="preserve">صورت هاي مالي اساساً بر مبناي بهاي تمام شده تاريخي تهيه شده است.                                                                                                                  </t>
  </si>
  <si>
    <t>ارایه خدمات پیمانکاری</t>
  </si>
  <si>
    <t xml:space="preserve">پرداخت بابت افزایش سرمایه </t>
  </si>
  <si>
    <t>سایر حسابهای فی مابین</t>
  </si>
  <si>
    <t>پرداخت وجه به تامین کنندگان مواد و مصالح وهزینه های شرکت</t>
  </si>
  <si>
    <t>تودیع سپرده نقدی وام دریافتی و تسویه بهره وام</t>
  </si>
  <si>
    <t>صورت‌هاي مالي طبق استانداردهاي حسابداري تهيه شده و در تاريخ 1401/04/22 به تاييد هيات مديره شرکت رسيده است.</t>
  </si>
  <si>
    <t>افزایش در سال 1400</t>
  </si>
  <si>
    <t>بهای خرید</t>
  </si>
  <si>
    <t>تفاوت تسعیر ارز تسعیر ارز</t>
  </si>
  <si>
    <t>5-7-7-مبلغ 2.322.609 میلیون ریال بابت هزینه های مطالعات طرح و مهندسی و ساخت  به شرح جدول ذیل می باشد :</t>
  </si>
  <si>
    <t>5-7-11-4-  مدیریت پروژه و برنامه ریزی</t>
  </si>
  <si>
    <t>سایر اقلام</t>
  </si>
  <si>
    <t>5-8-1-1-مبلغ 326.922.050.000 ریال معادل 1.050.000 یورو پیش پرداخت خرید نیروگاه جهت تولید برق در زمان بهره برداری پالایش میعانات گازی می باشد.که در بهار 1401 به محل سایت ارسال و مراحل ترخیص و سپس پس از اخذ تائیدیه از انباردار و صورتحساب فروشنده اقدام به ثبت در دفاتر و تسویه حساب خواهد شد.</t>
  </si>
  <si>
    <t xml:space="preserve">5-8-1-2-مبلغ 23.125 میلیون ریال بابت پیش پرداخت هزینه های مشاوره و مهندسی جهت خرید و اجرای نیروگاه در حال خریداری میباشد که در سال 1401 نسبت به دریافت صورت حساب و تسویه اقدام شده است. </t>
  </si>
  <si>
    <t>5-8-1-3-مبلغ 35.244 میلیون ریال بابت پیش پرداخت دمونتاژ تاسیسات نیروگاه خریداری شده و مهیا نمودن کل تاسیسات و ماشین آلات جهت ارسال به ایران میباشد که در ابتدای سال 1401 صورتحساب ارسال و تسویه خواهد شد.</t>
  </si>
  <si>
    <t>5-8-1-1</t>
  </si>
  <si>
    <t>5-8-1-2</t>
  </si>
  <si>
    <t>5-8-1-3</t>
  </si>
  <si>
    <t>7-1-شرکت پالایش میعانات گازی آدیش جنوبی دارای 12% سهام این شرکت است. توضیح اینکه در طرح اولیه فراگیر پالایش سیراف مقرر شده بود شرکت زیر ساخت فراگیر پالایشی سیراف در کنار 8 پالایشگاه دیگر اقدام به فعالیت هایی از جمله ایجاد تاسیسات یوتیلیتی نماید و از این بابت سرمایه گذاری در شرکت مزبور با این هدف در سنوات قبل انجام شده است ولیکن در ادامه مدیران شرکت با توجه به عدم پیشرفت لازم شرکت زیر ساخت تصمیم به برنامه ریزی و ایجاد واحد های جانبی توسط خود نموده اند.</t>
  </si>
  <si>
    <t>14-1- مانده حساب اسناد پرداختنی به مبلغ 5.141 میلیون ریال بابت چک شماره 185898 مورخ 1400/12/18 به مبلغ 1.214 میلیون ریال به نام انرژی کویر ویرا،چک شماره 942811 مورخ 1400/12/21 به مبلغ 703 میلیون ریال به نام شرکت رنگین زره و چ ش 942833 مورخ 1400/12/25 به مبلغ 3.223 میلیون ریال به نام شرکت خبرگان بین الملل بوده است که در سال 1401 تسویه شده است.</t>
  </si>
  <si>
    <t>شرکت سپهر مولد - اشخاص وابسته</t>
  </si>
  <si>
    <t>شرکت سپهرمولد- اشخاص وابسته</t>
  </si>
  <si>
    <t>درهم امارات</t>
  </si>
  <si>
    <r>
      <t>3-</t>
    </r>
    <r>
      <rPr>
        <b/>
        <shadow/>
        <sz val="11"/>
        <rFont val="B Titr"/>
        <charset val="178"/>
      </rPr>
      <t xml:space="preserve">  </t>
    </r>
    <r>
      <rPr>
        <b/>
        <sz val="11"/>
        <rFont val="B Titr"/>
        <charset val="178"/>
      </rPr>
      <t>اهم رويه هاي حسابداري</t>
    </r>
  </si>
  <si>
    <t xml:space="preserve">1-3-  تعداد كاركنان </t>
  </si>
  <si>
    <t>5-1- مبلغ 237.079 میلیون ریال در جدول دارائیها شامل 22.927 میلیون ریال یک قطعه زمین به مساحت 43.800 متر مربع در قطعه 133 فرعی از 4 اصلی و قطعه 1 تفکیکی  خریداری شده در سنوات قبل و دارای سند مالکیت به نام شرکت پالایش میعانات گازی آدیش جنوبی می باشد..</t>
  </si>
  <si>
    <t>* خریدهای خارجی انجام شده از محل اعتبار اسنادی شماره TMB/96109363 طبق قرارداد با بانک صنعت و معدن و همچنین طبق قرارداد شماره ADSH-E-CO-GE-003 با شرکت Energy &amp; Water International FZE (Farab International)  منعقده در 16 جولای 2017 صورت گرفته است.که پرداخت 250،000،000 دلار آن طبق LC مذکور از محل تسهیلات صندوق توسعه ملی در سال 1396 مصوب گردیده است.</t>
  </si>
  <si>
    <t>5-7-6-مبلغ 407.808 میلیون ریال بابت افزایش هزینه عملیاتی به شرح جدول ذیل می باشد :</t>
  </si>
  <si>
    <t>جمع دارائیهای ثابت</t>
  </si>
  <si>
    <t>سود دوران مشارکت</t>
  </si>
  <si>
    <t>هزینه های انجام شده تا پایان اسفندماه 1400</t>
  </si>
  <si>
    <t>هزینه های باقیمانده</t>
  </si>
  <si>
    <t>5-7-10-هزینه های سرمایه گذاری طرح به تفکیک ارزی و ریالی :</t>
  </si>
  <si>
    <t>تجهیز کارگاه شرکت در تیر سال 1398 صورت گرفته است و پیش بینی بهره برداری از اولین فاز پروژه، تابستان 1402 است.</t>
  </si>
  <si>
    <t>11-2- طی سال مالی جاری در طی دو مرحله به ترتیب مبالغ 80 و 250 میلیارد ریال جمعا به مبلغ 3.300 میلیارد ریال از محل مطالبات حال شده سهامداران به موجب صورتجلسه مجمع فوق العاده سهامدارن مورخ 1399/06/12 و مورخ 1400/11/25 و صورتجلسات مورخ 1400/03/10 و مورخ 1400/11/25 هیات مدیره افزایش یافته و در تاریخهای 1400/10/03 و1400/12/24 در اداره ثبت شرکتها به ثبت رسیده است.</t>
  </si>
  <si>
    <t>شرکت تناوب (سهامدار و عضو هیئت مدیره)</t>
  </si>
  <si>
    <t xml:space="preserve">16-1- معاملات انجام‌ شده با اشخاص وابسته طی سال مورد گزارش:    </t>
  </si>
  <si>
    <t>14-2-مانده سپرده حسن انجام کارارزی به مبلغ 3.976.069 میلیون ریال بابت 10% حسن انجام کار مکسوره از فاکتورهای های ارسالی فروشندگان به بانک صنعت و معدن بابت پرداخت ارزی از محل گشایش اعتبار اسنادی به مبلغ 15.105.382/04 یورو که به نرخ 263.222 سامانه سنا مورخ 1400/12/28 تسعیر گردیده به شرح جدول ذیل میباشد  :</t>
  </si>
  <si>
    <t>ميانگين تعداد كاركنان شرکت  در سال مالی منتهی به 29 اسفند  1400 بالغ بر 15 نفر (سال مالی قبل بالغ بر 9 نفر) بوده است. افزایش پرسنل شرکت، بدلیل استخدام و همکاری پرسنل جدید بوده است.همچنین در عملیات اجرایی پروژه از نیروی کار پیمانکاران استفاده میگردد.</t>
  </si>
  <si>
    <t xml:space="preserve">رديف </t>
  </si>
  <si>
    <t>هزينه هاي انجام شده تا پایان اسفند ماه 1400</t>
  </si>
  <si>
    <t xml:space="preserve">هزينه باقيمانده </t>
  </si>
  <si>
    <t xml:space="preserve">جمع كل </t>
  </si>
  <si>
    <t>ريالي (ریال)</t>
  </si>
  <si>
    <t>ارزی (دلار)</t>
  </si>
  <si>
    <t>جمع كل (ریال)</t>
  </si>
  <si>
    <t xml:space="preserve">زمين  </t>
  </si>
  <si>
    <t>محوطه سازي</t>
  </si>
  <si>
    <t xml:space="preserve"> عمليات ساختماني</t>
  </si>
  <si>
    <t>ماشين آلات و تجهيزات</t>
  </si>
  <si>
    <t>تأسيسات</t>
  </si>
  <si>
    <t>اثاثيه اداري</t>
  </si>
  <si>
    <t>متفرقه و پيش بيني نشده</t>
  </si>
  <si>
    <t>جمع دارائيهاي ثابت</t>
  </si>
  <si>
    <t>هزينه هاي قبل از بهره برداري</t>
  </si>
  <si>
    <t>سود دوره مشارکت تسهیلات ارزی</t>
  </si>
  <si>
    <t>جمع هزينه هاي سرمايه گذاري ثابت طرح</t>
  </si>
  <si>
    <t xml:space="preserve">نرخ تسعیر دلار برای هزینه های انجام شده </t>
  </si>
  <si>
    <t xml:space="preserve">نرخ تسعیر دلار برای هزینه های باقیمانده </t>
  </si>
  <si>
    <t>شركت میعانات گازی آدیش جنوبی (سهامي خاص)</t>
  </si>
  <si>
    <t xml:space="preserve">برآورد هزينه هاي سرمايه گذاري طرح </t>
  </si>
  <si>
    <t>هزينه هاي انجام شده (ارقام به ریال)</t>
  </si>
  <si>
    <t xml:space="preserve"> مورد نياز تا تكميل</t>
  </si>
  <si>
    <t xml:space="preserve">برآورد در طرح مصوب </t>
  </si>
  <si>
    <t>مغايرت</t>
  </si>
  <si>
    <t xml:space="preserve"> تا پايان تیر1400 </t>
  </si>
  <si>
    <t xml:space="preserve"> طي اين دوره</t>
  </si>
  <si>
    <t xml:space="preserve"> تاكنون
 (پايان اسفند 1400)</t>
  </si>
  <si>
    <t xml:space="preserve">جمع سرمایه گذاری ثابت خالص </t>
  </si>
  <si>
    <t>جزئيات هزينه سرمایه گذاری</t>
  </si>
  <si>
    <t>شرکت پالایش میعانات گازی آدیش جنوبی (سهامی خاص)</t>
  </si>
  <si>
    <t xml:space="preserve">در مرحله قبل از بهره برداری </t>
  </si>
  <si>
    <t xml:space="preserve">صورت‌هاي مالي </t>
  </si>
  <si>
    <t>سال مالي منتهی به 29 اسفند 1400</t>
  </si>
  <si>
    <t>طراحی اسکلت و فونداسیون سازه های فلزی واحد تصفیه آب ترش.</t>
  </si>
  <si>
    <t>تکمیل طراحی فونداسیون ها و لوله کشی زیرزمینی واحد تصفیه آب ترش.</t>
  </si>
  <si>
    <t>آغاز به طراحی جزیی واحد تصفیه نفتا با شروع قرارداد ساخت هیتر.</t>
  </si>
  <si>
    <t>تکمیل طراحی لوله کشی زیر زمینی واحدهای یوتیلیتی.</t>
  </si>
  <si>
    <t>طراحی و جانمایی نیروگاه برق و سوله­ی آن.</t>
  </si>
  <si>
    <t>طراحی و جانمایی خط لوله گاز و ایستگاه تقلیل فشار و دریافت مجوزهای لازم.</t>
  </si>
  <si>
    <t>طراحی سازه ها و فونداسیون واحد تولید بخار.</t>
  </si>
  <si>
    <t>نهایی سازی طرح خط خوراک پالایشگاه.</t>
  </si>
  <si>
    <t>طراحی اسکلت و فونداسیون سازه های فلزی در واحد یوتیلیتی.</t>
  </si>
  <si>
    <t>طراحی مسیر خط فلر و برگزاری مدل 90% واحد فلر.</t>
  </si>
  <si>
    <t>5-7-6-1- مهندسی</t>
  </si>
  <si>
    <t>5-7-6- اهم فعالیت های انجام شده</t>
  </si>
  <si>
    <t>5-7-6-2-  بازرگانی و تامین تجهیزات</t>
  </si>
  <si>
    <t xml:space="preserve">تامین Bulk Material مربوط به پست های برق و انبار سایت. </t>
  </si>
  <si>
    <t xml:space="preserve">رسیدن کلیه تاورهای واحد CDU به سایت پروژه. </t>
  </si>
  <si>
    <t>انعقاد قرارداد تأمین شیرهای دستی پروژه.</t>
  </si>
  <si>
    <t>انعقاد قرارداد پکیج فیلتراسیون.</t>
  </si>
  <si>
    <t>انعقاد قرارداد تأمین تجهیزات آزمایشگاه.</t>
  </si>
  <si>
    <t>انعقاد قرارداد تامین هیتر واحد تصفیه نفتا.</t>
  </si>
  <si>
    <t>انعقاد قرارداد تامین پمپ های دوار و تزریق.</t>
  </si>
  <si>
    <t>انعقاد قرارداد بخش دوم پکیج های تزریق.</t>
  </si>
  <si>
    <t xml:space="preserve"> انعقاد قرارداد تجهیزات یونیتFLS (Flare System) .</t>
  </si>
  <si>
    <t>انعقاد قرارداد De-oiling &amp; Polishing Water Package.</t>
  </si>
  <si>
    <t>رسید سازه های فلزی (سری دوم) به سایت پروژه.</t>
  </si>
  <si>
    <t>رسید تجهیزات دوار واحد LPG به سایت پروژه.</t>
  </si>
  <si>
    <t xml:space="preserve">رسید تجهیزات دوار واحدهای FLS، UTL، SWS و TNK. </t>
  </si>
  <si>
    <t>ادامه ساخت اقلام باقیمانده از واحدهای هوا و نیتروژن و رسید برخی تجهیزات ساخته شده به سایت.</t>
  </si>
  <si>
    <t>ادامه ساخت تجهیزات واحد تولید بخار.</t>
  </si>
  <si>
    <t>انعقاد قرارداد تأمین لوله ها، فلنج ها و اتصالات رو زمینی واحدهای FLS، FWS، SWS و UTL.</t>
  </si>
  <si>
    <t>برگزاری مناقصات جهت تأمین دوربین های مداربسته، شیرهای اطمینان (سری دوم)، کابل های برق (سری دوم)، شیرهای کنترل (سری دوم) و ...</t>
  </si>
  <si>
    <t>انعقاد قرارداد تأمین بخش دوم کابل های برق و ابزار دقیق.</t>
  </si>
  <si>
    <t xml:space="preserve"> رسید بخشی از سازه فلزی استک فلر.</t>
  </si>
  <si>
    <t xml:space="preserve"> رسید پنل جرقه و تیپ فلر، ادامه ساخت رایزرهای فلر.</t>
  </si>
  <si>
    <t>تکمیل ساخت و ارسال پمپ های آب آتشنشانی.</t>
  </si>
  <si>
    <t>رسید پمپ های واحدهای فلر، مخازن، یوتیلیتی، آب ترش.</t>
  </si>
  <si>
    <t>رسید بخشی از درام های یوتیلیتی.</t>
  </si>
  <si>
    <t>رسید لوله، فلنج و فیتینگ مربوط به لوله کشی روزمینی واحدهای CDU, LPG, INT.</t>
  </si>
  <si>
    <t>عقد قرارداد تأمین لوله، فلنج و فیتینگ مربوط به لوله کشی رو زمینی واحدهای FLS, FWS, UTL, TNK.</t>
  </si>
  <si>
    <t>رسید تجهیزات اوریفیس.</t>
  </si>
  <si>
    <t>رسید بخش اول صافی پمپ ها.</t>
  </si>
  <si>
    <t>عقد قرارداد ساخت سایلنسر.</t>
  </si>
  <si>
    <t>عقد قرارداد ساخت Sample Cooler.</t>
  </si>
  <si>
    <t xml:space="preserve">5-7-6-3-  اجرا و نصب </t>
  </si>
  <si>
    <t>تکمیل عملیات خاکی و بستر سازی پالایشگاه با پیشرفت 100%.</t>
  </si>
  <si>
    <t>نصب استراکچرهای اصلی واحد CDU با پیشرفت 100%.</t>
  </si>
  <si>
    <t>نصب استراکچرهای واحد LPGT با پیشرفت 100%.</t>
  </si>
  <si>
    <t>نصب تجهیزات واحد CDU با پیشرفت 100%.</t>
  </si>
  <si>
    <r>
      <rPr>
        <sz val="11"/>
        <color theme="1"/>
        <rFont val="Times New Roman"/>
        <family val="1"/>
      </rPr>
      <t xml:space="preserve"> </t>
    </r>
    <r>
      <rPr>
        <sz val="11"/>
        <color theme="1"/>
        <rFont val="B Roya"/>
        <charset val="178"/>
      </rPr>
      <t xml:space="preserve">تکمیل عملیات سیویل واحدهای </t>
    </r>
    <r>
      <rPr>
        <sz val="11"/>
        <color theme="1"/>
        <rFont val="Cambria"/>
        <family val="1"/>
      </rPr>
      <t>CDU</t>
    </r>
    <r>
      <rPr>
        <sz val="11"/>
        <color theme="1"/>
        <rFont val="B Roya"/>
        <charset val="178"/>
      </rPr>
      <t xml:space="preserve"> و </t>
    </r>
    <r>
      <rPr>
        <sz val="11"/>
        <color theme="1"/>
        <rFont val="Cambria"/>
        <family val="1"/>
      </rPr>
      <t>LPGT</t>
    </r>
    <r>
      <rPr>
        <sz val="11"/>
        <color theme="1"/>
        <rFont val="B Roya"/>
        <charset val="178"/>
      </rPr>
      <t xml:space="preserve"> با پیشرفت 100%.</t>
    </r>
  </si>
  <si>
    <r>
      <rPr>
        <sz val="11"/>
        <color theme="1"/>
        <rFont val="B Roya"/>
        <charset val="178"/>
      </rPr>
      <t xml:space="preserve">تکمیل لوله کشی زیر زمینی واحدهای </t>
    </r>
    <r>
      <rPr>
        <sz val="11"/>
        <color theme="1"/>
        <rFont val="Cambria"/>
        <family val="1"/>
      </rPr>
      <t>CDU, LPG, INT, FWS</t>
    </r>
    <r>
      <rPr>
        <sz val="11"/>
        <color theme="1"/>
        <rFont val="B Roya"/>
        <charset val="178"/>
      </rPr>
      <t xml:space="preserve"> با پیشرفت 100%.</t>
    </r>
  </si>
  <si>
    <r>
      <rPr>
        <sz val="11"/>
        <color theme="1"/>
        <rFont val="B Roya"/>
        <charset val="178"/>
      </rPr>
      <t xml:space="preserve">اجرای عملیات لوله کشی زیرزمینی واحدهای </t>
    </r>
    <r>
      <rPr>
        <sz val="11"/>
        <color theme="1"/>
        <rFont val="Cambria"/>
        <family val="1"/>
      </rPr>
      <t>UTL, SWS, TNK</t>
    </r>
    <r>
      <rPr>
        <sz val="11"/>
        <color theme="1"/>
        <rFont val="B Roya"/>
        <charset val="178"/>
      </rPr>
      <t xml:space="preserve"> با پیشرفت 80%.</t>
    </r>
  </si>
  <si>
    <r>
      <rPr>
        <sz val="11"/>
        <color theme="1"/>
        <rFont val="B Roya"/>
        <charset val="178"/>
      </rPr>
      <t xml:space="preserve">اجرای پایپ اسلیپرهای واحد </t>
    </r>
    <r>
      <rPr>
        <sz val="11"/>
        <color theme="1"/>
        <rFont val="Cambria"/>
        <family val="1"/>
      </rPr>
      <t>INT</t>
    </r>
    <r>
      <rPr>
        <sz val="11"/>
        <color theme="1"/>
        <rFont val="B Roya"/>
        <charset val="178"/>
      </rPr>
      <t xml:space="preserve"> و ادامه اجرای اسلیپرهای واحد </t>
    </r>
    <r>
      <rPr>
        <sz val="11"/>
        <color theme="1"/>
        <rFont val="Cambria"/>
        <family val="1"/>
      </rPr>
      <t>TNK</t>
    </r>
    <r>
      <rPr>
        <sz val="11"/>
        <color theme="1"/>
        <rFont val="B Roya"/>
        <charset val="178"/>
      </rPr>
      <t xml:space="preserve"> با پیشرفت 90%.</t>
    </r>
  </si>
  <si>
    <r>
      <rPr>
        <sz val="11"/>
        <color theme="1"/>
        <rFont val="B Roya"/>
        <charset val="178"/>
      </rPr>
      <t xml:space="preserve">اجرای عملیات اجرایی لوله کشی رو زمینی واحد </t>
    </r>
    <r>
      <rPr>
        <sz val="11"/>
        <color theme="1"/>
        <rFont val="Cambria"/>
        <family val="1"/>
      </rPr>
      <t>CDU</t>
    </r>
    <r>
      <rPr>
        <sz val="11"/>
        <color theme="1"/>
        <rFont val="B Roya"/>
        <charset val="178"/>
      </rPr>
      <t xml:space="preserve"> با پیشرفت 90%.</t>
    </r>
  </si>
  <si>
    <r>
      <rPr>
        <sz val="11"/>
        <color theme="1"/>
        <rFont val="B Roya"/>
        <charset val="178"/>
      </rPr>
      <t xml:space="preserve">اجرای عملیات لوله کشی رو زمینی واحدهای </t>
    </r>
    <r>
      <rPr>
        <sz val="11"/>
        <color theme="1"/>
        <rFont val="Cambria"/>
        <family val="1"/>
      </rPr>
      <t>INT</t>
    </r>
    <r>
      <rPr>
        <sz val="11"/>
        <color theme="1"/>
        <rFont val="B Roya"/>
        <charset val="178"/>
      </rPr>
      <t xml:space="preserve"> و </t>
    </r>
    <r>
      <rPr>
        <sz val="11"/>
        <color theme="1"/>
        <rFont val="Cambria"/>
        <family val="1"/>
      </rPr>
      <t>LPG</t>
    </r>
    <r>
      <rPr>
        <sz val="11"/>
        <color theme="1"/>
        <rFont val="B Roya"/>
        <charset val="178"/>
      </rPr>
      <t xml:space="preserve"> با پیشرفت 60%.</t>
    </r>
  </si>
  <si>
    <t>ادامه عملیات اجرایی ساختمان های صنعتی و غیر صنعتی.</t>
  </si>
  <si>
    <r>
      <rPr>
        <sz val="11"/>
        <color theme="1"/>
        <rFont val="B Roya"/>
        <charset val="178"/>
      </rPr>
      <t xml:space="preserve">اجرای عملیات نصب تجهیزات دوار و پکیج های واحدهای </t>
    </r>
    <r>
      <rPr>
        <sz val="11"/>
        <color theme="1"/>
        <rFont val="Cambria"/>
        <family val="1"/>
      </rPr>
      <t>CDU</t>
    </r>
    <r>
      <rPr>
        <sz val="11"/>
        <color theme="1"/>
        <rFont val="B Roya"/>
        <charset val="178"/>
      </rPr>
      <t xml:space="preserve"> و </t>
    </r>
    <r>
      <rPr>
        <sz val="11"/>
        <color theme="1"/>
        <rFont val="Cambria"/>
        <family val="1"/>
      </rPr>
      <t>LPG</t>
    </r>
    <r>
      <rPr>
        <sz val="11"/>
        <color theme="1"/>
        <rFont val="B Roya"/>
        <charset val="178"/>
      </rPr>
      <t xml:space="preserve"> با پیشرفت 90%.</t>
    </r>
  </si>
  <si>
    <t>تکمیل عملیات اجرایی برج آب خنک کاری.</t>
  </si>
  <si>
    <r>
      <rPr>
        <sz val="11"/>
        <color theme="1"/>
        <rFont val="B Roya"/>
        <charset val="178"/>
      </rPr>
      <t xml:space="preserve">تکمیل عملیات نصب هیتر واحد </t>
    </r>
    <r>
      <rPr>
        <sz val="11"/>
        <color theme="1"/>
        <rFont val="Cambria"/>
        <family val="1"/>
      </rPr>
      <t>CDU</t>
    </r>
    <r>
      <rPr>
        <sz val="11"/>
        <color theme="1"/>
        <rFont val="B Roya"/>
        <charset val="178"/>
      </rPr>
      <t>.</t>
    </r>
  </si>
  <si>
    <t>آغاز عملیات انشعاب گیری از خط لوله خوارک ورودی پالایشگاه.</t>
  </si>
  <si>
    <r>
      <rPr>
        <sz val="11"/>
        <color theme="1"/>
        <rFont val="B Roya"/>
        <charset val="178"/>
      </rPr>
      <t xml:space="preserve">نهایی نمودن مدارک سازندگان تجهیزات واحدهای </t>
    </r>
    <r>
      <rPr>
        <sz val="11"/>
        <color theme="1"/>
        <rFont val="Cambria"/>
        <family val="1"/>
      </rPr>
      <t>CDS</t>
    </r>
    <r>
      <rPr>
        <sz val="11"/>
        <color theme="1"/>
        <rFont val="B Roya"/>
        <charset val="178"/>
      </rPr>
      <t xml:space="preserve">، </t>
    </r>
    <r>
      <rPr>
        <sz val="11"/>
        <color theme="1"/>
        <rFont val="Cambria"/>
        <family val="1"/>
      </rPr>
      <t>LPG</t>
    </r>
    <r>
      <rPr>
        <sz val="11"/>
        <color theme="1"/>
        <rFont val="B Roya"/>
        <charset val="178"/>
      </rPr>
      <t xml:space="preserve"> و </t>
    </r>
    <r>
      <rPr>
        <sz val="11"/>
        <color theme="1"/>
        <rFont val="Cambria"/>
        <family val="1"/>
      </rPr>
      <t>LPT</t>
    </r>
    <r>
      <rPr>
        <sz val="11"/>
        <color theme="1"/>
        <rFont val="B Roya"/>
        <charset val="178"/>
      </rPr>
      <t>.</t>
    </r>
  </si>
  <si>
    <r>
      <rPr>
        <sz val="11"/>
        <color theme="1"/>
        <rFont val="B Roya"/>
        <charset val="178"/>
      </rPr>
      <t xml:space="preserve">طراحی اولیه و تولید نقشه های فرآیندی و پلات واحد </t>
    </r>
    <r>
      <rPr>
        <sz val="11"/>
        <color theme="1"/>
        <rFont val="Cambria"/>
        <family val="1"/>
      </rPr>
      <t>WWT</t>
    </r>
    <r>
      <rPr>
        <sz val="11"/>
        <color theme="1"/>
        <rFont val="B Roya"/>
        <charset val="178"/>
      </rPr>
      <t>.</t>
    </r>
  </si>
  <si>
    <r>
      <rPr>
        <sz val="11"/>
        <color theme="1"/>
        <rFont val="B Roya"/>
        <charset val="178"/>
      </rPr>
      <t xml:space="preserve">نهایی نمودن مدارک سازندگان تجهیزات واحدهای </t>
    </r>
    <r>
      <rPr>
        <sz val="11"/>
        <color theme="1"/>
        <rFont val="Cambria"/>
        <family val="1"/>
      </rPr>
      <t>FWS</t>
    </r>
    <r>
      <rPr>
        <sz val="11"/>
        <color theme="1"/>
        <rFont val="B Roya"/>
        <charset val="178"/>
      </rPr>
      <t xml:space="preserve">، </t>
    </r>
    <r>
      <rPr>
        <sz val="11"/>
        <color theme="1"/>
        <rFont val="Cambria"/>
        <family val="1"/>
      </rPr>
      <t>FLS</t>
    </r>
    <r>
      <rPr>
        <sz val="11"/>
        <color theme="1"/>
        <rFont val="B Roya"/>
        <charset val="178"/>
      </rPr>
      <t xml:space="preserve">، </t>
    </r>
    <r>
      <rPr>
        <sz val="11"/>
        <color theme="1"/>
        <rFont val="Cambria"/>
        <family val="1"/>
      </rPr>
      <t>UTL</t>
    </r>
    <r>
      <rPr>
        <sz val="11"/>
        <color theme="1"/>
        <rFont val="B Roya"/>
        <charset val="178"/>
      </rPr>
      <t xml:space="preserve"> و </t>
    </r>
    <r>
      <rPr>
        <sz val="11"/>
        <color theme="1"/>
        <rFont val="Cambria"/>
        <family val="1"/>
      </rPr>
      <t>SWS</t>
    </r>
    <r>
      <rPr>
        <sz val="11"/>
        <color theme="1"/>
        <rFont val="B Roya"/>
        <charset val="178"/>
      </rPr>
      <t>.</t>
    </r>
  </si>
  <si>
    <r>
      <rPr>
        <sz val="11"/>
        <color theme="1"/>
        <rFont val="B Roya"/>
        <charset val="178"/>
      </rPr>
      <t xml:space="preserve">برگزاری مدل های نهایی و قبل از نهایی واحدهای </t>
    </r>
    <r>
      <rPr>
        <sz val="11"/>
        <color theme="1"/>
        <rFont val="Cambria"/>
        <family val="1"/>
      </rPr>
      <t>FLS</t>
    </r>
    <r>
      <rPr>
        <sz val="11"/>
        <color theme="1"/>
        <rFont val="B Roya"/>
        <charset val="178"/>
      </rPr>
      <t xml:space="preserve">، </t>
    </r>
    <r>
      <rPr>
        <sz val="11"/>
        <color theme="1"/>
        <rFont val="Cambria"/>
        <family val="1"/>
      </rPr>
      <t>FWS</t>
    </r>
    <r>
      <rPr>
        <sz val="11"/>
        <color theme="1"/>
        <rFont val="B Roya"/>
        <charset val="178"/>
      </rPr>
      <t xml:space="preserve"> و </t>
    </r>
    <r>
      <rPr>
        <sz val="11"/>
        <color theme="1"/>
        <rFont val="Cambria"/>
        <family val="1"/>
      </rPr>
      <t>SWS</t>
    </r>
    <r>
      <rPr>
        <sz val="11"/>
        <color theme="1"/>
        <rFont val="B Roya"/>
        <charset val="178"/>
      </rPr>
      <t>.</t>
    </r>
  </si>
  <si>
    <r>
      <rPr>
        <sz val="11"/>
        <color theme="1"/>
        <rFont val="B Roya"/>
        <charset val="178"/>
      </rPr>
      <t xml:space="preserve">نهایی سازی نقشه های لوله کشی رو زمینی واحدهای </t>
    </r>
    <r>
      <rPr>
        <sz val="11"/>
        <color theme="1"/>
        <rFont val="Cambria"/>
        <family val="1"/>
      </rPr>
      <t>INT, FLS, FWS, UTL, SWS, TNK</t>
    </r>
    <r>
      <rPr>
        <sz val="11"/>
        <color theme="1"/>
        <rFont val="B Roya"/>
        <charset val="178"/>
      </rPr>
      <t>.</t>
    </r>
  </si>
  <si>
    <r>
      <rPr>
        <sz val="11"/>
        <color theme="1"/>
        <rFont val="B Roya"/>
        <charset val="178"/>
      </rPr>
      <t xml:space="preserve">تهیه </t>
    </r>
    <r>
      <rPr>
        <sz val="11"/>
        <color theme="1"/>
        <rFont val="Cambria"/>
        <family val="1"/>
      </rPr>
      <t>MR</t>
    </r>
    <r>
      <rPr>
        <sz val="11"/>
        <color theme="1"/>
        <rFont val="B Roya"/>
        <charset val="178"/>
      </rPr>
      <t xml:space="preserve"> های مورد نیاز جهت سفارش گذاری بسته های خرید برق و ابزار دقیق طبق برنامه زمانبندی پروژه.</t>
    </r>
  </si>
  <si>
    <r>
      <rPr>
        <sz val="11"/>
        <color theme="1"/>
        <rFont val="B Roya"/>
        <charset val="178"/>
      </rPr>
      <t xml:space="preserve">طراحی اسکلت و فونداسیون سازه های فلزی واحد </t>
    </r>
    <r>
      <rPr>
        <sz val="11"/>
        <color theme="1"/>
        <rFont val="Cambria"/>
        <family val="1"/>
      </rPr>
      <t>FWS</t>
    </r>
    <r>
      <rPr>
        <sz val="11"/>
        <color theme="1"/>
        <rFont val="B Roya"/>
        <charset val="178"/>
      </rPr>
      <t>.</t>
    </r>
  </si>
  <si>
    <t>ادامه یادداشت -5-7-6-1- مهندسی</t>
  </si>
  <si>
    <t>ادامه یادداشت -5-7-6-2-  بازرگانی و تامین تجهیزات</t>
  </si>
  <si>
    <t xml:space="preserve">ساختمان </t>
  </si>
  <si>
    <t>10 و 25 ساله</t>
  </si>
  <si>
    <t>5-7-5-مبلغ 15.439 میلیون ریال بابت الباقی تجهیزات و ماشین آلات و مصالح  و ...مورد نیاز در ساخت پروژه می باشد که در سال 1400 خریداری شده و انبار سایت پالایشگاه موجود می باشد و در زمان ساخت با توجه به نیازهای پیمانکاران اجرایی شرکت سپهرمولد با بررسی و اعلام نیاز دفتر فنی و تائید مدیر پروژه با صدور حواله انبار تحویل و به هزینه های دارائیهای درجریان تکمیل طبق یادداشت 4-7-5 انتقال می یابد،در ضمن واحد مالی شرکت باتوجه به پیشرفت فیزیکی پروژه و نیازهای آتی در خصوص تعیین بهای تمام شده دارائیهای ساخته شده پالایشگاه بر حسب یونیت های طراحی شده در زمان پیش راه اندازی و بهره برداری نسبت به انبارگردانی و ثبت کلیه خریدها و طبق مصرف انجام شده در سال 1400 نسبت به استقرار و راه اندازی ماژول تدارکات و لجستیک راهکاران سیستم اقدام نموده و در حال حاضر نیز در حال بررسی مجدد و اعلام نیاز و تهیه دستورالعمل و آئین نامه های مورد نیاز برای سیستماتیک کردن این امور می باشد تا تمام امور مربوط طبق استانداردها صورت پذیرد. درضمن گزارش موجودی پایان دوره 1400 به تفکیک محل نگهداری و طبق نرم افزار انبار به شرح ذیل می باشد:</t>
  </si>
  <si>
    <t>5-7-7-1-مبلغ 2.287.085 میلیون ریال بابت خدمات مربوط به صورت وضعیتهای خدمات اجرایی توسط شرکت سپهر مولد و سایر قراردادها در سال 1400 می باشد.ریز اقلام به تفکیک یونیت به شرح ذیل می باشد :</t>
  </si>
  <si>
    <t>ارزی</t>
  </si>
  <si>
    <t>(مبالغ به دلار)</t>
  </si>
  <si>
    <t>5-8-1-مبلغ 385.293 میلیون ریال بابت پیش پرداخت خرید دارایی های ثابت به شرح ذیل می باشد :</t>
  </si>
  <si>
    <t>5-8-2-مبلغ 1.303.884 میلیون ریال بابت مانده پیش پرداخت خرید و سفارشات خارجی بابت پیش پرداخت های پرداخت شده از محل گشایش اعتبار اسنادی ارزی بانک صنعت معدن ,و پرداخت های ارزی توسط جاری سهامداران می باشد و به شرح جدول ذیل می باشد :</t>
  </si>
  <si>
    <t xml:space="preserve">5-8-4- مبلغ 2.182.989 میلیون ریال بابت پیش پرداختهای میانی پرداخت شده به فروشندگاه تجهیزات در سال 1400 به شرح ذیل می باشد: </t>
  </si>
  <si>
    <t>5-8-3- مبلغ 320.249 میلیون ریال بابت پیش پرداخت خرید مواد و مصالح داخلی به شرح ذیل می باشد :</t>
  </si>
  <si>
    <t>5 الی 49</t>
  </si>
  <si>
    <t>9-4- مبلغ 384.377  میلیون ریال (معادل 5.927.626 درهم امارات).بابت مانده سپرده نقدی تسهیلات ارزی بانک تجارت میباشد که به حساب شرکت تضامنی  DWC L.L.C واریز شده است.</t>
  </si>
  <si>
    <t>13-1-1-1- مانده تسهیلات ارزی شامل 164.582.910/83 دلار(141.373.037/73 یورو) بابت بخشی از اصل تسهیلات دریافتنی از صندوق ذخیره ارزی(صندوق توسعه ملی) با عاملیت بانک صنعت و معدن، مصوب سال 1396 است که بابت خرید ماشین آلات و تجهیزات جهت احداث پالایشگاه میعانات گازی آدیش جنوبی گشایش شده است و طبق جدول ذیل با آخرین نرخ دریافتی از سایت سنا، سامانه نیما (238.326 ریال)تسعیر شده است:</t>
  </si>
  <si>
    <t>14-3-مانده حسابهای پرداختنی اشخاص و موسسات به مبلغ 2.199.797 میلیون ریال به شرح جدول ذیل می باشد :</t>
  </si>
  <si>
    <t>14-3-10 الی 19-3-14- مانده جمعی  97.937 میلیون ریال نیز بابت خریدهای پایان سال 1400 می باشد  که به انبار سایت رسیده  و در سال 1401 تسویه حساب شده است.</t>
  </si>
  <si>
    <t>5-8- مانده پیش پرداخت های سرمایه ای در پایان سال به شرح ذیل می باشد:</t>
  </si>
  <si>
    <t>هزینه خدمات(1-7-7-5)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</si>
</sst>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 #,##0_)_ ;_ * \(#,##0\)_ ;_ * &quot;-&quot;_)_ ;_ @_ "/>
    <numFmt numFmtId="164" formatCode="_(* #,##0.00_);_(* \(#,##0.00\);_(* &quot;-&quot;??_);_(@_)"/>
    <numFmt numFmtId="165" formatCode="_-* #,##0.00_-;_-* #,##0.00\-;_-* &quot;-&quot;??_-;_-@_-"/>
    <numFmt numFmtId="166" formatCode="#,##0_-;[Black]\(#,###\)"/>
    <numFmt numFmtId="167" formatCode="#,##0,,_-;[Red]\(#,##0,,\)"/>
    <numFmt numFmtId="168" formatCode="_(\ #,##0_);[Red]_(\(#,##0\);_(\ &quot;-&quot;_);_(@_)"/>
    <numFmt numFmtId="169" formatCode="_-* #,##0_-;_-* #,##0\-;_-* &quot;-&quot;??_-;_-@_-"/>
    <numFmt numFmtId="170" formatCode="&quot; &quot;#,##0_);[Red]\(&quot; &quot;#,##0\)"/>
    <numFmt numFmtId="171" formatCode="#,##0_-;[Red]\(#,###\)"/>
    <numFmt numFmtId="172" formatCode="_(* #,##0_);_(* \(#,##0\);_(* &quot;-&quot;??_);_(@_)"/>
    <numFmt numFmtId="173" formatCode="#,##0_ ;[Red]\-#,##0\ "/>
    <numFmt numFmtId="174" formatCode="#,##0.000_);[Red]\(#,##0.000\)"/>
    <numFmt numFmtId="175" formatCode="_ * #,##0.000_)_ ;_ * \(#,##0.000\)_ ;_ * &quot;-&quot;_)_ ;_ @_ "/>
    <numFmt numFmtId="176" formatCode="0.00000000%"/>
    <numFmt numFmtId="177" formatCode="0.0000%"/>
    <numFmt numFmtId="178" formatCode="0.00000%"/>
    <numFmt numFmtId="179" formatCode="0.00000000000%"/>
    <numFmt numFmtId="180" formatCode="#,##0.000"/>
    <numFmt numFmtId="181" formatCode="#,##0.0_);[Red]\(#,##0.0\)"/>
  </numFmts>
  <fonts count="150" x14ac:knownFonts="1">
    <font>
      <sz val="11"/>
      <color theme="1"/>
      <name val="Calibri"/>
      <family val="2"/>
      <charset val="178"/>
      <scheme val="minor"/>
    </font>
    <font>
      <sz val="11"/>
      <color theme="1"/>
      <name val="Calibri"/>
      <family val="2"/>
      <scheme val="minor"/>
    </font>
    <font>
      <sz val="14"/>
      <color theme="1"/>
      <name val="B Mitra"/>
      <charset val="178"/>
    </font>
    <font>
      <sz val="13"/>
      <color theme="1"/>
      <name val="B Mitra"/>
      <charset val="178"/>
    </font>
    <font>
      <b/>
      <sz val="12"/>
      <color theme="1"/>
      <name val="B Mitra"/>
      <charset val="178"/>
    </font>
    <font>
      <sz val="12"/>
      <color theme="1"/>
      <name val="Times New Roman"/>
      <family val="1"/>
    </font>
    <font>
      <sz val="13.5"/>
      <color theme="1"/>
      <name val="B Mitra"/>
      <charset val="178"/>
    </font>
    <font>
      <b/>
      <sz val="13.5"/>
      <color theme="1"/>
      <name val="Times New Roman"/>
      <family val="1"/>
    </font>
    <font>
      <sz val="10"/>
      <color theme="1"/>
      <name val="Symbol"/>
      <family val="1"/>
      <charset val="2"/>
    </font>
    <font>
      <b/>
      <sz val="10"/>
      <color theme="1"/>
      <name val="B Mitra"/>
      <charset val="178"/>
    </font>
    <font>
      <sz val="12"/>
      <color theme="1"/>
      <name val="B Mitra"/>
      <charset val="178"/>
    </font>
    <font>
      <b/>
      <sz val="12"/>
      <color theme="1"/>
      <name val="Times New Roman"/>
      <family val="1"/>
    </font>
    <font>
      <u/>
      <sz val="11"/>
      <color theme="10"/>
      <name val="Calibri"/>
      <family val="2"/>
      <charset val="178"/>
      <scheme val="minor"/>
    </font>
    <font>
      <b/>
      <sz val="13"/>
      <color theme="1"/>
      <name val="B Mitra"/>
      <charset val="178"/>
    </font>
    <font>
      <sz val="12"/>
      <name val="B Lotus"/>
      <charset val="178"/>
    </font>
    <font>
      <b/>
      <sz val="12"/>
      <name val="B Lotus"/>
      <charset val="178"/>
    </font>
    <font>
      <sz val="10"/>
      <name val="B Lotus"/>
      <charset val="178"/>
    </font>
    <font>
      <b/>
      <sz val="36"/>
      <name val="Times New Roman"/>
      <family val="1"/>
    </font>
    <font>
      <sz val="11"/>
      <name val="B Lotus"/>
      <charset val="178"/>
    </font>
    <font>
      <b/>
      <sz val="11"/>
      <name val="B Lotus"/>
      <charset val="178"/>
    </font>
    <font>
      <sz val="12"/>
      <name val="B Nazanin"/>
      <charset val="178"/>
    </font>
    <font>
      <sz val="11"/>
      <name val="B Nazanin"/>
      <charset val="178"/>
    </font>
    <font>
      <sz val="10"/>
      <name val="Arial"/>
      <family val="2"/>
    </font>
    <font>
      <b/>
      <sz val="12"/>
      <name val="B Nazanin"/>
      <charset val="178"/>
    </font>
    <font>
      <sz val="10"/>
      <name val="B Nazanin"/>
      <charset val="178"/>
    </font>
    <font>
      <b/>
      <sz val="10"/>
      <name val="B Titr"/>
      <charset val="178"/>
    </font>
    <font>
      <sz val="13"/>
      <name val="B Lotus"/>
      <charset val="178"/>
    </font>
    <font>
      <b/>
      <sz val="12"/>
      <color theme="1"/>
      <name val="Calibri"/>
      <family val="2"/>
      <charset val="178"/>
      <scheme val="minor"/>
    </font>
    <font>
      <sz val="12"/>
      <color indexed="8"/>
      <name val="B Lotus"/>
      <charset val="178"/>
    </font>
    <font>
      <sz val="11"/>
      <color theme="1"/>
      <name val="Calibri"/>
      <family val="2"/>
      <charset val="178"/>
      <scheme val="minor"/>
    </font>
    <font>
      <sz val="13"/>
      <color theme="1"/>
      <name val="B Lotus"/>
      <charset val="178"/>
    </font>
    <font>
      <b/>
      <sz val="18"/>
      <color theme="1"/>
      <name val="B Titr"/>
      <charset val="178"/>
    </font>
    <font>
      <sz val="14"/>
      <color theme="1"/>
      <name val="B Titr"/>
      <charset val="178"/>
    </font>
    <font>
      <sz val="11"/>
      <color theme="1"/>
      <name val="B Titr"/>
      <charset val="178"/>
    </font>
    <font>
      <sz val="14"/>
      <color theme="1"/>
      <name val="B Lotus"/>
      <charset val="178"/>
    </font>
    <font>
      <sz val="11"/>
      <color theme="1"/>
      <name val="B Lotus"/>
      <charset val="178"/>
    </font>
    <font>
      <sz val="10"/>
      <color theme="1"/>
      <name val="B Lotus"/>
      <charset val="178"/>
    </font>
    <font>
      <b/>
      <sz val="12"/>
      <color theme="1"/>
      <name val="B Lotus"/>
      <charset val="178"/>
    </font>
    <font>
      <b/>
      <sz val="11"/>
      <color theme="1"/>
      <name val="B Lotus"/>
      <charset val="178"/>
    </font>
    <font>
      <sz val="12"/>
      <color theme="1"/>
      <name val="B Lotus"/>
      <charset val="178"/>
    </font>
    <font>
      <b/>
      <sz val="10"/>
      <color theme="1"/>
      <name val="B Lotus"/>
      <charset val="178"/>
    </font>
    <font>
      <b/>
      <sz val="12"/>
      <color theme="1"/>
      <name val="B Titr"/>
      <charset val="178"/>
    </font>
    <font>
      <b/>
      <sz val="13"/>
      <color theme="1"/>
      <name val="B Lotus"/>
      <charset val="178"/>
    </font>
    <font>
      <b/>
      <sz val="10"/>
      <color theme="1"/>
      <name val="B Titr"/>
      <charset val="178"/>
    </font>
    <font>
      <b/>
      <sz val="12"/>
      <color indexed="8"/>
      <name val="B Lotus"/>
      <charset val="178"/>
    </font>
    <font>
      <sz val="12"/>
      <color theme="1"/>
      <name val="Calibri"/>
      <family val="2"/>
      <charset val="178"/>
      <scheme val="minor"/>
    </font>
    <font>
      <u/>
      <sz val="12"/>
      <color theme="10"/>
      <name val="B Lotus"/>
      <charset val="178"/>
    </font>
    <font>
      <b/>
      <vertAlign val="subscript"/>
      <sz val="12"/>
      <color indexed="8"/>
      <name val="B Lotus"/>
      <charset val="178"/>
    </font>
    <font>
      <u/>
      <sz val="12"/>
      <color theme="1"/>
      <name val="B Lotus"/>
      <charset val="178"/>
    </font>
    <font>
      <sz val="13"/>
      <color theme="1"/>
      <name val="Calibri"/>
      <family val="2"/>
    </font>
    <font>
      <sz val="11"/>
      <color theme="1"/>
      <name val="B Nazanin"/>
      <charset val="178"/>
    </font>
    <font>
      <b/>
      <sz val="10"/>
      <name val="B Nazanin"/>
      <charset val="178"/>
    </font>
    <font>
      <sz val="10"/>
      <name val="Arial"/>
      <family val="2"/>
    </font>
    <font>
      <u/>
      <sz val="10"/>
      <color indexed="12"/>
      <name val="Arial"/>
      <family val="2"/>
    </font>
    <font>
      <sz val="11"/>
      <color theme="1"/>
      <name val="Calibri"/>
      <family val="2"/>
      <scheme val="minor"/>
    </font>
    <font>
      <sz val="12"/>
      <color theme="1"/>
      <name val="B Titr"/>
      <charset val="178"/>
    </font>
    <font>
      <sz val="10"/>
      <color theme="1"/>
      <name val="B Mitra"/>
      <charset val="178"/>
    </font>
    <font>
      <b/>
      <sz val="14"/>
      <name val="B Nazanin"/>
      <charset val="178"/>
    </font>
    <font>
      <b/>
      <sz val="11"/>
      <name val="B Titr"/>
      <charset val="178"/>
    </font>
    <font>
      <sz val="8"/>
      <name val="Calibri"/>
      <family val="2"/>
      <charset val="178"/>
      <scheme val="minor"/>
    </font>
    <font>
      <sz val="12"/>
      <color rgb="FFFF0000"/>
      <name val="B Lotus"/>
      <charset val="178"/>
    </font>
    <font>
      <sz val="11"/>
      <name val="Calibri"/>
      <family val="2"/>
      <charset val="178"/>
      <scheme val="minor"/>
    </font>
    <font>
      <sz val="11"/>
      <color rgb="FFFF0000"/>
      <name val="Calibri"/>
      <family val="2"/>
      <charset val="178"/>
      <scheme val="minor"/>
    </font>
    <font>
      <b/>
      <sz val="10"/>
      <color rgb="FFFF0000"/>
      <name val="B Titr"/>
      <charset val="178"/>
    </font>
    <font>
      <sz val="11"/>
      <color rgb="FFFF0000"/>
      <name val="B Lotus"/>
      <charset val="178"/>
    </font>
    <font>
      <sz val="11"/>
      <color rgb="FFFF0000"/>
      <name val="B Nazanin"/>
      <charset val="178"/>
    </font>
    <font>
      <b/>
      <sz val="10"/>
      <name val="B Lotus"/>
      <charset val="178"/>
    </font>
    <font>
      <sz val="14"/>
      <name val="B Nazanin"/>
      <charset val="178"/>
    </font>
    <font>
      <sz val="12"/>
      <color theme="1"/>
      <name val="Wingdings"/>
      <charset val="2"/>
    </font>
    <font>
      <b/>
      <sz val="14"/>
      <name val="B Lotus"/>
      <charset val="178"/>
    </font>
    <font>
      <b/>
      <sz val="11"/>
      <color theme="1"/>
      <name val="B Titr"/>
      <charset val="178"/>
    </font>
    <font>
      <sz val="8"/>
      <color theme="1"/>
      <name val="B Nazanin"/>
      <charset val="178"/>
    </font>
    <font>
      <sz val="13"/>
      <color theme="1"/>
      <name val="Symbol"/>
      <family val="1"/>
      <charset val="2"/>
    </font>
    <font>
      <sz val="14"/>
      <color theme="1"/>
      <name val="Calibri"/>
      <family val="2"/>
      <charset val="178"/>
      <scheme val="minor"/>
    </font>
    <font>
      <b/>
      <sz val="14"/>
      <color theme="1"/>
      <name val="B Lotus"/>
      <charset val="178"/>
    </font>
    <font>
      <sz val="14"/>
      <color rgb="FFFF0000"/>
      <name val="B Lotus"/>
      <charset val="178"/>
    </font>
    <font>
      <b/>
      <u/>
      <sz val="20"/>
      <color theme="1"/>
      <name val="B Mitra"/>
      <charset val="178"/>
    </font>
    <font>
      <sz val="20"/>
      <color theme="1"/>
      <name val="B Mitra"/>
      <charset val="178"/>
    </font>
    <font>
      <b/>
      <sz val="20"/>
      <color theme="1"/>
      <name val="B Titr"/>
      <charset val="178"/>
    </font>
    <font>
      <sz val="21"/>
      <color theme="1"/>
      <name val="B Mitra"/>
      <charset val="178"/>
    </font>
    <font>
      <b/>
      <sz val="20"/>
      <color theme="1"/>
      <name val="B Mitra"/>
      <charset val="178"/>
    </font>
    <font>
      <sz val="23"/>
      <color theme="1"/>
      <name val="B Mitra"/>
      <charset val="178"/>
    </font>
    <font>
      <b/>
      <sz val="20"/>
      <color theme="1"/>
      <name val="B Nazanin"/>
      <charset val="178"/>
    </font>
    <font>
      <sz val="20"/>
      <color theme="1"/>
      <name val="B Nazanin"/>
      <charset val="178"/>
    </font>
    <font>
      <sz val="23"/>
      <color theme="1"/>
      <name val="B Nazanin"/>
      <charset val="178"/>
    </font>
    <font>
      <b/>
      <sz val="23"/>
      <color theme="1"/>
      <name val="B Nazanin"/>
      <charset val="178"/>
    </font>
    <font>
      <sz val="23"/>
      <color rgb="FFFF0000"/>
      <name val="B Nazanin"/>
      <charset val="178"/>
    </font>
    <font>
      <sz val="23"/>
      <name val="B Nazanin"/>
      <charset val="178"/>
    </font>
    <font>
      <b/>
      <sz val="22"/>
      <color rgb="FFFFFF00"/>
      <name val="B Nazanin"/>
      <charset val="178"/>
    </font>
    <font>
      <sz val="20"/>
      <color theme="1"/>
      <name val="Calibri"/>
      <family val="2"/>
      <scheme val="minor"/>
    </font>
    <font>
      <sz val="23"/>
      <color theme="1"/>
      <name val="Calibri"/>
      <family val="2"/>
      <scheme val="minor"/>
    </font>
    <font>
      <sz val="23"/>
      <name val="B Mitra"/>
      <charset val="178"/>
    </font>
    <font>
      <b/>
      <sz val="23"/>
      <color theme="1"/>
      <name val="B Mitra"/>
      <charset val="178"/>
    </font>
    <font>
      <sz val="25"/>
      <color theme="1"/>
      <name val="B Mitra"/>
      <charset val="178"/>
    </font>
    <font>
      <b/>
      <u/>
      <sz val="14"/>
      <color theme="1"/>
      <name val="B Mitra"/>
      <charset val="178"/>
    </font>
    <font>
      <sz val="14"/>
      <color theme="1"/>
      <name val="Calibri"/>
      <family val="2"/>
      <scheme val="minor"/>
    </font>
    <font>
      <b/>
      <sz val="14"/>
      <name val="B Mitra"/>
      <charset val="178"/>
    </font>
    <font>
      <sz val="14"/>
      <name val="B Mitra"/>
      <charset val="178"/>
    </font>
    <font>
      <sz val="12"/>
      <name val="B Mitra"/>
      <charset val="178"/>
    </font>
    <font>
      <b/>
      <sz val="12"/>
      <name val="B Mitra"/>
      <charset val="178"/>
    </font>
    <font>
      <sz val="14"/>
      <color rgb="FFFF0000"/>
      <name val="B Mitra"/>
      <charset val="178"/>
    </font>
    <font>
      <b/>
      <sz val="11"/>
      <name val="B Nazanin"/>
      <charset val="178"/>
    </font>
    <font>
      <b/>
      <sz val="14"/>
      <color rgb="FFFF0000"/>
      <name val="B Lotus"/>
      <charset val="178"/>
    </font>
    <font>
      <b/>
      <sz val="10"/>
      <name val="Tahoma"/>
      <family val="2"/>
    </font>
    <font>
      <sz val="10"/>
      <color theme="1"/>
      <name val="Calibri"/>
      <family val="2"/>
      <charset val="178"/>
      <scheme val="minor"/>
    </font>
    <font>
      <sz val="9"/>
      <name val="B Lotus"/>
      <charset val="178"/>
    </font>
    <font>
      <sz val="9"/>
      <color theme="1"/>
      <name val="B Lotus"/>
      <charset val="178"/>
    </font>
    <font>
      <sz val="10"/>
      <name val="Tahoma"/>
      <family val="2"/>
    </font>
    <font>
      <sz val="14"/>
      <name val="B Lotus"/>
      <charset val="178"/>
    </font>
    <font>
      <sz val="12"/>
      <color theme="0"/>
      <name val="B Lotus"/>
      <charset val="178"/>
    </font>
    <font>
      <b/>
      <sz val="11"/>
      <color theme="1"/>
      <name val="Calibri"/>
      <family val="2"/>
      <charset val="178"/>
      <scheme val="minor"/>
    </font>
    <font>
      <b/>
      <sz val="13"/>
      <name val="B Lotus"/>
      <charset val="178"/>
    </font>
    <font>
      <b/>
      <sz val="13"/>
      <color rgb="FFFF0000"/>
      <name val="B Lotus"/>
      <charset val="178"/>
    </font>
    <font>
      <sz val="12"/>
      <color theme="1"/>
      <name val="Symbol"/>
      <family val="1"/>
      <charset val="178"/>
    </font>
    <font>
      <b/>
      <sz val="14"/>
      <color theme="1"/>
      <name val="B Mitra"/>
      <charset val="178"/>
    </font>
    <font>
      <b/>
      <sz val="13"/>
      <color theme="1"/>
      <name val="Calibri"/>
      <family val="2"/>
      <charset val="178"/>
      <scheme val="minor"/>
    </font>
    <font>
      <sz val="11"/>
      <color rgb="FF000000"/>
      <name val="B Nazanin"/>
      <charset val="178"/>
    </font>
    <font>
      <b/>
      <sz val="11"/>
      <color rgb="FF000000"/>
      <name val="B Nazanin"/>
      <charset val="178"/>
    </font>
    <font>
      <b/>
      <sz val="10"/>
      <name val="Arial"/>
      <family val="2"/>
      <charset val="178"/>
    </font>
    <font>
      <sz val="9"/>
      <color theme="1"/>
      <name val="Calibri"/>
      <family val="2"/>
      <charset val="178"/>
      <scheme val="minor"/>
    </font>
    <font>
      <b/>
      <sz val="10"/>
      <color theme="1"/>
      <name val="Calibri"/>
      <family val="2"/>
      <charset val="178"/>
      <scheme val="minor"/>
    </font>
    <font>
      <sz val="11"/>
      <color theme="1"/>
      <name val="Symbol"/>
      <family val="1"/>
      <charset val="2"/>
    </font>
    <font>
      <b/>
      <sz val="8"/>
      <color theme="1"/>
      <name val="B Lotus"/>
      <charset val="178"/>
    </font>
    <font>
      <sz val="11"/>
      <color theme="0"/>
      <name val="B Lotus"/>
      <charset val="178"/>
    </font>
    <font>
      <b/>
      <sz val="10"/>
      <name val="Calibri"/>
      <family val="2"/>
      <charset val="178"/>
      <scheme val="minor"/>
    </font>
    <font>
      <b/>
      <sz val="8"/>
      <name val="B Lotus"/>
      <charset val="178"/>
    </font>
    <font>
      <i/>
      <sz val="11"/>
      <name val="B Lotus"/>
      <charset val="178"/>
    </font>
    <font>
      <b/>
      <u/>
      <sz val="11"/>
      <name val="B Lotus"/>
      <charset val="178"/>
    </font>
    <font>
      <b/>
      <i/>
      <sz val="11"/>
      <name val="B Lotus"/>
      <charset val="178"/>
    </font>
    <font>
      <sz val="11"/>
      <color indexed="8"/>
      <name val="B Lotus"/>
      <charset val="178"/>
    </font>
    <font>
      <sz val="10"/>
      <color theme="1"/>
      <name val="B Titr"/>
      <charset val="178"/>
    </font>
    <font>
      <sz val="8"/>
      <color theme="1"/>
      <name val="B Titr"/>
      <charset val="178"/>
    </font>
    <font>
      <b/>
      <sz val="12"/>
      <color theme="1"/>
      <name val="B Lotus"/>
      <charset val="178"/>
    </font>
    <font>
      <b/>
      <sz val="12"/>
      <name val="B Lotus"/>
      <charset val="178"/>
    </font>
    <font>
      <sz val="8"/>
      <color theme="1"/>
      <name val="Calibri"/>
      <family val="2"/>
      <charset val="178"/>
      <scheme val="minor"/>
    </font>
    <font>
      <sz val="10"/>
      <color rgb="FFFF0000"/>
      <name val="B Lotus"/>
      <charset val="178"/>
    </font>
    <font>
      <sz val="11"/>
      <name val="Arial"/>
      <family val="2"/>
    </font>
    <font>
      <b/>
      <shadow/>
      <sz val="11"/>
      <name val="B Titr"/>
      <charset val="178"/>
    </font>
    <font>
      <sz val="11"/>
      <name val="Arial"/>
      <family val="2"/>
      <charset val="178"/>
    </font>
    <font>
      <b/>
      <sz val="11"/>
      <name val="Arial"/>
      <family val="2"/>
      <charset val="178"/>
    </font>
    <font>
      <sz val="9"/>
      <color rgb="FFFF0000"/>
      <name val="B Lotus"/>
      <charset val="178"/>
    </font>
    <font>
      <b/>
      <sz val="6"/>
      <color theme="1"/>
      <name val="B Lotus"/>
      <charset val="178"/>
    </font>
    <font>
      <sz val="24"/>
      <color theme="1"/>
      <name val="B Lotus"/>
      <charset val="178"/>
    </font>
    <font>
      <b/>
      <sz val="11"/>
      <color rgb="FFFF0000"/>
      <name val="B Lotus"/>
      <charset val="178"/>
    </font>
    <font>
      <b/>
      <sz val="11"/>
      <color theme="1"/>
      <name val="B Nazanin"/>
      <charset val="178"/>
    </font>
    <font>
      <sz val="11"/>
      <color rgb="FF000000"/>
      <name val="B Lotus"/>
      <charset val="178"/>
    </font>
    <font>
      <sz val="11"/>
      <color rgb="FF000000"/>
      <name val="Symbol"/>
      <family val="1"/>
      <charset val="178"/>
    </font>
    <font>
      <sz val="11"/>
      <color theme="1"/>
      <name val="Times New Roman"/>
      <family val="1"/>
    </font>
    <font>
      <sz val="11"/>
      <color theme="1"/>
      <name val="B Roya"/>
      <charset val="178"/>
    </font>
    <font>
      <sz val="11"/>
      <color theme="1"/>
      <name val="Cambria"/>
      <family val="1"/>
    </font>
  </fonts>
  <fills count="3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rgb="FF00B0F0"/>
        <bgColor indexed="64"/>
      </patternFill>
    </fill>
    <fill>
      <patternFill patternType="solid">
        <fgColor theme="4" tint="0.39997558519241921"/>
        <bgColor indexed="64"/>
      </patternFill>
    </fill>
    <fill>
      <patternFill patternType="solid">
        <fgColor rgb="FF7030A0"/>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rgb="FFFF6699"/>
        <bgColor indexed="64"/>
      </patternFill>
    </fill>
    <fill>
      <patternFill patternType="solid">
        <fgColor rgb="FFCCCCFF"/>
        <bgColor indexed="64"/>
      </patternFill>
    </fill>
    <fill>
      <patternFill patternType="solid">
        <fgColor theme="5" tint="0.59999389629810485"/>
        <bgColor indexed="64"/>
      </patternFill>
    </fill>
    <fill>
      <patternFill patternType="solid">
        <fgColor rgb="FF00FFFF"/>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8" tint="-0.249977111117893"/>
        <bgColor indexed="64"/>
      </patternFill>
    </fill>
    <fill>
      <patternFill patternType="solid">
        <fgColor theme="1"/>
        <bgColor indexed="64"/>
      </patternFill>
    </fill>
    <fill>
      <patternFill patternType="solid">
        <fgColor theme="0" tint="-4.9989318521683403E-2"/>
        <bgColor indexed="64"/>
      </patternFill>
    </fill>
    <fill>
      <patternFill patternType="solid">
        <fgColor rgb="FF66FF66"/>
        <bgColor indexed="64"/>
      </patternFill>
    </fill>
    <fill>
      <patternFill patternType="solid">
        <fgColor rgb="FFFFC000"/>
        <bgColor indexed="64"/>
      </patternFill>
    </fill>
    <fill>
      <patternFill patternType="solid">
        <fgColor rgb="FF0070C0"/>
        <bgColor indexed="64"/>
      </patternFill>
    </fill>
    <fill>
      <patternFill patternType="solid">
        <fgColor theme="0" tint="-0.249977111117893"/>
        <bgColor indexed="64"/>
      </patternFill>
    </fill>
    <fill>
      <patternFill patternType="solid">
        <fgColor rgb="FFFFFFFF"/>
        <bgColor indexed="64"/>
      </patternFill>
    </fill>
  </fills>
  <borders count="55">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right/>
      <top style="dotted">
        <color auto="1"/>
      </top>
      <bottom style="dotted">
        <color auto="1"/>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diagonal/>
    </border>
    <border>
      <left style="thin">
        <color indexed="64"/>
      </left>
      <right/>
      <top/>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top/>
      <bottom/>
      <diagonal/>
    </border>
  </borders>
  <cellStyleXfs count="22">
    <xf numFmtId="0" fontId="0" fillId="0" borderId="0"/>
    <xf numFmtId="0" fontId="12" fillId="0" borderId="0" applyNumberFormat="0" applyFill="0" applyBorder="0" applyAlignment="0" applyProtection="0"/>
    <xf numFmtId="0" fontId="22" fillId="0" borderId="0"/>
    <xf numFmtId="0" fontId="22" fillId="0" borderId="0"/>
    <xf numFmtId="0" fontId="29" fillId="0" borderId="0"/>
    <xf numFmtId="165" fontId="22" fillId="0" borderId="0" applyFont="0" applyFill="0" applyBorder="0" applyAlignment="0" applyProtection="0"/>
    <xf numFmtId="0" fontId="22" fillId="0" borderId="0"/>
    <xf numFmtId="0" fontId="22" fillId="0" borderId="0"/>
    <xf numFmtId="165" fontId="29" fillId="0" borderId="0" applyFont="0" applyFill="0" applyBorder="0" applyAlignment="0" applyProtection="0"/>
    <xf numFmtId="0" fontId="52" fillId="0" borderId="0"/>
    <xf numFmtId="165" fontId="52" fillId="0" borderId="0" applyFont="0" applyFill="0" applyBorder="0" applyAlignment="0" applyProtection="0"/>
    <xf numFmtId="0" fontId="53" fillId="0" borderId="0" applyNumberFormat="0" applyFill="0" applyBorder="0" applyAlignment="0" applyProtection="0">
      <alignment vertical="top"/>
      <protection locked="0"/>
    </xf>
    <xf numFmtId="0" fontId="54" fillId="0" borderId="0"/>
    <xf numFmtId="165" fontId="22" fillId="0" borderId="0" applyFont="0" applyFill="0" applyBorder="0" applyAlignment="0" applyProtection="0"/>
    <xf numFmtId="165" fontId="22" fillId="0" borderId="0" applyFont="0" applyFill="0" applyBorder="0" applyAlignment="0" applyProtection="0"/>
    <xf numFmtId="0" fontId="1" fillId="0" borderId="0"/>
    <xf numFmtId="0" fontId="29" fillId="0" borderId="0"/>
    <xf numFmtId="164" fontId="1" fillId="0" borderId="0" applyFont="0" applyFill="0" applyBorder="0" applyAlignment="0" applyProtection="0"/>
    <xf numFmtId="41" fontId="29" fillId="0" borderId="0" applyFont="0" applyFill="0" applyBorder="0" applyAlignment="0" applyProtection="0"/>
    <xf numFmtId="9" fontId="29" fillId="0" borderId="0" applyFont="0" applyFill="0" applyBorder="0" applyAlignment="0" applyProtection="0"/>
    <xf numFmtId="0" fontId="107" fillId="0" borderId="0">
      <alignment horizontal="right"/>
    </xf>
    <xf numFmtId="9" fontId="1" fillId="0" borderId="0" applyFont="0" applyFill="0" applyBorder="0" applyAlignment="0" applyProtection="0"/>
  </cellStyleXfs>
  <cellXfs count="1318">
    <xf numFmtId="0" fontId="0" fillId="0" borderId="0" xfId="0"/>
    <xf numFmtId="0" fontId="3" fillId="0" borderId="0" xfId="0" applyFont="1" applyAlignment="1">
      <alignment horizontal="justify" vertical="center" readingOrder="2"/>
    </xf>
    <xf numFmtId="0" fontId="2" fillId="0" borderId="0" xfId="0" applyFont="1" applyAlignment="1">
      <alignment horizontal="justify" vertical="center" readingOrder="2"/>
    </xf>
    <xf numFmtId="0" fontId="7" fillId="0" borderId="0" xfId="0" applyFont="1" applyAlignment="1">
      <alignment horizontal="justify" vertical="center" wrapText="1" readingOrder="2"/>
    </xf>
    <xf numFmtId="0" fontId="6" fillId="0" borderId="0" xfId="0" applyFont="1" applyAlignment="1">
      <alignment horizontal="center" vertical="center" wrapText="1" readingOrder="2"/>
    </xf>
    <xf numFmtId="0" fontId="2" fillId="0" borderId="0" xfId="0" applyFont="1" applyAlignment="1">
      <alignment horizontal="right" vertical="center"/>
    </xf>
    <xf numFmtId="0" fontId="0" fillId="0" borderId="0" xfId="0" applyAlignment="1">
      <alignment horizontal="center"/>
    </xf>
    <xf numFmtId="49" fontId="6" fillId="0" borderId="0" xfId="0" applyNumberFormat="1" applyFont="1" applyAlignment="1">
      <alignment horizontal="center" vertical="center" wrapText="1" readingOrder="2"/>
    </xf>
    <xf numFmtId="0" fontId="3" fillId="0" borderId="0" xfId="0" applyFont="1" applyAlignment="1">
      <alignment vertical="center" wrapText="1" readingOrder="2"/>
    </xf>
    <xf numFmtId="0" fontId="8" fillId="0" borderId="0" xfId="0" applyFont="1" applyAlignment="1">
      <alignment vertical="center" wrapText="1" readingOrder="2"/>
    </xf>
    <xf numFmtId="0" fontId="6" fillId="0" borderId="0" xfId="0" applyFont="1" applyAlignment="1">
      <alignment vertical="center" readingOrder="2"/>
    </xf>
    <xf numFmtId="0" fontId="9" fillId="0" borderId="0" xfId="0" applyFont="1" applyAlignment="1">
      <alignment vertical="center" wrapText="1" readingOrder="2"/>
    </xf>
    <xf numFmtId="0" fontId="10" fillId="0" borderId="0" xfId="0" applyFont="1" applyAlignment="1">
      <alignment vertical="center" wrapText="1" readingOrder="2"/>
    </xf>
    <xf numFmtId="0" fontId="0" fillId="0" borderId="0" xfId="0" applyAlignment="1">
      <alignment wrapText="1"/>
    </xf>
    <xf numFmtId="166" fontId="14" fillId="0" borderId="0" xfId="0" applyNumberFormat="1" applyFont="1" applyAlignment="1">
      <alignment horizontal="center" vertical="center"/>
    </xf>
    <xf numFmtId="166" fontId="14" fillId="0" borderId="1" xfId="0" applyNumberFormat="1" applyFont="1" applyBorder="1" applyAlignment="1">
      <alignment horizontal="center" vertical="center"/>
    </xf>
    <xf numFmtId="0" fontId="14" fillId="0" borderId="0" xfId="0" applyFont="1" applyAlignment="1">
      <alignment horizontal="right" vertical="center"/>
    </xf>
    <xf numFmtId="0" fontId="27" fillId="0" borderId="0" xfId="0" applyFont="1"/>
    <xf numFmtId="0" fontId="4" fillId="0" borderId="0" xfId="0" applyFont="1" applyAlignment="1">
      <alignment horizontal="center" vertical="center" wrapText="1" readingOrder="2"/>
    </xf>
    <xf numFmtId="0" fontId="32" fillId="0" borderId="0" xfId="0" applyFont="1" applyAlignment="1">
      <alignment horizontal="center" vertical="center" readingOrder="2"/>
    </xf>
    <xf numFmtId="0" fontId="33" fillId="0" borderId="0" xfId="0" applyFont="1"/>
    <xf numFmtId="0" fontId="34" fillId="0" borderId="0" xfId="0" applyFont="1" applyAlignment="1">
      <alignment horizontal="justify" vertical="center" readingOrder="2"/>
    </xf>
    <xf numFmtId="0" fontId="35" fillId="0" borderId="0" xfId="0" applyFont="1"/>
    <xf numFmtId="0" fontId="39" fillId="0" borderId="0" xfId="0" applyFont="1" applyAlignment="1">
      <alignment vertical="center" wrapText="1" readingOrder="2"/>
    </xf>
    <xf numFmtId="0" fontId="34" fillId="0" borderId="0" xfId="0" applyFont="1" applyAlignment="1">
      <alignment horizontal="right" vertical="center"/>
    </xf>
    <xf numFmtId="0" fontId="40" fillId="0" borderId="0" xfId="0" applyFont="1" applyAlignment="1">
      <alignment horizontal="center" vertical="center" wrapText="1" readingOrder="2"/>
    </xf>
    <xf numFmtId="0" fontId="39" fillId="0" borderId="0" xfId="0" applyFont="1" applyAlignment="1">
      <alignment horizontal="justify" vertical="center" wrapText="1" readingOrder="2"/>
    </xf>
    <xf numFmtId="0" fontId="37" fillId="0" borderId="0" xfId="0" applyFont="1" applyAlignment="1">
      <alignment horizontal="center" vertical="center" wrapText="1" readingOrder="2"/>
    </xf>
    <xf numFmtId="0" fontId="39" fillId="0" borderId="0" xfId="0" applyFont="1" applyAlignment="1">
      <alignment horizontal="center" vertical="center" wrapText="1" readingOrder="2"/>
    </xf>
    <xf numFmtId="0" fontId="36" fillId="0" borderId="0" xfId="0" applyFont="1" applyAlignment="1">
      <alignment horizontal="center" vertical="center" wrapText="1" readingOrder="2"/>
    </xf>
    <xf numFmtId="0" fontId="38" fillId="0" borderId="0" xfId="0" applyFont="1"/>
    <xf numFmtId="0" fontId="37" fillId="0" borderId="0" xfId="0" applyFont="1" applyAlignment="1">
      <alignment horizontal="right" vertical="center" wrapText="1" readingOrder="2"/>
    </xf>
    <xf numFmtId="0" fontId="39" fillId="0" borderId="3" xfId="0" applyFont="1" applyBorder="1" applyAlignment="1">
      <alignment horizontal="center" vertical="center" wrapText="1" readingOrder="2"/>
    </xf>
    <xf numFmtId="166" fontId="40" fillId="0" borderId="4" xfId="0" applyNumberFormat="1" applyFont="1" applyBorder="1" applyAlignment="1">
      <alignment horizontal="center" vertical="center" wrapText="1" readingOrder="2"/>
    </xf>
    <xf numFmtId="0" fontId="42" fillId="0" borderId="0" xfId="0" applyFont="1" applyAlignment="1">
      <alignment horizontal="center" vertical="center" wrapText="1" readingOrder="2"/>
    </xf>
    <xf numFmtId="3" fontId="35" fillId="0" borderId="0" xfId="0" applyNumberFormat="1" applyFont="1"/>
    <xf numFmtId="0" fontId="36" fillId="0" borderId="0" xfId="0" applyFont="1" applyAlignment="1">
      <alignment horizontal="justify" vertical="center" readingOrder="2"/>
    </xf>
    <xf numFmtId="0" fontId="35" fillId="0" borderId="0" xfId="0" applyFont="1" applyAlignment="1">
      <alignment wrapText="1"/>
    </xf>
    <xf numFmtId="0" fontId="39" fillId="0" borderId="4" xfId="0" applyFont="1" applyBorder="1" applyAlignment="1">
      <alignment horizontal="center" vertical="center" wrapText="1" readingOrder="2"/>
    </xf>
    <xf numFmtId="3" fontId="0" fillId="0" borderId="0" xfId="0" applyNumberFormat="1"/>
    <xf numFmtId="0" fontId="0" fillId="0" borderId="0" xfId="0" applyAlignment="1">
      <alignment horizontal="center" vertical="center"/>
    </xf>
    <xf numFmtId="0" fontId="40" fillId="0" borderId="1" xfId="0" applyFont="1" applyBorder="1" applyAlignment="1">
      <alignment horizontal="center" vertical="center" wrapText="1" readingOrder="2"/>
    </xf>
    <xf numFmtId="0" fontId="37" fillId="0" borderId="0" xfId="0" applyFont="1" applyAlignment="1">
      <alignment horizontal="justify" vertical="center" wrapText="1" readingOrder="2"/>
    </xf>
    <xf numFmtId="0" fontId="45" fillId="0" borderId="0" xfId="0" applyFont="1" applyAlignment="1">
      <alignment horizontal="center" vertical="center"/>
    </xf>
    <xf numFmtId="0" fontId="45" fillId="0" borderId="0" xfId="0" applyFont="1"/>
    <xf numFmtId="0" fontId="43" fillId="0" borderId="0" xfId="0" applyFont="1" applyAlignment="1">
      <alignment horizontal="right" vertical="center" readingOrder="2"/>
    </xf>
    <xf numFmtId="0" fontId="30" fillId="0" borderId="0" xfId="0" applyFont="1" applyAlignment="1">
      <alignment horizontal="justify" vertical="center" readingOrder="2"/>
    </xf>
    <xf numFmtId="0" fontId="36" fillId="0" borderId="4" xfId="0" applyFont="1" applyBorder="1" applyAlignment="1">
      <alignment horizontal="center" vertical="center" wrapText="1" readingOrder="2"/>
    </xf>
    <xf numFmtId="0" fontId="37" fillId="0" borderId="1" xfId="0" applyFont="1" applyBorder="1" applyAlignment="1">
      <alignment horizontal="center" vertical="center" wrapText="1" readingOrder="2"/>
    </xf>
    <xf numFmtId="0" fontId="39" fillId="0" borderId="0" xfId="0" applyFont="1" applyAlignment="1">
      <alignment horizontal="right" vertical="center" wrapText="1" readingOrder="2"/>
    </xf>
    <xf numFmtId="0" fontId="48" fillId="0" borderId="0" xfId="0" applyFont="1" applyAlignment="1">
      <alignment horizontal="right" vertical="center" wrapText="1" readingOrder="2"/>
    </xf>
    <xf numFmtId="0" fontId="46" fillId="0" borderId="0" xfId="1" applyFont="1" applyFill="1" applyAlignment="1">
      <alignment horizontal="justify" vertical="center" wrapText="1" readingOrder="2"/>
    </xf>
    <xf numFmtId="0" fontId="42" fillId="0" borderId="1" xfId="0" applyFont="1" applyBorder="1" applyAlignment="1">
      <alignment horizontal="center" vertical="center" wrapText="1" readingOrder="2"/>
    </xf>
    <xf numFmtId="0" fontId="26" fillId="0" borderId="0" xfId="0" applyFont="1" applyAlignment="1">
      <alignment vertical="center"/>
    </xf>
    <xf numFmtId="0" fontId="26" fillId="0" borderId="0" xfId="0" applyFont="1" applyAlignment="1">
      <alignment horizontal="right" vertical="center"/>
    </xf>
    <xf numFmtId="0" fontId="42" fillId="0" borderId="0" xfId="0" applyFont="1" applyAlignment="1">
      <alignment horizontal="justify" vertical="center" wrapText="1" readingOrder="2"/>
    </xf>
    <xf numFmtId="0" fontId="30" fillId="0" borderId="0" xfId="0" applyFont="1"/>
    <xf numFmtId="0" fontId="49" fillId="0" borderId="0" xfId="0" applyFont="1" applyAlignment="1">
      <alignment vertical="center"/>
    </xf>
    <xf numFmtId="49" fontId="30" fillId="0" borderId="0" xfId="0" applyNumberFormat="1" applyFont="1" applyAlignment="1">
      <alignment horizontal="center" vertical="center" wrapText="1" readingOrder="2"/>
    </xf>
    <xf numFmtId="167" fontId="14" fillId="0" borderId="0" xfId="0" applyNumberFormat="1" applyFont="1" applyAlignment="1">
      <alignment horizontal="center" vertical="center"/>
    </xf>
    <xf numFmtId="167" fontId="37" fillId="0" borderId="0" xfId="0" applyNumberFormat="1" applyFont="1" applyAlignment="1">
      <alignment horizontal="center" vertical="center" wrapText="1" readingOrder="2"/>
    </xf>
    <xf numFmtId="167" fontId="14" fillId="0" borderId="3" xfId="0" applyNumberFormat="1" applyFont="1" applyBorder="1" applyAlignment="1">
      <alignment horizontal="center" vertical="center"/>
    </xf>
    <xf numFmtId="167" fontId="15" fillId="0" borderId="0" xfId="0" applyNumberFormat="1" applyFont="1" applyAlignment="1">
      <alignment horizontal="center" vertical="center"/>
    </xf>
    <xf numFmtId="167" fontId="37" fillId="0" borderId="1" xfId="0" applyNumberFormat="1" applyFont="1" applyBorder="1" applyAlignment="1">
      <alignment horizontal="center" vertical="center" wrapText="1" readingOrder="2"/>
    </xf>
    <xf numFmtId="167" fontId="15" fillId="0" borderId="7" xfId="0" applyNumberFormat="1" applyFont="1" applyBorder="1" applyAlignment="1">
      <alignment horizontal="center" vertical="center"/>
    </xf>
    <xf numFmtId="0" fontId="26" fillId="0" borderId="0" xfId="0" applyFont="1" applyAlignment="1">
      <alignment horizontal="center" vertical="center"/>
    </xf>
    <xf numFmtId="0" fontId="39" fillId="0" borderId="0" xfId="0" applyFont="1" applyAlignment="1">
      <alignment horizontal="right" vertical="center" readingOrder="2"/>
    </xf>
    <xf numFmtId="0" fontId="26" fillId="0" borderId="0" xfId="0" applyFont="1" applyAlignment="1">
      <alignment horizontal="center" vertical="center" wrapText="1"/>
    </xf>
    <xf numFmtId="167" fontId="14" fillId="3" borderId="0" xfId="0" applyNumberFormat="1" applyFont="1" applyFill="1" applyAlignment="1">
      <alignment horizontal="center" vertical="center"/>
    </xf>
    <xf numFmtId="0" fontId="0" fillId="0" borderId="8" xfId="0" applyBorder="1"/>
    <xf numFmtId="0" fontId="0" fillId="0" borderId="8" xfId="0" applyBorder="1" applyAlignment="1">
      <alignment horizontal="right"/>
    </xf>
    <xf numFmtId="3" fontId="0" fillId="0" borderId="8" xfId="0" applyNumberFormat="1" applyBorder="1" applyAlignment="1">
      <alignment horizontal="center"/>
    </xf>
    <xf numFmtId="3" fontId="0" fillId="0" borderId="0" xfId="0" applyNumberFormat="1" applyAlignment="1">
      <alignment horizontal="center"/>
    </xf>
    <xf numFmtId="0" fontId="0" fillId="3" borderId="8" xfId="0" applyFill="1" applyBorder="1"/>
    <xf numFmtId="0" fontId="0" fillId="3" borderId="8" xfId="0" applyFill="1" applyBorder="1" applyAlignment="1">
      <alignment horizontal="right"/>
    </xf>
    <xf numFmtId="3" fontId="0" fillId="3" borderId="8" xfId="0" applyNumberFormat="1" applyFill="1" applyBorder="1" applyAlignment="1">
      <alignment horizontal="center"/>
    </xf>
    <xf numFmtId="0" fontId="0" fillId="0" borderId="0" xfId="0" applyAlignment="1">
      <alignment horizontal="right"/>
    </xf>
    <xf numFmtId="0" fontId="51" fillId="4" borderId="8" xfId="0" applyFont="1" applyFill="1" applyBorder="1" applyAlignment="1">
      <alignment horizontal="center" vertical="center" shrinkToFit="1"/>
    </xf>
    <xf numFmtId="0" fontId="50" fillId="0" borderId="0" xfId="0" applyFont="1"/>
    <xf numFmtId="0" fontId="50" fillId="0" borderId="8" xfId="0" applyFont="1" applyBorder="1" applyAlignment="1">
      <alignment horizontal="center" vertical="center" shrinkToFit="1"/>
    </xf>
    <xf numFmtId="3" fontId="50" fillId="0" borderId="8" xfId="0" applyNumberFormat="1" applyFont="1" applyBorder="1" applyAlignment="1">
      <alignment horizontal="center" vertical="center" shrinkToFit="1"/>
    </xf>
    <xf numFmtId="3" fontId="50" fillId="16" borderId="8" xfId="0" applyNumberFormat="1" applyFont="1" applyFill="1" applyBorder="1" applyAlignment="1">
      <alignment horizontal="center" vertical="center" shrinkToFit="1"/>
    </xf>
    <xf numFmtId="3" fontId="50" fillId="3" borderId="8" xfId="0" applyNumberFormat="1" applyFont="1" applyFill="1" applyBorder="1" applyAlignment="1">
      <alignment horizontal="center" vertical="center" shrinkToFit="1"/>
    </xf>
    <xf numFmtId="3" fontId="50" fillId="12" borderId="8" xfId="0" applyNumberFormat="1" applyFont="1" applyFill="1" applyBorder="1" applyAlignment="1">
      <alignment horizontal="center" vertical="center" shrinkToFit="1"/>
    </xf>
    <xf numFmtId="3" fontId="50" fillId="14" borderId="8" xfId="0" applyNumberFormat="1" applyFont="1" applyFill="1" applyBorder="1" applyAlignment="1">
      <alignment horizontal="center" vertical="center" shrinkToFit="1"/>
    </xf>
    <xf numFmtId="3" fontId="50" fillId="6" borderId="8" xfId="0" applyNumberFormat="1" applyFont="1" applyFill="1" applyBorder="1" applyAlignment="1">
      <alignment horizontal="center" vertical="center" shrinkToFit="1"/>
    </xf>
    <xf numFmtId="3" fontId="50" fillId="22" borderId="8" xfId="0" applyNumberFormat="1" applyFont="1" applyFill="1" applyBorder="1" applyAlignment="1">
      <alignment horizontal="center" vertical="center" shrinkToFit="1"/>
    </xf>
    <xf numFmtId="3" fontId="50" fillId="23" borderId="8" xfId="0" applyNumberFormat="1" applyFont="1" applyFill="1" applyBorder="1" applyAlignment="1">
      <alignment horizontal="center" vertical="center" shrinkToFit="1"/>
    </xf>
    <xf numFmtId="3" fontId="50" fillId="18" borderId="8" xfId="0" applyNumberFormat="1" applyFont="1" applyFill="1" applyBorder="1" applyAlignment="1">
      <alignment horizontal="center" vertical="center" shrinkToFit="1"/>
    </xf>
    <xf numFmtId="3" fontId="50" fillId="7" borderId="8" xfId="0" applyNumberFormat="1" applyFont="1" applyFill="1" applyBorder="1" applyAlignment="1">
      <alignment horizontal="center" vertical="center" shrinkToFit="1"/>
    </xf>
    <xf numFmtId="3" fontId="50" fillId="20" borderId="8" xfId="0" applyNumberFormat="1" applyFont="1" applyFill="1" applyBorder="1" applyAlignment="1">
      <alignment horizontal="center" vertical="center" shrinkToFit="1"/>
    </xf>
    <xf numFmtId="3" fontId="50" fillId="9" borderId="8" xfId="0" applyNumberFormat="1" applyFont="1" applyFill="1" applyBorder="1" applyAlignment="1">
      <alignment horizontal="center" vertical="center" shrinkToFit="1"/>
    </xf>
    <xf numFmtId="3" fontId="50" fillId="11" borderId="8" xfId="0" applyNumberFormat="1" applyFont="1" applyFill="1" applyBorder="1" applyAlignment="1">
      <alignment horizontal="center" vertical="center" shrinkToFit="1"/>
    </xf>
    <xf numFmtId="3" fontId="50" fillId="13" borderId="8" xfId="0" applyNumberFormat="1" applyFont="1" applyFill="1" applyBorder="1" applyAlignment="1">
      <alignment horizontal="center" vertical="center" shrinkToFit="1"/>
    </xf>
    <xf numFmtId="3" fontId="50" fillId="10" borderId="8" xfId="0" applyNumberFormat="1" applyFont="1" applyFill="1" applyBorder="1" applyAlignment="1">
      <alignment horizontal="center" vertical="center" shrinkToFit="1"/>
    </xf>
    <xf numFmtId="3" fontId="50" fillId="19" borderId="8" xfId="0" applyNumberFormat="1" applyFont="1" applyFill="1" applyBorder="1" applyAlignment="1">
      <alignment horizontal="center" vertical="center" shrinkToFit="1"/>
    </xf>
    <xf numFmtId="3" fontId="50" fillId="15" borderId="8" xfId="0" applyNumberFormat="1" applyFont="1" applyFill="1" applyBorder="1" applyAlignment="1">
      <alignment horizontal="center" vertical="center" shrinkToFit="1"/>
    </xf>
    <xf numFmtId="3" fontId="50" fillId="8" borderId="8" xfId="0" applyNumberFormat="1" applyFont="1" applyFill="1" applyBorder="1" applyAlignment="1">
      <alignment horizontal="center" vertical="center" shrinkToFit="1"/>
    </xf>
    <xf numFmtId="3" fontId="50" fillId="2" borderId="8" xfId="0" applyNumberFormat="1" applyFont="1" applyFill="1" applyBorder="1" applyAlignment="1">
      <alignment horizontal="center" vertical="center" shrinkToFit="1"/>
    </xf>
    <xf numFmtId="3" fontId="50" fillId="17" borderId="8" xfId="0" applyNumberFormat="1" applyFont="1" applyFill="1" applyBorder="1" applyAlignment="1">
      <alignment horizontal="center" vertical="center" shrinkToFit="1"/>
    </xf>
    <xf numFmtId="3" fontId="50" fillId="5" borderId="8" xfId="0" applyNumberFormat="1" applyFont="1" applyFill="1" applyBorder="1" applyAlignment="1">
      <alignment horizontal="center" vertical="center" shrinkToFit="1"/>
    </xf>
    <xf numFmtId="3" fontId="50" fillId="21" borderId="8" xfId="0" applyNumberFormat="1" applyFont="1" applyFill="1" applyBorder="1" applyAlignment="1">
      <alignment horizontal="center" vertical="center" shrinkToFit="1"/>
    </xf>
    <xf numFmtId="3" fontId="50" fillId="24" borderId="8" xfId="0" applyNumberFormat="1" applyFont="1" applyFill="1" applyBorder="1" applyAlignment="1">
      <alignment horizontal="center" vertical="center" shrinkToFit="1"/>
    </xf>
    <xf numFmtId="49" fontId="50" fillId="0" borderId="0" xfId="0" applyNumberFormat="1" applyFont="1" applyAlignment="1">
      <alignment horizontal="center" vertical="center"/>
    </xf>
    <xf numFmtId="49" fontId="50" fillId="0" borderId="8" xfId="0" applyNumberFormat="1" applyFont="1" applyBorder="1" applyAlignment="1">
      <alignment horizontal="center" vertical="center"/>
    </xf>
    <xf numFmtId="49" fontId="50" fillId="25" borderId="8" xfId="0" applyNumberFormat="1" applyFont="1" applyFill="1" applyBorder="1" applyAlignment="1">
      <alignment horizontal="center" vertical="center"/>
    </xf>
    <xf numFmtId="3" fontId="50" fillId="0" borderId="8" xfId="0" applyNumberFormat="1" applyFont="1" applyBorder="1" applyAlignment="1">
      <alignment horizontal="center" vertical="center"/>
    </xf>
    <xf numFmtId="0" fontId="50" fillId="0" borderId="8" xfId="0" applyFont="1" applyBorder="1" applyAlignment="1">
      <alignment horizontal="center" vertical="center"/>
    </xf>
    <xf numFmtId="0" fontId="43" fillId="0" borderId="0" xfId="0" applyFont="1" applyAlignment="1">
      <alignment horizontal="center" vertical="center" wrapText="1" readingOrder="2"/>
    </xf>
    <xf numFmtId="3" fontId="50" fillId="0" borderId="0" xfId="0" applyNumberFormat="1" applyFont="1"/>
    <xf numFmtId="49" fontId="50" fillId="0" borderId="13" xfId="0" applyNumberFormat="1" applyFont="1" applyBorder="1" applyAlignment="1">
      <alignment horizontal="center" vertical="center"/>
    </xf>
    <xf numFmtId="3" fontId="50" fillId="12" borderId="0" xfId="0" applyNumberFormat="1" applyFont="1" applyFill="1"/>
    <xf numFmtId="3" fontId="50" fillId="12" borderId="0" xfId="0" applyNumberFormat="1" applyFont="1" applyFill="1" applyAlignment="1">
      <alignment horizontal="center" vertical="center" shrinkToFit="1"/>
    </xf>
    <xf numFmtId="0" fontId="50" fillId="2" borderId="8" xfId="0" applyFont="1" applyFill="1" applyBorder="1" applyAlignment="1">
      <alignment horizontal="center" vertical="center" shrinkToFit="1"/>
    </xf>
    <xf numFmtId="169" fontId="50" fillId="0" borderId="0" xfId="8" applyNumberFormat="1" applyFont="1"/>
    <xf numFmtId="169" fontId="71" fillId="0" borderId="0" xfId="8" applyNumberFormat="1" applyFont="1"/>
    <xf numFmtId="49" fontId="50" fillId="8" borderId="8" xfId="0" applyNumberFormat="1" applyFont="1" applyFill="1" applyBorder="1" applyAlignment="1">
      <alignment horizontal="center" vertical="center"/>
    </xf>
    <xf numFmtId="49" fontId="50" fillId="10" borderId="8" xfId="0" applyNumberFormat="1" applyFont="1" applyFill="1" applyBorder="1" applyAlignment="1">
      <alignment horizontal="center" vertical="center"/>
    </xf>
    <xf numFmtId="49" fontId="50" fillId="21" borderId="8" xfId="0" applyNumberFormat="1" applyFont="1" applyFill="1" applyBorder="1" applyAlignment="1">
      <alignment horizontal="center" vertical="center"/>
    </xf>
    <xf numFmtId="49" fontId="50" fillId="19" borderId="8" xfId="0" applyNumberFormat="1" applyFont="1" applyFill="1" applyBorder="1" applyAlignment="1">
      <alignment horizontal="center" vertical="center"/>
    </xf>
    <xf numFmtId="49" fontId="50" fillId="16" borderId="8" xfId="0" applyNumberFormat="1" applyFont="1" applyFill="1" applyBorder="1" applyAlignment="1">
      <alignment horizontal="center" vertical="center"/>
    </xf>
    <xf numFmtId="49" fontId="50" fillId="15" borderId="8" xfId="0" applyNumberFormat="1" applyFont="1" applyFill="1" applyBorder="1" applyAlignment="1">
      <alignment horizontal="center" vertical="center"/>
    </xf>
    <xf numFmtId="49" fontId="50" fillId="5" borderId="8" xfId="0" applyNumberFormat="1" applyFont="1" applyFill="1" applyBorder="1" applyAlignment="1">
      <alignment horizontal="center" vertical="center"/>
    </xf>
    <xf numFmtId="169" fontId="50" fillId="0" borderId="0" xfId="0" applyNumberFormat="1" applyFont="1"/>
    <xf numFmtId="49" fontId="50" fillId="12" borderId="8" xfId="0" applyNumberFormat="1" applyFont="1" applyFill="1" applyBorder="1" applyAlignment="1">
      <alignment horizontal="center" vertical="center"/>
    </xf>
    <xf numFmtId="0" fontId="77" fillId="0" borderId="0" xfId="15" applyFont="1"/>
    <xf numFmtId="0" fontId="78" fillId="0" borderId="0" xfId="15" applyFont="1" applyAlignment="1">
      <alignment horizontal="right" vertical="center" readingOrder="2"/>
    </xf>
    <xf numFmtId="0" fontId="76" fillId="0" borderId="0" xfId="15" applyFont="1" applyAlignment="1">
      <alignment horizontal="center" vertical="center"/>
    </xf>
    <xf numFmtId="170" fontId="77" fillId="0" borderId="0" xfId="15" applyNumberFormat="1" applyFont="1" applyAlignment="1">
      <alignment horizontal="right"/>
    </xf>
    <xf numFmtId="0" fontId="79" fillId="0" borderId="1" xfId="15" applyFont="1" applyBorder="1" applyAlignment="1">
      <alignment horizontal="center" vertical="center" wrapText="1" readingOrder="2"/>
    </xf>
    <xf numFmtId="0" fontId="79" fillId="0" borderId="0" xfId="15" applyFont="1" applyAlignment="1">
      <alignment horizontal="center" vertical="center"/>
    </xf>
    <xf numFmtId="0" fontId="80" fillId="0" borderId="0" xfId="15" applyFont="1" applyAlignment="1">
      <alignment horizontal="right" vertical="center" wrapText="1" readingOrder="2"/>
    </xf>
    <xf numFmtId="170" fontId="81" fillId="0" borderId="0" xfId="15" applyNumberFormat="1" applyFont="1" applyAlignment="1">
      <alignment horizontal="center" vertical="center" readingOrder="2"/>
    </xf>
    <xf numFmtId="170" fontId="81" fillId="0" borderId="0" xfId="15" applyNumberFormat="1" applyFont="1" applyAlignment="1">
      <alignment horizontal="center"/>
    </xf>
    <xf numFmtId="0" fontId="82" fillId="0" borderId="0" xfId="16" applyFont="1" applyAlignment="1">
      <alignment vertical="center"/>
    </xf>
    <xf numFmtId="168" fontId="83" fillId="0" borderId="0" xfId="16" applyNumberFormat="1" applyFont="1" applyAlignment="1">
      <alignment horizontal="center" vertical="center"/>
    </xf>
    <xf numFmtId="171" fontId="84" fillId="0" borderId="1" xfId="16" applyNumberFormat="1" applyFont="1" applyBorder="1" applyAlignment="1">
      <alignment horizontal="center" vertical="center"/>
    </xf>
    <xf numFmtId="171" fontId="84" fillId="0" borderId="0" xfId="16" applyNumberFormat="1" applyFont="1" applyAlignment="1">
      <alignment horizontal="center" vertical="center"/>
    </xf>
    <xf numFmtId="0" fontId="83" fillId="0" borderId="0" xfId="16" applyFont="1" applyAlignment="1">
      <alignment vertical="center"/>
    </xf>
    <xf numFmtId="168" fontId="85" fillId="0" borderId="0" xfId="16" applyNumberFormat="1" applyFont="1" applyAlignment="1">
      <alignment horizontal="right" vertical="center" readingOrder="1"/>
    </xf>
    <xf numFmtId="171" fontId="84" fillId="0" borderId="0" xfId="16" applyNumberFormat="1" applyFont="1" applyAlignment="1">
      <alignment vertical="center"/>
    </xf>
    <xf numFmtId="168" fontId="84" fillId="0" borderId="0" xfId="16" applyNumberFormat="1" applyFont="1" applyAlignment="1">
      <alignment horizontal="right" vertical="center" readingOrder="1"/>
    </xf>
    <xf numFmtId="171" fontId="86" fillId="0" borderId="0" xfId="16" applyNumberFormat="1" applyFont="1" applyAlignment="1">
      <alignment horizontal="center" vertical="center"/>
    </xf>
    <xf numFmtId="171" fontId="87" fillId="0" borderId="0" xfId="16" applyNumberFormat="1" applyFont="1" applyAlignment="1">
      <alignment horizontal="center" vertical="center"/>
    </xf>
    <xf numFmtId="171" fontId="84" fillId="0" borderId="3" xfId="16" applyNumberFormat="1" applyFont="1" applyBorder="1" applyAlignment="1">
      <alignment horizontal="center" vertical="center"/>
    </xf>
    <xf numFmtId="171" fontId="83" fillId="0" borderId="0" xfId="16" applyNumberFormat="1" applyFont="1" applyAlignment="1">
      <alignment vertical="center"/>
    </xf>
    <xf numFmtId="38" fontId="83" fillId="0" borderId="0" xfId="16" applyNumberFormat="1" applyFont="1" applyAlignment="1">
      <alignment vertical="center"/>
    </xf>
    <xf numFmtId="38" fontId="88" fillId="0" borderId="0" xfId="16" applyNumberFormat="1" applyFont="1" applyAlignment="1">
      <alignment vertical="center"/>
    </xf>
    <xf numFmtId="171" fontId="84" fillId="0" borderId="4" xfId="16" applyNumberFormat="1" applyFont="1" applyBorder="1" applyAlignment="1">
      <alignment horizontal="center" vertical="center"/>
    </xf>
    <xf numFmtId="0" fontId="83" fillId="0" borderId="0" xfId="16" applyFont="1" applyAlignment="1">
      <alignment horizontal="right" vertical="center" wrapText="1" readingOrder="2"/>
    </xf>
    <xf numFmtId="0" fontId="83" fillId="0" borderId="0" xfId="16" applyFont="1" applyAlignment="1">
      <alignment horizontal="center" vertical="center"/>
    </xf>
    <xf numFmtId="0" fontId="89" fillId="0" borderId="0" xfId="15" applyFont="1"/>
    <xf numFmtId="0" fontId="77" fillId="0" borderId="0" xfId="15" applyFont="1" applyAlignment="1">
      <alignment horizontal="right"/>
    </xf>
    <xf numFmtId="171" fontId="89" fillId="0" borderId="0" xfId="15" applyNumberFormat="1" applyFont="1"/>
    <xf numFmtId="0" fontId="77" fillId="0" borderId="0" xfId="15" applyFont="1" applyAlignment="1">
      <alignment horizontal="right" vertical="center" readingOrder="2"/>
    </xf>
    <xf numFmtId="0" fontId="81" fillId="0" borderId="1" xfId="15" applyFont="1" applyBorder="1" applyAlignment="1">
      <alignment horizontal="center" vertical="center" wrapText="1" readingOrder="2"/>
    </xf>
    <xf numFmtId="0" fontId="81" fillId="0" borderId="0" xfId="15" applyFont="1" applyAlignment="1">
      <alignment horizontal="right"/>
    </xf>
    <xf numFmtId="0" fontId="80" fillId="0" borderId="0" xfId="15" applyFont="1" applyAlignment="1">
      <alignment horizontal="right" vertical="center" readingOrder="2"/>
    </xf>
    <xf numFmtId="0" fontId="81" fillId="0" borderId="0" xfId="15" applyFont="1" applyAlignment="1">
      <alignment horizontal="center" vertical="center" readingOrder="2"/>
    </xf>
    <xf numFmtId="0" fontId="90" fillId="0" borderId="0" xfId="15" applyFont="1"/>
    <xf numFmtId="0" fontId="77" fillId="0" borderId="0" xfId="15" applyFont="1" applyAlignment="1">
      <alignment horizontal="right" vertical="center" wrapText="1" readingOrder="2"/>
    </xf>
    <xf numFmtId="37" fontId="91" fillId="0" borderId="0" xfId="15" applyNumberFormat="1" applyFont="1" applyAlignment="1">
      <alignment horizontal="center" vertical="center" readingOrder="2"/>
    </xf>
    <xf numFmtId="170" fontId="81" fillId="0" borderId="4" xfId="15" applyNumberFormat="1" applyFont="1" applyBorder="1" applyAlignment="1">
      <alignment horizontal="center" vertical="center" readingOrder="2"/>
    </xf>
    <xf numFmtId="0" fontId="95" fillId="0" borderId="0" xfId="15" applyFont="1"/>
    <xf numFmtId="0" fontId="96" fillId="0" borderId="0" xfId="15" applyFont="1" applyAlignment="1">
      <alignment horizontal="right" vertical="center" readingOrder="2"/>
    </xf>
    <xf numFmtId="0" fontId="97" fillId="0" borderId="0" xfId="15" applyFont="1"/>
    <xf numFmtId="37" fontId="97" fillId="0" borderId="0" xfId="15" applyNumberFormat="1" applyFont="1"/>
    <xf numFmtId="0" fontId="98" fillId="0" borderId="0" xfId="15" applyFont="1" applyAlignment="1">
      <alignment horizontal="right" vertical="center" readingOrder="2"/>
    </xf>
    <xf numFmtId="0" fontId="97" fillId="0" borderId="1" xfId="15" applyFont="1" applyBorder="1" applyAlignment="1">
      <alignment horizontal="center" vertical="center" wrapText="1" readingOrder="2"/>
    </xf>
    <xf numFmtId="0" fontId="97" fillId="0" borderId="0" xfId="15" applyFont="1" applyAlignment="1">
      <alignment horizontal="center"/>
    </xf>
    <xf numFmtId="37" fontId="97" fillId="0" borderId="1" xfId="15" applyNumberFormat="1" applyFont="1" applyBorder="1" applyAlignment="1">
      <alignment horizontal="center" vertical="center" wrapText="1" readingOrder="2"/>
    </xf>
    <xf numFmtId="0" fontId="99" fillId="0" borderId="0" xfId="15" applyFont="1" applyAlignment="1">
      <alignment horizontal="right" vertical="center" readingOrder="2"/>
    </xf>
    <xf numFmtId="0" fontId="97" fillId="0" borderId="0" xfId="15" applyFont="1" applyAlignment="1">
      <alignment horizontal="center" vertical="center" wrapText="1" readingOrder="2"/>
    </xf>
    <xf numFmtId="37" fontId="97" fillId="0" borderId="0" xfId="15" applyNumberFormat="1" applyFont="1" applyAlignment="1">
      <alignment horizontal="center" vertical="center" wrapText="1" readingOrder="2"/>
    </xf>
    <xf numFmtId="0" fontId="98" fillId="0" borderId="0" xfId="15" applyFont="1" applyAlignment="1">
      <alignment horizontal="right"/>
    </xf>
    <xf numFmtId="0" fontId="97" fillId="0" borderId="0" xfId="15" applyFont="1" applyAlignment="1">
      <alignment horizontal="center" vertical="center" readingOrder="2"/>
    </xf>
    <xf numFmtId="37" fontId="97" fillId="0" borderId="0" xfId="15" applyNumberFormat="1" applyFont="1" applyAlignment="1">
      <alignment horizontal="center" vertical="center" readingOrder="2"/>
    </xf>
    <xf numFmtId="0" fontId="98" fillId="0" borderId="0" xfId="15" applyFont="1" applyAlignment="1">
      <alignment vertical="center" readingOrder="2"/>
    </xf>
    <xf numFmtId="0" fontId="98" fillId="0" borderId="0" xfId="15" applyFont="1" applyAlignment="1">
      <alignment horizontal="right" vertical="center" indent="1" readingOrder="2"/>
    </xf>
    <xf numFmtId="171" fontId="97" fillId="0" borderId="0" xfId="15" applyNumberFormat="1" applyFont="1" applyAlignment="1">
      <alignment horizontal="center" vertical="center" readingOrder="2"/>
    </xf>
    <xf numFmtId="0" fontId="21" fillId="0" borderId="0" xfId="15" applyFont="1" applyAlignment="1">
      <alignment horizontal="right" vertical="center" readingOrder="2"/>
    </xf>
    <xf numFmtId="171" fontId="100" fillId="0" borderId="0" xfId="15" applyNumberFormat="1" applyFont="1" applyAlignment="1">
      <alignment horizontal="center" vertical="center" readingOrder="2"/>
    </xf>
    <xf numFmtId="38" fontId="97" fillId="0" borderId="0" xfId="15" applyNumberFormat="1" applyFont="1"/>
    <xf numFmtId="171" fontId="97" fillId="0" borderId="3" xfId="15" applyNumberFormat="1" applyFont="1" applyBorder="1" applyAlignment="1">
      <alignment horizontal="center" vertical="center" readingOrder="2"/>
    </xf>
    <xf numFmtId="0" fontId="57" fillId="0" borderId="0" xfId="15" applyFont="1" applyAlignment="1">
      <alignment horizontal="right" vertical="center" readingOrder="2"/>
    </xf>
    <xf numFmtId="0" fontId="101" fillId="0" borderId="0" xfId="15" applyFont="1" applyAlignment="1">
      <alignment horizontal="right" vertical="center" readingOrder="2"/>
    </xf>
    <xf numFmtId="171" fontId="2" fillId="0" borderId="0" xfId="15" applyNumberFormat="1" applyFont="1" applyAlignment="1">
      <alignment horizontal="center" vertical="center" readingOrder="2"/>
    </xf>
    <xf numFmtId="171" fontId="97" fillId="0" borderId="0" xfId="15" applyNumberFormat="1" applyFont="1" applyAlignment="1">
      <alignment horizontal="center"/>
    </xf>
    <xf numFmtId="171" fontId="97" fillId="0" borderId="3" xfId="15" applyNumberFormat="1" applyFont="1" applyBorder="1" applyAlignment="1">
      <alignment horizontal="center" vertical="center"/>
    </xf>
    <xf numFmtId="171" fontId="97" fillId="0" borderId="0" xfId="15" applyNumberFormat="1" applyFont="1" applyAlignment="1">
      <alignment horizontal="center" vertical="center"/>
    </xf>
    <xf numFmtId="171" fontId="97" fillId="0" borderId="0" xfId="17" applyNumberFormat="1" applyFont="1" applyFill="1" applyBorder="1" applyAlignment="1">
      <alignment horizontal="center" vertical="center" readingOrder="2"/>
    </xf>
    <xf numFmtId="171" fontId="97" fillId="0" borderId="0" xfId="15" applyNumberFormat="1" applyFont="1"/>
    <xf numFmtId="172" fontId="97" fillId="0" borderId="0" xfId="17" applyNumberFormat="1" applyFont="1" applyFill="1" applyAlignment="1">
      <alignment horizontal="center" vertical="center" readingOrder="2"/>
    </xf>
    <xf numFmtId="171" fontId="97" fillId="0" borderId="1" xfId="15" applyNumberFormat="1" applyFont="1" applyBorder="1" applyAlignment="1">
      <alignment horizontal="center" vertical="center" readingOrder="2"/>
    </xf>
    <xf numFmtId="171" fontId="99" fillId="0" borderId="7" xfId="15" applyNumberFormat="1" applyFont="1" applyBorder="1" applyAlignment="1">
      <alignment horizontal="center" vertical="center" readingOrder="2"/>
    </xf>
    <xf numFmtId="171" fontId="99" fillId="0" borderId="0" xfId="15" applyNumberFormat="1" applyFont="1" applyAlignment="1">
      <alignment horizontal="center" vertical="center" readingOrder="2"/>
    </xf>
    <xf numFmtId="173" fontId="96" fillId="0" borderId="0" xfId="15" applyNumberFormat="1" applyFont="1" applyAlignment="1">
      <alignment horizontal="center" vertical="center"/>
    </xf>
    <xf numFmtId="3" fontId="97" fillId="0" borderId="0" xfId="15" applyNumberFormat="1" applyFont="1"/>
    <xf numFmtId="3" fontId="37" fillId="0" borderId="0" xfId="0" applyNumberFormat="1" applyFont="1" applyAlignment="1">
      <alignment horizontal="center" vertical="center" wrapText="1" readingOrder="2"/>
    </xf>
    <xf numFmtId="3" fontId="39" fillId="0" borderId="0" xfId="0" applyNumberFormat="1" applyFont="1" applyAlignment="1">
      <alignment horizontal="center" vertical="center" wrapText="1" readingOrder="2"/>
    </xf>
    <xf numFmtId="3" fontId="0" fillId="0" borderId="8" xfId="0" applyNumberFormat="1" applyBorder="1" applyAlignment="1">
      <alignment horizontal="center" vertical="center"/>
    </xf>
    <xf numFmtId="49" fontId="39" fillId="0" borderId="0" xfId="0" applyNumberFormat="1" applyFont="1" applyAlignment="1">
      <alignment horizontal="center" vertical="center" wrapText="1"/>
    </xf>
    <xf numFmtId="49" fontId="39" fillId="0" borderId="0" xfId="0" applyNumberFormat="1" applyFont="1" applyAlignment="1">
      <alignment horizontal="center" vertical="center" wrapText="1" readingOrder="2"/>
    </xf>
    <xf numFmtId="38" fontId="14" fillId="0" borderId="0" xfId="7" applyNumberFormat="1" applyFont="1" applyAlignment="1">
      <alignment horizontal="center" vertical="center" shrinkToFit="1"/>
    </xf>
    <xf numFmtId="38" fontId="14" fillId="0" borderId="0" xfId="0" applyNumberFormat="1" applyFont="1" applyAlignment="1">
      <alignment horizontal="center" vertical="center" shrinkToFit="1"/>
    </xf>
    <xf numFmtId="49" fontId="0" fillId="0" borderId="0" xfId="0" applyNumberFormat="1" applyAlignment="1">
      <alignment wrapText="1"/>
    </xf>
    <xf numFmtId="38" fontId="0" fillId="0" borderId="0" xfId="0" applyNumberFormat="1" applyAlignment="1">
      <alignment horizontal="center"/>
    </xf>
    <xf numFmtId="38" fontId="42" fillId="0" borderId="0" xfId="0" applyNumberFormat="1" applyFont="1" applyAlignment="1">
      <alignment horizontal="center" vertical="center" wrapText="1" readingOrder="2"/>
    </xf>
    <xf numFmtId="38" fontId="13" fillId="0" borderId="0" xfId="0" applyNumberFormat="1" applyFont="1" applyAlignment="1">
      <alignment horizontal="center" vertical="center" wrapText="1" readingOrder="2"/>
    </xf>
    <xf numFmtId="38" fontId="39" fillId="0" borderId="0" xfId="0" applyNumberFormat="1" applyFont="1" applyAlignment="1">
      <alignment horizontal="center" vertical="center" wrapText="1" readingOrder="2"/>
    </xf>
    <xf numFmtId="38" fontId="37" fillId="0" borderId="1" xfId="0" applyNumberFormat="1" applyFont="1" applyBorder="1" applyAlignment="1">
      <alignment horizontal="center" vertical="center" wrapText="1" readingOrder="2"/>
    </xf>
    <xf numFmtId="38" fontId="37" fillId="0" borderId="0" xfId="0" applyNumberFormat="1" applyFont="1" applyAlignment="1">
      <alignment horizontal="center" vertical="center" wrapText="1" readingOrder="2"/>
    </xf>
    <xf numFmtId="38" fontId="39" fillId="0" borderId="0" xfId="0" applyNumberFormat="1" applyFont="1" applyAlignment="1">
      <alignment horizontal="center"/>
    </xf>
    <xf numFmtId="38" fontId="39" fillId="0" borderId="0" xfId="0" applyNumberFormat="1" applyFont="1"/>
    <xf numFmtId="38" fontId="4" fillId="0" borderId="0" xfId="0" applyNumberFormat="1" applyFont="1" applyAlignment="1">
      <alignment horizontal="center" vertical="center" wrapText="1" readingOrder="2"/>
    </xf>
    <xf numFmtId="38" fontId="45" fillId="0" borderId="0" xfId="0" applyNumberFormat="1" applyFont="1"/>
    <xf numFmtId="38" fontId="0" fillId="0" borderId="0" xfId="0" applyNumberFormat="1"/>
    <xf numFmtId="38" fontId="39" fillId="0" borderId="0" xfId="0" applyNumberFormat="1" applyFont="1" applyAlignment="1">
      <alignment horizontal="right" vertical="center" wrapText="1" indent="1" readingOrder="2"/>
    </xf>
    <xf numFmtId="38" fontId="37" fillId="0" borderId="0" xfId="0" applyNumberFormat="1" applyFont="1" applyAlignment="1">
      <alignment horizontal="right" vertical="center" wrapText="1" indent="1" readingOrder="2"/>
    </xf>
    <xf numFmtId="38" fontId="39" fillId="0" borderId="0" xfId="0" applyNumberFormat="1" applyFont="1" applyAlignment="1">
      <alignment horizontal="right" indent="1"/>
    </xf>
    <xf numFmtId="38" fontId="10" fillId="0" borderId="0" xfId="0" applyNumberFormat="1" applyFont="1" applyAlignment="1">
      <alignment horizontal="right" vertical="center" wrapText="1" indent="1" readingOrder="2"/>
    </xf>
    <xf numFmtId="38" fontId="37" fillId="0" borderId="0" xfId="0" applyNumberFormat="1" applyFont="1" applyAlignment="1">
      <alignment horizontal="right" vertical="center" wrapText="1" readingOrder="2"/>
    </xf>
    <xf numFmtId="38" fontId="5" fillId="0" borderId="0" xfId="0" applyNumberFormat="1" applyFont="1" applyAlignment="1">
      <alignment horizontal="center" vertical="center" wrapText="1" readingOrder="2"/>
    </xf>
    <xf numFmtId="38" fontId="39" fillId="0" borderId="0" xfId="0" applyNumberFormat="1" applyFont="1" applyAlignment="1">
      <alignment horizontal="right" vertical="center" wrapText="1" readingOrder="2"/>
    </xf>
    <xf numFmtId="38" fontId="10" fillId="0" borderId="0" xfId="0" applyNumberFormat="1" applyFont="1" applyAlignment="1">
      <alignment horizontal="center" vertical="center" wrapText="1" readingOrder="2"/>
    </xf>
    <xf numFmtId="38" fontId="37" fillId="0" borderId="3" xfId="0" applyNumberFormat="1" applyFont="1" applyBorder="1" applyAlignment="1">
      <alignment horizontal="center" vertical="center" wrapText="1" readingOrder="2"/>
    </xf>
    <xf numFmtId="38" fontId="4" fillId="0" borderId="3" xfId="0" applyNumberFormat="1" applyFont="1" applyBorder="1" applyAlignment="1">
      <alignment horizontal="center" vertical="center" wrapText="1" readingOrder="2"/>
    </xf>
    <xf numFmtId="38" fontId="11" fillId="0" borderId="0" xfId="0" applyNumberFormat="1" applyFont="1" applyAlignment="1">
      <alignment horizontal="center" vertical="center" wrapText="1" readingOrder="2"/>
    </xf>
    <xf numFmtId="38" fontId="37" fillId="0" borderId="4" xfId="0" applyNumberFormat="1" applyFont="1" applyBorder="1" applyAlignment="1">
      <alignment horizontal="center" vertical="center" wrapText="1" readingOrder="2"/>
    </xf>
    <xf numFmtId="38" fontId="4" fillId="0" borderId="4" xfId="0" applyNumberFormat="1" applyFont="1" applyBorder="1" applyAlignment="1">
      <alignment horizontal="center" vertical="center" wrapText="1" readingOrder="2"/>
    </xf>
    <xf numFmtId="38" fontId="4" fillId="0" borderId="0" xfId="0" applyNumberFormat="1" applyFont="1" applyAlignment="1">
      <alignment vertical="center" readingOrder="2"/>
    </xf>
    <xf numFmtId="38" fontId="6" fillId="0" borderId="0" xfId="0" applyNumberFormat="1" applyFont="1" applyAlignment="1">
      <alignment horizontal="center" vertical="center" wrapText="1" readingOrder="2"/>
    </xf>
    <xf numFmtId="38" fontId="8" fillId="0" borderId="0" xfId="0" applyNumberFormat="1" applyFont="1" applyAlignment="1">
      <alignment vertical="center" wrapText="1" readingOrder="2"/>
    </xf>
    <xf numFmtId="38" fontId="6" fillId="0" borderId="0" xfId="0" applyNumberFormat="1" applyFont="1" applyAlignment="1">
      <alignment vertical="center" readingOrder="2"/>
    </xf>
    <xf numFmtId="38" fontId="9" fillId="0" borderId="0" xfId="0" applyNumberFormat="1" applyFont="1" applyAlignment="1">
      <alignment vertical="center" wrapText="1" readingOrder="2"/>
    </xf>
    <xf numFmtId="38" fontId="10" fillId="0" borderId="0" xfId="0" applyNumberFormat="1" applyFont="1" applyAlignment="1">
      <alignment vertical="center" wrapText="1" readingOrder="2"/>
    </xf>
    <xf numFmtId="38" fontId="33" fillId="0" borderId="0" xfId="0" applyNumberFormat="1" applyFont="1"/>
    <xf numFmtId="38" fontId="0" fillId="0" borderId="0" xfId="0" applyNumberFormat="1" applyAlignment="1">
      <alignment wrapText="1"/>
    </xf>
    <xf numFmtId="38" fontId="38" fillId="0" borderId="0" xfId="0" applyNumberFormat="1" applyFont="1"/>
    <xf numFmtId="38" fontId="35" fillId="0" borderId="0" xfId="0" applyNumberFormat="1" applyFont="1"/>
    <xf numFmtId="38" fontId="15" fillId="0" borderId="0" xfId="0" applyNumberFormat="1" applyFont="1" applyAlignment="1">
      <alignment horizontal="center" vertical="center"/>
    </xf>
    <xf numFmtId="38" fontId="70" fillId="0" borderId="0" xfId="0" applyNumberFormat="1" applyFont="1" applyAlignment="1">
      <alignment vertical="center" readingOrder="2"/>
    </xf>
    <xf numFmtId="38" fontId="39" fillId="0" borderId="0" xfId="0" applyNumberFormat="1" applyFont="1" applyAlignment="1">
      <alignment vertical="center" readingOrder="2"/>
    </xf>
    <xf numFmtId="38" fontId="39" fillId="0" borderId="0" xfId="0" applyNumberFormat="1" applyFont="1" applyAlignment="1">
      <alignment vertical="center" wrapText="1" readingOrder="2"/>
    </xf>
    <xf numFmtId="38" fontId="38" fillId="0" borderId="1" xfId="0" applyNumberFormat="1" applyFont="1" applyBorder="1" applyAlignment="1">
      <alignment horizontal="center" vertical="center" wrapText="1" readingOrder="2"/>
    </xf>
    <xf numFmtId="38" fontId="39" fillId="0" borderId="2" xfId="0" applyNumberFormat="1" applyFont="1" applyBorder="1" applyAlignment="1">
      <alignment horizontal="center" vertical="center" wrapText="1" readingOrder="2"/>
    </xf>
    <xf numFmtId="38" fontId="43" fillId="0" borderId="0" xfId="0" applyNumberFormat="1" applyFont="1" applyAlignment="1">
      <alignment vertical="center" wrapText="1" readingOrder="2"/>
    </xf>
    <xf numFmtId="38" fontId="73" fillId="0" borderId="0" xfId="0" applyNumberFormat="1" applyFont="1" applyAlignment="1">
      <alignment vertical="center"/>
    </xf>
    <xf numFmtId="38" fontId="0" fillId="0" borderId="0" xfId="8" applyNumberFormat="1" applyFont="1" applyFill="1" applyAlignment="1">
      <alignment horizontal="center"/>
    </xf>
    <xf numFmtId="38" fontId="43" fillId="0" borderId="0" xfId="0" applyNumberFormat="1" applyFont="1" applyAlignment="1">
      <alignment vertical="center" readingOrder="2"/>
    </xf>
    <xf numFmtId="38" fontId="43" fillId="0" borderId="0" xfId="0" applyNumberFormat="1" applyFont="1" applyAlignment="1">
      <alignment horizontal="center" vertical="center" readingOrder="2"/>
    </xf>
    <xf numFmtId="38" fontId="0" fillId="0" borderId="0" xfId="8" applyNumberFormat="1" applyFont="1" applyFill="1"/>
    <xf numFmtId="38" fontId="73" fillId="0" borderId="0" xfId="0" applyNumberFormat="1" applyFont="1" applyAlignment="1">
      <alignment horizontal="center" vertical="center"/>
    </xf>
    <xf numFmtId="38" fontId="28" fillId="0" borderId="0" xfId="3" applyNumberFormat="1" applyFont="1" applyAlignment="1">
      <alignment horizontal="right" vertical="center" readingOrder="2"/>
    </xf>
    <xf numFmtId="38" fontId="28" fillId="0" borderId="1" xfId="3" applyNumberFormat="1" applyFont="1" applyBorder="1" applyAlignment="1">
      <alignment horizontal="center" vertical="center" readingOrder="2"/>
    </xf>
    <xf numFmtId="38" fontId="28" fillId="0" borderId="0" xfId="3" applyNumberFormat="1" applyFont="1" applyAlignment="1">
      <alignment horizontal="center" vertical="center" readingOrder="2"/>
    </xf>
    <xf numFmtId="38" fontId="39" fillId="0" borderId="0" xfId="0" applyNumberFormat="1" applyFont="1" applyAlignment="1">
      <alignment wrapText="1"/>
    </xf>
    <xf numFmtId="38" fontId="28" fillId="0" borderId="1" xfId="3" applyNumberFormat="1" applyFont="1" applyBorder="1" applyAlignment="1">
      <alignment horizontal="center" readingOrder="2"/>
    </xf>
    <xf numFmtId="38" fontId="39" fillId="0" borderId="1" xfId="0" applyNumberFormat="1" applyFont="1" applyBorder="1" applyAlignment="1">
      <alignment horizontal="center"/>
    </xf>
    <xf numFmtId="38" fontId="39" fillId="0" borderId="0" xfId="8" applyNumberFormat="1" applyFont="1" applyFill="1"/>
    <xf numFmtId="38" fontId="14" fillId="0" borderId="0" xfId="0" applyNumberFormat="1" applyFont="1" applyAlignment="1">
      <alignment horizontal="center" vertical="center" readingOrder="2"/>
    </xf>
    <xf numFmtId="38" fontId="28" fillId="0" borderId="0" xfId="3" applyNumberFormat="1" applyFont="1" applyAlignment="1">
      <alignment horizontal="center" readingOrder="2"/>
    </xf>
    <xf numFmtId="38" fontId="37" fillId="0" borderId="0" xfId="0" applyNumberFormat="1" applyFont="1"/>
    <xf numFmtId="38" fontId="39" fillId="0" borderId="0" xfId="0" applyNumberFormat="1" applyFont="1" applyAlignment="1">
      <alignment horizontal="center" wrapText="1"/>
    </xf>
    <xf numFmtId="38" fontId="39" fillId="0" borderId="0" xfId="0" applyNumberFormat="1" applyFont="1" applyAlignment="1">
      <alignment horizontal="center" vertical="center"/>
    </xf>
    <xf numFmtId="38" fontId="39" fillId="0" borderId="0" xfId="0" applyNumberFormat="1" applyFont="1" applyAlignment="1">
      <alignment horizontal="center" wrapText="1" readingOrder="2"/>
    </xf>
    <xf numFmtId="38" fontId="39" fillId="0" borderId="0" xfId="8" applyNumberFormat="1" applyFont="1" applyFill="1" applyBorder="1"/>
    <xf numFmtId="38" fontId="14" fillId="0" borderId="0" xfId="0" applyNumberFormat="1" applyFont="1" applyAlignment="1">
      <alignment horizontal="center" readingOrder="2"/>
    </xf>
    <xf numFmtId="38" fontId="15" fillId="0" borderId="0" xfId="0" applyNumberFormat="1" applyFont="1" applyAlignment="1">
      <alignment horizontal="center" vertical="center" readingOrder="2"/>
    </xf>
    <xf numFmtId="38" fontId="37" fillId="0" borderId="0" xfId="0" applyNumberFormat="1" applyFont="1" applyAlignment="1">
      <alignment wrapText="1"/>
    </xf>
    <xf numFmtId="38" fontId="15" fillId="0" borderId="3" xfId="0" applyNumberFormat="1" applyFont="1" applyBorder="1" applyAlignment="1">
      <alignment horizontal="center" vertical="center" readingOrder="2"/>
    </xf>
    <xf numFmtId="38" fontId="14" fillId="0" borderId="0" xfId="0" applyNumberFormat="1" applyFont="1" applyAlignment="1">
      <alignment horizontal="center" vertical="center" shrinkToFit="1" readingOrder="2"/>
    </xf>
    <xf numFmtId="38" fontId="14" fillId="0" borderId="0" xfId="5" applyNumberFormat="1" applyFont="1" applyFill="1" applyBorder="1" applyAlignment="1">
      <alignment horizontal="center" vertical="center" shrinkToFit="1" readingOrder="2"/>
    </xf>
    <xf numFmtId="38" fontId="15" fillId="0" borderId="3" xfId="0" applyNumberFormat="1" applyFont="1" applyBorder="1" applyAlignment="1">
      <alignment horizontal="center" readingOrder="2"/>
    </xf>
    <xf numFmtId="38" fontId="14" fillId="0" borderId="0" xfId="5" applyNumberFormat="1" applyFont="1" applyFill="1" applyBorder="1" applyAlignment="1">
      <alignment horizontal="center" shrinkToFit="1" readingOrder="2"/>
    </xf>
    <xf numFmtId="38" fontId="39" fillId="0" borderId="1" xfId="0" applyNumberFormat="1" applyFont="1" applyBorder="1" applyAlignment="1">
      <alignment horizontal="center" vertical="center" wrapText="1" readingOrder="2"/>
    </xf>
    <xf numFmtId="38" fontId="14" fillId="0" borderId="1" xfId="5" applyNumberFormat="1" applyFont="1" applyFill="1" applyBorder="1" applyAlignment="1">
      <alignment horizontal="center" shrinkToFit="1" readingOrder="2"/>
    </xf>
    <xf numFmtId="38" fontId="39" fillId="0" borderId="1" xfId="0" applyNumberFormat="1" applyFont="1" applyBorder="1" applyAlignment="1">
      <alignment horizontal="center" wrapText="1" readingOrder="2"/>
    </xf>
    <xf numFmtId="38" fontId="37" fillId="0" borderId="0" xfId="8" applyNumberFormat="1" applyFont="1" applyFill="1" applyBorder="1"/>
    <xf numFmtId="38" fontId="14" fillId="0" borderId="0" xfId="0" applyNumberFormat="1" applyFont="1" applyAlignment="1">
      <alignment horizontal="center" vertical="center" wrapText="1" shrinkToFit="1" readingOrder="2"/>
    </xf>
    <xf numFmtId="38" fontId="15" fillId="0" borderId="4" xfId="0" applyNumberFormat="1" applyFont="1" applyBorder="1" applyAlignment="1">
      <alignment horizontal="center" vertical="center" readingOrder="2"/>
    </xf>
    <xf numFmtId="38" fontId="102" fillId="0" borderId="0" xfId="0" applyNumberFormat="1" applyFont="1" applyAlignment="1">
      <alignment horizontal="center" vertical="center"/>
    </xf>
    <xf numFmtId="38" fontId="15" fillId="0" borderId="5" xfId="0" applyNumberFormat="1" applyFont="1" applyBorder="1" applyAlignment="1">
      <alignment horizontal="center" vertical="center"/>
    </xf>
    <xf numFmtId="38" fontId="34" fillId="0" borderId="0" xfId="0" applyNumberFormat="1" applyFont="1" applyAlignment="1">
      <alignment horizontal="center" vertical="center"/>
    </xf>
    <xf numFmtId="38" fontId="28" fillId="0" borderId="0" xfId="3" applyNumberFormat="1" applyFont="1" applyAlignment="1">
      <alignment readingOrder="2"/>
    </xf>
    <xf numFmtId="38" fontId="0" fillId="0" borderId="0" xfId="0" applyNumberFormat="1" applyAlignment="1">
      <alignment horizontal="center" wrapText="1"/>
    </xf>
    <xf numFmtId="38" fontId="21" fillId="0" borderId="0" xfId="0" applyNumberFormat="1" applyFont="1" applyAlignment="1">
      <alignment horizontal="center" vertical="center" readingOrder="2"/>
    </xf>
    <xf numFmtId="38" fontId="0" fillId="0" borderId="0" xfId="8" applyNumberFormat="1" applyFont="1" applyFill="1" applyBorder="1"/>
    <xf numFmtId="38" fontId="39" fillId="0" borderId="0" xfId="3" applyNumberFormat="1" applyFont="1" applyAlignment="1">
      <alignment horizontal="right" vertical="center" wrapText="1" readingOrder="2"/>
    </xf>
    <xf numFmtId="38" fontId="39" fillId="0" borderId="0" xfId="3" applyNumberFormat="1" applyFont="1" applyAlignment="1">
      <alignment horizontal="center" vertical="center" wrapText="1" readingOrder="2"/>
    </xf>
    <xf numFmtId="38" fontId="60" fillId="0" borderId="0" xfId="0" applyNumberFormat="1" applyFont="1" applyAlignment="1">
      <alignment wrapText="1"/>
    </xf>
    <xf numFmtId="38" fontId="60" fillId="0" borderId="0" xfId="0" applyNumberFormat="1" applyFont="1"/>
    <xf numFmtId="38" fontId="75" fillId="0" borderId="0" xfId="0" applyNumberFormat="1" applyFont="1" applyAlignment="1">
      <alignment vertical="center"/>
    </xf>
    <xf numFmtId="38" fontId="60" fillId="0" borderId="0" xfId="8" applyNumberFormat="1" applyFont="1" applyFill="1" applyBorder="1"/>
    <xf numFmtId="38" fontId="0" fillId="0" borderId="0" xfId="0" applyNumberFormat="1" applyAlignment="1">
      <alignment horizontal="right" wrapText="1"/>
    </xf>
    <xf numFmtId="38" fontId="0" fillId="0" borderId="0" xfId="0" applyNumberFormat="1" applyAlignment="1">
      <alignment horizontal="center" vertical="center" wrapText="1"/>
    </xf>
    <xf numFmtId="38" fontId="15" fillId="0" borderId="1" xfId="0" applyNumberFormat="1" applyFont="1" applyBorder="1" applyAlignment="1">
      <alignment horizontal="center" vertical="center" readingOrder="2"/>
    </xf>
    <xf numFmtId="38" fontId="74" fillId="0" borderId="0" xfId="0" applyNumberFormat="1" applyFont="1" applyAlignment="1">
      <alignment vertical="center"/>
    </xf>
    <xf numFmtId="38" fontId="15" fillId="0" borderId="2" xfId="0" applyNumberFormat="1" applyFont="1" applyBorder="1" applyAlignment="1">
      <alignment horizontal="center" vertical="center" readingOrder="2"/>
    </xf>
    <xf numFmtId="38" fontId="34" fillId="0" borderId="0" xfId="0" applyNumberFormat="1" applyFont="1" applyAlignment="1">
      <alignment vertical="center"/>
    </xf>
    <xf numFmtId="38" fontId="67" fillId="0" borderId="0" xfId="2" applyNumberFormat="1" applyFont="1" applyAlignment="1">
      <alignment horizontal="right" vertical="center" indent="1"/>
    </xf>
    <xf numFmtId="38" fontId="34" fillId="0" borderId="0" xfId="2" applyNumberFormat="1" applyFont="1" applyAlignment="1">
      <alignment horizontal="right" vertical="top" wrapText="1" readingOrder="2"/>
    </xf>
    <xf numFmtId="38" fontId="14" fillId="0" borderId="0" xfId="3" applyNumberFormat="1" applyFont="1" applyAlignment="1">
      <alignment horizontal="right" vertical="center" readingOrder="2"/>
    </xf>
    <xf numFmtId="38" fontId="14" fillId="0" borderId="0" xfId="0" applyNumberFormat="1" applyFont="1" applyAlignment="1">
      <alignment horizontal="center" vertical="center"/>
    </xf>
    <xf numFmtId="38" fontId="62" fillId="0" borderId="0" xfId="0" applyNumberFormat="1" applyFont="1" applyAlignment="1">
      <alignment wrapText="1"/>
    </xf>
    <xf numFmtId="38" fontId="62" fillId="0" borderId="0" xfId="0" applyNumberFormat="1" applyFont="1"/>
    <xf numFmtId="38" fontId="37" fillId="0" borderId="0" xfId="0" applyNumberFormat="1" applyFont="1" applyAlignment="1">
      <alignment horizontal="center" wrapText="1"/>
    </xf>
    <xf numFmtId="38" fontId="15" fillId="0" borderId="0" xfId="0" applyNumberFormat="1" applyFont="1" applyAlignment="1">
      <alignment vertical="center" readingOrder="2"/>
    </xf>
    <xf numFmtId="38" fontId="35" fillId="0" borderId="0" xfId="0" applyNumberFormat="1" applyFont="1" applyAlignment="1">
      <alignment wrapText="1"/>
    </xf>
    <xf numFmtId="38" fontId="35" fillId="0" borderId="0" xfId="0" applyNumberFormat="1" applyFont="1" applyAlignment="1">
      <alignment horizontal="center" wrapText="1"/>
    </xf>
    <xf numFmtId="38" fontId="15" fillId="0" borderId="0" xfId="0" applyNumberFormat="1" applyFont="1" applyAlignment="1">
      <alignment horizontal="center" vertical="center" shrinkToFit="1" readingOrder="2"/>
    </xf>
    <xf numFmtId="38" fontId="43" fillId="0" borderId="0" xfId="8" applyNumberFormat="1" applyFont="1" applyFill="1" applyAlignment="1">
      <alignment vertical="center" wrapText="1" readingOrder="2"/>
    </xf>
    <xf numFmtId="38" fontId="43" fillId="0" borderId="0" xfId="8" applyNumberFormat="1" applyFont="1" applyFill="1" applyAlignment="1">
      <alignment vertical="center" readingOrder="2"/>
    </xf>
    <xf numFmtId="38" fontId="43" fillId="0" borderId="0" xfId="0" applyNumberFormat="1" applyFont="1" applyAlignment="1">
      <alignment horizontal="right" vertical="center" readingOrder="2"/>
    </xf>
    <xf numFmtId="38" fontId="37" fillId="0" borderId="0" xfId="0" applyNumberFormat="1" applyFont="1" applyAlignment="1">
      <alignment vertical="center" wrapText="1" readingOrder="2"/>
    </xf>
    <xf numFmtId="38" fontId="35" fillId="0" borderId="0" xfId="8" applyNumberFormat="1" applyFont="1" applyFill="1"/>
    <xf numFmtId="38" fontId="35" fillId="0" borderId="0" xfId="0" applyNumberFormat="1" applyFont="1" applyAlignment="1">
      <alignment horizontal="right" indent="1"/>
    </xf>
    <xf numFmtId="38" fontId="35" fillId="0" borderId="0" xfId="8" applyNumberFormat="1" applyFont="1" applyFill="1" applyAlignment="1">
      <alignment horizontal="right" indent="1"/>
    </xf>
    <xf numFmtId="38" fontId="37" fillId="0" borderId="0" xfId="0" applyNumberFormat="1" applyFont="1" applyAlignment="1">
      <alignment horizontal="justify" vertical="center" wrapText="1" readingOrder="2"/>
    </xf>
    <xf numFmtId="38" fontId="44" fillId="0" borderId="0" xfId="3" applyNumberFormat="1" applyFont="1" applyAlignment="1">
      <alignment readingOrder="2"/>
    </xf>
    <xf numFmtId="38" fontId="37" fillId="0" borderId="0" xfId="8" applyNumberFormat="1" applyFont="1" applyFill="1"/>
    <xf numFmtId="38" fontId="37" fillId="0" borderId="7" xfId="0" applyNumberFormat="1" applyFont="1" applyBorder="1" applyAlignment="1">
      <alignment horizontal="center" vertical="center" wrapText="1" readingOrder="2"/>
    </xf>
    <xf numFmtId="38" fontId="39" fillId="0" borderId="0" xfId="0" applyNumberFormat="1" applyFont="1" applyAlignment="1">
      <alignment horizontal="right" wrapText="1" readingOrder="2"/>
    </xf>
    <xf numFmtId="38" fontId="0" fillId="0" borderId="0" xfId="8" applyNumberFormat="1" applyFont="1" applyFill="1" applyAlignment="1">
      <alignment wrapText="1"/>
    </xf>
    <xf numFmtId="38" fontId="14" fillId="0" borderId="0" xfId="0" applyNumberFormat="1" applyFont="1" applyAlignment="1">
      <alignment horizontal="center" vertical="center" shrinkToFit="1" readingOrder="1"/>
    </xf>
    <xf numFmtId="38" fontId="43" fillId="0" borderId="0" xfId="0" applyNumberFormat="1" applyFont="1" applyAlignment="1">
      <alignment horizontal="center" vertical="center" wrapText="1" readingOrder="2"/>
    </xf>
    <xf numFmtId="38" fontId="37" fillId="0" borderId="0" xfId="0" applyNumberFormat="1" applyFont="1" applyAlignment="1">
      <alignment horizontal="right" vertical="center" readingOrder="2"/>
    </xf>
    <xf numFmtId="38" fontId="37" fillId="0" borderId="0" xfId="0" applyNumberFormat="1" applyFont="1" applyAlignment="1">
      <alignment horizontal="center" vertical="center" wrapText="1"/>
    </xf>
    <xf numFmtId="38" fontId="39" fillId="0" borderId="0" xfId="0" applyNumberFormat="1" applyFont="1" applyAlignment="1">
      <alignment horizontal="right" vertical="center" readingOrder="2"/>
    </xf>
    <xf numFmtId="38" fontId="39" fillId="0" borderId="0" xfId="0" applyNumberFormat="1" applyFont="1" applyAlignment="1">
      <alignment horizontal="center" vertical="center" wrapText="1"/>
    </xf>
    <xf numFmtId="38" fontId="39" fillId="0" borderId="0" xfId="0" applyNumberFormat="1" applyFont="1" applyAlignment="1">
      <alignment horizontal="justify" vertical="center" readingOrder="2"/>
    </xf>
    <xf numFmtId="38" fontId="37" fillId="0" borderId="1" xfId="0" applyNumberFormat="1" applyFont="1" applyBorder="1" applyAlignment="1">
      <alignment horizontal="center" vertical="center" wrapText="1"/>
    </xf>
    <xf numFmtId="38" fontId="14" fillId="0" borderId="0" xfId="1" applyNumberFormat="1" applyFont="1" applyFill="1" applyAlignment="1">
      <alignment horizontal="right" vertical="center" wrapText="1" readingOrder="2"/>
    </xf>
    <xf numFmtId="38" fontId="65" fillId="0" borderId="0" xfId="0" applyNumberFormat="1" applyFont="1" applyAlignment="1">
      <alignment horizontal="center" vertical="center" readingOrder="2"/>
    </xf>
    <xf numFmtId="38" fontId="60" fillId="0" borderId="0" xfId="0" applyNumberFormat="1" applyFont="1" applyAlignment="1">
      <alignment horizontal="center" vertical="center"/>
    </xf>
    <xf numFmtId="38" fontId="29" fillId="0" borderId="0" xfId="8" applyNumberFormat="1" applyFont="1" applyFill="1" applyAlignment="1">
      <alignment horizontal="center"/>
    </xf>
    <xf numFmtId="38" fontId="29" fillId="0" borderId="0" xfId="8" applyNumberFormat="1" applyFont="1" applyFill="1" applyAlignment="1">
      <alignment vertical="center"/>
    </xf>
    <xf numFmtId="38" fontId="29" fillId="0" borderId="0" xfId="8" applyNumberFormat="1" applyFont="1" applyFill="1"/>
    <xf numFmtId="38" fontId="37" fillId="0" borderId="0" xfId="0" applyNumberFormat="1" applyFont="1" applyAlignment="1">
      <alignment horizontal="right" wrapText="1" indent="1"/>
    </xf>
    <xf numFmtId="38" fontId="14" fillId="0" borderId="0" xfId="1" applyNumberFormat="1" applyFont="1" applyFill="1" applyAlignment="1">
      <alignment horizontal="justify" vertical="center" wrapText="1" readingOrder="2"/>
    </xf>
    <xf numFmtId="38" fontId="36" fillId="0" borderId="0" xfId="0" applyNumberFormat="1" applyFont="1" applyAlignment="1">
      <alignment horizontal="justify" vertical="center" readingOrder="2"/>
    </xf>
    <xf numFmtId="38" fontId="14" fillId="0" borderId="0" xfId="0" applyNumberFormat="1" applyFont="1" applyAlignment="1">
      <alignment vertical="center" wrapText="1" readingOrder="2"/>
    </xf>
    <xf numFmtId="38" fontId="14" fillId="0" borderId="0" xfId="0" applyNumberFormat="1" applyFont="1"/>
    <xf numFmtId="38" fontId="15" fillId="0" borderId="0" xfId="0" applyNumberFormat="1" applyFont="1"/>
    <xf numFmtId="38" fontId="14" fillId="0" borderId="0" xfId="0" applyNumberFormat="1" applyFont="1" applyAlignment="1">
      <alignment horizontal="center" vertical="center" wrapText="1" readingOrder="2"/>
    </xf>
    <xf numFmtId="38" fontId="14" fillId="0" borderId="0" xfId="8" applyNumberFormat="1" applyFont="1" applyFill="1" applyBorder="1" applyAlignment="1">
      <alignment horizontal="center" vertical="center"/>
    </xf>
    <xf numFmtId="38" fontId="14" fillId="0" borderId="0" xfId="0" applyNumberFormat="1" applyFont="1" applyAlignment="1">
      <alignment horizontal="right" vertical="center" wrapText="1" readingOrder="2"/>
    </xf>
    <xf numFmtId="38" fontId="14" fillId="0" borderId="0" xfId="8" applyNumberFormat="1" applyFont="1" applyFill="1" applyBorder="1"/>
    <xf numFmtId="38" fontId="15" fillId="0" borderId="0" xfId="0" applyNumberFormat="1" applyFont="1" applyAlignment="1">
      <alignment wrapText="1"/>
    </xf>
    <xf numFmtId="38" fontId="15" fillId="0" borderId="4" xfId="0" applyNumberFormat="1" applyFont="1" applyBorder="1" applyAlignment="1">
      <alignment horizontal="center" vertical="center"/>
    </xf>
    <xf numFmtId="38" fontId="41" fillId="0" borderId="0" xfId="0" applyNumberFormat="1" applyFont="1" applyAlignment="1">
      <alignment horizontal="center" vertical="center" wrapText="1" readingOrder="2"/>
    </xf>
    <xf numFmtId="38" fontId="37" fillId="0" borderId="1" xfId="0" applyNumberFormat="1" applyFont="1" applyBorder="1" applyAlignment="1">
      <alignment horizontal="right" vertical="center" wrapText="1" indent="1" readingOrder="2"/>
    </xf>
    <xf numFmtId="38" fontId="40" fillId="0" borderId="0" xfId="0" applyNumberFormat="1" applyFont="1" applyAlignment="1">
      <alignment horizontal="center" vertical="center" wrapText="1" readingOrder="2"/>
    </xf>
    <xf numFmtId="38" fontId="28" fillId="0" borderId="0" xfId="0" applyNumberFormat="1" applyFont="1" applyAlignment="1">
      <alignment horizontal="right" vertical="center" readingOrder="2"/>
    </xf>
    <xf numFmtId="38" fontId="14" fillId="0" borderId="0" xfId="0" applyNumberFormat="1" applyFont="1" applyAlignment="1">
      <alignment horizontal="center" vertical="center" readingOrder="1"/>
    </xf>
    <xf numFmtId="38" fontId="33" fillId="0" borderId="0" xfId="0" applyNumberFormat="1" applyFont="1" applyAlignment="1">
      <alignment horizontal="center" vertical="center"/>
    </xf>
    <xf numFmtId="38" fontId="14" fillId="0" borderId="0" xfId="0" applyNumberFormat="1" applyFont="1" applyAlignment="1">
      <alignment vertical="center" wrapText="1"/>
    </xf>
    <xf numFmtId="38" fontId="15" fillId="0" borderId="0" xfId="0" applyNumberFormat="1" applyFont="1" applyAlignment="1">
      <alignment horizontal="center" vertical="center" wrapText="1"/>
    </xf>
    <xf numFmtId="38" fontId="44" fillId="0" borderId="3" xfId="0" applyNumberFormat="1" applyFont="1" applyBorder="1" applyAlignment="1">
      <alignment horizontal="center" vertical="center"/>
    </xf>
    <xf numFmtId="38" fontId="44" fillId="0" borderId="0" xfId="0" applyNumberFormat="1" applyFont="1" applyAlignment="1">
      <alignment horizontal="center" vertical="center"/>
    </xf>
    <xf numFmtId="38" fontId="14" fillId="0" borderId="0" xfId="0" applyNumberFormat="1" applyFont="1" applyAlignment="1">
      <alignment vertical="center"/>
    </xf>
    <xf numFmtId="38" fontId="18" fillId="0" borderId="0" xfId="0" applyNumberFormat="1" applyFont="1" applyAlignment="1">
      <alignment horizontal="center" vertical="center" readingOrder="2"/>
    </xf>
    <xf numFmtId="38" fontId="47" fillId="0" borderId="0" xfId="0" applyNumberFormat="1" applyFont="1" applyAlignment="1">
      <alignment horizontal="center" vertical="center" readingOrder="2"/>
    </xf>
    <xf numFmtId="38" fontId="64" fillId="0" borderId="0" xfId="0" applyNumberFormat="1" applyFont="1" applyAlignment="1">
      <alignment wrapText="1"/>
    </xf>
    <xf numFmtId="38" fontId="60" fillId="0" borderId="0" xfId="0" applyNumberFormat="1" applyFont="1" applyAlignment="1">
      <alignment vertical="justify" wrapText="1" readingOrder="2"/>
    </xf>
    <xf numFmtId="38" fontId="43" fillId="0" borderId="0" xfId="0" applyNumberFormat="1" applyFont="1" applyAlignment="1">
      <alignment horizontal="right" vertical="center" indent="1" readingOrder="2"/>
    </xf>
    <xf numFmtId="38" fontId="39" fillId="0" borderId="0" xfId="0" applyNumberFormat="1" applyFont="1" applyAlignment="1">
      <alignment horizontal="right" wrapText="1" indent="1"/>
    </xf>
    <xf numFmtId="38" fontId="51" fillId="0" borderId="0" xfId="0" applyNumberFormat="1" applyFont="1"/>
    <xf numFmtId="38" fontId="21" fillId="0" borderId="0" xfId="3" applyNumberFormat="1" applyFont="1" applyAlignment="1">
      <alignment vertical="center" wrapText="1" readingOrder="2"/>
    </xf>
    <xf numFmtId="38" fontId="26" fillId="0" borderId="0" xfId="0" applyNumberFormat="1" applyFont="1" applyAlignment="1">
      <alignment vertical="center" wrapText="1" readingOrder="2"/>
    </xf>
    <xf numFmtId="38" fontId="44" fillId="0" borderId="0" xfId="0" applyNumberFormat="1" applyFont="1" applyAlignment="1">
      <alignment horizontal="right" vertical="center" readingOrder="2"/>
    </xf>
    <xf numFmtId="38" fontId="18" fillId="0" borderId="1" xfId="0" applyNumberFormat="1" applyFont="1" applyBorder="1" applyAlignment="1">
      <alignment horizontal="center" vertical="center" readingOrder="1"/>
    </xf>
    <xf numFmtId="38" fontId="28" fillId="0" borderId="0" xfId="0" applyNumberFormat="1" applyFont="1" applyAlignment="1">
      <alignment vertical="center" readingOrder="2"/>
    </xf>
    <xf numFmtId="38" fontId="33" fillId="0" borderId="0" xfId="0" applyNumberFormat="1" applyFont="1" applyAlignment="1">
      <alignment vertical="center" readingOrder="2"/>
    </xf>
    <xf numFmtId="38" fontId="37" fillId="0" borderId="2" xfId="0" applyNumberFormat="1" applyFont="1" applyBorder="1" applyAlignment="1">
      <alignment horizontal="center" vertical="center"/>
    </xf>
    <xf numFmtId="38" fontId="37" fillId="0" borderId="0" xfId="0" applyNumberFormat="1" applyFont="1" applyAlignment="1">
      <alignment horizontal="center" vertical="center"/>
    </xf>
    <xf numFmtId="38" fontId="37" fillId="0" borderId="4" xfId="0" applyNumberFormat="1" applyFont="1" applyBorder="1" applyAlignment="1">
      <alignment horizontal="center" vertical="center"/>
    </xf>
    <xf numFmtId="38" fontId="37" fillId="0" borderId="0" xfId="0" applyNumberFormat="1" applyFont="1" applyAlignment="1">
      <alignment horizontal="center"/>
    </xf>
    <xf numFmtId="38" fontId="15" fillId="0" borderId="0" xfId="0" applyNumberFormat="1" applyFont="1" applyAlignment="1">
      <alignment horizontal="right" vertical="center" indent="1" readingOrder="2"/>
    </xf>
    <xf numFmtId="38" fontId="15" fillId="0" borderId="1" xfId="7" applyNumberFormat="1" applyFont="1" applyBorder="1" applyAlignment="1">
      <alignment horizontal="center" vertical="center" shrinkToFit="1"/>
    </xf>
    <xf numFmtId="38" fontId="15" fillId="0" borderId="0" xfId="7" applyNumberFormat="1" applyFont="1" applyAlignment="1">
      <alignment horizontal="right" vertical="center" indent="1" shrinkToFit="1"/>
    </xf>
    <xf numFmtId="38" fontId="15" fillId="0" borderId="0" xfId="0" applyNumberFormat="1" applyFont="1" applyAlignment="1">
      <alignment horizontal="right" vertical="center" readingOrder="2"/>
    </xf>
    <xf numFmtId="38" fontId="15" fillId="0" borderId="0" xfId="7" applyNumberFormat="1" applyFont="1" applyAlignment="1">
      <alignment horizontal="center" vertical="top" wrapText="1" shrinkToFit="1"/>
    </xf>
    <xf numFmtId="38" fontId="14" fillId="0" borderId="0" xfId="7" applyNumberFormat="1" applyFont="1" applyAlignment="1">
      <alignment horizontal="right" vertical="top" wrapText="1" shrinkToFit="1"/>
    </xf>
    <xf numFmtId="38" fontId="14" fillId="0" borderId="0" xfId="7" applyNumberFormat="1" applyFont="1" applyAlignment="1">
      <alignment vertical="top" wrapText="1" shrinkToFit="1"/>
    </xf>
    <xf numFmtId="38" fontId="14" fillId="0" borderId="0" xfId="0" applyNumberFormat="1" applyFont="1" applyAlignment="1">
      <alignment vertical="center" readingOrder="2"/>
    </xf>
    <xf numFmtId="38" fontId="14" fillId="0" borderId="0" xfId="0" applyNumberFormat="1" applyFont="1" applyAlignment="1">
      <alignment horizontal="right" vertical="center" readingOrder="2"/>
    </xf>
    <xf numFmtId="38" fontId="15" fillId="0" borderId="0" xfId="7" applyNumberFormat="1" applyFont="1" applyAlignment="1">
      <alignment vertical="top" wrapText="1" shrinkToFit="1"/>
    </xf>
    <xf numFmtId="38" fontId="15" fillId="0" borderId="4" xfId="0" applyNumberFormat="1" applyFont="1" applyBorder="1" applyAlignment="1">
      <alignment horizontal="center" vertical="center" shrinkToFit="1"/>
    </xf>
    <xf numFmtId="38" fontId="15" fillId="0" borderId="0" xfId="0" applyNumberFormat="1" applyFont="1" applyAlignment="1">
      <alignment horizontal="center" vertical="center" shrinkToFit="1"/>
    </xf>
    <xf numFmtId="38" fontId="14" fillId="0" borderId="0" xfId="7" applyNumberFormat="1" applyFont="1" applyAlignment="1">
      <alignment horizontal="center" vertical="top" wrapText="1" shrinkToFit="1"/>
    </xf>
    <xf numFmtId="38" fontId="61" fillId="0" borderId="0" xfId="8" applyNumberFormat="1" applyFont="1" applyFill="1"/>
    <xf numFmtId="38" fontId="61" fillId="0" borderId="0" xfId="0" applyNumberFormat="1" applyFont="1"/>
    <xf numFmtId="38" fontId="15" fillId="0" borderId="1" xfId="0" applyNumberFormat="1" applyFont="1" applyBorder="1" applyAlignment="1">
      <alignment horizontal="center" vertical="center" shrinkToFit="1" readingOrder="2"/>
    </xf>
    <xf numFmtId="38" fontId="18" fillId="0" borderId="0" xfId="0" applyNumberFormat="1" applyFont="1"/>
    <xf numFmtId="38" fontId="19" fillId="0" borderId="0" xfId="0" applyNumberFormat="1" applyFont="1"/>
    <xf numFmtId="38" fontId="21" fillId="0" borderId="0" xfId="7" applyNumberFormat="1" applyFont="1" applyAlignment="1">
      <alignment vertical="top" wrapText="1" shrinkToFit="1"/>
    </xf>
    <xf numFmtId="38" fontId="21" fillId="0" borderId="0" xfId="7" applyNumberFormat="1" applyFont="1" applyAlignment="1">
      <alignment horizontal="center" vertical="top" wrapText="1" shrinkToFit="1"/>
    </xf>
    <xf numFmtId="38" fontId="20" fillId="0" borderId="0" xfId="5" applyNumberFormat="1" applyFont="1" applyFill="1" applyBorder="1" applyAlignment="1">
      <alignment horizontal="center" vertical="center" shrinkToFit="1" readingOrder="2"/>
    </xf>
    <xf numFmtId="38" fontId="21" fillId="0" borderId="0" xfId="8" applyNumberFormat="1" applyFont="1" applyFill="1" applyAlignment="1">
      <alignment horizontal="right" vertical="center" readingOrder="2"/>
    </xf>
    <xf numFmtId="38" fontId="21" fillId="0" borderId="0" xfId="0" applyNumberFormat="1" applyFont="1" applyAlignment="1">
      <alignment horizontal="right" vertical="center" readingOrder="2"/>
    </xf>
    <xf numFmtId="38" fontId="15" fillId="0" borderId="0" xfId="0" applyNumberFormat="1" applyFont="1" applyAlignment="1">
      <alignment horizontal="right" readingOrder="2"/>
    </xf>
    <xf numFmtId="38" fontId="15" fillId="0" borderId="0" xfId="0" applyNumberFormat="1" applyFont="1" applyAlignment="1">
      <alignment readingOrder="2"/>
    </xf>
    <xf numFmtId="38" fontId="14" fillId="0" borderId="0" xfId="0" applyNumberFormat="1" applyFont="1" applyAlignment="1">
      <alignment horizontal="right" indent="1" readingOrder="2"/>
    </xf>
    <xf numFmtId="38" fontId="15" fillId="0" borderId="0" xfId="0" applyNumberFormat="1" applyFont="1" applyAlignment="1">
      <alignment horizontal="right" indent="1" readingOrder="2"/>
    </xf>
    <xf numFmtId="38" fontId="14" fillId="0" borderId="0" xfId="0" applyNumberFormat="1" applyFont="1" applyAlignment="1">
      <alignment readingOrder="2"/>
    </xf>
    <xf numFmtId="38" fontId="14" fillId="0" borderId="0" xfId="0" applyNumberFormat="1" applyFont="1" applyAlignment="1">
      <alignment horizontal="right" vertical="center" indent="1" readingOrder="2"/>
    </xf>
    <xf numFmtId="38" fontId="14" fillId="0" borderId="0" xfId="0" applyNumberFormat="1" applyFont="1" applyAlignment="1">
      <alignment horizontal="right" readingOrder="2"/>
    </xf>
    <xf numFmtId="38" fontId="14" fillId="0" borderId="0" xfId="0" applyNumberFormat="1" applyFont="1" applyAlignment="1">
      <alignment horizontal="right" vertical="center" indent="2" readingOrder="2"/>
    </xf>
    <xf numFmtId="38" fontId="14" fillId="0" borderId="0" xfId="0" applyNumberFormat="1" applyFont="1" applyAlignment="1">
      <alignment horizontal="right" indent="2" readingOrder="2"/>
    </xf>
    <xf numFmtId="38" fontId="14" fillId="0" borderId="0" xfId="0" applyNumberFormat="1" applyFont="1" applyAlignment="1">
      <alignment horizontal="right" vertical="center" wrapText="1" indent="1" readingOrder="2"/>
    </xf>
    <xf numFmtId="38" fontId="37" fillId="0" borderId="0" xfId="0" applyNumberFormat="1" applyFont="1" applyAlignment="1">
      <alignment horizontal="right" indent="1"/>
    </xf>
    <xf numFmtId="38" fontId="0" fillId="0" borderId="0" xfId="0" applyNumberFormat="1" applyAlignment="1">
      <alignment horizontal="center" vertical="center"/>
    </xf>
    <xf numFmtId="38" fontId="0" fillId="0" borderId="0" xfId="0" applyNumberFormat="1" applyAlignment="1">
      <alignment horizontal="right" vertical="center"/>
    </xf>
    <xf numFmtId="38" fontId="14" fillId="0" borderId="0" xfId="0" applyNumberFormat="1" applyFont="1" applyAlignment="1">
      <alignment vertical="top" wrapText="1" readingOrder="2"/>
    </xf>
    <xf numFmtId="38" fontId="50" fillId="0" borderId="0" xfId="0" applyNumberFormat="1" applyFont="1" applyAlignment="1">
      <alignment horizontal="center" vertical="center"/>
    </xf>
    <xf numFmtId="38" fontId="50" fillId="0" borderId="0" xfId="0" applyNumberFormat="1" applyFont="1"/>
    <xf numFmtId="38" fontId="35" fillId="0" borderId="0" xfId="0" applyNumberFormat="1" applyFont="1" applyAlignment="1">
      <alignment horizontal="center" vertical="center"/>
    </xf>
    <xf numFmtId="38" fontId="22" fillId="0" borderId="0" xfId="2" applyNumberFormat="1"/>
    <xf numFmtId="38" fontId="22" fillId="0" borderId="0" xfId="2" applyNumberFormat="1" applyAlignment="1">
      <alignment horizontal="right" indent="1"/>
    </xf>
    <xf numFmtId="38" fontId="15" fillId="0" borderId="1" xfId="2" applyNumberFormat="1" applyFont="1" applyBorder="1" applyAlignment="1">
      <alignment horizontal="center" vertical="center" wrapText="1" readingOrder="2"/>
    </xf>
    <xf numFmtId="38" fontId="14" fillId="0" borderId="2" xfId="2" applyNumberFormat="1" applyFont="1" applyBorder="1" applyAlignment="1">
      <alignment horizontal="center" vertical="center" wrapText="1" readingOrder="2"/>
    </xf>
    <xf numFmtId="38" fontId="14" fillId="0" borderId="0" xfId="2" applyNumberFormat="1" applyFont="1" applyAlignment="1">
      <alignment horizontal="center" vertical="center" wrapText="1" readingOrder="2"/>
    </xf>
    <xf numFmtId="38" fontId="14" fillId="0" borderId="0" xfId="2" applyNumberFormat="1" applyFont="1" applyAlignment="1">
      <alignment horizontal="right" vertical="justify" wrapText="1" readingOrder="2"/>
    </xf>
    <xf numFmtId="38" fontId="24" fillId="0" borderId="0" xfId="2" applyNumberFormat="1" applyFont="1" applyAlignment="1">
      <alignment vertical="center"/>
    </xf>
    <xf numFmtId="38" fontId="21" fillId="0" borderId="0" xfId="2" applyNumberFormat="1" applyFont="1" applyAlignment="1">
      <alignment vertical="top" wrapText="1" readingOrder="2"/>
    </xf>
    <xf numFmtId="38" fontId="25" fillId="0" borderId="0" xfId="2" applyNumberFormat="1" applyFont="1" applyAlignment="1">
      <alignment vertical="center" wrapText="1" readingOrder="2"/>
    </xf>
    <xf numFmtId="38" fontId="14" fillId="0" borderId="0" xfId="2" applyNumberFormat="1" applyFont="1" applyAlignment="1">
      <alignment horizontal="right" vertical="top" wrapText="1" readingOrder="2"/>
    </xf>
    <xf numFmtId="38" fontId="24" fillId="0" borderId="0" xfId="2" applyNumberFormat="1" applyFont="1" applyAlignment="1">
      <alignment horizontal="right" vertical="center" indent="1"/>
    </xf>
    <xf numFmtId="38" fontId="22" fillId="0" borderId="0" xfId="2" applyNumberFormat="1" applyAlignment="1">
      <alignment vertical="center"/>
    </xf>
    <xf numFmtId="38" fontId="24" fillId="0" borderId="0" xfId="2" applyNumberFormat="1" applyFont="1" applyAlignment="1">
      <alignment vertical="center" readingOrder="2"/>
    </xf>
    <xf numFmtId="38" fontId="24" fillId="0" borderId="0" xfId="2" applyNumberFormat="1" applyFont="1" applyAlignment="1">
      <alignment horizontal="right" vertical="center"/>
    </xf>
    <xf numFmtId="38" fontId="0" fillId="0" borderId="0" xfId="0" applyNumberFormat="1" applyAlignment="1">
      <alignment vertical="center"/>
    </xf>
    <xf numFmtId="38" fontId="14" fillId="0" borderId="0" xfId="0" applyNumberFormat="1" applyFont="1" applyAlignment="1">
      <alignment horizontal="right" vertical="top" wrapText="1" readingOrder="2"/>
    </xf>
    <xf numFmtId="38" fontId="0" fillId="0" borderId="0" xfId="0" applyNumberFormat="1" applyAlignment="1">
      <alignment vertical="top"/>
    </xf>
    <xf numFmtId="38" fontId="0" fillId="0" borderId="0" xfId="8" applyNumberFormat="1" applyFont="1" applyFill="1" applyAlignment="1">
      <alignment horizontal="center" vertical="center"/>
    </xf>
    <xf numFmtId="38" fontId="50" fillId="0" borderId="0" xfId="0" applyNumberFormat="1" applyFont="1" applyAlignment="1">
      <alignment vertical="center" readingOrder="2"/>
    </xf>
    <xf numFmtId="38" fontId="39" fillId="0" borderId="0" xfId="0" applyNumberFormat="1" applyFont="1" applyAlignment="1">
      <alignment horizontal="justify" vertical="center" wrapText="1" readingOrder="2"/>
    </xf>
    <xf numFmtId="0" fontId="103" fillId="4" borderId="8" xfId="0" applyFont="1" applyFill="1" applyBorder="1" applyAlignment="1">
      <alignment horizontal="right"/>
    </xf>
    <xf numFmtId="3" fontId="103" fillId="4" borderId="8" xfId="0" applyNumberFormat="1" applyFont="1" applyFill="1" applyBorder="1" applyAlignment="1">
      <alignment horizontal="center" vertical="center"/>
    </xf>
    <xf numFmtId="3" fontId="0" fillId="0" borderId="0" xfId="0" applyNumberFormat="1" applyAlignment="1">
      <alignment horizontal="center" vertical="center"/>
    </xf>
    <xf numFmtId="0" fontId="39" fillId="0" borderId="0" xfId="0" applyFont="1" applyAlignment="1">
      <alignment horizontal="right"/>
    </xf>
    <xf numFmtId="38" fontId="35" fillId="0" borderId="0" xfId="0" applyNumberFormat="1" applyFont="1" applyAlignment="1">
      <alignment horizontal="center"/>
    </xf>
    <xf numFmtId="9" fontId="15" fillId="0" borderId="4" xfId="19" applyFont="1" applyFill="1" applyBorder="1" applyAlignment="1">
      <alignment horizontal="center" vertical="center"/>
    </xf>
    <xf numFmtId="3" fontId="0" fillId="3" borderId="8" xfId="0" applyNumberFormat="1" applyFill="1" applyBorder="1" applyAlignment="1">
      <alignment horizontal="center" vertical="center"/>
    </xf>
    <xf numFmtId="0" fontId="0" fillId="3" borderId="0" xfId="0" applyFill="1" applyAlignment="1">
      <alignment horizontal="right"/>
    </xf>
    <xf numFmtId="49" fontId="0" fillId="0" borderId="0" xfId="0" applyNumberFormat="1" applyAlignment="1">
      <alignment horizontal="right"/>
    </xf>
    <xf numFmtId="49" fontId="0" fillId="3" borderId="0" xfId="0" applyNumberFormat="1" applyFill="1" applyAlignment="1">
      <alignment horizontal="right"/>
    </xf>
    <xf numFmtId="3" fontId="0" fillId="5" borderId="8" xfId="0" applyNumberFormat="1" applyFill="1" applyBorder="1" applyAlignment="1">
      <alignment horizontal="center" vertical="center"/>
    </xf>
    <xf numFmtId="0" fontId="62" fillId="3" borderId="8" xfId="0" applyFont="1" applyFill="1" applyBorder="1" applyAlignment="1">
      <alignment horizontal="right"/>
    </xf>
    <xf numFmtId="40" fontId="73" fillId="0" borderId="0" xfId="0" applyNumberFormat="1" applyFont="1" applyAlignment="1">
      <alignment vertical="center"/>
    </xf>
    <xf numFmtId="40" fontId="75" fillId="0" borderId="0" xfId="0" applyNumberFormat="1" applyFont="1" applyAlignment="1">
      <alignment vertical="center"/>
    </xf>
    <xf numFmtId="40" fontId="74" fillId="0" borderId="0" xfId="0" applyNumberFormat="1" applyFont="1" applyAlignment="1">
      <alignment vertical="center"/>
    </xf>
    <xf numFmtId="40" fontId="34" fillId="0" borderId="0" xfId="0" applyNumberFormat="1" applyFont="1" applyAlignment="1">
      <alignment vertical="center"/>
    </xf>
    <xf numFmtId="40" fontId="67" fillId="0" borderId="0" xfId="2" applyNumberFormat="1" applyFont="1" applyAlignment="1">
      <alignment vertical="center"/>
    </xf>
    <xf numFmtId="40" fontId="14" fillId="0" borderId="0" xfId="0" applyNumberFormat="1" applyFont="1" applyAlignment="1">
      <alignment horizontal="center" vertical="center" shrinkToFit="1" readingOrder="2"/>
    </xf>
    <xf numFmtId="49" fontId="43" fillId="0" borderId="0" xfId="0" applyNumberFormat="1" applyFont="1" applyAlignment="1">
      <alignment vertical="center" readingOrder="2"/>
    </xf>
    <xf numFmtId="49" fontId="37" fillId="0" borderId="1" xfId="3" applyNumberFormat="1" applyFont="1" applyBorder="1" applyAlignment="1">
      <alignment horizontal="center" vertical="center" wrapText="1"/>
    </xf>
    <xf numFmtId="49" fontId="37" fillId="0" borderId="0" xfId="0" applyNumberFormat="1" applyFont="1" applyAlignment="1">
      <alignment horizontal="right" vertical="center" wrapText="1" indent="1" readingOrder="2"/>
    </xf>
    <xf numFmtId="49" fontId="28" fillId="0" borderId="0" xfId="3" applyNumberFormat="1" applyFont="1" applyAlignment="1">
      <alignment horizontal="center" readingOrder="2"/>
    </xf>
    <xf numFmtId="49" fontId="44" fillId="0" borderId="0" xfId="3" applyNumberFormat="1" applyFont="1" applyAlignment="1">
      <alignment horizontal="center" readingOrder="2"/>
    </xf>
    <xf numFmtId="49" fontId="37" fillId="0" borderId="0" xfId="0" applyNumberFormat="1" applyFont="1" applyAlignment="1">
      <alignment vertical="center" wrapText="1" readingOrder="2"/>
    </xf>
    <xf numFmtId="49" fontId="37" fillId="0" borderId="0" xfId="0" applyNumberFormat="1" applyFont="1" applyAlignment="1">
      <alignment horizontal="justify" vertical="center" wrapText="1" readingOrder="2"/>
    </xf>
    <xf numFmtId="49" fontId="39" fillId="0" borderId="0" xfId="0" applyNumberFormat="1" applyFont="1" applyAlignment="1">
      <alignment horizontal="right" wrapText="1" readingOrder="2"/>
    </xf>
    <xf numFmtId="0" fontId="0" fillId="27" borderId="8" xfId="0" applyFill="1" applyBorder="1" applyAlignment="1">
      <alignment horizontal="right"/>
    </xf>
    <xf numFmtId="3" fontId="0" fillId="27" borderId="8" xfId="0" applyNumberFormat="1" applyFill="1" applyBorder="1" applyAlignment="1">
      <alignment horizontal="center" vertical="center"/>
    </xf>
    <xf numFmtId="0" fontId="0" fillId="27" borderId="0" xfId="0" applyFill="1" applyAlignment="1">
      <alignment horizontal="right"/>
    </xf>
    <xf numFmtId="3" fontId="61" fillId="27" borderId="8" xfId="0" applyNumberFormat="1" applyFont="1" applyFill="1" applyBorder="1" applyAlignment="1">
      <alignment horizontal="center" vertical="center"/>
    </xf>
    <xf numFmtId="174" fontId="39" fillId="0" borderId="0" xfId="8" applyNumberFormat="1" applyFont="1" applyFill="1"/>
    <xf numFmtId="40" fontId="43" fillId="0" borderId="0" xfId="0" applyNumberFormat="1" applyFont="1" applyAlignment="1">
      <alignment horizontal="center" vertical="center" wrapText="1" readingOrder="2"/>
    </xf>
    <xf numFmtId="40" fontId="15" fillId="0" borderId="0" xfId="0" applyNumberFormat="1" applyFont="1" applyAlignment="1">
      <alignment wrapText="1"/>
    </xf>
    <xf numFmtId="40" fontId="0" fillId="0" borderId="0" xfId="0" applyNumberFormat="1" applyAlignment="1">
      <alignment wrapText="1"/>
    </xf>
    <xf numFmtId="175" fontId="39" fillId="0" borderId="0" xfId="18" applyNumberFormat="1" applyFont="1" applyFill="1"/>
    <xf numFmtId="3" fontId="43" fillId="0" borderId="0" xfId="0" applyNumberFormat="1" applyFont="1" applyAlignment="1">
      <alignment vertical="center" readingOrder="2"/>
    </xf>
    <xf numFmtId="3" fontId="37" fillId="0" borderId="1" xfId="0" applyNumberFormat="1" applyFont="1" applyBorder="1" applyAlignment="1">
      <alignment horizontal="center" vertical="center" wrapText="1" readingOrder="2"/>
    </xf>
    <xf numFmtId="3" fontId="39" fillId="0" borderId="1" xfId="0" applyNumberFormat="1" applyFont="1" applyBorder="1" applyAlignment="1">
      <alignment horizontal="center" vertical="center" wrapText="1" readingOrder="2"/>
    </xf>
    <xf numFmtId="3" fontId="37" fillId="0" borderId="3" xfId="0" applyNumberFormat="1" applyFont="1" applyBorder="1" applyAlignment="1">
      <alignment horizontal="center" vertical="center" wrapText="1" readingOrder="2"/>
    </xf>
    <xf numFmtId="3" fontId="37" fillId="0" borderId="7" xfId="0" applyNumberFormat="1" applyFont="1" applyBorder="1" applyAlignment="1">
      <alignment horizontal="center" vertical="center" wrapText="1" readingOrder="2"/>
    </xf>
    <xf numFmtId="3" fontId="14" fillId="0" borderId="0" xfId="0" applyNumberFormat="1" applyFont="1" applyAlignment="1">
      <alignment horizontal="center" vertical="center" readingOrder="2"/>
    </xf>
    <xf numFmtId="3" fontId="0" fillId="0" borderId="0" xfId="0" applyNumberFormat="1" applyAlignment="1">
      <alignment wrapText="1"/>
    </xf>
    <xf numFmtId="38" fontId="43" fillId="0" borderId="0" xfId="0" applyNumberFormat="1" applyFont="1" applyAlignment="1">
      <alignment horizontal="center" wrapText="1" readingOrder="2"/>
    </xf>
    <xf numFmtId="38" fontId="43" fillId="0" borderId="0" xfId="0" applyNumberFormat="1" applyFont="1" applyAlignment="1">
      <alignment horizontal="center" readingOrder="2"/>
    </xf>
    <xf numFmtId="38" fontId="0" fillId="0" borderId="0" xfId="8" applyNumberFormat="1" applyFont="1" applyFill="1" applyAlignment="1">
      <alignment horizontal="center" vertical="center" wrapText="1"/>
    </xf>
    <xf numFmtId="38" fontId="66" fillId="0" borderId="0" xfId="0" applyNumberFormat="1" applyFont="1" applyAlignment="1">
      <alignment horizontal="center" vertical="center" readingOrder="2"/>
    </xf>
    <xf numFmtId="38" fontId="40" fillId="0" borderId="0" xfId="0" applyNumberFormat="1" applyFont="1" applyAlignment="1">
      <alignment wrapText="1"/>
    </xf>
    <xf numFmtId="49" fontId="28" fillId="0" borderId="0" xfId="3" applyNumberFormat="1" applyFont="1" applyAlignment="1">
      <alignment horizontal="center" vertical="center" readingOrder="2"/>
    </xf>
    <xf numFmtId="38" fontId="35"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38" fontId="16" fillId="0" borderId="0" xfId="0" applyNumberFormat="1" applyFont="1" applyAlignment="1">
      <alignment horizontal="center" vertical="center" shrinkToFit="1" readingOrder="2"/>
    </xf>
    <xf numFmtId="38" fontId="104" fillId="0" borderId="0" xfId="0" applyNumberFormat="1" applyFont="1"/>
    <xf numFmtId="38" fontId="0" fillId="0" borderId="0" xfId="0" applyNumberFormat="1" applyAlignment="1">
      <alignment horizontal="right"/>
    </xf>
    <xf numFmtId="38" fontId="45" fillId="0" borderId="0" xfId="0" applyNumberFormat="1" applyFont="1" applyAlignment="1">
      <alignment wrapText="1"/>
    </xf>
    <xf numFmtId="38" fontId="45" fillId="0" borderId="0" xfId="0" applyNumberFormat="1" applyFont="1" applyAlignment="1">
      <alignment horizontal="right" wrapText="1"/>
    </xf>
    <xf numFmtId="0" fontId="45" fillId="5" borderId="8" xfId="0" applyFont="1" applyFill="1" applyBorder="1" applyAlignment="1">
      <alignment horizontal="right"/>
    </xf>
    <xf numFmtId="38" fontId="41" fillId="0" borderId="0" xfId="0" applyNumberFormat="1" applyFont="1" applyAlignment="1">
      <alignment horizontal="right" vertical="center" readingOrder="2"/>
    </xf>
    <xf numFmtId="38" fontId="41" fillId="0" borderId="0" xfId="0" applyNumberFormat="1" applyFont="1" applyAlignment="1">
      <alignment vertical="center" readingOrder="2"/>
    </xf>
    <xf numFmtId="3" fontId="39" fillId="0" borderId="0" xfId="0" applyNumberFormat="1" applyFont="1" applyAlignment="1">
      <alignment horizontal="center" wrapText="1" readingOrder="2"/>
    </xf>
    <xf numFmtId="38" fontId="41" fillId="0" borderId="0" xfId="0" applyNumberFormat="1" applyFont="1" applyAlignment="1">
      <alignment horizontal="center" vertical="center" readingOrder="2"/>
    </xf>
    <xf numFmtId="38" fontId="45" fillId="0" borderId="0" xfId="0" applyNumberFormat="1" applyFont="1" applyAlignment="1">
      <alignment horizontal="center" wrapText="1"/>
    </xf>
    <xf numFmtId="3" fontId="41" fillId="0" borderId="0" xfId="0" applyNumberFormat="1" applyFont="1" applyAlignment="1">
      <alignment horizontal="center" vertical="center" readingOrder="2"/>
    </xf>
    <xf numFmtId="3" fontId="45" fillId="0" borderId="0" xfId="0" applyNumberFormat="1" applyFont="1" applyAlignment="1">
      <alignment horizontal="center" wrapText="1"/>
    </xf>
    <xf numFmtId="3" fontId="62" fillId="5" borderId="8" xfId="0" applyNumberFormat="1" applyFont="1" applyFill="1" applyBorder="1" applyAlignment="1">
      <alignment horizontal="center" vertical="center"/>
    </xf>
    <xf numFmtId="49" fontId="43" fillId="0" borderId="0" xfId="0" applyNumberFormat="1" applyFont="1" applyAlignment="1">
      <alignment horizontal="center" vertical="center" wrapText="1" readingOrder="2"/>
    </xf>
    <xf numFmtId="49" fontId="41" fillId="0" borderId="0" xfId="0" applyNumberFormat="1" applyFont="1" applyAlignment="1">
      <alignment horizontal="center" vertical="center" wrapText="1" readingOrder="2"/>
    </xf>
    <xf numFmtId="49" fontId="37" fillId="0" borderId="1" xfId="0" applyNumberFormat="1" applyFont="1" applyBorder="1" applyAlignment="1">
      <alignment horizontal="center" vertical="center" wrapText="1" readingOrder="2"/>
    </xf>
    <xf numFmtId="49" fontId="39" fillId="0" borderId="0" xfId="0" applyNumberFormat="1" applyFont="1"/>
    <xf numFmtId="49" fontId="37" fillId="0" borderId="0" xfId="0" applyNumberFormat="1" applyFont="1" applyAlignment="1">
      <alignment horizontal="right" vertical="center" wrapText="1" readingOrder="2"/>
    </xf>
    <xf numFmtId="49" fontId="28" fillId="0" borderId="0" xfId="0" applyNumberFormat="1" applyFont="1" applyAlignment="1">
      <alignment horizontal="right" vertical="center" readingOrder="2"/>
    </xf>
    <xf numFmtId="49" fontId="39" fillId="0" borderId="0" xfId="0" applyNumberFormat="1" applyFont="1" applyAlignment="1">
      <alignment horizontal="right" vertical="center" wrapText="1" readingOrder="2"/>
    </xf>
    <xf numFmtId="40" fontId="43" fillId="0" borderId="0" xfId="0" applyNumberFormat="1" applyFont="1" applyAlignment="1">
      <alignment vertical="center" wrapText="1" readingOrder="2"/>
    </xf>
    <xf numFmtId="40" fontId="61" fillId="0" borderId="0" xfId="0" applyNumberFormat="1" applyFont="1"/>
    <xf numFmtId="40" fontId="51" fillId="0" borderId="0" xfId="0" applyNumberFormat="1" applyFont="1" applyAlignment="1">
      <alignment horizontal="center" vertical="center" shrinkToFit="1" readingOrder="2"/>
    </xf>
    <xf numFmtId="40" fontId="16" fillId="0" borderId="0" xfId="0" applyNumberFormat="1" applyFont="1" applyAlignment="1">
      <alignment horizontal="center" vertical="center" shrinkToFit="1" readingOrder="2"/>
    </xf>
    <xf numFmtId="40" fontId="66" fillId="0" borderId="0" xfId="0" applyNumberFormat="1" applyFont="1" applyAlignment="1">
      <alignment horizontal="center" vertical="center" shrinkToFit="1" readingOrder="2"/>
    </xf>
    <xf numFmtId="40" fontId="21" fillId="0" borderId="0" xfId="0" applyNumberFormat="1" applyFont="1" applyAlignment="1">
      <alignment horizontal="right" vertical="center" readingOrder="2"/>
    </xf>
    <xf numFmtId="40" fontId="0" fillId="0" borderId="0" xfId="0" applyNumberFormat="1"/>
    <xf numFmtId="3" fontId="0" fillId="0" borderId="0" xfId="0" applyNumberFormat="1" applyAlignment="1">
      <alignment horizontal="right"/>
    </xf>
    <xf numFmtId="3" fontId="0" fillId="3" borderId="0" xfId="0" applyNumberFormat="1" applyFill="1" applyAlignment="1">
      <alignment horizontal="right"/>
    </xf>
    <xf numFmtId="3" fontId="0" fillId="27" borderId="0" xfId="0" applyNumberFormat="1" applyFill="1" applyAlignment="1">
      <alignment horizontal="right"/>
    </xf>
    <xf numFmtId="38" fontId="67" fillId="0" borderId="0" xfId="7" applyNumberFormat="1" applyFont="1" applyAlignment="1">
      <alignment vertical="top" wrapText="1" shrinkToFit="1"/>
    </xf>
    <xf numFmtId="38" fontId="73" fillId="0" borderId="0" xfId="0" applyNumberFormat="1" applyFont="1"/>
    <xf numFmtId="38" fontId="67" fillId="0" borderId="0" xfId="7" applyNumberFormat="1" applyFont="1" applyAlignment="1">
      <alignment horizontal="center" vertical="top" wrapText="1" shrinkToFit="1"/>
    </xf>
    <xf numFmtId="38" fontId="34" fillId="0" borderId="0" xfId="0" applyNumberFormat="1" applyFont="1" applyAlignment="1">
      <alignment horizontal="center" vertical="center" wrapText="1" readingOrder="2"/>
    </xf>
    <xf numFmtId="38" fontId="67" fillId="0" borderId="0" xfId="0" applyNumberFormat="1" applyFont="1" applyAlignment="1">
      <alignment horizontal="center" vertical="center" readingOrder="2"/>
    </xf>
    <xf numFmtId="0" fontId="61" fillId="3" borderId="8" xfId="0" applyFont="1" applyFill="1" applyBorder="1" applyAlignment="1">
      <alignment horizontal="right"/>
    </xf>
    <xf numFmtId="3" fontId="61" fillId="3" borderId="8" xfId="0" applyNumberFormat="1" applyFont="1" applyFill="1" applyBorder="1" applyAlignment="1">
      <alignment horizontal="center" vertical="center"/>
    </xf>
    <xf numFmtId="49" fontId="61" fillId="3" borderId="0" xfId="0" applyNumberFormat="1" applyFont="1" applyFill="1" applyAlignment="1">
      <alignment horizontal="right"/>
    </xf>
    <xf numFmtId="3" fontId="61" fillId="3" borderId="0" xfId="0" applyNumberFormat="1" applyFont="1" applyFill="1" applyAlignment="1">
      <alignment horizontal="right"/>
    </xf>
    <xf numFmtId="0" fontId="61" fillId="3" borderId="0" xfId="0" applyFont="1" applyFill="1" applyAlignment="1">
      <alignment horizontal="right"/>
    </xf>
    <xf numFmtId="3" fontId="61" fillId="3" borderId="8" xfId="0" applyNumberFormat="1" applyFont="1" applyFill="1" applyBorder="1" applyAlignment="1">
      <alignment horizontal="right"/>
    </xf>
    <xf numFmtId="3" fontId="107" fillId="3" borderId="8" xfId="20" applyNumberFormat="1" applyFill="1" applyBorder="1">
      <alignment horizontal="right"/>
    </xf>
    <xf numFmtId="49" fontId="14" fillId="0" borderId="0" xfId="0" applyNumberFormat="1" applyFont="1" applyAlignment="1">
      <alignment horizontal="center" vertical="center" readingOrder="2"/>
    </xf>
    <xf numFmtId="49" fontId="39" fillId="0" borderId="0" xfId="0" applyNumberFormat="1" applyFont="1" applyAlignment="1">
      <alignment horizontal="center" vertical="center"/>
    </xf>
    <xf numFmtId="38" fontId="74" fillId="0" borderId="0" xfId="0" applyNumberFormat="1" applyFont="1" applyAlignment="1">
      <alignment horizontal="center" vertical="center" wrapText="1" readingOrder="2"/>
    </xf>
    <xf numFmtId="38" fontId="34" fillId="0" borderId="0" xfId="0" applyNumberFormat="1" applyFont="1"/>
    <xf numFmtId="3" fontId="61" fillId="28" borderId="8" xfId="0" applyNumberFormat="1" applyFont="1" applyFill="1" applyBorder="1" applyAlignment="1">
      <alignment horizontal="center" vertical="center"/>
    </xf>
    <xf numFmtId="38" fontId="35" fillId="0" borderId="0" xfId="8" applyNumberFormat="1" applyFont="1" applyFill="1" applyAlignment="1">
      <alignment horizontal="center" vertical="center"/>
    </xf>
    <xf numFmtId="38" fontId="37" fillId="0" borderId="0" xfId="8" applyNumberFormat="1" applyFont="1" applyFill="1" applyBorder="1" applyAlignment="1">
      <alignment horizontal="center" vertical="center"/>
    </xf>
    <xf numFmtId="0" fontId="0" fillId="19" borderId="8" xfId="0" applyFill="1" applyBorder="1" applyAlignment="1">
      <alignment horizontal="right"/>
    </xf>
    <xf numFmtId="3" fontId="0" fillId="19" borderId="8" xfId="0" applyNumberFormat="1" applyFill="1" applyBorder="1" applyAlignment="1">
      <alignment horizontal="center" vertical="center"/>
    </xf>
    <xf numFmtId="49" fontId="0" fillId="19" borderId="0" xfId="0" applyNumberFormat="1" applyFill="1" applyAlignment="1">
      <alignment horizontal="right"/>
    </xf>
    <xf numFmtId="3" fontId="0" fillId="19" borderId="0" xfId="0" applyNumberFormat="1" applyFill="1" applyAlignment="1">
      <alignment horizontal="right"/>
    </xf>
    <xf numFmtId="0" fontId="0" fillId="19" borderId="0" xfId="0" applyFill="1" applyAlignment="1">
      <alignment horizontal="right"/>
    </xf>
    <xf numFmtId="3" fontId="62" fillId="19" borderId="8" xfId="0" applyNumberFormat="1" applyFont="1" applyFill="1" applyBorder="1" applyAlignment="1">
      <alignment horizontal="center" vertical="center"/>
    </xf>
    <xf numFmtId="0" fontId="0" fillId="29" borderId="8" xfId="0" applyFill="1" applyBorder="1" applyAlignment="1">
      <alignment horizontal="right"/>
    </xf>
    <xf numFmtId="0" fontId="0" fillId="21" borderId="8" xfId="0" applyFill="1" applyBorder="1" applyAlignment="1">
      <alignment horizontal="right"/>
    </xf>
    <xf numFmtId="0" fontId="61" fillId="21" borderId="8" xfId="0" applyFont="1" applyFill="1" applyBorder="1" applyAlignment="1">
      <alignment horizontal="right"/>
    </xf>
    <xf numFmtId="0" fontId="0" fillId="25" borderId="8" xfId="0" applyFill="1" applyBorder="1" applyAlignment="1">
      <alignment horizontal="right"/>
    </xf>
    <xf numFmtId="3" fontId="0" fillId="25" borderId="8" xfId="0" applyNumberFormat="1" applyFill="1" applyBorder="1" applyAlignment="1">
      <alignment horizontal="center" vertical="center"/>
    </xf>
    <xf numFmtId="49" fontId="0" fillId="25" borderId="0" xfId="0" applyNumberFormat="1" applyFill="1" applyAlignment="1">
      <alignment horizontal="right"/>
    </xf>
    <xf numFmtId="38" fontId="43" fillId="0" borderId="0" xfId="0" applyNumberFormat="1" applyFont="1" applyAlignment="1">
      <alignment horizontal="right" vertical="center" wrapText="1" indent="2" readingOrder="2"/>
    </xf>
    <xf numFmtId="38" fontId="41" fillId="0" borderId="0" xfId="0" applyNumberFormat="1" applyFont="1" applyAlignment="1">
      <alignment horizontal="right" vertical="center" wrapText="1" indent="2" readingOrder="2"/>
    </xf>
    <xf numFmtId="38" fontId="39" fillId="0" borderId="0" xfId="0" applyNumberFormat="1" applyFont="1" applyAlignment="1">
      <alignment horizontal="right" vertical="center" wrapText="1" indent="2" readingOrder="2"/>
    </xf>
    <xf numFmtId="38" fontId="37" fillId="0" borderId="0" xfId="0" applyNumberFormat="1" applyFont="1" applyAlignment="1">
      <alignment horizontal="right" vertical="center" wrapText="1" indent="2" readingOrder="2"/>
    </xf>
    <xf numFmtId="38" fontId="28" fillId="0" borderId="0" xfId="0" applyNumberFormat="1" applyFont="1" applyAlignment="1">
      <alignment horizontal="right" vertical="center" indent="2" readingOrder="2"/>
    </xf>
    <xf numFmtId="0" fontId="0" fillId="3" borderId="8" xfId="0" applyFill="1" applyBorder="1" applyAlignment="1">
      <alignment horizontal="right" indent="2"/>
    </xf>
    <xf numFmtId="38" fontId="0" fillId="0" borderId="0" xfId="0" applyNumberFormat="1" applyAlignment="1">
      <alignment horizontal="right" wrapText="1" indent="2"/>
    </xf>
    <xf numFmtId="38" fontId="37" fillId="0" borderId="0" xfId="0" applyNumberFormat="1" applyFont="1" applyAlignment="1">
      <alignment horizontal="right" vertical="center" indent="1" readingOrder="2"/>
    </xf>
    <xf numFmtId="38" fontId="39" fillId="0" borderId="0" xfId="0" applyNumberFormat="1" applyFont="1" applyAlignment="1">
      <alignment horizontal="right"/>
    </xf>
    <xf numFmtId="38" fontId="15" fillId="0" borderId="0" xfId="0" applyNumberFormat="1" applyFont="1" applyAlignment="1">
      <alignment horizontal="center" readingOrder="2"/>
    </xf>
    <xf numFmtId="38" fontId="37" fillId="0" borderId="0" xfId="0" applyNumberFormat="1" applyFont="1" applyAlignment="1">
      <alignment readingOrder="2"/>
    </xf>
    <xf numFmtId="0" fontId="0" fillId="3" borderId="8" xfId="0" applyFill="1" applyBorder="1" applyAlignment="1">
      <alignment horizontal="center" vertical="center"/>
    </xf>
    <xf numFmtId="49" fontId="0" fillId="3" borderId="0" xfId="0" applyNumberFormat="1" applyFill="1" applyAlignment="1">
      <alignment horizontal="center" vertical="center"/>
    </xf>
    <xf numFmtId="3" fontId="0" fillId="3" borderId="0" xfId="0" applyNumberFormat="1" applyFill="1" applyAlignment="1">
      <alignment horizontal="center" vertical="center"/>
    </xf>
    <xf numFmtId="0" fontId="0" fillId="3" borderId="0" xfId="0" applyFill="1" applyAlignment="1">
      <alignment horizontal="center" vertical="center"/>
    </xf>
    <xf numFmtId="0" fontId="103" fillId="4" borderId="8" xfId="0" applyFont="1" applyFill="1" applyBorder="1"/>
    <xf numFmtId="0" fontId="62" fillId="3" borderId="8" xfId="0" applyFont="1" applyFill="1" applyBorder="1"/>
    <xf numFmtId="0" fontId="0" fillId="3" borderId="8" xfId="0" applyFill="1" applyBorder="1" applyAlignment="1">
      <alignment vertical="center"/>
    </xf>
    <xf numFmtId="0" fontId="0" fillId="19" borderId="8" xfId="0" applyFill="1" applyBorder="1"/>
    <xf numFmtId="0" fontId="61" fillId="3" borderId="8" xfId="0" applyFont="1" applyFill="1" applyBorder="1"/>
    <xf numFmtId="3" fontId="0" fillId="3" borderId="8" xfId="0" applyNumberFormat="1" applyFill="1" applyBorder="1" applyAlignment="1">
      <alignment horizontal="right" vertical="center"/>
    </xf>
    <xf numFmtId="0" fontId="0" fillId="3" borderId="8" xfId="0" applyFill="1" applyBorder="1" applyAlignment="1">
      <alignment horizontal="right" vertical="center"/>
    </xf>
    <xf numFmtId="38" fontId="39" fillId="0" borderId="0" xfId="0" applyNumberFormat="1" applyFont="1" applyAlignment="1">
      <alignment horizontal="right" readingOrder="2"/>
    </xf>
    <xf numFmtId="38" fontId="37" fillId="0" borderId="1" xfId="0" applyNumberFormat="1" applyFont="1" applyBorder="1" applyAlignment="1">
      <alignment horizontal="center" readingOrder="2"/>
    </xf>
    <xf numFmtId="38" fontId="37" fillId="0" borderId="0" xfId="0" applyNumberFormat="1" applyFont="1" applyAlignment="1">
      <alignment horizontal="right" readingOrder="2"/>
    </xf>
    <xf numFmtId="38" fontId="15" fillId="0" borderId="4" xfId="0" applyNumberFormat="1" applyFont="1" applyBorder="1" applyAlignment="1">
      <alignment horizontal="right" indent="1" readingOrder="2"/>
    </xf>
    <xf numFmtId="38" fontId="109" fillId="0" borderId="0" xfId="0" applyNumberFormat="1" applyFont="1" applyAlignment="1">
      <alignment horizontal="right" indent="1" readingOrder="2"/>
    </xf>
    <xf numFmtId="38" fontId="15" fillId="0" borderId="0" xfId="0" applyNumberFormat="1" applyFont="1" applyAlignment="1">
      <alignment horizontal="center" wrapText="1" readingOrder="2"/>
    </xf>
    <xf numFmtId="38" fontId="37" fillId="0" borderId="0" xfId="0" applyNumberFormat="1" applyFont="1" applyAlignment="1">
      <alignment horizontal="right" vertical="center"/>
    </xf>
    <xf numFmtId="38" fontId="39" fillId="0" borderId="0" xfId="0" applyNumberFormat="1" applyFont="1" applyAlignment="1">
      <alignment horizontal="right" vertical="center"/>
    </xf>
    <xf numFmtId="38" fontId="14" fillId="0" borderId="0" xfId="7" applyNumberFormat="1" applyFont="1" applyAlignment="1">
      <alignment horizontal="right" vertical="center" wrapText="1" shrinkToFit="1"/>
    </xf>
    <xf numFmtId="38" fontId="21" fillId="0" borderId="0" xfId="7" applyNumberFormat="1" applyFont="1" applyAlignment="1">
      <alignment horizontal="right" vertical="center" wrapText="1" shrinkToFit="1"/>
    </xf>
    <xf numFmtId="38" fontId="0" fillId="0" borderId="0" xfId="0" applyNumberFormat="1" applyAlignment="1">
      <alignment horizontal="right" vertical="center" wrapText="1"/>
    </xf>
    <xf numFmtId="38" fontId="37" fillId="0" borderId="0" xfId="0" applyNumberFormat="1" applyFont="1" applyAlignment="1">
      <alignment horizontal="center" vertical="center" readingOrder="2"/>
    </xf>
    <xf numFmtId="38" fontId="14" fillId="0" borderId="0" xfId="7" applyNumberFormat="1" applyFont="1" applyAlignment="1">
      <alignment horizontal="center" vertical="center" wrapText="1" shrinkToFit="1"/>
    </xf>
    <xf numFmtId="0" fontId="0" fillId="17" borderId="8" xfId="0" applyFill="1" applyBorder="1"/>
    <xf numFmtId="3" fontId="0" fillId="17" borderId="8" xfId="0" applyNumberFormat="1" applyFill="1" applyBorder="1" applyAlignment="1">
      <alignment horizontal="center" vertical="center"/>
    </xf>
    <xf numFmtId="38" fontId="15" fillId="0" borderId="0" xfId="7" applyNumberFormat="1" applyFont="1" applyAlignment="1">
      <alignment horizontal="center" vertical="center" wrapText="1" shrinkToFit="1"/>
    </xf>
    <xf numFmtId="38" fontId="61" fillId="0" borderId="0" xfId="0" applyNumberFormat="1" applyFont="1" applyAlignment="1">
      <alignment wrapText="1"/>
    </xf>
    <xf numFmtId="49" fontId="14" fillId="0" borderId="0" xfId="0" applyNumberFormat="1" applyFont="1" applyAlignment="1">
      <alignment horizontal="right" vertical="center" readingOrder="2"/>
    </xf>
    <xf numFmtId="38" fontId="14" fillId="0" borderId="0" xfId="7" applyNumberFormat="1" applyFont="1" applyAlignment="1">
      <alignment horizontal="right" vertical="center" shrinkToFit="1"/>
    </xf>
    <xf numFmtId="38" fontId="14" fillId="0" borderId="0" xfId="0" applyNumberFormat="1" applyFont="1" applyAlignment="1">
      <alignment horizontal="right" vertical="center" shrinkToFit="1"/>
    </xf>
    <xf numFmtId="49" fontId="14" fillId="0" borderId="0" xfId="7" applyNumberFormat="1" applyFont="1" applyAlignment="1">
      <alignment horizontal="right" vertical="center" wrapText="1" shrinkToFit="1"/>
    </xf>
    <xf numFmtId="38" fontId="14" fillId="0" borderId="0" xfId="0" applyNumberFormat="1" applyFont="1" applyAlignment="1">
      <alignment horizontal="right" wrapText="1" indent="1" readingOrder="2"/>
    </xf>
    <xf numFmtId="38" fontId="14" fillId="0" borderId="8" xfId="0" applyNumberFormat="1" applyFont="1" applyBorder="1" applyAlignment="1">
      <alignment horizontal="center" vertical="center" wrapText="1" readingOrder="2"/>
    </xf>
    <xf numFmtId="38" fontId="110" fillId="0" borderId="0" xfId="0" applyNumberFormat="1" applyFont="1"/>
    <xf numFmtId="38" fontId="111" fillId="0" borderId="0" xfId="0" applyNumberFormat="1" applyFont="1" applyAlignment="1">
      <alignment horizontal="center" vertical="center"/>
    </xf>
    <xf numFmtId="38" fontId="42" fillId="0" borderId="0" xfId="0" applyNumberFormat="1" applyFont="1"/>
    <xf numFmtId="38" fontId="37" fillId="4" borderId="0" xfId="0" applyNumberFormat="1" applyFont="1" applyFill="1"/>
    <xf numFmtId="38" fontId="14" fillId="0" borderId="12" xfId="0" applyNumberFormat="1" applyFont="1" applyBorder="1" applyAlignment="1">
      <alignment horizontal="center" vertical="center"/>
    </xf>
    <xf numFmtId="38" fontId="14" fillId="0" borderId="25" xfId="5" applyNumberFormat="1" applyFont="1" applyFill="1" applyBorder="1" applyAlignment="1">
      <alignment horizontal="center" vertical="center" shrinkToFit="1" readingOrder="2"/>
    </xf>
    <xf numFmtId="38" fontId="42" fillId="0" borderId="3" xfId="0" applyNumberFormat="1" applyFont="1" applyBorder="1" applyAlignment="1">
      <alignment horizontal="center" vertical="center" wrapText="1" readingOrder="2"/>
    </xf>
    <xf numFmtId="38" fontId="42" fillId="0" borderId="2" xfId="0" applyNumberFormat="1" applyFont="1" applyBorder="1" applyAlignment="1">
      <alignment horizontal="center" vertical="center" wrapText="1" readingOrder="2"/>
    </xf>
    <xf numFmtId="38" fontId="42" fillId="0" borderId="4" xfId="0" applyNumberFormat="1" applyFont="1" applyBorder="1" applyAlignment="1">
      <alignment horizontal="center" vertical="center" wrapText="1" readingOrder="2"/>
    </xf>
    <xf numFmtId="38" fontId="42" fillId="0" borderId="0" xfId="0" applyNumberFormat="1" applyFont="1" applyAlignment="1">
      <alignment horizontal="center" vertical="center"/>
    </xf>
    <xf numFmtId="38" fontId="45" fillId="0" borderId="0" xfId="0" applyNumberFormat="1" applyFont="1" applyAlignment="1">
      <alignment horizontal="center" vertical="center"/>
    </xf>
    <xf numFmtId="38" fontId="113" fillId="0" borderId="0" xfId="0" applyNumberFormat="1" applyFont="1" applyAlignment="1">
      <alignment horizontal="center" vertical="center" wrapText="1" readingOrder="2"/>
    </xf>
    <xf numFmtId="38" fontId="10" fillId="0" borderId="0" xfId="0" applyNumberFormat="1" applyFont="1" applyAlignment="1">
      <alignment horizontal="center" vertical="center" readingOrder="2"/>
    </xf>
    <xf numFmtId="38" fontId="114" fillId="0" borderId="0" xfId="0" applyNumberFormat="1" applyFont="1" applyAlignment="1">
      <alignment horizontal="center" vertical="center" wrapText="1" readingOrder="2"/>
    </xf>
    <xf numFmtId="38" fontId="115" fillId="0" borderId="0" xfId="0" applyNumberFormat="1" applyFont="1"/>
    <xf numFmtId="38" fontId="115" fillId="0" borderId="0" xfId="8" applyNumberFormat="1" applyFont="1" applyFill="1"/>
    <xf numFmtId="38" fontId="69" fillId="0" borderId="0" xfId="0" applyNumberFormat="1" applyFont="1" applyAlignment="1">
      <alignment horizontal="center" vertical="center"/>
    </xf>
    <xf numFmtId="38" fontId="74" fillId="0" borderId="0" xfId="0" applyNumberFormat="1" applyFont="1"/>
    <xf numFmtId="38" fontId="73" fillId="0" borderId="0" xfId="8" applyNumberFormat="1" applyFont="1" applyFill="1"/>
    <xf numFmtId="38" fontId="108" fillId="0" borderId="0" xfId="0" applyNumberFormat="1" applyFont="1" applyAlignment="1">
      <alignment horizontal="center" vertical="center"/>
    </xf>
    <xf numFmtId="3" fontId="0" fillId="0" borderId="8" xfId="0" applyNumberFormat="1" applyBorder="1" applyAlignment="1">
      <alignment horizontal="right"/>
    </xf>
    <xf numFmtId="0" fontId="30" fillId="0" borderId="0" xfId="0" applyFont="1" applyAlignment="1">
      <alignment vertical="center" wrapText="1" readingOrder="2"/>
    </xf>
    <xf numFmtId="38" fontId="14" fillId="0" borderId="0" xfId="2" applyNumberFormat="1" applyFont="1" applyAlignment="1">
      <alignment horizontal="right" vertical="center" wrapText="1" readingOrder="2"/>
    </xf>
    <xf numFmtId="38" fontId="14" fillId="0" borderId="0" xfId="2" applyNumberFormat="1" applyFont="1" applyAlignment="1">
      <alignment horizontal="right" vertical="justify" wrapText="1" indent="1" readingOrder="2"/>
    </xf>
    <xf numFmtId="38" fontId="18" fillId="0" borderId="0" xfId="0" applyNumberFormat="1" applyFont="1" applyAlignment="1">
      <alignment horizontal="right" vertical="center" wrapText="1" readingOrder="2"/>
    </xf>
    <xf numFmtId="38" fontId="35" fillId="0" borderId="0" xfId="0" applyNumberFormat="1" applyFont="1" applyAlignment="1">
      <alignment horizontal="right" vertical="center" wrapText="1" readingOrder="2"/>
    </xf>
    <xf numFmtId="38" fontId="14" fillId="0" borderId="8" xfId="0" applyNumberFormat="1" applyFont="1" applyBorder="1" applyAlignment="1">
      <alignment horizontal="center" vertical="center"/>
    </xf>
    <xf numFmtId="38" fontId="14" fillId="0" borderId="13" xfId="0" applyNumberFormat="1" applyFont="1" applyBorder="1" applyAlignment="1">
      <alignment horizontal="center" vertical="center"/>
    </xf>
    <xf numFmtId="38" fontId="14" fillId="0" borderId="1" xfId="0" applyNumberFormat="1" applyFont="1" applyBorder="1" applyAlignment="1">
      <alignment horizontal="center" vertical="center" wrapText="1" readingOrder="2"/>
    </xf>
    <xf numFmtId="38" fontId="70" fillId="0" borderId="0" xfId="0" applyNumberFormat="1" applyFont="1" applyAlignment="1">
      <alignment horizontal="right" vertical="center" readingOrder="2"/>
    </xf>
    <xf numFmtId="3" fontId="61" fillId="16" borderId="8" xfId="0" applyNumberFormat="1" applyFont="1" applyFill="1" applyBorder="1" applyAlignment="1">
      <alignment horizontal="center" vertical="center"/>
    </xf>
    <xf numFmtId="38" fontId="39" fillId="0" borderId="25" xfId="0" applyNumberFormat="1" applyFont="1" applyBorder="1" applyAlignment="1">
      <alignment horizontal="center" vertical="center" wrapText="1" readingOrder="2"/>
    </xf>
    <xf numFmtId="38" fontId="68" fillId="0" borderId="25" xfId="0" applyNumberFormat="1" applyFont="1" applyBorder="1" applyAlignment="1">
      <alignment horizontal="center" vertical="center" wrapText="1" readingOrder="2"/>
    </xf>
    <xf numFmtId="38" fontId="14" fillId="0" borderId="25" xfId="0" applyNumberFormat="1" applyFont="1" applyBorder="1" applyAlignment="1">
      <alignment horizontal="right" vertical="center" shrinkToFit="1" readingOrder="2"/>
    </xf>
    <xf numFmtId="38" fontId="38" fillId="0" borderId="0" xfId="0" applyNumberFormat="1" applyFont="1" applyAlignment="1">
      <alignment horizontal="center" vertical="center" wrapText="1" readingOrder="2"/>
    </xf>
    <xf numFmtId="3" fontId="116" fillId="0" borderId="26" xfId="0" applyNumberFormat="1" applyFont="1" applyBorder="1" applyAlignment="1">
      <alignment horizontal="center" vertical="center" readingOrder="2"/>
    </xf>
    <xf numFmtId="3" fontId="116" fillId="0" borderId="28" xfId="0" applyNumberFormat="1" applyFont="1" applyBorder="1" applyAlignment="1">
      <alignment horizontal="center" vertical="center" readingOrder="2"/>
    </xf>
    <xf numFmtId="10" fontId="116" fillId="0" borderId="28" xfId="0" applyNumberFormat="1" applyFont="1" applyBorder="1" applyAlignment="1">
      <alignment horizontal="center" vertical="center" readingOrder="2"/>
    </xf>
    <xf numFmtId="0" fontId="116" fillId="0" borderId="30" xfId="0" applyFont="1" applyBorder="1" applyAlignment="1">
      <alignment horizontal="center" vertical="center" readingOrder="2"/>
    </xf>
    <xf numFmtId="10" fontId="116" fillId="0" borderId="30" xfId="0" applyNumberFormat="1" applyFont="1" applyBorder="1" applyAlignment="1">
      <alignment horizontal="center" vertical="center" readingOrder="2"/>
    </xf>
    <xf numFmtId="0" fontId="117" fillId="0" borderId="26" xfId="0" applyFont="1" applyBorder="1" applyAlignment="1">
      <alignment horizontal="center" vertical="center" readingOrder="2"/>
    </xf>
    <xf numFmtId="0" fontId="116" fillId="0" borderId="28" xfId="0" applyFont="1" applyBorder="1" applyAlignment="1">
      <alignment horizontal="center" vertical="center" readingOrder="2"/>
    </xf>
    <xf numFmtId="0" fontId="117" fillId="0" borderId="29" xfId="0" applyFont="1" applyBorder="1" applyAlignment="1">
      <alignment horizontal="center" vertical="center" readingOrder="2"/>
    </xf>
    <xf numFmtId="3" fontId="116" fillId="0" borderId="30" xfId="0" applyNumberFormat="1" applyFont="1" applyBorder="1" applyAlignment="1">
      <alignment horizontal="center" vertical="center" readingOrder="2"/>
    </xf>
    <xf numFmtId="0" fontId="61" fillId="0" borderId="0" xfId="0" applyFont="1" applyAlignment="1">
      <alignment horizontal="center"/>
    </xf>
    <xf numFmtId="0" fontId="61" fillId="0" borderId="0" xfId="0" applyFont="1"/>
    <xf numFmtId="0" fontId="19" fillId="0" borderId="0" xfId="0" applyFont="1"/>
    <xf numFmtId="0" fontId="18" fillId="0" borderId="0" xfId="0" applyFont="1"/>
    <xf numFmtId="176" fontId="35" fillId="0" borderId="0" xfId="19" applyNumberFormat="1" applyFont="1" applyFill="1"/>
    <xf numFmtId="176" fontId="38" fillId="0" borderId="0" xfId="19" applyNumberFormat="1" applyFont="1" applyFill="1"/>
    <xf numFmtId="176" fontId="0" fillId="0" borderId="0" xfId="19" applyNumberFormat="1" applyFont="1" applyFill="1"/>
    <xf numFmtId="49" fontId="15" fillId="0" borderId="1" xfId="3" applyNumberFormat="1" applyFont="1" applyBorder="1" applyAlignment="1">
      <alignment horizontal="center" vertical="center"/>
    </xf>
    <xf numFmtId="49" fontId="37" fillId="0" borderId="0" xfId="0" applyNumberFormat="1" applyFont="1" applyAlignment="1">
      <alignment horizontal="center" vertical="center" wrapText="1" readingOrder="2"/>
    </xf>
    <xf numFmtId="49" fontId="15" fillId="0" borderId="0" xfId="3" applyNumberFormat="1" applyFont="1" applyAlignment="1">
      <alignment horizontal="center" vertical="center"/>
    </xf>
    <xf numFmtId="49" fontId="14" fillId="0" borderId="0" xfId="0" applyNumberFormat="1" applyFont="1" applyAlignment="1">
      <alignment horizontal="center" vertical="center" shrinkToFit="1" readingOrder="2"/>
    </xf>
    <xf numFmtId="49" fontId="15" fillId="0" borderId="0" xfId="0" applyNumberFormat="1" applyFont="1" applyAlignment="1">
      <alignment horizontal="center" vertical="center" shrinkToFit="1" readingOrder="2"/>
    </xf>
    <xf numFmtId="49" fontId="44" fillId="0" borderId="0" xfId="0" applyNumberFormat="1" applyFont="1" applyAlignment="1">
      <alignment horizontal="right" vertical="center" readingOrder="2"/>
    </xf>
    <xf numFmtId="38" fontId="62" fillId="0" borderId="0" xfId="0" applyNumberFormat="1" applyFont="1" applyAlignment="1">
      <alignment horizontal="center" wrapText="1"/>
    </xf>
    <xf numFmtId="38" fontId="62" fillId="0" borderId="0" xfId="8" applyNumberFormat="1" applyFont="1" applyFill="1" applyBorder="1"/>
    <xf numFmtId="40" fontId="62" fillId="0" borderId="0" xfId="0" applyNumberFormat="1" applyFont="1"/>
    <xf numFmtId="38" fontId="65" fillId="0" borderId="0" xfId="7" applyNumberFormat="1" applyFont="1" applyAlignment="1">
      <alignment vertical="top" wrapText="1" shrinkToFit="1"/>
    </xf>
    <xf numFmtId="38" fontId="65" fillId="0" borderId="0" xfId="0" applyNumberFormat="1" applyFont="1" applyAlignment="1">
      <alignment horizontal="right" vertical="center" readingOrder="2"/>
    </xf>
    <xf numFmtId="38" fontId="65" fillId="0" borderId="0" xfId="8" applyNumberFormat="1" applyFont="1" applyFill="1" applyAlignment="1">
      <alignment horizontal="right" vertical="center" readingOrder="2"/>
    </xf>
    <xf numFmtId="40" fontId="65" fillId="0" borderId="0" xfId="0" applyNumberFormat="1" applyFont="1" applyAlignment="1">
      <alignment horizontal="right" vertical="center" readingOrder="2"/>
    </xf>
    <xf numFmtId="38" fontId="28" fillId="0" borderId="0" xfId="3" applyNumberFormat="1" applyFont="1" applyAlignment="1">
      <alignment vertical="center" readingOrder="2"/>
    </xf>
    <xf numFmtId="40" fontId="14" fillId="0" borderId="3" xfId="0" applyNumberFormat="1" applyFont="1" applyBorder="1" applyAlignment="1">
      <alignment horizontal="center" vertical="center" wrapText="1" readingOrder="2"/>
    </xf>
    <xf numFmtId="38" fontId="14" fillId="0" borderId="3" xfId="0" applyNumberFormat="1" applyFont="1" applyBorder="1" applyAlignment="1">
      <alignment horizontal="center" vertical="center" wrapText="1" readingOrder="2"/>
    </xf>
    <xf numFmtId="38" fontId="42" fillId="0" borderId="0" xfId="0" applyNumberFormat="1" applyFont="1" applyAlignment="1">
      <alignment horizontal="right" vertical="center" wrapText="1" indent="1" readingOrder="2"/>
    </xf>
    <xf numFmtId="38" fontId="74" fillId="0" borderId="0" xfId="0" applyNumberFormat="1" applyFont="1" applyAlignment="1">
      <alignment horizontal="right" vertical="center" wrapText="1" indent="1" readingOrder="2"/>
    </xf>
    <xf numFmtId="38" fontId="10" fillId="0" borderId="0" xfId="0" applyNumberFormat="1" applyFont="1" applyAlignment="1">
      <alignment horizontal="right" vertical="center" indent="1" readingOrder="2"/>
    </xf>
    <xf numFmtId="38" fontId="8" fillId="0" borderId="0" xfId="0" applyNumberFormat="1" applyFont="1" applyAlignment="1">
      <alignment horizontal="right" vertical="center" wrapText="1" indent="1" readingOrder="2"/>
    </xf>
    <xf numFmtId="38" fontId="3" fillId="0" borderId="0" xfId="0" applyNumberFormat="1" applyFont="1" applyAlignment="1">
      <alignment horizontal="right" vertical="center" indent="1" readingOrder="2"/>
    </xf>
    <xf numFmtId="38" fontId="6" fillId="0" borderId="0" xfId="0" applyNumberFormat="1" applyFont="1" applyAlignment="1">
      <alignment horizontal="right" vertical="center" indent="1" readingOrder="2"/>
    </xf>
    <xf numFmtId="38" fontId="9" fillId="0" borderId="0" xfId="0" applyNumberFormat="1" applyFont="1" applyAlignment="1">
      <alignment horizontal="right" vertical="center" wrapText="1" indent="1" readingOrder="2"/>
    </xf>
    <xf numFmtId="38" fontId="2" fillId="0" borderId="0" xfId="0" applyNumberFormat="1" applyFont="1" applyAlignment="1">
      <alignment horizontal="right" vertical="center" indent="1"/>
    </xf>
    <xf numFmtId="38" fontId="0" fillId="0" borderId="0" xfId="0" applyNumberFormat="1" applyAlignment="1">
      <alignment horizontal="right" indent="1"/>
    </xf>
    <xf numFmtId="38" fontId="55" fillId="0" borderId="0" xfId="0" applyNumberFormat="1" applyFont="1" applyAlignment="1">
      <alignment horizontal="right" vertical="center" shrinkToFit="1" readingOrder="2"/>
    </xf>
    <xf numFmtId="38" fontId="39" fillId="0" borderId="0" xfId="0" applyNumberFormat="1" applyFont="1" applyAlignment="1">
      <alignment horizontal="right" vertical="center" shrinkToFit="1" readingOrder="2"/>
    </xf>
    <xf numFmtId="38" fontId="37" fillId="0" borderId="0" xfId="0" applyNumberFormat="1" applyFont="1" applyAlignment="1">
      <alignment horizontal="right" vertical="center" shrinkToFit="1" readingOrder="2"/>
    </xf>
    <xf numFmtId="38" fontId="74" fillId="0" borderId="0" xfId="0" applyNumberFormat="1" applyFont="1" applyAlignment="1">
      <alignment horizontal="right" vertical="center" shrinkToFit="1" readingOrder="2"/>
    </xf>
    <xf numFmtId="38" fontId="42" fillId="0" borderId="0" xfId="0" applyNumberFormat="1" applyFont="1" applyAlignment="1">
      <alignment horizontal="right" vertical="center" shrinkToFit="1" readingOrder="2"/>
    </xf>
    <xf numFmtId="38" fontId="3" fillId="0" borderId="0" xfId="0" applyNumberFormat="1" applyFont="1" applyAlignment="1">
      <alignment horizontal="right" vertical="center" shrinkToFit="1" readingOrder="2"/>
    </xf>
    <xf numFmtId="38" fontId="6" fillId="0" borderId="0" xfId="0" applyNumberFormat="1" applyFont="1" applyAlignment="1">
      <alignment horizontal="right" vertical="center" shrinkToFit="1" readingOrder="2"/>
    </xf>
    <xf numFmtId="38" fontId="56" fillId="0" borderId="0" xfId="0" applyNumberFormat="1" applyFont="1" applyAlignment="1">
      <alignment horizontal="right" vertical="center" shrinkToFit="1" readingOrder="2"/>
    </xf>
    <xf numFmtId="38" fontId="10" fillId="0" borderId="0" xfId="0" applyNumberFormat="1" applyFont="1" applyAlignment="1">
      <alignment horizontal="right" vertical="center" shrinkToFit="1" readingOrder="2"/>
    </xf>
    <xf numFmtId="38" fontId="2" fillId="0" borderId="0" xfId="0" applyNumberFormat="1" applyFont="1" applyAlignment="1">
      <alignment horizontal="right" vertical="center" shrinkToFit="1"/>
    </xf>
    <xf numFmtId="38" fontId="0" fillId="0" borderId="0" xfId="0" applyNumberFormat="1" applyAlignment="1">
      <alignment horizontal="right" shrinkToFit="1"/>
    </xf>
    <xf numFmtId="38" fontId="41" fillId="0" borderId="0" xfId="0" applyNumberFormat="1" applyFont="1" applyAlignment="1">
      <alignment horizontal="center" vertical="center" shrinkToFit="1" readingOrder="2"/>
    </xf>
    <xf numFmtId="38" fontId="37" fillId="0" borderId="1" xfId="0" applyNumberFormat="1" applyFont="1" applyBorder="1" applyAlignment="1">
      <alignment horizontal="center" vertical="center" shrinkToFit="1" readingOrder="2"/>
    </xf>
    <xf numFmtId="38" fontId="37" fillId="0" borderId="0" xfId="0" applyNumberFormat="1" applyFont="1" applyAlignment="1">
      <alignment horizontal="center" vertical="center" shrinkToFit="1" readingOrder="2"/>
    </xf>
    <xf numFmtId="38" fontId="15" fillId="0" borderId="3" xfId="0" applyNumberFormat="1" applyFont="1" applyBorder="1" applyAlignment="1">
      <alignment horizontal="center" vertical="center" shrinkToFit="1"/>
    </xf>
    <xf numFmtId="38" fontId="69" fillId="0" borderId="0" xfId="0" applyNumberFormat="1" applyFont="1" applyAlignment="1">
      <alignment horizontal="center" vertical="center" shrinkToFit="1"/>
    </xf>
    <xf numFmtId="38" fontId="60" fillId="0" borderId="0" xfId="0" applyNumberFormat="1" applyFont="1" applyAlignment="1">
      <alignment horizontal="center" vertical="center" shrinkToFit="1" readingOrder="2"/>
    </xf>
    <xf numFmtId="38" fontId="112" fillId="0" borderId="3" xfId="0" applyNumberFormat="1" applyFont="1" applyBorder="1" applyAlignment="1">
      <alignment horizontal="center" vertical="center" shrinkToFit="1" readingOrder="2"/>
    </xf>
    <xf numFmtId="38" fontId="112" fillId="0" borderId="0" xfId="0" applyNumberFormat="1" applyFont="1" applyAlignment="1">
      <alignment horizontal="center" vertical="center" shrinkToFit="1" readingOrder="2"/>
    </xf>
    <xf numFmtId="38" fontId="111" fillId="0" borderId="3" xfId="0" applyNumberFormat="1" applyFont="1" applyBorder="1" applyAlignment="1">
      <alignment horizontal="center" vertical="center" shrinkToFit="1" readingOrder="2"/>
    </xf>
    <xf numFmtId="38" fontId="111" fillId="0" borderId="2" xfId="0" applyNumberFormat="1" applyFont="1" applyBorder="1" applyAlignment="1">
      <alignment horizontal="center" vertical="center" shrinkToFit="1" readingOrder="2"/>
    </xf>
    <xf numFmtId="38" fontId="111" fillId="0" borderId="4" xfId="0" applyNumberFormat="1" applyFont="1" applyBorder="1" applyAlignment="1">
      <alignment horizontal="center" vertical="center" shrinkToFit="1" readingOrder="2"/>
    </xf>
    <xf numFmtId="38" fontId="108" fillId="0" borderId="0" xfId="0" applyNumberFormat="1" applyFont="1" applyAlignment="1">
      <alignment horizontal="center" vertical="center" shrinkToFit="1"/>
    </xf>
    <xf numFmtId="38" fontId="50" fillId="0" borderId="0" xfId="0" applyNumberFormat="1" applyFont="1" applyAlignment="1">
      <alignment shrinkToFit="1"/>
    </xf>
    <xf numFmtId="38" fontId="9" fillId="0" borderId="0" xfId="0" applyNumberFormat="1" applyFont="1" applyAlignment="1">
      <alignment vertical="center" shrinkToFit="1" readingOrder="2"/>
    </xf>
    <xf numFmtId="38" fontId="10" fillId="0" borderId="0" xfId="0" applyNumberFormat="1" applyFont="1" applyAlignment="1">
      <alignment vertical="center" shrinkToFit="1" readingOrder="2"/>
    </xf>
    <xf numFmtId="38" fontId="0" fillId="0" borderId="0" xfId="0" applyNumberFormat="1" applyAlignment="1">
      <alignment shrinkToFit="1"/>
    </xf>
    <xf numFmtId="38" fontId="112" fillId="0" borderId="2" xfId="0" applyNumberFormat="1" applyFont="1" applyBorder="1" applyAlignment="1">
      <alignment horizontal="center" vertical="center" shrinkToFit="1" readingOrder="2"/>
    </xf>
    <xf numFmtId="38" fontId="50" fillId="0" borderId="0" xfId="0" applyNumberFormat="1" applyFont="1" applyAlignment="1">
      <alignment vertical="center" shrinkToFit="1" readingOrder="2"/>
    </xf>
    <xf numFmtId="38" fontId="6" fillId="0" borderId="0" xfId="0" applyNumberFormat="1" applyFont="1" applyAlignment="1">
      <alignment vertical="center" shrinkToFit="1" readingOrder="2"/>
    </xf>
    <xf numFmtId="38" fontId="14" fillId="2" borderId="0" xfId="0" applyNumberFormat="1" applyFont="1" applyFill="1" applyAlignment="1">
      <alignment vertical="top" wrapText="1" readingOrder="2"/>
    </xf>
    <xf numFmtId="38" fontId="14" fillId="0" borderId="0" xfId="0" applyNumberFormat="1" applyFont="1" applyAlignment="1">
      <alignment horizontal="right" vertical="center" indent="1"/>
    </xf>
    <xf numFmtId="38" fontId="0" fillId="0" borderId="0" xfId="0" applyNumberFormat="1" applyAlignment="1">
      <alignment horizontal="right" wrapText="1" indent="1"/>
    </xf>
    <xf numFmtId="38" fontId="0" fillId="0" borderId="0" xfId="0" applyNumberFormat="1" applyAlignment="1">
      <alignment horizontal="right" wrapText="1" indent="7"/>
    </xf>
    <xf numFmtId="38" fontId="10" fillId="0" borderId="0" xfId="0" applyNumberFormat="1" applyFont="1" applyAlignment="1">
      <alignment horizontal="right" vertical="center" wrapText="1" indent="7" readingOrder="2"/>
    </xf>
    <xf numFmtId="38" fontId="25" fillId="0" borderId="0" xfId="2" applyNumberFormat="1" applyFont="1" applyAlignment="1">
      <alignment vertical="center"/>
    </xf>
    <xf numFmtId="38" fontId="14" fillId="0" borderId="0" xfId="2" applyNumberFormat="1" applyFont="1" applyAlignment="1">
      <alignment vertical="top" wrapText="1" readingOrder="2"/>
    </xf>
    <xf numFmtId="38" fontId="25" fillId="0" borderId="0" xfId="2" applyNumberFormat="1" applyFont="1" applyAlignment="1">
      <alignment vertical="center" readingOrder="2"/>
    </xf>
    <xf numFmtId="38" fontId="19" fillId="0" borderId="0" xfId="0" applyNumberFormat="1" applyFont="1" applyAlignment="1">
      <alignment horizontal="right" vertical="center" wrapText="1" readingOrder="2"/>
    </xf>
    <xf numFmtId="38" fontId="17" fillId="0" borderId="0" xfId="0" applyNumberFormat="1" applyFont="1" applyAlignment="1">
      <alignment horizontal="right" vertical="center" textRotation="90"/>
    </xf>
    <xf numFmtId="38" fontId="22" fillId="0" borderId="0" xfId="2" applyNumberFormat="1" applyAlignment="1">
      <alignment horizontal="right"/>
    </xf>
    <xf numFmtId="38" fontId="22" fillId="0" borderId="0" xfId="2" applyNumberFormat="1" applyAlignment="1">
      <alignment horizontal="right" vertical="center"/>
    </xf>
    <xf numFmtId="38" fontId="24" fillId="0" borderId="0" xfId="2" applyNumberFormat="1" applyFont="1" applyAlignment="1">
      <alignment horizontal="right" vertical="center" indent="1" readingOrder="2"/>
    </xf>
    <xf numFmtId="38" fontId="27" fillId="0" borderId="0" xfId="0" applyNumberFormat="1" applyFont="1"/>
    <xf numFmtId="38" fontId="19" fillId="0" borderId="0" xfId="0" applyNumberFormat="1" applyFont="1" applyAlignment="1">
      <alignment horizontal="center" vertical="center" wrapText="1"/>
    </xf>
    <xf numFmtId="38" fontId="106" fillId="0" borderId="0" xfId="0" applyNumberFormat="1" applyFont="1" applyAlignment="1">
      <alignment horizontal="center" vertical="center" wrapText="1" readingOrder="2"/>
    </xf>
    <xf numFmtId="38" fontId="105" fillId="0" borderId="0" xfId="0" applyNumberFormat="1" applyFont="1" applyAlignment="1">
      <alignment horizontal="center" vertical="center" wrapText="1"/>
    </xf>
    <xf numFmtId="38" fontId="119" fillId="0" borderId="0" xfId="8" applyNumberFormat="1" applyFont="1" applyFill="1" applyAlignment="1">
      <alignment horizontal="center" vertical="center" wrapText="1"/>
    </xf>
    <xf numFmtId="38" fontId="119" fillId="0" borderId="0" xfId="0" applyNumberFormat="1" applyFont="1" applyAlignment="1">
      <alignment horizontal="center" vertical="center" wrapText="1"/>
    </xf>
    <xf numFmtId="38" fontId="19" fillId="0" borderId="0" xfId="0" applyNumberFormat="1" applyFont="1" applyAlignment="1">
      <alignment horizontal="center" vertical="center"/>
    </xf>
    <xf numFmtId="38" fontId="120" fillId="0" borderId="0" xfId="0" applyNumberFormat="1" applyFont="1"/>
    <xf numFmtId="38" fontId="35" fillId="0" borderId="0" xfId="0" applyNumberFormat="1" applyFont="1" applyAlignment="1">
      <alignment vertical="center" wrapText="1" readingOrder="2"/>
    </xf>
    <xf numFmtId="38" fontId="18" fillId="0" borderId="0" xfId="0" applyNumberFormat="1" applyFont="1" applyAlignment="1">
      <alignment vertical="center" wrapText="1" readingOrder="2"/>
    </xf>
    <xf numFmtId="38" fontId="18" fillId="0" borderId="0" xfId="0" applyNumberFormat="1" applyFont="1" applyAlignment="1">
      <alignment horizontal="center" vertical="center" wrapText="1" readingOrder="2"/>
    </xf>
    <xf numFmtId="38" fontId="16" fillId="0" borderId="25" xfId="5" applyNumberFormat="1" applyFont="1" applyFill="1" applyBorder="1" applyAlignment="1">
      <alignment horizontal="center" vertical="center" shrinkToFit="1" readingOrder="2"/>
    </xf>
    <xf numFmtId="38" fontId="14" fillId="0" borderId="0" xfId="0" applyNumberFormat="1" applyFont="1" applyAlignment="1">
      <alignment horizontal="right" shrinkToFit="1" readingOrder="2"/>
    </xf>
    <xf numFmtId="38" fontId="14" fillId="0" borderId="0" xfId="0" applyNumberFormat="1" applyFont="1" applyAlignment="1">
      <alignment vertical="center" shrinkToFit="1" readingOrder="2"/>
    </xf>
    <xf numFmtId="38" fontId="14" fillId="0" borderId="0" xfId="0" applyNumberFormat="1" applyFont="1" applyAlignment="1">
      <alignment horizontal="right" vertical="center" shrinkToFit="1" readingOrder="2"/>
    </xf>
    <xf numFmtId="38" fontId="38" fillId="0" borderId="0" xfId="0" applyNumberFormat="1" applyFont="1" applyAlignment="1">
      <alignment horizontal="center" shrinkToFit="1"/>
    </xf>
    <xf numFmtId="38" fontId="38" fillId="0" borderId="0" xfId="0" applyNumberFormat="1" applyFont="1" applyAlignment="1">
      <alignment shrinkToFit="1"/>
    </xf>
    <xf numFmtId="38" fontId="35" fillId="0" borderId="0" xfId="0" applyNumberFormat="1" applyFont="1" applyAlignment="1">
      <alignment shrinkToFit="1"/>
    </xf>
    <xf numFmtId="38" fontId="18" fillId="0" borderId="0" xfId="0" applyNumberFormat="1" applyFont="1" applyAlignment="1">
      <alignment vertical="top" shrinkToFit="1" readingOrder="2"/>
    </xf>
    <xf numFmtId="38" fontId="18" fillId="0" borderId="0" xfId="0" applyNumberFormat="1" applyFont="1" applyAlignment="1">
      <alignment vertical="center" shrinkToFit="1" readingOrder="2"/>
    </xf>
    <xf numFmtId="38" fontId="121" fillId="0" borderId="0" xfId="0" applyNumberFormat="1" applyFont="1" applyAlignment="1">
      <alignment horizontal="right" vertical="center" shrinkToFit="1" readingOrder="2"/>
    </xf>
    <xf numFmtId="38" fontId="104" fillId="0" borderId="0" xfId="0" applyNumberFormat="1" applyFont="1" applyAlignment="1">
      <alignment shrinkToFit="1"/>
    </xf>
    <xf numFmtId="38" fontId="36" fillId="0" borderId="0" xfId="0" applyNumberFormat="1" applyFont="1" applyAlignment="1">
      <alignment shrinkToFit="1"/>
    </xf>
    <xf numFmtId="38" fontId="18" fillId="0" borderId="0" xfId="0" applyNumberFormat="1" applyFont="1" applyAlignment="1">
      <alignment horizontal="center" vertical="center" shrinkToFit="1" readingOrder="2"/>
    </xf>
    <xf numFmtId="38" fontId="43" fillId="0" borderId="0" xfId="0" applyNumberFormat="1" applyFont="1" applyAlignment="1">
      <alignment horizontal="center" vertical="center" shrinkToFit="1" readingOrder="2"/>
    </xf>
    <xf numFmtId="38" fontId="38" fillId="0" borderId="0" xfId="0" applyNumberFormat="1" applyFont="1" applyAlignment="1">
      <alignment horizontal="center" vertical="center" shrinkToFit="1" readingOrder="2"/>
    </xf>
    <xf numFmtId="49" fontId="16" fillId="0" borderId="0" xfId="0" applyNumberFormat="1" applyFont="1" applyAlignment="1">
      <alignment horizontal="center" vertical="center" shrinkToFit="1"/>
    </xf>
    <xf numFmtId="38" fontId="19" fillId="0" borderId="0" xfId="0" applyNumberFormat="1" applyFont="1" applyAlignment="1">
      <alignment horizontal="center" vertical="center" shrinkToFit="1"/>
    </xf>
    <xf numFmtId="38" fontId="18" fillId="0" borderId="0" xfId="0" applyNumberFormat="1" applyFont="1" applyAlignment="1">
      <alignment horizontal="center" vertical="center" shrinkToFit="1"/>
    </xf>
    <xf numFmtId="38" fontId="18" fillId="0" borderId="8" xfId="0" applyNumberFormat="1" applyFont="1" applyBorder="1" applyAlignment="1">
      <alignment horizontal="center" vertical="center" shrinkToFit="1"/>
    </xf>
    <xf numFmtId="38" fontId="14" fillId="0" borderId="31" xfId="0" applyNumberFormat="1" applyFont="1" applyBorder="1" applyAlignment="1">
      <alignment horizontal="center" vertical="center"/>
    </xf>
    <xf numFmtId="38" fontId="14" fillId="0" borderId="19" xfId="0" applyNumberFormat="1" applyFont="1" applyBorder="1" applyAlignment="1">
      <alignment horizontal="center" vertical="center" wrapText="1" readingOrder="2"/>
    </xf>
    <xf numFmtId="38" fontId="14" fillId="0" borderId="19" xfId="0" applyNumberFormat="1" applyFont="1" applyBorder="1" applyAlignment="1">
      <alignment horizontal="center" vertical="center"/>
    </xf>
    <xf numFmtId="38" fontId="37" fillId="4" borderId="26" xfId="0" applyNumberFormat="1" applyFont="1" applyFill="1" applyBorder="1" applyAlignment="1">
      <alignment horizontal="center" vertical="center" shrinkToFit="1" readingOrder="2"/>
    </xf>
    <xf numFmtId="38" fontId="66" fillId="4" borderId="26" xfId="5" applyNumberFormat="1" applyFont="1" applyFill="1" applyBorder="1" applyAlignment="1">
      <alignment horizontal="center" vertical="center" shrinkToFit="1" readingOrder="2"/>
    </xf>
    <xf numFmtId="38" fontId="15" fillId="4" borderId="26" xfId="5" applyNumberFormat="1" applyFont="1" applyFill="1" applyBorder="1" applyAlignment="1">
      <alignment horizontal="center" vertical="center" shrinkToFit="1"/>
    </xf>
    <xf numFmtId="38" fontId="37" fillId="4" borderId="26" xfId="0" applyNumberFormat="1" applyFont="1" applyFill="1" applyBorder="1" applyAlignment="1">
      <alignment horizontal="center" vertical="center" wrapText="1" readingOrder="2"/>
    </xf>
    <xf numFmtId="38" fontId="15" fillId="4" borderId="26" xfId="0" applyNumberFormat="1" applyFont="1" applyFill="1" applyBorder="1" applyAlignment="1">
      <alignment horizontal="center" vertical="center"/>
    </xf>
    <xf numFmtId="38" fontId="15" fillId="4" borderId="26" xfId="5" applyNumberFormat="1" applyFont="1" applyFill="1" applyBorder="1" applyAlignment="1">
      <alignment horizontal="center" vertical="center" shrinkToFit="1" readingOrder="2"/>
    </xf>
    <xf numFmtId="38" fontId="19" fillId="4" borderId="26" xfId="5" applyNumberFormat="1" applyFont="1" applyFill="1" applyBorder="1" applyAlignment="1">
      <alignment horizontal="center" vertical="center" shrinkToFit="1" readingOrder="2"/>
    </xf>
    <xf numFmtId="38" fontId="19" fillId="4" borderId="26" xfId="5" applyNumberFormat="1" applyFont="1" applyFill="1" applyBorder="1" applyAlignment="1">
      <alignment horizontal="center" vertical="center" shrinkToFit="1"/>
    </xf>
    <xf numFmtId="38" fontId="14" fillId="0" borderId="26" xfId="5" applyNumberFormat="1" applyFont="1" applyFill="1" applyBorder="1" applyAlignment="1">
      <alignment horizontal="center" vertical="center" shrinkToFit="1" readingOrder="2"/>
    </xf>
    <xf numFmtId="38" fontId="37" fillId="0" borderId="26" xfId="0" applyNumberFormat="1" applyFont="1" applyBorder="1" applyAlignment="1">
      <alignment horizontal="center" vertical="center" wrapText="1" readingOrder="2"/>
    </xf>
    <xf numFmtId="38" fontId="14" fillId="0" borderId="26" xfId="0" applyNumberFormat="1" applyFont="1" applyBorder="1" applyAlignment="1">
      <alignment horizontal="center" vertical="center"/>
    </xf>
    <xf numFmtId="38" fontId="15" fillId="0" borderId="26" xfId="0" applyNumberFormat="1" applyFont="1" applyBorder="1" applyAlignment="1">
      <alignment horizontal="center" vertical="center"/>
    </xf>
    <xf numFmtId="38" fontId="14" fillId="0" borderId="21" xfId="0" applyNumberFormat="1" applyFont="1" applyBorder="1" applyAlignment="1">
      <alignment horizontal="center" vertical="center"/>
    </xf>
    <xf numFmtId="38" fontId="14" fillId="0" borderId="27" xfId="5" applyNumberFormat="1" applyFont="1" applyFill="1" applyBorder="1" applyAlignment="1">
      <alignment horizontal="center" vertical="center" shrinkToFit="1" readingOrder="2"/>
    </xf>
    <xf numFmtId="38" fontId="14" fillId="0" borderId="28" xfId="5" applyNumberFormat="1" applyFont="1" applyFill="1" applyBorder="1" applyAlignment="1">
      <alignment horizontal="center" vertical="center" shrinkToFit="1" readingOrder="2"/>
    </xf>
    <xf numFmtId="38" fontId="14" fillId="0" borderId="35" xfId="0" applyNumberFormat="1" applyFont="1" applyBorder="1" applyAlignment="1">
      <alignment horizontal="center" vertical="center"/>
    </xf>
    <xf numFmtId="38" fontId="14" fillId="0" borderId="10" xfId="0" applyNumberFormat="1" applyFont="1" applyBorder="1" applyAlignment="1">
      <alignment horizontal="center" vertical="center" wrapText="1" readingOrder="2"/>
    </xf>
    <xf numFmtId="38" fontId="14" fillId="0" borderId="10" xfId="0" applyNumberFormat="1" applyFont="1" applyBorder="1" applyAlignment="1">
      <alignment horizontal="center" vertical="center"/>
    </xf>
    <xf numFmtId="38" fontId="14" fillId="0" borderId="36" xfId="0" applyNumberFormat="1" applyFont="1" applyBorder="1" applyAlignment="1">
      <alignment horizontal="center" vertical="center"/>
    </xf>
    <xf numFmtId="38" fontId="14" fillId="0" borderId="34" xfId="5" applyNumberFormat="1" applyFont="1" applyFill="1" applyBorder="1" applyAlignment="1">
      <alignment horizontal="center" vertical="center" shrinkToFit="1"/>
    </xf>
    <xf numFmtId="38" fontId="37" fillId="0" borderId="32" xfId="0" applyNumberFormat="1" applyFont="1" applyBorder="1" applyAlignment="1">
      <alignment horizontal="center" vertical="center" wrapText="1" readingOrder="2"/>
    </xf>
    <xf numFmtId="38" fontId="14" fillId="0" borderId="32" xfId="0" applyNumberFormat="1" applyFont="1" applyBorder="1" applyAlignment="1">
      <alignment horizontal="center" vertical="center"/>
    </xf>
    <xf numFmtId="38" fontId="14" fillId="0" borderId="32" xfId="5" applyNumberFormat="1" applyFont="1" applyFill="1" applyBorder="1" applyAlignment="1">
      <alignment horizontal="center" vertical="center" shrinkToFit="1"/>
    </xf>
    <xf numFmtId="38" fontId="15" fillId="0" borderId="32" xfId="0" applyNumberFormat="1" applyFont="1" applyBorder="1" applyAlignment="1">
      <alignment horizontal="center" vertical="center"/>
    </xf>
    <xf numFmtId="38" fontId="14" fillId="0" borderId="32" xfId="5" applyNumberFormat="1" applyFont="1" applyFill="1" applyBorder="1" applyAlignment="1">
      <alignment horizontal="center" vertical="center" shrinkToFit="1" readingOrder="2"/>
    </xf>
    <xf numFmtId="38" fontId="14" fillId="0" borderId="33" xfId="5" applyNumberFormat="1" applyFont="1" applyFill="1" applyBorder="1" applyAlignment="1">
      <alignment horizontal="center" vertical="center" shrinkToFit="1" readingOrder="2"/>
    </xf>
    <xf numFmtId="38" fontId="19" fillId="0" borderId="37" xfId="0" applyNumberFormat="1" applyFont="1" applyBorder="1" applyAlignment="1">
      <alignment horizontal="center" vertical="center" shrinkToFit="1" readingOrder="2"/>
    </xf>
    <xf numFmtId="38" fontId="19" fillId="0" borderId="38" xfId="0" applyNumberFormat="1" applyFont="1" applyBorder="1" applyAlignment="1">
      <alignment horizontal="center" vertical="center" shrinkToFit="1" readingOrder="2"/>
    </xf>
    <xf numFmtId="38" fontId="19" fillId="0" borderId="39" xfId="0" applyNumberFormat="1" applyFont="1" applyBorder="1" applyAlignment="1">
      <alignment horizontal="center" vertical="center" shrinkToFit="1" readingOrder="2"/>
    </xf>
    <xf numFmtId="49" fontId="16" fillId="0" borderId="37" xfId="0" applyNumberFormat="1" applyFont="1" applyBorder="1" applyAlignment="1">
      <alignment horizontal="center" vertical="center" shrinkToFit="1"/>
    </xf>
    <xf numFmtId="49" fontId="16" fillId="0" borderId="38" xfId="0" applyNumberFormat="1" applyFont="1" applyBorder="1" applyAlignment="1">
      <alignment horizontal="center" vertical="center" shrinkToFit="1"/>
    </xf>
    <xf numFmtId="49" fontId="16" fillId="0" borderId="39" xfId="0" applyNumberFormat="1" applyFont="1" applyBorder="1" applyAlignment="1">
      <alignment horizontal="center" vertical="center" shrinkToFit="1"/>
    </xf>
    <xf numFmtId="38" fontId="38" fillId="0" borderId="39" xfId="0" applyNumberFormat="1" applyFont="1" applyBorder="1" applyAlignment="1">
      <alignment horizontal="center" vertical="center" shrinkToFit="1" readingOrder="2"/>
    </xf>
    <xf numFmtId="38" fontId="18" fillId="0" borderId="40" xfId="5" applyNumberFormat="1" applyFont="1" applyFill="1" applyBorder="1" applyAlignment="1">
      <alignment horizontal="center" vertical="center" shrinkToFit="1" readingOrder="2"/>
    </xf>
    <xf numFmtId="38" fontId="18" fillId="0" borderId="41" xfId="0" applyNumberFormat="1" applyFont="1" applyBorder="1" applyAlignment="1">
      <alignment horizontal="center" vertical="center" shrinkToFit="1"/>
    </xf>
    <xf numFmtId="38" fontId="18" fillId="0" borderId="42" xfId="5" applyNumberFormat="1" applyFont="1" applyFill="1" applyBorder="1" applyAlignment="1">
      <alignment horizontal="center" vertical="center" shrinkToFit="1" readingOrder="2"/>
    </xf>
    <xf numFmtId="38" fontId="18" fillId="0" borderId="43" xfId="5" applyNumberFormat="1" applyFont="1" applyFill="1" applyBorder="1" applyAlignment="1">
      <alignment horizontal="center" vertical="center" shrinkToFit="1" readingOrder="2"/>
    </xf>
    <xf numFmtId="38" fontId="18" fillId="0" borderId="44" xfId="0" applyNumberFormat="1" applyFont="1" applyBorder="1" applyAlignment="1">
      <alignment horizontal="center" vertical="center" shrinkToFit="1"/>
    </xf>
    <xf numFmtId="38" fontId="18" fillId="0" borderId="45" xfId="5" applyNumberFormat="1" applyFont="1" applyFill="1" applyBorder="1" applyAlignment="1">
      <alignment horizontal="center" vertical="center" shrinkToFit="1" readingOrder="2"/>
    </xf>
    <xf numFmtId="38" fontId="18" fillId="0" borderId="43" xfId="5" applyNumberFormat="1" applyFont="1" applyFill="1" applyBorder="1" applyAlignment="1">
      <alignment horizontal="center" vertical="center" shrinkToFit="1"/>
    </xf>
    <xf numFmtId="38" fontId="18" fillId="0" borderId="40" xfId="0" applyNumberFormat="1" applyFont="1" applyBorder="1" applyAlignment="1">
      <alignment horizontal="center" vertical="center" shrinkToFit="1"/>
    </xf>
    <xf numFmtId="38" fontId="18" fillId="0" borderId="42" xfId="0" applyNumberFormat="1" applyFont="1" applyBorder="1" applyAlignment="1">
      <alignment horizontal="center" vertical="center" shrinkToFit="1"/>
    </xf>
    <xf numFmtId="38" fontId="18" fillId="0" borderId="46" xfId="0" applyNumberFormat="1" applyFont="1" applyBorder="1" applyAlignment="1">
      <alignment horizontal="center" vertical="center" shrinkToFit="1"/>
    </xf>
    <xf numFmtId="38" fontId="18" fillId="0" borderId="47" xfId="0" applyNumberFormat="1" applyFont="1" applyBorder="1" applyAlignment="1">
      <alignment horizontal="center" vertical="center" shrinkToFit="1"/>
    </xf>
    <xf numFmtId="38" fontId="18" fillId="0" borderId="43" xfId="0" applyNumberFormat="1" applyFont="1" applyBorder="1" applyAlignment="1">
      <alignment horizontal="center" vertical="center" shrinkToFit="1"/>
    </xf>
    <xf numFmtId="38" fontId="18" fillId="0" borderId="45" xfId="0" applyNumberFormat="1" applyFont="1" applyBorder="1" applyAlignment="1">
      <alignment horizontal="center" vertical="center" shrinkToFit="1"/>
    </xf>
    <xf numFmtId="38" fontId="38" fillId="0" borderId="0" xfId="0" applyNumberFormat="1" applyFont="1" applyAlignment="1">
      <alignment horizontal="right" vertical="center"/>
    </xf>
    <xf numFmtId="38" fontId="35" fillId="0" borderId="0" xfId="0" applyNumberFormat="1" applyFont="1" applyAlignment="1">
      <alignment horizontal="right" vertical="center"/>
    </xf>
    <xf numFmtId="38" fontId="35" fillId="0" borderId="0" xfId="0" applyNumberFormat="1" applyFont="1" applyAlignment="1">
      <alignment horizontal="right" vertical="center" readingOrder="2"/>
    </xf>
    <xf numFmtId="38" fontId="35" fillId="0" borderId="1" xfId="0" applyNumberFormat="1" applyFont="1" applyBorder="1" applyAlignment="1">
      <alignment horizontal="right" vertical="center" indent="1"/>
    </xf>
    <xf numFmtId="38" fontId="35" fillId="0" borderId="0" xfId="0" applyNumberFormat="1" applyFont="1" applyAlignment="1">
      <alignment horizontal="right" vertical="center" indent="1"/>
    </xf>
    <xf numFmtId="38" fontId="19" fillId="0" borderId="0" xfId="0" applyNumberFormat="1" applyFont="1" applyAlignment="1">
      <alignment horizontal="center" vertical="center" shrinkToFit="1" readingOrder="2"/>
    </xf>
    <xf numFmtId="38" fontId="38" fillId="0" borderId="1" xfId="0" applyNumberFormat="1" applyFont="1" applyBorder="1" applyAlignment="1">
      <alignment horizontal="center" vertical="center" shrinkToFit="1" readingOrder="2"/>
    </xf>
    <xf numFmtId="38" fontId="35" fillId="0" borderId="0" xfId="0" applyNumberFormat="1" applyFont="1" applyAlignment="1">
      <alignment horizontal="center" vertical="center" shrinkToFit="1"/>
    </xf>
    <xf numFmtId="38" fontId="19" fillId="0" borderId="4" xfId="0" applyNumberFormat="1" applyFont="1" applyBorder="1" applyAlignment="1">
      <alignment horizontal="center" vertical="center" shrinkToFit="1" readingOrder="2"/>
    </xf>
    <xf numFmtId="38" fontId="0" fillId="0" borderId="0" xfId="0" applyNumberFormat="1" applyAlignment="1">
      <alignment horizontal="center" vertical="center" shrinkToFit="1"/>
    </xf>
    <xf numFmtId="38" fontId="123" fillId="0" borderId="0" xfId="0" applyNumberFormat="1" applyFont="1" applyAlignment="1">
      <alignment horizontal="center" vertical="center" shrinkToFit="1" readingOrder="2"/>
    </xf>
    <xf numFmtId="38" fontId="35" fillId="0" borderId="0" xfId="0" applyNumberFormat="1" applyFont="1" applyAlignment="1">
      <alignment horizontal="center" vertical="center" shrinkToFit="1" readingOrder="2"/>
    </xf>
    <xf numFmtId="38" fontId="38" fillId="0" borderId="4" xfId="0" applyNumberFormat="1" applyFont="1" applyBorder="1" applyAlignment="1">
      <alignment horizontal="center" vertical="center" shrinkToFit="1"/>
    </xf>
    <xf numFmtId="38" fontId="18" fillId="0" borderId="0" xfId="0" applyNumberFormat="1" applyFont="1" applyAlignment="1">
      <alignment horizontal="right" shrinkToFit="1" readingOrder="2"/>
    </xf>
    <xf numFmtId="38" fontId="14" fillId="0" borderId="4" xfId="0" applyNumberFormat="1" applyFont="1" applyBorder="1" applyAlignment="1">
      <alignment horizontal="center" vertical="center" shrinkToFit="1"/>
    </xf>
    <xf numFmtId="38" fontId="35" fillId="0" borderId="0" xfId="0" applyNumberFormat="1" applyFont="1" applyAlignment="1">
      <alignment horizontal="right" indent="1" shrinkToFit="1"/>
    </xf>
    <xf numFmtId="38" fontId="18" fillId="0" borderId="0" xfId="0" applyNumberFormat="1" applyFont="1" applyAlignment="1">
      <alignment horizontal="right" vertical="center" indent="1" shrinkToFit="1" readingOrder="2"/>
    </xf>
    <xf numFmtId="38" fontId="14" fillId="0" borderId="0" xfId="7" applyNumberFormat="1" applyFont="1" applyAlignment="1">
      <alignment horizontal="right" vertical="top" wrapText="1" indent="1" shrinkToFit="1"/>
    </xf>
    <xf numFmtId="38" fontId="21" fillId="0" borderId="0" xfId="7" applyNumberFormat="1" applyFont="1" applyAlignment="1">
      <alignment horizontal="right" vertical="top" wrapText="1" indent="1" shrinkToFit="1"/>
    </xf>
    <xf numFmtId="38" fontId="21" fillId="0" borderId="0" xfId="7" applyNumberFormat="1" applyFont="1" applyAlignment="1">
      <alignment horizontal="right" vertical="top" wrapText="1" shrinkToFit="1"/>
    </xf>
    <xf numFmtId="38" fontId="43" fillId="0" borderId="0" xfId="0" applyNumberFormat="1" applyFont="1" applyAlignment="1">
      <alignment horizontal="right" vertical="center" wrapText="1" indent="1" readingOrder="2"/>
    </xf>
    <xf numFmtId="38" fontId="15" fillId="0" borderId="1" xfId="0" applyNumberFormat="1" applyFont="1" applyBorder="1" applyAlignment="1">
      <alignment horizontal="right" vertical="center" indent="2" readingOrder="2"/>
    </xf>
    <xf numFmtId="38" fontId="16" fillId="0" borderId="0" xfId="7" applyNumberFormat="1" applyFont="1" applyAlignment="1">
      <alignment horizontal="right" vertical="center" wrapText="1" indent="1" shrinkToFit="1"/>
    </xf>
    <xf numFmtId="38" fontId="15" fillId="0" borderId="0" xfId="7" applyNumberFormat="1" applyFont="1" applyAlignment="1">
      <alignment horizontal="right" vertical="top" wrapText="1" indent="1" shrinkToFit="1"/>
    </xf>
    <xf numFmtId="38" fontId="21" fillId="0" borderId="0" xfId="7" applyNumberFormat="1" applyFont="1" applyAlignment="1">
      <alignment horizontal="right" wrapText="1" indent="1" shrinkToFit="1"/>
    </xf>
    <xf numFmtId="38" fontId="21" fillId="0" borderId="0" xfId="7" applyNumberFormat="1" applyFont="1" applyAlignment="1">
      <alignment vertical="top" shrinkToFit="1"/>
    </xf>
    <xf numFmtId="38" fontId="62" fillId="0" borderId="0" xfId="0" applyNumberFormat="1" applyFont="1" applyAlignment="1">
      <alignment shrinkToFit="1"/>
    </xf>
    <xf numFmtId="38" fontId="65" fillId="0" borderId="0" xfId="7" applyNumberFormat="1" applyFont="1" applyAlignment="1">
      <alignment vertical="top" shrinkToFit="1"/>
    </xf>
    <xf numFmtId="40" fontId="62" fillId="0" borderId="0" xfId="0" applyNumberFormat="1" applyFont="1" applyAlignment="1">
      <alignment shrinkToFit="1"/>
    </xf>
    <xf numFmtId="40" fontId="65" fillId="0" borderId="0" xfId="7" applyNumberFormat="1" applyFont="1" applyAlignment="1">
      <alignment horizontal="center" vertical="top" shrinkToFit="1"/>
    </xf>
    <xf numFmtId="38" fontId="21" fillId="0" borderId="0" xfId="0" applyNumberFormat="1" applyFont="1" applyAlignment="1">
      <alignment horizontal="center" vertical="center" shrinkToFit="1" readingOrder="2"/>
    </xf>
    <xf numFmtId="38" fontId="62" fillId="0" borderId="0" xfId="0" applyNumberFormat="1" applyFont="1" applyAlignment="1">
      <alignment horizontal="center" shrinkToFit="1"/>
    </xf>
    <xf numFmtId="38" fontId="65" fillId="0" borderId="0" xfId="0" applyNumberFormat="1" applyFont="1" applyAlignment="1">
      <alignment horizontal="center" vertical="center" shrinkToFit="1" readingOrder="2"/>
    </xf>
    <xf numFmtId="38" fontId="0" fillId="0" borderId="0" xfId="0" applyNumberFormat="1" applyAlignment="1">
      <alignment horizontal="center" shrinkToFit="1"/>
    </xf>
    <xf numFmtId="38" fontId="21" fillId="0" borderId="0" xfId="7" applyNumberFormat="1" applyFont="1" applyAlignment="1">
      <alignment horizontal="center" vertical="top" shrinkToFit="1"/>
    </xf>
    <xf numFmtId="38" fontId="65" fillId="0" borderId="0" xfId="7" applyNumberFormat="1" applyFont="1" applyAlignment="1">
      <alignment horizontal="center" vertical="top" shrinkToFit="1"/>
    </xf>
    <xf numFmtId="38" fontId="66" fillId="0" borderId="0" xfId="0" applyNumberFormat="1" applyFont="1" applyAlignment="1">
      <alignment horizontal="right" vertical="center" shrinkToFit="1" readingOrder="2"/>
    </xf>
    <xf numFmtId="38" fontId="66" fillId="0" borderId="0" xfId="0" applyNumberFormat="1" applyFont="1" applyAlignment="1">
      <alignment horizontal="right" vertical="center" wrapText="1" readingOrder="2"/>
    </xf>
    <xf numFmtId="38" fontId="66" fillId="0" borderId="1" xfId="7" applyNumberFormat="1" applyFont="1" applyBorder="1" applyAlignment="1">
      <alignment horizontal="center" vertical="center" shrinkToFit="1"/>
    </xf>
    <xf numFmtId="38" fontId="124" fillId="0" borderId="0" xfId="8" applyNumberFormat="1" applyFont="1" applyFill="1"/>
    <xf numFmtId="40" fontId="124" fillId="0" borderId="0" xfId="0" applyNumberFormat="1" applyFont="1"/>
    <xf numFmtId="38" fontId="124" fillId="0" borderId="0" xfId="0" applyNumberFormat="1" applyFont="1"/>
    <xf numFmtId="38" fontId="66" fillId="0" borderId="1" xfId="0" applyNumberFormat="1" applyFont="1" applyBorder="1" applyAlignment="1">
      <alignment horizontal="center" vertical="center" shrinkToFit="1" readingOrder="2"/>
    </xf>
    <xf numFmtId="38" fontId="124" fillId="0" borderId="0" xfId="8" applyNumberFormat="1" applyFont="1" applyFill="1" applyBorder="1"/>
    <xf numFmtId="38" fontId="66" fillId="0" borderId="0" xfId="0" applyNumberFormat="1" applyFont="1" applyAlignment="1">
      <alignment horizontal="center" vertical="center" shrinkToFit="1" readingOrder="2"/>
    </xf>
    <xf numFmtId="38" fontId="66" fillId="0" borderId="0" xfId="0" applyNumberFormat="1" applyFont="1" applyAlignment="1">
      <alignment horizontal="center" vertical="center" wrapText="1" readingOrder="2"/>
    </xf>
    <xf numFmtId="38" fontId="16" fillId="0" borderId="0" xfId="7" applyNumberFormat="1" applyFont="1" applyAlignment="1">
      <alignment horizontal="center" vertical="top" wrapText="1" shrinkToFit="1"/>
    </xf>
    <xf numFmtId="40" fontId="16" fillId="0" borderId="0" xfId="7" applyNumberFormat="1" applyFont="1" applyAlignment="1">
      <alignment horizontal="center" vertical="center" shrinkToFit="1"/>
    </xf>
    <xf numFmtId="38" fontId="36" fillId="0" borderId="0" xfId="7" applyNumberFormat="1" applyFont="1" applyAlignment="1">
      <alignment horizontal="center" vertical="center" shrinkToFit="1"/>
    </xf>
    <xf numFmtId="38" fontId="16" fillId="0" borderId="0" xfId="0" applyNumberFormat="1" applyFont="1" applyAlignment="1">
      <alignment wrapText="1"/>
    </xf>
    <xf numFmtId="38" fontId="16" fillId="0" borderId="0" xfId="7" applyNumberFormat="1" applyFont="1" applyAlignment="1">
      <alignment horizontal="center" vertical="center" shrinkToFit="1"/>
    </xf>
    <xf numFmtId="38" fontId="16" fillId="0" borderId="0" xfId="0" applyNumberFormat="1" applyFont="1"/>
    <xf numFmtId="38" fontId="16" fillId="0" borderId="0" xfId="8" applyNumberFormat="1" applyFont="1" applyFill="1" applyBorder="1"/>
    <xf numFmtId="40" fontId="40" fillId="0" borderId="4" xfId="5" applyNumberFormat="1" applyFont="1" applyFill="1" applyBorder="1" applyAlignment="1">
      <alignment horizontal="center" vertical="center" shrinkToFit="1" readingOrder="2"/>
    </xf>
    <xf numFmtId="40" fontId="66" fillId="0" borderId="3" xfId="7" applyNumberFormat="1" applyFont="1" applyBorder="1" applyAlignment="1">
      <alignment horizontal="center" vertical="center" shrinkToFit="1"/>
    </xf>
    <xf numFmtId="40" fontId="66" fillId="0" borderId="0" xfId="7" applyNumberFormat="1" applyFont="1" applyAlignment="1">
      <alignment horizontal="center" vertical="center" shrinkToFit="1"/>
    </xf>
    <xf numFmtId="38" fontId="40" fillId="0" borderId="0" xfId="7" applyNumberFormat="1" applyFont="1" applyAlignment="1">
      <alignment horizontal="center" vertical="center" shrinkToFit="1"/>
    </xf>
    <xf numFmtId="38" fontId="66" fillId="0" borderId="0" xfId="7" applyNumberFormat="1" applyFont="1" applyAlignment="1">
      <alignment horizontal="center" vertical="center" shrinkToFit="1"/>
    </xf>
    <xf numFmtId="38" fontId="66" fillId="0" borderId="0" xfId="0" applyNumberFormat="1" applyFont="1" applyAlignment="1">
      <alignment horizontal="right" vertical="center" indent="1" shrinkToFit="1" readingOrder="2"/>
    </xf>
    <xf numFmtId="38" fontId="66" fillId="0" borderId="1" xfId="7" applyNumberFormat="1" applyFont="1" applyBorder="1" applyAlignment="1">
      <alignment horizontal="right" vertical="top" indent="1" shrinkToFit="1"/>
    </xf>
    <xf numFmtId="38" fontId="66" fillId="0" borderId="0" xfId="7" applyNumberFormat="1" applyFont="1" applyAlignment="1">
      <alignment horizontal="right" vertical="top" indent="1" shrinkToFit="1"/>
    </xf>
    <xf numFmtId="38" fontId="16" fillId="0" borderId="0" xfId="7" applyNumberFormat="1" applyFont="1" applyAlignment="1">
      <alignment horizontal="right" vertical="center" indent="1" shrinkToFit="1"/>
    </xf>
    <xf numFmtId="38" fontId="21" fillId="0" borderId="0" xfId="7" applyNumberFormat="1" applyFont="1" applyAlignment="1">
      <alignment horizontal="right" vertical="top" indent="1" shrinkToFit="1"/>
    </xf>
    <xf numFmtId="38" fontId="60" fillId="0" borderId="0" xfId="7" applyNumberFormat="1" applyFont="1" applyAlignment="1">
      <alignment horizontal="right" vertical="center" indent="1" shrinkToFit="1"/>
    </xf>
    <xf numFmtId="38" fontId="65" fillId="0" borderId="0" xfId="7" applyNumberFormat="1" applyFont="1" applyAlignment="1">
      <alignment horizontal="right" vertical="top" indent="1" shrinkToFit="1"/>
    </xf>
    <xf numFmtId="38" fontId="0" fillId="0" borderId="0" xfId="0" applyNumberFormat="1" applyAlignment="1">
      <alignment horizontal="right" indent="1" shrinkToFit="1"/>
    </xf>
    <xf numFmtId="38" fontId="67" fillId="0" borderId="0" xfId="0" applyNumberFormat="1" applyFont="1" applyAlignment="1">
      <alignment horizontal="center" vertical="center" shrinkToFit="1" readingOrder="2"/>
    </xf>
    <xf numFmtId="38" fontId="67" fillId="0" borderId="0" xfId="7" applyNumberFormat="1" applyFont="1" applyAlignment="1">
      <alignment horizontal="right" vertical="top" wrapText="1" indent="1" shrinkToFit="1"/>
    </xf>
    <xf numFmtId="38" fontId="15" fillId="0" borderId="0" xfId="7" applyNumberFormat="1" applyFont="1" applyAlignment="1">
      <alignment horizontal="right" vertical="top" wrapText="1" indent="2" shrinkToFit="1"/>
    </xf>
    <xf numFmtId="38" fontId="45" fillId="0" borderId="0" xfId="0" applyNumberFormat="1" applyFont="1" applyAlignment="1">
      <alignment horizontal="right" indent="1"/>
    </xf>
    <xf numFmtId="38" fontId="45" fillId="0" borderId="0" xfId="0" applyNumberFormat="1" applyFont="1" applyAlignment="1">
      <alignment horizontal="right" indent="1" shrinkToFit="1"/>
    </xf>
    <xf numFmtId="38" fontId="20" fillId="0" borderId="0" xfId="7" applyNumberFormat="1" applyFont="1" applyAlignment="1">
      <alignment vertical="top" wrapText="1" shrinkToFit="1"/>
    </xf>
    <xf numFmtId="38" fontId="45" fillId="0" borderId="0" xfId="0" applyNumberFormat="1" applyFont="1" applyAlignment="1">
      <alignment horizontal="right" indent="2"/>
    </xf>
    <xf numFmtId="38" fontId="20" fillId="0" borderId="0" xfId="7" applyNumberFormat="1" applyFont="1" applyAlignment="1">
      <alignment horizontal="right" vertical="top" wrapText="1" indent="1" shrinkToFit="1"/>
    </xf>
    <xf numFmtId="38" fontId="15" fillId="0" borderId="0" xfId="0" applyNumberFormat="1" applyFont="1" applyAlignment="1">
      <alignment horizontal="right" vertical="center" indent="1" shrinkToFit="1" readingOrder="2"/>
    </xf>
    <xf numFmtId="38" fontId="20" fillId="0" borderId="0" xfId="8" applyNumberFormat="1" applyFont="1" applyFill="1" applyAlignment="1">
      <alignment horizontal="right" vertical="center" indent="1" readingOrder="2"/>
    </xf>
    <xf numFmtId="40" fontId="20" fillId="0" borderId="0" xfId="0" applyNumberFormat="1" applyFont="1" applyAlignment="1">
      <alignment horizontal="right" vertical="center" indent="1" readingOrder="2"/>
    </xf>
    <xf numFmtId="38" fontId="20" fillId="0" borderId="0" xfId="0" applyNumberFormat="1" applyFont="1" applyAlignment="1">
      <alignment horizontal="right" vertical="center" readingOrder="2"/>
    </xf>
    <xf numFmtId="38" fontId="41" fillId="0" borderId="0" xfId="0" applyNumberFormat="1" applyFont="1" applyAlignment="1">
      <alignment horizontal="right" vertical="center" indent="1" readingOrder="2"/>
    </xf>
    <xf numFmtId="38" fontId="39" fillId="0" borderId="0" xfId="0" applyNumberFormat="1" applyFont="1" applyAlignment="1">
      <alignment horizontal="right" indent="2"/>
    </xf>
    <xf numFmtId="38" fontId="37" fillId="0" borderId="0" xfId="0" applyNumberFormat="1" applyFont="1" applyAlignment="1">
      <alignment horizontal="right" vertical="center" indent="1" shrinkToFit="1" readingOrder="2"/>
    </xf>
    <xf numFmtId="38" fontId="37" fillId="0" borderId="0" xfId="0" applyNumberFormat="1" applyFont="1" applyAlignment="1">
      <alignment horizontal="justify" vertical="center" shrinkToFit="1" readingOrder="2"/>
    </xf>
    <xf numFmtId="38" fontId="39" fillId="0" borderId="0" xfId="0" applyNumberFormat="1" applyFont="1" applyAlignment="1">
      <alignment horizontal="center" vertical="center" shrinkToFit="1" readingOrder="2"/>
    </xf>
    <xf numFmtId="38" fontId="39" fillId="0" borderId="0" xfId="0" applyNumberFormat="1" applyFont="1" applyAlignment="1">
      <alignment horizontal="right" vertical="center" indent="1" shrinkToFit="1" readingOrder="2"/>
    </xf>
    <xf numFmtId="38" fontId="37" fillId="0" borderId="4" xfId="0" applyNumberFormat="1" applyFont="1" applyBorder="1" applyAlignment="1">
      <alignment horizontal="center" vertical="center" shrinkToFit="1" readingOrder="2"/>
    </xf>
    <xf numFmtId="38" fontId="27" fillId="0" borderId="0" xfId="0" applyNumberFormat="1" applyFont="1" applyAlignment="1">
      <alignment wrapText="1"/>
    </xf>
    <xf numFmtId="38" fontId="45" fillId="0" borderId="0" xfId="0" applyNumberFormat="1" applyFont="1" applyAlignment="1">
      <alignment shrinkToFit="1"/>
    </xf>
    <xf numFmtId="38" fontId="39" fillId="0" borderId="1" xfId="0" applyNumberFormat="1" applyFont="1" applyBorder="1" applyAlignment="1">
      <alignment horizontal="center" vertical="center" shrinkToFit="1" readingOrder="2"/>
    </xf>
    <xf numFmtId="38" fontId="37" fillId="0" borderId="7" xfId="0" applyNumberFormat="1" applyFont="1" applyBorder="1" applyAlignment="1">
      <alignment horizontal="center" vertical="center" shrinkToFit="1" readingOrder="2"/>
    </xf>
    <xf numFmtId="38" fontId="37" fillId="0" borderId="5" xfId="0" applyNumberFormat="1" applyFont="1" applyBorder="1" applyAlignment="1">
      <alignment horizontal="center" vertical="center" shrinkToFit="1" readingOrder="2"/>
    </xf>
    <xf numFmtId="0" fontId="45" fillId="0" borderId="0" xfId="0" applyFont="1" applyAlignment="1">
      <alignment horizontal="right" indent="1"/>
    </xf>
    <xf numFmtId="0" fontId="45" fillId="0" borderId="0" xfId="0" applyFont="1" applyAlignment="1">
      <alignment horizontal="right" indent="1" shrinkToFit="1"/>
    </xf>
    <xf numFmtId="0" fontId="45" fillId="0" borderId="24" xfId="0" applyFont="1" applyBorder="1" applyAlignment="1">
      <alignment horizontal="right"/>
    </xf>
    <xf numFmtId="0" fontId="45" fillId="0" borderId="0" xfId="0" applyFont="1" applyAlignment="1">
      <alignment horizontal="right"/>
    </xf>
    <xf numFmtId="38" fontId="23" fillId="0" borderId="0" xfId="0" applyNumberFormat="1" applyFont="1" applyAlignment="1">
      <alignment horizontal="center" vertical="center" readingOrder="2"/>
    </xf>
    <xf numFmtId="38" fontId="20" fillId="0" borderId="0" xfId="0" applyNumberFormat="1" applyFont="1" applyAlignment="1">
      <alignment horizontal="center" vertical="center" readingOrder="2"/>
    </xf>
    <xf numFmtId="38" fontId="37" fillId="0" borderId="3" xfId="0" applyNumberFormat="1" applyFont="1" applyBorder="1" applyAlignment="1">
      <alignment horizontal="center" vertical="center" shrinkToFit="1" readingOrder="2"/>
    </xf>
    <xf numFmtId="38" fontId="37" fillId="0" borderId="3" xfId="0" applyNumberFormat="1" applyFont="1" applyBorder="1" applyAlignment="1">
      <alignment horizontal="center" vertical="center" shrinkToFit="1"/>
    </xf>
    <xf numFmtId="38" fontId="39" fillId="0" borderId="0" xfId="0" applyNumberFormat="1" applyFont="1" applyAlignment="1">
      <alignment horizontal="center" vertical="center" shrinkToFit="1"/>
    </xf>
    <xf numFmtId="38" fontId="15" fillId="0" borderId="3" xfId="0" applyNumberFormat="1" applyFont="1" applyBorder="1" applyAlignment="1">
      <alignment horizontal="center" vertical="center" shrinkToFit="1" readingOrder="2"/>
    </xf>
    <xf numFmtId="38" fontId="28" fillId="0" borderId="0" xfId="0" applyNumberFormat="1" applyFont="1" applyAlignment="1">
      <alignment horizontal="right" vertical="center" shrinkToFit="1" readingOrder="2"/>
    </xf>
    <xf numFmtId="38" fontId="44" fillId="0" borderId="0" xfId="0" applyNumberFormat="1" applyFont="1" applyAlignment="1">
      <alignment horizontal="right" vertical="center" shrinkToFit="1" readingOrder="2"/>
    </xf>
    <xf numFmtId="38" fontId="43" fillId="0" borderId="0" xfId="0" applyNumberFormat="1" applyFont="1" applyAlignment="1">
      <alignment horizontal="right" vertical="center" indent="1" shrinkToFit="1" readingOrder="2"/>
    </xf>
    <xf numFmtId="38" fontId="14" fillId="0" borderId="0" xfId="0" applyNumberFormat="1" applyFont="1" applyAlignment="1">
      <alignment horizontal="right" vertical="center" indent="1" shrinkToFit="1" readingOrder="2"/>
    </xf>
    <xf numFmtId="49" fontId="44" fillId="0" borderId="0" xfId="3" applyNumberFormat="1" applyFont="1" applyAlignment="1">
      <alignment horizontal="right" indent="1" shrinkToFit="1" readingOrder="2"/>
    </xf>
    <xf numFmtId="38" fontId="14" fillId="0" borderId="0" xfId="3" applyNumberFormat="1" applyFont="1" applyAlignment="1">
      <alignment horizontal="right" vertical="center" indent="1" shrinkToFit="1" readingOrder="2"/>
    </xf>
    <xf numFmtId="38" fontId="125" fillId="0" borderId="0" xfId="0" applyNumberFormat="1" applyFont="1" applyAlignment="1">
      <alignment horizontal="center" vertical="center" wrapText="1" shrinkToFit="1" readingOrder="2"/>
    </xf>
    <xf numFmtId="38" fontId="39" fillId="0" borderId="0" xfId="0" applyNumberFormat="1" applyFont="1" applyAlignment="1">
      <alignment shrinkToFit="1"/>
    </xf>
    <xf numFmtId="38" fontId="14" fillId="0" borderId="1" xfId="0" applyNumberFormat="1" applyFont="1" applyBorder="1" applyAlignment="1">
      <alignment horizontal="center" vertical="center" shrinkToFit="1" readingOrder="2"/>
    </xf>
    <xf numFmtId="38" fontId="15" fillId="0" borderId="0" xfId="0" applyNumberFormat="1" applyFont="1" applyAlignment="1">
      <alignment shrinkToFit="1"/>
    </xf>
    <xf numFmtId="38" fontId="37" fillId="0" borderId="1" xfId="0" applyNumberFormat="1" applyFont="1" applyBorder="1" applyAlignment="1">
      <alignment horizontal="center" vertical="center" shrinkToFit="1"/>
    </xf>
    <xf numFmtId="38" fontId="37" fillId="0" borderId="0" xfId="0" applyNumberFormat="1" applyFont="1" applyAlignment="1">
      <alignment horizontal="right" shrinkToFit="1"/>
    </xf>
    <xf numFmtId="40" fontId="15" fillId="0" borderId="4" xfId="0" applyNumberFormat="1" applyFont="1" applyBorder="1" applyAlignment="1">
      <alignment horizontal="center" vertical="center" shrinkToFit="1" readingOrder="2"/>
    </xf>
    <xf numFmtId="38" fontId="14" fillId="0" borderId="3" xfId="0" applyNumberFormat="1" applyFont="1" applyBorder="1" applyAlignment="1">
      <alignment horizontal="center" vertical="center" shrinkToFit="1"/>
    </xf>
    <xf numFmtId="38" fontId="14" fillId="0" borderId="1" xfId="0" applyNumberFormat="1" applyFont="1" applyBorder="1" applyAlignment="1">
      <alignment horizontal="center" vertical="center" shrinkToFit="1"/>
    </xf>
    <xf numFmtId="38" fontId="18" fillId="0" borderId="0" xfId="1" applyNumberFormat="1" applyFont="1" applyFill="1" applyAlignment="1">
      <alignment horizontal="center" vertical="center" wrapText="1" readingOrder="2"/>
    </xf>
    <xf numFmtId="38" fontId="18" fillId="0" borderId="0" xfId="1" applyNumberFormat="1" applyFont="1" applyFill="1" applyAlignment="1">
      <alignment horizontal="center" vertical="center" shrinkToFit="1" readingOrder="2"/>
    </xf>
    <xf numFmtId="38" fontId="18" fillId="0" borderId="0" xfId="0" applyNumberFormat="1" applyFont="1" applyAlignment="1">
      <alignment horizontal="center" vertical="center"/>
    </xf>
    <xf numFmtId="38" fontId="126" fillId="0" borderId="0" xfId="8" applyNumberFormat="1" applyFont="1" applyFill="1" applyBorder="1" applyAlignment="1">
      <alignment horizontal="center" vertical="center"/>
    </xf>
    <xf numFmtId="38" fontId="18" fillId="0" borderId="0" xfId="8" applyNumberFormat="1" applyFont="1" applyFill="1" applyBorder="1" applyAlignment="1">
      <alignment horizontal="center" vertical="center"/>
    </xf>
    <xf numFmtId="38" fontId="127" fillId="0" borderId="0" xfId="0" applyNumberFormat="1" applyFont="1" applyAlignment="1">
      <alignment horizontal="center" vertical="center" readingOrder="2"/>
    </xf>
    <xf numFmtId="38" fontId="19" fillId="0" borderId="0" xfId="0" applyNumberFormat="1" applyFont="1" applyAlignment="1">
      <alignment horizontal="center" vertical="center" wrapText="1" readingOrder="2"/>
    </xf>
    <xf numFmtId="38" fontId="19" fillId="0" borderId="0" xfId="0" applyNumberFormat="1" applyFont="1" applyAlignment="1">
      <alignment horizontal="center" vertical="center" readingOrder="2"/>
    </xf>
    <xf numFmtId="38" fontId="126" fillId="0" borderId="0" xfId="8" applyNumberFormat="1" applyFont="1" applyFill="1" applyAlignment="1">
      <alignment horizontal="center" vertical="center" wrapText="1" readingOrder="2"/>
    </xf>
    <xf numFmtId="38" fontId="18" fillId="0" borderId="0" xfId="0" applyNumberFormat="1" applyFont="1" applyAlignment="1">
      <alignment wrapText="1"/>
    </xf>
    <xf numFmtId="38" fontId="126" fillId="0" borderId="0" xfId="8" applyNumberFormat="1" applyFont="1" applyFill="1" applyAlignment="1">
      <alignment horizontal="center" vertical="center"/>
    </xf>
    <xf numFmtId="38" fontId="19" fillId="0" borderId="0" xfId="0" applyNumberFormat="1" applyFont="1" applyAlignment="1">
      <alignment wrapText="1"/>
    </xf>
    <xf numFmtId="38" fontId="19" fillId="0" borderId="4" xfId="0" applyNumberFormat="1" applyFont="1" applyBorder="1" applyAlignment="1">
      <alignment horizontal="center" vertical="center"/>
    </xf>
    <xf numFmtId="38" fontId="19" fillId="0" borderId="4" xfId="0" applyNumberFormat="1" applyFont="1" applyBorder="1" applyAlignment="1">
      <alignment horizontal="center" vertical="center" shrinkToFit="1"/>
    </xf>
    <xf numFmtId="38" fontId="19" fillId="0" borderId="0" xfId="1" applyNumberFormat="1" applyFont="1" applyFill="1" applyAlignment="1">
      <alignment horizontal="center" vertical="center" wrapText="1" readingOrder="2"/>
    </xf>
    <xf numFmtId="38" fontId="19" fillId="0" borderId="0" xfId="1" applyNumberFormat="1" applyFont="1" applyFill="1" applyAlignment="1">
      <alignment horizontal="center" vertical="center" shrinkToFit="1" readingOrder="2"/>
    </xf>
    <xf numFmtId="38" fontId="128" fillId="0" borderId="0" xfId="8" applyNumberFormat="1" applyFont="1" applyFill="1" applyAlignment="1">
      <alignment horizontal="center" vertical="center"/>
    </xf>
    <xf numFmtId="38" fontId="19" fillId="0" borderId="0" xfId="8" applyNumberFormat="1" applyFont="1" applyFill="1" applyBorder="1" applyAlignment="1">
      <alignment horizontal="center" vertical="center"/>
    </xf>
    <xf numFmtId="38" fontId="14" fillId="0" borderId="0" xfId="0" applyNumberFormat="1" applyFont="1" applyAlignment="1">
      <alignment horizontal="right" vertical="center" wrapText="1" indent="2" readingOrder="2"/>
    </xf>
    <xf numFmtId="38" fontId="39" fillId="0" borderId="0" xfId="0" applyNumberFormat="1" applyFont="1" applyAlignment="1">
      <alignment horizontal="right" vertical="center" indent="1" readingOrder="2"/>
    </xf>
    <xf numFmtId="38" fontId="14" fillId="0" borderId="0" xfId="1" applyNumberFormat="1" applyFont="1" applyFill="1" applyAlignment="1">
      <alignment horizontal="right" vertical="center" wrapText="1" indent="1" readingOrder="2"/>
    </xf>
    <xf numFmtId="38" fontId="62" fillId="0" borderId="0" xfId="0" applyNumberFormat="1" applyFont="1" applyAlignment="1">
      <alignment horizontal="right" wrapText="1" indent="1"/>
    </xf>
    <xf numFmtId="38" fontId="15" fillId="0" borderId="2" xfId="0" applyNumberFormat="1" applyFont="1" applyBorder="1" applyAlignment="1">
      <alignment horizontal="center" vertical="center" shrinkToFit="1" readingOrder="2"/>
    </xf>
    <xf numFmtId="38" fontId="37" fillId="0" borderId="0" xfId="0" applyNumberFormat="1" applyFont="1" applyAlignment="1">
      <alignment horizontal="center" vertical="center" shrinkToFit="1"/>
    </xf>
    <xf numFmtId="38" fontId="35" fillId="0" borderId="0" xfId="0" applyNumberFormat="1" applyFont="1" applyAlignment="1">
      <alignment horizontal="center" shrinkToFit="1"/>
    </xf>
    <xf numFmtId="38" fontId="101" fillId="0" borderId="0" xfId="0" applyNumberFormat="1" applyFont="1" applyAlignment="1">
      <alignment horizontal="center" vertical="center" readingOrder="2"/>
    </xf>
    <xf numFmtId="38" fontId="44" fillId="0" borderId="0" xfId="3" applyNumberFormat="1" applyFont="1" applyAlignment="1">
      <alignment horizontal="center" vertical="center" readingOrder="2"/>
    </xf>
    <xf numFmtId="3" fontId="15" fillId="0" borderId="0" xfId="0" applyNumberFormat="1" applyFont="1" applyAlignment="1">
      <alignment horizontal="center" vertical="center" readingOrder="2"/>
    </xf>
    <xf numFmtId="3" fontId="70" fillId="0" borderId="0" xfId="0" applyNumberFormat="1" applyFont="1" applyAlignment="1">
      <alignment vertical="center" readingOrder="2"/>
    </xf>
    <xf numFmtId="38" fontId="70" fillId="0" borderId="0" xfId="8" applyNumberFormat="1" applyFont="1" applyFill="1" applyAlignment="1">
      <alignment vertical="center" readingOrder="2"/>
    </xf>
    <xf numFmtId="38" fontId="70" fillId="0" borderId="0" xfId="0" applyNumberFormat="1" applyFont="1" applyAlignment="1">
      <alignment horizontal="center" readingOrder="2"/>
    </xf>
    <xf numFmtId="38" fontId="62" fillId="0" borderId="0" xfId="0" applyNumberFormat="1" applyFont="1" applyAlignment="1">
      <alignment vertical="center"/>
    </xf>
    <xf numFmtId="38" fontId="37" fillId="0" borderId="0" xfId="0" applyNumberFormat="1" applyFont="1" applyAlignment="1">
      <alignment shrinkToFit="1"/>
    </xf>
    <xf numFmtId="38" fontId="39" fillId="0" borderId="0" xfId="3" applyNumberFormat="1" applyFont="1" applyAlignment="1">
      <alignment horizontal="right" vertical="center" shrinkToFit="1" readingOrder="2"/>
    </xf>
    <xf numFmtId="38" fontId="34" fillId="0" borderId="0" xfId="2" applyNumberFormat="1" applyFont="1" applyAlignment="1">
      <alignment horizontal="right" vertical="top" shrinkToFit="1" readingOrder="2"/>
    </xf>
    <xf numFmtId="38" fontId="33" fillId="0" borderId="0" xfId="0" applyNumberFormat="1" applyFont="1" applyAlignment="1">
      <alignment shrinkToFit="1"/>
    </xf>
    <xf numFmtId="38" fontId="39" fillId="0" borderId="25" xfId="0" applyNumberFormat="1" applyFont="1" applyBorder="1" applyAlignment="1">
      <alignment horizontal="center" vertical="center" shrinkToFit="1" readingOrder="2"/>
    </xf>
    <xf numFmtId="38" fontId="130" fillId="0" borderId="0" xfId="0" applyNumberFormat="1" applyFont="1"/>
    <xf numFmtId="38" fontId="40" fillId="0" borderId="25" xfId="0" applyNumberFormat="1" applyFont="1" applyBorder="1" applyAlignment="1">
      <alignment horizontal="center" vertical="center" wrapText="1" readingOrder="2"/>
    </xf>
    <xf numFmtId="38" fontId="36" fillId="0" borderId="25" xfId="0" applyNumberFormat="1" applyFont="1" applyBorder="1" applyAlignment="1">
      <alignment horizontal="center" vertical="center" wrapText="1" readingOrder="2"/>
    </xf>
    <xf numFmtId="38" fontId="104" fillId="0" borderId="0" xfId="0" applyNumberFormat="1" applyFont="1" applyAlignment="1">
      <alignment wrapText="1"/>
    </xf>
    <xf numFmtId="38" fontId="36" fillId="0" borderId="25" xfId="0" applyNumberFormat="1" applyFont="1" applyBorder="1" applyAlignment="1">
      <alignment horizontal="center" vertical="center"/>
    </xf>
    <xf numFmtId="38" fontId="66" fillId="0" borderId="0" xfId="0" applyNumberFormat="1" applyFont="1" applyAlignment="1">
      <alignment horizontal="center" vertical="center"/>
    </xf>
    <xf numFmtId="38" fontId="40" fillId="0" borderId="25" xfId="0" applyNumberFormat="1" applyFont="1" applyBorder="1" applyAlignment="1">
      <alignment horizontal="center" vertical="center" shrinkToFit="1" readingOrder="2"/>
    </xf>
    <xf numFmtId="38" fontId="43" fillId="0" borderId="0" xfId="0" applyNumberFormat="1" applyFont="1"/>
    <xf numFmtId="38" fontId="120" fillId="0" borderId="0" xfId="0" applyNumberFormat="1" applyFont="1" applyAlignment="1">
      <alignment wrapText="1"/>
    </xf>
    <xf numFmtId="38" fontId="120" fillId="0" borderId="0" xfId="0" applyNumberFormat="1" applyFont="1" applyAlignment="1">
      <alignment horizontal="right" indent="1"/>
    </xf>
    <xf numFmtId="38" fontId="131" fillId="0" borderId="7" xfId="0" applyNumberFormat="1" applyFont="1" applyBorder="1" applyAlignment="1">
      <alignment vertical="center"/>
    </xf>
    <xf numFmtId="38" fontId="127" fillId="0" borderId="0" xfId="0" applyNumberFormat="1" applyFont="1" applyAlignment="1">
      <alignment horizontal="center" vertical="center"/>
    </xf>
    <xf numFmtId="38" fontId="101" fillId="0" borderId="0" xfId="0" applyNumberFormat="1" applyFont="1"/>
    <xf numFmtId="38" fontId="18" fillId="0" borderId="0" xfId="8" applyNumberFormat="1" applyFont="1" applyFill="1" applyAlignment="1">
      <alignment vertical="center" wrapText="1" readingOrder="2"/>
    </xf>
    <xf numFmtId="38" fontId="0" fillId="0" borderId="0" xfId="8" applyNumberFormat="1" applyFont="1" applyFill="1" applyAlignment="1">
      <alignment vertical="center"/>
    </xf>
    <xf numFmtId="38" fontId="62" fillId="0" borderId="0" xfId="8" applyNumberFormat="1" applyFont="1" applyFill="1" applyAlignment="1"/>
    <xf numFmtId="38" fontId="43" fillId="0" borderId="7" xfId="0" applyNumberFormat="1" applyFont="1" applyBorder="1" applyAlignment="1">
      <alignment horizontal="right" vertical="center" indent="1" readingOrder="2"/>
    </xf>
    <xf numFmtId="38" fontId="62" fillId="0" borderId="0" xfId="8" applyNumberFormat="1" applyFont="1" applyFill="1" applyAlignment="1">
      <alignment horizontal="center" vertical="center"/>
    </xf>
    <xf numFmtId="38" fontId="36" fillId="2" borderId="25" xfId="0" applyNumberFormat="1" applyFont="1" applyFill="1" applyBorder="1" applyAlignment="1">
      <alignment horizontal="center" vertical="center" wrapText="1" readingOrder="2"/>
    </xf>
    <xf numFmtId="38" fontId="16" fillId="2" borderId="25" xfId="5" applyNumberFormat="1" applyFont="1" applyFill="1" applyBorder="1" applyAlignment="1">
      <alignment horizontal="center" vertical="center" shrinkToFit="1" readingOrder="2"/>
    </xf>
    <xf numFmtId="38" fontId="131" fillId="0" borderId="0" xfId="0" applyNumberFormat="1" applyFont="1" applyAlignment="1">
      <alignment vertical="center"/>
    </xf>
    <xf numFmtId="38" fontId="131" fillId="0" borderId="7" xfId="0" applyNumberFormat="1" applyFont="1" applyBorder="1" applyAlignment="1">
      <alignment horizontal="center" vertical="center"/>
    </xf>
    <xf numFmtId="38" fontId="40" fillId="0" borderId="25" xfId="0" applyNumberFormat="1" applyFont="1" applyBorder="1" applyAlignment="1">
      <alignment horizontal="center" vertical="center" wrapText="1" shrinkToFit="1" readingOrder="2"/>
    </xf>
    <xf numFmtId="38" fontId="132" fillId="0" borderId="1" xfId="0" applyNumberFormat="1" applyFont="1" applyBorder="1" applyAlignment="1">
      <alignment horizontal="center" vertical="center" shrinkToFit="1"/>
    </xf>
    <xf numFmtId="38" fontId="37" fillId="0" borderId="0" xfId="0" applyNumberFormat="1" applyFont="1" applyAlignment="1">
      <alignment vertical="center" wrapText="1"/>
    </xf>
    <xf numFmtId="9" fontId="62" fillId="0" borderId="0" xfId="0" applyNumberFormat="1" applyFont="1"/>
    <xf numFmtId="38" fontId="133" fillId="0" borderId="0" xfId="0" applyNumberFormat="1" applyFont="1" applyAlignment="1">
      <alignment horizontal="center" vertical="center" wrapText="1"/>
    </xf>
    <xf numFmtId="38" fontId="14" fillId="0" borderId="0" xfId="2" applyNumberFormat="1" applyFont="1" applyAlignment="1">
      <alignment horizontal="right" vertical="top" wrapText="1" indent="1" readingOrder="2"/>
    </xf>
    <xf numFmtId="38" fontId="25" fillId="0" borderId="0" xfId="2" applyNumberFormat="1" applyFont="1" applyAlignment="1">
      <alignment horizontal="center" vertical="center"/>
    </xf>
    <xf numFmtId="38" fontId="25" fillId="0" borderId="0" xfId="2" applyNumberFormat="1" applyFont="1" applyAlignment="1">
      <alignment horizontal="center" vertical="center" readingOrder="2"/>
    </xf>
    <xf numFmtId="38" fontId="25" fillId="0" borderId="0" xfId="2" applyNumberFormat="1" applyFont="1" applyAlignment="1">
      <alignment horizontal="right" vertical="center" wrapText="1" indent="1" readingOrder="2"/>
    </xf>
    <xf numFmtId="38" fontId="35" fillId="0" borderId="0" xfId="0" applyNumberFormat="1" applyFont="1" applyAlignment="1">
      <alignment horizontal="right" vertical="center" wrapText="1" indent="1" readingOrder="2"/>
    </xf>
    <xf numFmtId="38" fontId="38" fillId="0" borderId="25" xfId="0" applyNumberFormat="1" applyFont="1" applyBorder="1" applyAlignment="1">
      <alignment horizontal="center" vertical="center" wrapText="1" shrinkToFit="1" readingOrder="2"/>
    </xf>
    <xf numFmtId="38" fontId="122" fillId="0" borderId="25" xfId="0" applyNumberFormat="1" applyFont="1" applyBorder="1" applyAlignment="1">
      <alignment horizontal="center" vertical="center" wrapText="1" shrinkToFit="1" readingOrder="2"/>
    </xf>
    <xf numFmtId="38" fontId="122" fillId="0" borderId="25" xfId="0" applyNumberFormat="1" applyFont="1" applyBorder="1" applyAlignment="1">
      <alignment horizontal="center" vertical="center" wrapText="1" readingOrder="2"/>
    </xf>
    <xf numFmtId="38" fontId="135" fillId="2" borderId="25" xfId="0" applyNumberFormat="1" applyFont="1" applyFill="1" applyBorder="1" applyAlignment="1">
      <alignment horizontal="center" vertical="center" wrapText="1" readingOrder="2"/>
    </xf>
    <xf numFmtId="0" fontId="55" fillId="0" borderId="0" xfId="0" applyFont="1" applyAlignment="1">
      <alignment horizontal="right" vertical="center" wrapText="1" indent="1" readingOrder="2"/>
    </xf>
    <xf numFmtId="0" fontId="30" fillId="0" borderId="0" xfId="0" applyFont="1" applyAlignment="1">
      <alignment horizontal="right" vertical="center" wrapText="1" indent="1" readingOrder="2"/>
    </xf>
    <xf numFmtId="0" fontId="0" fillId="0" borderId="0" xfId="0" applyAlignment="1">
      <alignment horizontal="right" indent="1"/>
    </xf>
    <xf numFmtId="0" fontId="30" fillId="0" borderId="0" xfId="0" applyFont="1" applyAlignment="1">
      <alignment horizontal="right" vertical="center" wrapText="1" indent="2" readingOrder="2"/>
    </xf>
    <xf numFmtId="38" fontId="18" fillId="0" borderId="0" xfId="0" applyNumberFormat="1" applyFont="1" applyAlignment="1">
      <alignment vertical="justify" wrapText="1" readingOrder="2"/>
    </xf>
    <xf numFmtId="38" fontId="18" fillId="0" borderId="0" xfId="2" applyNumberFormat="1" applyFont="1" applyAlignment="1">
      <alignment vertical="top" wrapText="1" readingOrder="2"/>
    </xf>
    <xf numFmtId="38" fontId="21" fillId="0" borderId="0" xfId="2" applyNumberFormat="1" applyFont="1" applyAlignment="1">
      <alignment vertical="center"/>
    </xf>
    <xf numFmtId="38" fontId="136" fillId="0" borderId="0" xfId="2" applyNumberFormat="1" applyFont="1"/>
    <xf numFmtId="38" fontId="58" fillId="0" borderId="0" xfId="0" applyNumberFormat="1" applyFont="1" applyAlignment="1">
      <alignment vertical="center" readingOrder="2"/>
    </xf>
    <xf numFmtId="38" fontId="58" fillId="0" borderId="0" xfId="2" applyNumberFormat="1" applyFont="1" applyAlignment="1">
      <alignment vertical="center" readingOrder="2"/>
    </xf>
    <xf numFmtId="38" fontId="138" fillId="0" borderId="0" xfId="2" applyNumberFormat="1" applyFont="1"/>
    <xf numFmtId="38" fontId="110" fillId="0" borderId="0" xfId="0" applyNumberFormat="1" applyFont="1" applyAlignment="1">
      <alignment vertical="center"/>
    </xf>
    <xf numFmtId="38" fontId="101" fillId="0" borderId="0" xfId="2" applyNumberFormat="1" applyFont="1" applyAlignment="1">
      <alignment vertical="center"/>
    </xf>
    <xf numFmtId="38" fontId="139" fillId="0" borderId="0" xfId="2" applyNumberFormat="1" applyFont="1"/>
    <xf numFmtId="38" fontId="18" fillId="0" borderId="0" xfId="2" applyNumberFormat="1" applyFont="1" applyAlignment="1">
      <alignment horizontal="right" vertical="top" wrapText="1" indent="1" readingOrder="2"/>
    </xf>
    <xf numFmtId="38" fontId="138" fillId="0" borderId="0" xfId="2" applyNumberFormat="1" applyFont="1" applyAlignment="1">
      <alignment vertical="center"/>
    </xf>
    <xf numFmtId="38" fontId="18" fillId="0" borderId="0" xfId="2" applyNumberFormat="1" applyFont="1" applyAlignment="1">
      <alignment vertical="justify" wrapText="1" readingOrder="2"/>
    </xf>
    <xf numFmtId="38" fontId="40" fillId="0" borderId="0" xfId="0" applyNumberFormat="1" applyFont="1" applyAlignment="1">
      <alignment horizontal="center" vertical="center" shrinkToFit="1" readingOrder="2"/>
    </xf>
    <xf numFmtId="38" fontId="66" fillId="0" borderId="0" xfId="0" applyNumberFormat="1" applyFont="1" applyAlignment="1">
      <alignment horizontal="center" vertical="center" wrapText="1"/>
    </xf>
    <xf numFmtId="38" fontId="120" fillId="0" borderId="0" xfId="8" applyNumberFormat="1" applyFont="1" applyFill="1" applyAlignment="1">
      <alignment horizontal="center" vertical="center" wrapText="1"/>
    </xf>
    <xf numFmtId="38" fontId="120" fillId="0" borderId="0" xfId="0" applyNumberFormat="1" applyFont="1" applyAlignment="1">
      <alignment horizontal="center" vertical="center" wrapText="1"/>
    </xf>
    <xf numFmtId="38" fontId="106" fillId="0" borderId="0" xfId="0" applyNumberFormat="1" applyFont="1" applyAlignment="1">
      <alignment horizontal="center" vertical="center" shrinkToFit="1" readingOrder="2"/>
    </xf>
    <xf numFmtId="38" fontId="36" fillId="0" borderId="0" xfId="0" applyNumberFormat="1" applyFont="1" applyAlignment="1">
      <alignment horizontal="center" vertical="center" wrapText="1" readingOrder="2"/>
    </xf>
    <xf numFmtId="38" fontId="66" fillId="0" borderId="2" xfId="0" applyNumberFormat="1" applyFont="1" applyBorder="1" applyAlignment="1">
      <alignment horizontal="center" vertical="center" shrinkToFit="1"/>
    </xf>
    <xf numFmtId="38" fontId="66" fillId="0" borderId="0" xfId="0" applyNumberFormat="1" applyFont="1" applyAlignment="1">
      <alignment horizontal="center" vertical="center" shrinkToFit="1"/>
    </xf>
    <xf numFmtId="38" fontId="120" fillId="0" borderId="0" xfId="8" applyNumberFormat="1" applyFont="1" applyFill="1" applyAlignment="1">
      <alignment horizontal="center" vertical="center" shrinkToFit="1"/>
    </xf>
    <xf numFmtId="38" fontId="120" fillId="0" borderId="0" xfId="0" applyNumberFormat="1" applyFont="1" applyAlignment="1">
      <alignment horizontal="center" vertical="center" shrinkToFit="1"/>
    </xf>
    <xf numFmtId="38" fontId="66" fillId="0" borderId="4" xfId="0" applyNumberFormat="1" applyFont="1" applyBorder="1" applyAlignment="1">
      <alignment horizontal="center" vertical="center" shrinkToFit="1"/>
    </xf>
    <xf numFmtId="38" fontId="66" fillId="0" borderId="6" xfId="0" applyNumberFormat="1" applyFont="1" applyBorder="1" applyAlignment="1">
      <alignment horizontal="center" vertical="center" shrinkToFit="1"/>
    </xf>
    <xf numFmtId="38" fontId="66" fillId="0" borderId="9" xfId="0" applyNumberFormat="1" applyFont="1" applyBorder="1" applyAlignment="1">
      <alignment horizontal="center" vertical="center" shrinkToFit="1"/>
    </xf>
    <xf numFmtId="38" fontId="66" fillId="0" borderId="5" xfId="0" applyNumberFormat="1" applyFont="1" applyBorder="1" applyAlignment="1">
      <alignment horizontal="center" vertical="center" shrinkToFit="1"/>
    </xf>
    <xf numFmtId="38" fontId="40" fillId="0" borderId="2" xfId="0" applyNumberFormat="1" applyFont="1" applyBorder="1" applyAlignment="1">
      <alignment horizontal="center" vertical="center" shrinkToFit="1" readingOrder="2"/>
    </xf>
    <xf numFmtId="38" fontId="140" fillId="0" borderId="0" xfId="0" applyNumberFormat="1" applyFont="1" applyAlignment="1">
      <alignment horizontal="center" vertical="center" wrapText="1"/>
    </xf>
    <xf numFmtId="38" fontId="138" fillId="0" borderId="0" xfId="2" applyNumberFormat="1" applyFont="1" applyAlignment="1">
      <alignment horizontal="right" indent="1"/>
    </xf>
    <xf numFmtId="38" fontId="58" fillId="0" borderId="0" xfId="7" applyNumberFormat="1" applyFont="1" applyAlignment="1">
      <alignment horizontal="right" vertical="center" indent="1" readingOrder="2"/>
    </xf>
    <xf numFmtId="38" fontId="57" fillId="0" borderId="0" xfId="7" applyNumberFormat="1" applyFont="1" applyAlignment="1">
      <alignment horizontal="right" indent="1" readingOrder="2"/>
    </xf>
    <xf numFmtId="38" fontId="21" fillId="0" borderId="0" xfId="7" applyNumberFormat="1" applyFont="1" applyAlignment="1">
      <alignment horizontal="right" vertical="top" wrapText="1" indent="1" readingOrder="2"/>
    </xf>
    <xf numFmtId="38" fontId="21" fillId="0" borderId="0" xfId="0" applyNumberFormat="1" applyFont="1" applyAlignment="1">
      <alignment horizontal="right" vertical="center" indent="1"/>
    </xf>
    <xf numFmtId="38" fontId="118" fillId="0" borderId="0" xfId="2" applyNumberFormat="1" applyFont="1" applyAlignment="1">
      <alignment horizontal="right" indent="1"/>
    </xf>
    <xf numFmtId="38" fontId="18" fillId="0" borderId="0" xfId="2" applyNumberFormat="1" applyFont="1" applyAlignment="1">
      <alignment horizontal="right" vertical="justify" wrapText="1" indent="1" readingOrder="2"/>
    </xf>
    <xf numFmtId="38" fontId="18" fillId="0" borderId="0" xfId="2" applyNumberFormat="1" applyFont="1" applyAlignment="1">
      <alignment horizontal="right" vertical="center" wrapText="1" indent="1" readingOrder="2"/>
    </xf>
    <xf numFmtId="38" fontId="141" fillId="0" borderId="37" xfId="0" applyNumberFormat="1" applyFont="1" applyBorder="1" applyAlignment="1">
      <alignment horizontal="center" vertical="center" wrapText="1" shrinkToFit="1" readingOrder="2"/>
    </xf>
    <xf numFmtId="38" fontId="142" fillId="0" borderId="0" xfId="0" applyNumberFormat="1" applyFont="1" applyAlignment="1">
      <alignment shrinkToFit="1"/>
    </xf>
    <xf numFmtId="38" fontId="19" fillId="0" borderId="0" xfId="0" applyNumberFormat="1" applyFont="1" applyAlignment="1">
      <alignment horizontal="right" vertical="center" readingOrder="2"/>
    </xf>
    <xf numFmtId="38" fontId="35" fillId="0" borderId="0" xfId="0" applyNumberFormat="1" applyFont="1" applyAlignment="1">
      <alignment vertical="center" readingOrder="2"/>
    </xf>
    <xf numFmtId="38" fontId="18" fillId="0" borderId="0" xfId="0" applyNumberFormat="1" applyFont="1" applyAlignment="1">
      <alignment horizontal="right" vertical="center" readingOrder="2"/>
    </xf>
    <xf numFmtId="38" fontId="38" fillId="2" borderId="25" xfId="0" applyNumberFormat="1" applyFont="1" applyFill="1" applyBorder="1" applyAlignment="1">
      <alignment horizontal="center" vertical="center" shrinkToFit="1"/>
    </xf>
    <xf numFmtId="3" fontId="43" fillId="0" borderId="0" xfId="0" applyNumberFormat="1" applyFont="1" applyAlignment="1">
      <alignment horizontal="center" vertical="center" wrapText="1" readingOrder="2"/>
    </xf>
    <xf numFmtId="3" fontId="38" fillId="0" borderId="25" xfId="0" applyNumberFormat="1" applyFont="1" applyBorder="1" applyAlignment="1">
      <alignment horizontal="center" vertical="center" shrinkToFit="1"/>
    </xf>
    <xf numFmtId="3" fontId="21" fillId="0" borderId="0" xfId="0" applyNumberFormat="1" applyFont="1" applyAlignment="1">
      <alignment horizontal="center" vertical="center" readingOrder="2"/>
    </xf>
    <xf numFmtId="38" fontId="38" fillId="30" borderId="25" xfId="0" applyNumberFormat="1" applyFont="1" applyFill="1" applyBorder="1" applyAlignment="1">
      <alignment horizontal="center" vertical="center" shrinkToFit="1"/>
    </xf>
    <xf numFmtId="3" fontId="38" fillId="30" borderId="25" xfId="0" applyNumberFormat="1" applyFont="1" applyFill="1" applyBorder="1" applyAlignment="1">
      <alignment horizontal="center" vertical="center" shrinkToFit="1"/>
    </xf>
    <xf numFmtId="3" fontId="19" fillId="30" borderId="25" xfId="0" applyNumberFormat="1" applyFont="1" applyFill="1" applyBorder="1" applyAlignment="1">
      <alignment horizontal="center" vertical="center" shrinkToFit="1" readingOrder="2"/>
    </xf>
    <xf numFmtId="38" fontId="37" fillId="30" borderId="0" xfId="0" applyNumberFormat="1" applyFont="1" applyFill="1" applyAlignment="1">
      <alignment horizontal="center" vertical="center"/>
    </xf>
    <xf numFmtId="3" fontId="19" fillId="2" borderId="25" xfId="7" applyNumberFormat="1" applyFont="1" applyFill="1" applyBorder="1" applyAlignment="1">
      <alignment horizontal="center" vertical="center" shrinkToFit="1"/>
    </xf>
    <xf numFmtId="3" fontId="0" fillId="0" borderId="0" xfId="0" applyNumberFormat="1" applyAlignment="1">
      <alignment horizontal="center" vertical="center" shrinkToFit="1"/>
    </xf>
    <xf numFmtId="3" fontId="19" fillId="0" borderId="1" xfId="7" applyNumberFormat="1" applyFont="1" applyBorder="1" applyAlignment="1">
      <alignment horizontal="center" vertical="center" shrinkToFit="1"/>
    </xf>
    <xf numFmtId="3" fontId="19" fillId="0" borderId="3" xfId="7" applyNumberFormat="1" applyFont="1" applyBorder="1" applyAlignment="1">
      <alignment horizontal="center" vertical="center" shrinkToFit="1"/>
    </xf>
    <xf numFmtId="174" fontId="19" fillId="2" borderId="8" xfId="7" applyNumberFormat="1" applyFont="1" applyFill="1" applyBorder="1" applyAlignment="1">
      <alignment horizontal="center" vertical="center" shrinkToFit="1"/>
    </xf>
    <xf numFmtId="3" fontId="19" fillId="30" borderId="25" xfId="7" applyNumberFormat="1" applyFont="1" applyFill="1" applyBorder="1" applyAlignment="1">
      <alignment horizontal="center" vertical="center" shrinkToFit="1"/>
    </xf>
    <xf numFmtId="3" fontId="110" fillId="0" borderId="0" xfId="0" applyNumberFormat="1" applyFont="1" applyAlignment="1">
      <alignment horizontal="center" vertical="center" shrinkToFit="1"/>
    </xf>
    <xf numFmtId="3" fontId="19" fillId="0" borderId="4" xfId="7" applyNumberFormat="1" applyFont="1" applyBorder="1" applyAlignment="1">
      <alignment horizontal="center" vertical="center" shrinkToFit="1"/>
    </xf>
    <xf numFmtId="3" fontId="19" fillId="0" borderId="2" xfId="7" applyNumberFormat="1" applyFont="1" applyBorder="1" applyAlignment="1">
      <alignment horizontal="center" vertical="center" shrinkToFit="1"/>
    </xf>
    <xf numFmtId="3" fontId="14" fillId="0" borderId="0" xfId="7" applyNumberFormat="1" applyFont="1" applyAlignment="1">
      <alignment horizontal="center" vertical="center" wrapText="1" shrinkToFit="1"/>
    </xf>
    <xf numFmtId="38" fontId="21" fillId="0" borderId="0" xfId="7" applyNumberFormat="1" applyFont="1" applyAlignment="1">
      <alignment horizontal="center" vertical="center" wrapText="1" shrinkToFit="1"/>
    </xf>
    <xf numFmtId="3" fontId="21" fillId="0" borderId="0" xfId="7" applyNumberFormat="1" applyFont="1" applyAlignment="1">
      <alignment horizontal="center" vertical="center" wrapText="1" shrinkToFit="1"/>
    </xf>
    <xf numFmtId="3" fontId="0" fillId="0" borderId="0" xfId="0" applyNumberFormat="1" applyAlignment="1">
      <alignment horizontal="center" vertical="center" wrapText="1"/>
    </xf>
    <xf numFmtId="38" fontId="18" fillId="0" borderId="0" xfId="0" applyNumberFormat="1" applyFont="1" applyAlignment="1">
      <alignment horizontal="right" readingOrder="2"/>
    </xf>
    <xf numFmtId="38" fontId="18" fillId="0" borderId="0" xfId="0" applyNumberFormat="1" applyFont="1" applyAlignment="1">
      <alignment readingOrder="2"/>
    </xf>
    <xf numFmtId="38" fontId="18" fillId="0" borderId="0" xfId="0" applyNumberFormat="1" applyFont="1" applyAlignment="1">
      <alignment horizontal="right" indent="1" readingOrder="2"/>
    </xf>
    <xf numFmtId="38" fontId="18" fillId="0" borderId="0" xfId="0" applyNumberFormat="1" applyFont="1" applyAlignment="1">
      <alignment vertical="center" readingOrder="2"/>
    </xf>
    <xf numFmtId="38" fontId="18" fillId="0" borderId="0" xfId="0" applyNumberFormat="1" applyFont="1" applyAlignment="1">
      <alignment horizontal="right" vertical="center" indent="1" readingOrder="2"/>
    </xf>
    <xf numFmtId="38" fontId="18" fillId="0" borderId="23" xfId="0" applyNumberFormat="1" applyFont="1" applyBorder="1" applyAlignment="1">
      <alignment horizontal="center" vertical="center" readingOrder="2"/>
    </xf>
    <xf numFmtId="38" fontId="18" fillId="0" borderId="0" xfId="0" applyNumberFormat="1" applyFont="1" applyAlignment="1">
      <alignment horizontal="center" wrapText="1" readingOrder="2"/>
    </xf>
    <xf numFmtId="38" fontId="18" fillId="0" borderId="0" xfId="0" applyNumberFormat="1" applyFont="1" applyAlignment="1">
      <alignment horizontal="center" readingOrder="2"/>
    </xf>
    <xf numFmtId="38" fontId="18" fillId="4" borderId="25" xfId="0" applyNumberFormat="1" applyFont="1" applyFill="1" applyBorder="1" applyAlignment="1">
      <alignment horizontal="center" vertical="center" readingOrder="2"/>
    </xf>
    <xf numFmtId="38" fontId="18" fillId="4" borderId="0" xfId="0" applyNumberFormat="1" applyFont="1" applyFill="1" applyAlignment="1">
      <alignment horizontal="center" vertical="center" wrapText="1" readingOrder="2"/>
    </xf>
    <xf numFmtId="38" fontId="18" fillId="0" borderId="18" xfId="0" applyNumberFormat="1" applyFont="1" applyBorder="1" applyAlignment="1">
      <alignment horizontal="center" vertical="center" wrapText="1" readingOrder="2"/>
    </xf>
    <xf numFmtId="38" fontId="18" fillId="0" borderId="14" xfId="0" applyNumberFormat="1" applyFont="1" applyBorder="1" applyAlignment="1">
      <alignment horizontal="center" vertical="center" readingOrder="2"/>
    </xf>
    <xf numFmtId="38" fontId="18" fillId="0" borderId="14" xfId="0" applyNumberFormat="1" applyFont="1" applyBorder="1" applyAlignment="1">
      <alignment horizontal="center" vertical="center" wrapText="1" readingOrder="2"/>
    </xf>
    <xf numFmtId="38" fontId="18" fillId="0" borderId="16" xfId="0" applyNumberFormat="1" applyFont="1" applyBorder="1" applyAlignment="1">
      <alignment horizontal="center" vertical="center" readingOrder="2"/>
    </xf>
    <xf numFmtId="38" fontId="18" fillId="0" borderId="0" xfId="0" applyNumberFormat="1" applyFont="1" applyAlignment="1">
      <alignment horizontal="right" indent="2" readingOrder="2"/>
    </xf>
    <xf numFmtId="38" fontId="66" fillId="0" borderId="0" xfId="7" applyNumberFormat="1" applyFont="1" applyAlignment="1">
      <alignment horizontal="center" vertical="center" wrapText="1" shrinkToFit="1"/>
    </xf>
    <xf numFmtId="38" fontId="66" fillId="0" borderId="0" xfId="8" applyNumberFormat="1" applyFont="1" applyFill="1" applyBorder="1" applyAlignment="1">
      <alignment horizontal="center" vertical="center"/>
    </xf>
    <xf numFmtId="38" fontId="45" fillId="0" borderId="0" xfId="0" applyNumberFormat="1" applyFont="1" applyAlignment="1">
      <alignment horizontal="center"/>
    </xf>
    <xf numFmtId="0" fontId="45" fillId="0" borderId="0" xfId="0" applyFont="1" applyAlignment="1">
      <alignment horizontal="center"/>
    </xf>
    <xf numFmtId="38" fontId="67" fillId="0" borderId="0" xfId="7" applyNumberFormat="1" applyFont="1" applyAlignment="1">
      <alignment horizontal="center" vertical="top" shrinkToFit="1"/>
    </xf>
    <xf numFmtId="38" fontId="27" fillId="0" borderId="0" xfId="0" applyNumberFormat="1" applyFont="1" applyAlignment="1">
      <alignment horizontal="center" wrapText="1"/>
    </xf>
    <xf numFmtId="38" fontId="45" fillId="0" borderId="0" xfId="0" applyNumberFormat="1" applyFont="1" applyAlignment="1">
      <alignment horizontal="center" shrinkToFit="1"/>
    </xf>
    <xf numFmtId="38" fontId="27" fillId="0" borderId="0" xfId="0" applyNumberFormat="1" applyFont="1" applyAlignment="1">
      <alignment horizontal="center"/>
    </xf>
    <xf numFmtId="38" fontId="66" fillId="26" borderId="26" xfId="0" applyNumberFormat="1" applyFont="1" applyFill="1" applyBorder="1" applyAlignment="1">
      <alignment horizontal="center" vertical="center" readingOrder="2"/>
    </xf>
    <xf numFmtId="38" fontId="66" fillId="0" borderId="0" xfId="7" applyNumberFormat="1" applyFont="1" applyAlignment="1">
      <alignment horizontal="center" vertical="center" readingOrder="2"/>
    </xf>
    <xf numFmtId="38" fontId="66" fillId="26" borderId="26" xfId="8" applyNumberFormat="1" applyFont="1" applyFill="1" applyBorder="1" applyAlignment="1">
      <alignment horizontal="center" vertical="center" wrapText="1"/>
    </xf>
    <xf numFmtId="38" fontId="40" fillId="26" borderId="26" xfId="0" applyNumberFormat="1" applyFont="1" applyFill="1" applyBorder="1" applyAlignment="1">
      <alignment horizontal="center" vertical="center" wrapText="1" readingOrder="2"/>
    </xf>
    <xf numFmtId="38" fontId="66" fillId="26" borderId="26" xfId="8" applyNumberFormat="1" applyFont="1" applyFill="1" applyBorder="1" applyAlignment="1">
      <alignment horizontal="center" vertical="center" wrapText="1" shrinkToFit="1"/>
    </xf>
    <xf numFmtId="38" fontId="40" fillId="0" borderId="0" xfId="0" applyNumberFormat="1" applyFont="1"/>
    <xf numFmtId="38" fontId="39" fillId="0" borderId="1" xfId="0" applyNumberFormat="1" applyFont="1" applyBorder="1" applyAlignment="1">
      <alignment horizontal="center" vertical="center"/>
    </xf>
    <xf numFmtId="177" fontId="14" fillId="0" borderId="0" xfId="19" applyNumberFormat="1" applyFont="1" applyFill="1" applyBorder="1" applyAlignment="1">
      <alignment horizontal="center" vertical="center"/>
    </xf>
    <xf numFmtId="178" fontId="38" fillId="0" borderId="0" xfId="19" applyNumberFormat="1" applyFont="1" applyFill="1"/>
    <xf numFmtId="179" fontId="38" fillId="0" borderId="0" xfId="19" applyNumberFormat="1" applyFont="1" applyFill="1"/>
    <xf numFmtId="179" fontId="143" fillId="0" borderId="0" xfId="19" applyNumberFormat="1" applyFont="1" applyFill="1"/>
    <xf numFmtId="40" fontId="66" fillId="0" borderId="0" xfId="0" applyNumberFormat="1" applyFont="1" applyAlignment="1">
      <alignment horizontal="center" vertical="center" readingOrder="2"/>
    </xf>
    <xf numFmtId="40" fontId="66" fillId="0" borderId="0" xfId="0" applyNumberFormat="1" applyFont="1" applyAlignment="1">
      <alignment vertical="center" wrapText="1" readingOrder="2"/>
    </xf>
    <xf numFmtId="38" fontId="39" fillId="0" borderId="0" xfId="3" applyNumberFormat="1" applyFont="1" applyAlignment="1">
      <alignment horizontal="center" vertical="center" shrinkToFit="1" readingOrder="2"/>
    </xf>
    <xf numFmtId="38" fontId="37" fillId="0" borderId="0" xfId="0" applyNumberFormat="1" applyFont="1" applyAlignment="1">
      <alignment horizontal="center" shrinkToFit="1"/>
    </xf>
    <xf numFmtId="38" fontId="34" fillId="0" borderId="0" xfId="2" applyNumberFormat="1" applyFont="1" applyAlignment="1">
      <alignment horizontal="center" vertical="center" shrinkToFit="1" readingOrder="2"/>
    </xf>
    <xf numFmtId="38" fontId="16" fillId="0" borderId="0" xfId="0" applyNumberFormat="1" applyFont="1" applyAlignment="1">
      <alignment horizontal="center" vertical="center" readingOrder="2"/>
    </xf>
    <xf numFmtId="38" fontId="36" fillId="0" borderId="0" xfId="0" applyNumberFormat="1" applyFont="1"/>
    <xf numFmtId="38" fontId="36" fillId="0" borderId="0" xfId="0" applyNumberFormat="1" applyFont="1" applyAlignment="1">
      <alignment wrapText="1"/>
    </xf>
    <xf numFmtId="38" fontId="36" fillId="0" borderId="0" xfId="0" applyNumberFormat="1" applyFont="1" applyAlignment="1">
      <alignment vertical="center"/>
    </xf>
    <xf numFmtId="38" fontId="104" fillId="0" borderId="0" xfId="0" applyNumberFormat="1" applyFont="1" applyAlignment="1">
      <alignment vertical="center"/>
    </xf>
    <xf numFmtId="38" fontId="104" fillId="0" borderId="0" xfId="0" applyNumberFormat="1" applyFont="1" applyAlignment="1">
      <alignment horizontal="center" shrinkToFit="1"/>
    </xf>
    <xf numFmtId="40" fontId="24" fillId="0" borderId="0" xfId="2" applyNumberFormat="1" applyFont="1" applyAlignment="1">
      <alignment vertical="center"/>
    </xf>
    <xf numFmtId="38" fontId="14" fillId="0" borderId="0" xfId="0" applyNumberFormat="1" applyFont="1" applyAlignment="1">
      <alignment horizontal="right" vertical="center" wrapText="1" indent="1" shrinkToFit="1" readingOrder="2"/>
    </xf>
    <xf numFmtId="38" fontId="36" fillId="0" borderId="25" xfId="0" applyNumberFormat="1" applyFont="1" applyBorder="1" applyAlignment="1">
      <alignment horizontal="center" vertical="center" wrapText="1" shrinkToFit="1" readingOrder="2"/>
    </xf>
    <xf numFmtId="38" fontId="125" fillId="0" borderId="25" xfId="0" applyNumberFormat="1" applyFont="1" applyBorder="1" applyAlignment="1">
      <alignment horizontal="center" vertical="center" wrapText="1" shrinkToFit="1" readingOrder="2"/>
    </xf>
    <xf numFmtId="38" fontId="134" fillId="0" borderId="0" xfId="0" applyNumberFormat="1" applyFont="1" applyAlignment="1">
      <alignment wrapText="1" shrinkToFit="1"/>
    </xf>
    <xf numFmtId="38" fontId="38" fillId="0" borderId="0" xfId="0" applyNumberFormat="1" applyFont="1" applyAlignment="1">
      <alignment wrapText="1" shrinkToFit="1"/>
    </xf>
    <xf numFmtId="38" fontId="105" fillId="0" borderId="25" xfId="0" applyNumberFormat="1" applyFont="1" applyBorder="1" applyAlignment="1">
      <alignment horizontal="center" vertical="center" wrapText="1" shrinkToFit="1" readingOrder="2"/>
    </xf>
    <xf numFmtId="38" fontId="18" fillId="0" borderId="0" xfId="0" applyNumberFormat="1" applyFont="1" applyAlignment="1">
      <alignment horizontal="right" vertical="center" wrapText="1" indent="1" readingOrder="2"/>
    </xf>
    <xf numFmtId="3" fontId="50" fillId="0" borderId="0" xfId="15" applyNumberFormat="1" applyFont="1" applyAlignment="1">
      <alignment vertical="center" readingOrder="2"/>
    </xf>
    <xf numFmtId="3" fontId="144" fillId="4" borderId="8" xfId="15" applyNumberFormat="1" applyFont="1" applyFill="1" applyBorder="1" applyAlignment="1">
      <alignment horizontal="center" vertical="center" readingOrder="2"/>
    </xf>
    <xf numFmtId="3" fontId="116" fillId="4" borderId="8" xfId="15" applyNumberFormat="1" applyFont="1" applyFill="1" applyBorder="1" applyAlignment="1">
      <alignment horizontal="center" vertical="center" wrapText="1" readingOrder="2"/>
    </xf>
    <xf numFmtId="3" fontId="50" fillId="0" borderId="0" xfId="15" applyNumberFormat="1" applyFont="1" applyAlignment="1">
      <alignment vertical="center" wrapText="1" readingOrder="2"/>
    </xf>
    <xf numFmtId="3" fontId="50" fillId="0" borderId="0" xfId="15" applyNumberFormat="1" applyFont="1" applyAlignment="1">
      <alignment horizontal="left" vertical="center" readingOrder="2"/>
    </xf>
    <xf numFmtId="3" fontId="50" fillId="31" borderId="8" xfId="15" applyNumberFormat="1" applyFont="1" applyFill="1" applyBorder="1" applyAlignment="1">
      <alignment horizontal="center" vertical="center" readingOrder="2"/>
    </xf>
    <xf numFmtId="3" fontId="50" fillId="0" borderId="8" xfId="15" applyNumberFormat="1" applyFont="1" applyBorder="1" applyAlignment="1">
      <alignment horizontal="center" vertical="center" readingOrder="2"/>
    </xf>
    <xf numFmtId="9" fontId="50" fillId="0" borderId="0" xfId="21" applyFont="1" applyAlignment="1">
      <alignment vertical="center" wrapText="1" readingOrder="2"/>
    </xf>
    <xf numFmtId="3" fontId="144" fillId="4" borderId="8" xfId="15" applyNumberFormat="1" applyFont="1" applyFill="1" applyBorder="1" applyAlignment="1">
      <alignment horizontal="center" vertical="center" wrapText="1" readingOrder="2"/>
    </xf>
    <xf numFmtId="3" fontId="50" fillId="0" borderId="8" xfId="15" applyNumberFormat="1" applyFont="1" applyBorder="1" applyAlignment="1">
      <alignment horizontal="center" vertical="center" wrapText="1" readingOrder="2"/>
    </xf>
    <xf numFmtId="3" fontId="50" fillId="0" borderId="0" xfId="15" applyNumberFormat="1" applyFont="1"/>
    <xf numFmtId="180" fontId="50" fillId="0" borderId="0" xfId="15" applyNumberFormat="1" applyFont="1" applyAlignment="1">
      <alignment vertical="center" readingOrder="2"/>
    </xf>
    <xf numFmtId="3" fontId="50" fillId="4" borderId="8" xfId="15" applyNumberFormat="1" applyFont="1" applyFill="1" applyBorder="1" applyAlignment="1">
      <alignment horizontal="center" vertical="center" readingOrder="2"/>
    </xf>
    <xf numFmtId="3" fontId="50" fillId="4" borderId="8" xfId="15" applyNumberFormat="1" applyFont="1" applyFill="1" applyBorder="1" applyAlignment="1">
      <alignment horizontal="center" vertical="center" wrapText="1" readingOrder="2"/>
    </xf>
    <xf numFmtId="3" fontId="50" fillId="0" borderId="0" xfId="15" applyNumberFormat="1" applyFont="1" applyAlignment="1">
      <alignment horizontal="center" vertical="center" readingOrder="2"/>
    </xf>
    <xf numFmtId="3" fontId="116" fillId="4" borderId="8" xfId="15" applyNumberFormat="1" applyFont="1" applyFill="1" applyBorder="1" applyAlignment="1">
      <alignment horizontal="center" vertical="center" readingOrder="2"/>
    </xf>
    <xf numFmtId="3" fontId="144" fillId="4" borderId="0" xfId="15" applyNumberFormat="1" applyFont="1" applyFill="1" applyAlignment="1">
      <alignment horizontal="center" vertical="center" readingOrder="2"/>
    </xf>
    <xf numFmtId="3" fontId="144" fillId="0" borderId="0" xfId="15" applyNumberFormat="1" applyFont="1" applyAlignment="1">
      <alignment horizontal="right" vertical="center" readingOrder="2"/>
    </xf>
    <xf numFmtId="38" fontId="18" fillId="2" borderId="0" xfId="0" applyNumberFormat="1" applyFont="1" applyFill="1" applyAlignment="1">
      <alignment horizontal="right" vertical="center" wrapText="1" readingOrder="2"/>
    </xf>
    <xf numFmtId="38" fontId="25" fillId="0" borderId="0" xfId="2" applyNumberFormat="1" applyFont="1" applyAlignment="1">
      <alignment horizontal="right" vertical="center" readingOrder="2"/>
    </xf>
    <xf numFmtId="38" fontId="40" fillId="0" borderId="0" xfId="0" applyNumberFormat="1" applyFont="1" applyAlignment="1">
      <alignment horizontal="center" vertical="center" wrapText="1" shrinkToFit="1" readingOrder="2"/>
    </xf>
    <xf numFmtId="38" fontId="40" fillId="0" borderId="1" xfId="0" applyNumberFormat="1" applyFont="1" applyBorder="1" applyAlignment="1">
      <alignment horizontal="center" vertical="center" wrapText="1" readingOrder="2"/>
    </xf>
    <xf numFmtId="38" fontId="36" fillId="0" borderId="0" xfId="0" applyNumberFormat="1" applyFont="1" applyAlignment="1">
      <alignment vertical="center" readingOrder="2"/>
    </xf>
    <xf numFmtId="38" fontId="25" fillId="0" borderId="0" xfId="2" applyNumberFormat="1" applyFont="1" applyAlignment="1">
      <alignment horizontal="right" vertical="center"/>
    </xf>
    <xf numFmtId="38" fontId="18" fillId="0" borderId="0" xfId="0" applyNumberFormat="1" applyFont="1" applyAlignment="1">
      <alignment horizontal="right" vertical="justify" wrapText="1" readingOrder="2"/>
    </xf>
    <xf numFmtId="38" fontId="58" fillId="0" borderId="0" xfId="2" applyNumberFormat="1" applyFont="1" applyAlignment="1">
      <alignment horizontal="right" vertical="center" readingOrder="2"/>
    </xf>
    <xf numFmtId="38" fontId="18" fillId="0" borderId="0" xfId="2" applyNumberFormat="1" applyFont="1" applyAlignment="1">
      <alignment horizontal="right" vertical="top" wrapText="1" readingOrder="2"/>
    </xf>
    <xf numFmtId="38" fontId="14" fillId="0" borderId="0" xfId="2" applyNumberFormat="1" applyFont="1" applyAlignment="1">
      <alignment vertical="center" wrapText="1" readingOrder="2"/>
    </xf>
    <xf numFmtId="38" fontId="14" fillId="0" borderId="0" xfId="2" applyNumberFormat="1" applyFont="1" applyAlignment="1">
      <alignment horizontal="right" vertical="center"/>
    </xf>
    <xf numFmtId="38" fontId="14" fillId="0" borderId="0" xfId="2" applyNumberFormat="1" applyFont="1" applyAlignment="1">
      <alignment vertical="justify" wrapText="1" readingOrder="2"/>
    </xf>
    <xf numFmtId="38" fontId="35" fillId="0" borderId="0" xfId="0" applyNumberFormat="1" applyFont="1" applyAlignment="1">
      <alignment horizontal="right"/>
    </xf>
    <xf numFmtId="0" fontId="35" fillId="0" borderId="0" xfId="0" applyFont="1" applyAlignment="1">
      <alignment horizontal="right" vertical="center" readingOrder="2"/>
    </xf>
    <xf numFmtId="38" fontId="18" fillId="0" borderId="0" xfId="7" applyNumberFormat="1" applyFont="1" applyAlignment="1">
      <alignment horizontal="right" vertical="top" wrapText="1" shrinkToFit="1"/>
    </xf>
    <xf numFmtId="0" fontId="145" fillId="0" borderId="0" xfId="0" applyFont="1" applyAlignment="1">
      <alignment horizontal="right" vertical="center" readingOrder="2"/>
    </xf>
    <xf numFmtId="0" fontId="146" fillId="0" borderId="0" xfId="0" applyFont="1" applyAlignment="1">
      <alignment horizontal="right" vertical="center" readingOrder="2"/>
    </xf>
    <xf numFmtId="38" fontId="43" fillId="0" borderId="0" xfId="0" applyNumberFormat="1" applyFont="1" applyAlignment="1">
      <alignment horizontal="right" vertical="center" wrapText="1" readingOrder="2"/>
    </xf>
    <xf numFmtId="38" fontId="148" fillId="0" borderId="0" xfId="0" applyNumberFormat="1" applyFont="1" applyAlignment="1">
      <alignment horizontal="right" vertical="center" readingOrder="2"/>
    </xf>
    <xf numFmtId="0" fontId="40" fillId="0" borderId="0" xfId="0" applyFont="1" applyAlignment="1">
      <alignment vertical="center" wrapText="1" readingOrder="2"/>
    </xf>
    <xf numFmtId="0" fontId="37" fillId="0" borderId="0" xfId="0" applyFont="1" applyAlignment="1">
      <alignment horizontal="center" vertical="center" readingOrder="2"/>
    </xf>
    <xf numFmtId="0" fontId="41" fillId="0" borderId="0" xfId="0" applyFont="1" applyAlignment="1">
      <alignment horizontal="center" vertical="center" wrapText="1" readingOrder="2"/>
    </xf>
    <xf numFmtId="0" fontId="36" fillId="0" borderId="0" xfId="0" applyFont="1" applyAlignment="1">
      <alignment horizontal="center" vertical="center" wrapText="1" readingOrder="2"/>
    </xf>
    <xf numFmtId="0" fontId="40" fillId="0" borderId="0" xfId="0" applyFont="1" applyAlignment="1">
      <alignment horizontal="center" vertical="center" wrapText="1" readingOrder="2"/>
    </xf>
    <xf numFmtId="0" fontId="50" fillId="0" borderId="13" xfId="0" applyFont="1" applyBorder="1" applyAlignment="1">
      <alignment horizontal="center"/>
    </xf>
    <xf numFmtId="0" fontId="50" fillId="0" borderId="12" xfId="0" applyFont="1" applyBorder="1" applyAlignment="1">
      <alignment horizontal="center"/>
    </xf>
    <xf numFmtId="3" fontId="144" fillId="0" borderId="0" xfId="15" applyNumberFormat="1" applyFont="1" applyAlignment="1">
      <alignment horizontal="right" vertical="center" readingOrder="2"/>
    </xf>
    <xf numFmtId="3" fontId="116" fillId="4" borderId="8" xfId="15" applyNumberFormat="1" applyFont="1" applyFill="1" applyBorder="1" applyAlignment="1">
      <alignment horizontal="center" vertical="center" readingOrder="2"/>
    </xf>
    <xf numFmtId="3" fontId="50" fillId="4" borderId="8" xfId="15" applyNumberFormat="1" applyFont="1" applyFill="1" applyBorder="1" applyAlignment="1">
      <alignment horizontal="center" vertical="center" readingOrder="2"/>
    </xf>
    <xf numFmtId="3" fontId="116" fillId="4" borderId="8" xfId="15" applyNumberFormat="1" applyFont="1" applyFill="1" applyBorder="1" applyAlignment="1">
      <alignment horizontal="center" vertical="center" wrapText="1" readingOrder="2"/>
    </xf>
    <xf numFmtId="3" fontId="144" fillId="4" borderId="8" xfId="15" applyNumberFormat="1" applyFont="1" applyFill="1" applyBorder="1" applyAlignment="1">
      <alignment horizontal="center" vertical="center" wrapText="1" readingOrder="2"/>
    </xf>
    <xf numFmtId="3" fontId="50" fillId="0" borderId="1" xfId="15" applyNumberFormat="1" applyFont="1" applyBorder="1" applyAlignment="1">
      <alignment horizontal="right" vertical="center" readingOrder="2"/>
    </xf>
    <xf numFmtId="0" fontId="31" fillId="0" borderId="0" xfId="0" applyFont="1" applyAlignment="1">
      <alignment horizontal="center" vertical="center" readingOrder="2"/>
    </xf>
    <xf numFmtId="0" fontId="30" fillId="0" borderId="0" xfId="0" applyFont="1" applyAlignment="1">
      <alignment horizontal="right" vertical="center" wrapText="1" indent="2" readingOrder="2"/>
    </xf>
    <xf numFmtId="0" fontId="43" fillId="0" borderId="0" xfId="0" applyFont="1" applyAlignment="1">
      <alignment horizontal="center" vertical="center" wrapText="1" readingOrder="2"/>
    </xf>
    <xf numFmtId="49" fontId="30" fillId="0" borderId="0" xfId="0" applyNumberFormat="1" applyFont="1" applyAlignment="1">
      <alignment horizontal="center" vertical="center" wrapText="1" readingOrder="2"/>
    </xf>
    <xf numFmtId="0" fontId="30" fillId="0" borderId="0" xfId="0" applyFont="1" applyAlignment="1">
      <alignment horizontal="center" vertical="center" wrapText="1" readingOrder="2"/>
    </xf>
    <xf numFmtId="0" fontId="0" fillId="0" borderId="0" xfId="0"/>
    <xf numFmtId="0" fontId="26" fillId="0" borderId="0" xfId="0" applyFont="1" applyAlignment="1">
      <alignment horizontal="center" vertical="center"/>
    </xf>
    <xf numFmtId="0" fontId="37" fillId="0" borderId="1" xfId="0" applyFont="1" applyBorder="1" applyAlignment="1">
      <alignment horizontal="center" vertical="center" wrapText="1" readingOrder="2"/>
    </xf>
    <xf numFmtId="38" fontId="37" fillId="0" borderId="0" xfId="0" applyNumberFormat="1" applyFont="1" applyAlignment="1">
      <alignment horizontal="center" vertical="center" wrapText="1" readingOrder="2"/>
    </xf>
    <xf numFmtId="38" fontId="70" fillId="0" borderId="0" xfId="0" applyNumberFormat="1" applyFont="1" applyAlignment="1">
      <alignment horizontal="center" vertical="center" wrapText="1" readingOrder="2"/>
    </xf>
    <xf numFmtId="0" fontId="94" fillId="0" borderId="0" xfId="15" applyFont="1" applyAlignment="1">
      <alignment horizontal="center" vertical="center"/>
    </xf>
    <xf numFmtId="0" fontId="99" fillId="0" borderId="0" xfId="15" applyFont="1" applyAlignment="1">
      <alignment horizontal="center" vertical="center"/>
    </xf>
    <xf numFmtId="0" fontId="92" fillId="0" borderId="0" xfId="15" applyFont="1" applyAlignment="1">
      <alignment horizontal="right" vertical="center" readingOrder="2"/>
    </xf>
    <xf numFmtId="0" fontId="93" fillId="0" borderId="0" xfId="15" applyFont="1" applyAlignment="1">
      <alignment horizontal="right" vertical="center" wrapText="1" readingOrder="2"/>
    </xf>
    <xf numFmtId="0" fontId="76" fillId="0" borderId="0" xfId="15" applyFont="1" applyAlignment="1">
      <alignment horizontal="center" vertical="center"/>
    </xf>
    <xf numFmtId="0" fontId="81" fillId="0" borderId="0" xfId="15" applyFont="1" applyAlignment="1">
      <alignment horizontal="right" vertical="center" readingOrder="2"/>
    </xf>
    <xf numFmtId="38" fontId="43" fillId="0" borderId="0" xfId="0" applyNumberFormat="1" applyFont="1" applyAlignment="1">
      <alignment horizontal="center" vertical="center" wrapText="1" readingOrder="2"/>
    </xf>
    <xf numFmtId="38" fontId="2" fillId="0" borderId="0" xfId="0" applyNumberFormat="1" applyFont="1" applyAlignment="1">
      <alignment horizontal="center" vertical="center"/>
    </xf>
    <xf numFmtId="38" fontId="14" fillId="0" borderId="0" xfId="0" applyNumberFormat="1" applyFont="1" applyAlignment="1">
      <alignment horizontal="right" vertical="center" wrapText="1" readingOrder="2"/>
    </xf>
    <xf numFmtId="38" fontId="14" fillId="0" borderId="0" xfId="0" applyNumberFormat="1" applyFont="1" applyAlignment="1">
      <alignment horizontal="right" vertical="center" wrapText="1" indent="2" readingOrder="2"/>
    </xf>
    <xf numFmtId="38" fontId="14" fillId="0" borderId="0" xfId="0" applyNumberFormat="1" applyFont="1" applyAlignment="1">
      <alignment horizontal="center" vertical="center" wrapText="1" readingOrder="2"/>
    </xf>
    <xf numFmtId="38" fontId="43" fillId="0" borderId="0" xfId="0" applyNumberFormat="1" applyFont="1" applyAlignment="1">
      <alignment horizontal="right" vertical="center" wrapText="1" indent="2" readingOrder="2"/>
    </xf>
    <xf numFmtId="38" fontId="58" fillId="0" borderId="0" xfId="0" applyNumberFormat="1" applyFont="1" applyAlignment="1">
      <alignment horizontal="right" vertical="center" indent="2" readingOrder="2"/>
    </xf>
    <xf numFmtId="38" fontId="18" fillId="2" borderId="0" xfId="0" applyNumberFormat="1" applyFont="1" applyFill="1" applyAlignment="1">
      <alignment horizontal="right" vertical="center" wrapText="1" indent="2" readingOrder="2"/>
    </xf>
    <xf numFmtId="38" fontId="18" fillId="0" borderId="0" xfId="0" applyNumberFormat="1" applyFont="1" applyAlignment="1">
      <alignment horizontal="right" vertical="center" wrapText="1" indent="1" readingOrder="2"/>
    </xf>
    <xf numFmtId="38" fontId="58" fillId="0" borderId="0" xfId="0" applyNumberFormat="1" applyFont="1" applyAlignment="1">
      <alignment horizontal="right" vertical="center" indent="1" readingOrder="2"/>
    </xf>
    <xf numFmtId="38" fontId="25" fillId="0" borderId="0" xfId="2" applyNumberFormat="1" applyFont="1" applyAlignment="1">
      <alignment horizontal="center" vertical="center"/>
    </xf>
    <xf numFmtId="38" fontId="18" fillId="0" borderId="0" xfId="2" applyNumberFormat="1" applyFont="1" applyAlignment="1">
      <alignment horizontal="right" vertical="top" wrapText="1" readingOrder="2"/>
    </xf>
    <xf numFmtId="38" fontId="58" fillId="0" borderId="0" xfId="2" applyNumberFormat="1" applyFont="1" applyAlignment="1">
      <alignment horizontal="right" vertical="center" readingOrder="2"/>
    </xf>
    <xf numFmtId="38" fontId="14" fillId="0" borderId="0" xfId="2" applyNumberFormat="1" applyFont="1" applyAlignment="1">
      <alignment horizontal="right" vertical="top" wrapText="1" readingOrder="2"/>
    </xf>
    <xf numFmtId="38" fontId="14" fillId="0" borderId="0" xfId="2" applyNumberFormat="1" applyFont="1" applyAlignment="1">
      <alignment horizontal="right" vertical="justify" wrapText="1" readingOrder="2"/>
    </xf>
    <xf numFmtId="38" fontId="18" fillId="0" borderId="0" xfId="0" applyNumberFormat="1" applyFont="1" applyAlignment="1">
      <alignment horizontal="right" vertical="center" wrapText="1" readingOrder="2"/>
    </xf>
    <xf numFmtId="38" fontId="19" fillId="0" borderId="0" xfId="0" applyNumberFormat="1" applyFont="1" applyAlignment="1">
      <alignment horizontal="right" vertical="center" wrapText="1" readingOrder="2"/>
    </xf>
    <xf numFmtId="38" fontId="18" fillId="0" borderId="0" xfId="2" applyNumberFormat="1" applyFont="1" applyAlignment="1">
      <alignment horizontal="right" vertical="justify" wrapText="1" readingOrder="2"/>
    </xf>
    <xf numFmtId="38" fontId="25" fillId="0" borderId="0" xfId="2" applyNumberFormat="1" applyFont="1" applyAlignment="1">
      <alignment horizontal="center" vertical="center" readingOrder="2"/>
    </xf>
    <xf numFmtId="38" fontId="25" fillId="0" borderId="0" xfId="2" applyNumberFormat="1" applyFont="1" applyAlignment="1">
      <alignment horizontal="right" vertical="center" readingOrder="2"/>
    </xf>
    <xf numFmtId="38" fontId="18" fillId="0" borderId="0" xfId="2" applyNumberFormat="1" applyFont="1" applyAlignment="1">
      <alignment vertical="center" wrapText="1" readingOrder="2"/>
    </xf>
    <xf numFmtId="38" fontId="25" fillId="0" borderId="0" xfId="2" applyNumberFormat="1" applyFont="1" applyAlignment="1">
      <alignment vertical="center" wrapText="1" readingOrder="2"/>
    </xf>
    <xf numFmtId="38" fontId="18" fillId="0" borderId="0" xfId="2" applyNumberFormat="1" applyFont="1" applyAlignment="1">
      <alignment vertical="top" wrapText="1" readingOrder="2"/>
    </xf>
    <xf numFmtId="38" fontId="18" fillId="0" borderId="0" xfId="2" applyNumberFormat="1" applyFont="1" applyAlignment="1">
      <alignment horizontal="right" vertical="center" wrapText="1" readingOrder="2"/>
    </xf>
    <xf numFmtId="38" fontId="25" fillId="0" borderId="0" xfId="2" applyNumberFormat="1" applyFont="1" applyAlignment="1">
      <alignment horizontal="right" vertical="center" wrapText="1" readingOrder="2"/>
    </xf>
    <xf numFmtId="38" fontId="38" fillId="0" borderId="0" xfId="0" applyNumberFormat="1" applyFont="1" applyAlignment="1">
      <alignment horizontal="center" vertical="center"/>
    </xf>
    <xf numFmtId="38" fontId="70" fillId="0" borderId="0" xfId="0" applyNumberFormat="1" applyFont="1" applyAlignment="1">
      <alignment horizontal="center" vertical="center" shrinkToFit="1" readingOrder="2"/>
    </xf>
    <xf numFmtId="38" fontId="35" fillId="0" borderId="0" xfId="0" applyNumberFormat="1" applyFont="1" applyAlignment="1">
      <alignment horizontal="right" vertical="center" wrapText="1" indent="1" readingOrder="2"/>
    </xf>
    <xf numFmtId="38" fontId="14" fillId="0" borderId="8" xfId="0" applyNumberFormat="1" applyFont="1" applyBorder="1" applyAlignment="1">
      <alignment horizontal="center" vertical="center"/>
    </xf>
    <xf numFmtId="38" fontId="14" fillId="0" borderId="13" xfId="0" applyNumberFormat="1" applyFont="1" applyBorder="1" applyAlignment="1">
      <alignment horizontal="center" vertical="center"/>
    </xf>
    <xf numFmtId="38" fontId="18" fillId="0" borderId="47" xfId="0" applyNumberFormat="1" applyFont="1" applyBorder="1" applyAlignment="1">
      <alignment horizontal="center" vertical="center" shrinkToFit="1"/>
    </xf>
    <xf numFmtId="38" fontId="18" fillId="0" borderId="8" xfId="0" applyNumberFormat="1" applyFont="1" applyBorder="1" applyAlignment="1">
      <alignment horizontal="center" vertical="center" shrinkToFit="1"/>
    </xf>
    <xf numFmtId="38" fontId="18" fillId="0" borderId="46" xfId="0" applyNumberFormat="1" applyFont="1" applyBorder="1" applyAlignment="1">
      <alignment horizontal="center" vertical="center" shrinkToFit="1"/>
    </xf>
    <xf numFmtId="38" fontId="43" fillId="0" borderId="0" xfId="0" applyNumberFormat="1" applyFont="1" applyAlignment="1">
      <alignment horizontal="center" vertical="center" shrinkToFit="1" readingOrder="2"/>
    </xf>
    <xf numFmtId="38" fontId="66" fillId="26" borderId="26" xfId="7" applyNumberFormat="1" applyFont="1" applyFill="1" applyBorder="1" applyAlignment="1">
      <alignment horizontal="center" vertical="center" shrinkToFit="1"/>
    </xf>
    <xf numFmtId="38" fontId="66" fillId="26" borderId="26" xfId="7" applyNumberFormat="1" applyFont="1" applyFill="1" applyBorder="1" applyAlignment="1">
      <alignment horizontal="center" vertical="center" readingOrder="2"/>
    </xf>
    <xf numFmtId="38" fontId="66" fillId="26" borderId="26" xfId="5" applyNumberFormat="1" applyFont="1" applyFill="1" applyBorder="1" applyAlignment="1">
      <alignment horizontal="center" vertical="center"/>
    </xf>
    <xf numFmtId="38" fontId="122" fillId="0" borderId="0" xfId="0" applyNumberFormat="1" applyFont="1" applyAlignment="1">
      <alignment horizontal="center" vertical="center" shrinkToFit="1"/>
    </xf>
    <xf numFmtId="38" fontId="66" fillId="26" borderId="26" xfId="5" applyNumberFormat="1" applyFont="1" applyFill="1" applyBorder="1" applyAlignment="1">
      <alignment horizontal="center" vertical="center" shrinkToFit="1"/>
    </xf>
    <xf numFmtId="38" fontId="66" fillId="26" borderId="26" xfId="8" applyNumberFormat="1" applyFont="1" applyFill="1" applyBorder="1" applyAlignment="1">
      <alignment horizontal="center" vertical="center" shrinkToFit="1"/>
    </xf>
    <xf numFmtId="38" fontId="15" fillId="0" borderId="0" xfId="0" applyNumberFormat="1" applyFont="1" applyAlignment="1">
      <alignment horizontal="right" vertical="center" wrapText="1" shrinkToFit="1" readingOrder="2"/>
    </xf>
    <xf numFmtId="38" fontId="72" fillId="0" borderId="0" xfId="0" applyNumberFormat="1" applyFont="1" applyAlignment="1">
      <alignment horizontal="right" vertical="center" readingOrder="2"/>
    </xf>
    <xf numFmtId="38" fontId="19" fillId="0" borderId="38" xfId="0" applyNumberFormat="1" applyFont="1" applyBorder="1" applyAlignment="1">
      <alignment horizontal="center" vertical="center" shrinkToFit="1" readingOrder="2"/>
    </xf>
    <xf numFmtId="49" fontId="16" fillId="0" borderId="38" xfId="0" applyNumberFormat="1" applyFont="1" applyBorder="1" applyAlignment="1">
      <alignment horizontal="center" vertical="center" shrinkToFit="1"/>
    </xf>
    <xf numFmtId="38" fontId="16" fillId="0" borderId="0" xfId="0" applyNumberFormat="1" applyFont="1" applyAlignment="1">
      <alignment horizontal="right" vertical="center" wrapText="1" readingOrder="2"/>
    </xf>
    <xf numFmtId="38" fontId="38" fillId="0" borderId="1" xfId="0" applyNumberFormat="1" applyFont="1" applyBorder="1" applyAlignment="1">
      <alignment horizontal="center" vertical="center" shrinkToFit="1" readingOrder="2"/>
    </xf>
    <xf numFmtId="38" fontId="35" fillId="0" borderId="0" xfId="0" applyNumberFormat="1" applyFont="1" applyAlignment="1">
      <alignment vertical="center" wrapText="1" readingOrder="2"/>
    </xf>
    <xf numFmtId="38" fontId="37" fillId="0" borderId="0" xfId="0" applyNumberFormat="1" applyFont="1" applyAlignment="1">
      <alignment horizontal="right" vertical="center" wrapText="1" indent="1" readingOrder="2"/>
    </xf>
    <xf numFmtId="38" fontId="39" fillId="0" borderId="0" xfId="0" applyNumberFormat="1" applyFont="1" applyAlignment="1">
      <alignment vertical="center" wrapText="1" readingOrder="2"/>
    </xf>
    <xf numFmtId="38" fontId="14" fillId="0" borderId="0" xfId="0" applyNumberFormat="1" applyFont="1" applyAlignment="1">
      <alignment horizontal="right" vertical="center" readingOrder="2"/>
    </xf>
    <xf numFmtId="38" fontId="14" fillId="0" borderId="0" xfId="0" applyNumberFormat="1" applyFont="1" applyAlignment="1">
      <alignment vertical="center" wrapText="1" readingOrder="2"/>
    </xf>
    <xf numFmtId="38" fontId="37" fillId="0" borderId="0" xfId="0" applyNumberFormat="1" applyFont="1" applyAlignment="1">
      <alignment horizontal="center"/>
    </xf>
    <xf numFmtId="38" fontId="39" fillId="0" borderId="0" xfId="0" applyNumberFormat="1" applyFont="1" applyAlignment="1">
      <alignment horizontal="right" vertical="center" wrapText="1" readingOrder="2"/>
    </xf>
    <xf numFmtId="38" fontId="14" fillId="0" borderId="0" xfId="0" applyNumberFormat="1" applyFont="1" applyAlignment="1">
      <alignment horizontal="center" vertical="center"/>
    </xf>
    <xf numFmtId="38" fontId="15" fillId="0" borderId="4" xfId="0" applyNumberFormat="1" applyFont="1" applyBorder="1" applyAlignment="1">
      <alignment horizontal="center" vertical="center"/>
    </xf>
    <xf numFmtId="38" fontId="14" fillId="0" borderId="0" xfId="0" applyNumberFormat="1" applyFont="1" applyAlignment="1">
      <alignment horizontal="center" vertical="center" readingOrder="2"/>
    </xf>
    <xf numFmtId="38" fontId="15" fillId="0" borderId="0" xfId="0" applyNumberFormat="1" applyFont="1" applyAlignment="1">
      <alignment horizontal="center" vertical="center" readingOrder="2"/>
    </xf>
    <xf numFmtId="38" fontId="37" fillId="0" borderId="1" xfId="0" applyNumberFormat="1" applyFont="1" applyBorder="1" applyAlignment="1">
      <alignment horizontal="center" vertical="center" wrapText="1" readingOrder="2"/>
    </xf>
    <xf numFmtId="3" fontId="37" fillId="0" borderId="7" xfId="0" applyNumberFormat="1" applyFont="1" applyBorder="1" applyAlignment="1">
      <alignment horizontal="center" vertical="center"/>
    </xf>
    <xf numFmtId="3" fontId="37" fillId="0" borderId="0" xfId="0" applyNumberFormat="1" applyFont="1" applyAlignment="1">
      <alignment horizontal="center" vertical="center"/>
    </xf>
    <xf numFmtId="3" fontId="38" fillId="30" borderId="25" xfId="0" applyNumberFormat="1" applyFont="1" applyFill="1" applyBorder="1" applyAlignment="1">
      <alignment horizontal="center" vertical="center" shrinkToFit="1"/>
    </xf>
    <xf numFmtId="38" fontId="37" fillId="0" borderId="0" xfId="0" applyNumberFormat="1" applyFont="1" applyAlignment="1">
      <alignment horizontal="right" vertical="center" readingOrder="2"/>
    </xf>
    <xf numFmtId="38" fontId="38" fillId="26" borderId="25" xfId="0" applyNumberFormat="1" applyFont="1" applyFill="1" applyBorder="1" applyAlignment="1">
      <alignment horizontal="center" vertical="center" shrinkToFit="1"/>
    </xf>
    <xf numFmtId="38" fontId="39" fillId="0" borderId="0" xfId="0" applyNumberFormat="1" applyFont="1" applyAlignment="1">
      <alignment horizontal="right" vertical="center" indent="1"/>
    </xf>
    <xf numFmtId="38" fontId="38" fillId="2" borderId="54" xfId="0" applyNumberFormat="1" applyFont="1" applyFill="1" applyBorder="1" applyAlignment="1">
      <alignment horizontal="center" vertical="center" shrinkToFit="1"/>
    </xf>
    <xf numFmtId="38" fontId="38" fillId="0" borderId="0" xfId="0" applyNumberFormat="1" applyFont="1" applyAlignment="1">
      <alignment horizontal="center" vertical="center" shrinkToFit="1"/>
    </xf>
    <xf numFmtId="38" fontId="38" fillId="2" borderId="0" xfId="0" applyNumberFormat="1" applyFont="1" applyFill="1" applyAlignment="1">
      <alignment horizontal="center" vertical="center" shrinkToFit="1"/>
    </xf>
    <xf numFmtId="38" fontId="38" fillId="2" borderId="25" xfId="0" applyNumberFormat="1" applyFont="1" applyFill="1" applyBorder="1" applyAlignment="1">
      <alignment horizontal="center" vertical="center" shrinkToFit="1"/>
    </xf>
    <xf numFmtId="38" fontId="38" fillId="0" borderId="54" xfId="0" applyNumberFormat="1" applyFont="1" applyBorder="1" applyAlignment="1">
      <alignment horizontal="center" vertical="center" shrinkToFit="1"/>
    </xf>
    <xf numFmtId="38" fontId="38" fillId="0" borderId="25" xfId="0" applyNumberFormat="1" applyFont="1" applyBorder="1" applyAlignment="1">
      <alignment horizontal="center" vertical="center" shrinkToFit="1"/>
    </xf>
    <xf numFmtId="38" fontId="15" fillId="0" borderId="0" xfId="0" applyNumberFormat="1" applyFont="1" applyAlignment="1">
      <alignment horizontal="right" vertical="center" readingOrder="2"/>
    </xf>
    <xf numFmtId="0" fontId="145" fillId="0" borderId="0" xfId="0" applyFont="1" applyAlignment="1">
      <alignment horizontal="right" vertical="center" wrapText="1" readingOrder="2"/>
    </xf>
    <xf numFmtId="38" fontId="18" fillId="0" borderId="8" xfId="0" applyNumberFormat="1" applyFont="1" applyBorder="1" applyAlignment="1">
      <alignment horizontal="center" vertical="center" wrapText="1" readingOrder="2"/>
    </xf>
    <xf numFmtId="38" fontId="18" fillId="0" borderId="15" xfId="0" applyNumberFormat="1" applyFont="1" applyBorder="1" applyAlignment="1">
      <alignment horizontal="center" vertical="center" wrapText="1" readingOrder="2"/>
    </xf>
    <xf numFmtId="38" fontId="18" fillId="0" borderId="19" xfId="0" applyNumberFormat="1" applyFont="1" applyBorder="1" applyAlignment="1">
      <alignment horizontal="center" vertical="center" wrapText="1" readingOrder="2"/>
    </xf>
    <xf numFmtId="38" fontId="18" fillId="0" borderId="20" xfId="0" applyNumberFormat="1" applyFont="1" applyBorder="1" applyAlignment="1">
      <alignment horizontal="center" vertical="center" wrapText="1" readingOrder="2"/>
    </xf>
    <xf numFmtId="38" fontId="18" fillId="4" borderId="25" xfId="0" applyNumberFormat="1" applyFont="1" applyFill="1" applyBorder="1" applyAlignment="1">
      <alignment horizontal="center" vertical="center" wrapText="1" readingOrder="2"/>
    </xf>
    <xf numFmtId="38" fontId="16" fillId="0" borderId="53" xfId="0" applyNumberFormat="1" applyFont="1" applyBorder="1" applyAlignment="1">
      <alignment horizontal="center" vertical="center" wrapText="1" readingOrder="2"/>
    </xf>
    <xf numFmtId="38" fontId="16" fillId="0" borderId="5" xfId="0" applyNumberFormat="1" applyFont="1" applyBorder="1" applyAlignment="1">
      <alignment horizontal="center" vertical="center" wrapText="1" readingOrder="2"/>
    </xf>
    <xf numFmtId="38" fontId="16" fillId="0" borderId="22" xfId="0" applyNumberFormat="1" applyFont="1" applyBorder="1" applyAlignment="1">
      <alignment horizontal="center" vertical="center" wrapText="1" readingOrder="2"/>
    </xf>
    <xf numFmtId="38" fontId="16" fillId="0" borderId="48" xfId="0" applyNumberFormat="1" applyFont="1" applyBorder="1" applyAlignment="1">
      <alignment horizontal="center" vertical="center" wrapText="1" readingOrder="2"/>
    </xf>
    <xf numFmtId="38" fontId="18" fillId="0" borderId="11" xfId="0" applyNumberFormat="1" applyFont="1" applyBorder="1" applyAlignment="1">
      <alignment horizontal="center" vertical="center" wrapText="1" readingOrder="2"/>
    </xf>
    <xf numFmtId="38" fontId="18" fillId="0" borderId="17" xfId="0" applyNumberFormat="1" applyFont="1" applyBorder="1" applyAlignment="1">
      <alignment horizontal="center" vertical="center" wrapText="1" readingOrder="2"/>
    </xf>
    <xf numFmtId="38" fontId="39" fillId="0" borderId="0" xfId="0" applyNumberFormat="1" applyFont="1" applyAlignment="1">
      <alignment horizontal="right" vertical="center" wrapText="1" indent="1" readingOrder="2"/>
    </xf>
    <xf numFmtId="38" fontId="21" fillId="0" borderId="0" xfId="7" applyNumberFormat="1" applyFont="1" applyAlignment="1">
      <alignment horizontal="right" vertical="top" wrapText="1" indent="3" shrinkToFit="1" readingOrder="2"/>
    </xf>
    <xf numFmtId="38" fontId="16" fillId="0" borderId="0" xfId="0" applyNumberFormat="1" applyFont="1" applyAlignment="1">
      <alignment horizontal="right" vertical="center" wrapText="1" indent="1" readingOrder="2"/>
    </xf>
    <xf numFmtId="38" fontId="66" fillId="0" borderId="1" xfId="0" applyNumberFormat="1" applyFont="1" applyBorder="1" applyAlignment="1">
      <alignment horizontal="center" vertical="center" shrinkToFit="1" readingOrder="2"/>
    </xf>
    <xf numFmtId="38" fontId="14" fillId="0" borderId="0" xfId="0" applyNumberFormat="1" applyFont="1" applyAlignment="1">
      <alignment horizontal="right" vertical="center" wrapText="1" indent="1" readingOrder="2"/>
    </xf>
    <xf numFmtId="38" fontId="28" fillId="0" borderId="0" xfId="0" applyNumberFormat="1" applyFont="1" applyAlignment="1">
      <alignment horizontal="right" vertical="center" readingOrder="2"/>
    </xf>
    <xf numFmtId="38" fontId="35" fillId="0" borderId="0" xfId="0" applyNumberFormat="1" applyFont="1" applyAlignment="1">
      <alignment horizontal="right" vertical="top" wrapText="1" indent="1" readingOrder="2"/>
    </xf>
    <xf numFmtId="38" fontId="35" fillId="0" borderId="0" xfId="0" applyNumberFormat="1" applyFont="1" applyAlignment="1">
      <alignment horizontal="right" vertical="center" wrapText="1" readingOrder="2"/>
    </xf>
    <xf numFmtId="38" fontId="26" fillId="0" borderId="0" xfId="0" applyNumberFormat="1" applyFont="1" applyAlignment="1">
      <alignment horizontal="right" vertical="center" wrapText="1" readingOrder="2"/>
    </xf>
    <xf numFmtId="38" fontId="60" fillId="0" borderId="0" xfId="0" applyNumberFormat="1" applyFont="1" applyAlignment="1">
      <alignment horizontal="right" vertical="center" wrapText="1" readingOrder="2"/>
    </xf>
    <xf numFmtId="38" fontId="63" fillId="0" borderId="0" xfId="0" applyNumberFormat="1" applyFont="1" applyAlignment="1">
      <alignment horizontal="center" vertical="center" readingOrder="2"/>
    </xf>
    <xf numFmtId="38" fontId="63" fillId="0" borderId="0" xfId="0" applyNumberFormat="1" applyFont="1" applyAlignment="1">
      <alignment horizontal="right" vertical="center" readingOrder="2"/>
    </xf>
    <xf numFmtId="38" fontId="43" fillId="0" borderId="0" xfId="0" applyNumberFormat="1" applyFont="1" applyAlignment="1">
      <alignment horizontal="right" vertical="center" readingOrder="2"/>
    </xf>
    <xf numFmtId="38" fontId="15" fillId="0" borderId="1" xfId="0" applyNumberFormat="1" applyFont="1" applyBorder="1" applyAlignment="1">
      <alignment horizontal="center" vertical="center" wrapText="1"/>
    </xf>
    <xf numFmtId="0" fontId="37" fillId="0" borderId="0" xfId="0" applyFont="1" applyAlignment="1">
      <alignment horizontal="right" vertical="center" readingOrder="2"/>
    </xf>
    <xf numFmtId="38" fontId="14" fillId="0" borderId="1" xfId="0" applyNumberFormat="1" applyFont="1" applyBorder="1" applyAlignment="1">
      <alignment horizontal="center" vertical="center" wrapText="1" readingOrder="2"/>
    </xf>
    <xf numFmtId="38" fontId="18" fillId="0" borderId="0" xfId="1" applyNumberFormat="1" applyFont="1" applyFill="1" applyAlignment="1">
      <alignment horizontal="right" vertical="center" wrapText="1" indent="1" readingOrder="2"/>
    </xf>
    <xf numFmtId="38" fontId="35" fillId="0" borderId="0" xfId="3" applyNumberFormat="1" applyFont="1" applyAlignment="1">
      <alignment horizontal="right" vertical="center" wrapText="1" indent="2" readingOrder="2"/>
    </xf>
    <xf numFmtId="38" fontId="28" fillId="0" borderId="0" xfId="3" applyNumberFormat="1" applyFont="1" applyAlignment="1">
      <alignment horizontal="right" vertical="center" readingOrder="2"/>
    </xf>
    <xf numFmtId="38" fontId="129" fillId="0" borderId="0" xfId="3" applyNumberFormat="1" applyFont="1" applyAlignment="1">
      <alignment horizontal="right" vertical="center" wrapText="1" indent="1" readingOrder="2"/>
    </xf>
    <xf numFmtId="38" fontId="36" fillId="0" borderId="0" xfId="2" applyNumberFormat="1" applyFont="1" applyAlignment="1">
      <alignment horizontal="right" vertical="top" wrapText="1" indent="1" readingOrder="2"/>
    </xf>
    <xf numFmtId="38" fontId="28" fillId="0" borderId="0" xfId="3" applyNumberFormat="1" applyFont="1" applyAlignment="1">
      <alignment horizontal="right" vertical="center" indent="1" readingOrder="2"/>
    </xf>
    <xf numFmtId="38" fontId="28" fillId="0" borderId="0" xfId="3" applyNumberFormat="1" applyFont="1" applyAlignment="1">
      <alignment horizontal="right" vertical="center" wrapText="1" readingOrder="2"/>
    </xf>
    <xf numFmtId="38" fontId="70" fillId="0" borderId="0" xfId="0" applyNumberFormat="1" applyFont="1" applyAlignment="1">
      <alignment horizontal="right" vertical="center" indent="1" readingOrder="2"/>
    </xf>
    <xf numFmtId="38" fontId="39" fillId="0" borderId="49" xfId="0" applyNumberFormat="1" applyFont="1" applyBorder="1" applyAlignment="1">
      <alignment horizontal="center" vertical="center" textRotation="90" wrapText="1" readingOrder="2"/>
    </xf>
    <xf numFmtId="38" fontId="39" fillId="0" borderId="50" xfId="0" applyNumberFormat="1" applyFont="1" applyBorder="1" applyAlignment="1">
      <alignment horizontal="center" vertical="center" textRotation="90" wrapText="1" readingOrder="2"/>
    </xf>
    <xf numFmtId="38" fontId="39" fillId="0" borderId="51" xfId="0" applyNumberFormat="1" applyFont="1" applyBorder="1" applyAlignment="1">
      <alignment horizontal="center" vertical="center" textRotation="90" wrapText="1" readingOrder="2"/>
    </xf>
    <xf numFmtId="38" fontId="43" fillId="0" borderId="0" xfId="0" applyNumberFormat="1" applyFont="1" applyAlignment="1">
      <alignment horizontal="right" vertical="center" indent="1" readingOrder="2"/>
    </xf>
    <xf numFmtId="38" fontId="43" fillId="0" borderId="7" xfId="0" applyNumberFormat="1" applyFont="1" applyBorder="1" applyAlignment="1">
      <alignment horizontal="right" vertical="center" indent="1" readingOrder="2"/>
    </xf>
    <xf numFmtId="38" fontId="40" fillId="0" borderId="52" xfId="0" applyNumberFormat="1" applyFont="1" applyBorder="1" applyAlignment="1">
      <alignment horizontal="center" vertical="center" shrinkToFit="1" readingOrder="2"/>
    </xf>
    <xf numFmtId="38" fontId="40" fillId="0" borderId="48" xfId="0" applyNumberFormat="1" applyFont="1" applyBorder="1" applyAlignment="1">
      <alignment horizontal="center" vertical="center" shrinkToFit="1" readingOrder="2"/>
    </xf>
    <xf numFmtId="38" fontId="43" fillId="0" borderId="7" xfId="0" applyNumberFormat="1" applyFont="1" applyBorder="1" applyAlignment="1">
      <alignment horizontal="right" vertical="center" wrapText="1" indent="1" readingOrder="2"/>
    </xf>
    <xf numFmtId="38" fontId="37" fillId="0" borderId="52" xfId="0" applyNumberFormat="1" applyFont="1" applyBorder="1" applyAlignment="1">
      <alignment horizontal="center" vertical="center" shrinkToFit="1" readingOrder="2"/>
    </xf>
    <xf numFmtId="38" fontId="37" fillId="0" borderId="48" xfId="0" applyNumberFormat="1" applyFont="1" applyBorder="1" applyAlignment="1">
      <alignment horizontal="center" vertical="center" shrinkToFit="1" readingOrder="2"/>
    </xf>
    <xf numFmtId="38" fontId="37" fillId="0" borderId="52" xfId="0" applyNumberFormat="1" applyFont="1" applyBorder="1" applyAlignment="1">
      <alignment horizontal="center" vertical="center" wrapText="1" readingOrder="2"/>
    </xf>
    <xf numFmtId="38" fontId="37" fillId="0" borderId="48" xfId="0" applyNumberFormat="1" applyFont="1" applyBorder="1" applyAlignment="1">
      <alignment horizontal="center" vertical="center" wrapText="1" readingOrder="2"/>
    </xf>
    <xf numFmtId="38" fontId="37" fillId="0" borderId="49" xfId="0" applyNumberFormat="1" applyFont="1" applyBorder="1" applyAlignment="1">
      <alignment horizontal="center" vertical="center" shrinkToFit="1" readingOrder="2"/>
    </xf>
    <xf numFmtId="38" fontId="37" fillId="0" borderId="50" xfId="0" applyNumberFormat="1" applyFont="1" applyBorder="1" applyAlignment="1">
      <alignment horizontal="center" vertical="center" shrinkToFit="1" readingOrder="2"/>
    </xf>
    <xf numFmtId="38" fontId="37" fillId="0" borderId="51" xfId="0" applyNumberFormat="1" applyFont="1" applyBorder="1" applyAlignment="1">
      <alignment horizontal="center" vertical="center" shrinkToFit="1" readingOrder="2"/>
    </xf>
    <xf numFmtId="38" fontId="40" fillId="0" borderId="49" xfId="0" applyNumberFormat="1" applyFont="1" applyBorder="1" applyAlignment="1">
      <alignment horizontal="center" vertical="center" shrinkToFit="1" readingOrder="2"/>
    </xf>
    <xf numFmtId="38" fontId="40" fillId="0" borderId="50" xfId="0" applyNumberFormat="1" applyFont="1" applyBorder="1" applyAlignment="1">
      <alignment horizontal="center" vertical="center" shrinkToFit="1" readingOrder="2"/>
    </xf>
    <xf numFmtId="38" fontId="40" fillId="0" borderId="51" xfId="0" applyNumberFormat="1" applyFont="1" applyBorder="1" applyAlignment="1">
      <alignment horizontal="center" vertical="center" shrinkToFit="1" readingOrder="2"/>
    </xf>
    <xf numFmtId="38" fontId="43" fillId="0" borderId="0" xfId="0" applyNumberFormat="1" applyFont="1" applyAlignment="1">
      <alignment horizontal="right" vertical="center" wrapText="1" indent="1" readingOrder="2"/>
    </xf>
    <xf numFmtId="38" fontId="37" fillId="0" borderId="25" xfId="0" applyNumberFormat="1" applyFont="1" applyBorder="1" applyAlignment="1">
      <alignment horizontal="center" vertical="center" wrapText="1" shrinkToFit="1" readingOrder="2"/>
    </xf>
    <xf numFmtId="38" fontId="37" fillId="0" borderId="49" xfId="0" applyNumberFormat="1" applyFont="1" applyBorder="1" applyAlignment="1">
      <alignment horizontal="center" vertical="center" wrapText="1" shrinkToFit="1" readingOrder="2"/>
    </xf>
    <xf numFmtId="38" fontId="37" fillId="0" borderId="50" xfId="0" applyNumberFormat="1" applyFont="1" applyBorder="1" applyAlignment="1">
      <alignment horizontal="center" vertical="center" wrapText="1" shrinkToFit="1" readingOrder="2"/>
    </xf>
    <xf numFmtId="38" fontId="37" fillId="0" borderId="25" xfId="0" applyNumberFormat="1" applyFont="1" applyBorder="1" applyAlignment="1">
      <alignment horizontal="center" vertical="center" wrapText="1" readingOrder="2"/>
    </xf>
    <xf numFmtId="38" fontId="40" fillId="0" borderId="25" xfId="0" applyNumberFormat="1" applyFont="1" applyBorder="1" applyAlignment="1">
      <alignment horizontal="center" vertical="center" wrapText="1" shrinkToFit="1" readingOrder="2"/>
    </xf>
    <xf numFmtId="38" fontId="70" fillId="0" borderId="0" xfId="0" applyNumberFormat="1" applyFont="1" applyAlignment="1">
      <alignment horizontal="right" vertical="center" readingOrder="2"/>
    </xf>
    <xf numFmtId="38" fontId="37" fillId="0" borderId="0" xfId="0" applyNumberFormat="1" applyFont="1" applyAlignment="1">
      <alignment horizontal="right" readingOrder="2"/>
    </xf>
    <xf numFmtId="38" fontId="37" fillId="0" borderId="0" xfId="0" applyNumberFormat="1" applyFont="1" applyAlignment="1">
      <alignment horizontal="right" vertical="top" wrapText="1" readingOrder="2"/>
    </xf>
    <xf numFmtId="38" fontId="22" fillId="0" borderId="0" xfId="2" applyNumberFormat="1" applyAlignment="1">
      <alignment horizontal="center" vertical="center"/>
    </xf>
    <xf numFmtId="38" fontId="67" fillId="0" borderId="0" xfId="7" applyNumberFormat="1" applyFont="1" applyAlignment="1">
      <alignment horizontal="right" vertical="top" wrapText="1" shrinkToFit="1" readingOrder="2"/>
    </xf>
    <xf numFmtId="38" fontId="67" fillId="0" borderId="0" xfId="7" applyNumberFormat="1" applyFont="1" applyAlignment="1">
      <alignment horizontal="right" vertical="top" wrapText="1" shrinkToFit="1" readingOrder="2"/>
    </xf>
    <xf numFmtId="40" fontId="19" fillId="0" borderId="4" xfId="0" applyNumberFormat="1" applyFont="1" applyBorder="1" applyAlignment="1">
      <alignment horizontal="center" vertical="center" shrinkToFit="1" readingOrder="2"/>
    </xf>
    <xf numFmtId="40" fontId="19" fillId="0" borderId="0" xfId="0" applyNumberFormat="1" applyFont="1" applyAlignment="1">
      <alignment wrapText="1"/>
    </xf>
    <xf numFmtId="40" fontId="19" fillId="0" borderId="4" xfId="0" applyNumberFormat="1" applyFont="1" applyBorder="1" applyAlignment="1">
      <alignment horizontal="center" vertical="center" shrinkToFit="1"/>
    </xf>
    <xf numFmtId="40" fontId="0" fillId="0" borderId="0" xfId="0" applyNumberFormat="1" applyAlignment="1">
      <alignment shrinkToFit="1"/>
    </xf>
    <xf numFmtId="181" fontId="39" fillId="0" borderId="0" xfId="0" applyNumberFormat="1" applyFont="1"/>
    <xf numFmtId="40" fontId="37" fillId="0" borderId="4" xfId="0" applyNumberFormat="1" applyFont="1" applyBorder="1" applyAlignment="1">
      <alignment horizontal="right" vertical="center" wrapText="1" readingOrder="2"/>
    </xf>
    <xf numFmtId="38" fontId="37" fillId="0" borderId="0" xfId="0" applyNumberFormat="1" applyFont="1" applyBorder="1" applyAlignment="1">
      <alignment horizontal="center" vertical="center" wrapText="1" readingOrder="2"/>
    </xf>
    <xf numFmtId="38" fontId="39" fillId="0" borderId="0" xfId="0" applyNumberFormat="1" applyFont="1" applyBorder="1" applyAlignment="1">
      <alignment horizontal="right" vertical="center" wrapText="1" indent="1" readingOrder="2"/>
    </xf>
    <xf numFmtId="38" fontId="14" fillId="0" borderId="0" xfId="0" applyNumberFormat="1" applyFont="1" applyBorder="1" applyAlignment="1">
      <alignment horizontal="center" vertical="center"/>
    </xf>
    <xf numFmtId="38" fontId="15" fillId="0" borderId="0" xfId="0" applyNumberFormat="1" applyFont="1" applyBorder="1" applyAlignment="1">
      <alignment horizontal="center" vertical="center"/>
    </xf>
    <xf numFmtId="38" fontId="39" fillId="0" borderId="0" xfId="0" applyNumberFormat="1" applyFont="1" applyBorder="1" applyAlignment="1">
      <alignment horizontal="center" vertical="center" wrapText="1" readingOrder="2"/>
    </xf>
    <xf numFmtId="38" fontId="21" fillId="0" borderId="0" xfId="7" applyNumberFormat="1" applyFont="1" applyAlignment="1">
      <alignment vertical="top" wrapText="1" shrinkToFit="1" readingOrder="2"/>
    </xf>
    <xf numFmtId="38" fontId="21" fillId="0" borderId="0" xfId="0" applyNumberFormat="1" applyFont="1" applyAlignment="1">
      <alignment vertical="center" readingOrder="2"/>
    </xf>
    <xf numFmtId="38" fontId="0" fillId="0" borderId="0" xfId="0" applyNumberFormat="1" applyAlignment="1"/>
  </cellXfs>
  <cellStyles count="22">
    <cellStyle name="Comma" xfId="8" builtinId="3"/>
    <cellStyle name="Comma [0]" xfId="18" builtinId="6"/>
    <cellStyle name="Comma 2" xfId="5" xr:uid="{00000000-0005-0000-0000-000001000000}"/>
    <cellStyle name="Comma 3" xfId="10" xr:uid="{00000000-0005-0000-0000-000002000000}"/>
    <cellStyle name="Comma 4" xfId="13" xr:uid="{00000000-0005-0000-0000-000003000000}"/>
    <cellStyle name="Comma 5" xfId="14" xr:uid="{00000000-0005-0000-0000-000004000000}"/>
    <cellStyle name="Comma 6" xfId="17" xr:uid="{D23A5176-F089-45B0-93EE-B0BA3D4C63E8}"/>
    <cellStyle name="Hyperlink" xfId="1" builtinId="8"/>
    <cellStyle name="Hyperlink 2" xfId="11" xr:uid="{00000000-0005-0000-0000-000006000000}"/>
    <cellStyle name="Normal" xfId="0" builtinId="0"/>
    <cellStyle name="Normal 10" xfId="3" xr:uid="{00000000-0005-0000-0000-000008000000}"/>
    <cellStyle name="Normal 12" xfId="7" xr:uid="{00000000-0005-0000-0000-000009000000}"/>
    <cellStyle name="Normal 2" xfId="2" xr:uid="{00000000-0005-0000-0000-00000A000000}"/>
    <cellStyle name="Normal 2 2" xfId="6" xr:uid="{00000000-0005-0000-0000-00000B000000}"/>
    <cellStyle name="Normal 2 3" xfId="12" xr:uid="{00000000-0005-0000-0000-00000C000000}"/>
    <cellStyle name="Normal 2 4" xfId="16" xr:uid="{F1BE0ED4-0E50-42A4-A0FC-43BFF19F8C39}"/>
    <cellStyle name="Normal 3" xfId="9" xr:uid="{00000000-0005-0000-0000-00000D000000}"/>
    <cellStyle name="Normal 3 3 2" xfId="4" xr:uid="{00000000-0005-0000-0000-00000E000000}"/>
    <cellStyle name="Normal 4" xfId="15" xr:uid="{4EBE3AD7-B8B9-429F-A44F-9A62E1D1734B}"/>
    <cellStyle name="Normal 5" xfId="20" xr:uid="{8EA1E848-531F-4382-8DA9-E2BE21788C12}"/>
    <cellStyle name="Percent" xfId="19" builtinId="5"/>
    <cellStyle name="Percent 2" xfId="21" xr:uid="{ED93F28C-D695-418C-BE19-C4DAA5AA9399}"/>
  </cellStyles>
  <dxfs count="0"/>
  <tableStyles count="0" defaultTableStyle="TableStyleMedium2" defaultPivotStyle="PivotStyleLight16"/>
  <colors>
    <mruColors>
      <color rgb="FF339933"/>
      <color rgb="FFFF6699"/>
      <color rgb="FFCCCCFF"/>
      <color rgb="FF00FFFF"/>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3.xml"/><Relationship Id="rId68" Type="http://schemas.openxmlformats.org/officeDocument/2006/relationships/externalLink" Target="externalLinks/externalLink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externalLink" Target="externalLinks/externalLink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externalLink" Target="externalLinks/externalLink1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73"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11.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Y:\hesabdari%20modiriat\Files-88\Shokohi\Sorat%20mali%20%2088.12.29\&#1589;&#1608;&#1585;&#1578;%20&#1605;&#1575;&#1604;&#1740;%20&#1602;&#1608;&#1740;%20&#1575;&#1606;&#1583;&#1575;&#1605;%208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dish/&#1589;&#1608;&#1585;&#1578;%20&#1607;&#1575;&#1740;%20&#1605;&#1575;&#1604;&#1740;%20&#1587;&#1575;&#1604;%201399/&#1589;&#1608;&#1585;&#1578;&#1607;&#1575;&#1740;%20&#1605;&#1575;&#1604;&#1740;%20&#1570;&#1583;&#1740;&#1588;%201399.12.30-1400042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imaghian\Desktop\&#1589;&#1608;&#1585;&#1578;%20&#1605;&#1575;&#1604;&#1740;%201400\final\&#1662;&#1740;&#1588;%20&#1606;&#1608;&#1740;&#1587;%20&#1606;&#1607;&#1575;&#1740;&#1740;%20&#1589;&#1608;&#1585;&#1578;%20&#1607;&#1575;&#1740;%20&#1605;&#1575;&#1604;&#1740;%201400-&#1587;&#1607;%20&#1588;&#1606;&#1576;&#1607;%20140004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Hesabras\&#1589;&#1608;&#1585;&#1578;%20&#1605;&#1575;&#1604;&#1740;%20&#1705;&#1585;&#1605;&#1575;&#1606;&#1588;&#1575;&#1607;%20&#1587;&#1575;&#1604;%20%201398-%2009.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662;&#1740;&#1588;%20&#1606;&#1608;&#1740;&#1587;%20&#1606;&#1607;&#1575;&#1740;&#1740;%20&#1589;&#1608;&#1585;&#1578;%20&#1607;&#1575;&#1740;%20&#1605;&#1575;&#1604;&#1740;%201400-&#1587;&#1607;%20&#1588;&#1606;&#1576;&#1607;%20140004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04\PC04%20on%20NET\PC04%20on%20NET\&#1578;&#1593;&#1575;&#1608;&#1606;&#1740;%20&#1605;&#1607;&#1585;%2013\91\&#1589;&#1608;&#1585;&#1578;%20&#1605;&#1575;&#1604;&#1740;\&#1606;&#1607;&#1575;&#1740;&#174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lectron14\&#1583;&#1575;&#1585;&#1575;&#1574;&#1740;&#1607;&#1575;\COST%20ACC\&#1576;&#1607;&#1575;&#1740;%20&#1578;&#1605;&#1575;&#1605;%20&#1588;&#1583;&#1607;%20%20&#1588;&#1588;%20&#1605;&#1575;&#1607;&#1607;\cost%20BASE--1-2\AX-85_PLAN-old%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AUDIT\&#1601;&#1587;&#1601;&#1575;&#1578;%2091\&#1605;&#1575;&#1604;&#1740;%2091\folder%20kari\&#1587;&#1575;&#1740;&#1662;&#1575;%20&#1578;&#1576;&#1585;&#1740;&#1586;%201390\&#1581;&#1587;&#1575;&#1576;&#1585;&#1587;\90-12-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0.60.61\&#1581;&#1587;&#1575;&#1576;&#1585;&#1587;&#1740;-98\Users\asg\Downloads\folder%20kari\&#1587;&#1575;&#1740;&#1662;&#1575;%20&#1578;&#1576;&#1585;&#1740;&#1586;%201390\&#1581;&#1587;&#1575;&#1576;&#1585;&#1587;\90-12-2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work\&#1575;&#1580;&#1605;&#1575;&#1604;&#1740;90\&#1587;&#1575;&#1740;&#1662;&#1575;%20&#1578;&#1576;&#1585;&#1740;&#1586;%201390\&#1581;&#1587;&#1575;&#1576;&#1585;&#1587;\90-12-2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work\&#1575;&#1580;&#1605;&#1575;&#1604;&#1740;90\&#1587;&#1575;&#1740;&#1662;&#1575;%20&#1578;&#1576;&#1585;&#1740;&#1586;%201390\&#1581;&#1587;&#1575;&#1576;&#1585;&#1587;\90-12-2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a.imaghian\Downloads\ADISH140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160;\&#1662;&#1575;&#1740;&#1608;&#1585;%20&#1575;&#1606;&#1583;&#1740;&#1588;%201399.12.30\&#1589;&#1608;&#1585;&#1578;&#1607;&#1575;&#1740;%20&#1605;&#1575;&#1604;&#1740;%20&#1662;&#1575;&#1740;&#1608;&#1585;%20&#1575;&#1606;&#1583;&#1740;&#1588;%2099.12.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گردش"/>
      <sheetName val="ترازنامه"/>
      <sheetName val="سود و زیان "/>
      <sheetName val="جریان وجه نقد"/>
      <sheetName val="4.4-1"/>
      <sheetName val="4-2"/>
      <sheetName val="6,6-1"/>
      <sheetName val="6-2"/>
      <sheetName val="7,7-1,7-2"/>
      <sheetName val="7-3,8"/>
      <sheetName val="9.9-1"/>
      <sheetName val="9-2,9-3"/>
      <sheetName val="9-4"/>
      <sheetName val="10"/>
      <sheetName val="10-1 "/>
      <sheetName val="10-9"/>
      <sheetName val="11"/>
      <sheetName val="12"/>
      <sheetName val="13"/>
      <sheetName val="14"/>
      <sheetName val="14-3"/>
      <sheetName val="14-4,15"/>
      <sheetName val="16"/>
      <sheetName val="17"/>
      <sheetName val="18,19,20"/>
      <sheetName val="22"/>
      <sheetName val="22-6"/>
      <sheetName val="23"/>
      <sheetName val="23-1-1"/>
      <sheetName val="23-2"/>
      <sheetName val="24"/>
      <sheetName val="25,26,27"/>
      <sheetName val="28"/>
      <sheetName val="28-1"/>
      <sheetName val="29"/>
      <sheetName val="30,31"/>
      <sheetName val="34-35"/>
    </sheetNames>
    <sheetDataSet>
      <sheetData sheetId="0" refreshError="1"/>
      <sheetData sheetId="1" refreshError="1"/>
      <sheetData sheetId="2" refreshError="1">
        <row r="13">
          <cell r="C13">
            <v>60463418277.75</v>
          </cell>
        </row>
        <row r="14">
          <cell r="E14">
            <v>-5476107593</v>
          </cell>
        </row>
        <row r="18">
          <cell r="C18">
            <v>-4184138141</v>
          </cell>
        </row>
        <row r="19">
          <cell r="C19">
            <v>-9615789765</v>
          </cell>
        </row>
        <row r="28">
          <cell r="E28">
            <v>0</v>
          </cell>
        </row>
        <row r="30">
          <cell r="E30">
            <v>-30000000000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جامع"/>
      <sheetName val="تراز 1399"/>
      <sheetName val="1"/>
      <sheetName val="2"/>
      <sheetName val="5 (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1."/>
      <sheetName val="23"/>
      <sheetName val="24"/>
      <sheetName val="25"/>
      <sheetName val="26"/>
      <sheetName val="27"/>
      <sheetName val="مواد و مصالح 1398 (2)"/>
    </sheetNames>
    <sheetDataSet>
      <sheetData sheetId="0"/>
      <sheetData sheetId="1"/>
      <sheetData sheetId="2"/>
      <sheetData sheetId="3">
        <row r="1">
          <cell r="A1" t="str">
            <v>شرکت پالایش میعانات گازی آدیش جنوبی (سهامي خاص) - قبل از بهره برداری</v>
          </cell>
          <cell r="B1"/>
          <cell r="C1"/>
          <cell r="D1"/>
          <cell r="E1"/>
          <cell r="F1"/>
          <cell r="G1"/>
          <cell r="H1"/>
        </row>
      </sheetData>
      <sheetData sheetId="4"/>
      <sheetData sheetId="5"/>
      <sheetData sheetId="6"/>
      <sheetData sheetId="7"/>
      <sheetData sheetId="8">
        <row r="2">
          <cell r="A2" t="str">
            <v xml:space="preserve">یادداشت های توضیحی صورت های مالی </v>
          </cell>
          <cell r="B2"/>
          <cell r="C2"/>
          <cell r="D2"/>
          <cell r="E2"/>
          <cell r="F2"/>
          <cell r="G2"/>
          <cell r="H2"/>
        </row>
        <row r="3">
          <cell r="A3" t="str">
            <v>سال مالی منتهی به 30 اسفندماه 1399</v>
          </cell>
          <cell r="B3"/>
          <cell r="C3"/>
          <cell r="D3"/>
          <cell r="E3"/>
          <cell r="F3"/>
          <cell r="G3"/>
          <cell r="H3"/>
        </row>
      </sheetData>
      <sheetData sheetId="9"/>
      <sheetData sheetId="10"/>
      <sheetData sheetId="11"/>
      <sheetData sheetId="12"/>
      <sheetData sheetId="13"/>
      <sheetData sheetId="14"/>
      <sheetData sheetId="15"/>
      <sheetData sheetId="16"/>
      <sheetData sheetId="17">
        <row r="42">
          <cell r="C42">
            <v>23594397.010000002</v>
          </cell>
          <cell r="E42">
            <v>2976878862454</v>
          </cell>
        </row>
      </sheetData>
      <sheetData sheetId="18"/>
      <sheetData sheetId="19"/>
      <sheetData sheetId="20">
        <row r="12">
          <cell r="D12">
            <v>452398000000</v>
          </cell>
        </row>
        <row r="16">
          <cell r="D16">
            <v>4071582000000</v>
          </cell>
        </row>
      </sheetData>
      <sheetData sheetId="21">
        <row r="9">
          <cell r="D9">
            <v>13538920141</v>
          </cell>
        </row>
        <row r="11">
          <cell r="D11">
            <v>2656699391</v>
          </cell>
        </row>
      </sheetData>
      <sheetData sheetId="22"/>
      <sheetData sheetId="23"/>
      <sheetData sheetId="24">
        <row r="7">
          <cell r="E7">
            <v>14545846547041</v>
          </cell>
        </row>
        <row r="8">
          <cell r="E8">
            <v>656413208630</v>
          </cell>
        </row>
      </sheetData>
      <sheetData sheetId="25"/>
      <sheetData sheetId="26"/>
      <sheetData sheetId="27">
        <row r="14">
          <cell r="D14">
            <v>575338215043</v>
          </cell>
        </row>
        <row r="31">
          <cell r="D31">
            <v>271297255016</v>
          </cell>
        </row>
      </sheetData>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جامع"/>
      <sheetName val="تراز 1399"/>
      <sheetName val="تراز 1400"/>
      <sheetName val="1"/>
      <sheetName val="2"/>
      <sheetName val="5 (2)"/>
      <sheetName val="270"/>
      <sheetName val="3"/>
      <sheetName val="4"/>
      <sheetName val="5"/>
      <sheetName val="6"/>
      <sheetName val="7"/>
      <sheetName val="8"/>
      <sheetName val="9"/>
      <sheetName val="10"/>
      <sheetName val="11"/>
      <sheetName val="12"/>
      <sheetName val="13"/>
      <sheetName val="14"/>
      <sheetName val="15"/>
      <sheetName val="16"/>
      <sheetName val="17-بررسی"/>
      <sheetName val="19"/>
      <sheetName val="20"/>
      <sheetName val="21"/>
      <sheetName val="22"/>
      <sheetName val="23"/>
      <sheetName val="24"/>
      <sheetName val="25"/>
      <sheetName val="26"/>
      <sheetName val="27"/>
      <sheetName val="28"/>
      <sheetName val="29"/>
      <sheetName val="30"/>
      <sheetName val="31"/>
      <sheetName val="32"/>
      <sheetName val="21."/>
      <sheetName val="33"/>
      <sheetName val="34"/>
      <sheetName val="35"/>
      <sheetName val="36"/>
      <sheetName val="37"/>
      <sheetName val="38"/>
      <sheetName val="39"/>
      <sheetName val="40"/>
      <sheetName val="41"/>
      <sheetName val="42"/>
      <sheetName val="43"/>
      <sheetName val="44"/>
      <sheetName val="45"/>
      <sheetName val="ریز"/>
      <sheetName val="مواد و مصالح 1398 (2)"/>
    </sheetNames>
    <sheetDataSet>
      <sheetData sheetId="0"/>
      <sheetData sheetId="1"/>
      <sheetData sheetId="2"/>
      <sheetData sheetId="3"/>
      <sheetData sheetId="4">
        <row r="1">
          <cell r="A1" t="str">
            <v>شرکت پالایش میعانات گازی آدیش جنوبی (سهامي خاص) - در مرحله قبل از بهره برداری</v>
          </cell>
          <cell r="B1"/>
          <cell r="C1"/>
          <cell r="D1"/>
          <cell r="E1"/>
          <cell r="F1"/>
          <cell r="G1"/>
          <cell r="H1"/>
        </row>
      </sheetData>
      <sheetData sheetId="5"/>
      <sheetData sheetId="6"/>
      <sheetData sheetId="7"/>
      <sheetData sheetId="8"/>
      <sheetData sheetId="9"/>
      <sheetData sheetId="10">
        <row r="2">
          <cell r="A2" t="str">
            <v xml:space="preserve">یادداشت های توضیحی صورت های مالی </v>
          </cell>
          <cell r="B2"/>
          <cell r="C2"/>
          <cell r="D2"/>
          <cell r="E2"/>
          <cell r="F2"/>
          <cell r="G2"/>
          <cell r="H2"/>
        </row>
        <row r="3">
          <cell r="A3" t="str">
            <v>سال مالی منتهی به 29 اسفندماه 1400</v>
          </cell>
          <cell r="B3"/>
          <cell r="C3"/>
          <cell r="D3"/>
          <cell r="E3"/>
          <cell r="F3"/>
          <cell r="G3"/>
          <cell r="H3"/>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1"/>
      <sheetName val="جامع"/>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 xml:space="preserve">یادداشت های توضیحی صورت های مالی </v>
          </cell>
          <cell r="B2"/>
          <cell r="C2"/>
          <cell r="D2"/>
          <cell r="E2"/>
          <cell r="F2"/>
          <cell r="G2"/>
          <cell r="H2"/>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جامع"/>
      <sheetName val="تراز 1399"/>
      <sheetName val="تراز 1400"/>
      <sheetName val="1"/>
      <sheetName val="2"/>
      <sheetName val="5 (2)"/>
      <sheetName val="270"/>
      <sheetName val="3"/>
      <sheetName val="4"/>
      <sheetName val="5"/>
      <sheetName val="6"/>
      <sheetName val="7"/>
      <sheetName val="8"/>
      <sheetName val="9"/>
      <sheetName val="10"/>
      <sheetName val="11"/>
      <sheetName val="12"/>
      <sheetName val="13"/>
      <sheetName val="14"/>
      <sheetName val="15"/>
      <sheetName val="16"/>
      <sheetName val="17-بررسی"/>
      <sheetName val="18"/>
      <sheetName val="19"/>
      <sheetName val="20"/>
      <sheetName val="21"/>
      <sheetName val="22"/>
      <sheetName val="23"/>
      <sheetName val="24"/>
      <sheetName val="25"/>
      <sheetName val="26"/>
      <sheetName val="27"/>
      <sheetName val="28"/>
      <sheetName val="29"/>
      <sheetName val="30"/>
      <sheetName val="31"/>
      <sheetName val="32"/>
      <sheetName val="21."/>
      <sheetName val="33"/>
      <sheetName val="34"/>
      <sheetName val="35"/>
      <sheetName val="36"/>
      <sheetName val="37"/>
      <sheetName val="38"/>
      <sheetName val="39"/>
      <sheetName val="40"/>
      <sheetName val="41"/>
      <sheetName val="42"/>
      <sheetName val="43"/>
      <sheetName val="44"/>
      <sheetName val="45"/>
      <sheetName val="ریز"/>
      <sheetName val="مواد و مصالح 1398 (2)"/>
    </sheetNames>
    <sheetDataSet>
      <sheetData sheetId="0"/>
      <sheetData sheetId="1"/>
      <sheetData sheetId="2"/>
      <sheetData sheetId="3">
        <row r="561">
          <cell r="N561">
            <v>39224386900101</v>
          </cell>
        </row>
        <row r="563">
          <cell r="N563">
            <v>2353463214023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48">
          <cell r="C48">
            <v>2973369.9099967764</v>
          </cell>
          <cell r="E48">
            <v>25820</v>
          </cell>
          <cell r="G48">
            <v>6722365.0732509485</v>
          </cell>
        </row>
      </sheetData>
      <sheetData sheetId="30"/>
      <sheetData sheetId="31"/>
      <sheetData sheetId="32"/>
      <sheetData sheetId="33">
        <row r="19">
          <cell r="D19">
            <v>384676534020</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1">
          <cell r="A1" t="str">
            <v>شرکت پالایش میعانات گازی آدیش جنوبی (سهامي خاص) - در مرحله قبل از بهره برداری</v>
          </cell>
          <cell r="B1"/>
          <cell r="C1"/>
          <cell r="D1"/>
          <cell r="E1"/>
          <cell r="F1"/>
          <cell r="G1"/>
          <cell r="H1"/>
          <cell r="I1"/>
        </row>
      </sheetData>
      <sheetData sheetId="49"/>
      <sheetData sheetId="50">
        <row r="3">
          <cell r="A3" t="str">
            <v>سال مالی منتهی به 29 اسفندماه 1400</v>
          </cell>
          <cell r="B3"/>
          <cell r="C3"/>
          <cell r="D3"/>
          <cell r="E3"/>
          <cell r="F3"/>
          <cell r="G3"/>
          <cell r="H3"/>
          <cell r="I3"/>
        </row>
      </sheetData>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عناوين"/>
      <sheetName val="سربرگ"/>
      <sheetName val="فهرست"/>
      <sheetName val="ترازنامه"/>
      <sheetName val="صورت گردش وجوه نقد"/>
      <sheetName val="تاريخچه فعاليت "/>
      <sheetName val="یادداشت "/>
      <sheetName val=" دارايي ها ي ثابت مشهود "/>
      <sheetName val="کاربرگ صورت جریان"/>
      <sheetName val="Sheet1"/>
    </sheetNames>
    <sheetDataSet>
      <sheetData sheetId="0">
        <row r="2">
          <cell r="B2" t="str">
            <v>1390/12/29</v>
          </cell>
        </row>
        <row r="3">
          <cell r="B3" t="str">
            <v>1391/12/30</v>
          </cell>
        </row>
      </sheetData>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
      <sheetName val="102"/>
      <sheetName val="102_1"/>
      <sheetName val="104"/>
      <sheetName val="PERSONEL"/>
      <sheetName val="SARBAR"/>
      <sheetName val="تفكيك هزينه هاي ثابت و متغیر"/>
      <sheetName val="كاركرد 9 ماهه"/>
      <sheetName val="نرخ جذب"/>
      <sheetName val="نرخ فورج خريداري شده "/>
      <sheetName val="1"/>
      <sheetName val="2"/>
      <sheetName val="3"/>
      <sheetName val="4"/>
      <sheetName val="5"/>
      <sheetName val="6"/>
      <sheetName val="7"/>
      <sheetName val="8"/>
      <sheetName val="9"/>
      <sheetName val="10"/>
      <sheetName val="11"/>
      <sheetName val="هزينه هاي اداري و تشكيلاتي"/>
      <sheetName val="نرخ بهاي تمام شده"/>
      <sheetName val="قيمت تمام شده ماهانه"/>
      <sheetName val="INCOME"/>
      <sheetName val="سود و زيان بتفكيك محصو لات "/>
      <sheetName val="وصول وجه فروش "/>
      <sheetName val="پرداخت بهاي مواد"/>
      <sheetName val="TAFKIK SARBAR"/>
      <sheetName val="TAFKIK DASTMOZD"/>
      <sheetName val="پيش دريافت و برگشت سپرده"/>
      <sheetName val="بودجه دارائيهاي ثابت مورد نياز"/>
      <sheetName val="وامهاي در يافتي"/>
      <sheetName val="بودجه نقدي"/>
      <sheetName val="12"/>
      <sheetName val="13"/>
      <sheetName val="14"/>
      <sheetName val="15"/>
      <sheetName val="16"/>
      <sheetName val="17"/>
      <sheetName val="18"/>
      <sheetName val="19"/>
      <sheetName val="109"/>
      <sheetName val="فهرس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A3">
            <v>10000000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sheetData sheetId="35"/>
      <sheetData sheetId="36"/>
      <sheetData sheetId="37"/>
      <sheetData sheetId="38"/>
      <sheetData sheetId="39"/>
      <sheetData sheetId="40"/>
      <sheetData sheetId="41" refreshError="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K3">
            <v>2861056970</v>
          </cell>
          <cell r="L3">
            <v>0</v>
          </cell>
          <cell r="M3">
            <v>4101</v>
          </cell>
        </row>
        <row r="4">
          <cell r="K4">
            <v>2220541035</v>
          </cell>
          <cell r="L4">
            <v>0</v>
          </cell>
          <cell r="M4">
            <v>4102</v>
          </cell>
        </row>
        <row r="5">
          <cell r="K5">
            <v>769713796</v>
          </cell>
          <cell r="L5">
            <v>0</v>
          </cell>
          <cell r="M5">
            <v>4103</v>
          </cell>
        </row>
        <row r="6">
          <cell r="K6">
            <v>30657220</v>
          </cell>
          <cell r="L6">
            <v>0</v>
          </cell>
          <cell r="M6">
            <v>4101</v>
          </cell>
        </row>
        <row r="7">
          <cell r="K7">
            <v>23749190</v>
          </cell>
          <cell r="L7">
            <v>0</v>
          </cell>
          <cell r="M7">
            <v>4104</v>
          </cell>
        </row>
        <row r="8">
          <cell r="K8">
            <v>3661482</v>
          </cell>
          <cell r="L8">
            <v>0</v>
          </cell>
          <cell r="M8">
            <v>4105</v>
          </cell>
        </row>
        <row r="9">
          <cell r="K9">
            <v>884347</v>
          </cell>
          <cell r="L9">
            <v>0</v>
          </cell>
          <cell r="M9">
            <v>4104</v>
          </cell>
        </row>
        <row r="10">
          <cell r="K10">
            <v>866663</v>
          </cell>
          <cell r="L10">
            <v>0</v>
          </cell>
          <cell r="M10">
            <v>4106</v>
          </cell>
        </row>
        <row r="11">
          <cell r="K11">
            <v>0</v>
          </cell>
          <cell r="L11">
            <v>1522444465</v>
          </cell>
          <cell r="M11">
            <v>4102</v>
          </cell>
        </row>
        <row r="12">
          <cell r="K12">
            <v>0</v>
          </cell>
          <cell r="L12">
            <v>728034429</v>
          </cell>
          <cell r="M12">
            <v>4103</v>
          </cell>
        </row>
        <row r="13">
          <cell r="K13">
            <v>88489638863</v>
          </cell>
          <cell r="L13">
            <v>0</v>
          </cell>
          <cell r="M13">
            <v>5100</v>
          </cell>
        </row>
        <row r="14">
          <cell r="K14">
            <v>1107000235</v>
          </cell>
          <cell r="L14">
            <v>0</v>
          </cell>
          <cell r="M14">
            <v>5109</v>
          </cell>
        </row>
        <row r="15">
          <cell r="K15">
            <v>840242201</v>
          </cell>
          <cell r="L15">
            <v>0</v>
          </cell>
          <cell r="M15">
            <v>5103</v>
          </cell>
        </row>
        <row r="16">
          <cell r="K16">
            <v>83778720</v>
          </cell>
          <cell r="L16">
            <v>0</v>
          </cell>
          <cell r="M16">
            <v>5102</v>
          </cell>
        </row>
        <row r="17">
          <cell r="K17">
            <v>657317840</v>
          </cell>
          <cell r="L17">
            <v>0</v>
          </cell>
          <cell r="M17">
            <v>5501</v>
          </cell>
        </row>
        <row r="18">
          <cell r="K18">
            <v>508524800</v>
          </cell>
          <cell r="L18">
            <v>0</v>
          </cell>
          <cell r="M18">
            <v>5502</v>
          </cell>
        </row>
        <row r="19">
          <cell r="K19">
            <v>349751005</v>
          </cell>
          <cell r="L19">
            <v>0</v>
          </cell>
          <cell r="M19">
            <v>5503</v>
          </cell>
        </row>
        <row r="20">
          <cell r="K20">
            <v>346920400</v>
          </cell>
          <cell r="L20">
            <v>0</v>
          </cell>
          <cell r="M20">
            <v>5504</v>
          </cell>
        </row>
        <row r="21">
          <cell r="K21">
            <v>240316128</v>
          </cell>
          <cell r="L21">
            <v>0</v>
          </cell>
          <cell r="M21">
            <v>5505</v>
          </cell>
        </row>
        <row r="22">
          <cell r="K22">
            <v>159982040</v>
          </cell>
          <cell r="L22">
            <v>0</v>
          </cell>
          <cell r="M22">
            <v>5506</v>
          </cell>
        </row>
        <row r="23">
          <cell r="K23">
            <v>153710999</v>
          </cell>
          <cell r="L23">
            <v>0</v>
          </cell>
          <cell r="M23">
            <v>5507</v>
          </cell>
        </row>
        <row r="24">
          <cell r="K24">
            <v>150759928</v>
          </cell>
          <cell r="L24">
            <v>0</v>
          </cell>
          <cell r="M24">
            <v>5508</v>
          </cell>
        </row>
        <row r="25">
          <cell r="K25">
            <v>126467700</v>
          </cell>
          <cell r="L25">
            <v>0</v>
          </cell>
          <cell r="M25">
            <v>5509</v>
          </cell>
        </row>
        <row r="26">
          <cell r="K26">
            <v>115300000</v>
          </cell>
          <cell r="L26">
            <v>0</v>
          </cell>
          <cell r="M26">
            <v>5510</v>
          </cell>
        </row>
        <row r="27">
          <cell r="K27">
            <v>58909612</v>
          </cell>
          <cell r="L27">
            <v>0</v>
          </cell>
          <cell r="M27">
            <v>5511</v>
          </cell>
        </row>
        <row r="28">
          <cell r="K28">
            <v>42090609</v>
          </cell>
          <cell r="L28">
            <v>0</v>
          </cell>
          <cell r="M28">
            <v>5500</v>
          </cell>
        </row>
        <row r="29">
          <cell r="K29">
            <v>35935000</v>
          </cell>
          <cell r="L29">
            <v>0</v>
          </cell>
          <cell r="M29">
            <v>5500</v>
          </cell>
        </row>
        <row r="30">
          <cell r="K30">
            <v>34359563</v>
          </cell>
          <cell r="L30">
            <v>0</v>
          </cell>
          <cell r="M30">
            <v>5500</v>
          </cell>
        </row>
        <row r="31">
          <cell r="K31">
            <v>31953168</v>
          </cell>
          <cell r="L31">
            <v>0</v>
          </cell>
          <cell r="M31">
            <v>5500</v>
          </cell>
        </row>
        <row r="32">
          <cell r="K32">
            <v>21281680</v>
          </cell>
          <cell r="L32">
            <v>0</v>
          </cell>
          <cell r="M32">
            <v>5500</v>
          </cell>
        </row>
        <row r="33">
          <cell r="K33">
            <v>17757620</v>
          </cell>
          <cell r="L33">
            <v>0</v>
          </cell>
          <cell r="M33">
            <v>5500</v>
          </cell>
        </row>
        <row r="34">
          <cell r="K34">
            <v>10983400</v>
          </cell>
          <cell r="L34">
            <v>0</v>
          </cell>
          <cell r="M34">
            <v>5500</v>
          </cell>
        </row>
        <row r="35">
          <cell r="K35">
            <v>10240360</v>
          </cell>
          <cell r="L35">
            <v>0</v>
          </cell>
          <cell r="M35">
            <v>5500</v>
          </cell>
        </row>
        <row r="36">
          <cell r="K36">
            <v>9147497</v>
          </cell>
          <cell r="L36">
            <v>0</v>
          </cell>
          <cell r="M36">
            <v>5500</v>
          </cell>
        </row>
        <row r="37">
          <cell r="K37">
            <v>8855000</v>
          </cell>
          <cell r="L37">
            <v>0</v>
          </cell>
          <cell r="M37">
            <v>5500</v>
          </cell>
        </row>
        <row r="38">
          <cell r="K38">
            <v>7930832</v>
          </cell>
          <cell r="L38">
            <v>0</v>
          </cell>
          <cell r="M38">
            <v>5500</v>
          </cell>
        </row>
        <row r="39">
          <cell r="K39">
            <v>7413400</v>
          </cell>
          <cell r="L39">
            <v>0</v>
          </cell>
          <cell r="M39">
            <v>5500</v>
          </cell>
        </row>
        <row r="40">
          <cell r="K40">
            <v>7116928</v>
          </cell>
          <cell r="L40">
            <v>0</v>
          </cell>
          <cell r="M40">
            <v>5500</v>
          </cell>
        </row>
        <row r="41">
          <cell r="K41">
            <v>4627584</v>
          </cell>
          <cell r="L41">
            <v>0</v>
          </cell>
          <cell r="M41">
            <v>5500</v>
          </cell>
        </row>
        <row r="42">
          <cell r="K42">
            <v>2426168</v>
          </cell>
          <cell r="L42">
            <v>0</v>
          </cell>
          <cell r="M42">
            <v>5500</v>
          </cell>
        </row>
        <row r="43">
          <cell r="K43">
            <v>2379690</v>
          </cell>
          <cell r="L43">
            <v>0</v>
          </cell>
          <cell r="M43">
            <v>5500</v>
          </cell>
        </row>
        <row r="44">
          <cell r="K44">
            <v>1484020</v>
          </cell>
          <cell r="L44">
            <v>0</v>
          </cell>
          <cell r="M44">
            <v>5500</v>
          </cell>
        </row>
        <row r="45">
          <cell r="K45">
            <v>1374750</v>
          </cell>
          <cell r="L45">
            <v>0</v>
          </cell>
          <cell r="M45">
            <v>5500</v>
          </cell>
        </row>
        <row r="46">
          <cell r="K46">
            <v>1178528</v>
          </cell>
          <cell r="L46">
            <v>0</v>
          </cell>
          <cell r="M46">
            <v>5500</v>
          </cell>
        </row>
        <row r="47">
          <cell r="K47">
            <v>1013000</v>
          </cell>
          <cell r="L47">
            <v>0</v>
          </cell>
          <cell r="M47">
            <v>5500</v>
          </cell>
        </row>
        <row r="48">
          <cell r="K48">
            <v>937300</v>
          </cell>
          <cell r="L48">
            <v>0</v>
          </cell>
          <cell r="M48">
            <v>5500</v>
          </cell>
        </row>
        <row r="49">
          <cell r="K49">
            <v>754800</v>
          </cell>
          <cell r="L49">
            <v>0</v>
          </cell>
          <cell r="M49">
            <v>5500</v>
          </cell>
        </row>
        <row r="50">
          <cell r="K50">
            <v>709872</v>
          </cell>
          <cell r="L50">
            <v>0</v>
          </cell>
          <cell r="M50">
            <v>5500</v>
          </cell>
        </row>
        <row r="51">
          <cell r="K51">
            <v>458328</v>
          </cell>
          <cell r="L51">
            <v>0</v>
          </cell>
          <cell r="M51">
            <v>5500</v>
          </cell>
        </row>
        <row r="52">
          <cell r="K52">
            <v>425880</v>
          </cell>
          <cell r="L52">
            <v>0</v>
          </cell>
          <cell r="M52">
            <v>5500</v>
          </cell>
        </row>
        <row r="53">
          <cell r="K53">
            <v>412492</v>
          </cell>
          <cell r="L53">
            <v>0</v>
          </cell>
          <cell r="M53">
            <v>5500</v>
          </cell>
        </row>
        <row r="54">
          <cell r="K54">
            <v>60000</v>
          </cell>
          <cell r="L54">
            <v>0</v>
          </cell>
          <cell r="M54">
            <v>5500</v>
          </cell>
        </row>
        <row r="55">
          <cell r="K55">
            <v>18200000</v>
          </cell>
          <cell r="L55">
            <v>0</v>
          </cell>
          <cell r="M55">
            <v>5500</v>
          </cell>
        </row>
        <row r="56">
          <cell r="K56">
            <v>33900000</v>
          </cell>
          <cell r="L56">
            <v>0</v>
          </cell>
          <cell r="M56">
            <v>6100</v>
          </cell>
        </row>
        <row r="57">
          <cell r="K57">
            <v>6770000</v>
          </cell>
          <cell r="L57">
            <v>0</v>
          </cell>
          <cell r="M57">
            <v>6100</v>
          </cell>
        </row>
        <row r="58">
          <cell r="K58">
            <v>6194908</v>
          </cell>
          <cell r="L58">
            <v>0</v>
          </cell>
          <cell r="M58">
            <v>6100</v>
          </cell>
        </row>
        <row r="59">
          <cell r="K59">
            <v>5300000</v>
          </cell>
          <cell r="L59">
            <v>0</v>
          </cell>
          <cell r="M59">
            <v>6100</v>
          </cell>
        </row>
        <row r="60">
          <cell r="K60">
            <v>4000000</v>
          </cell>
          <cell r="L60">
            <v>0</v>
          </cell>
          <cell r="M60">
            <v>6100</v>
          </cell>
        </row>
        <row r="61">
          <cell r="K61">
            <v>4000000</v>
          </cell>
          <cell r="L61">
            <v>0</v>
          </cell>
          <cell r="M61">
            <v>6100</v>
          </cell>
        </row>
        <row r="62">
          <cell r="K62">
            <v>3841670</v>
          </cell>
          <cell r="L62">
            <v>0</v>
          </cell>
          <cell r="M62">
            <v>6100</v>
          </cell>
        </row>
        <row r="63">
          <cell r="K63">
            <v>3500000</v>
          </cell>
          <cell r="L63">
            <v>0</v>
          </cell>
          <cell r="M63">
            <v>6100</v>
          </cell>
        </row>
        <row r="64">
          <cell r="K64">
            <v>3391607</v>
          </cell>
          <cell r="L64">
            <v>0</v>
          </cell>
          <cell r="M64">
            <v>6100</v>
          </cell>
        </row>
        <row r="65">
          <cell r="K65">
            <v>3102215</v>
          </cell>
          <cell r="L65">
            <v>0</v>
          </cell>
          <cell r="M65">
            <v>6100</v>
          </cell>
        </row>
        <row r="66">
          <cell r="K66">
            <v>3000000</v>
          </cell>
          <cell r="L66">
            <v>0</v>
          </cell>
          <cell r="M66">
            <v>6100</v>
          </cell>
        </row>
        <row r="67">
          <cell r="K67">
            <v>3000000</v>
          </cell>
          <cell r="L67">
            <v>0</v>
          </cell>
          <cell r="M67">
            <v>6100</v>
          </cell>
        </row>
        <row r="68">
          <cell r="K68">
            <v>2700000</v>
          </cell>
          <cell r="L68">
            <v>0</v>
          </cell>
          <cell r="M68">
            <v>6100</v>
          </cell>
        </row>
        <row r="69">
          <cell r="K69">
            <v>2500000</v>
          </cell>
          <cell r="L69">
            <v>0</v>
          </cell>
          <cell r="M69">
            <v>6100</v>
          </cell>
        </row>
        <row r="70">
          <cell r="K70">
            <v>2400000</v>
          </cell>
          <cell r="L70">
            <v>0</v>
          </cell>
          <cell r="M70">
            <v>6100</v>
          </cell>
        </row>
        <row r="71">
          <cell r="K71">
            <v>2300000</v>
          </cell>
          <cell r="L71">
            <v>0</v>
          </cell>
          <cell r="M71">
            <v>6100</v>
          </cell>
        </row>
        <row r="72">
          <cell r="K72">
            <v>2300000</v>
          </cell>
          <cell r="L72">
            <v>0</v>
          </cell>
          <cell r="M72">
            <v>6100</v>
          </cell>
        </row>
        <row r="73">
          <cell r="K73">
            <v>2300000</v>
          </cell>
          <cell r="L73">
            <v>0</v>
          </cell>
          <cell r="M73">
            <v>6100</v>
          </cell>
        </row>
        <row r="74">
          <cell r="K74">
            <v>2300000</v>
          </cell>
          <cell r="L74">
            <v>0</v>
          </cell>
          <cell r="M74">
            <v>6100</v>
          </cell>
        </row>
        <row r="75">
          <cell r="K75">
            <v>2232671</v>
          </cell>
          <cell r="L75">
            <v>0</v>
          </cell>
          <cell r="M75">
            <v>6100</v>
          </cell>
        </row>
        <row r="76">
          <cell r="K76">
            <v>2200000</v>
          </cell>
          <cell r="L76">
            <v>0</v>
          </cell>
          <cell r="M76">
            <v>6100</v>
          </cell>
        </row>
        <row r="77">
          <cell r="K77">
            <v>2200000</v>
          </cell>
          <cell r="L77">
            <v>0</v>
          </cell>
          <cell r="M77">
            <v>6100</v>
          </cell>
        </row>
        <row r="78">
          <cell r="K78">
            <v>2065192</v>
          </cell>
          <cell r="L78">
            <v>0</v>
          </cell>
          <cell r="M78">
            <v>6100</v>
          </cell>
        </row>
        <row r="79">
          <cell r="K79">
            <v>2003960</v>
          </cell>
          <cell r="L79">
            <v>0</v>
          </cell>
          <cell r="M79">
            <v>6100</v>
          </cell>
        </row>
        <row r="80">
          <cell r="K80">
            <v>2000000</v>
          </cell>
          <cell r="L80">
            <v>0</v>
          </cell>
          <cell r="M80">
            <v>6100</v>
          </cell>
        </row>
        <row r="81">
          <cell r="K81">
            <v>2000000</v>
          </cell>
          <cell r="L81">
            <v>0</v>
          </cell>
          <cell r="M81">
            <v>6100</v>
          </cell>
        </row>
        <row r="82">
          <cell r="K82">
            <v>2000000</v>
          </cell>
          <cell r="L82">
            <v>0</v>
          </cell>
          <cell r="M82">
            <v>6100</v>
          </cell>
        </row>
        <row r="83">
          <cell r="K83">
            <v>2000000</v>
          </cell>
          <cell r="L83">
            <v>0</v>
          </cell>
          <cell r="M83">
            <v>6100</v>
          </cell>
        </row>
        <row r="84">
          <cell r="K84">
            <v>2000000</v>
          </cell>
          <cell r="L84">
            <v>0</v>
          </cell>
          <cell r="M84">
            <v>6100</v>
          </cell>
        </row>
        <row r="85">
          <cell r="K85">
            <v>2000000</v>
          </cell>
          <cell r="L85">
            <v>0</v>
          </cell>
          <cell r="M85">
            <v>6100</v>
          </cell>
        </row>
        <row r="86">
          <cell r="K86">
            <v>2000000</v>
          </cell>
          <cell r="L86">
            <v>0</v>
          </cell>
          <cell r="M86">
            <v>6100</v>
          </cell>
        </row>
        <row r="87">
          <cell r="K87">
            <v>2000000</v>
          </cell>
          <cell r="L87">
            <v>0</v>
          </cell>
          <cell r="M87">
            <v>6100</v>
          </cell>
        </row>
        <row r="88">
          <cell r="K88">
            <v>2000000</v>
          </cell>
          <cell r="L88">
            <v>0</v>
          </cell>
          <cell r="M88">
            <v>6100</v>
          </cell>
        </row>
        <row r="89">
          <cell r="K89">
            <v>2000000</v>
          </cell>
          <cell r="L89">
            <v>0</v>
          </cell>
          <cell r="M89">
            <v>6100</v>
          </cell>
        </row>
        <row r="90">
          <cell r="K90">
            <v>2000000</v>
          </cell>
          <cell r="L90">
            <v>0</v>
          </cell>
          <cell r="M90">
            <v>6100</v>
          </cell>
        </row>
        <row r="91">
          <cell r="K91">
            <v>2000000</v>
          </cell>
          <cell r="L91">
            <v>0</v>
          </cell>
          <cell r="M91">
            <v>6100</v>
          </cell>
        </row>
        <row r="92">
          <cell r="K92">
            <v>2000000</v>
          </cell>
          <cell r="L92">
            <v>0</v>
          </cell>
          <cell r="M92">
            <v>6100</v>
          </cell>
        </row>
        <row r="93">
          <cell r="K93">
            <v>2000000</v>
          </cell>
          <cell r="L93">
            <v>0</v>
          </cell>
          <cell r="M93">
            <v>6100</v>
          </cell>
        </row>
        <row r="94">
          <cell r="K94">
            <v>2000000</v>
          </cell>
          <cell r="L94">
            <v>0</v>
          </cell>
          <cell r="M94">
            <v>6100</v>
          </cell>
        </row>
        <row r="95">
          <cell r="K95">
            <v>2000000</v>
          </cell>
          <cell r="L95">
            <v>0</v>
          </cell>
          <cell r="M95">
            <v>6100</v>
          </cell>
        </row>
        <row r="96">
          <cell r="K96">
            <v>2000000</v>
          </cell>
          <cell r="L96">
            <v>0</v>
          </cell>
          <cell r="M96">
            <v>6100</v>
          </cell>
        </row>
        <row r="97">
          <cell r="K97">
            <v>2000000</v>
          </cell>
          <cell r="L97">
            <v>0</v>
          </cell>
          <cell r="M97">
            <v>6100</v>
          </cell>
        </row>
        <row r="98">
          <cell r="K98">
            <v>2000000</v>
          </cell>
          <cell r="L98">
            <v>0</v>
          </cell>
          <cell r="M98">
            <v>6100</v>
          </cell>
        </row>
        <row r="99">
          <cell r="K99">
            <v>2000000</v>
          </cell>
          <cell r="L99">
            <v>0</v>
          </cell>
          <cell r="M99">
            <v>6100</v>
          </cell>
        </row>
        <row r="100">
          <cell r="K100">
            <v>2000000</v>
          </cell>
          <cell r="L100">
            <v>0</v>
          </cell>
          <cell r="M100">
            <v>6100</v>
          </cell>
        </row>
        <row r="101">
          <cell r="K101">
            <v>2000000</v>
          </cell>
          <cell r="L101">
            <v>0</v>
          </cell>
          <cell r="M101">
            <v>6100</v>
          </cell>
        </row>
        <row r="102">
          <cell r="K102">
            <v>2000000</v>
          </cell>
          <cell r="L102">
            <v>0</v>
          </cell>
          <cell r="M102">
            <v>6100</v>
          </cell>
        </row>
        <row r="103">
          <cell r="K103">
            <v>2000000</v>
          </cell>
          <cell r="L103">
            <v>0</v>
          </cell>
          <cell r="M103">
            <v>6100</v>
          </cell>
        </row>
        <row r="104">
          <cell r="K104">
            <v>2000000</v>
          </cell>
          <cell r="L104">
            <v>0</v>
          </cell>
          <cell r="M104">
            <v>6100</v>
          </cell>
        </row>
        <row r="105">
          <cell r="K105">
            <v>2000000</v>
          </cell>
          <cell r="L105">
            <v>0</v>
          </cell>
          <cell r="M105">
            <v>6100</v>
          </cell>
        </row>
        <row r="106">
          <cell r="K106">
            <v>2000000</v>
          </cell>
          <cell r="L106">
            <v>0</v>
          </cell>
          <cell r="M106">
            <v>6100</v>
          </cell>
        </row>
        <row r="107">
          <cell r="K107">
            <v>2000000</v>
          </cell>
          <cell r="L107">
            <v>0</v>
          </cell>
          <cell r="M107">
            <v>6100</v>
          </cell>
        </row>
        <row r="108">
          <cell r="K108">
            <v>2000000</v>
          </cell>
          <cell r="L108">
            <v>0</v>
          </cell>
          <cell r="M108">
            <v>6100</v>
          </cell>
        </row>
        <row r="109">
          <cell r="K109">
            <v>2000000</v>
          </cell>
          <cell r="L109">
            <v>0</v>
          </cell>
          <cell r="M109">
            <v>6100</v>
          </cell>
        </row>
        <row r="110">
          <cell r="K110">
            <v>2000000</v>
          </cell>
          <cell r="L110">
            <v>0</v>
          </cell>
          <cell r="M110">
            <v>6100</v>
          </cell>
        </row>
        <row r="111">
          <cell r="K111">
            <v>2000000</v>
          </cell>
          <cell r="L111">
            <v>0</v>
          </cell>
          <cell r="M111">
            <v>6100</v>
          </cell>
        </row>
        <row r="112">
          <cell r="K112">
            <v>2000000</v>
          </cell>
          <cell r="L112">
            <v>0</v>
          </cell>
          <cell r="M112">
            <v>6100</v>
          </cell>
        </row>
        <row r="113">
          <cell r="K113">
            <v>2000000</v>
          </cell>
          <cell r="L113">
            <v>0</v>
          </cell>
          <cell r="M113">
            <v>6100</v>
          </cell>
        </row>
        <row r="114">
          <cell r="K114">
            <v>2000000</v>
          </cell>
          <cell r="L114">
            <v>0</v>
          </cell>
          <cell r="M114">
            <v>6100</v>
          </cell>
        </row>
        <row r="115">
          <cell r="K115">
            <v>2000000</v>
          </cell>
          <cell r="L115">
            <v>0</v>
          </cell>
          <cell r="M115">
            <v>6100</v>
          </cell>
        </row>
        <row r="116">
          <cell r="K116">
            <v>2000000</v>
          </cell>
          <cell r="L116">
            <v>0</v>
          </cell>
          <cell r="M116">
            <v>6100</v>
          </cell>
        </row>
        <row r="117">
          <cell r="K117">
            <v>2000000</v>
          </cell>
          <cell r="L117">
            <v>0</v>
          </cell>
          <cell r="M117">
            <v>6100</v>
          </cell>
        </row>
        <row r="118">
          <cell r="K118">
            <v>2000000</v>
          </cell>
          <cell r="L118">
            <v>0</v>
          </cell>
          <cell r="M118">
            <v>6100</v>
          </cell>
        </row>
        <row r="119">
          <cell r="K119">
            <v>2000000</v>
          </cell>
          <cell r="L119">
            <v>0</v>
          </cell>
          <cell r="M119">
            <v>6100</v>
          </cell>
        </row>
        <row r="120">
          <cell r="K120">
            <v>2000000</v>
          </cell>
          <cell r="L120">
            <v>0</v>
          </cell>
          <cell r="M120">
            <v>6100</v>
          </cell>
        </row>
        <row r="121">
          <cell r="K121">
            <v>2000000</v>
          </cell>
          <cell r="L121">
            <v>0</v>
          </cell>
          <cell r="M121">
            <v>6100</v>
          </cell>
        </row>
        <row r="122">
          <cell r="K122">
            <v>2000000</v>
          </cell>
          <cell r="L122">
            <v>0</v>
          </cell>
          <cell r="M122">
            <v>6100</v>
          </cell>
        </row>
        <row r="123">
          <cell r="K123">
            <v>2000000</v>
          </cell>
          <cell r="L123">
            <v>0</v>
          </cell>
          <cell r="M123">
            <v>6100</v>
          </cell>
        </row>
        <row r="124">
          <cell r="K124">
            <v>2000000</v>
          </cell>
          <cell r="L124">
            <v>0</v>
          </cell>
          <cell r="M124">
            <v>6100</v>
          </cell>
        </row>
        <row r="125">
          <cell r="K125">
            <v>2000000</v>
          </cell>
          <cell r="L125">
            <v>0</v>
          </cell>
          <cell r="M125">
            <v>6100</v>
          </cell>
        </row>
        <row r="126">
          <cell r="K126">
            <v>2000000</v>
          </cell>
          <cell r="L126">
            <v>0</v>
          </cell>
          <cell r="M126">
            <v>6100</v>
          </cell>
        </row>
        <row r="127">
          <cell r="K127">
            <v>2000000</v>
          </cell>
          <cell r="L127">
            <v>0</v>
          </cell>
          <cell r="M127">
            <v>6100</v>
          </cell>
        </row>
        <row r="128">
          <cell r="K128">
            <v>2000000</v>
          </cell>
          <cell r="L128">
            <v>0</v>
          </cell>
          <cell r="M128">
            <v>6100</v>
          </cell>
        </row>
        <row r="129">
          <cell r="K129">
            <v>2000000</v>
          </cell>
          <cell r="L129">
            <v>0</v>
          </cell>
          <cell r="M129">
            <v>6100</v>
          </cell>
        </row>
        <row r="130">
          <cell r="K130">
            <v>2000000</v>
          </cell>
          <cell r="L130">
            <v>0</v>
          </cell>
          <cell r="M130">
            <v>6100</v>
          </cell>
        </row>
        <row r="131">
          <cell r="K131">
            <v>2000000</v>
          </cell>
          <cell r="L131">
            <v>0</v>
          </cell>
          <cell r="M131">
            <v>6100</v>
          </cell>
        </row>
        <row r="132">
          <cell r="K132">
            <v>2000000</v>
          </cell>
          <cell r="L132">
            <v>0</v>
          </cell>
          <cell r="M132">
            <v>6100</v>
          </cell>
        </row>
        <row r="133">
          <cell r="K133">
            <v>2000000</v>
          </cell>
          <cell r="L133">
            <v>0</v>
          </cell>
          <cell r="M133">
            <v>6100</v>
          </cell>
        </row>
        <row r="134">
          <cell r="K134">
            <v>1900000</v>
          </cell>
          <cell r="L134">
            <v>0</v>
          </cell>
          <cell r="M134">
            <v>6100</v>
          </cell>
        </row>
        <row r="135">
          <cell r="K135">
            <v>1900000</v>
          </cell>
          <cell r="L135">
            <v>0</v>
          </cell>
          <cell r="M135">
            <v>6100</v>
          </cell>
        </row>
        <row r="136">
          <cell r="K136">
            <v>1900000</v>
          </cell>
          <cell r="L136">
            <v>0</v>
          </cell>
          <cell r="M136">
            <v>6100</v>
          </cell>
        </row>
        <row r="137">
          <cell r="K137">
            <v>1900000</v>
          </cell>
          <cell r="L137">
            <v>0</v>
          </cell>
          <cell r="M137">
            <v>6100</v>
          </cell>
        </row>
        <row r="138">
          <cell r="K138">
            <v>1900000</v>
          </cell>
          <cell r="L138">
            <v>0</v>
          </cell>
          <cell r="M138">
            <v>6100</v>
          </cell>
        </row>
        <row r="139">
          <cell r="K139">
            <v>1900000</v>
          </cell>
          <cell r="L139">
            <v>0</v>
          </cell>
          <cell r="M139">
            <v>6100</v>
          </cell>
        </row>
        <row r="140">
          <cell r="K140">
            <v>1900000</v>
          </cell>
          <cell r="L140">
            <v>0</v>
          </cell>
          <cell r="M140">
            <v>6100</v>
          </cell>
        </row>
        <row r="141">
          <cell r="K141">
            <v>1900000</v>
          </cell>
          <cell r="L141">
            <v>0</v>
          </cell>
          <cell r="M141">
            <v>6100</v>
          </cell>
        </row>
        <row r="142">
          <cell r="K142">
            <v>1900000</v>
          </cell>
          <cell r="L142">
            <v>0</v>
          </cell>
          <cell r="M142">
            <v>6100</v>
          </cell>
        </row>
        <row r="143">
          <cell r="K143">
            <v>1900000</v>
          </cell>
          <cell r="L143">
            <v>0</v>
          </cell>
          <cell r="M143">
            <v>6100</v>
          </cell>
        </row>
        <row r="144">
          <cell r="K144">
            <v>1900000</v>
          </cell>
          <cell r="L144">
            <v>0</v>
          </cell>
          <cell r="M144">
            <v>6100</v>
          </cell>
        </row>
        <row r="145">
          <cell r="K145">
            <v>1900000</v>
          </cell>
          <cell r="L145">
            <v>0</v>
          </cell>
          <cell r="M145">
            <v>6100</v>
          </cell>
        </row>
        <row r="146">
          <cell r="K146">
            <v>1900000</v>
          </cell>
          <cell r="L146">
            <v>0</v>
          </cell>
          <cell r="M146">
            <v>6100</v>
          </cell>
        </row>
        <row r="147">
          <cell r="K147">
            <v>1900000</v>
          </cell>
          <cell r="L147">
            <v>0</v>
          </cell>
          <cell r="M147">
            <v>6100</v>
          </cell>
        </row>
        <row r="148">
          <cell r="K148">
            <v>1900000</v>
          </cell>
          <cell r="L148">
            <v>0</v>
          </cell>
          <cell r="M148">
            <v>6100</v>
          </cell>
        </row>
        <row r="149">
          <cell r="K149">
            <v>1900000</v>
          </cell>
          <cell r="L149">
            <v>0</v>
          </cell>
          <cell r="M149">
            <v>6100</v>
          </cell>
        </row>
        <row r="150">
          <cell r="K150">
            <v>1800000</v>
          </cell>
          <cell r="L150">
            <v>0</v>
          </cell>
          <cell r="M150">
            <v>6100</v>
          </cell>
        </row>
        <row r="151">
          <cell r="K151">
            <v>1800000</v>
          </cell>
          <cell r="L151">
            <v>0</v>
          </cell>
          <cell r="M151">
            <v>6100</v>
          </cell>
        </row>
        <row r="152">
          <cell r="K152">
            <v>1800000</v>
          </cell>
          <cell r="L152">
            <v>0</v>
          </cell>
          <cell r="M152">
            <v>6100</v>
          </cell>
        </row>
        <row r="153">
          <cell r="K153">
            <v>1800000</v>
          </cell>
          <cell r="L153">
            <v>0</v>
          </cell>
          <cell r="M153">
            <v>6100</v>
          </cell>
        </row>
        <row r="154">
          <cell r="K154">
            <v>1800000</v>
          </cell>
          <cell r="L154">
            <v>0</v>
          </cell>
          <cell r="M154">
            <v>6100</v>
          </cell>
        </row>
        <row r="155">
          <cell r="K155">
            <v>1800000</v>
          </cell>
          <cell r="L155">
            <v>0</v>
          </cell>
          <cell r="M155">
            <v>6100</v>
          </cell>
        </row>
        <row r="156">
          <cell r="K156">
            <v>1800000</v>
          </cell>
          <cell r="L156">
            <v>0</v>
          </cell>
          <cell r="M156">
            <v>6100</v>
          </cell>
        </row>
        <row r="157">
          <cell r="K157">
            <v>1800000</v>
          </cell>
          <cell r="L157">
            <v>0</v>
          </cell>
          <cell r="M157">
            <v>6100</v>
          </cell>
        </row>
        <row r="158">
          <cell r="K158">
            <v>1800000</v>
          </cell>
          <cell r="L158">
            <v>0</v>
          </cell>
          <cell r="M158">
            <v>6100</v>
          </cell>
        </row>
        <row r="159">
          <cell r="K159">
            <v>1800000</v>
          </cell>
          <cell r="L159">
            <v>0</v>
          </cell>
          <cell r="M159">
            <v>6100</v>
          </cell>
        </row>
        <row r="160">
          <cell r="K160">
            <v>1800000</v>
          </cell>
          <cell r="L160">
            <v>0</v>
          </cell>
          <cell r="M160">
            <v>6100</v>
          </cell>
        </row>
        <row r="161">
          <cell r="K161">
            <v>1800000</v>
          </cell>
          <cell r="L161">
            <v>0</v>
          </cell>
          <cell r="M161">
            <v>6100</v>
          </cell>
        </row>
        <row r="162">
          <cell r="K162">
            <v>1800000</v>
          </cell>
          <cell r="L162">
            <v>0</v>
          </cell>
          <cell r="M162">
            <v>6100</v>
          </cell>
        </row>
        <row r="163">
          <cell r="K163">
            <v>1800000</v>
          </cell>
          <cell r="L163">
            <v>0</v>
          </cell>
          <cell r="M163">
            <v>6100</v>
          </cell>
        </row>
        <row r="164">
          <cell r="K164">
            <v>1800000</v>
          </cell>
          <cell r="L164">
            <v>0</v>
          </cell>
          <cell r="M164">
            <v>6100</v>
          </cell>
        </row>
        <row r="165">
          <cell r="K165">
            <v>1800000</v>
          </cell>
          <cell r="L165">
            <v>0</v>
          </cell>
          <cell r="M165">
            <v>6100</v>
          </cell>
        </row>
        <row r="166">
          <cell r="K166">
            <v>1800000</v>
          </cell>
          <cell r="L166">
            <v>0</v>
          </cell>
          <cell r="M166">
            <v>6100</v>
          </cell>
        </row>
        <row r="167">
          <cell r="K167">
            <v>1800000</v>
          </cell>
          <cell r="L167">
            <v>0</v>
          </cell>
          <cell r="M167">
            <v>6100</v>
          </cell>
        </row>
        <row r="168">
          <cell r="K168">
            <v>1800000</v>
          </cell>
          <cell r="L168">
            <v>0</v>
          </cell>
          <cell r="M168">
            <v>6100</v>
          </cell>
        </row>
        <row r="169">
          <cell r="K169">
            <v>1700000</v>
          </cell>
          <cell r="L169">
            <v>0</v>
          </cell>
          <cell r="M169">
            <v>6100</v>
          </cell>
        </row>
        <row r="170">
          <cell r="K170">
            <v>1700000</v>
          </cell>
          <cell r="L170">
            <v>0</v>
          </cell>
          <cell r="M170">
            <v>6100</v>
          </cell>
        </row>
        <row r="171">
          <cell r="K171">
            <v>1700000</v>
          </cell>
          <cell r="L171">
            <v>0</v>
          </cell>
          <cell r="M171">
            <v>6100</v>
          </cell>
        </row>
        <row r="172">
          <cell r="K172">
            <v>1700000</v>
          </cell>
          <cell r="L172">
            <v>0</v>
          </cell>
          <cell r="M172">
            <v>6100</v>
          </cell>
        </row>
        <row r="173">
          <cell r="K173">
            <v>1700000</v>
          </cell>
          <cell r="L173">
            <v>0</v>
          </cell>
          <cell r="M173">
            <v>6100</v>
          </cell>
        </row>
        <row r="174">
          <cell r="K174">
            <v>1700000</v>
          </cell>
          <cell r="L174">
            <v>0</v>
          </cell>
          <cell r="M174">
            <v>6100</v>
          </cell>
        </row>
        <row r="175">
          <cell r="K175">
            <v>1700000</v>
          </cell>
          <cell r="L175">
            <v>0</v>
          </cell>
          <cell r="M175">
            <v>6100</v>
          </cell>
        </row>
        <row r="176">
          <cell r="K176">
            <v>1700000</v>
          </cell>
          <cell r="L176">
            <v>0</v>
          </cell>
          <cell r="M176">
            <v>6100</v>
          </cell>
        </row>
        <row r="177">
          <cell r="K177">
            <v>1700000</v>
          </cell>
          <cell r="L177">
            <v>0</v>
          </cell>
          <cell r="M177">
            <v>6100</v>
          </cell>
        </row>
        <row r="178">
          <cell r="K178">
            <v>1700000</v>
          </cell>
          <cell r="L178">
            <v>0</v>
          </cell>
          <cell r="M178">
            <v>6100</v>
          </cell>
        </row>
        <row r="179">
          <cell r="K179">
            <v>1700000</v>
          </cell>
          <cell r="L179">
            <v>0</v>
          </cell>
          <cell r="M179">
            <v>6100</v>
          </cell>
        </row>
        <row r="180">
          <cell r="K180">
            <v>1700000</v>
          </cell>
          <cell r="L180">
            <v>0</v>
          </cell>
          <cell r="M180">
            <v>6100</v>
          </cell>
        </row>
        <row r="181">
          <cell r="K181">
            <v>1700000</v>
          </cell>
          <cell r="L181">
            <v>0</v>
          </cell>
          <cell r="M181">
            <v>6100</v>
          </cell>
        </row>
        <row r="182">
          <cell r="K182">
            <v>1700000</v>
          </cell>
          <cell r="L182">
            <v>0</v>
          </cell>
          <cell r="M182">
            <v>6100</v>
          </cell>
        </row>
        <row r="183">
          <cell r="K183">
            <v>1700000</v>
          </cell>
          <cell r="L183">
            <v>0</v>
          </cell>
          <cell r="M183">
            <v>6100</v>
          </cell>
        </row>
        <row r="184">
          <cell r="K184">
            <v>1700000</v>
          </cell>
          <cell r="L184">
            <v>0</v>
          </cell>
          <cell r="M184">
            <v>6100</v>
          </cell>
        </row>
        <row r="185">
          <cell r="K185">
            <v>1600000</v>
          </cell>
          <cell r="L185">
            <v>0</v>
          </cell>
          <cell r="M185">
            <v>6100</v>
          </cell>
        </row>
        <row r="186">
          <cell r="K186">
            <v>1600000</v>
          </cell>
          <cell r="L186">
            <v>0</v>
          </cell>
          <cell r="M186">
            <v>6100</v>
          </cell>
        </row>
        <row r="187">
          <cell r="K187">
            <v>1600000</v>
          </cell>
          <cell r="L187">
            <v>0</v>
          </cell>
          <cell r="M187">
            <v>6100</v>
          </cell>
        </row>
        <row r="188">
          <cell r="K188">
            <v>1600000</v>
          </cell>
          <cell r="L188">
            <v>0</v>
          </cell>
          <cell r="M188">
            <v>6100</v>
          </cell>
        </row>
        <row r="189">
          <cell r="K189">
            <v>1600000</v>
          </cell>
          <cell r="L189">
            <v>0</v>
          </cell>
          <cell r="M189">
            <v>6100</v>
          </cell>
        </row>
        <row r="190">
          <cell r="K190">
            <v>1600000</v>
          </cell>
          <cell r="L190">
            <v>0</v>
          </cell>
          <cell r="M190">
            <v>6100</v>
          </cell>
        </row>
        <row r="191">
          <cell r="K191">
            <v>1600000</v>
          </cell>
          <cell r="L191">
            <v>0</v>
          </cell>
          <cell r="M191">
            <v>6100</v>
          </cell>
        </row>
        <row r="192">
          <cell r="K192">
            <v>1600000</v>
          </cell>
          <cell r="L192">
            <v>0</v>
          </cell>
          <cell r="M192">
            <v>6100</v>
          </cell>
        </row>
        <row r="193">
          <cell r="K193">
            <v>1500000</v>
          </cell>
          <cell r="L193">
            <v>0</v>
          </cell>
          <cell r="M193">
            <v>6100</v>
          </cell>
        </row>
        <row r="194">
          <cell r="K194">
            <v>1500000</v>
          </cell>
          <cell r="L194">
            <v>0</v>
          </cell>
          <cell r="M194">
            <v>6100</v>
          </cell>
        </row>
        <row r="195">
          <cell r="K195">
            <v>1500000</v>
          </cell>
          <cell r="L195">
            <v>0</v>
          </cell>
          <cell r="M195">
            <v>6100</v>
          </cell>
        </row>
        <row r="196">
          <cell r="K196">
            <v>1500000</v>
          </cell>
          <cell r="L196">
            <v>0</v>
          </cell>
          <cell r="M196">
            <v>6100</v>
          </cell>
        </row>
        <row r="197">
          <cell r="K197">
            <v>1500000</v>
          </cell>
          <cell r="L197">
            <v>0</v>
          </cell>
          <cell r="M197">
            <v>6100</v>
          </cell>
        </row>
        <row r="198">
          <cell r="K198">
            <v>1417000</v>
          </cell>
          <cell r="L198">
            <v>0</v>
          </cell>
          <cell r="M198">
            <v>6100</v>
          </cell>
        </row>
        <row r="199">
          <cell r="K199">
            <v>1400000</v>
          </cell>
          <cell r="L199">
            <v>0</v>
          </cell>
          <cell r="M199">
            <v>6100</v>
          </cell>
        </row>
        <row r="200">
          <cell r="K200">
            <v>1400000</v>
          </cell>
          <cell r="L200">
            <v>0</v>
          </cell>
          <cell r="M200">
            <v>6100</v>
          </cell>
        </row>
        <row r="201">
          <cell r="K201">
            <v>1400000</v>
          </cell>
          <cell r="L201">
            <v>0</v>
          </cell>
          <cell r="M201">
            <v>6100</v>
          </cell>
        </row>
        <row r="202">
          <cell r="K202">
            <v>1400000</v>
          </cell>
          <cell r="L202">
            <v>0</v>
          </cell>
          <cell r="M202">
            <v>6100</v>
          </cell>
        </row>
        <row r="203">
          <cell r="K203">
            <v>1400000</v>
          </cell>
          <cell r="L203">
            <v>0</v>
          </cell>
          <cell r="M203">
            <v>6100</v>
          </cell>
        </row>
        <row r="204">
          <cell r="K204">
            <v>1400000</v>
          </cell>
          <cell r="L204">
            <v>0</v>
          </cell>
          <cell r="M204">
            <v>6100</v>
          </cell>
        </row>
        <row r="205">
          <cell r="K205">
            <v>1400000</v>
          </cell>
          <cell r="L205">
            <v>0</v>
          </cell>
          <cell r="M205">
            <v>6100</v>
          </cell>
        </row>
        <row r="206">
          <cell r="K206">
            <v>1400000</v>
          </cell>
          <cell r="L206">
            <v>0</v>
          </cell>
          <cell r="M206">
            <v>6100</v>
          </cell>
        </row>
        <row r="207">
          <cell r="K207">
            <v>1300000</v>
          </cell>
          <cell r="L207">
            <v>0</v>
          </cell>
          <cell r="M207">
            <v>6100</v>
          </cell>
        </row>
        <row r="208">
          <cell r="K208">
            <v>1300000</v>
          </cell>
          <cell r="L208">
            <v>0</v>
          </cell>
          <cell r="M208">
            <v>6100</v>
          </cell>
        </row>
        <row r="209">
          <cell r="K209">
            <v>1300000</v>
          </cell>
          <cell r="L209">
            <v>0</v>
          </cell>
          <cell r="M209">
            <v>6100</v>
          </cell>
        </row>
        <row r="210">
          <cell r="K210">
            <v>1300000</v>
          </cell>
          <cell r="L210">
            <v>0</v>
          </cell>
          <cell r="M210">
            <v>6100</v>
          </cell>
        </row>
        <row r="211">
          <cell r="K211">
            <v>1300000</v>
          </cell>
          <cell r="L211">
            <v>0</v>
          </cell>
          <cell r="M211">
            <v>6100</v>
          </cell>
        </row>
        <row r="212">
          <cell r="K212">
            <v>1300000</v>
          </cell>
          <cell r="L212">
            <v>0</v>
          </cell>
          <cell r="M212">
            <v>6100</v>
          </cell>
        </row>
        <row r="213">
          <cell r="K213">
            <v>1200000</v>
          </cell>
          <cell r="L213">
            <v>0</v>
          </cell>
          <cell r="M213">
            <v>6100</v>
          </cell>
        </row>
        <row r="214">
          <cell r="K214">
            <v>1200000</v>
          </cell>
          <cell r="L214">
            <v>0</v>
          </cell>
          <cell r="M214">
            <v>6100</v>
          </cell>
        </row>
        <row r="215">
          <cell r="K215">
            <v>1200000</v>
          </cell>
          <cell r="L215">
            <v>0</v>
          </cell>
          <cell r="M215">
            <v>6100</v>
          </cell>
        </row>
        <row r="216">
          <cell r="K216">
            <v>1200000</v>
          </cell>
          <cell r="L216">
            <v>0</v>
          </cell>
          <cell r="M216">
            <v>6100</v>
          </cell>
        </row>
        <row r="217">
          <cell r="K217">
            <v>1200000</v>
          </cell>
          <cell r="L217">
            <v>0</v>
          </cell>
          <cell r="M217">
            <v>6100</v>
          </cell>
        </row>
        <row r="218">
          <cell r="K218">
            <v>1200000</v>
          </cell>
          <cell r="L218">
            <v>0</v>
          </cell>
          <cell r="M218">
            <v>6100</v>
          </cell>
        </row>
        <row r="219">
          <cell r="K219">
            <v>1200000</v>
          </cell>
          <cell r="L219">
            <v>0</v>
          </cell>
          <cell r="M219">
            <v>6100</v>
          </cell>
        </row>
        <row r="220">
          <cell r="K220">
            <v>1200000</v>
          </cell>
          <cell r="L220">
            <v>0</v>
          </cell>
          <cell r="M220">
            <v>6100</v>
          </cell>
        </row>
        <row r="221">
          <cell r="K221">
            <v>1200000</v>
          </cell>
          <cell r="L221">
            <v>0</v>
          </cell>
          <cell r="M221">
            <v>6100</v>
          </cell>
        </row>
        <row r="222">
          <cell r="K222">
            <v>1200000</v>
          </cell>
          <cell r="L222">
            <v>0</v>
          </cell>
          <cell r="M222">
            <v>6100</v>
          </cell>
        </row>
        <row r="223">
          <cell r="K223">
            <v>1200000</v>
          </cell>
          <cell r="L223">
            <v>0</v>
          </cell>
          <cell r="M223">
            <v>6100</v>
          </cell>
        </row>
        <row r="224">
          <cell r="K224">
            <v>1200000</v>
          </cell>
          <cell r="L224">
            <v>0</v>
          </cell>
          <cell r="M224">
            <v>6100</v>
          </cell>
        </row>
        <row r="225">
          <cell r="K225">
            <v>1200000</v>
          </cell>
          <cell r="L225">
            <v>0</v>
          </cell>
          <cell r="M225">
            <v>6100</v>
          </cell>
        </row>
        <row r="226">
          <cell r="K226">
            <v>1000000</v>
          </cell>
          <cell r="L226">
            <v>0</v>
          </cell>
          <cell r="M226">
            <v>6100</v>
          </cell>
        </row>
        <row r="227">
          <cell r="K227">
            <v>168848</v>
          </cell>
          <cell r="L227">
            <v>0</v>
          </cell>
          <cell r="M227">
            <v>6100</v>
          </cell>
        </row>
        <row r="228">
          <cell r="K228">
            <v>82900</v>
          </cell>
          <cell r="L228">
            <v>0</v>
          </cell>
          <cell r="M228">
            <v>6100</v>
          </cell>
        </row>
        <row r="229">
          <cell r="K229">
            <v>70000000</v>
          </cell>
          <cell r="L229">
            <v>0</v>
          </cell>
          <cell r="M229">
            <v>6100</v>
          </cell>
        </row>
        <row r="230">
          <cell r="K230">
            <v>55500000</v>
          </cell>
          <cell r="L230">
            <v>0</v>
          </cell>
          <cell r="M230">
            <v>6100</v>
          </cell>
        </row>
        <row r="231">
          <cell r="K231">
            <v>54500000</v>
          </cell>
          <cell r="L231">
            <v>0</v>
          </cell>
          <cell r="M231">
            <v>6100</v>
          </cell>
        </row>
        <row r="232">
          <cell r="K232">
            <v>42950000</v>
          </cell>
          <cell r="L232">
            <v>0</v>
          </cell>
          <cell r="M232">
            <v>6100</v>
          </cell>
        </row>
        <row r="233">
          <cell r="K233">
            <v>35500000</v>
          </cell>
          <cell r="L233">
            <v>0</v>
          </cell>
          <cell r="M233">
            <v>6100</v>
          </cell>
        </row>
        <row r="234">
          <cell r="K234">
            <v>28000000</v>
          </cell>
          <cell r="L234">
            <v>0</v>
          </cell>
          <cell r="M234">
            <v>6100</v>
          </cell>
        </row>
        <row r="235">
          <cell r="K235">
            <v>25000000</v>
          </cell>
          <cell r="L235">
            <v>0</v>
          </cell>
          <cell r="M235">
            <v>6100</v>
          </cell>
        </row>
        <row r="236">
          <cell r="K236">
            <v>22000000</v>
          </cell>
          <cell r="L236">
            <v>0</v>
          </cell>
          <cell r="M236">
            <v>6100</v>
          </cell>
        </row>
        <row r="237">
          <cell r="K237">
            <v>20000000</v>
          </cell>
          <cell r="L237">
            <v>0</v>
          </cell>
          <cell r="M237">
            <v>6100</v>
          </cell>
        </row>
        <row r="238">
          <cell r="K238">
            <v>18000000</v>
          </cell>
          <cell r="L238">
            <v>0</v>
          </cell>
          <cell r="M238">
            <v>6100</v>
          </cell>
        </row>
        <row r="239">
          <cell r="K239">
            <v>15000000</v>
          </cell>
          <cell r="L239">
            <v>0</v>
          </cell>
          <cell r="M239">
            <v>6100</v>
          </cell>
        </row>
        <row r="240">
          <cell r="K240">
            <v>15000000</v>
          </cell>
          <cell r="L240">
            <v>0</v>
          </cell>
          <cell r="M240">
            <v>6100</v>
          </cell>
        </row>
        <row r="241">
          <cell r="K241">
            <v>14106372</v>
          </cell>
          <cell r="L241">
            <v>0</v>
          </cell>
          <cell r="M241">
            <v>6100</v>
          </cell>
        </row>
        <row r="242">
          <cell r="K242">
            <v>13100000</v>
          </cell>
          <cell r="L242">
            <v>0</v>
          </cell>
          <cell r="M242">
            <v>6100</v>
          </cell>
        </row>
        <row r="243">
          <cell r="K243">
            <v>11000000</v>
          </cell>
          <cell r="L243">
            <v>0</v>
          </cell>
          <cell r="M243">
            <v>6100</v>
          </cell>
        </row>
        <row r="244">
          <cell r="K244">
            <v>10100000</v>
          </cell>
          <cell r="L244">
            <v>0</v>
          </cell>
          <cell r="M244">
            <v>6100</v>
          </cell>
        </row>
        <row r="245">
          <cell r="K245">
            <v>10000000</v>
          </cell>
          <cell r="L245">
            <v>0</v>
          </cell>
          <cell r="M245">
            <v>6100</v>
          </cell>
        </row>
        <row r="246">
          <cell r="K246">
            <v>10000000</v>
          </cell>
          <cell r="L246">
            <v>0</v>
          </cell>
          <cell r="M246">
            <v>6100</v>
          </cell>
        </row>
        <row r="247">
          <cell r="K247">
            <v>10000000</v>
          </cell>
          <cell r="L247">
            <v>0</v>
          </cell>
          <cell r="M247">
            <v>6100</v>
          </cell>
        </row>
        <row r="248">
          <cell r="K248">
            <v>9600000</v>
          </cell>
          <cell r="L248">
            <v>0</v>
          </cell>
          <cell r="M248">
            <v>6100</v>
          </cell>
        </row>
        <row r="249">
          <cell r="K249">
            <v>9400000</v>
          </cell>
          <cell r="L249">
            <v>0</v>
          </cell>
          <cell r="M249">
            <v>6100</v>
          </cell>
        </row>
        <row r="250">
          <cell r="K250">
            <v>8100000</v>
          </cell>
          <cell r="L250">
            <v>0</v>
          </cell>
          <cell r="M250">
            <v>6100</v>
          </cell>
        </row>
        <row r="251">
          <cell r="K251">
            <v>8000000</v>
          </cell>
          <cell r="L251">
            <v>0</v>
          </cell>
          <cell r="M251">
            <v>6100</v>
          </cell>
        </row>
        <row r="252">
          <cell r="K252">
            <v>7500000</v>
          </cell>
          <cell r="L252">
            <v>0</v>
          </cell>
          <cell r="M252">
            <v>6100</v>
          </cell>
        </row>
        <row r="253">
          <cell r="K253">
            <v>7000000</v>
          </cell>
          <cell r="L253">
            <v>0</v>
          </cell>
          <cell r="M253">
            <v>6100</v>
          </cell>
        </row>
        <row r="254">
          <cell r="K254">
            <v>6500000</v>
          </cell>
          <cell r="L254">
            <v>0</v>
          </cell>
          <cell r="M254">
            <v>6100</v>
          </cell>
        </row>
        <row r="255">
          <cell r="K255">
            <v>6000000</v>
          </cell>
          <cell r="L255">
            <v>0</v>
          </cell>
          <cell r="M255">
            <v>6100</v>
          </cell>
        </row>
        <row r="256">
          <cell r="K256">
            <v>5600000</v>
          </cell>
          <cell r="L256">
            <v>0</v>
          </cell>
          <cell r="M256">
            <v>6100</v>
          </cell>
        </row>
        <row r="257">
          <cell r="K257">
            <v>5000000</v>
          </cell>
          <cell r="L257">
            <v>0</v>
          </cell>
          <cell r="M257">
            <v>6100</v>
          </cell>
        </row>
        <row r="258">
          <cell r="K258">
            <v>4600000</v>
          </cell>
          <cell r="L258">
            <v>0</v>
          </cell>
          <cell r="M258">
            <v>6100</v>
          </cell>
        </row>
        <row r="259">
          <cell r="K259">
            <v>4000000</v>
          </cell>
          <cell r="L259">
            <v>0</v>
          </cell>
          <cell r="M259">
            <v>6100</v>
          </cell>
        </row>
        <row r="260">
          <cell r="K260">
            <v>4000000</v>
          </cell>
          <cell r="L260">
            <v>0</v>
          </cell>
          <cell r="M260">
            <v>6100</v>
          </cell>
        </row>
        <row r="261">
          <cell r="K261">
            <v>4000000</v>
          </cell>
          <cell r="L261">
            <v>0</v>
          </cell>
          <cell r="M261">
            <v>6100</v>
          </cell>
        </row>
        <row r="262">
          <cell r="K262">
            <v>4000000</v>
          </cell>
          <cell r="L262">
            <v>0</v>
          </cell>
          <cell r="M262">
            <v>6100</v>
          </cell>
        </row>
        <row r="263">
          <cell r="K263">
            <v>4000000</v>
          </cell>
          <cell r="L263">
            <v>0</v>
          </cell>
          <cell r="M263">
            <v>6100</v>
          </cell>
        </row>
        <row r="264">
          <cell r="K264">
            <v>4000000</v>
          </cell>
          <cell r="L264">
            <v>0</v>
          </cell>
          <cell r="M264">
            <v>6100</v>
          </cell>
        </row>
        <row r="265">
          <cell r="K265">
            <v>3000000</v>
          </cell>
          <cell r="L265">
            <v>0</v>
          </cell>
          <cell r="M265">
            <v>6100</v>
          </cell>
        </row>
        <row r="266">
          <cell r="K266">
            <v>3000000</v>
          </cell>
          <cell r="L266">
            <v>0</v>
          </cell>
          <cell r="M266">
            <v>6100</v>
          </cell>
        </row>
        <row r="267">
          <cell r="K267">
            <v>2500000</v>
          </cell>
          <cell r="L267">
            <v>0</v>
          </cell>
          <cell r="M267">
            <v>6100</v>
          </cell>
        </row>
        <row r="268">
          <cell r="K268">
            <v>2500000</v>
          </cell>
          <cell r="L268">
            <v>0</v>
          </cell>
          <cell r="M268">
            <v>6100</v>
          </cell>
        </row>
        <row r="269">
          <cell r="K269">
            <v>2000000</v>
          </cell>
          <cell r="L269">
            <v>0</v>
          </cell>
          <cell r="M269">
            <v>6100</v>
          </cell>
        </row>
        <row r="270">
          <cell r="K270">
            <v>1600000</v>
          </cell>
          <cell r="L270">
            <v>0</v>
          </cell>
          <cell r="M270">
            <v>6100</v>
          </cell>
        </row>
        <row r="271">
          <cell r="K271">
            <v>1000000</v>
          </cell>
          <cell r="L271">
            <v>0</v>
          </cell>
          <cell r="M271">
            <v>6100</v>
          </cell>
        </row>
        <row r="272">
          <cell r="K272">
            <v>1000000</v>
          </cell>
          <cell r="L272">
            <v>0</v>
          </cell>
          <cell r="M272">
            <v>6100</v>
          </cell>
        </row>
        <row r="273">
          <cell r="K273">
            <v>1000000</v>
          </cell>
          <cell r="L273">
            <v>0</v>
          </cell>
          <cell r="M273">
            <v>6100</v>
          </cell>
        </row>
        <row r="274">
          <cell r="K274">
            <v>1000000</v>
          </cell>
          <cell r="L274">
            <v>0</v>
          </cell>
          <cell r="M274">
            <v>6100</v>
          </cell>
        </row>
        <row r="275">
          <cell r="K275">
            <v>1000000</v>
          </cell>
          <cell r="L275">
            <v>0</v>
          </cell>
          <cell r="M275">
            <v>6100</v>
          </cell>
        </row>
        <row r="276">
          <cell r="K276">
            <v>1000000</v>
          </cell>
          <cell r="L276">
            <v>0</v>
          </cell>
          <cell r="M276">
            <v>6100</v>
          </cell>
        </row>
        <row r="277">
          <cell r="K277">
            <v>1000000</v>
          </cell>
          <cell r="L277">
            <v>0</v>
          </cell>
          <cell r="M277">
            <v>6100</v>
          </cell>
        </row>
        <row r="278">
          <cell r="K278">
            <v>800000</v>
          </cell>
          <cell r="L278">
            <v>0</v>
          </cell>
          <cell r="M278">
            <v>6100</v>
          </cell>
        </row>
        <row r="279">
          <cell r="K279">
            <v>800000</v>
          </cell>
          <cell r="L279">
            <v>0</v>
          </cell>
          <cell r="M279">
            <v>6100</v>
          </cell>
        </row>
        <row r="280">
          <cell r="K280">
            <v>600000</v>
          </cell>
          <cell r="L280">
            <v>0</v>
          </cell>
          <cell r="M280">
            <v>6100</v>
          </cell>
        </row>
        <row r="281">
          <cell r="K281">
            <v>600000</v>
          </cell>
          <cell r="L281">
            <v>0</v>
          </cell>
          <cell r="M281">
            <v>6100</v>
          </cell>
        </row>
        <row r="282">
          <cell r="K282">
            <v>400000</v>
          </cell>
          <cell r="L282">
            <v>0</v>
          </cell>
          <cell r="M282">
            <v>6100</v>
          </cell>
        </row>
        <row r="283">
          <cell r="K283">
            <v>200000</v>
          </cell>
          <cell r="L283">
            <v>0</v>
          </cell>
          <cell r="M283">
            <v>6100</v>
          </cell>
        </row>
        <row r="284">
          <cell r="K284">
            <v>22751780</v>
          </cell>
          <cell r="L284">
            <v>0</v>
          </cell>
          <cell r="M284">
            <v>6100</v>
          </cell>
        </row>
        <row r="285">
          <cell r="K285">
            <v>13700000</v>
          </cell>
          <cell r="L285">
            <v>0</v>
          </cell>
          <cell r="M285">
            <v>6100</v>
          </cell>
        </row>
        <row r="286">
          <cell r="K286">
            <v>12000000</v>
          </cell>
          <cell r="L286">
            <v>0</v>
          </cell>
          <cell r="M286">
            <v>6100</v>
          </cell>
        </row>
        <row r="287">
          <cell r="K287">
            <v>10500000</v>
          </cell>
          <cell r="L287">
            <v>0</v>
          </cell>
          <cell r="M287">
            <v>6100</v>
          </cell>
        </row>
        <row r="288">
          <cell r="K288">
            <v>10000000</v>
          </cell>
          <cell r="L288">
            <v>0</v>
          </cell>
          <cell r="M288">
            <v>6100</v>
          </cell>
        </row>
        <row r="289">
          <cell r="K289">
            <v>10000000</v>
          </cell>
          <cell r="L289">
            <v>0</v>
          </cell>
          <cell r="M289">
            <v>6100</v>
          </cell>
        </row>
        <row r="290">
          <cell r="K290">
            <v>8850000</v>
          </cell>
          <cell r="L290">
            <v>0</v>
          </cell>
          <cell r="M290">
            <v>6100</v>
          </cell>
        </row>
        <row r="291">
          <cell r="K291">
            <v>8500000</v>
          </cell>
          <cell r="L291">
            <v>0</v>
          </cell>
          <cell r="M291">
            <v>6100</v>
          </cell>
        </row>
        <row r="292">
          <cell r="K292">
            <v>6700000</v>
          </cell>
          <cell r="L292">
            <v>0</v>
          </cell>
          <cell r="M292">
            <v>6100</v>
          </cell>
        </row>
        <row r="293">
          <cell r="K293">
            <v>5050000</v>
          </cell>
          <cell r="L293">
            <v>0</v>
          </cell>
          <cell r="M293">
            <v>6100</v>
          </cell>
        </row>
        <row r="294">
          <cell r="K294">
            <v>5000000</v>
          </cell>
          <cell r="L294">
            <v>0</v>
          </cell>
          <cell r="M294">
            <v>6100</v>
          </cell>
        </row>
        <row r="295">
          <cell r="K295">
            <v>5000000</v>
          </cell>
          <cell r="L295">
            <v>0</v>
          </cell>
          <cell r="M295">
            <v>6100</v>
          </cell>
        </row>
        <row r="296">
          <cell r="K296">
            <v>5000000</v>
          </cell>
          <cell r="L296">
            <v>0</v>
          </cell>
          <cell r="M296">
            <v>6100</v>
          </cell>
        </row>
        <row r="297">
          <cell r="K297">
            <v>5000000</v>
          </cell>
          <cell r="L297">
            <v>0</v>
          </cell>
          <cell r="M297">
            <v>6100</v>
          </cell>
        </row>
        <row r="298">
          <cell r="K298">
            <v>5000000</v>
          </cell>
          <cell r="L298">
            <v>0</v>
          </cell>
          <cell r="M298">
            <v>6100</v>
          </cell>
        </row>
        <row r="299">
          <cell r="K299">
            <v>5000000</v>
          </cell>
          <cell r="L299">
            <v>0</v>
          </cell>
          <cell r="M299">
            <v>6100</v>
          </cell>
        </row>
        <row r="300">
          <cell r="K300">
            <v>5000000</v>
          </cell>
          <cell r="L300">
            <v>0</v>
          </cell>
          <cell r="M300">
            <v>6100</v>
          </cell>
        </row>
        <row r="301">
          <cell r="K301">
            <v>5000000</v>
          </cell>
          <cell r="L301">
            <v>0</v>
          </cell>
          <cell r="M301">
            <v>6100</v>
          </cell>
        </row>
        <row r="302">
          <cell r="K302">
            <v>5000000</v>
          </cell>
          <cell r="L302">
            <v>0</v>
          </cell>
          <cell r="M302">
            <v>6100</v>
          </cell>
        </row>
        <row r="303">
          <cell r="K303">
            <v>5000000</v>
          </cell>
          <cell r="L303">
            <v>0</v>
          </cell>
          <cell r="M303">
            <v>6100</v>
          </cell>
        </row>
        <row r="304">
          <cell r="K304">
            <v>5000000</v>
          </cell>
          <cell r="L304">
            <v>0</v>
          </cell>
          <cell r="M304">
            <v>6100</v>
          </cell>
        </row>
        <row r="305">
          <cell r="K305">
            <v>5000000</v>
          </cell>
          <cell r="L305">
            <v>0</v>
          </cell>
          <cell r="M305">
            <v>6100</v>
          </cell>
        </row>
        <row r="306">
          <cell r="K306">
            <v>5000000</v>
          </cell>
          <cell r="L306">
            <v>0</v>
          </cell>
          <cell r="M306">
            <v>6100</v>
          </cell>
        </row>
        <row r="307">
          <cell r="K307">
            <v>5000000</v>
          </cell>
          <cell r="L307">
            <v>0</v>
          </cell>
          <cell r="M307">
            <v>6100</v>
          </cell>
        </row>
        <row r="308">
          <cell r="K308">
            <v>5000000</v>
          </cell>
          <cell r="L308">
            <v>0</v>
          </cell>
          <cell r="M308">
            <v>6100</v>
          </cell>
        </row>
        <row r="309">
          <cell r="K309">
            <v>4200000</v>
          </cell>
          <cell r="L309">
            <v>0</v>
          </cell>
          <cell r="M309">
            <v>6100</v>
          </cell>
        </row>
        <row r="310">
          <cell r="K310">
            <v>4000000</v>
          </cell>
          <cell r="L310">
            <v>0</v>
          </cell>
          <cell r="M310">
            <v>6100</v>
          </cell>
        </row>
        <row r="311">
          <cell r="K311">
            <v>3951220</v>
          </cell>
          <cell r="L311">
            <v>0</v>
          </cell>
          <cell r="M311">
            <v>6100</v>
          </cell>
        </row>
        <row r="312">
          <cell r="K312">
            <v>3950000</v>
          </cell>
          <cell r="L312">
            <v>0</v>
          </cell>
          <cell r="M312">
            <v>6100</v>
          </cell>
        </row>
        <row r="313">
          <cell r="K313">
            <v>3950000</v>
          </cell>
          <cell r="L313">
            <v>0</v>
          </cell>
          <cell r="M313">
            <v>6100</v>
          </cell>
        </row>
        <row r="314">
          <cell r="K314">
            <v>3540000</v>
          </cell>
          <cell r="L314">
            <v>0</v>
          </cell>
          <cell r="M314">
            <v>6100</v>
          </cell>
        </row>
        <row r="315">
          <cell r="K315">
            <v>3500000</v>
          </cell>
          <cell r="L315">
            <v>0</v>
          </cell>
          <cell r="M315">
            <v>6100</v>
          </cell>
        </row>
        <row r="316">
          <cell r="K316">
            <v>3500000</v>
          </cell>
          <cell r="L316">
            <v>0</v>
          </cell>
          <cell r="M316">
            <v>6100</v>
          </cell>
        </row>
        <row r="317">
          <cell r="K317">
            <v>3040000</v>
          </cell>
          <cell r="L317">
            <v>0</v>
          </cell>
          <cell r="M317">
            <v>6100</v>
          </cell>
        </row>
        <row r="318">
          <cell r="K318">
            <v>2500000</v>
          </cell>
          <cell r="L318">
            <v>0</v>
          </cell>
          <cell r="M318">
            <v>6100</v>
          </cell>
        </row>
        <row r="319">
          <cell r="K319">
            <v>2000000</v>
          </cell>
          <cell r="L319">
            <v>0</v>
          </cell>
          <cell r="M319">
            <v>6100</v>
          </cell>
        </row>
        <row r="320">
          <cell r="K320">
            <v>2000000</v>
          </cell>
          <cell r="L320">
            <v>0</v>
          </cell>
          <cell r="M320">
            <v>6100</v>
          </cell>
        </row>
        <row r="321">
          <cell r="K321">
            <v>2000000</v>
          </cell>
          <cell r="L321">
            <v>0</v>
          </cell>
          <cell r="M321">
            <v>6100</v>
          </cell>
        </row>
        <row r="322">
          <cell r="K322">
            <v>2000000</v>
          </cell>
          <cell r="L322">
            <v>0</v>
          </cell>
          <cell r="M322">
            <v>6100</v>
          </cell>
        </row>
        <row r="323">
          <cell r="K323">
            <v>2000000</v>
          </cell>
          <cell r="L323">
            <v>0</v>
          </cell>
          <cell r="M323">
            <v>6100</v>
          </cell>
        </row>
        <row r="324">
          <cell r="K324">
            <v>2000000</v>
          </cell>
          <cell r="L324">
            <v>0</v>
          </cell>
          <cell r="M324">
            <v>6100</v>
          </cell>
        </row>
        <row r="325">
          <cell r="K325">
            <v>2000000</v>
          </cell>
          <cell r="L325">
            <v>0</v>
          </cell>
          <cell r="M325">
            <v>6100</v>
          </cell>
        </row>
        <row r="326">
          <cell r="K326">
            <v>2000000</v>
          </cell>
          <cell r="L326">
            <v>0</v>
          </cell>
          <cell r="M326">
            <v>6100</v>
          </cell>
        </row>
        <row r="327">
          <cell r="K327">
            <v>2000000</v>
          </cell>
          <cell r="L327">
            <v>0</v>
          </cell>
          <cell r="M327">
            <v>6100</v>
          </cell>
        </row>
        <row r="328">
          <cell r="K328">
            <v>2000000</v>
          </cell>
          <cell r="L328">
            <v>0</v>
          </cell>
          <cell r="M328">
            <v>6100</v>
          </cell>
        </row>
        <row r="329">
          <cell r="K329">
            <v>2000000</v>
          </cell>
          <cell r="L329">
            <v>0</v>
          </cell>
          <cell r="M329">
            <v>6100</v>
          </cell>
        </row>
        <row r="330">
          <cell r="K330">
            <v>2000000</v>
          </cell>
          <cell r="L330">
            <v>0</v>
          </cell>
          <cell r="M330">
            <v>6100</v>
          </cell>
        </row>
        <row r="331">
          <cell r="K331">
            <v>2000000</v>
          </cell>
          <cell r="L331">
            <v>0</v>
          </cell>
          <cell r="M331">
            <v>6100</v>
          </cell>
        </row>
        <row r="332">
          <cell r="K332">
            <v>2000000</v>
          </cell>
          <cell r="L332">
            <v>0</v>
          </cell>
          <cell r="M332">
            <v>6100</v>
          </cell>
        </row>
        <row r="333">
          <cell r="K333">
            <v>1800000</v>
          </cell>
          <cell r="L333">
            <v>0</v>
          </cell>
          <cell r="M333">
            <v>6100</v>
          </cell>
        </row>
        <row r="334">
          <cell r="K334">
            <v>1500000</v>
          </cell>
          <cell r="L334">
            <v>0</v>
          </cell>
          <cell r="M334">
            <v>6100</v>
          </cell>
        </row>
        <row r="335">
          <cell r="K335">
            <v>1400000</v>
          </cell>
          <cell r="L335">
            <v>0</v>
          </cell>
          <cell r="M335">
            <v>6100</v>
          </cell>
        </row>
        <row r="336">
          <cell r="K336">
            <v>1360000</v>
          </cell>
          <cell r="L336">
            <v>0</v>
          </cell>
          <cell r="M336">
            <v>6100</v>
          </cell>
        </row>
        <row r="337">
          <cell r="K337">
            <v>1200000</v>
          </cell>
          <cell r="L337">
            <v>0</v>
          </cell>
          <cell r="M337">
            <v>6100</v>
          </cell>
        </row>
        <row r="338">
          <cell r="K338">
            <v>1150000</v>
          </cell>
          <cell r="L338">
            <v>0</v>
          </cell>
          <cell r="M338">
            <v>6100</v>
          </cell>
        </row>
        <row r="339">
          <cell r="K339">
            <v>1000000</v>
          </cell>
          <cell r="L339">
            <v>0</v>
          </cell>
          <cell r="M339">
            <v>6100</v>
          </cell>
        </row>
        <row r="340">
          <cell r="K340">
            <v>950000</v>
          </cell>
          <cell r="L340">
            <v>0</v>
          </cell>
          <cell r="M340">
            <v>6100</v>
          </cell>
        </row>
        <row r="341">
          <cell r="K341">
            <v>800000</v>
          </cell>
          <cell r="L341">
            <v>0</v>
          </cell>
          <cell r="M341">
            <v>6100</v>
          </cell>
        </row>
        <row r="342">
          <cell r="K342">
            <v>700000</v>
          </cell>
          <cell r="L342">
            <v>0</v>
          </cell>
          <cell r="M342">
            <v>6100</v>
          </cell>
        </row>
        <row r="343">
          <cell r="K343">
            <v>640000</v>
          </cell>
          <cell r="L343">
            <v>0</v>
          </cell>
          <cell r="M343">
            <v>6100</v>
          </cell>
        </row>
        <row r="344">
          <cell r="K344">
            <v>600000</v>
          </cell>
          <cell r="L344">
            <v>0</v>
          </cell>
          <cell r="M344">
            <v>6100</v>
          </cell>
        </row>
        <row r="345">
          <cell r="K345">
            <v>600000</v>
          </cell>
          <cell r="L345">
            <v>0</v>
          </cell>
          <cell r="M345">
            <v>6100</v>
          </cell>
        </row>
        <row r="346">
          <cell r="K346">
            <v>600000</v>
          </cell>
          <cell r="L346">
            <v>0</v>
          </cell>
          <cell r="M346">
            <v>6100</v>
          </cell>
        </row>
        <row r="347">
          <cell r="K347">
            <v>600000</v>
          </cell>
          <cell r="L347">
            <v>0</v>
          </cell>
          <cell r="M347">
            <v>6100</v>
          </cell>
        </row>
        <row r="348">
          <cell r="K348">
            <v>600000</v>
          </cell>
          <cell r="L348">
            <v>0</v>
          </cell>
          <cell r="M348">
            <v>6100</v>
          </cell>
        </row>
        <row r="349">
          <cell r="K349">
            <v>600000</v>
          </cell>
          <cell r="L349">
            <v>0</v>
          </cell>
          <cell r="M349">
            <v>6100</v>
          </cell>
        </row>
        <row r="350">
          <cell r="K350">
            <v>600000</v>
          </cell>
          <cell r="L350">
            <v>0</v>
          </cell>
          <cell r="M350">
            <v>6100</v>
          </cell>
        </row>
        <row r="351">
          <cell r="K351">
            <v>600000</v>
          </cell>
          <cell r="L351">
            <v>0</v>
          </cell>
          <cell r="M351">
            <v>6100</v>
          </cell>
        </row>
        <row r="352">
          <cell r="K352">
            <v>600000</v>
          </cell>
          <cell r="L352">
            <v>0</v>
          </cell>
          <cell r="M352">
            <v>6100</v>
          </cell>
        </row>
        <row r="353">
          <cell r="K353">
            <v>600000</v>
          </cell>
          <cell r="L353">
            <v>0</v>
          </cell>
          <cell r="M353">
            <v>6100</v>
          </cell>
        </row>
        <row r="354">
          <cell r="K354">
            <v>600000</v>
          </cell>
          <cell r="L354">
            <v>0</v>
          </cell>
          <cell r="M354">
            <v>6100</v>
          </cell>
        </row>
        <row r="355">
          <cell r="K355">
            <v>600000</v>
          </cell>
          <cell r="L355">
            <v>0</v>
          </cell>
          <cell r="M355">
            <v>6100</v>
          </cell>
        </row>
        <row r="356">
          <cell r="K356">
            <v>600000</v>
          </cell>
          <cell r="L356">
            <v>0</v>
          </cell>
          <cell r="M356">
            <v>6100</v>
          </cell>
        </row>
        <row r="357">
          <cell r="K357">
            <v>600000</v>
          </cell>
          <cell r="L357">
            <v>0</v>
          </cell>
          <cell r="M357">
            <v>6100</v>
          </cell>
        </row>
        <row r="358">
          <cell r="K358">
            <v>600000</v>
          </cell>
          <cell r="L358">
            <v>0</v>
          </cell>
          <cell r="M358">
            <v>6100</v>
          </cell>
        </row>
        <row r="359">
          <cell r="K359">
            <v>500000</v>
          </cell>
          <cell r="L359">
            <v>0</v>
          </cell>
          <cell r="M359">
            <v>6100</v>
          </cell>
        </row>
        <row r="360">
          <cell r="K360">
            <v>500000</v>
          </cell>
          <cell r="L360">
            <v>0</v>
          </cell>
          <cell r="M360">
            <v>6100</v>
          </cell>
        </row>
        <row r="361">
          <cell r="K361">
            <v>500000</v>
          </cell>
          <cell r="L361">
            <v>0</v>
          </cell>
          <cell r="M361">
            <v>6100</v>
          </cell>
        </row>
        <row r="362">
          <cell r="K362">
            <v>500000</v>
          </cell>
          <cell r="L362">
            <v>0</v>
          </cell>
          <cell r="M362">
            <v>6100</v>
          </cell>
        </row>
        <row r="363">
          <cell r="K363">
            <v>500000</v>
          </cell>
          <cell r="L363">
            <v>0</v>
          </cell>
          <cell r="M363">
            <v>6100</v>
          </cell>
        </row>
        <row r="364">
          <cell r="K364">
            <v>500000</v>
          </cell>
          <cell r="L364">
            <v>0</v>
          </cell>
          <cell r="M364">
            <v>6100</v>
          </cell>
        </row>
        <row r="365">
          <cell r="K365">
            <v>200000</v>
          </cell>
          <cell r="L365">
            <v>0</v>
          </cell>
          <cell r="M365">
            <v>6100</v>
          </cell>
        </row>
        <row r="366">
          <cell r="K366">
            <v>200000</v>
          </cell>
          <cell r="L366">
            <v>0</v>
          </cell>
          <cell r="M366">
            <v>6100</v>
          </cell>
        </row>
        <row r="367">
          <cell r="K367">
            <v>100000</v>
          </cell>
          <cell r="L367">
            <v>0</v>
          </cell>
          <cell r="M367">
            <v>6100</v>
          </cell>
        </row>
        <row r="368">
          <cell r="K368">
            <v>50000</v>
          </cell>
          <cell r="L368">
            <v>0</v>
          </cell>
          <cell r="M368">
            <v>6100</v>
          </cell>
        </row>
        <row r="369">
          <cell r="K369">
            <v>50000</v>
          </cell>
          <cell r="L369">
            <v>0</v>
          </cell>
          <cell r="M369">
            <v>6100</v>
          </cell>
        </row>
        <row r="370">
          <cell r="K370">
            <v>50000</v>
          </cell>
          <cell r="L370">
            <v>0</v>
          </cell>
          <cell r="M370">
            <v>6100</v>
          </cell>
        </row>
        <row r="371">
          <cell r="K371">
            <v>50000000</v>
          </cell>
          <cell r="L371">
            <v>0</v>
          </cell>
          <cell r="M371">
            <v>6100</v>
          </cell>
        </row>
        <row r="372">
          <cell r="K372">
            <v>39000000</v>
          </cell>
          <cell r="L372">
            <v>0</v>
          </cell>
          <cell r="M372">
            <v>6100</v>
          </cell>
        </row>
        <row r="373">
          <cell r="K373">
            <v>32060000</v>
          </cell>
          <cell r="L373">
            <v>0</v>
          </cell>
          <cell r="M373">
            <v>6100</v>
          </cell>
        </row>
        <row r="374">
          <cell r="K374">
            <v>32000000</v>
          </cell>
          <cell r="L374">
            <v>0</v>
          </cell>
          <cell r="M374">
            <v>6100</v>
          </cell>
        </row>
        <row r="375">
          <cell r="K375">
            <v>30500000</v>
          </cell>
          <cell r="L375">
            <v>0</v>
          </cell>
          <cell r="M375">
            <v>6100</v>
          </cell>
        </row>
        <row r="376">
          <cell r="K376">
            <v>29800000</v>
          </cell>
          <cell r="L376">
            <v>0</v>
          </cell>
          <cell r="M376">
            <v>6100</v>
          </cell>
        </row>
        <row r="377">
          <cell r="K377">
            <v>17000000</v>
          </cell>
          <cell r="L377">
            <v>0</v>
          </cell>
          <cell r="M377">
            <v>6100</v>
          </cell>
        </row>
        <row r="378">
          <cell r="K378">
            <v>97596</v>
          </cell>
          <cell r="L378">
            <v>0</v>
          </cell>
          <cell r="M378">
            <v>6100</v>
          </cell>
        </row>
        <row r="379">
          <cell r="K379">
            <v>30000000</v>
          </cell>
          <cell r="L379">
            <v>0</v>
          </cell>
          <cell r="M379">
            <v>6300</v>
          </cell>
        </row>
        <row r="380">
          <cell r="K380">
            <v>8100900</v>
          </cell>
          <cell r="L380">
            <v>0</v>
          </cell>
          <cell r="M380">
            <v>6300</v>
          </cell>
        </row>
        <row r="381">
          <cell r="K381">
            <v>95900000</v>
          </cell>
          <cell r="L381">
            <v>0</v>
          </cell>
          <cell r="M381">
            <v>1160</v>
          </cell>
        </row>
        <row r="382">
          <cell r="K382">
            <v>37348244</v>
          </cell>
          <cell r="L382">
            <v>0</v>
          </cell>
          <cell r="M382">
            <v>6000</v>
          </cell>
        </row>
        <row r="383">
          <cell r="K383">
            <v>32786732</v>
          </cell>
          <cell r="L383">
            <v>0</v>
          </cell>
          <cell r="M383">
            <v>6000</v>
          </cell>
        </row>
        <row r="384">
          <cell r="K384">
            <v>24694000</v>
          </cell>
          <cell r="L384">
            <v>0</v>
          </cell>
          <cell r="M384">
            <v>6000</v>
          </cell>
        </row>
        <row r="385">
          <cell r="K385">
            <v>15000000</v>
          </cell>
          <cell r="L385">
            <v>0</v>
          </cell>
          <cell r="M385">
            <v>6000</v>
          </cell>
        </row>
        <row r="386">
          <cell r="K386">
            <v>10000000</v>
          </cell>
          <cell r="L386">
            <v>0</v>
          </cell>
          <cell r="M386">
            <v>6000</v>
          </cell>
        </row>
        <row r="387">
          <cell r="K387">
            <v>6591026</v>
          </cell>
          <cell r="L387">
            <v>0</v>
          </cell>
          <cell r="M387">
            <v>6000</v>
          </cell>
        </row>
        <row r="388">
          <cell r="K388">
            <v>5680105</v>
          </cell>
          <cell r="L388">
            <v>0</v>
          </cell>
          <cell r="M388">
            <v>6000</v>
          </cell>
        </row>
        <row r="389">
          <cell r="K389">
            <v>2168950</v>
          </cell>
          <cell r="L389">
            <v>0</v>
          </cell>
          <cell r="M389">
            <v>6000</v>
          </cell>
        </row>
        <row r="390">
          <cell r="K390">
            <v>1137400</v>
          </cell>
          <cell r="L390">
            <v>0</v>
          </cell>
          <cell r="M390">
            <v>6000</v>
          </cell>
        </row>
        <row r="391">
          <cell r="K391">
            <v>1062494</v>
          </cell>
          <cell r="L391">
            <v>0</v>
          </cell>
          <cell r="M391">
            <v>6000</v>
          </cell>
        </row>
        <row r="392">
          <cell r="K392">
            <v>577997552</v>
          </cell>
          <cell r="L392">
            <v>0</v>
          </cell>
          <cell r="M392">
            <v>1302</v>
          </cell>
        </row>
        <row r="393">
          <cell r="K393">
            <v>112695000</v>
          </cell>
          <cell r="L393">
            <v>0</v>
          </cell>
          <cell r="M393">
            <v>1302</v>
          </cell>
        </row>
        <row r="394">
          <cell r="K394">
            <v>40108940</v>
          </cell>
          <cell r="L394">
            <v>0</v>
          </cell>
          <cell r="M394">
            <v>1302</v>
          </cell>
        </row>
        <row r="395">
          <cell r="K395">
            <v>39065926</v>
          </cell>
          <cell r="L395">
            <v>0</v>
          </cell>
          <cell r="M395">
            <v>1302</v>
          </cell>
        </row>
        <row r="396">
          <cell r="K396">
            <v>27648000</v>
          </cell>
          <cell r="L396">
            <v>0</v>
          </cell>
          <cell r="M396">
            <v>1302</v>
          </cell>
        </row>
        <row r="397">
          <cell r="K397">
            <v>20720000</v>
          </cell>
          <cell r="L397">
            <v>0</v>
          </cell>
          <cell r="M397">
            <v>1302</v>
          </cell>
        </row>
        <row r="398">
          <cell r="K398">
            <v>15416320</v>
          </cell>
          <cell r="L398">
            <v>0</v>
          </cell>
          <cell r="M398">
            <v>1302</v>
          </cell>
        </row>
        <row r="399">
          <cell r="K399">
            <v>12491040</v>
          </cell>
          <cell r="L399">
            <v>0</v>
          </cell>
          <cell r="M399">
            <v>1302</v>
          </cell>
        </row>
        <row r="400">
          <cell r="K400">
            <v>11130000</v>
          </cell>
          <cell r="L400">
            <v>0</v>
          </cell>
          <cell r="M400">
            <v>1302</v>
          </cell>
        </row>
        <row r="401">
          <cell r="K401">
            <v>9287280</v>
          </cell>
          <cell r="L401">
            <v>0</v>
          </cell>
          <cell r="M401">
            <v>1302</v>
          </cell>
        </row>
        <row r="402">
          <cell r="K402">
            <v>7940344</v>
          </cell>
          <cell r="L402">
            <v>0</v>
          </cell>
          <cell r="M402">
            <v>1302</v>
          </cell>
        </row>
        <row r="403">
          <cell r="K403">
            <v>7050000</v>
          </cell>
          <cell r="L403">
            <v>0</v>
          </cell>
          <cell r="M403">
            <v>1302</v>
          </cell>
        </row>
        <row r="404">
          <cell r="K404">
            <v>6120000</v>
          </cell>
          <cell r="L404">
            <v>0</v>
          </cell>
          <cell r="M404">
            <v>1302</v>
          </cell>
        </row>
        <row r="405">
          <cell r="K405">
            <v>5666880</v>
          </cell>
          <cell r="L405">
            <v>0</v>
          </cell>
          <cell r="M405">
            <v>1302</v>
          </cell>
        </row>
        <row r="406">
          <cell r="K406">
            <v>5334451</v>
          </cell>
          <cell r="L406">
            <v>0</v>
          </cell>
          <cell r="M406">
            <v>1302</v>
          </cell>
        </row>
        <row r="407">
          <cell r="K407">
            <v>4586400</v>
          </cell>
          <cell r="L407">
            <v>0</v>
          </cell>
          <cell r="M407">
            <v>1302</v>
          </cell>
        </row>
        <row r="408">
          <cell r="K408">
            <v>3641160</v>
          </cell>
          <cell r="L408">
            <v>0</v>
          </cell>
          <cell r="M408">
            <v>1302</v>
          </cell>
        </row>
        <row r="409">
          <cell r="K409">
            <v>2768000</v>
          </cell>
          <cell r="L409">
            <v>0</v>
          </cell>
          <cell r="M409">
            <v>1302</v>
          </cell>
        </row>
        <row r="410">
          <cell r="K410">
            <v>2393938</v>
          </cell>
          <cell r="L410">
            <v>0</v>
          </cell>
          <cell r="M410">
            <v>1302</v>
          </cell>
        </row>
        <row r="411">
          <cell r="K411">
            <v>2107000</v>
          </cell>
          <cell r="L411">
            <v>0</v>
          </cell>
          <cell r="M411">
            <v>1302</v>
          </cell>
        </row>
        <row r="412">
          <cell r="K412">
            <v>1667000</v>
          </cell>
          <cell r="L412">
            <v>0</v>
          </cell>
          <cell r="M412">
            <v>1302</v>
          </cell>
        </row>
        <row r="413">
          <cell r="K413">
            <v>1479200</v>
          </cell>
          <cell r="L413">
            <v>0</v>
          </cell>
          <cell r="M413">
            <v>1302</v>
          </cell>
        </row>
        <row r="414">
          <cell r="K414">
            <v>1290240</v>
          </cell>
          <cell r="L414">
            <v>0</v>
          </cell>
          <cell r="M414">
            <v>1302</v>
          </cell>
        </row>
        <row r="415">
          <cell r="K415">
            <v>1220000</v>
          </cell>
          <cell r="L415">
            <v>0</v>
          </cell>
          <cell r="M415">
            <v>1302</v>
          </cell>
        </row>
        <row r="416">
          <cell r="K416">
            <v>1206000</v>
          </cell>
          <cell r="L416">
            <v>0</v>
          </cell>
          <cell r="M416">
            <v>1302</v>
          </cell>
        </row>
        <row r="417">
          <cell r="K417">
            <v>1200000</v>
          </cell>
          <cell r="L417">
            <v>0</v>
          </cell>
          <cell r="M417">
            <v>1302</v>
          </cell>
        </row>
        <row r="418">
          <cell r="K418">
            <v>1200000</v>
          </cell>
          <cell r="L418">
            <v>0</v>
          </cell>
          <cell r="M418">
            <v>1302</v>
          </cell>
        </row>
        <row r="419">
          <cell r="K419">
            <v>1051200</v>
          </cell>
          <cell r="L419">
            <v>0</v>
          </cell>
          <cell r="M419">
            <v>1302</v>
          </cell>
        </row>
        <row r="420">
          <cell r="K420">
            <v>1000994</v>
          </cell>
          <cell r="L420">
            <v>0</v>
          </cell>
          <cell r="M420">
            <v>1302</v>
          </cell>
        </row>
        <row r="421">
          <cell r="K421">
            <v>800600</v>
          </cell>
          <cell r="L421">
            <v>0</v>
          </cell>
          <cell r="M421">
            <v>1302</v>
          </cell>
        </row>
        <row r="422">
          <cell r="K422">
            <v>480000</v>
          </cell>
          <cell r="L422">
            <v>0</v>
          </cell>
          <cell r="M422">
            <v>1302</v>
          </cell>
        </row>
        <row r="423">
          <cell r="K423">
            <v>397600</v>
          </cell>
          <cell r="L423">
            <v>0</v>
          </cell>
          <cell r="M423">
            <v>1302</v>
          </cell>
        </row>
        <row r="424">
          <cell r="K424">
            <v>396800</v>
          </cell>
          <cell r="L424">
            <v>0</v>
          </cell>
          <cell r="M424">
            <v>1302</v>
          </cell>
        </row>
        <row r="425">
          <cell r="K425">
            <v>338700</v>
          </cell>
          <cell r="L425">
            <v>0</v>
          </cell>
          <cell r="M425">
            <v>1302</v>
          </cell>
        </row>
        <row r="426">
          <cell r="K426">
            <v>170400</v>
          </cell>
          <cell r="L426">
            <v>0</v>
          </cell>
          <cell r="M426">
            <v>1302</v>
          </cell>
        </row>
        <row r="427">
          <cell r="K427">
            <v>136885</v>
          </cell>
          <cell r="L427">
            <v>0</v>
          </cell>
          <cell r="M427">
            <v>1302</v>
          </cell>
        </row>
        <row r="428">
          <cell r="K428">
            <v>80795750</v>
          </cell>
          <cell r="L428">
            <v>0</v>
          </cell>
          <cell r="M428">
            <v>6100</v>
          </cell>
        </row>
        <row r="429">
          <cell r="K429">
            <v>16111323</v>
          </cell>
          <cell r="L429">
            <v>0</v>
          </cell>
          <cell r="M429">
            <v>6100</v>
          </cell>
        </row>
        <row r="430">
          <cell r="K430">
            <v>15000000</v>
          </cell>
          <cell r="L430">
            <v>0</v>
          </cell>
          <cell r="M430">
            <v>6100</v>
          </cell>
        </row>
        <row r="431">
          <cell r="K431">
            <v>10000000</v>
          </cell>
          <cell r="L431">
            <v>0</v>
          </cell>
          <cell r="M431">
            <v>6100</v>
          </cell>
        </row>
        <row r="432">
          <cell r="K432">
            <v>1367350</v>
          </cell>
          <cell r="L432">
            <v>0</v>
          </cell>
          <cell r="M432">
            <v>6100</v>
          </cell>
        </row>
        <row r="433">
          <cell r="K433">
            <v>85820000</v>
          </cell>
          <cell r="L433">
            <v>0</v>
          </cell>
          <cell r="M433">
            <v>6000</v>
          </cell>
        </row>
        <row r="434">
          <cell r="K434">
            <v>63666621</v>
          </cell>
          <cell r="L434">
            <v>0</v>
          </cell>
          <cell r="M434">
            <v>6000</v>
          </cell>
        </row>
        <row r="435">
          <cell r="K435">
            <v>50000000</v>
          </cell>
          <cell r="L435">
            <v>0</v>
          </cell>
          <cell r="M435">
            <v>6000</v>
          </cell>
        </row>
        <row r="436">
          <cell r="K436">
            <v>40000000</v>
          </cell>
          <cell r="L436">
            <v>0</v>
          </cell>
          <cell r="M436">
            <v>6000</v>
          </cell>
        </row>
        <row r="437">
          <cell r="K437">
            <v>29850000</v>
          </cell>
          <cell r="L437">
            <v>0</v>
          </cell>
          <cell r="M437">
            <v>6000</v>
          </cell>
        </row>
        <row r="438">
          <cell r="K438">
            <v>20844834</v>
          </cell>
          <cell r="L438">
            <v>0</v>
          </cell>
          <cell r="M438">
            <v>6000</v>
          </cell>
        </row>
        <row r="439">
          <cell r="K439">
            <v>19540309</v>
          </cell>
          <cell r="L439">
            <v>0</v>
          </cell>
          <cell r="M439">
            <v>6000</v>
          </cell>
        </row>
        <row r="440">
          <cell r="K440">
            <v>19301600</v>
          </cell>
          <cell r="L440">
            <v>0</v>
          </cell>
          <cell r="M440">
            <v>6000</v>
          </cell>
        </row>
        <row r="441">
          <cell r="K441">
            <v>18153272</v>
          </cell>
          <cell r="L441">
            <v>0</v>
          </cell>
          <cell r="M441">
            <v>6000</v>
          </cell>
        </row>
        <row r="442">
          <cell r="K442">
            <v>8200525</v>
          </cell>
          <cell r="L442">
            <v>0</v>
          </cell>
          <cell r="M442">
            <v>6000</v>
          </cell>
        </row>
        <row r="443">
          <cell r="K443">
            <v>7482130</v>
          </cell>
          <cell r="L443">
            <v>0</v>
          </cell>
          <cell r="M443">
            <v>6000</v>
          </cell>
        </row>
        <row r="444">
          <cell r="K444">
            <v>6091350</v>
          </cell>
          <cell r="L444">
            <v>0</v>
          </cell>
          <cell r="M444">
            <v>6000</v>
          </cell>
        </row>
        <row r="445">
          <cell r="K445">
            <v>5277500</v>
          </cell>
          <cell r="L445">
            <v>0</v>
          </cell>
          <cell r="M445">
            <v>6000</v>
          </cell>
        </row>
        <row r="446">
          <cell r="K446">
            <v>5120000</v>
          </cell>
          <cell r="L446">
            <v>0</v>
          </cell>
          <cell r="M446">
            <v>6000</v>
          </cell>
        </row>
        <row r="447">
          <cell r="K447">
            <v>4980865</v>
          </cell>
          <cell r="L447">
            <v>0</v>
          </cell>
          <cell r="M447">
            <v>6000</v>
          </cell>
        </row>
        <row r="448">
          <cell r="K448">
            <v>3717263</v>
          </cell>
          <cell r="L448">
            <v>0</v>
          </cell>
          <cell r="M448">
            <v>6000</v>
          </cell>
        </row>
        <row r="449">
          <cell r="K449">
            <v>2774706</v>
          </cell>
          <cell r="L449">
            <v>0</v>
          </cell>
          <cell r="M449">
            <v>6000</v>
          </cell>
        </row>
        <row r="450">
          <cell r="K450">
            <v>2210005</v>
          </cell>
          <cell r="L450">
            <v>0</v>
          </cell>
          <cell r="M450">
            <v>6000</v>
          </cell>
        </row>
        <row r="451">
          <cell r="K451">
            <v>1835605</v>
          </cell>
          <cell r="L451">
            <v>0</v>
          </cell>
          <cell r="M451">
            <v>6000</v>
          </cell>
        </row>
        <row r="452">
          <cell r="K452">
            <v>1496540</v>
          </cell>
          <cell r="L452">
            <v>0</v>
          </cell>
          <cell r="M452">
            <v>6000</v>
          </cell>
        </row>
        <row r="453">
          <cell r="K453">
            <v>1000000</v>
          </cell>
          <cell r="L453">
            <v>0</v>
          </cell>
          <cell r="M453">
            <v>6000</v>
          </cell>
        </row>
        <row r="454">
          <cell r="K454">
            <v>650000</v>
          </cell>
          <cell r="L454">
            <v>0</v>
          </cell>
          <cell r="M454">
            <v>6000</v>
          </cell>
        </row>
        <row r="455">
          <cell r="K455">
            <v>500000</v>
          </cell>
          <cell r="L455">
            <v>0</v>
          </cell>
          <cell r="M455">
            <v>6000</v>
          </cell>
        </row>
        <row r="456">
          <cell r="K456">
            <v>208950</v>
          </cell>
          <cell r="L456">
            <v>0</v>
          </cell>
          <cell r="M456">
            <v>6000</v>
          </cell>
        </row>
        <row r="457">
          <cell r="K457">
            <v>116640000</v>
          </cell>
          <cell r="L457">
            <v>0</v>
          </cell>
          <cell r="M457">
            <v>6100</v>
          </cell>
        </row>
        <row r="458">
          <cell r="K458">
            <v>95820000</v>
          </cell>
          <cell r="L458">
            <v>0</v>
          </cell>
          <cell r="M458">
            <v>6100</v>
          </cell>
        </row>
        <row r="459">
          <cell r="K459">
            <v>68898000</v>
          </cell>
          <cell r="L459">
            <v>0</v>
          </cell>
          <cell r="M459">
            <v>6100</v>
          </cell>
        </row>
        <row r="460">
          <cell r="K460">
            <v>63778000</v>
          </cell>
          <cell r="L460">
            <v>0</v>
          </cell>
          <cell r="M460">
            <v>6100</v>
          </cell>
        </row>
        <row r="461">
          <cell r="K461">
            <v>61840000</v>
          </cell>
          <cell r="L461">
            <v>0</v>
          </cell>
          <cell r="M461">
            <v>6100</v>
          </cell>
        </row>
        <row r="462">
          <cell r="K462">
            <v>60913000</v>
          </cell>
          <cell r="L462">
            <v>0</v>
          </cell>
          <cell r="M462">
            <v>6100</v>
          </cell>
        </row>
        <row r="463">
          <cell r="K463">
            <v>60280000</v>
          </cell>
          <cell r="L463">
            <v>0</v>
          </cell>
          <cell r="M463">
            <v>6100</v>
          </cell>
        </row>
        <row r="464">
          <cell r="K464">
            <v>58478000</v>
          </cell>
          <cell r="L464">
            <v>0</v>
          </cell>
          <cell r="M464">
            <v>6100</v>
          </cell>
        </row>
        <row r="465">
          <cell r="K465">
            <v>57620000</v>
          </cell>
          <cell r="L465">
            <v>0</v>
          </cell>
          <cell r="M465">
            <v>6100</v>
          </cell>
        </row>
        <row r="466">
          <cell r="K466">
            <v>57140000</v>
          </cell>
          <cell r="L466">
            <v>0</v>
          </cell>
          <cell r="M466">
            <v>6100</v>
          </cell>
        </row>
        <row r="467">
          <cell r="K467">
            <v>56618000</v>
          </cell>
          <cell r="L467">
            <v>0</v>
          </cell>
          <cell r="M467">
            <v>6100</v>
          </cell>
        </row>
        <row r="468">
          <cell r="K468">
            <v>56378000</v>
          </cell>
          <cell r="L468">
            <v>0</v>
          </cell>
          <cell r="M468">
            <v>6100</v>
          </cell>
        </row>
        <row r="469">
          <cell r="K469">
            <v>54334000</v>
          </cell>
          <cell r="L469">
            <v>0</v>
          </cell>
          <cell r="M469">
            <v>6100</v>
          </cell>
        </row>
        <row r="470">
          <cell r="K470">
            <v>54058000</v>
          </cell>
          <cell r="L470">
            <v>0</v>
          </cell>
          <cell r="M470">
            <v>6100</v>
          </cell>
        </row>
        <row r="471">
          <cell r="K471">
            <v>53850000</v>
          </cell>
          <cell r="L471">
            <v>0</v>
          </cell>
          <cell r="M471">
            <v>6100</v>
          </cell>
        </row>
        <row r="472">
          <cell r="K472">
            <v>52920000</v>
          </cell>
          <cell r="L472">
            <v>0</v>
          </cell>
          <cell r="M472">
            <v>6100</v>
          </cell>
        </row>
        <row r="473">
          <cell r="K473">
            <v>52900000</v>
          </cell>
          <cell r="L473">
            <v>0</v>
          </cell>
          <cell r="M473">
            <v>6100</v>
          </cell>
        </row>
        <row r="474">
          <cell r="K474">
            <v>52498000</v>
          </cell>
          <cell r="L474">
            <v>0</v>
          </cell>
          <cell r="M474">
            <v>6100</v>
          </cell>
        </row>
        <row r="475">
          <cell r="K475">
            <v>51920000</v>
          </cell>
          <cell r="L475">
            <v>0</v>
          </cell>
          <cell r="M475">
            <v>6100</v>
          </cell>
        </row>
        <row r="476">
          <cell r="K476">
            <v>51920000</v>
          </cell>
          <cell r="L476">
            <v>0</v>
          </cell>
          <cell r="M476">
            <v>6100</v>
          </cell>
        </row>
        <row r="477">
          <cell r="K477">
            <v>51920000</v>
          </cell>
          <cell r="L477">
            <v>0</v>
          </cell>
          <cell r="M477">
            <v>6100</v>
          </cell>
        </row>
        <row r="478">
          <cell r="K478">
            <v>51240000</v>
          </cell>
          <cell r="L478">
            <v>0</v>
          </cell>
          <cell r="M478">
            <v>6100</v>
          </cell>
        </row>
        <row r="479">
          <cell r="K479">
            <v>50660000</v>
          </cell>
          <cell r="L479">
            <v>0</v>
          </cell>
          <cell r="M479">
            <v>6100</v>
          </cell>
        </row>
        <row r="480">
          <cell r="K480">
            <v>50160000</v>
          </cell>
          <cell r="L480">
            <v>0</v>
          </cell>
          <cell r="M480">
            <v>6100</v>
          </cell>
        </row>
        <row r="481">
          <cell r="K481">
            <v>50060000</v>
          </cell>
          <cell r="L481">
            <v>0</v>
          </cell>
          <cell r="M481">
            <v>6100</v>
          </cell>
        </row>
        <row r="482">
          <cell r="K482">
            <v>49860000</v>
          </cell>
          <cell r="L482">
            <v>0</v>
          </cell>
          <cell r="M482">
            <v>6100</v>
          </cell>
        </row>
        <row r="483">
          <cell r="K483">
            <v>49380000</v>
          </cell>
          <cell r="L483">
            <v>0</v>
          </cell>
          <cell r="M483">
            <v>6100</v>
          </cell>
        </row>
        <row r="484">
          <cell r="K484">
            <v>49258000</v>
          </cell>
          <cell r="L484">
            <v>0</v>
          </cell>
          <cell r="M484">
            <v>6100</v>
          </cell>
        </row>
        <row r="485">
          <cell r="K485">
            <v>49080000</v>
          </cell>
          <cell r="L485">
            <v>0</v>
          </cell>
          <cell r="M485">
            <v>6100</v>
          </cell>
        </row>
        <row r="486">
          <cell r="K486">
            <v>48980000</v>
          </cell>
          <cell r="L486">
            <v>0</v>
          </cell>
          <cell r="M486">
            <v>6100</v>
          </cell>
        </row>
        <row r="487">
          <cell r="K487">
            <v>48880000</v>
          </cell>
          <cell r="L487">
            <v>0</v>
          </cell>
          <cell r="M487">
            <v>6100</v>
          </cell>
        </row>
        <row r="488">
          <cell r="K488">
            <v>48680000</v>
          </cell>
          <cell r="L488">
            <v>0</v>
          </cell>
          <cell r="M488">
            <v>6100</v>
          </cell>
        </row>
        <row r="489">
          <cell r="K489">
            <v>48500000</v>
          </cell>
          <cell r="L489">
            <v>0</v>
          </cell>
          <cell r="M489">
            <v>6100</v>
          </cell>
        </row>
        <row r="490">
          <cell r="K490">
            <v>48400000</v>
          </cell>
          <cell r="L490">
            <v>0</v>
          </cell>
          <cell r="M490">
            <v>6100</v>
          </cell>
        </row>
        <row r="491">
          <cell r="K491">
            <v>47520000</v>
          </cell>
          <cell r="L491">
            <v>0</v>
          </cell>
          <cell r="M491">
            <v>6100</v>
          </cell>
        </row>
        <row r="492">
          <cell r="K492">
            <v>47320000</v>
          </cell>
          <cell r="L492">
            <v>0</v>
          </cell>
          <cell r="M492">
            <v>6100</v>
          </cell>
        </row>
        <row r="493">
          <cell r="K493">
            <v>46934000</v>
          </cell>
          <cell r="L493">
            <v>0</v>
          </cell>
          <cell r="M493">
            <v>6100</v>
          </cell>
        </row>
        <row r="494">
          <cell r="K494">
            <v>46720000</v>
          </cell>
          <cell r="L494">
            <v>0</v>
          </cell>
          <cell r="M494">
            <v>6100</v>
          </cell>
        </row>
        <row r="495">
          <cell r="K495">
            <v>46520000</v>
          </cell>
          <cell r="L495">
            <v>0</v>
          </cell>
          <cell r="M495">
            <v>6100</v>
          </cell>
        </row>
        <row r="496">
          <cell r="K496">
            <v>46520000</v>
          </cell>
          <cell r="L496">
            <v>0</v>
          </cell>
          <cell r="M496">
            <v>6100</v>
          </cell>
        </row>
        <row r="497">
          <cell r="K497">
            <v>46520000</v>
          </cell>
          <cell r="L497">
            <v>0</v>
          </cell>
          <cell r="M497">
            <v>6100</v>
          </cell>
        </row>
        <row r="498">
          <cell r="K498">
            <v>46520000</v>
          </cell>
          <cell r="L498">
            <v>0</v>
          </cell>
          <cell r="M498">
            <v>6100</v>
          </cell>
        </row>
        <row r="499">
          <cell r="K499">
            <v>46420000</v>
          </cell>
          <cell r="L499">
            <v>0</v>
          </cell>
          <cell r="M499">
            <v>6100</v>
          </cell>
        </row>
        <row r="500">
          <cell r="K500">
            <v>46420000</v>
          </cell>
          <cell r="L500">
            <v>0</v>
          </cell>
          <cell r="M500">
            <v>6100</v>
          </cell>
        </row>
        <row r="501">
          <cell r="K501">
            <v>45940000</v>
          </cell>
          <cell r="L501">
            <v>0</v>
          </cell>
          <cell r="M501">
            <v>6100</v>
          </cell>
        </row>
        <row r="502">
          <cell r="K502">
            <v>45360000</v>
          </cell>
          <cell r="L502">
            <v>0</v>
          </cell>
          <cell r="M502">
            <v>6100</v>
          </cell>
        </row>
        <row r="503">
          <cell r="K503">
            <v>45060000</v>
          </cell>
          <cell r="L503">
            <v>0</v>
          </cell>
          <cell r="M503">
            <v>6100</v>
          </cell>
        </row>
        <row r="504">
          <cell r="K504">
            <v>45060000</v>
          </cell>
          <cell r="L504">
            <v>0</v>
          </cell>
          <cell r="M504">
            <v>6100</v>
          </cell>
        </row>
        <row r="505">
          <cell r="K505">
            <v>44080000</v>
          </cell>
          <cell r="L505">
            <v>0</v>
          </cell>
          <cell r="M505">
            <v>6100</v>
          </cell>
        </row>
        <row r="506">
          <cell r="K506">
            <v>43680000</v>
          </cell>
          <cell r="L506">
            <v>0</v>
          </cell>
          <cell r="M506">
            <v>6100</v>
          </cell>
        </row>
        <row r="507">
          <cell r="K507">
            <v>43580000</v>
          </cell>
          <cell r="L507">
            <v>0</v>
          </cell>
          <cell r="M507">
            <v>6100</v>
          </cell>
        </row>
        <row r="508">
          <cell r="K508">
            <v>43380000</v>
          </cell>
          <cell r="L508">
            <v>0</v>
          </cell>
          <cell r="M508">
            <v>6100</v>
          </cell>
        </row>
        <row r="509">
          <cell r="K509">
            <v>43280000</v>
          </cell>
          <cell r="L509">
            <v>0</v>
          </cell>
          <cell r="M509">
            <v>6100</v>
          </cell>
        </row>
        <row r="510">
          <cell r="K510">
            <v>43180000</v>
          </cell>
          <cell r="L510">
            <v>0</v>
          </cell>
          <cell r="M510">
            <v>6100</v>
          </cell>
        </row>
        <row r="511">
          <cell r="K511">
            <v>42200000</v>
          </cell>
          <cell r="L511">
            <v>0</v>
          </cell>
          <cell r="M511">
            <v>6100</v>
          </cell>
        </row>
        <row r="512">
          <cell r="K512">
            <v>41720000</v>
          </cell>
          <cell r="L512">
            <v>0</v>
          </cell>
          <cell r="M512">
            <v>6100</v>
          </cell>
        </row>
        <row r="513">
          <cell r="K513">
            <v>41220000</v>
          </cell>
          <cell r="L513">
            <v>0</v>
          </cell>
          <cell r="M513">
            <v>6100</v>
          </cell>
        </row>
        <row r="514">
          <cell r="K514">
            <v>39360000</v>
          </cell>
          <cell r="L514">
            <v>0</v>
          </cell>
          <cell r="M514">
            <v>6100</v>
          </cell>
        </row>
        <row r="515">
          <cell r="K515">
            <v>39360000</v>
          </cell>
          <cell r="L515">
            <v>0</v>
          </cell>
          <cell r="M515">
            <v>6100</v>
          </cell>
        </row>
        <row r="516">
          <cell r="K516">
            <v>37513000</v>
          </cell>
          <cell r="L516">
            <v>0</v>
          </cell>
          <cell r="M516">
            <v>6100</v>
          </cell>
        </row>
        <row r="517">
          <cell r="K517">
            <v>37200000</v>
          </cell>
          <cell r="L517">
            <v>0</v>
          </cell>
          <cell r="M517">
            <v>6100</v>
          </cell>
        </row>
        <row r="518">
          <cell r="K518">
            <v>37000000</v>
          </cell>
          <cell r="L518">
            <v>0</v>
          </cell>
          <cell r="M518">
            <v>6100</v>
          </cell>
        </row>
        <row r="519">
          <cell r="K519">
            <v>37000000</v>
          </cell>
          <cell r="L519">
            <v>0</v>
          </cell>
          <cell r="M519">
            <v>6100</v>
          </cell>
        </row>
        <row r="520">
          <cell r="K520">
            <v>34640000</v>
          </cell>
          <cell r="L520">
            <v>0</v>
          </cell>
          <cell r="M520">
            <v>6100</v>
          </cell>
        </row>
        <row r="521">
          <cell r="K521">
            <v>34540000</v>
          </cell>
          <cell r="L521">
            <v>0</v>
          </cell>
          <cell r="M521">
            <v>6100</v>
          </cell>
        </row>
        <row r="522">
          <cell r="K522">
            <v>27600000</v>
          </cell>
          <cell r="L522">
            <v>0</v>
          </cell>
          <cell r="M522">
            <v>6100</v>
          </cell>
        </row>
        <row r="523">
          <cell r="K523">
            <v>26200000</v>
          </cell>
          <cell r="L523">
            <v>0</v>
          </cell>
          <cell r="M523">
            <v>6100</v>
          </cell>
        </row>
        <row r="524">
          <cell r="K524">
            <v>25860000</v>
          </cell>
          <cell r="L524">
            <v>0</v>
          </cell>
          <cell r="M524">
            <v>6100</v>
          </cell>
        </row>
        <row r="525">
          <cell r="K525">
            <v>25120000</v>
          </cell>
          <cell r="L525">
            <v>0</v>
          </cell>
          <cell r="M525">
            <v>6100</v>
          </cell>
        </row>
        <row r="526">
          <cell r="K526">
            <v>24790000</v>
          </cell>
          <cell r="L526">
            <v>0</v>
          </cell>
          <cell r="M526">
            <v>6100</v>
          </cell>
        </row>
        <row r="527">
          <cell r="K527">
            <v>24540000</v>
          </cell>
          <cell r="L527">
            <v>0</v>
          </cell>
          <cell r="M527">
            <v>6100</v>
          </cell>
        </row>
        <row r="528">
          <cell r="K528">
            <v>24260000</v>
          </cell>
          <cell r="L528">
            <v>0</v>
          </cell>
          <cell r="M528">
            <v>6100</v>
          </cell>
        </row>
        <row r="529">
          <cell r="K529">
            <v>23990000</v>
          </cell>
          <cell r="L529">
            <v>0</v>
          </cell>
          <cell r="M529">
            <v>6100</v>
          </cell>
        </row>
        <row r="530">
          <cell r="K530">
            <v>23457000</v>
          </cell>
          <cell r="L530">
            <v>0</v>
          </cell>
          <cell r="M530">
            <v>6100</v>
          </cell>
        </row>
        <row r="531">
          <cell r="K531">
            <v>9551280</v>
          </cell>
          <cell r="L531">
            <v>0</v>
          </cell>
          <cell r="M531">
            <v>6100</v>
          </cell>
        </row>
        <row r="532">
          <cell r="K532">
            <v>4598771</v>
          </cell>
          <cell r="L532">
            <v>0</v>
          </cell>
          <cell r="M532">
            <v>6100</v>
          </cell>
        </row>
        <row r="533">
          <cell r="K533">
            <v>1158000</v>
          </cell>
          <cell r="L533">
            <v>0</v>
          </cell>
          <cell r="M533">
            <v>6100</v>
          </cell>
        </row>
        <row r="534">
          <cell r="K534">
            <v>1158000</v>
          </cell>
          <cell r="L534">
            <v>0</v>
          </cell>
          <cell r="M534">
            <v>6100</v>
          </cell>
        </row>
        <row r="535">
          <cell r="K535">
            <v>1000000</v>
          </cell>
          <cell r="L535">
            <v>0</v>
          </cell>
          <cell r="M535">
            <v>6100</v>
          </cell>
        </row>
        <row r="536">
          <cell r="K536">
            <v>697000</v>
          </cell>
          <cell r="L536">
            <v>0</v>
          </cell>
          <cell r="M536">
            <v>6100</v>
          </cell>
        </row>
        <row r="537">
          <cell r="K537">
            <v>697000</v>
          </cell>
          <cell r="L537">
            <v>0</v>
          </cell>
          <cell r="M537">
            <v>6100</v>
          </cell>
        </row>
        <row r="538">
          <cell r="K538">
            <v>697000</v>
          </cell>
          <cell r="L538">
            <v>0</v>
          </cell>
          <cell r="M538">
            <v>6100</v>
          </cell>
        </row>
        <row r="539">
          <cell r="K539">
            <v>6809784919</v>
          </cell>
          <cell r="L539">
            <v>0</v>
          </cell>
          <cell r="M539">
            <v>7300</v>
          </cell>
        </row>
        <row r="540">
          <cell r="K540">
            <v>3114183181</v>
          </cell>
          <cell r="L540">
            <v>0</v>
          </cell>
          <cell r="M540">
            <v>7300</v>
          </cell>
        </row>
        <row r="541">
          <cell r="K541">
            <v>97369233269</v>
          </cell>
          <cell r="L541">
            <v>0</v>
          </cell>
          <cell r="M541">
            <v>7200</v>
          </cell>
        </row>
        <row r="542">
          <cell r="K542">
            <v>2945445478</v>
          </cell>
          <cell r="L542">
            <v>0</v>
          </cell>
          <cell r="M542">
            <v>7200</v>
          </cell>
        </row>
        <row r="543">
          <cell r="K543">
            <v>2907625424</v>
          </cell>
          <cell r="L543">
            <v>0</v>
          </cell>
          <cell r="M543">
            <v>7200</v>
          </cell>
        </row>
        <row r="544">
          <cell r="K544">
            <v>1758647489</v>
          </cell>
          <cell r="L544">
            <v>0</v>
          </cell>
          <cell r="M544">
            <v>7200</v>
          </cell>
        </row>
        <row r="545">
          <cell r="K545">
            <v>14468420</v>
          </cell>
          <cell r="L545">
            <v>0</v>
          </cell>
          <cell r="M545">
            <v>7200</v>
          </cell>
        </row>
        <row r="546">
          <cell r="K546">
            <v>0</v>
          </cell>
          <cell r="L546">
            <v>529167126</v>
          </cell>
          <cell r="M546">
            <v>7200</v>
          </cell>
        </row>
        <row r="547">
          <cell r="K547">
            <v>17614900</v>
          </cell>
          <cell r="L547">
            <v>0</v>
          </cell>
          <cell r="M547">
            <v>7100</v>
          </cell>
        </row>
        <row r="548">
          <cell r="K548">
            <v>3141778650</v>
          </cell>
          <cell r="L548">
            <v>0</v>
          </cell>
          <cell r="M548">
            <v>7800</v>
          </cell>
        </row>
        <row r="549">
          <cell r="K549">
            <v>2772444105</v>
          </cell>
          <cell r="L549">
            <v>0</v>
          </cell>
          <cell r="M549">
            <v>7400</v>
          </cell>
        </row>
        <row r="550">
          <cell r="K550">
            <v>1604212892</v>
          </cell>
          <cell r="L550">
            <v>0</v>
          </cell>
          <cell r="M550">
            <v>7400</v>
          </cell>
        </row>
        <row r="551">
          <cell r="K551">
            <v>654391387</v>
          </cell>
          <cell r="L551">
            <v>0</v>
          </cell>
          <cell r="M551">
            <v>7500</v>
          </cell>
        </row>
        <row r="552">
          <cell r="K552">
            <v>469501180</v>
          </cell>
          <cell r="L552">
            <v>0</v>
          </cell>
          <cell r="M552">
            <v>7400</v>
          </cell>
        </row>
        <row r="553">
          <cell r="K553">
            <v>41587473</v>
          </cell>
          <cell r="L553">
            <v>0</v>
          </cell>
          <cell r="M553">
            <v>7501</v>
          </cell>
        </row>
        <row r="554">
          <cell r="K554">
            <v>27810000</v>
          </cell>
          <cell r="L554">
            <v>0</v>
          </cell>
          <cell r="M554">
            <v>7501</v>
          </cell>
        </row>
        <row r="555">
          <cell r="K555">
            <v>171992180</v>
          </cell>
          <cell r="L555">
            <v>0</v>
          </cell>
          <cell r="M555">
            <v>7502</v>
          </cell>
        </row>
        <row r="556">
          <cell r="K556">
            <v>640925095</v>
          </cell>
          <cell r="L556">
            <v>0</v>
          </cell>
          <cell r="M556">
            <v>7600</v>
          </cell>
        </row>
        <row r="557">
          <cell r="K557">
            <v>365634753</v>
          </cell>
          <cell r="L557">
            <v>0</v>
          </cell>
          <cell r="M557">
            <v>7600</v>
          </cell>
        </row>
        <row r="558">
          <cell r="K558">
            <v>358318188</v>
          </cell>
          <cell r="L558">
            <v>0</v>
          </cell>
          <cell r="M558">
            <v>7600</v>
          </cell>
        </row>
        <row r="559">
          <cell r="K559">
            <v>290294892</v>
          </cell>
          <cell r="L559">
            <v>0</v>
          </cell>
          <cell r="M559">
            <v>7600</v>
          </cell>
        </row>
        <row r="560">
          <cell r="K560">
            <v>275522300</v>
          </cell>
          <cell r="L560">
            <v>0</v>
          </cell>
          <cell r="M560">
            <v>7600</v>
          </cell>
        </row>
        <row r="561">
          <cell r="K561">
            <v>265503500</v>
          </cell>
          <cell r="L561">
            <v>0</v>
          </cell>
          <cell r="M561">
            <v>7600</v>
          </cell>
        </row>
        <row r="562">
          <cell r="K562">
            <v>160974163</v>
          </cell>
          <cell r="L562">
            <v>0</v>
          </cell>
          <cell r="M562">
            <v>7600</v>
          </cell>
        </row>
        <row r="563">
          <cell r="K563">
            <v>136538078</v>
          </cell>
          <cell r="L563">
            <v>0</v>
          </cell>
          <cell r="M563">
            <v>7600</v>
          </cell>
        </row>
        <row r="564">
          <cell r="K564">
            <v>129388747</v>
          </cell>
          <cell r="L564">
            <v>0</v>
          </cell>
          <cell r="M564">
            <v>7600</v>
          </cell>
        </row>
        <row r="565">
          <cell r="K565">
            <v>88958481</v>
          </cell>
          <cell r="L565">
            <v>0</v>
          </cell>
          <cell r="M565">
            <v>7600</v>
          </cell>
        </row>
        <row r="566">
          <cell r="K566">
            <v>82858871</v>
          </cell>
          <cell r="L566">
            <v>0</v>
          </cell>
          <cell r="M566">
            <v>7600</v>
          </cell>
        </row>
        <row r="567">
          <cell r="K567">
            <v>75569107</v>
          </cell>
          <cell r="L567">
            <v>0</v>
          </cell>
          <cell r="M567">
            <v>7600</v>
          </cell>
        </row>
        <row r="568">
          <cell r="K568">
            <v>62923186</v>
          </cell>
          <cell r="L568">
            <v>0</v>
          </cell>
          <cell r="M568">
            <v>7600</v>
          </cell>
        </row>
        <row r="569">
          <cell r="K569">
            <v>59632000</v>
          </cell>
          <cell r="L569">
            <v>0</v>
          </cell>
          <cell r="M569">
            <v>7600</v>
          </cell>
        </row>
        <row r="570">
          <cell r="K570">
            <v>57857000</v>
          </cell>
          <cell r="L570">
            <v>0</v>
          </cell>
          <cell r="M570">
            <v>7600</v>
          </cell>
        </row>
        <row r="571">
          <cell r="K571">
            <v>51923558</v>
          </cell>
          <cell r="L571">
            <v>0</v>
          </cell>
          <cell r="M571">
            <v>7600</v>
          </cell>
        </row>
        <row r="572">
          <cell r="K572">
            <v>42535000</v>
          </cell>
          <cell r="L572">
            <v>0</v>
          </cell>
          <cell r="M572">
            <v>7600</v>
          </cell>
        </row>
        <row r="573">
          <cell r="K573">
            <v>40027710</v>
          </cell>
          <cell r="L573">
            <v>0</v>
          </cell>
          <cell r="M573">
            <v>7600</v>
          </cell>
        </row>
        <row r="574">
          <cell r="K574">
            <v>33444268</v>
          </cell>
          <cell r="L574">
            <v>0</v>
          </cell>
          <cell r="M574">
            <v>7600</v>
          </cell>
        </row>
        <row r="575">
          <cell r="K575">
            <v>27295842</v>
          </cell>
          <cell r="L575">
            <v>0</v>
          </cell>
          <cell r="M575">
            <v>7600</v>
          </cell>
        </row>
        <row r="576">
          <cell r="K576">
            <v>24111000</v>
          </cell>
          <cell r="L576">
            <v>0</v>
          </cell>
          <cell r="M576">
            <v>7600</v>
          </cell>
        </row>
        <row r="577">
          <cell r="K577">
            <v>20179305</v>
          </cell>
          <cell r="L577">
            <v>0</v>
          </cell>
          <cell r="M577">
            <v>7600</v>
          </cell>
        </row>
        <row r="578">
          <cell r="K578">
            <v>18772826</v>
          </cell>
          <cell r="L578">
            <v>0</v>
          </cell>
          <cell r="M578">
            <v>7600</v>
          </cell>
        </row>
        <row r="579">
          <cell r="K579">
            <v>15220000</v>
          </cell>
          <cell r="L579">
            <v>0</v>
          </cell>
          <cell r="M579">
            <v>7600</v>
          </cell>
        </row>
        <row r="580">
          <cell r="K580">
            <v>13930026</v>
          </cell>
          <cell r="L580">
            <v>0</v>
          </cell>
          <cell r="M580">
            <v>7600</v>
          </cell>
        </row>
        <row r="581">
          <cell r="K581">
            <v>6280000</v>
          </cell>
          <cell r="L581">
            <v>0</v>
          </cell>
          <cell r="M581">
            <v>7600</v>
          </cell>
        </row>
        <row r="582">
          <cell r="K582">
            <v>4514828</v>
          </cell>
          <cell r="L582">
            <v>0</v>
          </cell>
          <cell r="M582">
            <v>7600</v>
          </cell>
        </row>
        <row r="583">
          <cell r="K583">
            <v>1375000</v>
          </cell>
          <cell r="L583">
            <v>0</v>
          </cell>
          <cell r="M583">
            <v>7600</v>
          </cell>
        </row>
        <row r="584">
          <cell r="K584">
            <v>1000000</v>
          </cell>
          <cell r="L584">
            <v>0</v>
          </cell>
          <cell r="M584">
            <v>7600</v>
          </cell>
        </row>
        <row r="585">
          <cell r="K585">
            <v>970000</v>
          </cell>
          <cell r="L585">
            <v>0</v>
          </cell>
          <cell r="M585">
            <v>7600</v>
          </cell>
        </row>
        <row r="586">
          <cell r="K586">
            <v>895584</v>
          </cell>
          <cell r="L586">
            <v>0</v>
          </cell>
          <cell r="M586">
            <v>7600</v>
          </cell>
        </row>
        <row r="587">
          <cell r="K587">
            <v>550000</v>
          </cell>
          <cell r="L587">
            <v>0</v>
          </cell>
          <cell r="M587">
            <v>7600</v>
          </cell>
        </row>
        <row r="588">
          <cell r="K588">
            <v>516464</v>
          </cell>
          <cell r="L588">
            <v>0</v>
          </cell>
          <cell r="M588">
            <v>7600</v>
          </cell>
        </row>
        <row r="589">
          <cell r="K589">
            <v>402500</v>
          </cell>
          <cell r="L589">
            <v>0</v>
          </cell>
          <cell r="M589">
            <v>7600</v>
          </cell>
        </row>
        <row r="590">
          <cell r="K590">
            <v>400000</v>
          </cell>
          <cell r="L590">
            <v>0</v>
          </cell>
          <cell r="M590">
            <v>7600</v>
          </cell>
        </row>
        <row r="591">
          <cell r="K591">
            <v>311986</v>
          </cell>
          <cell r="L591">
            <v>0</v>
          </cell>
          <cell r="M591">
            <v>7600</v>
          </cell>
        </row>
        <row r="592">
          <cell r="K592">
            <v>279411</v>
          </cell>
          <cell r="L592">
            <v>0</v>
          </cell>
          <cell r="M592">
            <v>7600</v>
          </cell>
        </row>
        <row r="593">
          <cell r="K593">
            <v>257400</v>
          </cell>
          <cell r="L593">
            <v>0</v>
          </cell>
          <cell r="M593">
            <v>7600</v>
          </cell>
        </row>
        <row r="594">
          <cell r="K594">
            <v>215671</v>
          </cell>
          <cell r="L594">
            <v>0</v>
          </cell>
          <cell r="M594">
            <v>7600</v>
          </cell>
        </row>
        <row r="595">
          <cell r="K595">
            <v>93000</v>
          </cell>
          <cell r="L595">
            <v>0</v>
          </cell>
          <cell r="M595">
            <v>7600</v>
          </cell>
        </row>
        <row r="596">
          <cell r="K596">
            <v>93000</v>
          </cell>
          <cell r="L596">
            <v>0</v>
          </cell>
          <cell r="M596">
            <v>7600</v>
          </cell>
        </row>
        <row r="597">
          <cell r="K597">
            <v>81858</v>
          </cell>
          <cell r="L597">
            <v>0</v>
          </cell>
          <cell r="M597">
            <v>7600</v>
          </cell>
        </row>
        <row r="598">
          <cell r="K598">
            <v>75472</v>
          </cell>
          <cell r="L598">
            <v>0</v>
          </cell>
          <cell r="M598">
            <v>7600</v>
          </cell>
        </row>
        <row r="599">
          <cell r="K599">
            <v>62400</v>
          </cell>
          <cell r="L599">
            <v>0</v>
          </cell>
          <cell r="M599">
            <v>7600</v>
          </cell>
        </row>
        <row r="600">
          <cell r="K600">
            <v>0</v>
          </cell>
          <cell r="L600">
            <v>513276310</v>
          </cell>
          <cell r="M600">
            <v>7750</v>
          </cell>
        </row>
        <row r="601">
          <cell r="K601">
            <v>214088750</v>
          </cell>
          <cell r="L601">
            <v>0</v>
          </cell>
          <cell r="M601">
            <v>8000</v>
          </cell>
        </row>
        <row r="602">
          <cell r="K602">
            <v>110042771</v>
          </cell>
          <cell r="L602">
            <v>0</v>
          </cell>
          <cell r="M602">
            <v>8001</v>
          </cell>
        </row>
        <row r="603">
          <cell r="K603">
            <v>105705600</v>
          </cell>
          <cell r="L603">
            <v>0</v>
          </cell>
          <cell r="M603">
            <v>8002</v>
          </cell>
        </row>
        <row r="604">
          <cell r="K604">
            <v>95246446</v>
          </cell>
          <cell r="L604">
            <v>0</v>
          </cell>
          <cell r="M604">
            <v>8003</v>
          </cell>
        </row>
        <row r="605">
          <cell r="K605">
            <v>83872573</v>
          </cell>
          <cell r="L605">
            <v>0</v>
          </cell>
          <cell r="M605">
            <v>8004</v>
          </cell>
        </row>
        <row r="606">
          <cell r="K606">
            <v>35000000</v>
          </cell>
          <cell r="L606">
            <v>0</v>
          </cell>
          <cell r="M606">
            <v>8004</v>
          </cell>
        </row>
        <row r="607">
          <cell r="K607">
            <v>30000000</v>
          </cell>
          <cell r="L607">
            <v>0</v>
          </cell>
          <cell r="M607">
            <v>8004</v>
          </cell>
        </row>
        <row r="608">
          <cell r="K608">
            <v>138000000</v>
          </cell>
          <cell r="L608">
            <v>0</v>
          </cell>
          <cell r="M608">
            <v>8200</v>
          </cell>
        </row>
        <row r="609">
          <cell r="K609">
            <v>79497600</v>
          </cell>
          <cell r="L609">
            <v>0</v>
          </cell>
          <cell r="M609">
            <v>8200</v>
          </cell>
        </row>
        <row r="610">
          <cell r="K610">
            <v>58288462</v>
          </cell>
          <cell r="L610">
            <v>0</v>
          </cell>
          <cell r="M610">
            <v>1303</v>
          </cell>
        </row>
        <row r="611">
          <cell r="K611">
            <v>52674000</v>
          </cell>
          <cell r="L611">
            <v>0</v>
          </cell>
          <cell r="M611">
            <v>1303</v>
          </cell>
        </row>
        <row r="612">
          <cell r="K612">
            <v>24024000</v>
          </cell>
          <cell r="L612">
            <v>0</v>
          </cell>
          <cell r="M612">
            <v>8200</v>
          </cell>
        </row>
        <row r="613">
          <cell r="K613">
            <v>11527360</v>
          </cell>
          <cell r="L613">
            <v>0</v>
          </cell>
          <cell r="M613">
            <v>8200</v>
          </cell>
        </row>
        <row r="614">
          <cell r="K614">
            <v>10000000</v>
          </cell>
          <cell r="L614">
            <v>0</v>
          </cell>
          <cell r="M614">
            <v>8200</v>
          </cell>
        </row>
        <row r="615">
          <cell r="K615">
            <v>7420000</v>
          </cell>
          <cell r="L615">
            <v>0</v>
          </cell>
          <cell r="M615">
            <v>8200</v>
          </cell>
        </row>
        <row r="616">
          <cell r="K616">
            <v>5000000</v>
          </cell>
          <cell r="L616">
            <v>0</v>
          </cell>
          <cell r="M616">
            <v>8200</v>
          </cell>
        </row>
        <row r="617">
          <cell r="K617">
            <v>2050000</v>
          </cell>
          <cell r="L617">
            <v>0</v>
          </cell>
          <cell r="M617">
            <v>8200</v>
          </cell>
        </row>
        <row r="618">
          <cell r="K618">
            <v>90000</v>
          </cell>
          <cell r="L618">
            <v>0</v>
          </cell>
          <cell r="M618">
            <v>8200</v>
          </cell>
        </row>
        <row r="619">
          <cell r="K619">
            <v>5015985920</v>
          </cell>
          <cell r="L619">
            <v>0</v>
          </cell>
          <cell r="M619">
            <v>9900</v>
          </cell>
        </row>
        <row r="620">
          <cell r="K620">
            <v>655100000</v>
          </cell>
          <cell r="L620">
            <v>0</v>
          </cell>
          <cell r="M620">
            <v>9900</v>
          </cell>
        </row>
        <row r="621">
          <cell r="K621">
            <v>45002120</v>
          </cell>
          <cell r="L621">
            <v>0</v>
          </cell>
          <cell r="M621">
            <v>9900</v>
          </cell>
        </row>
        <row r="622">
          <cell r="K622">
            <v>30784000</v>
          </cell>
          <cell r="L622">
            <v>0</v>
          </cell>
          <cell r="M622">
            <v>9900</v>
          </cell>
        </row>
        <row r="623">
          <cell r="K623">
            <v>30000000</v>
          </cell>
          <cell r="L623">
            <v>0</v>
          </cell>
          <cell r="M623">
            <v>9900</v>
          </cell>
        </row>
        <row r="624">
          <cell r="K624">
            <v>22400000</v>
          </cell>
          <cell r="L624">
            <v>0</v>
          </cell>
          <cell r="M624">
            <v>9900</v>
          </cell>
        </row>
        <row r="625">
          <cell r="K625">
            <v>17000000</v>
          </cell>
          <cell r="L625">
            <v>0</v>
          </cell>
          <cell r="M625">
            <v>9900</v>
          </cell>
        </row>
        <row r="626">
          <cell r="K626">
            <v>10816000</v>
          </cell>
          <cell r="L626">
            <v>0</v>
          </cell>
          <cell r="M626">
            <v>9900</v>
          </cell>
        </row>
        <row r="627">
          <cell r="K627">
            <v>201205480</v>
          </cell>
          <cell r="L627">
            <v>0</v>
          </cell>
          <cell r="M627">
            <v>1730</v>
          </cell>
        </row>
        <row r="628">
          <cell r="K628">
            <v>127898100000</v>
          </cell>
          <cell r="L628">
            <v>0</v>
          </cell>
          <cell r="M628">
            <v>9000</v>
          </cell>
        </row>
        <row r="629">
          <cell r="K629">
            <v>2557361479</v>
          </cell>
          <cell r="L629">
            <v>0</v>
          </cell>
          <cell r="M629">
            <v>9100</v>
          </cell>
        </row>
        <row r="630">
          <cell r="K630">
            <v>1844210928</v>
          </cell>
          <cell r="L630">
            <v>0</v>
          </cell>
          <cell r="M630">
            <v>9200</v>
          </cell>
        </row>
        <row r="631">
          <cell r="K631">
            <v>9709956419</v>
          </cell>
          <cell r="L631">
            <v>0</v>
          </cell>
          <cell r="M631">
            <v>9300</v>
          </cell>
        </row>
        <row r="632">
          <cell r="K632">
            <v>1178285542</v>
          </cell>
          <cell r="L632">
            <v>0</v>
          </cell>
          <cell r="M632">
            <v>9400</v>
          </cell>
        </row>
        <row r="633">
          <cell r="K633">
            <v>896869637</v>
          </cell>
          <cell r="L633">
            <v>0</v>
          </cell>
          <cell r="M633">
            <v>9700</v>
          </cell>
        </row>
        <row r="634">
          <cell r="K634">
            <v>1783770728</v>
          </cell>
          <cell r="L634">
            <v>0</v>
          </cell>
          <cell r="M634">
            <v>9600</v>
          </cell>
        </row>
        <row r="635">
          <cell r="K635">
            <v>280358034</v>
          </cell>
          <cell r="L635">
            <v>0</v>
          </cell>
          <cell r="M635">
            <v>9800</v>
          </cell>
        </row>
        <row r="636">
          <cell r="K636">
            <v>215939557</v>
          </cell>
          <cell r="L636">
            <v>0</v>
          </cell>
          <cell r="M636">
            <v>1000</v>
          </cell>
        </row>
        <row r="637">
          <cell r="K637">
            <v>170564815</v>
          </cell>
          <cell r="L637">
            <v>0</v>
          </cell>
          <cell r="M637">
            <v>1001</v>
          </cell>
        </row>
        <row r="638">
          <cell r="K638">
            <v>45610000</v>
          </cell>
          <cell r="L638">
            <v>0</v>
          </cell>
          <cell r="M638">
            <v>1002</v>
          </cell>
        </row>
        <row r="639">
          <cell r="K639">
            <v>45007322</v>
          </cell>
          <cell r="L639">
            <v>0</v>
          </cell>
          <cell r="M639">
            <v>1003</v>
          </cell>
        </row>
        <row r="640">
          <cell r="K640">
            <v>31821463</v>
          </cell>
          <cell r="L640">
            <v>0</v>
          </cell>
          <cell r="M640">
            <v>1160</v>
          </cell>
        </row>
        <row r="641">
          <cell r="K641">
            <v>253363500</v>
          </cell>
          <cell r="L641">
            <v>0</v>
          </cell>
          <cell r="M641">
            <v>1030</v>
          </cell>
        </row>
        <row r="642">
          <cell r="K642">
            <v>0</v>
          </cell>
          <cell r="L642">
            <v>1102767623</v>
          </cell>
          <cell r="M642">
            <v>9150</v>
          </cell>
        </row>
        <row r="643">
          <cell r="K643">
            <v>0</v>
          </cell>
          <cell r="L643">
            <v>952592391</v>
          </cell>
          <cell r="M643">
            <v>9250</v>
          </cell>
        </row>
        <row r="644">
          <cell r="K644">
            <v>0</v>
          </cell>
          <cell r="L644">
            <v>4808642269</v>
          </cell>
          <cell r="M644">
            <v>9350</v>
          </cell>
        </row>
        <row r="645">
          <cell r="K645">
            <v>0</v>
          </cell>
          <cell r="L645">
            <v>835890706</v>
          </cell>
          <cell r="M645">
            <v>9450</v>
          </cell>
        </row>
        <row r="646">
          <cell r="K646">
            <v>0</v>
          </cell>
          <cell r="L646">
            <v>618896751</v>
          </cell>
          <cell r="M646">
            <v>9750</v>
          </cell>
        </row>
        <row r="647">
          <cell r="K647">
            <v>0</v>
          </cell>
          <cell r="L647">
            <v>1006701320</v>
          </cell>
          <cell r="M647">
            <v>9650</v>
          </cell>
        </row>
        <row r="648">
          <cell r="K648">
            <v>0</v>
          </cell>
          <cell r="L648">
            <v>46329922</v>
          </cell>
          <cell r="M648">
            <v>1030</v>
          </cell>
        </row>
        <row r="649">
          <cell r="K649">
            <v>0</v>
          </cell>
          <cell r="L649">
            <v>64678087195</v>
          </cell>
          <cell r="M649">
            <v>5200</v>
          </cell>
        </row>
        <row r="650">
          <cell r="K650">
            <v>0</v>
          </cell>
          <cell r="L650">
            <v>23508960</v>
          </cell>
          <cell r="M650">
            <v>5208</v>
          </cell>
        </row>
        <row r="651">
          <cell r="K651">
            <v>0</v>
          </cell>
          <cell r="L651">
            <v>3774238</v>
          </cell>
          <cell r="M651">
            <v>5205</v>
          </cell>
        </row>
        <row r="652">
          <cell r="K652">
            <v>0</v>
          </cell>
          <cell r="L652">
            <v>30000</v>
          </cell>
          <cell r="M652">
            <v>5207</v>
          </cell>
        </row>
        <row r="653">
          <cell r="K653">
            <v>7778514</v>
          </cell>
          <cell r="L653">
            <v>0</v>
          </cell>
          <cell r="M653">
            <v>1200</v>
          </cell>
        </row>
        <row r="654">
          <cell r="K654">
            <v>2145000</v>
          </cell>
          <cell r="L654">
            <v>0</v>
          </cell>
          <cell r="M654">
            <v>1200</v>
          </cell>
        </row>
        <row r="655">
          <cell r="K655">
            <v>1116000</v>
          </cell>
          <cell r="L655">
            <v>0</v>
          </cell>
          <cell r="M655">
            <v>1200</v>
          </cell>
        </row>
        <row r="656">
          <cell r="K656">
            <v>720000</v>
          </cell>
          <cell r="L656">
            <v>0</v>
          </cell>
          <cell r="M656">
            <v>1200</v>
          </cell>
        </row>
        <row r="657">
          <cell r="K657">
            <v>300000</v>
          </cell>
          <cell r="L657">
            <v>0</v>
          </cell>
          <cell r="M657">
            <v>1200</v>
          </cell>
        </row>
        <row r="658">
          <cell r="K658">
            <v>0</v>
          </cell>
          <cell r="L658">
            <v>4438379532</v>
          </cell>
          <cell r="M658">
            <v>1211</v>
          </cell>
        </row>
        <row r="659">
          <cell r="K659">
            <v>0</v>
          </cell>
          <cell r="L659">
            <v>3901505640</v>
          </cell>
          <cell r="M659">
            <v>1212</v>
          </cell>
        </row>
        <row r="660">
          <cell r="K660">
            <v>0</v>
          </cell>
          <cell r="L660">
            <v>2830570200</v>
          </cell>
          <cell r="M660">
            <v>1213</v>
          </cell>
        </row>
        <row r="661">
          <cell r="K661">
            <v>0</v>
          </cell>
          <cell r="L661">
            <v>1466750731</v>
          </cell>
          <cell r="M661">
            <v>1214</v>
          </cell>
        </row>
        <row r="662">
          <cell r="K662">
            <v>0</v>
          </cell>
          <cell r="L662">
            <v>810405638</v>
          </cell>
          <cell r="M662">
            <v>1217</v>
          </cell>
        </row>
        <row r="663">
          <cell r="K663">
            <v>0</v>
          </cell>
          <cell r="L663">
            <v>704629890</v>
          </cell>
          <cell r="M663">
            <v>1218</v>
          </cell>
        </row>
        <row r="664">
          <cell r="K664">
            <v>0</v>
          </cell>
          <cell r="L664">
            <v>571517186</v>
          </cell>
          <cell r="M664">
            <v>1219</v>
          </cell>
        </row>
        <row r="665">
          <cell r="K665">
            <v>0</v>
          </cell>
          <cell r="L665">
            <v>542380160</v>
          </cell>
          <cell r="M665">
            <v>1220</v>
          </cell>
        </row>
        <row r="666">
          <cell r="K666">
            <v>0</v>
          </cell>
          <cell r="L666">
            <v>530496818</v>
          </cell>
          <cell r="M666">
            <v>1221</v>
          </cell>
        </row>
        <row r="667">
          <cell r="K667">
            <v>0</v>
          </cell>
          <cell r="L667">
            <v>509765940</v>
          </cell>
          <cell r="M667">
            <v>1216</v>
          </cell>
        </row>
        <row r="668">
          <cell r="K668">
            <v>0</v>
          </cell>
          <cell r="L668">
            <v>487620594</v>
          </cell>
          <cell r="M668">
            <v>1223</v>
          </cell>
        </row>
        <row r="669">
          <cell r="K669">
            <v>0</v>
          </cell>
          <cell r="L669">
            <v>474968454</v>
          </cell>
          <cell r="M669">
            <v>1215</v>
          </cell>
        </row>
        <row r="670">
          <cell r="K670">
            <v>0</v>
          </cell>
          <cell r="L670">
            <v>472445158</v>
          </cell>
          <cell r="M670">
            <v>1222</v>
          </cell>
        </row>
        <row r="671">
          <cell r="K671">
            <v>0</v>
          </cell>
          <cell r="L671">
            <v>465523847</v>
          </cell>
          <cell r="M671">
            <v>1225</v>
          </cell>
        </row>
        <row r="672">
          <cell r="K672">
            <v>0</v>
          </cell>
          <cell r="L672">
            <v>425969490</v>
          </cell>
          <cell r="M672">
            <v>1224</v>
          </cell>
        </row>
        <row r="673">
          <cell r="K673">
            <v>0</v>
          </cell>
          <cell r="L673">
            <v>415261900</v>
          </cell>
          <cell r="M673">
            <v>1228</v>
          </cell>
        </row>
        <row r="674">
          <cell r="K674">
            <v>0</v>
          </cell>
          <cell r="L674">
            <v>383507270</v>
          </cell>
          <cell r="M674">
            <v>1227</v>
          </cell>
        </row>
        <row r="675">
          <cell r="K675">
            <v>0</v>
          </cell>
          <cell r="L675">
            <v>363994534</v>
          </cell>
          <cell r="M675">
            <v>1229</v>
          </cell>
        </row>
        <row r="676">
          <cell r="K676">
            <v>0</v>
          </cell>
          <cell r="L676">
            <v>354205140</v>
          </cell>
          <cell r="M676">
            <v>1226</v>
          </cell>
        </row>
        <row r="677">
          <cell r="K677">
            <v>0</v>
          </cell>
          <cell r="L677">
            <v>282310940</v>
          </cell>
          <cell r="M677">
            <v>1232</v>
          </cell>
        </row>
        <row r="678">
          <cell r="K678">
            <v>0</v>
          </cell>
          <cell r="L678">
            <v>258700590</v>
          </cell>
          <cell r="M678">
            <v>1200</v>
          </cell>
        </row>
        <row r="679">
          <cell r="K679">
            <v>0</v>
          </cell>
          <cell r="L679">
            <v>243894575</v>
          </cell>
          <cell r="M679">
            <v>1200</v>
          </cell>
        </row>
        <row r="680">
          <cell r="K680">
            <v>0</v>
          </cell>
          <cell r="L680">
            <v>225018394</v>
          </cell>
          <cell r="M680">
            <v>1233</v>
          </cell>
        </row>
        <row r="681">
          <cell r="K681">
            <v>0</v>
          </cell>
          <cell r="L681">
            <v>196767240</v>
          </cell>
          <cell r="M681">
            <v>1200</v>
          </cell>
        </row>
        <row r="682">
          <cell r="K682">
            <v>0</v>
          </cell>
          <cell r="L682">
            <v>194019126</v>
          </cell>
          <cell r="M682">
            <v>1230</v>
          </cell>
        </row>
        <row r="683">
          <cell r="K683">
            <v>0</v>
          </cell>
          <cell r="L683">
            <v>192421958</v>
          </cell>
          <cell r="M683">
            <v>1200</v>
          </cell>
        </row>
        <row r="684">
          <cell r="K684">
            <v>0</v>
          </cell>
          <cell r="L684">
            <v>179889520</v>
          </cell>
          <cell r="M684">
            <v>1200</v>
          </cell>
        </row>
        <row r="685">
          <cell r="K685">
            <v>0</v>
          </cell>
          <cell r="L685">
            <v>141461879</v>
          </cell>
          <cell r="M685">
            <v>1200</v>
          </cell>
        </row>
        <row r="686">
          <cell r="K686">
            <v>0</v>
          </cell>
          <cell r="L686">
            <v>132090212</v>
          </cell>
          <cell r="M686">
            <v>1200</v>
          </cell>
        </row>
        <row r="687">
          <cell r="K687">
            <v>0</v>
          </cell>
          <cell r="L687">
            <v>121810350</v>
          </cell>
          <cell r="M687">
            <v>1200</v>
          </cell>
        </row>
        <row r="688">
          <cell r="K688">
            <v>0</v>
          </cell>
          <cell r="L688">
            <v>116089280</v>
          </cell>
          <cell r="M688">
            <v>1200</v>
          </cell>
        </row>
        <row r="689">
          <cell r="K689">
            <v>0</v>
          </cell>
          <cell r="L689">
            <v>115869855</v>
          </cell>
          <cell r="M689">
            <v>1200</v>
          </cell>
        </row>
        <row r="690">
          <cell r="K690">
            <v>0</v>
          </cell>
          <cell r="L690">
            <v>107010390</v>
          </cell>
          <cell r="M690">
            <v>1234</v>
          </cell>
        </row>
        <row r="691">
          <cell r="K691">
            <v>0</v>
          </cell>
          <cell r="L691">
            <v>106598590</v>
          </cell>
          <cell r="M691">
            <v>1200</v>
          </cell>
        </row>
        <row r="692">
          <cell r="K692">
            <v>0</v>
          </cell>
          <cell r="L692">
            <v>105065600</v>
          </cell>
          <cell r="M692">
            <v>1200</v>
          </cell>
        </row>
        <row r="693">
          <cell r="K693">
            <v>0</v>
          </cell>
          <cell r="L693">
            <v>100437866</v>
          </cell>
          <cell r="M693">
            <v>1200</v>
          </cell>
        </row>
        <row r="694">
          <cell r="K694">
            <v>0</v>
          </cell>
          <cell r="L694">
            <v>98863420</v>
          </cell>
          <cell r="M694">
            <v>1200</v>
          </cell>
        </row>
        <row r="695">
          <cell r="K695">
            <v>0</v>
          </cell>
          <cell r="L695">
            <v>83975539</v>
          </cell>
          <cell r="M695">
            <v>1200</v>
          </cell>
        </row>
        <row r="696">
          <cell r="K696">
            <v>0</v>
          </cell>
          <cell r="L696">
            <v>83683400</v>
          </cell>
          <cell r="M696">
            <v>1200</v>
          </cell>
        </row>
        <row r="697">
          <cell r="K697">
            <v>0</v>
          </cell>
          <cell r="L697">
            <v>82320000</v>
          </cell>
          <cell r="M697">
            <v>1200</v>
          </cell>
        </row>
        <row r="698">
          <cell r="K698">
            <v>0</v>
          </cell>
          <cell r="L698">
            <v>74762720</v>
          </cell>
          <cell r="M698">
            <v>1200</v>
          </cell>
        </row>
        <row r="699">
          <cell r="K699">
            <v>0</v>
          </cell>
          <cell r="L699">
            <v>70258180</v>
          </cell>
          <cell r="M699">
            <v>1200</v>
          </cell>
        </row>
        <row r="700">
          <cell r="K700">
            <v>0</v>
          </cell>
          <cell r="L700">
            <v>63629919</v>
          </cell>
          <cell r="M700">
            <v>1200</v>
          </cell>
        </row>
        <row r="701">
          <cell r="K701">
            <v>0</v>
          </cell>
          <cell r="L701">
            <v>61281113</v>
          </cell>
          <cell r="M701">
            <v>1200</v>
          </cell>
        </row>
        <row r="702">
          <cell r="K702">
            <v>0</v>
          </cell>
          <cell r="L702">
            <v>57569642</v>
          </cell>
          <cell r="M702">
            <v>1200</v>
          </cell>
        </row>
        <row r="703">
          <cell r="K703">
            <v>0</v>
          </cell>
          <cell r="L703">
            <v>47828750</v>
          </cell>
          <cell r="M703">
            <v>1200</v>
          </cell>
        </row>
        <row r="704">
          <cell r="K704">
            <v>0</v>
          </cell>
          <cell r="L704">
            <v>40165527</v>
          </cell>
          <cell r="M704">
            <v>1200</v>
          </cell>
        </row>
        <row r="705">
          <cell r="K705">
            <v>0</v>
          </cell>
          <cell r="L705">
            <v>38312500</v>
          </cell>
          <cell r="M705">
            <v>1200</v>
          </cell>
        </row>
        <row r="706">
          <cell r="K706">
            <v>0</v>
          </cell>
          <cell r="L706">
            <v>34562800</v>
          </cell>
          <cell r="M706">
            <v>1200</v>
          </cell>
        </row>
        <row r="707">
          <cell r="K707">
            <v>0</v>
          </cell>
          <cell r="L707">
            <v>28584380</v>
          </cell>
          <cell r="M707">
            <v>1200</v>
          </cell>
        </row>
        <row r="708">
          <cell r="K708">
            <v>0</v>
          </cell>
          <cell r="L708">
            <v>27000000</v>
          </cell>
          <cell r="M708">
            <v>1200</v>
          </cell>
        </row>
        <row r="709">
          <cell r="K709">
            <v>0</v>
          </cell>
          <cell r="L709">
            <v>25098716</v>
          </cell>
          <cell r="M709">
            <v>1200</v>
          </cell>
        </row>
        <row r="710">
          <cell r="K710">
            <v>0</v>
          </cell>
          <cell r="L710">
            <v>22546720</v>
          </cell>
          <cell r="M710">
            <v>1200</v>
          </cell>
        </row>
        <row r="711">
          <cell r="K711">
            <v>0</v>
          </cell>
          <cell r="L711">
            <v>20632500</v>
          </cell>
          <cell r="M711">
            <v>1200</v>
          </cell>
        </row>
        <row r="712">
          <cell r="K712">
            <v>0</v>
          </cell>
          <cell r="L712">
            <v>16603746</v>
          </cell>
          <cell r="M712">
            <v>1200</v>
          </cell>
        </row>
        <row r="713">
          <cell r="K713">
            <v>0</v>
          </cell>
          <cell r="L713">
            <v>10608250</v>
          </cell>
          <cell r="M713">
            <v>1200</v>
          </cell>
        </row>
        <row r="714">
          <cell r="K714">
            <v>0</v>
          </cell>
          <cell r="L714">
            <v>6822000</v>
          </cell>
          <cell r="M714">
            <v>1200</v>
          </cell>
        </row>
        <row r="715">
          <cell r="K715">
            <v>0</v>
          </cell>
          <cell r="L715">
            <v>4257000</v>
          </cell>
          <cell r="M715">
            <v>1200</v>
          </cell>
        </row>
        <row r="716">
          <cell r="K716">
            <v>0</v>
          </cell>
          <cell r="L716">
            <v>3336030</v>
          </cell>
          <cell r="M716">
            <v>1200</v>
          </cell>
        </row>
        <row r="717">
          <cell r="K717">
            <v>0</v>
          </cell>
          <cell r="L717">
            <v>1830000</v>
          </cell>
          <cell r="M717">
            <v>1200</v>
          </cell>
        </row>
        <row r="718">
          <cell r="K718">
            <v>0</v>
          </cell>
          <cell r="L718">
            <v>1704020</v>
          </cell>
          <cell r="M718">
            <v>1200</v>
          </cell>
        </row>
        <row r="719">
          <cell r="K719">
            <v>0</v>
          </cell>
          <cell r="L719">
            <v>1538700</v>
          </cell>
          <cell r="M719">
            <v>1200</v>
          </cell>
        </row>
        <row r="720">
          <cell r="K720">
            <v>0</v>
          </cell>
          <cell r="L720">
            <v>1217026</v>
          </cell>
          <cell r="M720">
            <v>1200</v>
          </cell>
        </row>
        <row r="721">
          <cell r="K721">
            <v>0</v>
          </cell>
          <cell r="L721">
            <v>395000</v>
          </cell>
          <cell r="M721">
            <v>1200</v>
          </cell>
        </row>
        <row r="722">
          <cell r="K722">
            <v>0</v>
          </cell>
          <cell r="L722">
            <v>308100</v>
          </cell>
          <cell r="M722">
            <v>1200</v>
          </cell>
        </row>
        <row r="723">
          <cell r="K723">
            <v>0</v>
          </cell>
          <cell r="L723">
            <v>258520</v>
          </cell>
          <cell r="M723">
            <v>1200</v>
          </cell>
        </row>
        <row r="724">
          <cell r="K724">
            <v>0</v>
          </cell>
          <cell r="L724">
            <v>250000</v>
          </cell>
          <cell r="M724">
            <v>1200</v>
          </cell>
        </row>
        <row r="725">
          <cell r="K725">
            <v>0</v>
          </cell>
          <cell r="L725">
            <v>44047750</v>
          </cell>
          <cell r="M725">
            <v>7502</v>
          </cell>
        </row>
        <row r="726">
          <cell r="K726">
            <v>0</v>
          </cell>
          <cell r="L726">
            <v>10124660</v>
          </cell>
          <cell r="M726">
            <v>7502</v>
          </cell>
        </row>
        <row r="727">
          <cell r="K727">
            <v>0</v>
          </cell>
          <cell r="L727">
            <v>8986022</v>
          </cell>
          <cell r="M727">
            <v>7502</v>
          </cell>
        </row>
        <row r="728">
          <cell r="K728">
            <v>0</v>
          </cell>
          <cell r="L728">
            <v>5226950</v>
          </cell>
          <cell r="M728">
            <v>7502</v>
          </cell>
        </row>
        <row r="729">
          <cell r="K729">
            <v>0</v>
          </cell>
          <cell r="L729">
            <v>4456250</v>
          </cell>
          <cell r="M729">
            <v>7502</v>
          </cell>
        </row>
        <row r="730">
          <cell r="K730">
            <v>0</v>
          </cell>
          <cell r="L730">
            <v>3720000</v>
          </cell>
          <cell r="M730">
            <v>7502</v>
          </cell>
        </row>
        <row r="731">
          <cell r="K731">
            <v>0</v>
          </cell>
          <cell r="L731">
            <v>3426500</v>
          </cell>
          <cell r="M731">
            <v>7502</v>
          </cell>
        </row>
        <row r="732">
          <cell r="K732">
            <v>0</v>
          </cell>
          <cell r="L732">
            <v>3129232</v>
          </cell>
          <cell r="M732">
            <v>7502</v>
          </cell>
        </row>
        <row r="733">
          <cell r="K733">
            <v>0</v>
          </cell>
          <cell r="L733">
            <v>2064000</v>
          </cell>
          <cell r="M733">
            <v>7502</v>
          </cell>
        </row>
        <row r="734">
          <cell r="K734">
            <v>0</v>
          </cell>
          <cell r="L734">
            <v>1135500</v>
          </cell>
          <cell r="M734">
            <v>7502</v>
          </cell>
        </row>
        <row r="735">
          <cell r="K735">
            <v>0</v>
          </cell>
          <cell r="L735">
            <v>1028000</v>
          </cell>
          <cell r="M735">
            <v>7502</v>
          </cell>
        </row>
        <row r="736">
          <cell r="K736">
            <v>0</v>
          </cell>
          <cell r="L736">
            <v>846400</v>
          </cell>
          <cell r="M736">
            <v>7502</v>
          </cell>
        </row>
        <row r="737">
          <cell r="K737">
            <v>0</v>
          </cell>
          <cell r="L737">
            <v>763820</v>
          </cell>
          <cell r="M737">
            <v>7502</v>
          </cell>
        </row>
        <row r="738">
          <cell r="K738">
            <v>0</v>
          </cell>
          <cell r="L738">
            <v>460000</v>
          </cell>
          <cell r="M738">
            <v>7502</v>
          </cell>
        </row>
        <row r="739">
          <cell r="K739">
            <v>0</v>
          </cell>
          <cell r="L739">
            <v>265436</v>
          </cell>
          <cell r="M739">
            <v>7502</v>
          </cell>
        </row>
        <row r="740">
          <cell r="K740">
            <v>0</v>
          </cell>
          <cell r="L740">
            <v>191100</v>
          </cell>
          <cell r="M740">
            <v>7502</v>
          </cell>
        </row>
        <row r="741">
          <cell r="K741">
            <v>0</v>
          </cell>
          <cell r="L741">
            <v>55000</v>
          </cell>
          <cell r="M741">
            <v>7502</v>
          </cell>
        </row>
        <row r="742">
          <cell r="K742">
            <v>0</v>
          </cell>
          <cell r="L742">
            <v>36864</v>
          </cell>
          <cell r="M742">
            <v>7502</v>
          </cell>
        </row>
        <row r="743">
          <cell r="K743">
            <v>0</v>
          </cell>
          <cell r="L743">
            <v>15000</v>
          </cell>
          <cell r="M743">
            <v>7502</v>
          </cell>
        </row>
        <row r="744">
          <cell r="K744">
            <v>0</v>
          </cell>
          <cell r="L744">
            <v>1674054720</v>
          </cell>
          <cell r="M744">
            <v>5200</v>
          </cell>
        </row>
        <row r="745">
          <cell r="K745">
            <v>0</v>
          </cell>
          <cell r="L745">
            <v>1134976700</v>
          </cell>
          <cell r="M745">
            <v>1200</v>
          </cell>
        </row>
        <row r="746">
          <cell r="K746">
            <v>0</v>
          </cell>
          <cell r="L746">
            <v>941276294</v>
          </cell>
          <cell r="M746">
            <v>1215</v>
          </cell>
        </row>
        <row r="747">
          <cell r="K747">
            <v>0</v>
          </cell>
          <cell r="L747">
            <v>629980000</v>
          </cell>
          <cell r="M747">
            <v>1216</v>
          </cell>
        </row>
        <row r="748">
          <cell r="K748">
            <v>0</v>
          </cell>
          <cell r="L748">
            <v>324767040</v>
          </cell>
          <cell r="M748">
            <v>1200</v>
          </cell>
        </row>
        <row r="749">
          <cell r="K749">
            <v>0</v>
          </cell>
          <cell r="L749">
            <v>179712000</v>
          </cell>
          <cell r="M749">
            <v>1212</v>
          </cell>
        </row>
        <row r="750">
          <cell r="K750">
            <v>0</v>
          </cell>
          <cell r="L750">
            <v>170235000</v>
          </cell>
          <cell r="M750">
            <v>1234</v>
          </cell>
        </row>
        <row r="751">
          <cell r="K751">
            <v>0</v>
          </cell>
          <cell r="L751">
            <v>111321600</v>
          </cell>
          <cell r="M751">
            <v>1200</v>
          </cell>
        </row>
        <row r="752">
          <cell r="K752">
            <v>0</v>
          </cell>
          <cell r="L752">
            <v>99864700</v>
          </cell>
          <cell r="M752">
            <v>1226</v>
          </cell>
        </row>
        <row r="753">
          <cell r="K753">
            <v>0</v>
          </cell>
          <cell r="L753">
            <v>81600000</v>
          </cell>
          <cell r="M753">
            <v>1200</v>
          </cell>
        </row>
        <row r="754">
          <cell r="K754">
            <v>0</v>
          </cell>
          <cell r="L754">
            <v>68040000</v>
          </cell>
          <cell r="M754">
            <v>1200</v>
          </cell>
        </row>
        <row r="755">
          <cell r="K755">
            <v>0</v>
          </cell>
          <cell r="L755">
            <v>59511400</v>
          </cell>
          <cell r="M755">
            <v>1219</v>
          </cell>
        </row>
        <row r="756">
          <cell r="K756">
            <v>0</v>
          </cell>
          <cell r="L756">
            <v>54139800</v>
          </cell>
          <cell r="M756">
            <v>1233</v>
          </cell>
        </row>
        <row r="757">
          <cell r="K757">
            <v>0</v>
          </cell>
          <cell r="L757">
            <v>41248000</v>
          </cell>
          <cell r="M757">
            <v>1224</v>
          </cell>
        </row>
        <row r="758">
          <cell r="K758">
            <v>0</v>
          </cell>
          <cell r="L758">
            <v>28996760</v>
          </cell>
          <cell r="M758">
            <v>1230</v>
          </cell>
        </row>
        <row r="759">
          <cell r="K759">
            <v>0</v>
          </cell>
          <cell r="L759">
            <v>24720000</v>
          </cell>
          <cell r="M759">
            <v>1232</v>
          </cell>
        </row>
        <row r="760">
          <cell r="K760">
            <v>0</v>
          </cell>
          <cell r="L760">
            <v>24180000</v>
          </cell>
          <cell r="M760">
            <v>1223</v>
          </cell>
        </row>
        <row r="761">
          <cell r="K761">
            <v>0</v>
          </cell>
          <cell r="L761">
            <v>17920000</v>
          </cell>
          <cell r="M761">
            <v>1218</v>
          </cell>
        </row>
        <row r="762">
          <cell r="K762">
            <v>0</v>
          </cell>
          <cell r="L762">
            <v>17200000</v>
          </cell>
          <cell r="M762">
            <v>1200</v>
          </cell>
        </row>
        <row r="763">
          <cell r="K763">
            <v>0</v>
          </cell>
          <cell r="L763">
            <v>14665250</v>
          </cell>
          <cell r="M763">
            <v>1200</v>
          </cell>
        </row>
        <row r="764">
          <cell r="K764">
            <v>0</v>
          </cell>
          <cell r="L764">
            <v>12120000</v>
          </cell>
          <cell r="M764">
            <v>1200</v>
          </cell>
        </row>
        <row r="765">
          <cell r="K765">
            <v>0</v>
          </cell>
          <cell r="L765">
            <v>7675000</v>
          </cell>
          <cell r="M765">
            <v>1200</v>
          </cell>
        </row>
        <row r="766">
          <cell r="K766">
            <v>0</v>
          </cell>
          <cell r="L766">
            <v>4544000</v>
          </cell>
          <cell r="M766">
            <v>1200</v>
          </cell>
        </row>
        <row r="767">
          <cell r="K767">
            <v>0</v>
          </cell>
          <cell r="L767">
            <v>2890500</v>
          </cell>
          <cell r="M767">
            <v>1200</v>
          </cell>
        </row>
        <row r="768">
          <cell r="K768">
            <v>0</v>
          </cell>
          <cell r="L768">
            <v>2828800</v>
          </cell>
          <cell r="M768">
            <v>1200</v>
          </cell>
        </row>
        <row r="769">
          <cell r="K769">
            <v>0</v>
          </cell>
          <cell r="L769">
            <v>2797080</v>
          </cell>
          <cell r="M769">
            <v>1200</v>
          </cell>
        </row>
        <row r="770">
          <cell r="K770">
            <v>0</v>
          </cell>
          <cell r="L770">
            <v>2775000</v>
          </cell>
          <cell r="M770">
            <v>1200</v>
          </cell>
        </row>
        <row r="771">
          <cell r="K771">
            <v>0</v>
          </cell>
          <cell r="L771">
            <v>2358400</v>
          </cell>
          <cell r="M771">
            <v>1200</v>
          </cell>
        </row>
        <row r="772">
          <cell r="K772">
            <v>0</v>
          </cell>
          <cell r="L772">
            <v>200000</v>
          </cell>
          <cell r="M772">
            <v>1200</v>
          </cell>
        </row>
        <row r="773">
          <cell r="K773">
            <v>0</v>
          </cell>
          <cell r="L773">
            <v>214517243</v>
          </cell>
          <cell r="M773">
            <v>1305</v>
          </cell>
        </row>
        <row r="774">
          <cell r="K774">
            <v>0</v>
          </cell>
          <cell r="L774">
            <v>39943726</v>
          </cell>
          <cell r="M774">
            <v>1305</v>
          </cell>
        </row>
        <row r="775">
          <cell r="K775">
            <v>0</v>
          </cell>
          <cell r="L775">
            <v>695782475</v>
          </cell>
          <cell r="M775">
            <v>1303</v>
          </cell>
        </row>
        <row r="776">
          <cell r="K776">
            <v>0</v>
          </cell>
          <cell r="L776">
            <v>674144747</v>
          </cell>
          <cell r="M776">
            <v>1303</v>
          </cell>
        </row>
        <row r="777">
          <cell r="K777">
            <v>0</v>
          </cell>
          <cell r="L777">
            <v>107888020</v>
          </cell>
          <cell r="M777">
            <v>1303</v>
          </cell>
        </row>
        <row r="778">
          <cell r="K778">
            <v>0</v>
          </cell>
          <cell r="L778">
            <v>78720000</v>
          </cell>
          <cell r="M778">
            <v>1303</v>
          </cell>
        </row>
        <row r="779">
          <cell r="K779">
            <v>0</v>
          </cell>
          <cell r="L779">
            <v>63849200</v>
          </cell>
          <cell r="M779">
            <v>1303</v>
          </cell>
        </row>
        <row r="780">
          <cell r="K780">
            <v>0</v>
          </cell>
          <cell r="L780">
            <v>25767682</v>
          </cell>
          <cell r="M780">
            <v>1303</v>
          </cell>
        </row>
        <row r="781">
          <cell r="K781">
            <v>0</v>
          </cell>
          <cell r="L781">
            <v>24952144</v>
          </cell>
          <cell r="M781">
            <v>1303</v>
          </cell>
        </row>
        <row r="782">
          <cell r="K782">
            <v>0</v>
          </cell>
          <cell r="L782">
            <v>12865669</v>
          </cell>
          <cell r="M782">
            <v>1303</v>
          </cell>
        </row>
        <row r="783">
          <cell r="K783">
            <v>0</v>
          </cell>
          <cell r="L783">
            <v>3559000</v>
          </cell>
          <cell r="M783">
            <v>1303</v>
          </cell>
        </row>
        <row r="784">
          <cell r="K784">
            <v>0</v>
          </cell>
          <cell r="L784">
            <v>1134432375</v>
          </cell>
          <cell r="M784">
            <v>1304</v>
          </cell>
        </row>
        <row r="785">
          <cell r="K785">
            <v>0</v>
          </cell>
          <cell r="L785">
            <v>12826800</v>
          </cell>
          <cell r="M785">
            <v>1304</v>
          </cell>
        </row>
        <row r="786">
          <cell r="K786">
            <v>0</v>
          </cell>
          <cell r="L786">
            <v>5406400</v>
          </cell>
          <cell r="M786">
            <v>1304</v>
          </cell>
        </row>
        <row r="787">
          <cell r="K787">
            <v>0</v>
          </cell>
          <cell r="L787">
            <v>5393000</v>
          </cell>
          <cell r="M787">
            <v>1304</v>
          </cell>
        </row>
        <row r="788">
          <cell r="K788">
            <v>0</v>
          </cell>
          <cell r="L788">
            <v>3720000</v>
          </cell>
          <cell r="M788">
            <v>1304</v>
          </cell>
        </row>
        <row r="789">
          <cell r="K789">
            <v>0</v>
          </cell>
          <cell r="L789">
            <v>3619200</v>
          </cell>
          <cell r="M789">
            <v>1304</v>
          </cell>
        </row>
        <row r="790">
          <cell r="K790">
            <v>0</v>
          </cell>
          <cell r="L790">
            <v>3600000</v>
          </cell>
          <cell r="M790">
            <v>1304</v>
          </cell>
        </row>
        <row r="791">
          <cell r="K791">
            <v>0</v>
          </cell>
          <cell r="L791">
            <v>2377600</v>
          </cell>
          <cell r="M791">
            <v>1304</v>
          </cell>
        </row>
        <row r="792">
          <cell r="K792">
            <v>0</v>
          </cell>
          <cell r="L792">
            <v>2289200</v>
          </cell>
          <cell r="M792">
            <v>1304</v>
          </cell>
        </row>
        <row r="793">
          <cell r="K793">
            <v>0</v>
          </cell>
          <cell r="L793">
            <v>1678000</v>
          </cell>
          <cell r="M793">
            <v>1304</v>
          </cell>
        </row>
        <row r="794">
          <cell r="K794">
            <v>0</v>
          </cell>
          <cell r="L794">
            <v>1625000</v>
          </cell>
          <cell r="M794">
            <v>1304</v>
          </cell>
        </row>
        <row r="795">
          <cell r="K795">
            <v>0</v>
          </cell>
          <cell r="L795">
            <v>700000</v>
          </cell>
          <cell r="M795">
            <v>1304</v>
          </cell>
        </row>
        <row r="796">
          <cell r="K796">
            <v>0</v>
          </cell>
          <cell r="L796">
            <v>476144</v>
          </cell>
          <cell r="M796">
            <v>1304</v>
          </cell>
        </row>
        <row r="797">
          <cell r="K797">
            <v>0</v>
          </cell>
          <cell r="L797">
            <v>435000</v>
          </cell>
          <cell r="M797">
            <v>1304</v>
          </cell>
        </row>
        <row r="798">
          <cell r="K798">
            <v>0</v>
          </cell>
          <cell r="L798">
            <v>276000</v>
          </cell>
          <cell r="M798">
            <v>1304</v>
          </cell>
        </row>
        <row r="799">
          <cell r="K799">
            <v>0</v>
          </cell>
          <cell r="L799">
            <v>112000</v>
          </cell>
          <cell r="M799">
            <v>1304</v>
          </cell>
        </row>
        <row r="800">
          <cell r="K800">
            <v>0</v>
          </cell>
          <cell r="L800">
            <v>100000</v>
          </cell>
          <cell r="M800">
            <v>1304</v>
          </cell>
        </row>
        <row r="801">
          <cell r="K801">
            <v>0</v>
          </cell>
          <cell r="L801">
            <v>100000</v>
          </cell>
          <cell r="M801">
            <v>1304</v>
          </cell>
        </row>
        <row r="802">
          <cell r="K802">
            <v>0</v>
          </cell>
          <cell r="L802">
            <v>8000</v>
          </cell>
          <cell r="M802">
            <v>1304</v>
          </cell>
        </row>
        <row r="803">
          <cell r="K803">
            <v>14250000</v>
          </cell>
          <cell r="L803">
            <v>0</v>
          </cell>
          <cell r="M803">
            <v>1300</v>
          </cell>
        </row>
        <row r="804">
          <cell r="K804">
            <v>13453500</v>
          </cell>
          <cell r="L804">
            <v>0</v>
          </cell>
          <cell r="M804">
            <v>1300</v>
          </cell>
        </row>
        <row r="805">
          <cell r="K805">
            <v>0</v>
          </cell>
          <cell r="L805">
            <v>4765731813</v>
          </cell>
          <cell r="M805">
            <v>5300</v>
          </cell>
        </row>
        <row r="806">
          <cell r="K806">
            <v>0</v>
          </cell>
          <cell r="L806">
            <v>1028306801</v>
          </cell>
          <cell r="M806">
            <v>5301</v>
          </cell>
        </row>
        <row r="807">
          <cell r="K807">
            <v>0</v>
          </cell>
          <cell r="L807">
            <v>550513524</v>
          </cell>
          <cell r="M807">
            <v>1306</v>
          </cell>
        </row>
        <row r="808">
          <cell r="K808">
            <v>0</v>
          </cell>
          <cell r="L808">
            <v>285553531</v>
          </cell>
          <cell r="M808">
            <v>1307</v>
          </cell>
        </row>
        <row r="809">
          <cell r="K809">
            <v>0</v>
          </cell>
          <cell r="L809">
            <v>266105706</v>
          </cell>
          <cell r="M809">
            <v>1308</v>
          </cell>
        </row>
        <row r="810">
          <cell r="K810">
            <v>0</v>
          </cell>
          <cell r="L810">
            <v>256505985</v>
          </cell>
          <cell r="M810">
            <v>1309</v>
          </cell>
        </row>
        <row r="811">
          <cell r="K811">
            <v>0</v>
          </cell>
          <cell r="L811">
            <v>245820000</v>
          </cell>
          <cell r="M811">
            <v>1310</v>
          </cell>
        </row>
        <row r="812">
          <cell r="K812">
            <v>0</v>
          </cell>
          <cell r="L812">
            <v>241065627</v>
          </cell>
          <cell r="M812">
            <v>1311</v>
          </cell>
        </row>
        <row r="813">
          <cell r="K813">
            <v>0</v>
          </cell>
          <cell r="L813">
            <v>213004919</v>
          </cell>
          <cell r="M813">
            <v>1312</v>
          </cell>
        </row>
        <row r="814">
          <cell r="K814">
            <v>0</v>
          </cell>
          <cell r="L814">
            <v>181200000</v>
          </cell>
          <cell r="M814">
            <v>1313</v>
          </cell>
        </row>
        <row r="815">
          <cell r="K815">
            <v>0</v>
          </cell>
          <cell r="L815">
            <v>171390000</v>
          </cell>
          <cell r="M815">
            <v>1314</v>
          </cell>
        </row>
        <row r="816">
          <cell r="K816">
            <v>0</v>
          </cell>
          <cell r="L816">
            <v>159636330</v>
          </cell>
          <cell r="M816">
            <v>1315</v>
          </cell>
        </row>
        <row r="817">
          <cell r="K817">
            <v>0</v>
          </cell>
          <cell r="L817">
            <v>155000000</v>
          </cell>
          <cell r="M817">
            <v>1316</v>
          </cell>
        </row>
        <row r="818">
          <cell r="K818">
            <v>0</v>
          </cell>
          <cell r="L818">
            <v>153246980</v>
          </cell>
          <cell r="M818">
            <v>1317</v>
          </cell>
        </row>
        <row r="819">
          <cell r="K819">
            <v>0</v>
          </cell>
          <cell r="L819">
            <v>107624340</v>
          </cell>
          <cell r="M819">
            <v>1318</v>
          </cell>
        </row>
        <row r="820">
          <cell r="K820">
            <v>0</v>
          </cell>
          <cell r="L820">
            <v>86000000</v>
          </cell>
          <cell r="M820">
            <v>1300</v>
          </cell>
        </row>
        <row r="821">
          <cell r="K821">
            <v>0</v>
          </cell>
          <cell r="L821">
            <v>81480000</v>
          </cell>
          <cell r="M821">
            <v>1300</v>
          </cell>
        </row>
        <row r="822">
          <cell r="K822">
            <v>0</v>
          </cell>
          <cell r="L822">
            <v>77502000</v>
          </cell>
          <cell r="M822">
            <v>1300</v>
          </cell>
        </row>
        <row r="823">
          <cell r="K823">
            <v>0</v>
          </cell>
          <cell r="L823">
            <v>67957602</v>
          </cell>
          <cell r="M823">
            <v>1300</v>
          </cell>
        </row>
        <row r="824">
          <cell r="K824">
            <v>0</v>
          </cell>
          <cell r="L824">
            <v>65573500</v>
          </cell>
          <cell r="M824">
            <v>1300</v>
          </cell>
        </row>
        <row r="825">
          <cell r="K825">
            <v>0</v>
          </cell>
          <cell r="L825">
            <v>48276397</v>
          </cell>
          <cell r="M825">
            <v>1300</v>
          </cell>
        </row>
        <row r="826">
          <cell r="K826">
            <v>0</v>
          </cell>
          <cell r="L826">
            <v>39200000</v>
          </cell>
          <cell r="M826">
            <v>1300</v>
          </cell>
        </row>
        <row r="827">
          <cell r="K827">
            <v>0</v>
          </cell>
          <cell r="L827">
            <v>36000000</v>
          </cell>
          <cell r="M827">
            <v>1300</v>
          </cell>
        </row>
        <row r="828">
          <cell r="K828">
            <v>0</v>
          </cell>
          <cell r="L828">
            <v>29745000</v>
          </cell>
          <cell r="M828">
            <v>1300</v>
          </cell>
        </row>
        <row r="829">
          <cell r="K829">
            <v>0</v>
          </cell>
          <cell r="L829">
            <v>25120120</v>
          </cell>
          <cell r="M829">
            <v>1300</v>
          </cell>
        </row>
        <row r="830">
          <cell r="K830">
            <v>0</v>
          </cell>
          <cell r="L830">
            <v>23587196</v>
          </cell>
          <cell r="M830">
            <v>1300</v>
          </cell>
        </row>
        <row r="831">
          <cell r="K831">
            <v>0</v>
          </cell>
          <cell r="L831">
            <v>23503447</v>
          </cell>
          <cell r="M831">
            <v>1300</v>
          </cell>
        </row>
        <row r="832">
          <cell r="K832">
            <v>0</v>
          </cell>
          <cell r="L832">
            <v>21736480</v>
          </cell>
          <cell r="M832">
            <v>1300</v>
          </cell>
        </row>
        <row r="833">
          <cell r="K833">
            <v>0</v>
          </cell>
          <cell r="L833">
            <v>20766924</v>
          </cell>
          <cell r="M833">
            <v>1300</v>
          </cell>
        </row>
        <row r="834">
          <cell r="K834">
            <v>0</v>
          </cell>
          <cell r="L834">
            <v>18620800</v>
          </cell>
          <cell r="M834">
            <v>1300</v>
          </cell>
        </row>
        <row r="835">
          <cell r="K835">
            <v>0</v>
          </cell>
          <cell r="L835">
            <v>17362000</v>
          </cell>
          <cell r="M835">
            <v>1300</v>
          </cell>
        </row>
        <row r="836">
          <cell r="K836">
            <v>0</v>
          </cell>
          <cell r="L836">
            <v>17331200</v>
          </cell>
          <cell r="M836">
            <v>1300</v>
          </cell>
        </row>
        <row r="837">
          <cell r="K837">
            <v>0</v>
          </cell>
          <cell r="L837">
            <v>15248000</v>
          </cell>
          <cell r="M837">
            <v>1300</v>
          </cell>
        </row>
        <row r="838">
          <cell r="K838">
            <v>0</v>
          </cell>
          <cell r="L838">
            <v>11905000</v>
          </cell>
          <cell r="M838">
            <v>1300</v>
          </cell>
        </row>
        <row r="839">
          <cell r="K839">
            <v>0</v>
          </cell>
          <cell r="L839">
            <v>11875000</v>
          </cell>
          <cell r="M839">
            <v>1300</v>
          </cell>
        </row>
        <row r="840">
          <cell r="K840">
            <v>0</v>
          </cell>
          <cell r="L840">
            <v>11630200</v>
          </cell>
          <cell r="M840">
            <v>1300</v>
          </cell>
        </row>
        <row r="841">
          <cell r="K841">
            <v>0</v>
          </cell>
          <cell r="L841">
            <v>10800000</v>
          </cell>
          <cell r="M841">
            <v>1300</v>
          </cell>
        </row>
        <row r="842">
          <cell r="K842">
            <v>0</v>
          </cell>
          <cell r="L842">
            <v>10000000</v>
          </cell>
          <cell r="M842">
            <v>1300</v>
          </cell>
        </row>
        <row r="843">
          <cell r="K843">
            <v>0</v>
          </cell>
          <cell r="L843">
            <v>9940000</v>
          </cell>
          <cell r="M843">
            <v>1300</v>
          </cell>
        </row>
        <row r="844">
          <cell r="K844">
            <v>0</v>
          </cell>
          <cell r="L844">
            <v>8352000</v>
          </cell>
          <cell r="M844">
            <v>1300</v>
          </cell>
        </row>
        <row r="845">
          <cell r="K845">
            <v>0</v>
          </cell>
          <cell r="L845">
            <v>8059800</v>
          </cell>
          <cell r="M845">
            <v>1300</v>
          </cell>
        </row>
        <row r="846">
          <cell r="K846">
            <v>0</v>
          </cell>
          <cell r="L846">
            <v>7633000</v>
          </cell>
          <cell r="M846">
            <v>1300</v>
          </cell>
        </row>
        <row r="847">
          <cell r="K847">
            <v>0</v>
          </cell>
          <cell r="L847">
            <v>7375000</v>
          </cell>
          <cell r="M847">
            <v>1300</v>
          </cell>
        </row>
        <row r="848">
          <cell r="K848">
            <v>0</v>
          </cell>
          <cell r="L848">
            <v>6820000</v>
          </cell>
          <cell r="M848">
            <v>1300</v>
          </cell>
        </row>
        <row r="849">
          <cell r="K849">
            <v>0</v>
          </cell>
          <cell r="L849">
            <v>6474000</v>
          </cell>
          <cell r="M849">
            <v>1300</v>
          </cell>
        </row>
        <row r="850">
          <cell r="K850">
            <v>0</v>
          </cell>
          <cell r="L850">
            <v>5714500</v>
          </cell>
          <cell r="M850">
            <v>1300</v>
          </cell>
        </row>
        <row r="851">
          <cell r="K851">
            <v>0</v>
          </cell>
          <cell r="L851">
            <v>5104350</v>
          </cell>
          <cell r="M851">
            <v>1300</v>
          </cell>
        </row>
        <row r="852">
          <cell r="K852">
            <v>0</v>
          </cell>
          <cell r="L852">
            <v>5000000</v>
          </cell>
          <cell r="M852">
            <v>1300</v>
          </cell>
        </row>
        <row r="853">
          <cell r="K853">
            <v>0</v>
          </cell>
          <cell r="L853">
            <v>4930000</v>
          </cell>
          <cell r="M853">
            <v>1300</v>
          </cell>
        </row>
        <row r="854">
          <cell r="K854">
            <v>0</v>
          </cell>
          <cell r="L854">
            <v>4510000</v>
          </cell>
          <cell r="M854">
            <v>1300</v>
          </cell>
        </row>
        <row r="855">
          <cell r="K855">
            <v>0</v>
          </cell>
          <cell r="L855">
            <v>4030000</v>
          </cell>
          <cell r="M855">
            <v>1300</v>
          </cell>
        </row>
        <row r="856">
          <cell r="K856">
            <v>0</v>
          </cell>
          <cell r="L856">
            <v>3600000</v>
          </cell>
          <cell r="M856">
            <v>1300</v>
          </cell>
        </row>
        <row r="857">
          <cell r="K857">
            <v>0</v>
          </cell>
          <cell r="L857">
            <v>3500000</v>
          </cell>
          <cell r="M857">
            <v>1300</v>
          </cell>
        </row>
        <row r="858">
          <cell r="K858">
            <v>0</v>
          </cell>
          <cell r="L858">
            <v>2500000</v>
          </cell>
          <cell r="M858">
            <v>1300</v>
          </cell>
        </row>
        <row r="859">
          <cell r="K859">
            <v>0</v>
          </cell>
          <cell r="L859">
            <v>2350250</v>
          </cell>
          <cell r="M859">
            <v>1300</v>
          </cell>
        </row>
        <row r="860">
          <cell r="K860">
            <v>0</v>
          </cell>
          <cell r="L860">
            <v>2244100</v>
          </cell>
          <cell r="M860">
            <v>1300</v>
          </cell>
        </row>
        <row r="861">
          <cell r="K861">
            <v>0</v>
          </cell>
          <cell r="L861">
            <v>1975100</v>
          </cell>
          <cell r="M861">
            <v>1300</v>
          </cell>
        </row>
        <row r="862">
          <cell r="K862">
            <v>0</v>
          </cell>
          <cell r="L862">
            <v>1754000</v>
          </cell>
          <cell r="M862">
            <v>1300</v>
          </cell>
        </row>
        <row r="863">
          <cell r="K863">
            <v>0</v>
          </cell>
          <cell r="L863">
            <v>1754000</v>
          </cell>
          <cell r="M863">
            <v>1300</v>
          </cell>
        </row>
        <row r="864">
          <cell r="K864">
            <v>0</v>
          </cell>
          <cell r="L864">
            <v>1695000</v>
          </cell>
          <cell r="M864">
            <v>1300</v>
          </cell>
        </row>
        <row r="865">
          <cell r="K865">
            <v>0</v>
          </cell>
          <cell r="L865">
            <v>1695000</v>
          </cell>
          <cell r="M865">
            <v>1300</v>
          </cell>
        </row>
        <row r="866">
          <cell r="K866">
            <v>0</v>
          </cell>
          <cell r="L866">
            <v>1695000</v>
          </cell>
          <cell r="M866">
            <v>1300</v>
          </cell>
        </row>
        <row r="867">
          <cell r="K867">
            <v>0</v>
          </cell>
          <cell r="L867">
            <v>1679500</v>
          </cell>
          <cell r="M867">
            <v>1300</v>
          </cell>
        </row>
        <row r="868">
          <cell r="K868">
            <v>0</v>
          </cell>
          <cell r="L868">
            <v>1650000</v>
          </cell>
          <cell r="M868">
            <v>1300</v>
          </cell>
        </row>
        <row r="869">
          <cell r="K869">
            <v>0</v>
          </cell>
          <cell r="L869">
            <v>1604312</v>
          </cell>
          <cell r="M869">
            <v>1300</v>
          </cell>
        </row>
        <row r="870">
          <cell r="K870">
            <v>0</v>
          </cell>
          <cell r="L870">
            <v>1504000</v>
          </cell>
          <cell r="M870">
            <v>1300</v>
          </cell>
        </row>
        <row r="871">
          <cell r="K871">
            <v>0</v>
          </cell>
          <cell r="L871">
            <v>1465000</v>
          </cell>
          <cell r="M871">
            <v>1300</v>
          </cell>
        </row>
        <row r="872">
          <cell r="K872">
            <v>0</v>
          </cell>
          <cell r="L872">
            <v>1425500</v>
          </cell>
          <cell r="M872">
            <v>1300</v>
          </cell>
        </row>
        <row r="873">
          <cell r="K873">
            <v>0</v>
          </cell>
          <cell r="L873">
            <v>1425500</v>
          </cell>
          <cell r="M873">
            <v>1300</v>
          </cell>
        </row>
        <row r="874">
          <cell r="K874">
            <v>0</v>
          </cell>
          <cell r="L874">
            <v>1425500</v>
          </cell>
          <cell r="M874">
            <v>1300</v>
          </cell>
        </row>
        <row r="875">
          <cell r="K875">
            <v>0</v>
          </cell>
          <cell r="L875">
            <v>1425500</v>
          </cell>
          <cell r="M875">
            <v>1300</v>
          </cell>
        </row>
        <row r="876">
          <cell r="K876">
            <v>0</v>
          </cell>
          <cell r="L876">
            <v>1420500</v>
          </cell>
          <cell r="M876">
            <v>1300</v>
          </cell>
        </row>
        <row r="877">
          <cell r="K877">
            <v>0</v>
          </cell>
          <cell r="L877">
            <v>1352000</v>
          </cell>
          <cell r="M877">
            <v>1300</v>
          </cell>
        </row>
        <row r="878">
          <cell r="K878">
            <v>0</v>
          </cell>
          <cell r="L878">
            <v>1000000</v>
          </cell>
          <cell r="M878">
            <v>1300</v>
          </cell>
        </row>
        <row r="879">
          <cell r="K879">
            <v>0</v>
          </cell>
          <cell r="L879">
            <v>969616</v>
          </cell>
          <cell r="M879">
            <v>1300</v>
          </cell>
        </row>
        <row r="880">
          <cell r="K880">
            <v>0</v>
          </cell>
          <cell r="L880">
            <v>862500</v>
          </cell>
          <cell r="M880">
            <v>1300</v>
          </cell>
        </row>
        <row r="881">
          <cell r="K881">
            <v>0</v>
          </cell>
          <cell r="L881">
            <v>581000</v>
          </cell>
          <cell r="M881">
            <v>1300</v>
          </cell>
        </row>
        <row r="882">
          <cell r="K882">
            <v>0</v>
          </cell>
          <cell r="L882">
            <v>440000</v>
          </cell>
          <cell r="M882">
            <v>1300</v>
          </cell>
        </row>
        <row r="883">
          <cell r="K883">
            <v>0</v>
          </cell>
          <cell r="L883">
            <v>369000</v>
          </cell>
          <cell r="M883">
            <v>1300</v>
          </cell>
        </row>
        <row r="884">
          <cell r="K884">
            <v>0</v>
          </cell>
          <cell r="L884">
            <v>269000</v>
          </cell>
          <cell r="M884">
            <v>1300</v>
          </cell>
        </row>
        <row r="885">
          <cell r="K885">
            <v>0</v>
          </cell>
          <cell r="L885">
            <v>269000</v>
          </cell>
          <cell r="M885">
            <v>1300</v>
          </cell>
        </row>
        <row r="886">
          <cell r="K886">
            <v>0</v>
          </cell>
          <cell r="L886">
            <v>269000</v>
          </cell>
          <cell r="M886">
            <v>1300</v>
          </cell>
        </row>
        <row r="887">
          <cell r="K887">
            <v>0</v>
          </cell>
          <cell r="L887">
            <v>269000</v>
          </cell>
          <cell r="M887">
            <v>1300</v>
          </cell>
        </row>
        <row r="888">
          <cell r="K888">
            <v>0</v>
          </cell>
          <cell r="L888">
            <v>269000</v>
          </cell>
          <cell r="M888">
            <v>1300</v>
          </cell>
        </row>
        <row r="889">
          <cell r="K889">
            <v>0</v>
          </cell>
          <cell r="L889">
            <v>269000</v>
          </cell>
          <cell r="M889">
            <v>1300</v>
          </cell>
        </row>
        <row r="890">
          <cell r="K890">
            <v>0</v>
          </cell>
          <cell r="L890">
            <v>269000</v>
          </cell>
          <cell r="M890">
            <v>1300</v>
          </cell>
        </row>
        <row r="891">
          <cell r="K891">
            <v>0</v>
          </cell>
          <cell r="L891">
            <v>269000</v>
          </cell>
          <cell r="M891">
            <v>1300</v>
          </cell>
        </row>
        <row r="892">
          <cell r="K892">
            <v>0</v>
          </cell>
          <cell r="L892">
            <v>269000</v>
          </cell>
          <cell r="M892">
            <v>1300</v>
          </cell>
        </row>
        <row r="893">
          <cell r="K893">
            <v>0</v>
          </cell>
          <cell r="L893">
            <v>269000</v>
          </cell>
          <cell r="M893">
            <v>1300</v>
          </cell>
        </row>
        <row r="894">
          <cell r="K894">
            <v>0</v>
          </cell>
          <cell r="L894">
            <v>269000</v>
          </cell>
          <cell r="M894">
            <v>1300</v>
          </cell>
        </row>
        <row r="895">
          <cell r="K895">
            <v>0</v>
          </cell>
          <cell r="L895">
            <v>269000</v>
          </cell>
          <cell r="M895">
            <v>1300</v>
          </cell>
        </row>
        <row r="896">
          <cell r="K896">
            <v>0</v>
          </cell>
          <cell r="L896">
            <v>269000</v>
          </cell>
          <cell r="M896">
            <v>1300</v>
          </cell>
        </row>
        <row r="897">
          <cell r="K897">
            <v>0</v>
          </cell>
          <cell r="L897">
            <v>269000</v>
          </cell>
          <cell r="M897">
            <v>1300</v>
          </cell>
        </row>
        <row r="898">
          <cell r="K898">
            <v>0</v>
          </cell>
          <cell r="L898">
            <v>269000</v>
          </cell>
          <cell r="M898">
            <v>1300</v>
          </cell>
        </row>
        <row r="899">
          <cell r="K899">
            <v>0</v>
          </cell>
          <cell r="L899">
            <v>269000</v>
          </cell>
          <cell r="M899">
            <v>1300</v>
          </cell>
        </row>
        <row r="900">
          <cell r="K900">
            <v>0</v>
          </cell>
          <cell r="L900">
            <v>269000</v>
          </cell>
          <cell r="M900">
            <v>1300</v>
          </cell>
        </row>
        <row r="901">
          <cell r="K901">
            <v>0</v>
          </cell>
          <cell r="L901">
            <v>269000</v>
          </cell>
          <cell r="M901">
            <v>1300</v>
          </cell>
        </row>
        <row r="902">
          <cell r="K902">
            <v>0</v>
          </cell>
          <cell r="L902">
            <v>269000</v>
          </cell>
          <cell r="M902">
            <v>1300</v>
          </cell>
        </row>
        <row r="903">
          <cell r="K903">
            <v>0</v>
          </cell>
          <cell r="L903">
            <v>269000</v>
          </cell>
          <cell r="M903">
            <v>1300</v>
          </cell>
        </row>
        <row r="904">
          <cell r="K904">
            <v>0</v>
          </cell>
          <cell r="L904">
            <v>269000</v>
          </cell>
          <cell r="M904">
            <v>1300</v>
          </cell>
        </row>
        <row r="905">
          <cell r="K905">
            <v>0</v>
          </cell>
          <cell r="L905">
            <v>225000</v>
          </cell>
          <cell r="M905">
            <v>1300</v>
          </cell>
        </row>
        <row r="906">
          <cell r="K906">
            <v>0</v>
          </cell>
          <cell r="L906">
            <v>112500</v>
          </cell>
          <cell r="M906">
            <v>1300</v>
          </cell>
        </row>
        <row r="907">
          <cell r="K907">
            <v>0</v>
          </cell>
          <cell r="L907">
            <v>45290</v>
          </cell>
          <cell r="M907">
            <v>1300</v>
          </cell>
        </row>
        <row r="908">
          <cell r="K908">
            <v>0</v>
          </cell>
          <cell r="L908">
            <v>2086000000</v>
          </cell>
          <cell r="M908">
            <v>1320</v>
          </cell>
        </row>
        <row r="909">
          <cell r="K909">
            <v>0</v>
          </cell>
          <cell r="L909">
            <v>1041000000</v>
          </cell>
          <cell r="M909">
            <v>1320</v>
          </cell>
        </row>
        <row r="910">
          <cell r="K910">
            <v>0</v>
          </cell>
          <cell r="L910">
            <v>1189863488</v>
          </cell>
          <cell r="M910">
            <v>1302</v>
          </cell>
        </row>
        <row r="911">
          <cell r="K911">
            <v>0</v>
          </cell>
          <cell r="L911">
            <v>1131615115</v>
          </cell>
          <cell r="M911">
            <v>1302</v>
          </cell>
        </row>
        <row r="912">
          <cell r="K912">
            <v>0</v>
          </cell>
          <cell r="L912">
            <v>35029934</v>
          </cell>
          <cell r="M912">
            <v>1302</v>
          </cell>
        </row>
        <row r="913">
          <cell r="K913">
            <v>0</v>
          </cell>
          <cell r="L913">
            <v>28047360</v>
          </cell>
          <cell r="M913">
            <v>1302</v>
          </cell>
        </row>
        <row r="914">
          <cell r="K914">
            <v>0</v>
          </cell>
          <cell r="L914">
            <v>23904000</v>
          </cell>
          <cell r="M914">
            <v>1302</v>
          </cell>
        </row>
        <row r="915">
          <cell r="K915">
            <v>0</v>
          </cell>
          <cell r="L915">
            <v>11801547</v>
          </cell>
          <cell r="M915">
            <v>1302</v>
          </cell>
        </row>
        <row r="916">
          <cell r="K916">
            <v>0</v>
          </cell>
          <cell r="L916">
            <v>11686400</v>
          </cell>
          <cell r="M916">
            <v>1302</v>
          </cell>
        </row>
        <row r="917">
          <cell r="K917">
            <v>0</v>
          </cell>
          <cell r="L917">
            <v>5538240</v>
          </cell>
          <cell r="M917">
            <v>1302</v>
          </cell>
        </row>
        <row r="918">
          <cell r="K918">
            <v>0</v>
          </cell>
          <cell r="L918">
            <v>3228300</v>
          </cell>
          <cell r="M918">
            <v>1302</v>
          </cell>
        </row>
        <row r="919">
          <cell r="K919">
            <v>0</v>
          </cell>
          <cell r="L919">
            <v>2989458</v>
          </cell>
          <cell r="M919">
            <v>1302</v>
          </cell>
        </row>
        <row r="920">
          <cell r="K920">
            <v>0</v>
          </cell>
          <cell r="L920">
            <v>2351231</v>
          </cell>
          <cell r="M920">
            <v>1302</v>
          </cell>
        </row>
        <row r="921">
          <cell r="K921">
            <v>0</v>
          </cell>
          <cell r="L921">
            <v>2068400</v>
          </cell>
          <cell r="M921">
            <v>1302</v>
          </cell>
        </row>
        <row r="922">
          <cell r="K922">
            <v>0</v>
          </cell>
          <cell r="L922">
            <v>1484020</v>
          </cell>
          <cell r="M922">
            <v>1302</v>
          </cell>
        </row>
        <row r="923">
          <cell r="K923">
            <v>0</v>
          </cell>
          <cell r="L923">
            <v>1178528</v>
          </cell>
          <cell r="M923">
            <v>1302</v>
          </cell>
        </row>
        <row r="924">
          <cell r="K924">
            <v>0</v>
          </cell>
          <cell r="L924">
            <v>450528</v>
          </cell>
          <cell r="M924">
            <v>1302</v>
          </cell>
        </row>
        <row r="925">
          <cell r="K925">
            <v>0</v>
          </cell>
          <cell r="L925">
            <v>351827</v>
          </cell>
          <cell r="M925">
            <v>1302</v>
          </cell>
        </row>
        <row r="926">
          <cell r="K926">
            <v>0</v>
          </cell>
          <cell r="L926">
            <v>317304</v>
          </cell>
          <cell r="M926">
            <v>1302</v>
          </cell>
        </row>
        <row r="927">
          <cell r="K927">
            <v>0</v>
          </cell>
          <cell r="L927">
            <v>297856</v>
          </cell>
          <cell r="M927">
            <v>1302</v>
          </cell>
        </row>
        <row r="928">
          <cell r="K928">
            <v>0</v>
          </cell>
          <cell r="L928">
            <v>257296</v>
          </cell>
          <cell r="M928">
            <v>1302</v>
          </cell>
        </row>
        <row r="929">
          <cell r="K929">
            <v>0</v>
          </cell>
          <cell r="L929">
            <v>241748</v>
          </cell>
          <cell r="M929">
            <v>1302</v>
          </cell>
        </row>
        <row r="930">
          <cell r="K930">
            <v>0</v>
          </cell>
          <cell r="L930">
            <v>230295</v>
          </cell>
          <cell r="M930">
            <v>1302</v>
          </cell>
        </row>
        <row r="931">
          <cell r="K931">
            <v>0</v>
          </cell>
          <cell r="L931">
            <v>199306</v>
          </cell>
          <cell r="M931">
            <v>1302</v>
          </cell>
        </row>
        <row r="932">
          <cell r="K932">
            <v>0</v>
          </cell>
          <cell r="L932">
            <v>123240</v>
          </cell>
          <cell r="M932">
            <v>1302</v>
          </cell>
        </row>
        <row r="933">
          <cell r="K933">
            <v>0</v>
          </cell>
          <cell r="L933">
            <v>98592</v>
          </cell>
          <cell r="M933">
            <v>1302</v>
          </cell>
        </row>
        <row r="934">
          <cell r="K934">
            <v>0</v>
          </cell>
          <cell r="L934">
            <v>71313</v>
          </cell>
          <cell r="M934">
            <v>1302</v>
          </cell>
        </row>
        <row r="935">
          <cell r="K935">
            <v>0</v>
          </cell>
          <cell r="L935">
            <v>64740</v>
          </cell>
          <cell r="M935">
            <v>1302</v>
          </cell>
        </row>
        <row r="936">
          <cell r="K936">
            <v>0</v>
          </cell>
          <cell r="L936">
            <v>53560</v>
          </cell>
          <cell r="M936">
            <v>1302</v>
          </cell>
        </row>
        <row r="937">
          <cell r="K937">
            <v>0</v>
          </cell>
          <cell r="L937">
            <v>49140</v>
          </cell>
          <cell r="M937">
            <v>1302</v>
          </cell>
        </row>
        <row r="938">
          <cell r="K938">
            <v>0</v>
          </cell>
          <cell r="L938">
            <v>48620</v>
          </cell>
          <cell r="M938">
            <v>1302</v>
          </cell>
        </row>
        <row r="939">
          <cell r="K939">
            <v>0</v>
          </cell>
          <cell r="L939">
            <v>41600</v>
          </cell>
          <cell r="M939">
            <v>1302</v>
          </cell>
        </row>
        <row r="940">
          <cell r="K940">
            <v>0</v>
          </cell>
          <cell r="L940">
            <v>40560</v>
          </cell>
          <cell r="M940">
            <v>1302</v>
          </cell>
        </row>
        <row r="941">
          <cell r="K941">
            <v>0</v>
          </cell>
          <cell r="L941">
            <v>31980</v>
          </cell>
          <cell r="M941">
            <v>1302</v>
          </cell>
        </row>
        <row r="942">
          <cell r="K942">
            <v>0</v>
          </cell>
          <cell r="L942">
            <v>28600</v>
          </cell>
          <cell r="M942">
            <v>1302</v>
          </cell>
        </row>
        <row r="943">
          <cell r="K943">
            <v>0</v>
          </cell>
          <cell r="L943">
            <v>23400</v>
          </cell>
          <cell r="M943">
            <v>1302</v>
          </cell>
        </row>
        <row r="944">
          <cell r="K944">
            <v>0</v>
          </cell>
          <cell r="L944">
            <v>21840</v>
          </cell>
          <cell r="M944">
            <v>1302</v>
          </cell>
        </row>
        <row r="945">
          <cell r="K945">
            <v>0</v>
          </cell>
          <cell r="L945">
            <v>18200</v>
          </cell>
          <cell r="M945">
            <v>1302</v>
          </cell>
        </row>
        <row r="946">
          <cell r="K946">
            <v>0</v>
          </cell>
          <cell r="L946">
            <v>16000</v>
          </cell>
          <cell r="M946">
            <v>1302</v>
          </cell>
        </row>
        <row r="947">
          <cell r="K947">
            <v>0</v>
          </cell>
          <cell r="L947">
            <v>14864</v>
          </cell>
          <cell r="M947">
            <v>1302</v>
          </cell>
        </row>
        <row r="948">
          <cell r="K948">
            <v>0</v>
          </cell>
          <cell r="L948">
            <v>14560</v>
          </cell>
          <cell r="M948">
            <v>1302</v>
          </cell>
        </row>
        <row r="949">
          <cell r="K949">
            <v>0</v>
          </cell>
          <cell r="L949">
            <v>12800</v>
          </cell>
          <cell r="M949">
            <v>1302</v>
          </cell>
        </row>
        <row r="950">
          <cell r="K950">
            <v>0</v>
          </cell>
          <cell r="L950">
            <v>12480</v>
          </cell>
          <cell r="M950">
            <v>1302</v>
          </cell>
        </row>
        <row r="951">
          <cell r="K951">
            <v>0</v>
          </cell>
          <cell r="L951">
            <v>9880</v>
          </cell>
          <cell r="M951">
            <v>1302</v>
          </cell>
        </row>
        <row r="952">
          <cell r="K952">
            <v>0</v>
          </cell>
          <cell r="L952">
            <v>6400</v>
          </cell>
          <cell r="M952">
            <v>1302</v>
          </cell>
        </row>
        <row r="953">
          <cell r="K953">
            <v>0</v>
          </cell>
          <cell r="L953">
            <v>6000</v>
          </cell>
          <cell r="M953">
            <v>1302</v>
          </cell>
        </row>
        <row r="954">
          <cell r="K954">
            <v>0</v>
          </cell>
          <cell r="L954">
            <v>5200</v>
          </cell>
          <cell r="M954">
            <v>1302</v>
          </cell>
        </row>
        <row r="955">
          <cell r="K955">
            <v>0</v>
          </cell>
          <cell r="L955">
            <v>3744</v>
          </cell>
          <cell r="M955">
            <v>1302</v>
          </cell>
        </row>
        <row r="956">
          <cell r="K956">
            <v>0</v>
          </cell>
          <cell r="L956">
            <v>2080</v>
          </cell>
          <cell r="M956">
            <v>1302</v>
          </cell>
        </row>
        <row r="957">
          <cell r="K957">
            <v>0</v>
          </cell>
          <cell r="L957">
            <v>1884</v>
          </cell>
          <cell r="M957">
            <v>1302</v>
          </cell>
        </row>
        <row r="958">
          <cell r="K958">
            <v>0</v>
          </cell>
          <cell r="L958">
            <v>433523949</v>
          </cell>
          <cell r="M958">
            <v>1305</v>
          </cell>
        </row>
        <row r="959">
          <cell r="K959">
            <v>0</v>
          </cell>
          <cell r="L959">
            <v>98312545</v>
          </cell>
          <cell r="M959">
            <v>1200</v>
          </cell>
        </row>
        <row r="960">
          <cell r="K960">
            <v>0</v>
          </cell>
          <cell r="L960">
            <v>48294412</v>
          </cell>
          <cell r="M960">
            <v>1200</v>
          </cell>
        </row>
        <row r="961">
          <cell r="K961">
            <v>0</v>
          </cell>
          <cell r="L961">
            <v>41125270</v>
          </cell>
          <cell r="M961">
            <v>1200</v>
          </cell>
        </row>
        <row r="962">
          <cell r="K962">
            <v>0</v>
          </cell>
          <cell r="L962">
            <v>39111740</v>
          </cell>
          <cell r="M962">
            <v>1200</v>
          </cell>
        </row>
        <row r="963">
          <cell r="K963">
            <v>0</v>
          </cell>
          <cell r="L963">
            <v>37090189</v>
          </cell>
          <cell r="M963">
            <v>1200</v>
          </cell>
        </row>
        <row r="964">
          <cell r="K964">
            <v>0</v>
          </cell>
          <cell r="L964">
            <v>36457585</v>
          </cell>
          <cell r="M964">
            <v>1200</v>
          </cell>
        </row>
        <row r="965">
          <cell r="K965">
            <v>0</v>
          </cell>
          <cell r="L965">
            <v>25588640</v>
          </cell>
          <cell r="M965">
            <v>1200</v>
          </cell>
        </row>
        <row r="966">
          <cell r="K966">
            <v>0</v>
          </cell>
          <cell r="L966">
            <v>17439192</v>
          </cell>
          <cell r="M966">
            <v>1200</v>
          </cell>
        </row>
        <row r="967">
          <cell r="K967">
            <v>0</v>
          </cell>
          <cell r="L967">
            <v>14232861</v>
          </cell>
          <cell r="M967">
            <v>1200</v>
          </cell>
        </row>
        <row r="968">
          <cell r="K968">
            <v>0</v>
          </cell>
          <cell r="L968">
            <v>13587738</v>
          </cell>
          <cell r="M968">
            <v>1200</v>
          </cell>
        </row>
        <row r="969">
          <cell r="K969">
            <v>0</v>
          </cell>
          <cell r="L969">
            <v>13113131</v>
          </cell>
          <cell r="M969">
            <v>1200</v>
          </cell>
        </row>
        <row r="970">
          <cell r="K970">
            <v>0</v>
          </cell>
          <cell r="L970">
            <v>13072950</v>
          </cell>
          <cell r="M970">
            <v>1200</v>
          </cell>
        </row>
        <row r="971">
          <cell r="K971">
            <v>0</v>
          </cell>
          <cell r="L971">
            <v>12796548</v>
          </cell>
          <cell r="M971">
            <v>1200</v>
          </cell>
        </row>
        <row r="972">
          <cell r="K972">
            <v>0</v>
          </cell>
          <cell r="L972">
            <v>11496876</v>
          </cell>
          <cell r="M972">
            <v>1200</v>
          </cell>
        </row>
        <row r="973">
          <cell r="K973">
            <v>0</v>
          </cell>
          <cell r="L973">
            <v>7038600</v>
          </cell>
          <cell r="M973">
            <v>1200</v>
          </cell>
        </row>
        <row r="974">
          <cell r="K974">
            <v>0</v>
          </cell>
          <cell r="L974">
            <v>4939100</v>
          </cell>
          <cell r="M974">
            <v>1200</v>
          </cell>
        </row>
        <row r="975">
          <cell r="K975">
            <v>0</v>
          </cell>
          <cell r="L975">
            <v>3735600</v>
          </cell>
          <cell r="M975">
            <v>1200</v>
          </cell>
        </row>
        <row r="976">
          <cell r="K976">
            <v>0</v>
          </cell>
          <cell r="L976">
            <v>2365200</v>
          </cell>
          <cell r="M976">
            <v>1200</v>
          </cell>
        </row>
        <row r="977">
          <cell r="K977">
            <v>0</v>
          </cell>
          <cell r="L977">
            <v>2262660</v>
          </cell>
          <cell r="M977">
            <v>1200</v>
          </cell>
        </row>
        <row r="978">
          <cell r="K978">
            <v>0</v>
          </cell>
          <cell r="L978">
            <v>1939094</v>
          </cell>
          <cell r="M978">
            <v>1200</v>
          </cell>
        </row>
        <row r="979">
          <cell r="K979">
            <v>0</v>
          </cell>
          <cell r="L979">
            <v>1005550</v>
          </cell>
          <cell r="M979">
            <v>1200</v>
          </cell>
        </row>
        <row r="980">
          <cell r="K980">
            <v>0</v>
          </cell>
          <cell r="L980">
            <v>884000</v>
          </cell>
          <cell r="M980">
            <v>1200</v>
          </cell>
        </row>
        <row r="981">
          <cell r="K981">
            <v>0</v>
          </cell>
          <cell r="L981">
            <v>327800</v>
          </cell>
          <cell r="M981">
            <v>1200</v>
          </cell>
        </row>
        <row r="982">
          <cell r="K982">
            <v>0</v>
          </cell>
          <cell r="L982">
            <v>225000</v>
          </cell>
          <cell r="M982">
            <v>1200</v>
          </cell>
        </row>
        <row r="983">
          <cell r="K983">
            <v>0</v>
          </cell>
          <cell r="L983">
            <v>208930</v>
          </cell>
          <cell r="M983">
            <v>1200</v>
          </cell>
        </row>
        <row r="984">
          <cell r="K984">
            <v>0</v>
          </cell>
          <cell r="L984">
            <v>15075000</v>
          </cell>
          <cell r="M984">
            <v>1300</v>
          </cell>
        </row>
        <row r="985">
          <cell r="K985">
            <v>0</v>
          </cell>
          <cell r="L985">
            <v>1257085650</v>
          </cell>
          <cell r="M985">
            <v>5409</v>
          </cell>
        </row>
        <row r="986">
          <cell r="K986">
            <v>0</v>
          </cell>
          <cell r="L986">
            <v>99271833</v>
          </cell>
          <cell r="M986">
            <v>1401</v>
          </cell>
        </row>
        <row r="987">
          <cell r="K987">
            <v>0</v>
          </cell>
          <cell r="L987">
            <v>31000000</v>
          </cell>
          <cell r="M987">
            <v>1402</v>
          </cell>
        </row>
        <row r="988">
          <cell r="K988">
            <v>0</v>
          </cell>
          <cell r="L988">
            <v>16666000</v>
          </cell>
          <cell r="M988">
            <v>1400</v>
          </cell>
        </row>
        <row r="989">
          <cell r="K989">
            <v>0</v>
          </cell>
          <cell r="L989">
            <v>16344000</v>
          </cell>
          <cell r="M989">
            <v>1400</v>
          </cell>
        </row>
        <row r="990">
          <cell r="K990">
            <v>0</v>
          </cell>
          <cell r="L990">
            <v>10000000</v>
          </cell>
          <cell r="M990">
            <v>1400</v>
          </cell>
        </row>
        <row r="991">
          <cell r="K991">
            <v>0</v>
          </cell>
          <cell r="L991">
            <v>8145867</v>
          </cell>
          <cell r="M991">
            <v>1400</v>
          </cell>
        </row>
        <row r="992">
          <cell r="K992">
            <v>0</v>
          </cell>
          <cell r="L992">
            <v>7930832</v>
          </cell>
          <cell r="M992">
            <v>1400</v>
          </cell>
        </row>
        <row r="993">
          <cell r="K993">
            <v>0</v>
          </cell>
          <cell r="L993">
            <v>6096168</v>
          </cell>
          <cell r="M993">
            <v>1400</v>
          </cell>
        </row>
        <row r="994">
          <cell r="K994">
            <v>0</v>
          </cell>
          <cell r="L994">
            <v>3823296</v>
          </cell>
          <cell r="M994">
            <v>1400</v>
          </cell>
        </row>
        <row r="995">
          <cell r="K995">
            <v>0</v>
          </cell>
          <cell r="L995">
            <v>3721998</v>
          </cell>
          <cell r="M995">
            <v>1400</v>
          </cell>
        </row>
        <row r="996">
          <cell r="K996">
            <v>0</v>
          </cell>
          <cell r="L996">
            <v>2563965</v>
          </cell>
          <cell r="M996">
            <v>1400</v>
          </cell>
        </row>
        <row r="997">
          <cell r="K997">
            <v>0</v>
          </cell>
          <cell r="L997">
            <v>1477600</v>
          </cell>
          <cell r="M997">
            <v>1400</v>
          </cell>
        </row>
        <row r="998">
          <cell r="K998">
            <v>0</v>
          </cell>
          <cell r="L998">
            <v>1404187</v>
          </cell>
          <cell r="M998">
            <v>1400</v>
          </cell>
        </row>
        <row r="999">
          <cell r="K999">
            <v>0</v>
          </cell>
          <cell r="L999">
            <v>200000</v>
          </cell>
          <cell r="M999">
            <v>1400</v>
          </cell>
        </row>
        <row r="1000">
          <cell r="K1000">
            <v>0</v>
          </cell>
          <cell r="L1000">
            <v>3383147205</v>
          </cell>
          <cell r="M1000">
            <v>1301</v>
          </cell>
        </row>
        <row r="1001">
          <cell r="K1001">
            <v>0</v>
          </cell>
          <cell r="L1001">
            <v>417211372</v>
          </cell>
          <cell r="M1001">
            <v>6500</v>
          </cell>
        </row>
        <row r="1002">
          <cell r="K1002">
            <v>0</v>
          </cell>
          <cell r="L1002">
            <v>2465386667</v>
          </cell>
          <cell r="M1002">
            <v>1600</v>
          </cell>
        </row>
        <row r="1003">
          <cell r="K1003">
            <v>0</v>
          </cell>
          <cell r="L1003">
            <v>794939261</v>
          </cell>
          <cell r="M1003">
            <v>1600</v>
          </cell>
        </row>
        <row r="1004">
          <cell r="K1004">
            <v>0</v>
          </cell>
          <cell r="L1004">
            <v>5202410959</v>
          </cell>
          <cell r="M1004">
            <v>1720</v>
          </cell>
        </row>
        <row r="1005">
          <cell r="K1005">
            <v>0</v>
          </cell>
          <cell r="L1005">
            <v>297624780</v>
          </cell>
          <cell r="M1005">
            <v>1800</v>
          </cell>
        </row>
        <row r="1006">
          <cell r="K1006">
            <v>0</v>
          </cell>
          <cell r="L1006">
            <v>291091771</v>
          </cell>
          <cell r="M1006">
            <v>1800</v>
          </cell>
        </row>
        <row r="1007">
          <cell r="K1007">
            <v>0</v>
          </cell>
          <cell r="L1007">
            <v>254343312</v>
          </cell>
          <cell r="M1007">
            <v>1800</v>
          </cell>
        </row>
        <row r="1008">
          <cell r="K1008">
            <v>0</v>
          </cell>
          <cell r="L1008">
            <v>236358408</v>
          </cell>
          <cell r="M1008">
            <v>1800</v>
          </cell>
        </row>
        <row r="1009">
          <cell r="K1009">
            <v>0</v>
          </cell>
          <cell r="L1009">
            <v>218849336</v>
          </cell>
          <cell r="M1009">
            <v>1800</v>
          </cell>
        </row>
        <row r="1010">
          <cell r="K1010">
            <v>0</v>
          </cell>
          <cell r="L1010">
            <v>218331136</v>
          </cell>
          <cell r="M1010">
            <v>1800</v>
          </cell>
        </row>
        <row r="1011">
          <cell r="K1011">
            <v>0</v>
          </cell>
          <cell r="L1011">
            <v>215339851</v>
          </cell>
          <cell r="M1011">
            <v>1800</v>
          </cell>
        </row>
        <row r="1012">
          <cell r="K1012">
            <v>0</v>
          </cell>
          <cell r="L1012">
            <v>212932005</v>
          </cell>
          <cell r="M1012">
            <v>1800</v>
          </cell>
        </row>
        <row r="1013">
          <cell r="K1013">
            <v>0</v>
          </cell>
          <cell r="L1013">
            <v>200029650</v>
          </cell>
          <cell r="M1013">
            <v>1800</v>
          </cell>
        </row>
        <row r="1014">
          <cell r="K1014">
            <v>0</v>
          </cell>
          <cell r="L1014">
            <v>194953313</v>
          </cell>
          <cell r="M1014">
            <v>1800</v>
          </cell>
        </row>
        <row r="1015">
          <cell r="K1015">
            <v>0</v>
          </cell>
          <cell r="L1015">
            <v>190976457</v>
          </cell>
          <cell r="M1015">
            <v>1800</v>
          </cell>
        </row>
        <row r="1016">
          <cell r="K1016">
            <v>0</v>
          </cell>
          <cell r="L1016">
            <v>190535268</v>
          </cell>
          <cell r="M1016">
            <v>1800</v>
          </cell>
        </row>
        <row r="1017">
          <cell r="K1017">
            <v>0</v>
          </cell>
          <cell r="L1017">
            <v>190392160</v>
          </cell>
          <cell r="M1017">
            <v>1800</v>
          </cell>
        </row>
        <row r="1018">
          <cell r="K1018">
            <v>0</v>
          </cell>
          <cell r="L1018">
            <v>189029499</v>
          </cell>
          <cell r="M1018">
            <v>1800</v>
          </cell>
        </row>
        <row r="1019">
          <cell r="K1019">
            <v>0</v>
          </cell>
          <cell r="L1019">
            <v>187008570</v>
          </cell>
          <cell r="M1019">
            <v>1800</v>
          </cell>
        </row>
        <row r="1020">
          <cell r="K1020">
            <v>0</v>
          </cell>
          <cell r="L1020">
            <v>182849328</v>
          </cell>
          <cell r="M1020">
            <v>1800</v>
          </cell>
        </row>
        <row r="1021">
          <cell r="K1021">
            <v>0</v>
          </cell>
          <cell r="L1021">
            <v>179278515</v>
          </cell>
          <cell r="M1021">
            <v>1800</v>
          </cell>
        </row>
        <row r="1022">
          <cell r="K1022">
            <v>0</v>
          </cell>
          <cell r="L1022">
            <v>178583874</v>
          </cell>
          <cell r="M1022">
            <v>1800</v>
          </cell>
        </row>
        <row r="1023">
          <cell r="K1023">
            <v>0</v>
          </cell>
          <cell r="L1023">
            <v>174947137</v>
          </cell>
          <cell r="M1023">
            <v>1800</v>
          </cell>
        </row>
        <row r="1024">
          <cell r="K1024">
            <v>0</v>
          </cell>
          <cell r="L1024">
            <v>169396806</v>
          </cell>
          <cell r="M1024">
            <v>1800</v>
          </cell>
        </row>
        <row r="1025">
          <cell r="K1025">
            <v>0</v>
          </cell>
          <cell r="L1025">
            <v>166501566</v>
          </cell>
          <cell r="M1025">
            <v>1800</v>
          </cell>
        </row>
        <row r="1026">
          <cell r="K1026">
            <v>0</v>
          </cell>
          <cell r="L1026">
            <v>164662816</v>
          </cell>
          <cell r="M1026">
            <v>1800</v>
          </cell>
        </row>
        <row r="1027">
          <cell r="K1027">
            <v>0</v>
          </cell>
          <cell r="L1027">
            <v>162181496</v>
          </cell>
          <cell r="M1027">
            <v>1800</v>
          </cell>
        </row>
        <row r="1028">
          <cell r="K1028">
            <v>0</v>
          </cell>
          <cell r="L1028">
            <v>158651933</v>
          </cell>
          <cell r="M1028">
            <v>1800</v>
          </cell>
        </row>
        <row r="1029">
          <cell r="K1029">
            <v>0</v>
          </cell>
          <cell r="L1029">
            <v>152910765</v>
          </cell>
          <cell r="M1029">
            <v>1800</v>
          </cell>
        </row>
        <row r="1030">
          <cell r="K1030">
            <v>0</v>
          </cell>
          <cell r="L1030">
            <v>131235104</v>
          </cell>
          <cell r="M1030">
            <v>1800</v>
          </cell>
        </row>
        <row r="1031">
          <cell r="K1031">
            <v>0</v>
          </cell>
          <cell r="L1031">
            <v>128930675</v>
          </cell>
          <cell r="M1031">
            <v>1800</v>
          </cell>
        </row>
        <row r="1032">
          <cell r="K1032">
            <v>0</v>
          </cell>
          <cell r="L1032">
            <v>124440497</v>
          </cell>
          <cell r="M1032">
            <v>1800</v>
          </cell>
        </row>
        <row r="1033">
          <cell r="K1033">
            <v>0</v>
          </cell>
          <cell r="L1033">
            <v>123066479</v>
          </cell>
          <cell r="M1033">
            <v>1800</v>
          </cell>
        </row>
        <row r="1034">
          <cell r="K1034">
            <v>0</v>
          </cell>
          <cell r="L1034">
            <v>121279842</v>
          </cell>
          <cell r="M1034">
            <v>1800</v>
          </cell>
        </row>
        <row r="1035">
          <cell r="K1035">
            <v>0</v>
          </cell>
          <cell r="L1035">
            <v>117205675</v>
          </cell>
          <cell r="M1035">
            <v>1800</v>
          </cell>
        </row>
        <row r="1036">
          <cell r="K1036">
            <v>0</v>
          </cell>
          <cell r="L1036">
            <v>112344260</v>
          </cell>
          <cell r="M1036">
            <v>1800</v>
          </cell>
        </row>
        <row r="1037">
          <cell r="K1037">
            <v>0</v>
          </cell>
          <cell r="L1037">
            <v>111622586</v>
          </cell>
          <cell r="M1037">
            <v>1800</v>
          </cell>
        </row>
        <row r="1038">
          <cell r="K1038">
            <v>0</v>
          </cell>
          <cell r="L1038">
            <v>110862644</v>
          </cell>
          <cell r="M1038">
            <v>1800</v>
          </cell>
        </row>
        <row r="1039">
          <cell r="K1039">
            <v>0</v>
          </cell>
          <cell r="L1039">
            <v>110196658</v>
          </cell>
          <cell r="M1039">
            <v>1800</v>
          </cell>
        </row>
        <row r="1040">
          <cell r="K1040">
            <v>0</v>
          </cell>
          <cell r="L1040">
            <v>108490925</v>
          </cell>
          <cell r="M1040">
            <v>1800</v>
          </cell>
        </row>
        <row r="1041">
          <cell r="K1041">
            <v>0</v>
          </cell>
          <cell r="L1041">
            <v>107287652</v>
          </cell>
          <cell r="M1041">
            <v>1800</v>
          </cell>
        </row>
        <row r="1042">
          <cell r="K1042">
            <v>0</v>
          </cell>
          <cell r="L1042">
            <v>104594810</v>
          </cell>
          <cell r="M1042">
            <v>1800</v>
          </cell>
        </row>
        <row r="1043">
          <cell r="K1043">
            <v>0</v>
          </cell>
          <cell r="L1043">
            <v>103514256</v>
          </cell>
          <cell r="M1043">
            <v>1800</v>
          </cell>
        </row>
        <row r="1044">
          <cell r="K1044">
            <v>0</v>
          </cell>
          <cell r="L1044">
            <v>103325040</v>
          </cell>
          <cell r="M1044">
            <v>1800</v>
          </cell>
        </row>
        <row r="1045">
          <cell r="K1045">
            <v>0</v>
          </cell>
          <cell r="L1045">
            <v>103253700</v>
          </cell>
          <cell r="M1045">
            <v>1800</v>
          </cell>
        </row>
        <row r="1046">
          <cell r="K1046">
            <v>0</v>
          </cell>
          <cell r="L1046">
            <v>103170592</v>
          </cell>
          <cell r="M1046">
            <v>1800</v>
          </cell>
        </row>
        <row r="1047">
          <cell r="K1047">
            <v>0</v>
          </cell>
          <cell r="L1047">
            <v>103008513</v>
          </cell>
          <cell r="M1047">
            <v>1800</v>
          </cell>
        </row>
        <row r="1048">
          <cell r="K1048">
            <v>0</v>
          </cell>
          <cell r="L1048">
            <v>100986624</v>
          </cell>
          <cell r="M1048">
            <v>1800</v>
          </cell>
        </row>
        <row r="1049">
          <cell r="K1049">
            <v>0</v>
          </cell>
          <cell r="L1049">
            <v>100544990</v>
          </cell>
          <cell r="M1049">
            <v>1800</v>
          </cell>
        </row>
        <row r="1050">
          <cell r="K1050">
            <v>0</v>
          </cell>
          <cell r="L1050">
            <v>100383360</v>
          </cell>
          <cell r="M1050">
            <v>1800</v>
          </cell>
        </row>
        <row r="1051">
          <cell r="K1051">
            <v>0</v>
          </cell>
          <cell r="L1051">
            <v>100000000</v>
          </cell>
          <cell r="M1051">
            <v>1800</v>
          </cell>
        </row>
        <row r="1052">
          <cell r="K1052">
            <v>0</v>
          </cell>
          <cell r="L1052">
            <v>99891558</v>
          </cell>
          <cell r="M1052">
            <v>1800</v>
          </cell>
        </row>
        <row r="1053">
          <cell r="K1053">
            <v>0</v>
          </cell>
          <cell r="L1053">
            <v>99459640</v>
          </cell>
          <cell r="M1053">
            <v>1800</v>
          </cell>
        </row>
        <row r="1054">
          <cell r="K1054">
            <v>0</v>
          </cell>
          <cell r="L1054">
            <v>98763700</v>
          </cell>
          <cell r="M1054">
            <v>1800</v>
          </cell>
        </row>
        <row r="1055">
          <cell r="K1055">
            <v>0</v>
          </cell>
          <cell r="L1055">
            <v>97922448</v>
          </cell>
          <cell r="M1055">
            <v>1800</v>
          </cell>
        </row>
        <row r="1056">
          <cell r="K1056">
            <v>0</v>
          </cell>
          <cell r="L1056">
            <v>97896071</v>
          </cell>
          <cell r="M1056">
            <v>1800</v>
          </cell>
        </row>
        <row r="1057">
          <cell r="K1057">
            <v>0</v>
          </cell>
          <cell r="L1057">
            <v>97778503</v>
          </cell>
          <cell r="M1057">
            <v>1800</v>
          </cell>
        </row>
        <row r="1058">
          <cell r="K1058">
            <v>0</v>
          </cell>
          <cell r="L1058">
            <v>97670328</v>
          </cell>
          <cell r="M1058">
            <v>1800</v>
          </cell>
        </row>
        <row r="1059">
          <cell r="K1059">
            <v>0</v>
          </cell>
          <cell r="L1059">
            <v>97548516</v>
          </cell>
          <cell r="M1059">
            <v>1800</v>
          </cell>
        </row>
        <row r="1060">
          <cell r="K1060">
            <v>0</v>
          </cell>
          <cell r="L1060">
            <v>96951096</v>
          </cell>
          <cell r="M1060">
            <v>1800</v>
          </cell>
        </row>
        <row r="1061">
          <cell r="K1061">
            <v>0</v>
          </cell>
          <cell r="L1061">
            <v>96415911</v>
          </cell>
          <cell r="M1061">
            <v>1800</v>
          </cell>
        </row>
        <row r="1062">
          <cell r="K1062">
            <v>0</v>
          </cell>
          <cell r="L1062">
            <v>96250153</v>
          </cell>
          <cell r="M1062">
            <v>1800</v>
          </cell>
        </row>
        <row r="1063">
          <cell r="K1063">
            <v>0</v>
          </cell>
          <cell r="L1063">
            <v>96167136</v>
          </cell>
          <cell r="M1063">
            <v>1800</v>
          </cell>
        </row>
        <row r="1064">
          <cell r="K1064">
            <v>0</v>
          </cell>
          <cell r="L1064">
            <v>95933280</v>
          </cell>
          <cell r="M1064">
            <v>1800</v>
          </cell>
        </row>
        <row r="1065">
          <cell r="K1065">
            <v>0</v>
          </cell>
          <cell r="L1065">
            <v>95922240</v>
          </cell>
          <cell r="M1065">
            <v>1800</v>
          </cell>
        </row>
        <row r="1066">
          <cell r="K1066">
            <v>0</v>
          </cell>
          <cell r="L1066">
            <v>95742945</v>
          </cell>
          <cell r="M1066">
            <v>1800</v>
          </cell>
        </row>
        <row r="1067">
          <cell r="K1067">
            <v>0</v>
          </cell>
          <cell r="L1067">
            <v>95329592</v>
          </cell>
          <cell r="M1067">
            <v>1800</v>
          </cell>
        </row>
        <row r="1068">
          <cell r="K1068">
            <v>0</v>
          </cell>
          <cell r="L1068">
            <v>95164740</v>
          </cell>
          <cell r="M1068">
            <v>1800</v>
          </cell>
        </row>
        <row r="1069">
          <cell r="K1069">
            <v>0</v>
          </cell>
          <cell r="L1069">
            <v>95115272</v>
          </cell>
          <cell r="M1069">
            <v>1800</v>
          </cell>
        </row>
        <row r="1070">
          <cell r="K1070">
            <v>0</v>
          </cell>
          <cell r="L1070">
            <v>94787784</v>
          </cell>
          <cell r="M1070">
            <v>1800</v>
          </cell>
        </row>
        <row r="1071">
          <cell r="K1071">
            <v>0</v>
          </cell>
          <cell r="L1071">
            <v>94716292</v>
          </cell>
          <cell r="M1071">
            <v>1800</v>
          </cell>
        </row>
        <row r="1072">
          <cell r="K1072">
            <v>0</v>
          </cell>
          <cell r="L1072">
            <v>94608074</v>
          </cell>
          <cell r="M1072">
            <v>1800</v>
          </cell>
        </row>
        <row r="1073">
          <cell r="K1073">
            <v>0</v>
          </cell>
          <cell r="L1073">
            <v>94211250</v>
          </cell>
          <cell r="M1073">
            <v>1800</v>
          </cell>
        </row>
        <row r="1074">
          <cell r="K1074">
            <v>0</v>
          </cell>
          <cell r="L1074">
            <v>93846060</v>
          </cell>
          <cell r="M1074">
            <v>1800</v>
          </cell>
        </row>
        <row r="1075">
          <cell r="K1075">
            <v>0</v>
          </cell>
          <cell r="L1075">
            <v>93188341</v>
          </cell>
          <cell r="M1075">
            <v>1800</v>
          </cell>
        </row>
        <row r="1076">
          <cell r="K1076">
            <v>0</v>
          </cell>
          <cell r="L1076">
            <v>91814640</v>
          </cell>
          <cell r="M1076">
            <v>1800</v>
          </cell>
        </row>
        <row r="1077">
          <cell r="K1077">
            <v>0</v>
          </cell>
          <cell r="L1077">
            <v>91330827</v>
          </cell>
          <cell r="M1077">
            <v>1800</v>
          </cell>
        </row>
        <row r="1078">
          <cell r="K1078">
            <v>0</v>
          </cell>
          <cell r="L1078">
            <v>90138705</v>
          </cell>
          <cell r="M1078">
            <v>1800</v>
          </cell>
        </row>
        <row r="1079">
          <cell r="K1079">
            <v>0</v>
          </cell>
          <cell r="L1079">
            <v>89973380</v>
          </cell>
          <cell r="M1079">
            <v>1800</v>
          </cell>
        </row>
        <row r="1080">
          <cell r="K1080">
            <v>0</v>
          </cell>
          <cell r="L1080">
            <v>89226852</v>
          </cell>
          <cell r="M1080">
            <v>1800</v>
          </cell>
        </row>
        <row r="1081">
          <cell r="K1081">
            <v>0</v>
          </cell>
          <cell r="L1081">
            <v>89217050</v>
          </cell>
          <cell r="M1081">
            <v>1800</v>
          </cell>
        </row>
        <row r="1082">
          <cell r="K1082">
            <v>0</v>
          </cell>
          <cell r="L1082">
            <v>89139528</v>
          </cell>
          <cell r="M1082">
            <v>1800</v>
          </cell>
        </row>
        <row r="1083">
          <cell r="K1083">
            <v>0</v>
          </cell>
          <cell r="L1083">
            <v>89043130</v>
          </cell>
          <cell r="M1083">
            <v>1800</v>
          </cell>
        </row>
        <row r="1084">
          <cell r="K1084">
            <v>0</v>
          </cell>
          <cell r="L1084">
            <v>88969083</v>
          </cell>
          <cell r="M1084">
            <v>1800</v>
          </cell>
        </row>
        <row r="1085">
          <cell r="K1085">
            <v>0</v>
          </cell>
          <cell r="L1085">
            <v>88659900</v>
          </cell>
          <cell r="M1085">
            <v>1800</v>
          </cell>
        </row>
        <row r="1086">
          <cell r="K1086">
            <v>0</v>
          </cell>
          <cell r="L1086">
            <v>88357083</v>
          </cell>
          <cell r="M1086">
            <v>1800</v>
          </cell>
        </row>
        <row r="1087">
          <cell r="K1087">
            <v>0</v>
          </cell>
          <cell r="L1087">
            <v>87546756</v>
          </cell>
          <cell r="M1087">
            <v>1800</v>
          </cell>
        </row>
        <row r="1088">
          <cell r="K1088">
            <v>0</v>
          </cell>
          <cell r="L1088">
            <v>86676024</v>
          </cell>
          <cell r="M1088">
            <v>1800</v>
          </cell>
        </row>
        <row r="1089">
          <cell r="K1089">
            <v>0</v>
          </cell>
          <cell r="L1089">
            <v>84075950</v>
          </cell>
          <cell r="M1089">
            <v>1800</v>
          </cell>
        </row>
        <row r="1090">
          <cell r="K1090">
            <v>0</v>
          </cell>
          <cell r="L1090">
            <v>80407089</v>
          </cell>
          <cell r="M1090">
            <v>1800</v>
          </cell>
        </row>
        <row r="1091">
          <cell r="K1091">
            <v>0</v>
          </cell>
          <cell r="L1091">
            <v>73545080</v>
          </cell>
          <cell r="M1091">
            <v>1800</v>
          </cell>
        </row>
        <row r="1092">
          <cell r="K1092">
            <v>0</v>
          </cell>
          <cell r="L1092">
            <v>69891281</v>
          </cell>
          <cell r="M1092">
            <v>1800</v>
          </cell>
        </row>
        <row r="1093">
          <cell r="K1093">
            <v>0</v>
          </cell>
          <cell r="L1093">
            <v>69786962</v>
          </cell>
          <cell r="M1093">
            <v>1800</v>
          </cell>
        </row>
        <row r="1094">
          <cell r="K1094">
            <v>0</v>
          </cell>
          <cell r="L1094">
            <v>69322108</v>
          </cell>
          <cell r="M1094">
            <v>1800</v>
          </cell>
        </row>
        <row r="1095">
          <cell r="K1095">
            <v>0</v>
          </cell>
          <cell r="L1095">
            <v>66309472</v>
          </cell>
          <cell r="M1095">
            <v>1800</v>
          </cell>
        </row>
        <row r="1096">
          <cell r="K1096">
            <v>0</v>
          </cell>
          <cell r="L1096">
            <v>65538212</v>
          </cell>
          <cell r="M1096">
            <v>1800</v>
          </cell>
        </row>
        <row r="1097">
          <cell r="K1097">
            <v>0</v>
          </cell>
          <cell r="L1097">
            <v>64897741</v>
          </cell>
          <cell r="M1097">
            <v>1800</v>
          </cell>
        </row>
        <row r="1098">
          <cell r="K1098">
            <v>0</v>
          </cell>
          <cell r="L1098">
            <v>64451382</v>
          </cell>
          <cell r="M1098">
            <v>1800</v>
          </cell>
        </row>
        <row r="1099">
          <cell r="K1099">
            <v>0</v>
          </cell>
          <cell r="L1099">
            <v>63848886</v>
          </cell>
          <cell r="M1099">
            <v>1800</v>
          </cell>
        </row>
        <row r="1100">
          <cell r="K1100">
            <v>0</v>
          </cell>
          <cell r="L1100">
            <v>61930422</v>
          </cell>
          <cell r="M1100">
            <v>1800</v>
          </cell>
        </row>
        <row r="1101">
          <cell r="K1101">
            <v>0</v>
          </cell>
          <cell r="L1101">
            <v>59442680</v>
          </cell>
          <cell r="M1101">
            <v>1800</v>
          </cell>
        </row>
        <row r="1102">
          <cell r="K1102">
            <v>0</v>
          </cell>
          <cell r="L1102">
            <v>59238760</v>
          </cell>
          <cell r="M1102">
            <v>1800</v>
          </cell>
        </row>
        <row r="1103">
          <cell r="K1103">
            <v>0</v>
          </cell>
          <cell r="L1103">
            <v>57610679</v>
          </cell>
          <cell r="M1103">
            <v>1800</v>
          </cell>
        </row>
        <row r="1104">
          <cell r="K1104">
            <v>0</v>
          </cell>
          <cell r="L1104">
            <v>56169764</v>
          </cell>
          <cell r="M1104">
            <v>1800</v>
          </cell>
        </row>
        <row r="1105">
          <cell r="K1105">
            <v>0</v>
          </cell>
          <cell r="L1105">
            <v>56134078</v>
          </cell>
          <cell r="M1105">
            <v>1800</v>
          </cell>
        </row>
        <row r="1106">
          <cell r="K1106">
            <v>0</v>
          </cell>
          <cell r="L1106">
            <v>55818504</v>
          </cell>
          <cell r="M1106">
            <v>1800</v>
          </cell>
        </row>
        <row r="1107">
          <cell r="K1107">
            <v>0</v>
          </cell>
          <cell r="L1107">
            <v>55606435</v>
          </cell>
          <cell r="M1107">
            <v>1800</v>
          </cell>
        </row>
        <row r="1108">
          <cell r="K1108">
            <v>0</v>
          </cell>
          <cell r="L1108">
            <v>52460969</v>
          </cell>
          <cell r="M1108">
            <v>1800</v>
          </cell>
        </row>
        <row r="1109">
          <cell r="K1109">
            <v>0</v>
          </cell>
          <cell r="L1109">
            <v>52282539</v>
          </cell>
          <cell r="M1109">
            <v>1800</v>
          </cell>
        </row>
        <row r="1110">
          <cell r="K1110">
            <v>0</v>
          </cell>
          <cell r="L1110">
            <v>49519830</v>
          </cell>
          <cell r="M1110">
            <v>1800</v>
          </cell>
        </row>
        <row r="1111">
          <cell r="K1111">
            <v>0</v>
          </cell>
          <cell r="L1111">
            <v>47866549</v>
          </cell>
          <cell r="M1111">
            <v>1800</v>
          </cell>
        </row>
        <row r="1112">
          <cell r="K1112">
            <v>0</v>
          </cell>
          <cell r="L1112">
            <v>45931000</v>
          </cell>
          <cell r="M1112">
            <v>1800</v>
          </cell>
        </row>
        <row r="1113">
          <cell r="K1113">
            <v>0</v>
          </cell>
          <cell r="L1113">
            <v>44896328</v>
          </cell>
          <cell r="M1113">
            <v>1800</v>
          </cell>
        </row>
        <row r="1114">
          <cell r="K1114">
            <v>0</v>
          </cell>
          <cell r="L1114">
            <v>42715684</v>
          </cell>
          <cell r="M1114">
            <v>1800</v>
          </cell>
        </row>
        <row r="1115">
          <cell r="K1115">
            <v>0</v>
          </cell>
          <cell r="L1115">
            <v>41511785</v>
          </cell>
          <cell r="M1115">
            <v>1800</v>
          </cell>
        </row>
        <row r="1116">
          <cell r="K1116">
            <v>0</v>
          </cell>
          <cell r="L1116">
            <v>38675997</v>
          </cell>
          <cell r="M1116">
            <v>1800</v>
          </cell>
        </row>
        <row r="1117">
          <cell r="K1117">
            <v>0</v>
          </cell>
          <cell r="L1117">
            <v>36116448</v>
          </cell>
          <cell r="M1117">
            <v>1800</v>
          </cell>
        </row>
        <row r="1118">
          <cell r="K1118">
            <v>0</v>
          </cell>
          <cell r="L1118">
            <v>29607435</v>
          </cell>
          <cell r="M1118">
            <v>1800</v>
          </cell>
        </row>
        <row r="1119">
          <cell r="K1119">
            <v>0</v>
          </cell>
          <cell r="L1119">
            <v>28644847</v>
          </cell>
          <cell r="M1119">
            <v>1800</v>
          </cell>
        </row>
        <row r="1120">
          <cell r="K1120">
            <v>0</v>
          </cell>
          <cell r="L1120">
            <v>28048410</v>
          </cell>
          <cell r="M1120">
            <v>1800</v>
          </cell>
        </row>
        <row r="1121">
          <cell r="K1121">
            <v>0</v>
          </cell>
          <cell r="L1121">
            <v>26597340</v>
          </cell>
          <cell r="M1121">
            <v>1800</v>
          </cell>
        </row>
        <row r="1122">
          <cell r="K1122">
            <v>0</v>
          </cell>
          <cell r="L1122">
            <v>23443992</v>
          </cell>
          <cell r="M1122">
            <v>1800</v>
          </cell>
        </row>
        <row r="1123">
          <cell r="K1123">
            <v>0</v>
          </cell>
          <cell r="L1123">
            <v>23341655</v>
          </cell>
          <cell r="M1123">
            <v>1800</v>
          </cell>
        </row>
        <row r="1124">
          <cell r="K1124">
            <v>0</v>
          </cell>
          <cell r="L1124">
            <v>23078874</v>
          </cell>
          <cell r="M1124">
            <v>1800</v>
          </cell>
        </row>
        <row r="1125">
          <cell r="K1125">
            <v>0</v>
          </cell>
          <cell r="L1125">
            <v>22479140</v>
          </cell>
          <cell r="M1125">
            <v>1800</v>
          </cell>
        </row>
        <row r="1126">
          <cell r="K1126">
            <v>0</v>
          </cell>
          <cell r="L1126">
            <v>22191939</v>
          </cell>
          <cell r="M1126">
            <v>1800</v>
          </cell>
        </row>
        <row r="1127">
          <cell r="K1127">
            <v>0</v>
          </cell>
          <cell r="L1127">
            <v>22132836</v>
          </cell>
          <cell r="M1127">
            <v>1800</v>
          </cell>
        </row>
        <row r="1128">
          <cell r="K1128">
            <v>0</v>
          </cell>
          <cell r="L1128">
            <v>22086009</v>
          </cell>
          <cell r="M1128">
            <v>1800</v>
          </cell>
        </row>
        <row r="1129">
          <cell r="K1129">
            <v>0</v>
          </cell>
          <cell r="L1129">
            <v>21817244</v>
          </cell>
          <cell r="M1129">
            <v>1800</v>
          </cell>
        </row>
        <row r="1130">
          <cell r="K1130">
            <v>0</v>
          </cell>
          <cell r="L1130">
            <v>21742200</v>
          </cell>
          <cell r="M1130">
            <v>1800</v>
          </cell>
        </row>
        <row r="1131">
          <cell r="K1131">
            <v>0</v>
          </cell>
          <cell r="L1131">
            <v>21470724</v>
          </cell>
          <cell r="M1131">
            <v>1800</v>
          </cell>
        </row>
        <row r="1132">
          <cell r="K1132">
            <v>0</v>
          </cell>
          <cell r="L1132">
            <v>21371960</v>
          </cell>
          <cell r="M1132">
            <v>1800</v>
          </cell>
        </row>
        <row r="1133">
          <cell r="K1133">
            <v>0</v>
          </cell>
          <cell r="L1133">
            <v>19690312</v>
          </cell>
          <cell r="M1133">
            <v>1800</v>
          </cell>
        </row>
        <row r="1134">
          <cell r="K1134">
            <v>0</v>
          </cell>
          <cell r="L1134">
            <v>19575234</v>
          </cell>
          <cell r="M1134">
            <v>1800</v>
          </cell>
        </row>
        <row r="1135">
          <cell r="K1135">
            <v>0</v>
          </cell>
          <cell r="L1135">
            <v>19024540</v>
          </cell>
          <cell r="M1135">
            <v>1800</v>
          </cell>
        </row>
        <row r="1136">
          <cell r="K1136">
            <v>0</v>
          </cell>
          <cell r="L1136">
            <v>19006083</v>
          </cell>
          <cell r="M1136">
            <v>1800</v>
          </cell>
        </row>
        <row r="1137">
          <cell r="K1137">
            <v>0</v>
          </cell>
          <cell r="L1137">
            <v>18591270</v>
          </cell>
          <cell r="M1137">
            <v>1800</v>
          </cell>
        </row>
        <row r="1138">
          <cell r="K1138">
            <v>0</v>
          </cell>
          <cell r="L1138">
            <v>16753492</v>
          </cell>
          <cell r="M1138">
            <v>1800</v>
          </cell>
        </row>
        <row r="1139">
          <cell r="K1139">
            <v>0</v>
          </cell>
          <cell r="L1139">
            <v>16028172</v>
          </cell>
          <cell r="M1139">
            <v>1800</v>
          </cell>
        </row>
        <row r="1140">
          <cell r="K1140">
            <v>0</v>
          </cell>
          <cell r="L1140">
            <v>16025346</v>
          </cell>
          <cell r="M1140">
            <v>1800</v>
          </cell>
        </row>
        <row r="1141">
          <cell r="K1141">
            <v>0</v>
          </cell>
          <cell r="L1141">
            <v>15608937</v>
          </cell>
          <cell r="M1141">
            <v>1800</v>
          </cell>
        </row>
        <row r="1142">
          <cell r="K1142">
            <v>0</v>
          </cell>
          <cell r="L1142">
            <v>15484408</v>
          </cell>
          <cell r="M1142">
            <v>1800</v>
          </cell>
        </row>
        <row r="1143">
          <cell r="K1143">
            <v>0</v>
          </cell>
          <cell r="L1143">
            <v>15446289</v>
          </cell>
          <cell r="M1143">
            <v>1800</v>
          </cell>
        </row>
        <row r="1144">
          <cell r="K1144">
            <v>0</v>
          </cell>
          <cell r="L1144">
            <v>15011056</v>
          </cell>
          <cell r="M1144">
            <v>1800</v>
          </cell>
        </row>
        <row r="1145">
          <cell r="K1145">
            <v>0</v>
          </cell>
          <cell r="L1145">
            <v>14656392</v>
          </cell>
          <cell r="M1145">
            <v>1800</v>
          </cell>
        </row>
        <row r="1146">
          <cell r="K1146">
            <v>0</v>
          </cell>
          <cell r="L1146">
            <v>14256285</v>
          </cell>
          <cell r="M1146">
            <v>1800</v>
          </cell>
        </row>
        <row r="1147">
          <cell r="K1147">
            <v>0</v>
          </cell>
          <cell r="L1147">
            <v>14007228</v>
          </cell>
          <cell r="M1147">
            <v>1800</v>
          </cell>
        </row>
        <row r="1148">
          <cell r="K1148">
            <v>0</v>
          </cell>
          <cell r="L1148">
            <v>14007227</v>
          </cell>
          <cell r="M1148">
            <v>1800</v>
          </cell>
        </row>
        <row r="1149">
          <cell r="K1149">
            <v>0</v>
          </cell>
          <cell r="L1149">
            <v>13887045</v>
          </cell>
          <cell r="M1149">
            <v>1800</v>
          </cell>
        </row>
        <row r="1150">
          <cell r="K1150">
            <v>0</v>
          </cell>
          <cell r="L1150">
            <v>13815291</v>
          </cell>
          <cell r="M1150">
            <v>1800</v>
          </cell>
        </row>
        <row r="1151">
          <cell r="K1151">
            <v>0</v>
          </cell>
          <cell r="L1151">
            <v>13808256</v>
          </cell>
          <cell r="M1151">
            <v>1800</v>
          </cell>
        </row>
        <row r="1152">
          <cell r="K1152">
            <v>0</v>
          </cell>
          <cell r="L1152">
            <v>13395117</v>
          </cell>
          <cell r="M1152">
            <v>1800</v>
          </cell>
        </row>
        <row r="1153">
          <cell r="K1153">
            <v>0</v>
          </cell>
          <cell r="L1153">
            <v>13357484</v>
          </cell>
          <cell r="M1153">
            <v>1800</v>
          </cell>
        </row>
        <row r="1154">
          <cell r="K1154">
            <v>0</v>
          </cell>
          <cell r="L1154">
            <v>13292876</v>
          </cell>
          <cell r="M1154">
            <v>1800</v>
          </cell>
        </row>
        <row r="1155">
          <cell r="K1155">
            <v>0</v>
          </cell>
          <cell r="L1155">
            <v>12996525</v>
          </cell>
          <cell r="M1155">
            <v>1800</v>
          </cell>
        </row>
        <row r="1156">
          <cell r="K1156">
            <v>0</v>
          </cell>
          <cell r="L1156">
            <v>12851725</v>
          </cell>
          <cell r="M1156">
            <v>1800</v>
          </cell>
        </row>
        <row r="1157">
          <cell r="K1157">
            <v>0</v>
          </cell>
          <cell r="L1157">
            <v>12332620</v>
          </cell>
          <cell r="M1157">
            <v>1800</v>
          </cell>
        </row>
        <row r="1158">
          <cell r="K1158">
            <v>0</v>
          </cell>
          <cell r="L1158">
            <v>12293930</v>
          </cell>
          <cell r="M1158">
            <v>1800</v>
          </cell>
        </row>
        <row r="1159">
          <cell r="K1159">
            <v>0</v>
          </cell>
          <cell r="L1159">
            <v>12293930</v>
          </cell>
          <cell r="M1159">
            <v>1800</v>
          </cell>
        </row>
        <row r="1160">
          <cell r="K1160">
            <v>0</v>
          </cell>
          <cell r="L1160">
            <v>12293930</v>
          </cell>
          <cell r="M1160">
            <v>1800</v>
          </cell>
        </row>
        <row r="1161">
          <cell r="K1161">
            <v>0</v>
          </cell>
          <cell r="L1161">
            <v>12082146</v>
          </cell>
          <cell r="M1161">
            <v>1800</v>
          </cell>
        </row>
        <row r="1162">
          <cell r="K1162">
            <v>0</v>
          </cell>
          <cell r="L1162">
            <v>11646328</v>
          </cell>
          <cell r="M1162">
            <v>1800</v>
          </cell>
        </row>
        <row r="1163">
          <cell r="K1163">
            <v>0</v>
          </cell>
          <cell r="L1163">
            <v>10875143</v>
          </cell>
          <cell r="M1163">
            <v>1800</v>
          </cell>
        </row>
        <row r="1164">
          <cell r="K1164">
            <v>0</v>
          </cell>
          <cell r="L1164">
            <v>10845999</v>
          </cell>
          <cell r="M1164">
            <v>1800</v>
          </cell>
        </row>
        <row r="1165">
          <cell r="K1165">
            <v>0</v>
          </cell>
          <cell r="L1165">
            <v>10591056</v>
          </cell>
          <cell r="M1165">
            <v>1800</v>
          </cell>
        </row>
        <row r="1166">
          <cell r="K1166">
            <v>0</v>
          </cell>
          <cell r="L1166">
            <v>10487910</v>
          </cell>
          <cell r="M1166">
            <v>1800</v>
          </cell>
        </row>
        <row r="1167">
          <cell r="K1167">
            <v>0</v>
          </cell>
          <cell r="L1167">
            <v>10487910</v>
          </cell>
          <cell r="M1167">
            <v>1800</v>
          </cell>
        </row>
        <row r="1168">
          <cell r="K1168">
            <v>0</v>
          </cell>
          <cell r="L1168">
            <v>10487910</v>
          </cell>
          <cell r="M1168">
            <v>1800</v>
          </cell>
        </row>
        <row r="1169">
          <cell r="K1169">
            <v>0</v>
          </cell>
          <cell r="L1169">
            <v>9195185</v>
          </cell>
          <cell r="M1169">
            <v>1800</v>
          </cell>
        </row>
        <row r="1170">
          <cell r="K1170">
            <v>0</v>
          </cell>
          <cell r="L1170">
            <v>8590219</v>
          </cell>
          <cell r="M1170">
            <v>1800</v>
          </cell>
        </row>
        <row r="1171">
          <cell r="K1171">
            <v>0</v>
          </cell>
          <cell r="L1171">
            <v>7470841</v>
          </cell>
          <cell r="M1171">
            <v>1800</v>
          </cell>
        </row>
        <row r="1172">
          <cell r="K1172">
            <v>0</v>
          </cell>
          <cell r="L1172">
            <v>7154700</v>
          </cell>
          <cell r="M1172">
            <v>1800</v>
          </cell>
        </row>
        <row r="1173">
          <cell r="K1173">
            <v>0</v>
          </cell>
          <cell r="L1173">
            <v>4711775</v>
          </cell>
          <cell r="M1173">
            <v>1800</v>
          </cell>
        </row>
        <row r="1174">
          <cell r="K1174">
            <v>0</v>
          </cell>
          <cell r="L1174">
            <v>3928095</v>
          </cell>
          <cell r="M1174">
            <v>1800</v>
          </cell>
        </row>
        <row r="1175">
          <cell r="K1175">
            <v>0</v>
          </cell>
          <cell r="L1175">
            <v>2895858</v>
          </cell>
          <cell r="M1175">
            <v>1800</v>
          </cell>
        </row>
        <row r="1176">
          <cell r="K1176">
            <v>0</v>
          </cell>
          <cell r="L1176">
            <v>2592069</v>
          </cell>
          <cell r="M1176">
            <v>1800</v>
          </cell>
        </row>
        <row r="1177">
          <cell r="K1177">
            <v>0</v>
          </cell>
          <cell r="L1177">
            <v>1412889</v>
          </cell>
          <cell r="M1177">
            <v>1800</v>
          </cell>
        </row>
        <row r="1178">
          <cell r="K1178">
            <v>0</v>
          </cell>
          <cell r="L1178">
            <v>825351</v>
          </cell>
          <cell r="M1178">
            <v>1800</v>
          </cell>
        </row>
        <row r="1179">
          <cell r="K1179">
            <v>0</v>
          </cell>
          <cell r="L1179">
            <v>8000000000</v>
          </cell>
          <cell r="M1179">
            <v>1900</v>
          </cell>
        </row>
        <row r="1180">
          <cell r="K1180">
            <v>0</v>
          </cell>
          <cell r="L1180">
            <v>4000000000</v>
          </cell>
          <cell r="M1180">
            <v>1901</v>
          </cell>
        </row>
        <row r="1181">
          <cell r="K1181">
            <v>0</v>
          </cell>
          <cell r="L1181">
            <v>1004090584</v>
          </cell>
          <cell r="M1181">
            <v>20</v>
          </cell>
        </row>
        <row r="1182">
          <cell r="K1182">
            <v>0</v>
          </cell>
          <cell r="L1182">
            <v>232067372</v>
          </cell>
          <cell r="M1182">
            <v>121</v>
          </cell>
        </row>
        <row r="1183">
          <cell r="K1183">
            <v>0</v>
          </cell>
          <cell r="L1183">
            <v>127540902806</v>
          </cell>
          <cell r="M1183" t="str">
            <v>كد را وارد كنيد</v>
          </cell>
        </row>
        <row r="1184">
          <cell r="K1184">
            <v>0</v>
          </cell>
          <cell r="L1184">
            <v>137328287014</v>
          </cell>
          <cell r="M1184">
            <v>2100</v>
          </cell>
        </row>
        <row r="1185">
          <cell r="K1185">
            <v>0</v>
          </cell>
          <cell r="L1185">
            <v>4635191400</v>
          </cell>
          <cell r="M1185">
            <v>2102</v>
          </cell>
        </row>
        <row r="1186">
          <cell r="K1186">
            <v>0</v>
          </cell>
          <cell r="L1186">
            <v>646436000</v>
          </cell>
          <cell r="M1186">
            <v>2101</v>
          </cell>
        </row>
        <row r="1187">
          <cell r="K1187">
            <v>0</v>
          </cell>
          <cell r="L1187">
            <v>385587200</v>
          </cell>
          <cell r="M1187">
            <v>2103</v>
          </cell>
        </row>
        <row r="1188">
          <cell r="K1188">
            <v>0</v>
          </cell>
          <cell r="L1188">
            <v>192758802</v>
          </cell>
          <cell r="M1188">
            <v>2130</v>
          </cell>
        </row>
        <row r="1189">
          <cell r="K1189">
            <v>0</v>
          </cell>
          <cell r="L1189">
            <v>93600000</v>
          </cell>
          <cell r="M1189">
            <v>2104</v>
          </cell>
        </row>
        <row r="1190">
          <cell r="K1190">
            <v>0</v>
          </cell>
          <cell r="L1190">
            <v>3000000</v>
          </cell>
          <cell r="M1190">
            <v>2106</v>
          </cell>
        </row>
        <row r="1191">
          <cell r="K1191">
            <v>0</v>
          </cell>
          <cell r="L1191">
            <v>2950699068</v>
          </cell>
          <cell r="M1191">
            <v>2109</v>
          </cell>
        </row>
        <row r="1192">
          <cell r="K1192">
            <v>0</v>
          </cell>
          <cell r="L1192">
            <v>58935780</v>
          </cell>
          <cell r="M1192">
            <v>2131</v>
          </cell>
        </row>
        <row r="1193">
          <cell r="K1193">
            <v>0</v>
          </cell>
          <cell r="L1193">
            <v>54581540</v>
          </cell>
          <cell r="M1193">
            <v>2132</v>
          </cell>
        </row>
        <row r="1194">
          <cell r="K1194">
            <v>0</v>
          </cell>
          <cell r="L1194">
            <v>6042840</v>
          </cell>
          <cell r="M1194">
            <v>2139</v>
          </cell>
        </row>
        <row r="1195">
          <cell r="K1195">
            <v>0</v>
          </cell>
          <cell r="L1195">
            <v>2711800</v>
          </cell>
          <cell r="M1195">
            <v>2139</v>
          </cell>
        </row>
        <row r="1196">
          <cell r="K1196">
            <v>0</v>
          </cell>
          <cell r="L1196">
            <v>1105000</v>
          </cell>
          <cell r="M1196">
            <v>2139</v>
          </cell>
        </row>
        <row r="1197">
          <cell r="K1197">
            <v>0</v>
          </cell>
          <cell r="L1197">
            <v>468000</v>
          </cell>
          <cell r="M1197">
            <v>2139</v>
          </cell>
        </row>
        <row r="1198">
          <cell r="K1198">
            <v>93600000</v>
          </cell>
          <cell r="L1198">
            <v>0</v>
          </cell>
          <cell r="M1198">
            <v>2104</v>
          </cell>
        </row>
        <row r="1199">
          <cell r="K1199">
            <v>46155000</v>
          </cell>
          <cell r="L1199">
            <v>0</v>
          </cell>
          <cell r="M1199">
            <v>2162</v>
          </cell>
        </row>
        <row r="1200">
          <cell r="K1200">
            <v>5792000</v>
          </cell>
          <cell r="L1200">
            <v>0</v>
          </cell>
          <cell r="M1200">
            <v>2160</v>
          </cell>
        </row>
        <row r="1201">
          <cell r="K1201">
            <v>3000000</v>
          </cell>
          <cell r="L1201">
            <v>0</v>
          </cell>
          <cell r="M1201">
            <v>2106</v>
          </cell>
        </row>
        <row r="1202">
          <cell r="K1202">
            <v>49188700</v>
          </cell>
          <cell r="L1202">
            <v>0</v>
          </cell>
          <cell r="M1202">
            <v>2169</v>
          </cell>
        </row>
        <row r="1203">
          <cell r="K1203">
            <v>138555000</v>
          </cell>
          <cell r="L1203">
            <v>0</v>
          </cell>
          <cell r="M1203">
            <v>2168</v>
          </cell>
        </row>
        <row r="1204">
          <cell r="K1204">
            <v>1282060</v>
          </cell>
          <cell r="L1204">
            <v>0</v>
          </cell>
          <cell r="M1204">
            <v>2169</v>
          </cell>
        </row>
        <row r="1205">
          <cell r="K1205">
            <v>83698101</v>
          </cell>
          <cell r="L1205">
            <v>0</v>
          </cell>
          <cell r="M1205">
            <v>2550</v>
          </cell>
        </row>
        <row r="1206">
          <cell r="K1206">
            <v>405867940</v>
          </cell>
          <cell r="L1206">
            <v>0</v>
          </cell>
          <cell r="M1206">
            <v>2705</v>
          </cell>
        </row>
        <row r="1207">
          <cell r="K1207">
            <v>0</v>
          </cell>
          <cell r="L1207">
            <v>386511584</v>
          </cell>
          <cell r="M1207">
            <v>2701</v>
          </cell>
        </row>
        <row r="1208">
          <cell r="K1208">
            <v>2700048287</v>
          </cell>
          <cell r="L1208">
            <v>0</v>
          </cell>
          <cell r="M1208">
            <v>2240</v>
          </cell>
        </row>
        <row r="1209">
          <cell r="K1209">
            <v>1915284800</v>
          </cell>
          <cell r="L1209">
            <v>0</v>
          </cell>
          <cell r="M1209">
            <v>2200</v>
          </cell>
        </row>
        <row r="1210">
          <cell r="K1210">
            <v>899892444</v>
          </cell>
          <cell r="L1210">
            <v>0</v>
          </cell>
          <cell r="M1210">
            <v>2300</v>
          </cell>
        </row>
        <row r="1211">
          <cell r="K1211">
            <v>833036006</v>
          </cell>
          <cell r="L1211">
            <v>0</v>
          </cell>
          <cell r="M1211">
            <v>2400</v>
          </cell>
        </row>
        <row r="1212">
          <cell r="K1212">
            <v>725753322</v>
          </cell>
          <cell r="L1212">
            <v>0</v>
          </cell>
          <cell r="M1212">
            <v>2240</v>
          </cell>
        </row>
        <row r="1213">
          <cell r="K1213">
            <v>660403754</v>
          </cell>
          <cell r="L1213">
            <v>0</v>
          </cell>
          <cell r="M1213">
            <v>2300</v>
          </cell>
        </row>
        <row r="1214">
          <cell r="K1214">
            <v>610965234</v>
          </cell>
          <cell r="L1214">
            <v>0</v>
          </cell>
          <cell r="M1214">
            <v>2261</v>
          </cell>
        </row>
        <row r="1215">
          <cell r="K1215">
            <v>524679613</v>
          </cell>
          <cell r="L1215">
            <v>0</v>
          </cell>
          <cell r="M1215">
            <v>2400</v>
          </cell>
        </row>
        <row r="1216">
          <cell r="K1216">
            <v>488116268</v>
          </cell>
          <cell r="L1216">
            <v>0</v>
          </cell>
          <cell r="M1216">
            <v>2400</v>
          </cell>
        </row>
        <row r="1217">
          <cell r="K1217">
            <v>410093606</v>
          </cell>
          <cell r="L1217">
            <v>0</v>
          </cell>
          <cell r="M1217">
            <v>2240</v>
          </cell>
        </row>
        <row r="1218">
          <cell r="K1218">
            <v>379190507</v>
          </cell>
          <cell r="L1218">
            <v>0</v>
          </cell>
          <cell r="M1218">
            <v>2240</v>
          </cell>
        </row>
        <row r="1219">
          <cell r="K1219">
            <v>338715039</v>
          </cell>
          <cell r="L1219">
            <v>0</v>
          </cell>
          <cell r="M1219">
            <v>2300</v>
          </cell>
        </row>
        <row r="1220">
          <cell r="K1220">
            <v>334736019</v>
          </cell>
          <cell r="L1220">
            <v>0</v>
          </cell>
          <cell r="M1220">
            <v>2500</v>
          </cell>
        </row>
        <row r="1221">
          <cell r="K1221">
            <v>323985423</v>
          </cell>
          <cell r="L1221">
            <v>0</v>
          </cell>
          <cell r="M1221">
            <v>2300</v>
          </cell>
        </row>
        <row r="1222">
          <cell r="K1222">
            <v>253460186</v>
          </cell>
          <cell r="L1222">
            <v>0</v>
          </cell>
          <cell r="M1222">
            <v>2240</v>
          </cell>
        </row>
        <row r="1223">
          <cell r="K1223">
            <v>232106799</v>
          </cell>
          <cell r="L1223">
            <v>0</v>
          </cell>
          <cell r="M1223">
            <v>2400</v>
          </cell>
        </row>
        <row r="1224">
          <cell r="K1224">
            <v>193596993</v>
          </cell>
          <cell r="L1224">
            <v>0</v>
          </cell>
          <cell r="M1224">
            <v>2261</v>
          </cell>
        </row>
        <row r="1225">
          <cell r="K1225">
            <v>150687597</v>
          </cell>
          <cell r="L1225">
            <v>0</v>
          </cell>
          <cell r="M1225">
            <v>2261</v>
          </cell>
        </row>
        <row r="1226">
          <cell r="K1226">
            <v>140315296</v>
          </cell>
          <cell r="L1226">
            <v>0</v>
          </cell>
          <cell r="M1226">
            <v>2300</v>
          </cell>
        </row>
        <row r="1227">
          <cell r="K1227">
            <v>125623754</v>
          </cell>
          <cell r="L1227">
            <v>0</v>
          </cell>
          <cell r="M1227">
            <v>2221</v>
          </cell>
        </row>
        <row r="1228">
          <cell r="K1228">
            <v>121883762</v>
          </cell>
          <cell r="L1228">
            <v>0</v>
          </cell>
          <cell r="M1228">
            <v>2261</v>
          </cell>
        </row>
        <row r="1229">
          <cell r="K1229">
            <v>75628757</v>
          </cell>
          <cell r="L1229">
            <v>0</v>
          </cell>
          <cell r="M1229">
            <v>2240</v>
          </cell>
        </row>
        <row r="1230">
          <cell r="K1230">
            <v>61203252</v>
          </cell>
          <cell r="L1230">
            <v>0</v>
          </cell>
          <cell r="M1230">
            <v>2240</v>
          </cell>
        </row>
        <row r="1231">
          <cell r="K1231">
            <v>738228736</v>
          </cell>
          <cell r="L1231">
            <v>0</v>
          </cell>
          <cell r="M1231">
            <v>2240</v>
          </cell>
        </row>
        <row r="1232">
          <cell r="K1232">
            <v>484254383</v>
          </cell>
          <cell r="L1232">
            <v>0</v>
          </cell>
          <cell r="M1232">
            <v>2300</v>
          </cell>
        </row>
        <row r="1233">
          <cell r="K1233">
            <v>348545181</v>
          </cell>
          <cell r="L1233">
            <v>0</v>
          </cell>
          <cell r="M1233">
            <v>2300</v>
          </cell>
        </row>
        <row r="1234">
          <cell r="K1234">
            <v>336882560</v>
          </cell>
          <cell r="L1234">
            <v>0</v>
          </cell>
          <cell r="M1234">
            <v>2400</v>
          </cell>
        </row>
        <row r="1235">
          <cell r="K1235">
            <v>293366654</v>
          </cell>
          <cell r="L1235">
            <v>0</v>
          </cell>
          <cell r="M1235">
            <v>2400</v>
          </cell>
        </row>
        <row r="1236">
          <cell r="K1236">
            <v>288471831</v>
          </cell>
          <cell r="L1236">
            <v>0</v>
          </cell>
          <cell r="M1236">
            <v>2300</v>
          </cell>
        </row>
        <row r="1237">
          <cell r="K1237">
            <v>268251120</v>
          </cell>
          <cell r="L1237">
            <v>0</v>
          </cell>
          <cell r="M1237">
            <v>2261</v>
          </cell>
        </row>
        <row r="1238">
          <cell r="K1238">
            <v>252925441</v>
          </cell>
          <cell r="L1238">
            <v>0</v>
          </cell>
          <cell r="M1238">
            <v>2200</v>
          </cell>
        </row>
        <row r="1239">
          <cell r="K1239">
            <v>245015159</v>
          </cell>
          <cell r="L1239">
            <v>0</v>
          </cell>
          <cell r="M1239">
            <v>2240</v>
          </cell>
        </row>
        <row r="1240">
          <cell r="K1240">
            <v>243594726</v>
          </cell>
          <cell r="L1240">
            <v>0</v>
          </cell>
          <cell r="M1240">
            <v>2400</v>
          </cell>
        </row>
        <row r="1241">
          <cell r="K1241">
            <v>183927259</v>
          </cell>
          <cell r="L1241">
            <v>0</v>
          </cell>
          <cell r="M1241">
            <v>2240</v>
          </cell>
        </row>
        <row r="1242">
          <cell r="K1242">
            <v>173480607</v>
          </cell>
          <cell r="L1242">
            <v>0</v>
          </cell>
          <cell r="M1242">
            <v>2240</v>
          </cell>
        </row>
        <row r="1243">
          <cell r="K1243">
            <v>166121893</v>
          </cell>
          <cell r="L1243">
            <v>0</v>
          </cell>
          <cell r="M1243">
            <v>2300</v>
          </cell>
        </row>
        <row r="1244">
          <cell r="K1244">
            <v>150040406</v>
          </cell>
          <cell r="L1244">
            <v>0</v>
          </cell>
          <cell r="M1244">
            <v>2500</v>
          </cell>
        </row>
        <row r="1245">
          <cell r="K1245">
            <v>83286539</v>
          </cell>
          <cell r="L1245">
            <v>0</v>
          </cell>
          <cell r="M1245">
            <v>2261</v>
          </cell>
        </row>
        <row r="1246">
          <cell r="K1246">
            <v>82610355</v>
          </cell>
          <cell r="L1246">
            <v>0</v>
          </cell>
          <cell r="M1246">
            <v>2240</v>
          </cell>
        </row>
        <row r="1247">
          <cell r="K1247">
            <v>80255112</v>
          </cell>
          <cell r="L1247">
            <v>0</v>
          </cell>
          <cell r="M1247">
            <v>2261</v>
          </cell>
        </row>
        <row r="1248">
          <cell r="K1248">
            <v>75203972</v>
          </cell>
          <cell r="L1248">
            <v>0</v>
          </cell>
          <cell r="M1248">
            <v>2221</v>
          </cell>
        </row>
        <row r="1249">
          <cell r="K1249">
            <v>42748524</v>
          </cell>
          <cell r="L1249">
            <v>0</v>
          </cell>
          <cell r="M1249">
            <v>2300</v>
          </cell>
        </row>
        <row r="1250">
          <cell r="K1250">
            <v>41186973</v>
          </cell>
          <cell r="L1250">
            <v>0</v>
          </cell>
          <cell r="M1250">
            <v>2261</v>
          </cell>
        </row>
        <row r="1251">
          <cell r="K1251">
            <v>33800998</v>
          </cell>
          <cell r="L1251">
            <v>0</v>
          </cell>
          <cell r="M1251">
            <v>2240</v>
          </cell>
        </row>
        <row r="1252">
          <cell r="K1252">
            <v>30261759</v>
          </cell>
          <cell r="L1252">
            <v>0</v>
          </cell>
          <cell r="M1252">
            <v>2400</v>
          </cell>
        </row>
        <row r="1253">
          <cell r="K1253">
            <v>20035435</v>
          </cell>
          <cell r="L1253">
            <v>0</v>
          </cell>
          <cell r="M1253">
            <v>2240</v>
          </cell>
        </row>
        <row r="1254">
          <cell r="K1254">
            <v>304384772</v>
          </cell>
          <cell r="L1254">
            <v>0</v>
          </cell>
          <cell r="M1254">
            <v>2240</v>
          </cell>
        </row>
        <row r="1255">
          <cell r="K1255">
            <v>4217455</v>
          </cell>
          <cell r="L1255">
            <v>0</v>
          </cell>
          <cell r="M1255">
            <v>2200</v>
          </cell>
        </row>
        <row r="1256">
          <cell r="K1256">
            <v>3511952</v>
          </cell>
          <cell r="L1256">
            <v>0</v>
          </cell>
          <cell r="M1256">
            <v>2261</v>
          </cell>
        </row>
        <row r="1257">
          <cell r="K1257">
            <v>81958</v>
          </cell>
          <cell r="L1257">
            <v>0</v>
          </cell>
          <cell r="M1257">
            <v>2300</v>
          </cell>
        </row>
        <row r="1258">
          <cell r="K1258">
            <v>17694</v>
          </cell>
          <cell r="L1258">
            <v>0</v>
          </cell>
          <cell r="M1258">
            <v>2300</v>
          </cell>
        </row>
        <row r="1259">
          <cell r="K1259">
            <v>152615543</v>
          </cell>
          <cell r="L1259">
            <v>0</v>
          </cell>
          <cell r="M1259">
            <v>2240</v>
          </cell>
        </row>
        <row r="1260">
          <cell r="K1260">
            <v>88267170</v>
          </cell>
          <cell r="L1260">
            <v>0</v>
          </cell>
          <cell r="M1260">
            <v>2200</v>
          </cell>
        </row>
        <row r="1261">
          <cell r="K1261">
            <v>70962386</v>
          </cell>
          <cell r="L1261">
            <v>0</v>
          </cell>
          <cell r="M1261">
            <v>2300</v>
          </cell>
        </row>
        <row r="1262">
          <cell r="K1262">
            <v>51659253</v>
          </cell>
          <cell r="L1262">
            <v>0</v>
          </cell>
          <cell r="M1262">
            <v>2400</v>
          </cell>
        </row>
        <row r="1263">
          <cell r="K1263">
            <v>45074940</v>
          </cell>
          <cell r="L1263">
            <v>0</v>
          </cell>
          <cell r="M1263">
            <v>2261</v>
          </cell>
        </row>
        <row r="1264">
          <cell r="K1264">
            <v>43522530</v>
          </cell>
          <cell r="L1264">
            <v>0</v>
          </cell>
          <cell r="M1264">
            <v>2300</v>
          </cell>
        </row>
        <row r="1265">
          <cell r="K1265">
            <v>37330139</v>
          </cell>
          <cell r="L1265">
            <v>0</v>
          </cell>
          <cell r="M1265">
            <v>2240</v>
          </cell>
        </row>
        <row r="1266">
          <cell r="K1266">
            <v>36277950</v>
          </cell>
          <cell r="L1266">
            <v>0</v>
          </cell>
          <cell r="M1266">
            <v>2240</v>
          </cell>
        </row>
        <row r="1267">
          <cell r="K1267">
            <v>21832830</v>
          </cell>
          <cell r="L1267">
            <v>0</v>
          </cell>
          <cell r="M1267">
            <v>2300</v>
          </cell>
        </row>
        <row r="1268">
          <cell r="K1268">
            <v>21501250</v>
          </cell>
          <cell r="L1268">
            <v>0</v>
          </cell>
          <cell r="M1268">
            <v>2400</v>
          </cell>
        </row>
        <row r="1269">
          <cell r="K1269">
            <v>20985060</v>
          </cell>
          <cell r="L1269">
            <v>0</v>
          </cell>
          <cell r="M1269">
            <v>2300</v>
          </cell>
        </row>
        <row r="1270">
          <cell r="K1270">
            <v>20093250</v>
          </cell>
          <cell r="L1270">
            <v>0</v>
          </cell>
          <cell r="M1270">
            <v>2400</v>
          </cell>
        </row>
        <row r="1271">
          <cell r="K1271">
            <v>19475840</v>
          </cell>
          <cell r="L1271">
            <v>0</v>
          </cell>
          <cell r="M1271">
            <v>2400</v>
          </cell>
        </row>
        <row r="1272">
          <cell r="K1272">
            <v>18287610</v>
          </cell>
          <cell r="L1272">
            <v>0</v>
          </cell>
          <cell r="M1272">
            <v>2261</v>
          </cell>
        </row>
        <row r="1273">
          <cell r="K1273">
            <v>15931470</v>
          </cell>
          <cell r="L1273">
            <v>0</v>
          </cell>
          <cell r="M1273">
            <v>2500</v>
          </cell>
        </row>
        <row r="1274">
          <cell r="K1274">
            <v>15270870</v>
          </cell>
          <cell r="L1274">
            <v>0</v>
          </cell>
          <cell r="M1274">
            <v>2240</v>
          </cell>
        </row>
        <row r="1275">
          <cell r="K1275">
            <v>14555220</v>
          </cell>
          <cell r="L1275">
            <v>0</v>
          </cell>
          <cell r="M1275">
            <v>2221</v>
          </cell>
        </row>
        <row r="1276">
          <cell r="K1276">
            <v>13938660</v>
          </cell>
          <cell r="L1276">
            <v>0</v>
          </cell>
          <cell r="M1276">
            <v>2261</v>
          </cell>
        </row>
        <row r="1277">
          <cell r="K1277">
            <v>11248183</v>
          </cell>
          <cell r="L1277">
            <v>0</v>
          </cell>
          <cell r="M1277">
            <v>2240</v>
          </cell>
        </row>
        <row r="1278">
          <cell r="K1278">
            <v>4018650</v>
          </cell>
          <cell r="L1278">
            <v>0</v>
          </cell>
          <cell r="M1278">
            <v>2240</v>
          </cell>
        </row>
        <row r="1279">
          <cell r="K1279">
            <v>4018650</v>
          </cell>
          <cell r="L1279">
            <v>0</v>
          </cell>
          <cell r="M1279">
            <v>2261</v>
          </cell>
        </row>
        <row r="1280">
          <cell r="K1280">
            <v>875348625</v>
          </cell>
          <cell r="L1280">
            <v>0</v>
          </cell>
          <cell r="M1280">
            <v>2241</v>
          </cell>
        </row>
        <row r="1281">
          <cell r="K1281">
            <v>606916010</v>
          </cell>
          <cell r="L1281">
            <v>0</v>
          </cell>
          <cell r="M1281">
            <v>2201</v>
          </cell>
        </row>
        <row r="1282">
          <cell r="K1282">
            <v>342032893</v>
          </cell>
          <cell r="L1282">
            <v>0</v>
          </cell>
          <cell r="M1282">
            <v>2401</v>
          </cell>
        </row>
        <row r="1283">
          <cell r="K1283">
            <v>309098661</v>
          </cell>
          <cell r="L1283">
            <v>0</v>
          </cell>
          <cell r="M1283">
            <v>2301</v>
          </cell>
        </row>
        <row r="1284">
          <cell r="K1284">
            <v>301783707</v>
          </cell>
          <cell r="L1284">
            <v>0</v>
          </cell>
          <cell r="M1284">
            <v>2301</v>
          </cell>
        </row>
        <row r="1285">
          <cell r="K1285">
            <v>296956099</v>
          </cell>
          <cell r="L1285">
            <v>0</v>
          </cell>
          <cell r="M1285">
            <v>2301</v>
          </cell>
        </row>
        <row r="1286">
          <cell r="K1286">
            <v>229374330</v>
          </cell>
          <cell r="L1286">
            <v>0</v>
          </cell>
          <cell r="M1286">
            <v>2241</v>
          </cell>
        </row>
        <row r="1287">
          <cell r="K1287">
            <v>213904816</v>
          </cell>
          <cell r="L1287">
            <v>0</v>
          </cell>
          <cell r="M1287">
            <v>2266</v>
          </cell>
        </row>
        <row r="1288">
          <cell r="K1288">
            <v>162957008</v>
          </cell>
          <cell r="L1288">
            <v>0</v>
          </cell>
          <cell r="M1288">
            <v>2301</v>
          </cell>
        </row>
        <row r="1289">
          <cell r="K1289">
            <v>140069461</v>
          </cell>
          <cell r="L1289">
            <v>0</v>
          </cell>
          <cell r="M1289">
            <v>2241</v>
          </cell>
        </row>
        <row r="1290">
          <cell r="K1290">
            <v>138118437</v>
          </cell>
          <cell r="L1290">
            <v>0</v>
          </cell>
          <cell r="M1290">
            <v>2401</v>
          </cell>
        </row>
        <row r="1291">
          <cell r="K1291">
            <v>136331363</v>
          </cell>
          <cell r="L1291">
            <v>0</v>
          </cell>
          <cell r="M1291">
            <v>2241</v>
          </cell>
        </row>
        <row r="1292">
          <cell r="K1292">
            <v>105886974</v>
          </cell>
          <cell r="L1292">
            <v>0</v>
          </cell>
          <cell r="M1292">
            <v>2266</v>
          </cell>
        </row>
        <row r="1293">
          <cell r="K1293">
            <v>100856296</v>
          </cell>
          <cell r="L1293">
            <v>0</v>
          </cell>
          <cell r="M1293">
            <v>2226</v>
          </cell>
        </row>
        <row r="1294">
          <cell r="K1294">
            <v>82283543</v>
          </cell>
          <cell r="L1294">
            <v>0</v>
          </cell>
          <cell r="M1294">
            <v>2241</v>
          </cell>
        </row>
        <row r="1295">
          <cell r="K1295">
            <v>80290492</v>
          </cell>
          <cell r="L1295">
            <v>0</v>
          </cell>
          <cell r="M1295">
            <v>2501</v>
          </cell>
        </row>
        <row r="1296">
          <cell r="K1296">
            <v>72152865</v>
          </cell>
          <cell r="L1296">
            <v>0</v>
          </cell>
          <cell r="M1296">
            <v>2401</v>
          </cell>
        </row>
        <row r="1297">
          <cell r="K1297">
            <v>64886870</v>
          </cell>
          <cell r="L1297">
            <v>0</v>
          </cell>
          <cell r="M1297">
            <v>2266</v>
          </cell>
        </row>
        <row r="1298">
          <cell r="K1298">
            <v>53177763</v>
          </cell>
          <cell r="L1298">
            <v>0</v>
          </cell>
          <cell r="M1298">
            <v>2401</v>
          </cell>
        </row>
        <row r="1299">
          <cell r="K1299">
            <v>44739857</v>
          </cell>
          <cell r="L1299">
            <v>0</v>
          </cell>
          <cell r="M1299">
            <v>2266</v>
          </cell>
        </row>
        <row r="1300">
          <cell r="K1300">
            <v>43133544</v>
          </cell>
          <cell r="L1300">
            <v>0</v>
          </cell>
          <cell r="M1300">
            <v>2266</v>
          </cell>
        </row>
        <row r="1301">
          <cell r="K1301">
            <v>42972449</v>
          </cell>
          <cell r="L1301">
            <v>0</v>
          </cell>
          <cell r="M1301">
            <v>2301</v>
          </cell>
        </row>
        <row r="1302">
          <cell r="K1302">
            <v>25672970</v>
          </cell>
          <cell r="L1302">
            <v>0</v>
          </cell>
          <cell r="M1302">
            <v>2241</v>
          </cell>
        </row>
        <row r="1303">
          <cell r="K1303">
            <v>20067647</v>
          </cell>
          <cell r="L1303">
            <v>0</v>
          </cell>
          <cell r="M1303">
            <v>2241</v>
          </cell>
        </row>
        <row r="1304">
          <cell r="K1304">
            <v>956236872</v>
          </cell>
          <cell r="L1304">
            <v>0</v>
          </cell>
          <cell r="M1304">
            <v>2240</v>
          </cell>
        </row>
        <row r="1305">
          <cell r="K1305">
            <v>591960185</v>
          </cell>
          <cell r="L1305">
            <v>0</v>
          </cell>
          <cell r="M1305">
            <v>2200</v>
          </cell>
        </row>
        <row r="1306">
          <cell r="K1306">
            <v>120304813</v>
          </cell>
          <cell r="L1306">
            <v>0</v>
          </cell>
          <cell r="M1306">
            <v>2300</v>
          </cell>
        </row>
        <row r="1307">
          <cell r="K1307">
            <v>113994289</v>
          </cell>
          <cell r="L1307">
            <v>0</v>
          </cell>
          <cell r="M1307">
            <v>2240</v>
          </cell>
        </row>
        <row r="1308">
          <cell r="K1308">
            <v>32188372</v>
          </cell>
          <cell r="L1308">
            <v>0</v>
          </cell>
          <cell r="M1308">
            <v>2261</v>
          </cell>
        </row>
        <row r="1309">
          <cell r="K1309">
            <v>13386334</v>
          </cell>
          <cell r="L1309">
            <v>0</v>
          </cell>
          <cell r="M1309">
            <v>2221</v>
          </cell>
        </row>
        <row r="1310">
          <cell r="K1310">
            <v>1175145</v>
          </cell>
          <cell r="L1310">
            <v>0</v>
          </cell>
          <cell r="M1310">
            <v>2300</v>
          </cell>
        </row>
        <row r="1311">
          <cell r="K1311">
            <v>464998</v>
          </cell>
          <cell r="L1311">
            <v>0</v>
          </cell>
          <cell r="M1311">
            <v>2400</v>
          </cell>
        </row>
        <row r="1312">
          <cell r="K1312">
            <v>67582748</v>
          </cell>
          <cell r="L1312">
            <v>0</v>
          </cell>
          <cell r="M1312">
            <v>2241</v>
          </cell>
        </row>
        <row r="1313">
          <cell r="K1313">
            <v>46475556</v>
          </cell>
          <cell r="L1313">
            <v>0</v>
          </cell>
          <cell r="M1313">
            <v>2201</v>
          </cell>
        </row>
        <row r="1314">
          <cell r="K1314">
            <v>25785638</v>
          </cell>
          <cell r="L1314">
            <v>0</v>
          </cell>
          <cell r="M1314">
            <v>2301</v>
          </cell>
        </row>
        <row r="1315">
          <cell r="K1315">
            <v>20376544</v>
          </cell>
          <cell r="L1315">
            <v>0</v>
          </cell>
          <cell r="M1315">
            <v>2241</v>
          </cell>
        </row>
        <row r="1316">
          <cell r="K1316">
            <v>18828906</v>
          </cell>
          <cell r="L1316">
            <v>0</v>
          </cell>
          <cell r="M1316">
            <v>2401</v>
          </cell>
        </row>
        <row r="1317">
          <cell r="K1317">
            <v>15013168</v>
          </cell>
          <cell r="L1317">
            <v>0</v>
          </cell>
          <cell r="M1317">
            <v>2301</v>
          </cell>
        </row>
        <row r="1318">
          <cell r="K1318">
            <v>14044154</v>
          </cell>
          <cell r="L1318">
            <v>0</v>
          </cell>
          <cell r="M1318">
            <v>2266</v>
          </cell>
        </row>
        <row r="1319">
          <cell r="K1319">
            <v>11714790</v>
          </cell>
          <cell r="L1319">
            <v>0</v>
          </cell>
          <cell r="M1319">
            <v>2241</v>
          </cell>
        </row>
        <row r="1320">
          <cell r="K1320">
            <v>9754244</v>
          </cell>
          <cell r="L1320">
            <v>0</v>
          </cell>
          <cell r="M1320">
            <v>2401</v>
          </cell>
        </row>
        <row r="1321">
          <cell r="K1321">
            <v>8044492</v>
          </cell>
          <cell r="L1321">
            <v>0</v>
          </cell>
          <cell r="M1321">
            <v>2301</v>
          </cell>
        </row>
        <row r="1322">
          <cell r="K1322">
            <v>7836584</v>
          </cell>
          <cell r="L1322">
            <v>0</v>
          </cell>
          <cell r="M1322">
            <v>2301</v>
          </cell>
        </row>
        <row r="1323">
          <cell r="K1323">
            <v>6809244</v>
          </cell>
          <cell r="L1323">
            <v>0</v>
          </cell>
          <cell r="M1323">
            <v>2501</v>
          </cell>
        </row>
        <row r="1324">
          <cell r="K1324">
            <v>5683300</v>
          </cell>
          <cell r="L1324">
            <v>0</v>
          </cell>
          <cell r="M1324">
            <v>2241</v>
          </cell>
        </row>
        <row r="1325">
          <cell r="K1325">
            <v>5292812</v>
          </cell>
          <cell r="L1325">
            <v>0</v>
          </cell>
          <cell r="M1325">
            <v>2266</v>
          </cell>
        </row>
        <row r="1326">
          <cell r="K1326">
            <v>5156844</v>
          </cell>
          <cell r="L1326">
            <v>0</v>
          </cell>
          <cell r="M1326">
            <v>2241</v>
          </cell>
        </row>
        <row r="1327">
          <cell r="K1327">
            <v>5149160</v>
          </cell>
          <cell r="L1327">
            <v>0</v>
          </cell>
          <cell r="M1327">
            <v>2401</v>
          </cell>
        </row>
        <row r="1328">
          <cell r="K1328">
            <v>4137164</v>
          </cell>
          <cell r="L1328">
            <v>0</v>
          </cell>
          <cell r="M1328">
            <v>2266</v>
          </cell>
        </row>
        <row r="1329">
          <cell r="K1329">
            <v>3913588</v>
          </cell>
          <cell r="L1329">
            <v>0</v>
          </cell>
          <cell r="M1329">
            <v>2226</v>
          </cell>
        </row>
        <row r="1330">
          <cell r="K1330">
            <v>2254012</v>
          </cell>
          <cell r="L1330">
            <v>0</v>
          </cell>
          <cell r="M1330">
            <v>2401</v>
          </cell>
        </row>
        <row r="1331">
          <cell r="K1331">
            <v>1643748</v>
          </cell>
          <cell r="L1331">
            <v>0</v>
          </cell>
          <cell r="M1331">
            <v>2301</v>
          </cell>
        </row>
        <row r="1332">
          <cell r="K1332">
            <v>1553748</v>
          </cell>
          <cell r="L1332">
            <v>0</v>
          </cell>
          <cell r="M1332">
            <v>2241</v>
          </cell>
        </row>
        <row r="1333">
          <cell r="K1333">
            <v>1351260</v>
          </cell>
          <cell r="L1333">
            <v>0</v>
          </cell>
          <cell r="M1333">
            <v>2266</v>
          </cell>
        </row>
        <row r="1334">
          <cell r="K1334">
            <v>651536</v>
          </cell>
          <cell r="L1334">
            <v>0</v>
          </cell>
          <cell r="M1334">
            <v>2241</v>
          </cell>
        </row>
        <row r="1335">
          <cell r="K1335">
            <v>52089579</v>
          </cell>
          <cell r="L1335">
            <v>0</v>
          </cell>
          <cell r="M1335">
            <v>2300</v>
          </cell>
        </row>
        <row r="1336">
          <cell r="K1336">
            <v>50192469</v>
          </cell>
          <cell r="L1336">
            <v>0</v>
          </cell>
          <cell r="M1336">
            <v>2300</v>
          </cell>
        </row>
        <row r="1337">
          <cell r="K1337">
            <v>5455298</v>
          </cell>
          <cell r="L1337">
            <v>0</v>
          </cell>
          <cell r="M1337">
            <v>2400</v>
          </cell>
        </row>
        <row r="1338">
          <cell r="K1338">
            <v>1342414</v>
          </cell>
          <cell r="L1338">
            <v>0</v>
          </cell>
          <cell r="M1338">
            <v>2240</v>
          </cell>
        </row>
        <row r="1339">
          <cell r="K1339">
            <v>632999</v>
          </cell>
          <cell r="L1339">
            <v>0</v>
          </cell>
          <cell r="M1339">
            <v>2240</v>
          </cell>
        </row>
        <row r="1340">
          <cell r="K1340">
            <v>585927</v>
          </cell>
          <cell r="L1340">
            <v>0</v>
          </cell>
          <cell r="M1340">
            <v>2200</v>
          </cell>
        </row>
        <row r="1341">
          <cell r="K1341">
            <v>386338</v>
          </cell>
          <cell r="L1341">
            <v>0</v>
          </cell>
          <cell r="M1341">
            <v>2240</v>
          </cell>
        </row>
        <row r="1342">
          <cell r="K1342">
            <v>346891</v>
          </cell>
          <cell r="L1342">
            <v>0</v>
          </cell>
          <cell r="M1342">
            <v>2300</v>
          </cell>
        </row>
        <row r="1343">
          <cell r="K1343">
            <v>211293</v>
          </cell>
          <cell r="L1343">
            <v>0</v>
          </cell>
          <cell r="M1343">
            <v>2261</v>
          </cell>
        </row>
        <row r="1344">
          <cell r="K1344">
            <v>207326</v>
          </cell>
          <cell r="L1344">
            <v>0</v>
          </cell>
          <cell r="M1344">
            <v>2261</v>
          </cell>
        </row>
        <row r="1345">
          <cell r="K1345">
            <v>138541</v>
          </cell>
          <cell r="L1345">
            <v>0</v>
          </cell>
          <cell r="M1345">
            <v>2300</v>
          </cell>
        </row>
        <row r="1346">
          <cell r="K1346">
            <v>137684</v>
          </cell>
          <cell r="L1346">
            <v>0</v>
          </cell>
          <cell r="M1346">
            <v>2400</v>
          </cell>
        </row>
        <row r="1347">
          <cell r="K1347">
            <v>135242</v>
          </cell>
          <cell r="L1347">
            <v>0</v>
          </cell>
          <cell r="M1347">
            <v>2400</v>
          </cell>
        </row>
        <row r="1348">
          <cell r="K1348">
            <v>113504</v>
          </cell>
          <cell r="L1348">
            <v>0</v>
          </cell>
          <cell r="M1348">
            <v>2240</v>
          </cell>
        </row>
        <row r="1349">
          <cell r="K1349">
            <v>94161</v>
          </cell>
          <cell r="L1349">
            <v>0</v>
          </cell>
          <cell r="M1349">
            <v>2400</v>
          </cell>
        </row>
        <row r="1350">
          <cell r="K1350">
            <v>57259</v>
          </cell>
          <cell r="L1350">
            <v>0</v>
          </cell>
          <cell r="M1350">
            <v>2500</v>
          </cell>
        </row>
        <row r="1351">
          <cell r="K1351">
            <v>47277</v>
          </cell>
          <cell r="L1351">
            <v>0</v>
          </cell>
          <cell r="M1351">
            <v>2261</v>
          </cell>
        </row>
        <row r="1352">
          <cell r="K1352">
            <v>6815</v>
          </cell>
          <cell r="L1352">
            <v>0</v>
          </cell>
          <cell r="M1352">
            <v>2240</v>
          </cell>
        </row>
        <row r="1353">
          <cell r="K1353">
            <v>6098</v>
          </cell>
          <cell r="L1353">
            <v>0</v>
          </cell>
          <cell r="M1353">
            <v>2240</v>
          </cell>
        </row>
        <row r="1354">
          <cell r="K1354">
            <v>672</v>
          </cell>
          <cell r="L1354">
            <v>0</v>
          </cell>
          <cell r="M1354">
            <v>2240</v>
          </cell>
        </row>
        <row r="1355">
          <cell r="K1355">
            <v>64529482</v>
          </cell>
          <cell r="L1355">
            <v>0</v>
          </cell>
          <cell r="M1355">
            <v>2400</v>
          </cell>
        </row>
        <row r="1356">
          <cell r="K1356">
            <v>56593261</v>
          </cell>
          <cell r="L1356">
            <v>0</v>
          </cell>
          <cell r="M1356">
            <v>2240</v>
          </cell>
        </row>
        <row r="1357">
          <cell r="K1357">
            <v>41476607</v>
          </cell>
          <cell r="L1357">
            <v>0</v>
          </cell>
          <cell r="M1357">
            <v>2200</v>
          </cell>
        </row>
        <row r="1358">
          <cell r="K1358">
            <v>18816640</v>
          </cell>
          <cell r="L1358">
            <v>0</v>
          </cell>
          <cell r="M1358">
            <v>2300</v>
          </cell>
        </row>
        <row r="1359">
          <cell r="K1359">
            <v>14646647</v>
          </cell>
          <cell r="L1359">
            <v>0</v>
          </cell>
          <cell r="M1359">
            <v>2240</v>
          </cell>
        </row>
        <row r="1360">
          <cell r="K1360">
            <v>13999980</v>
          </cell>
          <cell r="L1360">
            <v>0</v>
          </cell>
          <cell r="M1360">
            <v>2400</v>
          </cell>
        </row>
        <row r="1361">
          <cell r="K1361">
            <v>13206832</v>
          </cell>
          <cell r="L1361">
            <v>0</v>
          </cell>
          <cell r="M1361">
            <v>2400</v>
          </cell>
        </row>
        <row r="1362">
          <cell r="K1362">
            <v>11959984</v>
          </cell>
          <cell r="L1362">
            <v>0</v>
          </cell>
          <cell r="M1362">
            <v>2300</v>
          </cell>
        </row>
        <row r="1363">
          <cell r="K1363">
            <v>8516655</v>
          </cell>
          <cell r="L1363">
            <v>0</v>
          </cell>
          <cell r="M1363">
            <v>2261</v>
          </cell>
        </row>
        <row r="1364">
          <cell r="K1364">
            <v>8223323</v>
          </cell>
          <cell r="L1364">
            <v>0</v>
          </cell>
          <cell r="M1364">
            <v>2240</v>
          </cell>
        </row>
        <row r="1365">
          <cell r="K1365">
            <v>7086659</v>
          </cell>
          <cell r="L1365">
            <v>0</v>
          </cell>
          <cell r="M1365">
            <v>2240</v>
          </cell>
        </row>
        <row r="1366">
          <cell r="K1366">
            <v>6329990</v>
          </cell>
          <cell r="L1366">
            <v>0</v>
          </cell>
          <cell r="M1366">
            <v>2300</v>
          </cell>
        </row>
        <row r="1367">
          <cell r="K1367">
            <v>5716658</v>
          </cell>
          <cell r="L1367">
            <v>0</v>
          </cell>
          <cell r="M1367">
            <v>2300</v>
          </cell>
        </row>
        <row r="1368">
          <cell r="K1368">
            <v>5096662</v>
          </cell>
          <cell r="L1368">
            <v>0</v>
          </cell>
          <cell r="M1368">
            <v>2500</v>
          </cell>
        </row>
        <row r="1369">
          <cell r="K1369">
            <v>4866660</v>
          </cell>
          <cell r="L1369">
            <v>0</v>
          </cell>
          <cell r="M1369">
            <v>2240</v>
          </cell>
        </row>
        <row r="1370">
          <cell r="K1370">
            <v>3649995</v>
          </cell>
          <cell r="L1370">
            <v>0</v>
          </cell>
          <cell r="M1370">
            <v>2400</v>
          </cell>
        </row>
        <row r="1371">
          <cell r="K1371">
            <v>3376663</v>
          </cell>
          <cell r="L1371">
            <v>0</v>
          </cell>
          <cell r="M1371">
            <v>2261</v>
          </cell>
        </row>
        <row r="1372">
          <cell r="K1372">
            <v>2433330</v>
          </cell>
          <cell r="L1372">
            <v>0</v>
          </cell>
          <cell r="M1372">
            <v>2300</v>
          </cell>
        </row>
        <row r="1373">
          <cell r="K1373">
            <v>2203331</v>
          </cell>
          <cell r="L1373">
            <v>0</v>
          </cell>
          <cell r="M1373">
            <v>2221</v>
          </cell>
        </row>
        <row r="1374">
          <cell r="K1374">
            <v>2109997</v>
          </cell>
          <cell r="L1374">
            <v>0</v>
          </cell>
          <cell r="M1374">
            <v>2261</v>
          </cell>
        </row>
        <row r="1375">
          <cell r="K1375">
            <v>1216665</v>
          </cell>
          <cell r="L1375">
            <v>0</v>
          </cell>
          <cell r="M1375">
            <v>2240</v>
          </cell>
        </row>
        <row r="1376">
          <cell r="K1376">
            <v>1216665</v>
          </cell>
          <cell r="L1376">
            <v>0</v>
          </cell>
          <cell r="M1376">
            <v>2261</v>
          </cell>
        </row>
        <row r="1377">
          <cell r="K1377">
            <v>1019999</v>
          </cell>
          <cell r="L1377">
            <v>0</v>
          </cell>
          <cell r="M1377">
            <v>2240</v>
          </cell>
        </row>
        <row r="1378">
          <cell r="K1378">
            <v>88256835</v>
          </cell>
          <cell r="L1378">
            <v>0</v>
          </cell>
          <cell r="M1378">
            <v>2240</v>
          </cell>
        </row>
        <row r="1379">
          <cell r="K1379">
            <v>58982869</v>
          </cell>
          <cell r="L1379">
            <v>0</v>
          </cell>
          <cell r="M1379">
            <v>2200</v>
          </cell>
        </row>
        <row r="1380">
          <cell r="K1380">
            <v>27641965</v>
          </cell>
          <cell r="L1380">
            <v>0</v>
          </cell>
          <cell r="M1380">
            <v>2300</v>
          </cell>
        </row>
        <row r="1381">
          <cell r="K1381">
            <v>22938764</v>
          </cell>
          <cell r="L1381">
            <v>0</v>
          </cell>
          <cell r="M1381">
            <v>2404</v>
          </cell>
        </row>
        <row r="1382">
          <cell r="K1382">
            <v>22109508</v>
          </cell>
          <cell r="L1382">
            <v>0</v>
          </cell>
          <cell r="M1382">
            <v>2240</v>
          </cell>
        </row>
        <row r="1383">
          <cell r="K1383">
            <v>21886476</v>
          </cell>
          <cell r="L1383">
            <v>0</v>
          </cell>
          <cell r="M1383">
            <v>2240</v>
          </cell>
        </row>
        <row r="1384">
          <cell r="K1384">
            <v>18422135</v>
          </cell>
          <cell r="L1384">
            <v>0</v>
          </cell>
          <cell r="M1384">
            <v>2300</v>
          </cell>
        </row>
        <row r="1385">
          <cell r="K1385">
            <v>13939330</v>
          </cell>
          <cell r="L1385">
            <v>0</v>
          </cell>
          <cell r="M1385">
            <v>2404</v>
          </cell>
        </row>
        <row r="1386">
          <cell r="K1386">
            <v>12896940</v>
          </cell>
          <cell r="L1386">
            <v>0</v>
          </cell>
          <cell r="M1386">
            <v>2268</v>
          </cell>
        </row>
        <row r="1387">
          <cell r="K1387">
            <v>11054520</v>
          </cell>
          <cell r="L1387">
            <v>0</v>
          </cell>
          <cell r="M1387">
            <v>2404</v>
          </cell>
        </row>
        <row r="1388">
          <cell r="K1388">
            <v>11038688</v>
          </cell>
          <cell r="L1388">
            <v>0</v>
          </cell>
          <cell r="M1388">
            <v>2300</v>
          </cell>
        </row>
        <row r="1389">
          <cell r="K1389">
            <v>9214565</v>
          </cell>
          <cell r="L1389">
            <v>0</v>
          </cell>
          <cell r="M1389">
            <v>2300</v>
          </cell>
        </row>
        <row r="1390">
          <cell r="K1390">
            <v>7369680</v>
          </cell>
          <cell r="L1390">
            <v>0</v>
          </cell>
          <cell r="M1390">
            <v>2240</v>
          </cell>
        </row>
        <row r="1391">
          <cell r="K1391">
            <v>5703000</v>
          </cell>
          <cell r="L1391">
            <v>0</v>
          </cell>
          <cell r="M1391">
            <v>2500</v>
          </cell>
        </row>
        <row r="1392">
          <cell r="K1392">
            <v>5527260</v>
          </cell>
          <cell r="L1392">
            <v>0</v>
          </cell>
          <cell r="M1392">
            <v>2404</v>
          </cell>
        </row>
        <row r="1393">
          <cell r="K1393">
            <v>5356288</v>
          </cell>
          <cell r="L1393">
            <v>0</v>
          </cell>
          <cell r="M1393">
            <v>2300</v>
          </cell>
        </row>
        <row r="1394">
          <cell r="K1394">
            <v>3731369</v>
          </cell>
          <cell r="L1394">
            <v>0</v>
          </cell>
          <cell r="M1394">
            <v>2240</v>
          </cell>
        </row>
        <row r="1395">
          <cell r="K1395">
            <v>1864018</v>
          </cell>
          <cell r="L1395">
            <v>0</v>
          </cell>
          <cell r="M1395">
            <v>2268</v>
          </cell>
        </row>
        <row r="1396">
          <cell r="K1396">
            <v>1852286</v>
          </cell>
          <cell r="L1396">
            <v>0</v>
          </cell>
          <cell r="M1396">
            <v>2228</v>
          </cell>
        </row>
        <row r="1397">
          <cell r="K1397">
            <v>1851352</v>
          </cell>
          <cell r="L1397">
            <v>0</v>
          </cell>
          <cell r="M1397">
            <v>2268</v>
          </cell>
        </row>
        <row r="1398">
          <cell r="K1398">
            <v>1842420</v>
          </cell>
          <cell r="L1398">
            <v>0</v>
          </cell>
          <cell r="M1398">
            <v>2240</v>
          </cell>
        </row>
        <row r="1399">
          <cell r="K1399">
            <v>1842420</v>
          </cell>
          <cell r="L1399">
            <v>0</v>
          </cell>
          <cell r="M1399">
            <v>2268</v>
          </cell>
        </row>
        <row r="1400">
          <cell r="K1400">
            <v>1840454</v>
          </cell>
          <cell r="L1400">
            <v>0</v>
          </cell>
          <cell r="M1400">
            <v>2240</v>
          </cell>
        </row>
        <row r="1401">
          <cell r="K1401">
            <v>822712000</v>
          </cell>
          <cell r="L1401">
            <v>0</v>
          </cell>
          <cell r="M1401">
            <v>2242</v>
          </cell>
        </row>
        <row r="1402">
          <cell r="K1402">
            <v>509022378</v>
          </cell>
          <cell r="L1402">
            <v>0</v>
          </cell>
          <cell r="M1402">
            <v>2202</v>
          </cell>
        </row>
        <row r="1403">
          <cell r="K1403">
            <v>257543808</v>
          </cell>
          <cell r="L1403">
            <v>0</v>
          </cell>
          <cell r="M1403">
            <v>2303</v>
          </cell>
        </row>
        <row r="1404">
          <cell r="K1404">
            <v>227106384</v>
          </cell>
          <cell r="L1404">
            <v>0</v>
          </cell>
          <cell r="M1404">
            <v>2265</v>
          </cell>
        </row>
        <row r="1405">
          <cell r="K1405">
            <v>217304500</v>
          </cell>
          <cell r="L1405">
            <v>0</v>
          </cell>
          <cell r="M1405">
            <v>2242</v>
          </cell>
        </row>
        <row r="1406">
          <cell r="K1406">
            <v>177096437</v>
          </cell>
          <cell r="L1406">
            <v>0</v>
          </cell>
          <cell r="M1406">
            <v>2303</v>
          </cell>
        </row>
        <row r="1407">
          <cell r="K1407">
            <v>165059971</v>
          </cell>
          <cell r="L1407">
            <v>0</v>
          </cell>
          <cell r="M1407">
            <v>2403</v>
          </cell>
        </row>
        <row r="1408">
          <cell r="K1408">
            <v>133215259</v>
          </cell>
          <cell r="L1408">
            <v>0</v>
          </cell>
          <cell r="M1408">
            <v>2403</v>
          </cell>
        </row>
        <row r="1409">
          <cell r="K1409">
            <v>112249635</v>
          </cell>
          <cell r="L1409">
            <v>0</v>
          </cell>
          <cell r="M1409">
            <v>2403</v>
          </cell>
        </row>
        <row r="1410">
          <cell r="K1410">
            <v>93585148</v>
          </cell>
          <cell r="L1410">
            <v>0</v>
          </cell>
          <cell r="M1410">
            <v>2503</v>
          </cell>
        </row>
        <row r="1411">
          <cell r="K1411">
            <v>86794307</v>
          </cell>
          <cell r="L1411">
            <v>0</v>
          </cell>
          <cell r="M1411">
            <v>2242</v>
          </cell>
        </row>
        <row r="1412">
          <cell r="K1412">
            <v>82443115</v>
          </cell>
          <cell r="L1412">
            <v>0</v>
          </cell>
          <cell r="M1412">
            <v>2242</v>
          </cell>
        </row>
        <row r="1413">
          <cell r="K1413">
            <v>75011608</v>
          </cell>
          <cell r="L1413">
            <v>0</v>
          </cell>
          <cell r="M1413">
            <v>2265</v>
          </cell>
        </row>
        <row r="1414">
          <cell r="K1414">
            <v>72074234</v>
          </cell>
          <cell r="L1414">
            <v>0</v>
          </cell>
          <cell r="M1414">
            <v>2303</v>
          </cell>
        </row>
        <row r="1415">
          <cell r="K1415">
            <v>62841978</v>
          </cell>
          <cell r="L1415">
            <v>0</v>
          </cell>
          <cell r="M1415">
            <v>2303</v>
          </cell>
        </row>
        <row r="1416">
          <cell r="K1416">
            <v>52467986</v>
          </cell>
          <cell r="L1416">
            <v>0</v>
          </cell>
          <cell r="M1416">
            <v>2303</v>
          </cell>
        </row>
        <row r="1417">
          <cell r="K1417">
            <v>50141078</v>
          </cell>
          <cell r="L1417">
            <v>0</v>
          </cell>
          <cell r="M1417">
            <v>2265</v>
          </cell>
        </row>
        <row r="1418">
          <cell r="K1418">
            <v>47728995</v>
          </cell>
          <cell r="L1418">
            <v>0</v>
          </cell>
          <cell r="M1418">
            <v>2242</v>
          </cell>
        </row>
        <row r="1419">
          <cell r="K1419">
            <v>32595269</v>
          </cell>
          <cell r="L1419">
            <v>0</v>
          </cell>
          <cell r="M1419">
            <v>2225</v>
          </cell>
        </row>
        <row r="1420">
          <cell r="K1420">
            <v>29406573</v>
          </cell>
          <cell r="L1420">
            <v>0</v>
          </cell>
          <cell r="M1420">
            <v>2403</v>
          </cell>
        </row>
        <row r="1421">
          <cell r="K1421">
            <v>17518941</v>
          </cell>
          <cell r="L1421">
            <v>0</v>
          </cell>
          <cell r="M1421">
            <v>2242</v>
          </cell>
        </row>
        <row r="1422">
          <cell r="K1422">
            <v>13814378</v>
          </cell>
          <cell r="L1422">
            <v>0</v>
          </cell>
          <cell r="M1422">
            <v>2265</v>
          </cell>
        </row>
        <row r="1423">
          <cell r="K1423">
            <v>12672528</v>
          </cell>
          <cell r="L1423">
            <v>0</v>
          </cell>
          <cell r="M1423">
            <v>2242</v>
          </cell>
        </row>
        <row r="1424">
          <cell r="K1424">
            <v>295792500</v>
          </cell>
          <cell r="L1424">
            <v>0</v>
          </cell>
          <cell r="M1424">
            <v>2403</v>
          </cell>
        </row>
        <row r="1425">
          <cell r="K1425">
            <v>191656250</v>
          </cell>
          <cell r="L1425">
            <v>0</v>
          </cell>
          <cell r="M1425">
            <v>2303</v>
          </cell>
        </row>
        <row r="1426">
          <cell r="K1426">
            <v>177260000</v>
          </cell>
          <cell r="L1426">
            <v>0</v>
          </cell>
          <cell r="M1426">
            <v>2242</v>
          </cell>
        </row>
        <row r="1427">
          <cell r="K1427">
            <v>118133750</v>
          </cell>
          <cell r="L1427">
            <v>0</v>
          </cell>
          <cell r="M1427">
            <v>2202</v>
          </cell>
        </row>
        <row r="1428">
          <cell r="K1428">
            <v>84655000</v>
          </cell>
          <cell r="L1428">
            <v>0</v>
          </cell>
          <cell r="M1428">
            <v>2403</v>
          </cell>
        </row>
        <row r="1429">
          <cell r="K1429">
            <v>59223750</v>
          </cell>
          <cell r="L1429">
            <v>0</v>
          </cell>
          <cell r="M1429">
            <v>2303</v>
          </cell>
        </row>
        <row r="1430">
          <cell r="K1430">
            <v>43346250</v>
          </cell>
          <cell r="L1430">
            <v>0</v>
          </cell>
          <cell r="M1430">
            <v>2242</v>
          </cell>
        </row>
        <row r="1431">
          <cell r="K1431">
            <v>41755000</v>
          </cell>
          <cell r="L1431">
            <v>0</v>
          </cell>
          <cell r="M1431">
            <v>2242</v>
          </cell>
        </row>
        <row r="1432">
          <cell r="K1432">
            <v>24506250</v>
          </cell>
          <cell r="L1432">
            <v>0</v>
          </cell>
          <cell r="M1432">
            <v>2265</v>
          </cell>
        </row>
        <row r="1433">
          <cell r="K1433">
            <v>17775000</v>
          </cell>
          <cell r="L1433">
            <v>0</v>
          </cell>
          <cell r="M1433">
            <v>2242</v>
          </cell>
        </row>
        <row r="1434">
          <cell r="K1434">
            <v>15492814</v>
          </cell>
          <cell r="L1434">
            <v>0</v>
          </cell>
          <cell r="M1434">
            <v>2403</v>
          </cell>
        </row>
        <row r="1435">
          <cell r="K1435">
            <v>14775000</v>
          </cell>
          <cell r="L1435">
            <v>0</v>
          </cell>
          <cell r="M1435">
            <v>2303</v>
          </cell>
        </row>
        <row r="1436">
          <cell r="K1436">
            <v>14305000</v>
          </cell>
          <cell r="L1436">
            <v>0</v>
          </cell>
          <cell r="M1436">
            <v>2503</v>
          </cell>
        </row>
        <row r="1437">
          <cell r="K1437">
            <v>13975000</v>
          </cell>
          <cell r="L1437">
            <v>0</v>
          </cell>
          <cell r="M1437">
            <v>2303</v>
          </cell>
        </row>
        <row r="1438">
          <cell r="K1438">
            <v>12975000</v>
          </cell>
          <cell r="L1438">
            <v>0</v>
          </cell>
          <cell r="M1438">
            <v>2242</v>
          </cell>
        </row>
        <row r="1439">
          <cell r="K1439">
            <v>11798611</v>
          </cell>
          <cell r="L1439">
            <v>0</v>
          </cell>
          <cell r="M1439">
            <v>2303</v>
          </cell>
        </row>
        <row r="1440">
          <cell r="K1440">
            <v>9931250</v>
          </cell>
          <cell r="L1440">
            <v>0</v>
          </cell>
          <cell r="M1440">
            <v>2403</v>
          </cell>
        </row>
        <row r="1441">
          <cell r="K1441">
            <v>4873750</v>
          </cell>
          <cell r="L1441">
            <v>0</v>
          </cell>
          <cell r="M1441">
            <v>2265</v>
          </cell>
        </row>
        <row r="1442">
          <cell r="K1442">
            <v>4043750</v>
          </cell>
          <cell r="L1442">
            <v>0</v>
          </cell>
          <cell r="M1442">
            <v>2225</v>
          </cell>
        </row>
        <row r="1443">
          <cell r="K1443">
            <v>4043750</v>
          </cell>
          <cell r="L1443">
            <v>0</v>
          </cell>
          <cell r="M1443">
            <v>2265</v>
          </cell>
        </row>
        <row r="1444">
          <cell r="K1444">
            <v>3943750</v>
          </cell>
          <cell r="L1444">
            <v>0</v>
          </cell>
          <cell r="M1444">
            <v>2265</v>
          </cell>
        </row>
        <row r="1445">
          <cell r="K1445">
            <v>3443750</v>
          </cell>
          <cell r="L1445">
            <v>0</v>
          </cell>
          <cell r="M1445">
            <v>2242</v>
          </cell>
        </row>
        <row r="1446">
          <cell r="K1446">
            <v>3243750</v>
          </cell>
          <cell r="L1446">
            <v>0</v>
          </cell>
          <cell r="M1446">
            <v>2242</v>
          </cell>
        </row>
        <row r="1447">
          <cell r="K1447">
            <v>420544097</v>
          </cell>
          <cell r="L1447">
            <v>0</v>
          </cell>
          <cell r="M1447">
            <v>2246</v>
          </cell>
        </row>
        <row r="1448">
          <cell r="K1448">
            <v>299508950</v>
          </cell>
          <cell r="L1448">
            <v>0</v>
          </cell>
          <cell r="M1448">
            <v>2206</v>
          </cell>
        </row>
        <row r="1449">
          <cell r="K1449">
            <v>130889316</v>
          </cell>
          <cell r="L1449">
            <v>0</v>
          </cell>
          <cell r="M1449">
            <v>2305</v>
          </cell>
        </row>
        <row r="1450">
          <cell r="K1450">
            <v>110380068</v>
          </cell>
          <cell r="L1450">
            <v>0</v>
          </cell>
          <cell r="M1450">
            <v>2405</v>
          </cell>
        </row>
        <row r="1451">
          <cell r="K1451">
            <v>108856470</v>
          </cell>
          <cell r="L1451">
            <v>0</v>
          </cell>
          <cell r="M1451">
            <v>2246</v>
          </cell>
        </row>
        <row r="1452">
          <cell r="K1452">
            <v>94159868</v>
          </cell>
          <cell r="L1452">
            <v>0</v>
          </cell>
          <cell r="M1452">
            <v>2305</v>
          </cell>
        </row>
        <row r="1453">
          <cell r="K1453">
            <v>63680460</v>
          </cell>
          <cell r="L1453">
            <v>0</v>
          </cell>
          <cell r="M1453">
            <v>2269</v>
          </cell>
        </row>
        <row r="1454">
          <cell r="K1454">
            <v>62548596</v>
          </cell>
          <cell r="L1454">
            <v>0</v>
          </cell>
          <cell r="M1454">
            <v>2246</v>
          </cell>
        </row>
        <row r="1455">
          <cell r="K1455">
            <v>59137662</v>
          </cell>
          <cell r="L1455">
            <v>0</v>
          </cell>
          <cell r="M1455">
            <v>2405</v>
          </cell>
        </row>
        <row r="1456">
          <cell r="K1456">
            <v>50487628</v>
          </cell>
          <cell r="L1456">
            <v>0</v>
          </cell>
          <cell r="M1456">
            <v>2246</v>
          </cell>
        </row>
        <row r="1457">
          <cell r="K1457">
            <v>48649118</v>
          </cell>
          <cell r="L1457">
            <v>0</v>
          </cell>
          <cell r="M1457">
            <v>2505</v>
          </cell>
        </row>
        <row r="1458">
          <cell r="K1458">
            <v>47056628</v>
          </cell>
          <cell r="L1458">
            <v>0</v>
          </cell>
          <cell r="M1458">
            <v>2305</v>
          </cell>
        </row>
        <row r="1459">
          <cell r="K1459">
            <v>42007268</v>
          </cell>
          <cell r="L1459">
            <v>0</v>
          </cell>
          <cell r="M1459">
            <v>2305</v>
          </cell>
        </row>
        <row r="1460">
          <cell r="K1460">
            <v>39351940</v>
          </cell>
          <cell r="L1460">
            <v>0</v>
          </cell>
          <cell r="M1460">
            <v>2246</v>
          </cell>
        </row>
        <row r="1461">
          <cell r="K1461">
            <v>29629060</v>
          </cell>
          <cell r="L1461">
            <v>0</v>
          </cell>
          <cell r="M1461">
            <v>2269</v>
          </cell>
        </row>
        <row r="1462">
          <cell r="K1462">
            <v>26608000</v>
          </cell>
          <cell r="L1462">
            <v>0</v>
          </cell>
          <cell r="M1462">
            <v>2405</v>
          </cell>
        </row>
        <row r="1463">
          <cell r="K1463">
            <v>24523945</v>
          </cell>
          <cell r="L1463">
            <v>0</v>
          </cell>
          <cell r="M1463">
            <v>2405</v>
          </cell>
        </row>
        <row r="1464">
          <cell r="K1464">
            <v>19818000</v>
          </cell>
          <cell r="L1464">
            <v>0</v>
          </cell>
          <cell r="M1464">
            <v>2269</v>
          </cell>
        </row>
        <row r="1465">
          <cell r="K1465">
            <v>19030710</v>
          </cell>
          <cell r="L1465">
            <v>0</v>
          </cell>
          <cell r="M1465">
            <v>2229</v>
          </cell>
        </row>
        <row r="1466">
          <cell r="K1466">
            <v>18699280</v>
          </cell>
          <cell r="L1466">
            <v>0</v>
          </cell>
          <cell r="M1466">
            <v>2305</v>
          </cell>
        </row>
        <row r="1467">
          <cell r="K1467">
            <v>9909000</v>
          </cell>
          <cell r="L1467">
            <v>0</v>
          </cell>
          <cell r="M1467">
            <v>2246</v>
          </cell>
        </row>
        <row r="1468">
          <cell r="K1468">
            <v>9909000</v>
          </cell>
          <cell r="L1468">
            <v>0</v>
          </cell>
          <cell r="M1468">
            <v>2246</v>
          </cell>
        </row>
        <row r="1469">
          <cell r="K1469">
            <v>9909000</v>
          </cell>
          <cell r="L1469">
            <v>0</v>
          </cell>
          <cell r="M1469">
            <v>2269</v>
          </cell>
        </row>
        <row r="1470">
          <cell r="K1470">
            <v>471029081</v>
          </cell>
          <cell r="L1470">
            <v>0</v>
          </cell>
          <cell r="M1470">
            <v>2244</v>
          </cell>
        </row>
        <row r="1471">
          <cell r="K1471">
            <v>310498405</v>
          </cell>
          <cell r="L1471">
            <v>0</v>
          </cell>
          <cell r="M1471">
            <v>2204</v>
          </cell>
        </row>
        <row r="1472">
          <cell r="K1472">
            <v>145883741</v>
          </cell>
          <cell r="L1472">
            <v>0</v>
          </cell>
          <cell r="M1472">
            <v>2304</v>
          </cell>
        </row>
        <row r="1473">
          <cell r="K1473">
            <v>121814337</v>
          </cell>
          <cell r="L1473">
            <v>0</v>
          </cell>
          <cell r="M1473">
            <v>2244</v>
          </cell>
        </row>
        <row r="1474">
          <cell r="K1474">
            <v>112080292</v>
          </cell>
          <cell r="L1474">
            <v>0</v>
          </cell>
          <cell r="M1474">
            <v>2404</v>
          </cell>
        </row>
        <row r="1475">
          <cell r="K1475">
            <v>93325111</v>
          </cell>
          <cell r="L1475">
            <v>0</v>
          </cell>
          <cell r="M1475">
            <v>2304</v>
          </cell>
        </row>
        <row r="1476">
          <cell r="K1476">
            <v>88372357</v>
          </cell>
          <cell r="L1476">
            <v>0</v>
          </cell>
          <cell r="M1476">
            <v>2244</v>
          </cell>
        </row>
        <row r="1477">
          <cell r="K1477">
            <v>64773927</v>
          </cell>
          <cell r="L1477">
            <v>0</v>
          </cell>
          <cell r="M1477">
            <v>2268</v>
          </cell>
        </row>
        <row r="1478">
          <cell r="K1478">
            <v>59686634</v>
          </cell>
          <cell r="L1478">
            <v>0</v>
          </cell>
          <cell r="M1478">
            <v>2404</v>
          </cell>
        </row>
        <row r="1479">
          <cell r="K1479">
            <v>58288434</v>
          </cell>
          <cell r="L1479">
            <v>0</v>
          </cell>
          <cell r="M1479">
            <v>2404</v>
          </cell>
        </row>
        <row r="1480">
          <cell r="K1480">
            <v>50159753</v>
          </cell>
          <cell r="L1480">
            <v>0</v>
          </cell>
          <cell r="M1480">
            <v>2304</v>
          </cell>
        </row>
        <row r="1481">
          <cell r="K1481">
            <v>45608178</v>
          </cell>
          <cell r="L1481">
            <v>0</v>
          </cell>
          <cell r="M1481">
            <v>2504</v>
          </cell>
        </row>
        <row r="1482">
          <cell r="K1482">
            <v>43901900</v>
          </cell>
          <cell r="L1482">
            <v>0</v>
          </cell>
          <cell r="M1482">
            <v>2404</v>
          </cell>
        </row>
        <row r="1483">
          <cell r="K1483">
            <v>43316000</v>
          </cell>
          <cell r="L1483">
            <v>0</v>
          </cell>
          <cell r="M1483">
            <v>2304</v>
          </cell>
        </row>
        <row r="1484">
          <cell r="K1484">
            <v>35816335</v>
          </cell>
          <cell r="L1484">
            <v>0</v>
          </cell>
          <cell r="M1484">
            <v>2244</v>
          </cell>
        </row>
        <row r="1485">
          <cell r="K1485">
            <v>34345182</v>
          </cell>
          <cell r="L1485">
            <v>0</v>
          </cell>
          <cell r="M1485">
            <v>2268</v>
          </cell>
        </row>
        <row r="1486">
          <cell r="K1486">
            <v>33567840</v>
          </cell>
          <cell r="L1486">
            <v>0</v>
          </cell>
          <cell r="M1486">
            <v>2244</v>
          </cell>
        </row>
        <row r="1487">
          <cell r="K1487">
            <v>20033307</v>
          </cell>
          <cell r="L1487">
            <v>0</v>
          </cell>
          <cell r="M1487">
            <v>2304</v>
          </cell>
        </row>
        <row r="1488">
          <cell r="K1488">
            <v>10851568</v>
          </cell>
          <cell r="L1488">
            <v>0</v>
          </cell>
          <cell r="M1488">
            <v>2268</v>
          </cell>
        </row>
        <row r="1489">
          <cell r="K1489">
            <v>10403568</v>
          </cell>
          <cell r="L1489">
            <v>0</v>
          </cell>
          <cell r="M1489">
            <v>2228</v>
          </cell>
        </row>
        <row r="1490">
          <cell r="K1490">
            <v>9629738</v>
          </cell>
          <cell r="L1490">
            <v>0</v>
          </cell>
          <cell r="M1490">
            <v>2244</v>
          </cell>
        </row>
        <row r="1491">
          <cell r="K1491">
            <v>9629738</v>
          </cell>
          <cell r="L1491">
            <v>0</v>
          </cell>
          <cell r="M1491">
            <v>2244</v>
          </cell>
        </row>
        <row r="1492">
          <cell r="K1492">
            <v>9629738</v>
          </cell>
          <cell r="L1492">
            <v>0</v>
          </cell>
          <cell r="M1492">
            <v>2268</v>
          </cell>
        </row>
        <row r="1493">
          <cell r="K1493">
            <v>1254961648</v>
          </cell>
          <cell r="L1493">
            <v>0</v>
          </cell>
          <cell r="M1493">
            <v>2243</v>
          </cell>
        </row>
        <row r="1494">
          <cell r="K1494">
            <v>1023238077</v>
          </cell>
          <cell r="L1494">
            <v>0</v>
          </cell>
          <cell r="M1494">
            <v>2203</v>
          </cell>
        </row>
        <row r="1495">
          <cell r="K1495">
            <v>563422186</v>
          </cell>
          <cell r="L1495">
            <v>0</v>
          </cell>
          <cell r="M1495">
            <v>2402</v>
          </cell>
        </row>
        <row r="1496">
          <cell r="K1496">
            <v>461795935</v>
          </cell>
          <cell r="L1496">
            <v>0</v>
          </cell>
          <cell r="M1496">
            <v>2302</v>
          </cell>
        </row>
        <row r="1497">
          <cell r="K1497">
            <v>433098736</v>
          </cell>
          <cell r="L1497">
            <v>0</v>
          </cell>
          <cell r="M1497">
            <v>2243</v>
          </cell>
        </row>
        <row r="1498">
          <cell r="K1498">
            <v>390662684</v>
          </cell>
          <cell r="L1498">
            <v>0</v>
          </cell>
          <cell r="M1498">
            <v>2302</v>
          </cell>
        </row>
        <row r="1499">
          <cell r="K1499">
            <v>318973662</v>
          </cell>
          <cell r="L1499">
            <v>0</v>
          </cell>
          <cell r="M1499">
            <v>2502</v>
          </cell>
        </row>
        <row r="1500">
          <cell r="K1500">
            <v>313725272</v>
          </cell>
          <cell r="L1500">
            <v>0</v>
          </cell>
          <cell r="M1500">
            <v>2302</v>
          </cell>
        </row>
        <row r="1501">
          <cell r="K1501">
            <v>280391131</v>
          </cell>
          <cell r="L1501">
            <v>0</v>
          </cell>
          <cell r="M1501">
            <v>2243</v>
          </cell>
        </row>
        <row r="1502">
          <cell r="K1502">
            <v>262506882</v>
          </cell>
          <cell r="L1502">
            <v>0</v>
          </cell>
          <cell r="M1502">
            <v>2267</v>
          </cell>
        </row>
        <row r="1503">
          <cell r="K1503">
            <v>225678288</v>
          </cell>
          <cell r="L1503">
            <v>0</v>
          </cell>
          <cell r="M1503">
            <v>2302</v>
          </cell>
        </row>
        <row r="1504">
          <cell r="K1504">
            <v>222979509</v>
          </cell>
          <cell r="L1504">
            <v>0</v>
          </cell>
          <cell r="M1504">
            <v>2243</v>
          </cell>
        </row>
        <row r="1505">
          <cell r="K1505">
            <v>181004341</v>
          </cell>
          <cell r="L1505">
            <v>0</v>
          </cell>
          <cell r="M1505">
            <v>2402</v>
          </cell>
        </row>
        <row r="1506">
          <cell r="K1506">
            <v>175941304</v>
          </cell>
          <cell r="L1506">
            <v>0</v>
          </cell>
          <cell r="M1506">
            <v>2402</v>
          </cell>
        </row>
        <row r="1507">
          <cell r="K1507">
            <v>151523302</v>
          </cell>
          <cell r="L1507">
            <v>0</v>
          </cell>
          <cell r="M1507">
            <v>2243</v>
          </cell>
        </row>
        <row r="1508">
          <cell r="K1508">
            <v>144191588</v>
          </cell>
          <cell r="L1508">
            <v>0</v>
          </cell>
          <cell r="M1508">
            <v>2267</v>
          </cell>
        </row>
        <row r="1509">
          <cell r="K1509">
            <v>132891606</v>
          </cell>
          <cell r="L1509">
            <v>0</v>
          </cell>
          <cell r="M1509">
            <v>2227</v>
          </cell>
        </row>
        <row r="1510">
          <cell r="K1510">
            <v>125836476</v>
          </cell>
          <cell r="L1510">
            <v>0</v>
          </cell>
          <cell r="M1510">
            <v>2402</v>
          </cell>
        </row>
        <row r="1511">
          <cell r="K1511">
            <v>116350188</v>
          </cell>
          <cell r="L1511">
            <v>0</v>
          </cell>
          <cell r="M1511">
            <v>2243</v>
          </cell>
        </row>
        <row r="1512">
          <cell r="K1512">
            <v>104234667</v>
          </cell>
          <cell r="L1512">
            <v>0</v>
          </cell>
          <cell r="M1512">
            <v>2267</v>
          </cell>
        </row>
        <row r="1513">
          <cell r="K1513">
            <v>81754939</v>
          </cell>
          <cell r="L1513">
            <v>0</v>
          </cell>
          <cell r="M1513">
            <v>2302</v>
          </cell>
        </row>
        <row r="1514">
          <cell r="K1514">
            <v>48690045</v>
          </cell>
          <cell r="L1514">
            <v>0</v>
          </cell>
          <cell r="M1514">
            <v>2243</v>
          </cell>
        </row>
        <row r="1515">
          <cell r="K1515">
            <v>26497991</v>
          </cell>
          <cell r="L1515">
            <v>0</v>
          </cell>
          <cell r="M1515">
            <v>2267</v>
          </cell>
        </row>
        <row r="1516">
          <cell r="K1516">
            <v>71938776</v>
          </cell>
          <cell r="L1516">
            <v>0</v>
          </cell>
          <cell r="M1516">
            <v>2248</v>
          </cell>
        </row>
        <row r="1517">
          <cell r="K1517">
            <v>58163265</v>
          </cell>
          <cell r="L1517">
            <v>0</v>
          </cell>
          <cell r="M1517">
            <v>2208</v>
          </cell>
        </row>
        <row r="1518">
          <cell r="K1518">
            <v>26020408</v>
          </cell>
          <cell r="L1518">
            <v>0</v>
          </cell>
          <cell r="M1518">
            <v>2307</v>
          </cell>
        </row>
        <row r="1519">
          <cell r="K1519">
            <v>19907959</v>
          </cell>
          <cell r="L1519">
            <v>0</v>
          </cell>
          <cell r="M1519">
            <v>2248</v>
          </cell>
        </row>
        <row r="1520">
          <cell r="K1520">
            <v>19907959</v>
          </cell>
          <cell r="L1520">
            <v>0</v>
          </cell>
          <cell r="M1520">
            <v>2407</v>
          </cell>
        </row>
        <row r="1521">
          <cell r="K1521">
            <v>15306122</v>
          </cell>
          <cell r="L1521">
            <v>0</v>
          </cell>
          <cell r="M1521">
            <v>2307</v>
          </cell>
        </row>
        <row r="1522">
          <cell r="K1522">
            <v>10714286</v>
          </cell>
          <cell r="L1522">
            <v>0</v>
          </cell>
          <cell r="M1522">
            <v>2248</v>
          </cell>
        </row>
        <row r="1523">
          <cell r="K1523">
            <v>10714286</v>
          </cell>
          <cell r="L1523">
            <v>0</v>
          </cell>
          <cell r="M1523">
            <v>2272</v>
          </cell>
        </row>
        <row r="1524">
          <cell r="K1524">
            <v>9183673</v>
          </cell>
          <cell r="L1524">
            <v>0</v>
          </cell>
          <cell r="M1524">
            <v>2248</v>
          </cell>
        </row>
        <row r="1525">
          <cell r="K1525">
            <v>9183673</v>
          </cell>
          <cell r="L1525">
            <v>0</v>
          </cell>
          <cell r="M1525">
            <v>2307</v>
          </cell>
        </row>
        <row r="1526">
          <cell r="K1526">
            <v>9183673</v>
          </cell>
          <cell r="L1526">
            <v>0</v>
          </cell>
          <cell r="M1526">
            <v>2407</v>
          </cell>
        </row>
        <row r="1527">
          <cell r="K1527">
            <v>7653061</v>
          </cell>
          <cell r="L1527">
            <v>0</v>
          </cell>
          <cell r="M1527">
            <v>2307</v>
          </cell>
        </row>
        <row r="1528">
          <cell r="K1528">
            <v>4591837</v>
          </cell>
          <cell r="L1528">
            <v>0</v>
          </cell>
          <cell r="M1528">
            <v>2248</v>
          </cell>
        </row>
        <row r="1529">
          <cell r="K1529">
            <v>4591837</v>
          </cell>
          <cell r="L1529">
            <v>0</v>
          </cell>
          <cell r="M1529">
            <v>2307</v>
          </cell>
        </row>
        <row r="1530">
          <cell r="K1530">
            <v>4591837</v>
          </cell>
          <cell r="L1530">
            <v>0</v>
          </cell>
          <cell r="M1530">
            <v>2407</v>
          </cell>
        </row>
        <row r="1531">
          <cell r="K1531">
            <v>3061224</v>
          </cell>
          <cell r="L1531">
            <v>0</v>
          </cell>
          <cell r="M1531">
            <v>2232</v>
          </cell>
        </row>
        <row r="1532">
          <cell r="K1532">
            <v>3061224</v>
          </cell>
          <cell r="L1532">
            <v>0</v>
          </cell>
          <cell r="M1532">
            <v>2272</v>
          </cell>
        </row>
        <row r="1533">
          <cell r="K1533">
            <v>3061224</v>
          </cell>
          <cell r="L1533">
            <v>0</v>
          </cell>
          <cell r="M1533">
            <v>2407</v>
          </cell>
        </row>
        <row r="1534">
          <cell r="K1534">
            <v>3041228</v>
          </cell>
          <cell r="L1534">
            <v>0</v>
          </cell>
          <cell r="M1534">
            <v>2507</v>
          </cell>
        </row>
        <row r="1535">
          <cell r="K1535">
            <v>1530612</v>
          </cell>
          <cell r="L1535">
            <v>0</v>
          </cell>
          <cell r="M1535">
            <v>2248</v>
          </cell>
        </row>
        <row r="1536">
          <cell r="K1536">
            <v>1530612</v>
          </cell>
          <cell r="L1536">
            <v>0</v>
          </cell>
          <cell r="M1536">
            <v>2248</v>
          </cell>
        </row>
        <row r="1537">
          <cell r="K1537">
            <v>1530612</v>
          </cell>
          <cell r="L1537">
            <v>0</v>
          </cell>
          <cell r="M1537">
            <v>2272</v>
          </cell>
        </row>
        <row r="1538">
          <cell r="K1538">
            <v>1530612</v>
          </cell>
          <cell r="L1538">
            <v>0</v>
          </cell>
          <cell r="M1538">
            <v>2272</v>
          </cell>
        </row>
        <row r="1539">
          <cell r="K1539">
            <v>183561886</v>
          </cell>
          <cell r="L1539">
            <v>0</v>
          </cell>
          <cell r="M1539">
            <v>2415</v>
          </cell>
        </row>
        <row r="1540">
          <cell r="K1540">
            <v>46728036</v>
          </cell>
          <cell r="L1540">
            <v>0</v>
          </cell>
          <cell r="M1540">
            <v>2415</v>
          </cell>
        </row>
        <row r="1541">
          <cell r="K1541">
            <v>32387753</v>
          </cell>
          <cell r="L1541">
            <v>0</v>
          </cell>
          <cell r="M1541">
            <v>2271</v>
          </cell>
        </row>
        <row r="1542">
          <cell r="K1542">
            <v>30923260</v>
          </cell>
          <cell r="L1542">
            <v>0</v>
          </cell>
          <cell r="M1542">
            <v>2249</v>
          </cell>
        </row>
        <row r="1543">
          <cell r="K1543">
            <v>23999437</v>
          </cell>
          <cell r="L1543">
            <v>0</v>
          </cell>
          <cell r="M1543">
            <v>2315</v>
          </cell>
        </row>
        <row r="1544">
          <cell r="K1544">
            <v>23003326</v>
          </cell>
          <cell r="L1544">
            <v>0</v>
          </cell>
          <cell r="M1544">
            <v>2515</v>
          </cell>
        </row>
        <row r="1545">
          <cell r="K1545">
            <v>19900004</v>
          </cell>
          <cell r="L1545">
            <v>0</v>
          </cell>
          <cell r="M1545">
            <v>2315</v>
          </cell>
        </row>
        <row r="1546">
          <cell r="K1546">
            <v>16097984</v>
          </cell>
          <cell r="L1546">
            <v>0</v>
          </cell>
          <cell r="M1546">
            <v>2249</v>
          </cell>
        </row>
        <row r="1547">
          <cell r="K1547">
            <v>12847475</v>
          </cell>
          <cell r="L1547">
            <v>0</v>
          </cell>
          <cell r="M1547">
            <v>2271</v>
          </cell>
        </row>
        <row r="1548">
          <cell r="K1548">
            <v>9608340</v>
          </cell>
          <cell r="L1548">
            <v>0</v>
          </cell>
          <cell r="M1548">
            <v>2415</v>
          </cell>
        </row>
        <row r="1549">
          <cell r="K1549">
            <v>7004306</v>
          </cell>
          <cell r="L1549">
            <v>0</v>
          </cell>
          <cell r="M1549">
            <v>2271</v>
          </cell>
        </row>
        <row r="1550">
          <cell r="K1550">
            <v>6466753</v>
          </cell>
          <cell r="L1550">
            <v>0</v>
          </cell>
          <cell r="M1550">
            <v>2315</v>
          </cell>
        </row>
        <row r="1551">
          <cell r="K1551">
            <v>4599460</v>
          </cell>
          <cell r="L1551">
            <v>0</v>
          </cell>
          <cell r="M1551">
            <v>2249</v>
          </cell>
        </row>
        <row r="1552">
          <cell r="K1552">
            <v>3996490</v>
          </cell>
          <cell r="L1552">
            <v>0</v>
          </cell>
          <cell r="M1552">
            <v>2271</v>
          </cell>
        </row>
        <row r="1553">
          <cell r="K1553">
            <v>3564000</v>
          </cell>
          <cell r="L1553">
            <v>0</v>
          </cell>
          <cell r="M1553">
            <v>2415</v>
          </cell>
        </row>
        <row r="1554">
          <cell r="K1554">
            <v>3403514</v>
          </cell>
          <cell r="L1554">
            <v>0</v>
          </cell>
          <cell r="M1554">
            <v>2271</v>
          </cell>
        </row>
        <row r="1555">
          <cell r="K1555">
            <v>1586635</v>
          </cell>
          <cell r="L1555">
            <v>0</v>
          </cell>
          <cell r="M1555">
            <v>2209</v>
          </cell>
        </row>
        <row r="1556">
          <cell r="K1556">
            <v>1400000</v>
          </cell>
          <cell r="L1556">
            <v>0</v>
          </cell>
          <cell r="M1556">
            <v>2315</v>
          </cell>
        </row>
        <row r="1557">
          <cell r="K1557">
            <v>1092826</v>
          </cell>
          <cell r="L1557">
            <v>0</v>
          </cell>
          <cell r="M1557">
            <v>2240</v>
          </cell>
        </row>
        <row r="1558">
          <cell r="K1558">
            <v>148711298</v>
          </cell>
          <cell r="L1558">
            <v>0</v>
          </cell>
          <cell r="M1558">
            <v>2247</v>
          </cell>
        </row>
        <row r="1559">
          <cell r="K1559">
            <v>101425689</v>
          </cell>
          <cell r="L1559">
            <v>0</v>
          </cell>
          <cell r="M1559">
            <v>2406</v>
          </cell>
        </row>
        <row r="1560">
          <cell r="K1560">
            <v>101019221</v>
          </cell>
          <cell r="L1560">
            <v>0</v>
          </cell>
          <cell r="M1560">
            <v>2207</v>
          </cell>
        </row>
        <row r="1561">
          <cell r="K1561">
            <v>86628471</v>
          </cell>
          <cell r="L1561">
            <v>0</v>
          </cell>
          <cell r="M1561">
            <v>2406</v>
          </cell>
        </row>
        <row r="1562">
          <cell r="K1562">
            <v>52732593</v>
          </cell>
          <cell r="L1562">
            <v>0</v>
          </cell>
          <cell r="M1562">
            <v>2306</v>
          </cell>
        </row>
        <row r="1563">
          <cell r="K1563">
            <v>45215806</v>
          </cell>
          <cell r="L1563">
            <v>0</v>
          </cell>
          <cell r="M1563">
            <v>2406</v>
          </cell>
        </row>
        <row r="1564">
          <cell r="K1564">
            <v>41228402</v>
          </cell>
          <cell r="L1564">
            <v>0</v>
          </cell>
          <cell r="M1564">
            <v>2306</v>
          </cell>
        </row>
        <row r="1565">
          <cell r="K1565">
            <v>36834003</v>
          </cell>
          <cell r="L1565">
            <v>0</v>
          </cell>
          <cell r="M1565">
            <v>2270</v>
          </cell>
        </row>
        <row r="1566">
          <cell r="K1566">
            <v>36251530</v>
          </cell>
          <cell r="L1566">
            <v>0</v>
          </cell>
          <cell r="M1566">
            <v>2247</v>
          </cell>
        </row>
        <row r="1567">
          <cell r="K1567">
            <v>30381571</v>
          </cell>
          <cell r="L1567">
            <v>0</v>
          </cell>
          <cell r="M1567">
            <v>2506</v>
          </cell>
        </row>
        <row r="1568">
          <cell r="K1568">
            <v>29448573</v>
          </cell>
          <cell r="L1568">
            <v>0</v>
          </cell>
          <cell r="M1568">
            <v>2247</v>
          </cell>
        </row>
        <row r="1569">
          <cell r="K1569">
            <v>27772045</v>
          </cell>
          <cell r="L1569">
            <v>0</v>
          </cell>
          <cell r="M1569">
            <v>2406</v>
          </cell>
        </row>
        <row r="1570">
          <cell r="K1570">
            <v>20331927</v>
          </cell>
          <cell r="L1570">
            <v>0</v>
          </cell>
          <cell r="M1570">
            <v>2306</v>
          </cell>
        </row>
        <row r="1571">
          <cell r="K1571">
            <v>19681430</v>
          </cell>
          <cell r="L1571">
            <v>0</v>
          </cell>
          <cell r="M1571">
            <v>2270</v>
          </cell>
        </row>
        <row r="1572">
          <cell r="K1572">
            <v>19051815</v>
          </cell>
          <cell r="L1572">
            <v>0</v>
          </cell>
          <cell r="M1572">
            <v>2306</v>
          </cell>
        </row>
        <row r="1573">
          <cell r="K1573">
            <v>14728426</v>
          </cell>
          <cell r="L1573">
            <v>0</v>
          </cell>
          <cell r="M1573">
            <v>2247</v>
          </cell>
        </row>
        <row r="1574">
          <cell r="K1574">
            <v>10350397</v>
          </cell>
          <cell r="L1574">
            <v>0</v>
          </cell>
          <cell r="M1574">
            <v>2247</v>
          </cell>
        </row>
        <row r="1575">
          <cell r="K1575">
            <v>6988183</v>
          </cell>
          <cell r="L1575">
            <v>0</v>
          </cell>
          <cell r="M1575">
            <v>2306</v>
          </cell>
        </row>
        <row r="1576">
          <cell r="K1576">
            <v>4205801</v>
          </cell>
          <cell r="L1576">
            <v>0</v>
          </cell>
          <cell r="M1576">
            <v>2270</v>
          </cell>
        </row>
        <row r="1577">
          <cell r="K1577">
            <v>4056753</v>
          </cell>
          <cell r="L1577">
            <v>0</v>
          </cell>
          <cell r="M1577">
            <v>2230</v>
          </cell>
        </row>
        <row r="1578">
          <cell r="K1578">
            <v>2881430</v>
          </cell>
          <cell r="L1578">
            <v>0</v>
          </cell>
          <cell r="M1578">
            <v>2247</v>
          </cell>
        </row>
        <row r="1579">
          <cell r="K1579">
            <v>2881430</v>
          </cell>
          <cell r="L1579">
            <v>0</v>
          </cell>
          <cell r="M1579">
            <v>2247</v>
          </cell>
        </row>
        <row r="1580">
          <cell r="K1580">
            <v>2881430</v>
          </cell>
          <cell r="L1580">
            <v>0</v>
          </cell>
          <cell r="M1580">
            <v>2270</v>
          </cell>
        </row>
        <row r="1581">
          <cell r="K1581">
            <v>444866897</v>
          </cell>
          <cell r="L1581">
            <v>0</v>
          </cell>
          <cell r="M1581">
            <v>2245</v>
          </cell>
        </row>
        <row r="1582">
          <cell r="K1582">
            <v>303627648</v>
          </cell>
          <cell r="L1582">
            <v>0</v>
          </cell>
          <cell r="M1582">
            <v>2205</v>
          </cell>
        </row>
        <row r="1583">
          <cell r="K1583">
            <v>139866750</v>
          </cell>
          <cell r="L1583">
            <v>0</v>
          </cell>
          <cell r="M1583">
            <v>2308</v>
          </cell>
        </row>
        <row r="1584">
          <cell r="K1584">
            <v>123185441</v>
          </cell>
          <cell r="L1584">
            <v>0</v>
          </cell>
          <cell r="M1584">
            <v>2245</v>
          </cell>
        </row>
        <row r="1585">
          <cell r="K1585">
            <v>117590400</v>
          </cell>
          <cell r="L1585">
            <v>0</v>
          </cell>
          <cell r="M1585">
            <v>2408</v>
          </cell>
        </row>
        <row r="1586">
          <cell r="K1586">
            <v>111785400</v>
          </cell>
          <cell r="L1586">
            <v>0</v>
          </cell>
          <cell r="M1586">
            <v>2245</v>
          </cell>
        </row>
        <row r="1587">
          <cell r="K1587">
            <v>89818752</v>
          </cell>
          <cell r="L1587">
            <v>0</v>
          </cell>
          <cell r="M1587">
            <v>2308</v>
          </cell>
        </row>
        <row r="1588">
          <cell r="K1588">
            <v>68420650</v>
          </cell>
          <cell r="L1588">
            <v>0</v>
          </cell>
          <cell r="M1588">
            <v>2279</v>
          </cell>
        </row>
        <row r="1589">
          <cell r="K1589">
            <v>57487450</v>
          </cell>
          <cell r="L1589">
            <v>0</v>
          </cell>
          <cell r="M1589">
            <v>2408</v>
          </cell>
        </row>
        <row r="1590">
          <cell r="K1590">
            <v>46570710</v>
          </cell>
          <cell r="L1590">
            <v>0</v>
          </cell>
          <cell r="M1590">
            <v>2308</v>
          </cell>
        </row>
        <row r="1591">
          <cell r="K1591">
            <v>44840850</v>
          </cell>
          <cell r="L1591">
            <v>0</v>
          </cell>
          <cell r="M1591">
            <v>2408</v>
          </cell>
        </row>
        <row r="1592">
          <cell r="K1592">
            <v>42486502</v>
          </cell>
          <cell r="L1592">
            <v>0</v>
          </cell>
          <cell r="M1592">
            <v>2308</v>
          </cell>
        </row>
        <row r="1593">
          <cell r="K1593">
            <v>39798248</v>
          </cell>
          <cell r="L1593">
            <v>0</v>
          </cell>
          <cell r="M1593">
            <v>2408</v>
          </cell>
        </row>
        <row r="1594">
          <cell r="K1594">
            <v>38216800</v>
          </cell>
          <cell r="L1594">
            <v>0</v>
          </cell>
          <cell r="M1594">
            <v>2245</v>
          </cell>
        </row>
        <row r="1595">
          <cell r="K1595">
            <v>37279300</v>
          </cell>
          <cell r="L1595">
            <v>0</v>
          </cell>
          <cell r="M1595">
            <v>2508</v>
          </cell>
        </row>
        <row r="1596">
          <cell r="K1596">
            <v>29287395</v>
          </cell>
          <cell r="L1596">
            <v>0</v>
          </cell>
          <cell r="M1596">
            <v>2245</v>
          </cell>
        </row>
        <row r="1597">
          <cell r="K1597">
            <v>18650900</v>
          </cell>
          <cell r="L1597">
            <v>0</v>
          </cell>
          <cell r="M1597">
            <v>2308</v>
          </cell>
        </row>
        <row r="1598">
          <cell r="K1598">
            <v>9362950</v>
          </cell>
          <cell r="L1598">
            <v>0</v>
          </cell>
          <cell r="M1598">
            <v>2239</v>
          </cell>
        </row>
        <row r="1599">
          <cell r="K1599">
            <v>9317950</v>
          </cell>
          <cell r="L1599">
            <v>0</v>
          </cell>
          <cell r="M1599">
            <v>2279</v>
          </cell>
        </row>
        <row r="1600">
          <cell r="K1600">
            <v>9310450</v>
          </cell>
          <cell r="L1600">
            <v>0</v>
          </cell>
          <cell r="M1600">
            <v>2279</v>
          </cell>
        </row>
        <row r="1601">
          <cell r="K1601">
            <v>9302950</v>
          </cell>
          <cell r="L1601">
            <v>0</v>
          </cell>
          <cell r="M1601">
            <v>2245</v>
          </cell>
        </row>
        <row r="1602">
          <cell r="K1602">
            <v>9302950</v>
          </cell>
          <cell r="L1602">
            <v>0</v>
          </cell>
          <cell r="M1602">
            <v>2245</v>
          </cell>
        </row>
        <row r="1603">
          <cell r="K1603">
            <v>9302950</v>
          </cell>
          <cell r="L1603">
            <v>0</v>
          </cell>
          <cell r="M1603">
            <v>2279</v>
          </cell>
        </row>
        <row r="1604">
          <cell r="K1604">
            <v>2730000</v>
          </cell>
          <cell r="L1604">
            <v>0</v>
          </cell>
          <cell r="M1604">
            <v>2279</v>
          </cell>
        </row>
        <row r="1605">
          <cell r="K1605">
            <v>1870500</v>
          </cell>
          <cell r="L1605">
            <v>0</v>
          </cell>
          <cell r="M1605">
            <v>2418</v>
          </cell>
        </row>
        <row r="1606">
          <cell r="K1606">
            <v>1260000</v>
          </cell>
          <cell r="L1606">
            <v>0</v>
          </cell>
          <cell r="M1606">
            <v>2418</v>
          </cell>
        </row>
        <row r="1607">
          <cell r="K1607">
            <v>1050000</v>
          </cell>
          <cell r="L1607">
            <v>0</v>
          </cell>
          <cell r="M1607">
            <v>2260</v>
          </cell>
        </row>
        <row r="1608">
          <cell r="K1608">
            <v>1050000</v>
          </cell>
          <cell r="L1608">
            <v>0</v>
          </cell>
          <cell r="M1608">
            <v>2279</v>
          </cell>
        </row>
        <row r="1609">
          <cell r="K1609">
            <v>1050000</v>
          </cell>
          <cell r="L1609">
            <v>0</v>
          </cell>
          <cell r="M1609">
            <v>2300</v>
          </cell>
        </row>
        <row r="1610">
          <cell r="K1610">
            <v>840000</v>
          </cell>
          <cell r="L1610">
            <v>0</v>
          </cell>
          <cell r="M1610">
            <v>2300</v>
          </cell>
        </row>
        <row r="1611">
          <cell r="K1611">
            <v>840000</v>
          </cell>
          <cell r="L1611">
            <v>0</v>
          </cell>
          <cell r="M1611">
            <v>2529</v>
          </cell>
        </row>
        <row r="1612">
          <cell r="K1612">
            <v>630000</v>
          </cell>
          <cell r="L1612">
            <v>0</v>
          </cell>
          <cell r="M1612">
            <v>2239</v>
          </cell>
        </row>
        <row r="1613">
          <cell r="K1613">
            <v>630000</v>
          </cell>
          <cell r="L1613">
            <v>0</v>
          </cell>
          <cell r="M1613">
            <v>2279</v>
          </cell>
        </row>
        <row r="1614">
          <cell r="K1614">
            <v>472500</v>
          </cell>
          <cell r="L1614">
            <v>0</v>
          </cell>
          <cell r="M1614">
            <v>2300</v>
          </cell>
        </row>
        <row r="1615">
          <cell r="K1615">
            <v>451500</v>
          </cell>
          <cell r="L1615">
            <v>0</v>
          </cell>
          <cell r="M1615">
            <v>2260</v>
          </cell>
        </row>
        <row r="1616">
          <cell r="K1616">
            <v>420000</v>
          </cell>
          <cell r="L1616">
            <v>0</v>
          </cell>
          <cell r="M1616">
            <v>2260</v>
          </cell>
        </row>
        <row r="1617">
          <cell r="K1617">
            <v>420000</v>
          </cell>
          <cell r="L1617">
            <v>0</v>
          </cell>
          <cell r="M1617">
            <v>2260</v>
          </cell>
        </row>
        <row r="1618">
          <cell r="K1618">
            <v>315000</v>
          </cell>
          <cell r="L1618">
            <v>0</v>
          </cell>
          <cell r="M1618">
            <v>2418</v>
          </cell>
        </row>
        <row r="1619">
          <cell r="K1619">
            <v>280000</v>
          </cell>
          <cell r="L1619">
            <v>0</v>
          </cell>
          <cell r="M1619">
            <v>2300</v>
          </cell>
        </row>
        <row r="1620">
          <cell r="K1620">
            <v>250000</v>
          </cell>
          <cell r="L1620">
            <v>0</v>
          </cell>
          <cell r="M1620">
            <v>2429</v>
          </cell>
        </row>
        <row r="1621">
          <cell r="K1621">
            <v>308064786</v>
          </cell>
          <cell r="L1621">
            <v>0</v>
          </cell>
          <cell r="M1621">
            <v>2220</v>
          </cell>
        </row>
        <row r="1622">
          <cell r="K1622">
            <v>101405790</v>
          </cell>
          <cell r="L1622">
            <v>0</v>
          </cell>
          <cell r="M1622">
            <v>2240</v>
          </cell>
        </row>
        <row r="1623">
          <cell r="K1623">
            <v>19476200</v>
          </cell>
          <cell r="L1623">
            <v>0</v>
          </cell>
          <cell r="M1623">
            <v>2330</v>
          </cell>
        </row>
        <row r="1624">
          <cell r="K1624">
            <v>6492640</v>
          </cell>
          <cell r="L1624">
            <v>0</v>
          </cell>
          <cell r="M1624">
            <v>2240</v>
          </cell>
        </row>
        <row r="1625">
          <cell r="K1625">
            <v>5158740</v>
          </cell>
          <cell r="L1625">
            <v>0</v>
          </cell>
          <cell r="M1625">
            <v>2240</v>
          </cell>
        </row>
        <row r="1626">
          <cell r="K1626">
            <v>3792000</v>
          </cell>
          <cell r="L1626">
            <v>0</v>
          </cell>
          <cell r="M1626">
            <v>2330</v>
          </cell>
        </row>
        <row r="1627">
          <cell r="K1627">
            <v>3150000</v>
          </cell>
          <cell r="L1627">
            <v>0</v>
          </cell>
          <cell r="M1627">
            <v>2330</v>
          </cell>
        </row>
        <row r="1628">
          <cell r="K1628">
            <v>1437000</v>
          </cell>
          <cell r="L1628">
            <v>0</v>
          </cell>
          <cell r="M1628">
            <v>2260</v>
          </cell>
        </row>
        <row r="1629">
          <cell r="K1629">
            <v>750000</v>
          </cell>
          <cell r="L1629">
            <v>0</v>
          </cell>
          <cell r="M1629">
            <v>2330</v>
          </cell>
        </row>
        <row r="1630">
          <cell r="K1630">
            <v>150000</v>
          </cell>
          <cell r="L1630">
            <v>0</v>
          </cell>
          <cell r="M1630">
            <v>2500</v>
          </cell>
        </row>
        <row r="1631">
          <cell r="K1631">
            <v>76800000</v>
          </cell>
          <cell r="L1631">
            <v>0</v>
          </cell>
          <cell r="M1631">
            <v>2418</v>
          </cell>
        </row>
        <row r="1632">
          <cell r="K1632">
            <v>34179859</v>
          </cell>
          <cell r="L1632">
            <v>0</v>
          </cell>
          <cell r="M1632">
            <v>2260</v>
          </cell>
        </row>
        <row r="1633">
          <cell r="K1633">
            <v>18555474</v>
          </cell>
          <cell r="L1633">
            <v>0</v>
          </cell>
          <cell r="M1633">
            <v>2220</v>
          </cell>
        </row>
        <row r="1634">
          <cell r="K1634">
            <v>18351613</v>
          </cell>
          <cell r="L1634">
            <v>0</v>
          </cell>
          <cell r="M1634">
            <v>2403</v>
          </cell>
        </row>
        <row r="1635">
          <cell r="K1635">
            <v>15884720</v>
          </cell>
          <cell r="L1635">
            <v>0</v>
          </cell>
          <cell r="M1635">
            <v>2300</v>
          </cell>
        </row>
        <row r="1636">
          <cell r="K1636">
            <v>15642110</v>
          </cell>
          <cell r="L1636">
            <v>0</v>
          </cell>
          <cell r="M1636">
            <v>2403</v>
          </cell>
        </row>
        <row r="1637">
          <cell r="K1637">
            <v>14929142</v>
          </cell>
          <cell r="L1637">
            <v>0</v>
          </cell>
          <cell r="M1637">
            <v>2260</v>
          </cell>
        </row>
        <row r="1638">
          <cell r="K1638">
            <v>12923463</v>
          </cell>
          <cell r="L1638">
            <v>0</v>
          </cell>
          <cell r="M1638">
            <v>2300</v>
          </cell>
        </row>
        <row r="1639">
          <cell r="K1639">
            <v>10900674</v>
          </cell>
          <cell r="L1639">
            <v>0</v>
          </cell>
          <cell r="M1639">
            <v>2279</v>
          </cell>
        </row>
        <row r="1640">
          <cell r="K1640">
            <v>10480499</v>
          </cell>
          <cell r="L1640">
            <v>0</v>
          </cell>
          <cell r="M1640">
            <v>2503</v>
          </cell>
        </row>
        <row r="1641">
          <cell r="K1641">
            <v>8546227</v>
          </cell>
          <cell r="L1641">
            <v>0</v>
          </cell>
          <cell r="M1641">
            <v>2260</v>
          </cell>
        </row>
        <row r="1642">
          <cell r="K1642">
            <v>6690576</v>
          </cell>
          <cell r="L1642">
            <v>0</v>
          </cell>
          <cell r="M1642">
            <v>2403</v>
          </cell>
        </row>
        <row r="1643">
          <cell r="K1643">
            <v>6603101</v>
          </cell>
          <cell r="L1643">
            <v>0</v>
          </cell>
          <cell r="M1643">
            <v>2279</v>
          </cell>
        </row>
        <row r="1644">
          <cell r="K1644">
            <v>5675760</v>
          </cell>
          <cell r="L1644">
            <v>0</v>
          </cell>
          <cell r="M1644">
            <v>2300</v>
          </cell>
        </row>
        <row r="1645">
          <cell r="K1645">
            <v>5231912</v>
          </cell>
          <cell r="L1645">
            <v>0</v>
          </cell>
          <cell r="M1645">
            <v>2300</v>
          </cell>
        </row>
        <row r="1646">
          <cell r="K1646">
            <v>4505231</v>
          </cell>
          <cell r="L1646">
            <v>0</v>
          </cell>
          <cell r="M1646">
            <v>2260</v>
          </cell>
        </row>
        <row r="1647">
          <cell r="K1647">
            <v>3825778</v>
          </cell>
          <cell r="L1647">
            <v>0</v>
          </cell>
          <cell r="M1647">
            <v>2300</v>
          </cell>
        </row>
        <row r="1648">
          <cell r="K1648">
            <v>2759472</v>
          </cell>
          <cell r="L1648">
            <v>0</v>
          </cell>
          <cell r="M1648">
            <v>2279</v>
          </cell>
        </row>
        <row r="1649">
          <cell r="K1649">
            <v>2707286</v>
          </cell>
          <cell r="L1649">
            <v>0</v>
          </cell>
          <cell r="M1649">
            <v>2403</v>
          </cell>
        </row>
        <row r="1650">
          <cell r="K1650">
            <v>2612149</v>
          </cell>
          <cell r="L1650">
            <v>0</v>
          </cell>
          <cell r="M1650">
            <v>2239</v>
          </cell>
        </row>
        <row r="1651">
          <cell r="K1651">
            <v>2418815</v>
          </cell>
          <cell r="L1651">
            <v>0</v>
          </cell>
          <cell r="M1651">
            <v>2260</v>
          </cell>
        </row>
        <row r="1652">
          <cell r="K1652">
            <v>1904838</v>
          </cell>
          <cell r="L1652">
            <v>0</v>
          </cell>
          <cell r="M1652">
            <v>2260</v>
          </cell>
        </row>
        <row r="1653">
          <cell r="K1653">
            <v>19640000</v>
          </cell>
          <cell r="L1653">
            <v>0</v>
          </cell>
          <cell r="M1653">
            <v>2239</v>
          </cell>
        </row>
        <row r="1654">
          <cell r="K1654">
            <v>16460000</v>
          </cell>
          <cell r="L1654">
            <v>0</v>
          </cell>
          <cell r="M1654">
            <v>2403</v>
          </cell>
        </row>
        <row r="1655">
          <cell r="K1655">
            <v>16360000</v>
          </cell>
          <cell r="L1655">
            <v>0</v>
          </cell>
          <cell r="M1655">
            <v>2279</v>
          </cell>
        </row>
        <row r="1656">
          <cell r="K1656">
            <v>14080000</v>
          </cell>
          <cell r="L1656">
            <v>0</v>
          </cell>
          <cell r="M1656">
            <v>2309</v>
          </cell>
        </row>
        <row r="1657">
          <cell r="K1657">
            <v>13660000</v>
          </cell>
          <cell r="L1657">
            <v>0</v>
          </cell>
          <cell r="M1657">
            <v>2279</v>
          </cell>
        </row>
        <row r="1658">
          <cell r="K1658">
            <v>10490000</v>
          </cell>
          <cell r="L1658">
            <v>0</v>
          </cell>
          <cell r="M1658">
            <v>2279</v>
          </cell>
        </row>
        <row r="1659">
          <cell r="K1659">
            <v>9470000</v>
          </cell>
          <cell r="L1659">
            <v>0</v>
          </cell>
          <cell r="M1659">
            <v>2279</v>
          </cell>
        </row>
        <row r="1660">
          <cell r="K1660">
            <v>9420000</v>
          </cell>
          <cell r="L1660">
            <v>0</v>
          </cell>
          <cell r="M1660">
            <v>2309</v>
          </cell>
        </row>
        <row r="1661">
          <cell r="K1661">
            <v>7360000</v>
          </cell>
          <cell r="L1661">
            <v>0</v>
          </cell>
          <cell r="M1661">
            <v>2309</v>
          </cell>
        </row>
        <row r="1662">
          <cell r="K1662">
            <v>7120000</v>
          </cell>
          <cell r="L1662">
            <v>0</v>
          </cell>
          <cell r="M1662">
            <v>2403</v>
          </cell>
        </row>
        <row r="1663">
          <cell r="K1663">
            <v>6770000</v>
          </cell>
          <cell r="L1663">
            <v>0</v>
          </cell>
          <cell r="M1663">
            <v>2279</v>
          </cell>
        </row>
        <row r="1664">
          <cell r="K1664">
            <v>5870000</v>
          </cell>
          <cell r="L1664">
            <v>0</v>
          </cell>
          <cell r="M1664">
            <v>2279</v>
          </cell>
        </row>
        <row r="1665">
          <cell r="K1665">
            <v>3400000</v>
          </cell>
          <cell r="L1665">
            <v>0</v>
          </cell>
          <cell r="M1665">
            <v>2503</v>
          </cell>
        </row>
        <row r="1666">
          <cell r="K1666">
            <v>2950000</v>
          </cell>
          <cell r="L1666">
            <v>0</v>
          </cell>
          <cell r="M1666">
            <v>2309</v>
          </cell>
        </row>
        <row r="1667">
          <cell r="K1667">
            <v>2510000</v>
          </cell>
          <cell r="L1667">
            <v>0</v>
          </cell>
          <cell r="M1667">
            <v>2279</v>
          </cell>
        </row>
        <row r="1668">
          <cell r="K1668">
            <v>2510000</v>
          </cell>
          <cell r="L1668">
            <v>0</v>
          </cell>
          <cell r="M1668">
            <v>2403</v>
          </cell>
        </row>
        <row r="1669">
          <cell r="K1669">
            <v>1660000</v>
          </cell>
          <cell r="L1669">
            <v>0</v>
          </cell>
          <cell r="M1669">
            <v>2279</v>
          </cell>
        </row>
        <row r="1670">
          <cell r="K1670">
            <v>1660000</v>
          </cell>
          <cell r="L1670">
            <v>0</v>
          </cell>
          <cell r="M1670">
            <v>2239</v>
          </cell>
        </row>
        <row r="1671">
          <cell r="K1671">
            <v>1660000</v>
          </cell>
          <cell r="L1671">
            <v>0</v>
          </cell>
          <cell r="M1671">
            <v>2279</v>
          </cell>
        </row>
        <row r="1672">
          <cell r="K1672">
            <v>6888947</v>
          </cell>
          <cell r="L1672">
            <v>0</v>
          </cell>
          <cell r="M1672">
            <v>2409</v>
          </cell>
        </row>
        <row r="1673">
          <cell r="K1673">
            <v>5205000</v>
          </cell>
          <cell r="L1673">
            <v>0</v>
          </cell>
          <cell r="M1673">
            <v>2309</v>
          </cell>
        </row>
        <row r="1674">
          <cell r="K1674">
            <v>3250000</v>
          </cell>
          <cell r="L1674">
            <v>0</v>
          </cell>
          <cell r="M1674">
            <v>2279</v>
          </cell>
        </row>
        <row r="1675">
          <cell r="K1675">
            <v>2680000</v>
          </cell>
          <cell r="L1675">
            <v>0</v>
          </cell>
          <cell r="M1675">
            <v>2279</v>
          </cell>
        </row>
        <row r="1676">
          <cell r="K1676">
            <v>1120000</v>
          </cell>
          <cell r="L1676">
            <v>0</v>
          </cell>
          <cell r="M1676">
            <v>2409</v>
          </cell>
        </row>
        <row r="1677">
          <cell r="K1677">
            <v>1000000</v>
          </cell>
          <cell r="L1677">
            <v>0</v>
          </cell>
          <cell r="M1677">
            <v>2309</v>
          </cell>
        </row>
        <row r="1678">
          <cell r="K1678">
            <v>20464716</v>
          </cell>
          <cell r="L1678">
            <v>0</v>
          </cell>
          <cell r="M1678">
            <v>2411</v>
          </cell>
        </row>
        <row r="1679">
          <cell r="K1679">
            <v>17448239</v>
          </cell>
          <cell r="L1679">
            <v>0</v>
          </cell>
          <cell r="M1679">
            <v>2279</v>
          </cell>
        </row>
        <row r="1680">
          <cell r="K1680">
            <v>14356712</v>
          </cell>
          <cell r="L1680">
            <v>0</v>
          </cell>
          <cell r="M1680">
            <v>2411</v>
          </cell>
        </row>
        <row r="1681">
          <cell r="K1681">
            <v>61156000</v>
          </cell>
          <cell r="L1681">
            <v>0</v>
          </cell>
          <cell r="M1681">
            <v>2279</v>
          </cell>
        </row>
        <row r="1682">
          <cell r="K1682">
            <v>14503250</v>
          </cell>
          <cell r="L1682">
            <v>0</v>
          </cell>
          <cell r="M1682">
            <v>2411</v>
          </cell>
        </row>
        <row r="1683">
          <cell r="K1683">
            <v>8703750</v>
          </cell>
          <cell r="L1683">
            <v>0</v>
          </cell>
          <cell r="M1683">
            <v>2411</v>
          </cell>
        </row>
        <row r="1684">
          <cell r="K1684">
            <v>3970313</v>
          </cell>
          <cell r="L1684">
            <v>0</v>
          </cell>
          <cell r="M1684">
            <v>2239</v>
          </cell>
        </row>
        <row r="1685">
          <cell r="K1685">
            <v>3401250</v>
          </cell>
          <cell r="L1685">
            <v>0</v>
          </cell>
          <cell r="M1685">
            <v>2330</v>
          </cell>
        </row>
        <row r="1686">
          <cell r="K1686">
            <v>3321875</v>
          </cell>
          <cell r="L1686">
            <v>0</v>
          </cell>
          <cell r="M1686">
            <v>2411</v>
          </cell>
        </row>
        <row r="1687">
          <cell r="K1687">
            <v>2342188</v>
          </cell>
          <cell r="L1687">
            <v>0</v>
          </cell>
          <cell r="M1687">
            <v>2279</v>
          </cell>
        </row>
        <row r="1688">
          <cell r="K1688">
            <v>2060938</v>
          </cell>
          <cell r="L1688">
            <v>0</v>
          </cell>
          <cell r="M1688">
            <v>2411</v>
          </cell>
        </row>
        <row r="1689">
          <cell r="K1689">
            <v>1984688</v>
          </cell>
          <cell r="L1689">
            <v>0</v>
          </cell>
          <cell r="M1689">
            <v>2330</v>
          </cell>
        </row>
        <row r="1690">
          <cell r="K1690">
            <v>1981244</v>
          </cell>
          <cell r="L1690">
            <v>0</v>
          </cell>
          <cell r="M1690">
            <v>2529</v>
          </cell>
        </row>
        <row r="1691">
          <cell r="K1691">
            <v>1962813</v>
          </cell>
          <cell r="L1691">
            <v>0</v>
          </cell>
          <cell r="M1691">
            <v>2330</v>
          </cell>
        </row>
        <row r="1692">
          <cell r="K1692">
            <v>1804688</v>
          </cell>
          <cell r="L1692">
            <v>0</v>
          </cell>
          <cell r="M1692">
            <v>2279</v>
          </cell>
        </row>
        <row r="1693">
          <cell r="K1693">
            <v>1620313</v>
          </cell>
          <cell r="L1693">
            <v>0</v>
          </cell>
          <cell r="M1693">
            <v>2279</v>
          </cell>
        </row>
        <row r="1694">
          <cell r="K1694">
            <v>1443750</v>
          </cell>
          <cell r="L1694">
            <v>0</v>
          </cell>
          <cell r="M1694">
            <v>2279</v>
          </cell>
        </row>
        <row r="1695">
          <cell r="K1695">
            <v>911250</v>
          </cell>
          <cell r="L1695">
            <v>0</v>
          </cell>
          <cell r="M1695">
            <v>2330</v>
          </cell>
        </row>
        <row r="1696">
          <cell r="K1696">
            <v>481250</v>
          </cell>
          <cell r="L1696">
            <v>0</v>
          </cell>
          <cell r="M1696">
            <v>2279</v>
          </cell>
        </row>
        <row r="1697">
          <cell r="K1697">
            <v>481250</v>
          </cell>
          <cell r="L1697">
            <v>0</v>
          </cell>
          <cell r="M1697">
            <v>2279</v>
          </cell>
        </row>
        <row r="1698">
          <cell r="K1698">
            <v>240625</v>
          </cell>
          <cell r="L1698">
            <v>0</v>
          </cell>
          <cell r="M1698">
            <v>2311</v>
          </cell>
        </row>
        <row r="1699">
          <cell r="K1699">
            <v>120313</v>
          </cell>
          <cell r="L1699">
            <v>0</v>
          </cell>
          <cell r="M1699">
            <v>2279</v>
          </cell>
        </row>
        <row r="1700">
          <cell r="K1700">
            <v>120313</v>
          </cell>
          <cell r="L1700">
            <v>0</v>
          </cell>
          <cell r="M1700">
            <v>2279</v>
          </cell>
        </row>
        <row r="1701">
          <cell r="K1701">
            <v>120313</v>
          </cell>
          <cell r="L1701">
            <v>0</v>
          </cell>
          <cell r="M1701">
            <v>2239</v>
          </cell>
        </row>
        <row r="1702">
          <cell r="K1702">
            <v>120313</v>
          </cell>
          <cell r="L1702">
            <v>0</v>
          </cell>
          <cell r="M1702">
            <v>2279</v>
          </cell>
        </row>
        <row r="1703">
          <cell r="K1703">
            <v>120313</v>
          </cell>
          <cell r="L1703">
            <v>0</v>
          </cell>
          <cell r="M1703">
            <v>2279</v>
          </cell>
        </row>
        <row r="1704">
          <cell r="K1704">
            <v>20860000</v>
          </cell>
          <cell r="L1704">
            <v>0</v>
          </cell>
          <cell r="M1704">
            <v>2411</v>
          </cell>
        </row>
        <row r="1705">
          <cell r="K1705">
            <v>12250000</v>
          </cell>
          <cell r="L1705">
            <v>0</v>
          </cell>
          <cell r="M1705">
            <v>2279</v>
          </cell>
        </row>
        <row r="1706">
          <cell r="K1706">
            <v>6736872</v>
          </cell>
          <cell r="L1706">
            <v>0</v>
          </cell>
          <cell r="M1706">
            <v>2411</v>
          </cell>
        </row>
        <row r="1707">
          <cell r="K1707">
            <v>4800000</v>
          </cell>
          <cell r="L1707">
            <v>0</v>
          </cell>
          <cell r="M1707">
            <v>2239</v>
          </cell>
        </row>
        <row r="1708">
          <cell r="K1708">
            <v>1800000</v>
          </cell>
          <cell r="L1708">
            <v>0</v>
          </cell>
          <cell r="M1708">
            <v>2330</v>
          </cell>
        </row>
        <row r="1709">
          <cell r="K1709">
            <v>1650000</v>
          </cell>
          <cell r="L1709">
            <v>0</v>
          </cell>
          <cell r="M1709">
            <v>2279</v>
          </cell>
        </row>
        <row r="1710">
          <cell r="K1710">
            <v>1350000</v>
          </cell>
          <cell r="L1710">
            <v>0</v>
          </cell>
          <cell r="M1710">
            <v>2330</v>
          </cell>
        </row>
        <row r="1711">
          <cell r="K1711">
            <v>900000</v>
          </cell>
          <cell r="L1711">
            <v>0</v>
          </cell>
          <cell r="M1711">
            <v>2279</v>
          </cell>
        </row>
        <row r="1712">
          <cell r="K1712">
            <v>750000</v>
          </cell>
          <cell r="L1712">
            <v>0</v>
          </cell>
          <cell r="M1712">
            <v>2279</v>
          </cell>
        </row>
        <row r="1713">
          <cell r="K1713">
            <v>750000</v>
          </cell>
          <cell r="L1713">
            <v>0</v>
          </cell>
          <cell r="M1713">
            <v>2330</v>
          </cell>
        </row>
        <row r="1714">
          <cell r="K1714">
            <v>600000</v>
          </cell>
          <cell r="L1714">
            <v>0</v>
          </cell>
          <cell r="M1714">
            <v>2279</v>
          </cell>
        </row>
        <row r="1715">
          <cell r="K1715">
            <v>600000</v>
          </cell>
          <cell r="L1715">
            <v>0</v>
          </cell>
          <cell r="M1715">
            <v>2279</v>
          </cell>
        </row>
        <row r="1716">
          <cell r="K1716">
            <v>600000</v>
          </cell>
          <cell r="L1716">
            <v>0</v>
          </cell>
          <cell r="M1716">
            <v>2411</v>
          </cell>
        </row>
        <row r="1717">
          <cell r="K1717">
            <v>450000</v>
          </cell>
          <cell r="L1717">
            <v>0</v>
          </cell>
          <cell r="M1717">
            <v>2330</v>
          </cell>
        </row>
        <row r="1718">
          <cell r="K1718">
            <v>300000</v>
          </cell>
          <cell r="L1718">
            <v>0</v>
          </cell>
          <cell r="M1718">
            <v>2239</v>
          </cell>
        </row>
        <row r="1719">
          <cell r="K1719">
            <v>300000</v>
          </cell>
          <cell r="L1719">
            <v>0</v>
          </cell>
          <cell r="M1719">
            <v>2279</v>
          </cell>
        </row>
        <row r="1720">
          <cell r="K1720">
            <v>300000</v>
          </cell>
          <cell r="L1720">
            <v>0</v>
          </cell>
          <cell r="M1720">
            <v>2279</v>
          </cell>
        </row>
        <row r="1721">
          <cell r="K1721">
            <v>300000</v>
          </cell>
          <cell r="L1721">
            <v>0</v>
          </cell>
          <cell r="M1721">
            <v>2529</v>
          </cell>
        </row>
        <row r="1722">
          <cell r="K1722">
            <v>150000</v>
          </cell>
          <cell r="L1722">
            <v>0</v>
          </cell>
          <cell r="M1722">
            <v>2279</v>
          </cell>
        </row>
        <row r="1723">
          <cell r="K1723">
            <v>150000</v>
          </cell>
          <cell r="L1723">
            <v>0</v>
          </cell>
          <cell r="M1723">
            <v>2279</v>
          </cell>
        </row>
        <row r="1724">
          <cell r="K1724">
            <v>150000</v>
          </cell>
          <cell r="L1724">
            <v>0</v>
          </cell>
          <cell r="M1724">
            <v>2279</v>
          </cell>
        </row>
        <row r="1725">
          <cell r="K1725">
            <v>8356500</v>
          </cell>
          <cell r="L1725">
            <v>0</v>
          </cell>
          <cell r="M1725">
            <v>2330</v>
          </cell>
        </row>
        <row r="1726">
          <cell r="K1726">
            <v>7734300</v>
          </cell>
          <cell r="L1726">
            <v>0</v>
          </cell>
          <cell r="M1726">
            <v>2279</v>
          </cell>
        </row>
        <row r="1727">
          <cell r="K1727">
            <v>4653500</v>
          </cell>
          <cell r="L1727">
            <v>0</v>
          </cell>
          <cell r="M1727">
            <v>2330</v>
          </cell>
        </row>
        <row r="1728">
          <cell r="K1728">
            <v>3303000</v>
          </cell>
          <cell r="L1728">
            <v>0</v>
          </cell>
          <cell r="M1728">
            <v>2403</v>
          </cell>
        </row>
        <row r="1729">
          <cell r="K1729">
            <v>2301000</v>
          </cell>
          <cell r="L1729">
            <v>0</v>
          </cell>
          <cell r="M1729">
            <v>2239</v>
          </cell>
        </row>
        <row r="1730">
          <cell r="K1730">
            <v>1901000</v>
          </cell>
          <cell r="L1730">
            <v>0</v>
          </cell>
          <cell r="M1730">
            <v>2403</v>
          </cell>
        </row>
        <row r="1731">
          <cell r="K1731">
            <v>1550500</v>
          </cell>
          <cell r="L1731">
            <v>0</v>
          </cell>
          <cell r="M1731">
            <v>2279</v>
          </cell>
        </row>
        <row r="1732">
          <cell r="K1732">
            <v>950500</v>
          </cell>
          <cell r="L1732">
            <v>0</v>
          </cell>
          <cell r="M1732">
            <v>2279</v>
          </cell>
        </row>
        <row r="1733">
          <cell r="K1733">
            <v>550500</v>
          </cell>
          <cell r="L1733">
            <v>0</v>
          </cell>
          <cell r="M1733">
            <v>2279</v>
          </cell>
        </row>
        <row r="1734">
          <cell r="K1734">
            <v>200000</v>
          </cell>
          <cell r="L1734">
            <v>0</v>
          </cell>
          <cell r="M1734">
            <v>2330</v>
          </cell>
        </row>
        <row r="1735">
          <cell r="K1735">
            <v>200000</v>
          </cell>
          <cell r="L1735">
            <v>0</v>
          </cell>
          <cell r="M1735">
            <v>2330</v>
          </cell>
        </row>
        <row r="1736">
          <cell r="K1736">
            <v>200000</v>
          </cell>
          <cell r="L1736">
            <v>0</v>
          </cell>
          <cell r="M1736">
            <v>2403</v>
          </cell>
        </row>
        <row r="1737">
          <cell r="K1737">
            <v>200000</v>
          </cell>
          <cell r="L1737">
            <v>0</v>
          </cell>
          <cell r="M1737">
            <v>2403</v>
          </cell>
        </row>
        <row r="1738">
          <cell r="K1738">
            <v>9000000</v>
          </cell>
          <cell r="L1738">
            <v>0</v>
          </cell>
          <cell r="M1738">
            <v>2429</v>
          </cell>
        </row>
        <row r="1739">
          <cell r="K1739">
            <v>4200000</v>
          </cell>
          <cell r="L1739">
            <v>0</v>
          </cell>
          <cell r="M1739">
            <v>2300</v>
          </cell>
        </row>
        <row r="1740">
          <cell r="K1740">
            <v>1200000</v>
          </cell>
          <cell r="L1740">
            <v>0</v>
          </cell>
          <cell r="M1740">
            <v>2429</v>
          </cell>
        </row>
        <row r="1741">
          <cell r="K1741">
            <v>6356839</v>
          </cell>
          <cell r="L1741">
            <v>0</v>
          </cell>
          <cell r="M1741">
            <v>2412</v>
          </cell>
        </row>
        <row r="1742">
          <cell r="K1742">
            <v>6000000</v>
          </cell>
          <cell r="L1742">
            <v>0</v>
          </cell>
          <cell r="M1742">
            <v>2279</v>
          </cell>
        </row>
        <row r="1743">
          <cell r="K1743">
            <v>5694000</v>
          </cell>
          <cell r="L1743">
            <v>0</v>
          </cell>
          <cell r="M1743">
            <v>2412</v>
          </cell>
        </row>
        <row r="1744">
          <cell r="K1744">
            <v>5398046</v>
          </cell>
          <cell r="L1744">
            <v>0</v>
          </cell>
          <cell r="M1744">
            <v>2300</v>
          </cell>
        </row>
        <row r="1745">
          <cell r="K1745">
            <v>4448906</v>
          </cell>
          <cell r="L1745">
            <v>0</v>
          </cell>
          <cell r="M1745">
            <v>2529</v>
          </cell>
        </row>
        <row r="1746">
          <cell r="K1746">
            <v>3000000</v>
          </cell>
          <cell r="L1746">
            <v>0</v>
          </cell>
          <cell r="M1746">
            <v>2279</v>
          </cell>
        </row>
        <row r="1747">
          <cell r="K1747">
            <v>3000000</v>
          </cell>
          <cell r="L1747">
            <v>0</v>
          </cell>
          <cell r="M1747">
            <v>2412</v>
          </cell>
        </row>
        <row r="1748">
          <cell r="K1748">
            <v>1533333</v>
          </cell>
          <cell r="L1748">
            <v>0</v>
          </cell>
          <cell r="M1748">
            <v>2300</v>
          </cell>
        </row>
        <row r="1749">
          <cell r="K1749">
            <v>1000000</v>
          </cell>
          <cell r="L1749">
            <v>0</v>
          </cell>
          <cell r="M1749">
            <v>2300</v>
          </cell>
        </row>
        <row r="1750">
          <cell r="K1750">
            <v>86034718</v>
          </cell>
          <cell r="L1750">
            <v>0</v>
          </cell>
          <cell r="M1750">
            <v>2279</v>
          </cell>
        </row>
        <row r="1751">
          <cell r="K1751">
            <v>13821305</v>
          </cell>
          <cell r="L1751">
            <v>0</v>
          </cell>
          <cell r="M1751">
            <v>2429</v>
          </cell>
        </row>
        <row r="1752">
          <cell r="K1752">
            <v>10823147</v>
          </cell>
          <cell r="L1752">
            <v>0</v>
          </cell>
          <cell r="M1752">
            <v>2239</v>
          </cell>
        </row>
        <row r="1753">
          <cell r="K1753">
            <v>4951630</v>
          </cell>
          <cell r="L1753">
            <v>0</v>
          </cell>
          <cell r="M1753">
            <v>2330</v>
          </cell>
        </row>
        <row r="1754">
          <cell r="K1754">
            <v>4740309</v>
          </cell>
          <cell r="L1754">
            <v>0</v>
          </cell>
          <cell r="M1754">
            <v>2279</v>
          </cell>
        </row>
        <row r="1755">
          <cell r="K1755">
            <v>3961305</v>
          </cell>
          <cell r="L1755">
            <v>0</v>
          </cell>
          <cell r="M1755">
            <v>2279</v>
          </cell>
        </row>
        <row r="1756">
          <cell r="K1756">
            <v>3041419</v>
          </cell>
          <cell r="L1756">
            <v>0</v>
          </cell>
          <cell r="M1756">
            <v>2330</v>
          </cell>
        </row>
        <row r="1757">
          <cell r="K1757">
            <v>2310761</v>
          </cell>
          <cell r="L1757">
            <v>0</v>
          </cell>
          <cell r="M1757">
            <v>2279</v>
          </cell>
        </row>
        <row r="1758">
          <cell r="K1758">
            <v>1980652</v>
          </cell>
          <cell r="L1758">
            <v>0</v>
          </cell>
          <cell r="M1758">
            <v>2429</v>
          </cell>
        </row>
        <row r="1759">
          <cell r="K1759">
            <v>1461315</v>
          </cell>
          <cell r="L1759">
            <v>0</v>
          </cell>
          <cell r="M1759">
            <v>2330</v>
          </cell>
        </row>
        <row r="1760">
          <cell r="K1760">
            <v>1461315</v>
          </cell>
          <cell r="L1760">
            <v>0</v>
          </cell>
          <cell r="M1760">
            <v>2429</v>
          </cell>
        </row>
        <row r="1761">
          <cell r="K1761">
            <v>1390875</v>
          </cell>
          <cell r="L1761">
            <v>0</v>
          </cell>
          <cell r="M1761">
            <v>2330</v>
          </cell>
        </row>
        <row r="1762">
          <cell r="K1762">
            <v>1320440</v>
          </cell>
          <cell r="L1762">
            <v>0</v>
          </cell>
          <cell r="M1762">
            <v>2529</v>
          </cell>
        </row>
        <row r="1763">
          <cell r="K1763">
            <v>1320435</v>
          </cell>
          <cell r="L1763">
            <v>0</v>
          </cell>
          <cell r="M1763">
            <v>2279</v>
          </cell>
        </row>
        <row r="1764">
          <cell r="K1764">
            <v>1249994</v>
          </cell>
          <cell r="L1764">
            <v>0</v>
          </cell>
          <cell r="M1764">
            <v>2279</v>
          </cell>
        </row>
        <row r="1765">
          <cell r="K1765">
            <v>990326</v>
          </cell>
          <cell r="L1765">
            <v>0</v>
          </cell>
          <cell r="M1765">
            <v>2429</v>
          </cell>
        </row>
        <row r="1766">
          <cell r="K1766">
            <v>660218</v>
          </cell>
          <cell r="L1766">
            <v>0</v>
          </cell>
          <cell r="M1766">
            <v>2330</v>
          </cell>
        </row>
        <row r="1767">
          <cell r="K1767">
            <v>330108</v>
          </cell>
          <cell r="L1767">
            <v>0</v>
          </cell>
          <cell r="M1767">
            <v>2279</v>
          </cell>
        </row>
        <row r="1768">
          <cell r="K1768">
            <v>330108</v>
          </cell>
          <cell r="L1768">
            <v>0</v>
          </cell>
          <cell r="M1768">
            <v>2279</v>
          </cell>
        </row>
        <row r="1769">
          <cell r="K1769">
            <v>330108</v>
          </cell>
          <cell r="L1769">
            <v>0</v>
          </cell>
          <cell r="M1769">
            <v>2239</v>
          </cell>
        </row>
        <row r="1770">
          <cell r="K1770">
            <v>330108</v>
          </cell>
          <cell r="L1770">
            <v>0</v>
          </cell>
          <cell r="M1770">
            <v>2279</v>
          </cell>
        </row>
        <row r="1771">
          <cell r="K1771">
            <v>330108</v>
          </cell>
          <cell r="L1771">
            <v>0</v>
          </cell>
          <cell r="M1771">
            <v>2279</v>
          </cell>
        </row>
        <row r="1772">
          <cell r="K1772">
            <v>330108</v>
          </cell>
          <cell r="L1772">
            <v>0</v>
          </cell>
          <cell r="M1772">
            <v>2279</v>
          </cell>
        </row>
        <row r="1773">
          <cell r="K1773">
            <v>277443221</v>
          </cell>
          <cell r="L1773">
            <v>0</v>
          </cell>
          <cell r="M1773">
            <v>2264</v>
          </cell>
        </row>
        <row r="1774">
          <cell r="K1774">
            <v>19934669</v>
          </cell>
          <cell r="L1774">
            <v>0</v>
          </cell>
          <cell r="M1774">
            <v>2310</v>
          </cell>
        </row>
        <row r="1775">
          <cell r="K1775">
            <v>8217218</v>
          </cell>
          <cell r="L1775">
            <v>0</v>
          </cell>
          <cell r="M1775">
            <v>2264</v>
          </cell>
        </row>
        <row r="1776">
          <cell r="K1776">
            <v>6800000</v>
          </cell>
          <cell r="L1776">
            <v>0</v>
          </cell>
          <cell r="M1776">
            <v>2264</v>
          </cell>
        </row>
        <row r="1777">
          <cell r="K1777">
            <v>5402638</v>
          </cell>
          <cell r="L1777">
            <v>0</v>
          </cell>
          <cell r="M1777">
            <v>2264</v>
          </cell>
        </row>
        <row r="1778">
          <cell r="K1778">
            <v>2512500</v>
          </cell>
          <cell r="L1778">
            <v>0</v>
          </cell>
          <cell r="M1778">
            <v>2310</v>
          </cell>
        </row>
        <row r="1779">
          <cell r="K1779">
            <v>1658743</v>
          </cell>
          <cell r="L1779">
            <v>0</v>
          </cell>
          <cell r="M1779">
            <v>2264</v>
          </cell>
        </row>
        <row r="1780">
          <cell r="K1780">
            <v>1125200</v>
          </cell>
          <cell r="L1780">
            <v>0</v>
          </cell>
          <cell r="M1780">
            <v>2224</v>
          </cell>
        </row>
        <row r="1781">
          <cell r="K1781">
            <v>137818</v>
          </cell>
          <cell r="L1781">
            <v>0</v>
          </cell>
          <cell r="M1781">
            <v>2264</v>
          </cell>
        </row>
        <row r="1782">
          <cell r="K1782">
            <v>16000</v>
          </cell>
          <cell r="L1782">
            <v>0</v>
          </cell>
          <cell r="M1782">
            <v>2310</v>
          </cell>
        </row>
        <row r="1783">
          <cell r="K1783">
            <v>16804519</v>
          </cell>
          <cell r="L1783">
            <v>0</v>
          </cell>
          <cell r="M1783">
            <v>2310</v>
          </cell>
        </row>
        <row r="1784">
          <cell r="K1784">
            <v>8330477</v>
          </cell>
          <cell r="L1784">
            <v>0</v>
          </cell>
          <cell r="M1784">
            <v>2419</v>
          </cell>
        </row>
        <row r="1785">
          <cell r="K1785">
            <v>5250345</v>
          </cell>
          <cell r="L1785">
            <v>0</v>
          </cell>
          <cell r="M1785">
            <v>2419</v>
          </cell>
        </row>
        <row r="1786">
          <cell r="K1786">
            <v>4688069</v>
          </cell>
          <cell r="L1786">
            <v>0</v>
          </cell>
          <cell r="M1786">
            <v>2264</v>
          </cell>
        </row>
        <row r="1787">
          <cell r="K1787">
            <v>4518634</v>
          </cell>
          <cell r="L1787">
            <v>0</v>
          </cell>
          <cell r="M1787">
            <v>2264</v>
          </cell>
        </row>
        <row r="1788">
          <cell r="K1788">
            <v>4154056</v>
          </cell>
          <cell r="L1788">
            <v>0</v>
          </cell>
          <cell r="M1788">
            <v>2310</v>
          </cell>
        </row>
        <row r="1789">
          <cell r="K1789">
            <v>3619000</v>
          </cell>
          <cell r="L1789">
            <v>0</v>
          </cell>
          <cell r="M1789">
            <v>2419</v>
          </cell>
        </row>
        <row r="1790">
          <cell r="K1790">
            <v>3350052</v>
          </cell>
          <cell r="L1790">
            <v>0</v>
          </cell>
          <cell r="M1790">
            <v>2310</v>
          </cell>
        </row>
        <row r="1791">
          <cell r="K1791">
            <v>2360000</v>
          </cell>
          <cell r="L1791">
            <v>0</v>
          </cell>
          <cell r="M1791">
            <v>2310</v>
          </cell>
        </row>
        <row r="1792">
          <cell r="K1792">
            <v>2293278</v>
          </cell>
          <cell r="L1792">
            <v>0</v>
          </cell>
          <cell r="M1792">
            <v>2224</v>
          </cell>
        </row>
        <row r="1793">
          <cell r="K1793">
            <v>1970000</v>
          </cell>
          <cell r="L1793">
            <v>0</v>
          </cell>
          <cell r="M1793">
            <v>2310</v>
          </cell>
        </row>
        <row r="1794">
          <cell r="K1794">
            <v>1331690</v>
          </cell>
          <cell r="L1794">
            <v>0</v>
          </cell>
          <cell r="M1794">
            <v>2310</v>
          </cell>
        </row>
        <row r="1795">
          <cell r="K1795">
            <v>1277690</v>
          </cell>
          <cell r="L1795">
            <v>0</v>
          </cell>
          <cell r="M1795">
            <v>2264</v>
          </cell>
        </row>
        <row r="1796">
          <cell r="K1796">
            <v>750000</v>
          </cell>
          <cell r="L1796">
            <v>0</v>
          </cell>
          <cell r="M1796">
            <v>2419</v>
          </cell>
        </row>
        <row r="1797">
          <cell r="K1797">
            <v>730000</v>
          </cell>
          <cell r="L1797">
            <v>0</v>
          </cell>
          <cell r="M1797">
            <v>2264</v>
          </cell>
        </row>
        <row r="1798">
          <cell r="K1798">
            <v>557000</v>
          </cell>
          <cell r="L1798">
            <v>0</v>
          </cell>
          <cell r="M1798">
            <v>2264</v>
          </cell>
        </row>
        <row r="1799">
          <cell r="K1799">
            <v>31528</v>
          </cell>
          <cell r="L1799">
            <v>0</v>
          </cell>
          <cell r="M1799">
            <v>2264</v>
          </cell>
        </row>
        <row r="1800">
          <cell r="K1800">
            <v>242588641</v>
          </cell>
          <cell r="L1800">
            <v>0</v>
          </cell>
          <cell r="M1800">
            <v>2264</v>
          </cell>
        </row>
        <row r="1801">
          <cell r="K1801">
            <v>69628400</v>
          </cell>
          <cell r="L1801">
            <v>0</v>
          </cell>
          <cell r="M1801">
            <v>2224</v>
          </cell>
        </row>
        <row r="1802">
          <cell r="K1802">
            <v>10834000</v>
          </cell>
          <cell r="L1802">
            <v>0</v>
          </cell>
          <cell r="M1802">
            <v>2310</v>
          </cell>
        </row>
        <row r="1803">
          <cell r="K1803">
            <v>4566733</v>
          </cell>
          <cell r="L1803">
            <v>0</v>
          </cell>
          <cell r="M1803">
            <v>2419</v>
          </cell>
        </row>
        <row r="1804">
          <cell r="K1804">
            <v>4200000</v>
          </cell>
          <cell r="L1804">
            <v>0</v>
          </cell>
          <cell r="M1804">
            <v>2419</v>
          </cell>
        </row>
        <row r="1805">
          <cell r="K1805">
            <v>916324</v>
          </cell>
          <cell r="L1805">
            <v>0</v>
          </cell>
          <cell r="M1805">
            <v>2310</v>
          </cell>
        </row>
        <row r="1806">
          <cell r="K1806">
            <v>209784</v>
          </cell>
          <cell r="L1806">
            <v>0</v>
          </cell>
          <cell r="M1806">
            <v>2310</v>
          </cell>
        </row>
        <row r="1807">
          <cell r="K1807">
            <v>148000</v>
          </cell>
          <cell r="L1807">
            <v>0</v>
          </cell>
          <cell r="M1807">
            <v>2264</v>
          </cell>
        </row>
        <row r="1808">
          <cell r="K1808">
            <v>37787522</v>
          </cell>
          <cell r="L1808">
            <v>0</v>
          </cell>
          <cell r="M1808">
            <v>2310</v>
          </cell>
        </row>
        <row r="1809">
          <cell r="K1809">
            <v>12380000</v>
          </cell>
          <cell r="L1809">
            <v>0</v>
          </cell>
          <cell r="M1809">
            <v>2264</v>
          </cell>
        </row>
        <row r="1810">
          <cell r="K1810">
            <v>9982300</v>
          </cell>
          <cell r="L1810">
            <v>0</v>
          </cell>
          <cell r="M1810">
            <v>2264</v>
          </cell>
        </row>
        <row r="1811">
          <cell r="K1811">
            <v>850000</v>
          </cell>
          <cell r="L1811">
            <v>0</v>
          </cell>
          <cell r="M1811">
            <v>2224</v>
          </cell>
        </row>
        <row r="1812">
          <cell r="K1812">
            <v>506940</v>
          </cell>
          <cell r="L1812">
            <v>0</v>
          </cell>
          <cell r="M1812">
            <v>2264</v>
          </cell>
        </row>
        <row r="1813">
          <cell r="K1813">
            <v>27092</v>
          </cell>
          <cell r="L1813">
            <v>0</v>
          </cell>
          <cell r="M1813">
            <v>2264</v>
          </cell>
        </row>
        <row r="1814">
          <cell r="K1814">
            <v>16240867</v>
          </cell>
          <cell r="L1814">
            <v>0</v>
          </cell>
          <cell r="M1814">
            <v>2273</v>
          </cell>
        </row>
        <row r="1815">
          <cell r="K1815">
            <v>6200931</v>
          </cell>
          <cell r="L1815">
            <v>0</v>
          </cell>
          <cell r="M1815">
            <v>2429</v>
          </cell>
        </row>
        <row r="1816">
          <cell r="K1816">
            <v>4255691</v>
          </cell>
          <cell r="L1816">
            <v>0</v>
          </cell>
          <cell r="M1816">
            <v>2312</v>
          </cell>
        </row>
        <row r="1817">
          <cell r="K1817">
            <v>2557515</v>
          </cell>
          <cell r="L1817">
            <v>0</v>
          </cell>
          <cell r="M1817">
            <v>2312</v>
          </cell>
        </row>
        <row r="1818">
          <cell r="K1818">
            <v>17339271</v>
          </cell>
          <cell r="L1818">
            <v>0</v>
          </cell>
          <cell r="M1818">
            <v>2429</v>
          </cell>
        </row>
        <row r="1819">
          <cell r="K1819">
            <v>7682300</v>
          </cell>
          <cell r="L1819">
            <v>0</v>
          </cell>
          <cell r="M1819">
            <v>2429</v>
          </cell>
        </row>
        <row r="1820">
          <cell r="K1820">
            <v>3594801</v>
          </cell>
          <cell r="L1820">
            <v>0</v>
          </cell>
          <cell r="M1820">
            <v>2312</v>
          </cell>
        </row>
        <row r="1821">
          <cell r="K1821">
            <v>3422115</v>
          </cell>
          <cell r="L1821">
            <v>0</v>
          </cell>
          <cell r="M1821">
            <v>2312</v>
          </cell>
        </row>
        <row r="1822">
          <cell r="K1822">
            <v>3120000</v>
          </cell>
          <cell r="L1822">
            <v>0</v>
          </cell>
          <cell r="M1822">
            <v>2429</v>
          </cell>
        </row>
        <row r="1823">
          <cell r="K1823">
            <v>43217140</v>
          </cell>
          <cell r="L1823">
            <v>0</v>
          </cell>
          <cell r="M1823">
            <v>2263</v>
          </cell>
        </row>
        <row r="1824">
          <cell r="K1824">
            <v>41133822</v>
          </cell>
          <cell r="L1824">
            <v>0</v>
          </cell>
          <cell r="M1824">
            <v>2223</v>
          </cell>
        </row>
        <row r="1825">
          <cell r="K1825">
            <v>16157125</v>
          </cell>
          <cell r="L1825">
            <v>0</v>
          </cell>
          <cell r="M1825">
            <v>2417</v>
          </cell>
        </row>
        <row r="1826">
          <cell r="K1826">
            <v>9026849</v>
          </cell>
          <cell r="L1826">
            <v>0</v>
          </cell>
          <cell r="M1826">
            <v>2417</v>
          </cell>
        </row>
        <row r="1827">
          <cell r="K1827">
            <v>7294659</v>
          </cell>
          <cell r="L1827">
            <v>0</v>
          </cell>
          <cell r="M1827">
            <v>2263</v>
          </cell>
        </row>
        <row r="1828">
          <cell r="K1828">
            <v>5883790</v>
          </cell>
          <cell r="L1828">
            <v>0</v>
          </cell>
          <cell r="M1828">
            <v>2263</v>
          </cell>
        </row>
        <row r="1829">
          <cell r="K1829">
            <v>4896318</v>
          </cell>
          <cell r="L1829">
            <v>0</v>
          </cell>
          <cell r="M1829">
            <v>2417</v>
          </cell>
        </row>
        <row r="1830">
          <cell r="K1830">
            <v>4580295</v>
          </cell>
          <cell r="L1830">
            <v>0</v>
          </cell>
          <cell r="M1830">
            <v>2263</v>
          </cell>
        </row>
        <row r="1831">
          <cell r="K1831">
            <v>4324661</v>
          </cell>
          <cell r="L1831">
            <v>0</v>
          </cell>
          <cell r="M1831">
            <v>2314</v>
          </cell>
        </row>
        <row r="1832">
          <cell r="K1832">
            <v>4294500</v>
          </cell>
          <cell r="L1832">
            <v>0</v>
          </cell>
          <cell r="M1832">
            <v>2417</v>
          </cell>
        </row>
        <row r="1833">
          <cell r="K1833">
            <v>4248332</v>
          </cell>
          <cell r="L1833">
            <v>0</v>
          </cell>
          <cell r="M1833">
            <v>2314</v>
          </cell>
        </row>
        <row r="1834">
          <cell r="K1834">
            <v>3942498</v>
          </cell>
          <cell r="L1834">
            <v>0</v>
          </cell>
          <cell r="M1834">
            <v>2314</v>
          </cell>
        </row>
        <row r="1835">
          <cell r="K1835">
            <v>3478475</v>
          </cell>
          <cell r="L1835">
            <v>0</v>
          </cell>
          <cell r="M1835">
            <v>2314</v>
          </cell>
        </row>
        <row r="1836">
          <cell r="K1836">
            <v>2886000</v>
          </cell>
          <cell r="L1836">
            <v>0</v>
          </cell>
          <cell r="M1836">
            <v>2314</v>
          </cell>
        </row>
        <row r="1837">
          <cell r="K1837">
            <v>1316411</v>
          </cell>
          <cell r="L1837">
            <v>0</v>
          </cell>
          <cell r="M1837">
            <v>2263</v>
          </cell>
        </row>
        <row r="1838">
          <cell r="K1838">
            <v>1305384</v>
          </cell>
          <cell r="L1838">
            <v>0</v>
          </cell>
          <cell r="M1838">
            <v>2314</v>
          </cell>
        </row>
        <row r="1839">
          <cell r="K1839">
            <v>951000</v>
          </cell>
          <cell r="L1839">
            <v>0</v>
          </cell>
          <cell r="M1839">
            <v>2263</v>
          </cell>
        </row>
        <row r="1840">
          <cell r="K1840">
            <v>408000</v>
          </cell>
          <cell r="L1840">
            <v>0</v>
          </cell>
          <cell r="M1840">
            <v>2529</v>
          </cell>
        </row>
        <row r="1841">
          <cell r="K1841">
            <v>205459</v>
          </cell>
          <cell r="L1841">
            <v>0</v>
          </cell>
          <cell r="M1841">
            <v>2263</v>
          </cell>
        </row>
        <row r="1842">
          <cell r="K1842">
            <v>104000</v>
          </cell>
          <cell r="L1842">
            <v>0</v>
          </cell>
          <cell r="M1842">
            <v>2263</v>
          </cell>
        </row>
        <row r="1843">
          <cell r="K1843">
            <v>10000</v>
          </cell>
          <cell r="L1843">
            <v>0</v>
          </cell>
          <cell r="M1843">
            <v>2263</v>
          </cell>
        </row>
        <row r="1844">
          <cell r="K1844">
            <v>568047613</v>
          </cell>
          <cell r="L1844">
            <v>0</v>
          </cell>
          <cell r="M1844">
            <v>2263</v>
          </cell>
        </row>
        <row r="1845">
          <cell r="K1845">
            <v>36603657</v>
          </cell>
          <cell r="L1845">
            <v>0</v>
          </cell>
          <cell r="M1845">
            <v>2223</v>
          </cell>
        </row>
        <row r="1846">
          <cell r="K1846">
            <v>24946036</v>
          </cell>
          <cell r="L1846">
            <v>0</v>
          </cell>
          <cell r="M1846">
            <v>2263</v>
          </cell>
        </row>
        <row r="1847">
          <cell r="K1847">
            <v>5696335</v>
          </cell>
          <cell r="L1847">
            <v>0</v>
          </cell>
          <cell r="M1847">
            <v>2314</v>
          </cell>
        </row>
        <row r="1848">
          <cell r="K1848">
            <v>3764236</v>
          </cell>
          <cell r="L1848">
            <v>0</v>
          </cell>
          <cell r="M1848">
            <v>2263</v>
          </cell>
        </row>
        <row r="1849">
          <cell r="K1849">
            <v>750000</v>
          </cell>
          <cell r="L1849">
            <v>0</v>
          </cell>
          <cell r="M1849">
            <v>2417</v>
          </cell>
        </row>
        <row r="1850">
          <cell r="K1850">
            <v>396222</v>
          </cell>
          <cell r="L1850">
            <v>0</v>
          </cell>
          <cell r="M1850">
            <v>2314</v>
          </cell>
        </row>
        <row r="1851">
          <cell r="K1851">
            <v>176000</v>
          </cell>
          <cell r="L1851">
            <v>0</v>
          </cell>
          <cell r="M1851">
            <v>2263</v>
          </cell>
        </row>
        <row r="1852">
          <cell r="K1852">
            <v>157000</v>
          </cell>
          <cell r="L1852">
            <v>0</v>
          </cell>
          <cell r="M1852">
            <v>2263</v>
          </cell>
        </row>
        <row r="1853">
          <cell r="K1853">
            <v>128251</v>
          </cell>
          <cell r="L1853">
            <v>0</v>
          </cell>
          <cell r="M1853">
            <v>2314</v>
          </cell>
        </row>
        <row r="1854">
          <cell r="K1854">
            <v>34113</v>
          </cell>
          <cell r="L1854">
            <v>0</v>
          </cell>
          <cell r="M1854">
            <v>2263</v>
          </cell>
        </row>
        <row r="1855">
          <cell r="K1855">
            <v>14583</v>
          </cell>
          <cell r="L1855">
            <v>0</v>
          </cell>
          <cell r="M1855">
            <v>2314</v>
          </cell>
        </row>
        <row r="1856">
          <cell r="K1856">
            <v>25983677</v>
          </cell>
          <cell r="L1856">
            <v>0</v>
          </cell>
          <cell r="M1856">
            <v>2412</v>
          </cell>
        </row>
        <row r="1857">
          <cell r="K1857">
            <v>18986802</v>
          </cell>
          <cell r="L1857">
            <v>0</v>
          </cell>
          <cell r="M1857">
            <v>2412</v>
          </cell>
        </row>
        <row r="1858">
          <cell r="K1858">
            <v>12499000</v>
          </cell>
          <cell r="L1858">
            <v>0</v>
          </cell>
          <cell r="M1858">
            <v>2412</v>
          </cell>
        </row>
        <row r="1859">
          <cell r="K1859">
            <v>10959000</v>
          </cell>
          <cell r="L1859">
            <v>0</v>
          </cell>
          <cell r="M1859">
            <v>2529</v>
          </cell>
        </row>
        <row r="1860">
          <cell r="K1860">
            <v>7195880</v>
          </cell>
          <cell r="L1860">
            <v>0</v>
          </cell>
          <cell r="M1860">
            <v>2412</v>
          </cell>
        </row>
        <row r="1861">
          <cell r="K1861">
            <v>3228714</v>
          </cell>
          <cell r="L1861">
            <v>0</v>
          </cell>
          <cell r="M1861">
            <v>2316</v>
          </cell>
        </row>
        <row r="1862">
          <cell r="K1862">
            <v>3092000</v>
          </cell>
          <cell r="L1862">
            <v>0</v>
          </cell>
          <cell r="M1862">
            <v>2279</v>
          </cell>
        </row>
        <row r="1863">
          <cell r="K1863">
            <v>2763000</v>
          </cell>
          <cell r="L1863">
            <v>0</v>
          </cell>
          <cell r="M1863">
            <v>2316</v>
          </cell>
        </row>
        <row r="1864">
          <cell r="K1864">
            <v>2472000</v>
          </cell>
          <cell r="L1864">
            <v>0</v>
          </cell>
          <cell r="M1864">
            <v>2279</v>
          </cell>
        </row>
        <row r="1865">
          <cell r="K1865">
            <v>998000</v>
          </cell>
          <cell r="L1865">
            <v>0</v>
          </cell>
          <cell r="M1865">
            <v>2316</v>
          </cell>
        </row>
        <row r="1866">
          <cell r="K1866">
            <v>680000</v>
          </cell>
          <cell r="L1866">
            <v>0</v>
          </cell>
          <cell r="M1866">
            <v>2279</v>
          </cell>
        </row>
        <row r="1867">
          <cell r="K1867">
            <v>69000</v>
          </cell>
          <cell r="L1867">
            <v>0</v>
          </cell>
          <cell r="M1867">
            <v>2316</v>
          </cell>
        </row>
        <row r="1868">
          <cell r="K1868">
            <v>122360945</v>
          </cell>
          <cell r="L1868">
            <v>0</v>
          </cell>
          <cell r="M1868">
            <v>2316</v>
          </cell>
        </row>
        <row r="1869">
          <cell r="K1869">
            <v>398856711</v>
          </cell>
          <cell r="L1869">
            <v>0</v>
          </cell>
          <cell r="M1869">
            <v>2316</v>
          </cell>
        </row>
        <row r="1870">
          <cell r="K1870">
            <v>8922274</v>
          </cell>
          <cell r="L1870">
            <v>0</v>
          </cell>
          <cell r="M1870">
            <v>2429</v>
          </cell>
        </row>
        <row r="1871">
          <cell r="K1871">
            <v>296276404</v>
          </cell>
          <cell r="L1871">
            <v>0</v>
          </cell>
          <cell r="M1871">
            <v>2318</v>
          </cell>
        </row>
        <row r="1872">
          <cell r="K1872">
            <v>29711500</v>
          </cell>
          <cell r="L1872">
            <v>0</v>
          </cell>
          <cell r="M1872">
            <v>2318</v>
          </cell>
        </row>
        <row r="1873">
          <cell r="K1873">
            <v>26420500</v>
          </cell>
          <cell r="L1873">
            <v>0</v>
          </cell>
          <cell r="M1873">
            <v>2429</v>
          </cell>
        </row>
        <row r="1874">
          <cell r="K1874">
            <v>410000</v>
          </cell>
          <cell r="L1874">
            <v>0</v>
          </cell>
          <cell r="M1874">
            <v>2429</v>
          </cell>
        </row>
        <row r="1875">
          <cell r="K1875">
            <v>160000</v>
          </cell>
          <cell r="L1875">
            <v>0</v>
          </cell>
          <cell r="M1875">
            <v>2429</v>
          </cell>
        </row>
        <row r="1876">
          <cell r="K1876">
            <v>60000</v>
          </cell>
          <cell r="L1876">
            <v>0</v>
          </cell>
          <cell r="M1876">
            <v>2318</v>
          </cell>
        </row>
        <row r="1877">
          <cell r="K1877">
            <v>50000000</v>
          </cell>
          <cell r="L1877">
            <v>0</v>
          </cell>
          <cell r="M1877">
            <v>2417</v>
          </cell>
        </row>
        <row r="1878">
          <cell r="K1878">
            <v>25972000</v>
          </cell>
          <cell r="L1878">
            <v>0</v>
          </cell>
          <cell r="M1878">
            <v>2330</v>
          </cell>
        </row>
        <row r="1879">
          <cell r="K1879">
            <v>3040000</v>
          </cell>
          <cell r="L1879">
            <v>0</v>
          </cell>
          <cell r="M1879">
            <v>2279</v>
          </cell>
        </row>
        <row r="1880">
          <cell r="K1880">
            <v>2547120</v>
          </cell>
          <cell r="L1880">
            <v>0</v>
          </cell>
          <cell r="M1880">
            <v>2417</v>
          </cell>
        </row>
        <row r="1881">
          <cell r="K1881">
            <v>1620000</v>
          </cell>
          <cell r="L1881">
            <v>0</v>
          </cell>
          <cell r="M1881">
            <v>2417</v>
          </cell>
        </row>
        <row r="1882">
          <cell r="K1882">
            <v>1190000</v>
          </cell>
          <cell r="L1882">
            <v>0</v>
          </cell>
          <cell r="M1882">
            <v>2330</v>
          </cell>
        </row>
        <row r="1883">
          <cell r="K1883">
            <v>6926400</v>
          </cell>
          <cell r="L1883">
            <v>0</v>
          </cell>
          <cell r="M1883">
            <v>2279</v>
          </cell>
        </row>
        <row r="1884">
          <cell r="K1884">
            <v>940000</v>
          </cell>
          <cell r="L1884">
            <v>0</v>
          </cell>
          <cell r="M1884">
            <v>2223</v>
          </cell>
        </row>
        <row r="1885">
          <cell r="K1885">
            <v>14000000</v>
          </cell>
          <cell r="L1885">
            <v>0</v>
          </cell>
          <cell r="M1885">
            <v>2279</v>
          </cell>
        </row>
        <row r="1886">
          <cell r="K1886">
            <v>6303858</v>
          </cell>
          <cell r="L1886">
            <v>0</v>
          </cell>
          <cell r="M1886">
            <v>2412</v>
          </cell>
        </row>
        <row r="1887">
          <cell r="K1887">
            <v>3600000</v>
          </cell>
          <cell r="L1887">
            <v>0</v>
          </cell>
          <cell r="M1887">
            <v>2319</v>
          </cell>
        </row>
        <row r="1888">
          <cell r="K1888">
            <v>780000</v>
          </cell>
          <cell r="L1888">
            <v>0</v>
          </cell>
          <cell r="M1888">
            <v>2412</v>
          </cell>
        </row>
        <row r="1889">
          <cell r="K1889">
            <v>637630</v>
          </cell>
          <cell r="L1889">
            <v>0</v>
          </cell>
          <cell r="M1889">
            <v>2412</v>
          </cell>
        </row>
        <row r="1890">
          <cell r="K1890">
            <v>194496</v>
          </cell>
          <cell r="L1890">
            <v>0</v>
          </cell>
          <cell r="M1890">
            <v>2330</v>
          </cell>
        </row>
        <row r="1891">
          <cell r="K1891">
            <v>458213476</v>
          </cell>
          <cell r="L1891">
            <v>0</v>
          </cell>
          <cell r="M1891">
            <v>2279</v>
          </cell>
        </row>
        <row r="1892">
          <cell r="K1892">
            <v>1000000</v>
          </cell>
          <cell r="L1892">
            <v>0</v>
          </cell>
          <cell r="M1892">
            <v>2429</v>
          </cell>
        </row>
        <row r="1893">
          <cell r="K1893">
            <v>805000</v>
          </cell>
          <cell r="L1893">
            <v>0</v>
          </cell>
          <cell r="M1893">
            <v>2429</v>
          </cell>
        </row>
        <row r="1894">
          <cell r="K1894">
            <v>200000</v>
          </cell>
          <cell r="L1894">
            <v>0</v>
          </cell>
          <cell r="M1894">
            <v>2330</v>
          </cell>
        </row>
        <row r="1895">
          <cell r="K1895">
            <v>70000</v>
          </cell>
          <cell r="L1895">
            <v>0</v>
          </cell>
          <cell r="M1895">
            <v>2511</v>
          </cell>
        </row>
        <row r="1896">
          <cell r="K1896">
            <v>35267768</v>
          </cell>
          <cell r="L1896">
            <v>0</v>
          </cell>
          <cell r="M1896">
            <v>2310</v>
          </cell>
        </row>
        <row r="1897">
          <cell r="K1897">
            <v>8912380</v>
          </cell>
          <cell r="L1897">
            <v>0</v>
          </cell>
          <cell r="M1897">
            <v>2310</v>
          </cell>
        </row>
        <row r="1898">
          <cell r="K1898">
            <v>8400000</v>
          </cell>
          <cell r="L1898">
            <v>0</v>
          </cell>
          <cell r="M1898">
            <v>2419</v>
          </cell>
        </row>
        <row r="1899">
          <cell r="K1899">
            <v>2100000</v>
          </cell>
          <cell r="L1899">
            <v>0</v>
          </cell>
          <cell r="M1899">
            <v>2419</v>
          </cell>
        </row>
        <row r="1900">
          <cell r="K1900">
            <v>340636</v>
          </cell>
          <cell r="L1900">
            <v>0</v>
          </cell>
          <cell r="M1900">
            <v>2419</v>
          </cell>
        </row>
        <row r="1901">
          <cell r="K1901">
            <v>46970000</v>
          </cell>
          <cell r="L1901">
            <v>0</v>
          </cell>
          <cell r="M1901">
            <v>2416</v>
          </cell>
        </row>
        <row r="1902">
          <cell r="K1902">
            <v>13564992</v>
          </cell>
          <cell r="L1902">
            <v>0</v>
          </cell>
          <cell r="M1902">
            <v>2312</v>
          </cell>
        </row>
        <row r="1903">
          <cell r="K1903">
            <v>16617122</v>
          </cell>
          <cell r="L1903">
            <v>0</v>
          </cell>
          <cell r="M1903">
            <v>2273</v>
          </cell>
        </row>
        <row r="1904">
          <cell r="K1904">
            <v>73426012</v>
          </cell>
          <cell r="L1904">
            <v>0</v>
          </cell>
          <cell r="M1904">
            <v>2330</v>
          </cell>
        </row>
        <row r="1905">
          <cell r="K1905">
            <v>1845882</v>
          </cell>
          <cell r="L1905">
            <v>0</v>
          </cell>
          <cell r="M1905">
            <v>2273</v>
          </cell>
        </row>
        <row r="1906">
          <cell r="K1906">
            <v>1050000</v>
          </cell>
          <cell r="L1906">
            <v>0</v>
          </cell>
          <cell r="M1906">
            <v>2318</v>
          </cell>
        </row>
        <row r="1907">
          <cell r="K1907">
            <v>54126514</v>
          </cell>
          <cell r="L1907">
            <v>0</v>
          </cell>
          <cell r="M1907">
            <v>2413</v>
          </cell>
        </row>
        <row r="1908">
          <cell r="K1908">
            <v>37514876</v>
          </cell>
          <cell r="L1908">
            <v>0</v>
          </cell>
          <cell r="M1908">
            <v>2262</v>
          </cell>
        </row>
        <row r="1909">
          <cell r="K1909">
            <v>3708785</v>
          </cell>
          <cell r="L1909">
            <v>0</v>
          </cell>
          <cell r="M1909">
            <v>2313</v>
          </cell>
        </row>
        <row r="1910">
          <cell r="K1910">
            <v>3147446</v>
          </cell>
          <cell r="L1910">
            <v>0</v>
          </cell>
          <cell r="M1910">
            <v>2413</v>
          </cell>
        </row>
        <row r="1911">
          <cell r="K1911">
            <v>3017023</v>
          </cell>
          <cell r="L1911">
            <v>0</v>
          </cell>
          <cell r="M1911">
            <v>2313</v>
          </cell>
        </row>
        <row r="1912">
          <cell r="K1912">
            <v>2108738</v>
          </cell>
          <cell r="L1912">
            <v>0</v>
          </cell>
          <cell r="M1912">
            <v>2262</v>
          </cell>
        </row>
        <row r="1913">
          <cell r="K1913">
            <v>1997637</v>
          </cell>
          <cell r="L1913">
            <v>0</v>
          </cell>
          <cell r="M1913">
            <v>2222</v>
          </cell>
        </row>
        <row r="1914">
          <cell r="K1914">
            <v>1766601</v>
          </cell>
          <cell r="L1914">
            <v>0</v>
          </cell>
          <cell r="M1914">
            <v>2413</v>
          </cell>
        </row>
        <row r="1915">
          <cell r="K1915">
            <v>469485</v>
          </cell>
          <cell r="L1915">
            <v>0</v>
          </cell>
          <cell r="M1915">
            <v>2313</v>
          </cell>
        </row>
        <row r="1916">
          <cell r="K1916">
            <v>323719</v>
          </cell>
          <cell r="L1916">
            <v>0</v>
          </cell>
          <cell r="M1916">
            <v>2313</v>
          </cell>
        </row>
        <row r="1917">
          <cell r="K1917">
            <v>171641</v>
          </cell>
          <cell r="L1917">
            <v>0</v>
          </cell>
          <cell r="M1917">
            <v>2262</v>
          </cell>
        </row>
        <row r="1918">
          <cell r="K1918">
            <v>138337</v>
          </cell>
          <cell r="L1918">
            <v>0</v>
          </cell>
          <cell r="M1918">
            <v>2413</v>
          </cell>
        </row>
        <row r="1919">
          <cell r="K1919">
            <v>134041</v>
          </cell>
          <cell r="L1919">
            <v>0</v>
          </cell>
          <cell r="M1919">
            <v>2262</v>
          </cell>
        </row>
        <row r="1920">
          <cell r="K1920">
            <v>87437</v>
          </cell>
          <cell r="L1920">
            <v>0</v>
          </cell>
          <cell r="M1920">
            <v>2262</v>
          </cell>
        </row>
        <row r="1921">
          <cell r="K1921">
            <v>63468</v>
          </cell>
          <cell r="L1921">
            <v>0</v>
          </cell>
          <cell r="M1921">
            <v>2513</v>
          </cell>
        </row>
        <row r="1922">
          <cell r="K1922">
            <v>39140</v>
          </cell>
          <cell r="L1922">
            <v>0</v>
          </cell>
          <cell r="M1922">
            <v>2313</v>
          </cell>
        </row>
        <row r="1923">
          <cell r="K1923">
            <v>25725</v>
          </cell>
          <cell r="L1923">
            <v>0</v>
          </cell>
          <cell r="M1923">
            <v>2313</v>
          </cell>
        </row>
        <row r="1924">
          <cell r="K1924">
            <v>85158804</v>
          </cell>
          <cell r="L1924">
            <v>0</v>
          </cell>
          <cell r="M1924">
            <v>2313</v>
          </cell>
        </row>
        <row r="1925">
          <cell r="K1925">
            <v>23357727</v>
          </cell>
          <cell r="L1925">
            <v>0</v>
          </cell>
          <cell r="M1925">
            <v>2313</v>
          </cell>
        </row>
        <row r="1926">
          <cell r="K1926">
            <v>689604898</v>
          </cell>
          <cell r="L1926">
            <v>0</v>
          </cell>
          <cell r="M1926">
            <v>2262</v>
          </cell>
        </row>
        <row r="1927">
          <cell r="K1927">
            <v>66397555</v>
          </cell>
          <cell r="L1927">
            <v>0</v>
          </cell>
          <cell r="M1927">
            <v>2262</v>
          </cell>
        </row>
        <row r="1928">
          <cell r="K1928">
            <v>9695534</v>
          </cell>
          <cell r="L1928">
            <v>0</v>
          </cell>
          <cell r="M1928">
            <v>2313</v>
          </cell>
        </row>
        <row r="1929">
          <cell r="K1929">
            <v>9396776</v>
          </cell>
          <cell r="L1929">
            <v>0</v>
          </cell>
          <cell r="M1929">
            <v>2313</v>
          </cell>
        </row>
        <row r="1930">
          <cell r="K1930">
            <v>6808098</v>
          </cell>
          <cell r="L1930">
            <v>0</v>
          </cell>
          <cell r="M1930">
            <v>2262</v>
          </cell>
        </row>
        <row r="1931">
          <cell r="K1931">
            <v>3909865</v>
          </cell>
          <cell r="L1931">
            <v>0</v>
          </cell>
          <cell r="M1931">
            <v>2262</v>
          </cell>
        </row>
        <row r="1932">
          <cell r="K1932">
            <v>330000</v>
          </cell>
          <cell r="L1932">
            <v>0</v>
          </cell>
          <cell r="M1932">
            <v>2222</v>
          </cell>
        </row>
        <row r="1933">
          <cell r="K1933">
            <v>41246</v>
          </cell>
          <cell r="L1933">
            <v>0</v>
          </cell>
          <cell r="M1933">
            <v>2262</v>
          </cell>
        </row>
        <row r="1934">
          <cell r="K1934">
            <v>102908665</v>
          </cell>
          <cell r="L1934">
            <v>0</v>
          </cell>
          <cell r="M1934">
            <v>2262</v>
          </cell>
        </row>
        <row r="1935">
          <cell r="K1935">
            <v>18822000</v>
          </cell>
          <cell r="L1935">
            <v>0</v>
          </cell>
          <cell r="M1935">
            <v>2222</v>
          </cell>
        </row>
        <row r="1936">
          <cell r="K1936">
            <v>18577665</v>
          </cell>
          <cell r="L1936">
            <v>0</v>
          </cell>
          <cell r="M1936">
            <v>2313</v>
          </cell>
        </row>
        <row r="1937">
          <cell r="K1937">
            <v>3611044</v>
          </cell>
          <cell r="L1937">
            <v>0</v>
          </cell>
          <cell r="M1937">
            <v>2262</v>
          </cell>
        </row>
        <row r="1938">
          <cell r="K1938">
            <v>299501</v>
          </cell>
          <cell r="L1938">
            <v>0</v>
          </cell>
          <cell r="M1938">
            <v>2262</v>
          </cell>
        </row>
        <row r="1939">
          <cell r="K1939">
            <v>41692</v>
          </cell>
          <cell r="L1939">
            <v>0</v>
          </cell>
          <cell r="M1939">
            <v>2262</v>
          </cell>
        </row>
        <row r="1940">
          <cell r="K1940">
            <v>63594261</v>
          </cell>
          <cell r="L1940">
            <v>0</v>
          </cell>
          <cell r="M1940">
            <v>2413</v>
          </cell>
        </row>
        <row r="1941">
          <cell r="K1941">
            <v>19330822</v>
          </cell>
          <cell r="L1941">
            <v>0</v>
          </cell>
          <cell r="M1941">
            <v>2413</v>
          </cell>
        </row>
        <row r="1942">
          <cell r="K1942">
            <v>9288463</v>
          </cell>
          <cell r="L1942">
            <v>0</v>
          </cell>
          <cell r="M1942">
            <v>2313</v>
          </cell>
        </row>
        <row r="1943">
          <cell r="K1943">
            <v>2031532</v>
          </cell>
          <cell r="L1943">
            <v>0</v>
          </cell>
          <cell r="M1943">
            <v>2313</v>
          </cell>
        </row>
        <row r="1944">
          <cell r="K1944">
            <v>16516</v>
          </cell>
          <cell r="L1944">
            <v>0</v>
          </cell>
          <cell r="M1944">
            <v>2313</v>
          </cell>
        </row>
        <row r="1945">
          <cell r="K1945">
            <v>24872808</v>
          </cell>
          <cell r="L1945">
            <v>0</v>
          </cell>
          <cell r="M1945">
            <v>2413</v>
          </cell>
        </row>
        <row r="1946">
          <cell r="K1946">
            <v>18808848</v>
          </cell>
          <cell r="L1946">
            <v>0</v>
          </cell>
          <cell r="M1946">
            <v>2413</v>
          </cell>
        </row>
        <row r="1947">
          <cell r="K1947">
            <v>16321089</v>
          </cell>
          <cell r="L1947">
            <v>0</v>
          </cell>
          <cell r="M1947">
            <v>2413</v>
          </cell>
        </row>
        <row r="1948">
          <cell r="K1948">
            <v>14593887</v>
          </cell>
          <cell r="L1948">
            <v>0</v>
          </cell>
          <cell r="M1948">
            <v>2313</v>
          </cell>
        </row>
        <row r="1949">
          <cell r="K1949">
            <v>10923017</v>
          </cell>
          <cell r="L1949">
            <v>0</v>
          </cell>
          <cell r="M1949">
            <v>2313</v>
          </cell>
        </row>
        <row r="1950">
          <cell r="K1950">
            <v>8092217</v>
          </cell>
          <cell r="L1950">
            <v>0</v>
          </cell>
          <cell r="M1950">
            <v>2262</v>
          </cell>
        </row>
        <row r="1951">
          <cell r="K1951">
            <v>6999376</v>
          </cell>
          <cell r="L1951">
            <v>0</v>
          </cell>
          <cell r="M1951">
            <v>2413</v>
          </cell>
        </row>
        <row r="1952">
          <cell r="K1952">
            <v>5248327</v>
          </cell>
          <cell r="L1952">
            <v>0</v>
          </cell>
          <cell r="M1952">
            <v>2262</v>
          </cell>
        </row>
        <row r="1953">
          <cell r="K1953">
            <v>4632043</v>
          </cell>
          <cell r="L1953">
            <v>0</v>
          </cell>
          <cell r="M1953">
            <v>2513</v>
          </cell>
        </row>
        <row r="1954">
          <cell r="K1954">
            <v>3548186</v>
          </cell>
          <cell r="L1954">
            <v>0</v>
          </cell>
          <cell r="M1954">
            <v>2313</v>
          </cell>
        </row>
        <row r="1955">
          <cell r="K1955">
            <v>3491608</v>
          </cell>
          <cell r="L1955">
            <v>0</v>
          </cell>
          <cell r="M1955">
            <v>2222</v>
          </cell>
        </row>
        <row r="1956">
          <cell r="K1956">
            <v>2729471</v>
          </cell>
          <cell r="L1956">
            <v>0</v>
          </cell>
          <cell r="M1956">
            <v>2313</v>
          </cell>
        </row>
        <row r="1957">
          <cell r="K1957">
            <v>2171268</v>
          </cell>
          <cell r="L1957">
            <v>0</v>
          </cell>
          <cell r="M1957">
            <v>2262</v>
          </cell>
        </row>
        <row r="1958">
          <cell r="K1958">
            <v>1897899</v>
          </cell>
          <cell r="L1958">
            <v>0</v>
          </cell>
          <cell r="M1958">
            <v>2313</v>
          </cell>
        </row>
        <row r="1959">
          <cell r="K1959">
            <v>1618927</v>
          </cell>
          <cell r="L1959">
            <v>0</v>
          </cell>
          <cell r="M1959">
            <v>2313</v>
          </cell>
        </row>
        <row r="1960">
          <cell r="K1960">
            <v>833333</v>
          </cell>
          <cell r="L1960">
            <v>0</v>
          </cell>
          <cell r="M1960">
            <v>2262</v>
          </cell>
        </row>
        <row r="1961">
          <cell r="K1961">
            <v>536517</v>
          </cell>
          <cell r="L1961">
            <v>0</v>
          </cell>
          <cell r="M1961">
            <v>2262</v>
          </cell>
        </row>
        <row r="1962">
          <cell r="K1962">
            <v>43440772</v>
          </cell>
          <cell r="L1962">
            <v>0</v>
          </cell>
          <cell r="M1962">
            <v>2413</v>
          </cell>
        </row>
        <row r="1963">
          <cell r="K1963">
            <v>2889150</v>
          </cell>
          <cell r="L1963">
            <v>0</v>
          </cell>
          <cell r="M1963">
            <v>2413</v>
          </cell>
        </row>
        <row r="1964">
          <cell r="K1964">
            <v>417030946</v>
          </cell>
          <cell r="L1964">
            <v>0</v>
          </cell>
          <cell r="M1964">
            <v>2601</v>
          </cell>
        </row>
        <row r="1965">
          <cell r="K1965">
            <v>20910000</v>
          </cell>
          <cell r="L1965">
            <v>0</v>
          </cell>
          <cell r="M1965">
            <v>2603</v>
          </cell>
        </row>
        <row r="1966">
          <cell r="K1966">
            <v>201205479</v>
          </cell>
          <cell r="L1966">
            <v>0</v>
          </cell>
          <cell r="M1966">
            <v>2600</v>
          </cell>
        </row>
        <row r="1967">
          <cell r="K1967">
            <v>807056160</v>
          </cell>
          <cell r="L1967">
            <v>0</v>
          </cell>
          <cell r="M1967">
            <v>2511</v>
          </cell>
        </row>
        <row r="1968">
          <cell r="K1968">
            <v>4278846</v>
          </cell>
          <cell r="L1968">
            <v>0</v>
          </cell>
          <cell r="M1968">
            <v>2330</v>
          </cell>
        </row>
        <row r="1969">
          <cell r="K1969">
            <v>14836000</v>
          </cell>
          <cell r="L1969">
            <v>0</v>
          </cell>
          <cell r="M1969">
            <v>2510</v>
          </cell>
        </row>
        <row r="1970">
          <cell r="K1970">
            <v>50000000</v>
          </cell>
          <cell r="L1970">
            <v>0</v>
          </cell>
          <cell r="M1970">
            <v>2510</v>
          </cell>
        </row>
        <row r="1971">
          <cell r="K1971">
            <v>6663500</v>
          </cell>
          <cell r="L1971">
            <v>0</v>
          </cell>
          <cell r="M1971">
            <v>2510</v>
          </cell>
        </row>
        <row r="1972">
          <cell r="K1972">
            <v>2730000</v>
          </cell>
          <cell r="L1972">
            <v>0</v>
          </cell>
          <cell r="M1972">
            <v>2529</v>
          </cell>
        </row>
        <row r="1973">
          <cell r="K1973">
            <v>500000000</v>
          </cell>
          <cell r="L1973">
            <v>0</v>
          </cell>
          <cell r="M1973">
            <v>2512</v>
          </cell>
        </row>
        <row r="1974">
          <cell r="K1974">
            <v>22500</v>
          </cell>
          <cell r="L1974">
            <v>0</v>
          </cell>
          <cell r="M1974">
            <v>2529</v>
          </cell>
        </row>
        <row r="1975">
          <cell r="K1975">
            <v>204782274</v>
          </cell>
          <cell r="L1975">
            <v>0</v>
          </cell>
          <cell r="M1975">
            <v>2414</v>
          </cell>
        </row>
        <row r="1976">
          <cell r="K1976">
            <v>23588000</v>
          </cell>
          <cell r="L1976">
            <v>0</v>
          </cell>
          <cell r="M1976">
            <v>2414</v>
          </cell>
        </row>
        <row r="1977">
          <cell r="K1977">
            <v>8500000</v>
          </cell>
          <cell r="L1977">
            <v>0</v>
          </cell>
          <cell r="M1977">
            <v>2414</v>
          </cell>
        </row>
        <row r="1978">
          <cell r="K1978">
            <v>17747368</v>
          </cell>
          <cell r="L1978">
            <v>0</v>
          </cell>
          <cell r="M1978">
            <v>2414</v>
          </cell>
        </row>
        <row r="1979">
          <cell r="K1979">
            <v>4000000</v>
          </cell>
          <cell r="L1979">
            <v>0</v>
          </cell>
          <cell r="M1979">
            <v>2414</v>
          </cell>
        </row>
        <row r="1980">
          <cell r="K1980">
            <v>40666668</v>
          </cell>
          <cell r="L1980">
            <v>0</v>
          </cell>
          <cell r="M1980">
            <v>2414</v>
          </cell>
        </row>
        <row r="1981">
          <cell r="K1981">
            <v>84618561</v>
          </cell>
          <cell r="L1981">
            <v>0</v>
          </cell>
          <cell r="M1981">
            <v>2410</v>
          </cell>
        </row>
        <row r="1982">
          <cell r="K1982">
            <v>43575000</v>
          </cell>
          <cell r="L1982">
            <v>0</v>
          </cell>
          <cell r="M1982">
            <v>2416</v>
          </cell>
        </row>
        <row r="1983">
          <cell r="K1983">
            <v>14150000</v>
          </cell>
          <cell r="L1983">
            <v>0</v>
          </cell>
          <cell r="M1983">
            <v>2416</v>
          </cell>
        </row>
        <row r="1984">
          <cell r="K1984">
            <v>9250000</v>
          </cell>
          <cell r="L1984">
            <v>0</v>
          </cell>
          <cell r="M1984">
            <v>2279</v>
          </cell>
        </row>
        <row r="1985">
          <cell r="K1985">
            <v>3303000</v>
          </cell>
          <cell r="L1985">
            <v>0</v>
          </cell>
          <cell r="M1985">
            <v>2330</v>
          </cell>
        </row>
        <row r="1986">
          <cell r="K1986">
            <v>1600000</v>
          </cell>
          <cell r="L1986">
            <v>0</v>
          </cell>
          <cell r="M1986">
            <v>2330</v>
          </cell>
        </row>
        <row r="1987">
          <cell r="K1987">
            <v>1025000</v>
          </cell>
          <cell r="L1987">
            <v>0</v>
          </cell>
          <cell r="M1987">
            <v>2529</v>
          </cell>
        </row>
        <row r="1988">
          <cell r="K1988">
            <v>500000</v>
          </cell>
          <cell r="L1988">
            <v>0</v>
          </cell>
          <cell r="M1988">
            <v>2416</v>
          </cell>
        </row>
        <row r="1989">
          <cell r="K1989">
            <v>21443931</v>
          </cell>
          <cell r="L1989">
            <v>0</v>
          </cell>
          <cell r="M1989">
            <v>2409</v>
          </cell>
        </row>
        <row r="1990">
          <cell r="K1990">
            <v>19706456</v>
          </cell>
          <cell r="L1990">
            <v>0</v>
          </cell>
          <cell r="M1990">
            <v>2319</v>
          </cell>
        </row>
        <row r="1991">
          <cell r="K1991">
            <v>14627481</v>
          </cell>
          <cell r="L1991">
            <v>0</v>
          </cell>
          <cell r="M1991">
            <v>2234</v>
          </cell>
        </row>
        <row r="1992">
          <cell r="K1992">
            <v>13394129</v>
          </cell>
          <cell r="L1992">
            <v>0</v>
          </cell>
          <cell r="M1992">
            <v>2319</v>
          </cell>
        </row>
        <row r="1993">
          <cell r="K1993">
            <v>7221403</v>
          </cell>
          <cell r="L1993">
            <v>0</v>
          </cell>
          <cell r="M1993">
            <v>2409</v>
          </cell>
        </row>
        <row r="1994">
          <cell r="K1994">
            <v>6742868</v>
          </cell>
          <cell r="L1994">
            <v>0</v>
          </cell>
          <cell r="M1994">
            <v>2409</v>
          </cell>
        </row>
        <row r="1995">
          <cell r="K1995">
            <v>5699550</v>
          </cell>
          <cell r="L1995">
            <v>0</v>
          </cell>
          <cell r="M1995">
            <v>2319</v>
          </cell>
        </row>
        <row r="1996">
          <cell r="K1996">
            <v>5010671</v>
          </cell>
          <cell r="L1996">
            <v>0</v>
          </cell>
          <cell r="M1996">
            <v>2319</v>
          </cell>
        </row>
        <row r="1997">
          <cell r="K1997">
            <v>3655981</v>
          </cell>
          <cell r="L1997">
            <v>0</v>
          </cell>
          <cell r="M1997">
            <v>2274</v>
          </cell>
        </row>
        <row r="1998">
          <cell r="K1998">
            <v>2939833</v>
          </cell>
          <cell r="L1998">
            <v>0</v>
          </cell>
          <cell r="M1998">
            <v>2409</v>
          </cell>
        </row>
        <row r="1999">
          <cell r="K1999">
            <v>2374509</v>
          </cell>
          <cell r="L1999">
            <v>0</v>
          </cell>
          <cell r="M1999">
            <v>2509</v>
          </cell>
        </row>
        <row r="2000">
          <cell r="K2000">
            <v>2085274</v>
          </cell>
          <cell r="L2000">
            <v>0</v>
          </cell>
          <cell r="M2000">
            <v>2274</v>
          </cell>
        </row>
        <row r="2001">
          <cell r="K2001">
            <v>1931683</v>
          </cell>
          <cell r="L2001">
            <v>0</v>
          </cell>
          <cell r="M2001">
            <v>2274</v>
          </cell>
        </row>
        <row r="2002">
          <cell r="K2002">
            <v>1904591</v>
          </cell>
          <cell r="L2002">
            <v>0</v>
          </cell>
          <cell r="M2002">
            <v>2274</v>
          </cell>
        </row>
        <row r="2003">
          <cell r="K2003">
            <v>1031949</v>
          </cell>
          <cell r="L2003">
            <v>0</v>
          </cell>
          <cell r="M2003">
            <v>2274</v>
          </cell>
        </row>
        <row r="2004">
          <cell r="K2004">
            <v>912449</v>
          </cell>
          <cell r="L2004">
            <v>0</v>
          </cell>
          <cell r="M2004">
            <v>2319</v>
          </cell>
        </row>
        <row r="2005">
          <cell r="K2005">
            <v>491057</v>
          </cell>
          <cell r="L2005">
            <v>0</v>
          </cell>
          <cell r="M2005">
            <v>2274</v>
          </cell>
        </row>
        <row r="2006">
          <cell r="K2006">
            <v>117602</v>
          </cell>
          <cell r="L2006">
            <v>0</v>
          </cell>
          <cell r="M2006">
            <v>2274</v>
          </cell>
        </row>
        <row r="2007">
          <cell r="K2007">
            <v>75439</v>
          </cell>
          <cell r="L2007">
            <v>0</v>
          </cell>
          <cell r="M2007">
            <v>2274</v>
          </cell>
        </row>
        <row r="2008">
          <cell r="K2008">
            <v>19399</v>
          </cell>
          <cell r="L2008">
            <v>0</v>
          </cell>
          <cell r="M2008">
            <v>2274</v>
          </cell>
        </row>
        <row r="2009">
          <cell r="K2009">
            <v>11182</v>
          </cell>
          <cell r="L2009">
            <v>0</v>
          </cell>
          <cell r="M2009">
            <v>2274</v>
          </cell>
        </row>
        <row r="2010">
          <cell r="K2010">
            <v>41653000</v>
          </cell>
          <cell r="L2010">
            <v>0</v>
          </cell>
          <cell r="M2010">
            <v>2279</v>
          </cell>
        </row>
        <row r="2011">
          <cell r="K2011">
            <v>50051520</v>
          </cell>
          <cell r="L2011">
            <v>0</v>
          </cell>
          <cell r="M2011">
            <v>2330</v>
          </cell>
        </row>
        <row r="2012">
          <cell r="K2012">
            <v>25480320</v>
          </cell>
          <cell r="L2012">
            <v>0</v>
          </cell>
          <cell r="M2012">
            <v>2429</v>
          </cell>
        </row>
        <row r="2013">
          <cell r="K2013">
            <v>546500</v>
          </cell>
          <cell r="L2013">
            <v>0</v>
          </cell>
          <cell r="M2013">
            <v>2330</v>
          </cell>
        </row>
        <row r="2014">
          <cell r="K2014">
            <v>333000</v>
          </cell>
          <cell r="L2014">
            <v>0</v>
          </cell>
          <cell r="M2014">
            <v>2429</v>
          </cell>
        </row>
        <row r="2015">
          <cell r="K2015">
            <v>115000</v>
          </cell>
          <cell r="L2015">
            <v>0</v>
          </cell>
          <cell r="M2015">
            <v>2429</v>
          </cell>
        </row>
        <row r="2016">
          <cell r="K2016">
            <v>50556484</v>
          </cell>
          <cell r="L2016">
            <v>0</v>
          </cell>
          <cell r="M2016">
            <v>2279</v>
          </cell>
        </row>
        <row r="2017">
          <cell r="K2017">
            <v>9180000</v>
          </cell>
          <cell r="L2017">
            <v>0</v>
          </cell>
          <cell r="M2017">
            <v>2279</v>
          </cell>
        </row>
        <row r="2018">
          <cell r="K2018">
            <v>5272865</v>
          </cell>
          <cell r="L2018">
            <v>0</v>
          </cell>
          <cell r="M2018">
            <v>2279</v>
          </cell>
        </row>
        <row r="2019">
          <cell r="K2019">
            <v>2278000</v>
          </cell>
          <cell r="L2019">
            <v>0</v>
          </cell>
          <cell r="M2019">
            <v>2529</v>
          </cell>
        </row>
        <row r="2020">
          <cell r="K2020">
            <v>1000000</v>
          </cell>
          <cell r="L2020">
            <v>0</v>
          </cell>
          <cell r="M2020">
            <v>2429</v>
          </cell>
        </row>
        <row r="2021">
          <cell r="K2021">
            <v>10000000</v>
          </cell>
          <cell r="L2021">
            <v>0</v>
          </cell>
          <cell r="M2021">
            <v>2279</v>
          </cell>
        </row>
        <row r="2022">
          <cell r="K2022">
            <v>2169000000</v>
          </cell>
          <cell r="L2022">
            <v>0</v>
          </cell>
          <cell r="M2022">
            <v>9999</v>
          </cell>
        </row>
        <row r="2023">
          <cell r="K2023">
            <v>1888000000</v>
          </cell>
          <cell r="L2023">
            <v>0</v>
          </cell>
          <cell r="M2023">
            <v>9999</v>
          </cell>
        </row>
        <row r="2024">
          <cell r="K2024">
            <v>1527000000</v>
          </cell>
          <cell r="L2024">
            <v>0</v>
          </cell>
          <cell r="M2024">
            <v>9999</v>
          </cell>
        </row>
        <row r="2025">
          <cell r="K2025">
            <v>1219410000</v>
          </cell>
          <cell r="L2025">
            <v>0</v>
          </cell>
          <cell r="M2025">
            <v>9999</v>
          </cell>
        </row>
        <row r="2026">
          <cell r="K2026">
            <v>976935000</v>
          </cell>
          <cell r="L2026">
            <v>0</v>
          </cell>
          <cell r="M2026">
            <v>9999</v>
          </cell>
        </row>
        <row r="2027">
          <cell r="K2027">
            <v>923000000</v>
          </cell>
          <cell r="L2027">
            <v>0</v>
          </cell>
          <cell r="M2027">
            <v>9999</v>
          </cell>
        </row>
        <row r="2028">
          <cell r="K2028">
            <v>874000000</v>
          </cell>
          <cell r="L2028">
            <v>0</v>
          </cell>
          <cell r="M2028">
            <v>9999</v>
          </cell>
        </row>
        <row r="2029">
          <cell r="K2029">
            <v>826000000</v>
          </cell>
          <cell r="L2029">
            <v>0</v>
          </cell>
          <cell r="M2029">
            <v>9999</v>
          </cell>
        </row>
        <row r="2030">
          <cell r="K2030">
            <v>800000000</v>
          </cell>
          <cell r="L2030">
            <v>0</v>
          </cell>
          <cell r="M2030">
            <v>9999</v>
          </cell>
        </row>
        <row r="2031">
          <cell r="K2031">
            <v>690000000</v>
          </cell>
          <cell r="L2031">
            <v>0</v>
          </cell>
          <cell r="M2031">
            <v>9999</v>
          </cell>
        </row>
        <row r="2032">
          <cell r="K2032">
            <v>680000000</v>
          </cell>
          <cell r="L2032">
            <v>0</v>
          </cell>
          <cell r="M2032">
            <v>9999</v>
          </cell>
        </row>
        <row r="2033">
          <cell r="K2033">
            <v>539200000</v>
          </cell>
          <cell r="L2033">
            <v>0</v>
          </cell>
          <cell r="M2033">
            <v>9999</v>
          </cell>
        </row>
        <row r="2034">
          <cell r="K2034">
            <v>533280000</v>
          </cell>
          <cell r="L2034">
            <v>0</v>
          </cell>
          <cell r="M2034">
            <v>9999</v>
          </cell>
        </row>
        <row r="2035">
          <cell r="K2035">
            <v>522787500</v>
          </cell>
          <cell r="L2035">
            <v>0</v>
          </cell>
          <cell r="M2035">
            <v>9999</v>
          </cell>
        </row>
        <row r="2036">
          <cell r="K2036">
            <v>500000000</v>
          </cell>
          <cell r="L2036">
            <v>0</v>
          </cell>
          <cell r="M2036">
            <v>9999</v>
          </cell>
        </row>
        <row r="2037">
          <cell r="K2037">
            <v>450000000</v>
          </cell>
          <cell r="L2037">
            <v>0</v>
          </cell>
          <cell r="M2037">
            <v>9999</v>
          </cell>
        </row>
        <row r="2038">
          <cell r="K2038">
            <v>432500000</v>
          </cell>
          <cell r="L2038">
            <v>0</v>
          </cell>
          <cell r="M2038">
            <v>9999</v>
          </cell>
        </row>
        <row r="2039">
          <cell r="K2039">
            <v>420000000</v>
          </cell>
          <cell r="L2039">
            <v>0</v>
          </cell>
          <cell r="M2039">
            <v>9999</v>
          </cell>
        </row>
        <row r="2040">
          <cell r="K2040">
            <v>400000000</v>
          </cell>
          <cell r="L2040">
            <v>0</v>
          </cell>
          <cell r="M2040">
            <v>9999</v>
          </cell>
        </row>
        <row r="2041">
          <cell r="K2041">
            <v>400000000</v>
          </cell>
          <cell r="L2041">
            <v>0</v>
          </cell>
          <cell r="M2041">
            <v>9999</v>
          </cell>
        </row>
        <row r="2042">
          <cell r="K2042">
            <v>344400000</v>
          </cell>
          <cell r="L2042">
            <v>0</v>
          </cell>
          <cell r="M2042">
            <v>9999</v>
          </cell>
        </row>
        <row r="2043">
          <cell r="K2043">
            <v>325000000</v>
          </cell>
          <cell r="L2043">
            <v>0</v>
          </cell>
          <cell r="M2043">
            <v>9999</v>
          </cell>
        </row>
        <row r="2044">
          <cell r="K2044">
            <v>309600000</v>
          </cell>
          <cell r="L2044">
            <v>0</v>
          </cell>
          <cell r="M2044">
            <v>9999</v>
          </cell>
        </row>
        <row r="2045">
          <cell r="K2045">
            <v>308160000</v>
          </cell>
          <cell r="L2045">
            <v>0</v>
          </cell>
          <cell r="M2045">
            <v>9999</v>
          </cell>
        </row>
        <row r="2046">
          <cell r="K2046">
            <v>300000000</v>
          </cell>
          <cell r="L2046">
            <v>0</v>
          </cell>
          <cell r="M2046">
            <v>9999</v>
          </cell>
        </row>
        <row r="2047">
          <cell r="K2047">
            <v>300000000</v>
          </cell>
          <cell r="L2047">
            <v>0</v>
          </cell>
          <cell r="M2047">
            <v>9999</v>
          </cell>
        </row>
        <row r="2048">
          <cell r="K2048">
            <v>300000000</v>
          </cell>
          <cell r="L2048">
            <v>0</v>
          </cell>
          <cell r="M2048">
            <v>9999</v>
          </cell>
        </row>
        <row r="2049">
          <cell r="K2049">
            <v>291000000</v>
          </cell>
          <cell r="L2049">
            <v>0</v>
          </cell>
          <cell r="M2049">
            <v>9999</v>
          </cell>
        </row>
        <row r="2050">
          <cell r="K2050">
            <v>260000000</v>
          </cell>
          <cell r="L2050">
            <v>0</v>
          </cell>
          <cell r="M2050">
            <v>9999</v>
          </cell>
        </row>
        <row r="2051">
          <cell r="K2051">
            <v>242000000</v>
          </cell>
          <cell r="L2051">
            <v>0</v>
          </cell>
          <cell r="M2051">
            <v>9999</v>
          </cell>
        </row>
        <row r="2052">
          <cell r="K2052">
            <v>225000000</v>
          </cell>
          <cell r="L2052">
            <v>0</v>
          </cell>
          <cell r="M2052">
            <v>9999</v>
          </cell>
        </row>
        <row r="2053">
          <cell r="K2053">
            <v>218295000</v>
          </cell>
          <cell r="L2053">
            <v>0</v>
          </cell>
          <cell r="M2053">
            <v>9999</v>
          </cell>
        </row>
        <row r="2054">
          <cell r="K2054">
            <v>206000000</v>
          </cell>
          <cell r="L2054">
            <v>0</v>
          </cell>
          <cell r="M2054">
            <v>9999</v>
          </cell>
        </row>
        <row r="2055">
          <cell r="K2055">
            <v>200000000</v>
          </cell>
          <cell r="L2055">
            <v>0</v>
          </cell>
          <cell r="M2055">
            <v>9999</v>
          </cell>
        </row>
        <row r="2056">
          <cell r="K2056">
            <v>200000000</v>
          </cell>
          <cell r="L2056">
            <v>0</v>
          </cell>
          <cell r="M2056">
            <v>9999</v>
          </cell>
        </row>
        <row r="2057">
          <cell r="K2057">
            <v>178225000</v>
          </cell>
          <cell r="L2057">
            <v>0</v>
          </cell>
          <cell r="M2057">
            <v>9999</v>
          </cell>
        </row>
        <row r="2058">
          <cell r="K2058">
            <v>172000000</v>
          </cell>
          <cell r="L2058">
            <v>0</v>
          </cell>
          <cell r="M2058">
            <v>9999</v>
          </cell>
        </row>
        <row r="2059">
          <cell r="K2059">
            <v>150000000</v>
          </cell>
          <cell r="L2059">
            <v>0</v>
          </cell>
          <cell r="M2059">
            <v>9999</v>
          </cell>
        </row>
        <row r="2060">
          <cell r="K2060">
            <v>150000000</v>
          </cell>
          <cell r="L2060">
            <v>0</v>
          </cell>
          <cell r="M2060">
            <v>9999</v>
          </cell>
        </row>
        <row r="2061">
          <cell r="K2061">
            <v>150000000</v>
          </cell>
          <cell r="L2061">
            <v>0</v>
          </cell>
          <cell r="M2061">
            <v>9999</v>
          </cell>
        </row>
        <row r="2062">
          <cell r="K2062">
            <v>150000000</v>
          </cell>
          <cell r="L2062">
            <v>0</v>
          </cell>
          <cell r="M2062">
            <v>9999</v>
          </cell>
        </row>
        <row r="2063">
          <cell r="K2063">
            <v>150000000</v>
          </cell>
          <cell r="L2063">
            <v>0</v>
          </cell>
          <cell r="M2063">
            <v>9999</v>
          </cell>
        </row>
        <row r="2064">
          <cell r="K2064">
            <v>144300000</v>
          </cell>
          <cell r="L2064">
            <v>0</v>
          </cell>
          <cell r="M2064">
            <v>9999</v>
          </cell>
        </row>
        <row r="2065">
          <cell r="K2065">
            <v>120000000</v>
          </cell>
          <cell r="L2065">
            <v>0</v>
          </cell>
          <cell r="M2065">
            <v>9999</v>
          </cell>
        </row>
        <row r="2066">
          <cell r="K2066">
            <v>114000000</v>
          </cell>
          <cell r="L2066">
            <v>0</v>
          </cell>
          <cell r="M2066">
            <v>9999</v>
          </cell>
        </row>
        <row r="2067">
          <cell r="K2067">
            <v>111300000</v>
          </cell>
          <cell r="L2067">
            <v>0</v>
          </cell>
          <cell r="M2067">
            <v>9999</v>
          </cell>
        </row>
        <row r="2068">
          <cell r="K2068">
            <v>105000000</v>
          </cell>
          <cell r="L2068">
            <v>0</v>
          </cell>
          <cell r="M2068">
            <v>9999</v>
          </cell>
        </row>
        <row r="2069">
          <cell r="K2069">
            <v>100000000</v>
          </cell>
          <cell r="L2069">
            <v>0</v>
          </cell>
          <cell r="M2069">
            <v>9999</v>
          </cell>
        </row>
        <row r="2070">
          <cell r="K2070">
            <v>100000000</v>
          </cell>
          <cell r="L2070">
            <v>0</v>
          </cell>
          <cell r="M2070">
            <v>9999</v>
          </cell>
        </row>
        <row r="2071">
          <cell r="K2071">
            <v>100000000</v>
          </cell>
          <cell r="L2071">
            <v>0</v>
          </cell>
          <cell r="M2071">
            <v>9999</v>
          </cell>
        </row>
        <row r="2072">
          <cell r="K2072">
            <v>100000000</v>
          </cell>
          <cell r="L2072">
            <v>0</v>
          </cell>
          <cell r="M2072">
            <v>9999</v>
          </cell>
        </row>
        <row r="2073">
          <cell r="K2073">
            <v>100000000</v>
          </cell>
          <cell r="L2073">
            <v>0</v>
          </cell>
          <cell r="M2073">
            <v>9999</v>
          </cell>
        </row>
        <row r="2074">
          <cell r="K2074">
            <v>100000000</v>
          </cell>
          <cell r="L2074">
            <v>0</v>
          </cell>
          <cell r="M2074">
            <v>9999</v>
          </cell>
        </row>
        <row r="2075">
          <cell r="K2075">
            <v>80000000</v>
          </cell>
          <cell r="L2075">
            <v>0</v>
          </cell>
          <cell r="M2075">
            <v>9999</v>
          </cell>
        </row>
        <row r="2076">
          <cell r="K2076">
            <v>70000000</v>
          </cell>
          <cell r="L2076">
            <v>0</v>
          </cell>
          <cell r="M2076">
            <v>9999</v>
          </cell>
        </row>
        <row r="2077">
          <cell r="K2077">
            <v>64000000</v>
          </cell>
          <cell r="L2077">
            <v>0</v>
          </cell>
          <cell r="M2077">
            <v>9999</v>
          </cell>
        </row>
        <row r="2078">
          <cell r="K2078">
            <v>61250000</v>
          </cell>
          <cell r="L2078">
            <v>0</v>
          </cell>
          <cell r="M2078">
            <v>9999</v>
          </cell>
        </row>
        <row r="2079">
          <cell r="K2079">
            <v>52900000</v>
          </cell>
          <cell r="L2079">
            <v>0</v>
          </cell>
          <cell r="M2079">
            <v>9999</v>
          </cell>
        </row>
        <row r="2080">
          <cell r="K2080">
            <v>50000000</v>
          </cell>
          <cell r="L2080">
            <v>0</v>
          </cell>
          <cell r="M2080">
            <v>9999</v>
          </cell>
        </row>
        <row r="2081">
          <cell r="K2081">
            <v>50000000</v>
          </cell>
          <cell r="L2081">
            <v>0</v>
          </cell>
          <cell r="M2081">
            <v>9999</v>
          </cell>
        </row>
        <row r="2082">
          <cell r="K2082">
            <v>50000000</v>
          </cell>
          <cell r="L2082">
            <v>0</v>
          </cell>
          <cell r="M2082">
            <v>9999</v>
          </cell>
        </row>
        <row r="2083">
          <cell r="K2083">
            <v>50000000</v>
          </cell>
          <cell r="L2083">
            <v>0</v>
          </cell>
          <cell r="M2083">
            <v>9999</v>
          </cell>
        </row>
        <row r="2084">
          <cell r="K2084">
            <v>45815210</v>
          </cell>
          <cell r="L2084">
            <v>0</v>
          </cell>
          <cell r="M2084">
            <v>9999</v>
          </cell>
        </row>
        <row r="2085">
          <cell r="K2085">
            <v>43500000</v>
          </cell>
          <cell r="L2085">
            <v>0</v>
          </cell>
          <cell r="M2085">
            <v>9999</v>
          </cell>
        </row>
        <row r="2086">
          <cell r="K2086">
            <v>36400000</v>
          </cell>
          <cell r="L2086">
            <v>0</v>
          </cell>
          <cell r="M2086">
            <v>9999</v>
          </cell>
        </row>
        <row r="2087">
          <cell r="K2087">
            <v>36000000</v>
          </cell>
          <cell r="L2087">
            <v>0</v>
          </cell>
          <cell r="M2087">
            <v>9999</v>
          </cell>
        </row>
        <row r="2088">
          <cell r="K2088">
            <v>36000000</v>
          </cell>
          <cell r="L2088">
            <v>0</v>
          </cell>
          <cell r="M2088">
            <v>9999</v>
          </cell>
        </row>
        <row r="2089">
          <cell r="K2089">
            <v>34320000</v>
          </cell>
          <cell r="L2089">
            <v>0</v>
          </cell>
          <cell r="M2089">
            <v>9999</v>
          </cell>
        </row>
        <row r="2090">
          <cell r="K2090">
            <v>32920000</v>
          </cell>
          <cell r="L2090">
            <v>0</v>
          </cell>
          <cell r="M2090">
            <v>9999</v>
          </cell>
        </row>
        <row r="2091">
          <cell r="K2091">
            <v>30000000</v>
          </cell>
          <cell r="L2091">
            <v>0</v>
          </cell>
          <cell r="M2091">
            <v>9999</v>
          </cell>
        </row>
        <row r="2092">
          <cell r="K2092">
            <v>30000000</v>
          </cell>
          <cell r="L2092">
            <v>0</v>
          </cell>
          <cell r="M2092">
            <v>9999</v>
          </cell>
        </row>
        <row r="2093">
          <cell r="K2093">
            <v>28000000</v>
          </cell>
          <cell r="L2093">
            <v>0</v>
          </cell>
          <cell r="M2093">
            <v>9999</v>
          </cell>
        </row>
        <row r="2094">
          <cell r="K2094">
            <v>28000000</v>
          </cell>
          <cell r="L2094">
            <v>0</v>
          </cell>
          <cell r="M2094">
            <v>9999</v>
          </cell>
        </row>
        <row r="2095">
          <cell r="K2095">
            <v>25424000</v>
          </cell>
          <cell r="L2095">
            <v>0</v>
          </cell>
          <cell r="M2095">
            <v>9999</v>
          </cell>
        </row>
        <row r="2096">
          <cell r="K2096">
            <v>25000000</v>
          </cell>
          <cell r="L2096">
            <v>0</v>
          </cell>
          <cell r="M2096">
            <v>9999</v>
          </cell>
        </row>
        <row r="2097">
          <cell r="K2097">
            <v>24190000</v>
          </cell>
          <cell r="L2097">
            <v>0</v>
          </cell>
          <cell r="M2097">
            <v>9999</v>
          </cell>
        </row>
        <row r="2098">
          <cell r="K2098">
            <v>22000000</v>
          </cell>
          <cell r="L2098">
            <v>0</v>
          </cell>
          <cell r="M2098">
            <v>9999</v>
          </cell>
        </row>
        <row r="2099">
          <cell r="K2099">
            <v>21000000</v>
          </cell>
          <cell r="L2099">
            <v>0</v>
          </cell>
          <cell r="M2099">
            <v>9999</v>
          </cell>
        </row>
        <row r="2100">
          <cell r="K2100">
            <v>21000000</v>
          </cell>
          <cell r="L2100">
            <v>0</v>
          </cell>
          <cell r="M2100">
            <v>9999</v>
          </cell>
        </row>
        <row r="2101">
          <cell r="K2101">
            <v>18000000</v>
          </cell>
          <cell r="L2101">
            <v>0</v>
          </cell>
          <cell r="M2101">
            <v>9999</v>
          </cell>
        </row>
        <row r="2102">
          <cell r="K2102">
            <v>16500000</v>
          </cell>
          <cell r="L2102">
            <v>0</v>
          </cell>
          <cell r="M2102">
            <v>9999</v>
          </cell>
        </row>
        <row r="2103">
          <cell r="K2103">
            <v>15624000</v>
          </cell>
          <cell r="L2103">
            <v>0</v>
          </cell>
          <cell r="M2103">
            <v>9999</v>
          </cell>
        </row>
        <row r="2104">
          <cell r="K2104">
            <v>15393750</v>
          </cell>
          <cell r="L2104">
            <v>0</v>
          </cell>
          <cell r="M2104">
            <v>9999</v>
          </cell>
        </row>
        <row r="2105">
          <cell r="K2105">
            <v>15000000</v>
          </cell>
          <cell r="L2105">
            <v>0</v>
          </cell>
          <cell r="M2105">
            <v>9999</v>
          </cell>
        </row>
        <row r="2106">
          <cell r="K2106">
            <v>12000000</v>
          </cell>
          <cell r="L2106">
            <v>0</v>
          </cell>
          <cell r="M2106">
            <v>9999</v>
          </cell>
        </row>
        <row r="2107">
          <cell r="K2107">
            <v>11800000</v>
          </cell>
          <cell r="L2107">
            <v>0</v>
          </cell>
          <cell r="M2107">
            <v>9999</v>
          </cell>
        </row>
        <row r="2108">
          <cell r="K2108">
            <v>11000000</v>
          </cell>
          <cell r="L2108">
            <v>0</v>
          </cell>
          <cell r="M2108">
            <v>9999</v>
          </cell>
        </row>
        <row r="2109">
          <cell r="K2109">
            <v>10000000</v>
          </cell>
          <cell r="L2109">
            <v>0</v>
          </cell>
          <cell r="M2109">
            <v>9999</v>
          </cell>
        </row>
        <row r="2110">
          <cell r="K2110">
            <v>10000000</v>
          </cell>
          <cell r="L2110">
            <v>0</v>
          </cell>
          <cell r="M2110">
            <v>9999</v>
          </cell>
        </row>
        <row r="2111">
          <cell r="K2111">
            <v>10000000</v>
          </cell>
          <cell r="L2111">
            <v>0</v>
          </cell>
          <cell r="M2111">
            <v>9999</v>
          </cell>
        </row>
        <row r="2112">
          <cell r="K2112">
            <v>5560000</v>
          </cell>
          <cell r="L2112">
            <v>0</v>
          </cell>
          <cell r="M2112">
            <v>9999</v>
          </cell>
        </row>
        <row r="2113">
          <cell r="K2113">
            <v>5000000</v>
          </cell>
          <cell r="L2113">
            <v>0</v>
          </cell>
          <cell r="M2113">
            <v>9999</v>
          </cell>
        </row>
        <row r="2114">
          <cell r="K2114">
            <v>5000000</v>
          </cell>
          <cell r="L2114">
            <v>0</v>
          </cell>
          <cell r="M2114">
            <v>9999</v>
          </cell>
        </row>
        <row r="2115">
          <cell r="K2115">
            <v>4500000</v>
          </cell>
          <cell r="L2115">
            <v>0</v>
          </cell>
          <cell r="M2115">
            <v>9999</v>
          </cell>
        </row>
        <row r="2116">
          <cell r="K2116">
            <v>4300000</v>
          </cell>
          <cell r="L2116">
            <v>0</v>
          </cell>
          <cell r="M2116">
            <v>9999</v>
          </cell>
        </row>
        <row r="2117">
          <cell r="K2117">
            <v>4000000</v>
          </cell>
          <cell r="L2117">
            <v>0</v>
          </cell>
          <cell r="M2117">
            <v>9999</v>
          </cell>
        </row>
        <row r="2118">
          <cell r="K2118">
            <v>2500000</v>
          </cell>
          <cell r="L2118">
            <v>0</v>
          </cell>
          <cell r="M2118">
            <v>9999</v>
          </cell>
        </row>
        <row r="2119">
          <cell r="K2119">
            <v>2130000</v>
          </cell>
          <cell r="L2119">
            <v>0</v>
          </cell>
          <cell r="M2119">
            <v>9999</v>
          </cell>
        </row>
        <row r="2120">
          <cell r="K2120">
            <v>2000000</v>
          </cell>
          <cell r="L2120">
            <v>0</v>
          </cell>
          <cell r="M2120">
            <v>9999</v>
          </cell>
        </row>
        <row r="2121">
          <cell r="K2121">
            <v>1000000</v>
          </cell>
          <cell r="L2121">
            <v>0</v>
          </cell>
          <cell r="M2121">
            <v>9999</v>
          </cell>
        </row>
        <row r="2122">
          <cell r="K2122">
            <v>400000</v>
          </cell>
          <cell r="L2122">
            <v>0</v>
          </cell>
          <cell r="M2122">
            <v>9999</v>
          </cell>
        </row>
        <row r="2123">
          <cell r="K2123">
            <v>32775000000</v>
          </cell>
          <cell r="L2123">
            <v>0</v>
          </cell>
          <cell r="M2123">
            <v>9999</v>
          </cell>
        </row>
        <row r="2124">
          <cell r="K2124">
            <v>9520000000</v>
          </cell>
          <cell r="L2124">
            <v>0</v>
          </cell>
          <cell r="M2124">
            <v>9999</v>
          </cell>
        </row>
        <row r="2125">
          <cell r="K2125">
            <v>8049276337</v>
          </cell>
          <cell r="L2125">
            <v>0</v>
          </cell>
          <cell r="M2125">
            <v>9999</v>
          </cell>
        </row>
        <row r="2126">
          <cell r="K2126">
            <v>5203200000</v>
          </cell>
          <cell r="L2126">
            <v>0</v>
          </cell>
          <cell r="M2126">
            <v>9999</v>
          </cell>
        </row>
        <row r="2127">
          <cell r="K2127">
            <v>1649939375</v>
          </cell>
          <cell r="L2127">
            <v>0</v>
          </cell>
          <cell r="M2127">
            <v>9999</v>
          </cell>
        </row>
        <row r="2128">
          <cell r="K2128">
            <v>1272158861</v>
          </cell>
          <cell r="L2128">
            <v>0</v>
          </cell>
          <cell r="M2128">
            <v>9999</v>
          </cell>
        </row>
        <row r="2129">
          <cell r="K2129">
            <v>1207500000</v>
          </cell>
          <cell r="L2129">
            <v>0</v>
          </cell>
          <cell r="M2129">
            <v>9999</v>
          </cell>
        </row>
        <row r="2130">
          <cell r="K2130">
            <v>488899900</v>
          </cell>
          <cell r="L2130">
            <v>0</v>
          </cell>
          <cell r="M2130">
            <v>9999</v>
          </cell>
        </row>
        <row r="2131">
          <cell r="K2131">
            <v>292500000</v>
          </cell>
          <cell r="L2131">
            <v>0</v>
          </cell>
          <cell r="M2131">
            <v>9999</v>
          </cell>
        </row>
        <row r="2132">
          <cell r="K2132">
            <v>280000000</v>
          </cell>
          <cell r="L2132">
            <v>0</v>
          </cell>
          <cell r="M2132">
            <v>9999</v>
          </cell>
        </row>
        <row r="2133">
          <cell r="K2133">
            <v>279082719</v>
          </cell>
          <cell r="L2133">
            <v>0</v>
          </cell>
          <cell r="M2133">
            <v>9999</v>
          </cell>
        </row>
        <row r="2134">
          <cell r="K2134">
            <v>272000000</v>
          </cell>
          <cell r="L2134">
            <v>0</v>
          </cell>
          <cell r="M2134">
            <v>9999</v>
          </cell>
        </row>
        <row r="2135">
          <cell r="K2135">
            <v>170792000</v>
          </cell>
          <cell r="L2135">
            <v>0</v>
          </cell>
          <cell r="M2135">
            <v>9999</v>
          </cell>
        </row>
        <row r="2136">
          <cell r="K2136">
            <v>108000000</v>
          </cell>
          <cell r="L2136">
            <v>0</v>
          </cell>
          <cell r="M2136">
            <v>9999</v>
          </cell>
        </row>
        <row r="2137">
          <cell r="K2137">
            <v>100000000</v>
          </cell>
          <cell r="L2137">
            <v>0</v>
          </cell>
          <cell r="M2137">
            <v>9999</v>
          </cell>
        </row>
        <row r="2138">
          <cell r="K2138">
            <v>84674562</v>
          </cell>
          <cell r="L2138">
            <v>0</v>
          </cell>
          <cell r="M2138">
            <v>9999</v>
          </cell>
        </row>
        <row r="2139">
          <cell r="K2139">
            <v>67500000</v>
          </cell>
          <cell r="L2139">
            <v>0</v>
          </cell>
          <cell r="M2139">
            <v>9999</v>
          </cell>
        </row>
        <row r="2140">
          <cell r="K2140">
            <v>58820622</v>
          </cell>
          <cell r="L2140">
            <v>0</v>
          </cell>
          <cell r="M2140">
            <v>9999</v>
          </cell>
        </row>
        <row r="2141">
          <cell r="K2141">
            <v>30000000</v>
          </cell>
          <cell r="L2141">
            <v>0</v>
          </cell>
          <cell r="M2141">
            <v>9999</v>
          </cell>
        </row>
        <row r="2142">
          <cell r="K2142">
            <v>23300000</v>
          </cell>
          <cell r="L2142">
            <v>0</v>
          </cell>
          <cell r="M2142">
            <v>9999</v>
          </cell>
        </row>
        <row r="2143">
          <cell r="K2143">
            <v>19979113</v>
          </cell>
          <cell r="L2143">
            <v>0</v>
          </cell>
          <cell r="M2143">
            <v>9999</v>
          </cell>
        </row>
        <row r="2144">
          <cell r="K2144">
            <v>18140000</v>
          </cell>
          <cell r="L2144">
            <v>0</v>
          </cell>
          <cell r="M2144">
            <v>9999</v>
          </cell>
        </row>
        <row r="2145">
          <cell r="K2145">
            <v>17960700</v>
          </cell>
          <cell r="L2145">
            <v>0</v>
          </cell>
          <cell r="M2145">
            <v>9999</v>
          </cell>
        </row>
        <row r="2146">
          <cell r="K2146">
            <v>17187500</v>
          </cell>
          <cell r="L2146">
            <v>0</v>
          </cell>
          <cell r="M2146">
            <v>9999</v>
          </cell>
        </row>
        <row r="2147">
          <cell r="K2147">
            <v>12072000</v>
          </cell>
          <cell r="L2147">
            <v>0</v>
          </cell>
          <cell r="M2147">
            <v>9999</v>
          </cell>
        </row>
        <row r="2148">
          <cell r="K2148">
            <v>12000000</v>
          </cell>
          <cell r="L2148">
            <v>0</v>
          </cell>
          <cell r="M2148">
            <v>9999</v>
          </cell>
        </row>
        <row r="2149">
          <cell r="K2149">
            <v>11288800</v>
          </cell>
          <cell r="L2149">
            <v>0</v>
          </cell>
          <cell r="M2149">
            <v>9999</v>
          </cell>
        </row>
        <row r="2150">
          <cell r="K2150">
            <v>9627320</v>
          </cell>
          <cell r="L2150">
            <v>0</v>
          </cell>
          <cell r="M2150">
            <v>9999</v>
          </cell>
        </row>
        <row r="2151">
          <cell r="K2151">
            <v>5000000</v>
          </cell>
          <cell r="L2151">
            <v>0</v>
          </cell>
          <cell r="M2151">
            <v>9999</v>
          </cell>
        </row>
        <row r="2152">
          <cell r="K2152">
            <v>3000000</v>
          </cell>
          <cell r="L2152">
            <v>0</v>
          </cell>
          <cell r="M2152">
            <v>9999</v>
          </cell>
        </row>
        <row r="2153">
          <cell r="K2153">
            <v>459725</v>
          </cell>
          <cell r="L2153">
            <v>0</v>
          </cell>
          <cell r="M2153">
            <v>9999</v>
          </cell>
        </row>
        <row r="2154">
          <cell r="K2154">
            <v>243000000</v>
          </cell>
          <cell r="L2154">
            <v>0</v>
          </cell>
          <cell r="M2154">
            <v>9999</v>
          </cell>
        </row>
        <row r="2155">
          <cell r="K2155">
            <v>242000000</v>
          </cell>
          <cell r="L2155">
            <v>0</v>
          </cell>
          <cell r="M2155">
            <v>9999</v>
          </cell>
        </row>
        <row r="2156">
          <cell r="K2156">
            <v>230000000</v>
          </cell>
          <cell r="L2156">
            <v>0</v>
          </cell>
          <cell r="M2156">
            <v>9999</v>
          </cell>
        </row>
        <row r="2157">
          <cell r="K2157">
            <v>226000000</v>
          </cell>
          <cell r="L2157">
            <v>0</v>
          </cell>
          <cell r="M2157">
            <v>9999</v>
          </cell>
        </row>
        <row r="2158">
          <cell r="K2158">
            <v>214000000</v>
          </cell>
          <cell r="L2158">
            <v>0</v>
          </cell>
          <cell r="M2158">
            <v>9999</v>
          </cell>
        </row>
        <row r="2159">
          <cell r="K2159">
            <v>204500000</v>
          </cell>
          <cell r="L2159">
            <v>0</v>
          </cell>
          <cell r="M2159">
            <v>9999</v>
          </cell>
        </row>
        <row r="2160">
          <cell r="K2160">
            <v>202000000</v>
          </cell>
          <cell r="L2160">
            <v>0</v>
          </cell>
          <cell r="M2160">
            <v>9999</v>
          </cell>
        </row>
        <row r="2161">
          <cell r="K2161">
            <v>200000000</v>
          </cell>
          <cell r="L2161">
            <v>0</v>
          </cell>
          <cell r="M2161">
            <v>9999</v>
          </cell>
        </row>
        <row r="2162">
          <cell r="K2162">
            <v>179000000</v>
          </cell>
          <cell r="L2162">
            <v>0</v>
          </cell>
          <cell r="M2162">
            <v>9999</v>
          </cell>
        </row>
        <row r="2163">
          <cell r="K2163">
            <v>166500000</v>
          </cell>
          <cell r="L2163">
            <v>0</v>
          </cell>
          <cell r="M2163">
            <v>9999</v>
          </cell>
        </row>
        <row r="2164">
          <cell r="K2164">
            <v>160900000</v>
          </cell>
          <cell r="L2164">
            <v>0</v>
          </cell>
          <cell r="M2164">
            <v>9999</v>
          </cell>
        </row>
        <row r="2165">
          <cell r="K2165">
            <v>160000000</v>
          </cell>
          <cell r="L2165">
            <v>0</v>
          </cell>
          <cell r="M2165">
            <v>9999</v>
          </cell>
        </row>
        <row r="2166">
          <cell r="K2166">
            <v>156000000</v>
          </cell>
          <cell r="L2166">
            <v>0</v>
          </cell>
          <cell r="M2166">
            <v>9999</v>
          </cell>
        </row>
        <row r="2167">
          <cell r="K2167">
            <v>150000000</v>
          </cell>
          <cell r="L2167">
            <v>0</v>
          </cell>
          <cell r="M2167">
            <v>9999</v>
          </cell>
        </row>
        <row r="2168">
          <cell r="K2168">
            <v>150000000</v>
          </cell>
          <cell r="L2168">
            <v>0</v>
          </cell>
          <cell r="M2168">
            <v>9999</v>
          </cell>
        </row>
        <row r="2169">
          <cell r="K2169">
            <v>142000000</v>
          </cell>
          <cell r="L2169">
            <v>0</v>
          </cell>
          <cell r="M2169">
            <v>9999</v>
          </cell>
        </row>
        <row r="2170">
          <cell r="K2170">
            <v>138000000</v>
          </cell>
          <cell r="L2170">
            <v>0</v>
          </cell>
          <cell r="M2170">
            <v>9999</v>
          </cell>
        </row>
        <row r="2171">
          <cell r="K2171">
            <v>120000000</v>
          </cell>
          <cell r="L2171">
            <v>0</v>
          </cell>
          <cell r="M2171">
            <v>9999</v>
          </cell>
        </row>
        <row r="2172">
          <cell r="K2172">
            <v>118000000</v>
          </cell>
          <cell r="L2172">
            <v>0</v>
          </cell>
          <cell r="M2172">
            <v>9999</v>
          </cell>
        </row>
        <row r="2173">
          <cell r="K2173">
            <v>112000000</v>
          </cell>
          <cell r="L2173">
            <v>0</v>
          </cell>
          <cell r="M2173">
            <v>9999</v>
          </cell>
        </row>
        <row r="2174">
          <cell r="K2174">
            <v>110000000</v>
          </cell>
          <cell r="L2174">
            <v>0</v>
          </cell>
          <cell r="M2174">
            <v>9999</v>
          </cell>
        </row>
        <row r="2175">
          <cell r="K2175">
            <v>109000000</v>
          </cell>
          <cell r="L2175">
            <v>0</v>
          </cell>
          <cell r="M2175">
            <v>9999</v>
          </cell>
        </row>
        <row r="2176">
          <cell r="K2176">
            <v>108500000</v>
          </cell>
          <cell r="L2176">
            <v>0</v>
          </cell>
          <cell r="M2176">
            <v>9999</v>
          </cell>
        </row>
        <row r="2177">
          <cell r="K2177">
            <v>107000000</v>
          </cell>
          <cell r="L2177">
            <v>0</v>
          </cell>
          <cell r="M2177">
            <v>9999</v>
          </cell>
        </row>
        <row r="2178">
          <cell r="K2178">
            <v>100000000</v>
          </cell>
          <cell r="L2178">
            <v>0</v>
          </cell>
          <cell r="M2178">
            <v>9999</v>
          </cell>
        </row>
        <row r="2179">
          <cell r="K2179">
            <v>100000000</v>
          </cell>
          <cell r="L2179">
            <v>0</v>
          </cell>
          <cell r="M2179">
            <v>9999</v>
          </cell>
        </row>
        <row r="2180">
          <cell r="K2180">
            <v>100000000</v>
          </cell>
          <cell r="L2180">
            <v>0</v>
          </cell>
          <cell r="M2180">
            <v>9999</v>
          </cell>
        </row>
        <row r="2181">
          <cell r="K2181">
            <v>98000000</v>
          </cell>
          <cell r="L2181">
            <v>0</v>
          </cell>
          <cell r="M2181">
            <v>9999</v>
          </cell>
        </row>
        <row r="2182">
          <cell r="K2182">
            <v>90000000</v>
          </cell>
          <cell r="L2182">
            <v>0</v>
          </cell>
          <cell r="M2182">
            <v>9999</v>
          </cell>
        </row>
        <row r="2183">
          <cell r="K2183">
            <v>88000000</v>
          </cell>
          <cell r="L2183">
            <v>0</v>
          </cell>
          <cell r="M2183">
            <v>9999</v>
          </cell>
        </row>
        <row r="2184">
          <cell r="K2184">
            <v>82000000</v>
          </cell>
          <cell r="L2184">
            <v>0</v>
          </cell>
          <cell r="M2184">
            <v>9999</v>
          </cell>
        </row>
        <row r="2185">
          <cell r="K2185">
            <v>80000000</v>
          </cell>
          <cell r="L2185">
            <v>0</v>
          </cell>
          <cell r="M2185">
            <v>9999</v>
          </cell>
        </row>
        <row r="2186">
          <cell r="K2186">
            <v>76000000</v>
          </cell>
          <cell r="L2186">
            <v>0</v>
          </cell>
          <cell r="M2186">
            <v>9999</v>
          </cell>
        </row>
        <row r="2187">
          <cell r="K2187">
            <v>74000000</v>
          </cell>
          <cell r="L2187">
            <v>0</v>
          </cell>
          <cell r="M2187">
            <v>9999</v>
          </cell>
        </row>
        <row r="2188">
          <cell r="K2188">
            <v>70000000</v>
          </cell>
          <cell r="L2188">
            <v>0</v>
          </cell>
          <cell r="M2188">
            <v>9999</v>
          </cell>
        </row>
        <row r="2189">
          <cell r="K2189">
            <v>60000000</v>
          </cell>
          <cell r="L2189">
            <v>0</v>
          </cell>
          <cell r="M2189">
            <v>9999</v>
          </cell>
        </row>
        <row r="2190">
          <cell r="K2190">
            <v>60000000</v>
          </cell>
          <cell r="L2190">
            <v>0</v>
          </cell>
          <cell r="M2190">
            <v>9999</v>
          </cell>
        </row>
        <row r="2191">
          <cell r="K2191">
            <v>60000000</v>
          </cell>
          <cell r="L2191">
            <v>0</v>
          </cell>
          <cell r="M2191">
            <v>9999</v>
          </cell>
        </row>
        <row r="2192">
          <cell r="K2192">
            <v>59000000</v>
          </cell>
          <cell r="L2192">
            <v>0</v>
          </cell>
          <cell r="M2192">
            <v>9999</v>
          </cell>
        </row>
        <row r="2193">
          <cell r="K2193">
            <v>58500000</v>
          </cell>
          <cell r="L2193">
            <v>0</v>
          </cell>
          <cell r="M2193">
            <v>9999</v>
          </cell>
        </row>
        <row r="2194">
          <cell r="K2194">
            <v>58000000</v>
          </cell>
          <cell r="L2194">
            <v>0</v>
          </cell>
          <cell r="M2194">
            <v>9999</v>
          </cell>
        </row>
        <row r="2195">
          <cell r="K2195">
            <v>56500000</v>
          </cell>
          <cell r="L2195">
            <v>0</v>
          </cell>
          <cell r="M2195">
            <v>9999</v>
          </cell>
        </row>
        <row r="2196">
          <cell r="K2196">
            <v>55000000</v>
          </cell>
          <cell r="L2196">
            <v>0</v>
          </cell>
          <cell r="M2196">
            <v>9999</v>
          </cell>
        </row>
        <row r="2197">
          <cell r="K2197">
            <v>54000000</v>
          </cell>
          <cell r="L2197">
            <v>0</v>
          </cell>
          <cell r="M2197">
            <v>9999</v>
          </cell>
        </row>
        <row r="2198">
          <cell r="K2198">
            <v>53000000</v>
          </cell>
          <cell r="L2198">
            <v>0</v>
          </cell>
          <cell r="M2198">
            <v>9999</v>
          </cell>
        </row>
        <row r="2199">
          <cell r="K2199">
            <v>53000000</v>
          </cell>
          <cell r="L2199">
            <v>0</v>
          </cell>
          <cell r="M2199">
            <v>9999</v>
          </cell>
        </row>
        <row r="2200">
          <cell r="K2200">
            <v>52500000</v>
          </cell>
          <cell r="L2200">
            <v>0</v>
          </cell>
          <cell r="M2200">
            <v>9999</v>
          </cell>
        </row>
        <row r="2201">
          <cell r="K2201">
            <v>50000000</v>
          </cell>
          <cell r="L2201">
            <v>0</v>
          </cell>
          <cell r="M2201">
            <v>9999</v>
          </cell>
        </row>
        <row r="2202">
          <cell r="K2202">
            <v>50000000</v>
          </cell>
          <cell r="L2202">
            <v>0</v>
          </cell>
          <cell r="M2202">
            <v>9999</v>
          </cell>
        </row>
        <row r="2203">
          <cell r="K2203">
            <v>50000000</v>
          </cell>
          <cell r="L2203">
            <v>0</v>
          </cell>
          <cell r="M2203">
            <v>9999</v>
          </cell>
        </row>
        <row r="2204">
          <cell r="K2204">
            <v>50000000</v>
          </cell>
          <cell r="L2204">
            <v>0</v>
          </cell>
          <cell r="M2204">
            <v>9999</v>
          </cell>
        </row>
        <row r="2205">
          <cell r="K2205">
            <v>50000000</v>
          </cell>
          <cell r="L2205">
            <v>0</v>
          </cell>
          <cell r="M2205">
            <v>9999</v>
          </cell>
        </row>
        <row r="2206">
          <cell r="K2206">
            <v>47500000</v>
          </cell>
          <cell r="L2206">
            <v>0</v>
          </cell>
          <cell r="M2206">
            <v>9999</v>
          </cell>
        </row>
        <row r="2207">
          <cell r="K2207">
            <v>47000000</v>
          </cell>
          <cell r="L2207">
            <v>0</v>
          </cell>
          <cell r="M2207">
            <v>9999</v>
          </cell>
        </row>
        <row r="2208">
          <cell r="K2208">
            <v>46000000</v>
          </cell>
          <cell r="L2208">
            <v>0</v>
          </cell>
          <cell r="M2208">
            <v>9999</v>
          </cell>
        </row>
        <row r="2209">
          <cell r="K2209">
            <v>44600000</v>
          </cell>
          <cell r="L2209">
            <v>0</v>
          </cell>
          <cell r="M2209">
            <v>9999</v>
          </cell>
        </row>
        <row r="2210">
          <cell r="K2210">
            <v>44500000</v>
          </cell>
          <cell r="L2210">
            <v>0</v>
          </cell>
          <cell r="M2210">
            <v>9999</v>
          </cell>
        </row>
        <row r="2211">
          <cell r="K2211">
            <v>44000000</v>
          </cell>
          <cell r="L2211">
            <v>0</v>
          </cell>
          <cell r="M2211">
            <v>9999</v>
          </cell>
        </row>
        <row r="2212">
          <cell r="K2212">
            <v>43500000</v>
          </cell>
          <cell r="L2212">
            <v>0</v>
          </cell>
          <cell r="M2212">
            <v>9999</v>
          </cell>
        </row>
        <row r="2213">
          <cell r="K2213">
            <v>42000000</v>
          </cell>
          <cell r="L2213">
            <v>0</v>
          </cell>
          <cell r="M2213">
            <v>9999</v>
          </cell>
        </row>
        <row r="2214">
          <cell r="K2214">
            <v>40000000</v>
          </cell>
          <cell r="L2214">
            <v>0</v>
          </cell>
          <cell r="M2214">
            <v>9999</v>
          </cell>
        </row>
        <row r="2215">
          <cell r="K2215">
            <v>37000000</v>
          </cell>
          <cell r="L2215">
            <v>0</v>
          </cell>
          <cell r="M2215">
            <v>9999</v>
          </cell>
        </row>
        <row r="2216">
          <cell r="K2216">
            <v>34000000</v>
          </cell>
          <cell r="L2216">
            <v>0</v>
          </cell>
          <cell r="M2216">
            <v>9999</v>
          </cell>
        </row>
        <row r="2217">
          <cell r="K2217">
            <v>33300000</v>
          </cell>
          <cell r="L2217">
            <v>0</v>
          </cell>
          <cell r="M2217">
            <v>9999</v>
          </cell>
        </row>
        <row r="2218">
          <cell r="K2218">
            <v>30000000</v>
          </cell>
          <cell r="L2218">
            <v>0</v>
          </cell>
          <cell r="M2218">
            <v>9999</v>
          </cell>
        </row>
        <row r="2219">
          <cell r="K2219">
            <v>29500000</v>
          </cell>
          <cell r="L2219">
            <v>0</v>
          </cell>
          <cell r="M2219">
            <v>9999</v>
          </cell>
        </row>
        <row r="2220">
          <cell r="K2220">
            <v>27500000</v>
          </cell>
          <cell r="L2220">
            <v>0</v>
          </cell>
          <cell r="M2220">
            <v>9999</v>
          </cell>
        </row>
        <row r="2221">
          <cell r="K2221">
            <v>27000000</v>
          </cell>
          <cell r="L2221">
            <v>0</v>
          </cell>
          <cell r="M2221">
            <v>9999</v>
          </cell>
        </row>
        <row r="2222">
          <cell r="K2222">
            <v>25000000</v>
          </cell>
          <cell r="L2222">
            <v>0</v>
          </cell>
          <cell r="M2222">
            <v>9999</v>
          </cell>
        </row>
        <row r="2223">
          <cell r="K2223">
            <v>24000000</v>
          </cell>
          <cell r="L2223">
            <v>0</v>
          </cell>
          <cell r="M2223">
            <v>9999</v>
          </cell>
        </row>
        <row r="2224">
          <cell r="K2224">
            <v>24000000</v>
          </cell>
          <cell r="L2224">
            <v>0</v>
          </cell>
          <cell r="M2224">
            <v>9999</v>
          </cell>
        </row>
        <row r="2225">
          <cell r="K2225">
            <v>24000000</v>
          </cell>
          <cell r="L2225">
            <v>0</v>
          </cell>
          <cell r="M2225">
            <v>9999</v>
          </cell>
        </row>
        <row r="2226">
          <cell r="K2226">
            <v>23000000</v>
          </cell>
          <cell r="L2226">
            <v>0</v>
          </cell>
          <cell r="M2226">
            <v>9999</v>
          </cell>
        </row>
        <row r="2227">
          <cell r="K2227">
            <v>22000000</v>
          </cell>
          <cell r="L2227">
            <v>0</v>
          </cell>
          <cell r="M2227">
            <v>9999</v>
          </cell>
        </row>
        <row r="2228">
          <cell r="K2228">
            <v>20000000</v>
          </cell>
          <cell r="L2228">
            <v>0</v>
          </cell>
          <cell r="M2228">
            <v>9999</v>
          </cell>
        </row>
        <row r="2229">
          <cell r="K2229">
            <v>20000000</v>
          </cell>
          <cell r="L2229">
            <v>0</v>
          </cell>
          <cell r="M2229">
            <v>9999</v>
          </cell>
        </row>
        <row r="2230">
          <cell r="K2230">
            <v>20000000</v>
          </cell>
          <cell r="L2230">
            <v>0</v>
          </cell>
          <cell r="M2230">
            <v>9999</v>
          </cell>
        </row>
        <row r="2231">
          <cell r="K2231">
            <v>20000000</v>
          </cell>
          <cell r="L2231">
            <v>0</v>
          </cell>
          <cell r="M2231">
            <v>9999</v>
          </cell>
        </row>
        <row r="2232">
          <cell r="K2232">
            <v>20000000</v>
          </cell>
          <cell r="L2232">
            <v>0</v>
          </cell>
          <cell r="M2232">
            <v>9999</v>
          </cell>
        </row>
        <row r="2233">
          <cell r="K2233">
            <v>19000000</v>
          </cell>
          <cell r="L2233">
            <v>0</v>
          </cell>
          <cell r="M2233">
            <v>9999</v>
          </cell>
        </row>
        <row r="2234">
          <cell r="K2234">
            <v>18700000</v>
          </cell>
          <cell r="L2234">
            <v>0</v>
          </cell>
          <cell r="M2234">
            <v>9999</v>
          </cell>
        </row>
        <row r="2235">
          <cell r="K2235">
            <v>15000000</v>
          </cell>
          <cell r="L2235">
            <v>0</v>
          </cell>
          <cell r="M2235">
            <v>9999</v>
          </cell>
        </row>
        <row r="2236">
          <cell r="K2236">
            <v>14500000</v>
          </cell>
          <cell r="L2236">
            <v>0</v>
          </cell>
          <cell r="M2236">
            <v>9999</v>
          </cell>
        </row>
        <row r="2237">
          <cell r="K2237">
            <v>14300000</v>
          </cell>
          <cell r="L2237">
            <v>0</v>
          </cell>
          <cell r="M2237">
            <v>9999</v>
          </cell>
        </row>
        <row r="2238">
          <cell r="K2238">
            <v>14000000</v>
          </cell>
          <cell r="L2238">
            <v>0</v>
          </cell>
          <cell r="M2238">
            <v>9999</v>
          </cell>
        </row>
        <row r="2239">
          <cell r="K2239">
            <v>12000000</v>
          </cell>
          <cell r="L2239">
            <v>0</v>
          </cell>
          <cell r="M2239">
            <v>9999</v>
          </cell>
        </row>
        <row r="2240">
          <cell r="K2240">
            <v>12000000</v>
          </cell>
          <cell r="L2240">
            <v>0</v>
          </cell>
          <cell r="M2240">
            <v>9999</v>
          </cell>
        </row>
        <row r="2241">
          <cell r="K2241">
            <v>11100000</v>
          </cell>
          <cell r="L2241">
            <v>0</v>
          </cell>
          <cell r="M2241">
            <v>9999</v>
          </cell>
        </row>
        <row r="2242">
          <cell r="K2242">
            <v>11000000</v>
          </cell>
          <cell r="L2242">
            <v>0</v>
          </cell>
          <cell r="M2242">
            <v>9999</v>
          </cell>
        </row>
        <row r="2243">
          <cell r="K2243">
            <v>10000000</v>
          </cell>
          <cell r="L2243">
            <v>0</v>
          </cell>
          <cell r="M2243">
            <v>9999</v>
          </cell>
        </row>
        <row r="2244">
          <cell r="K2244">
            <v>10000000</v>
          </cell>
          <cell r="L2244">
            <v>0</v>
          </cell>
          <cell r="M2244">
            <v>9999</v>
          </cell>
        </row>
        <row r="2245">
          <cell r="K2245">
            <v>10000000</v>
          </cell>
          <cell r="L2245">
            <v>0</v>
          </cell>
          <cell r="M2245">
            <v>9999</v>
          </cell>
        </row>
        <row r="2246">
          <cell r="K2246">
            <v>10000000</v>
          </cell>
          <cell r="L2246">
            <v>0</v>
          </cell>
          <cell r="M2246">
            <v>9999</v>
          </cell>
        </row>
        <row r="2247">
          <cell r="K2247">
            <v>10000000</v>
          </cell>
          <cell r="L2247">
            <v>0</v>
          </cell>
          <cell r="M2247">
            <v>9999</v>
          </cell>
        </row>
        <row r="2248">
          <cell r="K2248">
            <v>10000000</v>
          </cell>
          <cell r="L2248">
            <v>0</v>
          </cell>
          <cell r="M2248">
            <v>9999</v>
          </cell>
        </row>
        <row r="2249">
          <cell r="K2249">
            <v>10000000</v>
          </cell>
          <cell r="L2249">
            <v>0</v>
          </cell>
          <cell r="M2249">
            <v>9999</v>
          </cell>
        </row>
        <row r="2250">
          <cell r="K2250">
            <v>9000000</v>
          </cell>
          <cell r="L2250">
            <v>0</v>
          </cell>
          <cell r="M2250">
            <v>9999</v>
          </cell>
        </row>
        <row r="2251">
          <cell r="K2251">
            <v>9000000</v>
          </cell>
          <cell r="L2251">
            <v>0</v>
          </cell>
          <cell r="M2251">
            <v>9999</v>
          </cell>
        </row>
        <row r="2252">
          <cell r="K2252">
            <v>9000000</v>
          </cell>
          <cell r="L2252">
            <v>0</v>
          </cell>
          <cell r="M2252">
            <v>9999</v>
          </cell>
        </row>
        <row r="2253">
          <cell r="K2253">
            <v>9000000</v>
          </cell>
          <cell r="L2253">
            <v>0</v>
          </cell>
          <cell r="M2253">
            <v>9999</v>
          </cell>
        </row>
        <row r="2254">
          <cell r="K2254">
            <v>8000000</v>
          </cell>
          <cell r="L2254">
            <v>0</v>
          </cell>
          <cell r="M2254">
            <v>9999</v>
          </cell>
        </row>
        <row r="2255">
          <cell r="K2255">
            <v>8000000</v>
          </cell>
          <cell r="L2255">
            <v>0</v>
          </cell>
          <cell r="M2255">
            <v>9999</v>
          </cell>
        </row>
        <row r="2256">
          <cell r="K2256">
            <v>8000000</v>
          </cell>
          <cell r="L2256">
            <v>0</v>
          </cell>
          <cell r="M2256">
            <v>9999</v>
          </cell>
        </row>
        <row r="2257">
          <cell r="K2257">
            <v>7500000</v>
          </cell>
          <cell r="L2257">
            <v>0</v>
          </cell>
          <cell r="M2257">
            <v>9999</v>
          </cell>
        </row>
        <row r="2258">
          <cell r="K2258">
            <v>7250000</v>
          </cell>
          <cell r="L2258">
            <v>0</v>
          </cell>
          <cell r="M2258">
            <v>9999</v>
          </cell>
        </row>
        <row r="2259">
          <cell r="K2259">
            <v>7000000</v>
          </cell>
          <cell r="L2259">
            <v>0</v>
          </cell>
          <cell r="M2259">
            <v>9999</v>
          </cell>
        </row>
        <row r="2260">
          <cell r="K2260">
            <v>7000000</v>
          </cell>
          <cell r="L2260">
            <v>0</v>
          </cell>
          <cell r="M2260">
            <v>9999</v>
          </cell>
        </row>
        <row r="2261">
          <cell r="K2261">
            <v>7000000</v>
          </cell>
          <cell r="L2261">
            <v>0</v>
          </cell>
          <cell r="M2261">
            <v>9999</v>
          </cell>
        </row>
        <row r="2262">
          <cell r="K2262">
            <v>7000000</v>
          </cell>
          <cell r="L2262">
            <v>0</v>
          </cell>
          <cell r="M2262">
            <v>9999</v>
          </cell>
        </row>
        <row r="2263">
          <cell r="K2263">
            <v>7000000</v>
          </cell>
          <cell r="L2263">
            <v>0</v>
          </cell>
          <cell r="M2263">
            <v>9999</v>
          </cell>
        </row>
        <row r="2264">
          <cell r="K2264">
            <v>7000000</v>
          </cell>
          <cell r="L2264">
            <v>0</v>
          </cell>
          <cell r="M2264">
            <v>9999</v>
          </cell>
        </row>
        <row r="2265">
          <cell r="K2265">
            <v>7000000</v>
          </cell>
          <cell r="L2265">
            <v>0</v>
          </cell>
          <cell r="M2265">
            <v>9999</v>
          </cell>
        </row>
        <row r="2266">
          <cell r="K2266">
            <v>7000000</v>
          </cell>
          <cell r="L2266">
            <v>0</v>
          </cell>
          <cell r="M2266">
            <v>9999</v>
          </cell>
        </row>
        <row r="2267">
          <cell r="K2267">
            <v>7000000</v>
          </cell>
          <cell r="L2267">
            <v>0</v>
          </cell>
          <cell r="M2267">
            <v>9999</v>
          </cell>
        </row>
        <row r="2268">
          <cell r="K2268">
            <v>7000000</v>
          </cell>
          <cell r="L2268">
            <v>0</v>
          </cell>
          <cell r="M2268">
            <v>9999</v>
          </cell>
        </row>
        <row r="2269">
          <cell r="K2269">
            <v>7000000</v>
          </cell>
          <cell r="L2269">
            <v>0</v>
          </cell>
          <cell r="M2269">
            <v>9999</v>
          </cell>
        </row>
        <row r="2270">
          <cell r="K2270">
            <v>7000000</v>
          </cell>
          <cell r="L2270">
            <v>0</v>
          </cell>
          <cell r="M2270">
            <v>9999</v>
          </cell>
        </row>
        <row r="2271">
          <cell r="K2271">
            <v>7000000</v>
          </cell>
          <cell r="L2271">
            <v>0</v>
          </cell>
          <cell r="M2271">
            <v>9999</v>
          </cell>
        </row>
        <row r="2272">
          <cell r="K2272">
            <v>7000000</v>
          </cell>
          <cell r="L2272">
            <v>0</v>
          </cell>
          <cell r="M2272">
            <v>9999</v>
          </cell>
        </row>
        <row r="2273">
          <cell r="K2273">
            <v>6500000</v>
          </cell>
          <cell r="L2273">
            <v>0</v>
          </cell>
          <cell r="M2273">
            <v>9999</v>
          </cell>
        </row>
        <row r="2274">
          <cell r="K2274">
            <v>6200000</v>
          </cell>
          <cell r="L2274">
            <v>0</v>
          </cell>
          <cell r="M2274">
            <v>9999</v>
          </cell>
        </row>
        <row r="2275">
          <cell r="K2275">
            <v>6000000</v>
          </cell>
          <cell r="L2275">
            <v>0</v>
          </cell>
          <cell r="M2275">
            <v>9999</v>
          </cell>
        </row>
        <row r="2276">
          <cell r="K2276">
            <v>6000000</v>
          </cell>
          <cell r="L2276">
            <v>0</v>
          </cell>
          <cell r="M2276">
            <v>9999</v>
          </cell>
        </row>
        <row r="2277">
          <cell r="K2277">
            <v>6000000</v>
          </cell>
          <cell r="L2277">
            <v>0</v>
          </cell>
          <cell r="M2277">
            <v>9999</v>
          </cell>
        </row>
        <row r="2278">
          <cell r="K2278">
            <v>6000000</v>
          </cell>
          <cell r="L2278">
            <v>0</v>
          </cell>
          <cell r="M2278">
            <v>9999</v>
          </cell>
        </row>
        <row r="2279">
          <cell r="K2279">
            <v>6000000</v>
          </cell>
          <cell r="L2279">
            <v>0</v>
          </cell>
          <cell r="M2279">
            <v>9999</v>
          </cell>
        </row>
        <row r="2280">
          <cell r="K2280">
            <v>6000000</v>
          </cell>
          <cell r="L2280">
            <v>0</v>
          </cell>
          <cell r="M2280">
            <v>9999</v>
          </cell>
        </row>
        <row r="2281">
          <cell r="K2281">
            <v>5900000</v>
          </cell>
          <cell r="L2281">
            <v>0</v>
          </cell>
          <cell r="M2281">
            <v>9999</v>
          </cell>
        </row>
        <row r="2282">
          <cell r="K2282">
            <v>5700000</v>
          </cell>
          <cell r="L2282">
            <v>0</v>
          </cell>
          <cell r="M2282">
            <v>9999</v>
          </cell>
        </row>
        <row r="2283">
          <cell r="K2283">
            <v>5600000</v>
          </cell>
          <cell r="L2283">
            <v>0</v>
          </cell>
          <cell r="M2283">
            <v>9999</v>
          </cell>
        </row>
        <row r="2284">
          <cell r="K2284">
            <v>5600000</v>
          </cell>
          <cell r="L2284">
            <v>0</v>
          </cell>
          <cell r="M2284">
            <v>9999</v>
          </cell>
        </row>
        <row r="2285">
          <cell r="K2285">
            <v>5500000</v>
          </cell>
          <cell r="L2285">
            <v>0</v>
          </cell>
          <cell r="M2285">
            <v>9999</v>
          </cell>
        </row>
        <row r="2286">
          <cell r="K2286">
            <v>5500000</v>
          </cell>
          <cell r="L2286">
            <v>0</v>
          </cell>
          <cell r="M2286">
            <v>9999</v>
          </cell>
        </row>
        <row r="2287">
          <cell r="K2287">
            <v>5500000</v>
          </cell>
          <cell r="L2287">
            <v>0</v>
          </cell>
          <cell r="M2287">
            <v>9999</v>
          </cell>
        </row>
        <row r="2288">
          <cell r="K2288">
            <v>5500000</v>
          </cell>
          <cell r="L2288">
            <v>0</v>
          </cell>
          <cell r="M2288">
            <v>9999</v>
          </cell>
        </row>
        <row r="2289">
          <cell r="K2289">
            <v>5000000</v>
          </cell>
          <cell r="L2289">
            <v>0</v>
          </cell>
          <cell r="M2289">
            <v>9999</v>
          </cell>
        </row>
        <row r="2290">
          <cell r="K2290">
            <v>5000000</v>
          </cell>
          <cell r="L2290">
            <v>0</v>
          </cell>
          <cell r="M2290">
            <v>9999</v>
          </cell>
        </row>
        <row r="2291">
          <cell r="K2291">
            <v>5000000</v>
          </cell>
          <cell r="L2291">
            <v>0</v>
          </cell>
          <cell r="M2291">
            <v>9999</v>
          </cell>
        </row>
        <row r="2292">
          <cell r="K2292">
            <v>5000000</v>
          </cell>
          <cell r="L2292">
            <v>0</v>
          </cell>
          <cell r="M2292">
            <v>9999</v>
          </cell>
        </row>
        <row r="2293">
          <cell r="K2293">
            <v>5000000</v>
          </cell>
          <cell r="L2293">
            <v>0</v>
          </cell>
          <cell r="M2293">
            <v>9999</v>
          </cell>
        </row>
        <row r="2294">
          <cell r="K2294">
            <v>5000000</v>
          </cell>
          <cell r="L2294">
            <v>0</v>
          </cell>
          <cell r="M2294">
            <v>9999</v>
          </cell>
        </row>
        <row r="2295">
          <cell r="K2295">
            <v>5000000</v>
          </cell>
          <cell r="L2295">
            <v>0</v>
          </cell>
          <cell r="M2295">
            <v>9999</v>
          </cell>
        </row>
        <row r="2296">
          <cell r="K2296">
            <v>5000000</v>
          </cell>
          <cell r="L2296">
            <v>0</v>
          </cell>
          <cell r="M2296">
            <v>9999</v>
          </cell>
        </row>
        <row r="2297">
          <cell r="K2297">
            <v>5000000</v>
          </cell>
          <cell r="L2297">
            <v>0</v>
          </cell>
          <cell r="M2297">
            <v>9999</v>
          </cell>
        </row>
        <row r="2298">
          <cell r="K2298">
            <v>5000000</v>
          </cell>
          <cell r="L2298">
            <v>0</v>
          </cell>
          <cell r="M2298">
            <v>9999</v>
          </cell>
        </row>
        <row r="2299">
          <cell r="K2299">
            <v>5000000</v>
          </cell>
          <cell r="L2299">
            <v>0</v>
          </cell>
          <cell r="M2299">
            <v>9999</v>
          </cell>
        </row>
        <row r="2300">
          <cell r="K2300">
            <v>5000000</v>
          </cell>
          <cell r="L2300">
            <v>0</v>
          </cell>
          <cell r="M2300">
            <v>9999</v>
          </cell>
        </row>
        <row r="2301">
          <cell r="K2301">
            <v>5000000</v>
          </cell>
          <cell r="L2301">
            <v>0</v>
          </cell>
          <cell r="M2301">
            <v>9999</v>
          </cell>
        </row>
        <row r="2302">
          <cell r="K2302">
            <v>5000000</v>
          </cell>
          <cell r="L2302">
            <v>0</v>
          </cell>
          <cell r="M2302">
            <v>9999</v>
          </cell>
        </row>
        <row r="2303">
          <cell r="K2303">
            <v>5000000</v>
          </cell>
          <cell r="L2303">
            <v>0</v>
          </cell>
          <cell r="M2303">
            <v>9999</v>
          </cell>
        </row>
        <row r="2304">
          <cell r="K2304">
            <v>5000000</v>
          </cell>
          <cell r="L2304">
            <v>0</v>
          </cell>
          <cell r="M2304">
            <v>9999</v>
          </cell>
        </row>
        <row r="2305">
          <cell r="K2305">
            <v>5000000</v>
          </cell>
          <cell r="L2305">
            <v>0</v>
          </cell>
          <cell r="M2305">
            <v>9999</v>
          </cell>
        </row>
        <row r="2306">
          <cell r="K2306">
            <v>5000000</v>
          </cell>
          <cell r="L2306">
            <v>0</v>
          </cell>
          <cell r="M2306">
            <v>9999</v>
          </cell>
        </row>
        <row r="2307">
          <cell r="K2307">
            <v>5000000</v>
          </cell>
          <cell r="L2307">
            <v>0</v>
          </cell>
          <cell r="M2307">
            <v>9999</v>
          </cell>
        </row>
        <row r="2308">
          <cell r="K2308">
            <v>5000000</v>
          </cell>
          <cell r="L2308">
            <v>0</v>
          </cell>
          <cell r="M2308">
            <v>9999</v>
          </cell>
        </row>
        <row r="2309">
          <cell r="K2309">
            <v>5000000</v>
          </cell>
          <cell r="L2309">
            <v>0</v>
          </cell>
          <cell r="M2309">
            <v>9999</v>
          </cell>
        </row>
        <row r="2310">
          <cell r="K2310">
            <v>5000000</v>
          </cell>
          <cell r="L2310">
            <v>0</v>
          </cell>
          <cell r="M2310">
            <v>9999</v>
          </cell>
        </row>
        <row r="2311">
          <cell r="K2311">
            <v>5000000</v>
          </cell>
          <cell r="L2311">
            <v>0</v>
          </cell>
          <cell r="M2311">
            <v>9999</v>
          </cell>
        </row>
        <row r="2312">
          <cell r="K2312">
            <v>5000000</v>
          </cell>
          <cell r="L2312">
            <v>0</v>
          </cell>
          <cell r="M2312">
            <v>9999</v>
          </cell>
        </row>
        <row r="2313">
          <cell r="K2313">
            <v>5000000</v>
          </cell>
          <cell r="L2313">
            <v>0</v>
          </cell>
          <cell r="M2313">
            <v>9999</v>
          </cell>
        </row>
        <row r="2314">
          <cell r="K2314">
            <v>5000000</v>
          </cell>
          <cell r="L2314">
            <v>0</v>
          </cell>
          <cell r="M2314">
            <v>9999</v>
          </cell>
        </row>
        <row r="2315">
          <cell r="K2315">
            <v>5000000</v>
          </cell>
          <cell r="L2315">
            <v>0</v>
          </cell>
          <cell r="M2315">
            <v>9999</v>
          </cell>
        </row>
        <row r="2316">
          <cell r="K2316">
            <v>5000000</v>
          </cell>
          <cell r="L2316">
            <v>0</v>
          </cell>
          <cell r="M2316">
            <v>9999</v>
          </cell>
        </row>
        <row r="2317">
          <cell r="K2317">
            <v>5000000</v>
          </cell>
          <cell r="L2317">
            <v>0</v>
          </cell>
          <cell r="M2317">
            <v>9999</v>
          </cell>
        </row>
        <row r="2318">
          <cell r="K2318">
            <v>5000000</v>
          </cell>
          <cell r="L2318">
            <v>0</v>
          </cell>
          <cell r="M2318">
            <v>9999</v>
          </cell>
        </row>
        <row r="2319">
          <cell r="K2319">
            <v>5000000</v>
          </cell>
          <cell r="L2319">
            <v>0</v>
          </cell>
          <cell r="M2319">
            <v>9999</v>
          </cell>
        </row>
        <row r="2320">
          <cell r="K2320">
            <v>4500000</v>
          </cell>
          <cell r="L2320">
            <v>0</v>
          </cell>
          <cell r="M2320">
            <v>9999</v>
          </cell>
        </row>
        <row r="2321">
          <cell r="K2321">
            <v>4500000</v>
          </cell>
          <cell r="L2321">
            <v>0</v>
          </cell>
          <cell r="M2321">
            <v>9999</v>
          </cell>
        </row>
        <row r="2322">
          <cell r="K2322">
            <v>4500000</v>
          </cell>
          <cell r="L2322">
            <v>0</v>
          </cell>
          <cell r="M2322">
            <v>9999</v>
          </cell>
        </row>
        <row r="2323">
          <cell r="K2323">
            <v>4500000</v>
          </cell>
          <cell r="L2323">
            <v>0</v>
          </cell>
          <cell r="M2323">
            <v>9999</v>
          </cell>
        </row>
        <row r="2324">
          <cell r="K2324">
            <v>4500000</v>
          </cell>
          <cell r="L2324">
            <v>0</v>
          </cell>
          <cell r="M2324">
            <v>9999</v>
          </cell>
        </row>
        <row r="2325">
          <cell r="K2325">
            <v>4500000</v>
          </cell>
          <cell r="L2325">
            <v>0</v>
          </cell>
          <cell r="M2325">
            <v>9999</v>
          </cell>
        </row>
        <row r="2326">
          <cell r="K2326">
            <v>4500000</v>
          </cell>
          <cell r="L2326">
            <v>0</v>
          </cell>
          <cell r="M2326">
            <v>9999</v>
          </cell>
        </row>
        <row r="2327">
          <cell r="K2327">
            <v>4000000</v>
          </cell>
          <cell r="L2327">
            <v>0</v>
          </cell>
          <cell r="M2327">
            <v>9999</v>
          </cell>
        </row>
        <row r="2328">
          <cell r="K2328">
            <v>4000000</v>
          </cell>
          <cell r="L2328">
            <v>0</v>
          </cell>
          <cell r="M2328">
            <v>9999</v>
          </cell>
        </row>
        <row r="2329">
          <cell r="K2329">
            <v>4000000</v>
          </cell>
          <cell r="L2329">
            <v>0</v>
          </cell>
          <cell r="M2329">
            <v>9999</v>
          </cell>
        </row>
        <row r="2330">
          <cell r="K2330">
            <v>4000000</v>
          </cell>
          <cell r="L2330">
            <v>0</v>
          </cell>
          <cell r="M2330">
            <v>9999</v>
          </cell>
        </row>
        <row r="2331">
          <cell r="K2331">
            <v>4000000</v>
          </cell>
          <cell r="L2331">
            <v>0</v>
          </cell>
          <cell r="M2331">
            <v>9999</v>
          </cell>
        </row>
        <row r="2332">
          <cell r="K2332">
            <v>4000000</v>
          </cell>
          <cell r="L2332">
            <v>0</v>
          </cell>
          <cell r="M2332">
            <v>9999</v>
          </cell>
        </row>
        <row r="2333">
          <cell r="K2333">
            <v>4000000</v>
          </cell>
          <cell r="L2333">
            <v>0</v>
          </cell>
          <cell r="M2333">
            <v>9999</v>
          </cell>
        </row>
        <row r="2334">
          <cell r="K2334">
            <v>4000000</v>
          </cell>
          <cell r="L2334">
            <v>0</v>
          </cell>
          <cell r="M2334">
            <v>9999</v>
          </cell>
        </row>
        <row r="2335">
          <cell r="K2335">
            <v>4000000</v>
          </cell>
          <cell r="L2335">
            <v>0</v>
          </cell>
          <cell r="M2335">
            <v>9999</v>
          </cell>
        </row>
        <row r="2336">
          <cell r="K2336">
            <v>4000000</v>
          </cell>
          <cell r="L2336">
            <v>0</v>
          </cell>
          <cell r="M2336">
            <v>9999</v>
          </cell>
        </row>
        <row r="2337">
          <cell r="K2337">
            <v>4000000</v>
          </cell>
          <cell r="L2337">
            <v>0</v>
          </cell>
          <cell r="M2337">
            <v>9999</v>
          </cell>
        </row>
        <row r="2338">
          <cell r="K2338">
            <v>4000000</v>
          </cell>
          <cell r="L2338">
            <v>0</v>
          </cell>
          <cell r="M2338">
            <v>9999</v>
          </cell>
        </row>
        <row r="2339">
          <cell r="K2339">
            <v>3500000</v>
          </cell>
          <cell r="L2339">
            <v>0</v>
          </cell>
          <cell r="M2339">
            <v>9999</v>
          </cell>
        </row>
        <row r="2340">
          <cell r="K2340">
            <v>3500000</v>
          </cell>
          <cell r="L2340">
            <v>0</v>
          </cell>
          <cell r="M2340">
            <v>9999</v>
          </cell>
        </row>
        <row r="2341">
          <cell r="K2341">
            <v>3500000</v>
          </cell>
          <cell r="L2341">
            <v>0</v>
          </cell>
          <cell r="M2341">
            <v>9999</v>
          </cell>
        </row>
        <row r="2342">
          <cell r="K2342">
            <v>3500000</v>
          </cell>
          <cell r="L2342">
            <v>0</v>
          </cell>
          <cell r="M2342">
            <v>9999</v>
          </cell>
        </row>
        <row r="2343">
          <cell r="K2343">
            <v>3500000</v>
          </cell>
          <cell r="L2343">
            <v>0</v>
          </cell>
          <cell r="M2343">
            <v>9999</v>
          </cell>
        </row>
        <row r="2344">
          <cell r="K2344">
            <v>3000000</v>
          </cell>
          <cell r="L2344">
            <v>0</v>
          </cell>
          <cell r="M2344">
            <v>9999</v>
          </cell>
        </row>
        <row r="2345">
          <cell r="K2345">
            <v>3000000</v>
          </cell>
          <cell r="L2345">
            <v>0</v>
          </cell>
          <cell r="M2345">
            <v>9999</v>
          </cell>
        </row>
        <row r="2346">
          <cell r="K2346">
            <v>3000000</v>
          </cell>
          <cell r="L2346">
            <v>0</v>
          </cell>
          <cell r="M2346">
            <v>9999</v>
          </cell>
        </row>
        <row r="2347">
          <cell r="K2347">
            <v>3000000</v>
          </cell>
          <cell r="L2347">
            <v>0</v>
          </cell>
          <cell r="M2347">
            <v>9999</v>
          </cell>
        </row>
        <row r="2348">
          <cell r="K2348">
            <v>2500000</v>
          </cell>
          <cell r="L2348">
            <v>0</v>
          </cell>
          <cell r="M2348">
            <v>9999</v>
          </cell>
        </row>
        <row r="2349">
          <cell r="K2349">
            <v>2500000</v>
          </cell>
          <cell r="L2349">
            <v>0</v>
          </cell>
          <cell r="M2349">
            <v>9999</v>
          </cell>
        </row>
        <row r="2350">
          <cell r="K2350">
            <v>2000000</v>
          </cell>
          <cell r="L2350">
            <v>0</v>
          </cell>
          <cell r="M2350">
            <v>9999</v>
          </cell>
        </row>
        <row r="2351">
          <cell r="K2351">
            <v>2000000</v>
          </cell>
          <cell r="L2351">
            <v>0</v>
          </cell>
          <cell r="M2351">
            <v>9999</v>
          </cell>
        </row>
        <row r="2352">
          <cell r="K2352">
            <v>2000000</v>
          </cell>
          <cell r="L2352">
            <v>0</v>
          </cell>
          <cell r="M2352">
            <v>9999</v>
          </cell>
        </row>
        <row r="2353">
          <cell r="K2353">
            <v>2000000</v>
          </cell>
          <cell r="L2353">
            <v>0</v>
          </cell>
          <cell r="M2353">
            <v>9999</v>
          </cell>
        </row>
        <row r="2354">
          <cell r="K2354">
            <v>2000000</v>
          </cell>
          <cell r="L2354">
            <v>0</v>
          </cell>
          <cell r="M2354">
            <v>9999</v>
          </cell>
        </row>
        <row r="2355">
          <cell r="K2355">
            <v>2000000</v>
          </cell>
          <cell r="L2355">
            <v>0</v>
          </cell>
          <cell r="M2355">
            <v>9999</v>
          </cell>
        </row>
        <row r="2356">
          <cell r="K2356">
            <v>2000000</v>
          </cell>
          <cell r="L2356">
            <v>0</v>
          </cell>
          <cell r="M2356">
            <v>9999</v>
          </cell>
        </row>
        <row r="2357">
          <cell r="K2357">
            <v>2000000</v>
          </cell>
          <cell r="L2357">
            <v>0</v>
          </cell>
          <cell r="M2357">
            <v>9999</v>
          </cell>
        </row>
        <row r="2358">
          <cell r="K2358">
            <v>2000000</v>
          </cell>
          <cell r="L2358">
            <v>0</v>
          </cell>
          <cell r="M2358">
            <v>9999</v>
          </cell>
        </row>
        <row r="2359">
          <cell r="K2359">
            <v>2000000</v>
          </cell>
          <cell r="L2359">
            <v>0</v>
          </cell>
          <cell r="M2359">
            <v>9999</v>
          </cell>
        </row>
        <row r="2360">
          <cell r="K2360">
            <v>2000000</v>
          </cell>
          <cell r="L2360">
            <v>0</v>
          </cell>
          <cell r="M2360">
            <v>9999</v>
          </cell>
        </row>
        <row r="2361">
          <cell r="K2361">
            <v>2000000</v>
          </cell>
          <cell r="L2361">
            <v>0</v>
          </cell>
          <cell r="M2361">
            <v>9999</v>
          </cell>
        </row>
        <row r="2362">
          <cell r="K2362">
            <v>2000000</v>
          </cell>
          <cell r="L2362">
            <v>0</v>
          </cell>
          <cell r="M2362">
            <v>9999</v>
          </cell>
        </row>
        <row r="2363">
          <cell r="K2363">
            <v>2000000</v>
          </cell>
          <cell r="L2363">
            <v>0</v>
          </cell>
          <cell r="M2363">
            <v>9999</v>
          </cell>
        </row>
        <row r="2364">
          <cell r="K2364">
            <v>2000000</v>
          </cell>
          <cell r="L2364">
            <v>0</v>
          </cell>
          <cell r="M2364">
            <v>9999</v>
          </cell>
        </row>
        <row r="2365">
          <cell r="K2365">
            <v>1500000</v>
          </cell>
          <cell r="L2365">
            <v>0</v>
          </cell>
          <cell r="M2365">
            <v>9999</v>
          </cell>
        </row>
        <row r="2366">
          <cell r="K2366">
            <v>1000000</v>
          </cell>
          <cell r="L2366">
            <v>0</v>
          </cell>
          <cell r="M2366">
            <v>9999</v>
          </cell>
        </row>
        <row r="2367">
          <cell r="K2367">
            <v>0</v>
          </cell>
          <cell r="L2367">
            <v>93858828994</v>
          </cell>
          <cell r="M2367">
            <v>0</v>
          </cell>
        </row>
        <row r="2368">
          <cell r="K2368">
            <v>0</v>
          </cell>
          <cell r="L2368">
            <v>0</v>
          </cell>
        </row>
        <row r="2369">
          <cell r="K2369">
            <v>0</v>
          </cell>
          <cell r="L2369">
            <v>0</v>
          </cell>
        </row>
        <row r="2370">
          <cell r="K2370">
            <v>0</v>
          </cell>
          <cell r="L2370">
            <v>0</v>
          </cell>
        </row>
        <row r="2371">
          <cell r="K2371">
            <v>0</v>
          </cell>
          <cell r="L2371">
            <v>0</v>
          </cell>
        </row>
        <row r="2372">
          <cell r="K2372">
            <v>0</v>
          </cell>
          <cell r="L2372">
            <v>0</v>
          </cell>
        </row>
        <row r="2373">
          <cell r="K2373">
            <v>0</v>
          </cell>
          <cell r="L2373">
            <v>0</v>
          </cell>
        </row>
        <row r="2374">
          <cell r="K2374">
            <v>0</v>
          </cell>
          <cell r="L2374">
            <v>0</v>
          </cell>
        </row>
        <row r="2375">
          <cell r="K2375">
            <v>0</v>
          </cell>
          <cell r="L2375">
            <v>0</v>
          </cell>
        </row>
        <row r="2376">
          <cell r="K2376">
            <v>0</v>
          </cell>
          <cell r="L2376">
            <v>0</v>
          </cell>
        </row>
        <row r="2377">
          <cell r="K2377">
            <v>0</v>
          </cell>
          <cell r="L2377">
            <v>0</v>
          </cell>
        </row>
        <row r="2378">
          <cell r="K2378">
            <v>0</v>
          </cell>
          <cell r="L2378">
            <v>0</v>
          </cell>
        </row>
        <row r="2379">
          <cell r="K2379">
            <v>0</v>
          </cell>
          <cell r="L2379">
            <v>0</v>
          </cell>
        </row>
        <row r="2380">
          <cell r="K2380">
            <v>0</v>
          </cell>
          <cell r="L2380">
            <v>0</v>
          </cell>
        </row>
        <row r="2381">
          <cell r="K2381">
            <v>0</v>
          </cell>
          <cell r="L2381">
            <v>0</v>
          </cell>
        </row>
        <row r="2382">
          <cell r="K2382">
            <v>0</v>
          </cell>
          <cell r="L2382">
            <v>0</v>
          </cell>
        </row>
        <row r="2383">
          <cell r="K2383">
            <v>0</v>
          </cell>
          <cell r="L2383">
            <v>0</v>
          </cell>
        </row>
        <row r="2384">
          <cell r="K2384">
            <v>0</v>
          </cell>
          <cell r="L2384">
            <v>0</v>
          </cell>
        </row>
        <row r="2385">
          <cell r="K2385">
            <v>0</v>
          </cell>
          <cell r="L2385">
            <v>0</v>
          </cell>
        </row>
        <row r="2386">
          <cell r="K2386">
            <v>0</v>
          </cell>
          <cell r="L2386">
            <v>0</v>
          </cell>
        </row>
        <row r="2387">
          <cell r="K2387">
            <v>0</v>
          </cell>
          <cell r="L2387">
            <v>0</v>
          </cell>
        </row>
        <row r="2388">
          <cell r="K2388">
            <v>0</v>
          </cell>
          <cell r="L2388">
            <v>0</v>
          </cell>
        </row>
        <row r="2389">
          <cell r="K2389">
            <v>0</v>
          </cell>
          <cell r="L2389">
            <v>0</v>
          </cell>
        </row>
        <row r="2390">
          <cell r="K2390">
            <v>0</v>
          </cell>
          <cell r="L2390">
            <v>0</v>
          </cell>
        </row>
        <row r="2391">
          <cell r="K2391">
            <v>0</v>
          </cell>
          <cell r="L2391">
            <v>0</v>
          </cell>
        </row>
        <row r="2392">
          <cell r="K2392">
            <v>0</v>
          </cell>
          <cell r="L2392">
            <v>0</v>
          </cell>
        </row>
        <row r="2393">
          <cell r="K2393">
            <v>0</v>
          </cell>
          <cell r="L2393">
            <v>0</v>
          </cell>
        </row>
        <row r="2394">
          <cell r="K2394">
            <v>0</v>
          </cell>
          <cell r="L2394">
            <v>0</v>
          </cell>
        </row>
        <row r="2395">
          <cell r="K2395">
            <v>0</v>
          </cell>
          <cell r="L2395">
            <v>0</v>
          </cell>
        </row>
        <row r="2396">
          <cell r="K2396">
            <v>0</v>
          </cell>
          <cell r="L2396">
            <v>0</v>
          </cell>
        </row>
        <row r="2397">
          <cell r="K2397">
            <v>0</v>
          </cell>
          <cell r="L2397">
            <v>0</v>
          </cell>
        </row>
        <row r="2398">
          <cell r="K2398">
            <v>0</v>
          </cell>
          <cell r="L2398">
            <v>0</v>
          </cell>
        </row>
        <row r="2399">
          <cell r="K2399">
            <v>0</v>
          </cell>
          <cell r="L2399">
            <v>0</v>
          </cell>
        </row>
        <row r="2400">
          <cell r="K2400">
            <v>0</v>
          </cell>
          <cell r="L2400">
            <v>0</v>
          </cell>
        </row>
        <row r="2401">
          <cell r="K2401">
            <v>0</v>
          </cell>
          <cell r="L2401">
            <v>0</v>
          </cell>
        </row>
        <row r="2402">
          <cell r="K2402">
            <v>0</v>
          </cell>
          <cell r="L2402">
            <v>0</v>
          </cell>
        </row>
        <row r="2403">
          <cell r="K2403">
            <v>0</v>
          </cell>
          <cell r="L2403">
            <v>0</v>
          </cell>
        </row>
        <row r="2404">
          <cell r="K2404">
            <v>0</v>
          </cell>
          <cell r="L2404">
            <v>0</v>
          </cell>
        </row>
        <row r="2405">
          <cell r="K2405">
            <v>0</v>
          </cell>
          <cell r="L2405">
            <v>0</v>
          </cell>
        </row>
        <row r="2406">
          <cell r="K2406">
            <v>0</v>
          </cell>
          <cell r="L2406">
            <v>0</v>
          </cell>
        </row>
        <row r="2407">
          <cell r="K2407">
            <v>0</v>
          </cell>
          <cell r="L2407">
            <v>0</v>
          </cell>
        </row>
        <row r="2408">
          <cell r="K2408">
            <v>0</v>
          </cell>
          <cell r="L2408">
            <v>0</v>
          </cell>
        </row>
        <row r="2409">
          <cell r="K2409">
            <v>0</v>
          </cell>
          <cell r="L2409">
            <v>0</v>
          </cell>
        </row>
        <row r="2410">
          <cell r="K2410">
            <v>0</v>
          </cell>
          <cell r="L2410">
            <v>0</v>
          </cell>
        </row>
        <row r="2411">
          <cell r="K2411">
            <v>0</v>
          </cell>
          <cell r="L2411">
            <v>0</v>
          </cell>
        </row>
        <row r="2412">
          <cell r="K2412">
            <v>0</v>
          </cell>
          <cell r="L2412">
            <v>0</v>
          </cell>
        </row>
        <row r="2413">
          <cell r="K2413">
            <v>0</v>
          </cell>
          <cell r="L2413">
            <v>0</v>
          </cell>
        </row>
        <row r="2414">
          <cell r="K2414">
            <v>0</v>
          </cell>
          <cell r="L2414">
            <v>0</v>
          </cell>
        </row>
        <row r="2415">
          <cell r="K2415">
            <v>0</v>
          </cell>
          <cell r="L2415">
            <v>0</v>
          </cell>
        </row>
        <row r="2416">
          <cell r="K2416">
            <v>0</v>
          </cell>
          <cell r="L2416">
            <v>0</v>
          </cell>
        </row>
        <row r="2417">
          <cell r="K2417">
            <v>0</v>
          </cell>
          <cell r="L2417">
            <v>0</v>
          </cell>
        </row>
        <row r="2418">
          <cell r="K2418">
            <v>0</v>
          </cell>
          <cell r="L2418">
            <v>0</v>
          </cell>
        </row>
        <row r="2419">
          <cell r="K2419">
            <v>0</v>
          </cell>
          <cell r="L2419">
            <v>0</v>
          </cell>
        </row>
        <row r="2420">
          <cell r="K2420">
            <v>0</v>
          </cell>
          <cell r="L2420">
            <v>0</v>
          </cell>
        </row>
        <row r="2421">
          <cell r="K2421">
            <v>0</v>
          </cell>
          <cell r="L2421">
            <v>0</v>
          </cell>
        </row>
        <row r="2422">
          <cell r="K2422">
            <v>0</v>
          </cell>
          <cell r="L2422">
            <v>0</v>
          </cell>
        </row>
        <row r="2423">
          <cell r="K2423">
            <v>0</v>
          </cell>
          <cell r="L2423">
            <v>0</v>
          </cell>
        </row>
        <row r="2424">
          <cell r="K2424">
            <v>0</v>
          </cell>
          <cell r="L2424">
            <v>0</v>
          </cell>
        </row>
        <row r="2425">
          <cell r="K2425">
            <v>0</v>
          </cell>
          <cell r="L2425">
            <v>0</v>
          </cell>
        </row>
        <row r="2426">
          <cell r="K2426">
            <v>0</v>
          </cell>
          <cell r="L2426">
            <v>0</v>
          </cell>
        </row>
        <row r="2427">
          <cell r="K2427">
            <v>0</v>
          </cell>
          <cell r="L2427">
            <v>0</v>
          </cell>
        </row>
        <row r="2428">
          <cell r="K2428">
            <v>0</v>
          </cell>
          <cell r="L2428">
            <v>0</v>
          </cell>
        </row>
        <row r="2429">
          <cell r="K2429">
            <v>0</v>
          </cell>
          <cell r="L2429">
            <v>0</v>
          </cell>
        </row>
        <row r="2430">
          <cell r="K2430">
            <v>0</v>
          </cell>
          <cell r="L2430">
            <v>0</v>
          </cell>
        </row>
        <row r="2431">
          <cell r="K2431">
            <v>0</v>
          </cell>
          <cell r="L2431">
            <v>0</v>
          </cell>
        </row>
        <row r="2432">
          <cell r="K2432">
            <v>0</v>
          </cell>
          <cell r="L2432">
            <v>0</v>
          </cell>
        </row>
        <row r="2433">
          <cell r="K2433">
            <v>0</v>
          </cell>
          <cell r="L2433">
            <v>0</v>
          </cell>
        </row>
        <row r="2434">
          <cell r="K2434">
            <v>0</v>
          </cell>
          <cell r="L2434">
            <v>0</v>
          </cell>
        </row>
        <row r="2435">
          <cell r="K2435">
            <v>0</v>
          </cell>
          <cell r="L2435">
            <v>0</v>
          </cell>
        </row>
        <row r="2436">
          <cell r="K2436">
            <v>0</v>
          </cell>
          <cell r="L2436">
            <v>0</v>
          </cell>
        </row>
        <row r="2437">
          <cell r="K2437">
            <v>0</v>
          </cell>
          <cell r="L2437">
            <v>0</v>
          </cell>
        </row>
        <row r="2438">
          <cell r="K2438">
            <v>0</v>
          </cell>
          <cell r="L2438">
            <v>0</v>
          </cell>
        </row>
        <row r="2439">
          <cell r="K2439">
            <v>0</v>
          </cell>
          <cell r="L2439">
            <v>0</v>
          </cell>
        </row>
        <row r="2440">
          <cell r="K2440">
            <v>0</v>
          </cell>
          <cell r="L2440">
            <v>0</v>
          </cell>
        </row>
        <row r="2441">
          <cell r="K2441">
            <v>0</v>
          </cell>
          <cell r="L2441">
            <v>0</v>
          </cell>
        </row>
        <row r="2442">
          <cell r="K2442">
            <v>0</v>
          </cell>
          <cell r="L2442">
            <v>0</v>
          </cell>
        </row>
        <row r="2443">
          <cell r="K2443">
            <v>0</v>
          </cell>
          <cell r="L2443">
            <v>0</v>
          </cell>
        </row>
        <row r="2444">
          <cell r="K2444">
            <v>0</v>
          </cell>
          <cell r="L2444">
            <v>0</v>
          </cell>
        </row>
        <row r="2445">
          <cell r="K2445">
            <v>0</v>
          </cell>
          <cell r="L2445">
            <v>0</v>
          </cell>
        </row>
        <row r="2446">
          <cell r="K2446">
            <v>0</v>
          </cell>
          <cell r="L2446">
            <v>0</v>
          </cell>
        </row>
        <row r="2447">
          <cell r="K2447">
            <v>0</v>
          </cell>
          <cell r="L2447">
            <v>0</v>
          </cell>
        </row>
        <row r="2448">
          <cell r="K2448">
            <v>0</v>
          </cell>
          <cell r="L2448">
            <v>0</v>
          </cell>
        </row>
        <row r="2449">
          <cell r="K2449">
            <v>0</v>
          </cell>
          <cell r="L2449">
            <v>0</v>
          </cell>
        </row>
        <row r="2450">
          <cell r="K2450">
            <v>0</v>
          </cell>
          <cell r="L2450">
            <v>0</v>
          </cell>
        </row>
        <row r="2451">
          <cell r="K2451">
            <v>0</v>
          </cell>
          <cell r="L2451">
            <v>0</v>
          </cell>
        </row>
        <row r="2452">
          <cell r="K2452">
            <v>0</v>
          </cell>
          <cell r="L2452">
            <v>0</v>
          </cell>
        </row>
        <row r="2453">
          <cell r="K2453">
            <v>0</v>
          </cell>
          <cell r="L2453">
            <v>0</v>
          </cell>
        </row>
        <row r="2454">
          <cell r="K2454">
            <v>0</v>
          </cell>
          <cell r="L2454">
            <v>0</v>
          </cell>
        </row>
        <row r="2455">
          <cell r="K2455">
            <v>0</v>
          </cell>
          <cell r="L2455">
            <v>0</v>
          </cell>
        </row>
        <row r="2456">
          <cell r="K2456">
            <v>0</v>
          </cell>
          <cell r="L2456">
            <v>0</v>
          </cell>
        </row>
        <row r="2457">
          <cell r="K2457">
            <v>0</v>
          </cell>
          <cell r="L2457">
            <v>0</v>
          </cell>
        </row>
        <row r="2458">
          <cell r="K2458">
            <v>0</v>
          </cell>
          <cell r="L2458">
            <v>0</v>
          </cell>
        </row>
        <row r="2459">
          <cell r="K2459">
            <v>0</v>
          </cell>
          <cell r="L2459">
            <v>0</v>
          </cell>
        </row>
        <row r="2460">
          <cell r="K2460">
            <v>0</v>
          </cell>
          <cell r="L2460">
            <v>0</v>
          </cell>
        </row>
        <row r="2461">
          <cell r="K2461">
            <v>0</v>
          </cell>
          <cell r="L2461">
            <v>0</v>
          </cell>
        </row>
        <row r="2462">
          <cell r="K2462">
            <v>0</v>
          </cell>
          <cell r="L2462">
            <v>0</v>
          </cell>
        </row>
        <row r="2463">
          <cell r="K2463">
            <v>0</v>
          </cell>
          <cell r="L2463">
            <v>0</v>
          </cell>
        </row>
        <row r="2464">
          <cell r="K2464">
            <v>0</v>
          </cell>
          <cell r="L2464">
            <v>0</v>
          </cell>
        </row>
        <row r="2465">
          <cell r="K2465">
            <v>0</v>
          </cell>
          <cell r="L2465">
            <v>0</v>
          </cell>
        </row>
        <row r="2466">
          <cell r="K2466">
            <v>0</v>
          </cell>
          <cell r="L2466">
            <v>0</v>
          </cell>
        </row>
        <row r="2467">
          <cell r="K2467">
            <v>0</v>
          </cell>
          <cell r="L2467">
            <v>0</v>
          </cell>
        </row>
        <row r="2468">
          <cell r="K2468">
            <v>0</v>
          </cell>
          <cell r="L2468">
            <v>0</v>
          </cell>
        </row>
        <row r="2469">
          <cell r="K2469">
            <v>0</v>
          </cell>
          <cell r="L2469">
            <v>0</v>
          </cell>
        </row>
        <row r="2470">
          <cell r="K2470">
            <v>0</v>
          </cell>
          <cell r="L2470">
            <v>0</v>
          </cell>
        </row>
        <row r="2471">
          <cell r="K2471">
            <v>0</v>
          </cell>
          <cell r="L2471">
            <v>0</v>
          </cell>
        </row>
        <row r="2472">
          <cell r="K2472">
            <v>0</v>
          </cell>
          <cell r="L2472">
            <v>0</v>
          </cell>
        </row>
        <row r="2473">
          <cell r="K2473">
            <v>0</v>
          </cell>
          <cell r="L2473">
            <v>0</v>
          </cell>
        </row>
        <row r="2474">
          <cell r="K2474">
            <v>0</v>
          </cell>
          <cell r="L2474">
            <v>0</v>
          </cell>
        </row>
        <row r="2475">
          <cell r="K2475">
            <v>0</v>
          </cell>
          <cell r="L2475">
            <v>0</v>
          </cell>
        </row>
        <row r="2476">
          <cell r="K2476">
            <v>0</v>
          </cell>
          <cell r="L2476">
            <v>0</v>
          </cell>
        </row>
        <row r="2477">
          <cell r="K2477">
            <v>0</v>
          </cell>
          <cell r="L2477">
            <v>0</v>
          </cell>
        </row>
        <row r="2478">
          <cell r="K2478">
            <v>0</v>
          </cell>
          <cell r="L2478">
            <v>0</v>
          </cell>
        </row>
        <row r="2479">
          <cell r="K2479">
            <v>0</v>
          </cell>
          <cell r="L2479">
            <v>0</v>
          </cell>
        </row>
        <row r="2480">
          <cell r="K2480">
            <v>0</v>
          </cell>
          <cell r="L2480">
            <v>0</v>
          </cell>
        </row>
        <row r="2481">
          <cell r="K2481">
            <v>0</v>
          </cell>
          <cell r="L2481">
            <v>0</v>
          </cell>
        </row>
        <row r="2482">
          <cell r="K2482">
            <v>0</v>
          </cell>
          <cell r="L2482">
            <v>0</v>
          </cell>
        </row>
        <row r="2483">
          <cell r="K2483">
            <v>0</v>
          </cell>
          <cell r="L2483">
            <v>0</v>
          </cell>
        </row>
        <row r="2484">
          <cell r="K2484">
            <v>0</v>
          </cell>
          <cell r="L2484">
            <v>0</v>
          </cell>
        </row>
        <row r="2485">
          <cell r="K2485">
            <v>0</v>
          </cell>
          <cell r="L2485">
            <v>0</v>
          </cell>
        </row>
        <row r="2486">
          <cell r="K2486">
            <v>0</v>
          </cell>
          <cell r="L2486">
            <v>0</v>
          </cell>
        </row>
        <row r="2487">
          <cell r="K2487">
            <v>0</v>
          </cell>
          <cell r="L2487">
            <v>0</v>
          </cell>
        </row>
        <row r="2488">
          <cell r="K2488">
            <v>0</v>
          </cell>
          <cell r="L2488">
            <v>0</v>
          </cell>
        </row>
        <row r="2489">
          <cell r="K2489">
            <v>0</v>
          </cell>
          <cell r="L2489">
            <v>0</v>
          </cell>
        </row>
        <row r="2490">
          <cell r="K2490">
            <v>0</v>
          </cell>
          <cell r="L2490">
            <v>0</v>
          </cell>
        </row>
        <row r="2491">
          <cell r="K2491">
            <v>0</v>
          </cell>
          <cell r="L2491">
            <v>0</v>
          </cell>
        </row>
        <row r="2492">
          <cell r="K2492">
            <v>0</v>
          </cell>
          <cell r="L2492">
            <v>0</v>
          </cell>
        </row>
        <row r="2493">
          <cell r="K2493">
            <v>0</v>
          </cell>
          <cell r="L2493">
            <v>0</v>
          </cell>
        </row>
        <row r="2494">
          <cell r="K2494">
            <v>0</v>
          </cell>
          <cell r="L2494">
            <v>0</v>
          </cell>
        </row>
        <row r="2495">
          <cell r="K2495">
            <v>0</v>
          </cell>
          <cell r="L2495">
            <v>0</v>
          </cell>
        </row>
        <row r="2496">
          <cell r="K2496">
            <v>0</v>
          </cell>
          <cell r="L2496">
            <v>0</v>
          </cell>
        </row>
        <row r="2497">
          <cell r="K2497">
            <v>0</v>
          </cell>
          <cell r="L2497">
            <v>0</v>
          </cell>
        </row>
        <row r="2498">
          <cell r="K2498">
            <v>0</v>
          </cell>
          <cell r="L2498">
            <v>0</v>
          </cell>
        </row>
        <row r="2499">
          <cell r="K2499">
            <v>0</v>
          </cell>
          <cell r="L2499">
            <v>0</v>
          </cell>
        </row>
        <row r="2500">
          <cell r="K2500">
            <v>0</v>
          </cell>
          <cell r="L2500">
            <v>0</v>
          </cell>
        </row>
        <row r="2501">
          <cell r="K2501">
            <v>0</v>
          </cell>
          <cell r="L2501">
            <v>0</v>
          </cell>
        </row>
        <row r="2502">
          <cell r="K2502">
            <v>0</v>
          </cell>
          <cell r="L2502">
            <v>0</v>
          </cell>
        </row>
        <row r="2503">
          <cell r="K2503">
            <v>0</v>
          </cell>
          <cell r="L2503">
            <v>0</v>
          </cell>
        </row>
        <row r="2504">
          <cell r="K2504">
            <v>0</v>
          </cell>
          <cell r="L2504">
            <v>0</v>
          </cell>
        </row>
        <row r="2505">
          <cell r="K2505">
            <v>0</v>
          </cell>
          <cell r="L2505">
            <v>0</v>
          </cell>
        </row>
        <row r="2506">
          <cell r="K2506">
            <v>0</v>
          </cell>
          <cell r="L2506">
            <v>0</v>
          </cell>
        </row>
        <row r="2507">
          <cell r="K2507">
            <v>0</v>
          </cell>
          <cell r="L2507">
            <v>0</v>
          </cell>
        </row>
        <row r="2508">
          <cell r="K2508">
            <v>0</v>
          </cell>
          <cell r="L2508">
            <v>0</v>
          </cell>
        </row>
        <row r="2509">
          <cell r="K2509">
            <v>0</v>
          </cell>
          <cell r="L2509">
            <v>0</v>
          </cell>
        </row>
        <row r="2510">
          <cell r="K2510">
            <v>0</v>
          </cell>
          <cell r="L2510">
            <v>0</v>
          </cell>
        </row>
        <row r="2511">
          <cell r="K2511">
            <v>0</v>
          </cell>
          <cell r="L2511">
            <v>0</v>
          </cell>
        </row>
        <row r="2512">
          <cell r="K2512">
            <v>0</v>
          </cell>
          <cell r="L2512">
            <v>0</v>
          </cell>
        </row>
        <row r="2513">
          <cell r="K2513">
            <v>0</v>
          </cell>
          <cell r="L2513">
            <v>0</v>
          </cell>
        </row>
        <row r="2514">
          <cell r="K2514">
            <v>0</v>
          </cell>
          <cell r="L2514">
            <v>0</v>
          </cell>
        </row>
        <row r="2515">
          <cell r="K2515">
            <v>0</v>
          </cell>
          <cell r="L2515">
            <v>0</v>
          </cell>
        </row>
        <row r="2516">
          <cell r="K2516">
            <v>0</v>
          </cell>
          <cell r="L2516">
            <v>0</v>
          </cell>
        </row>
        <row r="2517">
          <cell r="K2517">
            <v>0</v>
          </cell>
          <cell r="L2517">
            <v>0</v>
          </cell>
        </row>
        <row r="2518">
          <cell r="K2518">
            <v>0</v>
          </cell>
          <cell r="L2518">
            <v>0</v>
          </cell>
        </row>
        <row r="2519">
          <cell r="K2519">
            <v>0</v>
          </cell>
          <cell r="L2519">
            <v>0</v>
          </cell>
        </row>
        <row r="2520">
          <cell r="K2520">
            <v>0</v>
          </cell>
          <cell r="L2520">
            <v>0</v>
          </cell>
        </row>
        <row r="2521">
          <cell r="K2521">
            <v>0</v>
          </cell>
          <cell r="L2521">
            <v>0</v>
          </cell>
        </row>
        <row r="2522">
          <cell r="K2522">
            <v>0</v>
          </cell>
          <cell r="L2522">
            <v>0</v>
          </cell>
        </row>
        <row r="2523">
          <cell r="K2523">
            <v>0</v>
          </cell>
          <cell r="L2523">
            <v>0</v>
          </cell>
        </row>
        <row r="2524">
          <cell r="K2524">
            <v>0</v>
          </cell>
          <cell r="L2524">
            <v>0</v>
          </cell>
        </row>
        <row r="2525">
          <cell r="K2525">
            <v>0</v>
          </cell>
          <cell r="L2525">
            <v>0</v>
          </cell>
        </row>
        <row r="2526">
          <cell r="K2526">
            <v>0</v>
          </cell>
          <cell r="L2526">
            <v>0</v>
          </cell>
        </row>
        <row r="2527">
          <cell r="K2527">
            <v>0</v>
          </cell>
          <cell r="L2527">
            <v>0</v>
          </cell>
        </row>
        <row r="2528">
          <cell r="K2528">
            <v>0</v>
          </cell>
          <cell r="L2528">
            <v>0</v>
          </cell>
        </row>
        <row r="2529">
          <cell r="K2529">
            <v>0</v>
          </cell>
          <cell r="L2529">
            <v>0</v>
          </cell>
        </row>
        <row r="2530">
          <cell r="K2530">
            <v>0</v>
          </cell>
          <cell r="L2530">
            <v>0</v>
          </cell>
        </row>
        <row r="2531">
          <cell r="K2531">
            <v>0</v>
          </cell>
          <cell r="L2531">
            <v>0</v>
          </cell>
        </row>
        <row r="2532">
          <cell r="K2532">
            <v>0</v>
          </cell>
          <cell r="L2532">
            <v>0</v>
          </cell>
        </row>
        <row r="2533">
          <cell r="K2533">
            <v>0</v>
          </cell>
          <cell r="L2533">
            <v>0</v>
          </cell>
        </row>
        <row r="2534">
          <cell r="K2534">
            <v>0</v>
          </cell>
          <cell r="L2534">
            <v>0</v>
          </cell>
        </row>
        <row r="2535">
          <cell r="K2535">
            <v>0</v>
          </cell>
          <cell r="L2535">
            <v>0</v>
          </cell>
        </row>
        <row r="2536">
          <cell r="K2536">
            <v>0</v>
          </cell>
          <cell r="L2536">
            <v>0</v>
          </cell>
        </row>
        <row r="2537">
          <cell r="K2537">
            <v>0</v>
          </cell>
          <cell r="L2537">
            <v>0</v>
          </cell>
        </row>
        <row r="2538">
          <cell r="K2538">
            <v>0</v>
          </cell>
          <cell r="L2538">
            <v>0</v>
          </cell>
        </row>
        <row r="2539">
          <cell r="K2539">
            <v>0</v>
          </cell>
          <cell r="L2539">
            <v>0</v>
          </cell>
        </row>
        <row r="2540">
          <cell r="K2540">
            <v>0</v>
          </cell>
          <cell r="L2540">
            <v>0</v>
          </cell>
        </row>
        <row r="2541">
          <cell r="K2541">
            <v>0</v>
          </cell>
          <cell r="L2541">
            <v>0</v>
          </cell>
        </row>
        <row r="2542">
          <cell r="K2542">
            <v>0</v>
          </cell>
          <cell r="L2542">
            <v>0</v>
          </cell>
        </row>
        <row r="2543">
          <cell r="K2543">
            <v>0</v>
          </cell>
          <cell r="L2543">
            <v>0</v>
          </cell>
        </row>
        <row r="2544">
          <cell r="K2544">
            <v>0</v>
          </cell>
          <cell r="L2544">
            <v>0</v>
          </cell>
        </row>
        <row r="2545">
          <cell r="K2545">
            <v>0</v>
          </cell>
          <cell r="L2545">
            <v>0</v>
          </cell>
        </row>
        <row r="2546">
          <cell r="K2546">
            <v>0</v>
          </cell>
          <cell r="L2546">
            <v>0</v>
          </cell>
        </row>
        <row r="2547">
          <cell r="K2547">
            <v>0</v>
          </cell>
          <cell r="L2547">
            <v>0</v>
          </cell>
        </row>
        <row r="2548">
          <cell r="K2548">
            <v>0</v>
          </cell>
          <cell r="L2548">
            <v>0</v>
          </cell>
        </row>
        <row r="2549">
          <cell r="K2549">
            <v>0</v>
          </cell>
          <cell r="L2549">
            <v>0</v>
          </cell>
        </row>
        <row r="2550">
          <cell r="K2550">
            <v>0</v>
          </cell>
          <cell r="L2550">
            <v>0</v>
          </cell>
        </row>
        <row r="2551">
          <cell r="K2551">
            <v>0</v>
          </cell>
          <cell r="L2551">
            <v>0</v>
          </cell>
        </row>
        <row r="2552">
          <cell r="K2552">
            <v>0</v>
          </cell>
          <cell r="L2552">
            <v>0</v>
          </cell>
        </row>
        <row r="2553">
          <cell r="K2553">
            <v>0</v>
          </cell>
          <cell r="L2553">
            <v>0</v>
          </cell>
        </row>
        <row r="2554">
          <cell r="K2554">
            <v>0</v>
          </cell>
          <cell r="L2554">
            <v>0</v>
          </cell>
        </row>
        <row r="2555">
          <cell r="K2555">
            <v>0</v>
          </cell>
          <cell r="L2555">
            <v>0</v>
          </cell>
        </row>
        <row r="2556">
          <cell r="K2556">
            <v>0</v>
          </cell>
          <cell r="L2556">
            <v>0</v>
          </cell>
        </row>
        <row r="2557">
          <cell r="K2557">
            <v>0</v>
          </cell>
          <cell r="L2557">
            <v>0</v>
          </cell>
        </row>
        <row r="2558">
          <cell r="K2558">
            <v>0</v>
          </cell>
          <cell r="L2558">
            <v>0</v>
          </cell>
        </row>
        <row r="2559">
          <cell r="K2559">
            <v>0</v>
          </cell>
          <cell r="L2559">
            <v>0</v>
          </cell>
        </row>
        <row r="2560">
          <cell r="K2560">
            <v>0</v>
          </cell>
          <cell r="L2560">
            <v>0</v>
          </cell>
        </row>
        <row r="2561">
          <cell r="K2561">
            <v>0</v>
          </cell>
          <cell r="L2561">
            <v>0</v>
          </cell>
        </row>
        <row r="2562">
          <cell r="K2562">
            <v>0</v>
          </cell>
          <cell r="L2562">
            <v>0</v>
          </cell>
        </row>
        <row r="2563">
          <cell r="K2563">
            <v>0</v>
          </cell>
          <cell r="L2563">
            <v>0</v>
          </cell>
        </row>
        <row r="2564">
          <cell r="K2564">
            <v>0</v>
          </cell>
          <cell r="L2564">
            <v>0</v>
          </cell>
        </row>
        <row r="2565">
          <cell r="K2565">
            <v>0</v>
          </cell>
          <cell r="L2565">
            <v>0</v>
          </cell>
        </row>
        <row r="2566">
          <cell r="K2566">
            <v>0</v>
          </cell>
          <cell r="L2566">
            <v>0</v>
          </cell>
        </row>
        <row r="2567">
          <cell r="K2567">
            <v>0</v>
          </cell>
          <cell r="L2567">
            <v>0</v>
          </cell>
        </row>
        <row r="2568">
          <cell r="K2568">
            <v>0</v>
          </cell>
          <cell r="L2568">
            <v>0</v>
          </cell>
        </row>
        <row r="2569">
          <cell r="K2569">
            <v>0</v>
          </cell>
          <cell r="L2569">
            <v>0</v>
          </cell>
        </row>
        <row r="2570">
          <cell r="K2570">
            <v>0</v>
          </cell>
          <cell r="L2570">
            <v>0</v>
          </cell>
        </row>
        <row r="2571">
          <cell r="K2571">
            <v>0</v>
          </cell>
          <cell r="L2571">
            <v>0</v>
          </cell>
        </row>
        <row r="2572">
          <cell r="K2572">
            <v>0</v>
          </cell>
          <cell r="L2572">
            <v>0</v>
          </cell>
        </row>
        <row r="2573">
          <cell r="K2573">
            <v>0</v>
          </cell>
          <cell r="L2573">
            <v>0</v>
          </cell>
        </row>
        <row r="2574">
          <cell r="K2574">
            <v>0</v>
          </cell>
          <cell r="L2574">
            <v>0</v>
          </cell>
        </row>
        <row r="2575">
          <cell r="K2575">
            <v>0</v>
          </cell>
          <cell r="L2575">
            <v>0</v>
          </cell>
        </row>
        <row r="2576">
          <cell r="K2576">
            <v>0</v>
          </cell>
          <cell r="L2576">
            <v>0</v>
          </cell>
        </row>
        <row r="2577">
          <cell r="K2577">
            <v>0</v>
          </cell>
          <cell r="L2577">
            <v>0</v>
          </cell>
        </row>
        <row r="2578">
          <cell r="K2578">
            <v>0</v>
          </cell>
          <cell r="L2578">
            <v>0</v>
          </cell>
        </row>
        <row r="2579">
          <cell r="K2579">
            <v>0</v>
          </cell>
          <cell r="L2579">
            <v>0</v>
          </cell>
        </row>
        <row r="2580">
          <cell r="K2580">
            <v>0</v>
          </cell>
          <cell r="L2580">
            <v>0</v>
          </cell>
        </row>
        <row r="2581">
          <cell r="K2581">
            <v>0</v>
          </cell>
          <cell r="L2581">
            <v>0</v>
          </cell>
        </row>
        <row r="2582">
          <cell r="K2582">
            <v>0</v>
          </cell>
          <cell r="L2582">
            <v>0</v>
          </cell>
        </row>
        <row r="2583">
          <cell r="K2583">
            <v>0</v>
          </cell>
          <cell r="L2583">
            <v>0</v>
          </cell>
        </row>
        <row r="2584">
          <cell r="K2584">
            <v>0</v>
          </cell>
          <cell r="L2584">
            <v>0</v>
          </cell>
        </row>
        <row r="2585">
          <cell r="K2585">
            <v>0</v>
          </cell>
          <cell r="L2585">
            <v>0</v>
          </cell>
        </row>
        <row r="2586">
          <cell r="K2586">
            <v>0</v>
          </cell>
          <cell r="L2586">
            <v>0</v>
          </cell>
        </row>
        <row r="2587">
          <cell r="K2587">
            <v>0</v>
          </cell>
          <cell r="L2587">
            <v>0</v>
          </cell>
        </row>
        <row r="2588">
          <cell r="K2588">
            <v>0</v>
          </cell>
          <cell r="L2588">
            <v>0</v>
          </cell>
        </row>
        <row r="2589">
          <cell r="K2589">
            <v>0</v>
          </cell>
          <cell r="L2589">
            <v>0</v>
          </cell>
        </row>
        <row r="2590">
          <cell r="K2590">
            <v>0</v>
          </cell>
          <cell r="L2590">
            <v>0</v>
          </cell>
        </row>
        <row r="2591">
          <cell r="K2591">
            <v>0</v>
          </cell>
          <cell r="L2591">
            <v>0</v>
          </cell>
        </row>
        <row r="2592">
          <cell r="K2592">
            <v>0</v>
          </cell>
          <cell r="L2592">
            <v>0</v>
          </cell>
        </row>
        <row r="2593">
          <cell r="K2593">
            <v>0</v>
          </cell>
          <cell r="L2593">
            <v>0</v>
          </cell>
        </row>
        <row r="2594">
          <cell r="K2594">
            <v>0</v>
          </cell>
          <cell r="L2594">
            <v>0</v>
          </cell>
        </row>
        <row r="2595">
          <cell r="K2595">
            <v>0</v>
          </cell>
          <cell r="L2595">
            <v>0</v>
          </cell>
        </row>
        <row r="2596">
          <cell r="K2596">
            <v>535321562394</v>
          </cell>
          <cell r="L2596">
            <v>535050550690</v>
          </cell>
        </row>
        <row r="2597">
          <cell r="K2597">
            <v>3260196152</v>
          </cell>
          <cell r="L2597">
            <v>0</v>
          </cell>
          <cell r="M2597">
            <v>1100</v>
          </cell>
        </row>
        <row r="2598">
          <cell r="K2598">
            <v>0</v>
          </cell>
          <cell r="L2598">
            <v>3260196152</v>
          </cell>
          <cell r="M2598">
            <v>6100</v>
          </cell>
        </row>
        <row r="2599">
          <cell r="K2599">
            <v>66883114</v>
          </cell>
          <cell r="L2599">
            <v>0</v>
          </cell>
          <cell r="M2599">
            <v>2553</v>
          </cell>
        </row>
        <row r="2600">
          <cell r="K2600">
            <v>0</v>
          </cell>
          <cell r="L2600">
            <v>66883114</v>
          </cell>
          <cell r="M2600">
            <v>7200</v>
          </cell>
        </row>
        <row r="2601">
          <cell r="K2601">
            <v>0</v>
          </cell>
          <cell r="L2601">
            <v>91810955922</v>
          </cell>
          <cell r="M2601">
            <v>7200</v>
          </cell>
        </row>
        <row r="2602">
          <cell r="K2602">
            <v>91810955922</v>
          </cell>
          <cell r="L2602">
            <v>0</v>
          </cell>
          <cell r="M2602">
            <v>0</v>
          </cell>
        </row>
        <row r="2603">
          <cell r="K2603">
            <v>0</v>
          </cell>
          <cell r="L2603">
            <v>0</v>
          </cell>
          <cell r="M2603">
            <v>7600</v>
          </cell>
        </row>
        <row r="2604">
          <cell r="K2604">
            <v>0</v>
          </cell>
          <cell r="L2604">
            <v>271011704</v>
          </cell>
          <cell r="M2604">
            <v>1502</v>
          </cell>
        </row>
        <row r="2605">
          <cell r="K2605">
            <v>0</v>
          </cell>
          <cell r="L2605">
            <v>0</v>
          </cell>
        </row>
        <row r="2606">
          <cell r="K2606">
            <v>0</v>
          </cell>
          <cell r="L2606">
            <v>0</v>
          </cell>
        </row>
        <row r="2607">
          <cell r="K2607">
            <v>0</v>
          </cell>
          <cell r="L2607">
            <v>0</v>
          </cell>
        </row>
        <row r="2608">
          <cell r="K2608">
            <v>0</v>
          </cell>
          <cell r="L2608">
            <v>0</v>
          </cell>
        </row>
        <row r="2609">
          <cell r="K2609">
            <v>0</v>
          </cell>
          <cell r="L2609">
            <v>0</v>
          </cell>
        </row>
        <row r="2610">
          <cell r="K2610">
            <v>0</v>
          </cell>
          <cell r="L2610">
            <v>0</v>
          </cell>
        </row>
        <row r="2611">
          <cell r="K2611">
            <v>0</v>
          </cell>
          <cell r="L2611">
            <v>0</v>
          </cell>
        </row>
        <row r="2612">
          <cell r="K2612">
            <v>0</v>
          </cell>
          <cell r="L2612">
            <v>0</v>
          </cell>
        </row>
        <row r="2613">
          <cell r="K2613">
            <v>0</v>
          </cell>
          <cell r="L2613">
            <v>0</v>
          </cell>
        </row>
        <row r="2614">
          <cell r="K2614">
            <v>0</v>
          </cell>
          <cell r="L2614">
            <v>0</v>
          </cell>
        </row>
        <row r="2615">
          <cell r="K2615">
            <v>0</v>
          </cell>
          <cell r="L2615">
            <v>0</v>
          </cell>
        </row>
        <row r="2616">
          <cell r="K2616">
            <v>0</v>
          </cell>
          <cell r="L2616">
            <v>0</v>
          </cell>
        </row>
        <row r="2617">
          <cell r="K2617">
            <v>0</v>
          </cell>
          <cell r="L2617">
            <v>0</v>
          </cell>
        </row>
        <row r="2618">
          <cell r="K2618">
            <v>0</v>
          </cell>
          <cell r="L2618">
            <v>0</v>
          </cell>
        </row>
        <row r="2619">
          <cell r="K2619">
            <v>0</v>
          </cell>
          <cell r="L2619">
            <v>0</v>
          </cell>
        </row>
        <row r="2620">
          <cell r="K2620">
            <v>0</v>
          </cell>
          <cell r="L2620">
            <v>0</v>
          </cell>
        </row>
        <row r="2621">
          <cell r="K2621">
            <v>24035090</v>
          </cell>
          <cell r="L2621">
            <v>66379455113</v>
          </cell>
          <cell r="M2621" t="str">
            <v>Total</v>
          </cell>
        </row>
        <row r="2622">
          <cell r="K2622">
            <v>-66355420023</v>
          </cell>
        </row>
        <row r="2672">
          <cell r="K2672">
            <v>26313090</v>
          </cell>
          <cell r="L2672">
            <v>66379455113</v>
          </cell>
        </row>
        <row r="2674">
          <cell r="K2674">
            <v>-66353142023</v>
          </cell>
        </row>
      </sheetData>
      <sheetData sheetId="41"/>
      <sheetData sheetId="42"/>
      <sheetData sheetId="43"/>
      <sheetData sheetId="44"/>
      <sheetData sheetId="45"/>
      <sheetData sheetId="46"/>
      <sheetData sheetId="47"/>
      <sheetData sheetId="48">
        <row r="11">
          <cell r="E11" t="str">
            <v xml:space="preserve">حقوق ودستمزد ومزايا </v>
          </cell>
        </row>
      </sheetData>
      <sheetData sheetId="49">
        <row r="11">
          <cell r="I11">
            <v>1682819390</v>
          </cell>
        </row>
      </sheetData>
      <sheetData sheetId="50"/>
      <sheetData sheetId="51">
        <row r="10">
          <cell r="E10" t="str">
            <v xml:space="preserve">حقوق و دستمزد و مزايا </v>
          </cell>
        </row>
      </sheetData>
      <sheetData sheetId="52">
        <row r="10">
          <cell r="E10" t="str">
            <v xml:space="preserve">حقوق و دستمزد و مزايا </v>
          </cell>
        </row>
      </sheetData>
      <sheetData sheetId="53"/>
      <sheetData sheetId="54"/>
      <sheetData sheetId="55"/>
      <sheetData sheetId="56"/>
      <sheetData sheetId="57"/>
      <sheetData sheetId="58"/>
      <sheetData sheetId="59"/>
      <sheetData sheetId="60"/>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K3">
            <v>2861056970</v>
          </cell>
          <cell r="L3">
            <v>0</v>
          </cell>
          <cell r="M3">
            <v>4101</v>
          </cell>
        </row>
        <row r="4">
          <cell r="K4">
            <v>2220541035</v>
          </cell>
          <cell r="L4">
            <v>0</v>
          </cell>
          <cell r="M4">
            <v>4102</v>
          </cell>
        </row>
        <row r="5">
          <cell r="K5">
            <v>769713796</v>
          </cell>
          <cell r="L5">
            <v>0</v>
          </cell>
          <cell r="M5">
            <v>4103</v>
          </cell>
        </row>
        <row r="6">
          <cell r="K6">
            <v>30657220</v>
          </cell>
          <cell r="L6">
            <v>0</v>
          </cell>
          <cell r="M6">
            <v>4101</v>
          </cell>
        </row>
        <row r="7">
          <cell r="K7">
            <v>23749190</v>
          </cell>
          <cell r="L7">
            <v>0</v>
          </cell>
          <cell r="M7">
            <v>4104</v>
          </cell>
        </row>
        <row r="8">
          <cell r="K8">
            <v>3661482</v>
          </cell>
          <cell r="L8">
            <v>0</v>
          </cell>
          <cell r="M8">
            <v>4105</v>
          </cell>
        </row>
        <row r="9">
          <cell r="K9">
            <v>884347</v>
          </cell>
          <cell r="L9">
            <v>0</v>
          </cell>
          <cell r="M9">
            <v>4104</v>
          </cell>
        </row>
        <row r="10">
          <cell r="K10">
            <v>866663</v>
          </cell>
          <cell r="L10">
            <v>0</v>
          </cell>
          <cell r="M10">
            <v>4106</v>
          </cell>
        </row>
        <row r="11">
          <cell r="K11">
            <v>0</v>
          </cell>
          <cell r="L11">
            <v>1522444465</v>
          </cell>
          <cell r="M11">
            <v>4102</v>
          </cell>
        </row>
        <row r="12">
          <cell r="K12">
            <v>0</v>
          </cell>
          <cell r="L12">
            <v>728034429</v>
          </cell>
          <cell r="M12">
            <v>4103</v>
          </cell>
        </row>
        <row r="13">
          <cell r="K13">
            <v>88489638863</v>
          </cell>
          <cell r="L13">
            <v>0</v>
          </cell>
          <cell r="M13">
            <v>5100</v>
          </cell>
        </row>
        <row r="14">
          <cell r="K14">
            <v>1107000235</v>
          </cell>
          <cell r="L14">
            <v>0</v>
          </cell>
          <cell r="M14">
            <v>5109</v>
          </cell>
        </row>
        <row r="15">
          <cell r="K15">
            <v>840242201</v>
          </cell>
          <cell r="L15">
            <v>0</v>
          </cell>
          <cell r="M15">
            <v>5103</v>
          </cell>
        </row>
        <row r="16">
          <cell r="K16">
            <v>83778720</v>
          </cell>
          <cell r="L16">
            <v>0</v>
          </cell>
          <cell r="M16">
            <v>5102</v>
          </cell>
        </row>
        <row r="17">
          <cell r="K17">
            <v>657317840</v>
          </cell>
          <cell r="L17">
            <v>0</v>
          </cell>
          <cell r="M17">
            <v>5501</v>
          </cell>
        </row>
        <row r="18">
          <cell r="K18">
            <v>508524800</v>
          </cell>
          <cell r="L18">
            <v>0</v>
          </cell>
          <cell r="M18">
            <v>5502</v>
          </cell>
        </row>
        <row r="19">
          <cell r="K19">
            <v>349751005</v>
          </cell>
          <cell r="L19">
            <v>0</v>
          </cell>
          <cell r="M19">
            <v>5503</v>
          </cell>
        </row>
        <row r="20">
          <cell r="K20">
            <v>346920400</v>
          </cell>
          <cell r="L20">
            <v>0</v>
          </cell>
          <cell r="M20">
            <v>5504</v>
          </cell>
        </row>
        <row r="21">
          <cell r="K21">
            <v>240316128</v>
          </cell>
          <cell r="L21">
            <v>0</v>
          </cell>
          <cell r="M21">
            <v>5505</v>
          </cell>
        </row>
        <row r="22">
          <cell r="K22">
            <v>159982040</v>
          </cell>
          <cell r="L22">
            <v>0</v>
          </cell>
          <cell r="M22">
            <v>5506</v>
          </cell>
        </row>
        <row r="23">
          <cell r="K23">
            <v>153710999</v>
          </cell>
          <cell r="L23">
            <v>0</v>
          </cell>
          <cell r="M23">
            <v>5507</v>
          </cell>
        </row>
        <row r="24">
          <cell r="K24">
            <v>150759928</v>
          </cell>
          <cell r="L24">
            <v>0</v>
          </cell>
          <cell r="M24">
            <v>5508</v>
          </cell>
        </row>
        <row r="25">
          <cell r="K25">
            <v>126467700</v>
          </cell>
          <cell r="L25">
            <v>0</v>
          </cell>
          <cell r="M25">
            <v>5509</v>
          </cell>
        </row>
        <row r="26">
          <cell r="K26">
            <v>115300000</v>
          </cell>
          <cell r="L26">
            <v>0</v>
          </cell>
          <cell r="M26">
            <v>5510</v>
          </cell>
        </row>
        <row r="27">
          <cell r="K27">
            <v>58909612</v>
          </cell>
          <cell r="L27">
            <v>0</v>
          </cell>
          <cell r="M27">
            <v>5511</v>
          </cell>
        </row>
        <row r="28">
          <cell r="K28">
            <v>42090609</v>
          </cell>
          <cell r="L28">
            <v>0</v>
          </cell>
          <cell r="M28">
            <v>5500</v>
          </cell>
        </row>
        <row r="29">
          <cell r="K29">
            <v>35935000</v>
          </cell>
          <cell r="L29">
            <v>0</v>
          </cell>
          <cell r="M29">
            <v>5500</v>
          </cell>
        </row>
        <row r="30">
          <cell r="K30">
            <v>34359563</v>
          </cell>
          <cell r="L30">
            <v>0</v>
          </cell>
          <cell r="M30">
            <v>5500</v>
          </cell>
        </row>
        <row r="31">
          <cell r="K31">
            <v>31953168</v>
          </cell>
          <cell r="L31">
            <v>0</v>
          </cell>
          <cell r="M31">
            <v>5500</v>
          </cell>
        </row>
        <row r="32">
          <cell r="K32">
            <v>21281680</v>
          </cell>
          <cell r="L32">
            <v>0</v>
          </cell>
          <cell r="M32">
            <v>5500</v>
          </cell>
        </row>
        <row r="33">
          <cell r="K33">
            <v>17757620</v>
          </cell>
          <cell r="L33">
            <v>0</v>
          </cell>
          <cell r="M33">
            <v>5500</v>
          </cell>
        </row>
        <row r="34">
          <cell r="K34">
            <v>10983400</v>
          </cell>
          <cell r="L34">
            <v>0</v>
          </cell>
          <cell r="M34">
            <v>5500</v>
          </cell>
        </row>
        <row r="35">
          <cell r="K35">
            <v>10240360</v>
          </cell>
          <cell r="L35">
            <v>0</v>
          </cell>
          <cell r="M35">
            <v>5500</v>
          </cell>
        </row>
        <row r="36">
          <cell r="K36">
            <v>9147497</v>
          </cell>
          <cell r="L36">
            <v>0</v>
          </cell>
          <cell r="M36">
            <v>5500</v>
          </cell>
        </row>
        <row r="37">
          <cell r="K37">
            <v>8855000</v>
          </cell>
          <cell r="L37">
            <v>0</v>
          </cell>
          <cell r="M37">
            <v>5500</v>
          </cell>
        </row>
        <row r="38">
          <cell r="K38">
            <v>7930832</v>
          </cell>
          <cell r="L38">
            <v>0</v>
          </cell>
          <cell r="M38">
            <v>5500</v>
          </cell>
        </row>
        <row r="39">
          <cell r="K39">
            <v>7413400</v>
          </cell>
          <cell r="L39">
            <v>0</v>
          </cell>
          <cell r="M39">
            <v>5500</v>
          </cell>
        </row>
        <row r="40">
          <cell r="K40">
            <v>7116928</v>
          </cell>
          <cell r="L40">
            <v>0</v>
          </cell>
          <cell r="M40">
            <v>5500</v>
          </cell>
        </row>
        <row r="41">
          <cell r="K41">
            <v>4627584</v>
          </cell>
          <cell r="L41">
            <v>0</v>
          </cell>
          <cell r="M41">
            <v>5500</v>
          </cell>
        </row>
        <row r="42">
          <cell r="K42">
            <v>2426168</v>
          </cell>
          <cell r="L42">
            <v>0</v>
          </cell>
          <cell r="M42">
            <v>5500</v>
          </cell>
        </row>
        <row r="43">
          <cell r="K43">
            <v>2379690</v>
          </cell>
          <cell r="L43">
            <v>0</v>
          </cell>
          <cell r="M43">
            <v>5500</v>
          </cell>
        </row>
        <row r="44">
          <cell r="K44">
            <v>1484020</v>
          </cell>
          <cell r="L44">
            <v>0</v>
          </cell>
          <cell r="M44">
            <v>5500</v>
          </cell>
        </row>
        <row r="45">
          <cell r="K45">
            <v>1374750</v>
          </cell>
          <cell r="L45">
            <v>0</v>
          </cell>
          <cell r="M45">
            <v>5500</v>
          </cell>
        </row>
        <row r="46">
          <cell r="K46">
            <v>1178528</v>
          </cell>
          <cell r="L46">
            <v>0</v>
          </cell>
          <cell r="M46">
            <v>5500</v>
          </cell>
        </row>
        <row r="47">
          <cell r="K47">
            <v>1013000</v>
          </cell>
          <cell r="L47">
            <v>0</v>
          </cell>
          <cell r="M47">
            <v>5500</v>
          </cell>
        </row>
        <row r="48">
          <cell r="K48">
            <v>937300</v>
          </cell>
          <cell r="L48">
            <v>0</v>
          </cell>
          <cell r="M48">
            <v>5500</v>
          </cell>
        </row>
        <row r="49">
          <cell r="K49">
            <v>754800</v>
          </cell>
          <cell r="L49">
            <v>0</v>
          </cell>
          <cell r="M49">
            <v>5500</v>
          </cell>
        </row>
        <row r="50">
          <cell r="K50">
            <v>709872</v>
          </cell>
          <cell r="L50">
            <v>0</v>
          </cell>
          <cell r="M50">
            <v>5500</v>
          </cell>
        </row>
        <row r="51">
          <cell r="K51">
            <v>458328</v>
          </cell>
          <cell r="L51">
            <v>0</v>
          </cell>
          <cell r="M51">
            <v>5500</v>
          </cell>
        </row>
        <row r="52">
          <cell r="K52">
            <v>425880</v>
          </cell>
          <cell r="L52">
            <v>0</v>
          </cell>
          <cell r="M52">
            <v>5500</v>
          </cell>
        </row>
        <row r="53">
          <cell r="K53">
            <v>412492</v>
          </cell>
          <cell r="L53">
            <v>0</v>
          </cell>
          <cell r="M53">
            <v>5500</v>
          </cell>
        </row>
        <row r="54">
          <cell r="K54">
            <v>60000</v>
          </cell>
          <cell r="L54">
            <v>0</v>
          </cell>
          <cell r="M54">
            <v>5500</v>
          </cell>
        </row>
        <row r="55">
          <cell r="K55">
            <v>18200000</v>
          </cell>
          <cell r="L55">
            <v>0</v>
          </cell>
          <cell r="M55">
            <v>5500</v>
          </cell>
        </row>
        <row r="56">
          <cell r="K56">
            <v>33900000</v>
          </cell>
          <cell r="L56">
            <v>0</v>
          </cell>
          <cell r="M56">
            <v>6100</v>
          </cell>
        </row>
        <row r="57">
          <cell r="K57">
            <v>6770000</v>
          </cell>
          <cell r="L57">
            <v>0</v>
          </cell>
          <cell r="M57">
            <v>6100</v>
          </cell>
        </row>
        <row r="58">
          <cell r="K58">
            <v>6194908</v>
          </cell>
          <cell r="L58">
            <v>0</v>
          </cell>
          <cell r="M58">
            <v>6100</v>
          </cell>
        </row>
        <row r="59">
          <cell r="K59">
            <v>5300000</v>
          </cell>
          <cell r="L59">
            <v>0</v>
          </cell>
          <cell r="M59">
            <v>6100</v>
          </cell>
        </row>
        <row r="60">
          <cell r="K60">
            <v>4000000</v>
          </cell>
          <cell r="L60">
            <v>0</v>
          </cell>
          <cell r="M60">
            <v>6100</v>
          </cell>
        </row>
        <row r="61">
          <cell r="K61">
            <v>4000000</v>
          </cell>
          <cell r="L61">
            <v>0</v>
          </cell>
          <cell r="M61">
            <v>6100</v>
          </cell>
        </row>
        <row r="62">
          <cell r="K62">
            <v>3841670</v>
          </cell>
          <cell r="L62">
            <v>0</v>
          </cell>
          <cell r="M62">
            <v>6100</v>
          </cell>
        </row>
        <row r="63">
          <cell r="K63">
            <v>3500000</v>
          </cell>
          <cell r="L63">
            <v>0</v>
          </cell>
          <cell r="M63">
            <v>6100</v>
          </cell>
        </row>
        <row r="64">
          <cell r="K64">
            <v>3391607</v>
          </cell>
          <cell r="L64">
            <v>0</v>
          </cell>
          <cell r="M64">
            <v>6100</v>
          </cell>
        </row>
        <row r="65">
          <cell r="K65">
            <v>3102215</v>
          </cell>
          <cell r="L65">
            <v>0</v>
          </cell>
          <cell r="M65">
            <v>6100</v>
          </cell>
        </row>
        <row r="66">
          <cell r="K66">
            <v>3000000</v>
          </cell>
          <cell r="L66">
            <v>0</v>
          </cell>
          <cell r="M66">
            <v>6100</v>
          </cell>
        </row>
        <row r="67">
          <cell r="K67">
            <v>3000000</v>
          </cell>
          <cell r="L67">
            <v>0</v>
          </cell>
          <cell r="M67">
            <v>6100</v>
          </cell>
        </row>
        <row r="68">
          <cell r="K68">
            <v>2700000</v>
          </cell>
          <cell r="L68">
            <v>0</v>
          </cell>
          <cell r="M68">
            <v>6100</v>
          </cell>
        </row>
        <row r="69">
          <cell r="K69">
            <v>2500000</v>
          </cell>
          <cell r="L69">
            <v>0</v>
          </cell>
          <cell r="M69">
            <v>6100</v>
          </cell>
        </row>
        <row r="70">
          <cell r="K70">
            <v>2400000</v>
          </cell>
          <cell r="L70">
            <v>0</v>
          </cell>
          <cell r="M70">
            <v>6100</v>
          </cell>
        </row>
        <row r="71">
          <cell r="K71">
            <v>2300000</v>
          </cell>
          <cell r="L71">
            <v>0</v>
          </cell>
          <cell r="M71">
            <v>6100</v>
          </cell>
        </row>
        <row r="72">
          <cell r="K72">
            <v>2300000</v>
          </cell>
          <cell r="L72">
            <v>0</v>
          </cell>
          <cell r="M72">
            <v>6100</v>
          </cell>
        </row>
        <row r="73">
          <cell r="K73">
            <v>2300000</v>
          </cell>
          <cell r="L73">
            <v>0</v>
          </cell>
          <cell r="M73">
            <v>6100</v>
          </cell>
        </row>
        <row r="74">
          <cell r="K74">
            <v>2300000</v>
          </cell>
          <cell r="L74">
            <v>0</v>
          </cell>
          <cell r="M74">
            <v>6100</v>
          </cell>
        </row>
        <row r="75">
          <cell r="K75">
            <v>2232671</v>
          </cell>
          <cell r="L75">
            <v>0</v>
          </cell>
          <cell r="M75">
            <v>6100</v>
          </cell>
        </row>
        <row r="76">
          <cell r="K76">
            <v>2200000</v>
          </cell>
          <cell r="L76">
            <v>0</v>
          </cell>
          <cell r="M76">
            <v>6100</v>
          </cell>
        </row>
        <row r="77">
          <cell r="K77">
            <v>2200000</v>
          </cell>
          <cell r="L77">
            <v>0</v>
          </cell>
          <cell r="M77">
            <v>6100</v>
          </cell>
        </row>
        <row r="78">
          <cell r="K78">
            <v>2065192</v>
          </cell>
          <cell r="L78">
            <v>0</v>
          </cell>
          <cell r="M78">
            <v>6100</v>
          </cell>
        </row>
        <row r="79">
          <cell r="K79">
            <v>2003960</v>
          </cell>
          <cell r="L79">
            <v>0</v>
          </cell>
          <cell r="M79">
            <v>6100</v>
          </cell>
        </row>
        <row r="80">
          <cell r="K80">
            <v>2000000</v>
          </cell>
          <cell r="L80">
            <v>0</v>
          </cell>
          <cell r="M80">
            <v>6100</v>
          </cell>
        </row>
        <row r="81">
          <cell r="K81">
            <v>2000000</v>
          </cell>
          <cell r="L81">
            <v>0</v>
          </cell>
          <cell r="M81">
            <v>6100</v>
          </cell>
        </row>
        <row r="82">
          <cell r="K82">
            <v>2000000</v>
          </cell>
          <cell r="L82">
            <v>0</v>
          </cell>
          <cell r="M82">
            <v>6100</v>
          </cell>
        </row>
        <row r="83">
          <cell r="K83">
            <v>2000000</v>
          </cell>
          <cell r="L83">
            <v>0</v>
          </cell>
          <cell r="M83">
            <v>6100</v>
          </cell>
        </row>
        <row r="84">
          <cell r="K84">
            <v>2000000</v>
          </cell>
          <cell r="L84">
            <v>0</v>
          </cell>
          <cell r="M84">
            <v>6100</v>
          </cell>
        </row>
        <row r="85">
          <cell r="K85">
            <v>2000000</v>
          </cell>
          <cell r="L85">
            <v>0</v>
          </cell>
          <cell r="M85">
            <v>6100</v>
          </cell>
        </row>
        <row r="86">
          <cell r="K86">
            <v>2000000</v>
          </cell>
          <cell r="L86">
            <v>0</v>
          </cell>
          <cell r="M86">
            <v>6100</v>
          </cell>
        </row>
        <row r="87">
          <cell r="K87">
            <v>2000000</v>
          </cell>
          <cell r="L87">
            <v>0</v>
          </cell>
          <cell r="M87">
            <v>6100</v>
          </cell>
        </row>
        <row r="88">
          <cell r="K88">
            <v>2000000</v>
          </cell>
          <cell r="L88">
            <v>0</v>
          </cell>
          <cell r="M88">
            <v>6100</v>
          </cell>
        </row>
        <row r="89">
          <cell r="K89">
            <v>2000000</v>
          </cell>
          <cell r="L89">
            <v>0</v>
          </cell>
          <cell r="M89">
            <v>6100</v>
          </cell>
        </row>
        <row r="90">
          <cell r="K90">
            <v>2000000</v>
          </cell>
          <cell r="L90">
            <v>0</v>
          </cell>
          <cell r="M90">
            <v>6100</v>
          </cell>
        </row>
        <row r="91">
          <cell r="K91">
            <v>2000000</v>
          </cell>
          <cell r="L91">
            <v>0</v>
          </cell>
          <cell r="M91">
            <v>6100</v>
          </cell>
        </row>
        <row r="92">
          <cell r="K92">
            <v>2000000</v>
          </cell>
          <cell r="L92">
            <v>0</v>
          </cell>
          <cell r="M92">
            <v>6100</v>
          </cell>
        </row>
        <row r="93">
          <cell r="K93">
            <v>2000000</v>
          </cell>
          <cell r="L93">
            <v>0</v>
          </cell>
          <cell r="M93">
            <v>6100</v>
          </cell>
        </row>
        <row r="94">
          <cell r="K94">
            <v>2000000</v>
          </cell>
          <cell r="L94">
            <v>0</v>
          </cell>
          <cell r="M94">
            <v>6100</v>
          </cell>
        </row>
        <row r="95">
          <cell r="K95">
            <v>2000000</v>
          </cell>
          <cell r="L95">
            <v>0</v>
          </cell>
          <cell r="M95">
            <v>6100</v>
          </cell>
        </row>
        <row r="96">
          <cell r="K96">
            <v>2000000</v>
          </cell>
          <cell r="L96">
            <v>0</v>
          </cell>
          <cell r="M96">
            <v>6100</v>
          </cell>
        </row>
        <row r="97">
          <cell r="K97">
            <v>2000000</v>
          </cell>
          <cell r="L97">
            <v>0</v>
          </cell>
          <cell r="M97">
            <v>6100</v>
          </cell>
        </row>
        <row r="98">
          <cell r="K98">
            <v>2000000</v>
          </cell>
          <cell r="L98">
            <v>0</v>
          </cell>
          <cell r="M98">
            <v>6100</v>
          </cell>
        </row>
        <row r="99">
          <cell r="K99">
            <v>2000000</v>
          </cell>
          <cell r="L99">
            <v>0</v>
          </cell>
          <cell r="M99">
            <v>6100</v>
          </cell>
        </row>
        <row r="100">
          <cell r="K100">
            <v>2000000</v>
          </cell>
          <cell r="L100">
            <v>0</v>
          </cell>
          <cell r="M100">
            <v>6100</v>
          </cell>
        </row>
        <row r="101">
          <cell r="K101">
            <v>2000000</v>
          </cell>
          <cell r="L101">
            <v>0</v>
          </cell>
          <cell r="M101">
            <v>6100</v>
          </cell>
        </row>
        <row r="102">
          <cell r="K102">
            <v>2000000</v>
          </cell>
          <cell r="L102">
            <v>0</v>
          </cell>
          <cell r="M102">
            <v>6100</v>
          </cell>
        </row>
        <row r="103">
          <cell r="K103">
            <v>2000000</v>
          </cell>
          <cell r="L103">
            <v>0</v>
          </cell>
          <cell r="M103">
            <v>6100</v>
          </cell>
        </row>
        <row r="104">
          <cell r="K104">
            <v>2000000</v>
          </cell>
          <cell r="L104">
            <v>0</v>
          </cell>
          <cell r="M104">
            <v>6100</v>
          </cell>
        </row>
        <row r="105">
          <cell r="K105">
            <v>2000000</v>
          </cell>
          <cell r="L105">
            <v>0</v>
          </cell>
          <cell r="M105">
            <v>6100</v>
          </cell>
        </row>
        <row r="106">
          <cell r="K106">
            <v>2000000</v>
          </cell>
          <cell r="L106">
            <v>0</v>
          </cell>
          <cell r="M106">
            <v>6100</v>
          </cell>
        </row>
        <row r="107">
          <cell r="K107">
            <v>2000000</v>
          </cell>
          <cell r="L107">
            <v>0</v>
          </cell>
          <cell r="M107">
            <v>6100</v>
          </cell>
        </row>
        <row r="108">
          <cell r="K108">
            <v>2000000</v>
          </cell>
          <cell r="L108">
            <v>0</v>
          </cell>
          <cell r="M108">
            <v>6100</v>
          </cell>
        </row>
        <row r="109">
          <cell r="K109">
            <v>2000000</v>
          </cell>
          <cell r="L109">
            <v>0</v>
          </cell>
          <cell r="M109">
            <v>6100</v>
          </cell>
        </row>
        <row r="110">
          <cell r="K110">
            <v>2000000</v>
          </cell>
          <cell r="L110">
            <v>0</v>
          </cell>
          <cell r="M110">
            <v>6100</v>
          </cell>
        </row>
        <row r="111">
          <cell r="K111">
            <v>2000000</v>
          </cell>
          <cell r="L111">
            <v>0</v>
          </cell>
          <cell r="M111">
            <v>6100</v>
          </cell>
        </row>
        <row r="112">
          <cell r="K112">
            <v>2000000</v>
          </cell>
          <cell r="L112">
            <v>0</v>
          </cell>
          <cell r="M112">
            <v>6100</v>
          </cell>
        </row>
        <row r="113">
          <cell r="K113">
            <v>2000000</v>
          </cell>
          <cell r="L113">
            <v>0</v>
          </cell>
          <cell r="M113">
            <v>6100</v>
          </cell>
        </row>
        <row r="114">
          <cell r="K114">
            <v>2000000</v>
          </cell>
          <cell r="L114">
            <v>0</v>
          </cell>
          <cell r="M114">
            <v>6100</v>
          </cell>
        </row>
        <row r="115">
          <cell r="K115">
            <v>2000000</v>
          </cell>
          <cell r="L115">
            <v>0</v>
          </cell>
          <cell r="M115">
            <v>6100</v>
          </cell>
        </row>
        <row r="116">
          <cell r="K116">
            <v>2000000</v>
          </cell>
          <cell r="L116">
            <v>0</v>
          </cell>
          <cell r="M116">
            <v>6100</v>
          </cell>
        </row>
        <row r="117">
          <cell r="K117">
            <v>2000000</v>
          </cell>
          <cell r="L117">
            <v>0</v>
          </cell>
          <cell r="M117">
            <v>6100</v>
          </cell>
        </row>
        <row r="118">
          <cell r="K118">
            <v>2000000</v>
          </cell>
          <cell r="L118">
            <v>0</v>
          </cell>
          <cell r="M118">
            <v>6100</v>
          </cell>
        </row>
        <row r="119">
          <cell r="K119">
            <v>2000000</v>
          </cell>
          <cell r="L119">
            <v>0</v>
          </cell>
          <cell r="M119">
            <v>6100</v>
          </cell>
        </row>
        <row r="120">
          <cell r="K120">
            <v>2000000</v>
          </cell>
          <cell r="L120">
            <v>0</v>
          </cell>
          <cell r="M120">
            <v>6100</v>
          </cell>
        </row>
        <row r="121">
          <cell r="K121">
            <v>2000000</v>
          </cell>
          <cell r="L121">
            <v>0</v>
          </cell>
          <cell r="M121">
            <v>6100</v>
          </cell>
        </row>
        <row r="122">
          <cell r="K122">
            <v>2000000</v>
          </cell>
          <cell r="L122">
            <v>0</v>
          </cell>
          <cell r="M122">
            <v>6100</v>
          </cell>
        </row>
        <row r="123">
          <cell r="K123">
            <v>2000000</v>
          </cell>
          <cell r="L123">
            <v>0</v>
          </cell>
          <cell r="M123">
            <v>6100</v>
          </cell>
        </row>
        <row r="124">
          <cell r="K124">
            <v>2000000</v>
          </cell>
          <cell r="L124">
            <v>0</v>
          </cell>
          <cell r="M124">
            <v>6100</v>
          </cell>
        </row>
        <row r="125">
          <cell r="K125">
            <v>2000000</v>
          </cell>
          <cell r="L125">
            <v>0</v>
          </cell>
          <cell r="M125">
            <v>6100</v>
          </cell>
        </row>
        <row r="126">
          <cell r="K126">
            <v>2000000</v>
          </cell>
          <cell r="L126">
            <v>0</v>
          </cell>
          <cell r="M126">
            <v>6100</v>
          </cell>
        </row>
        <row r="127">
          <cell r="K127">
            <v>2000000</v>
          </cell>
          <cell r="L127">
            <v>0</v>
          </cell>
          <cell r="M127">
            <v>6100</v>
          </cell>
        </row>
        <row r="128">
          <cell r="K128">
            <v>2000000</v>
          </cell>
          <cell r="L128">
            <v>0</v>
          </cell>
          <cell r="M128">
            <v>6100</v>
          </cell>
        </row>
        <row r="129">
          <cell r="K129">
            <v>2000000</v>
          </cell>
          <cell r="L129">
            <v>0</v>
          </cell>
          <cell r="M129">
            <v>6100</v>
          </cell>
        </row>
        <row r="130">
          <cell r="K130">
            <v>2000000</v>
          </cell>
          <cell r="L130">
            <v>0</v>
          </cell>
          <cell r="M130">
            <v>6100</v>
          </cell>
        </row>
        <row r="131">
          <cell r="K131">
            <v>2000000</v>
          </cell>
          <cell r="L131">
            <v>0</v>
          </cell>
          <cell r="M131">
            <v>6100</v>
          </cell>
        </row>
        <row r="132">
          <cell r="K132">
            <v>2000000</v>
          </cell>
          <cell r="L132">
            <v>0</v>
          </cell>
          <cell r="M132">
            <v>6100</v>
          </cell>
        </row>
        <row r="133">
          <cell r="K133">
            <v>2000000</v>
          </cell>
          <cell r="L133">
            <v>0</v>
          </cell>
          <cell r="M133">
            <v>6100</v>
          </cell>
        </row>
        <row r="134">
          <cell r="K134">
            <v>1900000</v>
          </cell>
          <cell r="L134">
            <v>0</v>
          </cell>
          <cell r="M134">
            <v>6100</v>
          </cell>
        </row>
        <row r="135">
          <cell r="K135">
            <v>1900000</v>
          </cell>
          <cell r="L135">
            <v>0</v>
          </cell>
          <cell r="M135">
            <v>6100</v>
          </cell>
        </row>
        <row r="136">
          <cell r="K136">
            <v>1900000</v>
          </cell>
          <cell r="L136">
            <v>0</v>
          </cell>
          <cell r="M136">
            <v>6100</v>
          </cell>
        </row>
        <row r="137">
          <cell r="K137">
            <v>1900000</v>
          </cell>
          <cell r="L137">
            <v>0</v>
          </cell>
          <cell r="M137">
            <v>6100</v>
          </cell>
        </row>
        <row r="138">
          <cell r="K138">
            <v>1900000</v>
          </cell>
          <cell r="L138">
            <v>0</v>
          </cell>
          <cell r="M138">
            <v>6100</v>
          </cell>
        </row>
        <row r="139">
          <cell r="K139">
            <v>1900000</v>
          </cell>
          <cell r="L139">
            <v>0</v>
          </cell>
          <cell r="M139">
            <v>6100</v>
          </cell>
        </row>
        <row r="140">
          <cell r="K140">
            <v>1900000</v>
          </cell>
          <cell r="L140">
            <v>0</v>
          </cell>
          <cell r="M140">
            <v>6100</v>
          </cell>
        </row>
        <row r="141">
          <cell r="K141">
            <v>1900000</v>
          </cell>
          <cell r="L141">
            <v>0</v>
          </cell>
          <cell r="M141">
            <v>6100</v>
          </cell>
        </row>
        <row r="142">
          <cell r="K142">
            <v>1900000</v>
          </cell>
          <cell r="L142">
            <v>0</v>
          </cell>
          <cell r="M142">
            <v>6100</v>
          </cell>
        </row>
        <row r="143">
          <cell r="K143">
            <v>1900000</v>
          </cell>
          <cell r="L143">
            <v>0</v>
          </cell>
          <cell r="M143">
            <v>6100</v>
          </cell>
        </row>
        <row r="144">
          <cell r="K144">
            <v>1900000</v>
          </cell>
          <cell r="L144">
            <v>0</v>
          </cell>
          <cell r="M144">
            <v>6100</v>
          </cell>
        </row>
        <row r="145">
          <cell r="K145">
            <v>1900000</v>
          </cell>
          <cell r="L145">
            <v>0</v>
          </cell>
          <cell r="M145">
            <v>6100</v>
          </cell>
        </row>
        <row r="146">
          <cell r="K146">
            <v>1900000</v>
          </cell>
          <cell r="L146">
            <v>0</v>
          </cell>
          <cell r="M146">
            <v>6100</v>
          </cell>
        </row>
        <row r="147">
          <cell r="K147">
            <v>1900000</v>
          </cell>
          <cell r="L147">
            <v>0</v>
          </cell>
          <cell r="M147">
            <v>6100</v>
          </cell>
        </row>
        <row r="148">
          <cell r="K148">
            <v>1900000</v>
          </cell>
          <cell r="L148">
            <v>0</v>
          </cell>
          <cell r="M148">
            <v>6100</v>
          </cell>
        </row>
        <row r="149">
          <cell r="K149">
            <v>1900000</v>
          </cell>
          <cell r="L149">
            <v>0</v>
          </cell>
          <cell r="M149">
            <v>6100</v>
          </cell>
        </row>
        <row r="150">
          <cell r="K150">
            <v>1800000</v>
          </cell>
          <cell r="L150">
            <v>0</v>
          </cell>
          <cell r="M150">
            <v>6100</v>
          </cell>
        </row>
        <row r="151">
          <cell r="K151">
            <v>1800000</v>
          </cell>
          <cell r="L151">
            <v>0</v>
          </cell>
          <cell r="M151">
            <v>6100</v>
          </cell>
        </row>
        <row r="152">
          <cell r="K152">
            <v>1800000</v>
          </cell>
          <cell r="L152">
            <v>0</v>
          </cell>
          <cell r="M152">
            <v>6100</v>
          </cell>
        </row>
        <row r="153">
          <cell r="K153">
            <v>1800000</v>
          </cell>
          <cell r="L153">
            <v>0</v>
          </cell>
          <cell r="M153">
            <v>6100</v>
          </cell>
        </row>
        <row r="154">
          <cell r="K154">
            <v>1800000</v>
          </cell>
          <cell r="L154">
            <v>0</v>
          </cell>
          <cell r="M154">
            <v>6100</v>
          </cell>
        </row>
        <row r="155">
          <cell r="K155">
            <v>1800000</v>
          </cell>
          <cell r="L155">
            <v>0</v>
          </cell>
          <cell r="M155">
            <v>6100</v>
          </cell>
        </row>
        <row r="156">
          <cell r="K156">
            <v>1800000</v>
          </cell>
          <cell r="L156">
            <v>0</v>
          </cell>
          <cell r="M156">
            <v>6100</v>
          </cell>
        </row>
        <row r="157">
          <cell r="K157">
            <v>1800000</v>
          </cell>
          <cell r="L157">
            <v>0</v>
          </cell>
          <cell r="M157">
            <v>6100</v>
          </cell>
        </row>
        <row r="158">
          <cell r="K158">
            <v>1800000</v>
          </cell>
          <cell r="L158">
            <v>0</v>
          </cell>
          <cell r="M158">
            <v>6100</v>
          </cell>
        </row>
        <row r="159">
          <cell r="K159">
            <v>1800000</v>
          </cell>
          <cell r="L159">
            <v>0</v>
          </cell>
          <cell r="M159">
            <v>6100</v>
          </cell>
        </row>
        <row r="160">
          <cell r="K160">
            <v>1800000</v>
          </cell>
          <cell r="L160">
            <v>0</v>
          </cell>
          <cell r="M160">
            <v>6100</v>
          </cell>
        </row>
        <row r="161">
          <cell r="K161">
            <v>1800000</v>
          </cell>
          <cell r="L161">
            <v>0</v>
          </cell>
          <cell r="M161">
            <v>6100</v>
          </cell>
        </row>
        <row r="162">
          <cell r="K162">
            <v>1800000</v>
          </cell>
          <cell r="L162">
            <v>0</v>
          </cell>
          <cell r="M162">
            <v>6100</v>
          </cell>
        </row>
        <row r="163">
          <cell r="K163">
            <v>1800000</v>
          </cell>
          <cell r="L163">
            <v>0</v>
          </cell>
          <cell r="M163">
            <v>6100</v>
          </cell>
        </row>
        <row r="164">
          <cell r="K164">
            <v>1800000</v>
          </cell>
          <cell r="L164">
            <v>0</v>
          </cell>
          <cell r="M164">
            <v>6100</v>
          </cell>
        </row>
        <row r="165">
          <cell r="K165">
            <v>1800000</v>
          </cell>
          <cell r="L165">
            <v>0</v>
          </cell>
          <cell r="M165">
            <v>6100</v>
          </cell>
        </row>
        <row r="166">
          <cell r="K166">
            <v>1800000</v>
          </cell>
          <cell r="L166">
            <v>0</v>
          </cell>
          <cell r="M166">
            <v>6100</v>
          </cell>
        </row>
        <row r="167">
          <cell r="K167">
            <v>1800000</v>
          </cell>
          <cell r="L167">
            <v>0</v>
          </cell>
          <cell r="M167">
            <v>6100</v>
          </cell>
        </row>
        <row r="168">
          <cell r="K168">
            <v>1800000</v>
          </cell>
          <cell r="L168">
            <v>0</v>
          </cell>
          <cell r="M168">
            <v>6100</v>
          </cell>
        </row>
        <row r="169">
          <cell r="K169">
            <v>1700000</v>
          </cell>
          <cell r="L169">
            <v>0</v>
          </cell>
          <cell r="M169">
            <v>6100</v>
          </cell>
        </row>
        <row r="170">
          <cell r="K170">
            <v>1700000</v>
          </cell>
          <cell r="L170">
            <v>0</v>
          </cell>
          <cell r="M170">
            <v>6100</v>
          </cell>
        </row>
        <row r="171">
          <cell r="K171">
            <v>1700000</v>
          </cell>
          <cell r="L171">
            <v>0</v>
          </cell>
          <cell r="M171">
            <v>6100</v>
          </cell>
        </row>
        <row r="172">
          <cell r="K172">
            <v>1700000</v>
          </cell>
          <cell r="L172">
            <v>0</v>
          </cell>
          <cell r="M172">
            <v>6100</v>
          </cell>
        </row>
        <row r="173">
          <cell r="K173">
            <v>1700000</v>
          </cell>
          <cell r="L173">
            <v>0</v>
          </cell>
          <cell r="M173">
            <v>6100</v>
          </cell>
        </row>
        <row r="174">
          <cell r="K174">
            <v>1700000</v>
          </cell>
          <cell r="L174">
            <v>0</v>
          </cell>
          <cell r="M174">
            <v>6100</v>
          </cell>
        </row>
        <row r="175">
          <cell r="K175">
            <v>1700000</v>
          </cell>
          <cell r="L175">
            <v>0</v>
          </cell>
          <cell r="M175">
            <v>6100</v>
          </cell>
        </row>
        <row r="176">
          <cell r="K176">
            <v>1700000</v>
          </cell>
          <cell r="L176">
            <v>0</v>
          </cell>
          <cell r="M176">
            <v>6100</v>
          </cell>
        </row>
        <row r="177">
          <cell r="K177">
            <v>1700000</v>
          </cell>
          <cell r="L177">
            <v>0</v>
          </cell>
          <cell r="M177">
            <v>6100</v>
          </cell>
        </row>
        <row r="178">
          <cell r="K178">
            <v>1700000</v>
          </cell>
          <cell r="L178">
            <v>0</v>
          </cell>
          <cell r="M178">
            <v>6100</v>
          </cell>
        </row>
        <row r="179">
          <cell r="K179">
            <v>1700000</v>
          </cell>
          <cell r="L179">
            <v>0</v>
          </cell>
          <cell r="M179">
            <v>6100</v>
          </cell>
        </row>
        <row r="180">
          <cell r="K180">
            <v>1700000</v>
          </cell>
          <cell r="L180">
            <v>0</v>
          </cell>
          <cell r="M180">
            <v>6100</v>
          </cell>
        </row>
        <row r="181">
          <cell r="K181">
            <v>1700000</v>
          </cell>
          <cell r="L181">
            <v>0</v>
          </cell>
          <cell r="M181">
            <v>6100</v>
          </cell>
        </row>
        <row r="182">
          <cell r="K182">
            <v>1700000</v>
          </cell>
          <cell r="L182">
            <v>0</v>
          </cell>
          <cell r="M182">
            <v>6100</v>
          </cell>
        </row>
        <row r="183">
          <cell r="K183">
            <v>1700000</v>
          </cell>
          <cell r="L183">
            <v>0</v>
          </cell>
          <cell r="M183">
            <v>6100</v>
          </cell>
        </row>
        <row r="184">
          <cell r="K184">
            <v>1700000</v>
          </cell>
          <cell r="L184">
            <v>0</v>
          </cell>
          <cell r="M184">
            <v>6100</v>
          </cell>
        </row>
        <row r="185">
          <cell r="K185">
            <v>1600000</v>
          </cell>
          <cell r="L185">
            <v>0</v>
          </cell>
          <cell r="M185">
            <v>6100</v>
          </cell>
        </row>
        <row r="186">
          <cell r="K186">
            <v>1600000</v>
          </cell>
          <cell r="L186">
            <v>0</v>
          </cell>
          <cell r="M186">
            <v>6100</v>
          </cell>
        </row>
        <row r="187">
          <cell r="K187">
            <v>1600000</v>
          </cell>
          <cell r="L187">
            <v>0</v>
          </cell>
          <cell r="M187">
            <v>6100</v>
          </cell>
        </row>
        <row r="188">
          <cell r="K188">
            <v>1600000</v>
          </cell>
          <cell r="L188">
            <v>0</v>
          </cell>
          <cell r="M188">
            <v>6100</v>
          </cell>
        </row>
        <row r="189">
          <cell r="K189">
            <v>1600000</v>
          </cell>
          <cell r="L189">
            <v>0</v>
          </cell>
          <cell r="M189">
            <v>6100</v>
          </cell>
        </row>
        <row r="190">
          <cell r="K190">
            <v>1600000</v>
          </cell>
          <cell r="L190">
            <v>0</v>
          </cell>
          <cell r="M190">
            <v>6100</v>
          </cell>
        </row>
        <row r="191">
          <cell r="K191">
            <v>1600000</v>
          </cell>
          <cell r="L191">
            <v>0</v>
          </cell>
          <cell r="M191">
            <v>6100</v>
          </cell>
        </row>
        <row r="192">
          <cell r="K192">
            <v>1600000</v>
          </cell>
          <cell r="L192">
            <v>0</v>
          </cell>
          <cell r="M192">
            <v>6100</v>
          </cell>
        </row>
        <row r="193">
          <cell r="K193">
            <v>1500000</v>
          </cell>
          <cell r="L193">
            <v>0</v>
          </cell>
          <cell r="M193">
            <v>6100</v>
          </cell>
        </row>
        <row r="194">
          <cell r="K194">
            <v>1500000</v>
          </cell>
          <cell r="L194">
            <v>0</v>
          </cell>
          <cell r="M194">
            <v>6100</v>
          </cell>
        </row>
        <row r="195">
          <cell r="K195">
            <v>1500000</v>
          </cell>
          <cell r="L195">
            <v>0</v>
          </cell>
          <cell r="M195">
            <v>6100</v>
          </cell>
        </row>
        <row r="196">
          <cell r="K196">
            <v>1500000</v>
          </cell>
          <cell r="L196">
            <v>0</v>
          </cell>
          <cell r="M196">
            <v>6100</v>
          </cell>
        </row>
        <row r="197">
          <cell r="K197">
            <v>1500000</v>
          </cell>
          <cell r="L197">
            <v>0</v>
          </cell>
          <cell r="M197">
            <v>6100</v>
          </cell>
        </row>
        <row r="198">
          <cell r="K198">
            <v>1417000</v>
          </cell>
          <cell r="L198">
            <v>0</v>
          </cell>
          <cell r="M198">
            <v>6100</v>
          </cell>
        </row>
        <row r="199">
          <cell r="K199">
            <v>1400000</v>
          </cell>
          <cell r="L199">
            <v>0</v>
          </cell>
          <cell r="M199">
            <v>6100</v>
          </cell>
        </row>
        <row r="200">
          <cell r="K200">
            <v>1400000</v>
          </cell>
          <cell r="L200">
            <v>0</v>
          </cell>
          <cell r="M200">
            <v>6100</v>
          </cell>
        </row>
        <row r="201">
          <cell r="K201">
            <v>1400000</v>
          </cell>
          <cell r="L201">
            <v>0</v>
          </cell>
          <cell r="M201">
            <v>6100</v>
          </cell>
        </row>
        <row r="202">
          <cell r="K202">
            <v>1400000</v>
          </cell>
          <cell r="L202">
            <v>0</v>
          </cell>
          <cell r="M202">
            <v>6100</v>
          </cell>
        </row>
        <row r="203">
          <cell r="K203">
            <v>1400000</v>
          </cell>
          <cell r="L203">
            <v>0</v>
          </cell>
          <cell r="M203">
            <v>6100</v>
          </cell>
        </row>
        <row r="204">
          <cell r="K204">
            <v>1400000</v>
          </cell>
          <cell r="L204">
            <v>0</v>
          </cell>
          <cell r="M204">
            <v>6100</v>
          </cell>
        </row>
        <row r="205">
          <cell r="K205">
            <v>1400000</v>
          </cell>
          <cell r="L205">
            <v>0</v>
          </cell>
          <cell r="M205">
            <v>6100</v>
          </cell>
        </row>
        <row r="206">
          <cell r="K206">
            <v>1400000</v>
          </cell>
          <cell r="L206">
            <v>0</v>
          </cell>
          <cell r="M206">
            <v>6100</v>
          </cell>
        </row>
        <row r="207">
          <cell r="K207">
            <v>1300000</v>
          </cell>
          <cell r="L207">
            <v>0</v>
          </cell>
          <cell r="M207">
            <v>6100</v>
          </cell>
        </row>
        <row r="208">
          <cell r="K208">
            <v>1300000</v>
          </cell>
          <cell r="L208">
            <v>0</v>
          </cell>
          <cell r="M208">
            <v>6100</v>
          </cell>
        </row>
        <row r="209">
          <cell r="K209">
            <v>1300000</v>
          </cell>
          <cell r="L209">
            <v>0</v>
          </cell>
          <cell r="M209">
            <v>6100</v>
          </cell>
        </row>
        <row r="210">
          <cell r="K210">
            <v>1300000</v>
          </cell>
          <cell r="L210">
            <v>0</v>
          </cell>
          <cell r="M210">
            <v>6100</v>
          </cell>
        </row>
        <row r="211">
          <cell r="K211">
            <v>1300000</v>
          </cell>
          <cell r="L211">
            <v>0</v>
          </cell>
          <cell r="M211">
            <v>6100</v>
          </cell>
        </row>
        <row r="212">
          <cell r="K212">
            <v>1300000</v>
          </cell>
          <cell r="L212">
            <v>0</v>
          </cell>
          <cell r="M212">
            <v>6100</v>
          </cell>
        </row>
        <row r="213">
          <cell r="K213">
            <v>1200000</v>
          </cell>
          <cell r="L213">
            <v>0</v>
          </cell>
          <cell r="M213">
            <v>6100</v>
          </cell>
        </row>
        <row r="214">
          <cell r="K214">
            <v>1200000</v>
          </cell>
          <cell r="L214">
            <v>0</v>
          </cell>
          <cell r="M214">
            <v>6100</v>
          </cell>
        </row>
        <row r="215">
          <cell r="K215">
            <v>1200000</v>
          </cell>
          <cell r="L215">
            <v>0</v>
          </cell>
          <cell r="M215">
            <v>6100</v>
          </cell>
        </row>
        <row r="216">
          <cell r="K216">
            <v>1200000</v>
          </cell>
          <cell r="L216">
            <v>0</v>
          </cell>
          <cell r="M216">
            <v>6100</v>
          </cell>
        </row>
        <row r="217">
          <cell r="K217">
            <v>1200000</v>
          </cell>
          <cell r="L217">
            <v>0</v>
          </cell>
          <cell r="M217">
            <v>6100</v>
          </cell>
        </row>
        <row r="218">
          <cell r="K218">
            <v>1200000</v>
          </cell>
          <cell r="L218">
            <v>0</v>
          </cell>
          <cell r="M218">
            <v>6100</v>
          </cell>
        </row>
        <row r="219">
          <cell r="K219">
            <v>1200000</v>
          </cell>
          <cell r="L219">
            <v>0</v>
          </cell>
          <cell r="M219">
            <v>6100</v>
          </cell>
        </row>
        <row r="220">
          <cell r="K220">
            <v>1200000</v>
          </cell>
          <cell r="L220">
            <v>0</v>
          </cell>
          <cell r="M220">
            <v>6100</v>
          </cell>
        </row>
        <row r="221">
          <cell r="K221">
            <v>1200000</v>
          </cell>
          <cell r="L221">
            <v>0</v>
          </cell>
          <cell r="M221">
            <v>6100</v>
          </cell>
        </row>
        <row r="222">
          <cell r="K222">
            <v>1200000</v>
          </cell>
          <cell r="L222">
            <v>0</v>
          </cell>
          <cell r="M222">
            <v>6100</v>
          </cell>
        </row>
        <row r="223">
          <cell r="K223">
            <v>1200000</v>
          </cell>
          <cell r="L223">
            <v>0</v>
          </cell>
          <cell r="M223">
            <v>6100</v>
          </cell>
        </row>
        <row r="224">
          <cell r="K224">
            <v>1200000</v>
          </cell>
          <cell r="L224">
            <v>0</v>
          </cell>
          <cell r="M224">
            <v>6100</v>
          </cell>
        </row>
        <row r="225">
          <cell r="K225">
            <v>1200000</v>
          </cell>
          <cell r="L225">
            <v>0</v>
          </cell>
          <cell r="M225">
            <v>6100</v>
          </cell>
        </row>
        <row r="226">
          <cell r="K226">
            <v>1000000</v>
          </cell>
          <cell r="L226">
            <v>0</v>
          </cell>
          <cell r="M226">
            <v>6100</v>
          </cell>
        </row>
        <row r="227">
          <cell r="K227">
            <v>168848</v>
          </cell>
          <cell r="L227">
            <v>0</v>
          </cell>
          <cell r="M227">
            <v>6100</v>
          </cell>
        </row>
        <row r="228">
          <cell r="K228">
            <v>82900</v>
          </cell>
          <cell r="L228">
            <v>0</v>
          </cell>
          <cell r="M228">
            <v>6100</v>
          </cell>
        </row>
        <row r="229">
          <cell r="K229">
            <v>70000000</v>
          </cell>
          <cell r="L229">
            <v>0</v>
          </cell>
          <cell r="M229">
            <v>6100</v>
          </cell>
        </row>
        <row r="230">
          <cell r="K230">
            <v>55500000</v>
          </cell>
          <cell r="L230">
            <v>0</v>
          </cell>
          <cell r="M230">
            <v>6100</v>
          </cell>
        </row>
        <row r="231">
          <cell r="K231">
            <v>54500000</v>
          </cell>
          <cell r="L231">
            <v>0</v>
          </cell>
          <cell r="M231">
            <v>6100</v>
          </cell>
        </row>
        <row r="232">
          <cell r="K232">
            <v>42950000</v>
          </cell>
          <cell r="L232">
            <v>0</v>
          </cell>
          <cell r="M232">
            <v>6100</v>
          </cell>
        </row>
        <row r="233">
          <cell r="K233">
            <v>35500000</v>
          </cell>
          <cell r="L233">
            <v>0</v>
          </cell>
          <cell r="M233">
            <v>6100</v>
          </cell>
        </row>
        <row r="234">
          <cell r="K234">
            <v>28000000</v>
          </cell>
          <cell r="L234">
            <v>0</v>
          </cell>
          <cell r="M234">
            <v>6100</v>
          </cell>
        </row>
        <row r="235">
          <cell r="K235">
            <v>25000000</v>
          </cell>
          <cell r="L235">
            <v>0</v>
          </cell>
          <cell r="M235">
            <v>6100</v>
          </cell>
        </row>
        <row r="236">
          <cell r="K236">
            <v>22000000</v>
          </cell>
          <cell r="L236">
            <v>0</v>
          </cell>
          <cell r="M236">
            <v>6100</v>
          </cell>
        </row>
        <row r="237">
          <cell r="K237">
            <v>20000000</v>
          </cell>
          <cell r="L237">
            <v>0</v>
          </cell>
          <cell r="M237">
            <v>6100</v>
          </cell>
        </row>
        <row r="238">
          <cell r="K238">
            <v>18000000</v>
          </cell>
          <cell r="L238">
            <v>0</v>
          </cell>
          <cell r="M238">
            <v>6100</v>
          </cell>
        </row>
        <row r="239">
          <cell r="K239">
            <v>15000000</v>
          </cell>
          <cell r="L239">
            <v>0</v>
          </cell>
          <cell r="M239">
            <v>6100</v>
          </cell>
        </row>
        <row r="240">
          <cell r="K240">
            <v>15000000</v>
          </cell>
          <cell r="L240">
            <v>0</v>
          </cell>
          <cell r="M240">
            <v>6100</v>
          </cell>
        </row>
        <row r="241">
          <cell r="K241">
            <v>14106372</v>
          </cell>
          <cell r="L241">
            <v>0</v>
          </cell>
          <cell r="M241">
            <v>6100</v>
          </cell>
        </row>
        <row r="242">
          <cell r="K242">
            <v>13100000</v>
          </cell>
          <cell r="L242">
            <v>0</v>
          </cell>
          <cell r="M242">
            <v>6100</v>
          </cell>
        </row>
        <row r="243">
          <cell r="K243">
            <v>11000000</v>
          </cell>
          <cell r="L243">
            <v>0</v>
          </cell>
          <cell r="M243">
            <v>6100</v>
          </cell>
        </row>
        <row r="244">
          <cell r="K244">
            <v>10100000</v>
          </cell>
          <cell r="L244">
            <v>0</v>
          </cell>
          <cell r="M244">
            <v>6100</v>
          </cell>
        </row>
        <row r="245">
          <cell r="K245">
            <v>10000000</v>
          </cell>
          <cell r="L245">
            <v>0</v>
          </cell>
          <cell r="M245">
            <v>6100</v>
          </cell>
        </row>
        <row r="246">
          <cell r="K246">
            <v>10000000</v>
          </cell>
          <cell r="L246">
            <v>0</v>
          </cell>
          <cell r="M246">
            <v>6100</v>
          </cell>
        </row>
        <row r="247">
          <cell r="K247">
            <v>10000000</v>
          </cell>
          <cell r="L247">
            <v>0</v>
          </cell>
          <cell r="M247">
            <v>6100</v>
          </cell>
        </row>
        <row r="248">
          <cell r="K248">
            <v>9600000</v>
          </cell>
          <cell r="L248">
            <v>0</v>
          </cell>
          <cell r="M248">
            <v>6100</v>
          </cell>
        </row>
        <row r="249">
          <cell r="K249">
            <v>9400000</v>
          </cell>
          <cell r="L249">
            <v>0</v>
          </cell>
          <cell r="M249">
            <v>6100</v>
          </cell>
        </row>
        <row r="250">
          <cell r="K250">
            <v>8100000</v>
          </cell>
          <cell r="L250">
            <v>0</v>
          </cell>
          <cell r="M250">
            <v>6100</v>
          </cell>
        </row>
        <row r="251">
          <cell r="K251">
            <v>8000000</v>
          </cell>
          <cell r="L251">
            <v>0</v>
          </cell>
          <cell r="M251">
            <v>6100</v>
          </cell>
        </row>
        <row r="252">
          <cell r="K252">
            <v>7500000</v>
          </cell>
          <cell r="L252">
            <v>0</v>
          </cell>
          <cell r="M252">
            <v>6100</v>
          </cell>
        </row>
        <row r="253">
          <cell r="K253">
            <v>7000000</v>
          </cell>
          <cell r="L253">
            <v>0</v>
          </cell>
          <cell r="M253">
            <v>6100</v>
          </cell>
        </row>
        <row r="254">
          <cell r="K254">
            <v>6500000</v>
          </cell>
          <cell r="L254">
            <v>0</v>
          </cell>
          <cell r="M254">
            <v>6100</v>
          </cell>
        </row>
        <row r="255">
          <cell r="K255">
            <v>6000000</v>
          </cell>
          <cell r="L255">
            <v>0</v>
          </cell>
          <cell r="M255">
            <v>6100</v>
          </cell>
        </row>
        <row r="256">
          <cell r="K256">
            <v>5600000</v>
          </cell>
          <cell r="L256">
            <v>0</v>
          </cell>
          <cell r="M256">
            <v>6100</v>
          </cell>
        </row>
        <row r="257">
          <cell r="K257">
            <v>5000000</v>
          </cell>
          <cell r="L257">
            <v>0</v>
          </cell>
          <cell r="M257">
            <v>6100</v>
          </cell>
        </row>
        <row r="258">
          <cell r="K258">
            <v>4600000</v>
          </cell>
          <cell r="L258">
            <v>0</v>
          </cell>
          <cell r="M258">
            <v>6100</v>
          </cell>
        </row>
        <row r="259">
          <cell r="K259">
            <v>4000000</v>
          </cell>
          <cell r="L259">
            <v>0</v>
          </cell>
          <cell r="M259">
            <v>6100</v>
          </cell>
        </row>
        <row r="260">
          <cell r="K260">
            <v>4000000</v>
          </cell>
          <cell r="L260">
            <v>0</v>
          </cell>
          <cell r="M260">
            <v>6100</v>
          </cell>
        </row>
        <row r="261">
          <cell r="K261">
            <v>4000000</v>
          </cell>
          <cell r="L261">
            <v>0</v>
          </cell>
          <cell r="M261">
            <v>6100</v>
          </cell>
        </row>
        <row r="262">
          <cell r="K262">
            <v>4000000</v>
          </cell>
          <cell r="L262">
            <v>0</v>
          </cell>
          <cell r="M262">
            <v>6100</v>
          </cell>
        </row>
        <row r="263">
          <cell r="K263">
            <v>4000000</v>
          </cell>
          <cell r="L263">
            <v>0</v>
          </cell>
          <cell r="M263">
            <v>6100</v>
          </cell>
        </row>
        <row r="264">
          <cell r="K264">
            <v>4000000</v>
          </cell>
          <cell r="L264">
            <v>0</v>
          </cell>
          <cell r="M264">
            <v>6100</v>
          </cell>
        </row>
        <row r="265">
          <cell r="K265">
            <v>3000000</v>
          </cell>
          <cell r="L265">
            <v>0</v>
          </cell>
          <cell r="M265">
            <v>6100</v>
          </cell>
        </row>
        <row r="266">
          <cell r="K266">
            <v>3000000</v>
          </cell>
          <cell r="L266">
            <v>0</v>
          </cell>
          <cell r="M266">
            <v>6100</v>
          </cell>
        </row>
        <row r="267">
          <cell r="K267">
            <v>2500000</v>
          </cell>
          <cell r="L267">
            <v>0</v>
          </cell>
          <cell r="M267">
            <v>6100</v>
          </cell>
        </row>
        <row r="268">
          <cell r="K268">
            <v>2500000</v>
          </cell>
          <cell r="L268">
            <v>0</v>
          </cell>
          <cell r="M268">
            <v>6100</v>
          </cell>
        </row>
        <row r="269">
          <cell r="K269">
            <v>2000000</v>
          </cell>
          <cell r="L269">
            <v>0</v>
          </cell>
          <cell r="M269">
            <v>6100</v>
          </cell>
        </row>
        <row r="270">
          <cell r="K270">
            <v>1600000</v>
          </cell>
          <cell r="L270">
            <v>0</v>
          </cell>
          <cell r="M270">
            <v>6100</v>
          </cell>
        </row>
        <row r="271">
          <cell r="K271">
            <v>1000000</v>
          </cell>
          <cell r="L271">
            <v>0</v>
          </cell>
          <cell r="M271">
            <v>6100</v>
          </cell>
        </row>
        <row r="272">
          <cell r="K272">
            <v>1000000</v>
          </cell>
          <cell r="L272">
            <v>0</v>
          </cell>
          <cell r="M272">
            <v>6100</v>
          </cell>
        </row>
        <row r="273">
          <cell r="K273">
            <v>1000000</v>
          </cell>
          <cell r="L273">
            <v>0</v>
          </cell>
          <cell r="M273">
            <v>6100</v>
          </cell>
        </row>
        <row r="274">
          <cell r="K274">
            <v>1000000</v>
          </cell>
          <cell r="L274">
            <v>0</v>
          </cell>
          <cell r="M274">
            <v>6100</v>
          </cell>
        </row>
        <row r="275">
          <cell r="K275">
            <v>1000000</v>
          </cell>
          <cell r="L275">
            <v>0</v>
          </cell>
          <cell r="M275">
            <v>6100</v>
          </cell>
        </row>
        <row r="276">
          <cell r="K276">
            <v>1000000</v>
          </cell>
          <cell r="L276">
            <v>0</v>
          </cell>
          <cell r="M276">
            <v>6100</v>
          </cell>
        </row>
        <row r="277">
          <cell r="K277">
            <v>1000000</v>
          </cell>
          <cell r="L277">
            <v>0</v>
          </cell>
          <cell r="M277">
            <v>6100</v>
          </cell>
        </row>
        <row r="278">
          <cell r="K278">
            <v>800000</v>
          </cell>
          <cell r="L278">
            <v>0</v>
          </cell>
          <cell r="M278">
            <v>6100</v>
          </cell>
        </row>
        <row r="279">
          <cell r="K279">
            <v>800000</v>
          </cell>
          <cell r="L279">
            <v>0</v>
          </cell>
          <cell r="M279">
            <v>6100</v>
          </cell>
        </row>
        <row r="280">
          <cell r="K280">
            <v>600000</v>
          </cell>
          <cell r="L280">
            <v>0</v>
          </cell>
          <cell r="M280">
            <v>6100</v>
          </cell>
        </row>
        <row r="281">
          <cell r="K281">
            <v>600000</v>
          </cell>
          <cell r="L281">
            <v>0</v>
          </cell>
          <cell r="M281">
            <v>6100</v>
          </cell>
        </row>
        <row r="282">
          <cell r="K282">
            <v>400000</v>
          </cell>
          <cell r="L282">
            <v>0</v>
          </cell>
          <cell r="M282">
            <v>6100</v>
          </cell>
        </row>
        <row r="283">
          <cell r="K283">
            <v>200000</v>
          </cell>
          <cell r="L283">
            <v>0</v>
          </cell>
          <cell r="M283">
            <v>6100</v>
          </cell>
        </row>
        <row r="284">
          <cell r="K284">
            <v>22751780</v>
          </cell>
          <cell r="L284">
            <v>0</v>
          </cell>
          <cell r="M284">
            <v>6100</v>
          </cell>
        </row>
        <row r="285">
          <cell r="K285">
            <v>13700000</v>
          </cell>
          <cell r="L285">
            <v>0</v>
          </cell>
          <cell r="M285">
            <v>6100</v>
          </cell>
        </row>
        <row r="286">
          <cell r="K286">
            <v>12000000</v>
          </cell>
          <cell r="L286">
            <v>0</v>
          </cell>
          <cell r="M286">
            <v>6100</v>
          </cell>
        </row>
        <row r="287">
          <cell r="K287">
            <v>10500000</v>
          </cell>
          <cell r="L287">
            <v>0</v>
          </cell>
          <cell r="M287">
            <v>6100</v>
          </cell>
        </row>
        <row r="288">
          <cell r="K288">
            <v>10000000</v>
          </cell>
          <cell r="L288">
            <v>0</v>
          </cell>
          <cell r="M288">
            <v>6100</v>
          </cell>
        </row>
        <row r="289">
          <cell r="K289">
            <v>10000000</v>
          </cell>
          <cell r="L289">
            <v>0</v>
          </cell>
          <cell r="M289">
            <v>6100</v>
          </cell>
        </row>
        <row r="290">
          <cell r="K290">
            <v>8850000</v>
          </cell>
          <cell r="L290">
            <v>0</v>
          </cell>
          <cell r="M290">
            <v>6100</v>
          </cell>
        </row>
        <row r="291">
          <cell r="K291">
            <v>8500000</v>
          </cell>
          <cell r="L291">
            <v>0</v>
          </cell>
          <cell r="M291">
            <v>6100</v>
          </cell>
        </row>
        <row r="292">
          <cell r="K292">
            <v>6700000</v>
          </cell>
          <cell r="L292">
            <v>0</v>
          </cell>
          <cell r="M292">
            <v>6100</v>
          </cell>
        </row>
        <row r="293">
          <cell r="K293">
            <v>5050000</v>
          </cell>
          <cell r="L293">
            <v>0</v>
          </cell>
          <cell r="M293">
            <v>6100</v>
          </cell>
        </row>
        <row r="294">
          <cell r="K294">
            <v>5000000</v>
          </cell>
          <cell r="L294">
            <v>0</v>
          </cell>
          <cell r="M294">
            <v>6100</v>
          </cell>
        </row>
        <row r="295">
          <cell r="K295">
            <v>5000000</v>
          </cell>
          <cell r="L295">
            <v>0</v>
          </cell>
          <cell r="M295">
            <v>6100</v>
          </cell>
        </row>
        <row r="296">
          <cell r="K296">
            <v>5000000</v>
          </cell>
          <cell r="L296">
            <v>0</v>
          </cell>
          <cell r="M296">
            <v>6100</v>
          </cell>
        </row>
        <row r="297">
          <cell r="K297">
            <v>5000000</v>
          </cell>
          <cell r="L297">
            <v>0</v>
          </cell>
          <cell r="M297">
            <v>6100</v>
          </cell>
        </row>
        <row r="298">
          <cell r="K298">
            <v>5000000</v>
          </cell>
          <cell r="L298">
            <v>0</v>
          </cell>
          <cell r="M298">
            <v>6100</v>
          </cell>
        </row>
        <row r="299">
          <cell r="K299">
            <v>5000000</v>
          </cell>
          <cell r="L299">
            <v>0</v>
          </cell>
          <cell r="M299">
            <v>6100</v>
          </cell>
        </row>
        <row r="300">
          <cell r="K300">
            <v>5000000</v>
          </cell>
          <cell r="L300">
            <v>0</v>
          </cell>
          <cell r="M300">
            <v>6100</v>
          </cell>
        </row>
        <row r="301">
          <cell r="K301">
            <v>5000000</v>
          </cell>
          <cell r="L301">
            <v>0</v>
          </cell>
          <cell r="M301">
            <v>6100</v>
          </cell>
        </row>
        <row r="302">
          <cell r="K302">
            <v>5000000</v>
          </cell>
          <cell r="L302">
            <v>0</v>
          </cell>
          <cell r="M302">
            <v>6100</v>
          </cell>
        </row>
        <row r="303">
          <cell r="K303">
            <v>5000000</v>
          </cell>
          <cell r="L303">
            <v>0</v>
          </cell>
          <cell r="M303">
            <v>6100</v>
          </cell>
        </row>
        <row r="304">
          <cell r="K304">
            <v>5000000</v>
          </cell>
          <cell r="L304">
            <v>0</v>
          </cell>
          <cell r="M304">
            <v>6100</v>
          </cell>
        </row>
        <row r="305">
          <cell r="K305">
            <v>5000000</v>
          </cell>
          <cell r="L305">
            <v>0</v>
          </cell>
          <cell r="M305">
            <v>6100</v>
          </cell>
        </row>
        <row r="306">
          <cell r="K306">
            <v>5000000</v>
          </cell>
          <cell r="L306">
            <v>0</v>
          </cell>
          <cell r="M306">
            <v>6100</v>
          </cell>
        </row>
        <row r="307">
          <cell r="K307">
            <v>5000000</v>
          </cell>
          <cell r="L307">
            <v>0</v>
          </cell>
          <cell r="M307">
            <v>6100</v>
          </cell>
        </row>
        <row r="308">
          <cell r="K308">
            <v>5000000</v>
          </cell>
          <cell r="L308">
            <v>0</v>
          </cell>
          <cell r="M308">
            <v>6100</v>
          </cell>
        </row>
        <row r="309">
          <cell r="K309">
            <v>4200000</v>
          </cell>
          <cell r="L309">
            <v>0</v>
          </cell>
          <cell r="M309">
            <v>6100</v>
          </cell>
        </row>
        <row r="310">
          <cell r="K310">
            <v>4000000</v>
          </cell>
          <cell r="L310">
            <v>0</v>
          </cell>
          <cell r="M310">
            <v>6100</v>
          </cell>
        </row>
        <row r="311">
          <cell r="K311">
            <v>3951220</v>
          </cell>
          <cell r="L311">
            <v>0</v>
          </cell>
          <cell r="M311">
            <v>6100</v>
          </cell>
        </row>
        <row r="312">
          <cell r="K312">
            <v>3950000</v>
          </cell>
          <cell r="L312">
            <v>0</v>
          </cell>
          <cell r="M312">
            <v>6100</v>
          </cell>
        </row>
        <row r="313">
          <cell r="K313">
            <v>3950000</v>
          </cell>
          <cell r="L313">
            <v>0</v>
          </cell>
          <cell r="M313">
            <v>6100</v>
          </cell>
        </row>
        <row r="314">
          <cell r="K314">
            <v>3540000</v>
          </cell>
          <cell r="L314">
            <v>0</v>
          </cell>
          <cell r="M314">
            <v>6100</v>
          </cell>
        </row>
        <row r="315">
          <cell r="K315">
            <v>3500000</v>
          </cell>
          <cell r="L315">
            <v>0</v>
          </cell>
          <cell r="M315">
            <v>6100</v>
          </cell>
        </row>
        <row r="316">
          <cell r="K316">
            <v>3500000</v>
          </cell>
          <cell r="L316">
            <v>0</v>
          </cell>
          <cell r="M316">
            <v>6100</v>
          </cell>
        </row>
        <row r="317">
          <cell r="K317">
            <v>3040000</v>
          </cell>
          <cell r="L317">
            <v>0</v>
          </cell>
          <cell r="M317">
            <v>6100</v>
          </cell>
        </row>
        <row r="318">
          <cell r="K318">
            <v>2500000</v>
          </cell>
          <cell r="L318">
            <v>0</v>
          </cell>
          <cell r="M318">
            <v>6100</v>
          </cell>
        </row>
        <row r="319">
          <cell r="K319">
            <v>2000000</v>
          </cell>
          <cell r="L319">
            <v>0</v>
          </cell>
          <cell r="M319">
            <v>6100</v>
          </cell>
        </row>
        <row r="320">
          <cell r="K320">
            <v>2000000</v>
          </cell>
          <cell r="L320">
            <v>0</v>
          </cell>
          <cell r="M320">
            <v>6100</v>
          </cell>
        </row>
        <row r="321">
          <cell r="K321">
            <v>2000000</v>
          </cell>
          <cell r="L321">
            <v>0</v>
          </cell>
          <cell r="M321">
            <v>6100</v>
          </cell>
        </row>
        <row r="322">
          <cell r="K322">
            <v>2000000</v>
          </cell>
          <cell r="L322">
            <v>0</v>
          </cell>
          <cell r="M322">
            <v>6100</v>
          </cell>
        </row>
        <row r="323">
          <cell r="K323">
            <v>2000000</v>
          </cell>
          <cell r="L323">
            <v>0</v>
          </cell>
          <cell r="M323">
            <v>6100</v>
          </cell>
        </row>
        <row r="324">
          <cell r="K324">
            <v>2000000</v>
          </cell>
          <cell r="L324">
            <v>0</v>
          </cell>
          <cell r="M324">
            <v>6100</v>
          </cell>
        </row>
        <row r="325">
          <cell r="K325">
            <v>2000000</v>
          </cell>
          <cell r="L325">
            <v>0</v>
          </cell>
          <cell r="M325">
            <v>6100</v>
          </cell>
        </row>
        <row r="326">
          <cell r="K326">
            <v>2000000</v>
          </cell>
          <cell r="L326">
            <v>0</v>
          </cell>
          <cell r="M326">
            <v>6100</v>
          </cell>
        </row>
        <row r="327">
          <cell r="K327">
            <v>2000000</v>
          </cell>
          <cell r="L327">
            <v>0</v>
          </cell>
          <cell r="M327">
            <v>6100</v>
          </cell>
        </row>
        <row r="328">
          <cell r="K328">
            <v>2000000</v>
          </cell>
          <cell r="L328">
            <v>0</v>
          </cell>
          <cell r="M328">
            <v>6100</v>
          </cell>
        </row>
        <row r="329">
          <cell r="K329">
            <v>2000000</v>
          </cell>
          <cell r="L329">
            <v>0</v>
          </cell>
          <cell r="M329">
            <v>6100</v>
          </cell>
        </row>
        <row r="330">
          <cell r="K330">
            <v>2000000</v>
          </cell>
          <cell r="L330">
            <v>0</v>
          </cell>
          <cell r="M330">
            <v>6100</v>
          </cell>
        </row>
        <row r="331">
          <cell r="K331">
            <v>2000000</v>
          </cell>
          <cell r="L331">
            <v>0</v>
          </cell>
          <cell r="M331">
            <v>6100</v>
          </cell>
        </row>
        <row r="332">
          <cell r="K332">
            <v>2000000</v>
          </cell>
          <cell r="L332">
            <v>0</v>
          </cell>
          <cell r="M332">
            <v>6100</v>
          </cell>
        </row>
        <row r="333">
          <cell r="K333">
            <v>1800000</v>
          </cell>
          <cell r="L333">
            <v>0</v>
          </cell>
          <cell r="M333">
            <v>6100</v>
          </cell>
        </row>
        <row r="334">
          <cell r="K334">
            <v>1500000</v>
          </cell>
          <cell r="L334">
            <v>0</v>
          </cell>
          <cell r="M334">
            <v>6100</v>
          </cell>
        </row>
        <row r="335">
          <cell r="K335">
            <v>1400000</v>
          </cell>
          <cell r="L335">
            <v>0</v>
          </cell>
          <cell r="M335">
            <v>6100</v>
          </cell>
        </row>
        <row r="336">
          <cell r="K336">
            <v>1360000</v>
          </cell>
          <cell r="L336">
            <v>0</v>
          </cell>
          <cell r="M336">
            <v>6100</v>
          </cell>
        </row>
        <row r="337">
          <cell r="K337">
            <v>1200000</v>
          </cell>
          <cell r="L337">
            <v>0</v>
          </cell>
          <cell r="M337">
            <v>6100</v>
          </cell>
        </row>
        <row r="338">
          <cell r="K338">
            <v>1150000</v>
          </cell>
          <cell r="L338">
            <v>0</v>
          </cell>
          <cell r="M338">
            <v>6100</v>
          </cell>
        </row>
        <row r="339">
          <cell r="K339">
            <v>1000000</v>
          </cell>
          <cell r="L339">
            <v>0</v>
          </cell>
          <cell r="M339">
            <v>6100</v>
          </cell>
        </row>
        <row r="340">
          <cell r="K340">
            <v>950000</v>
          </cell>
          <cell r="L340">
            <v>0</v>
          </cell>
          <cell r="M340">
            <v>6100</v>
          </cell>
        </row>
        <row r="341">
          <cell r="K341">
            <v>800000</v>
          </cell>
          <cell r="L341">
            <v>0</v>
          </cell>
          <cell r="M341">
            <v>6100</v>
          </cell>
        </row>
        <row r="342">
          <cell r="K342">
            <v>700000</v>
          </cell>
          <cell r="L342">
            <v>0</v>
          </cell>
          <cell r="M342">
            <v>6100</v>
          </cell>
        </row>
        <row r="343">
          <cell r="K343">
            <v>640000</v>
          </cell>
          <cell r="L343">
            <v>0</v>
          </cell>
          <cell r="M343">
            <v>6100</v>
          </cell>
        </row>
        <row r="344">
          <cell r="K344">
            <v>600000</v>
          </cell>
          <cell r="L344">
            <v>0</v>
          </cell>
          <cell r="M344">
            <v>6100</v>
          </cell>
        </row>
        <row r="345">
          <cell r="K345">
            <v>600000</v>
          </cell>
          <cell r="L345">
            <v>0</v>
          </cell>
          <cell r="M345">
            <v>6100</v>
          </cell>
        </row>
        <row r="346">
          <cell r="K346">
            <v>600000</v>
          </cell>
          <cell r="L346">
            <v>0</v>
          </cell>
          <cell r="M346">
            <v>6100</v>
          </cell>
        </row>
        <row r="347">
          <cell r="K347">
            <v>600000</v>
          </cell>
          <cell r="L347">
            <v>0</v>
          </cell>
          <cell r="M347">
            <v>6100</v>
          </cell>
        </row>
        <row r="348">
          <cell r="K348">
            <v>600000</v>
          </cell>
          <cell r="L348">
            <v>0</v>
          </cell>
          <cell r="M348">
            <v>6100</v>
          </cell>
        </row>
        <row r="349">
          <cell r="K349">
            <v>600000</v>
          </cell>
          <cell r="L349">
            <v>0</v>
          </cell>
          <cell r="M349">
            <v>6100</v>
          </cell>
        </row>
        <row r="350">
          <cell r="K350">
            <v>600000</v>
          </cell>
          <cell r="L350">
            <v>0</v>
          </cell>
          <cell r="M350">
            <v>6100</v>
          </cell>
        </row>
        <row r="351">
          <cell r="K351">
            <v>600000</v>
          </cell>
          <cell r="L351">
            <v>0</v>
          </cell>
          <cell r="M351">
            <v>6100</v>
          </cell>
        </row>
        <row r="352">
          <cell r="K352">
            <v>600000</v>
          </cell>
          <cell r="L352">
            <v>0</v>
          </cell>
          <cell r="M352">
            <v>6100</v>
          </cell>
        </row>
        <row r="353">
          <cell r="K353">
            <v>600000</v>
          </cell>
          <cell r="L353">
            <v>0</v>
          </cell>
          <cell r="M353">
            <v>6100</v>
          </cell>
        </row>
        <row r="354">
          <cell r="K354">
            <v>600000</v>
          </cell>
          <cell r="L354">
            <v>0</v>
          </cell>
          <cell r="M354">
            <v>6100</v>
          </cell>
        </row>
        <row r="355">
          <cell r="K355">
            <v>600000</v>
          </cell>
          <cell r="L355">
            <v>0</v>
          </cell>
          <cell r="M355">
            <v>6100</v>
          </cell>
        </row>
        <row r="356">
          <cell r="K356">
            <v>600000</v>
          </cell>
          <cell r="L356">
            <v>0</v>
          </cell>
          <cell r="M356">
            <v>6100</v>
          </cell>
        </row>
        <row r="357">
          <cell r="K357">
            <v>600000</v>
          </cell>
          <cell r="L357">
            <v>0</v>
          </cell>
          <cell r="M357">
            <v>6100</v>
          </cell>
        </row>
        <row r="358">
          <cell r="K358">
            <v>600000</v>
          </cell>
          <cell r="L358">
            <v>0</v>
          </cell>
          <cell r="M358">
            <v>6100</v>
          </cell>
        </row>
        <row r="359">
          <cell r="K359">
            <v>500000</v>
          </cell>
          <cell r="L359">
            <v>0</v>
          </cell>
          <cell r="M359">
            <v>6100</v>
          </cell>
        </row>
        <row r="360">
          <cell r="K360">
            <v>500000</v>
          </cell>
          <cell r="L360">
            <v>0</v>
          </cell>
          <cell r="M360">
            <v>6100</v>
          </cell>
        </row>
        <row r="361">
          <cell r="K361">
            <v>500000</v>
          </cell>
          <cell r="L361">
            <v>0</v>
          </cell>
          <cell r="M361">
            <v>6100</v>
          </cell>
        </row>
        <row r="362">
          <cell r="K362">
            <v>500000</v>
          </cell>
          <cell r="L362">
            <v>0</v>
          </cell>
          <cell r="M362">
            <v>6100</v>
          </cell>
        </row>
        <row r="363">
          <cell r="K363">
            <v>500000</v>
          </cell>
          <cell r="L363">
            <v>0</v>
          </cell>
          <cell r="M363">
            <v>6100</v>
          </cell>
        </row>
        <row r="364">
          <cell r="K364">
            <v>500000</v>
          </cell>
          <cell r="L364">
            <v>0</v>
          </cell>
          <cell r="M364">
            <v>6100</v>
          </cell>
        </row>
        <row r="365">
          <cell r="K365">
            <v>200000</v>
          </cell>
          <cell r="L365">
            <v>0</v>
          </cell>
          <cell r="M365">
            <v>6100</v>
          </cell>
        </row>
        <row r="366">
          <cell r="K366">
            <v>200000</v>
          </cell>
          <cell r="L366">
            <v>0</v>
          </cell>
          <cell r="M366">
            <v>6100</v>
          </cell>
        </row>
        <row r="367">
          <cell r="K367">
            <v>100000</v>
          </cell>
          <cell r="L367">
            <v>0</v>
          </cell>
          <cell r="M367">
            <v>6100</v>
          </cell>
        </row>
        <row r="368">
          <cell r="K368">
            <v>50000</v>
          </cell>
          <cell r="L368">
            <v>0</v>
          </cell>
          <cell r="M368">
            <v>6100</v>
          </cell>
        </row>
        <row r="369">
          <cell r="K369">
            <v>50000</v>
          </cell>
          <cell r="L369">
            <v>0</v>
          </cell>
          <cell r="M369">
            <v>6100</v>
          </cell>
        </row>
        <row r="370">
          <cell r="K370">
            <v>50000</v>
          </cell>
          <cell r="L370">
            <v>0</v>
          </cell>
          <cell r="M370">
            <v>6100</v>
          </cell>
        </row>
        <row r="371">
          <cell r="K371">
            <v>50000000</v>
          </cell>
          <cell r="L371">
            <v>0</v>
          </cell>
          <cell r="M371">
            <v>6100</v>
          </cell>
        </row>
        <row r="372">
          <cell r="K372">
            <v>39000000</v>
          </cell>
          <cell r="L372">
            <v>0</v>
          </cell>
          <cell r="M372">
            <v>6100</v>
          </cell>
        </row>
        <row r="373">
          <cell r="K373">
            <v>32060000</v>
          </cell>
          <cell r="L373">
            <v>0</v>
          </cell>
          <cell r="M373">
            <v>6100</v>
          </cell>
        </row>
        <row r="374">
          <cell r="K374">
            <v>32000000</v>
          </cell>
          <cell r="L374">
            <v>0</v>
          </cell>
          <cell r="M374">
            <v>6100</v>
          </cell>
        </row>
        <row r="375">
          <cell r="K375">
            <v>30500000</v>
          </cell>
          <cell r="L375">
            <v>0</v>
          </cell>
          <cell r="M375">
            <v>6100</v>
          </cell>
        </row>
        <row r="376">
          <cell r="K376">
            <v>29800000</v>
          </cell>
          <cell r="L376">
            <v>0</v>
          </cell>
          <cell r="M376">
            <v>6100</v>
          </cell>
        </row>
        <row r="377">
          <cell r="K377">
            <v>17000000</v>
          </cell>
          <cell r="L377">
            <v>0</v>
          </cell>
          <cell r="M377">
            <v>6100</v>
          </cell>
        </row>
        <row r="378">
          <cell r="K378">
            <v>97596</v>
          </cell>
          <cell r="L378">
            <v>0</v>
          </cell>
          <cell r="M378">
            <v>6100</v>
          </cell>
        </row>
        <row r="379">
          <cell r="K379">
            <v>30000000</v>
          </cell>
          <cell r="L379">
            <v>0</v>
          </cell>
          <cell r="M379">
            <v>6300</v>
          </cell>
        </row>
        <row r="380">
          <cell r="K380">
            <v>8100900</v>
          </cell>
          <cell r="L380">
            <v>0</v>
          </cell>
          <cell r="M380">
            <v>6300</v>
          </cell>
        </row>
        <row r="381">
          <cell r="K381">
            <v>95900000</v>
          </cell>
          <cell r="L381">
            <v>0</v>
          </cell>
          <cell r="M381">
            <v>1160</v>
          </cell>
        </row>
        <row r="382">
          <cell r="K382">
            <v>37348244</v>
          </cell>
          <cell r="L382">
            <v>0</v>
          </cell>
          <cell r="M382">
            <v>6000</v>
          </cell>
        </row>
        <row r="383">
          <cell r="K383">
            <v>32786732</v>
          </cell>
          <cell r="L383">
            <v>0</v>
          </cell>
          <cell r="M383">
            <v>6000</v>
          </cell>
        </row>
        <row r="384">
          <cell r="K384">
            <v>24694000</v>
          </cell>
          <cell r="L384">
            <v>0</v>
          </cell>
          <cell r="M384">
            <v>6000</v>
          </cell>
        </row>
        <row r="385">
          <cell r="K385">
            <v>15000000</v>
          </cell>
          <cell r="L385">
            <v>0</v>
          </cell>
          <cell r="M385">
            <v>6000</v>
          </cell>
        </row>
        <row r="386">
          <cell r="K386">
            <v>10000000</v>
          </cell>
          <cell r="L386">
            <v>0</v>
          </cell>
          <cell r="M386">
            <v>6000</v>
          </cell>
        </row>
        <row r="387">
          <cell r="K387">
            <v>6591026</v>
          </cell>
          <cell r="L387">
            <v>0</v>
          </cell>
          <cell r="M387">
            <v>6000</v>
          </cell>
        </row>
        <row r="388">
          <cell r="K388">
            <v>5680105</v>
          </cell>
          <cell r="L388">
            <v>0</v>
          </cell>
          <cell r="M388">
            <v>6000</v>
          </cell>
        </row>
        <row r="389">
          <cell r="K389">
            <v>2168950</v>
          </cell>
          <cell r="L389">
            <v>0</v>
          </cell>
          <cell r="M389">
            <v>6000</v>
          </cell>
        </row>
        <row r="390">
          <cell r="K390">
            <v>1137400</v>
          </cell>
          <cell r="L390">
            <v>0</v>
          </cell>
          <cell r="M390">
            <v>6000</v>
          </cell>
        </row>
        <row r="391">
          <cell r="K391">
            <v>1062494</v>
          </cell>
          <cell r="L391">
            <v>0</v>
          </cell>
          <cell r="M391">
            <v>6000</v>
          </cell>
        </row>
        <row r="392">
          <cell r="K392">
            <v>577997552</v>
          </cell>
          <cell r="L392">
            <v>0</v>
          </cell>
          <cell r="M392">
            <v>1302</v>
          </cell>
        </row>
        <row r="393">
          <cell r="K393">
            <v>112695000</v>
          </cell>
          <cell r="L393">
            <v>0</v>
          </cell>
          <cell r="M393">
            <v>1302</v>
          </cell>
        </row>
        <row r="394">
          <cell r="K394">
            <v>40108940</v>
          </cell>
          <cell r="L394">
            <v>0</v>
          </cell>
          <cell r="M394">
            <v>1302</v>
          </cell>
        </row>
        <row r="395">
          <cell r="K395">
            <v>39065926</v>
          </cell>
          <cell r="L395">
            <v>0</v>
          </cell>
          <cell r="M395">
            <v>1302</v>
          </cell>
        </row>
        <row r="396">
          <cell r="K396">
            <v>27648000</v>
          </cell>
          <cell r="L396">
            <v>0</v>
          </cell>
          <cell r="M396">
            <v>1302</v>
          </cell>
        </row>
        <row r="397">
          <cell r="K397">
            <v>20720000</v>
          </cell>
          <cell r="L397">
            <v>0</v>
          </cell>
          <cell r="M397">
            <v>1302</v>
          </cell>
        </row>
        <row r="398">
          <cell r="K398">
            <v>15416320</v>
          </cell>
          <cell r="L398">
            <v>0</v>
          </cell>
          <cell r="M398">
            <v>1302</v>
          </cell>
        </row>
        <row r="399">
          <cell r="K399">
            <v>12491040</v>
          </cell>
          <cell r="L399">
            <v>0</v>
          </cell>
          <cell r="M399">
            <v>1302</v>
          </cell>
        </row>
        <row r="400">
          <cell r="K400">
            <v>11130000</v>
          </cell>
          <cell r="L400">
            <v>0</v>
          </cell>
          <cell r="M400">
            <v>1302</v>
          </cell>
        </row>
        <row r="401">
          <cell r="K401">
            <v>9287280</v>
          </cell>
          <cell r="L401">
            <v>0</v>
          </cell>
          <cell r="M401">
            <v>1302</v>
          </cell>
        </row>
        <row r="402">
          <cell r="K402">
            <v>7940344</v>
          </cell>
          <cell r="L402">
            <v>0</v>
          </cell>
          <cell r="M402">
            <v>1302</v>
          </cell>
        </row>
        <row r="403">
          <cell r="K403">
            <v>7050000</v>
          </cell>
          <cell r="L403">
            <v>0</v>
          </cell>
          <cell r="M403">
            <v>1302</v>
          </cell>
        </row>
        <row r="404">
          <cell r="K404">
            <v>6120000</v>
          </cell>
          <cell r="L404">
            <v>0</v>
          </cell>
          <cell r="M404">
            <v>1302</v>
          </cell>
        </row>
        <row r="405">
          <cell r="K405">
            <v>5666880</v>
          </cell>
          <cell r="L405">
            <v>0</v>
          </cell>
          <cell r="M405">
            <v>1302</v>
          </cell>
        </row>
        <row r="406">
          <cell r="K406">
            <v>5334451</v>
          </cell>
          <cell r="L406">
            <v>0</v>
          </cell>
          <cell r="M406">
            <v>1302</v>
          </cell>
        </row>
        <row r="407">
          <cell r="K407">
            <v>4586400</v>
          </cell>
          <cell r="L407">
            <v>0</v>
          </cell>
          <cell r="M407">
            <v>1302</v>
          </cell>
        </row>
        <row r="408">
          <cell r="K408">
            <v>3641160</v>
          </cell>
          <cell r="L408">
            <v>0</v>
          </cell>
          <cell r="M408">
            <v>1302</v>
          </cell>
        </row>
        <row r="409">
          <cell r="K409">
            <v>2768000</v>
          </cell>
          <cell r="L409">
            <v>0</v>
          </cell>
          <cell r="M409">
            <v>1302</v>
          </cell>
        </row>
        <row r="410">
          <cell r="K410">
            <v>2393938</v>
          </cell>
          <cell r="L410">
            <v>0</v>
          </cell>
          <cell r="M410">
            <v>1302</v>
          </cell>
        </row>
        <row r="411">
          <cell r="K411">
            <v>2107000</v>
          </cell>
          <cell r="L411">
            <v>0</v>
          </cell>
          <cell r="M411">
            <v>1302</v>
          </cell>
        </row>
        <row r="412">
          <cell r="K412">
            <v>1667000</v>
          </cell>
          <cell r="L412">
            <v>0</v>
          </cell>
          <cell r="M412">
            <v>1302</v>
          </cell>
        </row>
        <row r="413">
          <cell r="K413">
            <v>1479200</v>
          </cell>
          <cell r="L413">
            <v>0</v>
          </cell>
          <cell r="M413">
            <v>1302</v>
          </cell>
        </row>
        <row r="414">
          <cell r="K414">
            <v>1290240</v>
          </cell>
          <cell r="L414">
            <v>0</v>
          </cell>
          <cell r="M414">
            <v>1302</v>
          </cell>
        </row>
        <row r="415">
          <cell r="K415">
            <v>1220000</v>
          </cell>
          <cell r="L415">
            <v>0</v>
          </cell>
          <cell r="M415">
            <v>1302</v>
          </cell>
        </row>
        <row r="416">
          <cell r="K416">
            <v>1206000</v>
          </cell>
          <cell r="L416">
            <v>0</v>
          </cell>
          <cell r="M416">
            <v>1302</v>
          </cell>
        </row>
        <row r="417">
          <cell r="K417">
            <v>1200000</v>
          </cell>
          <cell r="L417">
            <v>0</v>
          </cell>
          <cell r="M417">
            <v>1302</v>
          </cell>
        </row>
        <row r="418">
          <cell r="K418">
            <v>1200000</v>
          </cell>
          <cell r="L418">
            <v>0</v>
          </cell>
          <cell r="M418">
            <v>1302</v>
          </cell>
        </row>
        <row r="419">
          <cell r="K419">
            <v>1051200</v>
          </cell>
          <cell r="L419">
            <v>0</v>
          </cell>
          <cell r="M419">
            <v>1302</v>
          </cell>
        </row>
        <row r="420">
          <cell r="K420">
            <v>1000994</v>
          </cell>
          <cell r="L420">
            <v>0</v>
          </cell>
          <cell r="M420">
            <v>1302</v>
          </cell>
        </row>
        <row r="421">
          <cell r="K421">
            <v>800600</v>
          </cell>
          <cell r="L421">
            <v>0</v>
          </cell>
          <cell r="M421">
            <v>1302</v>
          </cell>
        </row>
        <row r="422">
          <cell r="K422">
            <v>480000</v>
          </cell>
          <cell r="L422">
            <v>0</v>
          </cell>
          <cell r="M422">
            <v>1302</v>
          </cell>
        </row>
        <row r="423">
          <cell r="K423">
            <v>397600</v>
          </cell>
          <cell r="L423">
            <v>0</v>
          </cell>
          <cell r="M423">
            <v>1302</v>
          </cell>
        </row>
        <row r="424">
          <cell r="K424">
            <v>396800</v>
          </cell>
          <cell r="L424">
            <v>0</v>
          </cell>
          <cell r="M424">
            <v>1302</v>
          </cell>
        </row>
        <row r="425">
          <cell r="K425">
            <v>338700</v>
          </cell>
          <cell r="L425">
            <v>0</v>
          </cell>
          <cell r="M425">
            <v>1302</v>
          </cell>
        </row>
        <row r="426">
          <cell r="K426">
            <v>170400</v>
          </cell>
          <cell r="L426">
            <v>0</v>
          </cell>
          <cell r="M426">
            <v>1302</v>
          </cell>
        </row>
        <row r="427">
          <cell r="K427">
            <v>136885</v>
          </cell>
          <cell r="L427">
            <v>0</v>
          </cell>
          <cell r="M427">
            <v>1302</v>
          </cell>
        </row>
        <row r="428">
          <cell r="K428">
            <v>80795750</v>
          </cell>
          <cell r="L428">
            <v>0</v>
          </cell>
          <cell r="M428">
            <v>6100</v>
          </cell>
        </row>
        <row r="429">
          <cell r="K429">
            <v>16111323</v>
          </cell>
          <cell r="L429">
            <v>0</v>
          </cell>
          <cell r="M429">
            <v>6100</v>
          </cell>
        </row>
        <row r="430">
          <cell r="K430">
            <v>15000000</v>
          </cell>
          <cell r="L430">
            <v>0</v>
          </cell>
          <cell r="M430">
            <v>6100</v>
          </cell>
        </row>
        <row r="431">
          <cell r="K431">
            <v>10000000</v>
          </cell>
          <cell r="L431">
            <v>0</v>
          </cell>
          <cell r="M431">
            <v>6100</v>
          </cell>
        </row>
        <row r="432">
          <cell r="K432">
            <v>1367350</v>
          </cell>
          <cell r="L432">
            <v>0</v>
          </cell>
          <cell r="M432">
            <v>6100</v>
          </cell>
        </row>
        <row r="433">
          <cell r="K433">
            <v>85820000</v>
          </cell>
          <cell r="L433">
            <v>0</v>
          </cell>
          <cell r="M433">
            <v>6000</v>
          </cell>
        </row>
        <row r="434">
          <cell r="K434">
            <v>63666621</v>
          </cell>
          <cell r="L434">
            <v>0</v>
          </cell>
          <cell r="M434">
            <v>6000</v>
          </cell>
        </row>
        <row r="435">
          <cell r="K435">
            <v>50000000</v>
          </cell>
          <cell r="L435">
            <v>0</v>
          </cell>
          <cell r="M435">
            <v>6000</v>
          </cell>
        </row>
        <row r="436">
          <cell r="K436">
            <v>40000000</v>
          </cell>
          <cell r="L436">
            <v>0</v>
          </cell>
          <cell r="M436">
            <v>6000</v>
          </cell>
        </row>
        <row r="437">
          <cell r="K437">
            <v>29850000</v>
          </cell>
          <cell r="L437">
            <v>0</v>
          </cell>
          <cell r="M437">
            <v>6000</v>
          </cell>
        </row>
        <row r="438">
          <cell r="K438">
            <v>20844834</v>
          </cell>
          <cell r="L438">
            <v>0</v>
          </cell>
          <cell r="M438">
            <v>6000</v>
          </cell>
        </row>
        <row r="439">
          <cell r="K439">
            <v>19540309</v>
          </cell>
          <cell r="L439">
            <v>0</v>
          </cell>
          <cell r="M439">
            <v>6000</v>
          </cell>
        </row>
        <row r="440">
          <cell r="K440">
            <v>19301600</v>
          </cell>
          <cell r="L440">
            <v>0</v>
          </cell>
          <cell r="M440">
            <v>6000</v>
          </cell>
        </row>
        <row r="441">
          <cell r="K441">
            <v>18153272</v>
          </cell>
          <cell r="L441">
            <v>0</v>
          </cell>
          <cell r="M441">
            <v>6000</v>
          </cell>
        </row>
        <row r="442">
          <cell r="K442">
            <v>8200525</v>
          </cell>
          <cell r="L442">
            <v>0</v>
          </cell>
          <cell r="M442">
            <v>6000</v>
          </cell>
        </row>
        <row r="443">
          <cell r="K443">
            <v>7482130</v>
          </cell>
          <cell r="L443">
            <v>0</v>
          </cell>
          <cell r="M443">
            <v>6000</v>
          </cell>
        </row>
        <row r="444">
          <cell r="K444">
            <v>6091350</v>
          </cell>
          <cell r="L444">
            <v>0</v>
          </cell>
          <cell r="M444">
            <v>6000</v>
          </cell>
        </row>
        <row r="445">
          <cell r="K445">
            <v>5277500</v>
          </cell>
          <cell r="L445">
            <v>0</v>
          </cell>
          <cell r="M445">
            <v>6000</v>
          </cell>
        </row>
        <row r="446">
          <cell r="K446">
            <v>5120000</v>
          </cell>
          <cell r="L446">
            <v>0</v>
          </cell>
          <cell r="M446">
            <v>6000</v>
          </cell>
        </row>
        <row r="447">
          <cell r="K447">
            <v>4980865</v>
          </cell>
          <cell r="L447">
            <v>0</v>
          </cell>
          <cell r="M447">
            <v>6000</v>
          </cell>
        </row>
        <row r="448">
          <cell r="K448">
            <v>3717263</v>
          </cell>
          <cell r="L448">
            <v>0</v>
          </cell>
          <cell r="M448">
            <v>6000</v>
          </cell>
        </row>
        <row r="449">
          <cell r="K449">
            <v>2774706</v>
          </cell>
          <cell r="L449">
            <v>0</v>
          </cell>
          <cell r="M449">
            <v>6000</v>
          </cell>
        </row>
        <row r="450">
          <cell r="K450">
            <v>2210005</v>
          </cell>
          <cell r="L450">
            <v>0</v>
          </cell>
          <cell r="M450">
            <v>6000</v>
          </cell>
        </row>
        <row r="451">
          <cell r="K451">
            <v>1835605</v>
          </cell>
          <cell r="L451">
            <v>0</v>
          </cell>
          <cell r="M451">
            <v>6000</v>
          </cell>
        </row>
        <row r="452">
          <cell r="K452">
            <v>1496540</v>
          </cell>
          <cell r="L452">
            <v>0</v>
          </cell>
          <cell r="M452">
            <v>6000</v>
          </cell>
        </row>
        <row r="453">
          <cell r="K453">
            <v>1000000</v>
          </cell>
          <cell r="L453">
            <v>0</v>
          </cell>
          <cell r="M453">
            <v>6000</v>
          </cell>
        </row>
        <row r="454">
          <cell r="K454">
            <v>650000</v>
          </cell>
          <cell r="L454">
            <v>0</v>
          </cell>
          <cell r="M454">
            <v>6000</v>
          </cell>
        </row>
        <row r="455">
          <cell r="K455">
            <v>500000</v>
          </cell>
          <cell r="L455">
            <v>0</v>
          </cell>
          <cell r="M455">
            <v>6000</v>
          </cell>
        </row>
        <row r="456">
          <cell r="K456">
            <v>208950</v>
          </cell>
          <cell r="L456">
            <v>0</v>
          </cell>
          <cell r="M456">
            <v>6000</v>
          </cell>
        </row>
        <row r="457">
          <cell r="K457">
            <v>116640000</v>
          </cell>
          <cell r="L457">
            <v>0</v>
          </cell>
          <cell r="M457">
            <v>6100</v>
          </cell>
        </row>
        <row r="458">
          <cell r="K458">
            <v>95820000</v>
          </cell>
          <cell r="L458">
            <v>0</v>
          </cell>
          <cell r="M458">
            <v>6100</v>
          </cell>
        </row>
        <row r="459">
          <cell r="K459">
            <v>68898000</v>
          </cell>
          <cell r="L459">
            <v>0</v>
          </cell>
          <cell r="M459">
            <v>6100</v>
          </cell>
        </row>
        <row r="460">
          <cell r="K460">
            <v>63778000</v>
          </cell>
          <cell r="L460">
            <v>0</v>
          </cell>
          <cell r="M460">
            <v>6100</v>
          </cell>
        </row>
        <row r="461">
          <cell r="K461">
            <v>61840000</v>
          </cell>
          <cell r="L461">
            <v>0</v>
          </cell>
          <cell r="M461">
            <v>6100</v>
          </cell>
        </row>
        <row r="462">
          <cell r="K462">
            <v>60913000</v>
          </cell>
          <cell r="L462">
            <v>0</v>
          </cell>
          <cell r="M462">
            <v>6100</v>
          </cell>
        </row>
        <row r="463">
          <cell r="K463">
            <v>60280000</v>
          </cell>
          <cell r="L463">
            <v>0</v>
          </cell>
          <cell r="M463">
            <v>6100</v>
          </cell>
        </row>
        <row r="464">
          <cell r="K464">
            <v>58478000</v>
          </cell>
          <cell r="L464">
            <v>0</v>
          </cell>
          <cell r="M464">
            <v>6100</v>
          </cell>
        </row>
        <row r="465">
          <cell r="K465">
            <v>57620000</v>
          </cell>
          <cell r="L465">
            <v>0</v>
          </cell>
          <cell r="M465">
            <v>6100</v>
          </cell>
        </row>
        <row r="466">
          <cell r="K466">
            <v>57140000</v>
          </cell>
          <cell r="L466">
            <v>0</v>
          </cell>
          <cell r="M466">
            <v>6100</v>
          </cell>
        </row>
        <row r="467">
          <cell r="K467">
            <v>56618000</v>
          </cell>
          <cell r="L467">
            <v>0</v>
          </cell>
          <cell r="M467">
            <v>6100</v>
          </cell>
        </row>
        <row r="468">
          <cell r="K468">
            <v>56378000</v>
          </cell>
          <cell r="L468">
            <v>0</v>
          </cell>
          <cell r="M468">
            <v>6100</v>
          </cell>
        </row>
        <row r="469">
          <cell r="K469">
            <v>54334000</v>
          </cell>
          <cell r="L469">
            <v>0</v>
          </cell>
          <cell r="M469">
            <v>6100</v>
          </cell>
        </row>
        <row r="470">
          <cell r="K470">
            <v>54058000</v>
          </cell>
          <cell r="L470">
            <v>0</v>
          </cell>
          <cell r="M470">
            <v>6100</v>
          </cell>
        </row>
        <row r="471">
          <cell r="K471">
            <v>53850000</v>
          </cell>
          <cell r="L471">
            <v>0</v>
          </cell>
          <cell r="M471">
            <v>6100</v>
          </cell>
        </row>
        <row r="472">
          <cell r="K472">
            <v>52920000</v>
          </cell>
          <cell r="L472">
            <v>0</v>
          </cell>
          <cell r="M472">
            <v>6100</v>
          </cell>
        </row>
        <row r="473">
          <cell r="K473">
            <v>52900000</v>
          </cell>
          <cell r="L473">
            <v>0</v>
          </cell>
          <cell r="M473">
            <v>6100</v>
          </cell>
        </row>
        <row r="474">
          <cell r="K474">
            <v>52498000</v>
          </cell>
          <cell r="L474">
            <v>0</v>
          </cell>
          <cell r="M474">
            <v>6100</v>
          </cell>
        </row>
        <row r="475">
          <cell r="K475">
            <v>51920000</v>
          </cell>
          <cell r="L475">
            <v>0</v>
          </cell>
          <cell r="M475">
            <v>6100</v>
          </cell>
        </row>
        <row r="476">
          <cell r="K476">
            <v>51920000</v>
          </cell>
          <cell r="L476">
            <v>0</v>
          </cell>
          <cell r="M476">
            <v>6100</v>
          </cell>
        </row>
        <row r="477">
          <cell r="K477">
            <v>51920000</v>
          </cell>
          <cell r="L477">
            <v>0</v>
          </cell>
          <cell r="M477">
            <v>6100</v>
          </cell>
        </row>
        <row r="478">
          <cell r="K478">
            <v>51240000</v>
          </cell>
          <cell r="L478">
            <v>0</v>
          </cell>
          <cell r="M478">
            <v>6100</v>
          </cell>
        </row>
        <row r="479">
          <cell r="K479">
            <v>50660000</v>
          </cell>
          <cell r="L479">
            <v>0</v>
          </cell>
          <cell r="M479">
            <v>6100</v>
          </cell>
        </row>
        <row r="480">
          <cell r="K480">
            <v>50160000</v>
          </cell>
          <cell r="L480">
            <v>0</v>
          </cell>
          <cell r="M480">
            <v>6100</v>
          </cell>
        </row>
        <row r="481">
          <cell r="K481">
            <v>50060000</v>
          </cell>
          <cell r="L481">
            <v>0</v>
          </cell>
          <cell r="M481">
            <v>6100</v>
          </cell>
        </row>
        <row r="482">
          <cell r="K482">
            <v>49860000</v>
          </cell>
          <cell r="L482">
            <v>0</v>
          </cell>
          <cell r="M482">
            <v>6100</v>
          </cell>
        </row>
        <row r="483">
          <cell r="K483">
            <v>49380000</v>
          </cell>
          <cell r="L483">
            <v>0</v>
          </cell>
          <cell r="M483">
            <v>6100</v>
          </cell>
        </row>
        <row r="484">
          <cell r="K484">
            <v>49258000</v>
          </cell>
          <cell r="L484">
            <v>0</v>
          </cell>
          <cell r="M484">
            <v>6100</v>
          </cell>
        </row>
        <row r="485">
          <cell r="K485">
            <v>49080000</v>
          </cell>
          <cell r="L485">
            <v>0</v>
          </cell>
          <cell r="M485">
            <v>6100</v>
          </cell>
        </row>
        <row r="486">
          <cell r="K486">
            <v>48980000</v>
          </cell>
          <cell r="L486">
            <v>0</v>
          </cell>
          <cell r="M486">
            <v>6100</v>
          </cell>
        </row>
        <row r="487">
          <cell r="K487">
            <v>48880000</v>
          </cell>
          <cell r="L487">
            <v>0</v>
          </cell>
          <cell r="M487">
            <v>6100</v>
          </cell>
        </row>
        <row r="488">
          <cell r="K488">
            <v>48680000</v>
          </cell>
          <cell r="L488">
            <v>0</v>
          </cell>
          <cell r="M488">
            <v>6100</v>
          </cell>
        </row>
        <row r="489">
          <cell r="K489">
            <v>48500000</v>
          </cell>
          <cell r="L489">
            <v>0</v>
          </cell>
          <cell r="M489">
            <v>6100</v>
          </cell>
        </row>
        <row r="490">
          <cell r="K490">
            <v>48400000</v>
          </cell>
          <cell r="L490">
            <v>0</v>
          </cell>
          <cell r="M490">
            <v>6100</v>
          </cell>
        </row>
        <row r="491">
          <cell r="K491">
            <v>47520000</v>
          </cell>
          <cell r="L491">
            <v>0</v>
          </cell>
          <cell r="M491">
            <v>6100</v>
          </cell>
        </row>
        <row r="492">
          <cell r="K492">
            <v>47320000</v>
          </cell>
          <cell r="L492">
            <v>0</v>
          </cell>
          <cell r="M492">
            <v>6100</v>
          </cell>
        </row>
        <row r="493">
          <cell r="K493">
            <v>46934000</v>
          </cell>
          <cell r="L493">
            <v>0</v>
          </cell>
          <cell r="M493">
            <v>6100</v>
          </cell>
        </row>
        <row r="494">
          <cell r="K494">
            <v>46720000</v>
          </cell>
          <cell r="L494">
            <v>0</v>
          </cell>
          <cell r="M494">
            <v>6100</v>
          </cell>
        </row>
        <row r="495">
          <cell r="K495">
            <v>46520000</v>
          </cell>
          <cell r="L495">
            <v>0</v>
          </cell>
          <cell r="M495">
            <v>6100</v>
          </cell>
        </row>
        <row r="496">
          <cell r="K496">
            <v>46520000</v>
          </cell>
          <cell r="L496">
            <v>0</v>
          </cell>
          <cell r="M496">
            <v>6100</v>
          </cell>
        </row>
        <row r="497">
          <cell r="K497">
            <v>46520000</v>
          </cell>
          <cell r="L497">
            <v>0</v>
          </cell>
          <cell r="M497">
            <v>6100</v>
          </cell>
        </row>
        <row r="498">
          <cell r="K498">
            <v>46520000</v>
          </cell>
          <cell r="L498">
            <v>0</v>
          </cell>
          <cell r="M498">
            <v>6100</v>
          </cell>
        </row>
        <row r="499">
          <cell r="K499">
            <v>46420000</v>
          </cell>
          <cell r="L499">
            <v>0</v>
          </cell>
          <cell r="M499">
            <v>6100</v>
          </cell>
        </row>
        <row r="500">
          <cell r="K500">
            <v>46420000</v>
          </cell>
          <cell r="L500">
            <v>0</v>
          </cell>
          <cell r="M500">
            <v>6100</v>
          </cell>
        </row>
        <row r="501">
          <cell r="K501">
            <v>45940000</v>
          </cell>
          <cell r="L501">
            <v>0</v>
          </cell>
          <cell r="M501">
            <v>6100</v>
          </cell>
        </row>
        <row r="502">
          <cell r="K502">
            <v>45360000</v>
          </cell>
          <cell r="L502">
            <v>0</v>
          </cell>
          <cell r="M502">
            <v>6100</v>
          </cell>
        </row>
        <row r="503">
          <cell r="K503">
            <v>45060000</v>
          </cell>
          <cell r="L503">
            <v>0</v>
          </cell>
          <cell r="M503">
            <v>6100</v>
          </cell>
        </row>
        <row r="504">
          <cell r="K504">
            <v>45060000</v>
          </cell>
          <cell r="L504">
            <v>0</v>
          </cell>
          <cell r="M504">
            <v>6100</v>
          </cell>
        </row>
        <row r="505">
          <cell r="K505">
            <v>44080000</v>
          </cell>
          <cell r="L505">
            <v>0</v>
          </cell>
          <cell r="M505">
            <v>6100</v>
          </cell>
        </row>
        <row r="506">
          <cell r="K506">
            <v>43680000</v>
          </cell>
          <cell r="L506">
            <v>0</v>
          </cell>
          <cell r="M506">
            <v>6100</v>
          </cell>
        </row>
        <row r="507">
          <cell r="K507">
            <v>43580000</v>
          </cell>
          <cell r="L507">
            <v>0</v>
          </cell>
          <cell r="M507">
            <v>6100</v>
          </cell>
        </row>
        <row r="508">
          <cell r="K508">
            <v>43380000</v>
          </cell>
          <cell r="L508">
            <v>0</v>
          </cell>
          <cell r="M508">
            <v>6100</v>
          </cell>
        </row>
        <row r="509">
          <cell r="K509">
            <v>43280000</v>
          </cell>
          <cell r="L509">
            <v>0</v>
          </cell>
          <cell r="M509">
            <v>6100</v>
          </cell>
        </row>
        <row r="510">
          <cell r="K510">
            <v>43180000</v>
          </cell>
          <cell r="L510">
            <v>0</v>
          </cell>
          <cell r="M510">
            <v>6100</v>
          </cell>
        </row>
        <row r="511">
          <cell r="K511">
            <v>42200000</v>
          </cell>
          <cell r="L511">
            <v>0</v>
          </cell>
          <cell r="M511">
            <v>6100</v>
          </cell>
        </row>
        <row r="512">
          <cell r="K512">
            <v>41720000</v>
          </cell>
          <cell r="L512">
            <v>0</v>
          </cell>
          <cell r="M512">
            <v>6100</v>
          </cell>
        </row>
        <row r="513">
          <cell r="K513">
            <v>41220000</v>
          </cell>
          <cell r="L513">
            <v>0</v>
          </cell>
          <cell r="M513">
            <v>6100</v>
          </cell>
        </row>
        <row r="514">
          <cell r="K514">
            <v>39360000</v>
          </cell>
          <cell r="L514">
            <v>0</v>
          </cell>
          <cell r="M514">
            <v>6100</v>
          </cell>
        </row>
        <row r="515">
          <cell r="K515">
            <v>39360000</v>
          </cell>
          <cell r="L515">
            <v>0</v>
          </cell>
          <cell r="M515">
            <v>6100</v>
          </cell>
        </row>
        <row r="516">
          <cell r="K516">
            <v>37513000</v>
          </cell>
          <cell r="L516">
            <v>0</v>
          </cell>
          <cell r="M516">
            <v>6100</v>
          </cell>
        </row>
        <row r="517">
          <cell r="K517">
            <v>37200000</v>
          </cell>
          <cell r="L517">
            <v>0</v>
          </cell>
          <cell r="M517">
            <v>6100</v>
          </cell>
        </row>
        <row r="518">
          <cell r="K518">
            <v>37000000</v>
          </cell>
          <cell r="L518">
            <v>0</v>
          </cell>
          <cell r="M518">
            <v>6100</v>
          </cell>
        </row>
        <row r="519">
          <cell r="K519">
            <v>37000000</v>
          </cell>
          <cell r="L519">
            <v>0</v>
          </cell>
          <cell r="M519">
            <v>6100</v>
          </cell>
        </row>
        <row r="520">
          <cell r="K520">
            <v>34640000</v>
          </cell>
          <cell r="L520">
            <v>0</v>
          </cell>
          <cell r="M520">
            <v>6100</v>
          </cell>
        </row>
        <row r="521">
          <cell r="K521">
            <v>34540000</v>
          </cell>
          <cell r="L521">
            <v>0</v>
          </cell>
          <cell r="M521">
            <v>6100</v>
          </cell>
        </row>
        <row r="522">
          <cell r="K522">
            <v>27600000</v>
          </cell>
          <cell r="L522">
            <v>0</v>
          </cell>
          <cell r="M522">
            <v>6100</v>
          </cell>
        </row>
        <row r="523">
          <cell r="K523">
            <v>26200000</v>
          </cell>
          <cell r="L523">
            <v>0</v>
          </cell>
          <cell r="M523">
            <v>6100</v>
          </cell>
        </row>
        <row r="524">
          <cell r="K524">
            <v>25860000</v>
          </cell>
          <cell r="L524">
            <v>0</v>
          </cell>
          <cell r="M524">
            <v>6100</v>
          </cell>
        </row>
        <row r="525">
          <cell r="K525">
            <v>25120000</v>
          </cell>
          <cell r="L525">
            <v>0</v>
          </cell>
          <cell r="M525">
            <v>6100</v>
          </cell>
        </row>
        <row r="526">
          <cell r="K526">
            <v>24790000</v>
          </cell>
          <cell r="L526">
            <v>0</v>
          </cell>
          <cell r="M526">
            <v>6100</v>
          </cell>
        </row>
        <row r="527">
          <cell r="K527">
            <v>24540000</v>
          </cell>
          <cell r="L527">
            <v>0</v>
          </cell>
          <cell r="M527">
            <v>6100</v>
          </cell>
        </row>
        <row r="528">
          <cell r="K528">
            <v>24260000</v>
          </cell>
          <cell r="L528">
            <v>0</v>
          </cell>
          <cell r="M528">
            <v>6100</v>
          </cell>
        </row>
        <row r="529">
          <cell r="K529">
            <v>23990000</v>
          </cell>
          <cell r="L529">
            <v>0</v>
          </cell>
          <cell r="M529">
            <v>6100</v>
          </cell>
        </row>
        <row r="530">
          <cell r="K530">
            <v>23457000</v>
          </cell>
          <cell r="L530">
            <v>0</v>
          </cell>
          <cell r="M530">
            <v>6100</v>
          </cell>
        </row>
        <row r="531">
          <cell r="K531">
            <v>9551280</v>
          </cell>
          <cell r="L531">
            <v>0</v>
          </cell>
          <cell r="M531">
            <v>6100</v>
          </cell>
        </row>
        <row r="532">
          <cell r="K532">
            <v>4598771</v>
          </cell>
          <cell r="L532">
            <v>0</v>
          </cell>
          <cell r="M532">
            <v>6100</v>
          </cell>
        </row>
        <row r="533">
          <cell r="K533">
            <v>1158000</v>
          </cell>
          <cell r="L533">
            <v>0</v>
          </cell>
          <cell r="M533">
            <v>6100</v>
          </cell>
        </row>
        <row r="534">
          <cell r="K534">
            <v>1158000</v>
          </cell>
          <cell r="L534">
            <v>0</v>
          </cell>
          <cell r="M534">
            <v>6100</v>
          </cell>
        </row>
        <row r="535">
          <cell r="K535">
            <v>1000000</v>
          </cell>
          <cell r="L535">
            <v>0</v>
          </cell>
          <cell r="M535">
            <v>6100</v>
          </cell>
        </row>
        <row r="536">
          <cell r="K536">
            <v>697000</v>
          </cell>
          <cell r="L536">
            <v>0</v>
          </cell>
          <cell r="M536">
            <v>6100</v>
          </cell>
        </row>
        <row r="537">
          <cell r="K537">
            <v>697000</v>
          </cell>
          <cell r="L537">
            <v>0</v>
          </cell>
          <cell r="M537">
            <v>6100</v>
          </cell>
        </row>
        <row r="538">
          <cell r="K538">
            <v>697000</v>
          </cell>
          <cell r="L538">
            <v>0</v>
          </cell>
          <cell r="M538">
            <v>6100</v>
          </cell>
        </row>
        <row r="539">
          <cell r="K539">
            <v>6809784919</v>
          </cell>
          <cell r="L539">
            <v>0</v>
          </cell>
          <cell r="M539">
            <v>7300</v>
          </cell>
        </row>
        <row r="540">
          <cell r="K540">
            <v>3114183181</v>
          </cell>
          <cell r="L540">
            <v>0</v>
          </cell>
          <cell r="M540">
            <v>7300</v>
          </cell>
        </row>
        <row r="541">
          <cell r="K541">
            <v>97369233269</v>
          </cell>
          <cell r="L541">
            <v>0</v>
          </cell>
          <cell r="M541">
            <v>7200</v>
          </cell>
        </row>
        <row r="542">
          <cell r="K542">
            <v>2945445478</v>
          </cell>
          <cell r="L542">
            <v>0</v>
          </cell>
          <cell r="M542">
            <v>7200</v>
          </cell>
        </row>
        <row r="543">
          <cell r="K543">
            <v>2907625424</v>
          </cell>
          <cell r="L543">
            <v>0</v>
          </cell>
          <cell r="M543">
            <v>7200</v>
          </cell>
        </row>
        <row r="544">
          <cell r="K544">
            <v>1758647489</v>
          </cell>
          <cell r="L544">
            <v>0</v>
          </cell>
          <cell r="M544">
            <v>7200</v>
          </cell>
        </row>
        <row r="545">
          <cell r="K545">
            <v>14468420</v>
          </cell>
          <cell r="L545">
            <v>0</v>
          </cell>
          <cell r="M545">
            <v>7200</v>
          </cell>
        </row>
        <row r="546">
          <cell r="K546">
            <v>0</v>
          </cell>
          <cell r="L546">
            <v>529167126</v>
          </cell>
          <cell r="M546">
            <v>7200</v>
          </cell>
        </row>
        <row r="547">
          <cell r="K547">
            <v>17614900</v>
          </cell>
          <cell r="L547">
            <v>0</v>
          </cell>
          <cell r="M547">
            <v>7100</v>
          </cell>
        </row>
        <row r="548">
          <cell r="K548">
            <v>3141778650</v>
          </cell>
          <cell r="L548">
            <v>0</v>
          </cell>
          <cell r="M548">
            <v>7800</v>
          </cell>
        </row>
        <row r="549">
          <cell r="K549">
            <v>2772444105</v>
          </cell>
          <cell r="L549">
            <v>0</v>
          </cell>
          <cell r="M549">
            <v>7400</v>
          </cell>
        </row>
        <row r="550">
          <cell r="K550">
            <v>1604212892</v>
          </cell>
          <cell r="L550">
            <v>0</v>
          </cell>
          <cell r="M550">
            <v>7400</v>
          </cell>
        </row>
        <row r="551">
          <cell r="K551">
            <v>654391387</v>
          </cell>
          <cell r="L551">
            <v>0</v>
          </cell>
          <cell r="M551">
            <v>7500</v>
          </cell>
        </row>
        <row r="552">
          <cell r="K552">
            <v>469501180</v>
          </cell>
          <cell r="L552">
            <v>0</v>
          </cell>
          <cell r="M552">
            <v>7400</v>
          </cell>
        </row>
        <row r="553">
          <cell r="K553">
            <v>41587473</v>
          </cell>
          <cell r="L553">
            <v>0</v>
          </cell>
          <cell r="M553">
            <v>7501</v>
          </cell>
        </row>
        <row r="554">
          <cell r="K554">
            <v>27810000</v>
          </cell>
          <cell r="L554">
            <v>0</v>
          </cell>
          <cell r="M554">
            <v>7501</v>
          </cell>
        </row>
        <row r="555">
          <cell r="K555">
            <v>171992180</v>
          </cell>
          <cell r="L555">
            <v>0</v>
          </cell>
          <cell r="M555">
            <v>7502</v>
          </cell>
        </row>
        <row r="556">
          <cell r="K556">
            <v>640925095</v>
          </cell>
          <cell r="L556">
            <v>0</v>
          </cell>
          <cell r="M556">
            <v>7600</v>
          </cell>
        </row>
        <row r="557">
          <cell r="K557">
            <v>365634753</v>
          </cell>
          <cell r="L557">
            <v>0</v>
          </cell>
          <cell r="M557">
            <v>7600</v>
          </cell>
        </row>
        <row r="558">
          <cell r="K558">
            <v>358318188</v>
          </cell>
          <cell r="L558">
            <v>0</v>
          </cell>
          <cell r="M558">
            <v>7600</v>
          </cell>
        </row>
        <row r="559">
          <cell r="K559">
            <v>290294892</v>
          </cell>
          <cell r="L559">
            <v>0</v>
          </cell>
          <cell r="M559">
            <v>7600</v>
          </cell>
        </row>
        <row r="560">
          <cell r="K560">
            <v>275522300</v>
          </cell>
          <cell r="L560">
            <v>0</v>
          </cell>
          <cell r="M560">
            <v>7600</v>
          </cell>
        </row>
        <row r="561">
          <cell r="K561">
            <v>265503500</v>
          </cell>
          <cell r="L561">
            <v>0</v>
          </cell>
          <cell r="M561">
            <v>7600</v>
          </cell>
        </row>
        <row r="562">
          <cell r="K562">
            <v>160974163</v>
          </cell>
          <cell r="L562">
            <v>0</v>
          </cell>
          <cell r="M562">
            <v>7600</v>
          </cell>
        </row>
        <row r="563">
          <cell r="K563">
            <v>136538078</v>
          </cell>
          <cell r="L563">
            <v>0</v>
          </cell>
          <cell r="M563">
            <v>7600</v>
          </cell>
        </row>
        <row r="564">
          <cell r="K564">
            <v>129388747</v>
          </cell>
          <cell r="L564">
            <v>0</v>
          </cell>
          <cell r="M564">
            <v>7600</v>
          </cell>
        </row>
        <row r="565">
          <cell r="K565">
            <v>88958481</v>
          </cell>
          <cell r="L565">
            <v>0</v>
          </cell>
          <cell r="M565">
            <v>7600</v>
          </cell>
        </row>
        <row r="566">
          <cell r="K566">
            <v>82858871</v>
          </cell>
          <cell r="L566">
            <v>0</v>
          </cell>
          <cell r="M566">
            <v>7600</v>
          </cell>
        </row>
        <row r="567">
          <cell r="K567">
            <v>75569107</v>
          </cell>
          <cell r="L567">
            <v>0</v>
          </cell>
          <cell r="M567">
            <v>7600</v>
          </cell>
        </row>
        <row r="568">
          <cell r="K568">
            <v>62923186</v>
          </cell>
          <cell r="L568">
            <v>0</v>
          </cell>
          <cell r="M568">
            <v>7600</v>
          </cell>
        </row>
        <row r="569">
          <cell r="K569">
            <v>59632000</v>
          </cell>
          <cell r="L569">
            <v>0</v>
          </cell>
          <cell r="M569">
            <v>7600</v>
          </cell>
        </row>
        <row r="570">
          <cell r="K570">
            <v>57857000</v>
          </cell>
          <cell r="L570">
            <v>0</v>
          </cell>
          <cell r="M570">
            <v>7600</v>
          </cell>
        </row>
        <row r="571">
          <cell r="K571">
            <v>51923558</v>
          </cell>
          <cell r="L571">
            <v>0</v>
          </cell>
          <cell r="M571">
            <v>7600</v>
          </cell>
        </row>
        <row r="572">
          <cell r="K572">
            <v>42535000</v>
          </cell>
          <cell r="L572">
            <v>0</v>
          </cell>
          <cell r="M572">
            <v>7600</v>
          </cell>
        </row>
        <row r="573">
          <cell r="K573">
            <v>40027710</v>
          </cell>
          <cell r="L573">
            <v>0</v>
          </cell>
          <cell r="M573">
            <v>7600</v>
          </cell>
        </row>
        <row r="574">
          <cell r="K574">
            <v>33444268</v>
          </cell>
          <cell r="L574">
            <v>0</v>
          </cell>
          <cell r="M574">
            <v>7600</v>
          </cell>
        </row>
        <row r="575">
          <cell r="K575">
            <v>27295842</v>
          </cell>
          <cell r="L575">
            <v>0</v>
          </cell>
          <cell r="M575">
            <v>7600</v>
          </cell>
        </row>
        <row r="576">
          <cell r="K576">
            <v>24111000</v>
          </cell>
          <cell r="L576">
            <v>0</v>
          </cell>
          <cell r="M576">
            <v>7600</v>
          </cell>
        </row>
        <row r="577">
          <cell r="K577">
            <v>20179305</v>
          </cell>
          <cell r="L577">
            <v>0</v>
          </cell>
          <cell r="M577">
            <v>7600</v>
          </cell>
        </row>
        <row r="578">
          <cell r="K578">
            <v>18772826</v>
          </cell>
          <cell r="L578">
            <v>0</v>
          </cell>
          <cell r="M578">
            <v>7600</v>
          </cell>
        </row>
        <row r="579">
          <cell r="K579">
            <v>15220000</v>
          </cell>
          <cell r="L579">
            <v>0</v>
          </cell>
          <cell r="M579">
            <v>7600</v>
          </cell>
        </row>
        <row r="580">
          <cell r="K580">
            <v>13930026</v>
          </cell>
          <cell r="L580">
            <v>0</v>
          </cell>
          <cell r="M580">
            <v>7600</v>
          </cell>
        </row>
        <row r="581">
          <cell r="K581">
            <v>6280000</v>
          </cell>
          <cell r="L581">
            <v>0</v>
          </cell>
          <cell r="M581">
            <v>7600</v>
          </cell>
        </row>
        <row r="582">
          <cell r="K582">
            <v>4514828</v>
          </cell>
          <cell r="L582">
            <v>0</v>
          </cell>
          <cell r="M582">
            <v>7600</v>
          </cell>
        </row>
        <row r="583">
          <cell r="K583">
            <v>1375000</v>
          </cell>
          <cell r="L583">
            <v>0</v>
          </cell>
          <cell r="M583">
            <v>7600</v>
          </cell>
        </row>
        <row r="584">
          <cell r="K584">
            <v>1000000</v>
          </cell>
          <cell r="L584">
            <v>0</v>
          </cell>
          <cell r="M584">
            <v>7600</v>
          </cell>
        </row>
        <row r="585">
          <cell r="K585">
            <v>970000</v>
          </cell>
          <cell r="L585">
            <v>0</v>
          </cell>
          <cell r="M585">
            <v>7600</v>
          </cell>
        </row>
        <row r="586">
          <cell r="K586">
            <v>895584</v>
          </cell>
          <cell r="L586">
            <v>0</v>
          </cell>
          <cell r="M586">
            <v>7600</v>
          </cell>
        </row>
        <row r="587">
          <cell r="K587">
            <v>550000</v>
          </cell>
          <cell r="L587">
            <v>0</v>
          </cell>
          <cell r="M587">
            <v>7600</v>
          </cell>
        </row>
        <row r="588">
          <cell r="K588">
            <v>516464</v>
          </cell>
          <cell r="L588">
            <v>0</v>
          </cell>
          <cell r="M588">
            <v>7600</v>
          </cell>
        </row>
        <row r="589">
          <cell r="K589">
            <v>402500</v>
          </cell>
          <cell r="L589">
            <v>0</v>
          </cell>
          <cell r="M589">
            <v>7600</v>
          </cell>
        </row>
        <row r="590">
          <cell r="K590">
            <v>400000</v>
          </cell>
          <cell r="L590">
            <v>0</v>
          </cell>
          <cell r="M590">
            <v>7600</v>
          </cell>
        </row>
        <row r="591">
          <cell r="K591">
            <v>311986</v>
          </cell>
          <cell r="L591">
            <v>0</v>
          </cell>
          <cell r="M591">
            <v>7600</v>
          </cell>
        </row>
        <row r="592">
          <cell r="K592">
            <v>279411</v>
          </cell>
          <cell r="L592">
            <v>0</v>
          </cell>
          <cell r="M592">
            <v>7600</v>
          </cell>
        </row>
        <row r="593">
          <cell r="K593">
            <v>257400</v>
          </cell>
          <cell r="L593">
            <v>0</v>
          </cell>
          <cell r="M593">
            <v>7600</v>
          </cell>
        </row>
        <row r="594">
          <cell r="K594">
            <v>215671</v>
          </cell>
          <cell r="L594">
            <v>0</v>
          </cell>
          <cell r="M594">
            <v>7600</v>
          </cell>
        </row>
        <row r="595">
          <cell r="K595">
            <v>93000</v>
          </cell>
          <cell r="L595">
            <v>0</v>
          </cell>
          <cell r="M595">
            <v>7600</v>
          </cell>
        </row>
        <row r="596">
          <cell r="K596">
            <v>93000</v>
          </cell>
          <cell r="L596">
            <v>0</v>
          </cell>
          <cell r="M596">
            <v>7600</v>
          </cell>
        </row>
        <row r="597">
          <cell r="K597">
            <v>81858</v>
          </cell>
          <cell r="L597">
            <v>0</v>
          </cell>
          <cell r="M597">
            <v>7600</v>
          </cell>
        </row>
        <row r="598">
          <cell r="K598">
            <v>75472</v>
          </cell>
          <cell r="L598">
            <v>0</v>
          </cell>
          <cell r="M598">
            <v>7600</v>
          </cell>
        </row>
        <row r="599">
          <cell r="K599">
            <v>62400</v>
          </cell>
          <cell r="L599">
            <v>0</v>
          </cell>
          <cell r="M599">
            <v>7600</v>
          </cell>
        </row>
        <row r="600">
          <cell r="K600">
            <v>0</v>
          </cell>
          <cell r="L600">
            <v>513276310</v>
          </cell>
          <cell r="M600">
            <v>7750</v>
          </cell>
        </row>
        <row r="601">
          <cell r="K601">
            <v>214088750</v>
          </cell>
          <cell r="L601">
            <v>0</v>
          </cell>
          <cell r="M601">
            <v>8000</v>
          </cell>
        </row>
        <row r="602">
          <cell r="K602">
            <v>110042771</v>
          </cell>
          <cell r="L602">
            <v>0</v>
          </cell>
          <cell r="M602">
            <v>8001</v>
          </cell>
        </row>
        <row r="603">
          <cell r="K603">
            <v>105705600</v>
          </cell>
          <cell r="L603">
            <v>0</v>
          </cell>
          <cell r="M603">
            <v>8002</v>
          </cell>
        </row>
        <row r="604">
          <cell r="K604">
            <v>95246446</v>
          </cell>
          <cell r="L604">
            <v>0</v>
          </cell>
          <cell r="M604">
            <v>8003</v>
          </cell>
        </row>
        <row r="605">
          <cell r="K605">
            <v>83872573</v>
          </cell>
          <cell r="L605">
            <v>0</v>
          </cell>
          <cell r="M605">
            <v>8004</v>
          </cell>
        </row>
        <row r="606">
          <cell r="K606">
            <v>35000000</v>
          </cell>
          <cell r="L606">
            <v>0</v>
          </cell>
          <cell r="M606">
            <v>8004</v>
          </cell>
        </row>
        <row r="607">
          <cell r="K607">
            <v>30000000</v>
          </cell>
          <cell r="L607">
            <v>0</v>
          </cell>
          <cell r="M607">
            <v>8004</v>
          </cell>
        </row>
        <row r="608">
          <cell r="K608">
            <v>138000000</v>
          </cell>
          <cell r="L608">
            <v>0</v>
          </cell>
          <cell r="M608">
            <v>8200</v>
          </cell>
        </row>
        <row r="609">
          <cell r="K609">
            <v>79497600</v>
          </cell>
          <cell r="L609">
            <v>0</v>
          </cell>
          <cell r="M609">
            <v>8200</v>
          </cell>
        </row>
        <row r="610">
          <cell r="K610">
            <v>58288462</v>
          </cell>
          <cell r="L610">
            <v>0</v>
          </cell>
          <cell r="M610">
            <v>1303</v>
          </cell>
        </row>
        <row r="611">
          <cell r="K611">
            <v>52674000</v>
          </cell>
          <cell r="L611">
            <v>0</v>
          </cell>
          <cell r="M611">
            <v>1303</v>
          </cell>
        </row>
        <row r="612">
          <cell r="K612">
            <v>24024000</v>
          </cell>
          <cell r="L612">
            <v>0</v>
          </cell>
          <cell r="M612">
            <v>8200</v>
          </cell>
        </row>
        <row r="613">
          <cell r="K613">
            <v>11527360</v>
          </cell>
          <cell r="L613">
            <v>0</v>
          </cell>
          <cell r="M613">
            <v>8200</v>
          </cell>
        </row>
        <row r="614">
          <cell r="K614">
            <v>10000000</v>
          </cell>
          <cell r="L614">
            <v>0</v>
          </cell>
          <cell r="M614">
            <v>8200</v>
          </cell>
        </row>
        <row r="615">
          <cell r="K615">
            <v>7420000</v>
          </cell>
          <cell r="L615">
            <v>0</v>
          </cell>
          <cell r="M615">
            <v>8200</v>
          </cell>
        </row>
        <row r="616">
          <cell r="K616">
            <v>5000000</v>
          </cell>
          <cell r="L616">
            <v>0</v>
          </cell>
          <cell r="M616">
            <v>8200</v>
          </cell>
        </row>
        <row r="617">
          <cell r="K617">
            <v>2050000</v>
          </cell>
          <cell r="L617">
            <v>0</v>
          </cell>
          <cell r="M617">
            <v>8200</v>
          </cell>
        </row>
        <row r="618">
          <cell r="K618">
            <v>90000</v>
          </cell>
          <cell r="L618">
            <v>0</v>
          </cell>
          <cell r="M618">
            <v>8200</v>
          </cell>
        </row>
        <row r="619">
          <cell r="K619">
            <v>5015985920</v>
          </cell>
          <cell r="L619">
            <v>0</v>
          </cell>
          <cell r="M619">
            <v>9900</v>
          </cell>
        </row>
        <row r="620">
          <cell r="K620">
            <v>655100000</v>
          </cell>
          <cell r="L620">
            <v>0</v>
          </cell>
          <cell r="M620">
            <v>9900</v>
          </cell>
        </row>
        <row r="621">
          <cell r="K621">
            <v>45002120</v>
          </cell>
          <cell r="L621">
            <v>0</v>
          </cell>
          <cell r="M621">
            <v>9900</v>
          </cell>
        </row>
        <row r="622">
          <cell r="K622">
            <v>30784000</v>
          </cell>
          <cell r="L622">
            <v>0</v>
          </cell>
          <cell r="M622">
            <v>9900</v>
          </cell>
        </row>
        <row r="623">
          <cell r="K623">
            <v>30000000</v>
          </cell>
          <cell r="L623">
            <v>0</v>
          </cell>
          <cell r="M623">
            <v>9900</v>
          </cell>
        </row>
        <row r="624">
          <cell r="K624">
            <v>22400000</v>
          </cell>
          <cell r="L624">
            <v>0</v>
          </cell>
          <cell r="M624">
            <v>9900</v>
          </cell>
        </row>
        <row r="625">
          <cell r="K625">
            <v>17000000</v>
          </cell>
          <cell r="L625">
            <v>0</v>
          </cell>
          <cell r="M625">
            <v>9900</v>
          </cell>
        </row>
        <row r="626">
          <cell r="K626">
            <v>10816000</v>
          </cell>
          <cell r="L626">
            <v>0</v>
          </cell>
          <cell r="M626">
            <v>9900</v>
          </cell>
        </row>
        <row r="627">
          <cell r="K627">
            <v>201205480</v>
          </cell>
          <cell r="L627">
            <v>0</v>
          </cell>
          <cell r="M627">
            <v>1730</v>
          </cell>
        </row>
        <row r="628">
          <cell r="K628">
            <v>127898100000</v>
          </cell>
          <cell r="L628">
            <v>0</v>
          </cell>
          <cell r="M628">
            <v>9000</v>
          </cell>
        </row>
        <row r="629">
          <cell r="K629">
            <v>2557361479</v>
          </cell>
          <cell r="L629">
            <v>0</v>
          </cell>
          <cell r="M629">
            <v>9100</v>
          </cell>
        </row>
        <row r="630">
          <cell r="K630">
            <v>1844210928</v>
          </cell>
          <cell r="L630">
            <v>0</v>
          </cell>
          <cell r="M630">
            <v>9200</v>
          </cell>
        </row>
        <row r="631">
          <cell r="K631">
            <v>9709956419</v>
          </cell>
          <cell r="L631">
            <v>0</v>
          </cell>
          <cell r="M631">
            <v>9300</v>
          </cell>
        </row>
        <row r="632">
          <cell r="K632">
            <v>1178285542</v>
          </cell>
          <cell r="L632">
            <v>0</v>
          </cell>
          <cell r="M632">
            <v>9400</v>
          </cell>
        </row>
        <row r="633">
          <cell r="K633">
            <v>896869637</v>
          </cell>
          <cell r="L633">
            <v>0</v>
          </cell>
          <cell r="M633">
            <v>9700</v>
          </cell>
        </row>
        <row r="634">
          <cell r="K634">
            <v>1783770728</v>
          </cell>
          <cell r="L634">
            <v>0</v>
          </cell>
          <cell r="M634">
            <v>9600</v>
          </cell>
        </row>
        <row r="635">
          <cell r="K635">
            <v>280358034</v>
          </cell>
          <cell r="L635">
            <v>0</v>
          </cell>
          <cell r="M635">
            <v>9800</v>
          </cell>
        </row>
        <row r="636">
          <cell r="K636">
            <v>215939557</v>
          </cell>
          <cell r="L636">
            <v>0</v>
          </cell>
          <cell r="M636">
            <v>1000</v>
          </cell>
        </row>
        <row r="637">
          <cell r="K637">
            <v>170564815</v>
          </cell>
          <cell r="L637">
            <v>0</v>
          </cell>
          <cell r="M637">
            <v>1001</v>
          </cell>
        </row>
        <row r="638">
          <cell r="K638">
            <v>45610000</v>
          </cell>
          <cell r="L638">
            <v>0</v>
          </cell>
          <cell r="M638">
            <v>1002</v>
          </cell>
        </row>
        <row r="639">
          <cell r="K639">
            <v>45007322</v>
          </cell>
          <cell r="L639">
            <v>0</v>
          </cell>
          <cell r="M639">
            <v>1003</v>
          </cell>
        </row>
        <row r="640">
          <cell r="K640">
            <v>31821463</v>
          </cell>
          <cell r="L640">
            <v>0</v>
          </cell>
          <cell r="M640">
            <v>1160</v>
          </cell>
        </row>
        <row r="641">
          <cell r="K641">
            <v>253363500</v>
          </cell>
          <cell r="L641">
            <v>0</v>
          </cell>
          <cell r="M641">
            <v>1030</v>
          </cell>
        </row>
        <row r="642">
          <cell r="K642">
            <v>0</v>
          </cell>
          <cell r="L642">
            <v>1102767623</v>
          </cell>
          <cell r="M642">
            <v>9150</v>
          </cell>
        </row>
        <row r="643">
          <cell r="K643">
            <v>0</v>
          </cell>
          <cell r="L643">
            <v>952592391</v>
          </cell>
          <cell r="M643">
            <v>9250</v>
          </cell>
        </row>
        <row r="644">
          <cell r="K644">
            <v>0</v>
          </cell>
          <cell r="L644">
            <v>4808642269</v>
          </cell>
          <cell r="M644">
            <v>9350</v>
          </cell>
        </row>
        <row r="645">
          <cell r="K645">
            <v>0</v>
          </cell>
          <cell r="L645">
            <v>835890706</v>
          </cell>
          <cell r="M645">
            <v>9450</v>
          </cell>
        </row>
        <row r="646">
          <cell r="K646">
            <v>0</v>
          </cell>
          <cell r="L646">
            <v>618896751</v>
          </cell>
          <cell r="M646">
            <v>9750</v>
          </cell>
        </row>
        <row r="647">
          <cell r="K647">
            <v>0</v>
          </cell>
          <cell r="L647">
            <v>1006701320</v>
          </cell>
          <cell r="M647">
            <v>9650</v>
          </cell>
        </row>
        <row r="648">
          <cell r="K648">
            <v>0</v>
          </cell>
          <cell r="L648">
            <v>46329922</v>
          </cell>
          <cell r="M648">
            <v>1030</v>
          </cell>
        </row>
        <row r="649">
          <cell r="K649">
            <v>0</v>
          </cell>
          <cell r="L649">
            <v>64678087195</v>
          </cell>
          <cell r="M649">
            <v>5200</v>
          </cell>
        </row>
        <row r="650">
          <cell r="K650">
            <v>0</v>
          </cell>
          <cell r="L650">
            <v>23508960</v>
          </cell>
          <cell r="M650">
            <v>5208</v>
          </cell>
        </row>
        <row r="651">
          <cell r="K651">
            <v>0</v>
          </cell>
          <cell r="L651">
            <v>3774238</v>
          </cell>
          <cell r="M651">
            <v>5205</v>
          </cell>
        </row>
        <row r="652">
          <cell r="K652">
            <v>0</v>
          </cell>
          <cell r="L652">
            <v>30000</v>
          </cell>
          <cell r="M652">
            <v>5207</v>
          </cell>
        </row>
        <row r="653">
          <cell r="K653">
            <v>7778514</v>
          </cell>
          <cell r="L653">
            <v>0</v>
          </cell>
          <cell r="M653">
            <v>1200</v>
          </cell>
        </row>
        <row r="654">
          <cell r="K654">
            <v>2145000</v>
          </cell>
          <cell r="L654">
            <v>0</v>
          </cell>
          <cell r="M654">
            <v>1200</v>
          </cell>
        </row>
        <row r="655">
          <cell r="K655">
            <v>1116000</v>
          </cell>
          <cell r="L655">
            <v>0</v>
          </cell>
          <cell r="M655">
            <v>1200</v>
          </cell>
        </row>
        <row r="656">
          <cell r="K656">
            <v>720000</v>
          </cell>
          <cell r="L656">
            <v>0</v>
          </cell>
          <cell r="M656">
            <v>1200</v>
          </cell>
        </row>
        <row r="657">
          <cell r="K657">
            <v>300000</v>
          </cell>
          <cell r="L657">
            <v>0</v>
          </cell>
          <cell r="M657">
            <v>1200</v>
          </cell>
        </row>
        <row r="658">
          <cell r="K658">
            <v>0</v>
          </cell>
          <cell r="L658">
            <v>4438379532</v>
          </cell>
          <cell r="M658">
            <v>1211</v>
          </cell>
        </row>
        <row r="659">
          <cell r="K659">
            <v>0</v>
          </cell>
          <cell r="L659">
            <v>3901505640</v>
          </cell>
          <cell r="M659">
            <v>1212</v>
          </cell>
        </row>
        <row r="660">
          <cell r="K660">
            <v>0</v>
          </cell>
          <cell r="L660">
            <v>2830570200</v>
          </cell>
          <cell r="M660">
            <v>1213</v>
          </cell>
        </row>
        <row r="661">
          <cell r="K661">
            <v>0</v>
          </cell>
          <cell r="L661">
            <v>1466750731</v>
          </cell>
          <cell r="M661">
            <v>1214</v>
          </cell>
        </row>
        <row r="662">
          <cell r="K662">
            <v>0</v>
          </cell>
          <cell r="L662">
            <v>810405638</v>
          </cell>
          <cell r="M662">
            <v>1217</v>
          </cell>
        </row>
        <row r="663">
          <cell r="K663">
            <v>0</v>
          </cell>
          <cell r="L663">
            <v>704629890</v>
          </cell>
          <cell r="M663">
            <v>1218</v>
          </cell>
        </row>
        <row r="664">
          <cell r="K664">
            <v>0</v>
          </cell>
          <cell r="L664">
            <v>571517186</v>
          </cell>
          <cell r="M664">
            <v>1219</v>
          </cell>
        </row>
        <row r="665">
          <cell r="K665">
            <v>0</v>
          </cell>
          <cell r="L665">
            <v>542380160</v>
          </cell>
          <cell r="M665">
            <v>1220</v>
          </cell>
        </row>
        <row r="666">
          <cell r="K666">
            <v>0</v>
          </cell>
          <cell r="L666">
            <v>530496818</v>
          </cell>
          <cell r="M666">
            <v>1221</v>
          </cell>
        </row>
        <row r="667">
          <cell r="K667">
            <v>0</v>
          </cell>
          <cell r="L667">
            <v>509765940</v>
          </cell>
          <cell r="M667">
            <v>1216</v>
          </cell>
        </row>
        <row r="668">
          <cell r="K668">
            <v>0</v>
          </cell>
          <cell r="L668">
            <v>487620594</v>
          </cell>
          <cell r="M668">
            <v>1223</v>
          </cell>
        </row>
        <row r="669">
          <cell r="K669">
            <v>0</v>
          </cell>
          <cell r="L669">
            <v>474968454</v>
          </cell>
          <cell r="M669">
            <v>1215</v>
          </cell>
        </row>
        <row r="670">
          <cell r="K670">
            <v>0</v>
          </cell>
          <cell r="L670">
            <v>472445158</v>
          </cell>
          <cell r="M670">
            <v>1222</v>
          </cell>
        </row>
        <row r="671">
          <cell r="K671">
            <v>0</v>
          </cell>
          <cell r="L671">
            <v>465523847</v>
          </cell>
          <cell r="M671">
            <v>1225</v>
          </cell>
        </row>
        <row r="672">
          <cell r="K672">
            <v>0</v>
          </cell>
          <cell r="L672">
            <v>425969490</v>
          </cell>
          <cell r="M672">
            <v>1224</v>
          </cell>
        </row>
        <row r="673">
          <cell r="K673">
            <v>0</v>
          </cell>
          <cell r="L673">
            <v>415261900</v>
          </cell>
          <cell r="M673">
            <v>1228</v>
          </cell>
        </row>
        <row r="674">
          <cell r="K674">
            <v>0</v>
          </cell>
          <cell r="L674">
            <v>383507270</v>
          </cell>
          <cell r="M674">
            <v>1227</v>
          </cell>
        </row>
        <row r="675">
          <cell r="K675">
            <v>0</v>
          </cell>
          <cell r="L675">
            <v>363994534</v>
          </cell>
          <cell r="M675">
            <v>1229</v>
          </cell>
        </row>
        <row r="676">
          <cell r="K676">
            <v>0</v>
          </cell>
          <cell r="L676">
            <v>354205140</v>
          </cell>
          <cell r="M676">
            <v>1226</v>
          </cell>
        </row>
        <row r="677">
          <cell r="K677">
            <v>0</v>
          </cell>
          <cell r="L677">
            <v>282310940</v>
          </cell>
          <cell r="M677">
            <v>1232</v>
          </cell>
        </row>
        <row r="678">
          <cell r="K678">
            <v>0</v>
          </cell>
          <cell r="L678">
            <v>258700590</v>
          </cell>
          <cell r="M678">
            <v>1200</v>
          </cell>
        </row>
        <row r="679">
          <cell r="K679">
            <v>0</v>
          </cell>
          <cell r="L679">
            <v>243894575</v>
          </cell>
          <cell r="M679">
            <v>1200</v>
          </cell>
        </row>
        <row r="680">
          <cell r="K680">
            <v>0</v>
          </cell>
          <cell r="L680">
            <v>225018394</v>
          </cell>
          <cell r="M680">
            <v>1233</v>
          </cell>
        </row>
        <row r="681">
          <cell r="K681">
            <v>0</v>
          </cell>
          <cell r="L681">
            <v>196767240</v>
          </cell>
          <cell r="M681">
            <v>1200</v>
          </cell>
        </row>
        <row r="682">
          <cell r="K682">
            <v>0</v>
          </cell>
          <cell r="L682">
            <v>194019126</v>
          </cell>
          <cell r="M682">
            <v>1230</v>
          </cell>
        </row>
        <row r="683">
          <cell r="K683">
            <v>0</v>
          </cell>
          <cell r="L683">
            <v>192421958</v>
          </cell>
          <cell r="M683">
            <v>1200</v>
          </cell>
        </row>
        <row r="684">
          <cell r="K684">
            <v>0</v>
          </cell>
          <cell r="L684">
            <v>179889520</v>
          </cell>
          <cell r="M684">
            <v>1200</v>
          </cell>
        </row>
        <row r="685">
          <cell r="K685">
            <v>0</v>
          </cell>
          <cell r="L685">
            <v>141461879</v>
          </cell>
          <cell r="M685">
            <v>1200</v>
          </cell>
        </row>
        <row r="686">
          <cell r="K686">
            <v>0</v>
          </cell>
          <cell r="L686">
            <v>132090212</v>
          </cell>
          <cell r="M686">
            <v>1200</v>
          </cell>
        </row>
        <row r="687">
          <cell r="K687">
            <v>0</v>
          </cell>
          <cell r="L687">
            <v>121810350</v>
          </cell>
          <cell r="M687">
            <v>1200</v>
          </cell>
        </row>
        <row r="688">
          <cell r="K688">
            <v>0</v>
          </cell>
          <cell r="L688">
            <v>116089280</v>
          </cell>
          <cell r="M688">
            <v>1200</v>
          </cell>
        </row>
        <row r="689">
          <cell r="K689">
            <v>0</v>
          </cell>
          <cell r="L689">
            <v>115869855</v>
          </cell>
          <cell r="M689">
            <v>1200</v>
          </cell>
        </row>
        <row r="690">
          <cell r="K690">
            <v>0</v>
          </cell>
          <cell r="L690">
            <v>107010390</v>
          </cell>
          <cell r="M690">
            <v>1234</v>
          </cell>
        </row>
        <row r="691">
          <cell r="K691">
            <v>0</v>
          </cell>
          <cell r="L691">
            <v>106598590</v>
          </cell>
          <cell r="M691">
            <v>1200</v>
          </cell>
        </row>
        <row r="692">
          <cell r="K692">
            <v>0</v>
          </cell>
          <cell r="L692">
            <v>105065600</v>
          </cell>
          <cell r="M692">
            <v>1200</v>
          </cell>
        </row>
        <row r="693">
          <cell r="K693">
            <v>0</v>
          </cell>
          <cell r="L693">
            <v>100437866</v>
          </cell>
          <cell r="M693">
            <v>1200</v>
          </cell>
        </row>
        <row r="694">
          <cell r="K694">
            <v>0</v>
          </cell>
          <cell r="L694">
            <v>98863420</v>
          </cell>
          <cell r="M694">
            <v>1200</v>
          </cell>
        </row>
        <row r="695">
          <cell r="K695">
            <v>0</v>
          </cell>
          <cell r="L695">
            <v>83975539</v>
          </cell>
          <cell r="M695">
            <v>1200</v>
          </cell>
        </row>
        <row r="696">
          <cell r="K696">
            <v>0</v>
          </cell>
          <cell r="L696">
            <v>83683400</v>
          </cell>
          <cell r="M696">
            <v>1200</v>
          </cell>
        </row>
        <row r="697">
          <cell r="K697">
            <v>0</v>
          </cell>
          <cell r="L697">
            <v>82320000</v>
          </cell>
          <cell r="M697">
            <v>1200</v>
          </cell>
        </row>
        <row r="698">
          <cell r="K698">
            <v>0</v>
          </cell>
          <cell r="L698">
            <v>74762720</v>
          </cell>
          <cell r="M698">
            <v>1200</v>
          </cell>
        </row>
        <row r="699">
          <cell r="K699">
            <v>0</v>
          </cell>
          <cell r="L699">
            <v>70258180</v>
          </cell>
          <cell r="M699">
            <v>1200</v>
          </cell>
        </row>
        <row r="700">
          <cell r="K700">
            <v>0</v>
          </cell>
          <cell r="L700">
            <v>63629919</v>
          </cell>
          <cell r="M700">
            <v>1200</v>
          </cell>
        </row>
        <row r="701">
          <cell r="K701">
            <v>0</v>
          </cell>
          <cell r="L701">
            <v>61281113</v>
          </cell>
          <cell r="M701">
            <v>1200</v>
          </cell>
        </row>
        <row r="702">
          <cell r="K702">
            <v>0</v>
          </cell>
          <cell r="L702">
            <v>57569642</v>
          </cell>
          <cell r="M702">
            <v>1200</v>
          </cell>
        </row>
        <row r="703">
          <cell r="K703">
            <v>0</v>
          </cell>
          <cell r="L703">
            <v>47828750</v>
          </cell>
          <cell r="M703">
            <v>1200</v>
          </cell>
        </row>
        <row r="704">
          <cell r="K704">
            <v>0</v>
          </cell>
          <cell r="L704">
            <v>40165527</v>
          </cell>
          <cell r="M704">
            <v>1200</v>
          </cell>
        </row>
        <row r="705">
          <cell r="K705">
            <v>0</v>
          </cell>
          <cell r="L705">
            <v>38312500</v>
          </cell>
          <cell r="M705">
            <v>1200</v>
          </cell>
        </row>
        <row r="706">
          <cell r="K706">
            <v>0</v>
          </cell>
          <cell r="L706">
            <v>34562800</v>
          </cell>
          <cell r="M706">
            <v>1200</v>
          </cell>
        </row>
        <row r="707">
          <cell r="K707">
            <v>0</v>
          </cell>
          <cell r="L707">
            <v>28584380</v>
          </cell>
          <cell r="M707">
            <v>1200</v>
          </cell>
        </row>
        <row r="708">
          <cell r="K708">
            <v>0</v>
          </cell>
          <cell r="L708">
            <v>27000000</v>
          </cell>
          <cell r="M708">
            <v>1200</v>
          </cell>
        </row>
        <row r="709">
          <cell r="K709">
            <v>0</v>
          </cell>
          <cell r="L709">
            <v>25098716</v>
          </cell>
          <cell r="M709">
            <v>1200</v>
          </cell>
        </row>
        <row r="710">
          <cell r="K710">
            <v>0</v>
          </cell>
          <cell r="L710">
            <v>22546720</v>
          </cell>
          <cell r="M710">
            <v>1200</v>
          </cell>
        </row>
        <row r="711">
          <cell r="K711">
            <v>0</v>
          </cell>
          <cell r="L711">
            <v>20632500</v>
          </cell>
          <cell r="M711">
            <v>1200</v>
          </cell>
        </row>
        <row r="712">
          <cell r="K712">
            <v>0</v>
          </cell>
          <cell r="L712">
            <v>16603746</v>
          </cell>
          <cell r="M712">
            <v>1200</v>
          </cell>
        </row>
        <row r="713">
          <cell r="K713">
            <v>0</v>
          </cell>
          <cell r="L713">
            <v>10608250</v>
          </cell>
          <cell r="M713">
            <v>1200</v>
          </cell>
        </row>
        <row r="714">
          <cell r="K714">
            <v>0</v>
          </cell>
          <cell r="L714">
            <v>6822000</v>
          </cell>
          <cell r="M714">
            <v>1200</v>
          </cell>
        </row>
        <row r="715">
          <cell r="K715">
            <v>0</v>
          </cell>
          <cell r="L715">
            <v>4257000</v>
          </cell>
          <cell r="M715">
            <v>1200</v>
          </cell>
        </row>
        <row r="716">
          <cell r="K716">
            <v>0</v>
          </cell>
          <cell r="L716">
            <v>3336030</v>
          </cell>
          <cell r="M716">
            <v>1200</v>
          </cell>
        </row>
        <row r="717">
          <cell r="K717">
            <v>0</v>
          </cell>
          <cell r="L717">
            <v>1830000</v>
          </cell>
          <cell r="M717">
            <v>1200</v>
          </cell>
        </row>
        <row r="718">
          <cell r="K718">
            <v>0</v>
          </cell>
          <cell r="L718">
            <v>1704020</v>
          </cell>
          <cell r="M718">
            <v>1200</v>
          </cell>
        </row>
        <row r="719">
          <cell r="K719">
            <v>0</v>
          </cell>
          <cell r="L719">
            <v>1538700</v>
          </cell>
          <cell r="M719">
            <v>1200</v>
          </cell>
        </row>
        <row r="720">
          <cell r="K720">
            <v>0</v>
          </cell>
          <cell r="L720">
            <v>1217026</v>
          </cell>
          <cell r="M720">
            <v>1200</v>
          </cell>
        </row>
        <row r="721">
          <cell r="K721">
            <v>0</v>
          </cell>
          <cell r="L721">
            <v>395000</v>
          </cell>
          <cell r="M721">
            <v>1200</v>
          </cell>
        </row>
        <row r="722">
          <cell r="K722">
            <v>0</v>
          </cell>
          <cell r="L722">
            <v>308100</v>
          </cell>
          <cell r="M722">
            <v>1200</v>
          </cell>
        </row>
        <row r="723">
          <cell r="K723">
            <v>0</v>
          </cell>
          <cell r="L723">
            <v>258520</v>
          </cell>
          <cell r="M723">
            <v>1200</v>
          </cell>
        </row>
        <row r="724">
          <cell r="K724">
            <v>0</v>
          </cell>
          <cell r="L724">
            <v>250000</v>
          </cell>
          <cell r="M724">
            <v>1200</v>
          </cell>
        </row>
        <row r="725">
          <cell r="K725">
            <v>0</v>
          </cell>
          <cell r="L725">
            <v>44047750</v>
          </cell>
          <cell r="M725">
            <v>7502</v>
          </cell>
        </row>
        <row r="726">
          <cell r="K726">
            <v>0</v>
          </cell>
          <cell r="L726">
            <v>10124660</v>
          </cell>
          <cell r="M726">
            <v>7502</v>
          </cell>
        </row>
        <row r="727">
          <cell r="K727">
            <v>0</v>
          </cell>
          <cell r="L727">
            <v>8986022</v>
          </cell>
          <cell r="M727">
            <v>7502</v>
          </cell>
        </row>
        <row r="728">
          <cell r="K728">
            <v>0</v>
          </cell>
          <cell r="L728">
            <v>5226950</v>
          </cell>
          <cell r="M728">
            <v>7502</v>
          </cell>
        </row>
        <row r="729">
          <cell r="K729">
            <v>0</v>
          </cell>
          <cell r="L729">
            <v>4456250</v>
          </cell>
          <cell r="M729">
            <v>7502</v>
          </cell>
        </row>
        <row r="730">
          <cell r="K730">
            <v>0</v>
          </cell>
          <cell r="L730">
            <v>3720000</v>
          </cell>
          <cell r="M730">
            <v>7502</v>
          </cell>
        </row>
        <row r="731">
          <cell r="K731">
            <v>0</v>
          </cell>
          <cell r="L731">
            <v>3426500</v>
          </cell>
          <cell r="M731">
            <v>7502</v>
          </cell>
        </row>
        <row r="732">
          <cell r="K732">
            <v>0</v>
          </cell>
          <cell r="L732">
            <v>3129232</v>
          </cell>
          <cell r="M732">
            <v>7502</v>
          </cell>
        </row>
        <row r="733">
          <cell r="K733">
            <v>0</v>
          </cell>
          <cell r="L733">
            <v>2064000</v>
          </cell>
          <cell r="M733">
            <v>7502</v>
          </cell>
        </row>
        <row r="734">
          <cell r="K734">
            <v>0</v>
          </cell>
          <cell r="L734">
            <v>1135500</v>
          </cell>
          <cell r="M734">
            <v>7502</v>
          </cell>
        </row>
        <row r="735">
          <cell r="K735">
            <v>0</v>
          </cell>
          <cell r="L735">
            <v>1028000</v>
          </cell>
          <cell r="M735">
            <v>7502</v>
          </cell>
        </row>
        <row r="736">
          <cell r="K736">
            <v>0</v>
          </cell>
          <cell r="L736">
            <v>846400</v>
          </cell>
          <cell r="M736">
            <v>7502</v>
          </cell>
        </row>
        <row r="737">
          <cell r="K737">
            <v>0</v>
          </cell>
          <cell r="L737">
            <v>763820</v>
          </cell>
          <cell r="M737">
            <v>7502</v>
          </cell>
        </row>
        <row r="738">
          <cell r="K738">
            <v>0</v>
          </cell>
          <cell r="L738">
            <v>460000</v>
          </cell>
          <cell r="M738">
            <v>7502</v>
          </cell>
        </row>
        <row r="739">
          <cell r="K739">
            <v>0</v>
          </cell>
          <cell r="L739">
            <v>265436</v>
          </cell>
          <cell r="M739">
            <v>7502</v>
          </cell>
        </row>
        <row r="740">
          <cell r="K740">
            <v>0</v>
          </cell>
          <cell r="L740">
            <v>191100</v>
          </cell>
          <cell r="M740">
            <v>7502</v>
          </cell>
        </row>
        <row r="741">
          <cell r="K741">
            <v>0</v>
          </cell>
          <cell r="L741">
            <v>55000</v>
          </cell>
          <cell r="M741">
            <v>7502</v>
          </cell>
        </row>
        <row r="742">
          <cell r="K742">
            <v>0</v>
          </cell>
          <cell r="L742">
            <v>36864</v>
          </cell>
          <cell r="M742">
            <v>7502</v>
          </cell>
        </row>
        <row r="743">
          <cell r="K743">
            <v>0</v>
          </cell>
          <cell r="L743">
            <v>15000</v>
          </cell>
          <cell r="M743">
            <v>7502</v>
          </cell>
        </row>
        <row r="744">
          <cell r="K744">
            <v>0</v>
          </cell>
          <cell r="L744">
            <v>1674054720</v>
          </cell>
          <cell r="M744">
            <v>5200</v>
          </cell>
        </row>
        <row r="745">
          <cell r="K745">
            <v>0</v>
          </cell>
          <cell r="L745">
            <v>1134976700</v>
          </cell>
          <cell r="M745">
            <v>1200</v>
          </cell>
        </row>
        <row r="746">
          <cell r="K746">
            <v>0</v>
          </cell>
          <cell r="L746">
            <v>941276294</v>
          </cell>
          <cell r="M746">
            <v>1215</v>
          </cell>
        </row>
        <row r="747">
          <cell r="K747">
            <v>0</v>
          </cell>
          <cell r="L747">
            <v>629980000</v>
          </cell>
          <cell r="M747">
            <v>1216</v>
          </cell>
        </row>
        <row r="748">
          <cell r="K748">
            <v>0</v>
          </cell>
          <cell r="L748">
            <v>324767040</v>
          </cell>
          <cell r="M748">
            <v>1200</v>
          </cell>
        </row>
        <row r="749">
          <cell r="K749">
            <v>0</v>
          </cell>
          <cell r="L749">
            <v>179712000</v>
          </cell>
          <cell r="M749">
            <v>1212</v>
          </cell>
        </row>
        <row r="750">
          <cell r="K750">
            <v>0</v>
          </cell>
          <cell r="L750">
            <v>170235000</v>
          </cell>
          <cell r="M750">
            <v>1234</v>
          </cell>
        </row>
        <row r="751">
          <cell r="K751">
            <v>0</v>
          </cell>
          <cell r="L751">
            <v>111321600</v>
          </cell>
          <cell r="M751">
            <v>1200</v>
          </cell>
        </row>
        <row r="752">
          <cell r="K752">
            <v>0</v>
          </cell>
          <cell r="L752">
            <v>99864700</v>
          </cell>
          <cell r="M752">
            <v>1226</v>
          </cell>
        </row>
        <row r="753">
          <cell r="K753">
            <v>0</v>
          </cell>
          <cell r="L753">
            <v>81600000</v>
          </cell>
          <cell r="M753">
            <v>1200</v>
          </cell>
        </row>
        <row r="754">
          <cell r="K754">
            <v>0</v>
          </cell>
          <cell r="L754">
            <v>68040000</v>
          </cell>
          <cell r="M754">
            <v>1200</v>
          </cell>
        </row>
        <row r="755">
          <cell r="K755">
            <v>0</v>
          </cell>
          <cell r="L755">
            <v>59511400</v>
          </cell>
          <cell r="M755">
            <v>1219</v>
          </cell>
        </row>
        <row r="756">
          <cell r="K756">
            <v>0</v>
          </cell>
          <cell r="L756">
            <v>54139800</v>
          </cell>
          <cell r="M756">
            <v>1233</v>
          </cell>
        </row>
        <row r="757">
          <cell r="K757">
            <v>0</v>
          </cell>
          <cell r="L757">
            <v>41248000</v>
          </cell>
          <cell r="M757">
            <v>1224</v>
          </cell>
        </row>
        <row r="758">
          <cell r="K758">
            <v>0</v>
          </cell>
          <cell r="L758">
            <v>28996760</v>
          </cell>
          <cell r="M758">
            <v>1230</v>
          </cell>
        </row>
        <row r="759">
          <cell r="K759">
            <v>0</v>
          </cell>
          <cell r="L759">
            <v>24720000</v>
          </cell>
          <cell r="M759">
            <v>1232</v>
          </cell>
        </row>
        <row r="760">
          <cell r="K760">
            <v>0</v>
          </cell>
          <cell r="L760">
            <v>24180000</v>
          </cell>
          <cell r="M760">
            <v>1223</v>
          </cell>
        </row>
        <row r="761">
          <cell r="K761">
            <v>0</v>
          </cell>
          <cell r="L761">
            <v>17920000</v>
          </cell>
          <cell r="M761">
            <v>1218</v>
          </cell>
        </row>
        <row r="762">
          <cell r="K762">
            <v>0</v>
          </cell>
          <cell r="L762">
            <v>17200000</v>
          </cell>
          <cell r="M762">
            <v>1200</v>
          </cell>
        </row>
        <row r="763">
          <cell r="K763">
            <v>0</v>
          </cell>
          <cell r="L763">
            <v>14665250</v>
          </cell>
          <cell r="M763">
            <v>1200</v>
          </cell>
        </row>
        <row r="764">
          <cell r="K764">
            <v>0</v>
          </cell>
          <cell r="L764">
            <v>12120000</v>
          </cell>
          <cell r="M764">
            <v>1200</v>
          </cell>
        </row>
        <row r="765">
          <cell r="K765">
            <v>0</v>
          </cell>
          <cell r="L765">
            <v>7675000</v>
          </cell>
          <cell r="M765">
            <v>1200</v>
          </cell>
        </row>
        <row r="766">
          <cell r="K766">
            <v>0</v>
          </cell>
          <cell r="L766">
            <v>4544000</v>
          </cell>
          <cell r="M766">
            <v>1200</v>
          </cell>
        </row>
        <row r="767">
          <cell r="K767">
            <v>0</v>
          </cell>
          <cell r="L767">
            <v>2890500</v>
          </cell>
          <cell r="M767">
            <v>1200</v>
          </cell>
        </row>
        <row r="768">
          <cell r="K768">
            <v>0</v>
          </cell>
          <cell r="L768">
            <v>2828800</v>
          </cell>
          <cell r="M768">
            <v>1200</v>
          </cell>
        </row>
        <row r="769">
          <cell r="K769">
            <v>0</v>
          </cell>
          <cell r="L769">
            <v>2797080</v>
          </cell>
          <cell r="M769">
            <v>1200</v>
          </cell>
        </row>
        <row r="770">
          <cell r="K770">
            <v>0</v>
          </cell>
          <cell r="L770">
            <v>2775000</v>
          </cell>
          <cell r="M770">
            <v>1200</v>
          </cell>
        </row>
        <row r="771">
          <cell r="K771">
            <v>0</v>
          </cell>
          <cell r="L771">
            <v>2358400</v>
          </cell>
          <cell r="M771">
            <v>1200</v>
          </cell>
        </row>
        <row r="772">
          <cell r="K772">
            <v>0</v>
          </cell>
          <cell r="L772">
            <v>200000</v>
          </cell>
          <cell r="M772">
            <v>1200</v>
          </cell>
        </row>
        <row r="773">
          <cell r="K773">
            <v>0</v>
          </cell>
          <cell r="L773">
            <v>214517243</v>
          </cell>
          <cell r="M773">
            <v>1305</v>
          </cell>
        </row>
        <row r="774">
          <cell r="K774">
            <v>0</v>
          </cell>
          <cell r="L774">
            <v>39943726</v>
          </cell>
          <cell r="M774">
            <v>1305</v>
          </cell>
        </row>
        <row r="775">
          <cell r="K775">
            <v>0</v>
          </cell>
          <cell r="L775">
            <v>695782475</v>
          </cell>
          <cell r="M775">
            <v>1303</v>
          </cell>
        </row>
        <row r="776">
          <cell r="K776">
            <v>0</v>
          </cell>
          <cell r="L776">
            <v>674144747</v>
          </cell>
          <cell r="M776">
            <v>1303</v>
          </cell>
        </row>
        <row r="777">
          <cell r="K777">
            <v>0</v>
          </cell>
          <cell r="L777">
            <v>107888020</v>
          </cell>
          <cell r="M777">
            <v>1303</v>
          </cell>
        </row>
        <row r="778">
          <cell r="K778">
            <v>0</v>
          </cell>
          <cell r="L778">
            <v>78720000</v>
          </cell>
          <cell r="M778">
            <v>1303</v>
          </cell>
        </row>
        <row r="779">
          <cell r="K779">
            <v>0</v>
          </cell>
          <cell r="L779">
            <v>63849200</v>
          </cell>
          <cell r="M779">
            <v>1303</v>
          </cell>
        </row>
        <row r="780">
          <cell r="K780">
            <v>0</v>
          </cell>
          <cell r="L780">
            <v>25767682</v>
          </cell>
          <cell r="M780">
            <v>1303</v>
          </cell>
        </row>
        <row r="781">
          <cell r="K781">
            <v>0</v>
          </cell>
          <cell r="L781">
            <v>24952144</v>
          </cell>
          <cell r="M781">
            <v>1303</v>
          </cell>
        </row>
        <row r="782">
          <cell r="K782">
            <v>0</v>
          </cell>
          <cell r="L782">
            <v>12865669</v>
          </cell>
          <cell r="M782">
            <v>1303</v>
          </cell>
        </row>
        <row r="783">
          <cell r="K783">
            <v>0</v>
          </cell>
          <cell r="L783">
            <v>3559000</v>
          </cell>
          <cell r="M783">
            <v>1303</v>
          </cell>
        </row>
        <row r="784">
          <cell r="K784">
            <v>0</v>
          </cell>
          <cell r="L784">
            <v>1134432375</v>
          </cell>
          <cell r="M784">
            <v>1304</v>
          </cell>
        </row>
        <row r="785">
          <cell r="K785">
            <v>0</v>
          </cell>
          <cell r="L785">
            <v>12826800</v>
          </cell>
          <cell r="M785">
            <v>1304</v>
          </cell>
        </row>
        <row r="786">
          <cell r="K786">
            <v>0</v>
          </cell>
          <cell r="L786">
            <v>5406400</v>
          </cell>
          <cell r="M786">
            <v>1304</v>
          </cell>
        </row>
        <row r="787">
          <cell r="K787">
            <v>0</v>
          </cell>
          <cell r="L787">
            <v>5393000</v>
          </cell>
          <cell r="M787">
            <v>1304</v>
          </cell>
        </row>
        <row r="788">
          <cell r="K788">
            <v>0</v>
          </cell>
          <cell r="L788">
            <v>3720000</v>
          </cell>
          <cell r="M788">
            <v>1304</v>
          </cell>
        </row>
        <row r="789">
          <cell r="K789">
            <v>0</v>
          </cell>
          <cell r="L789">
            <v>3619200</v>
          </cell>
          <cell r="M789">
            <v>1304</v>
          </cell>
        </row>
        <row r="790">
          <cell r="K790">
            <v>0</v>
          </cell>
          <cell r="L790">
            <v>3600000</v>
          </cell>
          <cell r="M790">
            <v>1304</v>
          </cell>
        </row>
        <row r="791">
          <cell r="K791">
            <v>0</v>
          </cell>
          <cell r="L791">
            <v>2377600</v>
          </cell>
          <cell r="M791">
            <v>1304</v>
          </cell>
        </row>
        <row r="792">
          <cell r="K792">
            <v>0</v>
          </cell>
          <cell r="L792">
            <v>2289200</v>
          </cell>
          <cell r="M792">
            <v>1304</v>
          </cell>
        </row>
        <row r="793">
          <cell r="K793">
            <v>0</v>
          </cell>
          <cell r="L793">
            <v>1678000</v>
          </cell>
          <cell r="M793">
            <v>1304</v>
          </cell>
        </row>
        <row r="794">
          <cell r="K794">
            <v>0</v>
          </cell>
          <cell r="L794">
            <v>1625000</v>
          </cell>
          <cell r="M794">
            <v>1304</v>
          </cell>
        </row>
        <row r="795">
          <cell r="K795">
            <v>0</v>
          </cell>
          <cell r="L795">
            <v>700000</v>
          </cell>
          <cell r="M795">
            <v>1304</v>
          </cell>
        </row>
        <row r="796">
          <cell r="K796">
            <v>0</v>
          </cell>
          <cell r="L796">
            <v>476144</v>
          </cell>
          <cell r="M796">
            <v>1304</v>
          </cell>
        </row>
        <row r="797">
          <cell r="K797">
            <v>0</v>
          </cell>
          <cell r="L797">
            <v>435000</v>
          </cell>
          <cell r="M797">
            <v>1304</v>
          </cell>
        </row>
        <row r="798">
          <cell r="K798">
            <v>0</v>
          </cell>
          <cell r="L798">
            <v>276000</v>
          </cell>
          <cell r="M798">
            <v>1304</v>
          </cell>
        </row>
        <row r="799">
          <cell r="K799">
            <v>0</v>
          </cell>
          <cell r="L799">
            <v>112000</v>
          </cell>
          <cell r="M799">
            <v>1304</v>
          </cell>
        </row>
        <row r="800">
          <cell r="K800">
            <v>0</v>
          </cell>
          <cell r="L800">
            <v>100000</v>
          </cell>
          <cell r="M800">
            <v>1304</v>
          </cell>
        </row>
        <row r="801">
          <cell r="K801">
            <v>0</v>
          </cell>
          <cell r="L801">
            <v>100000</v>
          </cell>
          <cell r="M801">
            <v>1304</v>
          </cell>
        </row>
        <row r="802">
          <cell r="K802">
            <v>0</v>
          </cell>
          <cell r="L802">
            <v>8000</v>
          </cell>
          <cell r="M802">
            <v>1304</v>
          </cell>
        </row>
        <row r="803">
          <cell r="K803">
            <v>14250000</v>
          </cell>
          <cell r="L803">
            <v>0</v>
          </cell>
          <cell r="M803">
            <v>1300</v>
          </cell>
        </row>
        <row r="804">
          <cell r="K804">
            <v>13453500</v>
          </cell>
          <cell r="L804">
            <v>0</v>
          </cell>
          <cell r="M804">
            <v>1300</v>
          </cell>
        </row>
        <row r="805">
          <cell r="K805">
            <v>0</v>
          </cell>
          <cell r="L805">
            <v>4765731813</v>
          </cell>
          <cell r="M805">
            <v>5300</v>
          </cell>
        </row>
        <row r="806">
          <cell r="K806">
            <v>0</v>
          </cell>
          <cell r="L806">
            <v>1028306801</v>
          </cell>
          <cell r="M806">
            <v>5301</v>
          </cell>
        </row>
        <row r="807">
          <cell r="K807">
            <v>0</v>
          </cell>
          <cell r="L807">
            <v>550513524</v>
          </cell>
          <cell r="M807">
            <v>1306</v>
          </cell>
        </row>
        <row r="808">
          <cell r="K808">
            <v>0</v>
          </cell>
          <cell r="L808">
            <v>285553531</v>
          </cell>
          <cell r="M808">
            <v>1307</v>
          </cell>
        </row>
        <row r="809">
          <cell r="K809">
            <v>0</v>
          </cell>
          <cell r="L809">
            <v>266105706</v>
          </cell>
          <cell r="M809">
            <v>1308</v>
          </cell>
        </row>
        <row r="810">
          <cell r="K810">
            <v>0</v>
          </cell>
          <cell r="L810">
            <v>256505985</v>
          </cell>
          <cell r="M810">
            <v>1309</v>
          </cell>
        </row>
        <row r="811">
          <cell r="K811">
            <v>0</v>
          </cell>
          <cell r="L811">
            <v>245820000</v>
          </cell>
          <cell r="M811">
            <v>1310</v>
          </cell>
        </row>
        <row r="812">
          <cell r="K812">
            <v>0</v>
          </cell>
          <cell r="L812">
            <v>241065627</v>
          </cell>
          <cell r="M812">
            <v>1311</v>
          </cell>
        </row>
        <row r="813">
          <cell r="K813">
            <v>0</v>
          </cell>
          <cell r="L813">
            <v>213004919</v>
          </cell>
          <cell r="M813">
            <v>1312</v>
          </cell>
        </row>
        <row r="814">
          <cell r="K814">
            <v>0</v>
          </cell>
          <cell r="L814">
            <v>181200000</v>
          </cell>
          <cell r="M814">
            <v>1313</v>
          </cell>
        </row>
        <row r="815">
          <cell r="K815">
            <v>0</v>
          </cell>
          <cell r="L815">
            <v>171390000</v>
          </cell>
          <cell r="M815">
            <v>1314</v>
          </cell>
        </row>
        <row r="816">
          <cell r="K816">
            <v>0</v>
          </cell>
          <cell r="L816">
            <v>159636330</v>
          </cell>
          <cell r="M816">
            <v>1315</v>
          </cell>
        </row>
        <row r="817">
          <cell r="K817">
            <v>0</v>
          </cell>
          <cell r="L817">
            <v>155000000</v>
          </cell>
          <cell r="M817">
            <v>1316</v>
          </cell>
        </row>
        <row r="818">
          <cell r="K818">
            <v>0</v>
          </cell>
          <cell r="L818">
            <v>153246980</v>
          </cell>
          <cell r="M818">
            <v>1317</v>
          </cell>
        </row>
        <row r="819">
          <cell r="K819">
            <v>0</v>
          </cell>
          <cell r="L819">
            <v>107624340</v>
          </cell>
          <cell r="M819">
            <v>1318</v>
          </cell>
        </row>
        <row r="820">
          <cell r="K820">
            <v>0</v>
          </cell>
          <cell r="L820">
            <v>86000000</v>
          </cell>
          <cell r="M820">
            <v>1300</v>
          </cell>
        </row>
        <row r="821">
          <cell r="K821">
            <v>0</v>
          </cell>
          <cell r="L821">
            <v>81480000</v>
          </cell>
          <cell r="M821">
            <v>1300</v>
          </cell>
        </row>
        <row r="822">
          <cell r="K822">
            <v>0</v>
          </cell>
          <cell r="L822">
            <v>77502000</v>
          </cell>
          <cell r="M822">
            <v>1300</v>
          </cell>
        </row>
        <row r="823">
          <cell r="K823">
            <v>0</v>
          </cell>
          <cell r="L823">
            <v>67957602</v>
          </cell>
          <cell r="M823">
            <v>1300</v>
          </cell>
        </row>
        <row r="824">
          <cell r="K824">
            <v>0</v>
          </cell>
          <cell r="L824">
            <v>65573500</v>
          </cell>
          <cell r="M824">
            <v>1300</v>
          </cell>
        </row>
        <row r="825">
          <cell r="K825">
            <v>0</v>
          </cell>
          <cell r="L825">
            <v>48276397</v>
          </cell>
          <cell r="M825">
            <v>1300</v>
          </cell>
        </row>
        <row r="826">
          <cell r="K826">
            <v>0</v>
          </cell>
          <cell r="L826">
            <v>39200000</v>
          </cell>
          <cell r="M826">
            <v>1300</v>
          </cell>
        </row>
        <row r="827">
          <cell r="K827">
            <v>0</v>
          </cell>
          <cell r="L827">
            <v>36000000</v>
          </cell>
          <cell r="M827">
            <v>1300</v>
          </cell>
        </row>
        <row r="828">
          <cell r="K828">
            <v>0</v>
          </cell>
          <cell r="L828">
            <v>29745000</v>
          </cell>
          <cell r="M828">
            <v>1300</v>
          </cell>
        </row>
        <row r="829">
          <cell r="K829">
            <v>0</v>
          </cell>
          <cell r="L829">
            <v>25120120</v>
          </cell>
          <cell r="M829">
            <v>1300</v>
          </cell>
        </row>
        <row r="830">
          <cell r="K830">
            <v>0</v>
          </cell>
          <cell r="L830">
            <v>23587196</v>
          </cell>
          <cell r="M830">
            <v>1300</v>
          </cell>
        </row>
        <row r="831">
          <cell r="K831">
            <v>0</v>
          </cell>
          <cell r="L831">
            <v>23503447</v>
          </cell>
          <cell r="M831">
            <v>1300</v>
          </cell>
        </row>
        <row r="832">
          <cell r="K832">
            <v>0</v>
          </cell>
          <cell r="L832">
            <v>21736480</v>
          </cell>
          <cell r="M832">
            <v>1300</v>
          </cell>
        </row>
        <row r="833">
          <cell r="K833">
            <v>0</v>
          </cell>
          <cell r="L833">
            <v>20766924</v>
          </cell>
          <cell r="M833">
            <v>1300</v>
          </cell>
        </row>
        <row r="834">
          <cell r="K834">
            <v>0</v>
          </cell>
          <cell r="L834">
            <v>18620800</v>
          </cell>
          <cell r="M834">
            <v>1300</v>
          </cell>
        </row>
        <row r="835">
          <cell r="K835">
            <v>0</v>
          </cell>
          <cell r="L835">
            <v>17362000</v>
          </cell>
          <cell r="M835">
            <v>1300</v>
          </cell>
        </row>
        <row r="836">
          <cell r="K836">
            <v>0</v>
          </cell>
          <cell r="L836">
            <v>17331200</v>
          </cell>
          <cell r="M836">
            <v>1300</v>
          </cell>
        </row>
        <row r="837">
          <cell r="K837">
            <v>0</v>
          </cell>
          <cell r="L837">
            <v>15248000</v>
          </cell>
          <cell r="M837">
            <v>1300</v>
          </cell>
        </row>
        <row r="838">
          <cell r="K838">
            <v>0</v>
          </cell>
          <cell r="L838">
            <v>11905000</v>
          </cell>
          <cell r="M838">
            <v>1300</v>
          </cell>
        </row>
        <row r="839">
          <cell r="K839">
            <v>0</v>
          </cell>
          <cell r="L839">
            <v>11875000</v>
          </cell>
          <cell r="M839">
            <v>1300</v>
          </cell>
        </row>
        <row r="840">
          <cell r="K840">
            <v>0</v>
          </cell>
          <cell r="L840">
            <v>11630200</v>
          </cell>
          <cell r="M840">
            <v>1300</v>
          </cell>
        </row>
        <row r="841">
          <cell r="K841">
            <v>0</v>
          </cell>
          <cell r="L841">
            <v>10800000</v>
          </cell>
          <cell r="M841">
            <v>1300</v>
          </cell>
        </row>
        <row r="842">
          <cell r="K842">
            <v>0</v>
          </cell>
          <cell r="L842">
            <v>10000000</v>
          </cell>
          <cell r="M842">
            <v>1300</v>
          </cell>
        </row>
        <row r="843">
          <cell r="K843">
            <v>0</v>
          </cell>
          <cell r="L843">
            <v>9940000</v>
          </cell>
          <cell r="M843">
            <v>1300</v>
          </cell>
        </row>
        <row r="844">
          <cell r="K844">
            <v>0</v>
          </cell>
          <cell r="L844">
            <v>8352000</v>
          </cell>
          <cell r="M844">
            <v>1300</v>
          </cell>
        </row>
        <row r="845">
          <cell r="K845">
            <v>0</v>
          </cell>
          <cell r="L845">
            <v>8059800</v>
          </cell>
          <cell r="M845">
            <v>1300</v>
          </cell>
        </row>
        <row r="846">
          <cell r="K846">
            <v>0</v>
          </cell>
          <cell r="L846">
            <v>7633000</v>
          </cell>
          <cell r="M846">
            <v>1300</v>
          </cell>
        </row>
        <row r="847">
          <cell r="K847">
            <v>0</v>
          </cell>
          <cell r="L847">
            <v>7375000</v>
          </cell>
          <cell r="M847">
            <v>1300</v>
          </cell>
        </row>
        <row r="848">
          <cell r="K848">
            <v>0</v>
          </cell>
          <cell r="L848">
            <v>6820000</v>
          </cell>
          <cell r="M848">
            <v>1300</v>
          </cell>
        </row>
        <row r="849">
          <cell r="K849">
            <v>0</v>
          </cell>
          <cell r="L849">
            <v>6474000</v>
          </cell>
          <cell r="M849">
            <v>1300</v>
          </cell>
        </row>
        <row r="850">
          <cell r="K850">
            <v>0</v>
          </cell>
          <cell r="L850">
            <v>5714500</v>
          </cell>
          <cell r="M850">
            <v>1300</v>
          </cell>
        </row>
        <row r="851">
          <cell r="K851">
            <v>0</v>
          </cell>
          <cell r="L851">
            <v>5104350</v>
          </cell>
          <cell r="M851">
            <v>1300</v>
          </cell>
        </row>
        <row r="852">
          <cell r="K852">
            <v>0</v>
          </cell>
          <cell r="L852">
            <v>5000000</v>
          </cell>
          <cell r="M852">
            <v>1300</v>
          </cell>
        </row>
        <row r="853">
          <cell r="K853">
            <v>0</v>
          </cell>
          <cell r="L853">
            <v>4930000</v>
          </cell>
          <cell r="M853">
            <v>1300</v>
          </cell>
        </row>
        <row r="854">
          <cell r="K854">
            <v>0</v>
          </cell>
          <cell r="L854">
            <v>4510000</v>
          </cell>
          <cell r="M854">
            <v>1300</v>
          </cell>
        </row>
        <row r="855">
          <cell r="K855">
            <v>0</v>
          </cell>
          <cell r="L855">
            <v>4030000</v>
          </cell>
          <cell r="M855">
            <v>1300</v>
          </cell>
        </row>
        <row r="856">
          <cell r="K856">
            <v>0</v>
          </cell>
          <cell r="L856">
            <v>3600000</v>
          </cell>
          <cell r="M856">
            <v>1300</v>
          </cell>
        </row>
        <row r="857">
          <cell r="K857">
            <v>0</v>
          </cell>
          <cell r="L857">
            <v>3500000</v>
          </cell>
          <cell r="M857">
            <v>1300</v>
          </cell>
        </row>
        <row r="858">
          <cell r="K858">
            <v>0</v>
          </cell>
          <cell r="L858">
            <v>2500000</v>
          </cell>
          <cell r="M858">
            <v>1300</v>
          </cell>
        </row>
        <row r="859">
          <cell r="K859">
            <v>0</v>
          </cell>
          <cell r="L859">
            <v>2350250</v>
          </cell>
          <cell r="M859">
            <v>1300</v>
          </cell>
        </row>
        <row r="860">
          <cell r="K860">
            <v>0</v>
          </cell>
          <cell r="L860">
            <v>2244100</v>
          </cell>
          <cell r="M860">
            <v>1300</v>
          </cell>
        </row>
        <row r="861">
          <cell r="K861">
            <v>0</v>
          </cell>
          <cell r="L861">
            <v>1975100</v>
          </cell>
          <cell r="M861">
            <v>1300</v>
          </cell>
        </row>
        <row r="862">
          <cell r="K862">
            <v>0</v>
          </cell>
          <cell r="L862">
            <v>1754000</v>
          </cell>
          <cell r="M862">
            <v>1300</v>
          </cell>
        </row>
        <row r="863">
          <cell r="K863">
            <v>0</v>
          </cell>
          <cell r="L863">
            <v>1754000</v>
          </cell>
          <cell r="M863">
            <v>1300</v>
          </cell>
        </row>
        <row r="864">
          <cell r="K864">
            <v>0</v>
          </cell>
          <cell r="L864">
            <v>1695000</v>
          </cell>
          <cell r="M864">
            <v>1300</v>
          </cell>
        </row>
        <row r="865">
          <cell r="K865">
            <v>0</v>
          </cell>
          <cell r="L865">
            <v>1695000</v>
          </cell>
          <cell r="M865">
            <v>1300</v>
          </cell>
        </row>
        <row r="866">
          <cell r="K866">
            <v>0</v>
          </cell>
          <cell r="L866">
            <v>1695000</v>
          </cell>
          <cell r="M866">
            <v>1300</v>
          </cell>
        </row>
        <row r="867">
          <cell r="K867">
            <v>0</v>
          </cell>
          <cell r="L867">
            <v>1679500</v>
          </cell>
          <cell r="M867">
            <v>1300</v>
          </cell>
        </row>
        <row r="868">
          <cell r="K868">
            <v>0</v>
          </cell>
          <cell r="L868">
            <v>1650000</v>
          </cell>
          <cell r="M868">
            <v>1300</v>
          </cell>
        </row>
        <row r="869">
          <cell r="K869">
            <v>0</v>
          </cell>
          <cell r="L869">
            <v>1604312</v>
          </cell>
          <cell r="M869">
            <v>1300</v>
          </cell>
        </row>
        <row r="870">
          <cell r="K870">
            <v>0</v>
          </cell>
          <cell r="L870">
            <v>1504000</v>
          </cell>
          <cell r="M870">
            <v>1300</v>
          </cell>
        </row>
        <row r="871">
          <cell r="K871">
            <v>0</v>
          </cell>
          <cell r="L871">
            <v>1465000</v>
          </cell>
          <cell r="M871">
            <v>1300</v>
          </cell>
        </row>
        <row r="872">
          <cell r="K872">
            <v>0</v>
          </cell>
          <cell r="L872">
            <v>1425500</v>
          </cell>
          <cell r="M872">
            <v>1300</v>
          </cell>
        </row>
        <row r="873">
          <cell r="K873">
            <v>0</v>
          </cell>
          <cell r="L873">
            <v>1425500</v>
          </cell>
          <cell r="M873">
            <v>1300</v>
          </cell>
        </row>
        <row r="874">
          <cell r="K874">
            <v>0</v>
          </cell>
          <cell r="L874">
            <v>1425500</v>
          </cell>
          <cell r="M874">
            <v>1300</v>
          </cell>
        </row>
        <row r="875">
          <cell r="K875">
            <v>0</v>
          </cell>
          <cell r="L875">
            <v>1425500</v>
          </cell>
          <cell r="M875">
            <v>1300</v>
          </cell>
        </row>
        <row r="876">
          <cell r="K876">
            <v>0</v>
          </cell>
          <cell r="L876">
            <v>1420500</v>
          </cell>
          <cell r="M876">
            <v>1300</v>
          </cell>
        </row>
        <row r="877">
          <cell r="K877">
            <v>0</v>
          </cell>
          <cell r="L877">
            <v>1352000</v>
          </cell>
          <cell r="M877">
            <v>1300</v>
          </cell>
        </row>
        <row r="878">
          <cell r="K878">
            <v>0</v>
          </cell>
          <cell r="L878">
            <v>1000000</v>
          </cell>
          <cell r="M878">
            <v>1300</v>
          </cell>
        </row>
        <row r="879">
          <cell r="K879">
            <v>0</v>
          </cell>
          <cell r="L879">
            <v>969616</v>
          </cell>
          <cell r="M879">
            <v>1300</v>
          </cell>
        </row>
        <row r="880">
          <cell r="K880">
            <v>0</v>
          </cell>
          <cell r="L880">
            <v>862500</v>
          </cell>
          <cell r="M880">
            <v>1300</v>
          </cell>
        </row>
        <row r="881">
          <cell r="K881">
            <v>0</v>
          </cell>
          <cell r="L881">
            <v>581000</v>
          </cell>
          <cell r="M881">
            <v>1300</v>
          </cell>
        </row>
        <row r="882">
          <cell r="K882">
            <v>0</v>
          </cell>
          <cell r="L882">
            <v>440000</v>
          </cell>
          <cell r="M882">
            <v>1300</v>
          </cell>
        </row>
        <row r="883">
          <cell r="K883">
            <v>0</v>
          </cell>
          <cell r="L883">
            <v>369000</v>
          </cell>
          <cell r="M883">
            <v>1300</v>
          </cell>
        </row>
        <row r="884">
          <cell r="K884">
            <v>0</v>
          </cell>
          <cell r="L884">
            <v>269000</v>
          </cell>
          <cell r="M884">
            <v>1300</v>
          </cell>
        </row>
        <row r="885">
          <cell r="K885">
            <v>0</v>
          </cell>
          <cell r="L885">
            <v>269000</v>
          </cell>
          <cell r="M885">
            <v>1300</v>
          </cell>
        </row>
        <row r="886">
          <cell r="K886">
            <v>0</v>
          </cell>
          <cell r="L886">
            <v>269000</v>
          </cell>
          <cell r="M886">
            <v>1300</v>
          </cell>
        </row>
        <row r="887">
          <cell r="K887">
            <v>0</v>
          </cell>
          <cell r="L887">
            <v>269000</v>
          </cell>
          <cell r="M887">
            <v>1300</v>
          </cell>
        </row>
        <row r="888">
          <cell r="K888">
            <v>0</v>
          </cell>
          <cell r="L888">
            <v>269000</v>
          </cell>
          <cell r="M888">
            <v>1300</v>
          </cell>
        </row>
        <row r="889">
          <cell r="K889">
            <v>0</v>
          </cell>
          <cell r="L889">
            <v>269000</v>
          </cell>
          <cell r="M889">
            <v>1300</v>
          </cell>
        </row>
        <row r="890">
          <cell r="K890">
            <v>0</v>
          </cell>
          <cell r="L890">
            <v>269000</v>
          </cell>
          <cell r="M890">
            <v>1300</v>
          </cell>
        </row>
        <row r="891">
          <cell r="K891">
            <v>0</v>
          </cell>
          <cell r="L891">
            <v>269000</v>
          </cell>
          <cell r="M891">
            <v>1300</v>
          </cell>
        </row>
        <row r="892">
          <cell r="K892">
            <v>0</v>
          </cell>
          <cell r="L892">
            <v>269000</v>
          </cell>
          <cell r="M892">
            <v>1300</v>
          </cell>
        </row>
        <row r="893">
          <cell r="K893">
            <v>0</v>
          </cell>
          <cell r="L893">
            <v>269000</v>
          </cell>
          <cell r="M893">
            <v>1300</v>
          </cell>
        </row>
        <row r="894">
          <cell r="K894">
            <v>0</v>
          </cell>
          <cell r="L894">
            <v>269000</v>
          </cell>
          <cell r="M894">
            <v>1300</v>
          </cell>
        </row>
        <row r="895">
          <cell r="K895">
            <v>0</v>
          </cell>
          <cell r="L895">
            <v>269000</v>
          </cell>
          <cell r="M895">
            <v>1300</v>
          </cell>
        </row>
        <row r="896">
          <cell r="K896">
            <v>0</v>
          </cell>
          <cell r="L896">
            <v>269000</v>
          </cell>
          <cell r="M896">
            <v>1300</v>
          </cell>
        </row>
        <row r="897">
          <cell r="K897">
            <v>0</v>
          </cell>
          <cell r="L897">
            <v>269000</v>
          </cell>
          <cell r="M897">
            <v>1300</v>
          </cell>
        </row>
        <row r="898">
          <cell r="K898">
            <v>0</v>
          </cell>
          <cell r="L898">
            <v>269000</v>
          </cell>
          <cell r="M898">
            <v>1300</v>
          </cell>
        </row>
        <row r="899">
          <cell r="K899">
            <v>0</v>
          </cell>
          <cell r="L899">
            <v>269000</v>
          </cell>
          <cell r="M899">
            <v>1300</v>
          </cell>
        </row>
        <row r="900">
          <cell r="K900">
            <v>0</v>
          </cell>
          <cell r="L900">
            <v>269000</v>
          </cell>
          <cell r="M900">
            <v>1300</v>
          </cell>
        </row>
        <row r="901">
          <cell r="K901">
            <v>0</v>
          </cell>
          <cell r="L901">
            <v>269000</v>
          </cell>
          <cell r="M901">
            <v>1300</v>
          </cell>
        </row>
        <row r="902">
          <cell r="K902">
            <v>0</v>
          </cell>
          <cell r="L902">
            <v>269000</v>
          </cell>
          <cell r="M902">
            <v>1300</v>
          </cell>
        </row>
        <row r="903">
          <cell r="K903">
            <v>0</v>
          </cell>
          <cell r="L903">
            <v>269000</v>
          </cell>
          <cell r="M903">
            <v>1300</v>
          </cell>
        </row>
        <row r="904">
          <cell r="K904">
            <v>0</v>
          </cell>
          <cell r="L904">
            <v>269000</v>
          </cell>
          <cell r="M904">
            <v>1300</v>
          </cell>
        </row>
        <row r="905">
          <cell r="K905">
            <v>0</v>
          </cell>
          <cell r="L905">
            <v>225000</v>
          </cell>
          <cell r="M905">
            <v>1300</v>
          </cell>
        </row>
        <row r="906">
          <cell r="K906">
            <v>0</v>
          </cell>
          <cell r="L906">
            <v>112500</v>
          </cell>
          <cell r="M906">
            <v>1300</v>
          </cell>
        </row>
        <row r="907">
          <cell r="K907">
            <v>0</v>
          </cell>
          <cell r="L907">
            <v>45290</v>
          </cell>
          <cell r="M907">
            <v>1300</v>
          </cell>
        </row>
        <row r="908">
          <cell r="K908">
            <v>0</v>
          </cell>
          <cell r="L908">
            <v>2086000000</v>
          </cell>
          <cell r="M908">
            <v>1320</v>
          </cell>
        </row>
        <row r="909">
          <cell r="K909">
            <v>0</v>
          </cell>
          <cell r="L909">
            <v>1041000000</v>
          </cell>
          <cell r="M909">
            <v>1320</v>
          </cell>
        </row>
        <row r="910">
          <cell r="K910">
            <v>0</v>
          </cell>
          <cell r="L910">
            <v>1189863488</v>
          </cell>
          <cell r="M910">
            <v>1302</v>
          </cell>
        </row>
        <row r="911">
          <cell r="K911">
            <v>0</v>
          </cell>
          <cell r="L911">
            <v>1131615115</v>
          </cell>
          <cell r="M911">
            <v>1302</v>
          </cell>
        </row>
        <row r="912">
          <cell r="K912">
            <v>0</v>
          </cell>
          <cell r="L912">
            <v>35029934</v>
          </cell>
          <cell r="M912">
            <v>1302</v>
          </cell>
        </row>
        <row r="913">
          <cell r="K913">
            <v>0</v>
          </cell>
          <cell r="L913">
            <v>28047360</v>
          </cell>
          <cell r="M913">
            <v>1302</v>
          </cell>
        </row>
        <row r="914">
          <cell r="K914">
            <v>0</v>
          </cell>
          <cell r="L914">
            <v>23904000</v>
          </cell>
          <cell r="M914">
            <v>1302</v>
          </cell>
        </row>
        <row r="915">
          <cell r="K915">
            <v>0</v>
          </cell>
          <cell r="L915">
            <v>11801547</v>
          </cell>
          <cell r="M915">
            <v>1302</v>
          </cell>
        </row>
        <row r="916">
          <cell r="K916">
            <v>0</v>
          </cell>
          <cell r="L916">
            <v>11686400</v>
          </cell>
          <cell r="M916">
            <v>1302</v>
          </cell>
        </row>
        <row r="917">
          <cell r="K917">
            <v>0</v>
          </cell>
          <cell r="L917">
            <v>5538240</v>
          </cell>
          <cell r="M917">
            <v>1302</v>
          </cell>
        </row>
        <row r="918">
          <cell r="K918">
            <v>0</v>
          </cell>
          <cell r="L918">
            <v>3228300</v>
          </cell>
          <cell r="M918">
            <v>1302</v>
          </cell>
        </row>
        <row r="919">
          <cell r="K919">
            <v>0</v>
          </cell>
          <cell r="L919">
            <v>2989458</v>
          </cell>
          <cell r="M919">
            <v>1302</v>
          </cell>
        </row>
        <row r="920">
          <cell r="K920">
            <v>0</v>
          </cell>
          <cell r="L920">
            <v>2351231</v>
          </cell>
          <cell r="M920">
            <v>1302</v>
          </cell>
        </row>
        <row r="921">
          <cell r="K921">
            <v>0</v>
          </cell>
          <cell r="L921">
            <v>2068400</v>
          </cell>
          <cell r="M921">
            <v>1302</v>
          </cell>
        </row>
        <row r="922">
          <cell r="K922">
            <v>0</v>
          </cell>
          <cell r="L922">
            <v>1484020</v>
          </cell>
          <cell r="M922">
            <v>1302</v>
          </cell>
        </row>
        <row r="923">
          <cell r="K923">
            <v>0</v>
          </cell>
          <cell r="L923">
            <v>1178528</v>
          </cell>
          <cell r="M923">
            <v>1302</v>
          </cell>
        </row>
        <row r="924">
          <cell r="K924">
            <v>0</v>
          </cell>
          <cell r="L924">
            <v>450528</v>
          </cell>
          <cell r="M924">
            <v>1302</v>
          </cell>
        </row>
        <row r="925">
          <cell r="K925">
            <v>0</v>
          </cell>
          <cell r="L925">
            <v>351827</v>
          </cell>
          <cell r="M925">
            <v>1302</v>
          </cell>
        </row>
        <row r="926">
          <cell r="K926">
            <v>0</v>
          </cell>
          <cell r="L926">
            <v>317304</v>
          </cell>
          <cell r="M926">
            <v>1302</v>
          </cell>
        </row>
        <row r="927">
          <cell r="K927">
            <v>0</v>
          </cell>
          <cell r="L927">
            <v>297856</v>
          </cell>
          <cell r="M927">
            <v>1302</v>
          </cell>
        </row>
        <row r="928">
          <cell r="K928">
            <v>0</v>
          </cell>
          <cell r="L928">
            <v>257296</v>
          </cell>
          <cell r="M928">
            <v>1302</v>
          </cell>
        </row>
        <row r="929">
          <cell r="K929">
            <v>0</v>
          </cell>
          <cell r="L929">
            <v>241748</v>
          </cell>
          <cell r="M929">
            <v>1302</v>
          </cell>
        </row>
        <row r="930">
          <cell r="K930">
            <v>0</v>
          </cell>
          <cell r="L930">
            <v>230295</v>
          </cell>
          <cell r="M930">
            <v>1302</v>
          </cell>
        </row>
        <row r="931">
          <cell r="K931">
            <v>0</v>
          </cell>
          <cell r="L931">
            <v>199306</v>
          </cell>
          <cell r="M931">
            <v>1302</v>
          </cell>
        </row>
        <row r="932">
          <cell r="K932">
            <v>0</v>
          </cell>
          <cell r="L932">
            <v>123240</v>
          </cell>
          <cell r="M932">
            <v>1302</v>
          </cell>
        </row>
        <row r="933">
          <cell r="K933">
            <v>0</v>
          </cell>
          <cell r="L933">
            <v>98592</v>
          </cell>
          <cell r="M933">
            <v>1302</v>
          </cell>
        </row>
        <row r="934">
          <cell r="K934">
            <v>0</v>
          </cell>
          <cell r="L934">
            <v>71313</v>
          </cell>
          <cell r="M934">
            <v>1302</v>
          </cell>
        </row>
        <row r="935">
          <cell r="K935">
            <v>0</v>
          </cell>
          <cell r="L935">
            <v>64740</v>
          </cell>
          <cell r="M935">
            <v>1302</v>
          </cell>
        </row>
        <row r="936">
          <cell r="K936">
            <v>0</v>
          </cell>
          <cell r="L936">
            <v>53560</v>
          </cell>
          <cell r="M936">
            <v>1302</v>
          </cell>
        </row>
        <row r="937">
          <cell r="K937">
            <v>0</v>
          </cell>
          <cell r="L937">
            <v>49140</v>
          </cell>
          <cell r="M937">
            <v>1302</v>
          </cell>
        </row>
        <row r="938">
          <cell r="K938">
            <v>0</v>
          </cell>
          <cell r="L938">
            <v>48620</v>
          </cell>
          <cell r="M938">
            <v>1302</v>
          </cell>
        </row>
        <row r="939">
          <cell r="K939">
            <v>0</v>
          </cell>
          <cell r="L939">
            <v>41600</v>
          </cell>
          <cell r="M939">
            <v>1302</v>
          </cell>
        </row>
        <row r="940">
          <cell r="K940">
            <v>0</v>
          </cell>
          <cell r="L940">
            <v>40560</v>
          </cell>
          <cell r="M940">
            <v>1302</v>
          </cell>
        </row>
        <row r="941">
          <cell r="K941">
            <v>0</v>
          </cell>
          <cell r="L941">
            <v>31980</v>
          </cell>
          <cell r="M941">
            <v>1302</v>
          </cell>
        </row>
        <row r="942">
          <cell r="K942">
            <v>0</v>
          </cell>
          <cell r="L942">
            <v>28600</v>
          </cell>
          <cell r="M942">
            <v>1302</v>
          </cell>
        </row>
        <row r="943">
          <cell r="K943">
            <v>0</v>
          </cell>
          <cell r="L943">
            <v>23400</v>
          </cell>
          <cell r="M943">
            <v>1302</v>
          </cell>
        </row>
        <row r="944">
          <cell r="K944">
            <v>0</v>
          </cell>
          <cell r="L944">
            <v>21840</v>
          </cell>
          <cell r="M944">
            <v>1302</v>
          </cell>
        </row>
        <row r="945">
          <cell r="K945">
            <v>0</v>
          </cell>
          <cell r="L945">
            <v>18200</v>
          </cell>
          <cell r="M945">
            <v>1302</v>
          </cell>
        </row>
        <row r="946">
          <cell r="K946">
            <v>0</v>
          </cell>
          <cell r="L946">
            <v>16000</v>
          </cell>
          <cell r="M946">
            <v>1302</v>
          </cell>
        </row>
        <row r="947">
          <cell r="K947">
            <v>0</v>
          </cell>
          <cell r="L947">
            <v>14864</v>
          </cell>
          <cell r="M947">
            <v>1302</v>
          </cell>
        </row>
        <row r="948">
          <cell r="K948">
            <v>0</v>
          </cell>
          <cell r="L948">
            <v>14560</v>
          </cell>
          <cell r="M948">
            <v>1302</v>
          </cell>
        </row>
        <row r="949">
          <cell r="K949">
            <v>0</v>
          </cell>
          <cell r="L949">
            <v>12800</v>
          </cell>
          <cell r="M949">
            <v>1302</v>
          </cell>
        </row>
        <row r="950">
          <cell r="K950">
            <v>0</v>
          </cell>
          <cell r="L950">
            <v>12480</v>
          </cell>
          <cell r="M950">
            <v>1302</v>
          </cell>
        </row>
        <row r="951">
          <cell r="K951">
            <v>0</v>
          </cell>
          <cell r="L951">
            <v>9880</v>
          </cell>
          <cell r="M951">
            <v>1302</v>
          </cell>
        </row>
        <row r="952">
          <cell r="K952">
            <v>0</v>
          </cell>
          <cell r="L952">
            <v>6400</v>
          </cell>
          <cell r="M952">
            <v>1302</v>
          </cell>
        </row>
        <row r="953">
          <cell r="K953">
            <v>0</v>
          </cell>
          <cell r="L953">
            <v>6000</v>
          </cell>
          <cell r="M953">
            <v>1302</v>
          </cell>
        </row>
        <row r="954">
          <cell r="K954">
            <v>0</v>
          </cell>
          <cell r="L954">
            <v>5200</v>
          </cell>
          <cell r="M954">
            <v>1302</v>
          </cell>
        </row>
        <row r="955">
          <cell r="K955">
            <v>0</v>
          </cell>
          <cell r="L955">
            <v>3744</v>
          </cell>
          <cell r="M955">
            <v>1302</v>
          </cell>
        </row>
        <row r="956">
          <cell r="K956">
            <v>0</v>
          </cell>
          <cell r="L956">
            <v>2080</v>
          </cell>
          <cell r="M956">
            <v>1302</v>
          </cell>
        </row>
        <row r="957">
          <cell r="K957">
            <v>0</v>
          </cell>
          <cell r="L957">
            <v>1884</v>
          </cell>
          <cell r="M957">
            <v>1302</v>
          </cell>
        </row>
        <row r="958">
          <cell r="K958">
            <v>0</v>
          </cell>
          <cell r="L958">
            <v>433523949</v>
          </cell>
          <cell r="M958">
            <v>1305</v>
          </cell>
        </row>
        <row r="959">
          <cell r="K959">
            <v>0</v>
          </cell>
          <cell r="L959">
            <v>98312545</v>
          </cell>
          <cell r="M959">
            <v>1200</v>
          </cell>
        </row>
        <row r="960">
          <cell r="K960">
            <v>0</v>
          </cell>
          <cell r="L960">
            <v>48294412</v>
          </cell>
          <cell r="M960">
            <v>1200</v>
          </cell>
        </row>
        <row r="961">
          <cell r="K961">
            <v>0</v>
          </cell>
          <cell r="L961">
            <v>41125270</v>
          </cell>
          <cell r="M961">
            <v>1200</v>
          </cell>
        </row>
        <row r="962">
          <cell r="K962">
            <v>0</v>
          </cell>
          <cell r="L962">
            <v>39111740</v>
          </cell>
          <cell r="M962">
            <v>1200</v>
          </cell>
        </row>
        <row r="963">
          <cell r="K963">
            <v>0</v>
          </cell>
          <cell r="L963">
            <v>37090189</v>
          </cell>
          <cell r="M963">
            <v>1200</v>
          </cell>
        </row>
        <row r="964">
          <cell r="K964">
            <v>0</v>
          </cell>
          <cell r="L964">
            <v>36457585</v>
          </cell>
          <cell r="M964">
            <v>1200</v>
          </cell>
        </row>
        <row r="965">
          <cell r="K965">
            <v>0</v>
          </cell>
          <cell r="L965">
            <v>25588640</v>
          </cell>
          <cell r="M965">
            <v>1200</v>
          </cell>
        </row>
        <row r="966">
          <cell r="K966">
            <v>0</v>
          </cell>
          <cell r="L966">
            <v>17439192</v>
          </cell>
          <cell r="M966">
            <v>1200</v>
          </cell>
        </row>
        <row r="967">
          <cell r="K967">
            <v>0</v>
          </cell>
          <cell r="L967">
            <v>14232861</v>
          </cell>
          <cell r="M967">
            <v>1200</v>
          </cell>
        </row>
        <row r="968">
          <cell r="K968">
            <v>0</v>
          </cell>
          <cell r="L968">
            <v>13587738</v>
          </cell>
          <cell r="M968">
            <v>1200</v>
          </cell>
        </row>
        <row r="969">
          <cell r="K969">
            <v>0</v>
          </cell>
          <cell r="L969">
            <v>13113131</v>
          </cell>
          <cell r="M969">
            <v>1200</v>
          </cell>
        </row>
        <row r="970">
          <cell r="K970">
            <v>0</v>
          </cell>
          <cell r="L970">
            <v>13072950</v>
          </cell>
          <cell r="M970">
            <v>1200</v>
          </cell>
        </row>
        <row r="971">
          <cell r="K971">
            <v>0</v>
          </cell>
          <cell r="L971">
            <v>12796548</v>
          </cell>
          <cell r="M971">
            <v>1200</v>
          </cell>
        </row>
        <row r="972">
          <cell r="K972">
            <v>0</v>
          </cell>
          <cell r="L972">
            <v>11496876</v>
          </cell>
          <cell r="M972">
            <v>1200</v>
          </cell>
        </row>
        <row r="973">
          <cell r="K973">
            <v>0</v>
          </cell>
          <cell r="L973">
            <v>7038600</v>
          </cell>
          <cell r="M973">
            <v>1200</v>
          </cell>
        </row>
        <row r="974">
          <cell r="K974">
            <v>0</v>
          </cell>
          <cell r="L974">
            <v>4939100</v>
          </cell>
          <cell r="M974">
            <v>1200</v>
          </cell>
        </row>
        <row r="975">
          <cell r="K975">
            <v>0</v>
          </cell>
          <cell r="L975">
            <v>3735600</v>
          </cell>
          <cell r="M975">
            <v>1200</v>
          </cell>
        </row>
        <row r="976">
          <cell r="K976">
            <v>0</v>
          </cell>
          <cell r="L976">
            <v>2365200</v>
          </cell>
          <cell r="M976">
            <v>1200</v>
          </cell>
        </row>
        <row r="977">
          <cell r="K977">
            <v>0</v>
          </cell>
          <cell r="L977">
            <v>2262660</v>
          </cell>
          <cell r="M977">
            <v>1200</v>
          </cell>
        </row>
        <row r="978">
          <cell r="K978">
            <v>0</v>
          </cell>
          <cell r="L978">
            <v>1939094</v>
          </cell>
          <cell r="M978">
            <v>1200</v>
          </cell>
        </row>
        <row r="979">
          <cell r="K979">
            <v>0</v>
          </cell>
          <cell r="L979">
            <v>1005550</v>
          </cell>
          <cell r="M979">
            <v>1200</v>
          </cell>
        </row>
        <row r="980">
          <cell r="K980">
            <v>0</v>
          </cell>
          <cell r="L980">
            <v>884000</v>
          </cell>
          <cell r="M980">
            <v>1200</v>
          </cell>
        </row>
        <row r="981">
          <cell r="K981">
            <v>0</v>
          </cell>
          <cell r="L981">
            <v>327800</v>
          </cell>
          <cell r="M981">
            <v>1200</v>
          </cell>
        </row>
        <row r="982">
          <cell r="K982">
            <v>0</v>
          </cell>
          <cell r="L982">
            <v>225000</v>
          </cell>
          <cell r="M982">
            <v>1200</v>
          </cell>
        </row>
        <row r="983">
          <cell r="K983">
            <v>0</v>
          </cell>
          <cell r="L983">
            <v>208930</v>
          </cell>
          <cell r="M983">
            <v>1200</v>
          </cell>
        </row>
        <row r="984">
          <cell r="K984">
            <v>0</v>
          </cell>
          <cell r="L984">
            <v>15075000</v>
          </cell>
          <cell r="M984">
            <v>1300</v>
          </cell>
        </row>
        <row r="985">
          <cell r="K985">
            <v>0</v>
          </cell>
          <cell r="L985">
            <v>1257085650</v>
          </cell>
          <cell r="M985">
            <v>5409</v>
          </cell>
        </row>
        <row r="986">
          <cell r="K986">
            <v>0</v>
          </cell>
          <cell r="L986">
            <v>99271833</v>
          </cell>
          <cell r="M986">
            <v>1401</v>
          </cell>
        </row>
        <row r="987">
          <cell r="K987">
            <v>0</v>
          </cell>
          <cell r="L987">
            <v>31000000</v>
          </cell>
          <cell r="M987">
            <v>1402</v>
          </cell>
        </row>
        <row r="988">
          <cell r="K988">
            <v>0</v>
          </cell>
          <cell r="L988">
            <v>16666000</v>
          </cell>
          <cell r="M988">
            <v>1400</v>
          </cell>
        </row>
        <row r="989">
          <cell r="K989">
            <v>0</v>
          </cell>
          <cell r="L989">
            <v>16344000</v>
          </cell>
          <cell r="M989">
            <v>1400</v>
          </cell>
        </row>
        <row r="990">
          <cell r="K990">
            <v>0</v>
          </cell>
          <cell r="L990">
            <v>10000000</v>
          </cell>
          <cell r="M990">
            <v>1400</v>
          </cell>
        </row>
        <row r="991">
          <cell r="K991">
            <v>0</v>
          </cell>
          <cell r="L991">
            <v>8145867</v>
          </cell>
          <cell r="M991">
            <v>1400</v>
          </cell>
        </row>
        <row r="992">
          <cell r="K992">
            <v>0</v>
          </cell>
          <cell r="L992">
            <v>7930832</v>
          </cell>
          <cell r="M992">
            <v>1400</v>
          </cell>
        </row>
        <row r="993">
          <cell r="K993">
            <v>0</v>
          </cell>
          <cell r="L993">
            <v>6096168</v>
          </cell>
          <cell r="M993">
            <v>1400</v>
          </cell>
        </row>
        <row r="994">
          <cell r="K994">
            <v>0</v>
          </cell>
          <cell r="L994">
            <v>3823296</v>
          </cell>
          <cell r="M994">
            <v>1400</v>
          </cell>
        </row>
        <row r="995">
          <cell r="K995">
            <v>0</v>
          </cell>
          <cell r="L995">
            <v>3721998</v>
          </cell>
          <cell r="M995">
            <v>1400</v>
          </cell>
        </row>
        <row r="996">
          <cell r="K996">
            <v>0</v>
          </cell>
          <cell r="L996">
            <v>2563965</v>
          </cell>
          <cell r="M996">
            <v>1400</v>
          </cell>
        </row>
        <row r="997">
          <cell r="K997">
            <v>0</v>
          </cell>
          <cell r="L997">
            <v>1477600</v>
          </cell>
          <cell r="M997">
            <v>1400</v>
          </cell>
        </row>
        <row r="998">
          <cell r="K998">
            <v>0</v>
          </cell>
          <cell r="L998">
            <v>1404187</v>
          </cell>
          <cell r="M998">
            <v>1400</v>
          </cell>
        </row>
        <row r="999">
          <cell r="K999">
            <v>0</v>
          </cell>
          <cell r="L999">
            <v>200000</v>
          </cell>
          <cell r="M999">
            <v>1400</v>
          </cell>
        </row>
        <row r="1000">
          <cell r="K1000">
            <v>0</v>
          </cell>
          <cell r="L1000">
            <v>3383147205</v>
          </cell>
          <cell r="M1000">
            <v>1301</v>
          </cell>
        </row>
        <row r="1001">
          <cell r="K1001">
            <v>0</v>
          </cell>
          <cell r="L1001">
            <v>417211372</v>
          </cell>
          <cell r="M1001">
            <v>6500</v>
          </cell>
        </row>
        <row r="1002">
          <cell r="K1002">
            <v>0</v>
          </cell>
          <cell r="L1002">
            <v>2465386667</v>
          </cell>
          <cell r="M1002">
            <v>1600</v>
          </cell>
        </row>
        <row r="1003">
          <cell r="K1003">
            <v>0</v>
          </cell>
          <cell r="L1003">
            <v>794939261</v>
          </cell>
          <cell r="M1003">
            <v>1600</v>
          </cell>
        </row>
        <row r="1004">
          <cell r="K1004">
            <v>0</v>
          </cell>
          <cell r="L1004">
            <v>5202410959</v>
          </cell>
          <cell r="M1004">
            <v>1720</v>
          </cell>
        </row>
        <row r="1005">
          <cell r="K1005">
            <v>0</v>
          </cell>
          <cell r="L1005">
            <v>297624780</v>
          </cell>
          <cell r="M1005">
            <v>1800</v>
          </cell>
        </row>
        <row r="1006">
          <cell r="K1006">
            <v>0</v>
          </cell>
          <cell r="L1006">
            <v>291091771</v>
          </cell>
          <cell r="M1006">
            <v>1800</v>
          </cell>
        </row>
        <row r="1007">
          <cell r="K1007">
            <v>0</v>
          </cell>
          <cell r="L1007">
            <v>254343312</v>
          </cell>
          <cell r="M1007">
            <v>1800</v>
          </cell>
        </row>
        <row r="1008">
          <cell r="K1008">
            <v>0</v>
          </cell>
          <cell r="L1008">
            <v>236358408</v>
          </cell>
          <cell r="M1008">
            <v>1800</v>
          </cell>
        </row>
        <row r="1009">
          <cell r="K1009">
            <v>0</v>
          </cell>
          <cell r="L1009">
            <v>218849336</v>
          </cell>
          <cell r="M1009">
            <v>1800</v>
          </cell>
        </row>
        <row r="1010">
          <cell r="K1010">
            <v>0</v>
          </cell>
          <cell r="L1010">
            <v>218331136</v>
          </cell>
          <cell r="M1010">
            <v>1800</v>
          </cell>
        </row>
        <row r="1011">
          <cell r="K1011">
            <v>0</v>
          </cell>
          <cell r="L1011">
            <v>215339851</v>
          </cell>
          <cell r="M1011">
            <v>1800</v>
          </cell>
        </row>
        <row r="1012">
          <cell r="K1012">
            <v>0</v>
          </cell>
          <cell r="L1012">
            <v>212932005</v>
          </cell>
          <cell r="M1012">
            <v>1800</v>
          </cell>
        </row>
        <row r="1013">
          <cell r="K1013">
            <v>0</v>
          </cell>
          <cell r="L1013">
            <v>200029650</v>
          </cell>
          <cell r="M1013">
            <v>1800</v>
          </cell>
        </row>
        <row r="1014">
          <cell r="K1014">
            <v>0</v>
          </cell>
          <cell r="L1014">
            <v>194953313</v>
          </cell>
          <cell r="M1014">
            <v>1800</v>
          </cell>
        </row>
        <row r="1015">
          <cell r="K1015">
            <v>0</v>
          </cell>
          <cell r="L1015">
            <v>190976457</v>
          </cell>
          <cell r="M1015">
            <v>1800</v>
          </cell>
        </row>
        <row r="1016">
          <cell r="K1016">
            <v>0</v>
          </cell>
          <cell r="L1016">
            <v>190535268</v>
          </cell>
          <cell r="M1016">
            <v>1800</v>
          </cell>
        </row>
        <row r="1017">
          <cell r="K1017">
            <v>0</v>
          </cell>
          <cell r="L1017">
            <v>190392160</v>
          </cell>
          <cell r="M1017">
            <v>1800</v>
          </cell>
        </row>
        <row r="1018">
          <cell r="K1018">
            <v>0</v>
          </cell>
          <cell r="L1018">
            <v>189029499</v>
          </cell>
          <cell r="M1018">
            <v>1800</v>
          </cell>
        </row>
        <row r="1019">
          <cell r="K1019">
            <v>0</v>
          </cell>
          <cell r="L1019">
            <v>187008570</v>
          </cell>
          <cell r="M1019">
            <v>1800</v>
          </cell>
        </row>
        <row r="1020">
          <cell r="K1020">
            <v>0</v>
          </cell>
          <cell r="L1020">
            <v>182849328</v>
          </cell>
          <cell r="M1020">
            <v>1800</v>
          </cell>
        </row>
        <row r="1021">
          <cell r="K1021">
            <v>0</v>
          </cell>
          <cell r="L1021">
            <v>179278515</v>
          </cell>
          <cell r="M1021">
            <v>1800</v>
          </cell>
        </row>
        <row r="1022">
          <cell r="K1022">
            <v>0</v>
          </cell>
          <cell r="L1022">
            <v>178583874</v>
          </cell>
          <cell r="M1022">
            <v>1800</v>
          </cell>
        </row>
        <row r="1023">
          <cell r="K1023">
            <v>0</v>
          </cell>
          <cell r="L1023">
            <v>174947137</v>
          </cell>
          <cell r="M1023">
            <v>1800</v>
          </cell>
        </row>
        <row r="1024">
          <cell r="K1024">
            <v>0</v>
          </cell>
          <cell r="L1024">
            <v>169396806</v>
          </cell>
          <cell r="M1024">
            <v>1800</v>
          </cell>
        </row>
        <row r="1025">
          <cell r="K1025">
            <v>0</v>
          </cell>
          <cell r="L1025">
            <v>166501566</v>
          </cell>
          <cell r="M1025">
            <v>1800</v>
          </cell>
        </row>
        <row r="1026">
          <cell r="K1026">
            <v>0</v>
          </cell>
          <cell r="L1026">
            <v>164662816</v>
          </cell>
          <cell r="M1026">
            <v>1800</v>
          </cell>
        </row>
        <row r="1027">
          <cell r="K1027">
            <v>0</v>
          </cell>
          <cell r="L1027">
            <v>162181496</v>
          </cell>
          <cell r="M1027">
            <v>1800</v>
          </cell>
        </row>
        <row r="1028">
          <cell r="K1028">
            <v>0</v>
          </cell>
          <cell r="L1028">
            <v>158651933</v>
          </cell>
          <cell r="M1028">
            <v>1800</v>
          </cell>
        </row>
        <row r="1029">
          <cell r="K1029">
            <v>0</v>
          </cell>
          <cell r="L1029">
            <v>152910765</v>
          </cell>
          <cell r="M1029">
            <v>1800</v>
          </cell>
        </row>
        <row r="1030">
          <cell r="K1030">
            <v>0</v>
          </cell>
          <cell r="L1030">
            <v>131235104</v>
          </cell>
          <cell r="M1030">
            <v>1800</v>
          </cell>
        </row>
        <row r="1031">
          <cell r="K1031">
            <v>0</v>
          </cell>
          <cell r="L1031">
            <v>128930675</v>
          </cell>
          <cell r="M1031">
            <v>1800</v>
          </cell>
        </row>
        <row r="1032">
          <cell r="K1032">
            <v>0</v>
          </cell>
          <cell r="L1032">
            <v>124440497</v>
          </cell>
          <cell r="M1032">
            <v>1800</v>
          </cell>
        </row>
        <row r="1033">
          <cell r="K1033">
            <v>0</v>
          </cell>
          <cell r="L1033">
            <v>123066479</v>
          </cell>
          <cell r="M1033">
            <v>1800</v>
          </cell>
        </row>
        <row r="1034">
          <cell r="K1034">
            <v>0</v>
          </cell>
          <cell r="L1034">
            <v>121279842</v>
          </cell>
          <cell r="M1034">
            <v>1800</v>
          </cell>
        </row>
        <row r="1035">
          <cell r="K1035">
            <v>0</v>
          </cell>
          <cell r="L1035">
            <v>117205675</v>
          </cell>
          <cell r="M1035">
            <v>1800</v>
          </cell>
        </row>
        <row r="1036">
          <cell r="K1036">
            <v>0</v>
          </cell>
          <cell r="L1036">
            <v>112344260</v>
          </cell>
          <cell r="M1036">
            <v>1800</v>
          </cell>
        </row>
        <row r="1037">
          <cell r="K1037">
            <v>0</v>
          </cell>
          <cell r="L1037">
            <v>111622586</v>
          </cell>
          <cell r="M1037">
            <v>1800</v>
          </cell>
        </row>
        <row r="1038">
          <cell r="K1038">
            <v>0</v>
          </cell>
          <cell r="L1038">
            <v>110862644</v>
          </cell>
          <cell r="M1038">
            <v>1800</v>
          </cell>
        </row>
        <row r="1039">
          <cell r="K1039">
            <v>0</v>
          </cell>
          <cell r="L1039">
            <v>110196658</v>
          </cell>
          <cell r="M1039">
            <v>1800</v>
          </cell>
        </row>
        <row r="1040">
          <cell r="K1040">
            <v>0</v>
          </cell>
          <cell r="L1040">
            <v>108490925</v>
          </cell>
          <cell r="M1040">
            <v>1800</v>
          </cell>
        </row>
        <row r="1041">
          <cell r="K1041">
            <v>0</v>
          </cell>
          <cell r="L1041">
            <v>107287652</v>
          </cell>
          <cell r="M1041">
            <v>1800</v>
          </cell>
        </row>
        <row r="1042">
          <cell r="K1042">
            <v>0</v>
          </cell>
          <cell r="L1042">
            <v>104594810</v>
          </cell>
          <cell r="M1042">
            <v>1800</v>
          </cell>
        </row>
        <row r="1043">
          <cell r="K1043">
            <v>0</v>
          </cell>
          <cell r="L1043">
            <v>103514256</v>
          </cell>
          <cell r="M1043">
            <v>1800</v>
          </cell>
        </row>
        <row r="1044">
          <cell r="K1044">
            <v>0</v>
          </cell>
          <cell r="L1044">
            <v>103325040</v>
          </cell>
          <cell r="M1044">
            <v>1800</v>
          </cell>
        </row>
        <row r="1045">
          <cell r="K1045">
            <v>0</v>
          </cell>
          <cell r="L1045">
            <v>103253700</v>
          </cell>
          <cell r="M1045">
            <v>1800</v>
          </cell>
        </row>
        <row r="1046">
          <cell r="K1046">
            <v>0</v>
          </cell>
          <cell r="L1046">
            <v>103170592</v>
          </cell>
          <cell r="M1046">
            <v>1800</v>
          </cell>
        </row>
        <row r="1047">
          <cell r="K1047">
            <v>0</v>
          </cell>
          <cell r="L1047">
            <v>103008513</v>
          </cell>
          <cell r="M1047">
            <v>1800</v>
          </cell>
        </row>
        <row r="1048">
          <cell r="K1048">
            <v>0</v>
          </cell>
          <cell r="L1048">
            <v>100986624</v>
          </cell>
          <cell r="M1048">
            <v>1800</v>
          </cell>
        </row>
        <row r="1049">
          <cell r="K1049">
            <v>0</v>
          </cell>
          <cell r="L1049">
            <v>100544990</v>
          </cell>
          <cell r="M1049">
            <v>1800</v>
          </cell>
        </row>
        <row r="1050">
          <cell r="K1050">
            <v>0</v>
          </cell>
          <cell r="L1050">
            <v>100383360</v>
          </cell>
          <cell r="M1050">
            <v>1800</v>
          </cell>
        </row>
        <row r="1051">
          <cell r="K1051">
            <v>0</v>
          </cell>
          <cell r="L1051">
            <v>100000000</v>
          </cell>
          <cell r="M1051">
            <v>1800</v>
          </cell>
        </row>
        <row r="1052">
          <cell r="K1052">
            <v>0</v>
          </cell>
          <cell r="L1052">
            <v>99891558</v>
          </cell>
          <cell r="M1052">
            <v>1800</v>
          </cell>
        </row>
        <row r="1053">
          <cell r="K1053">
            <v>0</v>
          </cell>
          <cell r="L1053">
            <v>99459640</v>
          </cell>
          <cell r="M1053">
            <v>1800</v>
          </cell>
        </row>
        <row r="1054">
          <cell r="K1054">
            <v>0</v>
          </cell>
          <cell r="L1054">
            <v>98763700</v>
          </cell>
          <cell r="M1054">
            <v>1800</v>
          </cell>
        </row>
        <row r="1055">
          <cell r="K1055">
            <v>0</v>
          </cell>
          <cell r="L1055">
            <v>97922448</v>
          </cell>
          <cell r="M1055">
            <v>1800</v>
          </cell>
        </row>
        <row r="1056">
          <cell r="K1056">
            <v>0</v>
          </cell>
          <cell r="L1056">
            <v>97896071</v>
          </cell>
          <cell r="M1056">
            <v>1800</v>
          </cell>
        </row>
        <row r="1057">
          <cell r="K1057">
            <v>0</v>
          </cell>
          <cell r="L1057">
            <v>97778503</v>
          </cell>
          <cell r="M1057">
            <v>1800</v>
          </cell>
        </row>
        <row r="1058">
          <cell r="K1058">
            <v>0</v>
          </cell>
          <cell r="L1058">
            <v>97670328</v>
          </cell>
          <cell r="M1058">
            <v>1800</v>
          </cell>
        </row>
        <row r="1059">
          <cell r="K1059">
            <v>0</v>
          </cell>
          <cell r="L1059">
            <v>97548516</v>
          </cell>
          <cell r="M1059">
            <v>1800</v>
          </cell>
        </row>
        <row r="1060">
          <cell r="K1060">
            <v>0</v>
          </cell>
          <cell r="L1060">
            <v>96951096</v>
          </cell>
          <cell r="M1060">
            <v>1800</v>
          </cell>
        </row>
        <row r="1061">
          <cell r="K1061">
            <v>0</v>
          </cell>
          <cell r="L1061">
            <v>96415911</v>
          </cell>
          <cell r="M1061">
            <v>1800</v>
          </cell>
        </row>
        <row r="1062">
          <cell r="K1062">
            <v>0</v>
          </cell>
          <cell r="L1062">
            <v>96250153</v>
          </cell>
          <cell r="M1062">
            <v>1800</v>
          </cell>
        </row>
        <row r="1063">
          <cell r="K1063">
            <v>0</v>
          </cell>
          <cell r="L1063">
            <v>96167136</v>
          </cell>
          <cell r="M1063">
            <v>1800</v>
          </cell>
        </row>
        <row r="1064">
          <cell r="K1064">
            <v>0</v>
          </cell>
          <cell r="L1064">
            <v>95933280</v>
          </cell>
          <cell r="M1064">
            <v>1800</v>
          </cell>
        </row>
        <row r="1065">
          <cell r="K1065">
            <v>0</v>
          </cell>
          <cell r="L1065">
            <v>95922240</v>
          </cell>
          <cell r="M1065">
            <v>1800</v>
          </cell>
        </row>
        <row r="1066">
          <cell r="K1066">
            <v>0</v>
          </cell>
          <cell r="L1066">
            <v>95742945</v>
          </cell>
          <cell r="M1066">
            <v>1800</v>
          </cell>
        </row>
        <row r="1067">
          <cell r="K1067">
            <v>0</v>
          </cell>
          <cell r="L1067">
            <v>95329592</v>
          </cell>
          <cell r="M1067">
            <v>1800</v>
          </cell>
        </row>
        <row r="1068">
          <cell r="K1068">
            <v>0</v>
          </cell>
          <cell r="L1068">
            <v>95164740</v>
          </cell>
          <cell r="M1068">
            <v>1800</v>
          </cell>
        </row>
        <row r="1069">
          <cell r="K1069">
            <v>0</v>
          </cell>
          <cell r="L1069">
            <v>95115272</v>
          </cell>
          <cell r="M1069">
            <v>1800</v>
          </cell>
        </row>
        <row r="1070">
          <cell r="K1070">
            <v>0</v>
          </cell>
          <cell r="L1070">
            <v>94787784</v>
          </cell>
          <cell r="M1070">
            <v>1800</v>
          </cell>
        </row>
        <row r="1071">
          <cell r="K1071">
            <v>0</v>
          </cell>
          <cell r="L1071">
            <v>94716292</v>
          </cell>
          <cell r="M1071">
            <v>1800</v>
          </cell>
        </row>
        <row r="1072">
          <cell r="K1072">
            <v>0</v>
          </cell>
          <cell r="L1072">
            <v>94608074</v>
          </cell>
          <cell r="M1072">
            <v>1800</v>
          </cell>
        </row>
        <row r="1073">
          <cell r="K1073">
            <v>0</v>
          </cell>
          <cell r="L1073">
            <v>94211250</v>
          </cell>
          <cell r="M1073">
            <v>1800</v>
          </cell>
        </row>
        <row r="1074">
          <cell r="K1074">
            <v>0</v>
          </cell>
          <cell r="L1074">
            <v>93846060</v>
          </cell>
          <cell r="M1074">
            <v>1800</v>
          </cell>
        </row>
        <row r="1075">
          <cell r="K1075">
            <v>0</v>
          </cell>
          <cell r="L1075">
            <v>93188341</v>
          </cell>
          <cell r="M1075">
            <v>1800</v>
          </cell>
        </row>
        <row r="1076">
          <cell r="K1076">
            <v>0</v>
          </cell>
          <cell r="L1076">
            <v>91814640</v>
          </cell>
          <cell r="M1076">
            <v>1800</v>
          </cell>
        </row>
        <row r="1077">
          <cell r="K1077">
            <v>0</v>
          </cell>
          <cell r="L1077">
            <v>91330827</v>
          </cell>
          <cell r="M1077">
            <v>1800</v>
          </cell>
        </row>
        <row r="1078">
          <cell r="K1078">
            <v>0</v>
          </cell>
          <cell r="L1078">
            <v>90138705</v>
          </cell>
          <cell r="M1078">
            <v>1800</v>
          </cell>
        </row>
        <row r="1079">
          <cell r="K1079">
            <v>0</v>
          </cell>
          <cell r="L1079">
            <v>89973380</v>
          </cell>
          <cell r="M1079">
            <v>1800</v>
          </cell>
        </row>
        <row r="1080">
          <cell r="K1080">
            <v>0</v>
          </cell>
          <cell r="L1080">
            <v>89226852</v>
          </cell>
          <cell r="M1080">
            <v>1800</v>
          </cell>
        </row>
        <row r="1081">
          <cell r="K1081">
            <v>0</v>
          </cell>
          <cell r="L1081">
            <v>89217050</v>
          </cell>
          <cell r="M1081">
            <v>1800</v>
          </cell>
        </row>
        <row r="1082">
          <cell r="K1082">
            <v>0</v>
          </cell>
          <cell r="L1082">
            <v>89139528</v>
          </cell>
          <cell r="M1082">
            <v>1800</v>
          </cell>
        </row>
        <row r="1083">
          <cell r="K1083">
            <v>0</v>
          </cell>
          <cell r="L1083">
            <v>89043130</v>
          </cell>
          <cell r="M1083">
            <v>1800</v>
          </cell>
        </row>
        <row r="1084">
          <cell r="K1084">
            <v>0</v>
          </cell>
          <cell r="L1084">
            <v>88969083</v>
          </cell>
          <cell r="M1084">
            <v>1800</v>
          </cell>
        </row>
        <row r="1085">
          <cell r="K1085">
            <v>0</v>
          </cell>
          <cell r="L1085">
            <v>88659900</v>
          </cell>
          <cell r="M1085">
            <v>1800</v>
          </cell>
        </row>
        <row r="1086">
          <cell r="K1086">
            <v>0</v>
          </cell>
          <cell r="L1086">
            <v>88357083</v>
          </cell>
          <cell r="M1086">
            <v>1800</v>
          </cell>
        </row>
        <row r="1087">
          <cell r="K1087">
            <v>0</v>
          </cell>
          <cell r="L1087">
            <v>87546756</v>
          </cell>
          <cell r="M1087">
            <v>1800</v>
          </cell>
        </row>
        <row r="1088">
          <cell r="K1088">
            <v>0</v>
          </cell>
          <cell r="L1088">
            <v>86676024</v>
          </cell>
          <cell r="M1088">
            <v>1800</v>
          </cell>
        </row>
        <row r="1089">
          <cell r="K1089">
            <v>0</v>
          </cell>
          <cell r="L1089">
            <v>84075950</v>
          </cell>
          <cell r="M1089">
            <v>1800</v>
          </cell>
        </row>
        <row r="1090">
          <cell r="K1090">
            <v>0</v>
          </cell>
          <cell r="L1090">
            <v>80407089</v>
          </cell>
          <cell r="M1090">
            <v>1800</v>
          </cell>
        </row>
        <row r="1091">
          <cell r="K1091">
            <v>0</v>
          </cell>
          <cell r="L1091">
            <v>73545080</v>
          </cell>
          <cell r="M1091">
            <v>1800</v>
          </cell>
        </row>
        <row r="1092">
          <cell r="K1092">
            <v>0</v>
          </cell>
          <cell r="L1092">
            <v>69891281</v>
          </cell>
          <cell r="M1092">
            <v>1800</v>
          </cell>
        </row>
        <row r="1093">
          <cell r="K1093">
            <v>0</v>
          </cell>
          <cell r="L1093">
            <v>69786962</v>
          </cell>
          <cell r="M1093">
            <v>1800</v>
          </cell>
        </row>
        <row r="1094">
          <cell r="K1094">
            <v>0</v>
          </cell>
          <cell r="L1094">
            <v>69322108</v>
          </cell>
          <cell r="M1094">
            <v>1800</v>
          </cell>
        </row>
        <row r="1095">
          <cell r="K1095">
            <v>0</v>
          </cell>
          <cell r="L1095">
            <v>66309472</v>
          </cell>
          <cell r="M1095">
            <v>1800</v>
          </cell>
        </row>
        <row r="1096">
          <cell r="K1096">
            <v>0</v>
          </cell>
          <cell r="L1096">
            <v>65538212</v>
          </cell>
          <cell r="M1096">
            <v>1800</v>
          </cell>
        </row>
        <row r="1097">
          <cell r="K1097">
            <v>0</v>
          </cell>
          <cell r="L1097">
            <v>64897741</v>
          </cell>
          <cell r="M1097">
            <v>1800</v>
          </cell>
        </row>
        <row r="1098">
          <cell r="K1098">
            <v>0</v>
          </cell>
          <cell r="L1098">
            <v>64451382</v>
          </cell>
          <cell r="M1098">
            <v>1800</v>
          </cell>
        </row>
        <row r="1099">
          <cell r="K1099">
            <v>0</v>
          </cell>
          <cell r="L1099">
            <v>63848886</v>
          </cell>
          <cell r="M1099">
            <v>1800</v>
          </cell>
        </row>
        <row r="1100">
          <cell r="K1100">
            <v>0</v>
          </cell>
          <cell r="L1100">
            <v>61930422</v>
          </cell>
          <cell r="M1100">
            <v>1800</v>
          </cell>
        </row>
        <row r="1101">
          <cell r="K1101">
            <v>0</v>
          </cell>
          <cell r="L1101">
            <v>59442680</v>
          </cell>
          <cell r="M1101">
            <v>1800</v>
          </cell>
        </row>
        <row r="1102">
          <cell r="K1102">
            <v>0</v>
          </cell>
          <cell r="L1102">
            <v>59238760</v>
          </cell>
          <cell r="M1102">
            <v>1800</v>
          </cell>
        </row>
        <row r="1103">
          <cell r="K1103">
            <v>0</v>
          </cell>
          <cell r="L1103">
            <v>57610679</v>
          </cell>
          <cell r="M1103">
            <v>1800</v>
          </cell>
        </row>
        <row r="1104">
          <cell r="K1104">
            <v>0</v>
          </cell>
          <cell r="L1104">
            <v>56169764</v>
          </cell>
          <cell r="M1104">
            <v>1800</v>
          </cell>
        </row>
        <row r="1105">
          <cell r="K1105">
            <v>0</v>
          </cell>
          <cell r="L1105">
            <v>56134078</v>
          </cell>
          <cell r="M1105">
            <v>1800</v>
          </cell>
        </row>
        <row r="1106">
          <cell r="K1106">
            <v>0</v>
          </cell>
          <cell r="L1106">
            <v>55818504</v>
          </cell>
          <cell r="M1106">
            <v>1800</v>
          </cell>
        </row>
        <row r="1107">
          <cell r="K1107">
            <v>0</v>
          </cell>
          <cell r="L1107">
            <v>55606435</v>
          </cell>
          <cell r="M1107">
            <v>1800</v>
          </cell>
        </row>
        <row r="1108">
          <cell r="K1108">
            <v>0</v>
          </cell>
          <cell r="L1108">
            <v>52460969</v>
          </cell>
          <cell r="M1108">
            <v>1800</v>
          </cell>
        </row>
        <row r="1109">
          <cell r="K1109">
            <v>0</v>
          </cell>
          <cell r="L1109">
            <v>52282539</v>
          </cell>
          <cell r="M1109">
            <v>1800</v>
          </cell>
        </row>
        <row r="1110">
          <cell r="K1110">
            <v>0</v>
          </cell>
          <cell r="L1110">
            <v>49519830</v>
          </cell>
          <cell r="M1110">
            <v>1800</v>
          </cell>
        </row>
        <row r="1111">
          <cell r="K1111">
            <v>0</v>
          </cell>
          <cell r="L1111">
            <v>47866549</v>
          </cell>
          <cell r="M1111">
            <v>1800</v>
          </cell>
        </row>
        <row r="1112">
          <cell r="K1112">
            <v>0</v>
          </cell>
          <cell r="L1112">
            <v>45931000</v>
          </cell>
          <cell r="M1112">
            <v>1800</v>
          </cell>
        </row>
        <row r="1113">
          <cell r="K1113">
            <v>0</v>
          </cell>
          <cell r="L1113">
            <v>44896328</v>
          </cell>
          <cell r="M1113">
            <v>1800</v>
          </cell>
        </row>
        <row r="1114">
          <cell r="K1114">
            <v>0</v>
          </cell>
          <cell r="L1114">
            <v>42715684</v>
          </cell>
          <cell r="M1114">
            <v>1800</v>
          </cell>
        </row>
        <row r="1115">
          <cell r="K1115">
            <v>0</v>
          </cell>
          <cell r="L1115">
            <v>41511785</v>
          </cell>
          <cell r="M1115">
            <v>1800</v>
          </cell>
        </row>
        <row r="1116">
          <cell r="K1116">
            <v>0</v>
          </cell>
          <cell r="L1116">
            <v>38675997</v>
          </cell>
          <cell r="M1116">
            <v>1800</v>
          </cell>
        </row>
        <row r="1117">
          <cell r="K1117">
            <v>0</v>
          </cell>
          <cell r="L1117">
            <v>36116448</v>
          </cell>
          <cell r="M1117">
            <v>1800</v>
          </cell>
        </row>
        <row r="1118">
          <cell r="K1118">
            <v>0</v>
          </cell>
          <cell r="L1118">
            <v>29607435</v>
          </cell>
          <cell r="M1118">
            <v>1800</v>
          </cell>
        </row>
        <row r="1119">
          <cell r="K1119">
            <v>0</v>
          </cell>
          <cell r="L1119">
            <v>28644847</v>
          </cell>
          <cell r="M1119">
            <v>1800</v>
          </cell>
        </row>
        <row r="1120">
          <cell r="K1120">
            <v>0</v>
          </cell>
          <cell r="L1120">
            <v>28048410</v>
          </cell>
          <cell r="M1120">
            <v>1800</v>
          </cell>
        </row>
        <row r="1121">
          <cell r="K1121">
            <v>0</v>
          </cell>
          <cell r="L1121">
            <v>26597340</v>
          </cell>
          <cell r="M1121">
            <v>1800</v>
          </cell>
        </row>
        <row r="1122">
          <cell r="K1122">
            <v>0</v>
          </cell>
          <cell r="L1122">
            <v>23443992</v>
          </cell>
          <cell r="M1122">
            <v>1800</v>
          </cell>
        </row>
        <row r="1123">
          <cell r="K1123">
            <v>0</v>
          </cell>
          <cell r="L1123">
            <v>23341655</v>
          </cell>
          <cell r="M1123">
            <v>1800</v>
          </cell>
        </row>
        <row r="1124">
          <cell r="K1124">
            <v>0</v>
          </cell>
          <cell r="L1124">
            <v>23078874</v>
          </cell>
          <cell r="M1124">
            <v>1800</v>
          </cell>
        </row>
        <row r="1125">
          <cell r="K1125">
            <v>0</v>
          </cell>
          <cell r="L1125">
            <v>22479140</v>
          </cell>
          <cell r="M1125">
            <v>1800</v>
          </cell>
        </row>
        <row r="1126">
          <cell r="K1126">
            <v>0</v>
          </cell>
          <cell r="L1126">
            <v>22191939</v>
          </cell>
          <cell r="M1126">
            <v>1800</v>
          </cell>
        </row>
        <row r="1127">
          <cell r="K1127">
            <v>0</v>
          </cell>
          <cell r="L1127">
            <v>22132836</v>
          </cell>
          <cell r="M1127">
            <v>1800</v>
          </cell>
        </row>
        <row r="1128">
          <cell r="K1128">
            <v>0</v>
          </cell>
          <cell r="L1128">
            <v>22086009</v>
          </cell>
          <cell r="M1128">
            <v>1800</v>
          </cell>
        </row>
        <row r="1129">
          <cell r="K1129">
            <v>0</v>
          </cell>
          <cell r="L1129">
            <v>21817244</v>
          </cell>
          <cell r="M1129">
            <v>1800</v>
          </cell>
        </row>
        <row r="1130">
          <cell r="K1130">
            <v>0</v>
          </cell>
          <cell r="L1130">
            <v>21742200</v>
          </cell>
          <cell r="M1130">
            <v>1800</v>
          </cell>
        </row>
        <row r="1131">
          <cell r="K1131">
            <v>0</v>
          </cell>
          <cell r="L1131">
            <v>21470724</v>
          </cell>
          <cell r="M1131">
            <v>1800</v>
          </cell>
        </row>
        <row r="1132">
          <cell r="K1132">
            <v>0</v>
          </cell>
          <cell r="L1132">
            <v>21371960</v>
          </cell>
          <cell r="M1132">
            <v>1800</v>
          </cell>
        </row>
        <row r="1133">
          <cell r="K1133">
            <v>0</v>
          </cell>
          <cell r="L1133">
            <v>19690312</v>
          </cell>
          <cell r="M1133">
            <v>1800</v>
          </cell>
        </row>
        <row r="1134">
          <cell r="K1134">
            <v>0</v>
          </cell>
          <cell r="L1134">
            <v>19575234</v>
          </cell>
          <cell r="M1134">
            <v>1800</v>
          </cell>
        </row>
        <row r="1135">
          <cell r="K1135">
            <v>0</v>
          </cell>
          <cell r="L1135">
            <v>19024540</v>
          </cell>
          <cell r="M1135">
            <v>1800</v>
          </cell>
        </row>
        <row r="1136">
          <cell r="K1136">
            <v>0</v>
          </cell>
          <cell r="L1136">
            <v>19006083</v>
          </cell>
          <cell r="M1136">
            <v>1800</v>
          </cell>
        </row>
        <row r="1137">
          <cell r="K1137">
            <v>0</v>
          </cell>
          <cell r="L1137">
            <v>18591270</v>
          </cell>
          <cell r="M1137">
            <v>1800</v>
          </cell>
        </row>
        <row r="1138">
          <cell r="K1138">
            <v>0</v>
          </cell>
          <cell r="L1138">
            <v>16753492</v>
          </cell>
          <cell r="M1138">
            <v>1800</v>
          </cell>
        </row>
        <row r="1139">
          <cell r="K1139">
            <v>0</v>
          </cell>
          <cell r="L1139">
            <v>16028172</v>
          </cell>
          <cell r="M1139">
            <v>1800</v>
          </cell>
        </row>
        <row r="1140">
          <cell r="K1140">
            <v>0</v>
          </cell>
          <cell r="L1140">
            <v>16025346</v>
          </cell>
          <cell r="M1140">
            <v>1800</v>
          </cell>
        </row>
        <row r="1141">
          <cell r="K1141">
            <v>0</v>
          </cell>
          <cell r="L1141">
            <v>15608937</v>
          </cell>
          <cell r="M1141">
            <v>1800</v>
          </cell>
        </row>
        <row r="1142">
          <cell r="K1142">
            <v>0</v>
          </cell>
          <cell r="L1142">
            <v>15484408</v>
          </cell>
          <cell r="M1142">
            <v>1800</v>
          </cell>
        </row>
        <row r="1143">
          <cell r="K1143">
            <v>0</v>
          </cell>
          <cell r="L1143">
            <v>15446289</v>
          </cell>
          <cell r="M1143">
            <v>1800</v>
          </cell>
        </row>
        <row r="1144">
          <cell r="K1144">
            <v>0</v>
          </cell>
          <cell r="L1144">
            <v>15011056</v>
          </cell>
          <cell r="M1144">
            <v>1800</v>
          </cell>
        </row>
        <row r="1145">
          <cell r="K1145">
            <v>0</v>
          </cell>
          <cell r="L1145">
            <v>14656392</v>
          </cell>
          <cell r="M1145">
            <v>1800</v>
          </cell>
        </row>
        <row r="1146">
          <cell r="K1146">
            <v>0</v>
          </cell>
          <cell r="L1146">
            <v>14256285</v>
          </cell>
          <cell r="M1146">
            <v>1800</v>
          </cell>
        </row>
        <row r="1147">
          <cell r="K1147">
            <v>0</v>
          </cell>
          <cell r="L1147">
            <v>14007228</v>
          </cell>
          <cell r="M1147">
            <v>1800</v>
          </cell>
        </row>
        <row r="1148">
          <cell r="K1148">
            <v>0</v>
          </cell>
          <cell r="L1148">
            <v>14007227</v>
          </cell>
          <cell r="M1148">
            <v>1800</v>
          </cell>
        </row>
        <row r="1149">
          <cell r="K1149">
            <v>0</v>
          </cell>
          <cell r="L1149">
            <v>13887045</v>
          </cell>
          <cell r="M1149">
            <v>1800</v>
          </cell>
        </row>
        <row r="1150">
          <cell r="K1150">
            <v>0</v>
          </cell>
          <cell r="L1150">
            <v>13815291</v>
          </cell>
          <cell r="M1150">
            <v>1800</v>
          </cell>
        </row>
        <row r="1151">
          <cell r="K1151">
            <v>0</v>
          </cell>
          <cell r="L1151">
            <v>13808256</v>
          </cell>
          <cell r="M1151">
            <v>1800</v>
          </cell>
        </row>
        <row r="1152">
          <cell r="K1152">
            <v>0</v>
          </cell>
          <cell r="L1152">
            <v>13395117</v>
          </cell>
          <cell r="M1152">
            <v>1800</v>
          </cell>
        </row>
        <row r="1153">
          <cell r="K1153">
            <v>0</v>
          </cell>
          <cell r="L1153">
            <v>13357484</v>
          </cell>
          <cell r="M1153">
            <v>1800</v>
          </cell>
        </row>
        <row r="1154">
          <cell r="K1154">
            <v>0</v>
          </cell>
          <cell r="L1154">
            <v>13292876</v>
          </cell>
          <cell r="M1154">
            <v>1800</v>
          </cell>
        </row>
        <row r="1155">
          <cell r="K1155">
            <v>0</v>
          </cell>
          <cell r="L1155">
            <v>12996525</v>
          </cell>
          <cell r="M1155">
            <v>1800</v>
          </cell>
        </row>
        <row r="1156">
          <cell r="K1156">
            <v>0</v>
          </cell>
          <cell r="L1156">
            <v>12851725</v>
          </cell>
          <cell r="M1156">
            <v>1800</v>
          </cell>
        </row>
        <row r="1157">
          <cell r="K1157">
            <v>0</v>
          </cell>
          <cell r="L1157">
            <v>12332620</v>
          </cell>
          <cell r="M1157">
            <v>1800</v>
          </cell>
        </row>
        <row r="1158">
          <cell r="K1158">
            <v>0</v>
          </cell>
          <cell r="L1158">
            <v>12293930</v>
          </cell>
          <cell r="M1158">
            <v>1800</v>
          </cell>
        </row>
        <row r="1159">
          <cell r="K1159">
            <v>0</v>
          </cell>
          <cell r="L1159">
            <v>12293930</v>
          </cell>
          <cell r="M1159">
            <v>1800</v>
          </cell>
        </row>
        <row r="1160">
          <cell r="K1160">
            <v>0</v>
          </cell>
          <cell r="L1160">
            <v>12293930</v>
          </cell>
          <cell r="M1160">
            <v>1800</v>
          </cell>
        </row>
        <row r="1161">
          <cell r="K1161">
            <v>0</v>
          </cell>
          <cell r="L1161">
            <v>12082146</v>
          </cell>
          <cell r="M1161">
            <v>1800</v>
          </cell>
        </row>
        <row r="1162">
          <cell r="K1162">
            <v>0</v>
          </cell>
          <cell r="L1162">
            <v>11646328</v>
          </cell>
          <cell r="M1162">
            <v>1800</v>
          </cell>
        </row>
        <row r="1163">
          <cell r="K1163">
            <v>0</v>
          </cell>
          <cell r="L1163">
            <v>10875143</v>
          </cell>
          <cell r="M1163">
            <v>1800</v>
          </cell>
        </row>
        <row r="1164">
          <cell r="K1164">
            <v>0</v>
          </cell>
          <cell r="L1164">
            <v>10845999</v>
          </cell>
          <cell r="M1164">
            <v>1800</v>
          </cell>
        </row>
        <row r="1165">
          <cell r="K1165">
            <v>0</v>
          </cell>
          <cell r="L1165">
            <v>10591056</v>
          </cell>
          <cell r="M1165">
            <v>1800</v>
          </cell>
        </row>
        <row r="1166">
          <cell r="K1166">
            <v>0</v>
          </cell>
          <cell r="L1166">
            <v>10487910</v>
          </cell>
          <cell r="M1166">
            <v>1800</v>
          </cell>
        </row>
        <row r="1167">
          <cell r="K1167">
            <v>0</v>
          </cell>
          <cell r="L1167">
            <v>10487910</v>
          </cell>
          <cell r="M1167">
            <v>1800</v>
          </cell>
        </row>
        <row r="1168">
          <cell r="K1168">
            <v>0</v>
          </cell>
          <cell r="L1168">
            <v>10487910</v>
          </cell>
          <cell r="M1168">
            <v>1800</v>
          </cell>
        </row>
        <row r="1169">
          <cell r="K1169">
            <v>0</v>
          </cell>
          <cell r="L1169">
            <v>9195185</v>
          </cell>
          <cell r="M1169">
            <v>1800</v>
          </cell>
        </row>
        <row r="1170">
          <cell r="K1170">
            <v>0</v>
          </cell>
          <cell r="L1170">
            <v>8590219</v>
          </cell>
          <cell r="M1170">
            <v>1800</v>
          </cell>
        </row>
        <row r="1171">
          <cell r="K1171">
            <v>0</v>
          </cell>
          <cell r="L1171">
            <v>7470841</v>
          </cell>
          <cell r="M1171">
            <v>1800</v>
          </cell>
        </row>
        <row r="1172">
          <cell r="K1172">
            <v>0</v>
          </cell>
          <cell r="L1172">
            <v>7154700</v>
          </cell>
          <cell r="M1172">
            <v>1800</v>
          </cell>
        </row>
        <row r="1173">
          <cell r="K1173">
            <v>0</v>
          </cell>
          <cell r="L1173">
            <v>4711775</v>
          </cell>
          <cell r="M1173">
            <v>1800</v>
          </cell>
        </row>
        <row r="1174">
          <cell r="K1174">
            <v>0</v>
          </cell>
          <cell r="L1174">
            <v>3928095</v>
          </cell>
          <cell r="M1174">
            <v>1800</v>
          </cell>
        </row>
        <row r="1175">
          <cell r="K1175">
            <v>0</v>
          </cell>
          <cell r="L1175">
            <v>2895858</v>
          </cell>
          <cell r="M1175">
            <v>1800</v>
          </cell>
        </row>
        <row r="1176">
          <cell r="K1176">
            <v>0</v>
          </cell>
          <cell r="L1176">
            <v>2592069</v>
          </cell>
          <cell r="M1176">
            <v>1800</v>
          </cell>
        </row>
        <row r="1177">
          <cell r="K1177">
            <v>0</v>
          </cell>
          <cell r="L1177">
            <v>1412889</v>
          </cell>
          <cell r="M1177">
            <v>1800</v>
          </cell>
        </row>
        <row r="1178">
          <cell r="K1178">
            <v>0</v>
          </cell>
          <cell r="L1178">
            <v>825351</v>
          </cell>
          <cell r="M1178">
            <v>1800</v>
          </cell>
        </row>
        <row r="1179">
          <cell r="K1179">
            <v>0</v>
          </cell>
          <cell r="L1179">
            <v>8000000000</v>
          </cell>
          <cell r="M1179">
            <v>1900</v>
          </cell>
        </row>
        <row r="1180">
          <cell r="K1180">
            <v>0</v>
          </cell>
          <cell r="L1180">
            <v>4000000000</v>
          </cell>
          <cell r="M1180">
            <v>1901</v>
          </cell>
        </row>
        <row r="1181">
          <cell r="K1181">
            <v>0</v>
          </cell>
          <cell r="L1181">
            <v>1004090584</v>
          </cell>
          <cell r="M1181">
            <v>20</v>
          </cell>
        </row>
        <row r="1182">
          <cell r="K1182">
            <v>0</v>
          </cell>
          <cell r="L1182">
            <v>232067372</v>
          </cell>
          <cell r="M1182">
            <v>121</v>
          </cell>
        </row>
        <row r="1183">
          <cell r="K1183">
            <v>0</v>
          </cell>
          <cell r="L1183">
            <v>127540902806</v>
          </cell>
          <cell r="M1183" t="str">
            <v>كد را وارد كنيد</v>
          </cell>
        </row>
        <row r="1184">
          <cell r="K1184">
            <v>0</v>
          </cell>
          <cell r="L1184">
            <v>137328287014</v>
          </cell>
          <cell r="M1184">
            <v>2100</v>
          </cell>
        </row>
        <row r="1185">
          <cell r="K1185">
            <v>0</v>
          </cell>
          <cell r="L1185">
            <v>4635191400</v>
          </cell>
          <cell r="M1185">
            <v>2102</v>
          </cell>
        </row>
        <row r="1186">
          <cell r="K1186">
            <v>0</v>
          </cell>
          <cell r="L1186">
            <v>646436000</v>
          </cell>
          <cell r="M1186">
            <v>2101</v>
          </cell>
        </row>
        <row r="1187">
          <cell r="K1187">
            <v>0</v>
          </cell>
          <cell r="L1187">
            <v>385587200</v>
          </cell>
          <cell r="M1187">
            <v>2103</v>
          </cell>
        </row>
        <row r="1188">
          <cell r="K1188">
            <v>0</v>
          </cell>
          <cell r="L1188">
            <v>192758802</v>
          </cell>
          <cell r="M1188">
            <v>2130</v>
          </cell>
        </row>
        <row r="1189">
          <cell r="K1189">
            <v>0</v>
          </cell>
          <cell r="L1189">
            <v>93600000</v>
          </cell>
          <cell r="M1189">
            <v>2104</v>
          </cell>
        </row>
        <row r="1190">
          <cell r="K1190">
            <v>0</v>
          </cell>
          <cell r="L1190">
            <v>3000000</v>
          </cell>
          <cell r="M1190">
            <v>2106</v>
          </cell>
        </row>
        <row r="1191">
          <cell r="K1191">
            <v>0</v>
          </cell>
          <cell r="L1191">
            <v>2950699068</v>
          </cell>
          <cell r="M1191">
            <v>2109</v>
          </cell>
        </row>
        <row r="1192">
          <cell r="K1192">
            <v>0</v>
          </cell>
          <cell r="L1192">
            <v>58935780</v>
          </cell>
          <cell r="M1192">
            <v>2131</v>
          </cell>
        </row>
        <row r="1193">
          <cell r="K1193">
            <v>0</v>
          </cell>
          <cell r="L1193">
            <v>54581540</v>
          </cell>
          <cell r="M1193">
            <v>2132</v>
          </cell>
        </row>
        <row r="1194">
          <cell r="K1194">
            <v>0</v>
          </cell>
          <cell r="L1194">
            <v>6042840</v>
          </cell>
          <cell r="M1194">
            <v>2139</v>
          </cell>
        </row>
        <row r="1195">
          <cell r="K1195">
            <v>0</v>
          </cell>
          <cell r="L1195">
            <v>2711800</v>
          </cell>
          <cell r="M1195">
            <v>2139</v>
          </cell>
        </row>
        <row r="1196">
          <cell r="K1196">
            <v>0</v>
          </cell>
          <cell r="L1196">
            <v>1105000</v>
          </cell>
          <cell r="M1196">
            <v>2139</v>
          </cell>
        </row>
        <row r="1197">
          <cell r="K1197">
            <v>0</v>
          </cell>
          <cell r="L1197">
            <v>468000</v>
          </cell>
          <cell r="M1197">
            <v>2139</v>
          </cell>
        </row>
        <row r="1198">
          <cell r="K1198">
            <v>93600000</v>
          </cell>
          <cell r="L1198">
            <v>0</v>
          </cell>
          <cell r="M1198">
            <v>2104</v>
          </cell>
        </row>
        <row r="1199">
          <cell r="K1199">
            <v>46155000</v>
          </cell>
          <cell r="L1199">
            <v>0</v>
          </cell>
          <cell r="M1199">
            <v>2162</v>
          </cell>
        </row>
        <row r="1200">
          <cell r="K1200">
            <v>5792000</v>
          </cell>
          <cell r="L1200">
            <v>0</v>
          </cell>
          <cell r="M1200">
            <v>2160</v>
          </cell>
        </row>
        <row r="1201">
          <cell r="K1201">
            <v>3000000</v>
          </cell>
          <cell r="L1201">
            <v>0</v>
          </cell>
          <cell r="M1201">
            <v>2106</v>
          </cell>
        </row>
        <row r="1202">
          <cell r="K1202">
            <v>49188700</v>
          </cell>
          <cell r="L1202">
            <v>0</v>
          </cell>
          <cell r="M1202">
            <v>2169</v>
          </cell>
        </row>
        <row r="1203">
          <cell r="K1203">
            <v>138555000</v>
          </cell>
          <cell r="L1203">
            <v>0</v>
          </cell>
          <cell r="M1203">
            <v>2168</v>
          </cell>
        </row>
        <row r="1204">
          <cell r="K1204">
            <v>1282060</v>
          </cell>
          <cell r="L1204">
            <v>0</v>
          </cell>
          <cell r="M1204">
            <v>2169</v>
          </cell>
        </row>
        <row r="1205">
          <cell r="K1205">
            <v>83698101</v>
          </cell>
          <cell r="L1205">
            <v>0</v>
          </cell>
          <cell r="M1205">
            <v>2550</v>
          </cell>
        </row>
        <row r="1206">
          <cell r="K1206">
            <v>405867940</v>
          </cell>
          <cell r="L1206">
            <v>0</v>
          </cell>
          <cell r="M1206">
            <v>2705</v>
          </cell>
        </row>
        <row r="1207">
          <cell r="K1207">
            <v>0</v>
          </cell>
          <cell r="L1207">
            <v>386511584</v>
          </cell>
          <cell r="M1207">
            <v>2701</v>
          </cell>
        </row>
        <row r="1208">
          <cell r="K1208">
            <v>2700048287</v>
          </cell>
          <cell r="L1208">
            <v>0</v>
          </cell>
          <cell r="M1208">
            <v>2240</v>
          </cell>
        </row>
        <row r="1209">
          <cell r="K1209">
            <v>1915284800</v>
          </cell>
          <cell r="L1209">
            <v>0</v>
          </cell>
          <cell r="M1209">
            <v>2200</v>
          </cell>
        </row>
        <row r="1210">
          <cell r="K1210">
            <v>899892444</v>
          </cell>
          <cell r="L1210">
            <v>0</v>
          </cell>
          <cell r="M1210">
            <v>2300</v>
          </cell>
        </row>
        <row r="1211">
          <cell r="K1211">
            <v>833036006</v>
          </cell>
          <cell r="L1211">
            <v>0</v>
          </cell>
          <cell r="M1211">
            <v>2400</v>
          </cell>
        </row>
        <row r="1212">
          <cell r="K1212">
            <v>725753322</v>
          </cell>
          <cell r="L1212">
            <v>0</v>
          </cell>
          <cell r="M1212">
            <v>2240</v>
          </cell>
        </row>
        <row r="1213">
          <cell r="K1213">
            <v>660403754</v>
          </cell>
          <cell r="L1213">
            <v>0</v>
          </cell>
          <cell r="M1213">
            <v>2300</v>
          </cell>
        </row>
        <row r="1214">
          <cell r="K1214">
            <v>610965234</v>
          </cell>
          <cell r="L1214">
            <v>0</v>
          </cell>
          <cell r="M1214">
            <v>2261</v>
          </cell>
        </row>
        <row r="1215">
          <cell r="K1215">
            <v>524679613</v>
          </cell>
          <cell r="L1215">
            <v>0</v>
          </cell>
          <cell r="M1215">
            <v>2400</v>
          </cell>
        </row>
        <row r="1216">
          <cell r="K1216">
            <v>488116268</v>
          </cell>
          <cell r="L1216">
            <v>0</v>
          </cell>
          <cell r="M1216">
            <v>2400</v>
          </cell>
        </row>
        <row r="1217">
          <cell r="K1217">
            <v>410093606</v>
          </cell>
          <cell r="L1217">
            <v>0</v>
          </cell>
          <cell r="M1217">
            <v>2240</v>
          </cell>
        </row>
        <row r="1218">
          <cell r="K1218">
            <v>379190507</v>
          </cell>
          <cell r="L1218">
            <v>0</v>
          </cell>
          <cell r="M1218">
            <v>2240</v>
          </cell>
        </row>
        <row r="1219">
          <cell r="K1219">
            <v>338715039</v>
          </cell>
          <cell r="L1219">
            <v>0</v>
          </cell>
          <cell r="M1219">
            <v>2300</v>
          </cell>
        </row>
        <row r="1220">
          <cell r="K1220">
            <v>334736019</v>
          </cell>
          <cell r="L1220">
            <v>0</v>
          </cell>
          <cell r="M1220">
            <v>2500</v>
          </cell>
        </row>
        <row r="1221">
          <cell r="K1221">
            <v>323985423</v>
          </cell>
          <cell r="L1221">
            <v>0</v>
          </cell>
          <cell r="M1221">
            <v>2300</v>
          </cell>
        </row>
        <row r="1222">
          <cell r="K1222">
            <v>253460186</v>
          </cell>
          <cell r="L1222">
            <v>0</v>
          </cell>
          <cell r="M1222">
            <v>2240</v>
          </cell>
        </row>
        <row r="1223">
          <cell r="K1223">
            <v>232106799</v>
          </cell>
          <cell r="L1223">
            <v>0</v>
          </cell>
          <cell r="M1223">
            <v>2400</v>
          </cell>
        </row>
        <row r="1224">
          <cell r="K1224">
            <v>193596993</v>
          </cell>
          <cell r="L1224">
            <v>0</v>
          </cell>
          <cell r="M1224">
            <v>2261</v>
          </cell>
        </row>
        <row r="1225">
          <cell r="K1225">
            <v>150687597</v>
          </cell>
          <cell r="L1225">
            <v>0</v>
          </cell>
          <cell r="M1225">
            <v>2261</v>
          </cell>
        </row>
        <row r="1226">
          <cell r="K1226">
            <v>140315296</v>
          </cell>
          <cell r="L1226">
            <v>0</v>
          </cell>
          <cell r="M1226">
            <v>2300</v>
          </cell>
        </row>
        <row r="1227">
          <cell r="K1227">
            <v>125623754</v>
          </cell>
          <cell r="L1227">
            <v>0</v>
          </cell>
          <cell r="M1227">
            <v>2221</v>
          </cell>
        </row>
        <row r="1228">
          <cell r="K1228">
            <v>121883762</v>
          </cell>
          <cell r="L1228">
            <v>0</v>
          </cell>
          <cell r="M1228">
            <v>2261</v>
          </cell>
        </row>
        <row r="1229">
          <cell r="K1229">
            <v>75628757</v>
          </cell>
          <cell r="L1229">
            <v>0</v>
          </cell>
          <cell r="M1229">
            <v>2240</v>
          </cell>
        </row>
        <row r="1230">
          <cell r="K1230">
            <v>61203252</v>
          </cell>
          <cell r="L1230">
            <v>0</v>
          </cell>
          <cell r="M1230">
            <v>2240</v>
          </cell>
        </row>
        <row r="1231">
          <cell r="K1231">
            <v>738228736</v>
          </cell>
          <cell r="L1231">
            <v>0</v>
          </cell>
          <cell r="M1231">
            <v>2240</v>
          </cell>
        </row>
        <row r="1232">
          <cell r="K1232">
            <v>484254383</v>
          </cell>
          <cell r="L1232">
            <v>0</v>
          </cell>
          <cell r="M1232">
            <v>2300</v>
          </cell>
        </row>
        <row r="1233">
          <cell r="K1233">
            <v>348545181</v>
          </cell>
          <cell r="L1233">
            <v>0</v>
          </cell>
          <cell r="M1233">
            <v>2300</v>
          </cell>
        </row>
        <row r="1234">
          <cell r="K1234">
            <v>336882560</v>
          </cell>
          <cell r="L1234">
            <v>0</v>
          </cell>
          <cell r="M1234">
            <v>2400</v>
          </cell>
        </row>
        <row r="1235">
          <cell r="K1235">
            <v>293366654</v>
          </cell>
          <cell r="L1235">
            <v>0</v>
          </cell>
          <cell r="M1235">
            <v>2400</v>
          </cell>
        </row>
        <row r="1236">
          <cell r="K1236">
            <v>288471831</v>
          </cell>
          <cell r="L1236">
            <v>0</v>
          </cell>
          <cell r="M1236">
            <v>2300</v>
          </cell>
        </row>
        <row r="1237">
          <cell r="K1237">
            <v>268251120</v>
          </cell>
          <cell r="L1237">
            <v>0</v>
          </cell>
          <cell r="M1237">
            <v>2261</v>
          </cell>
        </row>
        <row r="1238">
          <cell r="K1238">
            <v>252925441</v>
          </cell>
          <cell r="L1238">
            <v>0</v>
          </cell>
          <cell r="M1238">
            <v>2200</v>
          </cell>
        </row>
        <row r="1239">
          <cell r="K1239">
            <v>245015159</v>
          </cell>
          <cell r="L1239">
            <v>0</v>
          </cell>
          <cell r="M1239">
            <v>2240</v>
          </cell>
        </row>
        <row r="1240">
          <cell r="K1240">
            <v>243594726</v>
          </cell>
          <cell r="L1240">
            <v>0</v>
          </cell>
          <cell r="M1240">
            <v>2400</v>
          </cell>
        </row>
        <row r="1241">
          <cell r="K1241">
            <v>183927259</v>
          </cell>
          <cell r="L1241">
            <v>0</v>
          </cell>
          <cell r="M1241">
            <v>2240</v>
          </cell>
        </row>
        <row r="1242">
          <cell r="K1242">
            <v>173480607</v>
          </cell>
          <cell r="L1242">
            <v>0</v>
          </cell>
          <cell r="M1242">
            <v>2240</v>
          </cell>
        </row>
        <row r="1243">
          <cell r="K1243">
            <v>166121893</v>
          </cell>
          <cell r="L1243">
            <v>0</v>
          </cell>
          <cell r="M1243">
            <v>2300</v>
          </cell>
        </row>
        <row r="1244">
          <cell r="K1244">
            <v>150040406</v>
          </cell>
          <cell r="L1244">
            <v>0</v>
          </cell>
          <cell r="M1244">
            <v>2500</v>
          </cell>
        </row>
        <row r="1245">
          <cell r="K1245">
            <v>83286539</v>
          </cell>
          <cell r="L1245">
            <v>0</v>
          </cell>
          <cell r="M1245">
            <v>2261</v>
          </cell>
        </row>
        <row r="1246">
          <cell r="K1246">
            <v>82610355</v>
          </cell>
          <cell r="L1246">
            <v>0</v>
          </cell>
          <cell r="M1246">
            <v>2240</v>
          </cell>
        </row>
        <row r="1247">
          <cell r="K1247">
            <v>80255112</v>
          </cell>
          <cell r="L1247">
            <v>0</v>
          </cell>
          <cell r="M1247">
            <v>2261</v>
          </cell>
        </row>
        <row r="1248">
          <cell r="K1248">
            <v>75203972</v>
          </cell>
          <cell r="L1248">
            <v>0</v>
          </cell>
          <cell r="M1248">
            <v>2221</v>
          </cell>
        </row>
        <row r="1249">
          <cell r="K1249">
            <v>42748524</v>
          </cell>
          <cell r="L1249">
            <v>0</v>
          </cell>
          <cell r="M1249">
            <v>2300</v>
          </cell>
        </row>
        <row r="1250">
          <cell r="K1250">
            <v>41186973</v>
          </cell>
          <cell r="L1250">
            <v>0</v>
          </cell>
          <cell r="M1250">
            <v>2261</v>
          </cell>
        </row>
        <row r="1251">
          <cell r="K1251">
            <v>33800998</v>
          </cell>
          <cell r="L1251">
            <v>0</v>
          </cell>
          <cell r="M1251">
            <v>2240</v>
          </cell>
        </row>
        <row r="1252">
          <cell r="K1252">
            <v>30261759</v>
          </cell>
          <cell r="L1252">
            <v>0</v>
          </cell>
          <cell r="M1252">
            <v>2400</v>
          </cell>
        </row>
        <row r="1253">
          <cell r="K1253">
            <v>20035435</v>
          </cell>
          <cell r="L1253">
            <v>0</v>
          </cell>
          <cell r="M1253">
            <v>2240</v>
          </cell>
        </row>
        <row r="1254">
          <cell r="K1254">
            <v>304384772</v>
          </cell>
          <cell r="L1254">
            <v>0</v>
          </cell>
          <cell r="M1254">
            <v>2240</v>
          </cell>
        </row>
        <row r="1255">
          <cell r="K1255">
            <v>4217455</v>
          </cell>
          <cell r="L1255">
            <v>0</v>
          </cell>
          <cell r="M1255">
            <v>2200</v>
          </cell>
        </row>
        <row r="1256">
          <cell r="K1256">
            <v>3511952</v>
          </cell>
          <cell r="L1256">
            <v>0</v>
          </cell>
          <cell r="M1256">
            <v>2261</v>
          </cell>
        </row>
        <row r="1257">
          <cell r="K1257">
            <v>81958</v>
          </cell>
          <cell r="L1257">
            <v>0</v>
          </cell>
          <cell r="M1257">
            <v>2300</v>
          </cell>
        </row>
        <row r="1258">
          <cell r="K1258">
            <v>17694</v>
          </cell>
          <cell r="L1258">
            <v>0</v>
          </cell>
          <cell r="M1258">
            <v>2300</v>
          </cell>
        </row>
        <row r="1259">
          <cell r="K1259">
            <v>152615543</v>
          </cell>
          <cell r="L1259">
            <v>0</v>
          </cell>
          <cell r="M1259">
            <v>2240</v>
          </cell>
        </row>
        <row r="1260">
          <cell r="K1260">
            <v>88267170</v>
          </cell>
          <cell r="L1260">
            <v>0</v>
          </cell>
          <cell r="M1260">
            <v>2200</v>
          </cell>
        </row>
        <row r="1261">
          <cell r="K1261">
            <v>70962386</v>
          </cell>
          <cell r="L1261">
            <v>0</v>
          </cell>
          <cell r="M1261">
            <v>2300</v>
          </cell>
        </row>
        <row r="1262">
          <cell r="K1262">
            <v>51659253</v>
          </cell>
          <cell r="L1262">
            <v>0</v>
          </cell>
          <cell r="M1262">
            <v>2400</v>
          </cell>
        </row>
        <row r="1263">
          <cell r="K1263">
            <v>45074940</v>
          </cell>
          <cell r="L1263">
            <v>0</v>
          </cell>
          <cell r="M1263">
            <v>2261</v>
          </cell>
        </row>
        <row r="1264">
          <cell r="K1264">
            <v>43522530</v>
          </cell>
          <cell r="L1264">
            <v>0</v>
          </cell>
          <cell r="M1264">
            <v>2300</v>
          </cell>
        </row>
        <row r="1265">
          <cell r="K1265">
            <v>37330139</v>
          </cell>
          <cell r="L1265">
            <v>0</v>
          </cell>
          <cell r="M1265">
            <v>2240</v>
          </cell>
        </row>
        <row r="1266">
          <cell r="K1266">
            <v>36277950</v>
          </cell>
          <cell r="L1266">
            <v>0</v>
          </cell>
          <cell r="M1266">
            <v>2240</v>
          </cell>
        </row>
        <row r="1267">
          <cell r="K1267">
            <v>21832830</v>
          </cell>
          <cell r="L1267">
            <v>0</v>
          </cell>
          <cell r="M1267">
            <v>2300</v>
          </cell>
        </row>
        <row r="1268">
          <cell r="K1268">
            <v>21501250</v>
          </cell>
          <cell r="L1268">
            <v>0</v>
          </cell>
          <cell r="M1268">
            <v>2400</v>
          </cell>
        </row>
        <row r="1269">
          <cell r="K1269">
            <v>20985060</v>
          </cell>
          <cell r="L1269">
            <v>0</v>
          </cell>
          <cell r="M1269">
            <v>2300</v>
          </cell>
        </row>
        <row r="1270">
          <cell r="K1270">
            <v>20093250</v>
          </cell>
          <cell r="L1270">
            <v>0</v>
          </cell>
          <cell r="M1270">
            <v>2400</v>
          </cell>
        </row>
        <row r="1271">
          <cell r="K1271">
            <v>19475840</v>
          </cell>
          <cell r="L1271">
            <v>0</v>
          </cell>
          <cell r="M1271">
            <v>2400</v>
          </cell>
        </row>
        <row r="1272">
          <cell r="K1272">
            <v>18287610</v>
          </cell>
          <cell r="L1272">
            <v>0</v>
          </cell>
          <cell r="M1272">
            <v>2261</v>
          </cell>
        </row>
        <row r="1273">
          <cell r="K1273">
            <v>15931470</v>
          </cell>
          <cell r="L1273">
            <v>0</v>
          </cell>
          <cell r="M1273">
            <v>2500</v>
          </cell>
        </row>
        <row r="1274">
          <cell r="K1274">
            <v>15270870</v>
          </cell>
          <cell r="L1274">
            <v>0</v>
          </cell>
          <cell r="M1274">
            <v>2240</v>
          </cell>
        </row>
        <row r="1275">
          <cell r="K1275">
            <v>14555220</v>
          </cell>
          <cell r="L1275">
            <v>0</v>
          </cell>
          <cell r="M1275">
            <v>2221</v>
          </cell>
        </row>
        <row r="1276">
          <cell r="K1276">
            <v>13938660</v>
          </cell>
          <cell r="L1276">
            <v>0</v>
          </cell>
          <cell r="M1276">
            <v>2261</v>
          </cell>
        </row>
        <row r="1277">
          <cell r="K1277">
            <v>11248183</v>
          </cell>
          <cell r="L1277">
            <v>0</v>
          </cell>
          <cell r="M1277">
            <v>2240</v>
          </cell>
        </row>
        <row r="1278">
          <cell r="K1278">
            <v>4018650</v>
          </cell>
          <cell r="L1278">
            <v>0</v>
          </cell>
          <cell r="M1278">
            <v>2240</v>
          </cell>
        </row>
        <row r="1279">
          <cell r="K1279">
            <v>4018650</v>
          </cell>
          <cell r="L1279">
            <v>0</v>
          </cell>
          <cell r="M1279">
            <v>2261</v>
          </cell>
        </row>
        <row r="1280">
          <cell r="K1280">
            <v>875348625</v>
          </cell>
          <cell r="L1280">
            <v>0</v>
          </cell>
          <cell r="M1280">
            <v>2241</v>
          </cell>
        </row>
        <row r="1281">
          <cell r="K1281">
            <v>606916010</v>
          </cell>
          <cell r="L1281">
            <v>0</v>
          </cell>
          <cell r="M1281">
            <v>2201</v>
          </cell>
        </row>
        <row r="1282">
          <cell r="K1282">
            <v>342032893</v>
          </cell>
          <cell r="L1282">
            <v>0</v>
          </cell>
          <cell r="M1282">
            <v>2401</v>
          </cell>
        </row>
        <row r="1283">
          <cell r="K1283">
            <v>309098661</v>
          </cell>
          <cell r="L1283">
            <v>0</v>
          </cell>
          <cell r="M1283">
            <v>2301</v>
          </cell>
        </row>
        <row r="1284">
          <cell r="K1284">
            <v>301783707</v>
          </cell>
          <cell r="L1284">
            <v>0</v>
          </cell>
          <cell r="M1284">
            <v>2301</v>
          </cell>
        </row>
        <row r="1285">
          <cell r="K1285">
            <v>296956099</v>
          </cell>
          <cell r="L1285">
            <v>0</v>
          </cell>
          <cell r="M1285">
            <v>2301</v>
          </cell>
        </row>
        <row r="1286">
          <cell r="K1286">
            <v>229374330</v>
          </cell>
          <cell r="L1286">
            <v>0</v>
          </cell>
          <cell r="M1286">
            <v>2241</v>
          </cell>
        </row>
        <row r="1287">
          <cell r="K1287">
            <v>213904816</v>
          </cell>
          <cell r="L1287">
            <v>0</v>
          </cell>
          <cell r="M1287">
            <v>2266</v>
          </cell>
        </row>
        <row r="1288">
          <cell r="K1288">
            <v>162957008</v>
          </cell>
          <cell r="L1288">
            <v>0</v>
          </cell>
          <cell r="M1288">
            <v>2301</v>
          </cell>
        </row>
        <row r="1289">
          <cell r="K1289">
            <v>140069461</v>
          </cell>
          <cell r="L1289">
            <v>0</v>
          </cell>
          <cell r="M1289">
            <v>2241</v>
          </cell>
        </row>
        <row r="1290">
          <cell r="K1290">
            <v>138118437</v>
          </cell>
          <cell r="L1290">
            <v>0</v>
          </cell>
          <cell r="M1290">
            <v>2401</v>
          </cell>
        </row>
        <row r="1291">
          <cell r="K1291">
            <v>136331363</v>
          </cell>
          <cell r="L1291">
            <v>0</v>
          </cell>
          <cell r="M1291">
            <v>2241</v>
          </cell>
        </row>
        <row r="1292">
          <cell r="K1292">
            <v>105886974</v>
          </cell>
          <cell r="L1292">
            <v>0</v>
          </cell>
          <cell r="M1292">
            <v>2266</v>
          </cell>
        </row>
        <row r="1293">
          <cell r="K1293">
            <v>100856296</v>
          </cell>
          <cell r="L1293">
            <v>0</v>
          </cell>
          <cell r="M1293">
            <v>2226</v>
          </cell>
        </row>
        <row r="1294">
          <cell r="K1294">
            <v>82283543</v>
          </cell>
          <cell r="L1294">
            <v>0</v>
          </cell>
          <cell r="M1294">
            <v>2241</v>
          </cell>
        </row>
        <row r="1295">
          <cell r="K1295">
            <v>80290492</v>
          </cell>
          <cell r="L1295">
            <v>0</v>
          </cell>
          <cell r="M1295">
            <v>2501</v>
          </cell>
        </row>
        <row r="1296">
          <cell r="K1296">
            <v>72152865</v>
          </cell>
          <cell r="L1296">
            <v>0</v>
          </cell>
          <cell r="M1296">
            <v>2401</v>
          </cell>
        </row>
        <row r="1297">
          <cell r="K1297">
            <v>64886870</v>
          </cell>
          <cell r="L1297">
            <v>0</v>
          </cell>
          <cell r="M1297">
            <v>2266</v>
          </cell>
        </row>
        <row r="1298">
          <cell r="K1298">
            <v>53177763</v>
          </cell>
          <cell r="L1298">
            <v>0</v>
          </cell>
          <cell r="M1298">
            <v>2401</v>
          </cell>
        </row>
        <row r="1299">
          <cell r="K1299">
            <v>44739857</v>
          </cell>
          <cell r="L1299">
            <v>0</v>
          </cell>
          <cell r="M1299">
            <v>2266</v>
          </cell>
        </row>
        <row r="1300">
          <cell r="K1300">
            <v>43133544</v>
          </cell>
          <cell r="L1300">
            <v>0</v>
          </cell>
          <cell r="M1300">
            <v>2266</v>
          </cell>
        </row>
        <row r="1301">
          <cell r="K1301">
            <v>42972449</v>
          </cell>
          <cell r="L1301">
            <v>0</v>
          </cell>
          <cell r="M1301">
            <v>2301</v>
          </cell>
        </row>
        <row r="1302">
          <cell r="K1302">
            <v>25672970</v>
          </cell>
          <cell r="L1302">
            <v>0</v>
          </cell>
          <cell r="M1302">
            <v>2241</v>
          </cell>
        </row>
        <row r="1303">
          <cell r="K1303">
            <v>20067647</v>
          </cell>
          <cell r="L1303">
            <v>0</v>
          </cell>
          <cell r="M1303">
            <v>2241</v>
          </cell>
        </row>
        <row r="1304">
          <cell r="K1304">
            <v>956236872</v>
          </cell>
          <cell r="L1304">
            <v>0</v>
          </cell>
          <cell r="M1304">
            <v>2240</v>
          </cell>
        </row>
        <row r="1305">
          <cell r="K1305">
            <v>591960185</v>
          </cell>
          <cell r="L1305">
            <v>0</v>
          </cell>
          <cell r="M1305">
            <v>2200</v>
          </cell>
        </row>
        <row r="1306">
          <cell r="K1306">
            <v>120304813</v>
          </cell>
          <cell r="L1306">
            <v>0</v>
          </cell>
          <cell r="M1306">
            <v>2300</v>
          </cell>
        </row>
        <row r="1307">
          <cell r="K1307">
            <v>113994289</v>
          </cell>
          <cell r="L1307">
            <v>0</v>
          </cell>
          <cell r="M1307">
            <v>2240</v>
          </cell>
        </row>
        <row r="1308">
          <cell r="K1308">
            <v>32188372</v>
          </cell>
          <cell r="L1308">
            <v>0</v>
          </cell>
          <cell r="M1308">
            <v>2261</v>
          </cell>
        </row>
        <row r="1309">
          <cell r="K1309">
            <v>13386334</v>
          </cell>
          <cell r="L1309">
            <v>0</v>
          </cell>
          <cell r="M1309">
            <v>2221</v>
          </cell>
        </row>
        <row r="1310">
          <cell r="K1310">
            <v>1175145</v>
          </cell>
          <cell r="L1310">
            <v>0</v>
          </cell>
          <cell r="M1310">
            <v>2300</v>
          </cell>
        </row>
        <row r="1311">
          <cell r="K1311">
            <v>464998</v>
          </cell>
          <cell r="L1311">
            <v>0</v>
          </cell>
          <cell r="M1311">
            <v>2400</v>
          </cell>
        </row>
        <row r="1312">
          <cell r="K1312">
            <v>67582748</v>
          </cell>
          <cell r="L1312">
            <v>0</v>
          </cell>
          <cell r="M1312">
            <v>2241</v>
          </cell>
        </row>
        <row r="1313">
          <cell r="K1313">
            <v>46475556</v>
          </cell>
          <cell r="L1313">
            <v>0</v>
          </cell>
          <cell r="M1313">
            <v>2201</v>
          </cell>
        </row>
        <row r="1314">
          <cell r="K1314">
            <v>25785638</v>
          </cell>
          <cell r="L1314">
            <v>0</v>
          </cell>
          <cell r="M1314">
            <v>2301</v>
          </cell>
        </row>
        <row r="1315">
          <cell r="K1315">
            <v>20376544</v>
          </cell>
          <cell r="L1315">
            <v>0</v>
          </cell>
          <cell r="M1315">
            <v>2241</v>
          </cell>
        </row>
        <row r="1316">
          <cell r="K1316">
            <v>18828906</v>
          </cell>
          <cell r="L1316">
            <v>0</v>
          </cell>
          <cell r="M1316">
            <v>2401</v>
          </cell>
        </row>
        <row r="1317">
          <cell r="K1317">
            <v>15013168</v>
          </cell>
          <cell r="L1317">
            <v>0</v>
          </cell>
          <cell r="M1317">
            <v>2301</v>
          </cell>
        </row>
        <row r="1318">
          <cell r="K1318">
            <v>14044154</v>
          </cell>
          <cell r="L1318">
            <v>0</v>
          </cell>
          <cell r="M1318">
            <v>2266</v>
          </cell>
        </row>
        <row r="1319">
          <cell r="K1319">
            <v>11714790</v>
          </cell>
          <cell r="L1319">
            <v>0</v>
          </cell>
          <cell r="M1319">
            <v>2241</v>
          </cell>
        </row>
        <row r="1320">
          <cell r="K1320">
            <v>9754244</v>
          </cell>
          <cell r="L1320">
            <v>0</v>
          </cell>
          <cell r="M1320">
            <v>2401</v>
          </cell>
        </row>
        <row r="1321">
          <cell r="K1321">
            <v>8044492</v>
          </cell>
          <cell r="L1321">
            <v>0</v>
          </cell>
          <cell r="M1321">
            <v>2301</v>
          </cell>
        </row>
        <row r="1322">
          <cell r="K1322">
            <v>7836584</v>
          </cell>
          <cell r="L1322">
            <v>0</v>
          </cell>
          <cell r="M1322">
            <v>2301</v>
          </cell>
        </row>
        <row r="1323">
          <cell r="K1323">
            <v>6809244</v>
          </cell>
          <cell r="L1323">
            <v>0</v>
          </cell>
          <cell r="M1323">
            <v>2501</v>
          </cell>
        </row>
        <row r="1324">
          <cell r="K1324">
            <v>5683300</v>
          </cell>
          <cell r="L1324">
            <v>0</v>
          </cell>
          <cell r="M1324">
            <v>2241</v>
          </cell>
        </row>
        <row r="1325">
          <cell r="K1325">
            <v>5292812</v>
          </cell>
          <cell r="L1325">
            <v>0</v>
          </cell>
          <cell r="M1325">
            <v>2266</v>
          </cell>
        </row>
        <row r="1326">
          <cell r="K1326">
            <v>5156844</v>
          </cell>
          <cell r="L1326">
            <v>0</v>
          </cell>
          <cell r="M1326">
            <v>2241</v>
          </cell>
        </row>
        <row r="1327">
          <cell r="K1327">
            <v>5149160</v>
          </cell>
          <cell r="L1327">
            <v>0</v>
          </cell>
          <cell r="M1327">
            <v>2401</v>
          </cell>
        </row>
        <row r="1328">
          <cell r="K1328">
            <v>4137164</v>
          </cell>
          <cell r="L1328">
            <v>0</v>
          </cell>
          <cell r="M1328">
            <v>2266</v>
          </cell>
        </row>
        <row r="1329">
          <cell r="K1329">
            <v>3913588</v>
          </cell>
          <cell r="L1329">
            <v>0</v>
          </cell>
          <cell r="M1329">
            <v>2226</v>
          </cell>
        </row>
        <row r="1330">
          <cell r="K1330">
            <v>2254012</v>
          </cell>
          <cell r="L1330">
            <v>0</v>
          </cell>
          <cell r="M1330">
            <v>2401</v>
          </cell>
        </row>
        <row r="1331">
          <cell r="K1331">
            <v>1643748</v>
          </cell>
          <cell r="L1331">
            <v>0</v>
          </cell>
          <cell r="M1331">
            <v>2301</v>
          </cell>
        </row>
        <row r="1332">
          <cell r="K1332">
            <v>1553748</v>
          </cell>
          <cell r="L1332">
            <v>0</v>
          </cell>
          <cell r="M1332">
            <v>2241</v>
          </cell>
        </row>
        <row r="1333">
          <cell r="K1333">
            <v>1351260</v>
          </cell>
          <cell r="L1333">
            <v>0</v>
          </cell>
          <cell r="M1333">
            <v>2266</v>
          </cell>
        </row>
        <row r="1334">
          <cell r="K1334">
            <v>651536</v>
          </cell>
          <cell r="L1334">
            <v>0</v>
          </cell>
          <cell r="M1334">
            <v>2241</v>
          </cell>
        </row>
        <row r="1335">
          <cell r="K1335">
            <v>52089579</v>
          </cell>
          <cell r="L1335">
            <v>0</v>
          </cell>
          <cell r="M1335">
            <v>2300</v>
          </cell>
        </row>
        <row r="1336">
          <cell r="K1336">
            <v>50192469</v>
          </cell>
          <cell r="L1336">
            <v>0</v>
          </cell>
          <cell r="M1336">
            <v>2300</v>
          </cell>
        </row>
        <row r="1337">
          <cell r="K1337">
            <v>5455298</v>
          </cell>
          <cell r="L1337">
            <v>0</v>
          </cell>
          <cell r="M1337">
            <v>2400</v>
          </cell>
        </row>
        <row r="1338">
          <cell r="K1338">
            <v>1342414</v>
          </cell>
          <cell r="L1338">
            <v>0</v>
          </cell>
          <cell r="M1338">
            <v>2240</v>
          </cell>
        </row>
        <row r="1339">
          <cell r="K1339">
            <v>632999</v>
          </cell>
          <cell r="L1339">
            <v>0</v>
          </cell>
          <cell r="M1339">
            <v>2240</v>
          </cell>
        </row>
        <row r="1340">
          <cell r="K1340">
            <v>585927</v>
          </cell>
          <cell r="L1340">
            <v>0</v>
          </cell>
          <cell r="M1340">
            <v>2200</v>
          </cell>
        </row>
        <row r="1341">
          <cell r="K1341">
            <v>386338</v>
          </cell>
          <cell r="L1341">
            <v>0</v>
          </cell>
          <cell r="M1341">
            <v>2240</v>
          </cell>
        </row>
        <row r="1342">
          <cell r="K1342">
            <v>346891</v>
          </cell>
          <cell r="L1342">
            <v>0</v>
          </cell>
          <cell r="M1342">
            <v>2300</v>
          </cell>
        </row>
        <row r="1343">
          <cell r="K1343">
            <v>211293</v>
          </cell>
          <cell r="L1343">
            <v>0</v>
          </cell>
          <cell r="M1343">
            <v>2261</v>
          </cell>
        </row>
        <row r="1344">
          <cell r="K1344">
            <v>207326</v>
          </cell>
          <cell r="L1344">
            <v>0</v>
          </cell>
          <cell r="M1344">
            <v>2261</v>
          </cell>
        </row>
        <row r="1345">
          <cell r="K1345">
            <v>138541</v>
          </cell>
          <cell r="L1345">
            <v>0</v>
          </cell>
          <cell r="M1345">
            <v>2300</v>
          </cell>
        </row>
        <row r="1346">
          <cell r="K1346">
            <v>137684</v>
          </cell>
          <cell r="L1346">
            <v>0</v>
          </cell>
          <cell r="M1346">
            <v>2400</v>
          </cell>
        </row>
        <row r="1347">
          <cell r="K1347">
            <v>135242</v>
          </cell>
          <cell r="L1347">
            <v>0</v>
          </cell>
          <cell r="M1347">
            <v>2400</v>
          </cell>
        </row>
        <row r="1348">
          <cell r="K1348">
            <v>113504</v>
          </cell>
          <cell r="L1348">
            <v>0</v>
          </cell>
          <cell r="M1348">
            <v>2240</v>
          </cell>
        </row>
        <row r="1349">
          <cell r="K1349">
            <v>94161</v>
          </cell>
          <cell r="L1349">
            <v>0</v>
          </cell>
          <cell r="M1349">
            <v>2400</v>
          </cell>
        </row>
        <row r="1350">
          <cell r="K1350">
            <v>57259</v>
          </cell>
          <cell r="L1350">
            <v>0</v>
          </cell>
          <cell r="M1350">
            <v>2500</v>
          </cell>
        </row>
        <row r="1351">
          <cell r="K1351">
            <v>47277</v>
          </cell>
          <cell r="L1351">
            <v>0</v>
          </cell>
          <cell r="M1351">
            <v>2261</v>
          </cell>
        </row>
        <row r="1352">
          <cell r="K1352">
            <v>6815</v>
          </cell>
          <cell r="L1352">
            <v>0</v>
          </cell>
          <cell r="M1352">
            <v>2240</v>
          </cell>
        </row>
        <row r="1353">
          <cell r="K1353">
            <v>6098</v>
          </cell>
          <cell r="L1353">
            <v>0</v>
          </cell>
          <cell r="M1353">
            <v>2240</v>
          </cell>
        </row>
        <row r="1354">
          <cell r="K1354">
            <v>672</v>
          </cell>
          <cell r="L1354">
            <v>0</v>
          </cell>
          <cell r="M1354">
            <v>2240</v>
          </cell>
        </row>
        <row r="1355">
          <cell r="K1355">
            <v>64529482</v>
          </cell>
          <cell r="L1355">
            <v>0</v>
          </cell>
          <cell r="M1355">
            <v>2400</v>
          </cell>
        </row>
        <row r="1356">
          <cell r="K1356">
            <v>56593261</v>
          </cell>
          <cell r="L1356">
            <v>0</v>
          </cell>
          <cell r="M1356">
            <v>2240</v>
          </cell>
        </row>
        <row r="1357">
          <cell r="K1357">
            <v>41476607</v>
          </cell>
          <cell r="L1357">
            <v>0</v>
          </cell>
          <cell r="M1357">
            <v>2200</v>
          </cell>
        </row>
        <row r="1358">
          <cell r="K1358">
            <v>18816640</v>
          </cell>
          <cell r="L1358">
            <v>0</v>
          </cell>
          <cell r="M1358">
            <v>2300</v>
          </cell>
        </row>
        <row r="1359">
          <cell r="K1359">
            <v>14646647</v>
          </cell>
          <cell r="L1359">
            <v>0</v>
          </cell>
          <cell r="M1359">
            <v>2240</v>
          </cell>
        </row>
        <row r="1360">
          <cell r="K1360">
            <v>13999980</v>
          </cell>
          <cell r="L1360">
            <v>0</v>
          </cell>
          <cell r="M1360">
            <v>2400</v>
          </cell>
        </row>
        <row r="1361">
          <cell r="K1361">
            <v>13206832</v>
          </cell>
          <cell r="L1361">
            <v>0</v>
          </cell>
          <cell r="M1361">
            <v>2400</v>
          </cell>
        </row>
        <row r="1362">
          <cell r="K1362">
            <v>11959984</v>
          </cell>
          <cell r="L1362">
            <v>0</v>
          </cell>
          <cell r="M1362">
            <v>2300</v>
          </cell>
        </row>
        <row r="1363">
          <cell r="K1363">
            <v>8516655</v>
          </cell>
          <cell r="L1363">
            <v>0</v>
          </cell>
          <cell r="M1363">
            <v>2261</v>
          </cell>
        </row>
        <row r="1364">
          <cell r="K1364">
            <v>8223323</v>
          </cell>
          <cell r="L1364">
            <v>0</v>
          </cell>
          <cell r="M1364">
            <v>2240</v>
          </cell>
        </row>
        <row r="1365">
          <cell r="K1365">
            <v>7086659</v>
          </cell>
          <cell r="L1365">
            <v>0</v>
          </cell>
          <cell r="M1365">
            <v>2240</v>
          </cell>
        </row>
        <row r="1366">
          <cell r="K1366">
            <v>6329990</v>
          </cell>
          <cell r="L1366">
            <v>0</v>
          </cell>
          <cell r="M1366">
            <v>2300</v>
          </cell>
        </row>
        <row r="1367">
          <cell r="K1367">
            <v>5716658</v>
          </cell>
          <cell r="L1367">
            <v>0</v>
          </cell>
          <cell r="M1367">
            <v>2300</v>
          </cell>
        </row>
        <row r="1368">
          <cell r="K1368">
            <v>5096662</v>
          </cell>
          <cell r="L1368">
            <v>0</v>
          </cell>
          <cell r="M1368">
            <v>2500</v>
          </cell>
        </row>
        <row r="1369">
          <cell r="K1369">
            <v>4866660</v>
          </cell>
          <cell r="L1369">
            <v>0</v>
          </cell>
          <cell r="M1369">
            <v>2240</v>
          </cell>
        </row>
        <row r="1370">
          <cell r="K1370">
            <v>3649995</v>
          </cell>
          <cell r="L1370">
            <v>0</v>
          </cell>
          <cell r="M1370">
            <v>2400</v>
          </cell>
        </row>
        <row r="1371">
          <cell r="K1371">
            <v>3376663</v>
          </cell>
          <cell r="L1371">
            <v>0</v>
          </cell>
          <cell r="M1371">
            <v>2261</v>
          </cell>
        </row>
        <row r="1372">
          <cell r="K1372">
            <v>2433330</v>
          </cell>
          <cell r="L1372">
            <v>0</v>
          </cell>
          <cell r="M1372">
            <v>2300</v>
          </cell>
        </row>
        <row r="1373">
          <cell r="K1373">
            <v>2203331</v>
          </cell>
          <cell r="L1373">
            <v>0</v>
          </cell>
          <cell r="M1373">
            <v>2221</v>
          </cell>
        </row>
        <row r="1374">
          <cell r="K1374">
            <v>2109997</v>
          </cell>
          <cell r="L1374">
            <v>0</v>
          </cell>
          <cell r="M1374">
            <v>2261</v>
          </cell>
        </row>
        <row r="1375">
          <cell r="K1375">
            <v>1216665</v>
          </cell>
          <cell r="L1375">
            <v>0</v>
          </cell>
          <cell r="M1375">
            <v>2240</v>
          </cell>
        </row>
        <row r="1376">
          <cell r="K1376">
            <v>1216665</v>
          </cell>
          <cell r="L1376">
            <v>0</v>
          </cell>
          <cell r="M1376">
            <v>2261</v>
          </cell>
        </row>
        <row r="1377">
          <cell r="K1377">
            <v>1019999</v>
          </cell>
          <cell r="L1377">
            <v>0</v>
          </cell>
          <cell r="M1377">
            <v>2240</v>
          </cell>
        </row>
        <row r="1378">
          <cell r="K1378">
            <v>88256835</v>
          </cell>
          <cell r="L1378">
            <v>0</v>
          </cell>
          <cell r="M1378">
            <v>2240</v>
          </cell>
        </row>
        <row r="1379">
          <cell r="K1379">
            <v>58982869</v>
          </cell>
          <cell r="L1379">
            <v>0</v>
          </cell>
          <cell r="M1379">
            <v>2200</v>
          </cell>
        </row>
        <row r="1380">
          <cell r="K1380">
            <v>27641965</v>
          </cell>
          <cell r="L1380">
            <v>0</v>
          </cell>
          <cell r="M1380">
            <v>2300</v>
          </cell>
        </row>
        <row r="1381">
          <cell r="K1381">
            <v>22938764</v>
          </cell>
          <cell r="L1381">
            <v>0</v>
          </cell>
          <cell r="M1381">
            <v>2404</v>
          </cell>
        </row>
        <row r="1382">
          <cell r="K1382">
            <v>22109508</v>
          </cell>
          <cell r="L1382">
            <v>0</v>
          </cell>
          <cell r="M1382">
            <v>2240</v>
          </cell>
        </row>
        <row r="1383">
          <cell r="K1383">
            <v>21886476</v>
          </cell>
          <cell r="L1383">
            <v>0</v>
          </cell>
          <cell r="M1383">
            <v>2240</v>
          </cell>
        </row>
        <row r="1384">
          <cell r="K1384">
            <v>18422135</v>
          </cell>
          <cell r="L1384">
            <v>0</v>
          </cell>
          <cell r="M1384">
            <v>2300</v>
          </cell>
        </row>
        <row r="1385">
          <cell r="K1385">
            <v>13939330</v>
          </cell>
          <cell r="L1385">
            <v>0</v>
          </cell>
          <cell r="M1385">
            <v>2404</v>
          </cell>
        </row>
        <row r="1386">
          <cell r="K1386">
            <v>12896940</v>
          </cell>
          <cell r="L1386">
            <v>0</v>
          </cell>
          <cell r="M1386">
            <v>2268</v>
          </cell>
        </row>
        <row r="1387">
          <cell r="K1387">
            <v>11054520</v>
          </cell>
          <cell r="L1387">
            <v>0</v>
          </cell>
          <cell r="M1387">
            <v>2404</v>
          </cell>
        </row>
        <row r="1388">
          <cell r="K1388">
            <v>11038688</v>
          </cell>
          <cell r="L1388">
            <v>0</v>
          </cell>
          <cell r="M1388">
            <v>2300</v>
          </cell>
        </row>
        <row r="1389">
          <cell r="K1389">
            <v>9214565</v>
          </cell>
          <cell r="L1389">
            <v>0</v>
          </cell>
          <cell r="M1389">
            <v>2300</v>
          </cell>
        </row>
        <row r="1390">
          <cell r="K1390">
            <v>7369680</v>
          </cell>
          <cell r="L1390">
            <v>0</v>
          </cell>
          <cell r="M1390">
            <v>2240</v>
          </cell>
        </row>
        <row r="1391">
          <cell r="K1391">
            <v>5703000</v>
          </cell>
          <cell r="L1391">
            <v>0</v>
          </cell>
          <cell r="M1391">
            <v>2500</v>
          </cell>
        </row>
        <row r="1392">
          <cell r="K1392">
            <v>5527260</v>
          </cell>
          <cell r="L1392">
            <v>0</v>
          </cell>
          <cell r="M1392">
            <v>2404</v>
          </cell>
        </row>
        <row r="1393">
          <cell r="K1393">
            <v>5356288</v>
          </cell>
          <cell r="L1393">
            <v>0</v>
          </cell>
          <cell r="M1393">
            <v>2300</v>
          </cell>
        </row>
        <row r="1394">
          <cell r="K1394">
            <v>3731369</v>
          </cell>
          <cell r="L1394">
            <v>0</v>
          </cell>
          <cell r="M1394">
            <v>2240</v>
          </cell>
        </row>
        <row r="1395">
          <cell r="K1395">
            <v>1864018</v>
          </cell>
          <cell r="L1395">
            <v>0</v>
          </cell>
          <cell r="M1395">
            <v>2268</v>
          </cell>
        </row>
        <row r="1396">
          <cell r="K1396">
            <v>1852286</v>
          </cell>
          <cell r="L1396">
            <v>0</v>
          </cell>
          <cell r="M1396">
            <v>2228</v>
          </cell>
        </row>
        <row r="1397">
          <cell r="K1397">
            <v>1851352</v>
          </cell>
          <cell r="L1397">
            <v>0</v>
          </cell>
          <cell r="M1397">
            <v>2268</v>
          </cell>
        </row>
        <row r="1398">
          <cell r="K1398">
            <v>1842420</v>
          </cell>
          <cell r="L1398">
            <v>0</v>
          </cell>
          <cell r="M1398">
            <v>2240</v>
          </cell>
        </row>
        <row r="1399">
          <cell r="K1399">
            <v>1842420</v>
          </cell>
          <cell r="L1399">
            <v>0</v>
          </cell>
          <cell r="M1399">
            <v>2268</v>
          </cell>
        </row>
        <row r="1400">
          <cell r="K1400">
            <v>1840454</v>
          </cell>
          <cell r="L1400">
            <v>0</v>
          </cell>
          <cell r="M1400">
            <v>2240</v>
          </cell>
        </row>
        <row r="1401">
          <cell r="K1401">
            <v>822712000</v>
          </cell>
          <cell r="L1401">
            <v>0</v>
          </cell>
          <cell r="M1401">
            <v>2242</v>
          </cell>
        </row>
        <row r="1402">
          <cell r="K1402">
            <v>509022378</v>
          </cell>
          <cell r="L1402">
            <v>0</v>
          </cell>
          <cell r="M1402">
            <v>2202</v>
          </cell>
        </row>
        <row r="1403">
          <cell r="K1403">
            <v>257543808</v>
          </cell>
          <cell r="L1403">
            <v>0</v>
          </cell>
          <cell r="M1403">
            <v>2303</v>
          </cell>
        </row>
        <row r="1404">
          <cell r="K1404">
            <v>227106384</v>
          </cell>
          <cell r="L1404">
            <v>0</v>
          </cell>
          <cell r="M1404">
            <v>2265</v>
          </cell>
        </row>
        <row r="1405">
          <cell r="K1405">
            <v>217304500</v>
          </cell>
          <cell r="L1405">
            <v>0</v>
          </cell>
          <cell r="M1405">
            <v>2242</v>
          </cell>
        </row>
        <row r="1406">
          <cell r="K1406">
            <v>177096437</v>
          </cell>
          <cell r="L1406">
            <v>0</v>
          </cell>
          <cell r="M1406">
            <v>2303</v>
          </cell>
        </row>
        <row r="1407">
          <cell r="K1407">
            <v>165059971</v>
          </cell>
          <cell r="L1407">
            <v>0</v>
          </cell>
          <cell r="M1407">
            <v>2403</v>
          </cell>
        </row>
        <row r="1408">
          <cell r="K1408">
            <v>133215259</v>
          </cell>
          <cell r="L1408">
            <v>0</v>
          </cell>
          <cell r="M1408">
            <v>2403</v>
          </cell>
        </row>
        <row r="1409">
          <cell r="K1409">
            <v>112249635</v>
          </cell>
          <cell r="L1409">
            <v>0</v>
          </cell>
          <cell r="M1409">
            <v>2403</v>
          </cell>
        </row>
        <row r="1410">
          <cell r="K1410">
            <v>93585148</v>
          </cell>
          <cell r="L1410">
            <v>0</v>
          </cell>
          <cell r="M1410">
            <v>2503</v>
          </cell>
        </row>
        <row r="1411">
          <cell r="K1411">
            <v>86794307</v>
          </cell>
          <cell r="L1411">
            <v>0</v>
          </cell>
          <cell r="M1411">
            <v>2242</v>
          </cell>
        </row>
        <row r="1412">
          <cell r="K1412">
            <v>82443115</v>
          </cell>
          <cell r="L1412">
            <v>0</v>
          </cell>
          <cell r="M1412">
            <v>2242</v>
          </cell>
        </row>
        <row r="1413">
          <cell r="K1413">
            <v>75011608</v>
          </cell>
          <cell r="L1413">
            <v>0</v>
          </cell>
          <cell r="M1413">
            <v>2265</v>
          </cell>
        </row>
        <row r="1414">
          <cell r="K1414">
            <v>72074234</v>
          </cell>
          <cell r="L1414">
            <v>0</v>
          </cell>
          <cell r="M1414">
            <v>2303</v>
          </cell>
        </row>
        <row r="1415">
          <cell r="K1415">
            <v>62841978</v>
          </cell>
          <cell r="L1415">
            <v>0</v>
          </cell>
          <cell r="M1415">
            <v>2303</v>
          </cell>
        </row>
        <row r="1416">
          <cell r="K1416">
            <v>52467986</v>
          </cell>
          <cell r="L1416">
            <v>0</v>
          </cell>
          <cell r="M1416">
            <v>2303</v>
          </cell>
        </row>
        <row r="1417">
          <cell r="K1417">
            <v>50141078</v>
          </cell>
          <cell r="L1417">
            <v>0</v>
          </cell>
          <cell r="M1417">
            <v>2265</v>
          </cell>
        </row>
        <row r="1418">
          <cell r="K1418">
            <v>47728995</v>
          </cell>
          <cell r="L1418">
            <v>0</v>
          </cell>
          <cell r="M1418">
            <v>2242</v>
          </cell>
        </row>
        <row r="1419">
          <cell r="K1419">
            <v>32595269</v>
          </cell>
          <cell r="L1419">
            <v>0</v>
          </cell>
          <cell r="M1419">
            <v>2225</v>
          </cell>
        </row>
        <row r="1420">
          <cell r="K1420">
            <v>29406573</v>
          </cell>
          <cell r="L1420">
            <v>0</v>
          </cell>
          <cell r="M1420">
            <v>2403</v>
          </cell>
        </row>
        <row r="1421">
          <cell r="K1421">
            <v>17518941</v>
          </cell>
          <cell r="L1421">
            <v>0</v>
          </cell>
          <cell r="M1421">
            <v>2242</v>
          </cell>
        </row>
        <row r="1422">
          <cell r="K1422">
            <v>13814378</v>
          </cell>
          <cell r="L1422">
            <v>0</v>
          </cell>
          <cell r="M1422">
            <v>2265</v>
          </cell>
        </row>
        <row r="1423">
          <cell r="K1423">
            <v>12672528</v>
          </cell>
          <cell r="L1423">
            <v>0</v>
          </cell>
          <cell r="M1423">
            <v>2242</v>
          </cell>
        </row>
        <row r="1424">
          <cell r="K1424">
            <v>295792500</v>
          </cell>
          <cell r="L1424">
            <v>0</v>
          </cell>
          <cell r="M1424">
            <v>2403</v>
          </cell>
        </row>
        <row r="1425">
          <cell r="K1425">
            <v>191656250</v>
          </cell>
          <cell r="L1425">
            <v>0</v>
          </cell>
          <cell r="M1425">
            <v>2303</v>
          </cell>
        </row>
        <row r="1426">
          <cell r="K1426">
            <v>177260000</v>
          </cell>
          <cell r="L1426">
            <v>0</v>
          </cell>
          <cell r="M1426">
            <v>2242</v>
          </cell>
        </row>
        <row r="1427">
          <cell r="K1427">
            <v>118133750</v>
          </cell>
          <cell r="L1427">
            <v>0</v>
          </cell>
          <cell r="M1427">
            <v>2202</v>
          </cell>
        </row>
        <row r="1428">
          <cell r="K1428">
            <v>84655000</v>
          </cell>
          <cell r="L1428">
            <v>0</v>
          </cell>
          <cell r="M1428">
            <v>2403</v>
          </cell>
        </row>
        <row r="1429">
          <cell r="K1429">
            <v>59223750</v>
          </cell>
          <cell r="L1429">
            <v>0</v>
          </cell>
          <cell r="M1429">
            <v>2303</v>
          </cell>
        </row>
        <row r="1430">
          <cell r="K1430">
            <v>43346250</v>
          </cell>
          <cell r="L1430">
            <v>0</v>
          </cell>
          <cell r="M1430">
            <v>2242</v>
          </cell>
        </row>
        <row r="1431">
          <cell r="K1431">
            <v>41755000</v>
          </cell>
          <cell r="L1431">
            <v>0</v>
          </cell>
          <cell r="M1431">
            <v>2242</v>
          </cell>
        </row>
        <row r="1432">
          <cell r="K1432">
            <v>24506250</v>
          </cell>
          <cell r="L1432">
            <v>0</v>
          </cell>
          <cell r="M1432">
            <v>2265</v>
          </cell>
        </row>
        <row r="1433">
          <cell r="K1433">
            <v>17775000</v>
          </cell>
          <cell r="L1433">
            <v>0</v>
          </cell>
          <cell r="M1433">
            <v>2242</v>
          </cell>
        </row>
        <row r="1434">
          <cell r="K1434">
            <v>15492814</v>
          </cell>
          <cell r="L1434">
            <v>0</v>
          </cell>
          <cell r="M1434">
            <v>2403</v>
          </cell>
        </row>
        <row r="1435">
          <cell r="K1435">
            <v>14775000</v>
          </cell>
          <cell r="L1435">
            <v>0</v>
          </cell>
          <cell r="M1435">
            <v>2303</v>
          </cell>
        </row>
        <row r="1436">
          <cell r="K1436">
            <v>14305000</v>
          </cell>
          <cell r="L1436">
            <v>0</v>
          </cell>
          <cell r="M1436">
            <v>2503</v>
          </cell>
        </row>
        <row r="1437">
          <cell r="K1437">
            <v>13975000</v>
          </cell>
          <cell r="L1437">
            <v>0</v>
          </cell>
          <cell r="M1437">
            <v>2303</v>
          </cell>
        </row>
        <row r="1438">
          <cell r="K1438">
            <v>12975000</v>
          </cell>
          <cell r="L1438">
            <v>0</v>
          </cell>
          <cell r="M1438">
            <v>2242</v>
          </cell>
        </row>
        <row r="1439">
          <cell r="K1439">
            <v>11798611</v>
          </cell>
          <cell r="L1439">
            <v>0</v>
          </cell>
          <cell r="M1439">
            <v>2303</v>
          </cell>
        </row>
        <row r="1440">
          <cell r="K1440">
            <v>9931250</v>
          </cell>
          <cell r="L1440">
            <v>0</v>
          </cell>
          <cell r="M1440">
            <v>2403</v>
          </cell>
        </row>
        <row r="1441">
          <cell r="K1441">
            <v>4873750</v>
          </cell>
          <cell r="L1441">
            <v>0</v>
          </cell>
          <cell r="M1441">
            <v>2265</v>
          </cell>
        </row>
        <row r="1442">
          <cell r="K1442">
            <v>4043750</v>
          </cell>
          <cell r="L1442">
            <v>0</v>
          </cell>
          <cell r="M1442">
            <v>2225</v>
          </cell>
        </row>
        <row r="1443">
          <cell r="K1443">
            <v>4043750</v>
          </cell>
          <cell r="L1443">
            <v>0</v>
          </cell>
          <cell r="M1443">
            <v>2265</v>
          </cell>
        </row>
        <row r="1444">
          <cell r="K1444">
            <v>3943750</v>
          </cell>
          <cell r="L1444">
            <v>0</v>
          </cell>
          <cell r="M1444">
            <v>2265</v>
          </cell>
        </row>
        <row r="1445">
          <cell r="K1445">
            <v>3443750</v>
          </cell>
          <cell r="L1445">
            <v>0</v>
          </cell>
          <cell r="M1445">
            <v>2242</v>
          </cell>
        </row>
        <row r="1446">
          <cell r="K1446">
            <v>3243750</v>
          </cell>
          <cell r="L1446">
            <v>0</v>
          </cell>
          <cell r="M1446">
            <v>2242</v>
          </cell>
        </row>
        <row r="1447">
          <cell r="K1447">
            <v>420544097</v>
          </cell>
          <cell r="L1447">
            <v>0</v>
          </cell>
          <cell r="M1447">
            <v>2246</v>
          </cell>
        </row>
        <row r="1448">
          <cell r="K1448">
            <v>299508950</v>
          </cell>
          <cell r="L1448">
            <v>0</v>
          </cell>
          <cell r="M1448">
            <v>2206</v>
          </cell>
        </row>
        <row r="1449">
          <cell r="K1449">
            <v>130889316</v>
          </cell>
          <cell r="L1449">
            <v>0</v>
          </cell>
          <cell r="M1449">
            <v>2305</v>
          </cell>
        </row>
        <row r="1450">
          <cell r="K1450">
            <v>110380068</v>
          </cell>
          <cell r="L1450">
            <v>0</v>
          </cell>
          <cell r="M1450">
            <v>2405</v>
          </cell>
        </row>
        <row r="1451">
          <cell r="K1451">
            <v>108856470</v>
          </cell>
          <cell r="L1451">
            <v>0</v>
          </cell>
          <cell r="M1451">
            <v>2246</v>
          </cell>
        </row>
        <row r="1452">
          <cell r="K1452">
            <v>94159868</v>
          </cell>
          <cell r="L1452">
            <v>0</v>
          </cell>
          <cell r="M1452">
            <v>2305</v>
          </cell>
        </row>
        <row r="1453">
          <cell r="K1453">
            <v>63680460</v>
          </cell>
          <cell r="L1453">
            <v>0</v>
          </cell>
          <cell r="M1453">
            <v>2269</v>
          </cell>
        </row>
        <row r="1454">
          <cell r="K1454">
            <v>62548596</v>
          </cell>
          <cell r="L1454">
            <v>0</v>
          </cell>
          <cell r="M1454">
            <v>2246</v>
          </cell>
        </row>
        <row r="1455">
          <cell r="K1455">
            <v>59137662</v>
          </cell>
          <cell r="L1455">
            <v>0</v>
          </cell>
          <cell r="M1455">
            <v>2405</v>
          </cell>
        </row>
        <row r="1456">
          <cell r="K1456">
            <v>50487628</v>
          </cell>
          <cell r="L1456">
            <v>0</v>
          </cell>
          <cell r="M1456">
            <v>2246</v>
          </cell>
        </row>
        <row r="1457">
          <cell r="K1457">
            <v>48649118</v>
          </cell>
          <cell r="L1457">
            <v>0</v>
          </cell>
          <cell r="M1457">
            <v>2505</v>
          </cell>
        </row>
        <row r="1458">
          <cell r="K1458">
            <v>47056628</v>
          </cell>
          <cell r="L1458">
            <v>0</v>
          </cell>
          <cell r="M1458">
            <v>2305</v>
          </cell>
        </row>
        <row r="1459">
          <cell r="K1459">
            <v>42007268</v>
          </cell>
          <cell r="L1459">
            <v>0</v>
          </cell>
          <cell r="M1459">
            <v>2305</v>
          </cell>
        </row>
        <row r="1460">
          <cell r="K1460">
            <v>39351940</v>
          </cell>
          <cell r="L1460">
            <v>0</v>
          </cell>
          <cell r="M1460">
            <v>2246</v>
          </cell>
        </row>
        <row r="1461">
          <cell r="K1461">
            <v>29629060</v>
          </cell>
          <cell r="L1461">
            <v>0</v>
          </cell>
          <cell r="M1461">
            <v>2269</v>
          </cell>
        </row>
        <row r="1462">
          <cell r="K1462">
            <v>26608000</v>
          </cell>
          <cell r="L1462">
            <v>0</v>
          </cell>
          <cell r="M1462">
            <v>2405</v>
          </cell>
        </row>
        <row r="1463">
          <cell r="K1463">
            <v>24523945</v>
          </cell>
          <cell r="L1463">
            <v>0</v>
          </cell>
          <cell r="M1463">
            <v>2405</v>
          </cell>
        </row>
        <row r="1464">
          <cell r="K1464">
            <v>19818000</v>
          </cell>
          <cell r="L1464">
            <v>0</v>
          </cell>
          <cell r="M1464">
            <v>2269</v>
          </cell>
        </row>
        <row r="1465">
          <cell r="K1465">
            <v>19030710</v>
          </cell>
          <cell r="L1465">
            <v>0</v>
          </cell>
          <cell r="M1465">
            <v>2229</v>
          </cell>
        </row>
        <row r="1466">
          <cell r="K1466">
            <v>18699280</v>
          </cell>
          <cell r="L1466">
            <v>0</v>
          </cell>
          <cell r="M1466">
            <v>2305</v>
          </cell>
        </row>
        <row r="1467">
          <cell r="K1467">
            <v>9909000</v>
          </cell>
          <cell r="L1467">
            <v>0</v>
          </cell>
          <cell r="M1467">
            <v>2246</v>
          </cell>
        </row>
        <row r="1468">
          <cell r="K1468">
            <v>9909000</v>
          </cell>
          <cell r="L1468">
            <v>0</v>
          </cell>
          <cell r="M1468">
            <v>2246</v>
          </cell>
        </row>
        <row r="1469">
          <cell r="K1469">
            <v>9909000</v>
          </cell>
          <cell r="L1469">
            <v>0</v>
          </cell>
          <cell r="M1469">
            <v>2269</v>
          </cell>
        </row>
        <row r="1470">
          <cell r="K1470">
            <v>471029081</v>
          </cell>
          <cell r="L1470">
            <v>0</v>
          </cell>
          <cell r="M1470">
            <v>2244</v>
          </cell>
        </row>
        <row r="1471">
          <cell r="K1471">
            <v>310498405</v>
          </cell>
          <cell r="L1471">
            <v>0</v>
          </cell>
          <cell r="M1471">
            <v>2204</v>
          </cell>
        </row>
        <row r="1472">
          <cell r="K1472">
            <v>145883741</v>
          </cell>
          <cell r="L1472">
            <v>0</v>
          </cell>
          <cell r="M1472">
            <v>2304</v>
          </cell>
        </row>
        <row r="1473">
          <cell r="K1473">
            <v>121814337</v>
          </cell>
          <cell r="L1473">
            <v>0</v>
          </cell>
          <cell r="M1473">
            <v>2244</v>
          </cell>
        </row>
        <row r="1474">
          <cell r="K1474">
            <v>112080292</v>
          </cell>
          <cell r="L1474">
            <v>0</v>
          </cell>
          <cell r="M1474">
            <v>2404</v>
          </cell>
        </row>
        <row r="1475">
          <cell r="K1475">
            <v>93325111</v>
          </cell>
          <cell r="L1475">
            <v>0</v>
          </cell>
          <cell r="M1475">
            <v>2304</v>
          </cell>
        </row>
        <row r="1476">
          <cell r="K1476">
            <v>88372357</v>
          </cell>
          <cell r="L1476">
            <v>0</v>
          </cell>
          <cell r="M1476">
            <v>2244</v>
          </cell>
        </row>
        <row r="1477">
          <cell r="K1477">
            <v>64773927</v>
          </cell>
          <cell r="L1477">
            <v>0</v>
          </cell>
          <cell r="M1477">
            <v>2268</v>
          </cell>
        </row>
        <row r="1478">
          <cell r="K1478">
            <v>59686634</v>
          </cell>
          <cell r="L1478">
            <v>0</v>
          </cell>
          <cell r="M1478">
            <v>2404</v>
          </cell>
        </row>
        <row r="1479">
          <cell r="K1479">
            <v>58288434</v>
          </cell>
          <cell r="L1479">
            <v>0</v>
          </cell>
          <cell r="M1479">
            <v>2404</v>
          </cell>
        </row>
        <row r="1480">
          <cell r="K1480">
            <v>50159753</v>
          </cell>
          <cell r="L1480">
            <v>0</v>
          </cell>
          <cell r="M1480">
            <v>2304</v>
          </cell>
        </row>
        <row r="1481">
          <cell r="K1481">
            <v>45608178</v>
          </cell>
          <cell r="L1481">
            <v>0</v>
          </cell>
          <cell r="M1481">
            <v>2504</v>
          </cell>
        </row>
        <row r="1482">
          <cell r="K1482">
            <v>43901900</v>
          </cell>
          <cell r="L1482">
            <v>0</v>
          </cell>
          <cell r="M1482">
            <v>2404</v>
          </cell>
        </row>
        <row r="1483">
          <cell r="K1483">
            <v>43316000</v>
          </cell>
          <cell r="L1483">
            <v>0</v>
          </cell>
          <cell r="M1483">
            <v>2304</v>
          </cell>
        </row>
        <row r="1484">
          <cell r="K1484">
            <v>35816335</v>
          </cell>
          <cell r="L1484">
            <v>0</v>
          </cell>
          <cell r="M1484">
            <v>2244</v>
          </cell>
        </row>
        <row r="1485">
          <cell r="K1485">
            <v>34345182</v>
          </cell>
          <cell r="L1485">
            <v>0</v>
          </cell>
          <cell r="M1485">
            <v>2268</v>
          </cell>
        </row>
        <row r="1486">
          <cell r="K1486">
            <v>33567840</v>
          </cell>
          <cell r="L1486">
            <v>0</v>
          </cell>
          <cell r="M1486">
            <v>2244</v>
          </cell>
        </row>
        <row r="1487">
          <cell r="K1487">
            <v>20033307</v>
          </cell>
          <cell r="L1487">
            <v>0</v>
          </cell>
          <cell r="M1487">
            <v>2304</v>
          </cell>
        </row>
        <row r="1488">
          <cell r="K1488">
            <v>10851568</v>
          </cell>
          <cell r="L1488">
            <v>0</v>
          </cell>
          <cell r="M1488">
            <v>2268</v>
          </cell>
        </row>
        <row r="1489">
          <cell r="K1489">
            <v>10403568</v>
          </cell>
          <cell r="L1489">
            <v>0</v>
          </cell>
          <cell r="M1489">
            <v>2228</v>
          </cell>
        </row>
        <row r="1490">
          <cell r="K1490">
            <v>9629738</v>
          </cell>
          <cell r="L1490">
            <v>0</v>
          </cell>
          <cell r="M1490">
            <v>2244</v>
          </cell>
        </row>
        <row r="1491">
          <cell r="K1491">
            <v>9629738</v>
          </cell>
          <cell r="L1491">
            <v>0</v>
          </cell>
          <cell r="M1491">
            <v>2244</v>
          </cell>
        </row>
        <row r="1492">
          <cell r="K1492">
            <v>9629738</v>
          </cell>
          <cell r="L1492">
            <v>0</v>
          </cell>
          <cell r="M1492">
            <v>2268</v>
          </cell>
        </row>
        <row r="1493">
          <cell r="K1493">
            <v>1254961648</v>
          </cell>
          <cell r="L1493">
            <v>0</v>
          </cell>
          <cell r="M1493">
            <v>2243</v>
          </cell>
        </row>
        <row r="1494">
          <cell r="K1494">
            <v>1023238077</v>
          </cell>
          <cell r="L1494">
            <v>0</v>
          </cell>
          <cell r="M1494">
            <v>2203</v>
          </cell>
        </row>
        <row r="1495">
          <cell r="K1495">
            <v>563422186</v>
          </cell>
          <cell r="L1495">
            <v>0</v>
          </cell>
          <cell r="M1495">
            <v>2402</v>
          </cell>
        </row>
        <row r="1496">
          <cell r="K1496">
            <v>461795935</v>
          </cell>
          <cell r="L1496">
            <v>0</v>
          </cell>
          <cell r="M1496">
            <v>2302</v>
          </cell>
        </row>
        <row r="1497">
          <cell r="K1497">
            <v>433098736</v>
          </cell>
          <cell r="L1497">
            <v>0</v>
          </cell>
          <cell r="M1497">
            <v>2243</v>
          </cell>
        </row>
        <row r="1498">
          <cell r="K1498">
            <v>390662684</v>
          </cell>
          <cell r="L1498">
            <v>0</v>
          </cell>
          <cell r="M1498">
            <v>2302</v>
          </cell>
        </row>
        <row r="1499">
          <cell r="K1499">
            <v>318973662</v>
          </cell>
          <cell r="L1499">
            <v>0</v>
          </cell>
          <cell r="M1499">
            <v>2502</v>
          </cell>
        </row>
        <row r="1500">
          <cell r="K1500">
            <v>313725272</v>
          </cell>
          <cell r="L1500">
            <v>0</v>
          </cell>
          <cell r="M1500">
            <v>2302</v>
          </cell>
        </row>
        <row r="1501">
          <cell r="K1501">
            <v>280391131</v>
          </cell>
          <cell r="L1501">
            <v>0</v>
          </cell>
          <cell r="M1501">
            <v>2243</v>
          </cell>
        </row>
        <row r="1502">
          <cell r="K1502">
            <v>262506882</v>
          </cell>
          <cell r="L1502">
            <v>0</v>
          </cell>
          <cell r="M1502">
            <v>2267</v>
          </cell>
        </row>
        <row r="1503">
          <cell r="K1503">
            <v>225678288</v>
          </cell>
          <cell r="L1503">
            <v>0</v>
          </cell>
          <cell r="M1503">
            <v>2302</v>
          </cell>
        </row>
        <row r="1504">
          <cell r="K1504">
            <v>222979509</v>
          </cell>
          <cell r="L1504">
            <v>0</v>
          </cell>
          <cell r="M1504">
            <v>2243</v>
          </cell>
        </row>
        <row r="1505">
          <cell r="K1505">
            <v>181004341</v>
          </cell>
          <cell r="L1505">
            <v>0</v>
          </cell>
          <cell r="M1505">
            <v>2402</v>
          </cell>
        </row>
        <row r="1506">
          <cell r="K1506">
            <v>175941304</v>
          </cell>
          <cell r="L1506">
            <v>0</v>
          </cell>
          <cell r="M1506">
            <v>2402</v>
          </cell>
        </row>
        <row r="1507">
          <cell r="K1507">
            <v>151523302</v>
          </cell>
          <cell r="L1507">
            <v>0</v>
          </cell>
          <cell r="M1507">
            <v>2243</v>
          </cell>
        </row>
        <row r="1508">
          <cell r="K1508">
            <v>144191588</v>
          </cell>
          <cell r="L1508">
            <v>0</v>
          </cell>
          <cell r="M1508">
            <v>2267</v>
          </cell>
        </row>
        <row r="1509">
          <cell r="K1509">
            <v>132891606</v>
          </cell>
          <cell r="L1509">
            <v>0</v>
          </cell>
          <cell r="M1509">
            <v>2227</v>
          </cell>
        </row>
        <row r="1510">
          <cell r="K1510">
            <v>125836476</v>
          </cell>
          <cell r="L1510">
            <v>0</v>
          </cell>
          <cell r="M1510">
            <v>2402</v>
          </cell>
        </row>
        <row r="1511">
          <cell r="K1511">
            <v>116350188</v>
          </cell>
          <cell r="L1511">
            <v>0</v>
          </cell>
          <cell r="M1511">
            <v>2243</v>
          </cell>
        </row>
        <row r="1512">
          <cell r="K1512">
            <v>104234667</v>
          </cell>
          <cell r="L1512">
            <v>0</v>
          </cell>
          <cell r="M1512">
            <v>2267</v>
          </cell>
        </row>
        <row r="1513">
          <cell r="K1513">
            <v>81754939</v>
          </cell>
          <cell r="L1513">
            <v>0</v>
          </cell>
          <cell r="M1513">
            <v>2302</v>
          </cell>
        </row>
        <row r="1514">
          <cell r="K1514">
            <v>48690045</v>
          </cell>
          <cell r="L1514">
            <v>0</v>
          </cell>
          <cell r="M1514">
            <v>2243</v>
          </cell>
        </row>
        <row r="1515">
          <cell r="K1515">
            <v>26497991</v>
          </cell>
          <cell r="L1515">
            <v>0</v>
          </cell>
          <cell r="M1515">
            <v>2267</v>
          </cell>
        </row>
        <row r="1516">
          <cell r="K1516">
            <v>71938776</v>
          </cell>
          <cell r="L1516">
            <v>0</v>
          </cell>
          <cell r="M1516">
            <v>2248</v>
          </cell>
        </row>
        <row r="1517">
          <cell r="K1517">
            <v>58163265</v>
          </cell>
          <cell r="L1517">
            <v>0</v>
          </cell>
          <cell r="M1517">
            <v>2208</v>
          </cell>
        </row>
        <row r="1518">
          <cell r="K1518">
            <v>26020408</v>
          </cell>
          <cell r="L1518">
            <v>0</v>
          </cell>
          <cell r="M1518">
            <v>2307</v>
          </cell>
        </row>
        <row r="1519">
          <cell r="K1519">
            <v>19907959</v>
          </cell>
          <cell r="L1519">
            <v>0</v>
          </cell>
          <cell r="M1519">
            <v>2248</v>
          </cell>
        </row>
        <row r="1520">
          <cell r="K1520">
            <v>19907959</v>
          </cell>
          <cell r="L1520">
            <v>0</v>
          </cell>
          <cell r="M1520">
            <v>2407</v>
          </cell>
        </row>
        <row r="1521">
          <cell r="K1521">
            <v>15306122</v>
          </cell>
          <cell r="L1521">
            <v>0</v>
          </cell>
          <cell r="M1521">
            <v>2307</v>
          </cell>
        </row>
        <row r="1522">
          <cell r="K1522">
            <v>10714286</v>
          </cell>
          <cell r="L1522">
            <v>0</v>
          </cell>
          <cell r="M1522">
            <v>2248</v>
          </cell>
        </row>
        <row r="1523">
          <cell r="K1523">
            <v>10714286</v>
          </cell>
          <cell r="L1523">
            <v>0</v>
          </cell>
          <cell r="M1523">
            <v>2272</v>
          </cell>
        </row>
        <row r="1524">
          <cell r="K1524">
            <v>9183673</v>
          </cell>
          <cell r="L1524">
            <v>0</v>
          </cell>
          <cell r="M1524">
            <v>2248</v>
          </cell>
        </row>
        <row r="1525">
          <cell r="K1525">
            <v>9183673</v>
          </cell>
          <cell r="L1525">
            <v>0</v>
          </cell>
          <cell r="M1525">
            <v>2307</v>
          </cell>
        </row>
        <row r="1526">
          <cell r="K1526">
            <v>9183673</v>
          </cell>
          <cell r="L1526">
            <v>0</v>
          </cell>
          <cell r="M1526">
            <v>2407</v>
          </cell>
        </row>
        <row r="1527">
          <cell r="K1527">
            <v>7653061</v>
          </cell>
          <cell r="L1527">
            <v>0</v>
          </cell>
          <cell r="M1527">
            <v>2307</v>
          </cell>
        </row>
        <row r="1528">
          <cell r="K1528">
            <v>4591837</v>
          </cell>
          <cell r="L1528">
            <v>0</v>
          </cell>
          <cell r="M1528">
            <v>2248</v>
          </cell>
        </row>
        <row r="1529">
          <cell r="K1529">
            <v>4591837</v>
          </cell>
          <cell r="L1529">
            <v>0</v>
          </cell>
          <cell r="M1529">
            <v>2307</v>
          </cell>
        </row>
        <row r="1530">
          <cell r="K1530">
            <v>4591837</v>
          </cell>
          <cell r="L1530">
            <v>0</v>
          </cell>
          <cell r="M1530">
            <v>2407</v>
          </cell>
        </row>
        <row r="1531">
          <cell r="K1531">
            <v>3061224</v>
          </cell>
          <cell r="L1531">
            <v>0</v>
          </cell>
          <cell r="M1531">
            <v>2232</v>
          </cell>
        </row>
        <row r="1532">
          <cell r="K1532">
            <v>3061224</v>
          </cell>
          <cell r="L1532">
            <v>0</v>
          </cell>
          <cell r="M1532">
            <v>2272</v>
          </cell>
        </row>
        <row r="1533">
          <cell r="K1533">
            <v>3061224</v>
          </cell>
          <cell r="L1533">
            <v>0</v>
          </cell>
          <cell r="M1533">
            <v>2407</v>
          </cell>
        </row>
        <row r="1534">
          <cell r="K1534">
            <v>3041228</v>
          </cell>
          <cell r="L1534">
            <v>0</v>
          </cell>
          <cell r="M1534">
            <v>2507</v>
          </cell>
        </row>
        <row r="1535">
          <cell r="K1535">
            <v>1530612</v>
          </cell>
          <cell r="L1535">
            <v>0</v>
          </cell>
          <cell r="M1535">
            <v>2248</v>
          </cell>
        </row>
        <row r="1536">
          <cell r="K1536">
            <v>1530612</v>
          </cell>
          <cell r="L1536">
            <v>0</v>
          </cell>
          <cell r="M1536">
            <v>2248</v>
          </cell>
        </row>
        <row r="1537">
          <cell r="K1537">
            <v>1530612</v>
          </cell>
          <cell r="L1537">
            <v>0</v>
          </cell>
          <cell r="M1537">
            <v>2272</v>
          </cell>
        </row>
        <row r="1538">
          <cell r="K1538">
            <v>1530612</v>
          </cell>
          <cell r="L1538">
            <v>0</v>
          </cell>
          <cell r="M1538">
            <v>2272</v>
          </cell>
        </row>
        <row r="1539">
          <cell r="K1539">
            <v>183561886</v>
          </cell>
          <cell r="L1539">
            <v>0</v>
          </cell>
          <cell r="M1539">
            <v>2415</v>
          </cell>
        </row>
        <row r="1540">
          <cell r="K1540">
            <v>46728036</v>
          </cell>
          <cell r="L1540">
            <v>0</v>
          </cell>
          <cell r="M1540">
            <v>2415</v>
          </cell>
        </row>
        <row r="1541">
          <cell r="K1541">
            <v>32387753</v>
          </cell>
          <cell r="L1541">
            <v>0</v>
          </cell>
          <cell r="M1541">
            <v>2271</v>
          </cell>
        </row>
        <row r="1542">
          <cell r="K1542">
            <v>30923260</v>
          </cell>
          <cell r="L1542">
            <v>0</v>
          </cell>
          <cell r="M1542">
            <v>2249</v>
          </cell>
        </row>
        <row r="1543">
          <cell r="K1543">
            <v>23999437</v>
          </cell>
          <cell r="L1543">
            <v>0</v>
          </cell>
          <cell r="M1543">
            <v>2315</v>
          </cell>
        </row>
        <row r="1544">
          <cell r="K1544">
            <v>23003326</v>
          </cell>
          <cell r="L1544">
            <v>0</v>
          </cell>
          <cell r="M1544">
            <v>2515</v>
          </cell>
        </row>
        <row r="1545">
          <cell r="K1545">
            <v>19900004</v>
          </cell>
          <cell r="L1545">
            <v>0</v>
          </cell>
          <cell r="M1545">
            <v>2315</v>
          </cell>
        </row>
        <row r="1546">
          <cell r="K1546">
            <v>16097984</v>
          </cell>
          <cell r="L1546">
            <v>0</v>
          </cell>
          <cell r="M1546">
            <v>2249</v>
          </cell>
        </row>
        <row r="1547">
          <cell r="K1547">
            <v>12847475</v>
          </cell>
          <cell r="L1547">
            <v>0</v>
          </cell>
          <cell r="M1547">
            <v>2271</v>
          </cell>
        </row>
        <row r="1548">
          <cell r="K1548">
            <v>9608340</v>
          </cell>
          <cell r="L1548">
            <v>0</v>
          </cell>
          <cell r="M1548">
            <v>2415</v>
          </cell>
        </row>
        <row r="1549">
          <cell r="K1549">
            <v>7004306</v>
          </cell>
          <cell r="L1549">
            <v>0</v>
          </cell>
          <cell r="M1549">
            <v>2271</v>
          </cell>
        </row>
        <row r="1550">
          <cell r="K1550">
            <v>6466753</v>
          </cell>
          <cell r="L1550">
            <v>0</v>
          </cell>
          <cell r="M1550">
            <v>2315</v>
          </cell>
        </row>
        <row r="1551">
          <cell r="K1551">
            <v>4599460</v>
          </cell>
          <cell r="L1551">
            <v>0</v>
          </cell>
          <cell r="M1551">
            <v>2249</v>
          </cell>
        </row>
        <row r="1552">
          <cell r="K1552">
            <v>3996490</v>
          </cell>
          <cell r="L1552">
            <v>0</v>
          </cell>
          <cell r="M1552">
            <v>2271</v>
          </cell>
        </row>
        <row r="1553">
          <cell r="K1553">
            <v>3564000</v>
          </cell>
          <cell r="L1553">
            <v>0</v>
          </cell>
          <cell r="M1553">
            <v>2415</v>
          </cell>
        </row>
        <row r="1554">
          <cell r="K1554">
            <v>3403514</v>
          </cell>
          <cell r="L1554">
            <v>0</v>
          </cell>
          <cell r="M1554">
            <v>2271</v>
          </cell>
        </row>
        <row r="1555">
          <cell r="K1555">
            <v>1586635</v>
          </cell>
          <cell r="L1555">
            <v>0</v>
          </cell>
          <cell r="M1555">
            <v>2209</v>
          </cell>
        </row>
        <row r="1556">
          <cell r="K1556">
            <v>1400000</v>
          </cell>
          <cell r="L1556">
            <v>0</v>
          </cell>
          <cell r="M1556">
            <v>2315</v>
          </cell>
        </row>
        <row r="1557">
          <cell r="K1557">
            <v>1092826</v>
          </cell>
          <cell r="L1557">
            <v>0</v>
          </cell>
          <cell r="M1557">
            <v>2240</v>
          </cell>
        </row>
        <row r="1558">
          <cell r="K1558">
            <v>148711298</v>
          </cell>
          <cell r="L1558">
            <v>0</v>
          </cell>
          <cell r="M1558">
            <v>2247</v>
          </cell>
        </row>
        <row r="1559">
          <cell r="K1559">
            <v>101425689</v>
          </cell>
          <cell r="L1559">
            <v>0</v>
          </cell>
          <cell r="M1559">
            <v>2406</v>
          </cell>
        </row>
        <row r="1560">
          <cell r="K1560">
            <v>101019221</v>
          </cell>
          <cell r="L1560">
            <v>0</v>
          </cell>
          <cell r="M1560">
            <v>2207</v>
          </cell>
        </row>
        <row r="1561">
          <cell r="K1561">
            <v>86628471</v>
          </cell>
          <cell r="L1561">
            <v>0</v>
          </cell>
          <cell r="M1561">
            <v>2406</v>
          </cell>
        </row>
        <row r="1562">
          <cell r="K1562">
            <v>52732593</v>
          </cell>
          <cell r="L1562">
            <v>0</v>
          </cell>
          <cell r="M1562">
            <v>2306</v>
          </cell>
        </row>
        <row r="1563">
          <cell r="K1563">
            <v>45215806</v>
          </cell>
          <cell r="L1563">
            <v>0</v>
          </cell>
          <cell r="M1563">
            <v>2406</v>
          </cell>
        </row>
        <row r="1564">
          <cell r="K1564">
            <v>41228402</v>
          </cell>
          <cell r="L1564">
            <v>0</v>
          </cell>
          <cell r="M1564">
            <v>2306</v>
          </cell>
        </row>
        <row r="1565">
          <cell r="K1565">
            <v>36834003</v>
          </cell>
          <cell r="L1565">
            <v>0</v>
          </cell>
          <cell r="M1565">
            <v>2270</v>
          </cell>
        </row>
        <row r="1566">
          <cell r="K1566">
            <v>36251530</v>
          </cell>
          <cell r="L1566">
            <v>0</v>
          </cell>
          <cell r="M1566">
            <v>2247</v>
          </cell>
        </row>
        <row r="1567">
          <cell r="K1567">
            <v>30381571</v>
          </cell>
          <cell r="L1567">
            <v>0</v>
          </cell>
          <cell r="M1567">
            <v>2506</v>
          </cell>
        </row>
        <row r="1568">
          <cell r="K1568">
            <v>29448573</v>
          </cell>
          <cell r="L1568">
            <v>0</v>
          </cell>
          <cell r="M1568">
            <v>2247</v>
          </cell>
        </row>
        <row r="1569">
          <cell r="K1569">
            <v>27772045</v>
          </cell>
          <cell r="L1569">
            <v>0</v>
          </cell>
          <cell r="M1569">
            <v>2406</v>
          </cell>
        </row>
        <row r="1570">
          <cell r="K1570">
            <v>20331927</v>
          </cell>
          <cell r="L1570">
            <v>0</v>
          </cell>
          <cell r="M1570">
            <v>2306</v>
          </cell>
        </row>
        <row r="1571">
          <cell r="K1571">
            <v>19681430</v>
          </cell>
          <cell r="L1571">
            <v>0</v>
          </cell>
          <cell r="M1571">
            <v>2270</v>
          </cell>
        </row>
        <row r="1572">
          <cell r="K1572">
            <v>19051815</v>
          </cell>
          <cell r="L1572">
            <v>0</v>
          </cell>
          <cell r="M1572">
            <v>2306</v>
          </cell>
        </row>
        <row r="1573">
          <cell r="K1573">
            <v>14728426</v>
          </cell>
          <cell r="L1573">
            <v>0</v>
          </cell>
          <cell r="M1573">
            <v>2247</v>
          </cell>
        </row>
        <row r="1574">
          <cell r="K1574">
            <v>10350397</v>
          </cell>
          <cell r="L1574">
            <v>0</v>
          </cell>
          <cell r="M1574">
            <v>2247</v>
          </cell>
        </row>
        <row r="1575">
          <cell r="K1575">
            <v>6988183</v>
          </cell>
          <cell r="L1575">
            <v>0</v>
          </cell>
          <cell r="M1575">
            <v>2306</v>
          </cell>
        </row>
        <row r="1576">
          <cell r="K1576">
            <v>4205801</v>
          </cell>
          <cell r="L1576">
            <v>0</v>
          </cell>
          <cell r="M1576">
            <v>2270</v>
          </cell>
        </row>
        <row r="1577">
          <cell r="K1577">
            <v>4056753</v>
          </cell>
          <cell r="L1577">
            <v>0</v>
          </cell>
          <cell r="M1577">
            <v>2230</v>
          </cell>
        </row>
        <row r="1578">
          <cell r="K1578">
            <v>2881430</v>
          </cell>
          <cell r="L1578">
            <v>0</v>
          </cell>
          <cell r="M1578">
            <v>2247</v>
          </cell>
        </row>
        <row r="1579">
          <cell r="K1579">
            <v>2881430</v>
          </cell>
          <cell r="L1579">
            <v>0</v>
          </cell>
          <cell r="M1579">
            <v>2247</v>
          </cell>
        </row>
        <row r="1580">
          <cell r="K1580">
            <v>2881430</v>
          </cell>
          <cell r="L1580">
            <v>0</v>
          </cell>
          <cell r="M1580">
            <v>2270</v>
          </cell>
        </row>
        <row r="1581">
          <cell r="K1581">
            <v>444866897</v>
          </cell>
          <cell r="L1581">
            <v>0</v>
          </cell>
          <cell r="M1581">
            <v>2245</v>
          </cell>
        </row>
        <row r="1582">
          <cell r="K1582">
            <v>303627648</v>
          </cell>
          <cell r="L1582">
            <v>0</v>
          </cell>
          <cell r="M1582">
            <v>2205</v>
          </cell>
        </row>
        <row r="1583">
          <cell r="K1583">
            <v>139866750</v>
          </cell>
          <cell r="L1583">
            <v>0</v>
          </cell>
          <cell r="M1583">
            <v>2308</v>
          </cell>
        </row>
        <row r="1584">
          <cell r="K1584">
            <v>123185441</v>
          </cell>
          <cell r="L1584">
            <v>0</v>
          </cell>
          <cell r="M1584">
            <v>2245</v>
          </cell>
        </row>
        <row r="1585">
          <cell r="K1585">
            <v>117590400</v>
          </cell>
          <cell r="L1585">
            <v>0</v>
          </cell>
          <cell r="M1585">
            <v>2408</v>
          </cell>
        </row>
        <row r="1586">
          <cell r="K1586">
            <v>111785400</v>
          </cell>
          <cell r="L1586">
            <v>0</v>
          </cell>
          <cell r="M1586">
            <v>2245</v>
          </cell>
        </row>
        <row r="1587">
          <cell r="K1587">
            <v>89818752</v>
          </cell>
          <cell r="L1587">
            <v>0</v>
          </cell>
          <cell r="M1587">
            <v>2308</v>
          </cell>
        </row>
        <row r="1588">
          <cell r="K1588">
            <v>68420650</v>
          </cell>
          <cell r="L1588">
            <v>0</v>
          </cell>
          <cell r="M1588">
            <v>2279</v>
          </cell>
        </row>
        <row r="1589">
          <cell r="K1589">
            <v>57487450</v>
          </cell>
          <cell r="L1589">
            <v>0</v>
          </cell>
          <cell r="M1589">
            <v>2408</v>
          </cell>
        </row>
        <row r="1590">
          <cell r="K1590">
            <v>46570710</v>
          </cell>
          <cell r="L1590">
            <v>0</v>
          </cell>
          <cell r="M1590">
            <v>2308</v>
          </cell>
        </row>
        <row r="1591">
          <cell r="K1591">
            <v>44840850</v>
          </cell>
          <cell r="L1591">
            <v>0</v>
          </cell>
          <cell r="M1591">
            <v>2408</v>
          </cell>
        </row>
        <row r="1592">
          <cell r="K1592">
            <v>42486502</v>
          </cell>
          <cell r="L1592">
            <v>0</v>
          </cell>
          <cell r="M1592">
            <v>2308</v>
          </cell>
        </row>
        <row r="1593">
          <cell r="K1593">
            <v>39798248</v>
          </cell>
          <cell r="L1593">
            <v>0</v>
          </cell>
          <cell r="M1593">
            <v>2408</v>
          </cell>
        </row>
        <row r="1594">
          <cell r="K1594">
            <v>38216800</v>
          </cell>
          <cell r="L1594">
            <v>0</v>
          </cell>
          <cell r="M1594">
            <v>2245</v>
          </cell>
        </row>
        <row r="1595">
          <cell r="K1595">
            <v>37279300</v>
          </cell>
          <cell r="L1595">
            <v>0</v>
          </cell>
          <cell r="M1595">
            <v>2508</v>
          </cell>
        </row>
        <row r="1596">
          <cell r="K1596">
            <v>29287395</v>
          </cell>
          <cell r="L1596">
            <v>0</v>
          </cell>
          <cell r="M1596">
            <v>2245</v>
          </cell>
        </row>
        <row r="1597">
          <cell r="K1597">
            <v>18650900</v>
          </cell>
          <cell r="L1597">
            <v>0</v>
          </cell>
          <cell r="M1597">
            <v>2308</v>
          </cell>
        </row>
        <row r="1598">
          <cell r="K1598">
            <v>9362950</v>
          </cell>
          <cell r="L1598">
            <v>0</v>
          </cell>
          <cell r="M1598">
            <v>2239</v>
          </cell>
        </row>
        <row r="1599">
          <cell r="K1599">
            <v>9317950</v>
          </cell>
          <cell r="L1599">
            <v>0</v>
          </cell>
          <cell r="M1599">
            <v>2279</v>
          </cell>
        </row>
        <row r="1600">
          <cell r="K1600">
            <v>9310450</v>
          </cell>
          <cell r="L1600">
            <v>0</v>
          </cell>
          <cell r="M1600">
            <v>2279</v>
          </cell>
        </row>
        <row r="1601">
          <cell r="K1601">
            <v>9302950</v>
          </cell>
          <cell r="L1601">
            <v>0</v>
          </cell>
          <cell r="M1601">
            <v>2245</v>
          </cell>
        </row>
        <row r="1602">
          <cell r="K1602">
            <v>9302950</v>
          </cell>
          <cell r="L1602">
            <v>0</v>
          </cell>
          <cell r="M1602">
            <v>2245</v>
          </cell>
        </row>
        <row r="1603">
          <cell r="K1603">
            <v>9302950</v>
          </cell>
          <cell r="L1603">
            <v>0</v>
          </cell>
          <cell r="M1603">
            <v>2279</v>
          </cell>
        </row>
        <row r="1604">
          <cell r="K1604">
            <v>2730000</v>
          </cell>
          <cell r="L1604">
            <v>0</v>
          </cell>
          <cell r="M1604">
            <v>2279</v>
          </cell>
        </row>
        <row r="1605">
          <cell r="K1605">
            <v>1870500</v>
          </cell>
          <cell r="L1605">
            <v>0</v>
          </cell>
          <cell r="M1605">
            <v>2418</v>
          </cell>
        </row>
        <row r="1606">
          <cell r="K1606">
            <v>1260000</v>
          </cell>
          <cell r="L1606">
            <v>0</v>
          </cell>
          <cell r="M1606">
            <v>2418</v>
          </cell>
        </row>
        <row r="1607">
          <cell r="K1607">
            <v>1050000</v>
          </cell>
          <cell r="L1607">
            <v>0</v>
          </cell>
          <cell r="M1607">
            <v>2260</v>
          </cell>
        </row>
        <row r="1608">
          <cell r="K1608">
            <v>1050000</v>
          </cell>
          <cell r="L1608">
            <v>0</v>
          </cell>
          <cell r="M1608">
            <v>2279</v>
          </cell>
        </row>
        <row r="1609">
          <cell r="K1609">
            <v>1050000</v>
          </cell>
          <cell r="L1609">
            <v>0</v>
          </cell>
          <cell r="M1609">
            <v>2300</v>
          </cell>
        </row>
        <row r="1610">
          <cell r="K1610">
            <v>840000</v>
          </cell>
          <cell r="L1610">
            <v>0</v>
          </cell>
          <cell r="M1610">
            <v>2300</v>
          </cell>
        </row>
        <row r="1611">
          <cell r="K1611">
            <v>840000</v>
          </cell>
          <cell r="L1611">
            <v>0</v>
          </cell>
          <cell r="M1611">
            <v>2529</v>
          </cell>
        </row>
        <row r="1612">
          <cell r="K1612">
            <v>630000</v>
          </cell>
          <cell r="L1612">
            <v>0</v>
          </cell>
          <cell r="M1612">
            <v>2239</v>
          </cell>
        </row>
        <row r="1613">
          <cell r="K1613">
            <v>630000</v>
          </cell>
          <cell r="L1613">
            <v>0</v>
          </cell>
          <cell r="M1613">
            <v>2279</v>
          </cell>
        </row>
        <row r="1614">
          <cell r="K1614">
            <v>472500</v>
          </cell>
          <cell r="L1614">
            <v>0</v>
          </cell>
          <cell r="M1614">
            <v>2300</v>
          </cell>
        </row>
        <row r="1615">
          <cell r="K1615">
            <v>451500</v>
          </cell>
          <cell r="L1615">
            <v>0</v>
          </cell>
          <cell r="M1615">
            <v>2260</v>
          </cell>
        </row>
        <row r="1616">
          <cell r="K1616">
            <v>420000</v>
          </cell>
          <cell r="L1616">
            <v>0</v>
          </cell>
          <cell r="M1616">
            <v>2260</v>
          </cell>
        </row>
        <row r="1617">
          <cell r="K1617">
            <v>420000</v>
          </cell>
          <cell r="L1617">
            <v>0</v>
          </cell>
          <cell r="M1617">
            <v>2260</v>
          </cell>
        </row>
        <row r="1618">
          <cell r="K1618">
            <v>315000</v>
          </cell>
          <cell r="L1618">
            <v>0</v>
          </cell>
          <cell r="M1618">
            <v>2418</v>
          </cell>
        </row>
        <row r="1619">
          <cell r="K1619">
            <v>280000</v>
          </cell>
          <cell r="L1619">
            <v>0</v>
          </cell>
          <cell r="M1619">
            <v>2300</v>
          </cell>
        </row>
        <row r="1620">
          <cell r="K1620">
            <v>250000</v>
          </cell>
          <cell r="L1620">
            <v>0</v>
          </cell>
          <cell r="M1620">
            <v>2429</v>
          </cell>
        </row>
        <row r="1621">
          <cell r="K1621">
            <v>308064786</v>
          </cell>
          <cell r="L1621">
            <v>0</v>
          </cell>
          <cell r="M1621">
            <v>2220</v>
          </cell>
        </row>
        <row r="1622">
          <cell r="K1622">
            <v>101405790</v>
          </cell>
          <cell r="L1622">
            <v>0</v>
          </cell>
          <cell r="M1622">
            <v>2240</v>
          </cell>
        </row>
        <row r="1623">
          <cell r="K1623">
            <v>19476200</v>
          </cell>
          <cell r="L1623">
            <v>0</v>
          </cell>
          <cell r="M1623">
            <v>2330</v>
          </cell>
        </row>
        <row r="1624">
          <cell r="K1624">
            <v>6492640</v>
          </cell>
          <cell r="L1624">
            <v>0</v>
          </cell>
          <cell r="M1624">
            <v>2240</v>
          </cell>
        </row>
        <row r="1625">
          <cell r="K1625">
            <v>5158740</v>
          </cell>
          <cell r="L1625">
            <v>0</v>
          </cell>
          <cell r="M1625">
            <v>2240</v>
          </cell>
        </row>
        <row r="1626">
          <cell r="K1626">
            <v>3792000</v>
          </cell>
          <cell r="L1626">
            <v>0</v>
          </cell>
          <cell r="M1626">
            <v>2330</v>
          </cell>
        </row>
        <row r="1627">
          <cell r="K1627">
            <v>3150000</v>
          </cell>
          <cell r="L1627">
            <v>0</v>
          </cell>
          <cell r="M1627">
            <v>2330</v>
          </cell>
        </row>
        <row r="1628">
          <cell r="K1628">
            <v>1437000</v>
          </cell>
          <cell r="L1628">
            <v>0</v>
          </cell>
          <cell r="M1628">
            <v>2260</v>
          </cell>
        </row>
        <row r="1629">
          <cell r="K1629">
            <v>750000</v>
          </cell>
          <cell r="L1629">
            <v>0</v>
          </cell>
          <cell r="M1629">
            <v>2330</v>
          </cell>
        </row>
        <row r="1630">
          <cell r="K1630">
            <v>150000</v>
          </cell>
          <cell r="L1630">
            <v>0</v>
          </cell>
          <cell r="M1630">
            <v>2500</v>
          </cell>
        </row>
        <row r="1631">
          <cell r="K1631">
            <v>76800000</v>
          </cell>
          <cell r="L1631">
            <v>0</v>
          </cell>
          <cell r="M1631">
            <v>2418</v>
          </cell>
        </row>
        <row r="1632">
          <cell r="K1632">
            <v>34179859</v>
          </cell>
          <cell r="L1632">
            <v>0</v>
          </cell>
          <cell r="M1632">
            <v>2260</v>
          </cell>
        </row>
        <row r="1633">
          <cell r="K1633">
            <v>18555474</v>
          </cell>
          <cell r="L1633">
            <v>0</v>
          </cell>
          <cell r="M1633">
            <v>2220</v>
          </cell>
        </row>
        <row r="1634">
          <cell r="K1634">
            <v>18351613</v>
          </cell>
          <cell r="L1634">
            <v>0</v>
          </cell>
          <cell r="M1634">
            <v>2403</v>
          </cell>
        </row>
        <row r="1635">
          <cell r="K1635">
            <v>15884720</v>
          </cell>
          <cell r="L1635">
            <v>0</v>
          </cell>
          <cell r="M1635">
            <v>2300</v>
          </cell>
        </row>
        <row r="1636">
          <cell r="K1636">
            <v>15642110</v>
          </cell>
          <cell r="L1636">
            <v>0</v>
          </cell>
          <cell r="M1636">
            <v>2403</v>
          </cell>
        </row>
        <row r="1637">
          <cell r="K1637">
            <v>14929142</v>
          </cell>
          <cell r="L1637">
            <v>0</v>
          </cell>
          <cell r="M1637">
            <v>2260</v>
          </cell>
        </row>
        <row r="1638">
          <cell r="K1638">
            <v>12923463</v>
          </cell>
          <cell r="L1638">
            <v>0</v>
          </cell>
          <cell r="M1638">
            <v>2300</v>
          </cell>
        </row>
        <row r="1639">
          <cell r="K1639">
            <v>10900674</v>
          </cell>
          <cell r="L1639">
            <v>0</v>
          </cell>
          <cell r="M1639">
            <v>2279</v>
          </cell>
        </row>
        <row r="1640">
          <cell r="K1640">
            <v>10480499</v>
          </cell>
          <cell r="L1640">
            <v>0</v>
          </cell>
          <cell r="M1640">
            <v>2503</v>
          </cell>
        </row>
        <row r="1641">
          <cell r="K1641">
            <v>8546227</v>
          </cell>
          <cell r="L1641">
            <v>0</v>
          </cell>
          <cell r="M1641">
            <v>2260</v>
          </cell>
        </row>
        <row r="1642">
          <cell r="K1642">
            <v>6690576</v>
          </cell>
          <cell r="L1642">
            <v>0</v>
          </cell>
          <cell r="M1642">
            <v>2403</v>
          </cell>
        </row>
        <row r="1643">
          <cell r="K1643">
            <v>6603101</v>
          </cell>
          <cell r="L1643">
            <v>0</v>
          </cell>
          <cell r="M1643">
            <v>2279</v>
          </cell>
        </row>
        <row r="1644">
          <cell r="K1644">
            <v>5675760</v>
          </cell>
          <cell r="L1644">
            <v>0</v>
          </cell>
          <cell r="M1644">
            <v>2300</v>
          </cell>
        </row>
        <row r="1645">
          <cell r="K1645">
            <v>5231912</v>
          </cell>
          <cell r="L1645">
            <v>0</v>
          </cell>
          <cell r="M1645">
            <v>2300</v>
          </cell>
        </row>
        <row r="1646">
          <cell r="K1646">
            <v>4505231</v>
          </cell>
          <cell r="L1646">
            <v>0</v>
          </cell>
          <cell r="M1646">
            <v>2260</v>
          </cell>
        </row>
        <row r="1647">
          <cell r="K1647">
            <v>3825778</v>
          </cell>
          <cell r="L1647">
            <v>0</v>
          </cell>
          <cell r="M1647">
            <v>2300</v>
          </cell>
        </row>
        <row r="1648">
          <cell r="K1648">
            <v>2759472</v>
          </cell>
          <cell r="L1648">
            <v>0</v>
          </cell>
          <cell r="M1648">
            <v>2279</v>
          </cell>
        </row>
        <row r="1649">
          <cell r="K1649">
            <v>2707286</v>
          </cell>
          <cell r="L1649">
            <v>0</v>
          </cell>
          <cell r="M1649">
            <v>2403</v>
          </cell>
        </row>
        <row r="1650">
          <cell r="K1650">
            <v>2612149</v>
          </cell>
          <cell r="L1650">
            <v>0</v>
          </cell>
          <cell r="M1650">
            <v>2239</v>
          </cell>
        </row>
        <row r="1651">
          <cell r="K1651">
            <v>2418815</v>
          </cell>
          <cell r="L1651">
            <v>0</v>
          </cell>
          <cell r="M1651">
            <v>2260</v>
          </cell>
        </row>
        <row r="1652">
          <cell r="K1652">
            <v>1904838</v>
          </cell>
          <cell r="L1652">
            <v>0</v>
          </cell>
          <cell r="M1652">
            <v>2260</v>
          </cell>
        </row>
        <row r="1653">
          <cell r="K1653">
            <v>19640000</v>
          </cell>
          <cell r="L1653">
            <v>0</v>
          </cell>
          <cell r="M1653">
            <v>2239</v>
          </cell>
        </row>
        <row r="1654">
          <cell r="K1654">
            <v>16460000</v>
          </cell>
          <cell r="L1654">
            <v>0</v>
          </cell>
          <cell r="M1654">
            <v>2403</v>
          </cell>
        </row>
        <row r="1655">
          <cell r="K1655">
            <v>16360000</v>
          </cell>
          <cell r="L1655">
            <v>0</v>
          </cell>
          <cell r="M1655">
            <v>2279</v>
          </cell>
        </row>
        <row r="1656">
          <cell r="K1656">
            <v>14080000</v>
          </cell>
          <cell r="L1656">
            <v>0</v>
          </cell>
          <cell r="M1656">
            <v>2309</v>
          </cell>
        </row>
        <row r="1657">
          <cell r="K1657">
            <v>13660000</v>
          </cell>
          <cell r="L1657">
            <v>0</v>
          </cell>
          <cell r="M1657">
            <v>2279</v>
          </cell>
        </row>
        <row r="1658">
          <cell r="K1658">
            <v>10490000</v>
          </cell>
          <cell r="L1658">
            <v>0</v>
          </cell>
          <cell r="M1658">
            <v>2279</v>
          </cell>
        </row>
        <row r="1659">
          <cell r="K1659">
            <v>9470000</v>
          </cell>
          <cell r="L1659">
            <v>0</v>
          </cell>
          <cell r="M1659">
            <v>2279</v>
          </cell>
        </row>
        <row r="1660">
          <cell r="K1660">
            <v>9420000</v>
          </cell>
          <cell r="L1660">
            <v>0</v>
          </cell>
          <cell r="M1660">
            <v>2309</v>
          </cell>
        </row>
        <row r="1661">
          <cell r="K1661">
            <v>7360000</v>
          </cell>
          <cell r="L1661">
            <v>0</v>
          </cell>
          <cell r="M1661">
            <v>2309</v>
          </cell>
        </row>
        <row r="1662">
          <cell r="K1662">
            <v>7120000</v>
          </cell>
          <cell r="L1662">
            <v>0</v>
          </cell>
          <cell r="M1662">
            <v>2403</v>
          </cell>
        </row>
        <row r="1663">
          <cell r="K1663">
            <v>6770000</v>
          </cell>
          <cell r="L1663">
            <v>0</v>
          </cell>
          <cell r="M1663">
            <v>2279</v>
          </cell>
        </row>
        <row r="1664">
          <cell r="K1664">
            <v>5870000</v>
          </cell>
          <cell r="L1664">
            <v>0</v>
          </cell>
          <cell r="M1664">
            <v>2279</v>
          </cell>
        </row>
        <row r="1665">
          <cell r="K1665">
            <v>3400000</v>
          </cell>
          <cell r="L1665">
            <v>0</v>
          </cell>
          <cell r="M1665">
            <v>2503</v>
          </cell>
        </row>
        <row r="1666">
          <cell r="K1666">
            <v>2950000</v>
          </cell>
          <cell r="L1666">
            <v>0</v>
          </cell>
          <cell r="M1666">
            <v>2309</v>
          </cell>
        </row>
        <row r="1667">
          <cell r="K1667">
            <v>2510000</v>
          </cell>
          <cell r="L1667">
            <v>0</v>
          </cell>
          <cell r="M1667">
            <v>2279</v>
          </cell>
        </row>
        <row r="1668">
          <cell r="K1668">
            <v>2510000</v>
          </cell>
          <cell r="L1668">
            <v>0</v>
          </cell>
          <cell r="M1668">
            <v>2403</v>
          </cell>
        </row>
        <row r="1669">
          <cell r="K1669">
            <v>1660000</v>
          </cell>
          <cell r="L1669">
            <v>0</v>
          </cell>
          <cell r="M1669">
            <v>2279</v>
          </cell>
        </row>
        <row r="1670">
          <cell r="K1670">
            <v>1660000</v>
          </cell>
          <cell r="L1670">
            <v>0</v>
          </cell>
          <cell r="M1670">
            <v>2239</v>
          </cell>
        </row>
        <row r="1671">
          <cell r="K1671">
            <v>1660000</v>
          </cell>
          <cell r="L1671">
            <v>0</v>
          </cell>
          <cell r="M1671">
            <v>2279</v>
          </cell>
        </row>
        <row r="1672">
          <cell r="K1672">
            <v>6888947</v>
          </cell>
          <cell r="L1672">
            <v>0</v>
          </cell>
          <cell r="M1672">
            <v>2409</v>
          </cell>
        </row>
        <row r="1673">
          <cell r="K1673">
            <v>5205000</v>
          </cell>
          <cell r="L1673">
            <v>0</v>
          </cell>
          <cell r="M1673">
            <v>2309</v>
          </cell>
        </row>
        <row r="1674">
          <cell r="K1674">
            <v>3250000</v>
          </cell>
          <cell r="L1674">
            <v>0</v>
          </cell>
          <cell r="M1674">
            <v>2279</v>
          </cell>
        </row>
        <row r="1675">
          <cell r="K1675">
            <v>2680000</v>
          </cell>
          <cell r="L1675">
            <v>0</v>
          </cell>
          <cell r="M1675">
            <v>2279</v>
          </cell>
        </row>
        <row r="1676">
          <cell r="K1676">
            <v>1120000</v>
          </cell>
          <cell r="L1676">
            <v>0</v>
          </cell>
          <cell r="M1676">
            <v>2409</v>
          </cell>
        </row>
        <row r="1677">
          <cell r="K1677">
            <v>1000000</v>
          </cell>
          <cell r="L1677">
            <v>0</v>
          </cell>
          <cell r="M1677">
            <v>2309</v>
          </cell>
        </row>
        <row r="1678">
          <cell r="K1678">
            <v>20464716</v>
          </cell>
          <cell r="L1678">
            <v>0</v>
          </cell>
          <cell r="M1678">
            <v>2411</v>
          </cell>
        </row>
        <row r="1679">
          <cell r="K1679">
            <v>17448239</v>
          </cell>
          <cell r="L1679">
            <v>0</v>
          </cell>
          <cell r="M1679">
            <v>2279</v>
          </cell>
        </row>
        <row r="1680">
          <cell r="K1680">
            <v>14356712</v>
          </cell>
          <cell r="L1680">
            <v>0</v>
          </cell>
          <cell r="M1680">
            <v>2411</v>
          </cell>
        </row>
        <row r="1681">
          <cell r="K1681">
            <v>61156000</v>
          </cell>
          <cell r="L1681">
            <v>0</v>
          </cell>
          <cell r="M1681">
            <v>2279</v>
          </cell>
        </row>
        <row r="1682">
          <cell r="K1682">
            <v>14503250</v>
          </cell>
          <cell r="L1682">
            <v>0</v>
          </cell>
          <cell r="M1682">
            <v>2411</v>
          </cell>
        </row>
        <row r="1683">
          <cell r="K1683">
            <v>8703750</v>
          </cell>
          <cell r="L1683">
            <v>0</v>
          </cell>
          <cell r="M1683">
            <v>2411</v>
          </cell>
        </row>
        <row r="1684">
          <cell r="K1684">
            <v>3970313</v>
          </cell>
          <cell r="L1684">
            <v>0</v>
          </cell>
          <cell r="M1684">
            <v>2239</v>
          </cell>
        </row>
        <row r="1685">
          <cell r="K1685">
            <v>3401250</v>
          </cell>
          <cell r="L1685">
            <v>0</v>
          </cell>
          <cell r="M1685">
            <v>2330</v>
          </cell>
        </row>
        <row r="1686">
          <cell r="K1686">
            <v>3321875</v>
          </cell>
          <cell r="L1686">
            <v>0</v>
          </cell>
          <cell r="M1686">
            <v>2411</v>
          </cell>
        </row>
        <row r="1687">
          <cell r="K1687">
            <v>2342188</v>
          </cell>
          <cell r="L1687">
            <v>0</v>
          </cell>
          <cell r="M1687">
            <v>2279</v>
          </cell>
        </row>
        <row r="1688">
          <cell r="K1688">
            <v>2060938</v>
          </cell>
          <cell r="L1688">
            <v>0</v>
          </cell>
          <cell r="M1688">
            <v>2411</v>
          </cell>
        </row>
        <row r="1689">
          <cell r="K1689">
            <v>1984688</v>
          </cell>
          <cell r="L1689">
            <v>0</v>
          </cell>
          <cell r="M1689">
            <v>2330</v>
          </cell>
        </row>
        <row r="1690">
          <cell r="K1690">
            <v>1981244</v>
          </cell>
          <cell r="L1690">
            <v>0</v>
          </cell>
          <cell r="M1690">
            <v>2529</v>
          </cell>
        </row>
        <row r="1691">
          <cell r="K1691">
            <v>1962813</v>
          </cell>
          <cell r="L1691">
            <v>0</v>
          </cell>
          <cell r="M1691">
            <v>2330</v>
          </cell>
        </row>
        <row r="1692">
          <cell r="K1692">
            <v>1804688</v>
          </cell>
          <cell r="L1692">
            <v>0</v>
          </cell>
          <cell r="M1692">
            <v>2279</v>
          </cell>
        </row>
        <row r="1693">
          <cell r="K1693">
            <v>1620313</v>
          </cell>
          <cell r="L1693">
            <v>0</v>
          </cell>
          <cell r="M1693">
            <v>2279</v>
          </cell>
        </row>
        <row r="1694">
          <cell r="K1694">
            <v>1443750</v>
          </cell>
          <cell r="L1694">
            <v>0</v>
          </cell>
          <cell r="M1694">
            <v>2279</v>
          </cell>
        </row>
        <row r="1695">
          <cell r="K1695">
            <v>911250</v>
          </cell>
          <cell r="L1695">
            <v>0</v>
          </cell>
          <cell r="M1695">
            <v>2330</v>
          </cell>
        </row>
        <row r="1696">
          <cell r="K1696">
            <v>481250</v>
          </cell>
          <cell r="L1696">
            <v>0</v>
          </cell>
          <cell r="M1696">
            <v>2279</v>
          </cell>
        </row>
        <row r="1697">
          <cell r="K1697">
            <v>481250</v>
          </cell>
          <cell r="L1697">
            <v>0</v>
          </cell>
          <cell r="M1697">
            <v>2279</v>
          </cell>
        </row>
        <row r="1698">
          <cell r="K1698">
            <v>240625</v>
          </cell>
          <cell r="L1698">
            <v>0</v>
          </cell>
          <cell r="M1698">
            <v>2311</v>
          </cell>
        </row>
        <row r="1699">
          <cell r="K1699">
            <v>120313</v>
          </cell>
          <cell r="L1699">
            <v>0</v>
          </cell>
          <cell r="M1699">
            <v>2279</v>
          </cell>
        </row>
        <row r="1700">
          <cell r="K1700">
            <v>120313</v>
          </cell>
          <cell r="L1700">
            <v>0</v>
          </cell>
          <cell r="M1700">
            <v>2279</v>
          </cell>
        </row>
        <row r="1701">
          <cell r="K1701">
            <v>120313</v>
          </cell>
          <cell r="L1701">
            <v>0</v>
          </cell>
          <cell r="M1701">
            <v>2239</v>
          </cell>
        </row>
        <row r="1702">
          <cell r="K1702">
            <v>120313</v>
          </cell>
          <cell r="L1702">
            <v>0</v>
          </cell>
          <cell r="M1702">
            <v>2279</v>
          </cell>
        </row>
        <row r="1703">
          <cell r="K1703">
            <v>120313</v>
          </cell>
          <cell r="L1703">
            <v>0</v>
          </cell>
          <cell r="M1703">
            <v>2279</v>
          </cell>
        </row>
        <row r="1704">
          <cell r="K1704">
            <v>20860000</v>
          </cell>
          <cell r="L1704">
            <v>0</v>
          </cell>
          <cell r="M1704">
            <v>2411</v>
          </cell>
        </row>
        <row r="1705">
          <cell r="K1705">
            <v>12250000</v>
          </cell>
          <cell r="L1705">
            <v>0</v>
          </cell>
          <cell r="M1705">
            <v>2279</v>
          </cell>
        </row>
        <row r="1706">
          <cell r="K1706">
            <v>6736872</v>
          </cell>
          <cell r="L1706">
            <v>0</v>
          </cell>
          <cell r="M1706">
            <v>2411</v>
          </cell>
        </row>
        <row r="1707">
          <cell r="K1707">
            <v>4800000</v>
          </cell>
          <cell r="L1707">
            <v>0</v>
          </cell>
          <cell r="M1707">
            <v>2239</v>
          </cell>
        </row>
        <row r="1708">
          <cell r="K1708">
            <v>1800000</v>
          </cell>
          <cell r="L1708">
            <v>0</v>
          </cell>
          <cell r="M1708">
            <v>2330</v>
          </cell>
        </row>
        <row r="1709">
          <cell r="K1709">
            <v>1650000</v>
          </cell>
          <cell r="L1709">
            <v>0</v>
          </cell>
          <cell r="M1709">
            <v>2279</v>
          </cell>
        </row>
        <row r="1710">
          <cell r="K1710">
            <v>1350000</v>
          </cell>
          <cell r="L1710">
            <v>0</v>
          </cell>
          <cell r="M1710">
            <v>2330</v>
          </cell>
        </row>
        <row r="1711">
          <cell r="K1711">
            <v>900000</v>
          </cell>
          <cell r="L1711">
            <v>0</v>
          </cell>
          <cell r="M1711">
            <v>2279</v>
          </cell>
        </row>
        <row r="1712">
          <cell r="K1712">
            <v>750000</v>
          </cell>
          <cell r="L1712">
            <v>0</v>
          </cell>
          <cell r="M1712">
            <v>2279</v>
          </cell>
        </row>
        <row r="1713">
          <cell r="K1713">
            <v>750000</v>
          </cell>
          <cell r="L1713">
            <v>0</v>
          </cell>
          <cell r="M1713">
            <v>2330</v>
          </cell>
        </row>
        <row r="1714">
          <cell r="K1714">
            <v>600000</v>
          </cell>
          <cell r="L1714">
            <v>0</v>
          </cell>
          <cell r="M1714">
            <v>2279</v>
          </cell>
        </row>
        <row r="1715">
          <cell r="K1715">
            <v>600000</v>
          </cell>
          <cell r="L1715">
            <v>0</v>
          </cell>
          <cell r="M1715">
            <v>2279</v>
          </cell>
        </row>
        <row r="1716">
          <cell r="K1716">
            <v>600000</v>
          </cell>
          <cell r="L1716">
            <v>0</v>
          </cell>
          <cell r="M1716">
            <v>2411</v>
          </cell>
        </row>
        <row r="1717">
          <cell r="K1717">
            <v>450000</v>
          </cell>
          <cell r="L1717">
            <v>0</v>
          </cell>
          <cell r="M1717">
            <v>2330</v>
          </cell>
        </row>
        <row r="1718">
          <cell r="K1718">
            <v>300000</v>
          </cell>
          <cell r="L1718">
            <v>0</v>
          </cell>
          <cell r="M1718">
            <v>2239</v>
          </cell>
        </row>
        <row r="1719">
          <cell r="K1719">
            <v>300000</v>
          </cell>
          <cell r="L1719">
            <v>0</v>
          </cell>
          <cell r="M1719">
            <v>2279</v>
          </cell>
        </row>
        <row r="1720">
          <cell r="K1720">
            <v>300000</v>
          </cell>
          <cell r="L1720">
            <v>0</v>
          </cell>
          <cell r="M1720">
            <v>2279</v>
          </cell>
        </row>
        <row r="1721">
          <cell r="K1721">
            <v>300000</v>
          </cell>
          <cell r="L1721">
            <v>0</v>
          </cell>
          <cell r="M1721">
            <v>2529</v>
          </cell>
        </row>
        <row r="1722">
          <cell r="K1722">
            <v>150000</v>
          </cell>
          <cell r="L1722">
            <v>0</v>
          </cell>
          <cell r="M1722">
            <v>2279</v>
          </cell>
        </row>
        <row r="1723">
          <cell r="K1723">
            <v>150000</v>
          </cell>
          <cell r="L1723">
            <v>0</v>
          </cell>
          <cell r="M1723">
            <v>2279</v>
          </cell>
        </row>
        <row r="1724">
          <cell r="K1724">
            <v>150000</v>
          </cell>
          <cell r="L1724">
            <v>0</v>
          </cell>
          <cell r="M1724">
            <v>2279</v>
          </cell>
        </row>
        <row r="1725">
          <cell r="K1725">
            <v>8356500</v>
          </cell>
          <cell r="L1725">
            <v>0</v>
          </cell>
          <cell r="M1725">
            <v>2330</v>
          </cell>
        </row>
        <row r="1726">
          <cell r="K1726">
            <v>7734300</v>
          </cell>
          <cell r="L1726">
            <v>0</v>
          </cell>
          <cell r="M1726">
            <v>2279</v>
          </cell>
        </row>
        <row r="1727">
          <cell r="K1727">
            <v>4653500</v>
          </cell>
          <cell r="L1727">
            <v>0</v>
          </cell>
          <cell r="M1727">
            <v>2330</v>
          </cell>
        </row>
        <row r="1728">
          <cell r="K1728">
            <v>3303000</v>
          </cell>
          <cell r="L1728">
            <v>0</v>
          </cell>
          <cell r="M1728">
            <v>2403</v>
          </cell>
        </row>
        <row r="1729">
          <cell r="K1729">
            <v>2301000</v>
          </cell>
          <cell r="L1729">
            <v>0</v>
          </cell>
          <cell r="M1729">
            <v>2239</v>
          </cell>
        </row>
        <row r="1730">
          <cell r="K1730">
            <v>1901000</v>
          </cell>
          <cell r="L1730">
            <v>0</v>
          </cell>
          <cell r="M1730">
            <v>2403</v>
          </cell>
        </row>
        <row r="1731">
          <cell r="K1731">
            <v>1550500</v>
          </cell>
          <cell r="L1731">
            <v>0</v>
          </cell>
          <cell r="M1731">
            <v>2279</v>
          </cell>
        </row>
        <row r="1732">
          <cell r="K1732">
            <v>950500</v>
          </cell>
          <cell r="L1732">
            <v>0</v>
          </cell>
          <cell r="M1732">
            <v>2279</v>
          </cell>
        </row>
        <row r="1733">
          <cell r="K1733">
            <v>550500</v>
          </cell>
          <cell r="L1733">
            <v>0</v>
          </cell>
          <cell r="M1733">
            <v>2279</v>
          </cell>
        </row>
        <row r="1734">
          <cell r="K1734">
            <v>200000</v>
          </cell>
          <cell r="L1734">
            <v>0</v>
          </cell>
          <cell r="M1734">
            <v>2330</v>
          </cell>
        </row>
        <row r="1735">
          <cell r="K1735">
            <v>200000</v>
          </cell>
          <cell r="L1735">
            <v>0</v>
          </cell>
          <cell r="M1735">
            <v>2330</v>
          </cell>
        </row>
        <row r="1736">
          <cell r="K1736">
            <v>200000</v>
          </cell>
          <cell r="L1736">
            <v>0</v>
          </cell>
          <cell r="M1736">
            <v>2403</v>
          </cell>
        </row>
        <row r="1737">
          <cell r="K1737">
            <v>200000</v>
          </cell>
          <cell r="L1737">
            <v>0</v>
          </cell>
          <cell r="M1737">
            <v>2403</v>
          </cell>
        </row>
        <row r="1738">
          <cell r="K1738">
            <v>9000000</v>
          </cell>
          <cell r="L1738">
            <v>0</v>
          </cell>
          <cell r="M1738">
            <v>2429</v>
          </cell>
        </row>
        <row r="1739">
          <cell r="K1739">
            <v>4200000</v>
          </cell>
          <cell r="L1739">
            <v>0</v>
          </cell>
          <cell r="M1739">
            <v>2300</v>
          </cell>
        </row>
        <row r="1740">
          <cell r="K1740">
            <v>1200000</v>
          </cell>
          <cell r="L1740">
            <v>0</v>
          </cell>
          <cell r="M1740">
            <v>2429</v>
          </cell>
        </row>
        <row r="1741">
          <cell r="K1741">
            <v>6356839</v>
          </cell>
          <cell r="L1741">
            <v>0</v>
          </cell>
          <cell r="M1741">
            <v>2412</v>
          </cell>
        </row>
        <row r="1742">
          <cell r="K1742">
            <v>6000000</v>
          </cell>
          <cell r="L1742">
            <v>0</v>
          </cell>
          <cell r="M1742">
            <v>2279</v>
          </cell>
        </row>
        <row r="1743">
          <cell r="K1743">
            <v>5694000</v>
          </cell>
          <cell r="L1743">
            <v>0</v>
          </cell>
          <cell r="M1743">
            <v>2412</v>
          </cell>
        </row>
        <row r="1744">
          <cell r="K1744">
            <v>5398046</v>
          </cell>
          <cell r="L1744">
            <v>0</v>
          </cell>
          <cell r="M1744">
            <v>2300</v>
          </cell>
        </row>
        <row r="1745">
          <cell r="K1745">
            <v>4448906</v>
          </cell>
          <cell r="L1745">
            <v>0</v>
          </cell>
          <cell r="M1745">
            <v>2529</v>
          </cell>
        </row>
        <row r="1746">
          <cell r="K1746">
            <v>3000000</v>
          </cell>
          <cell r="L1746">
            <v>0</v>
          </cell>
          <cell r="M1746">
            <v>2279</v>
          </cell>
        </row>
        <row r="1747">
          <cell r="K1747">
            <v>3000000</v>
          </cell>
          <cell r="L1747">
            <v>0</v>
          </cell>
          <cell r="M1747">
            <v>2412</v>
          </cell>
        </row>
        <row r="1748">
          <cell r="K1748">
            <v>1533333</v>
          </cell>
          <cell r="L1748">
            <v>0</v>
          </cell>
          <cell r="M1748">
            <v>2300</v>
          </cell>
        </row>
        <row r="1749">
          <cell r="K1749">
            <v>1000000</v>
          </cell>
          <cell r="L1749">
            <v>0</v>
          </cell>
          <cell r="M1749">
            <v>2300</v>
          </cell>
        </row>
        <row r="1750">
          <cell r="K1750">
            <v>86034718</v>
          </cell>
          <cell r="L1750">
            <v>0</v>
          </cell>
          <cell r="M1750">
            <v>2279</v>
          </cell>
        </row>
        <row r="1751">
          <cell r="K1751">
            <v>13821305</v>
          </cell>
          <cell r="L1751">
            <v>0</v>
          </cell>
          <cell r="M1751">
            <v>2429</v>
          </cell>
        </row>
        <row r="1752">
          <cell r="K1752">
            <v>10823147</v>
          </cell>
          <cell r="L1752">
            <v>0</v>
          </cell>
          <cell r="M1752">
            <v>2239</v>
          </cell>
        </row>
        <row r="1753">
          <cell r="K1753">
            <v>4951630</v>
          </cell>
          <cell r="L1753">
            <v>0</v>
          </cell>
          <cell r="M1753">
            <v>2330</v>
          </cell>
        </row>
        <row r="1754">
          <cell r="K1754">
            <v>4740309</v>
          </cell>
          <cell r="L1754">
            <v>0</v>
          </cell>
          <cell r="M1754">
            <v>2279</v>
          </cell>
        </row>
        <row r="1755">
          <cell r="K1755">
            <v>3961305</v>
          </cell>
          <cell r="L1755">
            <v>0</v>
          </cell>
          <cell r="M1755">
            <v>2279</v>
          </cell>
        </row>
        <row r="1756">
          <cell r="K1756">
            <v>3041419</v>
          </cell>
          <cell r="L1756">
            <v>0</v>
          </cell>
          <cell r="M1756">
            <v>2330</v>
          </cell>
        </row>
        <row r="1757">
          <cell r="K1757">
            <v>2310761</v>
          </cell>
          <cell r="L1757">
            <v>0</v>
          </cell>
          <cell r="M1757">
            <v>2279</v>
          </cell>
        </row>
        <row r="1758">
          <cell r="K1758">
            <v>1980652</v>
          </cell>
          <cell r="L1758">
            <v>0</v>
          </cell>
          <cell r="M1758">
            <v>2429</v>
          </cell>
        </row>
        <row r="1759">
          <cell r="K1759">
            <v>1461315</v>
          </cell>
          <cell r="L1759">
            <v>0</v>
          </cell>
          <cell r="M1759">
            <v>2330</v>
          </cell>
        </row>
        <row r="1760">
          <cell r="K1760">
            <v>1461315</v>
          </cell>
          <cell r="L1760">
            <v>0</v>
          </cell>
          <cell r="M1760">
            <v>2429</v>
          </cell>
        </row>
        <row r="1761">
          <cell r="K1761">
            <v>1390875</v>
          </cell>
          <cell r="L1761">
            <v>0</v>
          </cell>
          <cell r="M1761">
            <v>2330</v>
          </cell>
        </row>
        <row r="1762">
          <cell r="K1762">
            <v>1320440</v>
          </cell>
          <cell r="L1762">
            <v>0</v>
          </cell>
          <cell r="M1762">
            <v>2529</v>
          </cell>
        </row>
        <row r="1763">
          <cell r="K1763">
            <v>1320435</v>
          </cell>
          <cell r="L1763">
            <v>0</v>
          </cell>
          <cell r="M1763">
            <v>2279</v>
          </cell>
        </row>
        <row r="1764">
          <cell r="K1764">
            <v>1249994</v>
          </cell>
          <cell r="L1764">
            <v>0</v>
          </cell>
          <cell r="M1764">
            <v>2279</v>
          </cell>
        </row>
        <row r="1765">
          <cell r="K1765">
            <v>990326</v>
          </cell>
          <cell r="L1765">
            <v>0</v>
          </cell>
          <cell r="M1765">
            <v>2429</v>
          </cell>
        </row>
        <row r="1766">
          <cell r="K1766">
            <v>660218</v>
          </cell>
          <cell r="L1766">
            <v>0</v>
          </cell>
          <cell r="M1766">
            <v>2330</v>
          </cell>
        </row>
        <row r="1767">
          <cell r="K1767">
            <v>330108</v>
          </cell>
          <cell r="L1767">
            <v>0</v>
          </cell>
          <cell r="M1767">
            <v>2279</v>
          </cell>
        </row>
        <row r="1768">
          <cell r="K1768">
            <v>330108</v>
          </cell>
          <cell r="L1768">
            <v>0</v>
          </cell>
          <cell r="M1768">
            <v>2279</v>
          </cell>
        </row>
        <row r="1769">
          <cell r="K1769">
            <v>330108</v>
          </cell>
          <cell r="L1769">
            <v>0</v>
          </cell>
          <cell r="M1769">
            <v>2239</v>
          </cell>
        </row>
        <row r="1770">
          <cell r="K1770">
            <v>330108</v>
          </cell>
          <cell r="L1770">
            <v>0</v>
          </cell>
          <cell r="M1770">
            <v>2279</v>
          </cell>
        </row>
        <row r="1771">
          <cell r="K1771">
            <v>330108</v>
          </cell>
          <cell r="L1771">
            <v>0</v>
          </cell>
          <cell r="M1771">
            <v>2279</v>
          </cell>
        </row>
        <row r="1772">
          <cell r="K1772">
            <v>330108</v>
          </cell>
          <cell r="L1772">
            <v>0</v>
          </cell>
          <cell r="M1772">
            <v>2279</v>
          </cell>
        </row>
        <row r="1773">
          <cell r="K1773">
            <v>277443221</v>
          </cell>
          <cell r="L1773">
            <v>0</v>
          </cell>
          <cell r="M1773">
            <v>2264</v>
          </cell>
        </row>
        <row r="1774">
          <cell r="K1774">
            <v>19934669</v>
          </cell>
          <cell r="L1774">
            <v>0</v>
          </cell>
          <cell r="M1774">
            <v>2310</v>
          </cell>
        </row>
        <row r="1775">
          <cell r="K1775">
            <v>8217218</v>
          </cell>
          <cell r="L1775">
            <v>0</v>
          </cell>
          <cell r="M1775">
            <v>2264</v>
          </cell>
        </row>
        <row r="1776">
          <cell r="K1776">
            <v>6800000</v>
          </cell>
          <cell r="L1776">
            <v>0</v>
          </cell>
          <cell r="M1776">
            <v>2264</v>
          </cell>
        </row>
        <row r="1777">
          <cell r="K1777">
            <v>5402638</v>
          </cell>
          <cell r="L1777">
            <v>0</v>
          </cell>
          <cell r="M1777">
            <v>2264</v>
          </cell>
        </row>
        <row r="1778">
          <cell r="K1778">
            <v>2512500</v>
          </cell>
          <cell r="L1778">
            <v>0</v>
          </cell>
          <cell r="M1778">
            <v>2310</v>
          </cell>
        </row>
        <row r="1779">
          <cell r="K1779">
            <v>1658743</v>
          </cell>
          <cell r="L1779">
            <v>0</v>
          </cell>
          <cell r="M1779">
            <v>2264</v>
          </cell>
        </row>
        <row r="1780">
          <cell r="K1780">
            <v>1125200</v>
          </cell>
          <cell r="L1780">
            <v>0</v>
          </cell>
          <cell r="M1780">
            <v>2224</v>
          </cell>
        </row>
        <row r="1781">
          <cell r="K1781">
            <v>137818</v>
          </cell>
          <cell r="L1781">
            <v>0</v>
          </cell>
          <cell r="M1781">
            <v>2264</v>
          </cell>
        </row>
        <row r="1782">
          <cell r="K1782">
            <v>16000</v>
          </cell>
          <cell r="L1782">
            <v>0</v>
          </cell>
          <cell r="M1782">
            <v>2310</v>
          </cell>
        </row>
        <row r="1783">
          <cell r="K1783">
            <v>16804519</v>
          </cell>
          <cell r="L1783">
            <v>0</v>
          </cell>
          <cell r="M1783">
            <v>2310</v>
          </cell>
        </row>
        <row r="1784">
          <cell r="K1784">
            <v>8330477</v>
          </cell>
          <cell r="L1784">
            <v>0</v>
          </cell>
          <cell r="M1784">
            <v>2419</v>
          </cell>
        </row>
        <row r="1785">
          <cell r="K1785">
            <v>5250345</v>
          </cell>
          <cell r="L1785">
            <v>0</v>
          </cell>
          <cell r="M1785">
            <v>2419</v>
          </cell>
        </row>
        <row r="1786">
          <cell r="K1786">
            <v>4688069</v>
          </cell>
          <cell r="L1786">
            <v>0</v>
          </cell>
          <cell r="M1786">
            <v>2264</v>
          </cell>
        </row>
        <row r="1787">
          <cell r="K1787">
            <v>4518634</v>
          </cell>
          <cell r="L1787">
            <v>0</v>
          </cell>
          <cell r="M1787">
            <v>2264</v>
          </cell>
        </row>
        <row r="1788">
          <cell r="K1788">
            <v>4154056</v>
          </cell>
          <cell r="L1788">
            <v>0</v>
          </cell>
          <cell r="M1788">
            <v>2310</v>
          </cell>
        </row>
        <row r="1789">
          <cell r="K1789">
            <v>3619000</v>
          </cell>
          <cell r="L1789">
            <v>0</v>
          </cell>
          <cell r="M1789">
            <v>2419</v>
          </cell>
        </row>
        <row r="1790">
          <cell r="K1790">
            <v>3350052</v>
          </cell>
          <cell r="L1790">
            <v>0</v>
          </cell>
          <cell r="M1790">
            <v>2310</v>
          </cell>
        </row>
        <row r="1791">
          <cell r="K1791">
            <v>2360000</v>
          </cell>
          <cell r="L1791">
            <v>0</v>
          </cell>
          <cell r="M1791">
            <v>2310</v>
          </cell>
        </row>
        <row r="1792">
          <cell r="K1792">
            <v>2293278</v>
          </cell>
          <cell r="L1792">
            <v>0</v>
          </cell>
          <cell r="M1792">
            <v>2224</v>
          </cell>
        </row>
        <row r="1793">
          <cell r="K1793">
            <v>1970000</v>
          </cell>
          <cell r="L1793">
            <v>0</v>
          </cell>
          <cell r="M1793">
            <v>2310</v>
          </cell>
        </row>
        <row r="1794">
          <cell r="K1794">
            <v>1331690</v>
          </cell>
          <cell r="L1794">
            <v>0</v>
          </cell>
          <cell r="M1794">
            <v>2310</v>
          </cell>
        </row>
        <row r="1795">
          <cell r="K1795">
            <v>1277690</v>
          </cell>
          <cell r="L1795">
            <v>0</v>
          </cell>
          <cell r="M1795">
            <v>2264</v>
          </cell>
        </row>
        <row r="1796">
          <cell r="K1796">
            <v>750000</v>
          </cell>
          <cell r="L1796">
            <v>0</v>
          </cell>
          <cell r="M1796">
            <v>2419</v>
          </cell>
        </row>
        <row r="1797">
          <cell r="K1797">
            <v>730000</v>
          </cell>
          <cell r="L1797">
            <v>0</v>
          </cell>
          <cell r="M1797">
            <v>2264</v>
          </cell>
        </row>
        <row r="1798">
          <cell r="K1798">
            <v>557000</v>
          </cell>
          <cell r="L1798">
            <v>0</v>
          </cell>
          <cell r="M1798">
            <v>2264</v>
          </cell>
        </row>
        <row r="1799">
          <cell r="K1799">
            <v>31528</v>
          </cell>
          <cell r="L1799">
            <v>0</v>
          </cell>
          <cell r="M1799">
            <v>2264</v>
          </cell>
        </row>
        <row r="1800">
          <cell r="K1800">
            <v>242588641</v>
          </cell>
          <cell r="L1800">
            <v>0</v>
          </cell>
          <cell r="M1800">
            <v>2264</v>
          </cell>
        </row>
        <row r="1801">
          <cell r="K1801">
            <v>69628400</v>
          </cell>
          <cell r="L1801">
            <v>0</v>
          </cell>
          <cell r="M1801">
            <v>2224</v>
          </cell>
        </row>
        <row r="1802">
          <cell r="K1802">
            <v>10834000</v>
          </cell>
          <cell r="L1802">
            <v>0</v>
          </cell>
          <cell r="M1802">
            <v>2310</v>
          </cell>
        </row>
        <row r="1803">
          <cell r="K1803">
            <v>4566733</v>
          </cell>
          <cell r="L1803">
            <v>0</v>
          </cell>
          <cell r="M1803">
            <v>2419</v>
          </cell>
        </row>
        <row r="1804">
          <cell r="K1804">
            <v>4200000</v>
          </cell>
          <cell r="L1804">
            <v>0</v>
          </cell>
          <cell r="M1804">
            <v>2419</v>
          </cell>
        </row>
        <row r="1805">
          <cell r="K1805">
            <v>916324</v>
          </cell>
          <cell r="L1805">
            <v>0</v>
          </cell>
          <cell r="M1805">
            <v>2310</v>
          </cell>
        </row>
        <row r="1806">
          <cell r="K1806">
            <v>209784</v>
          </cell>
          <cell r="L1806">
            <v>0</v>
          </cell>
          <cell r="M1806">
            <v>2310</v>
          </cell>
        </row>
        <row r="1807">
          <cell r="K1807">
            <v>148000</v>
          </cell>
          <cell r="L1807">
            <v>0</v>
          </cell>
          <cell r="M1807">
            <v>2264</v>
          </cell>
        </row>
        <row r="1808">
          <cell r="K1808">
            <v>37787522</v>
          </cell>
          <cell r="L1808">
            <v>0</v>
          </cell>
          <cell r="M1808">
            <v>2310</v>
          </cell>
        </row>
        <row r="1809">
          <cell r="K1809">
            <v>12380000</v>
          </cell>
          <cell r="L1809">
            <v>0</v>
          </cell>
          <cell r="M1809">
            <v>2264</v>
          </cell>
        </row>
        <row r="1810">
          <cell r="K1810">
            <v>9982300</v>
          </cell>
          <cell r="L1810">
            <v>0</v>
          </cell>
          <cell r="M1810">
            <v>2264</v>
          </cell>
        </row>
        <row r="1811">
          <cell r="K1811">
            <v>850000</v>
          </cell>
          <cell r="L1811">
            <v>0</v>
          </cell>
          <cell r="M1811">
            <v>2224</v>
          </cell>
        </row>
        <row r="1812">
          <cell r="K1812">
            <v>506940</v>
          </cell>
          <cell r="L1812">
            <v>0</v>
          </cell>
          <cell r="M1812">
            <v>2264</v>
          </cell>
        </row>
        <row r="1813">
          <cell r="K1813">
            <v>27092</v>
          </cell>
          <cell r="L1813">
            <v>0</v>
          </cell>
          <cell r="M1813">
            <v>2264</v>
          </cell>
        </row>
        <row r="1814">
          <cell r="K1814">
            <v>16240867</v>
          </cell>
          <cell r="L1814">
            <v>0</v>
          </cell>
          <cell r="M1814">
            <v>2273</v>
          </cell>
        </row>
        <row r="1815">
          <cell r="K1815">
            <v>6200931</v>
          </cell>
          <cell r="L1815">
            <v>0</v>
          </cell>
          <cell r="M1815">
            <v>2429</v>
          </cell>
        </row>
        <row r="1816">
          <cell r="K1816">
            <v>4255691</v>
          </cell>
          <cell r="L1816">
            <v>0</v>
          </cell>
          <cell r="M1816">
            <v>2312</v>
          </cell>
        </row>
        <row r="1817">
          <cell r="K1817">
            <v>2557515</v>
          </cell>
          <cell r="L1817">
            <v>0</v>
          </cell>
          <cell r="M1817">
            <v>2312</v>
          </cell>
        </row>
        <row r="1818">
          <cell r="K1818">
            <v>17339271</v>
          </cell>
          <cell r="L1818">
            <v>0</v>
          </cell>
          <cell r="M1818">
            <v>2429</v>
          </cell>
        </row>
        <row r="1819">
          <cell r="K1819">
            <v>7682300</v>
          </cell>
          <cell r="L1819">
            <v>0</v>
          </cell>
          <cell r="M1819">
            <v>2429</v>
          </cell>
        </row>
        <row r="1820">
          <cell r="K1820">
            <v>3594801</v>
          </cell>
          <cell r="L1820">
            <v>0</v>
          </cell>
          <cell r="M1820">
            <v>2312</v>
          </cell>
        </row>
        <row r="1821">
          <cell r="K1821">
            <v>3422115</v>
          </cell>
          <cell r="L1821">
            <v>0</v>
          </cell>
          <cell r="M1821">
            <v>2312</v>
          </cell>
        </row>
        <row r="1822">
          <cell r="K1822">
            <v>3120000</v>
          </cell>
          <cell r="L1822">
            <v>0</v>
          </cell>
          <cell r="M1822">
            <v>2429</v>
          </cell>
        </row>
        <row r="1823">
          <cell r="K1823">
            <v>43217140</v>
          </cell>
          <cell r="L1823">
            <v>0</v>
          </cell>
          <cell r="M1823">
            <v>2263</v>
          </cell>
        </row>
        <row r="1824">
          <cell r="K1824">
            <v>41133822</v>
          </cell>
          <cell r="L1824">
            <v>0</v>
          </cell>
          <cell r="M1824">
            <v>2223</v>
          </cell>
        </row>
        <row r="1825">
          <cell r="K1825">
            <v>16157125</v>
          </cell>
          <cell r="L1825">
            <v>0</v>
          </cell>
          <cell r="M1825">
            <v>2417</v>
          </cell>
        </row>
        <row r="1826">
          <cell r="K1826">
            <v>9026849</v>
          </cell>
          <cell r="L1826">
            <v>0</v>
          </cell>
          <cell r="M1826">
            <v>2417</v>
          </cell>
        </row>
        <row r="1827">
          <cell r="K1827">
            <v>7294659</v>
          </cell>
          <cell r="L1827">
            <v>0</v>
          </cell>
          <cell r="M1827">
            <v>2263</v>
          </cell>
        </row>
        <row r="1828">
          <cell r="K1828">
            <v>5883790</v>
          </cell>
          <cell r="L1828">
            <v>0</v>
          </cell>
          <cell r="M1828">
            <v>2263</v>
          </cell>
        </row>
        <row r="1829">
          <cell r="K1829">
            <v>4896318</v>
          </cell>
          <cell r="L1829">
            <v>0</v>
          </cell>
          <cell r="M1829">
            <v>2417</v>
          </cell>
        </row>
        <row r="1830">
          <cell r="K1830">
            <v>4580295</v>
          </cell>
          <cell r="L1830">
            <v>0</v>
          </cell>
          <cell r="M1830">
            <v>2263</v>
          </cell>
        </row>
        <row r="1831">
          <cell r="K1831">
            <v>4324661</v>
          </cell>
          <cell r="L1831">
            <v>0</v>
          </cell>
          <cell r="M1831">
            <v>2314</v>
          </cell>
        </row>
        <row r="1832">
          <cell r="K1832">
            <v>4294500</v>
          </cell>
          <cell r="L1832">
            <v>0</v>
          </cell>
          <cell r="M1832">
            <v>2417</v>
          </cell>
        </row>
        <row r="1833">
          <cell r="K1833">
            <v>4248332</v>
          </cell>
          <cell r="L1833">
            <v>0</v>
          </cell>
          <cell r="M1833">
            <v>2314</v>
          </cell>
        </row>
        <row r="1834">
          <cell r="K1834">
            <v>3942498</v>
          </cell>
          <cell r="L1834">
            <v>0</v>
          </cell>
          <cell r="M1834">
            <v>2314</v>
          </cell>
        </row>
        <row r="1835">
          <cell r="K1835">
            <v>3478475</v>
          </cell>
          <cell r="L1835">
            <v>0</v>
          </cell>
          <cell r="M1835">
            <v>2314</v>
          </cell>
        </row>
        <row r="1836">
          <cell r="K1836">
            <v>2886000</v>
          </cell>
          <cell r="L1836">
            <v>0</v>
          </cell>
          <cell r="M1836">
            <v>2314</v>
          </cell>
        </row>
        <row r="1837">
          <cell r="K1837">
            <v>1316411</v>
          </cell>
          <cell r="L1837">
            <v>0</v>
          </cell>
          <cell r="M1837">
            <v>2263</v>
          </cell>
        </row>
        <row r="1838">
          <cell r="K1838">
            <v>1305384</v>
          </cell>
          <cell r="L1838">
            <v>0</v>
          </cell>
          <cell r="M1838">
            <v>2314</v>
          </cell>
        </row>
        <row r="1839">
          <cell r="K1839">
            <v>951000</v>
          </cell>
          <cell r="L1839">
            <v>0</v>
          </cell>
          <cell r="M1839">
            <v>2263</v>
          </cell>
        </row>
        <row r="1840">
          <cell r="K1840">
            <v>408000</v>
          </cell>
          <cell r="L1840">
            <v>0</v>
          </cell>
          <cell r="M1840">
            <v>2529</v>
          </cell>
        </row>
        <row r="1841">
          <cell r="K1841">
            <v>205459</v>
          </cell>
          <cell r="L1841">
            <v>0</v>
          </cell>
          <cell r="M1841">
            <v>2263</v>
          </cell>
        </row>
        <row r="1842">
          <cell r="K1842">
            <v>104000</v>
          </cell>
          <cell r="L1842">
            <v>0</v>
          </cell>
          <cell r="M1842">
            <v>2263</v>
          </cell>
        </row>
        <row r="1843">
          <cell r="K1843">
            <v>10000</v>
          </cell>
          <cell r="L1843">
            <v>0</v>
          </cell>
          <cell r="M1843">
            <v>2263</v>
          </cell>
        </row>
        <row r="1844">
          <cell r="K1844">
            <v>568047613</v>
          </cell>
          <cell r="L1844">
            <v>0</v>
          </cell>
          <cell r="M1844">
            <v>2263</v>
          </cell>
        </row>
        <row r="1845">
          <cell r="K1845">
            <v>36603657</v>
          </cell>
          <cell r="L1845">
            <v>0</v>
          </cell>
          <cell r="M1845">
            <v>2223</v>
          </cell>
        </row>
        <row r="1846">
          <cell r="K1846">
            <v>24946036</v>
          </cell>
          <cell r="L1846">
            <v>0</v>
          </cell>
          <cell r="M1846">
            <v>2263</v>
          </cell>
        </row>
        <row r="1847">
          <cell r="K1847">
            <v>5696335</v>
          </cell>
          <cell r="L1847">
            <v>0</v>
          </cell>
          <cell r="M1847">
            <v>2314</v>
          </cell>
        </row>
        <row r="1848">
          <cell r="K1848">
            <v>3764236</v>
          </cell>
          <cell r="L1848">
            <v>0</v>
          </cell>
          <cell r="M1848">
            <v>2263</v>
          </cell>
        </row>
        <row r="1849">
          <cell r="K1849">
            <v>750000</v>
          </cell>
          <cell r="L1849">
            <v>0</v>
          </cell>
          <cell r="M1849">
            <v>2417</v>
          </cell>
        </row>
        <row r="1850">
          <cell r="K1850">
            <v>396222</v>
          </cell>
          <cell r="L1850">
            <v>0</v>
          </cell>
          <cell r="M1850">
            <v>2314</v>
          </cell>
        </row>
        <row r="1851">
          <cell r="K1851">
            <v>176000</v>
          </cell>
          <cell r="L1851">
            <v>0</v>
          </cell>
          <cell r="M1851">
            <v>2263</v>
          </cell>
        </row>
        <row r="1852">
          <cell r="K1852">
            <v>157000</v>
          </cell>
          <cell r="L1852">
            <v>0</v>
          </cell>
          <cell r="M1852">
            <v>2263</v>
          </cell>
        </row>
        <row r="1853">
          <cell r="K1853">
            <v>128251</v>
          </cell>
          <cell r="L1853">
            <v>0</v>
          </cell>
          <cell r="M1853">
            <v>2314</v>
          </cell>
        </row>
        <row r="1854">
          <cell r="K1854">
            <v>34113</v>
          </cell>
          <cell r="L1854">
            <v>0</v>
          </cell>
          <cell r="M1854">
            <v>2263</v>
          </cell>
        </row>
        <row r="1855">
          <cell r="K1855">
            <v>14583</v>
          </cell>
          <cell r="L1855">
            <v>0</v>
          </cell>
          <cell r="M1855">
            <v>2314</v>
          </cell>
        </row>
        <row r="1856">
          <cell r="K1856">
            <v>25983677</v>
          </cell>
          <cell r="L1856">
            <v>0</v>
          </cell>
          <cell r="M1856">
            <v>2412</v>
          </cell>
        </row>
        <row r="1857">
          <cell r="K1857">
            <v>18986802</v>
          </cell>
          <cell r="L1857">
            <v>0</v>
          </cell>
          <cell r="M1857">
            <v>2412</v>
          </cell>
        </row>
        <row r="1858">
          <cell r="K1858">
            <v>12499000</v>
          </cell>
          <cell r="L1858">
            <v>0</v>
          </cell>
          <cell r="M1858">
            <v>2412</v>
          </cell>
        </row>
        <row r="1859">
          <cell r="K1859">
            <v>10959000</v>
          </cell>
          <cell r="L1859">
            <v>0</v>
          </cell>
          <cell r="M1859">
            <v>2529</v>
          </cell>
        </row>
        <row r="1860">
          <cell r="K1860">
            <v>7195880</v>
          </cell>
          <cell r="L1860">
            <v>0</v>
          </cell>
          <cell r="M1860">
            <v>2412</v>
          </cell>
        </row>
        <row r="1861">
          <cell r="K1861">
            <v>3228714</v>
          </cell>
          <cell r="L1861">
            <v>0</v>
          </cell>
          <cell r="M1861">
            <v>2316</v>
          </cell>
        </row>
        <row r="1862">
          <cell r="K1862">
            <v>3092000</v>
          </cell>
          <cell r="L1862">
            <v>0</v>
          </cell>
          <cell r="M1862">
            <v>2279</v>
          </cell>
        </row>
        <row r="1863">
          <cell r="K1863">
            <v>2763000</v>
          </cell>
          <cell r="L1863">
            <v>0</v>
          </cell>
          <cell r="M1863">
            <v>2316</v>
          </cell>
        </row>
        <row r="1864">
          <cell r="K1864">
            <v>2472000</v>
          </cell>
          <cell r="L1864">
            <v>0</v>
          </cell>
          <cell r="M1864">
            <v>2279</v>
          </cell>
        </row>
        <row r="1865">
          <cell r="K1865">
            <v>998000</v>
          </cell>
          <cell r="L1865">
            <v>0</v>
          </cell>
          <cell r="M1865">
            <v>2316</v>
          </cell>
        </row>
        <row r="1866">
          <cell r="K1866">
            <v>680000</v>
          </cell>
          <cell r="L1866">
            <v>0</v>
          </cell>
          <cell r="M1866">
            <v>2279</v>
          </cell>
        </row>
        <row r="1867">
          <cell r="K1867">
            <v>69000</v>
          </cell>
          <cell r="L1867">
            <v>0</v>
          </cell>
          <cell r="M1867">
            <v>2316</v>
          </cell>
        </row>
        <row r="1868">
          <cell r="K1868">
            <v>122360945</v>
          </cell>
          <cell r="L1868">
            <v>0</v>
          </cell>
          <cell r="M1868">
            <v>2316</v>
          </cell>
        </row>
        <row r="1869">
          <cell r="K1869">
            <v>398856711</v>
          </cell>
          <cell r="L1869">
            <v>0</v>
          </cell>
          <cell r="M1869">
            <v>2316</v>
          </cell>
        </row>
        <row r="1870">
          <cell r="K1870">
            <v>8922274</v>
          </cell>
          <cell r="L1870">
            <v>0</v>
          </cell>
          <cell r="M1870">
            <v>2429</v>
          </cell>
        </row>
        <row r="1871">
          <cell r="K1871">
            <v>296276404</v>
          </cell>
          <cell r="L1871">
            <v>0</v>
          </cell>
          <cell r="M1871">
            <v>2318</v>
          </cell>
        </row>
        <row r="1872">
          <cell r="K1872">
            <v>29711500</v>
          </cell>
          <cell r="L1872">
            <v>0</v>
          </cell>
          <cell r="M1872">
            <v>2318</v>
          </cell>
        </row>
        <row r="1873">
          <cell r="K1873">
            <v>26420500</v>
          </cell>
          <cell r="L1873">
            <v>0</v>
          </cell>
          <cell r="M1873">
            <v>2429</v>
          </cell>
        </row>
        <row r="1874">
          <cell r="K1874">
            <v>410000</v>
          </cell>
          <cell r="L1874">
            <v>0</v>
          </cell>
          <cell r="M1874">
            <v>2429</v>
          </cell>
        </row>
        <row r="1875">
          <cell r="K1875">
            <v>160000</v>
          </cell>
          <cell r="L1875">
            <v>0</v>
          </cell>
          <cell r="M1875">
            <v>2429</v>
          </cell>
        </row>
        <row r="1876">
          <cell r="K1876">
            <v>60000</v>
          </cell>
          <cell r="L1876">
            <v>0</v>
          </cell>
          <cell r="M1876">
            <v>2318</v>
          </cell>
        </row>
        <row r="1877">
          <cell r="K1877">
            <v>50000000</v>
          </cell>
          <cell r="L1877">
            <v>0</v>
          </cell>
          <cell r="M1877">
            <v>2417</v>
          </cell>
        </row>
        <row r="1878">
          <cell r="K1878">
            <v>25972000</v>
          </cell>
          <cell r="L1878">
            <v>0</v>
          </cell>
          <cell r="M1878">
            <v>2330</v>
          </cell>
        </row>
        <row r="1879">
          <cell r="K1879">
            <v>3040000</v>
          </cell>
          <cell r="L1879">
            <v>0</v>
          </cell>
          <cell r="M1879">
            <v>2279</v>
          </cell>
        </row>
        <row r="1880">
          <cell r="K1880">
            <v>2547120</v>
          </cell>
          <cell r="L1880">
            <v>0</v>
          </cell>
          <cell r="M1880">
            <v>2417</v>
          </cell>
        </row>
        <row r="1881">
          <cell r="K1881">
            <v>1620000</v>
          </cell>
          <cell r="L1881">
            <v>0</v>
          </cell>
          <cell r="M1881">
            <v>2417</v>
          </cell>
        </row>
        <row r="1882">
          <cell r="K1882">
            <v>1190000</v>
          </cell>
          <cell r="L1882">
            <v>0</v>
          </cell>
          <cell r="M1882">
            <v>2330</v>
          </cell>
        </row>
        <row r="1883">
          <cell r="K1883">
            <v>6926400</v>
          </cell>
          <cell r="L1883">
            <v>0</v>
          </cell>
          <cell r="M1883">
            <v>2279</v>
          </cell>
        </row>
        <row r="1884">
          <cell r="K1884">
            <v>940000</v>
          </cell>
          <cell r="L1884">
            <v>0</v>
          </cell>
          <cell r="M1884">
            <v>2223</v>
          </cell>
        </row>
        <row r="1885">
          <cell r="K1885">
            <v>14000000</v>
          </cell>
          <cell r="L1885">
            <v>0</v>
          </cell>
          <cell r="M1885">
            <v>2279</v>
          </cell>
        </row>
        <row r="1886">
          <cell r="K1886">
            <v>6303858</v>
          </cell>
          <cell r="L1886">
            <v>0</v>
          </cell>
          <cell r="M1886">
            <v>2412</v>
          </cell>
        </row>
        <row r="1887">
          <cell r="K1887">
            <v>3600000</v>
          </cell>
          <cell r="L1887">
            <v>0</v>
          </cell>
          <cell r="M1887">
            <v>2319</v>
          </cell>
        </row>
        <row r="1888">
          <cell r="K1888">
            <v>780000</v>
          </cell>
          <cell r="L1888">
            <v>0</v>
          </cell>
          <cell r="M1888">
            <v>2412</v>
          </cell>
        </row>
        <row r="1889">
          <cell r="K1889">
            <v>637630</v>
          </cell>
          <cell r="L1889">
            <v>0</v>
          </cell>
          <cell r="M1889">
            <v>2412</v>
          </cell>
        </row>
        <row r="1890">
          <cell r="K1890">
            <v>194496</v>
          </cell>
          <cell r="L1890">
            <v>0</v>
          </cell>
          <cell r="M1890">
            <v>2330</v>
          </cell>
        </row>
        <row r="1891">
          <cell r="K1891">
            <v>458213476</v>
          </cell>
          <cell r="L1891">
            <v>0</v>
          </cell>
          <cell r="M1891">
            <v>2279</v>
          </cell>
        </row>
        <row r="1892">
          <cell r="K1892">
            <v>1000000</v>
          </cell>
          <cell r="L1892">
            <v>0</v>
          </cell>
          <cell r="M1892">
            <v>2429</v>
          </cell>
        </row>
        <row r="1893">
          <cell r="K1893">
            <v>805000</v>
          </cell>
          <cell r="L1893">
            <v>0</v>
          </cell>
          <cell r="M1893">
            <v>2429</v>
          </cell>
        </row>
        <row r="1894">
          <cell r="K1894">
            <v>200000</v>
          </cell>
          <cell r="L1894">
            <v>0</v>
          </cell>
          <cell r="M1894">
            <v>2330</v>
          </cell>
        </row>
        <row r="1895">
          <cell r="K1895">
            <v>70000</v>
          </cell>
          <cell r="L1895">
            <v>0</v>
          </cell>
          <cell r="M1895">
            <v>2511</v>
          </cell>
        </row>
        <row r="1896">
          <cell r="K1896">
            <v>35267768</v>
          </cell>
          <cell r="L1896">
            <v>0</v>
          </cell>
          <cell r="M1896">
            <v>2310</v>
          </cell>
        </row>
        <row r="1897">
          <cell r="K1897">
            <v>8912380</v>
          </cell>
          <cell r="L1897">
            <v>0</v>
          </cell>
          <cell r="M1897">
            <v>2310</v>
          </cell>
        </row>
        <row r="1898">
          <cell r="K1898">
            <v>8400000</v>
          </cell>
          <cell r="L1898">
            <v>0</v>
          </cell>
          <cell r="M1898">
            <v>2419</v>
          </cell>
        </row>
        <row r="1899">
          <cell r="K1899">
            <v>2100000</v>
          </cell>
          <cell r="L1899">
            <v>0</v>
          </cell>
          <cell r="M1899">
            <v>2419</v>
          </cell>
        </row>
        <row r="1900">
          <cell r="K1900">
            <v>340636</v>
          </cell>
          <cell r="L1900">
            <v>0</v>
          </cell>
          <cell r="M1900">
            <v>2419</v>
          </cell>
        </row>
        <row r="1901">
          <cell r="K1901">
            <v>46970000</v>
          </cell>
          <cell r="L1901">
            <v>0</v>
          </cell>
          <cell r="M1901">
            <v>2416</v>
          </cell>
        </row>
        <row r="1902">
          <cell r="K1902">
            <v>13564992</v>
          </cell>
          <cell r="L1902">
            <v>0</v>
          </cell>
          <cell r="M1902">
            <v>2312</v>
          </cell>
        </row>
        <row r="1903">
          <cell r="K1903">
            <v>16617122</v>
          </cell>
          <cell r="L1903">
            <v>0</v>
          </cell>
          <cell r="M1903">
            <v>2273</v>
          </cell>
        </row>
        <row r="1904">
          <cell r="K1904">
            <v>73426012</v>
          </cell>
          <cell r="L1904">
            <v>0</v>
          </cell>
          <cell r="M1904">
            <v>2330</v>
          </cell>
        </row>
        <row r="1905">
          <cell r="K1905">
            <v>1845882</v>
          </cell>
          <cell r="L1905">
            <v>0</v>
          </cell>
          <cell r="M1905">
            <v>2273</v>
          </cell>
        </row>
        <row r="1906">
          <cell r="K1906">
            <v>1050000</v>
          </cell>
          <cell r="L1906">
            <v>0</v>
          </cell>
          <cell r="M1906">
            <v>2318</v>
          </cell>
        </row>
        <row r="1907">
          <cell r="K1907">
            <v>54126514</v>
          </cell>
          <cell r="L1907">
            <v>0</v>
          </cell>
          <cell r="M1907">
            <v>2413</v>
          </cell>
        </row>
        <row r="1908">
          <cell r="K1908">
            <v>37514876</v>
          </cell>
          <cell r="L1908">
            <v>0</v>
          </cell>
          <cell r="M1908">
            <v>2262</v>
          </cell>
        </row>
        <row r="1909">
          <cell r="K1909">
            <v>3708785</v>
          </cell>
          <cell r="L1909">
            <v>0</v>
          </cell>
          <cell r="M1909">
            <v>2313</v>
          </cell>
        </row>
        <row r="1910">
          <cell r="K1910">
            <v>3147446</v>
          </cell>
          <cell r="L1910">
            <v>0</v>
          </cell>
          <cell r="M1910">
            <v>2413</v>
          </cell>
        </row>
        <row r="1911">
          <cell r="K1911">
            <v>3017023</v>
          </cell>
          <cell r="L1911">
            <v>0</v>
          </cell>
          <cell r="M1911">
            <v>2313</v>
          </cell>
        </row>
        <row r="1912">
          <cell r="K1912">
            <v>2108738</v>
          </cell>
          <cell r="L1912">
            <v>0</v>
          </cell>
          <cell r="M1912">
            <v>2262</v>
          </cell>
        </row>
        <row r="1913">
          <cell r="K1913">
            <v>1997637</v>
          </cell>
          <cell r="L1913">
            <v>0</v>
          </cell>
          <cell r="M1913">
            <v>2222</v>
          </cell>
        </row>
        <row r="1914">
          <cell r="K1914">
            <v>1766601</v>
          </cell>
          <cell r="L1914">
            <v>0</v>
          </cell>
          <cell r="M1914">
            <v>2413</v>
          </cell>
        </row>
        <row r="1915">
          <cell r="K1915">
            <v>469485</v>
          </cell>
          <cell r="L1915">
            <v>0</v>
          </cell>
          <cell r="M1915">
            <v>2313</v>
          </cell>
        </row>
        <row r="1916">
          <cell r="K1916">
            <v>323719</v>
          </cell>
          <cell r="L1916">
            <v>0</v>
          </cell>
          <cell r="M1916">
            <v>2313</v>
          </cell>
        </row>
        <row r="1917">
          <cell r="K1917">
            <v>171641</v>
          </cell>
          <cell r="L1917">
            <v>0</v>
          </cell>
          <cell r="M1917">
            <v>2262</v>
          </cell>
        </row>
        <row r="1918">
          <cell r="K1918">
            <v>138337</v>
          </cell>
          <cell r="L1918">
            <v>0</v>
          </cell>
          <cell r="M1918">
            <v>2413</v>
          </cell>
        </row>
        <row r="1919">
          <cell r="K1919">
            <v>134041</v>
          </cell>
          <cell r="L1919">
            <v>0</v>
          </cell>
          <cell r="M1919">
            <v>2262</v>
          </cell>
        </row>
        <row r="1920">
          <cell r="K1920">
            <v>87437</v>
          </cell>
          <cell r="L1920">
            <v>0</v>
          </cell>
          <cell r="M1920">
            <v>2262</v>
          </cell>
        </row>
        <row r="1921">
          <cell r="K1921">
            <v>63468</v>
          </cell>
          <cell r="L1921">
            <v>0</v>
          </cell>
          <cell r="M1921">
            <v>2513</v>
          </cell>
        </row>
        <row r="1922">
          <cell r="K1922">
            <v>39140</v>
          </cell>
          <cell r="L1922">
            <v>0</v>
          </cell>
          <cell r="M1922">
            <v>2313</v>
          </cell>
        </row>
        <row r="1923">
          <cell r="K1923">
            <v>25725</v>
          </cell>
          <cell r="L1923">
            <v>0</v>
          </cell>
          <cell r="M1923">
            <v>2313</v>
          </cell>
        </row>
        <row r="1924">
          <cell r="K1924">
            <v>85158804</v>
          </cell>
          <cell r="L1924">
            <v>0</v>
          </cell>
          <cell r="M1924">
            <v>2313</v>
          </cell>
        </row>
        <row r="1925">
          <cell r="K1925">
            <v>23357727</v>
          </cell>
          <cell r="L1925">
            <v>0</v>
          </cell>
          <cell r="M1925">
            <v>2313</v>
          </cell>
        </row>
        <row r="1926">
          <cell r="K1926">
            <v>689604898</v>
          </cell>
          <cell r="L1926">
            <v>0</v>
          </cell>
          <cell r="M1926">
            <v>2262</v>
          </cell>
        </row>
        <row r="1927">
          <cell r="K1927">
            <v>66397555</v>
          </cell>
          <cell r="L1927">
            <v>0</v>
          </cell>
          <cell r="M1927">
            <v>2262</v>
          </cell>
        </row>
        <row r="1928">
          <cell r="K1928">
            <v>9695534</v>
          </cell>
          <cell r="L1928">
            <v>0</v>
          </cell>
          <cell r="M1928">
            <v>2313</v>
          </cell>
        </row>
        <row r="1929">
          <cell r="K1929">
            <v>9396776</v>
          </cell>
          <cell r="L1929">
            <v>0</v>
          </cell>
          <cell r="M1929">
            <v>2313</v>
          </cell>
        </row>
        <row r="1930">
          <cell r="K1930">
            <v>6808098</v>
          </cell>
          <cell r="L1930">
            <v>0</v>
          </cell>
          <cell r="M1930">
            <v>2262</v>
          </cell>
        </row>
        <row r="1931">
          <cell r="K1931">
            <v>3909865</v>
          </cell>
          <cell r="L1931">
            <v>0</v>
          </cell>
          <cell r="M1931">
            <v>2262</v>
          </cell>
        </row>
        <row r="1932">
          <cell r="K1932">
            <v>330000</v>
          </cell>
          <cell r="L1932">
            <v>0</v>
          </cell>
          <cell r="M1932">
            <v>2222</v>
          </cell>
        </row>
        <row r="1933">
          <cell r="K1933">
            <v>41246</v>
          </cell>
          <cell r="L1933">
            <v>0</v>
          </cell>
          <cell r="M1933">
            <v>2262</v>
          </cell>
        </row>
        <row r="1934">
          <cell r="K1934">
            <v>102908665</v>
          </cell>
          <cell r="L1934">
            <v>0</v>
          </cell>
          <cell r="M1934">
            <v>2262</v>
          </cell>
        </row>
        <row r="1935">
          <cell r="K1935">
            <v>18822000</v>
          </cell>
          <cell r="L1935">
            <v>0</v>
          </cell>
          <cell r="M1935">
            <v>2222</v>
          </cell>
        </row>
        <row r="1936">
          <cell r="K1936">
            <v>18577665</v>
          </cell>
          <cell r="L1936">
            <v>0</v>
          </cell>
          <cell r="M1936">
            <v>2313</v>
          </cell>
        </row>
        <row r="1937">
          <cell r="K1937">
            <v>3611044</v>
          </cell>
          <cell r="L1937">
            <v>0</v>
          </cell>
          <cell r="M1937">
            <v>2262</v>
          </cell>
        </row>
        <row r="1938">
          <cell r="K1938">
            <v>299501</v>
          </cell>
          <cell r="L1938">
            <v>0</v>
          </cell>
          <cell r="M1938">
            <v>2262</v>
          </cell>
        </row>
        <row r="1939">
          <cell r="K1939">
            <v>41692</v>
          </cell>
          <cell r="L1939">
            <v>0</v>
          </cell>
          <cell r="M1939">
            <v>2262</v>
          </cell>
        </row>
        <row r="1940">
          <cell r="K1940">
            <v>63594261</v>
          </cell>
          <cell r="L1940">
            <v>0</v>
          </cell>
          <cell r="M1940">
            <v>2413</v>
          </cell>
        </row>
        <row r="1941">
          <cell r="K1941">
            <v>19330822</v>
          </cell>
          <cell r="L1941">
            <v>0</v>
          </cell>
          <cell r="M1941">
            <v>2413</v>
          </cell>
        </row>
        <row r="1942">
          <cell r="K1942">
            <v>9288463</v>
          </cell>
          <cell r="L1942">
            <v>0</v>
          </cell>
          <cell r="M1942">
            <v>2313</v>
          </cell>
        </row>
        <row r="1943">
          <cell r="K1943">
            <v>2031532</v>
          </cell>
          <cell r="L1943">
            <v>0</v>
          </cell>
          <cell r="M1943">
            <v>2313</v>
          </cell>
        </row>
        <row r="1944">
          <cell r="K1944">
            <v>16516</v>
          </cell>
          <cell r="L1944">
            <v>0</v>
          </cell>
          <cell r="M1944">
            <v>2313</v>
          </cell>
        </row>
        <row r="1945">
          <cell r="K1945">
            <v>24872808</v>
          </cell>
          <cell r="L1945">
            <v>0</v>
          </cell>
          <cell r="M1945">
            <v>2413</v>
          </cell>
        </row>
        <row r="1946">
          <cell r="K1946">
            <v>18808848</v>
          </cell>
          <cell r="L1946">
            <v>0</v>
          </cell>
          <cell r="M1946">
            <v>2413</v>
          </cell>
        </row>
        <row r="1947">
          <cell r="K1947">
            <v>16321089</v>
          </cell>
          <cell r="L1947">
            <v>0</v>
          </cell>
          <cell r="M1947">
            <v>2413</v>
          </cell>
        </row>
        <row r="1948">
          <cell r="K1948">
            <v>14593887</v>
          </cell>
          <cell r="L1948">
            <v>0</v>
          </cell>
          <cell r="M1948">
            <v>2313</v>
          </cell>
        </row>
        <row r="1949">
          <cell r="K1949">
            <v>10923017</v>
          </cell>
          <cell r="L1949">
            <v>0</v>
          </cell>
          <cell r="M1949">
            <v>2313</v>
          </cell>
        </row>
        <row r="1950">
          <cell r="K1950">
            <v>8092217</v>
          </cell>
          <cell r="L1950">
            <v>0</v>
          </cell>
          <cell r="M1950">
            <v>2262</v>
          </cell>
        </row>
        <row r="1951">
          <cell r="K1951">
            <v>6999376</v>
          </cell>
          <cell r="L1951">
            <v>0</v>
          </cell>
          <cell r="M1951">
            <v>2413</v>
          </cell>
        </row>
        <row r="1952">
          <cell r="K1952">
            <v>5248327</v>
          </cell>
          <cell r="L1952">
            <v>0</v>
          </cell>
          <cell r="M1952">
            <v>2262</v>
          </cell>
        </row>
        <row r="1953">
          <cell r="K1953">
            <v>4632043</v>
          </cell>
          <cell r="L1953">
            <v>0</v>
          </cell>
          <cell r="M1953">
            <v>2513</v>
          </cell>
        </row>
        <row r="1954">
          <cell r="K1954">
            <v>3548186</v>
          </cell>
          <cell r="L1954">
            <v>0</v>
          </cell>
          <cell r="M1954">
            <v>2313</v>
          </cell>
        </row>
        <row r="1955">
          <cell r="K1955">
            <v>3491608</v>
          </cell>
          <cell r="L1955">
            <v>0</v>
          </cell>
          <cell r="M1955">
            <v>2222</v>
          </cell>
        </row>
        <row r="1956">
          <cell r="K1956">
            <v>2729471</v>
          </cell>
          <cell r="L1956">
            <v>0</v>
          </cell>
          <cell r="M1956">
            <v>2313</v>
          </cell>
        </row>
        <row r="1957">
          <cell r="K1957">
            <v>2171268</v>
          </cell>
          <cell r="L1957">
            <v>0</v>
          </cell>
          <cell r="M1957">
            <v>2262</v>
          </cell>
        </row>
        <row r="1958">
          <cell r="K1958">
            <v>1897899</v>
          </cell>
          <cell r="L1958">
            <v>0</v>
          </cell>
          <cell r="M1958">
            <v>2313</v>
          </cell>
        </row>
        <row r="1959">
          <cell r="K1959">
            <v>1618927</v>
          </cell>
          <cell r="L1959">
            <v>0</v>
          </cell>
          <cell r="M1959">
            <v>2313</v>
          </cell>
        </row>
        <row r="1960">
          <cell r="K1960">
            <v>833333</v>
          </cell>
          <cell r="L1960">
            <v>0</v>
          </cell>
          <cell r="M1960">
            <v>2262</v>
          </cell>
        </row>
        <row r="1961">
          <cell r="K1961">
            <v>536517</v>
          </cell>
          <cell r="L1961">
            <v>0</v>
          </cell>
          <cell r="M1961">
            <v>2262</v>
          </cell>
        </row>
        <row r="1962">
          <cell r="K1962">
            <v>43440772</v>
          </cell>
          <cell r="L1962">
            <v>0</v>
          </cell>
          <cell r="M1962">
            <v>2413</v>
          </cell>
        </row>
        <row r="1963">
          <cell r="K1963">
            <v>2889150</v>
          </cell>
          <cell r="L1963">
            <v>0</v>
          </cell>
          <cell r="M1963">
            <v>2413</v>
          </cell>
        </row>
        <row r="1964">
          <cell r="K1964">
            <v>417030946</v>
          </cell>
          <cell r="L1964">
            <v>0</v>
          </cell>
          <cell r="M1964">
            <v>2601</v>
          </cell>
        </row>
        <row r="1965">
          <cell r="K1965">
            <v>20910000</v>
          </cell>
          <cell r="L1965">
            <v>0</v>
          </cell>
          <cell r="M1965">
            <v>2603</v>
          </cell>
        </row>
        <row r="1966">
          <cell r="K1966">
            <v>201205479</v>
          </cell>
          <cell r="L1966">
            <v>0</v>
          </cell>
          <cell r="M1966">
            <v>2600</v>
          </cell>
        </row>
        <row r="1967">
          <cell r="K1967">
            <v>807056160</v>
          </cell>
          <cell r="L1967">
            <v>0</v>
          </cell>
          <cell r="M1967">
            <v>2511</v>
          </cell>
        </row>
        <row r="1968">
          <cell r="K1968">
            <v>4278846</v>
          </cell>
          <cell r="L1968">
            <v>0</v>
          </cell>
          <cell r="M1968">
            <v>2330</v>
          </cell>
        </row>
        <row r="1969">
          <cell r="K1969">
            <v>14836000</v>
          </cell>
          <cell r="L1969">
            <v>0</v>
          </cell>
          <cell r="M1969">
            <v>2510</v>
          </cell>
        </row>
        <row r="1970">
          <cell r="K1970">
            <v>50000000</v>
          </cell>
          <cell r="L1970">
            <v>0</v>
          </cell>
          <cell r="M1970">
            <v>2510</v>
          </cell>
        </row>
        <row r="1971">
          <cell r="K1971">
            <v>6663500</v>
          </cell>
          <cell r="L1971">
            <v>0</v>
          </cell>
          <cell r="M1971">
            <v>2510</v>
          </cell>
        </row>
        <row r="1972">
          <cell r="K1972">
            <v>2730000</v>
          </cell>
          <cell r="L1972">
            <v>0</v>
          </cell>
          <cell r="M1972">
            <v>2529</v>
          </cell>
        </row>
        <row r="1973">
          <cell r="K1973">
            <v>500000000</v>
          </cell>
          <cell r="L1973">
            <v>0</v>
          </cell>
          <cell r="M1973">
            <v>2512</v>
          </cell>
        </row>
        <row r="1974">
          <cell r="K1974">
            <v>22500</v>
          </cell>
          <cell r="L1974">
            <v>0</v>
          </cell>
          <cell r="M1974">
            <v>2529</v>
          </cell>
        </row>
        <row r="1975">
          <cell r="K1975">
            <v>204782274</v>
          </cell>
          <cell r="L1975">
            <v>0</v>
          </cell>
          <cell r="M1975">
            <v>2414</v>
          </cell>
        </row>
        <row r="1976">
          <cell r="K1976">
            <v>23588000</v>
          </cell>
          <cell r="L1976">
            <v>0</v>
          </cell>
          <cell r="M1976">
            <v>2414</v>
          </cell>
        </row>
        <row r="1977">
          <cell r="K1977">
            <v>8500000</v>
          </cell>
          <cell r="L1977">
            <v>0</v>
          </cell>
          <cell r="M1977">
            <v>2414</v>
          </cell>
        </row>
        <row r="1978">
          <cell r="K1978">
            <v>17747368</v>
          </cell>
          <cell r="L1978">
            <v>0</v>
          </cell>
          <cell r="M1978">
            <v>2414</v>
          </cell>
        </row>
        <row r="1979">
          <cell r="K1979">
            <v>4000000</v>
          </cell>
          <cell r="L1979">
            <v>0</v>
          </cell>
          <cell r="M1979">
            <v>2414</v>
          </cell>
        </row>
        <row r="1980">
          <cell r="K1980">
            <v>40666668</v>
          </cell>
          <cell r="L1980">
            <v>0</v>
          </cell>
          <cell r="M1980">
            <v>2414</v>
          </cell>
        </row>
        <row r="1981">
          <cell r="K1981">
            <v>84618561</v>
          </cell>
          <cell r="L1981">
            <v>0</v>
          </cell>
          <cell r="M1981">
            <v>2410</v>
          </cell>
        </row>
        <row r="1982">
          <cell r="K1982">
            <v>43575000</v>
          </cell>
          <cell r="L1982">
            <v>0</v>
          </cell>
          <cell r="M1982">
            <v>2416</v>
          </cell>
        </row>
        <row r="1983">
          <cell r="K1983">
            <v>14150000</v>
          </cell>
          <cell r="L1983">
            <v>0</v>
          </cell>
          <cell r="M1983">
            <v>2416</v>
          </cell>
        </row>
        <row r="1984">
          <cell r="K1984">
            <v>9250000</v>
          </cell>
          <cell r="L1984">
            <v>0</v>
          </cell>
          <cell r="M1984">
            <v>2279</v>
          </cell>
        </row>
        <row r="1985">
          <cell r="K1985">
            <v>3303000</v>
          </cell>
          <cell r="L1985">
            <v>0</v>
          </cell>
          <cell r="M1985">
            <v>2330</v>
          </cell>
        </row>
        <row r="1986">
          <cell r="K1986">
            <v>1600000</v>
          </cell>
          <cell r="L1986">
            <v>0</v>
          </cell>
          <cell r="M1986">
            <v>2330</v>
          </cell>
        </row>
        <row r="1987">
          <cell r="K1987">
            <v>1025000</v>
          </cell>
          <cell r="L1987">
            <v>0</v>
          </cell>
          <cell r="M1987">
            <v>2529</v>
          </cell>
        </row>
        <row r="1988">
          <cell r="K1988">
            <v>500000</v>
          </cell>
          <cell r="L1988">
            <v>0</v>
          </cell>
          <cell r="M1988">
            <v>2416</v>
          </cell>
        </row>
        <row r="1989">
          <cell r="K1989">
            <v>21443931</v>
          </cell>
          <cell r="L1989">
            <v>0</v>
          </cell>
          <cell r="M1989">
            <v>2409</v>
          </cell>
        </row>
        <row r="1990">
          <cell r="K1990">
            <v>19706456</v>
          </cell>
          <cell r="L1990">
            <v>0</v>
          </cell>
          <cell r="M1990">
            <v>2319</v>
          </cell>
        </row>
        <row r="1991">
          <cell r="K1991">
            <v>14627481</v>
          </cell>
          <cell r="L1991">
            <v>0</v>
          </cell>
          <cell r="M1991">
            <v>2234</v>
          </cell>
        </row>
        <row r="1992">
          <cell r="K1992">
            <v>13394129</v>
          </cell>
          <cell r="L1992">
            <v>0</v>
          </cell>
          <cell r="M1992">
            <v>2319</v>
          </cell>
        </row>
        <row r="1993">
          <cell r="K1993">
            <v>7221403</v>
          </cell>
          <cell r="L1993">
            <v>0</v>
          </cell>
          <cell r="M1993">
            <v>2409</v>
          </cell>
        </row>
        <row r="1994">
          <cell r="K1994">
            <v>6742868</v>
          </cell>
          <cell r="L1994">
            <v>0</v>
          </cell>
          <cell r="M1994">
            <v>2409</v>
          </cell>
        </row>
        <row r="1995">
          <cell r="K1995">
            <v>5699550</v>
          </cell>
          <cell r="L1995">
            <v>0</v>
          </cell>
          <cell r="M1995">
            <v>2319</v>
          </cell>
        </row>
        <row r="1996">
          <cell r="K1996">
            <v>5010671</v>
          </cell>
          <cell r="L1996">
            <v>0</v>
          </cell>
          <cell r="M1996">
            <v>2319</v>
          </cell>
        </row>
        <row r="1997">
          <cell r="K1997">
            <v>3655981</v>
          </cell>
          <cell r="L1997">
            <v>0</v>
          </cell>
          <cell r="M1997">
            <v>2274</v>
          </cell>
        </row>
        <row r="1998">
          <cell r="K1998">
            <v>2939833</v>
          </cell>
          <cell r="L1998">
            <v>0</v>
          </cell>
          <cell r="M1998">
            <v>2409</v>
          </cell>
        </row>
        <row r="1999">
          <cell r="K1999">
            <v>2374509</v>
          </cell>
          <cell r="L1999">
            <v>0</v>
          </cell>
          <cell r="M1999">
            <v>2509</v>
          </cell>
        </row>
        <row r="2000">
          <cell r="K2000">
            <v>2085274</v>
          </cell>
          <cell r="L2000">
            <v>0</v>
          </cell>
          <cell r="M2000">
            <v>2274</v>
          </cell>
        </row>
        <row r="2001">
          <cell r="K2001">
            <v>1931683</v>
          </cell>
          <cell r="L2001">
            <v>0</v>
          </cell>
          <cell r="M2001">
            <v>2274</v>
          </cell>
        </row>
        <row r="2002">
          <cell r="K2002">
            <v>1904591</v>
          </cell>
          <cell r="L2002">
            <v>0</v>
          </cell>
          <cell r="M2002">
            <v>2274</v>
          </cell>
        </row>
        <row r="2003">
          <cell r="K2003">
            <v>1031949</v>
          </cell>
          <cell r="L2003">
            <v>0</v>
          </cell>
          <cell r="M2003">
            <v>2274</v>
          </cell>
        </row>
        <row r="2004">
          <cell r="K2004">
            <v>912449</v>
          </cell>
          <cell r="L2004">
            <v>0</v>
          </cell>
          <cell r="M2004">
            <v>2319</v>
          </cell>
        </row>
        <row r="2005">
          <cell r="K2005">
            <v>491057</v>
          </cell>
          <cell r="L2005">
            <v>0</v>
          </cell>
          <cell r="M2005">
            <v>2274</v>
          </cell>
        </row>
        <row r="2006">
          <cell r="K2006">
            <v>117602</v>
          </cell>
          <cell r="L2006">
            <v>0</v>
          </cell>
          <cell r="M2006">
            <v>2274</v>
          </cell>
        </row>
        <row r="2007">
          <cell r="K2007">
            <v>75439</v>
          </cell>
          <cell r="L2007">
            <v>0</v>
          </cell>
          <cell r="M2007">
            <v>2274</v>
          </cell>
        </row>
        <row r="2008">
          <cell r="K2008">
            <v>19399</v>
          </cell>
          <cell r="L2008">
            <v>0</v>
          </cell>
          <cell r="M2008">
            <v>2274</v>
          </cell>
        </row>
        <row r="2009">
          <cell r="K2009">
            <v>11182</v>
          </cell>
          <cell r="L2009">
            <v>0</v>
          </cell>
          <cell r="M2009">
            <v>2274</v>
          </cell>
        </row>
        <row r="2010">
          <cell r="K2010">
            <v>41653000</v>
          </cell>
          <cell r="L2010">
            <v>0</v>
          </cell>
          <cell r="M2010">
            <v>2279</v>
          </cell>
        </row>
        <row r="2011">
          <cell r="K2011">
            <v>50051520</v>
          </cell>
          <cell r="L2011">
            <v>0</v>
          </cell>
          <cell r="M2011">
            <v>2330</v>
          </cell>
        </row>
        <row r="2012">
          <cell r="K2012">
            <v>25480320</v>
          </cell>
          <cell r="L2012">
            <v>0</v>
          </cell>
          <cell r="M2012">
            <v>2429</v>
          </cell>
        </row>
        <row r="2013">
          <cell r="K2013">
            <v>546500</v>
          </cell>
          <cell r="L2013">
            <v>0</v>
          </cell>
          <cell r="M2013">
            <v>2330</v>
          </cell>
        </row>
        <row r="2014">
          <cell r="K2014">
            <v>333000</v>
          </cell>
          <cell r="L2014">
            <v>0</v>
          </cell>
          <cell r="M2014">
            <v>2429</v>
          </cell>
        </row>
        <row r="2015">
          <cell r="K2015">
            <v>115000</v>
          </cell>
          <cell r="L2015">
            <v>0</v>
          </cell>
          <cell r="M2015">
            <v>2429</v>
          </cell>
        </row>
        <row r="2016">
          <cell r="K2016">
            <v>50556484</v>
          </cell>
          <cell r="L2016">
            <v>0</v>
          </cell>
          <cell r="M2016">
            <v>2279</v>
          </cell>
        </row>
        <row r="2017">
          <cell r="K2017">
            <v>9180000</v>
          </cell>
          <cell r="L2017">
            <v>0</v>
          </cell>
          <cell r="M2017">
            <v>2279</v>
          </cell>
        </row>
        <row r="2018">
          <cell r="K2018">
            <v>5272865</v>
          </cell>
          <cell r="L2018">
            <v>0</v>
          </cell>
          <cell r="M2018">
            <v>2279</v>
          </cell>
        </row>
        <row r="2019">
          <cell r="K2019">
            <v>2278000</v>
          </cell>
          <cell r="L2019">
            <v>0</v>
          </cell>
          <cell r="M2019">
            <v>2529</v>
          </cell>
        </row>
        <row r="2020">
          <cell r="K2020">
            <v>1000000</v>
          </cell>
          <cell r="L2020">
            <v>0</v>
          </cell>
          <cell r="M2020">
            <v>2429</v>
          </cell>
        </row>
        <row r="2021">
          <cell r="K2021">
            <v>10000000</v>
          </cell>
          <cell r="L2021">
            <v>0</v>
          </cell>
          <cell r="M2021">
            <v>2279</v>
          </cell>
        </row>
        <row r="2022">
          <cell r="K2022">
            <v>2169000000</v>
          </cell>
          <cell r="L2022">
            <v>0</v>
          </cell>
          <cell r="M2022">
            <v>9999</v>
          </cell>
        </row>
        <row r="2023">
          <cell r="K2023">
            <v>1888000000</v>
          </cell>
          <cell r="L2023">
            <v>0</v>
          </cell>
          <cell r="M2023">
            <v>9999</v>
          </cell>
        </row>
        <row r="2024">
          <cell r="K2024">
            <v>1527000000</v>
          </cell>
          <cell r="L2024">
            <v>0</v>
          </cell>
          <cell r="M2024">
            <v>9999</v>
          </cell>
        </row>
        <row r="2025">
          <cell r="K2025">
            <v>1219410000</v>
          </cell>
          <cell r="L2025">
            <v>0</v>
          </cell>
          <cell r="M2025">
            <v>9999</v>
          </cell>
        </row>
        <row r="2026">
          <cell r="K2026">
            <v>976935000</v>
          </cell>
          <cell r="L2026">
            <v>0</v>
          </cell>
          <cell r="M2026">
            <v>9999</v>
          </cell>
        </row>
        <row r="2027">
          <cell r="K2027">
            <v>923000000</v>
          </cell>
          <cell r="L2027">
            <v>0</v>
          </cell>
          <cell r="M2027">
            <v>9999</v>
          </cell>
        </row>
        <row r="2028">
          <cell r="K2028">
            <v>874000000</v>
          </cell>
          <cell r="L2028">
            <v>0</v>
          </cell>
          <cell r="M2028">
            <v>9999</v>
          </cell>
        </row>
        <row r="2029">
          <cell r="K2029">
            <v>826000000</v>
          </cell>
          <cell r="L2029">
            <v>0</v>
          </cell>
          <cell r="M2029">
            <v>9999</v>
          </cell>
        </row>
        <row r="2030">
          <cell r="K2030">
            <v>800000000</v>
          </cell>
          <cell r="L2030">
            <v>0</v>
          </cell>
          <cell r="M2030">
            <v>9999</v>
          </cell>
        </row>
        <row r="2031">
          <cell r="K2031">
            <v>690000000</v>
          </cell>
          <cell r="L2031">
            <v>0</v>
          </cell>
          <cell r="M2031">
            <v>9999</v>
          </cell>
        </row>
        <row r="2032">
          <cell r="K2032">
            <v>680000000</v>
          </cell>
          <cell r="L2032">
            <v>0</v>
          </cell>
          <cell r="M2032">
            <v>9999</v>
          </cell>
        </row>
        <row r="2033">
          <cell r="K2033">
            <v>539200000</v>
          </cell>
          <cell r="L2033">
            <v>0</v>
          </cell>
          <cell r="M2033">
            <v>9999</v>
          </cell>
        </row>
        <row r="2034">
          <cell r="K2034">
            <v>533280000</v>
          </cell>
          <cell r="L2034">
            <v>0</v>
          </cell>
          <cell r="M2034">
            <v>9999</v>
          </cell>
        </row>
        <row r="2035">
          <cell r="K2035">
            <v>522787500</v>
          </cell>
          <cell r="L2035">
            <v>0</v>
          </cell>
          <cell r="M2035">
            <v>9999</v>
          </cell>
        </row>
        <row r="2036">
          <cell r="K2036">
            <v>500000000</v>
          </cell>
          <cell r="L2036">
            <v>0</v>
          </cell>
          <cell r="M2036">
            <v>9999</v>
          </cell>
        </row>
        <row r="2037">
          <cell r="K2037">
            <v>450000000</v>
          </cell>
          <cell r="L2037">
            <v>0</v>
          </cell>
          <cell r="M2037">
            <v>9999</v>
          </cell>
        </row>
        <row r="2038">
          <cell r="K2038">
            <v>432500000</v>
          </cell>
          <cell r="L2038">
            <v>0</v>
          </cell>
          <cell r="M2038">
            <v>9999</v>
          </cell>
        </row>
        <row r="2039">
          <cell r="K2039">
            <v>420000000</v>
          </cell>
          <cell r="L2039">
            <v>0</v>
          </cell>
          <cell r="M2039">
            <v>9999</v>
          </cell>
        </row>
        <row r="2040">
          <cell r="K2040">
            <v>400000000</v>
          </cell>
          <cell r="L2040">
            <v>0</v>
          </cell>
          <cell r="M2040">
            <v>9999</v>
          </cell>
        </row>
        <row r="2041">
          <cell r="K2041">
            <v>400000000</v>
          </cell>
          <cell r="L2041">
            <v>0</v>
          </cell>
          <cell r="M2041">
            <v>9999</v>
          </cell>
        </row>
        <row r="2042">
          <cell r="K2042">
            <v>344400000</v>
          </cell>
          <cell r="L2042">
            <v>0</v>
          </cell>
          <cell r="M2042">
            <v>9999</v>
          </cell>
        </row>
        <row r="2043">
          <cell r="K2043">
            <v>325000000</v>
          </cell>
          <cell r="L2043">
            <v>0</v>
          </cell>
          <cell r="M2043">
            <v>9999</v>
          </cell>
        </row>
        <row r="2044">
          <cell r="K2044">
            <v>309600000</v>
          </cell>
          <cell r="L2044">
            <v>0</v>
          </cell>
          <cell r="M2044">
            <v>9999</v>
          </cell>
        </row>
        <row r="2045">
          <cell r="K2045">
            <v>308160000</v>
          </cell>
          <cell r="L2045">
            <v>0</v>
          </cell>
          <cell r="M2045">
            <v>9999</v>
          </cell>
        </row>
        <row r="2046">
          <cell r="K2046">
            <v>300000000</v>
          </cell>
          <cell r="L2046">
            <v>0</v>
          </cell>
          <cell r="M2046">
            <v>9999</v>
          </cell>
        </row>
        <row r="2047">
          <cell r="K2047">
            <v>300000000</v>
          </cell>
          <cell r="L2047">
            <v>0</v>
          </cell>
          <cell r="M2047">
            <v>9999</v>
          </cell>
        </row>
        <row r="2048">
          <cell r="K2048">
            <v>300000000</v>
          </cell>
          <cell r="L2048">
            <v>0</v>
          </cell>
          <cell r="M2048">
            <v>9999</v>
          </cell>
        </row>
        <row r="2049">
          <cell r="K2049">
            <v>291000000</v>
          </cell>
          <cell r="L2049">
            <v>0</v>
          </cell>
          <cell r="M2049">
            <v>9999</v>
          </cell>
        </row>
        <row r="2050">
          <cell r="K2050">
            <v>260000000</v>
          </cell>
          <cell r="L2050">
            <v>0</v>
          </cell>
          <cell r="M2050">
            <v>9999</v>
          </cell>
        </row>
        <row r="2051">
          <cell r="K2051">
            <v>242000000</v>
          </cell>
          <cell r="L2051">
            <v>0</v>
          </cell>
          <cell r="M2051">
            <v>9999</v>
          </cell>
        </row>
        <row r="2052">
          <cell r="K2052">
            <v>225000000</v>
          </cell>
          <cell r="L2052">
            <v>0</v>
          </cell>
          <cell r="M2052">
            <v>9999</v>
          </cell>
        </row>
        <row r="2053">
          <cell r="K2053">
            <v>218295000</v>
          </cell>
          <cell r="L2053">
            <v>0</v>
          </cell>
          <cell r="M2053">
            <v>9999</v>
          </cell>
        </row>
        <row r="2054">
          <cell r="K2054">
            <v>206000000</v>
          </cell>
          <cell r="L2054">
            <v>0</v>
          </cell>
          <cell r="M2054">
            <v>9999</v>
          </cell>
        </row>
        <row r="2055">
          <cell r="K2055">
            <v>200000000</v>
          </cell>
          <cell r="L2055">
            <v>0</v>
          </cell>
          <cell r="M2055">
            <v>9999</v>
          </cell>
        </row>
        <row r="2056">
          <cell r="K2056">
            <v>200000000</v>
          </cell>
          <cell r="L2056">
            <v>0</v>
          </cell>
          <cell r="M2056">
            <v>9999</v>
          </cell>
        </row>
        <row r="2057">
          <cell r="K2057">
            <v>178225000</v>
          </cell>
          <cell r="L2057">
            <v>0</v>
          </cell>
          <cell r="M2057">
            <v>9999</v>
          </cell>
        </row>
        <row r="2058">
          <cell r="K2058">
            <v>172000000</v>
          </cell>
          <cell r="L2058">
            <v>0</v>
          </cell>
          <cell r="M2058">
            <v>9999</v>
          </cell>
        </row>
        <row r="2059">
          <cell r="K2059">
            <v>150000000</v>
          </cell>
          <cell r="L2059">
            <v>0</v>
          </cell>
          <cell r="M2059">
            <v>9999</v>
          </cell>
        </row>
        <row r="2060">
          <cell r="K2060">
            <v>150000000</v>
          </cell>
          <cell r="L2060">
            <v>0</v>
          </cell>
          <cell r="M2060">
            <v>9999</v>
          </cell>
        </row>
        <row r="2061">
          <cell r="K2061">
            <v>150000000</v>
          </cell>
          <cell r="L2061">
            <v>0</v>
          </cell>
          <cell r="M2061">
            <v>9999</v>
          </cell>
        </row>
        <row r="2062">
          <cell r="K2062">
            <v>150000000</v>
          </cell>
          <cell r="L2062">
            <v>0</v>
          </cell>
          <cell r="M2062">
            <v>9999</v>
          </cell>
        </row>
        <row r="2063">
          <cell r="K2063">
            <v>150000000</v>
          </cell>
          <cell r="L2063">
            <v>0</v>
          </cell>
          <cell r="M2063">
            <v>9999</v>
          </cell>
        </row>
        <row r="2064">
          <cell r="K2064">
            <v>144300000</v>
          </cell>
          <cell r="L2064">
            <v>0</v>
          </cell>
          <cell r="M2064">
            <v>9999</v>
          </cell>
        </row>
        <row r="2065">
          <cell r="K2065">
            <v>120000000</v>
          </cell>
          <cell r="L2065">
            <v>0</v>
          </cell>
          <cell r="M2065">
            <v>9999</v>
          </cell>
        </row>
        <row r="2066">
          <cell r="K2066">
            <v>114000000</v>
          </cell>
          <cell r="L2066">
            <v>0</v>
          </cell>
          <cell r="M2066">
            <v>9999</v>
          </cell>
        </row>
        <row r="2067">
          <cell r="K2067">
            <v>111300000</v>
          </cell>
          <cell r="L2067">
            <v>0</v>
          </cell>
          <cell r="M2067">
            <v>9999</v>
          </cell>
        </row>
        <row r="2068">
          <cell r="K2068">
            <v>105000000</v>
          </cell>
          <cell r="L2068">
            <v>0</v>
          </cell>
          <cell r="M2068">
            <v>9999</v>
          </cell>
        </row>
        <row r="2069">
          <cell r="K2069">
            <v>100000000</v>
          </cell>
          <cell r="L2069">
            <v>0</v>
          </cell>
          <cell r="M2069">
            <v>9999</v>
          </cell>
        </row>
        <row r="2070">
          <cell r="K2070">
            <v>100000000</v>
          </cell>
          <cell r="L2070">
            <v>0</v>
          </cell>
          <cell r="M2070">
            <v>9999</v>
          </cell>
        </row>
        <row r="2071">
          <cell r="K2071">
            <v>100000000</v>
          </cell>
          <cell r="L2071">
            <v>0</v>
          </cell>
          <cell r="M2071">
            <v>9999</v>
          </cell>
        </row>
        <row r="2072">
          <cell r="K2072">
            <v>100000000</v>
          </cell>
          <cell r="L2072">
            <v>0</v>
          </cell>
          <cell r="M2072">
            <v>9999</v>
          </cell>
        </row>
        <row r="2073">
          <cell r="K2073">
            <v>100000000</v>
          </cell>
          <cell r="L2073">
            <v>0</v>
          </cell>
          <cell r="M2073">
            <v>9999</v>
          </cell>
        </row>
        <row r="2074">
          <cell r="K2074">
            <v>100000000</v>
          </cell>
          <cell r="L2074">
            <v>0</v>
          </cell>
          <cell r="M2074">
            <v>9999</v>
          </cell>
        </row>
        <row r="2075">
          <cell r="K2075">
            <v>80000000</v>
          </cell>
          <cell r="L2075">
            <v>0</v>
          </cell>
          <cell r="M2075">
            <v>9999</v>
          </cell>
        </row>
        <row r="2076">
          <cell r="K2076">
            <v>70000000</v>
          </cell>
          <cell r="L2076">
            <v>0</v>
          </cell>
          <cell r="M2076">
            <v>9999</v>
          </cell>
        </row>
        <row r="2077">
          <cell r="K2077">
            <v>64000000</v>
          </cell>
          <cell r="L2077">
            <v>0</v>
          </cell>
          <cell r="M2077">
            <v>9999</v>
          </cell>
        </row>
        <row r="2078">
          <cell r="K2078">
            <v>61250000</v>
          </cell>
          <cell r="L2078">
            <v>0</v>
          </cell>
          <cell r="M2078">
            <v>9999</v>
          </cell>
        </row>
        <row r="2079">
          <cell r="K2079">
            <v>52900000</v>
          </cell>
          <cell r="L2079">
            <v>0</v>
          </cell>
          <cell r="M2079">
            <v>9999</v>
          </cell>
        </row>
        <row r="2080">
          <cell r="K2080">
            <v>50000000</v>
          </cell>
          <cell r="L2080">
            <v>0</v>
          </cell>
          <cell r="M2080">
            <v>9999</v>
          </cell>
        </row>
        <row r="2081">
          <cell r="K2081">
            <v>50000000</v>
          </cell>
          <cell r="L2081">
            <v>0</v>
          </cell>
          <cell r="M2081">
            <v>9999</v>
          </cell>
        </row>
        <row r="2082">
          <cell r="K2082">
            <v>50000000</v>
          </cell>
          <cell r="L2082">
            <v>0</v>
          </cell>
          <cell r="M2082">
            <v>9999</v>
          </cell>
        </row>
        <row r="2083">
          <cell r="K2083">
            <v>50000000</v>
          </cell>
          <cell r="L2083">
            <v>0</v>
          </cell>
          <cell r="M2083">
            <v>9999</v>
          </cell>
        </row>
        <row r="2084">
          <cell r="K2084">
            <v>45815210</v>
          </cell>
          <cell r="L2084">
            <v>0</v>
          </cell>
          <cell r="M2084">
            <v>9999</v>
          </cell>
        </row>
        <row r="2085">
          <cell r="K2085">
            <v>43500000</v>
          </cell>
          <cell r="L2085">
            <v>0</v>
          </cell>
          <cell r="M2085">
            <v>9999</v>
          </cell>
        </row>
        <row r="2086">
          <cell r="K2086">
            <v>36400000</v>
          </cell>
          <cell r="L2086">
            <v>0</v>
          </cell>
          <cell r="M2086">
            <v>9999</v>
          </cell>
        </row>
        <row r="2087">
          <cell r="K2087">
            <v>36000000</v>
          </cell>
          <cell r="L2087">
            <v>0</v>
          </cell>
          <cell r="M2087">
            <v>9999</v>
          </cell>
        </row>
        <row r="2088">
          <cell r="K2088">
            <v>36000000</v>
          </cell>
          <cell r="L2088">
            <v>0</v>
          </cell>
          <cell r="M2088">
            <v>9999</v>
          </cell>
        </row>
        <row r="2089">
          <cell r="K2089">
            <v>34320000</v>
          </cell>
          <cell r="L2089">
            <v>0</v>
          </cell>
          <cell r="M2089">
            <v>9999</v>
          </cell>
        </row>
        <row r="2090">
          <cell r="K2090">
            <v>32920000</v>
          </cell>
          <cell r="L2090">
            <v>0</v>
          </cell>
          <cell r="M2090">
            <v>9999</v>
          </cell>
        </row>
        <row r="2091">
          <cell r="K2091">
            <v>30000000</v>
          </cell>
          <cell r="L2091">
            <v>0</v>
          </cell>
          <cell r="M2091">
            <v>9999</v>
          </cell>
        </row>
        <row r="2092">
          <cell r="K2092">
            <v>30000000</v>
          </cell>
          <cell r="L2092">
            <v>0</v>
          </cell>
          <cell r="M2092">
            <v>9999</v>
          </cell>
        </row>
        <row r="2093">
          <cell r="K2093">
            <v>28000000</v>
          </cell>
          <cell r="L2093">
            <v>0</v>
          </cell>
          <cell r="M2093">
            <v>9999</v>
          </cell>
        </row>
        <row r="2094">
          <cell r="K2094">
            <v>28000000</v>
          </cell>
          <cell r="L2094">
            <v>0</v>
          </cell>
          <cell r="M2094">
            <v>9999</v>
          </cell>
        </row>
        <row r="2095">
          <cell r="K2095">
            <v>25424000</v>
          </cell>
          <cell r="L2095">
            <v>0</v>
          </cell>
          <cell r="M2095">
            <v>9999</v>
          </cell>
        </row>
        <row r="2096">
          <cell r="K2096">
            <v>25000000</v>
          </cell>
          <cell r="L2096">
            <v>0</v>
          </cell>
          <cell r="M2096">
            <v>9999</v>
          </cell>
        </row>
        <row r="2097">
          <cell r="K2097">
            <v>24190000</v>
          </cell>
          <cell r="L2097">
            <v>0</v>
          </cell>
          <cell r="M2097">
            <v>9999</v>
          </cell>
        </row>
        <row r="2098">
          <cell r="K2098">
            <v>22000000</v>
          </cell>
          <cell r="L2098">
            <v>0</v>
          </cell>
          <cell r="M2098">
            <v>9999</v>
          </cell>
        </row>
        <row r="2099">
          <cell r="K2099">
            <v>21000000</v>
          </cell>
          <cell r="L2099">
            <v>0</v>
          </cell>
          <cell r="M2099">
            <v>9999</v>
          </cell>
        </row>
        <row r="2100">
          <cell r="K2100">
            <v>21000000</v>
          </cell>
          <cell r="L2100">
            <v>0</v>
          </cell>
          <cell r="M2100">
            <v>9999</v>
          </cell>
        </row>
        <row r="2101">
          <cell r="K2101">
            <v>18000000</v>
          </cell>
          <cell r="L2101">
            <v>0</v>
          </cell>
          <cell r="M2101">
            <v>9999</v>
          </cell>
        </row>
        <row r="2102">
          <cell r="K2102">
            <v>16500000</v>
          </cell>
          <cell r="L2102">
            <v>0</v>
          </cell>
          <cell r="M2102">
            <v>9999</v>
          </cell>
        </row>
        <row r="2103">
          <cell r="K2103">
            <v>15624000</v>
          </cell>
          <cell r="L2103">
            <v>0</v>
          </cell>
          <cell r="M2103">
            <v>9999</v>
          </cell>
        </row>
        <row r="2104">
          <cell r="K2104">
            <v>15393750</v>
          </cell>
          <cell r="L2104">
            <v>0</v>
          </cell>
          <cell r="M2104">
            <v>9999</v>
          </cell>
        </row>
        <row r="2105">
          <cell r="K2105">
            <v>15000000</v>
          </cell>
          <cell r="L2105">
            <v>0</v>
          </cell>
          <cell r="M2105">
            <v>9999</v>
          </cell>
        </row>
        <row r="2106">
          <cell r="K2106">
            <v>12000000</v>
          </cell>
          <cell r="L2106">
            <v>0</v>
          </cell>
          <cell r="M2106">
            <v>9999</v>
          </cell>
        </row>
        <row r="2107">
          <cell r="K2107">
            <v>11800000</v>
          </cell>
          <cell r="L2107">
            <v>0</v>
          </cell>
          <cell r="M2107">
            <v>9999</v>
          </cell>
        </row>
        <row r="2108">
          <cell r="K2108">
            <v>11000000</v>
          </cell>
          <cell r="L2108">
            <v>0</v>
          </cell>
          <cell r="M2108">
            <v>9999</v>
          </cell>
        </row>
        <row r="2109">
          <cell r="K2109">
            <v>10000000</v>
          </cell>
          <cell r="L2109">
            <v>0</v>
          </cell>
          <cell r="M2109">
            <v>9999</v>
          </cell>
        </row>
        <row r="2110">
          <cell r="K2110">
            <v>10000000</v>
          </cell>
          <cell r="L2110">
            <v>0</v>
          </cell>
          <cell r="M2110">
            <v>9999</v>
          </cell>
        </row>
        <row r="2111">
          <cell r="K2111">
            <v>10000000</v>
          </cell>
          <cell r="L2111">
            <v>0</v>
          </cell>
          <cell r="M2111">
            <v>9999</v>
          </cell>
        </row>
        <row r="2112">
          <cell r="K2112">
            <v>5560000</v>
          </cell>
          <cell r="L2112">
            <v>0</v>
          </cell>
          <cell r="M2112">
            <v>9999</v>
          </cell>
        </row>
        <row r="2113">
          <cell r="K2113">
            <v>5000000</v>
          </cell>
          <cell r="L2113">
            <v>0</v>
          </cell>
          <cell r="M2113">
            <v>9999</v>
          </cell>
        </row>
        <row r="2114">
          <cell r="K2114">
            <v>5000000</v>
          </cell>
          <cell r="L2114">
            <v>0</v>
          </cell>
          <cell r="M2114">
            <v>9999</v>
          </cell>
        </row>
        <row r="2115">
          <cell r="K2115">
            <v>4500000</v>
          </cell>
          <cell r="L2115">
            <v>0</v>
          </cell>
          <cell r="M2115">
            <v>9999</v>
          </cell>
        </row>
        <row r="2116">
          <cell r="K2116">
            <v>4300000</v>
          </cell>
          <cell r="L2116">
            <v>0</v>
          </cell>
          <cell r="M2116">
            <v>9999</v>
          </cell>
        </row>
        <row r="2117">
          <cell r="K2117">
            <v>4000000</v>
          </cell>
          <cell r="L2117">
            <v>0</v>
          </cell>
          <cell r="M2117">
            <v>9999</v>
          </cell>
        </row>
        <row r="2118">
          <cell r="K2118">
            <v>2500000</v>
          </cell>
          <cell r="L2118">
            <v>0</v>
          </cell>
          <cell r="M2118">
            <v>9999</v>
          </cell>
        </row>
        <row r="2119">
          <cell r="K2119">
            <v>2130000</v>
          </cell>
          <cell r="L2119">
            <v>0</v>
          </cell>
          <cell r="M2119">
            <v>9999</v>
          </cell>
        </row>
        <row r="2120">
          <cell r="K2120">
            <v>2000000</v>
          </cell>
          <cell r="L2120">
            <v>0</v>
          </cell>
          <cell r="M2120">
            <v>9999</v>
          </cell>
        </row>
        <row r="2121">
          <cell r="K2121">
            <v>1000000</v>
          </cell>
          <cell r="L2121">
            <v>0</v>
          </cell>
          <cell r="M2121">
            <v>9999</v>
          </cell>
        </row>
        <row r="2122">
          <cell r="K2122">
            <v>400000</v>
          </cell>
          <cell r="L2122">
            <v>0</v>
          </cell>
          <cell r="M2122">
            <v>9999</v>
          </cell>
        </row>
        <row r="2123">
          <cell r="K2123">
            <v>32775000000</v>
          </cell>
          <cell r="L2123">
            <v>0</v>
          </cell>
          <cell r="M2123">
            <v>9999</v>
          </cell>
        </row>
        <row r="2124">
          <cell r="K2124">
            <v>9520000000</v>
          </cell>
          <cell r="L2124">
            <v>0</v>
          </cell>
          <cell r="M2124">
            <v>9999</v>
          </cell>
        </row>
        <row r="2125">
          <cell r="K2125">
            <v>8049276337</v>
          </cell>
          <cell r="L2125">
            <v>0</v>
          </cell>
          <cell r="M2125">
            <v>9999</v>
          </cell>
        </row>
        <row r="2126">
          <cell r="K2126">
            <v>5203200000</v>
          </cell>
          <cell r="L2126">
            <v>0</v>
          </cell>
          <cell r="M2126">
            <v>9999</v>
          </cell>
        </row>
        <row r="2127">
          <cell r="K2127">
            <v>1649939375</v>
          </cell>
          <cell r="L2127">
            <v>0</v>
          </cell>
          <cell r="M2127">
            <v>9999</v>
          </cell>
        </row>
        <row r="2128">
          <cell r="K2128">
            <v>1272158861</v>
          </cell>
          <cell r="L2128">
            <v>0</v>
          </cell>
          <cell r="M2128">
            <v>9999</v>
          </cell>
        </row>
        <row r="2129">
          <cell r="K2129">
            <v>1207500000</v>
          </cell>
          <cell r="L2129">
            <v>0</v>
          </cell>
          <cell r="M2129">
            <v>9999</v>
          </cell>
        </row>
        <row r="2130">
          <cell r="K2130">
            <v>488899900</v>
          </cell>
          <cell r="L2130">
            <v>0</v>
          </cell>
          <cell r="M2130">
            <v>9999</v>
          </cell>
        </row>
        <row r="2131">
          <cell r="K2131">
            <v>292500000</v>
          </cell>
          <cell r="L2131">
            <v>0</v>
          </cell>
          <cell r="M2131">
            <v>9999</v>
          </cell>
        </row>
        <row r="2132">
          <cell r="K2132">
            <v>280000000</v>
          </cell>
          <cell r="L2132">
            <v>0</v>
          </cell>
          <cell r="M2132">
            <v>9999</v>
          </cell>
        </row>
        <row r="2133">
          <cell r="K2133">
            <v>279082719</v>
          </cell>
          <cell r="L2133">
            <v>0</v>
          </cell>
          <cell r="M2133">
            <v>9999</v>
          </cell>
        </row>
        <row r="2134">
          <cell r="K2134">
            <v>272000000</v>
          </cell>
          <cell r="L2134">
            <v>0</v>
          </cell>
          <cell r="M2134">
            <v>9999</v>
          </cell>
        </row>
        <row r="2135">
          <cell r="K2135">
            <v>170792000</v>
          </cell>
          <cell r="L2135">
            <v>0</v>
          </cell>
          <cell r="M2135">
            <v>9999</v>
          </cell>
        </row>
        <row r="2136">
          <cell r="K2136">
            <v>108000000</v>
          </cell>
          <cell r="L2136">
            <v>0</v>
          </cell>
          <cell r="M2136">
            <v>9999</v>
          </cell>
        </row>
        <row r="2137">
          <cell r="K2137">
            <v>100000000</v>
          </cell>
          <cell r="L2137">
            <v>0</v>
          </cell>
          <cell r="M2137">
            <v>9999</v>
          </cell>
        </row>
        <row r="2138">
          <cell r="K2138">
            <v>84674562</v>
          </cell>
          <cell r="L2138">
            <v>0</v>
          </cell>
          <cell r="M2138">
            <v>9999</v>
          </cell>
        </row>
        <row r="2139">
          <cell r="K2139">
            <v>67500000</v>
          </cell>
          <cell r="L2139">
            <v>0</v>
          </cell>
          <cell r="M2139">
            <v>9999</v>
          </cell>
        </row>
        <row r="2140">
          <cell r="K2140">
            <v>58820622</v>
          </cell>
          <cell r="L2140">
            <v>0</v>
          </cell>
          <cell r="M2140">
            <v>9999</v>
          </cell>
        </row>
        <row r="2141">
          <cell r="K2141">
            <v>30000000</v>
          </cell>
          <cell r="L2141">
            <v>0</v>
          </cell>
          <cell r="M2141">
            <v>9999</v>
          </cell>
        </row>
        <row r="2142">
          <cell r="K2142">
            <v>23300000</v>
          </cell>
          <cell r="L2142">
            <v>0</v>
          </cell>
          <cell r="M2142">
            <v>9999</v>
          </cell>
        </row>
        <row r="2143">
          <cell r="K2143">
            <v>19979113</v>
          </cell>
          <cell r="L2143">
            <v>0</v>
          </cell>
          <cell r="M2143">
            <v>9999</v>
          </cell>
        </row>
        <row r="2144">
          <cell r="K2144">
            <v>18140000</v>
          </cell>
          <cell r="L2144">
            <v>0</v>
          </cell>
          <cell r="M2144">
            <v>9999</v>
          </cell>
        </row>
        <row r="2145">
          <cell r="K2145">
            <v>17960700</v>
          </cell>
          <cell r="L2145">
            <v>0</v>
          </cell>
          <cell r="M2145">
            <v>9999</v>
          </cell>
        </row>
        <row r="2146">
          <cell r="K2146">
            <v>17187500</v>
          </cell>
          <cell r="L2146">
            <v>0</v>
          </cell>
          <cell r="M2146">
            <v>9999</v>
          </cell>
        </row>
        <row r="2147">
          <cell r="K2147">
            <v>12072000</v>
          </cell>
          <cell r="L2147">
            <v>0</v>
          </cell>
          <cell r="M2147">
            <v>9999</v>
          </cell>
        </row>
        <row r="2148">
          <cell r="K2148">
            <v>12000000</v>
          </cell>
          <cell r="L2148">
            <v>0</v>
          </cell>
          <cell r="M2148">
            <v>9999</v>
          </cell>
        </row>
        <row r="2149">
          <cell r="K2149">
            <v>11288800</v>
          </cell>
          <cell r="L2149">
            <v>0</v>
          </cell>
          <cell r="M2149">
            <v>9999</v>
          </cell>
        </row>
        <row r="2150">
          <cell r="K2150">
            <v>9627320</v>
          </cell>
          <cell r="L2150">
            <v>0</v>
          </cell>
          <cell r="M2150">
            <v>9999</v>
          </cell>
        </row>
        <row r="2151">
          <cell r="K2151">
            <v>5000000</v>
          </cell>
          <cell r="L2151">
            <v>0</v>
          </cell>
          <cell r="M2151">
            <v>9999</v>
          </cell>
        </row>
        <row r="2152">
          <cell r="K2152">
            <v>3000000</v>
          </cell>
          <cell r="L2152">
            <v>0</v>
          </cell>
          <cell r="M2152">
            <v>9999</v>
          </cell>
        </row>
        <row r="2153">
          <cell r="K2153">
            <v>459725</v>
          </cell>
          <cell r="L2153">
            <v>0</v>
          </cell>
          <cell r="M2153">
            <v>9999</v>
          </cell>
        </row>
        <row r="2154">
          <cell r="K2154">
            <v>243000000</v>
          </cell>
          <cell r="L2154">
            <v>0</v>
          </cell>
          <cell r="M2154">
            <v>9999</v>
          </cell>
        </row>
        <row r="2155">
          <cell r="K2155">
            <v>242000000</v>
          </cell>
          <cell r="L2155">
            <v>0</v>
          </cell>
          <cell r="M2155">
            <v>9999</v>
          </cell>
        </row>
        <row r="2156">
          <cell r="K2156">
            <v>230000000</v>
          </cell>
          <cell r="L2156">
            <v>0</v>
          </cell>
          <cell r="M2156">
            <v>9999</v>
          </cell>
        </row>
        <row r="2157">
          <cell r="K2157">
            <v>226000000</v>
          </cell>
          <cell r="L2157">
            <v>0</v>
          </cell>
          <cell r="M2157">
            <v>9999</v>
          </cell>
        </row>
        <row r="2158">
          <cell r="K2158">
            <v>214000000</v>
          </cell>
          <cell r="L2158">
            <v>0</v>
          </cell>
          <cell r="M2158">
            <v>9999</v>
          </cell>
        </row>
        <row r="2159">
          <cell r="K2159">
            <v>204500000</v>
          </cell>
          <cell r="L2159">
            <v>0</v>
          </cell>
          <cell r="M2159">
            <v>9999</v>
          </cell>
        </row>
        <row r="2160">
          <cell r="K2160">
            <v>202000000</v>
          </cell>
          <cell r="L2160">
            <v>0</v>
          </cell>
          <cell r="M2160">
            <v>9999</v>
          </cell>
        </row>
        <row r="2161">
          <cell r="K2161">
            <v>200000000</v>
          </cell>
          <cell r="L2161">
            <v>0</v>
          </cell>
          <cell r="M2161">
            <v>9999</v>
          </cell>
        </row>
        <row r="2162">
          <cell r="K2162">
            <v>179000000</v>
          </cell>
          <cell r="L2162">
            <v>0</v>
          </cell>
          <cell r="M2162">
            <v>9999</v>
          </cell>
        </row>
        <row r="2163">
          <cell r="K2163">
            <v>166500000</v>
          </cell>
          <cell r="L2163">
            <v>0</v>
          </cell>
          <cell r="M2163">
            <v>9999</v>
          </cell>
        </row>
        <row r="2164">
          <cell r="K2164">
            <v>160900000</v>
          </cell>
          <cell r="L2164">
            <v>0</v>
          </cell>
          <cell r="M2164">
            <v>9999</v>
          </cell>
        </row>
        <row r="2165">
          <cell r="K2165">
            <v>160000000</v>
          </cell>
          <cell r="L2165">
            <v>0</v>
          </cell>
          <cell r="M2165">
            <v>9999</v>
          </cell>
        </row>
        <row r="2166">
          <cell r="K2166">
            <v>156000000</v>
          </cell>
          <cell r="L2166">
            <v>0</v>
          </cell>
          <cell r="M2166">
            <v>9999</v>
          </cell>
        </row>
        <row r="2167">
          <cell r="K2167">
            <v>150000000</v>
          </cell>
          <cell r="L2167">
            <v>0</v>
          </cell>
          <cell r="M2167">
            <v>9999</v>
          </cell>
        </row>
        <row r="2168">
          <cell r="K2168">
            <v>150000000</v>
          </cell>
          <cell r="L2168">
            <v>0</v>
          </cell>
          <cell r="M2168">
            <v>9999</v>
          </cell>
        </row>
        <row r="2169">
          <cell r="K2169">
            <v>142000000</v>
          </cell>
          <cell r="L2169">
            <v>0</v>
          </cell>
          <cell r="M2169">
            <v>9999</v>
          </cell>
        </row>
        <row r="2170">
          <cell r="K2170">
            <v>138000000</v>
          </cell>
          <cell r="L2170">
            <v>0</v>
          </cell>
          <cell r="M2170">
            <v>9999</v>
          </cell>
        </row>
        <row r="2171">
          <cell r="K2171">
            <v>120000000</v>
          </cell>
          <cell r="L2171">
            <v>0</v>
          </cell>
          <cell r="M2171">
            <v>9999</v>
          </cell>
        </row>
        <row r="2172">
          <cell r="K2172">
            <v>118000000</v>
          </cell>
          <cell r="L2172">
            <v>0</v>
          </cell>
          <cell r="M2172">
            <v>9999</v>
          </cell>
        </row>
        <row r="2173">
          <cell r="K2173">
            <v>112000000</v>
          </cell>
          <cell r="L2173">
            <v>0</v>
          </cell>
          <cell r="M2173">
            <v>9999</v>
          </cell>
        </row>
        <row r="2174">
          <cell r="K2174">
            <v>110000000</v>
          </cell>
          <cell r="L2174">
            <v>0</v>
          </cell>
          <cell r="M2174">
            <v>9999</v>
          </cell>
        </row>
        <row r="2175">
          <cell r="K2175">
            <v>109000000</v>
          </cell>
          <cell r="L2175">
            <v>0</v>
          </cell>
          <cell r="M2175">
            <v>9999</v>
          </cell>
        </row>
        <row r="2176">
          <cell r="K2176">
            <v>108500000</v>
          </cell>
          <cell r="L2176">
            <v>0</v>
          </cell>
          <cell r="M2176">
            <v>9999</v>
          </cell>
        </row>
        <row r="2177">
          <cell r="K2177">
            <v>107000000</v>
          </cell>
          <cell r="L2177">
            <v>0</v>
          </cell>
          <cell r="M2177">
            <v>9999</v>
          </cell>
        </row>
        <row r="2178">
          <cell r="K2178">
            <v>100000000</v>
          </cell>
          <cell r="L2178">
            <v>0</v>
          </cell>
          <cell r="M2178">
            <v>9999</v>
          </cell>
        </row>
        <row r="2179">
          <cell r="K2179">
            <v>100000000</v>
          </cell>
          <cell r="L2179">
            <v>0</v>
          </cell>
          <cell r="M2179">
            <v>9999</v>
          </cell>
        </row>
        <row r="2180">
          <cell r="K2180">
            <v>100000000</v>
          </cell>
          <cell r="L2180">
            <v>0</v>
          </cell>
          <cell r="M2180">
            <v>9999</v>
          </cell>
        </row>
        <row r="2181">
          <cell r="K2181">
            <v>98000000</v>
          </cell>
          <cell r="L2181">
            <v>0</v>
          </cell>
          <cell r="M2181">
            <v>9999</v>
          </cell>
        </row>
        <row r="2182">
          <cell r="K2182">
            <v>90000000</v>
          </cell>
          <cell r="L2182">
            <v>0</v>
          </cell>
          <cell r="M2182">
            <v>9999</v>
          </cell>
        </row>
        <row r="2183">
          <cell r="K2183">
            <v>88000000</v>
          </cell>
          <cell r="L2183">
            <v>0</v>
          </cell>
          <cell r="M2183">
            <v>9999</v>
          </cell>
        </row>
        <row r="2184">
          <cell r="K2184">
            <v>82000000</v>
          </cell>
          <cell r="L2184">
            <v>0</v>
          </cell>
          <cell r="M2184">
            <v>9999</v>
          </cell>
        </row>
        <row r="2185">
          <cell r="K2185">
            <v>80000000</v>
          </cell>
          <cell r="L2185">
            <v>0</v>
          </cell>
          <cell r="M2185">
            <v>9999</v>
          </cell>
        </row>
        <row r="2186">
          <cell r="K2186">
            <v>76000000</v>
          </cell>
          <cell r="L2186">
            <v>0</v>
          </cell>
          <cell r="M2186">
            <v>9999</v>
          </cell>
        </row>
        <row r="2187">
          <cell r="K2187">
            <v>74000000</v>
          </cell>
          <cell r="L2187">
            <v>0</v>
          </cell>
          <cell r="M2187">
            <v>9999</v>
          </cell>
        </row>
        <row r="2188">
          <cell r="K2188">
            <v>70000000</v>
          </cell>
          <cell r="L2188">
            <v>0</v>
          </cell>
          <cell r="M2188">
            <v>9999</v>
          </cell>
        </row>
        <row r="2189">
          <cell r="K2189">
            <v>60000000</v>
          </cell>
          <cell r="L2189">
            <v>0</v>
          </cell>
          <cell r="M2189">
            <v>9999</v>
          </cell>
        </row>
        <row r="2190">
          <cell r="K2190">
            <v>60000000</v>
          </cell>
          <cell r="L2190">
            <v>0</v>
          </cell>
          <cell r="M2190">
            <v>9999</v>
          </cell>
        </row>
        <row r="2191">
          <cell r="K2191">
            <v>60000000</v>
          </cell>
          <cell r="L2191">
            <v>0</v>
          </cell>
          <cell r="M2191">
            <v>9999</v>
          </cell>
        </row>
        <row r="2192">
          <cell r="K2192">
            <v>59000000</v>
          </cell>
          <cell r="L2192">
            <v>0</v>
          </cell>
          <cell r="M2192">
            <v>9999</v>
          </cell>
        </row>
        <row r="2193">
          <cell r="K2193">
            <v>58500000</v>
          </cell>
          <cell r="L2193">
            <v>0</v>
          </cell>
          <cell r="M2193">
            <v>9999</v>
          </cell>
        </row>
        <row r="2194">
          <cell r="K2194">
            <v>58000000</v>
          </cell>
          <cell r="L2194">
            <v>0</v>
          </cell>
          <cell r="M2194">
            <v>9999</v>
          </cell>
        </row>
        <row r="2195">
          <cell r="K2195">
            <v>56500000</v>
          </cell>
          <cell r="L2195">
            <v>0</v>
          </cell>
          <cell r="M2195">
            <v>9999</v>
          </cell>
        </row>
        <row r="2196">
          <cell r="K2196">
            <v>55000000</v>
          </cell>
          <cell r="L2196">
            <v>0</v>
          </cell>
          <cell r="M2196">
            <v>9999</v>
          </cell>
        </row>
        <row r="2197">
          <cell r="K2197">
            <v>54000000</v>
          </cell>
          <cell r="L2197">
            <v>0</v>
          </cell>
          <cell r="M2197">
            <v>9999</v>
          </cell>
        </row>
        <row r="2198">
          <cell r="K2198">
            <v>53000000</v>
          </cell>
          <cell r="L2198">
            <v>0</v>
          </cell>
          <cell r="M2198">
            <v>9999</v>
          </cell>
        </row>
        <row r="2199">
          <cell r="K2199">
            <v>53000000</v>
          </cell>
          <cell r="L2199">
            <v>0</v>
          </cell>
          <cell r="M2199">
            <v>9999</v>
          </cell>
        </row>
        <row r="2200">
          <cell r="K2200">
            <v>52500000</v>
          </cell>
          <cell r="L2200">
            <v>0</v>
          </cell>
          <cell r="M2200">
            <v>9999</v>
          </cell>
        </row>
        <row r="2201">
          <cell r="K2201">
            <v>50000000</v>
          </cell>
          <cell r="L2201">
            <v>0</v>
          </cell>
          <cell r="M2201">
            <v>9999</v>
          </cell>
        </row>
        <row r="2202">
          <cell r="K2202">
            <v>50000000</v>
          </cell>
          <cell r="L2202">
            <v>0</v>
          </cell>
          <cell r="M2202">
            <v>9999</v>
          </cell>
        </row>
        <row r="2203">
          <cell r="K2203">
            <v>50000000</v>
          </cell>
          <cell r="L2203">
            <v>0</v>
          </cell>
          <cell r="M2203">
            <v>9999</v>
          </cell>
        </row>
        <row r="2204">
          <cell r="K2204">
            <v>50000000</v>
          </cell>
          <cell r="L2204">
            <v>0</v>
          </cell>
          <cell r="M2204">
            <v>9999</v>
          </cell>
        </row>
        <row r="2205">
          <cell r="K2205">
            <v>50000000</v>
          </cell>
          <cell r="L2205">
            <v>0</v>
          </cell>
          <cell r="M2205">
            <v>9999</v>
          </cell>
        </row>
        <row r="2206">
          <cell r="K2206">
            <v>47500000</v>
          </cell>
          <cell r="L2206">
            <v>0</v>
          </cell>
          <cell r="M2206">
            <v>9999</v>
          </cell>
        </row>
        <row r="2207">
          <cell r="K2207">
            <v>47000000</v>
          </cell>
          <cell r="L2207">
            <v>0</v>
          </cell>
          <cell r="M2207">
            <v>9999</v>
          </cell>
        </row>
        <row r="2208">
          <cell r="K2208">
            <v>46000000</v>
          </cell>
          <cell r="L2208">
            <v>0</v>
          </cell>
          <cell r="M2208">
            <v>9999</v>
          </cell>
        </row>
        <row r="2209">
          <cell r="K2209">
            <v>44600000</v>
          </cell>
          <cell r="L2209">
            <v>0</v>
          </cell>
          <cell r="M2209">
            <v>9999</v>
          </cell>
        </row>
        <row r="2210">
          <cell r="K2210">
            <v>44500000</v>
          </cell>
          <cell r="L2210">
            <v>0</v>
          </cell>
          <cell r="M2210">
            <v>9999</v>
          </cell>
        </row>
        <row r="2211">
          <cell r="K2211">
            <v>44000000</v>
          </cell>
          <cell r="L2211">
            <v>0</v>
          </cell>
          <cell r="M2211">
            <v>9999</v>
          </cell>
        </row>
        <row r="2212">
          <cell r="K2212">
            <v>43500000</v>
          </cell>
          <cell r="L2212">
            <v>0</v>
          </cell>
          <cell r="M2212">
            <v>9999</v>
          </cell>
        </row>
        <row r="2213">
          <cell r="K2213">
            <v>42000000</v>
          </cell>
          <cell r="L2213">
            <v>0</v>
          </cell>
          <cell r="M2213">
            <v>9999</v>
          </cell>
        </row>
        <row r="2214">
          <cell r="K2214">
            <v>40000000</v>
          </cell>
          <cell r="L2214">
            <v>0</v>
          </cell>
          <cell r="M2214">
            <v>9999</v>
          </cell>
        </row>
        <row r="2215">
          <cell r="K2215">
            <v>37000000</v>
          </cell>
          <cell r="L2215">
            <v>0</v>
          </cell>
          <cell r="M2215">
            <v>9999</v>
          </cell>
        </row>
        <row r="2216">
          <cell r="K2216">
            <v>34000000</v>
          </cell>
          <cell r="L2216">
            <v>0</v>
          </cell>
          <cell r="M2216">
            <v>9999</v>
          </cell>
        </row>
        <row r="2217">
          <cell r="K2217">
            <v>33300000</v>
          </cell>
          <cell r="L2217">
            <v>0</v>
          </cell>
          <cell r="M2217">
            <v>9999</v>
          </cell>
        </row>
        <row r="2218">
          <cell r="K2218">
            <v>30000000</v>
          </cell>
          <cell r="L2218">
            <v>0</v>
          </cell>
          <cell r="M2218">
            <v>9999</v>
          </cell>
        </row>
        <row r="2219">
          <cell r="K2219">
            <v>29500000</v>
          </cell>
          <cell r="L2219">
            <v>0</v>
          </cell>
          <cell r="M2219">
            <v>9999</v>
          </cell>
        </row>
        <row r="2220">
          <cell r="K2220">
            <v>27500000</v>
          </cell>
          <cell r="L2220">
            <v>0</v>
          </cell>
          <cell r="M2220">
            <v>9999</v>
          </cell>
        </row>
        <row r="2221">
          <cell r="K2221">
            <v>27000000</v>
          </cell>
          <cell r="L2221">
            <v>0</v>
          </cell>
          <cell r="M2221">
            <v>9999</v>
          </cell>
        </row>
        <row r="2222">
          <cell r="K2222">
            <v>25000000</v>
          </cell>
          <cell r="L2222">
            <v>0</v>
          </cell>
          <cell r="M2222">
            <v>9999</v>
          </cell>
        </row>
        <row r="2223">
          <cell r="K2223">
            <v>24000000</v>
          </cell>
          <cell r="L2223">
            <v>0</v>
          </cell>
          <cell r="M2223">
            <v>9999</v>
          </cell>
        </row>
        <row r="2224">
          <cell r="K2224">
            <v>24000000</v>
          </cell>
          <cell r="L2224">
            <v>0</v>
          </cell>
          <cell r="M2224">
            <v>9999</v>
          </cell>
        </row>
        <row r="2225">
          <cell r="K2225">
            <v>24000000</v>
          </cell>
          <cell r="L2225">
            <v>0</v>
          </cell>
          <cell r="M2225">
            <v>9999</v>
          </cell>
        </row>
        <row r="2226">
          <cell r="K2226">
            <v>23000000</v>
          </cell>
          <cell r="L2226">
            <v>0</v>
          </cell>
          <cell r="M2226">
            <v>9999</v>
          </cell>
        </row>
        <row r="2227">
          <cell r="K2227">
            <v>22000000</v>
          </cell>
          <cell r="L2227">
            <v>0</v>
          </cell>
          <cell r="M2227">
            <v>9999</v>
          </cell>
        </row>
        <row r="2228">
          <cell r="K2228">
            <v>20000000</v>
          </cell>
          <cell r="L2228">
            <v>0</v>
          </cell>
          <cell r="M2228">
            <v>9999</v>
          </cell>
        </row>
        <row r="2229">
          <cell r="K2229">
            <v>20000000</v>
          </cell>
          <cell r="L2229">
            <v>0</v>
          </cell>
          <cell r="M2229">
            <v>9999</v>
          </cell>
        </row>
        <row r="2230">
          <cell r="K2230">
            <v>20000000</v>
          </cell>
          <cell r="L2230">
            <v>0</v>
          </cell>
          <cell r="M2230">
            <v>9999</v>
          </cell>
        </row>
        <row r="2231">
          <cell r="K2231">
            <v>20000000</v>
          </cell>
          <cell r="L2231">
            <v>0</v>
          </cell>
          <cell r="M2231">
            <v>9999</v>
          </cell>
        </row>
        <row r="2232">
          <cell r="K2232">
            <v>20000000</v>
          </cell>
          <cell r="L2232">
            <v>0</v>
          </cell>
          <cell r="M2232">
            <v>9999</v>
          </cell>
        </row>
        <row r="2233">
          <cell r="K2233">
            <v>19000000</v>
          </cell>
          <cell r="L2233">
            <v>0</v>
          </cell>
          <cell r="M2233">
            <v>9999</v>
          </cell>
        </row>
        <row r="2234">
          <cell r="K2234">
            <v>18700000</v>
          </cell>
          <cell r="L2234">
            <v>0</v>
          </cell>
          <cell r="M2234">
            <v>9999</v>
          </cell>
        </row>
        <row r="2235">
          <cell r="K2235">
            <v>15000000</v>
          </cell>
          <cell r="L2235">
            <v>0</v>
          </cell>
          <cell r="M2235">
            <v>9999</v>
          </cell>
        </row>
        <row r="2236">
          <cell r="K2236">
            <v>14500000</v>
          </cell>
          <cell r="L2236">
            <v>0</v>
          </cell>
          <cell r="M2236">
            <v>9999</v>
          </cell>
        </row>
        <row r="2237">
          <cell r="K2237">
            <v>14300000</v>
          </cell>
          <cell r="L2237">
            <v>0</v>
          </cell>
          <cell r="M2237">
            <v>9999</v>
          </cell>
        </row>
        <row r="2238">
          <cell r="K2238">
            <v>14000000</v>
          </cell>
          <cell r="L2238">
            <v>0</v>
          </cell>
          <cell r="M2238">
            <v>9999</v>
          </cell>
        </row>
        <row r="2239">
          <cell r="K2239">
            <v>12000000</v>
          </cell>
          <cell r="L2239">
            <v>0</v>
          </cell>
          <cell r="M2239">
            <v>9999</v>
          </cell>
        </row>
        <row r="2240">
          <cell r="K2240">
            <v>12000000</v>
          </cell>
          <cell r="L2240">
            <v>0</v>
          </cell>
          <cell r="M2240">
            <v>9999</v>
          </cell>
        </row>
        <row r="2241">
          <cell r="K2241">
            <v>11100000</v>
          </cell>
          <cell r="L2241">
            <v>0</v>
          </cell>
          <cell r="M2241">
            <v>9999</v>
          </cell>
        </row>
        <row r="2242">
          <cell r="K2242">
            <v>11000000</v>
          </cell>
          <cell r="L2242">
            <v>0</v>
          </cell>
          <cell r="M2242">
            <v>9999</v>
          </cell>
        </row>
        <row r="2243">
          <cell r="K2243">
            <v>10000000</v>
          </cell>
          <cell r="L2243">
            <v>0</v>
          </cell>
          <cell r="M2243">
            <v>9999</v>
          </cell>
        </row>
        <row r="2244">
          <cell r="K2244">
            <v>10000000</v>
          </cell>
          <cell r="L2244">
            <v>0</v>
          </cell>
          <cell r="M2244">
            <v>9999</v>
          </cell>
        </row>
        <row r="2245">
          <cell r="K2245">
            <v>10000000</v>
          </cell>
          <cell r="L2245">
            <v>0</v>
          </cell>
          <cell r="M2245">
            <v>9999</v>
          </cell>
        </row>
        <row r="2246">
          <cell r="K2246">
            <v>10000000</v>
          </cell>
          <cell r="L2246">
            <v>0</v>
          </cell>
          <cell r="M2246">
            <v>9999</v>
          </cell>
        </row>
        <row r="2247">
          <cell r="K2247">
            <v>10000000</v>
          </cell>
          <cell r="L2247">
            <v>0</v>
          </cell>
          <cell r="M2247">
            <v>9999</v>
          </cell>
        </row>
        <row r="2248">
          <cell r="K2248">
            <v>10000000</v>
          </cell>
          <cell r="L2248">
            <v>0</v>
          </cell>
          <cell r="M2248">
            <v>9999</v>
          </cell>
        </row>
        <row r="2249">
          <cell r="K2249">
            <v>10000000</v>
          </cell>
          <cell r="L2249">
            <v>0</v>
          </cell>
          <cell r="M2249">
            <v>9999</v>
          </cell>
        </row>
        <row r="2250">
          <cell r="K2250">
            <v>9000000</v>
          </cell>
          <cell r="L2250">
            <v>0</v>
          </cell>
          <cell r="M2250">
            <v>9999</v>
          </cell>
        </row>
        <row r="2251">
          <cell r="K2251">
            <v>9000000</v>
          </cell>
          <cell r="L2251">
            <v>0</v>
          </cell>
          <cell r="M2251">
            <v>9999</v>
          </cell>
        </row>
        <row r="2252">
          <cell r="K2252">
            <v>9000000</v>
          </cell>
          <cell r="L2252">
            <v>0</v>
          </cell>
          <cell r="M2252">
            <v>9999</v>
          </cell>
        </row>
        <row r="2253">
          <cell r="K2253">
            <v>9000000</v>
          </cell>
          <cell r="L2253">
            <v>0</v>
          </cell>
          <cell r="M2253">
            <v>9999</v>
          </cell>
        </row>
        <row r="2254">
          <cell r="K2254">
            <v>8000000</v>
          </cell>
          <cell r="L2254">
            <v>0</v>
          </cell>
          <cell r="M2254">
            <v>9999</v>
          </cell>
        </row>
        <row r="2255">
          <cell r="K2255">
            <v>8000000</v>
          </cell>
          <cell r="L2255">
            <v>0</v>
          </cell>
          <cell r="M2255">
            <v>9999</v>
          </cell>
        </row>
        <row r="2256">
          <cell r="K2256">
            <v>8000000</v>
          </cell>
          <cell r="L2256">
            <v>0</v>
          </cell>
          <cell r="M2256">
            <v>9999</v>
          </cell>
        </row>
        <row r="2257">
          <cell r="K2257">
            <v>7500000</v>
          </cell>
          <cell r="L2257">
            <v>0</v>
          </cell>
          <cell r="M2257">
            <v>9999</v>
          </cell>
        </row>
        <row r="2258">
          <cell r="K2258">
            <v>7250000</v>
          </cell>
          <cell r="L2258">
            <v>0</v>
          </cell>
          <cell r="M2258">
            <v>9999</v>
          </cell>
        </row>
        <row r="2259">
          <cell r="K2259">
            <v>7000000</v>
          </cell>
          <cell r="L2259">
            <v>0</v>
          </cell>
          <cell r="M2259">
            <v>9999</v>
          </cell>
        </row>
        <row r="2260">
          <cell r="K2260">
            <v>7000000</v>
          </cell>
          <cell r="L2260">
            <v>0</v>
          </cell>
          <cell r="M2260">
            <v>9999</v>
          </cell>
        </row>
        <row r="2261">
          <cell r="K2261">
            <v>7000000</v>
          </cell>
          <cell r="L2261">
            <v>0</v>
          </cell>
          <cell r="M2261">
            <v>9999</v>
          </cell>
        </row>
        <row r="2262">
          <cell r="K2262">
            <v>7000000</v>
          </cell>
          <cell r="L2262">
            <v>0</v>
          </cell>
          <cell r="M2262">
            <v>9999</v>
          </cell>
        </row>
        <row r="2263">
          <cell r="K2263">
            <v>7000000</v>
          </cell>
          <cell r="L2263">
            <v>0</v>
          </cell>
          <cell r="M2263">
            <v>9999</v>
          </cell>
        </row>
        <row r="2264">
          <cell r="K2264">
            <v>7000000</v>
          </cell>
          <cell r="L2264">
            <v>0</v>
          </cell>
          <cell r="M2264">
            <v>9999</v>
          </cell>
        </row>
        <row r="2265">
          <cell r="K2265">
            <v>7000000</v>
          </cell>
          <cell r="L2265">
            <v>0</v>
          </cell>
          <cell r="M2265">
            <v>9999</v>
          </cell>
        </row>
        <row r="2266">
          <cell r="K2266">
            <v>7000000</v>
          </cell>
          <cell r="L2266">
            <v>0</v>
          </cell>
          <cell r="M2266">
            <v>9999</v>
          </cell>
        </row>
        <row r="2267">
          <cell r="K2267">
            <v>7000000</v>
          </cell>
          <cell r="L2267">
            <v>0</v>
          </cell>
          <cell r="M2267">
            <v>9999</v>
          </cell>
        </row>
        <row r="2268">
          <cell r="K2268">
            <v>7000000</v>
          </cell>
          <cell r="L2268">
            <v>0</v>
          </cell>
          <cell r="M2268">
            <v>9999</v>
          </cell>
        </row>
        <row r="2269">
          <cell r="K2269">
            <v>7000000</v>
          </cell>
          <cell r="L2269">
            <v>0</v>
          </cell>
          <cell r="M2269">
            <v>9999</v>
          </cell>
        </row>
        <row r="2270">
          <cell r="K2270">
            <v>7000000</v>
          </cell>
          <cell r="L2270">
            <v>0</v>
          </cell>
          <cell r="M2270">
            <v>9999</v>
          </cell>
        </row>
        <row r="2271">
          <cell r="K2271">
            <v>7000000</v>
          </cell>
          <cell r="L2271">
            <v>0</v>
          </cell>
          <cell r="M2271">
            <v>9999</v>
          </cell>
        </row>
        <row r="2272">
          <cell r="K2272">
            <v>7000000</v>
          </cell>
          <cell r="L2272">
            <v>0</v>
          </cell>
          <cell r="M2272">
            <v>9999</v>
          </cell>
        </row>
        <row r="2273">
          <cell r="K2273">
            <v>6500000</v>
          </cell>
          <cell r="L2273">
            <v>0</v>
          </cell>
          <cell r="M2273">
            <v>9999</v>
          </cell>
        </row>
        <row r="2274">
          <cell r="K2274">
            <v>6200000</v>
          </cell>
          <cell r="L2274">
            <v>0</v>
          </cell>
          <cell r="M2274">
            <v>9999</v>
          </cell>
        </row>
        <row r="2275">
          <cell r="K2275">
            <v>6000000</v>
          </cell>
          <cell r="L2275">
            <v>0</v>
          </cell>
          <cell r="M2275">
            <v>9999</v>
          </cell>
        </row>
        <row r="2276">
          <cell r="K2276">
            <v>6000000</v>
          </cell>
          <cell r="L2276">
            <v>0</v>
          </cell>
          <cell r="M2276">
            <v>9999</v>
          </cell>
        </row>
        <row r="2277">
          <cell r="K2277">
            <v>6000000</v>
          </cell>
          <cell r="L2277">
            <v>0</v>
          </cell>
          <cell r="M2277">
            <v>9999</v>
          </cell>
        </row>
        <row r="2278">
          <cell r="K2278">
            <v>6000000</v>
          </cell>
          <cell r="L2278">
            <v>0</v>
          </cell>
          <cell r="M2278">
            <v>9999</v>
          </cell>
        </row>
        <row r="2279">
          <cell r="K2279">
            <v>6000000</v>
          </cell>
          <cell r="L2279">
            <v>0</v>
          </cell>
          <cell r="M2279">
            <v>9999</v>
          </cell>
        </row>
        <row r="2280">
          <cell r="K2280">
            <v>6000000</v>
          </cell>
          <cell r="L2280">
            <v>0</v>
          </cell>
          <cell r="M2280">
            <v>9999</v>
          </cell>
        </row>
        <row r="2281">
          <cell r="K2281">
            <v>5900000</v>
          </cell>
          <cell r="L2281">
            <v>0</v>
          </cell>
          <cell r="M2281">
            <v>9999</v>
          </cell>
        </row>
        <row r="2282">
          <cell r="K2282">
            <v>5700000</v>
          </cell>
          <cell r="L2282">
            <v>0</v>
          </cell>
          <cell r="M2282">
            <v>9999</v>
          </cell>
        </row>
        <row r="2283">
          <cell r="K2283">
            <v>5600000</v>
          </cell>
          <cell r="L2283">
            <v>0</v>
          </cell>
          <cell r="M2283">
            <v>9999</v>
          </cell>
        </row>
        <row r="2284">
          <cell r="K2284">
            <v>5600000</v>
          </cell>
          <cell r="L2284">
            <v>0</v>
          </cell>
          <cell r="M2284">
            <v>9999</v>
          </cell>
        </row>
        <row r="2285">
          <cell r="K2285">
            <v>5500000</v>
          </cell>
          <cell r="L2285">
            <v>0</v>
          </cell>
          <cell r="M2285">
            <v>9999</v>
          </cell>
        </row>
        <row r="2286">
          <cell r="K2286">
            <v>5500000</v>
          </cell>
          <cell r="L2286">
            <v>0</v>
          </cell>
          <cell r="M2286">
            <v>9999</v>
          </cell>
        </row>
        <row r="2287">
          <cell r="K2287">
            <v>5500000</v>
          </cell>
          <cell r="L2287">
            <v>0</v>
          </cell>
          <cell r="M2287">
            <v>9999</v>
          </cell>
        </row>
        <row r="2288">
          <cell r="K2288">
            <v>5500000</v>
          </cell>
          <cell r="L2288">
            <v>0</v>
          </cell>
          <cell r="M2288">
            <v>9999</v>
          </cell>
        </row>
        <row r="2289">
          <cell r="K2289">
            <v>5000000</v>
          </cell>
          <cell r="L2289">
            <v>0</v>
          </cell>
          <cell r="M2289">
            <v>9999</v>
          </cell>
        </row>
        <row r="2290">
          <cell r="K2290">
            <v>5000000</v>
          </cell>
          <cell r="L2290">
            <v>0</v>
          </cell>
          <cell r="M2290">
            <v>9999</v>
          </cell>
        </row>
        <row r="2291">
          <cell r="K2291">
            <v>5000000</v>
          </cell>
          <cell r="L2291">
            <v>0</v>
          </cell>
          <cell r="M2291">
            <v>9999</v>
          </cell>
        </row>
        <row r="2292">
          <cell r="K2292">
            <v>5000000</v>
          </cell>
          <cell r="L2292">
            <v>0</v>
          </cell>
          <cell r="M2292">
            <v>9999</v>
          </cell>
        </row>
        <row r="2293">
          <cell r="K2293">
            <v>5000000</v>
          </cell>
          <cell r="L2293">
            <v>0</v>
          </cell>
          <cell r="M2293">
            <v>9999</v>
          </cell>
        </row>
        <row r="2294">
          <cell r="K2294">
            <v>5000000</v>
          </cell>
          <cell r="L2294">
            <v>0</v>
          </cell>
          <cell r="M2294">
            <v>9999</v>
          </cell>
        </row>
        <row r="2295">
          <cell r="K2295">
            <v>5000000</v>
          </cell>
          <cell r="L2295">
            <v>0</v>
          </cell>
          <cell r="M2295">
            <v>9999</v>
          </cell>
        </row>
        <row r="2296">
          <cell r="K2296">
            <v>5000000</v>
          </cell>
          <cell r="L2296">
            <v>0</v>
          </cell>
          <cell r="M2296">
            <v>9999</v>
          </cell>
        </row>
        <row r="2297">
          <cell r="K2297">
            <v>5000000</v>
          </cell>
          <cell r="L2297">
            <v>0</v>
          </cell>
          <cell r="M2297">
            <v>9999</v>
          </cell>
        </row>
        <row r="2298">
          <cell r="K2298">
            <v>5000000</v>
          </cell>
          <cell r="L2298">
            <v>0</v>
          </cell>
          <cell r="M2298">
            <v>9999</v>
          </cell>
        </row>
        <row r="2299">
          <cell r="K2299">
            <v>5000000</v>
          </cell>
          <cell r="L2299">
            <v>0</v>
          </cell>
          <cell r="M2299">
            <v>9999</v>
          </cell>
        </row>
        <row r="2300">
          <cell r="K2300">
            <v>5000000</v>
          </cell>
          <cell r="L2300">
            <v>0</v>
          </cell>
          <cell r="M2300">
            <v>9999</v>
          </cell>
        </row>
        <row r="2301">
          <cell r="K2301">
            <v>5000000</v>
          </cell>
          <cell r="L2301">
            <v>0</v>
          </cell>
          <cell r="M2301">
            <v>9999</v>
          </cell>
        </row>
        <row r="2302">
          <cell r="K2302">
            <v>5000000</v>
          </cell>
          <cell r="L2302">
            <v>0</v>
          </cell>
          <cell r="M2302">
            <v>9999</v>
          </cell>
        </row>
        <row r="2303">
          <cell r="K2303">
            <v>5000000</v>
          </cell>
          <cell r="L2303">
            <v>0</v>
          </cell>
          <cell r="M2303">
            <v>9999</v>
          </cell>
        </row>
        <row r="2304">
          <cell r="K2304">
            <v>5000000</v>
          </cell>
          <cell r="L2304">
            <v>0</v>
          </cell>
          <cell r="M2304">
            <v>9999</v>
          </cell>
        </row>
        <row r="2305">
          <cell r="K2305">
            <v>5000000</v>
          </cell>
          <cell r="L2305">
            <v>0</v>
          </cell>
          <cell r="M2305">
            <v>9999</v>
          </cell>
        </row>
        <row r="2306">
          <cell r="K2306">
            <v>5000000</v>
          </cell>
          <cell r="L2306">
            <v>0</v>
          </cell>
          <cell r="M2306">
            <v>9999</v>
          </cell>
        </row>
        <row r="2307">
          <cell r="K2307">
            <v>5000000</v>
          </cell>
          <cell r="L2307">
            <v>0</v>
          </cell>
          <cell r="M2307">
            <v>9999</v>
          </cell>
        </row>
        <row r="2308">
          <cell r="K2308">
            <v>5000000</v>
          </cell>
          <cell r="L2308">
            <v>0</v>
          </cell>
          <cell r="M2308">
            <v>9999</v>
          </cell>
        </row>
        <row r="2309">
          <cell r="K2309">
            <v>5000000</v>
          </cell>
          <cell r="L2309">
            <v>0</v>
          </cell>
          <cell r="M2309">
            <v>9999</v>
          </cell>
        </row>
        <row r="2310">
          <cell r="K2310">
            <v>5000000</v>
          </cell>
          <cell r="L2310">
            <v>0</v>
          </cell>
          <cell r="M2310">
            <v>9999</v>
          </cell>
        </row>
        <row r="2311">
          <cell r="K2311">
            <v>5000000</v>
          </cell>
          <cell r="L2311">
            <v>0</v>
          </cell>
          <cell r="M2311">
            <v>9999</v>
          </cell>
        </row>
        <row r="2312">
          <cell r="K2312">
            <v>5000000</v>
          </cell>
          <cell r="L2312">
            <v>0</v>
          </cell>
          <cell r="M2312">
            <v>9999</v>
          </cell>
        </row>
        <row r="2313">
          <cell r="K2313">
            <v>5000000</v>
          </cell>
          <cell r="L2313">
            <v>0</v>
          </cell>
          <cell r="M2313">
            <v>9999</v>
          </cell>
        </row>
        <row r="2314">
          <cell r="K2314">
            <v>5000000</v>
          </cell>
          <cell r="L2314">
            <v>0</v>
          </cell>
          <cell r="M2314">
            <v>9999</v>
          </cell>
        </row>
        <row r="2315">
          <cell r="K2315">
            <v>5000000</v>
          </cell>
          <cell r="L2315">
            <v>0</v>
          </cell>
          <cell r="M2315">
            <v>9999</v>
          </cell>
        </row>
        <row r="2316">
          <cell r="K2316">
            <v>5000000</v>
          </cell>
          <cell r="L2316">
            <v>0</v>
          </cell>
          <cell r="M2316">
            <v>9999</v>
          </cell>
        </row>
        <row r="2317">
          <cell r="K2317">
            <v>5000000</v>
          </cell>
          <cell r="L2317">
            <v>0</v>
          </cell>
          <cell r="M2317">
            <v>9999</v>
          </cell>
        </row>
        <row r="2318">
          <cell r="K2318">
            <v>5000000</v>
          </cell>
          <cell r="L2318">
            <v>0</v>
          </cell>
          <cell r="M2318">
            <v>9999</v>
          </cell>
        </row>
        <row r="2319">
          <cell r="K2319">
            <v>5000000</v>
          </cell>
          <cell r="L2319">
            <v>0</v>
          </cell>
          <cell r="M2319">
            <v>9999</v>
          </cell>
        </row>
        <row r="2320">
          <cell r="K2320">
            <v>4500000</v>
          </cell>
          <cell r="L2320">
            <v>0</v>
          </cell>
          <cell r="M2320">
            <v>9999</v>
          </cell>
        </row>
        <row r="2321">
          <cell r="K2321">
            <v>4500000</v>
          </cell>
          <cell r="L2321">
            <v>0</v>
          </cell>
          <cell r="M2321">
            <v>9999</v>
          </cell>
        </row>
        <row r="2322">
          <cell r="K2322">
            <v>4500000</v>
          </cell>
          <cell r="L2322">
            <v>0</v>
          </cell>
          <cell r="M2322">
            <v>9999</v>
          </cell>
        </row>
        <row r="2323">
          <cell r="K2323">
            <v>4500000</v>
          </cell>
          <cell r="L2323">
            <v>0</v>
          </cell>
          <cell r="M2323">
            <v>9999</v>
          </cell>
        </row>
        <row r="2324">
          <cell r="K2324">
            <v>4500000</v>
          </cell>
          <cell r="L2324">
            <v>0</v>
          </cell>
          <cell r="M2324">
            <v>9999</v>
          </cell>
        </row>
        <row r="2325">
          <cell r="K2325">
            <v>4500000</v>
          </cell>
          <cell r="L2325">
            <v>0</v>
          </cell>
          <cell r="M2325">
            <v>9999</v>
          </cell>
        </row>
        <row r="2326">
          <cell r="K2326">
            <v>4500000</v>
          </cell>
          <cell r="L2326">
            <v>0</v>
          </cell>
          <cell r="M2326">
            <v>9999</v>
          </cell>
        </row>
        <row r="2327">
          <cell r="K2327">
            <v>4000000</v>
          </cell>
          <cell r="L2327">
            <v>0</v>
          </cell>
          <cell r="M2327">
            <v>9999</v>
          </cell>
        </row>
        <row r="2328">
          <cell r="K2328">
            <v>4000000</v>
          </cell>
          <cell r="L2328">
            <v>0</v>
          </cell>
          <cell r="M2328">
            <v>9999</v>
          </cell>
        </row>
        <row r="2329">
          <cell r="K2329">
            <v>4000000</v>
          </cell>
          <cell r="L2329">
            <v>0</v>
          </cell>
          <cell r="M2329">
            <v>9999</v>
          </cell>
        </row>
        <row r="2330">
          <cell r="K2330">
            <v>4000000</v>
          </cell>
          <cell r="L2330">
            <v>0</v>
          </cell>
          <cell r="M2330">
            <v>9999</v>
          </cell>
        </row>
        <row r="2331">
          <cell r="K2331">
            <v>4000000</v>
          </cell>
          <cell r="L2331">
            <v>0</v>
          </cell>
          <cell r="M2331">
            <v>9999</v>
          </cell>
        </row>
        <row r="2332">
          <cell r="K2332">
            <v>4000000</v>
          </cell>
          <cell r="L2332">
            <v>0</v>
          </cell>
          <cell r="M2332">
            <v>9999</v>
          </cell>
        </row>
        <row r="2333">
          <cell r="K2333">
            <v>4000000</v>
          </cell>
          <cell r="L2333">
            <v>0</v>
          </cell>
          <cell r="M2333">
            <v>9999</v>
          </cell>
        </row>
        <row r="2334">
          <cell r="K2334">
            <v>4000000</v>
          </cell>
          <cell r="L2334">
            <v>0</v>
          </cell>
          <cell r="M2334">
            <v>9999</v>
          </cell>
        </row>
        <row r="2335">
          <cell r="K2335">
            <v>4000000</v>
          </cell>
          <cell r="L2335">
            <v>0</v>
          </cell>
          <cell r="M2335">
            <v>9999</v>
          </cell>
        </row>
        <row r="2336">
          <cell r="K2336">
            <v>4000000</v>
          </cell>
          <cell r="L2336">
            <v>0</v>
          </cell>
          <cell r="M2336">
            <v>9999</v>
          </cell>
        </row>
        <row r="2337">
          <cell r="K2337">
            <v>4000000</v>
          </cell>
          <cell r="L2337">
            <v>0</v>
          </cell>
          <cell r="M2337">
            <v>9999</v>
          </cell>
        </row>
        <row r="2338">
          <cell r="K2338">
            <v>4000000</v>
          </cell>
          <cell r="L2338">
            <v>0</v>
          </cell>
          <cell r="M2338">
            <v>9999</v>
          </cell>
        </row>
        <row r="2339">
          <cell r="K2339">
            <v>3500000</v>
          </cell>
          <cell r="L2339">
            <v>0</v>
          </cell>
          <cell r="M2339">
            <v>9999</v>
          </cell>
        </row>
        <row r="2340">
          <cell r="K2340">
            <v>3500000</v>
          </cell>
          <cell r="L2340">
            <v>0</v>
          </cell>
          <cell r="M2340">
            <v>9999</v>
          </cell>
        </row>
        <row r="2341">
          <cell r="K2341">
            <v>3500000</v>
          </cell>
          <cell r="L2341">
            <v>0</v>
          </cell>
          <cell r="M2341">
            <v>9999</v>
          </cell>
        </row>
        <row r="2342">
          <cell r="K2342">
            <v>3500000</v>
          </cell>
          <cell r="L2342">
            <v>0</v>
          </cell>
          <cell r="M2342">
            <v>9999</v>
          </cell>
        </row>
        <row r="2343">
          <cell r="K2343">
            <v>3500000</v>
          </cell>
          <cell r="L2343">
            <v>0</v>
          </cell>
          <cell r="M2343">
            <v>9999</v>
          </cell>
        </row>
        <row r="2344">
          <cell r="K2344">
            <v>3000000</v>
          </cell>
          <cell r="L2344">
            <v>0</v>
          </cell>
          <cell r="M2344">
            <v>9999</v>
          </cell>
        </row>
        <row r="2345">
          <cell r="K2345">
            <v>3000000</v>
          </cell>
          <cell r="L2345">
            <v>0</v>
          </cell>
          <cell r="M2345">
            <v>9999</v>
          </cell>
        </row>
        <row r="2346">
          <cell r="K2346">
            <v>3000000</v>
          </cell>
          <cell r="L2346">
            <v>0</v>
          </cell>
          <cell r="M2346">
            <v>9999</v>
          </cell>
        </row>
        <row r="2347">
          <cell r="K2347">
            <v>3000000</v>
          </cell>
          <cell r="L2347">
            <v>0</v>
          </cell>
          <cell r="M2347">
            <v>9999</v>
          </cell>
        </row>
        <row r="2348">
          <cell r="K2348">
            <v>2500000</v>
          </cell>
          <cell r="L2348">
            <v>0</v>
          </cell>
          <cell r="M2348">
            <v>9999</v>
          </cell>
        </row>
        <row r="2349">
          <cell r="K2349">
            <v>2500000</v>
          </cell>
          <cell r="L2349">
            <v>0</v>
          </cell>
          <cell r="M2349">
            <v>9999</v>
          </cell>
        </row>
        <row r="2350">
          <cell r="K2350">
            <v>2000000</v>
          </cell>
          <cell r="L2350">
            <v>0</v>
          </cell>
          <cell r="M2350">
            <v>9999</v>
          </cell>
        </row>
        <row r="2351">
          <cell r="K2351">
            <v>2000000</v>
          </cell>
          <cell r="L2351">
            <v>0</v>
          </cell>
          <cell r="M2351">
            <v>9999</v>
          </cell>
        </row>
        <row r="2352">
          <cell r="K2352">
            <v>2000000</v>
          </cell>
          <cell r="L2352">
            <v>0</v>
          </cell>
          <cell r="M2352">
            <v>9999</v>
          </cell>
        </row>
        <row r="2353">
          <cell r="K2353">
            <v>2000000</v>
          </cell>
          <cell r="L2353">
            <v>0</v>
          </cell>
          <cell r="M2353">
            <v>9999</v>
          </cell>
        </row>
        <row r="2354">
          <cell r="K2354">
            <v>2000000</v>
          </cell>
          <cell r="L2354">
            <v>0</v>
          </cell>
          <cell r="M2354">
            <v>9999</v>
          </cell>
        </row>
        <row r="2355">
          <cell r="K2355">
            <v>2000000</v>
          </cell>
          <cell r="L2355">
            <v>0</v>
          </cell>
          <cell r="M2355">
            <v>9999</v>
          </cell>
        </row>
        <row r="2356">
          <cell r="K2356">
            <v>2000000</v>
          </cell>
          <cell r="L2356">
            <v>0</v>
          </cell>
          <cell r="M2356">
            <v>9999</v>
          </cell>
        </row>
        <row r="2357">
          <cell r="K2357">
            <v>2000000</v>
          </cell>
          <cell r="L2357">
            <v>0</v>
          </cell>
          <cell r="M2357">
            <v>9999</v>
          </cell>
        </row>
        <row r="2358">
          <cell r="K2358">
            <v>2000000</v>
          </cell>
          <cell r="L2358">
            <v>0</v>
          </cell>
          <cell r="M2358">
            <v>9999</v>
          </cell>
        </row>
        <row r="2359">
          <cell r="K2359">
            <v>2000000</v>
          </cell>
          <cell r="L2359">
            <v>0</v>
          </cell>
          <cell r="M2359">
            <v>9999</v>
          </cell>
        </row>
        <row r="2360">
          <cell r="K2360">
            <v>2000000</v>
          </cell>
          <cell r="L2360">
            <v>0</v>
          </cell>
          <cell r="M2360">
            <v>9999</v>
          </cell>
        </row>
        <row r="2361">
          <cell r="K2361">
            <v>2000000</v>
          </cell>
          <cell r="L2361">
            <v>0</v>
          </cell>
          <cell r="M2361">
            <v>9999</v>
          </cell>
        </row>
        <row r="2362">
          <cell r="K2362">
            <v>2000000</v>
          </cell>
          <cell r="L2362">
            <v>0</v>
          </cell>
          <cell r="M2362">
            <v>9999</v>
          </cell>
        </row>
        <row r="2363">
          <cell r="K2363">
            <v>2000000</v>
          </cell>
          <cell r="L2363">
            <v>0</v>
          </cell>
          <cell r="M2363">
            <v>9999</v>
          </cell>
        </row>
        <row r="2364">
          <cell r="K2364">
            <v>2000000</v>
          </cell>
          <cell r="L2364">
            <v>0</v>
          </cell>
          <cell r="M2364">
            <v>9999</v>
          </cell>
        </row>
        <row r="2365">
          <cell r="K2365">
            <v>1500000</v>
          </cell>
          <cell r="L2365">
            <v>0</v>
          </cell>
          <cell r="M2365">
            <v>9999</v>
          </cell>
        </row>
        <row r="2366">
          <cell r="K2366">
            <v>1000000</v>
          </cell>
          <cell r="L2366">
            <v>0</v>
          </cell>
          <cell r="M2366">
            <v>9999</v>
          </cell>
        </row>
        <row r="2367">
          <cell r="K2367">
            <v>0</v>
          </cell>
          <cell r="L2367">
            <v>93858828994</v>
          </cell>
          <cell r="M2367">
            <v>0</v>
          </cell>
        </row>
        <row r="2368">
          <cell r="K2368">
            <v>0</v>
          </cell>
          <cell r="L2368">
            <v>0</v>
          </cell>
        </row>
        <row r="2369">
          <cell r="K2369">
            <v>0</v>
          </cell>
          <cell r="L2369">
            <v>0</v>
          </cell>
        </row>
        <row r="2370">
          <cell r="K2370">
            <v>0</v>
          </cell>
          <cell r="L2370">
            <v>0</v>
          </cell>
        </row>
        <row r="2371">
          <cell r="K2371">
            <v>0</v>
          </cell>
          <cell r="L2371">
            <v>0</v>
          </cell>
        </row>
        <row r="2372">
          <cell r="K2372">
            <v>0</v>
          </cell>
          <cell r="L2372">
            <v>0</v>
          </cell>
        </row>
        <row r="2373">
          <cell r="K2373">
            <v>0</v>
          </cell>
          <cell r="L2373">
            <v>0</v>
          </cell>
        </row>
        <row r="2374">
          <cell r="K2374">
            <v>0</v>
          </cell>
          <cell r="L2374">
            <v>0</v>
          </cell>
        </row>
        <row r="2375">
          <cell r="K2375">
            <v>0</v>
          </cell>
          <cell r="L2375">
            <v>0</v>
          </cell>
        </row>
        <row r="2376">
          <cell r="K2376">
            <v>0</v>
          </cell>
          <cell r="L2376">
            <v>0</v>
          </cell>
        </row>
        <row r="2377">
          <cell r="K2377">
            <v>0</v>
          </cell>
          <cell r="L2377">
            <v>0</v>
          </cell>
        </row>
        <row r="2378">
          <cell r="K2378">
            <v>0</v>
          </cell>
          <cell r="L2378">
            <v>0</v>
          </cell>
        </row>
        <row r="2379">
          <cell r="K2379">
            <v>0</v>
          </cell>
          <cell r="L2379">
            <v>0</v>
          </cell>
        </row>
        <row r="2380">
          <cell r="K2380">
            <v>0</v>
          </cell>
          <cell r="L2380">
            <v>0</v>
          </cell>
        </row>
        <row r="2381">
          <cell r="K2381">
            <v>0</v>
          </cell>
          <cell r="L2381">
            <v>0</v>
          </cell>
        </row>
        <row r="2382">
          <cell r="K2382">
            <v>0</v>
          </cell>
          <cell r="L2382">
            <v>0</v>
          </cell>
        </row>
        <row r="2383">
          <cell r="K2383">
            <v>0</v>
          </cell>
          <cell r="L2383">
            <v>0</v>
          </cell>
        </row>
        <row r="2384">
          <cell r="K2384">
            <v>0</v>
          </cell>
          <cell r="L2384">
            <v>0</v>
          </cell>
        </row>
        <row r="2385">
          <cell r="K2385">
            <v>0</v>
          </cell>
          <cell r="L2385">
            <v>0</v>
          </cell>
        </row>
        <row r="2386">
          <cell r="K2386">
            <v>0</v>
          </cell>
          <cell r="L2386">
            <v>0</v>
          </cell>
        </row>
        <row r="2387">
          <cell r="K2387">
            <v>0</v>
          </cell>
          <cell r="L2387">
            <v>0</v>
          </cell>
        </row>
        <row r="2388">
          <cell r="K2388">
            <v>0</v>
          </cell>
          <cell r="L2388">
            <v>0</v>
          </cell>
        </row>
        <row r="2389">
          <cell r="K2389">
            <v>0</v>
          </cell>
          <cell r="L2389">
            <v>0</v>
          </cell>
        </row>
        <row r="2390">
          <cell r="K2390">
            <v>0</v>
          </cell>
          <cell r="L2390">
            <v>0</v>
          </cell>
        </row>
        <row r="2391">
          <cell r="K2391">
            <v>0</v>
          </cell>
          <cell r="L2391">
            <v>0</v>
          </cell>
        </row>
        <row r="2392">
          <cell r="K2392">
            <v>0</v>
          </cell>
          <cell r="L2392">
            <v>0</v>
          </cell>
        </row>
        <row r="2393">
          <cell r="K2393">
            <v>0</v>
          </cell>
          <cell r="L2393">
            <v>0</v>
          </cell>
        </row>
        <row r="2394">
          <cell r="K2394">
            <v>0</v>
          </cell>
          <cell r="L2394">
            <v>0</v>
          </cell>
        </row>
        <row r="2395">
          <cell r="K2395">
            <v>0</v>
          </cell>
          <cell r="L2395">
            <v>0</v>
          </cell>
        </row>
        <row r="2396">
          <cell r="K2396">
            <v>0</v>
          </cell>
          <cell r="L2396">
            <v>0</v>
          </cell>
        </row>
        <row r="2397">
          <cell r="K2397">
            <v>0</v>
          </cell>
          <cell r="L2397">
            <v>0</v>
          </cell>
        </row>
        <row r="2398">
          <cell r="K2398">
            <v>0</v>
          </cell>
          <cell r="L2398">
            <v>0</v>
          </cell>
        </row>
        <row r="2399">
          <cell r="K2399">
            <v>0</v>
          </cell>
          <cell r="L2399">
            <v>0</v>
          </cell>
        </row>
        <row r="2400">
          <cell r="K2400">
            <v>0</v>
          </cell>
          <cell r="L2400">
            <v>0</v>
          </cell>
        </row>
        <row r="2401">
          <cell r="K2401">
            <v>0</v>
          </cell>
          <cell r="L2401">
            <v>0</v>
          </cell>
        </row>
        <row r="2402">
          <cell r="K2402">
            <v>0</v>
          </cell>
          <cell r="L2402">
            <v>0</v>
          </cell>
        </row>
        <row r="2403">
          <cell r="K2403">
            <v>0</v>
          </cell>
          <cell r="L2403">
            <v>0</v>
          </cell>
        </row>
        <row r="2404">
          <cell r="K2404">
            <v>0</v>
          </cell>
          <cell r="L2404">
            <v>0</v>
          </cell>
        </row>
        <row r="2405">
          <cell r="K2405">
            <v>0</v>
          </cell>
          <cell r="L2405">
            <v>0</v>
          </cell>
        </row>
        <row r="2406">
          <cell r="K2406">
            <v>0</v>
          </cell>
          <cell r="L2406">
            <v>0</v>
          </cell>
        </row>
        <row r="2407">
          <cell r="K2407">
            <v>0</v>
          </cell>
          <cell r="L2407">
            <v>0</v>
          </cell>
        </row>
        <row r="2408">
          <cell r="K2408">
            <v>0</v>
          </cell>
          <cell r="L2408">
            <v>0</v>
          </cell>
        </row>
        <row r="2409">
          <cell r="K2409">
            <v>0</v>
          </cell>
          <cell r="L2409">
            <v>0</v>
          </cell>
        </row>
        <row r="2410">
          <cell r="K2410">
            <v>0</v>
          </cell>
          <cell r="L2410">
            <v>0</v>
          </cell>
        </row>
        <row r="2411">
          <cell r="K2411">
            <v>0</v>
          </cell>
          <cell r="L2411">
            <v>0</v>
          </cell>
        </row>
        <row r="2412">
          <cell r="K2412">
            <v>0</v>
          </cell>
          <cell r="L2412">
            <v>0</v>
          </cell>
        </row>
        <row r="2413">
          <cell r="K2413">
            <v>0</v>
          </cell>
          <cell r="L2413">
            <v>0</v>
          </cell>
        </row>
        <row r="2414">
          <cell r="K2414">
            <v>0</v>
          </cell>
          <cell r="L2414">
            <v>0</v>
          </cell>
        </row>
        <row r="2415">
          <cell r="K2415">
            <v>0</v>
          </cell>
          <cell r="L2415">
            <v>0</v>
          </cell>
        </row>
        <row r="2416">
          <cell r="K2416">
            <v>0</v>
          </cell>
          <cell r="L2416">
            <v>0</v>
          </cell>
        </row>
        <row r="2417">
          <cell r="K2417">
            <v>0</v>
          </cell>
          <cell r="L2417">
            <v>0</v>
          </cell>
        </row>
        <row r="2418">
          <cell r="K2418">
            <v>0</v>
          </cell>
          <cell r="L2418">
            <v>0</v>
          </cell>
        </row>
        <row r="2419">
          <cell r="K2419">
            <v>0</v>
          </cell>
          <cell r="L2419">
            <v>0</v>
          </cell>
        </row>
        <row r="2420">
          <cell r="K2420">
            <v>0</v>
          </cell>
          <cell r="L2420">
            <v>0</v>
          </cell>
        </row>
        <row r="2421">
          <cell r="K2421">
            <v>0</v>
          </cell>
          <cell r="L2421">
            <v>0</v>
          </cell>
        </row>
        <row r="2422">
          <cell r="K2422">
            <v>0</v>
          </cell>
          <cell r="L2422">
            <v>0</v>
          </cell>
        </row>
        <row r="2423">
          <cell r="K2423">
            <v>0</v>
          </cell>
          <cell r="L2423">
            <v>0</v>
          </cell>
        </row>
        <row r="2424">
          <cell r="K2424">
            <v>0</v>
          </cell>
          <cell r="L2424">
            <v>0</v>
          </cell>
        </row>
        <row r="2425">
          <cell r="K2425">
            <v>0</v>
          </cell>
          <cell r="L2425">
            <v>0</v>
          </cell>
        </row>
        <row r="2426">
          <cell r="K2426">
            <v>0</v>
          </cell>
          <cell r="L2426">
            <v>0</v>
          </cell>
        </row>
        <row r="2427">
          <cell r="K2427">
            <v>0</v>
          </cell>
          <cell r="L2427">
            <v>0</v>
          </cell>
        </row>
        <row r="2428">
          <cell r="K2428">
            <v>0</v>
          </cell>
          <cell r="L2428">
            <v>0</v>
          </cell>
        </row>
        <row r="2429">
          <cell r="K2429">
            <v>0</v>
          </cell>
          <cell r="L2429">
            <v>0</v>
          </cell>
        </row>
        <row r="2430">
          <cell r="K2430">
            <v>0</v>
          </cell>
          <cell r="L2430">
            <v>0</v>
          </cell>
        </row>
        <row r="2431">
          <cell r="K2431">
            <v>0</v>
          </cell>
          <cell r="L2431">
            <v>0</v>
          </cell>
        </row>
        <row r="2432">
          <cell r="K2432">
            <v>0</v>
          </cell>
          <cell r="L2432">
            <v>0</v>
          </cell>
        </row>
        <row r="2433">
          <cell r="K2433">
            <v>0</v>
          </cell>
          <cell r="L2433">
            <v>0</v>
          </cell>
        </row>
        <row r="2434">
          <cell r="K2434">
            <v>0</v>
          </cell>
          <cell r="L2434">
            <v>0</v>
          </cell>
        </row>
        <row r="2435">
          <cell r="K2435">
            <v>0</v>
          </cell>
          <cell r="L2435">
            <v>0</v>
          </cell>
        </row>
        <row r="2436">
          <cell r="K2436">
            <v>0</v>
          </cell>
          <cell r="L2436">
            <v>0</v>
          </cell>
        </row>
        <row r="2437">
          <cell r="K2437">
            <v>0</v>
          </cell>
          <cell r="L2437">
            <v>0</v>
          </cell>
        </row>
        <row r="2438">
          <cell r="K2438">
            <v>0</v>
          </cell>
          <cell r="L2438">
            <v>0</v>
          </cell>
        </row>
        <row r="2439">
          <cell r="K2439">
            <v>0</v>
          </cell>
          <cell r="L2439">
            <v>0</v>
          </cell>
        </row>
        <row r="2440">
          <cell r="K2440">
            <v>0</v>
          </cell>
          <cell r="L2440">
            <v>0</v>
          </cell>
        </row>
        <row r="2441">
          <cell r="K2441">
            <v>0</v>
          </cell>
          <cell r="L2441">
            <v>0</v>
          </cell>
        </row>
        <row r="2442">
          <cell r="K2442">
            <v>0</v>
          </cell>
          <cell r="L2442">
            <v>0</v>
          </cell>
        </row>
        <row r="2443">
          <cell r="K2443">
            <v>0</v>
          </cell>
          <cell r="L2443">
            <v>0</v>
          </cell>
        </row>
        <row r="2444">
          <cell r="K2444">
            <v>0</v>
          </cell>
          <cell r="L2444">
            <v>0</v>
          </cell>
        </row>
        <row r="2445">
          <cell r="K2445">
            <v>0</v>
          </cell>
          <cell r="L2445">
            <v>0</v>
          </cell>
        </row>
        <row r="2446">
          <cell r="K2446">
            <v>0</v>
          </cell>
          <cell r="L2446">
            <v>0</v>
          </cell>
        </row>
        <row r="2447">
          <cell r="K2447">
            <v>0</v>
          </cell>
          <cell r="L2447">
            <v>0</v>
          </cell>
        </row>
        <row r="2448">
          <cell r="K2448">
            <v>0</v>
          </cell>
          <cell r="L2448">
            <v>0</v>
          </cell>
        </row>
        <row r="2449">
          <cell r="K2449">
            <v>0</v>
          </cell>
          <cell r="L2449">
            <v>0</v>
          </cell>
        </row>
        <row r="2450">
          <cell r="K2450">
            <v>0</v>
          </cell>
          <cell r="L2450">
            <v>0</v>
          </cell>
        </row>
        <row r="2451">
          <cell r="K2451">
            <v>0</v>
          </cell>
          <cell r="L2451">
            <v>0</v>
          </cell>
        </row>
        <row r="2452">
          <cell r="K2452">
            <v>0</v>
          </cell>
          <cell r="L2452">
            <v>0</v>
          </cell>
        </row>
        <row r="2453">
          <cell r="K2453">
            <v>0</v>
          </cell>
          <cell r="L2453">
            <v>0</v>
          </cell>
        </row>
        <row r="2454">
          <cell r="K2454">
            <v>0</v>
          </cell>
          <cell r="L2454">
            <v>0</v>
          </cell>
        </row>
        <row r="2455">
          <cell r="K2455">
            <v>0</v>
          </cell>
          <cell r="L2455">
            <v>0</v>
          </cell>
        </row>
        <row r="2456">
          <cell r="K2456">
            <v>0</v>
          </cell>
          <cell r="L2456">
            <v>0</v>
          </cell>
        </row>
        <row r="2457">
          <cell r="K2457">
            <v>0</v>
          </cell>
          <cell r="L2457">
            <v>0</v>
          </cell>
        </row>
        <row r="2458">
          <cell r="K2458">
            <v>0</v>
          </cell>
          <cell r="L2458">
            <v>0</v>
          </cell>
        </row>
        <row r="2459">
          <cell r="K2459">
            <v>0</v>
          </cell>
          <cell r="L2459">
            <v>0</v>
          </cell>
        </row>
        <row r="2460">
          <cell r="K2460">
            <v>0</v>
          </cell>
          <cell r="L2460">
            <v>0</v>
          </cell>
        </row>
        <row r="2461">
          <cell r="K2461">
            <v>0</v>
          </cell>
          <cell r="L2461">
            <v>0</v>
          </cell>
        </row>
        <row r="2462">
          <cell r="K2462">
            <v>0</v>
          </cell>
          <cell r="L2462">
            <v>0</v>
          </cell>
        </row>
        <row r="2463">
          <cell r="K2463">
            <v>0</v>
          </cell>
          <cell r="L2463">
            <v>0</v>
          </cell>
        </row>
        <row r="2464">
          <cell r="K2464">
            <v>0</v>
          </cell>
          <cell r="L2464">
            <v>0</v>
          </cell>
        </row>
        <row r="2465">
          <cell r="K2465">
            <v>0</v>
          </cell>
          <cell r="L2465">
            <v>0</v>
          </cell>
        </row>
        <row r="2466">
          <cell r="K2466">
            <v>0</v>
          </cell>
          <cell r="L2466">
            <v>0</v>
          </cell>
        </row>
        <row r="2467">
          <cell r="K2467">
            <v>0</v>
          </cell>
          <cell r="L2467">
            <v>0</v>
          </cell>
        </row>
        <row r="2468">
          <cell r="K2468">
            <v>0</v>
          </cell>
          <cell r="L2468">
            <v>0</v>
          </cell>
        </row>
        <row r="2469">
          <cell r="K2469">
            <v>0</v>
          </cell>
          <cell r="L2469">
            <v>0</v>
          </cell>
        </row>
        <row r="2470">
          <cell r="K2470">
            <v>0</v>
          </cell>
          <cell r="L2470">
            <v>0</v>
          </cell>
        </row>
        <row r="2471">
          <cell r="K2471">
            <v>0</v>
          </cell>
          <cell r="L2471">
            <v>0</v>
          </cell>
        </row>
        <row r="2472">
          <cell r="K2472">
            <v>0</v>
          </cell>
          <cell r="L2472">
            <v>0</v>
          </cell>
        </row>
        <row r="2473">
          <cell r="K2473">
            <v>0</v>
          </cell>
          <cell r="L2473">
            <v>0</v>
          </cell>
        </row>
        <row r="2474">
          <cell r="K2474">
            <v>0</v>
          </cell>
          <cell r="L2474">
            <v>0</v>
          </cell>
        </row>
        <row r="2475">
          <cell r="K2475">
            <v>0</v>
          </cell>
          <cell r="L2475">
            <v>0</v>
          </cell>
        </row>
        <row r="2476">
          <cell r="K2476">
            <v>0</v>
          </cell>
          <cell r="L2476">
            <v>0</v>
          </cell>
        </row>
        <row r="2477">
          <cell r="K2477">
            <v>0</v>
          </cell>
          <cell r="L2477">
            <v>0</v>
          </cell>
        </row>
        <row r="2478">
          <cell r="K2478">
            <v>0</v>
          </cell>
          <cell r="L2478">
            <v>0</v>
          </cell>
        </row>
        <row r="2479">
          <cell r="K2479">
            <v>0</v>
          </cell>
          <cell r="L2479">
            <v>0</v>
          </cell>
        </row>
        <row r="2480">
          <cell r="K2480">
            <v>0</v>
          </cell>
          <cell r="L2480">
            <v>0</v>
          </cell>
        </row>
        <row r="2481">
          <cell r="K2481">
            <v>0</v>
          </cell>
          <cell r="L2481">
            <v>0</v>
          </cell>
        </row>
        <row r="2482">
          <cell r="K2482">
            <v>0</v>
          </cell>
          <cell r="L2482">
            <v>0</v>
          </cell>
        </row>
        <row r="2483">
          <cell r="K2483">
            <v>0</v>
          </cell>
          <cell r="L2483">
            <v>0</v>
          </cell>
        </row>
        <row r="2484">
          <cell r="K2484">
            <v>0</v>
          </cell>
          <cell r="L2484">
            <v>0</v>
          </cell>
        </row>
        <row r="2485">
          <cell r="K2485">
            <v>0</v>
          </cell>
          <cell r="L2485">
            <v>0</v>
          </cell>
        </row>
        <row r="2486">
          <cell r="K2486">
            <v>0</v>
          </cell>
          <cell r="L2486">
            <v>0</v>
          </cell>
        </row>
        <row r="2487">
          <cell r="K2487">
            <v>0</v>
          </cell>
          <cell r="L2487">
            <v>0</v>
          </cell>
        </row>
        <row r="2488">
          <cell r="K2488">
            <v>0</v>
          </cell>
          <cell r="L2488">
            <v>0</v>
          </cell>
        </row>
        <row r="2489">
          <cell r="K2489">
            <v>0</v>
          </cell>
          <cell r="L2489">
            <v>0</v>
          </cell>
        </row>
        <row r="2490">
          <cell r="K2490">
            <v>0</v>
          </cell>
          <cell r="L2490">
            <v>0</v>
          </cell>
        </row>
        <row r="2491">
          <cell r="K2491">
            <v>0</v>
          </cell>
          <cell r="L2491">
            <v>0</v>
          </cell>
        </row>
        <row r="2492">
          <cell r="K2492">
            <v>0</v>
          </cell>
          <cell r="L2492">
            <v>0</v>
          </cell>
        </row>
        <row r="2493">
          <cell r="K2493">
            <v>0</v>
          </cell>
          <cell r="L2493">
            <v>0</v>
          </cell>
        </row>
        <row r="2494">
          <cell r="K2494">
            <v>0</v>
          </cell>
          <cell r="L2494">
            <v>0</v>
          </cell>
        </row>
        <row r="2495">
          <cell r="K2495">
            <v>0</v>
          </cell>
          <cell r="L2495">
            <v>0</v>
          </cell>
        </row>
        <row r="2496">
          <cell r="K2496">
            <v>0</v>
          </cell>
          <cell r="L2496">
            <v>0</v>
          </cell>
        </row>
        <row r="2497">
          <cell r="K2497">
            <v>0</v>
          </cell>
          <cell r="L2497">
            <v>0</v>
          </cell>
        </row>
        <row r="2498">
          <cell r="K2498">
            <v>0</v>
          </cell>
          <cell r="L2498">
            <v>0</v>
          </cell>
        </row>
        <row r="2499">
          <cell r="K2499">
            <v>0</v>
          </cell>
          <cell r="L2499">
            <v>0</v>
          </cell>
        </row>
        <row r="2500">
          <cell r="K2500">
            <v>0</v>
          </cell>
          <cell r="L2500">
            <v>0</v>
          </cell>
        </row>
        <row r="2501">
          <cell r="K2501">
            <v>0</v>
          </cell>
          <cell r="L2501">
            <v>0</v>
          </cell>
        </row>
        <row r="2502">
          <cell r="K2502">
            <v>0</v>
          </cell>
          <cell r="L2502">
            <v>0</v>
          </cell>
        </row>
        <row r="2503">
          <cell r="K2503">
            <v>0</v>
          </cell>
          <cell r="L2503">
            <v>0</v>
          </cell>
        </row>
        <row r="2504">
          <cell r="K2504">
            <v>0</v>
          </cell>
          <cell r="L2504">
            <v>0</v>
          </cell>
        </row>
        <row r="2505">
          <cell r="K2505">
            <v>0</v>
          </cell>
          <cell r="L2505">
            <v>0</v>
          </cell>
        </row>
        <row r="2506">
          <cell r="K2506">
            <v>0</v>
          </cell>
          <cell r="L2506">
            <v>0</v>
          </cell>
        </row>
        <row r="2507">
          <cell r="K2507">
            <v>0</v>
          </cell>
          <cell r="L2507">
            <v>0</v>
          </cell>
        </row>
        <row r="2508">
          <cell r="K2508">
            <v>0</v>
          </cell>
          <cell r="L2508">
            <v>0</v>
          </cell>
        </row>
        <row r="2509">
          <cell r="K2509">
            <v>0</v>
          </cell>
          <cell r="L2509">
            <v>0</v>
          </cell>
        </row>
        <row r="2510">
          <cell r="K2510">
            <v>0</v>
          </cell>
          <cell r="L2510">
            <v>0</v>
          </cell>
        </row>
        <row r="2511">
          <cell r="K2511">
            <v>0</v>
          </cell>
          <cell r="L2511">
            <v>0</v>
          </cell>
        </row>
        <row r="2512">
          <cell r="K2512">
            <v>0</v>
          </cell>
          <cell r="L2512">
            <v>0</v>
          </cell>
        </row>
        <row r="2513">
          <cell r="K2513">
            <v>0</v>
          </cell>
          <cell r="L2513">
            <v>0</v>
          </cell>
        </row>
        <row r="2514">
          <cell r="K2514">
            <v>0</v>
          </cell>
          <cell r="L2514">
            <v>0</v>
          </cell>
        </row>
        <row r="2515">
          <cell r="K2515">
            <v>0</v>
          </cell>
          <cell r="L2515">
            <v>0</v>
          </cell>
        </row>
        <row r="2516">
          <cell r="K2516">
            <v>0</v>
          </cell>
          <cell r="L2516">
            <v>0</v>
          </cell>
        </row>
        <row r="2517">
          <cell r="K2517">
            <v>0</v>
          </cell>
          <cell r="L2517">
            <v>0</v>
          </cell>
        </row>
        <row r="2518">
          <cell r="K2518">
            <v>0</v>
          </cell>
          <cell r="L2518">
            <v>0</v>
          </cell>
        </row>
        <row r="2519">
          <cell r="K2519">
            <v>0</v>
          </cell>
          <cell r="L2519">
            <v>0</v>
          </cell>
        </row>
        <row r="2520">
          <cell r="K2520">
            <v>0</v>
          </cell>
          <cell r="L2520">
            <v>0</v>
          </cell>
        </row>
        <row r="2521">
          <cell r="K2521">
            <v>0</v>
          </cell>
          <cell r="L2521">
            <v>0</v>
          </cell>
        </row>
        <row r="2522">
          <cell r="K2522">
            <v>0</v>
          </cell>
          <cell r="L2522">
            <v>0</v>
          </cell>
        </row>
        <row r="2523">
          <cell r="K2523">
            <v>0</v>
          </cell>
          <cell r="L2523">
            <v>0</v>
          </cell>
        </row>
        <row r="2524">
          <cell r="K2524">
            <v>0</v>
          </cell>
          <cell r="L2524">
            <v>0</v>
          </cell>
        </row>
        <row r="2525">
          <cell r="K2525">
            <v>0</v>
          </cell>
          <cell r="L2525">
            <v>0</v>
          </cell>
        </row>
        <row r="2526">
          <cell r="K2526">
            <v>0</v>
          </cell>
          <cell r="L2526">
            <v>0</v>
          </cell>
        </row>
        <row r="2527">
          <cell r="K2527">
            <v>0</v>
          </cell>
          <cell r="L2527">
            <v>0</v>
          </cell>
        </row>
        <row r="2528">
          <cell r="K2528">
            <v>0</v>
          </cell>
          <cell r="L2528">
            <v>0</v>
          </cell>
        </row>
        <row r="2529">
          <cell r="K2529">
            <v>0</v>
          </cell>
          <cell r="L2529">
            <v>0</v>
          </cell>
        </row>
        <row r="2530">
          <cell r="K2530">
            <v>0</v>
          </cell>
          <cell r="L2530">
            <v>0</v>
          </cell>
        </row>
        <row r="2531">
          <cell r="K2531">
            <v>0</v>
          </cell>
          <cell r="L2531">
            <v>0</v>
          </cell>
        </row>
        <row r="2532">
          <cell r="K2532">
            <v>0</v>
          </cell>
          <cell r="L2532">
            <v>0</v>
          </cell>
        </row>
        <row r="2533">
          <cell r="K2533">
            <v>0</v>
          </cell>
          <cell r="L2533">
            <v>0</v>
          </cell>
        </row>
        <row r="2534">
          <cell r="K2534">
            <v>0</v>
          </cell>
          <cell r="L2534">
            <v>0</v>
          </cell>
        </row>
        <row r="2535">
          <cell r="K2535">
            <v>0</v>
          </cell>
          <cell r="L2535">
            <v>0</v>
          </cell>
        </row>
        <row r="2536">
          <cell r="K2536">
            <v>0</v>
          </cell>
          <cell r="L2536">
            <v>0</v>
          </cell>
        </row>
        <row r="2537">
          <cell r="K2537">
            <v>0</v>
          </cell>
          <cell r="L2537">
            <v>0</v>
          </cell>
        </row>
        <row r="2538">
          <cell r="K2538">
            <v>0</v>
          </cell>
          <cell r="L2538">
            <v>0</v>
          </cell>
        </row>
        <row r="2539">
          <cell r="K2539">
            <v>0</v>
          </cell>
          <cell r="L2539">
            <v>0</v>
          </cell>
        </row>
        <row r="2540">
          <cell r="K2540">
            <v>0</v>
          </cell>
          <cell r="L2540">
            <v>0</v>
          </cell>
        </row>
        <row r="2541">
          <cell r="K2541">
            <v>0</v>
          </cell>
          <cell r="L2541">
            <v>0</v>
          </cell>
        </row>
        <row r="2542">
          <cell r="K2542">
            <v>0</v>
          </cell>
          <cell r="L2542">
            <v>0</v>
          </cell>
        </row>
        <row r="2543">
          <cell r="K2543">
            <v>0</v>
          </cell>
          <cell r="L2543">
            <v>0</v>
          </cell>
        </row>
        <row r="2544">
          <cell r="K2544">
            <v>0</v>
          </cell>
          <cell r="L2544">
            <v>0</v>
          </cell>
        </row>
        <row r="2545">
          <cell r="K2545">
            <v>0</v>
          </cell>
          <cell r="L2545">
            <v>0</v>
          </cell>
        </row>
        <row r="2546">
          <cell r="K2546">
            <v>0</v>
          </cell>
          <cell r="L2546">
            <v>0</v>
          </cell>
        </row>
        <row r="2547">
          <cell r="K2547">
            <v>0</v>
          </cell>
          <cell r="L2547">
            <v>0</v>
          </cell>
        </row>
        <row r="2548">
          <cell r="K2548">
            <v>0</v>
          </cell>
          <cell r="L2548">
            <v>0</v>
          </cell>
        </row>
        <row r="2549">
          <cell r="K2549">
            <v>0</v>
          </cell>
          <cell r="L2549">
            <v>0</v>
          </cell>
        </row>
        <row r="2550">
          <cell r="K2550">
            <v>0</v>
          </cell>
          <cell r="L2550">
            <v>0</v>
          </cell>
        </row>
        <row r="2551">
          <cell r="K2551">
            <v>0</v>
          </cell>
          <cell r="L2551">
            <v>0</v>
          </cell>
        </row>
        <row r="2552">
          <cell r="K2552">
            <v>0</v>
          </cell>
          <cell r="L2552">
            <v>0</v>
          </cell>
        </row>
        <row r="2553">
          <cell r="K2553">
            <v>0</v>
          </cell>
          <cell r="L2553">
            <v>0</v>
          </cell>
        </row>
        <row r="2554">
          <cell r="K2554">
            <v>0</v>
          </cell>
          <cell r="L2554">
            <v>0</v>
          </cell>
        </row>
        <row r="2555">
          <cell r="K2555">
            <v>0</v>
          </cell>
          <cell r="L2555">
            <v>0</v>
          </cell>
        </row>
        <row r="2556">
          <cell r="K2556">
            <v>0</v>
          </cell>
          <cell r="L2556">
            <v>0</v>
          </cell>
        </row>
        <row r="2557">
          <cell r="K2557">
            <v>0</v>
          </cell>
          <cell r="L2557">
            <v>0</v>
          </cell>
        </row>
        <row r="2558">
          <cell r="K2558">
            <v>0</v>
          </cell>
          <cell r="L2558">
            <v>0</v>
          </cell>
        </row>
        <row r="2559">
          <cell r="K2559">
            <v>0</v>
          </cell>
          <cell r="L2559">
            <v>0</v>
          </cell>
        </row>
        <row r="2560">
          <cell r="K2560">
            <v>0</v>
          </cell>
          <cell r="L2560">
            <v>0</v>
          </cell>
        </row>
        <row r="2561">
          <cell r="K2561">
            <v>0</v>
          </cell>
          <cell r="L2561">
            <v>0</v>
          </cell>
        </row>
        <row r="2562">
          <cell r="K2562">
            <v>0</v>
          </cell>
          <cell r="L2562">
            <v>0</v>
          </cell>
        </row>
        <row r="2563">
          <cell r="K2563">
            <v>0</v>
          </cell>
          <cell r="L2563">
            <v>0</v>
          </cell>
        </row>
        <row r="2564">
          <cell r="K2564">
            <v>0</v>
          </cell>
          <cell r="L2564">
            <v>0</v>
          </cell>
        </row>
        <row r="2565">
          <cell r="K2565">
            <v>0</v>
          </cell>
          <cell r="L2565">
            <v>0</v>
          </cell>
        </row>
        <row r="2566">
          <cell r="K2566">
            <v>0</v>
          </cell>
          <cell r="L2566">
            <v>0</v>
          </cell>
        </row>
        <row r="2567">
          <cell r="K2567">
            <v>0</v>
          </cell>
          <cell r="L2567">
            <v>0</v>
          </cell>
        </row>
        <row r="2568">
          <cell r="K2568">
            <v>0</v>
          </cell>
          <cell r="L2568">
            <v>0</v>
          </cell>
        </row>
        <row r="2569">
          <cell r="K2569">
            <v>0</v>
          </cell>
          <cell r="L2569">
            <v>0</v>
          </cell>
        </row>
        <row r="2570">
          <cell r="K2570">
            <v>0</v>
          </cell>
          <cell r="L2570">
            <v>0</v>
          </cell>
        </row>
        <row r="2571">
          <cell r="K2571">
            <v>0</v>
          </cell>
          <cell r="L2571">
            <v>0</v>
          </cell>
        </row>
        <row r="2572">
          <cell r="K2572">
            <v>0</v>
          </cell>
          <cell r="L2572">
            <v>0</v>
          </cell>
        </row>
        <row r="2573">
          <cell r="K2573">
            <v>0</v>
          </cell>
          <cell r="L2573">
            <v>0</v>
          </cell>
        </row>
        <row r="2574">
          <cell r="K2574">
            <v>0</v>
          </cell>
          <cell r="L2574">
            <v>0</v>
          </cell>
        </row>
        <row r="2575">
          <cell r="K2575">
            <v>0</v>
          </cell>
          <cell r="L2575">
            <v>0</v>
          </cell>
        </row>
        <row r="2576">
          <cell r="K2576">
            <v>0</v>
          </cell>
          <cell r="L2576">
            <v>0</v>
          </cell>
        </row>
        <row r="2577">
          <cell r="K2577">
            <v>0</v>
          </cell>
          <cell r="L2577">
            <v>0</v>
          </cell>
        </row>
        <row r="2578">
          <cell r="K2578">
            <v>0</v>
          </cell>
          <cell r="L2578">
            <v>0</v>
          </cell>
        </row>
        <row r="2579">
          <cell r="K2579">
            <v>0</v>
          </cell>
          <cell r="L2579">
            <v>0</v>
          </cell>
        </row>
        <row r="2580">
          <cell r="K2580">
            <v>0</v>
          </cell>
          <cell r="L2580">
            <v>0</v>
          </cell>
        </row>
        <row r="2581">
          <cell r="K2581">
            <v>0</v>
          </cell>
          <cell r="L2581">
            <v>0</v>
          </cell>
        </row>
        <row r="2582">
          <cell r="K2582">
            <v>0</v>
          </cell>
          <cell r="L2582">
            <v>0</v>
          </cell>
        </row>
        <row r="2583">
          <cell r="K2583">
            <v>0</v>
          </cell>
          <cell r="L2583">
            <v>0</v>
          </cell>
        </row>
        <row r="2584">
          <cell r="K2584">
            <v>0</v>
          </cell>
          <cell r="L2584">
            <v>0</v>
          </cell>
        </row>
        <row r="2585">
          <cell r="K2585">
            <v>0</v>
          </cell>
          <cell r="L2585">
            <v>0</v>
          </cell>
        </row>
        <row r="2586">
          <cell r="K2586">
            <v>0</v>
          </cell>
          <cell r="L2586">
            <v>0</v>
          </cell>
        </row>
        <row r="2587">
          <cell r="K2587">
            <v>0</v>
          </cell>
          <cell r="L2587">
            <v>0</v>
          </cell>
        </row>
        <row r="2588">
          <cell r="K2588">
            <v>0</v>
          </cell>
          <cell r="L2588">
            <v>0</v>
          </cell>
        </row>
        <row r="2589">
          <cell r="K2589">
            <v>0</v>
          </cell>
          <cell r="L2589">
            <v>0</v>
          </cell>
        </row>
        <row r="2590">
          <cell r="K2590">
            <v>0</v>
          </cell>
          <cell r="L2590">
            <v>0</v>
          </cell>
        </row>
        <row r="2591">
          <cell r="K2591">
            <v>0</v>
          </cell>
          <cell r="L2591">
            <v>0</v>
          </cell>
        </row>
        <row r="2592">
          <cell r="K2592">
            <v>0</v>
          </cell>
          <cell r="L2592">
            <v>0</v>
          </cell>
        </row>
        <row r="2593">
          <cell r="K2593">
            <v>0</v>
          </cell>
          <cell r="L2593">
            <v>0</v>
          </cell>
        </row>
        <row r="2594">
          <cell r="K2594">
            <v>0</v>
          </cell>
          <cell r="L2594">
            <v>0</v>
          </cell>
        </row>
        <row r="2595">
          <cell r="K2595">
            <v>0</v>
          </cell>
          <cell r="L2595">
            <v>0</v>
          </cell>
        </row>
        <row r="2596">
          <cell r="K2596">
            <v>535321562394</v>
          </cell>
          <cell r="L2596">
            <v>535050550690</v>
          </cell>
        </row>
        <row r="2597">
          <cell r="K2597">
            <v>3260196152</v>
          </cell>
          <cell r="L2597">
            <v>0</v>
          </cell>
          <cell r="M2597">
            <v>1100</v>
          </cell>
        </row>
        <row r="2598">
          <cell r="K2598">
            <v>0</v>
          </cell>
          <cell r="L2598">
            <v>3260196152</v>
          </cell>
          <cell r="M2598">
            <v>6100</v>
          </cell>
        </row>
        <row r="2599">
          <cell r="K2599">
            <v>66883114</v>
          </cell>
          <cell r="L2599">
            <v>0</v>
          </cell>
          <cell r="M2599">
            <v>2553</v>
          </cell>
        </row>
        <row r="2600">
          <cell r="K2600">
            <v>0</v>
          </cell>
          <cell r="L2600">
            <v>66883114</v>
          </cell>
          <cell r="M2600">
            <v>7200</v>
          </cell>
        </row>
        <row r="2601">
          <cell r="K2601">
            <v>0</v>
          </cell>
          <cell r="L2601">
            <v>91810955922</v>
          </cell>
          <cell r="M2601">
            <v>7200</v>
          </cell>
        </row>
        <row r="2602">
          <cell r="K2602">
            <v>91810955922</v>
          </cell>
          <cell r="L2602">
            <v>0</v>
          </cell>
          <cell r="M2602">
            <v>0</v>
          </cell>
        </row>
        <row r="2603">
          <cell r="K2603">
            <v>0</v>
          </cell>
          <cell r="L2603">
            <v>0</v>
          </cell>
          <cell r="M2603">
            <v>7600</v>
          </cell>
        </row>
        <row r="2604">
          <cell r="K2604">
            <v>0</v>
          </cell>
          <cell r="L2604">
            <v>271011704</v>
          </cell>
          <cell r="M2604">
            <v>1502</v>
          </cell>
        </row>
        <row r="2605">
          <cell r="K2605">
            <v>0</v>
          </cell>
          <cell r="L2605">
            <v>0</v>
          </cell>
        </row>
        <row r="2606">
          <cell r="K2606">
            <v>0</v>
          </cell>
          <cell r="L2606">
            <v>0</v>
          </cell>
        </row>
        <row r="2607">
          <cell r="K2607">
            <v>0</v>
          </cell>
          <cell r="L2607">
            <v>0</v>
          </cell>
        </row>
        <row r="2608">
          <cell r="K2608">
            <v>0</v>
          </cell>
          <cell r="L2608">
            <v>0</v>
          </cell>
        </row>
        <row r="2609">
          <cell r="K2609">
            <v>0</v>
          </cell>
          <cell r="L2609">
            <v>0</v>
          </cell>
        </row>
        <row r="2610">
          <cell r="K2610">
            <v>0</v>
          </cell>
          <cell r="L2610">
            <v>0</v>
          </cell>
        </row>
        <row r="2611">
          <cell r="K2611">
            <v>0</v>
          </cell>
          <cell r="L2611">
            <v>0</v>
          </cell>
        </row>
        <row r="2612">
          <cell r="K2612">
            <v>0</v>
          </cell>
          <cell r="L2612">
            <v>0</v>
          </cell>
        </row>
        <row r="2613">
          <cell r="K2613">
            <v>0</v>
          </cell>
          <cell r="L2613">
            <v>0</v>
          </cell>
        </row>
        <row r="2614">
          <cell r="K2614">
            <v>0</v>
          </cell>
          <cell r="L2614">
            <v>0</v>
          </cell>
        </row>
        <row r="2615">
          <cell r="K2615">
            <v>0</v>
          </cell>
          <cell r="L2615">
            <v>0</v>
          </cell>
        </row>
        <row r="2616">
          <cell r="K2616">
            <v>0</v>
          </cell>
          <cell r="L2616">
            <v>0</v>
          </cell>
        </row>
        <row r="2617">
          <cell r="K2617">
            <v>0</v>
          </cell>
          <cell r="L2617">
            <v>0</v>
          </cell>
        </row>
        <row r="2618">
          <cell r="K2618">
            <v>0</v>
          </cell>
          <cell r="L2618">
            <v>0</v>
          </cell>
        </row>
        <row r="2619">
          <cell r="K2619">
            <v>0</v>
          </cell>
          <cell r="L2619">
            <v>0</v>
          </cell>
        </row>
        <row r="2620">
          <cell r="K2620">
            <v>0</v>
          </cell>
          <cell r="L2620">
            <v>0</v>
          </cell>
        </row>
        <row r="2621">
          <cell r="K2621">
            <v>24035090</v>
          </cell>
          <cell r="L2621">
            <v>66379455113</v>
          </cell>
          <cell r="M2621" t="str">
            <v>Total</v>
          </cell>
        </row>
        <row r="2622">
          <cell r="K2622">
            <v>-66355420023</v>
          </cell>
        </row>
        <row r="2672">
          <cell r="K2672">
            <v>26313090</v>
          </cell>
          <cell r="L2672">
            <v>66379455113</v>
          </cell>
        </row>
        <row r="2674">
          <cell r="K2674">
            <v>-66353142023</v>
          </cell>
        </row>
      </sheetData>
      <sheetData sheetId="41"/>
      <sheetData sheetId="42"/>
      <sheetData sheetId="43"/>
      <sheetData sheetId="44"/>
      <sheetData sheetId="45"/>
      <sheetData sheetId="46"/>
      <sheetData sheetId="47"/>
      <sheetData sheetId="48">
        <row r="11">
          <cell r="E11" t="str">
            <v xml:space="preserve">حقوق ودستمزد ومزايا </v>
          </cell>
        </row>
      </sheetData>
      <sheetData sheetId="49">
        <row r="11">
          <cell r="I11">
            <v>1682819390</v>
          </cell>
        </row>
      </sheetData>
      <sheetData sheetId="50"/>
      <sheetData sheetId="51">
        <row r="10">
          <cell r="E10" t="str">
            <v xml:space="preserve">حقوق و دستمزد و مزايا </v>
          </cell>
        </row>
      </sheetData>
      <sheetData sheetId="52">
        <row r="10">
          <cell r="E10" t="str">
            <v xml:space="preserve">حقوق و دستمزد و مزايا </v>
          </cell>
        </row>
      </sheetData>
      <sheetData sheetId="53"/>
      <sheetData sheetId="54"/>
      <sheetData sheetId="55"/>
      <sheetData sheetId="56"/>
      <sheetData sheetId="57"/>
      <sheetData sheetId="58"/>
      <sheetData sheetId="59"/>
      <sheetData sheetId="60"/>
      <sheetData sheetId="6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v>4101</v>
          </cell>
          <cell r="B3" t="str">
            <v>110003100116</v>
          </cell>
          <cell r="C3" t="str">
            <v>110</v>
          </cell>
          <cell r="D3" t="str">
            <v>110003</v>
          </cell>
          <cell r="E3" t="str">
            <v>موجودي نقد و بانك</v>
          </cell>
          <cell r="F3" t="str">
            <v>بانكها</v>
          </cell>
          <cell r="G3" t="str">
            <v>100116</v>
          </cell>
          <cell r="H3" t="str">
            <v xml:space="preserve">مسكن شعبه مرکزي تبريز </v>
          </cell>
          <cell r="P3" t="str">
            <v>410</v>
          </cell>
        </row>
        <row r="4">
          <cell r="A4">
            <v>4102</v>
          </cell>
          <cell r="B4" t="str">
            <v>110003100110</v>
          </cell>
          <cell r="C4" t="str">
            <v>110</v>
          </cell>
          <cell r="D4" t="str">
            <v>110003</v>
          </cell>
          <cell r="E4" t="str">
            <v>موجودي نقد و بانك</v>
          </cell>
          <cell r="F4" t="str">
            <v>بانكها</v>
          </cell>
          <cell r="G4" t="str">
            <v>100110</v>
          </cell>
          <cell r="H4" t="str">
            <v xml:space="preserve">بانك ملت پروين  </v>
          </cell>
          <cell r="P4" t="str">
            <v>410</v>
          </cell>
        </row>
        <row r="5">
          <cell r="A5">
            <v>4103</v>
          </cell>
          <cell r="B5" t="str">
            <v>110003100112</v>
          </cell>
          <cell r="C5" t="str">
            <v>110</v>
          </cell>
          <cell r="D5" t="str">
            <v>110003</v>
          </cell>
          <cell r="E5" t="str">
            <v>موجودي نقد و بانك</v>
          </cell>
          <cell r="F5" t="str">
            <v>بانكها</v>
          </cell>
          <cell r="G5" t="str">
            <v>100112</v>
          </cell>
          <cell r="H5" t="str">
            <v xml:space="preserve">بانك ملي ماشين سازي </v>
          </cell>
          <cell r="P5" t="str">
            <v>410</v>
          </cell>
        </row>
        <row r="6">
          <cell r="A6">
            <v>4101</v>
          </cell>
          <cell r="B6" t="str">
            <v>110003100115</v>
          </cell>
          <cell r="C6" t="str">
            <v>110</v>
          </cell>
          <cell r="D6" t="str">
            <v>110003</v>
          </cell>
          <cell r="E6" t="str">
            <v>موجودي نقد و بانك</v>
          </cell>
          <cell r="F6" t="str">
            <v>بانكها</v>
          </cell>
          <cell r="G6" t="str">
            <v>100115</v>
          </cell>
          <cell r="H6" t="str">
            <v xml:space="preserve">مسكن شعبه مرکزي تبريز </v>
          </cell>
          <cell r="P6" t="str">
            <v>410</v>
          </cell>
        </row>
        <row r="7">
          <cell r="A7">
            <v>4104</v>
          </cell>
          <cell r="B7" t="str">
            <v>110003100106</v>
          </cell>
          <cell r="C7" t="str">
            <v>110</v>
          </cell>
          <cell r="D7" t="str">
            <v>110003</v>
          </cell>
          <cell r="E7" t="str">
            <v>موجودي نقد و بانك</v>
          </cell>
          <cell r="F7" t="str">
            <v>بانكها</v>
          </cell>
          <cell r="G7" t="str">
            <v>100106</v>
          </cell>
          <cell r="H7" t="str">
            <v xml:space="preserve">بانک تجارت تبريز </v>
          </cell>
          <cell r="P7" t="str">
            <v>410</v>
          </cell>
        </row>
        <row r="8">
          <cell r="A8">
            <v>4105</v>
          </cell>
          <cell r="B8" t="str">
            <v>110003100114</v>
          </cell>
          <cell r="C8" t="str">
            <v>110</v>
          </cell>
          <cell r="D8" t="str">
            <v>110003</v>
          </cell>
          <cell r="E8" t="str">
            <v>موجودي نقد و بانك</v>
          </cell>
          <cell r="F8" t="str">
            <v>بانكها</v>
          </cell>
          <cell r="G8" t="str">
            <v>100114</v>
          </cell>
          <cell r="H8" t="str">
            <v xml:space="preserve">تجارت شعبه قراملك </v>
          </cell>
          <cell r="P8" t="str">
            <v>410</v>
          </cell>
        </row>
        <row r="9">
          <cell r="A9">
            <v>4104</v>
          </cell>
          <cell r="B9" t="str">
            <v>110003100113</v>
          </cell>
          <cell r="C9" t="str">
            <v>110</v>
          </cell>
          <cell r="D9" t="str">
            <v>110003</v>
          </cell>
          <cell r="E9" t="str">
            <v>موجودي نقد و بانك</v>
          </cell>
          <cell r="F9" t="str">
            <v>بانكها</v>
          </cell>
          <cell r="G9" t="str">
            <v>100113</v>
          </cell>
          <cell r="H9" t="str">
            <v>بامك تجارت  شعبه مركز</v>
          </cell>
          <cell r="P9" t="str">
            <v>410</v>
          </cell>
        </row>
        <row r="10">
          <cell r="A10">
            <v>4106</v>
          </cell>
          <cell r="B10" t="str">
            <v>110003100101</v>
          </cell>
          <cell r="C10" t="str">
            <v>110</v>
          </cell>
          <cell r="D10" t="str">
            <v>110003</v>
          </cell>
          <cell r="E10" t="str">
            <v>موجودي نقد و بانك</v>
          </cell>
          <cell r="F10" t="str">
            <v>بانكها</v>
          </cell>
          <cell r="G10" t="str">
            <v>100101</v>
          </cell>
          <cell r="H10" t="str">
            <v>بانک ملت جيحون</v>
          </cell>
          <cell r="P10" t="str">
            <v>410</v>
          </cell>
        </row>
        <row r="11">
          <cell r="A11">
            <v>4102</v>
          </cell>
          <cell r="B11" t="str">
            <v>110003100109</v>
          </cell>
          <cell r="C11" t="str">
            <v>110</v>
          </cell>
          <cell r="D11" t="str">
            <v>110003</v>
          </cell>
          <cell r="E11" t="str">
            <v>موجودي نقد و بانك</v>
          </cell>
          <cell r="F11" t="str">
            <v>بانكها</v>
          </cell>
          <cell r="G11" t="str">
            <v>100109</v>
          </cell>
          <cell r="H11" t="str">
            <v xml:space="preserve">بانک ملت پروين </v>
          </cell>
          <cell r="P11" t="str">
            <v>410</v>
          </cell>
        </row>
        <row r="12">
          <cell r="A12">
            <v>4103</v>
          </cell>
          <cell r="B12" t="str">
            <v>110003100111</v>
          </cell>
          <cell r="C12" t="str">
            <v>110</v>
          </cell>
          <cell r="D12" t="str">
            <v>110003</v>
          </cell>
          <cell r="E12" t="str">
            <v>موجودي نقد و بانك</v>
          </cell>
          <cell r="F12" t="str">
            <v>بانكها</v>
          </cell>
          <cell r="G12" t="str">
            <v>100111</v>
          </cell>
          <cell r="H12" t="str">
            <v>بانك ملي ماشين سازي</v>
          </cell>
          <cell r="P12" t="str">
            <v>410</v>
          </cell>
        </row>
        <row r="13">
          <cell r="A13">
            <v>5100</v>
          </cell>
          <cell r="B13" t="str">
            <v>112001101001</v>
          </cell>
          <cell r="C13" t="str">
            <v>112</v>
          </cell>
          <cell r="D13" t="str">
            <v>112001</v>
          </cell>
          <cell r="E13" t="str">
            <v>حسابهاو اسناد دريافتني تجاري(وابسته)</v>
          </cell>
          <cell r="F13" t="str">
            <v>حسابهاي دريافتني تجاري(وابسته)</v>
          </cell>
          <cell r="G13" t="str">
            <v>101001</v>
          </cell>
          <cell r="H13" t="str">
            <v>شرکت مگا موتورفروش قطعات خودرو</v>
          </cell>
          <cell r="P13" t="str">
            <v>510</v>
          </cell>
        </row>
        <row r="14">
          <cell r="A14">
            <v>5109</v>
          </cell>
          <cell r="B14" t="str">
            <v>112001101023</v>
          </cell>
          <cell r="C14" t="str">
            <v>112</v>
          </cell>
          <cell r="D14" t="str">
            <v>112001</v>
          </cell>
          <cell r="E14" t="str">
            <v>حسابهاو اسناد دريافتني تجاري(وابسته)</v>
          </cell>
          <cell r="F14" t="str">
            <v>حسابهاي دريافتني تجاري(وابسته)</v>
          </cell>
          <cell r="G14" t="str">
            <v>101023</v>
          </cell>
          <cell r="H14" t="str">
            <v>شركت سايپا يدك</v>
          </cell>
          <cell r="P14" t="str">
            <v>510</v>
          </cell>
        </row>
        <row r="15">
          <cell r="A15">
            <v>5103</v>
          </cell>
          <cell r="B15" t="str">
            <v>112001101022</v>
          </cell>
          <cell r="C15" t="str">
            <v>112</v>
          </cell>
          <cell r="D15" t="str">
            <v>112001</v>
          </cell>
          <cell r="E15" t="str">
            <v>حسابهاو اسناد دريافتني تجاري(وابسته)</v>
          </cell>
          <cell r="F15" t="str">
            <v>حسابهاي دريافتني تجاري(وابسته)</v>
          </cell>
          <cell r="G15" t="str">
            <v>101022</v>
          </cell>
          <cell r="H15" t="str">
            <v>شرکت توليدي بهران محور سايپا</v>
          </cell>
          <cell r="P15" t="str">
            <v>510</v>
          </cell>
        </row>
        <row r="16">
          <cell r="A16">
            <v>5102</v>
          </cell>
          <cell r="B16" t="str">
            <v>112001101018</v>
          </cell>
          <cell r="C16" t="str">
            <v>112</v>
          </cell>
          <cell r="D16" t="str">
            <v>112001</v>
          </cell>
          <cell r="E16" t="str">
            <v>حسابهاو اسناد دريافتني تجاري(وابسته)</v>
          </cell>
          <cell r="F16" t="str">
            <v>حسابهاي دريافتني تجاري(وابسته)</v>
          </cell>
          <cell r="G16" t="str">
            <v>101018</v>
          </cell>
          <cell r="H16" t="str">
            <v>شرکت مهندسي اجزاء ماشين گستر آرين (امگا)</v>
          </cell>
          <cell r="P16" t="str">
            <v>510</v>
          </cell>
        </row>
        <row r="17">
          <cell r="A17">
            <v>5501</v>
          </cell>
          <cell r="B17" t="str">
            <v>113001101862</v>
          </cell>
          <cell r="C17" t="str">
            <v>113</v>
          </cell>
          <cell r="D17" t="str">
            <v>113001</v>
          </cell>
          <cell r="E17" t="str">
            <v>حسابهاو اسناد دريافتني تجاري</v>
          </cell>
          <cell r="F17" t="str">
            <v>حسابهاي دريافتني تجاري</v>
          </cell>
          <cell r="G17" t="str">
            <v>101862</v>
          </cell>
          <cell r="H17" t="str">
            <v>شركت صنعتي رول محور سامان</v>
          </cell>
          <cell r="P17" t="str">
            <v>550</v>
          </cell>
        </row>
        <row r="18">
          <cell r="A18">
            <v>5502</v>
          </cell>
          <cell r="B18" t="str">
            <v>113001101865</v>
          </cell>
          <cell r="C18" t="str">
            <v>113</v>
          </cell>
          <cell r="D18" t="str">
            <v>113001</v>
          </cell>
          <cell r="E18" t="str">
            <v>حسابهاو اسناد دريافتني تجاري</v>
          </cell>
          <cell r="F18" t="str">
            <v>حسابهاي دريافتني تجاري</v>
          </cell>
          <cell r="G18" t="str">
            <v>101865</v>
          </cell>
          <cell r="H18" t="str">
            <v>شرکت پارت قطعه</v>
          </cell>
          <cell r="P18" t="str">
            <v>550</v>
          </cell>
        </row>
        <row r="19">
          <cell r="A19">
            <v>5503</v>
          </cell>
          <cell r="B19" t="str">
            <v>113001101204</v>
          </cell>
          <cell r="C19" t="str">
            <v>113</v>
          </cell>
          <cell r="D19" t="str">
            <v>113001</v>
          </cell>
          <cell r="E19" t="str">
            <v>حسابهاو اسناد دريافتني تجاري</v>
          </cell>
          <cell r="F19" t="str">
            <v>حسابهاي دريافتني تجاري</v>
          </cell>
          <cell r="G19" t="str">
            <v>101204</v>
          </cell>
          <cell r="H19" t="str">
            <v>شرکت محورسازان گروه كوشا</v>
          </cell>
          <cell r="P19" t="str">
            <v>550</v>
          </cell>
        </row>
        <row r="20">
          <cell r="A20">
            <v>5504</v>
          </cell>
          <cell r="B20" t="str">
            <v>113001101861</v>
          </cell>
          <cell r="C20" t="str">
            <v>113</v>
          </cell>
          <cell r="D20" t="str">
            <v>113001</v>
          </cell>
          <cell r="E20" t="str">
            <v>حسابهاو اسناد دريافتني تجاري</v>
          </cell>
          <cell r="F20" t="str">
            <v>حسابهاي دريافتني تجاري</v>
          </cell>
          <cell r="G20" t="str">
            <v>101861</v>
          </cell>
          <cell r="H20" t="str">
            <v>شركت آذر اتصال</v>
          </cell>
          <cell r="P20" t="str">
            <v>550</v>
          </cell>
        </row>
        <row r="21">
          <cell r="A21">
            <v>5505</v>
          </cell>
          <cell r="B21" t="str">
            <v>113001101798</v>
          </cell>
          <cell r="C21" t="str">
            <v>113</v>
          </cell>
          <cell r="D21" t="str">
            <v>113001</v>
          </cell>
          <cell r="E21" t="str">
            <v>حسابهاو اسناد دريافتني تجاري</v>
          </cell>
          <cell r="F21" t="str">
            <v>حسابهاي دريافتني تجاري</v>
          </cell>
          <cell r="G21" t="str">
            <v>101798</v>
          </cell>
          <cell r="H21" t="str">
            <v>شركت بازرگاني و خدمات همگام خودرو</v>
          </cell>
          <cell r="P21" t="str">
            <v>550</v>
          </cell>
        </row>
        <row r="22">
          <cell r="A22">
            <v>5506</v>
          </cell>
          <cell r="B22" t="str">
            <v>113001101270</v>
          </cell>
          <cell r="C22" t="str">
            <v>113</v>
          </cell>
          <cell r="D22" t="str">
            <v>113001</v>
          </cell>
          <cell r="E22" t="str">
            <v>حسابهاو اسناد دريافتني تجاري</v>
          </cell>
          <cell r="F22" t="str">
            <v>حسابهاي دريافتني تجاري</v>
          </cell>
          <cell r="G22" t="str">
            <v>101270</v>
          </cell>
          <cell r="H22" t="str">
            <v>شرکت صنعت پژوهان کيا</v>
          </cell>
          <cell r="P22" t="str">
            <v>550</v>
          </cell>
        </row>
        <row r="23">
          <cell r="A23">
            <v>5507</v>
          </cell>
          <cell r="B23" t="str">
            <v>113001101804</v>
          </cell>
          <cell r="C23" t="str">
            <v>113</v>
          </cell>
          <cell r="D23" t="str">
            <v>113001</v>
          </cell>
          <cell r="E23" t="str">
            <v>حسابهاو اسناد دريافتني تجاري</v>
          </cell>
          <cell r="F23" t="str">
            <v>حسابهاي دريافتني تجاري</v>
          </cell>
          <cell r="G23" t="str">
            <v>101804</v>
          </cell>
          <cell r="H23" t="str">
            <v>شركت ريخته گري آلومنيوم ايران خودرو</v>
          </cell>
          <cell r="P23" t="str">
            <v>550</v>
          </cell>
        </row>
        <row r="24">
          <cell r="A24">
            <v>5508</v>
          </cell>
          <cell r="B24" t="str">
            <v>113001101201</v>
          </cell>
          <cell r="C24" t="str">
            <v>113</v>
          </cell>
          <cell r="D24" t="str">
            <v>113001</v>
          </cell>
          <cell r="E24" t="str">
            <v>حسابهاو اسناد دريافتني تجاري</v>
          </cell>
          <cell r="F24" t="str">
            <v>حسابهاي دريافتني تجاري</v>
          </cell>
          <cell r="G24" t="str">
            <v>101201</v>
          </cell>
          <cell r="H24" t="str">
            <v>شرکت آهنفام سديد</v>
          </cell>
          <cell r="P24" t="str">
            <v>550</v>
          </cell>
        </row>
        <row r="25">
          <cell r="A25">
            <v>5509</v>
          </cell>
          <cell r="B25" t="str">
            <v>113001101547</v>
          </cell>
          <cell r="C25" t="str">
            <v>113</v>
          </cell>
          <cell r="D25" t="str">
            <v>113001</v>
          </cell>
          <cell r="E25" t="str">
            <v>حسابهاو اسناد دريافتني تجاري</v>
          </cell>
          <cell r="F25" t="str">
            <v>حسابهاي دريافتني تجاري</v>
          </cell>
          <cell r="G25" t="str">
            <v>101547</v>
          </cell>
          <cell r="H25" t="str">
            <v>صنايع شهيد کاظم رستگار</v>
          </cell>
          <cell r="P25" t="str">
            <v>550</v>
          </cell>
        </row>
        <row r="26">
          <cell r="A26">
            <v>5510</v>
          </cell>
          <cell r="B26" t="str">
            <v>113001101882</v>
          </cell>
          <cell r="C26" t="str">
            <v>113</v>
          </cell>
          <cell r="D26" t="str">
            <v>113001</v>
          </cell>
          <cell r="E26" t="str">
            <v>حسابهاو اسناد دريافتني تجاري</v>
          </cell>
          <cell r="F26" t="str">
            <v>حسابهاي دريافتني تجاري</v>
          </cell>
          <cell r="G26" t="str">
            <v>101882</v>
          </cell>
          <cell r="H26" t="str">
            <v>شركت فراگامان صنعت پايدار</v>
          </cell>
          <cell r="P26" t="str">
            <v>551</v>
          </cell>
        </row>
        <row r="27">
          <cell r="A27">
            <v>5511</v>
          </cell>
          <cell r="B27" t="str">
            <v>113001101737</v>
          </cell>
          <cell r="C27" t="str">
            <v>113</v>
          </cell>
          <cell r="D27" t="str">
            <v>113001</v>
          </cell>
          <cell r="E27" t="str">
            <v>حسابهاو اسناد دريافتني تجاري</v>
          </cell>
          <cell r="F27" t="str">
            <v>حسابهاي دريافتني تجاري</v>
          </cell>
          <cell r="G27" t="str">
            <v>101737</v>
          </cell>
          <cell r="H27" t="str">
            <v>شركت الماسه سنج</v>
          </cell>
          <cell r="P27" t="str">
            <v>551</v>
          </cell>
        </row>
        <row r="28">
          <cell r="A28">
            <v>5500</v>
          </cell>
          <cell r="B28" t="str">
            <v>113001101545</v>
          </cell>
          <cell r="C28" t="str">
            <v>113</v>
          </cell>
          <cell r="D28" t="str">
            <v>113001</v>
          </cell>
          <cell r="E28" t="str">
            <v>حسابهاو اسناد دريافتني تجاري</v>
          </cell>
          <cell r="F28" t="str">
            <v>حسابهاي دريافتني تجاري</v>
          </cell>
          <cell r="G28" t="str">
            <v>101545</v>
          </cell>
          <cell r="H28" t="str">
            <v>صنايع شهيد باقري</v>
          </cell>
          <cell r="P28" t="str">
            <v>550</v>
          </cell>
        </row>
        <row r="29">
          <cell r="A29">
            <v>5500</v>
          </cell>
          <cell r="B29" t="str">
            <v>113001101457</v>
          </cell>
          <cell r="C29" t="str">
            <v>113</v>
          </cell>
          <cell r="D29" t="str">
            <v>113001</v>
          </cell>
          <cell r="E29" t="str">
            <v>حسابهاو اسناد دريافتني تجاري</v>
          </cell>
          <cell r="F29" t="str">
            <v>حسابهاي دريافتني تجاري</v>
          </cell>
          <cell r="G29" t="str">
            <v>101457</v>
          </cell>
          <cell r="H29" t="str">
            <v>كيان خودرو</v>
          </cell>
          <cell r="P29" t="str">
            <v>550</v>
          </cell>
        </row>
        <row r="30">
          <cell r="A30">
            <v>5500</v>
          </cell>
          <cell r="B30" t="str">
            <v>113001101667</v>
          </cell>
          <cell r="C30" t="str">
            <v>113</v>
          </cell>
          <cell r="D30" t="str">
            <v>113001</v>
          </cell>
          <cell r="E30" t="str">
            <v>حسابهاو اسناد دريافتني تجاري</v>
          </cell>
          <cell r="F30" t="str">
            <v>حسابهاي دريافتني تجاري</v>
          </cell>
          <cell r="G30" t="str">
            <v>101667</v>
          </cell>
          <cell r="H30" t="str">
            <v>شركت كارتك سيستم</v>
          </cell>
          <cell r="P30" t="str">
            <v>550</v>
          </cell>
        </row>
        <row r="31">
          <cell r="A31">
            <v>5500</v>
          </cell>
          <cell r="B31" t="str">
            <v>113001101836</v>
          </cell>
          <cell r="C31" t="str">
            <v>113</v>
          </cell>
          <cell r="D31" t="str">
            <v>113001</v>
          </cell>
          <cell r="E31" t="str">
            <v>حسابهاو اسناد دريافتني تجاري</v>
          </cell>
          <cell r="F31" t="str">
            <v>حسابهاي دريافتني تجاري</v>
          </cell>
          <cell r="G31" t="str">
            <v>101836</v>
          </cell>
          <cell r="H31" t="str">
            <v>شركت مهندسي و تامين قطعات تراکتور سازي</v>
          </cell>
          <cell r="P31" t="str">
            <v>550</v>
          </cell>
        </row>
        <row r="32">
          <cell r="A32">
            <v>5500</v>
          </cell>
          <cell r="B32" t="str">
            <v>113001101205</v>
          </cell>
          <cell r="C32" t="str">
            <v>113</v>
          </cell>
          <cell r="D32" t="str">
            <v>113001</v>
          </cell>
          <cell r="E32" t="str">
            <v>حسابهاو اسناد دريافتني تجاري</v>
          </cell>
          <cell r="F32" t="str">
            <v>حسابهاي دريافتني تجاري</v>
          </cell>
          <cell r="G32" t="str">
            <v>101205</v>
          </cell>
          <cell r="H32" t="str">
            <v>شرکت دنده فن آور</v>
          </cell>
          <cell r="P32" t="str">
            <v>550</v>
          </cell>
        </row>
        <row r="33">
          <cell r="A33">
            <v>5500</v>
          </cell>
          <cell r="B33" t="str">
            <v>113001101492</v>
          </cell>
          <cell r="C33" t="str">
            <v>113</v>
          </cell>
          <cell r="D33" t="str">
            <v>113001</v>
          </cell>
          <cell r="E33" t="str">
            <v>حسابهاو اسناد دريافتني تجاري</v>
          </cell>
          <cell r="F33" t="str">
            <v>حسابهاي دريافتني تجاري</v>
          </cell>
          <cell r="G33" t="str">
            <v>101492</v>
          </cell>
          <cell r="H33" t="str">
            <v>صنايع هفتم تير اصفهان</v>
          </cell>
          <cell r="P33" t="str">
            <v>550</v>
          </cell>
        </row>
        <row r="34">
          <cell r="A34">
            <v>5500</v>
          </cell>
          <cell r="B34" t="str">
            <v>113001101221</v>
          </cell>
          <cell r="C34" t="str">
            <v>113</v>
          </cell>
          <cell r="D34" t="str">
            <v>113001</v>
          </cell>
          <cell r="E34" t="str">
            <v>حسابهاو اسناد دريافتني تجاري</v>
          </cell>
          <cell r="F34" t="str">
            <v>حسابهاي دريافتني تجاري</v>
          </cell>
          <cell r="G34" t="str">
            <v>101221</v>
          </cell>
          <cell r="H34" t="str">
            <v>شركت کمپرسورسازي تبريز</v>
          </cell>
          <cell r="P34" t="str">
            <v>550</v>
          </cell>
        </row>
        <row r="35">
          <cell r="A35">
            <v>5500</v>
          </cell>
          <cell r="B35" t="str">
            <v>113001101208</v>
          </cell>
          <cell r="C35" t="str">
            <v>113</v>
          </cell>
          <cell r="D35" t="str">
            <v>113001</v>
          </cell>
          <cell r="E35" t="str">
            <v>حسابهاو اسناد دريافتني تجاري</v>
          </cell>
          <cell r="F35" t="str">
            <v>حسابهاي دريافتني تجاري</v>
          </cell>
          <cell r="G35" t="str">
            <v>101208</v>
          </cell>
          <cell r="H35" t="str">
            <v>شرکت پمپ ايران</v>
          </cell>
          <cell r="P35" t="str">
            <v>550</v>
          </cell>
        </row>
        <row r="36">
          <cell r="A36">
            <v>5500</v>
          </cell>
          <cell r="B36" t="str">
            <v>113001101919</v>
          </cell>
          <cell r="C36" t="str">
            <v>113</v>
          </cell>
          <cell r="D36" t="str">
            <v>113001</v>
          </cell>
          <cell r="E36" t="str">
            <v>حسابهاو اسناد دريافتني تجاري</v>
          </cell>
          <cell r="F36" t="str">
            <v>حسابهاي دريافتني تجاري</v>
          </cell>
          <cell r="G36" t="str">
            <v>101919</v>
          </cell>
          <cell r="H36" t="str">
            <v>شركت صنعتي آذر كاوش سهند</v>
          </cell>
          <cell r="P36" t="str">
            <v>550</v>
          </cell>
        </row>
        <row r="37">
          <cell r="A37">
            <v>5500</v>
          </cell>
          <cell r="B37" t="str">
            <v>113001101265</v>
          </cell>
          <cell r="C37" t="str">
            <v>113</v>
          </cell>
          <cell r="D37" t="str">
            <v>113001</v>
          </cell>
          <cell r="E37" t="str">
            <v>حسابهاو اسناد دريافتني تجاري</v>
          </cell>
          <cell r="F37" t="str">
            <v>حسابهاي دريافتني تجاري</v>
          </cell>
          <cell r="G37" t="str">
            <v>101265</v>
          </cell>
          <cell r="H37" t="str">
            <v>شركت چرخشگر</v>
          </cell>
          <cell r="P37" t="str">
            <v>550</v>
          </cell>
        </row>
        <row r="38">
          <cell r="A38">
            <v>5500</v>
          </cell>
          <cell r="B38" t="str">
            <v>113001101911</v>
          </cell>
          <cell r="C38" t="str">
            <v>113</v>
          </cell>
          <cell r="D38" t="str">
            <v>113001</v>
          </cell>
          <cell r="E38" t="str">
            <v>حسابهاو اسناد دريافتني تجاري</v>
          </cell>
          <cell r="F38" t="str">
            <v>حسابهاي دريافتني تجاري</v>
          </cell>
          <cell r="G38" t="str">
            <v>101911</v>
          </cell>
          <cell r="H38" t="str">
            <v>شركت گسترش خودرو كوشاوران</v>
          </cell>
          <cell r="P38" t="str">
            <v>550</v>
          </cell>
        </row>
        <row r="39">
          <cell r="A39">
            <v>5500</v>
          </cell>
          <cell r="B39" t="str">
            <v>113001101206</v>
          </cell>
          <cell r="C39" t="str">
            <v>113</v>
          </cell>
          <cell r="D39" t="str">
            <v>113001</v>
          </cell>
          <cell r="E39" t="str">
            <v>حسابهاو اسناد دريافتني تجاري</v>
          </cell>
          <cell r="F39" t="str">
            <v>حسابهاي دريافتني تجاري</v>
          </cell>
          <cell r="G39" t="str">
            <v>101206</v>
          </cell>
          <cell r="H39" t="str">
            <v>مجتمع صنعتي شهيد همت</v>
          </cell>
          <cell r="P39" t="str">
            <v>550</v>
          </cell>
        </row>
        <row r="40">
          <cell r="A40">
            <v>5500</v>
          </cell>
          <cell r="B40" t="str">
            <v>113001101845</v>
          </cell>
          <cell r="C40" t="str">
            <v>113</v>
          </cell>
          <cell r="D40" t="str">
            <v>113001</v>
          </cell>
          <cell r="E40" t="str">
            <v>حسابهاو اسناد دريافتني تجاري</v>
          </cell>
          <cell r="F40" t="str">
            <v>حسابهاي دريافتني تجاري</v>
          </cell>
          <cell r="G40" t="str">
            <v>101845</v>
          </cell>
          <cell r="H40" t="str">
            <v>اميرنيا</v>
          </cell>
          <cell r="P40" t="str">
            <v>550</v>
          </cell>
        </row>
        <row r="41">
          <cell r="A41">
            <v>5500</v>
          </cell>
          <cell r="B41" t="str">
            <v>113001101552</v>
          </cell>
          <cell r="C41" t="str">
            <v>113</v>
          </cell>
          <cell r="D41" t="str">
            <v>113001</v>
          </cell>
          <cell r="E41" t="str">
            <v>حسابهاو اسناد دريافتني تجاري</v>
          </cell>
          <cell r="F41" t="str">
            <v>حسابهاي دريافتني تجاري</v>
          </cell>
          <cell r="G41" t="str">
            <v>101552</v>
          </cell>
          <cell r="H41" t="str">
            <v>گروه مهندسي نوين برش آذرآبادگان</v>
          </cell>
          <cell r="P41" t="str">
            <v>550</v>
          </cell>
        </row>
        <row r="42">
          <cell r="A42">
            <v>5500</v>
          </cell>
          <cell r="B42" t="str">
            <v>113001101462</v>
          </cell>
          <cell r="C42" t="str">
            <v>113</v>
          </cell>
          <cell r="D42" t="str">
            <v>113001</v>
          </cell>
          <cell r="E42" t="str">
            <v>حسابهاو اسناد دريافتني تجاري</v>
          </cell>
          <cell r="F42" t="str">
            <v>حسابهاي دريافتني تجاري</v>
          </cell>
          <cell r="G42" t="str">
            <v>101462</v>
          </cell>
          <cell r="H42" t="str">
            <v>شركت حاصل چين</v>
          </cell>
          <cell r="P42" t="str">
            <v>550</v>
          </cell>
        </row>
        <row r="43">
          <cell r="A43">
            <v>5500</v>
          </cell>
          <cell r="B43" t="str">
            <v>113001101839</v>
          </cell>
          <cell r="C43" t="str">
            <v>113</v>
          </cell>
          <cell r="D43" t="str">
            <v>113001</v>
          </cell>
          <cell r="E43" t="str">
            <v>حسابهاو اسناد دريافتني تجاري</v>
          </cell>
          <cell r="F43" t="str">
            <v>حسابهاي دريافتني تجاري</v>
          </cell>
          <cell r="G43" t="str">
            <v>101839</v>
          </cell>
          <cell r="H43" t="str">
            <v>شرکت آذر پاد</v>
          </cell>
          <cell r="P43" t="str">
            <v>550</v>
          </cell>
        </row>
        <row r="44">
          <cell r="A44">
            <v>5500</v>
          </cell>
          <cell r="B44" t="str">
            <v>113001101925</v>
          </cell>
          <cell r="C44" t="str">
            <v>113</v>
          </cell>
          <cell r="D44" t="str">
            <v>113001</v>
          </cell>
          <cell r="E44" t="str">
            <v>حسابهاو اسناد دريافتني تجاري</v>
          </cell>
          <cell r="F44" t="str">
            <v>حسابهاي دريافتني تجاري</v>
          </cell>
          <cell r="G44" t="str">
            <v>101925</v>
          </cell>
          <cell r="H44" t="str">
            <v>صنايع شهيد افشردي</v>
          </cell>
          <cell r="P44" t="str">
            <v>550</v>
          </cell>
        </row>
        <row r="45">
          <cell r="A45">
            <v>5500</v>
          </cell>
          <cell r="B45" t="str">
            <v>113001101445</v>
          </cell>
          <cell r="C45" t="str">
            <v>113</v>
          </cell>
          <cell r="D45" t="str">
            <v>113001</v>
          </cell>
          <cell r="E45" t="str">
            <v>حسابهاو اسناد دريافتني تجاري</v>
          </cell>
          <cell r="F45" t="str">
            <v>حسابهاي دريافتني تجاري</v>
          </cell>
          <cell r="G45" t="str">
            <v>101445</v>
          </cell>
          <cell r="H45" t="str">
            <v>گروه مپنا</v>
          </cell>
          <cell r="P45" t="str">
            <v>550</v>
          </cell>
        </row>
        <row r="46">
          <cell r="A46">
            <v>5500</v>
          </cell>
          <cell r="B46" t="str">
            <v>113001101945</v>
          </cell>
          <cell r="C46" t="str">
            <v>113</v>
          </cell>
          <cell r="D46" t="str">
            <v>113001</v>
          </cell>
          <cell r="E46" t="str">
            <v>حسابهاو اسناد دريافتني تجاري</v>
          </cell>
          <cell r="F46" t="str">
            <v>حسابهاي دريافتني تجاري</v>
          </cell>
          <cell r="G46" t="str">
            <v>101945</v>
          </cell>
          <cell r="H46" t="str">
            <v>شركت اروم تجهيز گستر</v>
          </cell>
          <cell r="P46" t="str">
            <v>550</v>
          </cell>
        </row>
        <row r="47">
          <cell r="A47">
            <v>5500</v>
          </cell>
          <cell r="B47" t="str">
            <v>113001101269</v>
          </cell>
          <cell r="C47" t="str">
            <v>113</v>
          </cell>
          <cell r="D47" t="str">
            <v>113001</v>
          </cell>
          <cell r="E47" t="str">
            <v>حسابهاو اسناد دريافتني تجاري</v>
          </cell>
          <cell r="F47" t="str">
            <v>حسابهاي دريافتني تجاري</v>
          </cell>
          <cell r="G47" t="str">
            <v>101269</v>
          </cell>
          <cell r="H47" t="str">
            <v>شرکت ايمن خودرو شرق</v>
          </cell>
          <cell r="P47" t="str">
            <v>550</v>
          </cell>
        </row>
        <row r="48">
          <cell r="A48">
            <v>5500</v>
          </cell>
          <cell r="B48" t="str">
            <v>113001101823</v>
          </cell>
          <cell r="C48" t="str">
            <v>113</v>
          </cell>
          <cell r="D48" t="str">
            <v>113001</v>
          </cell>
          <cell r="E48" t="str">
            <v>حسابهاو اسناد دريافتني تجاري</v>
          </cell>
          <cell r="F48" t="str">
            <v>حسابهاي دريافتني تجاري</v>
          </cell>
          <cell r="G48" t="str">
            <v>101823</v>
          </cell>
          <cell r="H48" t="str">
            <v>شركت الماس ماشين</v>
          </cell>
          <cell r="P48" t="str">
            <v>550</v>
          </cell>
        </row>
        <row r="49">
          <cell r="A49">
            <v>5500</v>
          </cell>
          <cell r="B49" t="str">
            <v>113001101272</v>
          </cell>
          <cell r="C49" t="str">
            <v>113</v>
          </cell>
          <cell r="D49" t="str">
            <v>113001</v>
          </cell>
          <cell r="E49" t="str">
            <v>حسابهاو اسناد دريافتني تجاري</v>
          </cell>
          <cell r="F49" t="str">
            <v>حسابهاي دريافتني تجاري</v>
          </cell>
          <cell r="G49" t="str">
            <v>101272</v>
          </cell>
          <cell r="H49" t="str">
            <v>شرکت شتابکار</v>
          </cell>
          <cell r="P49" t="str">
            <v>550</v>
          </cell>
        </row>
        <row r="50">
          <cell r="A50">
            <v>5500</v>
          </cell>
          <cell r="B50" t="str">
            <v>113001101266</v>
          </cell>
          <cell r="C50" t="str">
            <v>113</v>
          </cell>
          <cell r="D50" t="str">
            <v>113001</v>
          </cell>
          <cell r="E50" t="str">
            <v>حسابهاو اسناد دريافتني تجاري</v>
          </cell>
          <cell r="F50" t="str">
            <v>حسابهاي دريافتني تجاري</v>
          </cell>
          <cell r="G50" t="str">
            <v>101266</v>
          </cell>
          <cell r="H50" t="str">
            <v>تابان تراش سپاهان</v>
          </cell>
          <cell r="P50" t="str">
            <v>550</v>
          </cell>
        </row>
        <row r="51">
          <cell r="A51">
            <v>5500</v>
          </cell>
          <cell r="B51" t="str">
            <v>113001101632</v>
          </cell>
          <cell r="C51" t="str">
            <v>113</v>
          </cell>
          <cell r="D51" t="str">
            <v>113001</v>
          </cell>
          <cell r="E51" t="str">
            <v>حسابهاو اسناد دريافتني تجاري</v>
          </cell>
          <cell r="F51" t="str">
            <v>حسابهاي دريافتني تجاري</v>
          </cell>
          <cell r="G51" t="str">
            <v>101632</v>
          </cell>
          <cell r="H51" t="str">
            <v>شركت همراهان صنعت</v>
          </cell>
          <cell r="P51" t="str">
            <v>550</v>
          </cell>
        </row>
        <row r="52">
          <cell r="A52">
            <v>5500</v>
          </cell>
          <cell r="B52" t="str">
            <v>113001101928</v>
          </cell>
          <cell r="C52" t="str">
            <v>113</v>
          </cell>
          <cell r="D52" t="str">
            <v>113001</v>
          </cell>
          <cell r="E52" t="str">
            <v>حسابهاو اسناد دريافتني تجاري</v>
          </cell>
          <cell r="F52" t="str">
            <v>حسابهاي دريافتني تجاري</v>
          </cell>
          <cell r="G52" t="str">
            <v>101928</v>
          </cell>
          <cell r="H52" t="str">
            <v>شركت پيشگام صنعت تابان</v>
          </cell>
          <cell r="P52" t="str">
            <v>550</v>
          </cell>
        </row>
        <row r="53">
          <cell r="A53">
            <v>5500</v>
          </cell>
          <cell r="B53" t="str">
            <v>113001101848</v>
          </cell>
          <cell r="C53" t="str">
            <v>113</v>
          </cell>
          <cell r="D53" t="str">
            <v>113001</v>
          </cell>
          <cell r="E53" t="str">
            <v>حسابهاو اسناد دريافتني تجاري</v>
          </cell>
          <cell r="F53" t="str">
            <v>حسابهاي دريافتني تجاري</v>
          </cell>
          <cell r="G53" t="str">
            <v>101848</v>
          </cell>
          <cell r="H53" t="str">
            <v>شرکت سپهر آذر پويا</v>
          </cell>
          <cell r="P53" t="str">
            <v>550</v>
          </cell>
        </row>
        <row r="54">
          <cell r="A54">
            <v>5500</v>
          </cell>
          <cell r="B54" t="str">
            <v>113001101451</v>
          </cell>
          <cell r="C54" t="str">
            <v>113</v>
          </cell>
          <cell r="D54" t="str">
            <v>113001</v>
          </cell>
          <cell r="E54" t="str">
            <v>حسابهاو اسناد دريافتني تجاري</v>
          </cell>
          <cell r="F54" t="str">
            <v>حسابهاي دريافتني تجاري</v>
          </cell>
          <cell r="G54" t="str">
            <v>101451</v>
          </cell>
          <cell r="H54" t="str">
            <v>گروه صنعتي كاوه</v>
          </cell>
          <cell r="P54" t="str">
            <v>550</v>
          </cell>
        </row>
        <row r="55">
          <cell r="A55">
            <v>5500</v>
          </cell>
          <cell r="B55" t="str">
            <v>113003100110</v>
          </cell>
          <cell r="C55" t="str">
            <v>113</v>
          </cell>
          <cell r="D55" t="str">
            <v>113003</v>
          </cell>
          <cell r="E55" t="str">
            <v>حسابهاو اسناد دريافتني تجاري</v>
          </cell>
          <cell r="F55" t="str">
            <v>اسناد درجريان وصول تجاري</v>
          </cell>
          <cell r="G55" t="str">
            <v>100110</v>
          </cell>
          <cell r="H55" t="str">
            <v>بانك ملت پروين جاري 1464405011 (پشتيبان)</v>
          </cell>
          <cell r="P55" t="str">
            <v>550</v>
          </cell>
        </row>
        <row r="56">
          <cell r="A56">
            <v>6100</v>
          </cell>
          <cell r="B56" t="str">
            <v>114001300235</v>
          </cell>
          <cell r="C56" t="str">
            <v>114</v>
          </cell>
          <cell r="D56" t="str">
            <v>114001</v>
          </cell>
          <cell r="E56" t="str">
            <v>ساير حسابها و اسناد دريافتني</v>
          </cell>
          <cell r="F56" t="str">
            <v>علي الحساب حقوق</v>
          </cell>
          <cell r="G56" t="str">
            <v>300235</v>
          </cell>
          <cell r="H56" t="str">
            <v>حدادپوربدر محمدرضا</v>
          </cell>
          <cell r="P56" t="str">
            <v>610</v>
          </cell>
        </row>
        <row r="57">
          <cell r="A57">
            <v>6100</v>
          </cell>
          <cell r="B57" t="str">
            <v>114001300237</v>
          </cell>
          <cell r="C57" t="str">
            <v>114</v>
          </cell>
          <cell r="D57" t="str">
            <v>114001</v>
          </cell>
          <cell r="E57" t="str">
            <v>ساير حسابها و اسناد دريافتني</v>
          </cell>
          <cell r="F57" t="str">
            <v>علي الحساب حقوق</v>
          </cell>
          <cell r="G57" t="str">
            <v>300237</v>
          </cell>
          <cell r="H57" t="str">
            <v>رمضاني فريد مريم</v>
          </cell>
          <cell r="P57" t="str">
            <v>610</v>
          </cell>
        </row>
        <row r="58">
          <cell r="A58">
            <v>6100</v>
          </cell>
          <cell r="B58" t="str">
            <v>114001300311</v>
          </cell>
          <cell r="C58" t="str">
            <v>114</v>
          </cell>
          <cell r="D58" t="str">
            <v>114001</v>
          </cell>
          <cell r="E58" t="str">
            <v>ساير حسابها و اسناد دريافتني</v>
          </cell>
          <cell r="F58" t="str">
            <v>علي الحساب حقوق</v>
          </cell>
          <cell r="G58" t="str">
            <v>300311</v>
          </cell>
          <cell r="H58" t="str">
            <v>فيروزي رسول</v>
          </cell>
          <cell r="P58" t="str">
            <v>610</v>
          </cell>
        </row>
        <row r="59">
          <cell r="A59">
            <v>6100</v>
          </cell>
          <cell r="B59" t="str">
            <v>114001300092</v>
          </cell>
          <cell r="C59" t="str">
            <v>114</v>
          </cell>
          <cell r="D59" t="str">
            <v>114001</v>
          </cell>
          <cell r="E59" t="str">
            <v>ساير حسابها و اسناد دريافتني</v>
          </cell>
          <cell r="F59" t="str">
            <v>علي الحساب حقوق</v>
          </cell>
          <cell r="G59" t="str">
            <v>300092</v>
          </cell>
          <cell r="H59" t="str">
            <v>كولاب محمدحسين</v>
          </cell>
          <cell r="P59" t="str">
            <v>610</v>
          </cell>
        </row>
        <row r="60">
          <cell r="A60">
            <v>6100</v>
          </cell>
          <cell r="B60" t="str">
            <v>114001300204</v>
          </cell>
          <cell r="C60" t="str">
            <v>114</v>
          </cell>
          <cell r="D60" t="str">
            <v>114001</v>
          </cell>
          <cell r="E60" t="str">
            <v>ساير حسابها و اسناد دريافتني</v>
          </cell>
          <cell r="F60" t="str">
            <v>علي الحساب حقوق</v>
          </cell>
          <cell r="G60" t="str">
            <v>300204</v>
          </cell>
          <cell r="H60" t="str">
            <v>قازانچائي جواد</v>
          </cell>
          <cell r="P60" t="str">
            <v>610</v>
          </cell>
        </row>
        <row r="61">
          <cell r="A61">
            <v>6100</v>
          </cell>
          <cell r="B61" t="str">
            <v>114001300213</v>
          </cell>
          <cell r="C61" t="str">
            <v>114</v>
          </cell>
          <cell r="D61" t="str">
            <v>114001</v>
          </cell>
          <cell r="E61" t="str">
            <v>ساير حسابها و اسناد دريافتني</v>
          </cell>
          <cell r="F61" t="str">
            <v>علي الحساب حقوق</v>
          </cell>
          <cell r="G61" t="str">
            <v>300213</v>
          </cell>
          <cell r="H61" t="str">
            <v>وطني رضا</v>
          </cell>
          <cell r="P61" t="str">
            <v>610</v>
          </cell>
        </row>
        <row r="62">
          <cell r="A62">
            <v>6100</v>
          </cell>
          <cell r="B62" t="str">
            <v>114001300254</v>
          </cell>
          <cell r="C62" t="str">
            <v>114</v>
          </cell>
          <cell r="D62" t="str">
            <v>114001</v>
          </cell>
          <cell r="E62" t="str">
            <v>ساير حسابها و اسناد دريافتني</v>
          </cell>
          <cell r="F62" t="str">
            <v>علي الحساب حقوق</v>
          </cell>
          <cell r="G62" t="str">
            <v>300254</v>
          </cell>
          <cell r="H62" t="str">
            <v>زمانلو مهدي</v>
          </cell>
          <cell r="P62" t="str">
            <v>610</v>
          </cell>
        </row>
        <row r="63">
          <cell r="A63">
            <v>6100</v>
          </cell>
          <cell r="B63" t="str">
            <v>114001300118</v>
          </cell>
          <cell r="C63" t="str">
            <v>114</v>
          </cell>
          <cell r="D63" t="str">
            <v>114001</v>
          </cell>
          <cell r="E63" t="str">
            <v>ساير حسابها و اسناد دريافتني</v>
          </cell>
          <cell r="F63" t="str">
            <v>علي الحساب حقوق</v>
          </cell>
          <cell r="G63" t="str">
            <v>300118</v>
          </cell>
          <cell r="H63" t="str">
            <v>جعفرزاده بهروز</v>
          </cell>
          <cell r="P63" t="str">
            <v>610</v>
          </cell>
        </row>
        <row r="64">
          <cell r="A64">
            <v>6100</v>
          </cell>
          <cell r="B64" t="str">
            <v>114001300159</v>
          </cell>
          <cell r="C64" t="str">
            <v>114</v>
          </cell>
          <cell r="D64" t="str">
            <v>114001</v>
          </cell>
          <cell r="E64" t="str">
            <v>ساير حسابها و اسناد دريافتني</v>
          </cell>
          <cell r="F64" t="str">
            <v>علي الحساب حقوق</v>
          </cell>
          <cell r="G64" t="str">
            <v>300159</v>
          </cell>
          <cell r="H64" t="str">
            <v>شيرزاده اكبر</v>
          </cell>
          <cell r="P64" t="str">
            <v>610</v>
          </cell>
        </row>
        <row r="65">
          <cell r="A65">
            <v>6100</v>
          </cell>
          <cell r="B65" t="str">
            <v>114001300005</v>
          </cell>
          <cell r="C65" t="str">
            <v>114</v>
          </cell>
          <cell r="D65" t="str">
            <v>114001</v>
          </cell>
          <cell r="E65" t="str">
            <v>ساير حسابها و اسناد دريافتني</v>
          </cell>
          <cell r="F65" t="str">
            <v>علي الحساب حقوق</v>
          </cell>
          <cell r="G65" t="str">
            <v>300005</v>
          </cell>
          <cell r="H65" t="str">
            <v>زمانلو محمد رضا</v>
          </cell>
          <cell r="P65" t="str">
            <v>610</v>
          </cell>
        </row>
        <row r="66">
          <cell r="A66">
            <v>6100</v>
          </cell>
          <cell r="B66" t="str">
            <v>114001300075</v>
          </cell>
          <cell r="C66" t="str">
            <v>114</v>
          </cell>
          <cell r="D66" t="str">
            <v>114001</v>
          </cell>
          <cell r="E66" t="str">
            <v>ساير حسابها و اسناد دريافتني</v>
          </cell>
          <cell r="F66" t="str">
            <v>علي الحساب حقوق</v>
          </cell>
          <cell r="G66" t="str">
            <v>300075</v>
          </cell>
          <cell r="H66" t="str">
            <v>نظامي سقين سرا يوسف</v>
          </cell>
          <cell r="P66" t="str">
            <v>610</v>
          </cell>
        </row>
        <row r="67">
          <cell r="A67">
            <v>6100</v>
          </cell>
          <cell r="B67" t="str">
            <v>114001300181</v>
          </cell>
          <cell r="C67" t="str">
            <v>114</v>
          </cell>
          <cell r="D67" t="str">
            <v>114001</v>
          </cell>
          <cell r="E67" t="str">
            <v>ساير حسابها و اسناد دريافتني</v>
          </cell>
          <cell r="F67" t="str">
            <v>علي الحساب حقوق</v>
          </cell>
          <cell r="G67" t="str">
            <v>300181</v>
          </cell>
          <cell r="H67" t="str">
            <v>وظيفه واثق مهدي</v>
          </cell>
          <cell r="P67" t="str">
            <v>610</v>
          </cell>
        </row>
        <row r="68">
          <cell r="A68">
            <v>6100</v>
          </cell>
          <cell r="B68" t="str">
            <v>114001300081</v>
          </cell>
          <cell r="C68" t="str">
            <v>114</v>
          </cell>
          <cell r="D68" t="str">
            <v>114001</v>
          </cell>
          <cell r="E68" t="str">
            <v>ساير حسابها و اسناد دريافتني</v>
          </cell>
          <cell r="F68" t="str">
            <v>علي الحساب حقوق</v>
          </cell>
          <cell r="G68" t="str">
            <v>300081</v>
          </cell>
          <cell r="H68" t="str">
            <v>بهاري قراجه مرادعلي</v>
          </cell>
          <cell r="P68" t="str">
            <v>610</v>
          </cell>
        </row>
        <row r="69">
          <cell r="A69">
            <v>6100</v>
          </cell>
          <cell r="B69" t="str">
            <v>114001300025</v>
          </cell>
          <cell r="C69" t="str">
            <v>114</v>
          </cell>
          <cell r="D69" t="str">
            <v>114001</v>
          </cell>
          <cell r="E69" t="str">
            <v>ساير حسابها و اسناد دريافتني</v>
          </cell>
          <cell r="F69" t="str">
            <v>علي الحساب حقوق</v>
          </cell>
          <cell r="G69" t="str">
            <v>300025</v>
          </cell>
          <cell r="H69" t="str">
            <v>نيروفر شهين</v>
          </cell>
          <cell r="P69" t="str">
            <v>610</v>
          </cell>
        </row>
        <row r="70">
          <cell r="A70">
            <v>6100</v>
          </cell>
          <cell r="B70" t="str">
            <v>114001300020</v>
          </cell>
          <cell r="C70" t="str">
            <v>114</v>
          </cell>
          <cell r="D70" t="str">
            <v>114001</v>
          </cell>
          <cell r="E70" t="str">
            <v>ساير حسابها و اسناد دريافتني</v>
          </cell>
          <cell r="F70" t="str">
            <v>علي الحساب حقوق</v>
          </cell>
          <cell r="G70" t="str">
            <v>300020</v>
          </cell>
          <cell r="H70" t="str">
            <v>نورپورينگجه جعفر</v>
          </cell>
          <cell r="P70" t="str">
            <v>610</v>
          </cell>
        </row>
        <row r="71">
          <cell r="A71">
            <v>6100</v>
          </cell>
          <cell r="B71" t="str">
            <v>114001300008</v>
          </cell>
          <cell r="C71" t="str">
            <v>114</v>
          </cell>
          <cell r="D71" t="str">
            <v>114001</v>
          </cell>
          <cell r="E71" t="str">
            <v>ساير حسابها و اسناد دريافتني</v>
          </cell>
          <cell r="F71" t="str">
            <v>علي الحساب حقوق</v>
          </cell>
          <cell r="G71" t="str">
            <v>300008</v>
          </cell>
          <cell r="H71" t="str">
            <v>واحد ابراهيم</v>
          </cell>
          <cell r="P71" t="str">
            <v>610</v>
          </cell>
        </row>
        <row r="72">
          <cell r="A72">
            <v>6100</v>
          </cell>
          <cell r="B72" t="str">
            <v>114001300066</v>
          </cell>
          <cell r="C72" t="str">
            <v>114</v>
          </cell>
          <cell r="D72" t="str">
            <v>114001</v>
          </cell>
          <cell r="E72" t="str">
            <v>ساير حسابها و اسناد دريافتني</v>
          </cell>
          <cell r="F72" t="str">
            <v>علي الحساب حقوق</v>
          </cell>
          <cell r="G72" t="str">
            <v>300066</v>
          </cell>
          <cell r="H72" t="str">
            <v>نيرومند يعقوب</v>
          </cell>
          <cell r="P72" t="str">
            <v>610</v>
          </cell>
        </row>
        <row r="73">
          <cell r="A73">
            <v>6100</v>
          </cell>
          <cell r="B73" t="str">
            <v>114001300114</v>
          </cell>
          <cell r="C73" t="str">
            <v>114</v>
          </cell>
          <cell r="D73" t="str">
            <v>114001</v>
          </cell>
          <cell r="E73" t="str">
            <v>ساير حسابها و اسناد دريافتني</v>
          </cell>
          <cell r="F73" t="str">
            <v>علي الحساب حقوق</v>
          </cell>
          <cell r="G73" t="str">
            <v>300114</v>
          </cell>
          <cell r="H73" t="str">
            <v>عزيزي جهانگير</v>
          </cell>
          <cell r="P73" t="str">
            <v>610</v>
          </cell>
        </row>
        <row r="74">
          <cell r="A74">
            <v>6100</v>
          </cell>
          <cell r="B74" t="str">
            <v>114001300134</v>
          </cell>
          <cell r="C74" t="str">
            <v>114</v>
          </cell>
          <cell r="D74" t="str">
            <v>114001</v>
          </cell>
          <cell r="E74" t="str">
            <v>ساير حسابها و اسناد دريافتني</v>
          </cell>
          <cell r="F74" t="str">
            <v>علي الحساب حقوق</v>
          </cell>
          <cell r="G74" t="str">
            <v>300134</v>
          </cell>
          <cell r="H74" t="str">
            <v>نكوئي فائق</v>
          </cell>
          <cell r="P74" t="str">
            <v>610</v>
          </cell>
        </row>
        <row r="75">
          <cell r="A75">
            <v>6100</v>
          </cell>
          <cell r="B75" t="str">
            <v>114001300087</v>
          </cell>
          <cell r="C75" t="str">
            <v>114</v>
          </cell>
          <cell r="D75" t="str">
            <v>114001</v>
          </cell>
          <cell r="E75" t="str">
            <v>ساير حسابها و اسناد دريافتني</v>
          </cell>
          <cell r="F75" t="str">
            <v>علي الحساب حقوق</v>
          </cell>
          <cell r="G75" t="str">
            <v>300087</v>
          </cell>
          <cell r="H75" t="str">
            <v>مهدي زاده علوي عليرضا</v>
          </cell>
          <cell r="P75" t="str">
            <v>610</v>
          </cell>
        </row>
        <row r="76">
          <cell r="A76">
            <v>6100</v>
          </cell>
          <cell r="B76" t="str">
            <v>114001300054</v>
          </cell>
          <cell r="C76" t="str">
            <v>114</v>
          </cell>
          <cell r="D76" t="str">
            <v>114001</v>
          </cell>
          <cell r="E76" t="str">
            <v>ساير حسابها و اسناد دريافتني</v>
          </cell>
          <cell r="F76" t="str">
            <v>علي الحساب حقوق</v>
          </cell>
          <cell r="G76" t="str">
            <v>300054</v>
          </cell>
          <cell r="H76" t="str">
            <v>اميرحقيان يعقوب</v>
          </cell>
          <cell r="P76" t="str">
            <v>610</v>
          </cell>
        </row>
        <row r="77">
          <cell r="A77">
            <v>6100</v>
          </cell>
          <cell r="B77" t="str">
            <v>114001300088</v>
          </cell>
          <cell r="C77" t="str">
            <v>114</v>
          </cell>
          <cell r="D77" t="str">
            <v>114001</v>
          </cell>
          <cell r="E77" t="str">
            <v>ساير حسابها و اسناد دريافتني</v>
          </cell>
          <cell r="F77" t="str">
            <v>علي الحساب حقوق</v>
          </cell>
          <cell r="G77" t="str">
            <v>300088</v>
          </cell>
          <cell r="H77" t="str">
            <v>فرشباف شترباني مرتضي</v>
          </cell>
          <cell r="P77" t="str">
            <v>610</v>
          </cell>
        </row>
        <row r="78">
          <cell r="A78">
            <v>6100</v>
          </cell>
          <cell r="B78" t="str">
            <v>114001300177</v>
          </cell>
          <cell r="C78" t="str">
            <v>114</v>
          </cell>
          <cell r="D78" t="str">
            <v>114001</v>
          </cell>
          <cell r="E78" t="str">
            <v>ساير حسابها و اسناد دريافتني</v>
          </cell>
          <cell r="F78" t="str">
            <v>علي الحساب حقوق</v>
          </cell>
          <cell r="G78" t="str">
            <v>300177</v>
          </cell>
          <cell r="H78" t="str">
            <v>كاظم پور احمد</v>
          </cell>
          <cell r="P78" t="str">
            <v>610</v>
          </cell>
        </row>
        <row r="79">
          <cell r="A79">
            <v>6100</v>
          </cell>
          <cell r="B79" t="str">
            <v>114001300052</v>
          </cell>
          <cell r="C79" t="str">
            <v>114</v>
          </cell>
          <cell r="D79" t="str">
            <v>114001</v>
          </cell>
          <cell r="E79" t="str">
            <v>ساير حسابها و اسناد دريافتني</v>
          </cell>
          <cell r="F79" t="str">
            <v>علي الحساب حقوق</v>
          </cell>
          <cell r="G79" t="str">
            <v>300052</v>
          </cell>
          <cell r="H79" t="str">
            <v>بخش پور خيراله</v>
          </cell>
          <cell r="P79" t="str">
            <v>610</v>
          </cell>
        </row>
        <row r="80">
          <cell r="A80">
            <v>6100</v>
          </cell>
          <cell r="B80" t="str">
            <v>114001300050</v>
          </cell>
          <cell r="C80" t="str">
            <v>114</v>
          </cell>
          <cell r="D80" t="str">
            <v>114001</v>
          </cell>
          <cell r="E80" t="str">
            <v>ساير حسابها و اسناد دريافتني</v>
          </cell>
          <cell r="F80" t="str">
            <v>علي الحساب حقوق</v>
          </cell>
          <cell r="G80" t="str">
            <v>300050</v>
          </cell>
          <cell r="H80" t="str">
            <v>شاهد قراملكي علي</v>
          </cell>
          <cell r="P80" t="str">
            <v>610</v>
          </cell>
        </row>
        <row r="81">
          <cell r="A81">
            <v>6100</v>
          </cell>
          <cell r="B81" t="str">
            <v>114001300055</v>
          </cell>
          <cell r="C81" t="str">
            <v>114</v>
          </cell>
          <cell r="D81" t="str">
            <v>114001</v>
          </cell>
          <cell r="E81" t="str">
            <v>ساير حسابها و اسناد دريافتني</v>
          </cell>
          <cell r="F81" t="str">
            <v>علي الحساب حقوق</v>
          </cell>
          <cell r="G81" t="str">
            <v>300055</v>
          </cell>
          <cell r="H81" t="str">
            <v>نبوي علمداري شاپور</v>
          </cell>
          <cell r="P81" t="str">
            <v>610</v>
          </cell>
        </row>
        <row r="82">
          <cell r="A82">
            <v>6100</v>
          </cell>
          <cell r="B82" t="str">
            <v>114001300056</v>
          </cell>
          <cell r="C82" t="str">
            <v>114</v>
          </cell>
          <cell r="D82" t="str">
            <v>114001</v>
          </cell>
          <cell r="E82" t="str">
            <v>ساير حسابها و اسناد دريافتني</v>
          </cell>
          <cell r="F82" t="str">
            <v>علي الحساب حقوق</v>
          </cell>
          <cell r="G82" t="str">
            <v>300056</v>
          </cell>
          <cell r="H82" t="str">
            <v>حسين زاده گورچين اكبر</v>
          </cell>
          <cell r="P82" t="str">
            <v>610</v>
          </cell>
        </row>
        <row r="83">
          <cell r="A83">
            <v>6100</v>
          </cell>
          <cell r="B83" t="str">
            <v>114001300062</v>
          </cell>
          <cell r="C83" t="str">
            <v>114</v>
          </cell>
          <cell r="D83" t="str">
            <v>114001</v>
          </cell>
          <cell r="E83" t="str">
            <v>ساير حسابها و اسناد دريافتني</v>
          </cell>
          <cell r="F83" t="str">
            <v>علي الحساب حقوق</v>
          </cell>
          <cell r="G83" t="str">
            <v>300062</v>
          </cell>
          <cell r="H83" t="str">
            <v>شاه رسالي صالح</v>
          </cell>
          <cell r="P83" t="str">
            <v>610</v>
          </cell>
        </row>
        <row r="84">
          <cell r="A84">
            <v>6100</v>
          </cell>
          <cell r="B84" t="str">
            <v>114001300063</v>
          </cell>
          <cell r="C84" t="str">
            <v>114</v>
          </cell>
          <cell r="D84" t="str">
            <v>114001</v>
          </cell>
          <cell r="E84" t="str">
            <v>ساير حسابها و اسناد دريافتني</v>
          </cell>
          <cell r="F84" t="str">
            <v>علي الحساب حقوق</v>
          </cell>
          <cell r="G84" t="str">
            <v>300063</v>
          </cell>
          <cell r="H84" t="str">
            <v>ايرادي ميرداود</v>
          </cell>
          <cell r="P84" t="str">
            <v>610</v>
          </cell>
        </row>
        <row r="85">
          <cell r="A85">
            <v>6100</v>
          </cell>
          <cell r="B85" t="str">
            <v>114001300068</v>
          </cell>
          <cell r="C85" t="str">
            <v>114</v>
          </cell>
          <cell r="D85" t="str">
            <v>114001</v>
          </cell>
          <cell r="E85" t="str">
            <v>ساير حسابها و اسناد دريافتني</v>
          </cell>
          <cell r="F85" t="str">
            <v>علي الحساب حقوق</v>
          </cell>
          <cell r="G85" t="str">
            <v>300068</v>
          </cell>
          <cell r="H85" t="str">
            <v>صادق زاده سيد محمود</v>
          </cell>
          <cell r="P85" t="str">
            <v>610</v>
          </cell>
        </row>
        <row r="86">
          <cell r="A86">
            <v>6100</v>
          </cell>
          <cell r="B86" t="str">
            <v>114001300069</v>
          </cell>
          <cell r="C86" t="str">
            <v>114</v>
          </cell>
          <cell r="D86" t="str">
            <v>114001</v>
          </cell>
          <cell r="E86" t="str">
            <v>ساير حسابها و اسناد دريافتني</v>
          </cell>
          <cell r="F86" t="str">
            <v>علي الحساب حقوق</v>
          </cell>
          <cell r="G86" t="str">
            <v>300069</v>
          </cell>
          <cell r="H86" t="str">
            <v>دلمقاني زاده عليرضا</v>
          </cell>
          <cell r="P86" t="str">
            <v>610</v>
          </cell>
        </row>
        <row r="87">
          <cell r="A87">
            <v>6100</v>
          </cell>
          <cell r="B87" t="str">
            <v>114001300070</v>
          </cell>
          <cell r="C87" t="str">
            <v>114</v>
          </cell>
          <cell r="D87" t="str">
            <v>114001</v>
          </cell>
          <cell r="E87" t="str">
            <v>ساير حسابها و اسناد دريافتني</v>
          </cell>
          <cell r="F87" t="str">
            <v>علي الحساب حقوق</v>
          </cell>
          <cell r="G87" t="str">
            <v>300070</v>
          </cell>
          <cell r="H87" t="str">
            <v>فريدي نسب كريم</v>
          </cell>
          <cell r="P87" t="str">
            <v>610</v>
          </cell>
        </row>
        <row r="88">
          <cell r="A88">
            <v>6100</v>
          </cell>
          <cell r="B88" t="str">
            <v>114001300071</v>
          </cell>
          <cell r="C88" t="str">
            <v>114</v>
          </cell>
          <cell r="D88" t="str">
            <v>114001</v>
          </cell>
          <cell r="E88" t="str">
            <v>ساير حسابها و اسناد دريافتني</v>
          </cell>
          <cell r="F88" t="str">
            <v>علي الحساب حقوق</v>
          </cell>
          <cell r="G88" t="str">
            <v>300071</v>
          </cell>
          <cell r="H88" t="str">
            <v>ضياء سرابي اكبر</v>
          </cell>
          <cell r="P88" t="str">
            <v>610</v>
          </cell>
        </row>
        <row r="89">
          <cell r="A89">
            <v>6100</v>
          </cell>
          <cell r="B89" t="str">
            <v>114001300074</v>
          </cell>
          <cell r="C89" t="str">
            <v>114</v>
          </cell>
          <cell r="D89" t="str">
            <v>114001</v>
          </cell>
          <cell r="E89" t="str">
            <v>ساير حسابها و اسناد دريافتني</v>
          </cell>
          <cell r="F89" t="str">
            <v>علي الحساب حقوق</v>
          </cell>
          <cell r="G89" t="str">
            <v>300074</v>
          </cell>
          <cell r="H89" t="str">
            <v>ميرزا عليزاده پهر آباد فريبا</v>
          </cell>
          <cell r="P89" t="str">
            <v>610</v>
          </cell>
        </row>
        <row r="90">
          <cell r="A90">
            <v>6100</v>
          </cell>
          <cell r="B90" t="str">
            <v>114001300077</v>
          </cell>
          <cell r="C90" t="str">
            <v>114</v>
          </cell>
          <cell r="D90" t="str">
            <v>114001</v>
          </cell>
          <cell r="E90" t="str">
            <v>ساير حسابها و اسناد دريافتني</v>
          </cell>
          <cell r="F90" t="str">
            <v>علي الحساب حقوق</v>
          </cell>
          <cell r="G90" t="str">
            <v>300077</v>
          </cell>
          <cell r="H90" t="str">
            <v>واحديان وحيد</v>
          </cell>
          <cell r="P90" t="str">
            <v>610</v>
          </cell>
        </row>
        <row r="91">
          <cell r="A91">
            <v>6100</v>
          </cell>
          <cell r="B91" t="str">
            <v>114001300080</v>
          </cell>
          <cell r="C91" t="str">
            <v>114</v>
          </cell>
          <cell r="D91" t="str">
            <v>114001</v>
          </cell>
          <cell r="E91" t="str">
            <v>ساير حسابها و اسناد دريافتني</v>
          </cell>
          <cell r="F91" t="str">
            <v>علي الحساب حقوق</v>
          </cell>
          <cell r="G91" t="str">
            <v>300080</v>
          </cell>
          <cell r="H91" t="str">
            <v>ابراهيمي مهر آور رحيم</v>
          </cell>
          <cell r="P91" t="str">
            <v>610</v>
          </cell>
        </row>
        <row r="92">
          <cell r="A92">
            <v>6100</v>
          </cell>
          <cell r="B92" t="str">
            <v>114001300082</v>
          </cell>
          <cell r="C92" t="str">
            <v>114</v>
          </cell>
          <cell r="D92" t="str">
            <v>114001</v>
          </cell>
          <cell r="E92" t="str">
            <v>ساير حسابها و اسناد دريافتني</v>
          </cell>
          <cell r="F92" t="str">
            <v>علي الحساب حقوق</v>
          </cell>
          <cell r="G92" t="str">
            <v>300082</v>
          </cell>
          <cell r="H92" t="str">
            <v>روحي خطيبي محمدرضا</v>
          </cell>
          <cell r="P92" t="str">
            <v>610</v>
          </cell>
        </row>
        <row r="93">
          <cell r="A93">
            <v>6100</v>
          </cell>
          <cell r="B93" t="str">
            <v>114001300084</v>
          </cell>
          <cell r="C93" t="str">
            <v>114</v>
          </cell>
          <cell r="D93" t="str">
            <v>114001</v>
          </cell>
          <cell r="E93" t="str">
            <v>ساير حسابها و اسناد دريافتني</v>
          </cell>
          <cell r="F93" t="str">
            <v>علي الحساب حقوق</v>
          </cell>
          <cell r="G93" t="str">
            <v>300084</v>
          </cell>
          <cell r="H93" t="str">
            <v>نوري حسين</v>
          </cell>
          <cell r="P93" t="str">
            <v>610</v>
          </cell>
        </row>
        <row r="94">
          <cell r="A94">
            <v>6100</v>
          </cell>
          <cell r="B94" t="str">
            <v>114001300085</v>
          </cell>
          <cell r="C94" t="str">
            <v>114</v>
          </cell>
          <cell r="D94" t="str">
            <v>114001</v>
          </cell>
          <cell r="E94" t="str">
            <v>ساير حسابها و اسناد دريافتني</v>
          </cell>
          <cell r="F94" t="str">
            <v>علي الحساب حقوق</v>
          </cell>
          <cell r="G94" t="str">
            <v>300085</v>
          </cell>
          <cell r="H94" t="str">
            <v>جبارپور يوسف</v>
          </cell>
          <cell r="P94" t="str">
            <v>610</v>
          </cell>
        </row>
        <row r="95">
          <cell r="A95">
            <v>6100</v>
          </cell>
          <cell r="B95" t="str">
            <v>114001300096</v>
          </cell>
          <cell r="C95" t="str">
            <v>114</v>
          </cell>
          <cell r="D95" t="str">
            <v>114001</v>
          </cell>
          <cell r="E95" t="str">
            <v>ساير حسابها و اسناد دريافتني</v>
          </cell>
          <cell r="F95" t="str">
            <v>علي الحساب حقوق</v>
          </cell>
          <cell r="G95" t="str">
            <v>300096</v>
          </cell>
          <cell r="H95" t="str">
            <v>امتحاني علي اكبر</v>
          </cell>
          <cell r="P95" t="str">
            <v>610</v>
          </cell>
        </row>
        <row r="96">
          <cell r="A96">
            <v>6100</v>
          </cell>
          <cell r="B96" t="str">
            <v>114001300103</v>
          </cell>
          <cell r="C96" t="str">
            <v>114</v>
          </cell>
          <cell r="D96" t="str">
            <v>114001</v>
          </cell>
          <cell r="E96" t="str">
            <v>ساير حسابها و اسناد دريافتني</v>
          </cell>
          <cell r="F96" t="str">
            <v>علي الحساب حقوق</v>
          </cell>
          <cell r="G96" t="str">
            <v>300103</v>
          </cell>
          <cell r="H96" t="str">
            <v>چابك شاهرخ</v>
          </cell>
          <cell r="P96" t="str">
            <v>610</v>
          </cell>
        </row>
        <row r="97">
          <cell r="A97">
            <v>6100</v>
          </cell>
          <cell r="B97" t="str">
            <v>114001300104</v>
          </cell>
          <cell r="C97" t="str">
            <v>114</v>
          </cell>
          <cell r="D97" t="str">
            <v>114001</v>
          </cell>
          <cell r="E97" t="str">
            <v>ساير حسابها و اسناد دريافتني</v>
          </cell>
          <cell r="F97" t="str">
            <v>علي الحساب حقوق</v>
          </cell>
          <cell r="G97" t="str">
            <v>300104</v>
          </cell>
          <cell r="H97" t="str">
            <v>پور گل محمد جواد</v>
          </cell>
          <cell r="P97" t="str">
            <v>610</v>
          </cell>
        </row>
        <row r="98">
          <cell r="A98">
            <v>6100</v>
          </cell>
          <cell r="B98" t="str">
            <v>114001300119</v>
          </cell>
          <cell r="C98" t="str">
            <v>114</v>
          </cell>
          <cell r="D98" t="str">
            <v>114001</v>
          </cell>
          <cell r="E98" t="str">
            <v>ساير حسابها و اسناد دريافتني</v>
          </cell>
          <cell r="F98" t="str">
            <v>علي الحساب حقوق</v>
          </cell>
          <cell r="G98" t="str">
            <v>300119</v>
          </cell>
          <cell r="H98" t="str">
            <v>رستم پور مشكنبر حسن</v>
          </cell>
          <cell r="P98" t="str">
            <v>610</v>
          </cell>
        </row>
        <row r="99">
          <cell r="A99">
            <v>6100</v>
          </cell>
          <cell r="B99" t="str">
            <v>114001300125</v>
          </cell>
          <cell r="C99" t="str">
            <v>114</v>
          </cell>
          <cell r="D99" t="str">
            <v>114001</v>
          </cell>
          <cell r="E99" t="str">
            <v>ساير حسابها و اسناد دريافتني</v>
          </cell>
          <cell r="F99" t="str">
            <v>علي الحساب حقوق</v>
          </cell>
          <cell r="G99" t="str">
            <v>300125</v>
          </cell>
          <cell r="H99" t="str">
            <v>سلطاني حسين</v>
          </cell>
          <cell r="P99" t="str">
            <v>610</v>
          </cell>
        </row>
        <row r="100">
          <cell r="A100">
            <v>6100</v>
          </cell>
          <cell r="B100" t="str">
            <v>114001300126</v>
          </cell>
          <cell r="C100" t="str">
            <v>114</v>
          </cell>
          <cell r="D100" t="str">
            <v>114001</v>
          </cell>
          <cell r="E100" t="str">
            <v>ساير حسابها و اسناد دريافتني</v>
          </cell>
          <cell r="F100" t="str">
            <v>علي الحساب حقوق</v>
          </cell>
          <cell r="G100" t="str">
            <v>300126</v>
          </cell>
          <cell r="H100" t="str">
            <v>جهاني رحيم</v>
          </cell>
          <cell r="P100" t="str">
            <v>610</v>
          </cell>
        </row>
        <row r="101">
          <cell r="A101">
            <v>6100</v>
          </cell>
          <cell r="B101" t="str">
            <v>114001300128</v>
          </cell>
          <cell r="C101" t="str">
            <v>114</v>
          </cell>
          <cell r="D101" t="str">
            <v>114001</v>
          </cell>
          <cell r="E101" t="str">
            <v>ساير حسابها و اسناد دريافتني</v>
          </cell>
          <cell r="F101" t="str">
            <v>علي الحساب حقوق</v>
          </cell>
          <cell r="G101" t="str">
            <v>300128</v>
          </cell>
          <cell r="H101" t="str">
            <v>محمدباقري لاهوت كريم</v>
          </cell>
          <cell r="P101" t="str">
            <v>610</v>
          </cell>
        </row>
        <row r="102">
          <cell r="A102">
            <v>6100</v>
          </cell>
          <cell r="B102" t="str">
            <v>114001300129</v>
          </cell>
          <cell r="C102" t="str">
            <v>114</v>
          </cell>
          <cell r="D102" t="str">
            <v>114001</v>
          </cell>
          <cell r="E102" t="str">
            <v>ساير حسابها و اسناد دريافتني</v>
          </cell>
          <cell r="F102" t="str">
            <v>علي الحساب حقوق</v>
          </cell>
          <cell r="G102" t="str">
            <v>300129</v>
          </cell>
          <cell r="H102" t="str">
            <v>بهاري ناصر</v>
          </cell>
          <cell r="P102" t="str">
            <v>610</v>
          </cell>
        </row>
        <row r="103">
          <cell r="A103">
            <v>6100</v>
          </cell>
          <cell r="B103" t="str">
            <v>114001300130</v>
          </cell>
          <cell r="C103" t="str">
            <v>114</v>
          </cell>
          <cell r="D103" t="str">
            <v>114001</v>
          </cell>
          <cell r="E103" t="str">
            <v>ساير حسابها و اسناد دريافتني</v>
          </cell>
          <cell r="F103" t="str">
            <v>علي الحساب حقوق</v>
          </cell>
          <cell r="G103" t="str">
            <v>300130</v>
          </cell>
          <cell r="H103" t="str">
            <v>نوري علي</v>
          </cell>
          <cell r="P103" t="str">
            <v>610</v>
          </cell>
        </row>
        <row r="104">
          <cell r="A104">
            <v>6100</v>
          </cell>
          <cell r="B104" t="str">
            <v>114001300131</v>
          </cell>
          <cell r="C104" t="str">
            <v>114</v>
          </cell>
          <cell r="D104" t="str">
            <v>114001</v>
          </cell>
          <cell r="E104" t="str">
            <v>ساير حسابها و اسناد دريافتني</v>
          </cell>
          <cell r="F104" t="str">
            <v>علي الحساب حقوق</v>
          </cell>
          <cell r="G104" t="str">
            <v>300131</v>
          </cell>
          <cell r="H104" t="str">
            <v>شكوهي علي</v>
          </cell>
          <cell r="P104" t="str">
            <v>610</v>
          </cell>
        </row>
        <row r="105">
          <cell r="A105">
            <v>6100</v>
          </cell>
          <cell r="B105" t="str">
            <v>114001300132</v>
          </cell>
          <cell r="C105" t="str">
            <v>114</v>
          </cell>
          <cell r="D105" t="str">
            <v>114001</v>
          </cell>
          <cell r="E105" t="str">
            <v>ساير حسابها و اسناد دريافتني</v>
          </cell>
          <cell r="F105" t="str">
            <v>علي الحساب حقوق</v>
          </cell>
          <cell r="G105" t="str">
            <v>300132</v>
          </cell>
          <cell r="H105" t="str">
            <v>مهرابي افشار عباس</v>
          </cell>
          <cell r="P105" t="str">
            <v>610</v>
          </cell>
        </row>
        <row r="106">
          <cell r="A106">
            <v>6100</v>
          </cell>
          <cell r="B106" t="str">
            <v>114001300135</v>
          </cell>
          <cell r="C106" t="str">
            <v>114</v>
          </cell>
          <cell r="D106" t="str">
            <v>114001</v>
          </cell>
          <cell r="E106" t="str">
            <v>ساير حسابها و اسناد دريافتني</v>
          </cell>
          <cell r="F106" t="str">
            <v>علي الحساب حقوق</v>
          </cell>
          <cell r="G106" t="str">
            <v>300135</v>
          </cell>
          <cell r="H106" t="str">
            <v>سيفي ديزناب ابراهيم</v>
          </cell>
          <cell r="P106" t="str">
            <v>610</v>
          </cell>
        </row>
        <row r="107">
          <cell r="A107">
            <v>6100</v>
          </cell>
          <cell r="B107" t="str">
            <v>114001300136</v>
          </cell>
          <cell r="C107" t="str">
            <v>114</v>
          </cell>
          <cell r="D107" t="str">
            <v>114001</v>
          </cell>
          <cell r="E107" t="str">
            <v>ساير حسابها و اسناد دريافتني</v>
          </cell>
          <cell r="F107" t="str">
            <v>علي الحساب حقوق</v>
          </cell>
          <cell r="G107" t="str">
            <v>300136</v>
          </cell>
          <cell r="H107" t="str">
            <v>تقي پور كهاني محمدرضا</v>
          </cell>
          <cell r="P107" t="str">
            <v>610</v>
          </cell>
        </row>
        <row r="108">
          <cell r="A108">
            <v>6100</v>
          </cell>
          <cell r="B108" t="str">
            <v>114001300137</v>
          </cell>
          <cell r="C108" t="str">
            <v>114</v>
          </cell>
          <cell r="D108" t="str">
            <v>114001</v>
          </cell>
          <cell r="E108" t="str">
            <v>ساير حسابها و اسناد دريافتني</v>
          </cell>
          <cell r="F108" t="str">
            <v>علي الحساب حقوق</v>
          </cell>
          <cell r="G108" t="str">
            <v>300137</v>
          </cell>
          <cell r="H108" t="str">
            <v>ستاري ميرهاشم</v>
          </cell>
          <cell r="P108" t="str">
            <v>610</v>
          </cell>
        </row>
        <row r="109">
          <cell r="A109">
            <v>6100</v>
          </cell>
          <cell r="B109" t="str">
            <v>114001300139</v>
          </cell>
          <cell r="C109" t="str">
            <v>114</v>
          </cell>
          <cell r="D109" t="str">
            <v>114001</v>
          </cell>
          <cell r="E109" t="str">
            <v>ساير حسابها و اسناد دريافتني</v>
          </cell>
          <cell r="F109" t="str">
            <v>علي الحساب حقوق</v>
          </cell>
          <cell r="G109" t="str">
            <v>300139</v>
          </cell>
          <cell r="H109" t="str">
            <v>هادي قشلاق محمد</v>
          </cell>
          <cell r="P109" t="str">
            <v>610</v>
          </cell>
        </row>
        <row r="110">
          <cell r="A110">
            <v>6100</v>
          </cell>
          <cell r="B110" t="str">
            <v>114001300140</v>
          </cell>
          <cell r="C110" t="str">
            <v>114</v>
          </cell>
          <cell r="D110" t="str">
            <v>114001</v>
          </cell>
          <cell r="E110" t="str">
            <v>ساير حسابها و اسناد دريافتني</v>
          </cell>
          <cell r="F110" t="str">
            <v>علي الحساب حقوق</v>
          </cell>
          <cell r="G110" t="str">
            <v>300140</v>
          </cell>
          <cell r="H110" t="str">
            <v>بلالكه ناصر</v>
          </cell>
          <cell r="P110" t="str">
            <v>610</v>
          </cell>
        </row>
        <row r="111">
          <cell r="A111">
            <v>6100</v>
          </cell>
          <cell r="B111" t="str">
            <v>114001300141</v>
          </cell>
          <cell r="C111" t="str">
            <v>114</v>
          </cell>
          <cell r="D111" t="str">
            <v>114001</v>
          </cell>
          <cell r="E111" t="str">
            <v>ساير حسابها و اسناد دريافتني</v>
          </cell>
          <cell r="F111" t="str">
            <v>علي الحساب حقوق</v>
          </cell>
          <cell r="G111" t="str">
            <v>300141</v>
          </cell>
          <cell r="H111" t="str">
            <v>سالك علي اصغر</v>
          </cell>
          <cell r="P111" t="str">
            <v>610</v>
          </cell>
        </row>
        <row r="112">
          <cell r="A112">
            <v>6100</v>
          </cell>
          <cell r="B112" t="str">
            <v>114001300142</v>
          </cell>
          <cell r="C112" t="str">
            <v>114</v>
          </cell>
          <cell r="D112" t="str">
            <v>114001</v>
          </cell>
          <cell r="E112" t="str">
            <v>ساير حسابها و اسناد دريافتني</v>
          </cell>
          <cell r="F112" t="str">
            <v>علي الحساب حقوق</v>
          </cell>
          <cell r="G112" t="str">
            <v>300142</v>
          </cell>
          <cell r="H112" t="str">
            <v>فروتني قهرماني احمد</v>
          </cell>
          <cell r="P112" t="str">
            <v>610</v>
          </cell>
        </row>
        <row r="113">
          <cell r="A113">
            <v>6100</v>
          </cell>
          <cell r="B113" t="str">
            <v>114001300143</v>
          </cell>
          <cell r="C113" t="str">
            <v>114</v>
          </cell>
          <cell r="D113" t="str">
            <v>114001</v>
          </cell>
          <cell r="E113" t="str">
            <v>ساير حسابها و اسناد دريافتني</v>
          </cell>
          <cell r="F113" t="str">
            <v>علي الحساب حقوق</v>
          </cell>
          <cell r="G113" t="str">
            <v>300143</v>
          </cell>
          <cell r="H113" t="str">
            <v>وفائي نهر مهدي</v>
          </cell>
          <cell r="P113" t="str">
            <v>610</v>
          </cell>
        </row>
        <row r="114">
          <cell r="A114">
            <v>6100</v>
          </cell>
          <cell r="B114" t="str">
            <v>114001300145</v>
          </cell>
          <cell r="C114" t="str">
            <v>114</v>
          </cell>
          <cell r="D114" t="str">
            <v>114001</v>
          </cell>
          <cell r="E114" t="str">
            <v>ساير حسابها و اسناد دريافتني</v>
          </cell>
          <cell r="F114" t="str">
            <v>علي الحساب حقوق</v>
          </cell>
          <cell r="G114" t="str">
            <v>300145</v>
          </cell>
          <cell r="H114" t="str">
            <v>طريقت نيا يعقوب</v>
          </cell>
          <cell r="P114" t="str">
            <v>610</v>
          </cell>
        </row>
        <row r="115">
          <cell r="A115">
            <v>6100</v>
          </cell>
          <cell r="B115" t="str">
            <v>114001300146</v>
          </cell>
          <cell r="C115" t="str">
            <v>114</v>
          </cell>
          <cell r="D115" t="str">
            <v>114001</v>
          </cell>
          <cell r="E115" t="str">
            <v>ساير حسابها و اسناد دريافتني</v>
          </cell>
          <cell r="F115" t="str">
            <v>علي الحساب حقوق</v>
          </cell>
          <cell r="G115" t="str">
            <v>300146</v>
          </cell>
          <cell r="H115" t="str">
            <v>شمس آذر ميرعلي</v>
          </cell>
          <cell r="P115" t="str">
            <v>610</v>
          </cell>
        </row>
        <row r="116">
          <cell r="A116">
            <v>6100</v>
          </cell>
          <cell r="B116" t="str">
            <v>114001300147</v>
          </cell>
          <cell r="C116" t="str">
            <v>114</v>
          </cell>
          <cell r="D116" t="str">
            <v>114001</v>
          </cell>
          <cell r="E116" t="str">
            <v>ساير حسابها و اسناد دريافتني</v>
          </cell>
          <cell r="F116" t="str">
            <v>علي الحساب حقوق</v>
          </cell>
          <cell r="G116" t="str">
            <v>300147</v>
          </cell>
          <cell r="H116" t="str">
            <v>فرشباف عبهري يوسف</v>
          </cell>
          <cell r="P116" t="str">
            <v>610</v>
          </cell>
        </row>
        <row r="117">
          <cell r="A117">
            <v>6100</v>
          </cell>
          <cell r="B117" t="str">
            <v>114001300148</v>
          </cell>
          <cell r="C117" t="str">
            <v>114</v>
          </cell>
          <cell r="D117" t="str">
            <v>114001</v>
          </cell>
          <cell r="E117" t="str">
            <v>ساير حسابها و اسناد دريافتني</v>
          </cell>
          <cell r="F117" t="str">
            <v>علي الحساب حقوق</v>
          </cell>
          <cell r="G117" t="str">
            <v>300148</v>
          </cell>
          <cell r="H117" t="str">
            <v>شفيعي عنصرودي داريوش</v>
          </cell>
          <cell r="P117" t="str">
            <v>610</v>
          </cell>
        </row>
        <row r="118">
          <cell r="A118">
            <v>6100</v>
          </cell>
          <cell r="B118" t="str">
            <v>114001300149</v>
          </cell>
          <cell r="C118" t="str">
            <v>114</v>
          </cell>
          <cell r="D118" t="str">
            <v>114001</v>
          </cell>
          <cell r="E118" t="str">
            <v>ساير حسابها و اسناد دريافتني</v>
          </cell>
          <cell r="F118" t="str">
            <v>علي الحساب حقوق</v>
          </cell>
          <cell r="G118" t="str">
            <v>300149</v>
          </cell>
          <cell r="H118" t="str">
            <v>مردان پور دامن آباد خسرو</v>
          </cell>
          <cell r="P118" t="str">
            <v>610</v>
          </cell>
        </row>
        <row r="119">
          <cell r="A119">
            <v>6100</v>
          </cell>
          <cell r="B119" t="str">
            <v>114001300151</v>
          </cell>
          <cell r="C119" t="str">
            <v>114</v>
          </cell>
          <cell r="D119" t="str">
            <v>114001</v>
          </cell>
          <cell r="E119" t="str">
            <v>ساير حسابها و اسناد دريافتني</v>
          </cell>
          <cell r="F119" t="str">
            <v>علي الحساب حقوق</v>
          </cell>
          <cell r="G119" t="str">
            <v>300151</v>
          </cell>
          <cell r="H119" t="str">
            <v>امجدي رحيم</v>
          </cell>
          <cell r="P119" t="str">
            <v>610</v>
          </cell>
        </row>
        <row r="120">
          <cell r="A120">
            <v>6100</v>
          </cell>
          <cell r="B120" t="str">
            <v>114001300152</v>
          </cell>
          <cell r="C120" t="str">
            <v>114</v>
          </cell>
          <cell r="D120" t="str">
            <v>114001</v>
          </cell>
          <cell r="E120" t="str">
            <v>ساير حسابها و اسناد دريافتني</v>
          </cell>
          <cell r="F120" t="str">
            <v>علي الحساب حقوق</v>
          </cell>
          <cell r="G120" t="str">
            <v>300152</v>
          </cell>
          <cell r="H120" t="str">
            <v>حسن زاده حميد</v>
          </cell>
          <cell r="P120" t="str">
            <v>610</v>
          </cell>
        </row>
        <row r="121">
          <cell r="A121">
            <v>6100</v>
          </cell>
          <cell r="B121" t="str">
            <v>114001300154</v>
          </cell>
          <cell r="C121" t="str">
            <v>114</v>
          </cell>
          <cell r="D121" t="str">
            <v>114001</v>
          </cell>
          <cell r="E121" t="str">
            <v>ساير حسابها و اسناد دريافتني</v>
          </cell>
          <cell r="F121" t="str">
            <v>علي الحساب حقوق</v>
          </cell>
          <cell r="G121" t="str">
            <v>300154</v>
          </cell>
          <cell r="H121" t="str">
            <v>زارعي ارزيل مصطفي</v>
          </cell>
          <cell r="P121" t="str">
            <v>610</v>
          </cell>
        </row>
        <row r="122">
          <cell r="A122">
            <v>6100</v>
          </cell>
          <cell r="B122" t="str">
            <v>114001300155</v>
          </cell>
          <cell r="C122" t="str">
            <v>114</v>
          </cell>
          <cell r="D122" t="str">
            <v>114001</v>
          </cell>
          <cell r="E122" t="str">
            <v>ساير حسابها و اسناد دريافتني</v>
          </cell>
          <cell r="F122" t="str">
            <v>علي الحساب حقوق</v>
          </cell>
          <cell r="G122" t="str">
            <v>300155</v>
          </cell>
          <cell r="H122" t="str">
            <v>قليپور سفيداني حسين</v>
          </cell>
          <cell r="P122" t="str">
            <v>610</v>
          </cell>
        </row>
        <row r="123">
          <cell r="A123">
            <v>6100</v>
          </cell>
          <cell r="B123" t="str">
            <v>114001300156</v>
          </cell>
          <cell r="C123" t="str">
            <v>114</v>
          </cell>
          <cell r="D123" t="str">
            <v>114001</v>
          </cell>
          <cell r="E123" t="str">
            <v>ساير حسابها و اسناد دريافتني</v>
          </cell>
          <cell r="F123" t="str">
            <v>علي الحساب حقوق</v>
          </cell>
          <cell r="G123" t="str">
            <v>300156</v>
          </cell>
          <cell r="H123" t="str">
            <v>حسينيان سيروس</v>
          </cell>
          <cell r="P123" t="str">
            <v>610</v>
          </cell>
        </row>
        <row r="124">
          <cell r="A124">
            <v>6100</v>
          </cell>
          <cell r="B124" t="str">
            <v>114001300157</v>
          </cell>
          <cell r="C124" t="str">
            <v>114</v>
          </cell>
          <cell r="D124" t="str">
            <v>114001</v>
          </cell>
          <cell r="E124" t="str">
            <v>ساير حسابها و اسناد دريافتني</v>
          </cell>
          <cell r="F124" t="str">
            <v>علي الحساب حقوق</v>
          </cell>
          <cell r="G124" t="str">
            <v>300157</v>
          </cell>
          <cell r="H124" t="str">
            <v>معصومي خدايار</v>
          </cell>
          <cell r="P124" t="str">
            <v>610</v>
          </cell>
        </row>
        <row r="125">
          <cell r="A125">
            <v>6100</v>
          </cell>
          <cell r="B125" t="str">
            <v>114001300160</v>
          </cell>
          <cell r="C125" t="str">
            <v>114</v>
          </cell>
          <cell r="D125" t="str">
            <v>114001</v>
          </cell>
          <cell r="E125" t="str">
            <v>ساير حسابها و اسناد دريافتني</v>
          </cell>
          <cell r="F125" t="str">
            <v>علي الحساب حقوق</v>
          </cell>
          <cell r="G125" t="str">
            <v>300160</v>
          </cell>
          <cell r="H125" t="str">
            <v>عالم وحيد</v>
          </cell>
          <cell r="P125" t="str">
            <v>610</v>
          </cell>
        </row>
        <row r="126">
          <cell r="A126">
            <v>6100</v>
          </cell>
          <cell r="B126" t="str">
            <v>114001300162</v>
          </cell>
          <cell r="C126" t="str">
            <v>114</v>
          </cell>
          <cell r="D126" t="str">
            <v>114001</v>
          </cell>
          <cell r="E126" t="str">
            <v>ساير حسابها و اسناد دريافتني</v>
          </cell>
          <cell r="F126" t="str">
            <v>علي الحساب حقوق</v>
          </cell>
          <cell r="G126" t="str">
            <v>300162</v>
          </cell>
          <cell r="H126" t="str">
            <v>محمدي جابر</v>
          </cell>
          <cell r="P126" t="str">
            <v>610</v>
          </cell>
        </row>
        <row r="127">
          <cell r="A127">
            <v>6100</v>
          </cell>
          <cell r="B127" t="str">
            <v>114001300182</v>
          </cell>
          <cell r="C127" t="str">
            <v>114</v>
          </cell>
          <cell r="D127" t="str">
            <v>114001</v>
          </cell>
          <cell r="E127" t="str">
            <v>ساير حسابها و اسناد دريافتني</v>
          </cell>
          <cell r="F127" t="str">
            <v>علي الحساب حقوق</v>
          </cell>
          <cell r="G127" t="str">
            <v>300182</v>
          </cell>
          <cell r="H127" t="str">
            <v>اصلاني مقدم علي</v>
          </cell>
          <cell r="P127" t="str">
            <v>610</v>
          </cell>
        </row>
        <row r="128">
          <cell r="A128">
            <v>6100</v>
          </cell>
          <cell r="B128" t="str">
            <v>114001300206</v>
          </cell>
          <cell r="C128" t="str">
            <v>114</v>
          </cell>
          <cell r="D128" t="str">
            <v>114001</v>
          </cell>
          <cell r="E128" t="str">
            <v>ساير حسابها و اسناد دريافتني</v>
          </cell>
          <cell r="F128" t="str">
            <v>علي الحساب حقوق</v>
          </cell>
          <cell r="G128" t="str">
            <v>300206</v>
          </cell>
          <cell r="H128" t="str">
            <v>كامران هزه بران محمدرضا</v>
          </cell>
          <cell r="P128" t="str">
            <v>610</v>
          </cell>
        </row>
        <row r="129">
          <cell r="A129">
            <v>6100</v>
          </cell>
          <cell r="B129" t="str">
            <v>114001300208</v>
          </cell>
          <cell r="C129" t="str">
            <v>114</v>
          </cell>
          <cell r="D129" t="str">
            <v>114001</v>
          </cell>
          <cell r="E129" t="str">
            <v>ساير حسابها و اسناد دريافتني</v>
          </cell>
          <cell r="F129" t="str">
            <v>علي الحساب حقوق</v>
          </cell>
          <cell r="G129" t="str">
            <v>300208</v>
          </cell>
          <cell r="H129" t="str">
            <v>جعفرزاده رسول</v>
          </cell>
          <cell r="P129" t="str">
            <v>610</v>
          </cell>
        </row>
        <row r="130">
          <cell r="A130">
            <v>6100</v>
          </cell>
          <cell r="B130" t="str">
            <v>114001300218</v>
          </cell>
          <cell r="C130" t="str">
            <v>114</v>
          </cell>
          <cell r="D130" t="str">
            <v>114001</v>
          </cell>
          <cell r="E130" t="str">
            <v>ساير حسابها و اسناد دريافتني</v>
          </cell>
          <cell r="F130" t="str">
            <v>علي الحساب حقوق</v>
          </cell>
          <cell r="G130" t="str">
            <v>300218</v>
          </cell>
          <cell r="H130" t="str">
            <v>يحيي پور داخل مرتضي</v>
          </cell>
          <cell r="P130" t="str">
            <v>610</v>
          </cell>
        </row>
        <row r="131">
          <cell r="A131">
            <v>6100</v>
          </cell>
          <cell r="B131" t="str">
            <v>114001300234</v>
          </cell>
          <cell r="C131" t="str">
            <v>114</v>
          </cell>
          <cell r="D131" t="str">
            <v>114001</v>
          </cell>
          <cell r="E131" t="str">
            <v>ساير حسابها و اسناد دريافتني</v>
          </cell>
          <cell r="F131" t="str">
            <v>علي الحساب حقوق</v>
          </cell>
          <cell r="G131" t="str">
            <v>300234</v>
          </cell>
          <cell r="H131" t="str">
            <v>عبداله ميرشكارلو عليرضا</v>
          </cell>
          <cell r="P131" t="str">
            <v>610</v>
          </cell>
        </row>
        <row r="132">
          <cell r="A132">
            <v>6100</v>
          </cell>
          <cell r="B132" t="str">
            <v>114001300241</v>
          </cell>
          <cell r="C132" t="str">
            <v>114</v>
          </cell>
          <cell r="D132" t="str">
            <v>114001</v>
          </cell>
          <cell r="E132" t="str">
            <v>ساير حسابها و اسناد دريافتني</v>
          </cell>
          <cell r="F132" t="str">
            <v>علي الحساب حقوق</v>
          </cell>
          <cell r="G132" t="str">
            <v>300241</v>
          </cell>
          <cell r="H132" t="str">
            <v>همتي قراملكي عليرضا</v>
          </cell>
          <cell r="P132" t="str">
            <v>610</v>
          </cell>
        </row>
        <row r="133">
          <cell r="A133">
            <v>6100</v>
          </cell>
          <cell r="B133" t="str">
            <v>114001300248</v>
          </cell>
          <cell r="C133" t="str">
            <v>114</v>
          </cell>
          <cell r="D133" t="str">
            <v>114001</v>
          </cell>
          <cell r="E133" t="str">
            <v>ساير حسابها و اسناد دريافتني</v>
          </cell>
          <cell r="F133" t="str">
            <v>علي الحساب حقوق</v>
          </cell>
          <cell r="G133" t="str">
            <v>300248</v>
          </cell>
          <cell r="H133" t="str">
            <v>واحدي باويل محمدحسين</v>
          </cell>
          <cell r="P133" t="str">
            <v>610</v>
          </cell>
        </row>
        <row r="134">
          <cell r="A134">
            <v>6100</v>
          </cell>
          <cell r="B134" t="str">
            <v>114001300001</v>
          </cell>
          <cell r="C134" t="str">
            <v>114</v>
          </cell>
          <cell r="D134" t="str">
            <v>114001</v>
          </cell>
          <cell r="E134" t="str">
            <v>ساير حسابها و اسناد دريافتني</v>
          </cell>
          <cell r="F134" t="str">
            <v>علي الحساب حقوق</v>
          </cell>
          <cell r="G134" t="str">
            <v>300001</v>
          </cell>
          <cell r="H134" t="str">
            <v>فتاحي رسول</v>
          </cell>
          <cell r="P134" t="str">
            <v>610</v>
          </cell>
        </row>
        <row r="135">
          <cell r="A135">
            <v>6100</v>
          </cell>
          <cell r="B135" t="str">
            <v>114001300048</v>
          </cell>
          <cell r="C135" t="str">
            <v>114</v>
          </cell>
          <cell r="D135" t="str">
            <v>114001</v>
          </cell>
          <cell r="E135" t="str">
            <v>ساير حسابها و اسناد دريافتني</v>
          </cell>
          <cell r="F135" t="str">
            <v>علي الحساب حقوق</v>
          </cell>
          <cell r="G135" t="str">
            <v>300048</v>
          </cell>
          <cell r="H135" t="str">
            <v>ممي پور بارنجي سعيد</v>
          </cell>
          <cell r="P135" t="str">
            <v>610</v>
          </cell>
        </row>
        <row r="136">
          <cell r="A136">
            <v>6100</v>
          </cell>
          <cell r="B136" t="str">
            <v>114001300067</v>
          </cell>
          <cell r="C136" t="str">
            <v>114</v>
          </cell>
          <cell r="D136" t="str">
            <v>114001</v>
          </cell>
          <cell r="E136" t="str">
            <v>ساير حسابها و اسناد دريافتني</v>
          </cell>
          <cell r="F136" t="str">
            <v>علي الحساب حقوق</v>
          </cell>
          <cell r="G136" t="str">
            <v>300067</v>
          </cell>
          <cell r="H136" t="str">
            <v>صباغي جديد حسن</v>
          </cell>
          <cell r="P136" t="str">
            <v>610</v>
          </cell>
        </row>
        <row r="137">
          <cell r="A137">
            <v>6100</v>
          </cell>
          <cell r="B137" t="str">
            <v>114001300083</v>
          </cell>
          <cell r="C137" t="str">
            <v>114</v>
          </cell>
          <cell r="D137" t="str">
            <v>114001</v>
          </cell>
          <cell r="E137" t="str">
            <v>ساير حسابها و اسناد دريافتني</v>
          </cell>
          <cell r="F137" t="str">
            <v>علي الحساب حقوق</v>
          </cell>
          <cell r="G137" t="str">
            <v>300083</v>
          </cell>
          <cell r="H137" t="str">
            <v>ميرزالو جواد</v>
          </cell>
          <cell r="P137" t="str">
            <v>610</v>
          </cell>
        </row>
        <row r="138">
          <cell r="A138">
            <v>6100</v>
          </cell>
          <cell r="B138" t="str">
            <v>114001300110</v>
          </cell>
          <cell r="C138" t="str">
            <v>114</v>
          </cell>
          <cell r="D138" t="str">
            <v>114001</v>
          </cell>
          <cell r="E138" t="str">
            <v>ساير حسابها و اسناد دريافتني</v>
          </cell>
          <cell r="F138" t="str">
            <v>علي الحساب حقوق</v>
          </cell>
          <cell r="G138" t="str">
            <v>300110</v>
          </cell>
          <cell r="H138" t="str">
            <v>فروغي زهرا</v>
          </cell>
          <cell r="P138" t="str">
            <v>610</v>
          </cell>
        </row>
        <row r="139">
          <cell r="A139">
            <v>6100</v>
          </cell>
          <cell r="B139" t="str">
            <v>114001300124</v>
          </cell>
          <cell r="C139" t="str">
            <v>114</v>
          </cell>
          <cell r="D139" t="str">
            <v>114001</v>
          </cell>
          <cell r="E139" t="str">
            <v>ساير حسابها و اسناد دريافتني</v>
          </cell>
          <cell r="F139" t="str">
            <v>علي الحساب حقوق</v>
          </cell>
          <cell r="G139" t="str">
            <v>300124</v>
          </cell>
          <cell r="H139" t="str">
            <v>محب حق رحيم</v>
          </cell>
          <cell r="P139" t="str">
            <v>610</v>
          </cell>
        </row>
        <row r="140">
          <cell r="A140">
            <v>6100</v>
          </cell>
          <cell r="B140" t="str">
            <v>114001300153</v>
          </cell>
          <cell r="C140" t="str">
            <v>114</v>
          </cell>
          <cell r="D140" t="str">
            <v>114001</v>
          </cell>
          <cell r="E140" t="str">
            <v>ساير حسابها و اسناد دريافتني</v>
          </cell>
          <cell r="F140" t="str">
            <v>علي الحساب حقوق</v>
          </cell>
          <cell r="G140" t="str">
            <v>300153</v>
          </cell>
          <cell r="H140" t="str">
            <v>محمدپور مهدوي احمدرضا</v>
          </cell>
          <cell r="P140" t="str">
            <v>610</v>
          </cell>
        </row>
        <row r="141">
          <cell r="A141">
            <v>6100</v>
          </cell>
          <cell r="B141" t="str">
            <v>114001300158</v>
          </cell>
          <cell r="C141" t="str">
            <v>114</v>
          </cell>
          <cell r="D141" t="str">
            <v>114001</v>
          </cell>
          <cell r="E141" t="str">
            <v>ساير حسابها و اسناد دريافتني</v>
          </cell>
          <cell r="F141" t="str">
            <v>علي الحساب حقوق</v>
          </cell>
          <cell r="G141" t="str">
            <v>300158</v>
          </cell>
          <cell r="H141" t="str">
            <v>تقي پور متقيان نوبري رحيم</v>
          </cell>
          <cell r="P141" t="str">
            <v>610</v>
          </cell>
        </row>
        <row r="142">
          <cell r="A142">
            <v>6100</v>
          </cell>
          <cell r="B142" t="str">
            <v>114001300163</v>
          </cell>
          <cell r="C142" t="str">
            <v>114</v>
          </cell>
          <cell r="D142" t="str">
            <v>114001</v>
          </cell>
          <cell r="E142" t="str">
            <v>ساير حسابها و اسناد دريافتني</v>
          </cell>
          <cell r="F142" t="str">
            <v>علي الحساب حقوق</v>
          </cell>
          <cell r="G142" t="str">
            <v>300163</v>
          </cell>
          <cell r="H142" t="str">
            <v>روشناس شهرام</v>
          </cell>
          <cell r="P142" t="str">
            <v>610</v>
          </cell>
        </row>
        <row r="143">
          <cell r="A143">
            <v>6100</v>
          </cell>
          <cell r="B143" t="str">
            <v>114001300165</v>
          </cell>
          <cell r="C143" t="str">
            <v>114</v>
          </cell>
          <cell r="D143" t="str">
            <v>114001</v>
          </cell>
          <cell r="E143" t="str">
            <v>ساير حسابها و اسناد دريافتني</v>
          </cell>
          <cell r="F143" t="str">
            <v>علي الحساب حقوق</v>
          </cell>
          <cell r="G143" t="str">
            <v>300165</v>
          </cell>
          <cell r="H143" t="str">
            <v>تهم بهنام</v>
          </cell>
          <cell r="P143" t="str">
            <v>610</v>
          </cell>
        </row>
        <row r="144">
          <cell r="A144">
            <v>6100</v>
          </cell>
          <cell r="B144" t="str">
            <v>114001300170</v>
          </cell>
          <cell r="C144" t="str">
            <v>114</v>
          </cell>
          <cell r="D144" t="str">
            <v>114001</v>
          </cell>
          <cell r="E144" t="str">
            <v>ساير حسابها و اسناد دريافتني</v>
          </cell>
          <cell r="F144" t="str">
            <v>علي الحساب حقوق</v>
          </cell>
          <cell r="G144" t="str">
            <v>300170</v>
          </cell>
          <cell r="H144" t="str">
            <v>فتحي سياوش</v>
          </cell>
          <cell r="P144" t="str">
            <v>610</v>
          </cell>
        </row>
        <row r="145">
          <cell r="A145">
            <v>6100</v>
          </cell>
          <cell r="B145" t="str">
            <v>114001300171</v>
          </cell>
          <cell r="C145" t="str">
            <v>114</v>
          </cell>
          <cell r="D145" t="str">
            <v>114001</v>
          </cell>
          <cell r="E145" t="str">
            <v>ساير حسابها و اسناد دريافتني</v>
          </cell>
          <cell r="F145" t="str">
            <v>علي الحساب حقوق</v>
          </cell>
          <cell r="G145" t="str">
            <v>300171</v>
          </cell>
          <cell r="H145" t="str">
            <v>اميرحقيان سعيد</v>
          </cell>
          <cell r="P145" t="str">
            <v>610</v>
          </cell>
        </row>
        <row r="146">
          <cell r="A146">
            <v>6100</v>
          </cell>
          <cell r="B146" t="str">
            <v>114001300172</v>
          </cell>
          <cell r="C146" t="str">
            <v>114</v>
          </cell>
          <cell r="D146" t="str">
            <v>114001</v>
          </cell>
          <cell r="E146" t="str">
            <v>ساير حسابها و اسناد دريافتني</v>
          </cell>
          <cell r="F146" t="str">
            <v>علي الحساب حقوق</v>
          </cell>
          <cell r="G146" t="str">
            <v>300172</v>
          </cell>
          <cell r="H146" t="str">
            <v>عليزاد پورسعيدي حامد</v>
          </cell>
          <cell r="P146" t="str">
            <v>610</v>
          </cell>
        </row>
        <row r="147">
          <cell r="A147">
            <v>6100</v>
          </cell>
          <cell r="B147" t="str">
            <v>114001300176</v>
          </cell>
          <cell r="C147" t="str">
            <v>114</v>
          </cell>
          <cell r="D147" t="str">
            <v>114001</v>
          </cell>
          <cell r="E147" t="str">
            <v>ساير حسابها و اسناد دريافتني</v>
          </cell>
          <cell r="F147" t="str">
            <v>علي الحساب حقوق</v>
          </cell>
          <cell r="G147" t="str">
            <v>300176</v>
          </cell>
          <cell r="H147" t="str">
            <v>قليپور قراجه بهروز</v>
          </cell>
          <cell r="P147" t="str">
            <v>610</v>
          </cell>
        </row>
        <row r="148">
          <cell r="A148">
            <v>6100</v>
          </cell>
          <cell r="B148" t="str">
            <v>114001300183</v>
          </cell>
          <cell r="C148" t="str">
            <v>114</v>
          </cell>
          <cell r="D148" t="str">
            <v>114001</v>
          </cell>
          <cell r="E148" t="str">
            <v>ساير حسابها و اسناد دريافتني</v>
          </cell>
          <cell r="F148" t="str">
            <v>علي الحساب حقوق</v>
          </cell>
          <cell r="G148" t="str">
            <v>300183</v>
          </cell>
          <cell r="H148" t="str">
            <v>سليماني رضا</v>
          </cell>
          <cell r="P148" t="str">
            <v>610</v>
          </cell>
        </row>
        <row r="149">
          <cell r="A149">
            <v>6100</v>
          </cell>
          <cell r="B149" t="str">
            <v>114001300312</v>
          </cell>
          <cell r="C149" t="str">
            <v>114</v>
          </cell>
          <cell r="D149" t="str">
            <v>114001</v>
          </cell>
          <cell r="E149" t="str">
            <v>ساير حسابها و اسناد دريافتني</v>
          </cell>
          <cell r="F149" t="str">
            <v>علي الحساب حقوق</v>
          </cell>
          <cell r="G149" t="str">
            <v>300312</v>
          </cell>
          <cell r="H149" t="str">
            <v>غنيمتي محمد</v>
          </cell>
          <cell r="P149" t="str">
            <v>610</v>
          </cell>
        </row>
        <row r="150">
          <cell r="A150">
            <v>6100</v>
          </cell>
          <cell r="B150" t="str">
            <v>114001300051</v>
          </cell>
          <cell r="C150" t="str">
            <v>114</v>
          </cell>
          <cell r="D150" t="str">
            <v>114001</v>
          </cell>
          <cell r="E150" t="str">
            <v>ساير حسابها و اسناد دريافتني</v>
          </cell>
          <cell r="F150" t="str">
            <v>علي الحساب حقوق</v>
          </cell>
          <cell r="G150" t="str">
            <v>300051</v>
          </cell>
          <cell r="H150" t="str">
            <v>فتحي نصرت</v>
          </cell>
          <cell r="P150" t="str">
            <v>610</v>
          </cell>
        </row>
        <row r="151">
          <cell r="A151">
            <v>6100</v>
          </cell>
          <cell r="B151" t="str">
            <v>114001300168</v>
          </cell>
          <cell r="C151" t="str">
            <v>114</v>
          </cell>
          <cell r="D151" t="str">
            <v>114001</v>
          </cell>
          <cell r="E151" t="str">
            <v>ساير حسابها و اسناد دريافتني</v>
          </cell>
          <cell r="F151" t="str">
            <v>علي الحساب حقوق</v>
          </cell>
          <cell r="G151" t="str">
            <v>300168</v>
          </cell>
          <cell r="H151" t="str">
            <v>بابكان ياشار</v>
          </cell>
          <cell r="P151" t="str">
            <v>610</v>
          </cell>
        </row>
        <row r="152">
          <cell r="A152">
            <v>6100</v>
          </cell>
          <cell r="B152" t="str">
            <v>114001300169</v>
          </cell>
          <cell r="C152" t="str">
            <v>114</v>
          </cell>
          <cell r="D152" t="str">
            <v>114001</v>
          </cell>
          <cell r="E152" t="str">
            <v>ساير حسابها و اسناد دريافتني</v>
          </cell>
          <cell r="F152" t="str">
            <v>علي الحساب حقوق</v>
          </cell>
          <cell r="G152" t="str">
            <v>300169</v>
          </cell>
          <cell r="H152" t="str">
            <v>منظر خسروشاهي اميرعلي</v>
          </cell>
          <cell r="P152" t="str">
            <v>610</v>
          </cell>
        </row>
        <row r="153">
          <cell r="A153">
            <v>6100</v>
          </cell>
          <cell r="B153" t="str">
            <v>114001300173</v>
          </cell>
          <cell r="C153" t="str">
            <v>114</v>
          </cell>
          <cell r="D153" t="str">
            <v>114001</v>
          </cell>
          <cell r="E153" t="str">
            <v>ساير حسابها و اسناد دريافتني</v>
          </cell>
          <cell r="F153" t="str">
            <v>علي الحساب حقوق</v>
          </cell>
          <cell r="G153" t="str">
            <v>300173</v>
          </cell>
          <cell r="H153" t="str">
            <v>قنبري اهري محمدرضا</v>
          </cell>
          <cell r="P153" t="str">
            <v>610</v>
          </cell>
        </row>
        <row r="154">
          <cell r="A154">
            <v>6100</v>
          </cell>
          <cell r="B154" t="str">
            <v>114001300185</v>
          </cell>
          <cell r="C154" t="str">
            <v>114</v>
          </cell>
          <cell r="D154" t="str">
            <v>114001</v>
          </cell>
          <cell r="E154" t="str">
            <v>ساير حسابها و اسناد دريافتني</v>
          </cell>
          <cell r="F154" t="str">
            <v>علي الحساب حقوق</v>
          </cell>
          <cell r="G154" t="str">
            <v>300185</v>
          </cell>
          <cell r="H154" t="str">
            <v>عوني عليرضا</v>
          </cell>
          <cell r="P154" t="str">
            <v>610</v>
          </cell>
        </row>
        <row r="155">
          <cell r="A155">
            <v>6100</v>
          </cell>
          <cell r="B155" t="str">
            <v>114001300187</v>
          </cell>
          <cell r="C155" t="str">
            <v>114</v>
          </cell>
          <cell r="D155" t="str">
            <v>114001</v>
          </cell>
          <cell r="E155" t="str">
            <v>ساير حسابها و اسناد دريافتني</v>
          </cell>
          <cell r="F155" t="str">
            <v>علي الحساب حقوق</v>
          </cell>
          <cell r="G155" t="str">
            <v>300187</v>
          </cell>
          <cell r="H155" t="str">
            <v>حاجي حيدري ممقاني مهدي</v>
          </cell>
          <cell r="P155" t="str">
            <v>610</v>
          </cell>
        </row>
        <row r="156">
          <cell r="A156">
            <v>6100</v>
          </cell>
          <cell r="B156" t="str">
            <v>114001300191</v>
          </cell>
          <cell r="C156" t="str">
            <v>114</v>
          </cell>
          <cell r="D156" t="str">
            <v>114001</v>
          </cell>
          <cell r="E156" t="str">
            <v>ساير حسابها و اسناد دريافتني</v>
          </cell>
          <cell r="F156" t="str">
            <v>علي الحساب حقوق</v>
          </cell>
          <cell r="G156" t="str">
            <v>300191</v>
          </cell>
          <cell r="H156" t="str">
            <v>باقر قازيار رشيد</v>
          </cell>
          <cell r="P156" t="str">
            <v>610</v>
          </cell>
        </row>
        <row r="157">
          <cell r="A157">
            <v>6100</v>
          </cell>
          <cell r="B157" t="str">
            <v>114001300195</v>
          </cell>
          <cell r="C157" t="str">
            <v>114</v>
          </cell>
          <cell r="D157" t="str">
            <v>114001</v>
          </cell>
          <cell r="E157" t="str">
            <v>ساير حسابها و اسناد دريافتني</v>
          </cell>
          <cell r="F157" t="str">
            <v>علي الحساب حقوق</v>
          </cell>
          <cell r="G157" t="str">
            <v>300195</v>
          </cell>
          <cell r="H157" t="str">
            <v>حريري كهنموئي علي</v>
          </cell>
          <cell r="P157" t="str">
            <v>610</v>
          </cell>
        </row>
        <row r="158">
          <cell r="A158">
            <v>6100</v>
          </cell>
          <cell r="B158" t="str">
            <v>114001300196</v>
          </cell>
          <cell r="C158" t="str">
            <v>114</v>
          </cell>
          <cell r="D158" t="str">
            <v>114001</v>
          </cell>
          <cell r="E158" t="str">
            <v>ساير حسابها و اسناد دريافتني</v>
          </cell>
          <cell r="F158" t="str">
            <v>علي الحساب حقوق</v>
          </cell>
          <cell r="G158" t="str">
            <v>300196</v>
          </cell>
          <cell r="H158" t="str">
            <v>حسيني سيد جواد</v>
          </cell>
          <cell r="P158" t="str">
            <v>610</v>
          </cell>
        </row>
        <row r="159">
          <cell r="A159">
            <v>6100</v>
          </cell>
          <cell r="B159" t="str">
            <v>114001300198</v>
          </cell>
          <cell r="C159" t="str">
            <v>114</v>
          </cell>
          <cell r="D159" t="str">
            <v>114001</v>
          </cell>
          <cell r="E159" t="str">
            <v>ساير حسابها و اسناد دريافتني</v>
          </cell>
          <cell r="F159" t="str">
            <v>علي الحساب حقوق</v>
          </cell>
          <cell r="G159" t="str">
            <v>300198</v>
          </cell>
          <cell r="H159" t="str">
            <v>ميرزائي شكور</v>
          </cell>
          <cell r="P159" t="str">
            <v>610</v>
          </cell>
        </row>
        <row r="160">
          <cell r="A160">
            <v>6100</v>
          </cell>
          <cell r="B160" t="str">
            <v>114001300216</v>
          </cell>
          <cell r="C160" t="str">
            <v>114</v>
          </cell>
          <cell r="D160" t="str">
            <v>114001</v>
          </cell>
          <cell r="E160" t="str">
            <v>ساير حسابها و اسناد دريافتني</v>
          </cell>
          <cell r="F160" t="str">
            <v>علي الحساب حقوق</v>
          </cell>
          <cell r="G160" t="str">
            <v>300216</v>
          </cell>
          <cell r="H160" t="str">
            <v>علي زاده اقبالي نژاد محمدباقر</v>
          </cell>
          <cell r="P160" t="str">
            <v>610</v>
          </cell>
        </row>
        <row r="161">
          <cell r="A161">
            <v>6100</v>
          </cell>
          <cell r="B161" t="str">
            <v>114001300220</v>
          </cell>
          <cell r="C161" t="str">
            <v>114</v>
          </cell>
          <cell r="D161" t="str">
            <v>114001</v>
          </cell>
          <cell r="E161" t="str">
            <v>ساير حسابها و اسناد دريافتني</v>
          </cell>
          <cell r="F161" t="str">
            <v>علي الحساب حقوق</v>
          </cell>
          <cell r="G161" t="str">
            <v>300220</v>
          </cell>
          <cell r="H161" t="str">
            <v>صحت مند قره بابا يوسف</v>
          </cell>
          <cell r="P161" t="str">
            <v>610</v>
          </cell>
        </row>
        <row r="162">
          <cell r="A162">
            <v>6100</v>
          </cell>
          <cell r="B162" t="str">
            <v>114001300240</v>
          </cell>
          <cell r="C162" t="str">
            <v>114</v>
          </cell>
          <cell r="D162" t="str">
            <v>114001</v>
          </cell>
          <cell r="E162" t="str">
            <v>ساير حسابها و اسناد دريافتني</v>
          </cell>
          <cell r="F162" t="str">
            <v>علي الحساب حقوق</v>
          </cell>
          <cell r="G162" t="str">
            <v>300240</v>
          </cell>
          <cell r="H162" t="str">
            <v>شاهد قراملكي ابوالقاسم</v>
          </cell>
          <cell r="P162" t="str">
            <v>610</v>
          </cell>
        </row>
        <row r="163">
          <cell r="A163">
            <v>6100</v>
          </cell>
          <cell r="B163" t="str">
            <v>114001300244</v>
          </cell>
          <cell r="C163" t="str">
            <v>114</v>
          </cell>
          <cell r="D163" t="str">
            <v>114001</v>
          </cell>
          <cell r="E163" t="str">
            <v>ساير حسابها و اسناد دريافتني</v>
          </cell>
          <cell r="F163" t="str">
            <v>علي الحساب حقوق</v>
          </cell>
          <cell r="G163" t="str">
            <v>300244</v>
          </cell>
          <cell r="H163" t="str">
            <v>بزمي حسن</v>
          </cell>
          <cell r="P163" t="str">
            <v>610</v>
          </cell>
        </row>
        <row r="164">
          <cell r="A164">
            <v>6100</v>
          </cell>
          <cell r="B164" t="str">
            <v>114001300250</v>
          </cell>
          <cell r="C164" t="str">
            <v>114</v>
          </cell>
          <cell r="D164" t="str">
            <v>114001</v>
          </cell>
          <cell r="E164" t="str">
            <v>ساير حسابها و اسناد دريافتني</v>
          </cell>
          <cell r="F164" t="str">
            <v>علي الحساب حقوق</v>
          </cell>
          <cell r="G164" t="str">
            <v>300250</v>
          </cell>
          <cell r="H164" t="str">
            <v>برزگر قراملكي محمد</v>
          </cell>
          <cell r="P164" t="str">
            <v>610</v>
          </cell>
        </row>
        <row r="165">
          <cell r="A165">
            <v>6100</v>
          </cell>
          <cell r="B165" t="str">
            <v>114001300259</v>
          </cell>
          <cell r="C165" t="str">
            <v>114</v>
          </cell>
          <cell r="D165" t="str">
            <v>114001</v>
          </cell>
          <cell r="E165" t="str">
            <v>ساير حسابها و اسناد دريافتني</v>
          </cell>
          <cell r="F165" t="str">
            <v>علي الحساب حقوق</v>
          </cell>
          <cell r="G165" t="str">
            <v>300259</v>
          </cell>
          <cell r="H165" t="str">
            <v>ميلي علي</v>
          </cell>
          <cell r="P165" t="str">
            <v>610</v>
          </cell>
        </row>
        <row r="166">
          <cell r="A166">
            <v>6100</v>
          </cell>
          <cell r="B166" t="str">
            <v>114001300305</v>
          </cell>
          <cell r="C166" t="str">
            <v>114</v>
          </cell>
          <cell r="D166" t="str">
            <v>114001</v>
          </cell>
          <cell r="E166" t="str">
            <v>ساير حسابها و اسناد دريافتني</v>
          </cell>
          <cell r="F166" t="str">
            <v>علي الحساب حقوق</v>
          </cell>
          <cell r="G166" t="str">
            <v>300305</v>
          </cell>
          <cell r="H166" t="str">
            <v>خضرلوي اقدم رضا</v>
          </cell>
          <cell r="P166" t="str">
            <v>610</v>
          </cell>
        </row>
        <row r="167">
          <cell r="A167">
            <v>6100</v>
          </cell>
          <cell r="B167" t="str">
            <v>114001300306</v>
          </cell>
          <cell r="C167" t="str">
            <v>114</v>
          </cell>
          <cell r="D167" t="str">
            <v>114001</v>
          </cell>
          <cell r="E167" t="str">
            <v>ساير حسابها و اسناد دريافتني</v>
          </cell>
          <cell r="F167" t="str">
            <v>علي الحساب حقوق</v>
          </cell>
          <cell r="G167" t="str">
            <v>300306</v>
          </cell>
          <cell r="H167" t="str">
            <v>نوري بهروز</v>
          </cell>
          <cell r="P167" t="str">
            <v>610</v>
          </cell>
        </row>
        <row r="168">
          <cell r="A168">
            <v>6100</v>
          </cell>
          <cell r="B168" t="str">
            <v>114001300310</v>
          </cell>
          <cell r="C168" t="str">
            <v>114</v>
          </cell>
          <cell r="D168" t="str">
            <v>114001</v>
          </cell>
          <cell r="E168" t="str">
            <v>ساير حسابها و اسناد دريافتني</v>
          </cell>
          <cell r="F168" t="str">
            <v>علي الحساب حقوق</v>
          </cell>
          <cell r="G168" t="str">
            <v>300310</v>
          </cell>
          <cell r="H168" t="str">
            <v>نوري مسعود</v>
          </cell>
          <cell r="P168" t="str">
            <v>610</v>
          </cell>
        </row>
        <row r="169">
          <cell r="A169">
            <v>6100</v>
          </cell>
          <cell r="B169" t="str">
            <v>114001300144</v>
          </cell>
          <cell r="C169" t="str">
            <v>114</v>
          </cell>
          <cell r="D169" t="str">
            <v>114001</v>
          </cell>
          <cell r="E169" t="str">
            <v>ساير حسابها و اسناد دريافتني</v>
          </cell>
          <cell r="F169" t="str">
            <v>علي الحساب حقوق</v>
          </cell>
          <cell r="G169" t="str">
            <v>300144</v>
          </cell>
          <cell r="H169" t="str">
            <v>آقائي كومله نادر</v>
          </cell>
          <cell r="P169" t="str">
            <v>610</v>
          </cell>
        </row>
        <row r="170">
          <cell r="A170">
            <v>6100</v>
          </cell>
          <cell r="B170" t="str">
            <v>114001300174</v>
          </cell>
          <cell r="C170" t="str">
            <v>114</v>
          </cell>
          <cell r="D170" t="str">
            <v>114001</v>
          </cell>
          <cell r="E170" t="str">
            <v>ساير حسابها و اسناد دريافتني</v>
          </cell>
          <cell r="F170" t="str">
            <v>علي الحساب حقوق</v>
          </cell>
          <cell r="G170" t="str">
            <v>300174</v>
          </cell>
          <cell r="H170" t="str">
            <v>سراجي عنصرودي محمد</v>
          </cell>
          <cell r="P170" t="str">
            <v>610</v>
          </cell>
        </row>
        <row r="171">
          <cell r="A171">
            <v>6100</v>
          </cell>
          <cell r="B171" t="str">
            <v>114001300189</v>
          </cell>
          <cell r="C171" t="str">
            <v>114</v>
          </cell>
          <cell r="D171" t="str">
            <v>114001</v>
          </cell>
          <cell r="E171" t="str">
            <v>ساير حسابها و اسناد دريافتني</v>
          </cell>
          <cell r="F171" t="str">
            <v>علي الحساب حقوق</v>
          </cell>
          <cell r="G171" t="str">
            <v>300189</v>
          </cell>
          <cell r="H171" t="str">
            <v>داناي يوسف</v>
          </cell>
          <cell r="P171" t="str">
            <v>610</v>
          </cell>
        </row>
        <row r="172">
          <cell r="A172">
            <v>6100</v>
          </cell>
          <cell r="B172" t="str">
            <v>114001300194</v>
          </cell>
          <cell r="C172" t="str">
            <v>114</v>
          </cell>
          <cell r="D172" t="str">
            <v>114001</v>
          </cell>
          <cell r="E172" t="str">
            <v>ساير حسابها و اسناد دريافتني</v>
          </cell>
          <cell r="F172" t="str">
            <v>علي الحساب حقوق</v>
          </cell>
          <cell r="G172" t="str">
            <v>300194</v>
          </cell>
          <cell r="H172" t="str">
            <v>كارگر شهرام</v>
          </cell>
          <cell r="P172" t="str">
            <v>610</v>
          </cell>
        </row>
        <row r="173">
          <cell r="A173">
            <v>6100</v>
          </cell>
          <cell r="B173" t="str">
            <v>114001300199</v>
          </cell>
          <cell r="C173" t="str">
            <v>114</v>
          </cell>
          <cell r="D173" t="str">
            <v>114001</v>
          </cell>
          <cell r="E173" t="str">
            <v>ساير حسابها و اسناد دريافتني</v>
          </cell>
          <cell r="F173" t="str">
            <v>علي الحساب حقوق</v>
          </cell>
          <cell r="G173" t="str">
            <v>300199</v>
          </cell>
          <cell r="H173" t="str">
            <v>ناصح قراملكي مهدي</v>
          </cell>
          <cell r="P173" t="str">
            <v>610</v>
          </cell>
        </row>
        <row r="174">
          <cell r="A174">
            <v>6100</v>
          </cell>
          <cell r="B174" t="str">
            <v>114001300201</v>
          </cell>
          <cell r="C174" t="str">
            <v>114</v>
          </cell>
          <cell r="D174" t="str">
            <v>114001</v>
          </cell>
          <cell r="E174" t="str">
            <v>ساير حسابها و اسناد دريافتني</v>
          </cell>
          <cell r="F174" t="str">
            <v>علي الحساب حقوق</v>
          </cell>
          <cell r="G174" t="str">
            <v>300201</v>
          </cell>
          <cell r="H174" t="str">
            <v>حسين زاده فرد سجاد</v>
          </cell>
          <cell r="P174" t="str">
            <v>610</v>
          </cell>
        </row>
        <row r="175">
          <cell r="A175">
            <v>6100</v>
          </cell>
          <cell r="B175" t="str">
            <v>114001300205</v>
          </cell>
          <cell r="C175" t="str">
            <v>114</v>
          </cell>
          <cell r="D175" t="str">
            <v>114001</v>
          </cell>
          <cell r="E175" t="str">
            <v>ساير حسابها و اسناد دريافتني</v>
          </cell>
          <cell r="F175" t="str">
            <v>علي الحساب حقوق</v>
          </cell>
          <cell r="G175" t="str">
            <v>300205</v>
          </cell>
          <cell r="H175" t="str">
            <v>ميرفتاح زاده سيد يوسف</v>
          </cell>
          <cell r="P175" t="str">
            <v>610</v>
          </cell>
        </row>
        <row r="176">
          <cell r="A176">
            <v>6100</v>
          </cell>
          <cell r="B176" t="str">
            <v>114001300210</v>
          </cell>
          <cell r="C176" t="str">
            <v>114</v>
          </cell>
          <cell r="D176" t="str">
            <v>114001</v>
          </cell>
          <cell r="E176" t="str">
            <v>ساير حسابها و اسناد دريافتني</v>
          </cell>
          <cell r="F176" t="str">
            <v>علي الحساب حقوق</v>
          </cell>
          <cell r="G176" t="str">
            <v>300210</v>
          </cell>
          <cell r="H176" t="str">
            <v>احمدي نژاد مجيد</v>
          </cell>
          <cell r="P176" t="str">
            <v>610</v>
          </cell>
        </row>
        <row r="177">
          <cell r="A177">
            <v>6100</v>
          </cell>
          <cell r="B177" t="str">
            <v>114001300214</v>
          </cell>
          <cell r="C177" t="str">
            <v>114</v>
          </cell>
          <cell r="D177" t="str">
            <v>114001</v>
          </cell>
          <cell r="E177" t="str">
            <v>ساير حسابها و اسناد دريافتني</v>
          </cell>
          <cell r="F177" t="str">
            <v>علي الحساب حقوق</v>
          </cell>
          <cell r="G177" t="str">
            <v>300214</v>
          </cell>
          <cell r="H177" t="str">
            <v>صنعتي قراملكي عليرضا</v>
          </cell>
          <cell r="P177" t="str">
            <v>610</v>
          </cell>
        </row>
        <row r="178">
          <cell r="A178">
            <v>6100</v>
          </cell>
          <cell r="B178" t="str">
            <v>114001300215</v>
          </cell>
          <cell r="C178" t="str">
            <v>114</v>
          </cell>
          <cell r="D178" t="str">
            <v>114001</v>
          </cell>
          <cell r="E178" t="str">
            <v>ساير حسابها و اسناد دريافتني</v>
          </cell>
          <cell r="F178" t="str">
            <v>علي الحساب حقوق</v>
          </cell>
          <cell r="G178" t="str">
            <v>300215</v>
          </cell>
          <cell r="H178" t="str">
            <v>هژبر جواد</v>
          </cell>
          <cell r="P178" t="str">
            <v>610</v>
          </cell>
        </row>
        <row r="179">
          <cell r="A179">
            <v>6100</v>
          </cell>
          <cell r="B179" t="str">
            <v>114001300225</v>
          </cell>
          <cell r="C179" t="str">
            <v>114</v>
          </cell>
          <cell r="D179" t="str">
            <v>114001</v>
          </cell>
          <cell r="E179" t="str">
            <v>ساير حسابها و اسناد دريافتني</v>
          </cell>
          <cell r="F179" t="str">
            <v>علي الحساب حقوق</v>
          </cell>
          <cell r="G179" t="str">
            <v>300225</v>
          </cell>
          <cell r="H179" t="str">
            <v>نيك پور رسول</v>
          </cell>
          <cell r="P179" t="str">
            <v>610</v>
          </cell>
        </row>
        <row r="180">
          <cell r="A180">
            <v>6100</v>
          </cell>
          <cell r="B180" t="str">
            <v>114001300226</v>
          </cell>
          <cell r="C180" t="str">
            <v>114</v>
          </cell>
          <cell r="D180" t="str">
            <v>114001</v>
          </cell>
          <cell r="E180" t="str">
            <v>ساير حسابها و اسناد دريافتني</v>
          </cell>
          <cell r="F180" t="str">
            <v>علي الحساب حقوق</v>
          </cell>
          <cell r="G180" t="str">
            <v>300226</v>
          </cell>
          <cell r="H180" t="str">
            <v>طاهباز هادي</v>
          </cell>
          <cell r="P180" t="str">
            <v>610</v>
          </cell>
        </row>
        <row r="181">
          <cell r="A181">
            <v>6100</v>
          </cell>
          <cell r="B181" t="str">
            <v>114001300231</v>
          </cell>
          <cell r="C181" t="str">
            <v>114</v>
          </cell>
          <cell r="D181" t="str">
            <v>114001</v>
          </cell>
          <cell r="E181" t="str">
            <v>ساير حسابها و اسناد دريافتني</v>
          </cell>
          <cell r="F181" t="str">
            <v>علي الحساب حقوق</v>
          </cell>
          <cell r="G181" t="str">
            <v>300231</v>
          </cell>
          <cell r="H181" t="str">
            <v>تمدن خشكناب رضا</v>
          </cell>
          <cell r="P181" t="str">
            <v>610</v>
          </cell>
        </row>
        <row r="182">
          <cell r="A182">
            <v>6100</v>
          </cell>
          <cell r="B182" t="str">
            <v>114001300239</v>
          </cell>
          <cell r="C182" t="str">
            <v>114</v>
          </cell>
          <cell r="D182" t="str">
            <v>114001</v>
          </cell>
          <cell r="E182" t="str">
            <v>ساير حسابها و اسناد دريافتني</v>
          </cell>
          <cell r="F182" t="str">
            <v>علي الحساب حقوق</v>
          </cell>
          <cell r="G182" t="str">
            <v>300239</v>
          </cell>
          <cell r="H182" t="str">
            <v>بهرامي قراملكي محمدعلي</v>
          </cell>
          <cell r="P182" t="str">
            <v>610</v>
          </cell>
        </row>
        <row r="183">
          <cell r="A183">
            <v>6100</v>
          </cell>
          <cell r="B183" t="str">
            <v>114001300249</v>
          </cell>
          <cell r="C183" t="str">
            <v>114</v>
          </cell>
          <cell r="D183" t="str">
            <v>114001</v>
          </cell>
          <cell r="E183" t="str">
            <v>ساير حسابها و اسناد دريافتني</v>
          </cell>
          <cell r="F183" t="str">
            <v>علي الحساب حقوق</v>
          </cell>
          <cell r="G183" t="str">
            <v>300249</v>
          </cell>
          <cell r="H183" t="str">
            <v>آقاداداش كرامتي داود</v>
          </cell>
          <cell r="P183" t="str">
            <v>610</v>
          </cell>
        </row>
        <row r="184">
          <cell r="A184">
            <v>6100</v>
          </cell>
          <cell r="B184" t="str">
            <v>114001300307</v>
          </cell>
          <cell r="C184" t="str">
            <v>114</v>
          </cell>
          <cell r="D184" t="str">
            <v>114001</v>
          </cell>
          <cell r="E184" t="str">
            <v>ساير حسابها و اسناد دريافتني</v>
          </cell>
          <cell r="F184" t="str">
            <v>علي الحساب حقوق</v>
          </cell>
          <cell r="G184" t="str">
            <v>300307</v>
          </cell>
          <cell r="H184" t="str">
            <v>سعيدي قراملكي حسين</v>
          </cell>
          <cell r="P184" t="str">
            <v>610</v>
          </cell>
        </row>
        <row r="185">
          <cell r="A185">
            <v>6100</v>
          </cell>
          <cell r="B185" t="str">
            <v>114001300211</v>
          </cell>
          <cell r="C185" t="str">
            <v>114</v>
          </cell>
          <cell r="D185" t="str">
            <v>114001</v>
          </cell>
          <cell r="E185" t="str">
            <v>ساير حسابها و اسناد دريافتني</v>
          </cell>
          <cell r="F185" t="str">
            <v>علي الحساب حقوق</v>
          </cell>
          <cell r="G185" t="str">
            <v>300211</v>
          </cell>
          <cell r="H185" t="str">
            <v>جعفرنژاد عليرضا</v>
          </cell>
          <cell r="P185" t="str">
            <v>610</v>
          </cell>
        </row>
        <row r="186">
          <cell r="A186">
            <v>6100</v>
          </cell>
          <cell r="B186" t="str">
            <v>114001300219</v>
          </cell>
          <cell r="C186" t="str">
            <v>114</v>
          </cell>
          <cell r="D186" t="str">
            <v>114001</v>
          </cell>
          <cell r="E186" t="str">
            <v>ساير حسابها و اسناد دريافتني</v>
          </cell>
          <cell r="F186" t="str">
            <v>علي الحساب حقوق</v>
          </cell>
          <cell r="G186" t="str">
            <v>300219</v>
          </cell>
          <cell r="H186" t="str">
            <v>سلماني كريم</v>
          </cell>
          <cell r="P186" t="str">
            <v>610</v>
          </cell>
        </row>
        <row r="187">
          <cell r="A187">
            <v>6100</v>
          </cell>
          <cell r="B187" t="str">
            <v>114001300222</v>
          </cell>
          <cell r="C187" t="str">
            <v>114</v>
          </cell>
          <cell r="D187" t="str">
            <v>114001</v>
          </cell>
          <cell r="E187" t="str">
            <v>ساير حسابها و اسناد دريافتني</v>
          </cell>
          <cell r="F187" t="str">
            <v>علي الحساب حقوق</v>
          </cell>
          <cell r="G187" t="str">
            <v>300222</v>
          </cell>
          <cell r="H187" t="str">
            <v>شكري احمد</v>
          </cell>
          <cell r="P187" t="str">
            <v>610</v>
          </cell>
        </row>
        <row r="188">
          <cell r="A188">
            <v>6100</v>
          </cell>
          <cell r="B188" t="str">
            <v>114001300245</v>
          </cell>
          <cell r="C188" t="str">
            <v>114</v>
          </cell>
          <cell r="D188" t="str">
            <v>114001</v>
          </cell>
          <cell r="E188" t="str">
            <v>ساير حسابها و اسناد دريافتني</v>
          </cell>
          <cell r="F188" t="str">
            <v>علي الحساب حقوق</v>
          </cell>
          <cell r="G188" t="str">
            <v>300245</v>
          </cell>
          <cell r="H188" t="str">
            <v>غفاري افشرد كريم</v>
          </cell>
          <cell r="P188" t="str">
            <v>610</v>
          </cell>
        </row>
        <row r="189">
          <cell r="A189">
            <v>6100</v>
          </cell>
          <cell r="B189" t="str">
            <v>114001300261</v>
          </cell>
          <cell r="C189" t="str">
            <v>114</v>
          </cell>
          <cell r="D189" t="str">
            <v>114001</v>
          </cell>
          <cell r="E189" t="str">
            <v>ساير حسابها و اسناد دريافتني</v>
          </cell>
          <cell r="F189" t="str">
            <v>علي الحساب حقوق</v>
          </cell>
          <cell r="G189" t="str">
            <v>300261</v>
          </cell>
          <cell r="H189" t="str">
            <v>دليري اقدم وحيد</v>
          </cell>
          <cell r="P189" t="str">
            <v>610</v>
          </cell>
        </row>
        <row r="190">
          <cell r="A190">
            <v>6100</v>
          </cell>
          <cell r="B190" t="str">
            <v>114001300277</v>
          </cell>
          <cell r="C190" t="str">
            <v>114</v>
          </cell>
          <cell r="D190" t="str">
            <v>114001</v>
          </cell>
          <cell r="E190" t="str">
            <v>ساير حسابها و اسناد دريافتني</v>
          </cell>
          <cell r="F190" t="str">
            <v>علي الحساب حقوق</v>
          </cell>
          <cell r="G190" t="str">
            <v>300277</v>
          </cell>
          <cell r="H190" t="str">
            <v>پورزالي بالوجه احمد</v>
          </cell>
          <cell r="P190" t="str">
            <v>610</v>
          </cell>
        </row>
        <row r="191">
          <cell r="A191">
            <v>6100</v>
          </cell>
          <cell r="B191" t="str">
            <v>114001300298</v>
          </cell>
          <cell r="C191" t="str">
            <v>114</v>
          </cell>
          <cell r="D191" t="str">
            <v>114001</v>
          </cell>
          <cell r="E191" t="str">
            <v>ساير حسابها و اسناد دريافتني</v>
          </cell>
          <cell r="F191" t="str">
            <v>علي الحساب حقوق</v>
          </cell>
          <cell r="G191" t="str">
            <v>300298</v>
          </cell>
          <cell r="H191" t="str">
            <v>جبرئيلي اميد</v>
          </cell>
          <cell r="P191" t="str">
            <v>610</v>
          </cell>
        </row>
        <row r="192">
          <cell r="A192">
            <v>6100</v>
          </cell>
          <cell r="B192" t="str">
            <v>114001300313</v>
          </cell>
          <cell r="C192" t="str">
            <v>114</v>
          </cell>
          <cell r="D192" t="str">
            <v>114001</v>
          </cell>
          <cell r="E192" t="str">
            <v>ساير حسابها و اسناد دريافتني</v>
          </cell>
          <cell r="F192" t="str">
            <v>علي الحساب حقوق</v>
          </cell>
          <cell r="G192" t="str">
            <v>300313</v>
          </cell>
          <cell r="H192" t="str">
            <v>ايران زاد محمدهادي</v>
          </cell>
          <cell r="P192" t="str">
            <v>610</v>
          </cell>
        </row>
        <row r="193">
          <cell r="A193">
            <v>6100</v>
          </cell>
          <cell r="B193" t="str">
            <v>114001300223</v>
          </cell>
          <cell r="C193" t="str">
            <v>114</v>
          </cell>
          <cell r="D193" t="str">
            <v>114001</v>
          </cell>
          <cell r="E193" t="str">
            <v>ساير حسابها و اسناد دريافتني</v>
          </cell>
          <cell r="F193" t="str">
            <v>علي الحساب حقوق</v>
          </cell>
          <cell r="G193" t="str">
            <v>300223</v>
          </cell>
          <cell r="H193" t="str">
            <v>حسيني ميرصمد</v>
          </cell>
          <cell r="P193" t="str">
            <v>610</v>
          </cell>
        </row>
        <row r="194">
          <cell r="A194">
            <v>6100</v>
          </cell>
          <cell r="B194" t="str">
            <v>114001300224</v>
          </cell>
          <cell r="C194" t="str">
            <v>114</v>
          </cell>
          <cell r="D194" t="str">
            <v>114001</v>
          </cell>
          <cell r="E194" t="str">
            <v>ساير حسابها و اسناد دريافتني</v>
          </cell>
          <cell r="F194" t="str">
            <v>علي الحساب حقوق</v>
          </cell>
          <cell r="G194" t="str">
            <v>300224</v>
          </cell>
          <cell r="H194" t="str">
            <v>زنده شعر بهمن</v>
          </cell>
          <cell r="P194" t="str">
            <v>610</v>
          </cell>
        </row>
        <row r="195">
          <cell r="A195">
            <v>6100</v>
          </cell>
          <cell r="B195" t="str">
            <v>114001300242</v>
          </cell>
          <cell r="C195" t="str">
            <v>114</v>
          </cell>
          <cell r="D195" t="str">
            <v>114001</v>
          </cell>
          <cell r="E195" t="str">
            <v>ساير حسابها و اسناد دريافتني</v>
          </cell>
          <cell r="F195" t="str">
            <v>علي الحساب حقوق</v>
          </cell>
          <cell r="G195" t="str">
            <v>300242</v>
          </cell>
          <cell r="H195" t="str">
            <v>زبردست قراملكي حسن</v>
          </cell>
          <cell r="P195" t="str">
            <v>610</v>
          </cell>
        </row>
        <row r="196">
          <cell r="A196">
            <v>6100</v>
          </cell>
          <cell r="B196" t="str">
            <v>114001300247</v>
          </cell>
          <cell r="C196" t="str">
            <v>114</v>
          </cell>
          <cell r="D196" t="str">
            <v>114001</v>
          </cell>
          <cell r="E196" t="str">
            <v>ساير حسابها و اسناد دريافتني</v>
          </cell>
          <cell r="F196" t="str">
            <v>علي الحساب حقوق</v>
          </cell>
          <cell r="G196" t="str">
            <v>300247</v>
          </cell>
          <cell r="H196" t="str">
            <v>حسن زاده علي بيك كندي مطلب</v>
          </cell>
          <cell r="P196" t="str">
            <v>610</v>
          </cell>
        </row>
        <row r="197">
          <cell r="A197">
            <v>6100</v>
          </cell>
          <cell r="B197" t="str">
            <v>114001300260</v>
          </cell>
          <cell r="C197" t="str">
            <v>114</v>
          </cell>
          <cell r="D197" t="str">
            <v>114001</v>
          </cell>
          <cell r="E197" t="str">
            <v>ساير حسابها و اسناد دريافتني</v>
          </cell>
          <cell r="F197" t="str">
            <v>علي الحساب حقوق</v>
          </cell>
          <cell r="G197" t="str">
            <v>300260</v>
          </cell>
          <cell r="H197" t="str">
            <v>منزوي صوفياني مسعود</v>
          </cell>
          <cell r="P197" t="str">
            <v>610</v>
          </cell>
        </row>
        <row r="198">
          <cell r="A198">
            <v>6100</v>
          </cell>
          <cell r="B198" t="str">
            <v>114001300288</v>
          </cell>
          <cell r="C198" t="str">
            <v>114</v>
          </cell>
          <cell r="D198" t="str">
            <v>114001</v>
          </cell>
          <cell r="E198" t="str">
            <v>ساير حسابها و اسناد دريافتني</v>
          </cell>
          <cell r="F198" t="str">
            <v>علي الحساب حقوق</v>
          </cell>
          <cell r="G198" t="str">
            <v>300288</v>
          </cell>
          <cell r="H198" t="str">
            <v>حاتملو محمد</v>
          </cell>
          <cell r="P198" t="str">
            <v>610</v>
          </cell>
        </row>
        <row r="199">
          <cell r="A199">
            <v>6100</v>
          </cell>
          <cell r="B199" t="str">
            <v>114001300017</v>
          </cell>
          <cell r="C199" t="str">
            <v>114</v>
          </cell>
          <cell r="D199" t="str">
            <v>114001</v>
          </cell>
          <cell r="E199" t="str">
            <v>ساير حسابها و اسناد دريافتني</v>
          </cell>
          <cell r="F199" t="str">
            <v>علي الحساب حقوق</v>
          </cell>
          <cell r="G199" t="str">
            <v>300017</v>
          </cell>
          <cell r="H199" t="str">
            <v>خوش اخلاق جانبهان ناصر</v>
          </cell>
          <cell r="P199" t="str">
            <v>610</v>
          </cell>
        </row>
        <row r="200">
          <cell r="A200">
            <v>6100</v>
          </cell>
          <cell r="B200" t="str">
            <v>114001300099</v>
          </cell>
          <cell r="C200" t="str">
            <v>114</v>
          </cell>
          <cell r="D200" t="str">
            <v>114001</v>
          </cell>
          <cell r="E200" t="str">
            <v>ساير حسابها و اسناد دريافتني</v>
          </cell>
          <cell r="F200" t="str">
            <v>علي الحساب حقوق</v>
          </cell>
          <cell r="G200" t="str">
            <v>300099</v>
          </cell>
          <cell r="H200" t="str">
            <v>مددي زكلوجه مهرداد</v>
          </cell>
          <cell r="P200" t="str">
            <v>610</v>
          </cell>
        </row>
        <row r="201">
          <cell r="A201">
            <v>6100</v>
          </cell>
          <cell r="B201" t="str">
            <v>114001300230</v>
          </cell>
          <cell r="C201" t="str">
            <v>114</v>
          </cell>
          <cell r="D201" t="str">
            <v>114001</v>
          </cell>
          <cell r="E201" t="str">
            <v>ساير حسابها و اسناد دريافتني</v>
          </cell>
          <cell r="F201" t="str">
            <v>علي الحساب حقوق</v>
          </cell>
          <cell r="G201" t="str">
            <v>300230</v>
          </cell>
          <cell r="H201" t="str">
            <v>ابراهيمي حامد صمد</v>
          </cell>
          <cell r="P201" t="str">
            <v>610</v>
          </cell>
        </row>
        <row r="202">
          <cell r="A202">
            <v>6100</v>
          </cell>
          <cell r="B202" t="str">
            <v>114001300238</v>
          </cell>
          <cell r="C202" t="str">
            <v>114</v>
          </cell>
          <cell r="D202" t="str">
            <v>114001</v>
          </cell>
          <cell r="E202" t="str">
            <v>ساير حسابها و اسناد دريافتني</v>
          </cell>
          <cell r="F202" t="str">
            <v>علي الحساب حقوق</v>
          </cell>
          <cell r="G202" t="str">
            <v>300238</v>
          </cell>
          <cell r="H202" t="str">
            <v>شكوهي لله لو علي</v>
          </cell>
          <cell r="P202" t="str">
            <v>610</v>
          </cell>
        </row>
        <row r="203">
          <cell r="A203">
            <v>6100</v>
          </cell>
          <cell r="B203" t="str">
            <v>114001300251</v>
          </cell>
          <cell r="C203" t="str">
            <v>114</v>
          </cell>
          <cell r="D203" t="str">
            <v>114001</v>
          </cell>
          <cell r="E203" t="str">
            <v>ساير حسابها و اسناد دريافتني</v>
          </cell>
          <cell r="F203" t="str">
            <v>علي الحساب حقوق</v>
          </cell>
          <cell r="G203" t="str">
            <v>300251</v>
          </cell>
          <cell r="H203" t="str">
            <v>تبرخي تبريزي فرهاد</v>
          </cell>
          <cell r="P203" t="str">
            <v>610</v>
          </cell>
        </row>
        <row r="204">
          <cell r="A204">
            <v>6100</v>
          </cell>
          <cell r="B204" t="str">
            <v>114001300252</v>
          </cell>
          <cell r="C204" t="str">
            <v>114</v>
          </cell>
          <cell r="D204" t="str">
            <v>114001</v>
          </cell>
          <cell r="E204" t="str">
            <v>ساير حسابها و اسناد دريافتني</v>
          </cell>
          <cell r="F204" t="str">
            <v>علي الحساب حقوق</v>
          </cell>
          <cell r="G204" t="str">
            <v>300252</v>
          </cell>
          <cell r="H204" t="str">
            <v>رنجبران عين الدين محمدرضا</v>
          </cell>
          <cell r="P204" t="str">
            <v>610</v>
          </cell>
        </row>
        <row r="205">
          <cell r="A205">
            <v>6100</v>
          </cell>
          <cell r="B205" t="str">
            <v>114001300283</v>
          </cell>
          <cell r="C205" t="str">
            <v>114</v>
          </cell>
          <cell r="D205" t="str">
            <v>114001</v>
          </cell>
          <cell r="E205" t="str">
            <v>ساير حسابها و اسناد دريافتني</v>
          </cell>
          <cell r="F205" t="str">
            <v>علي الحساب حقوق</v>
          </cell>
          <cell r="G205" t="str">
            <v>300283</v>
          </cell>
          <cell r="H205" t="str">
            <v>نكوئي عيسي</v>
          </cell>
          <cell r="P205" t="str">
            <v>610</v>
          </cell>
        </row>
        <row r="206">
          <cell r="A206">
            <v>6100</v>
          </cell>
          <cell r="B206" t="str">
            <v>114001300304</v>
          </cell>
          <cell r="C206" t="str">
            <v>114</v>
          </cell>
          <cell r="D206" t="str">
            <v>114001</v>
          </cell>
          <cell r="E206" t="str">
            <v>ساير حسابها و اسناد دريافتني</v>
          </cell>
          <cell r="F206" t="str">
            <v>علي الحساب حقوق</v>
          </cell>
          <cell r="G206" t="str">
            <v>300304</v>
          </cell>
          <cell r="H206" t="str">
            <v>محمد نژاد سعيد</v>
          </cell>
          <cell r="P206" t="str">
            <v>610</v>
          </cell>
        </row>
        <row r="207">
          <cell r="A207">
            <v>6100</v>
          </cell>
          <cell r="B207" t="str">
            <v>114001300266</v>
          </cell>
          <cell r="C207" t="str">
            <v>114</v>
          </cell>
          <cell r="D207" t="str">
            <v>114001</v>
          </cell>
          <cell r="E207" t="str">
            <v>ساير حسابها و اسناد دريافتني</v>
          </cell>
          <cell r="F207" t="str">
            <v>علي الحساب حقوق</v>
          </cell>
          <cell r="G207" t="str">
            <v>300266</v>
          </cell>
          <cell r="H207" t="str">
            <v>عطايان حسن</v>
          </cell>
          <cell r="P207" t="str">
            <v>610</v>
          </cell>
        </row>
        <row r="208">
          <cell r="A208">
            <v>6100</v>
          </cell>
          <cell r="B208" t="str">
            <v>114001300270</v>
          </cell>
          <cell r="C208" t="str">
            <v>114</v>
          </cell>
          <cell r="D208" t="str">
            <v>114001</v>
          </cell>
          <cell r="E208" t="str">
            <v>ساير حسابها و اسناد دريافتني</v>
          </cell>
          <cell r="F208" t="str">
            <v>علي الحساب حقوق</v>
          </cell>
          <cell r="G208" t="str">
            <v>300270</v>
          </cell>
          <cell r="H208" t="str">
            <v>حسين پور شفقي جليل</v>
          </cell>
          <cell r="P208" t="str">
            <v>610</v>
          </cell>
        </row>
        <row r="209">
          <cell r="A209">
            <v>6100</v>
          </cell>
          <cell r="B209" t="str">
            <v>114001300279</v>
          </cell>
          <cell r="C209" t="str">
            <v>114</v>
          </cell>
          <cell r="D209" t="str">
            <v>114001</v>
          </cell>
          <cell r="E209" t="str">
            <v>ساير حسابها و اسناد دريافتني</v>
          </cell>
          <cell r="F209" t="str">
            <v>علي الحساب حقوق</v>
          </cell>
          <cell r="G209" t="str">
            <v>300279</v>
          </cell>
          <cell r="H209" t="str">
            <v>عابد زاده اندريان محب علي</v>
          </cell>
          <cell r="P209" t="str">
            <v>610</v>
          </cell>
        </row>
        <row r="210">
          <cell r="A210">
            <v>6100</v>
          </cell>
          <cell r="B210" t="str">
            <v>114001300280</v>
          </cell>
          <cell r="C210" t="str">
            <v>114</v>
          </cell>
          <cell r="D210" t="str">
            <v>114001</v>
          </cell>
          <cell r="E210" t="str">
            <v>ساير حسابها و اسناد دريافتني</v>
          </cell>
          <cell r="F210" t="str">
            <v>علي الحساب حقوق</v>
          </cell>
          <cell r="G210" t="str">
            <v>300280</v>
          </cell>
          <cell r="H210" t="str">
            <v>طهماسبيان سجاد</v>
          </cell>
          <cell r="P210" t="str">
            <v>610</v>
          </cell>
        </row>
        <row r="211">
          <cell r="A211">
            <v>6100</v>
          </cell>
          <cell r="B211" t="str">
            <v>114001300290</v>
          </cell>
          <cell r="C211" t="str">
            <v>114</v>
          </cell>
          <cell r="D211" t="str">
            <v>114001</v>
          </cell>
          <cell r="E211" t="str">
            <v>ساير حسابها و اسناد دريافتني</v>
          </cell>
          <cell r="F211" t="str">
            <v>علي الحساب حقوق</v>
          </cell>
          <cell r="G211" t="str">
            <v>300290</v>
          </cell>
          <cell r="H211" t="str">
            <v>نيك قدم ديزناب داود</v>
          </cell>
          <cell r="P211" t="str">
            <v>610</v>
          </cell>
        </row>
        <row r="212">
          <cell r="A212">
            <v>6100</v>
          </cell>
          <cell r="B212" t="str">
            <v>114001300309</v>
          </cell>
          <cell r="C212" t="str">
            <v>114</v>
          </cell>
          <cell r="D212" t="str">
            <v>114001</v>
          </cell>
          <cell r="E212" t="str">
            <v>ساير حسابها و اسناد دريافتني</v>
          </cell>
          <cell r="F212" t="str">
            <v>علي الحساب حقوق</v>
          </cell>
          <cell r="G212" t="str">
            <v>300309</v>
          </cell>
          <cell r="H212" t="str">
            <v>قزل سوفلو محمد</v>
          </cell>
          <cell r="P212" t="str">
            <v>610</v>
          </cell>
        </row>
        <row r="213">
          <cell r="A213">
            <v>6100</v>
          </cell>
          <cell r="B213" t="str">
            <v>114001300033</v>
          </cell>
          <cell r="C213" t="str">
            <v>114</v>
          </cell>
          <cell r="D213" t="str">
            <v>114001</v>
          </cell>
          <cell r="E213" t="str">
            <v>ساير حسابها و اسناد دريافتني</v>
          </cell>
          <cell r="F213" t="str">
            <v>علي الحساب حقوق</v>
          </cell>
          <cell r="G213" t="str">
            <v>300033</v>
          </cell>
          <cell r="H213" t="str">
            <v>احمد زاده حمامي رضا</v>
          </cell>
          <cell r="P213" t="str">
            <v>610</v>
          </cell>
        </row>
        <row r="214">
          <cell r="A214">
            <v>6100</v>
          </cell>
          <cell r="B214" t="str">
            <v>114001300100</v>
          </cell>
          <cell r="C214" t="str">
            <v>114</v>
          </cell>
          <cell r="D214" t="str">
            <v>114001</v>
          </cell>
          <cell r="E214" t="str">
            <v>ساير حسابها و اسناد دريافتني</v>
          </cell>
          <cell r="F214" t="str">
            <v>علي الحساب حقوق</v>
          </cell>
          <cell r="G214" t="str">
            <v>300100</v>
          </cell>
          <cell r="H214" t="str">
            <v>محمدي ينكجه ناصر</v>
          </cell>
          <cell r="P214" t="str">
            <v>610</v>
          </cell>
        </row>
        <row r="215">
          <cell r="A215">
            <v>6100</v>
          </cell>
          <cell r="B215" t="str">
            <v>114001300256</v>
          </cell>
          <cell r="C215" t="str">
            <v>114</v>
          </cell>
          <cell r="D215" t="str">
            <v>114001</v>
          </cell>
          <cell r="E215" t="str">
            <v>ساير حسابها و اسناد دريافتني</v>
          </cell>
          <cell r="F215" t="str">
            <v>علي الحساب حقوق</v>
          </cell>
          <cell r="G215" t="str">
            <v>300256</v>
          </cell>
          <cell r="H215" t="str">
            <v>نادري بركجه پرويز</v>
          </cell>
          <cell r="P215" t="str">
            <v>610</v>
          </cell>
        </row>
        <row r="216">
          <cell r="A216">
            <v>6100</v>
          </cell>
          <cell r="B216" t="str">
            <v>114001300262</v>
          </cell>
          <cell r="C216" t="str">
            <v>114</v>
          </cell>
          <cell r="D216" t="str">
            <v>114001</v>
          </cell>
          <cell r="E216" t="str">
            <v>ساير حسابها و اسناد دريافتني</v>
          </cell>
          <cell r="F216" t="str">
            <v>علي الحساب حقوق</v>
          </cell>
          <cell r="G216" t="str">
            <v>300262</v>
          </cell>
          <cell r="H216" t="str">
            <v>عزت پور نقاره كوب آيدين</v>
          </cell>
          <cell r="P216" t="str">
            <v>610</v>
          </cell>
        </row>
        <row r="217">
          <cell r="A217">
            <v>6100</v>
          </cell>
          <cell r="B217" t="str">
            <v>114001300271</v>
          </cell>
          <cell r="C217" t="str">
            <v>114</v>
          </cell>
          <cell r="D217" t="str">
            <v>114001</v>
          </cell>
          <cell r="E217" t="str">
            <v>ساير حسابها و اسناد دريافتني</v>
          </cell>
          <cell r="F217" t="str">
            <v>علي الحساب حقوق</v>
          </cell>
          <cell r="G217" t="str">
            <v>300271</v>
          </cell>
          <cell r="H217" t="str">
            <v>واحدي باويل مهدي</v>
          </cell>
          <cell r="P217" t="str">
            <v>610</v>
          </cell>
        </row>
        <row r="218">
          <cell r="A218">
            <v>6100</v>
          </cell>
          <cell r="B218" t="str">
            <v>114001300272</v>
          </cell>
          <cell r="C218" t="str">
            <v>114</v>
          </cell>
          <cell r="D218" t="str">
            <v>114001</v>
          </cell>
          <cell r="E218" t="str">
            <v>ساير حسابها و اسناد دريافتني</v>
          </cell>
          <cell r="F218" t="str">
            <v>علي الحساب حقوق</v>
          </cell>
          <cell r="G218" t="str">
            <v>300272</v>
          </cell>
          <cell r="H218" t="str">
            <v>حاجيلاري محمدتقي</v>
          </cell>
          <cell r="P218" t="str">
            <v>610</v>
          </cell>
        </row>
        <row r="219">
          <cell r="A219">
            <v>6100</v>
          </cell>
          <cell r="B219" t="str">
            <v>114001300275</v>
          </cell>
          <cell r="C219" t="str">
            <v>114</v>
          </cell>
          <cell r="D219" t="str">
            <v>114001</v>
          </cell>
          <cell r="E219" t="str">
            <v>ساير حسابها و اسناد دريافتني</v>
          </cell>
          <cell r="F219" t="str">
            <v>علي الحساب حقوق</v>
          </cell>
          <cell r="G219" t="str">
            <v>300275</v>
          </cell>
          <cell r="H219" t="str">
            <v>بخشي باقر</v>
          </cell>
          <cell r="P219" t="str">
            <v>610</v>
          </cell>
        </row>
        <row r="220">
          <cell r="A220">
            <v>6100</v>
          </cell>
          <cell r="B220" t="str">
            <v>114001300276</v>
          </cell>
          <cell r="C220" t="str">
            <v>114</v>
          </cell>
          <cell r="D220" t="str">
            <v>114001</v>
          </cell>
          <cell r="E220" t="str">
            <v>ساير حسابها و اسناد دريافتني</v>
          </cell>
          <cell r="F220" t="str">
            <v>علي الحساب حقوق</v>
          </cell>
          <cell r="G220" t="str">
            <v>300276</v>
          </cell>
          <cell r="H220" t="str">
            <v>ملوكي مهرشاد</v>
          </cell>
          <cell r="P220" t="str">
            <v>610</v>
          </cell>
        </row>
        <row r="221">
          <cell r="A221">
            <v>6100</v>
          </cell>
          <cell r="B221" t="str">
            <v>114001300278</v>
          </cell>
          <cell r="C221" t="str">
            <v>114</v>
          </cell>
          <cell r="D221" t="str">
            <v>114001</v>
          </cell>
          <cell r="E221" t="str">
            <v>ساير حسابها و اسناد دريافتني</v>
          </cell>
          <cell r="F221" t="str">
            <v>علي الحساب حقوق</v>
          </cell>
          <cell r="G221" t="str">
            <v>300278</v>
          </cell>
          <cell r="H221" t="str">
            <v>مكرمي مهدي</v>
          </cell>
          <cell r="P221" t="str">
            <v>610</v>
          </cell>
        </row>
        <row r="222">
          <cell r="A222">
            <v>6100</v>
          </cell>
          <cell r="B222" t="str">
            <v>114001300281</v>
          </cell>
          <cell r="C222" t="str">
            <v>114</v>
          </cell>
          <cell r="D222" t="str">
            <v>114001</v>
          </cell>
          <cell r="E222" t="str">
            <v>ساير حسابها و اسناد دريافتني</v>
          </cell>
          <cell r="F222" t="str">
            <v>علي الحساب حقوق</v>
          </cell>
          <cell r="G222" t="str">
            <v>300281</v>
          </cell>
          <cell r="H222" t="str">
            <v>بني اسد احمد</v>
          </cell>
          <cell r="P222" t="str">
            <v>610</v>
          </cell>
        </row>
        <row r="223">
          <cell r="A223">
            <v>6100</v>
          </cell>
          <cell r="B223" t="str">
            <v>114001300284</v>
          </cell>
          <cell r="C223" t="str">
            <v>114</v>
          </cell>
          <cell r="D223" t="str">
            <v>114001</v>
          </cell>
          <cell r="E223" t="str">
            <v>ساير حسابها و اسناد دريافتني</v>
          </cell>
          <cell r="F223" t="str">
            <v>علي الحساب حقوق</v>
          </cell>
          <cell r="G223" t="str">
            <v>300284</v>
          </cell>
          <cell r="H223" t="str">
            <v>عتيقي علي</v>
          </cell>
          <cell r="P223" t="str">
            <v>610</v>
          </cell>
        </row>
        <row r="224">
          <cell r="A224">
            <v>6100</v>
          </cell>
          <cell r="B224" t="str">
            <v>114001300308</v>
          </cell>
          <cell r="C224" t="str">
            <v>114</v>
          </cell>
          <cell r="D224" t="str">
            <v>114001</v>
          </cell>
          <cell r="E224" t="str">
            <v>ساير حسابها و اسناد دريافتني</v>
          </cell>
          <cell r="F224" t="str">
            <v>علي الحساب حقوق</v>
          </cell>
          <cell r="G224" t="str">
            <v>300308</v>
          </cell>
          <cell r="H224" t="str">
            <v>شاه قاسمي مهرداد</v>
          </cell>
          <cell r="P224" t="str">
            <v>610</v>
          </cell>
        </row>
        <row r="225">
          <cell r="A225">
            <v>6100</v>
          </cell>
          <cell r="B225" t="str">
            <v>114001300315</v>
          </cell>
          <cell r="C225" t="str">
            <v>114</v>
          </cell>
          <cell r="D225" t="str">
            <v>114001</v>
          </cell>
          <cell r="E225" t="str">
            <v>ساير حسابها و اسناد دريافتني</v>
          </cell>
          <cell r="F225" t="str">
            <v>علي الحساب حقوق</v>
          </cell>
          <cell r="G225" t="str">
            <v>300315</v>
          </cell>
          <cell r="H225" t="str">
            <v>زينالي علي</v>
          </cell>
          <cell r="P225" t="str">
            <v>610</v>
          </cell>
        </row>
        <row r="226">
          <cell r="A226">
            <v>6100</v>
          </cell>
          <cell r="B226" t="str">
            <v>114001300264</v>
          </cell>
          <cell r="C226" t="str">
            <v>114</v>
          </cell>
          <cell r="D226" t="str">
            <v>114001</v>
          </cell>
          <cell r="E226" t="str">
            <v>ساير حسابها و اسناد دريافتني</v>
          </cell>
          <cell r="F226" t="str">
            <v>علي الحساب حقوق</v>
          </cell>
          <cell r="G226" t="str">
            <v>300264</v>
          </cell>
          <cell r="H226" t="str">
            <v>جليل پور صابرجوي حسين</v>
          </cell>
          <cell r="P226" t="str">
            <v>610</v>
          </cell>
        </row>
        <row r="227">
          <cell r="A227">
            <v>6100</v>
          </cell>
          <cell r="B227" t="str">
            <v>114001300101</v>
          </cell>
          <cell r="C227" t="str">
            <v>114</v>
          </cell>
          <cell r="D227" t="str">
            <v>114001</v>
          </cell>
          <cell r="E227" t="str">
            <v>ساير حسابها و اسناد دريافتني</v>
          </cell>
          <cell r="F227" t="str">
            <v>علي الحساب حقوق</v>
          </cell>
          <cell r="G227" t="str">
            <v>300101</v>
          </cell>
          <cell r="H227" t="str">
            <v>شكري جليل</v>
          </cell>
          <cell r="P227" t="str">
            <v>610</v>
          </cell>
        </row>
        <row r="228">
          <cell r="A228">
            <v>6100</v>
          </cell>
          <cell r="B228" t="str">
            <v>114001300102</v>
          </cell>
          <cell r="C228" t="str">
            <v>114</v>
          </cell>
          <cell r="D228" t="str">
            <v>114001</v>
          </cell>
          <cell r="E228" t="str">
            <v>ساير حسابها و اسناد دريافتني</v>
          </cell>
          <cell r="F228" t="str">
            <v>علي الحساب حقوق</v>
          </cell>
          <cell r="G228" t="str">
            <v>300102</v>
          </cell>
          <cell r="H228" t="str">
            <v>صفري آذر جعفر</v>
          </cell>
          <cell r="P228" t="str">
            <v>610</v>
          </cell>
        </row>
        <row r="229">
          <cell r="A229">
            <v>6100</v>
          </cell>
          <cell r="B229" t="str">
            <v>114002300263</v>
          </cell>
          <cell r="C229" t="str">
            <v>114</v>
          </cell>
          <cell r="D229" t="str">
            <v>114002</v>
          </cell>
          <cell r="E229" t="str">
            <v>ساير حسابها و اسناد دريافتني</v>
          </cell>
          <cell r="F229" t="str">
            <v>علي الحساب چند ماهه</v>
          </cell>
          <cell r="G229" t="str">
            <v>300263</v>
          </cell>
          <cell r="H229" t="str">
            <v>خدائي محمودي رضا</v>
          </cell>
          <cell r="P229" t="str">
            <v>610</v>
          </cell>
        </row>
        <row r="230">
          <cell r="A230">
            <v>6100</v>
          </cell>
          <cell r="B230" t="str">
            <v>114002300202</v>
          </cell>
          <cell r="C230" t="str">
            <v>114</v>
          </cell>
          <cell r="D230" t="str">
            <v>114002</v>
          </cell>
          <cell r="E230" t="str">
            <v>ساير حسابها و اسناد دريافتني</v>
          </cell>
          <cell r="F230" t="str">
            <v>علي الحساب چند ماهه</v>
          </cell>
          <cell r="G230" t="str">
            <v>300202</v>
          </cell>
          <cell r="H230" t="str">
            <v>لك جواد</v>
          </cell>
          <cell r="P230" t="str">
            <v>610</v>
          </cell>
        </row>
        <row r="231">
          <cell r="A231">
            <v>6100</v>
          </cell>
          <cell r="B231" t="str">
            <v>114002300113</v>
          </cell>
          <cell r="C231" t="str">
            <v>114</v>
          </cell>
          <cell r="D231" t="str">
            <v>114002</v>
          </cell>
          <cell r="E231" t="str">
            <v>ساير حسابها و اسناد دريافتني</v>
          </cell>
          <cell r="F231" t="str">
            <v>علي الحساب چند ماهه</v>
          </cell>
          <cell r="G231" t="str">
            <v>300113</v>
          </cell>
          <cell r="H231" t="str">
            <v>باغباني خضرلو منوچهر</v>
          </cell>
          <cell r="P231" t="str">
            <v>610</v>
          </cell>
        </row>
        <row r="232">
          <cell r="A232">
            <v>6100</v>
          </cell>
          <cell r="B232" t="str">
            <v>114002300085</v>
          </cell>
          <cell r="C232" t="str">
            <v>114</v>
          </cell>
          <cell r="D232" t="str">
            <v>114002</v>
          </cell>
          <cell r="E232" t="str">
            <v>ساير حسابها و اسناد دريافتني</v>
          </cell>
          <cell r="F232" t="str">
            <v>علي الحساب چند ماهه</v>
          </cell>
          <cell r="G232" t="str">
            <v>300085</v>
          </cell>
          <cell r="H232" t="str">
            <v>جبارپور يوسف</v>
          </cell>
          <cell r="P232" t="str">
            <v>610</v>
          </cell>
        </row>
        <row r="233">
          <cell r="A233">
            <v>6100</v>
          </cell>
          <cell r="B233" t="str">
            <v>114002300076</v>
          </cell>
          <cell r="C233" t="str">
            <v>114</v>
          </cell>
          <cell r="D233" t="str">
            <v>114002</v>
          </cell>
          <cell r="E233" t="str">
            <v>ساير حسابها و اسناد دريافتني</v>
          </cell>
          <cell r="F233" t="str">
            <v>علي الحساب چند ماهه</v>
          </cell>
          <cell r="G233" t="str">
            <v>300076</v>
          </cell>
          <cell r="H233" t="str">
            <v>همتي مسعود</v>
          </cell>
          <cell r="P233" t="str">
            <v>610</v>
          </cell>
        </row>
        <row r="234">
          <cell r="A234">
            <v>6100</v>
          </cell>
          <cell r="B234" t="str">
            <v>114002300094</v>
          </cell>
          <cell r="C234" t="str">
            <v>114</v>
          </cell>
          <cell r="D234" t="str">
            <v>114002</v>
          </cell>
          <cell r="E234" t="str">
            <v>ساير حسابها و اسناد دريافتني</v>
          </cell>
          <cell r="F234" t="str">
            <v>علي الحساب چند ماهه</v>
          </cell>
          <cell r="G234" t="str">
            <v>300094</v>
          </cell>
          <cell r="H234" t="str">
            <v>محمود شريعتي مهرداد</v>
          </cell>
          <cell r="P234" t="str">
            <v>610</v>
          </cell>
        </row>
        <row r="235">
          <cell r="A235">
            <v>6100</v>
          </cell>
          <cell r="B235" t="str">
            <v>114002300142</v>
          </cell>
          <cell r="C235" t="str">
            <v>114</v>
          </cell>
          <cell r="D235" t="str">
            <v>114002</v>
          </cell>
          <cell r="E235" t="str">
            <v>ساير حسابها و اسناد دريافتني</v>
          </cell>
          <cell r="F235" t="str">
            <v>علي الحساب چند ماهه</v>
          </cell>
          <cell r="G235" t="str">
            <v>300142</v>
          </cell>
          <cell r="H235" t="str">
            <v>فروتني قهرماني احمد</v>
          </cell>
          <cell r="P235" t="str">
            <v>610</v>
          </cell>
        </row>
        <row r="236">
          <cell r="A236">
            <v>6100</v>
          </cell>
          <cell r="B236" t="str">
            <v>114002300264</v>
          </cell>
          <cell r="C236" t="str">
            <v>114</v>
          </cell>
          <cell r="D236" t="str">
            <v>114002</v>
          </cell>
          <cell r="E236" t="str">
            <v>ساير حسابها و اسناد دريافتني</v>
          </cell>
          <cell r="F236" t="str">
            <v>علي الحساب چند ماهه</v>
          </cell>
          <cell r="G236" t="str">
            <v>300264</v>
          </cell>
          <cell r="H236" t="str">
            <v>جليل پور صابرجوي حسين</v>
          </cell>
          <cell r="P236" t="str">
            <v>610</v>
          </cell>
        </row>
        <row r="237">
          <cell r="A237">
            <v>6100</v>
          </cell>
          <cell r="B237" t="str">
            <v>114002300226</v>
          </cell>
          <cell r="C237" t="str">
            <v>114</v>
          </cell>
          <cell r="D237" t="str">
            <v>114002</v>
          </cell>
          <cell r="E237" t="str">
            <v>ساير حسابها و اسناد دريافتني</v>
          </cell>
          <cell r="F237" t="str">
            <v>علي الحساب چند ماهه</v>
          </cell>
          <cell r="G237" t="str">
            <v>300226</v>
          </cell>
          <cell r="H237" t="str">
            <v>طاهباز هادي</v>
          </cell>
          <cell r="P237" t="str">
            <v>610</v>
          </cell>
        </row>
        <row r="238">
          <cell r="A238">
            <v>6100</v>
          </cell>
          <cell r="B238" t="str">
            <v>114002300101</v>
          </cell>
          <cell r="C238" t="str">
            <v>114</v>
          </cell>
          <cell r="D238" t="str">
            <v>114002</v>
          </cell>
          <cell r="E238" t="str">
            <v>ساير حسابها و اسناد دريافتني</v>
          </cell>
          <cell r="F238" t="str">
            <v>علي الحساب چند ماهه</v>
          </cell>
          <cell r="G238" t="str">
            <v>300101</v>
          </cell>
          <cell r="H238" t="str">
            <v>شكري جليل</v>
          </cell>
          <cell r="P238" t="str">
            <v>610</v>
          </cell>
        </row>
        <row r="239">
          <cell r="A239">
            <v>6100</v>
          </cell>
          <cell r="B239" t="str">
            <v>114002300129</v>
          </cell>
          <cell r="C239" t="str">
            <v>114</v>
          </cell>
          <cell r="D239" t="str">
            <v>114002</v>
          </cell>
          <cell r="E239" t="str">
            <v>ساير حسابها و اسناد دريافتني</v>
          </cell>
          <cell r="F239" t="str">
            <v>علي الحساب چند ماهه</v>
          </cell>
          <cell r="G239" t="str">
            <v>300129</v>
          </cell>
          <cell r="H239" t="str">
            <v>بهاري ناصر</v>
          </cell>
          <cell r="P239" t="str">
            <v>610</v>
          </cell>
        </row>
        <row r="240">
          <cell r="A240">
            <v>6100</v>
          </cell>
          <cell r="B240" t="str">
            <v>114002300288</v>
          </cell>
          <cell r="C240" t="str">
            <v>114</v>
          </cell>
          <cell r="D240" t="str">
            <v>114002</v>
          </cell>
          <cell r="E240" t="str">
            <v>ساير حسابها و اسناد دريافتني</v>
          </cell>
          <cell r="F240" t="str">
            <v>علي الحساب چند ماهه</v>
          </cell>
          <cell r="G240" t="str">
            <v>300288</v>
          </cell>
          <cell r="H240" t="str">
            <v>حاتملو محمد</v>
          </cell>
          <cell r="P240" t="str">
            <v>610</v>
          </cell>
        </row>
        <row r="241">
          <cell r="A241">
            <v>6100</v>
          </cell>
          <cell r="B241" t="str">
            <v>114002300070</v>
          </cell>
          <cell r="C241" t="str">
            <v>114</v>
          </cell>
          <cell r="D241" t="str">
            <v>114002</v>
          </cell>
          <cell r="E241" t="str">
            <v>ساير حسابها و اسناد دريافتني</v>
          </cell>
          <cell r="F241" t="str">
            <v>علي الحساب چند ماهه</v>
          </cell>
          <cell r="G241" t="str">
            <v>300070</v>
          </cell>
          <cell r="H241" t="str">
            <v>فريدي نسب كريم</v>
          </cell>
          <cell r="P241" t="str">
            <v>610</v>
          </cell>
        </row>
        <row r="242">
          <cell r="A242">
            <v>6100</v>
          </cell>
          <cell r="B242" t="str">
            <v>114002300235</v>
          </cell>
          <cell r="C242" t="str">
            <v>114</v>
          </cell>
          <cell r="D242" t="str">
            <v>114002</v>
          </cell>
          <cell r="E242" t="str">
            <v>ساير حسابها و اسناد دريافتني</v>
          </cell>
          <cell r="F242" t="str">
            <v>علي الحساب چند ماهه</v>
          </cell>
          <cell r="G242" t="str">
            <v>300235</v>
          </cell>
          <cell r="H242" t="str">
            <v>حدادپوربدر محمدرضا</v>
          </cell>
          <cell r="P242" t="str">
            <v>610</v>
          </cell>
        </row>
        <row r="243">
          <cell r="A243">
            <v>6100</v>
          </cell>
          <cell r="B243" t="str">
            <v>114002300181</v>
          </cell>
          <cell r="C243" t="str">
            <v>114</v>
          </cell>
          <cell r="D243" t="str">
            <v>114002</v>
          </cell>
          <cell r="E243" t="str">
            <v>ساير حسابها و اسناد دريافتني</v>
          </cell>
          <cell r="F243" t="str">
            <v>علي الحساب چند ماهه</v>
          </cell>
          <cell r="G243" t="str">
            <v>300181</v>
          </cell>
          <cell r="H243" t="str">
            <v>وظيفه واثق مهدي</v>
          </cell>
          <cell r="P243" t="str">
            <v>610</v>
          </cell>
        </row>
        <row r="244">
          <cell r="A244">
            <v>6100</v>
          </cell>
          <cell r="B244" t="str">
            <v>114002300245</v>
          </cell>
          <cell r="C244" t="str">
            <v>114</v>
          </cell>
          <cell r="D244" t="str">
            <v>114002</v>
          </cell>
          <cell r="E244" t="str">
            <v>ساير حسابها و اسناد دريافتني</v>
          </cell>
          <cell r="F244" t="str">
            <v>علي الحساب چند ماهه</v>
          </cell>
          <cell r="G244" t="str">
            <v>300245</v>
          </cell>
          <cell r="H244" t="str">
            <v>غفاري افشرد كريم</v>
          </cell>
          <cell r="P244" t="str">
            <v>610</v>
          </cell>
        </row>
        <row r="245">
          <cell r="A245">
            <v>6100</v>
          </cell>
          <cell r="B245" t="str">
            <v>114002300057</v>
          </cell>
          <cell r="C245" t="str">
            <v>114</v>
          </cell>
          <cell r="D245" t="str">
            <v>114002</v>
          </cell>
          <cell r="E245" t="str">
            <v>ساير حسابها و اسناد دريافتني</v>
          </cell>
          <cell r="F245" t="str">
            <v>علي الحساب چند ماهه</v>
          </cell>
          <cell r="G245" t="str">
            <v>300057</v>
          </cell>
          <cell r="H245" t="str">
            <v>سلطاني حميد</v>
          </cell>
          <cell r="P245" t="str">
            <v>610</v>
          </cell>
        </row>
        <row r="246">
          <cell r="A246">
            <v>6100</v>
          </cell>
          <cell r="B246" t="str">
            <v>114002300090</v>
          </cell>
          <cell r="C246" t="str">
            <v>114</v>
          </cell>
          <cell r="D246" t="str">
            <v>114002</v>
          </cell>
          <cell r="E246" t="str">
            <v>ساير حسابها و اسناد دريافتني</v>
          </cell>
          <cell r="F246" t="str">
            <v>علي الحساب چند ماهه</v>
          </cell>
          <cell r="G246" t="str">
            <v>300090</v>
          </cell>
          <cell r="H246" t="str">
            <v>شايان مهر ابراهيم</v>
          </cell>
          <cell r="P246" t="str">
            <v>610</v>
          </cell>
        </row>
        <row r="247">
          <cell r="A247">
            <v>6100</v>
          </cell>
          <cell r="B247" t="str">
            <v>114002300103</v>
          </cell>
          <cell r="C247" t="str">
            <v>114</v>
          </cell>
          <cell r="D247" t="str">
            <v>114002</v>
          </cell>
          <cell r="E247" t="str">
            <v>ساير حسابها و اسناد دريافتني</v>
          </cell>
          <cell r="F247" t="str">
            <v>علي الحساب چند ماهه</v>
          </cell>
          <cell r="G247" t="str">
            <v>300103</v>
          </cell>
          <cell r="H247" t="str">
            <v>چابك شاهرخ</v>
          </cell>
          <cell r="P247" t="str">
            <v>610</v>
          </cell>
        </row>
        <row r="248">
          <cell r="A248">
            <v>6100</v>
          </cell>
          <cell r="B248" t="str">
            <v>114002300248</v>
          </cell>
          <cell r="C248" t="str">
            <v>114</v>
          </cell>
          <cell r="D248" t="str">
            <v>114002</v>
          </cell>
          <cell r="E248" t="str">
            <v>ساير حسابها و اسناد دريافتني</v>
          </cell>
          <cell r="F248" t="str">
            <v>علي الحساب چند ماهه</v>
          </cell>
          <cell r="G248" t="str">
            <v>300248</v>
          </cell>
          <cell r="H248" t="str">
            <v>واحدي باويل محمدحسين</v>
          </cell>
          <cell r="P248" t="str">
            <v>610</v>
          </cell>
        </row>
        <row r="249">
          <cell r="A249">
            <v>6100</v>
          </cell>
          <cell r="B249" t="str">
            <v>114002300218</v>
          </cell>
          <cell r="C249" t="str">
            <v>114</v>
          </cell>
          <cell r="D249" t="str">
            <v>114002</v>
          </cell>
          <cell r="E249" t="str">
            <v>ساير حسابها و اسناد دريافتني</v>
          </cell>
          <cell r="F249" t="str">
            <v>علي الحساب چند ماهه</v>
          </cell>
          <cell r="G249" t="str">
            <v>300218</v>
          </cell>
          <cell r="H249" t="str">
            <v>يحيي پور داخل مرتضي</v>
          </cell>
          <cell r="P249" t="str">
            <v>610</v>
          </cell>
        </row>
        <row r="250">
          <cell r="A250">
            <v>6100</v>
          </cell>
          <cell r="B250" t="str">
            <v>114002300251</v>
          </cell>
          <cell r="C250" t="str">
            <v>114</v>
          </cell>
          <cell r="D250" t="str">
            <v>114002</v>
          </cell>
          <cell r="E250" t="str">
            <v>ساير حسابها و اسناد دريافتني</v>
          </cell>
          <cell r="F250" t="str">
            <v>علي الحساب چند ماهه</v>
          </cell>
          <cell r="G250" t="str">
            <v>300251</v>
          </cell>
          <cell r="H250" t="str">
            <v>تبرخي تبريزي فرهاد</v>
          </cell>
          <cell r="P250" t="str">
            <v>610</v>
          </cell>
        </row>
        <row r="251">
          <cell r="A251">
            <v>6100</v>
          </cell>
          <cell r="B251" t="str">
            <v>114002300208</v>
          </cell>
          <cell r="C251" t="str">
            <v>114</v>
          </cell>
          <cell r="D251" t="str">
            <v>114002</v>
          </cell>
          <cell r="E251" t="str">
            <v>ساير حسابها و اسناد دريافتني</v>
          </cell>
          <cell r="F251" t="str">
            <v>علي الحساب چند ماهه</v>
          </cell>
          <cell r="G251" t="str">
            <v>300208</v>
          </cell>
          <cell r="H251" t="str">
            <v>جعفرزاده رسول</v>
          </cell>
          <cell r="P251" t="str">
            <v>610</v>
          </cell>
        </row>
        <row r="252">
          <cell r="A252">
            <v>6100</v>
          </cell>
          <cell r="B252" t="str">
            <v>114002300143</v>
          </cell>
          <cell r="C252" t="str">
            <v>114</v>
          </cell>
          <cell r="D252" t="str">
            <v>114002</v>
          </cell>
          <cell r="E252" t="str">
            <v>ساير حسابها و اسناد دريافتني</v>
          </cell>
          <cell r="F252" t="str">
            <v>علي الحساب چند ماهه</v>
          </cell>
          <cell r="G252" t="str">
            <v>300143</v>
          </cell>
          <cell r="H252" t="str">
            <v>وفائي نهر مهدي</v>
          </cell>
          <cell r="P252" t="str">
            <v>610</v>
          </cell>
        </row>
        <row r="253">
          <cell r="A253">
            <v>6100</v>
          </cell>
          <cell r="B253" t="str">
            <v>114002300204</v>
          </cell>
          <cell r="C253" t="str">
            <v>114</v>
          </cell>
          <cell r="D253" t="str">
            <v>114002</v>
          </cell>
          <cell r="E253" t="str">
            <v>ساير حسابها و اسناد دريافتني</v>
          </cell>
          <cell r="F253" t="str">
            <v>علي الحساب چند ماهه</v>
          </cell>
          <cell r="G253" t="str">
            <v>300204</v>
          </cell>
          <cell r="H253" t="str">
            <v>قازانچائي جواد</v>
          </cell>
          <cell r="P253" t="str">
            <v>610</v>
          </cell>
        </row>
        <row r="254">
          <cell r="A254">
            <v>6100</v>
          </cell>
          <cell r="B254" t="str">
            <v>114002300172</v>
          </cell>
          <cell r="C254" t="str">
            <v>114</v>
          </cell>
          <cell r="D254" t="str">
            <v>114002</v>
          </cell>
          <cell r="E254" t="str">
            <v>ساير حسابها و اسناد دريافتني</v>
          </cell>
          <cell r="F254" t="str">
            <v>علي الحساب چند ماهه</v>
          </cell>
          <cell r="G254" t="str">
            <v>300172</v>
          </cell>
          <cell r="H254" t="str">
            <v>عليزاد پورسعيدي حامد</v>
          </cell>
          <cell r="P254" t="str">
            <v>610</v>
          </cell>
        </row>
        <row r="255">
          <cell r="A255">
            <v>6100</v>
          </cell>
          <cell r="B255" t="str">
            <v>114002300237</v>
          </cell>
          <cell r="C255" t="str">
            <v>114</v>
          </cell>
          <cell r="D255" t="str">
            <v>114002</v>
          </cell>
          <cell r="E255" t="str">
            <v>ساير حسابها و اسناد دريافتني</v>
          </cell>
          <cell r="F255" t="str">
            <v>علي الحساب چند ماهه</v>
          </cell>
          <cell r="G255" t="str">
            <v>300237</v>
          </cell>
          <cell r="H255" t="str">
            <v>رمضاني فريد مريم</v>
          </cell>
          <cell r="P255" t="str">
            <v>610</v>
          </cell>
        </row>
        <row r="256">
          <cell r="A256">
            <v>6100</v>
          </cell>
          <cell r="B256" t="str">
            <v>114002300154</v>
          </cell>
          <cell r="C256" t="str">
            <v>114</v>
          </cell>
          <cell r="D256" t="str">
            <v>114002</v>
          </cell>
          <cell r="E256" t="str">
            <v>ساير حسابها و اسناد دريافتني</v>
          </cell>
          <cell r="F256" t="str">
            <v>علي الحساب چند ماهه</v>
          </cell>
          <cell r="G256" t="str">
            <v>300154</v>
          </cell>
          <cell r="H256" t="str">
            <v>زارعي ارزيل مصطفي</v>
          </cell>
          <cell r="P256" t="str">
            <v>610</v>
          </cell>
        </row>
        <row r="257">
          <cell r="A257">
            <v>6100</v>
          </cell>
          <cell r="B257" t="str">
            <v>114002300141</v>
          </cell>
          <cell r="C257" t="str">
            <v>114</v>
          </cell>
          <cell r="D257" t="str">
            <v>114002</v>
          </cell>
          <cell r="E257" t="str">
            <v>ساير حسابها و اسناد دريافتني</v>
          </cell>
          <cell r="F257" t="str">
            <v>علي الحساب چند ماهه</v>
          </cell>
          <cell r="G257" t="str">
            <v>300141</v>
          </cell>
          <cell r="H257" t="str">
            <v>سالك علي اصغر</v>
          </cell>
          <cell r="P257" t="str">
            <v>610</v>
          </cell>
        </row>
        <row r="258">
          <cell r="A258">
            <v>6100</v>
          </cell>
          <cell r="B258" t="str">
            <v>114002300152</v>
          </cell>
          <cell r="C258" t="str">
            <v>114</v>
          </cell>
          <cell r="D258" t="str">
            <v>114002</v>
          </cell>
          <cell r="E258" t="str">
            <v>ساير حسابها و اسناد دريافتني</v>
          </cell>
          <cell r="F258" t="str">
            <v>علي الحساب چند ماهه</v>
          </cell>
          <cell r="G258" t="str">
            <v>300152</v>
          </cell>
          <cell r="H258" t="str">
            <v>حسن زاده حميد</v>
          </cell>
          <cell r="P258" t="str">
            <v>610</v>
          </cell>
        </row>
        <row r="259">
          <cell r="A259">
            <v>6100</v>
          </cell>
          <cell r="B259" t="str">
            <v>114002300075</v>
          </cell>
          <cell r="C259" t="str">
            <v>114</v>
          </cell>
          <cell r="D259" t="str">
            <v>114002</v>
          </cell>
          <cell r="E259" t="str">
            <v>ساير حسابها و اسناد دريافتني</v>
          </cell>
          <cell r="F259" t="str">
            <v>علي الحساب چند ماهه</v>
          </cell>
          <cell r="G259" t="str">
            <v>300075</v>
          </cell>
          <cell r="H259" t="str">
            <v>نظامي سقين سرا يوسف</v>
          </cell>
          <cell r="P259" t="str">
            <v>610</v>
          </cell>
        </row>
        <row r="260">
          <cell r="A260">
            <v>6100</v>
          </cell>
          <cell r="B260" t="str">
            <v>114002300081</v>
          </cell>
          <cell r="C260" t="str">
            <v>114</v>
          </cell>
          <cell r="D260" t="str">
            <v>114002</v>
          </cell>
          <cell r="E260" t="str">
            <v>ساير حسابها و اسناد دريافتني</v>
          </cell>
          <cell r="F260" t="str">
            <v>علي الحساب چند ماهه</v>
          </cell>
          <cell r="G260" t="str">
            <v>300081</v>
          </cell>
          <cell r="H260" t="str">
            <v>بهاري قراجه مرادعلي</v>
          </cell>
          <cell r="P260" t="str">
            <v>610</v>
          </cell>
        </row>
        <row r="261">
          <cell r="A261">
            <v>6100</v>
          </cell>
          <cell r="B261" t="str">
            <v>114002300239</v>
          </cell>
          <cell r="C261" t="str">
            <v>114</v>
          </cell>
          <cell r="D261" t="str">
            <v>114002</v>
          </cell>
          <cell r="E261" t="str">
            <v>ساير حسابها و اسناد دريافتني</v>
          </cell>
          <cell r="F261" t="str">
            <v>علي الحساب چند ماهه</v>
          </cell>
          <cell r="G261" t="str">
            <v>300239</v>
          </cell>
          <cell r="H261" t="str">
            <v>بهرامي قراملكي محمدعلي</v>
          </cell>
          <cell r="P261" t="str">
            <v>610</v>
          </cell>
        </row>
        <row r="262">
          <cell r="A262">
            <v>6100</v>
          </cell>
          <cell r="B262" t="str">
            <v>114002300260</v>
          </cell>
          <cell r="C262" t="str">
            <v>114</v>
          </cell>
          <cell r="D262" t="str">
            <v>114002</v>
          </cell>
          <cell r="E262" t="str">
            <v>ساير حسابها و اسناد دريافتني</v>
          </cell>
          <cell r="F262" t="str">
            <v>علي الحساب چند ماهه</v>
          </cell>
          <cell r="G262" t="str">
            <v>300260</v>
          </cell>
          <cell r="H262" t="str">
            <v>منزوي صوفياني مسعود</v>
          </cell>
          <cell r="P262" t="str">
            <v>610</v>
          </cell>
        </row>
        <row r="263">
          <cell r="A263">
            <v>6100</v>
          </cell>
          <cell r="B263" t="str">
            <v>114002300266</v>
          </cell>
          <cell r="C263" t="str">
            <v>114</v>
          </cell>
          <cell r="D263" t="str">
            <v>114002</v>
          </cell>
          <cell r="E263" t="str">
            <v>ساير حسابها و اسناد دريافتني</v>
          </cell>
          <cell r="F263" t="str">
            <v>علي الحساب چند ماهه</v>
          </cell>
          <cell r="G263" t="str">
            <v>300266</v>
          </cell>
          <cell r="H263" t="str">
            <v>عطايان حسن</v>
          </cell>
          <cell r="P263" t="str">
            <v>610</v>
          </cell>
        </row>
        <row r="264">
          <cell r="A264">
            <v>6100</v>
          </cell>
          <cell r="B264" t="str">
            <v>114002300280</v>
          </cell>
          <cell r="C264" t="str">
            <v>114</v>
          </cell>
          <cell r="D264" t="str">
            <v>114002</v>
          </cell>
          <cell r="E264" t="str">
            <v>ساير حسابها و اسناد دريافتني</v>
          </cell>
          <cell r="F264" t="str">
            <v>علي الحساب چند ماهه</v>
          </cell>
          <cell r="G264" t="str">
            <v>300280</v>
          </cell>
          <cell r="H264" t="str">
            <v>طهماسبيان سجاد</v>
          </cell>
          <cell r="P264" t="str">
            <v>610</v>
          </cell>
        </row>
        <row r="265">
          <cell r="A265">
            <v>6100</v>
          </cell>
          <cell r="B265" t="str">
            <v>114002300149</v>
          </cell>
          <cell r="C265" t="str">
            <v>114</v>
          </cell>
          <cell r="D265" t="str">
            <v>114002</v>
          </cell>
          <cell r="E265" t="str">
            <v>ساير حسابها و اسناد دريافتني</v>
          </cell>
          <cell r="F265" t="str">
            <v>علي الحساب چند ماهه</v>
          </cell>
          <cell r="G265" t="str">
            <v>300149</v>
          </cell>
          <cell r="H265" t="str">
            <v>مردان پور دامن آباد خسرو</v>
          </cell>
          <cell r="P265" t="str">
            <v>610</v>
          </cell>
        </row>
        <row r="266">
          <cell r="A266">
            <v>6100</v>
          </cell>
          <cell r="B266" t="str">
            <v>114002300199</v>
          </cell>
          <cell r="C266" t="str">
            <v>114</v>
          </cell>
          <cell r="D266" t="str">
            <v>114002</v>
          </cell>
          <cell r="E266" t="str">
            <v>ساير حسابها و اسناد دريافتني</v>
          </cell>
          <cell r="F266" t="str">
            <v>علي الحساب چند ماهه</v>
          </cell>
          <cell r="G266" t="str">
            <v>300199</v>
          </cell>
          <cell r="H266" t="str">
            <v>ناصح قراملكي مهدي</v>
          </cell>
          <cell r="P266" t="str">
            <v>610</v>
          </cell>
        </row>
        <row r="267">
          <cell r="A267">
            <v>6100</v>
          </cell>
          <cell r="B267" t="str">
            <v>114002300096</v>
          </cell>
          <cell r="C267" t="str">
            <v>114</v>
          </cell>
          <cell r="D267" t="str">
            <v>114002</v>
          </cell>
          <cell r="E267" t="str">
            <v>ساير حسابها و اسناد دريافتني</v>
          </cell>
          <cell r="F267" t="str">
            <v>علي الحساب چند ماهه</v>
          </cell>
          <cell r="G267" t="str">
            <v>300096</v>
          </cell>
          <cell r="H267" t="str">
            <v>امتحاني علي اكبر</v>
          </cell>
          <cell r="P267" t="str">
            <v>610</v>
          </cell>
        </row>
        <row r="268">
          <cell r="A268">
            <v>6100</v>
          </cell>
          <cell r="B268" t="str">
            <v>114002300200</v>
          </cell>
          <cell r="C268" t="str">
            <v>114</v>
          </cell>
          <cell r="D268" t="str">
            <v>114002</v>
          </cell>
          <cell r="E268" t="str">
            <v>ساير حسابها و اسناد دريافتني</v>
          </cell>
          <cell r="F268" t="str">
            <v>علي الحساب چند ماهه</v>
          </cell>
          <cell r="G268" t="str">
            <v>300200</v>
          </cell>
          <cell r="H268" t="str">
            <v>محمد كريمي حامد</v>
          </cell>
          <cell r="P268" t="str">
            <v>610</v>
          </cell>
        </row>
        <row r="269">
          <cell r="A269">
            <v>6100</v>
          </cell>
          <cell r="B269" t="str">
            <v>114002300080</v>
          </cell>
          <cell r="C269" t="str">
            <v>114</v>
          </cell>
          <cell r="D269" t="str">
            <v>114002</v>
          </cell>
          <cell r="E269" t="str">
            <v>ساير حسابها و اسناد دريافتني</v>
          </cell>
          <cell r="F269" t="str">
            <v>علي الحساب چند ماهه</v>
          </cell>
          <cell r="G269" t="str">
            <v>300080</v>
          </cell>
          <cell r="H269" t="str">
            <v>ابراهيمي مهر آور رحيم</v>
          </cell>
          <cell r="P269" t="str">
            <v>610</v>
          </cell>
        </row>
        <row r="270">
          <cell r="A270">
            <v>6100</v>
          </cell>
          <cell r="B270" t="str">
            <v>114002300151</v>
          </cell>
          <cell r="C270" t="str">
            <v>114</v>
          </cell>
          <cell r="D270" t="str">
            <v>114002</v>
          </cell>
          <cell r="E270" t="str">
            <v>ساير حسابها و اسناد دريافتني</v>
          </cell>
          <cell r="F270" t="str">
            <v>علي الحساب چند ماهه</v>
          </cell>
          <cell r="G270" t="str">
            <v>300151</v>
          </cell>
          <cell r="H270" t="str">
            <v>امجدي رحيم</v>
          </cell>
          <cell r="P270" t="str">
            <v>610</v>
          </cell>
        </row>
        <row r="271">
          <cell r="A271">
            <v>6100</v>
          </cell>
          <cell r="B271" t="str">
            <v>114002300056</v>
          </cell>
          <cell r="C271" t="str">
            <v>114</v>
          </cell>
          <cell r="D271" t="str">
            <v>114002</v>
          </cell>
          <cell r="E271" t="str">
            <v>ساير حسابها و اسناد دريافتني</v>
          </cell>
          <cell r="F271" t="str">
            <v>علي الحساب چند ماهه</v>
          </cell>
          <cell r="G271" t="str">
            <v>300056</v>
          </cell>
          <cell r="H271" t="str">
            <v>حسين زاده گورچين اكبر</v>
          </cell>
          <cell r="P271" t="str">
            <v>610</v>
          </cell>
        </row>
        <row r="272">
          <cell r="A272">
            <v>6100</v>
          </cell>
          <cell r="B272" t="str">
            <v>114002300071</v>
          </cell>
          <cell r="C272" t="str">
            <v>114</v>
          </cell>
          <cell r="D272" t="str">
            <v>114002</v>
          </cell>
          <cell r="E272" t="str">
            <v>ساير حسابها و اسناد دريافتني</v>
          </cell>
          <cell r="F272" t="str">
            <v>علي الحساب چند ماهه</v>
          </cell>
          <cell r="G272" t="str">
            <v>300071</v>
          </cell>
          <cell r="H272" t="str">
            <v>ضياء سرابي اكبر</v>
          </cell>
          <cell r="P272" t="str">
            <v>610</v>
          </cell>
        </row>
        <row r="273">
          <cell r="A273">
            <v>6100</v>
          </cell>
          <cell r="B273" t="str">
            <v>114002300213</v>
          </cell>
          <cell r="C273" t="str">
            <v>114</v>
          </cell>
          <cell r="D273" t="str">
            <v>114002</v>
          </cell>
          <cell r="E273" t="str">
            <v>ساير حسابها و اسناد دريافتني</v>
          </cell>
          <cell r="F273" t="str">
            <v>علي الحساب چند ماهه</v>
          </cell>
          <cell r="G273" t="str">
            <v>300213</v>
          </cell>
          <cell r="H273" t="str">
            <v>وطني رضا</v>
          </cell>
          <cell r="P273" t="str">
            <v>610</v>
          </cell>
        </row>
        <row r="274">
          <cell r="A274">
            <v>6100</v>
          </cell>
          <cell r="B274" t="str">
            <v>114002300220</v>
          </cell>
          <cell r="C274" t="str">
            <v>114</v>
          </cell>
          <cell r="D274" t="str">
            <v>114002</v>
          </cell>
          <cell r="E274" t="str">
            <v>ساير حسابها و اسناد دريافتني</v>
          </cell>
          <cell r="F274" t="str">
            <v>علي الحساب چند ماهه</v>
          </cell>
          <cell r="G274" t="str">
            <v>300220</v>
          </cell>
          <cell r="H274" t="str">
            <v>صحت مند قره بابا يوسف</v>
          </cell>
          <cell r="P274" t="str">
            <v>610</v>
          </cell>
        </row>
        <row r="275">
          <cell r="A275">
            <v>6100</v>
          </cell>
          <cell r="B275" t="str">
            <v>114002300249</v>
          </cell>
          <cell r="C275" t="str">
            <v>114</v>
          </cell>
          <cell r="D275" t="str">
            <v>114002</v>
          </cell>
          <cell r="E275" t="str">
            <v>ساير حسابها و اسناد دريافتني</v>
          </cell>
          <cell r="F275" t="str">
            <v>علي الحساب چند ماهه</v>
          </cell>
          <cell r="G275" t="str">
            <v>300249</v>
          </cell>
          <cell r="H275" t="str">
            <v>آقاداداش كرامتي داود</v>
          </cell>
          <cell r="P275" t="str">
            <v>610</v>
          </cell>
        </row>
        <row r="276">
          <cell r="A276">
            <v>6100</v>
          </cell>
          <cell r="B276" t="str">
            <v>114002300281</v>
          </cell>
          <cell r="C276" t="str">
            <v>114</v>
          </cell>
          <cell r="D276" t="str">
            <v>114002</v>
          </cell>
          <cell r="E276" t="str">
            <v>ساير حسابها و اسناد دريافتني</v>
          </cell>
          <cell r="F276" t="str">
            <v>علي الحساب چند ماهه</v>
          </cell>
          <cell r="G276" t="str">
            <v>300281</v>
          </cell>
          <cell r="H276" t="str">
            <v>بني اسد احمد</v>
          </cell>
          <cell r="P276" t="str">
            <v>610</v>
          </cell>
        </row>
        <row r="277">
          <cell r="A277">
            <v>6100</v>
          </cell>
          <cell r="B277" t="str">
            <v>114002300298</v>
          </cell>
          <cell r="C277" t="str">
            <v>114</v>
          </cell>
          <cell r="D277" t="str">
            <v>114002</v>
          </cell>
          <cell r="E277" t="str">
            <v>ساير حسابها و اسناد دريافتني</v>
          </cell>
          <cell r="F277" t="str">
            <v>علي الحساب چند ماهه</v>
          </cell>
          <cell r="G277" t="str">
            <v>300298</v>
          </cell>
          <cell r="H277" t="str">
            <v>جبرئيلي اميد</v>
          </cell>
          <cell r="P277" t="str">
            <v>610</v>
          </cell>
        </row>
        <row r="278">
          <cell r="A278">
            <v>6100</v>
          </cell>
          <cell r="B278" t="str">
            <v>114002300242</v>
          </cell>
          <cell r="C278" t="str">
            <v>114</v>
          </cell>
          <cell r="D278" t="str">
            <v>114002</v>
          </cell>
          <cell r="E278" t="str">
            <v>ساير حسابها و اسناد دريافتني</v>
          </cell>
          <cell r="F278" t="str">
            <v>علي الحساب چند ماهه</v>
          </cell>
          <cell r="G278" t="str">
            <v>300242</v>
          </cell>
          <cell r="H278" t="str">
            <v>زبردست قراملكي حسن</v>
          </cell>
          <cell r="P278" t="str">
            <v>610</v>
          </cell>
        </row>
        <row r="279">
          <cell r="A279">
            <v>6100</v>
          </cell>
          <cell r="B279" t="str">
            <v>114002300247</v>
          </cell>
          <cell r="C279" t="str">
            <v>114</v>
          </cell>
          <cell r="D279" t="str">
            <v>114002</v>
          </cell>
          <cell r="E279" t="str">
            <v>ساير حسابها و اسناد دريافتني</v>
          </cell>
          <cell r="F279" t="str">
            <v>علي الحساب چند ماهه</v>
          </cell>
          <cell r="G279" t="str">
            <v>300247</v>
          </cell>
          <cell r="H279" t="str">
            <v>حسن زاده علي بيك كندي مطلب</v>
          </cell>
          <cell r="P279" t="str">
            <v>610</v>
          </cell>
        </row>
        <row r="280">
          <cell r="A280">
            <v>6100</v>
          </cell>
          <cell r="B280" t="str">
            <v>114002300084</v>
          </cell>
          <cell r="C280" t="str">
            <v>114</v>
          </cell>
          <cell r="D280" t="str">
            <v>114002</v>
          </cell>
          <cell r="E280" t="str">
            <v>ساير حسابها و اسناد دريافتني</v>
          </cell>
          <cell r="F280" t="str">
            <v>علي الحساب چند ماهه</v>
          </cell>
          <cell r="G280" t="str">
            <v>300084</v>
          </cell>
          <cell r="H280" t="str">
            <v>نوري حسين</v>
          </cell>
          <cell r="P280" t="str">
            <v>610</v>
          </cell>
        </row>
        <row r="281">
          <cell r="A281">
            <v>6100</v>
          </cell>
          <cell r="B281" t="str">
            <v>114002300244</v>
          </cell>
          <cell r="C281" t="str">
            <v>114</v>
          </cell>
          <cell r="D281" t="str">
            <v>114002</v>
          </cell>
          <cell r="E281" t="str">
            <v>ساير حسابها و اسناد دريافتني</v>
          </cell>
          <cell r="F281" t="str">
            <v>علي الحساب چند ماهه</v>
          </cell>
          <cell r="G281" t="str">
            <v>300244</v>
          </cell>
          <cell r="H281" t="str">
            <v>بزمي حسن</v>
          </cell>
          <cell r="P281" t="str">
            <v>610</v>
          </cell>
        </row>
        <row r="282">
          <cell r="A282">
            <v>6100</v>
          </cell>
          <cell r="B282" t="str">
            <v>114002300107</v>
          </cell>
          <cell r="C282" t="str">
            <v>114</v>
          </cell>
          <cell r="D282" t="str">
            <v>114002</v>
          </cell>
          <cell r="E282" t="str">
            <v>ساير حسابها و اسناد دريافتني</v>
          </cell>
          <cell r="F282" t="str">
            <v>علي الحساب چند ماهه</v>
          </cell>
          <cell r="G282" t="str">
            <v>300107</v>
          </cell>
          <cell r="H282" t="str">
            <v>روحي مهر سياوش</v>
          </cell>
          <cell r="P282" t="str">
            <v>610</v>
          </cell>
        </row>
        <row r="283">
          <cell r="A283">
            <v>6100</v>
          </cell>
          <cell r="B283" t="str">
            <v>114002300211</v>
          </cell>
          <cell r="C283" t="str">
            <v>114</v>
          </cell>
          <cell r="D283" t="str">
            <v>114002</v>
          </cell>
          <cell r="E283" t="str">
            <v>ساير حسابها و اسناد دريافتني</v>
          </cell>
          <cell r="F283" t="str">
            <v>علي الحساب چند ماهه</v>
          </cell>
          <cell r="G283" t="str">
            <v>300211</v>
          </cell>
          <cell r="H283" t="str">
            <v>جعفرنژاد عليرضا</v>
          </cell>
          <cell r="P283" t="str">
            <v>610</v>
          </cell>
        </row>
        <row r="284">
          <cell r="A284">
            <v>6100</v>
          </cell>
          <cell r="B284" t="str">
            <v>114004300057</v>
          </cell>
          <cell r="C284" t="str">
            <v>114</v>
          </cell>
          <cell r="D284" t="str">
            <v>114004</v>
          </cell>
          <cell r="E284" t="str">
            <v>ساير حسابها و اسناد دريافتني</v>
          </cell>
          <cell r="F284" t="str">
            <v>وام ضروري كاركنان</v>
          </cell>
          <cell r="G284" t="str">
            <v>300057</v>
          </cell>
          <cell r="H284" t="str">
            <v>سلطاني حميد</v>
          </cell>
          <cell r="P284" t="str">
            <v>610</v>
          </cell>
        </row>
        <row r="285">
          <cell r="A285">
            <v>6100</v>
          </cell>
          <cell r="B285" t="str">
            <v>114004300133</v>
          </cell>
          <cell r="C285" t="str">
            <v>114</v>
          </cell>
          <cell r="D285" t="str">
            <v>114004</v>
          </cell>
          <cell r="E285" t="str">
            <v>ساير حسابها و اسناد دريافتني</v>
          </cell>
          <cell r="F285" t="str">
            <v>وام ضروري كاركنان</v>
          </cell>
          <cell r="G285" t="str">
            <v>300133</v>
          </cell>
          <cell r="H285" t="str">
            <v>عليپور كمال</v>
          </cell>
          <cell r="P285" t="str">
            <v>610</v>
          </cell>
        </row>
        <row r="286">
          <cell r="A286">
            <v>6100</v>
          </cell>
          <cell r="B286" t="str">
            <v>114004300197</v>
          </cell>
          <cell r="C286" t="str">
            <v>114</v>
          </cell>
          <cell r="D286" t="str">
            <v>114004</v>
          </cell>
          <cell r="E286" t="str">
            <v>ساير حسابها و اسناد دريافتني</v>
          </cell>
          <cell r="F286" t="str">
            <v>وام ضروري كاركنان</v>
          </cell>
          <cell r="G286" t="str">
            <v>300197</v>
          </cell>
          <cell r="H286" t="str">
            <v>عمراني عبدالناصر</v>
          </cell>
          <cell r="P286" t="str">
            <v>610</v>
          </cell>
        </row>
        <row r="287">
          <cell r="A287">
            <v>6100</v>
          </cell>
          <cell r="B287" t="str">
            <v>114004300264</v>
          </cell>
          <cell r="C287" t="str">
            <v>114</v>
          </cell>
          <cell r="D287" t="str">
            <v>114004</v>
          </cell>
          <cell r="E287" t="str">
            <v>ساير حسابها و اسناد دريافتني</v>
          </cell>
          <cell r="F287" t="str">
            <v>وام ضروري كاركنان</v>
          </cell>
          <cell r="G287" t="str">
            <v>300264</v>
          </cell>
          <cell r="H287" t="str">
            <v>جليل پور صابرجوي حسين</v>
          </cell>
          <cell r="P287" t="str">
            <v>610</v>
          </cell>
        </row>
        <row r="288">
          <cell r="A288">
            <v>6100</v>
          </cell>
          <cell r="B288" t="str">
            <v>114004300095</v>
          </cell>
          <cell r="C288" t="str">
            <v>114</v>
          </cell>
          <cell r="D288" t="str">
            <v>114004</v>
          </cell>
          <cell r="E288" t="str">
            <v>ساير حسابها و اسناد دريافتني</v>
          </cell>
          <cell r="F288" t="str">
            <v>وام ضروري كاركنان</v>
          </cell>
          <cell r="G288" t="str">
            <v>300095</v>
          </cell>
          <cell r="H288" t="str">
            <v>حسين پور فيضي محمد</v>
          </cell>
          <cell r="P288" t="str">
            <v>610</v>
          </cell>
        </row>
        <row r="289">
          <cell r="A289">
            <v>6100</v>
          </cell>
          <cell r="B289" t="str">
            <v>114004300102</v>
          </cell>
          <cell r="C289" t="str">
            <v>114</v>
          </cell>
          <cell r="D289" t="str">
            <v>114004</v>
          </cell>
          <cell r="E289" t="str">
            <v>ساير حسابها و اسناد دريافتني</v>
          </cell>
          <cell r="F289" t="str">
            <v>وام ضروري كاركنان</v>
          </cell>
          <cell r="G289" t="str">
            <v>300102</v>
          </cell>
          <cell r="H289" t="str">
            <v>صفري آذر جعفر</v>
          </cell>
          <cell r="P289" t="str">
            <v>610</v>
          </cell>
        </row>
        <row r="290">
          <cell r="A290">
            <v>6100</v>
          </cell>
          <cell r="B290" t="str">
            <v>114004300213</v>
          </cell>
          <cell r="C290" t="str">
            <v>114</v>
          </cell>
          <cell r="D290" t="str">
            <v>114004</v>
          </cell>
          <cell r="E290" t="str">
            <v>ساير حسابها و اسناد دريافتني</v>
          </cell>
          <cell r="F290" t="str">
            <v>وام ضروري كاركنان</v>
          </cell>
          <cell r="G290" t="str">
            <v>300213</v>
          </cell>
          <cell r="H290" t="str">
            <v>وطني رضا</v>
          </cell>
          <cell r="P290" t="str">
            <v>610</v>
          </cell>
        </row>
        <row r="291">
          <cell r="A291">
            <v>6100</v>
          </cell>
          <cell r="B291" t="str">
            <v>114004300253</v>
          </cell>
          <cell r="C291" t="str">
            <v>114</v>
          </cell>
          <cell r="D291" t="str">
            <v>114004</v>
          </cell>
          <cell r="E291" t="str">
            <v>ساير حسابها و اسناد دريافتني</v>
          </cell>
          <cell r="F291" t="str">
            <v>وام ضروري كاركنان</v>
          </cell>
          <cell r="G291" t="str">
            <v>300253</v>
          </cell>
          <cell r="H291" t="str">
            <v>جعفريان حسن</v>
          </cell>
          <cell r="P291" t="str">
            <v>610</v>
          </cell>
        </row>
        <row r="292">
          <cell r="A292">
            <v>6100</v>
          </cell>
          <cell r="B292" t="str">
            <v>114004300263</v>
          </cell>
          <cell r="C292" t="str">
            <v>114</v>
          </cell>
          <cell r="D292" t="str">
            <v>114004</v>
          </cell>
          <cell r="E292" t="str">
            <v>ساير حسابها و اسناد دريافتني</v>
          </cell>
          <cell r="F292" t="str">
            <v>وام ضروري كاركنان</v>
          </cell>
          <cell r="G292" t="str">
            <v>300263</v>
          </cell>
          <cell r="H292" t="str">
            <v>خدائي محمودي رضا</v>
          </cell>
          <cell r="P292" t="str">
            <v>610</v>
          </cell>
        </row>
        <row r="293">
          <cell r="A293">
            <v>6100</v>
          </cell>
          <cell r="B293" t="str">
            <v>114004300056</v>
          </cell>
          <cell r="C293" t="str">
            <v>114</v>
          </cell>
          <cell r="D293" t="str">
            <v>114004</v>
          </cell>
          <cell r="E293" t="str">
            <v>ساير حسابها و اسناد دريافتني</v>
          </cell>
          <cell r="F293" t="str">
            <v>وام ضروري كاركنان</v>
          </cell>
          <cell r="G293" t="str">
            <v>300056</v>
          </cell>
          <cell r="H293" t="str">
            <v>حسين زاده گورچين اكبر</v>
          </cell>
          <cell r="P293" t="str">
            <v>610</v>
          </cell>
        </row>
        <row r="294">
          <cell r="A294">
            <v>6100</v>
          </cell>
          <cell r="B294" t="str">
            <v>114004300001</v>
          </cell>
          <cell r="C294" t="str">
            <v>114</v>
          </cell>
          <cell r="D294" t="str">
            <v>114004</v>
          </cell>
          <cell r="E294" t="str">
            <v>ساير حسابها و اسناد دريافتني</v>
          </cell>
          <cell r="F294" t="str">
            <v>وام ضروري كاركنان</v>
          </cell>
          <cell r="G294" t="str">
            <v>300001</v>
          </cell>
          <cell r="H294" t="str">
            <v>فتاحي رسول</v>
          </cell>
          <cell r="P294" t="str">
            <v>610</v>
          </cell>
        </row>
        <row r="295">
          <cell r="A295">
            <v>6100</v>
          </cell>
          <cell r="B295" t="str">
            <v>114004300130</v>
          </cell>
          <cell r="C295" t="str">
            <v>114</v>
          </cell>
          <cell r="D295" t="str">
            <v>114004</v>
          </cell>
          <cell r="E295" t="str">
            <v>ساير حسابها و اسناد دريافتني</v>
          </cell>
          <cell r="F295" t="str">
            <v>وام ضروري كاركنان</v>
          </cell>
          <cell r="G295" t="str">
            <v>300130</v>
          </cell>
          <cell r="H295" t="str">
            <v>نوري علي</v>
          </cell>
          <cell r="P295" t="str">
            <v>610</v>
          </cell>
        </row>
        <row r="296">
          <cell r="A296">
            <v>6100</v>
          </cell>
          <cell r="B296" t="str">
            <v>114004300135</v>
          </cell>
          <cell r="C296" t="str">
            <v>114</v>
          </cell>
          <cell r="D296" t="str">
            <v>114004</v>
          </cell>
          <cell r="E296" t="str">
            <v>ساير حسابها و اسناد دريافتني</v>
          </cell>
          <cell r="F296" t="str">
            <v>وام ضروري كاركنان</v>
          </cell>
          <cell r="G296" t="str">
            <v>300135</v>
          </cell>
          <cell r="H296" t="str">
            <v>سيفي ديزناب ابراهيم</v>
          </cell>
          <cell r="P296" t="str">
            <v>610</v>
          </cell>
        </row>
        <row r="297">
          <cell r="A297">
            <v>6100</v>
          </cell>
          <cell r="B297" t="str">
            <v>114004300149</v>
          </cell>
          <cell r="C297" t="str">
            <v>114</v>
          </cell>
          <cell r="D297" t="str">
            <v>114004</v>
          </cell>
          <cell r="E297" t="str">
            <v>ساير حسابها و اسناد دريافتني</v>
          </cell>
          <cell r="F297" t="str">
            <v>وام ضروري كاركنان</v>
          </cell>
          <cell r="G297" t="str">
            <v>300149</v>
          </cell>
          <cell r="H297" t="str">
            <v>مردان پور دامن آباد خسرو</v>
          </cell>
          <cell r="P297" t="str">
            <v>610</v>
          </cell>
        </row>
        <row r="298">
          <cell r="A298">
            <v>6100</v>
          </cell>
          <cell r="B298" t="str">
            <v>114004300173</v>
          </cell>
          <cell r="C298" t="str">
            <v>114</v>
          </cell>
          <cell r="D298" t="str">
            <v>114004</v>
          </cell>
          <cell r="E298" t="str">
            <v>ساير حسابها و اسناد دريافتني</v>
          </cell>
          <cell r="F298" t="str">
            <v>وام ضروري كاركنان</v>
          </cell>
          <cell r="G298" t="str">
            <v>300173</v>
          </cell>
          <cell r="H298" t="str">
            <v>قنبري اهري محمدرضا</v>
          </cell>
          <cell r="P298" t="str">
            <v>610</v>
          </cell>
        </row>
        <row r="299">
          <cell r="A299">
            <v>6100</v>
          </cell>
          <cell r="B299" t="str">
            <v>114004300176</v>
          </cell>
          <cell r="C299" t="str">
            <v>114</v>
          </cell>
          <cell r="D299" t="str">
            <v>114004</v>
          </cell>
          <cell r="E299" t="str">
            <v>ساير حسابها و اسناد دريافتني</v>
          </cell>
          <cell r="F299" t="str">
            <v>وام ضروري كاركنان</v>
          </cell>
          <cell r="G299" t="str">
            <v>300176</v>
          </cell>
          <cell r="H299" t="str">
            <v>قليپور قراجه بهروز</v>
          </cell>
          <cell r="P299" t="str">
            <v>610</v>
          </cell>
        </row>
        <row r="300">
          <cell r="A300">
            <v>6100</v>
          </cell>
          <cell r="B300" t="str">
            <v>114004300206</v>
          </cell>
          <cell r="C300" t="str">
            <v>114</v>
          </cell>
          <cell r="D300" t="str">
            <v>114004</v>
          </cell>
          <cell r="E300" t="str">
            <v>ساير حسابها و اسناد دريافتني</v>
          </cell>
          <cell r="F300" t="str">
            <v>وام ضروري كاركنان</v>
          </cell>
          <cell r="G300" t="str">
            <v>300206</v>
          </cell>
          <cell r="H300" t="str">
            <v>كامران هزه بران محمدرضا</v>
          </cell>
          <cell r="P300" t="str">
            <v>610</v>
          </cell>
        </row>
        <row r="301">
          <cell r="A301">
            <v>6100</v>
          </cell>
          <cell r="B301" t="str">
            <v>114004300219</v>
          </cell>
          <cell r="C301" t="str">
            <v>114</v>
          </cell>
          <cell r="D301" t="str">
            <v>114004</v>
          </cell>
          <cell r="E301" t="str">
            <v>ساير حسابها و اسناد دريافتني</v>
          </cell>
          <cell r="F301" t="str">
            <v>وام ضروري كاركنان</v>
          </cell>
          <cell r="G301" t="str">
            <v>300219</v>
          </cell>
          <cell r="H301" t="str">
            <v>سلماني كريم</v>
          </cell>
          <cell r="P301" t="str">
            <v>610</v>
          </cell>
        </row>
        <row r="302">
          <cell r="A302">
            <v>6100</v>
          </cell>
          <cell r="B302" t="str">
            <v>114004300222</v>
          </cell>
          <cell r="C302" t="str">
            <v>114</v>
          </cell>
          <cell r="D302" t="str">
            <v>114004</v>
          </cell>
          <cell r="E302" t="str">
            <v>ساير حسابها و اسناد دريافتني</v>
          </cell>
          <cell r="F302" t="str">
            <v>وام ضروري كاركنان</v>
          </cell>
          <cell r="G302" t="str">
            <v>300222</v>
          </cell>
          <cell r="H302" t="str">
            <v>شكري احمد</v>
          </cell>
          <cell r="P302" t="str">
            <v>610</v>
          </cell>
        </row>
        <row r="303">
          <cell r="A303">
            <v>6100</v>
          </cell>
          <cell r="B303" t="str">
            <v>114004300231</v>
          </cell>
          <cell r="C303" t="str">
            <v>114</v>
          </cell>
          <cell r="D303" t="str">
            <v>114004</v>
          </cell>
          <cell r="E303" t="str">
            <v>ساير حسابها و اسناد دريافتني</v>
          </cell>
          <cell r="F303" t="str">
            <v>وام ضروري كاركنان</v>
          </cell>
          <cell r="G303" t="str">
            <v>300231</v>
          </cell>
          <cell r="H303" t="str">
            <v>تمدن خشكناب رضا</v>
          </cell>
          <cell r="P303" t="str">
            <v>610</v>
          </cell>
        </row>
        <row r="304">
          <cell r="A304">
            <v>6100</v>
          </cell>
          <cell r="B304" t="str">
            <v>114004300239</v>
          </cell>
          <cell r="C304" t="str">
            <v>114</v>
          </cell>
          <cell r="D304" t="str">
            <v>114004</v>
          </cell>
          <cell r="E304" t="str">
            <v>ساير حسابها و اسناد دريافتني</v>
          </cell>
          <cell r="F304" t="str">
            <v>وام ضروري كاركنان</v>
          </cell>
          <cell r="G304" t="str">
            <v>300239</v>
          </cell>
          <cell r="H304" t="str">
            <v>بهرامي قراملكي محمدعلي</v>
          </cell>
          <cell r="P304" t="str">
            <v>610</v>
          </cell>
        </row>
        <row r="305">
          <cell r="A305">
            <v>6100</v>
          </cell>
          <cell r="B305" t="str">
            <v>114004300240</v>
          </cell>
          <cell r="C305" t="str">
            <v>114</v>
          </cell>
          <cell r="D305" t="str">
            <v>114004</v>
          </cell>
          <cell r="E305" t="str">
            <v>ساير حسابها و اسناد دريافتني</v>
          </cell>
          <cell r="F305" t="str">
            <v>وام ضروري كاركنان</v>
          </cell>
          <cell r="G305" t="str">
            <v>300240</v>
          </cell>
          <cell r="H305" t="str">
            <v>شاهد قراملكي ابوالقاسم</v>
          </cell>
          <cell r="P305" t="str">
            <v>610</v>
          </cell>
        </row>
        <row r="306">
          <cell r="A306">
            <v>6100</v>
          </cell>
          <cell r="B306" t="str">
            <v>114004300248</v>
          </cell>
          <cell r="C306" t="str">
            <v>114</v>
          </cell>
          <cell r="D306" t="str">
            <v>114004</v>
          </cell>
          <cell r="E306" t="str">
            <v>ساير حسابها و اسناد دريافتني</v>
          </cell>
          <cell r="F306" t="str">
            <v>وام ضروري كاركنان</v>
          </cell>
          <cell r="G306" t="str">
            <v>300248</v>
          </cell>
          <cell r="H306" t="str">
            <v>واحدي باويل محمدحسين</v>
          </cell>
          <cell r="P306" t="str">
            <v>610</v>
          </cell>
        </row>
        <row r="307">
          <cell r="A307">
            <v>6100</v>
          </cell>
          <cell r="B307" t="str">
            <v>114004300307</v>
          </cell>
          <cell r="C307" t="str">
            <v>114</v>
          </cell>
          <cell r="D307" t="str">
            <v>114004</v>
          </cell>
          <cell r="E307" t="str">
            <v>ساير حسابها و اسناد دريافتني</v>
          </cell>
          <cell r="F307" t="str">
            <v>وام ضروري كاركنان</v>
          </cell>
          <cell r="G307" t="str">
            <v>300307</v>
          </cell>
          <cell r="H307" t="str">
            <v>سعيدي قراملكي حسين</v>
          </cell>
          <cell r="P307" t="str">
            <v>610</v>
          </cell>
        </row>
        <row r="308">
          <cell r="A308">
            <v>6100</v>
          </cell>
          <cell r="B308" t="str">
            <v>114004300308</v>
          </cell>
          <cell r="C308" t="str">
            <v>114</v>
          </cell>
          <cell r="D308" t="str">
            <v>114004</v>
          </cell>
          <cell r="E308" t="str">
            <v>ساير حسابها و اسناد دريافتني</v>
          </cell>
          <cell r="F308" t="str">
            <v>وام ضروري كاركنان</v>
          </cell>
          <cell r="G308" t="str">
            <v>300308</v>
          </cell>
          <cell r="H308" t="str">
            <v>شاه قاسمي مهرداد</v>
          </cell>
          <cell r="P308" t="str">
            <v>610</v>
          </cell>
        </row>
        <row r="309">
          <cell r="A309">
            <v>6100</v>
          </cell>
          <cell r="B309" t="str">
            <v>114004300202</v>
          </cell>
          <cell r="C309" t="str">
            <v>114</v>
          </cell>
          <cell r="D309" t="str">
            <v>114004</v>
          </cell>
          <cell r="E309" t="str">
            <v>ساير حسابها و اسناد دريافتني</v>
          </cell>
          <cell r="F309" t="str">
            <v>وام ضروري كاركنان</v>
          </cell>
          <cell r="G309" t="str">
            <v>300202</v>
          </cell>
          <cell r="H309" t="str">
            <v>لك جواد</v>
          </cell>
          <cell r="P309" t="str">
            <v>610</v>
          </cell>
        </row>
        <row r="310">
          <cell r="A310">
            <v>6100</v>
          </cell>
          <cell r="B310" t="str">
            <v>114004300234</v>
          </cell>
          <cell r="C310" t="str">
            <v>114</v>
          </cell>
          <cell r="D310" t="str">
            <v>114004</v>
          </cell>
          <cell r="E310" t="str">
            <v>ساير حسابها و اسناد دريافتني</v>
          </cell>
          <cell r="F310" t="str">
            <v>وام ضروري كاركنان</v>
          </cell>
          <cell r="G310" t="str">
            <v>300234</v>
          </cell>
          <cell r="H310" t="str">
            <v>عبداله ميرشكارلو عليرضا</v>
          </cell>
          <cell r="P310" t="str">
            <v>610</v>
          </cell>
        </row>
        <row r="311">
          <cell r="A311">
            <v>6100</v>
          </cell>
          <cell r="B311" t="str">
            <v>114004300113</v>
          </cell>
          <cell r="C311" t="str">
            <v>114</v>
          </cell>
          <cell r="D311" t="str">
            <v>114004</v>
          </cell>
          <cell r="E311" t="str">
            <v>ساير حسابها و اسناد دريافتني</v>
          </cell>
          <cell r="F311" t="str">
            <v>وام ضروري كاركنان</v>
          </cell>
          <cell r="G311" t="str">
            <v>300113</v>
          </cell>
          <cell r="H311" t="str">
            <v>باغباني خضرلو منوچهر</v>
          </cell>
          <cell r="P311" t="str">
            <v>610</v>
          </cell>
        </row>
        <row r="312">
          <cell r="A312">
            <v>6100</v>
          </cell>
          <cell r="B312" t="str">
            <v>114004300076</v>
          </cell>
          <cell r="C312" t="str">
            <v>114</v>
          </cell>
          <cell r="D312" t="str">
            <v>114004</v>
          </cell>
          <cell r="E312" t="str">
            <v>ساير حسابها و اسناد دريافتني</v>
          </cell>
          <cell r="F312" t="str">
            <v>وام ضروري كاركنان</v>
          </cell>
          <cell r="G312" t="str">
            <v>300076</v>
          </cell>
          <cell r="H312" t="str">
            <v>همتي مسعود</v>
          </cell>
          <cell r="P312" t="str">
            <v>610</v>
          </cell>
        </row>
        <row r="313">
          <cell r="A313">
            <v>6100</v>
          </cell>
          <cell r="B313" t="str">
            <v>114004300101</v>
          </cell>
          <cell r="C313" t="str">
            <v>114</v>
          </cell>
          <cell r="D313" t="str">
            <v>114004</v>
          </cell>
          <cell r="E313" t="str">
            <v>ساير حسابها و اسناد دريافتني</v>
          </cell>
          <cell r="F313" t="str">
            <v>وام ضروري كاركنان</v>
          </cell>
          <cell r="G313" t="str">
            <v>300101</v>
          </cell>
          <cell r="H313" t="str">
            <v>شكري جليل</v>
          </cell>
          <cell r="P313" t="str">
            <v>610</v>
          </cell>
        </row>
        <row r="314">
          <cell r="A314">
            <v>6100</v>
          </cell>
          <cell r="B314" t="str">
            <v>114004300241</v>
          </cell>
          <cell r="C314" t="str">
            <v>114</v>
          </cell>
          <cell r="D314" t="str">
            <v>114004</v>
          </cell>
          <cell r="E314" t="str">
            <v>ساير حسابها و اسناد دريافتني</v>
          </cell>
          <cell r="F314" t="str">
            <v>وام ضروري كاركنان</v>
          </cell>
          <cell r="G314" t="str">
            <v>300241</v>
          </cell>
          <cell r="H314" t="str">
            <v>همتي قراملكي عليرضا</v>
          </cell>
          <cell r="P314" t="str">
            <v>610</v>
          </cell>
        </row>
        <row r="315">
          <cell r="A315">
            <v>6100</v>
          </cell>
          <cell r="B315" t="str">
            <v>114004300124</v>
          </cell>
          <cell r="C315" t="str">
            <v>114</v>
          </cell>
          <cell r="D315" t="str">
            <v>114004</v>
          </cell>
          <cell r="E315" t="str">
            <v>ساير حسابها و اسناد دريافتني</v>
          </cell>
          <cell r="F315" t="str">
            <v>وام ضروري كاركنان</v>
          </cell>
          <cell r="G315" t="str">
            <v>300124</v>
          </cell>
          <cell r="H315" t="str">
            <v>محب حق رحيم</v>
          </cell>
          <cell r="P315" t="str">
            <v>610</v>
          </cell>
        </row>
        <row r="316">
          <cell r="A316">
            <v>6100</v>
          </cell>
          <cell r="B316" t="str">
            <v>114004300169</v>
          </cell>
          <cell r="C316" t="str">
            <v>114</v>
          </cell>
          <cell r="D316" t="str">
            <v>114004</v>
          </cell>
          <cell r="E316" t="str">
            <v>ساير حسابها و اسناد دريافتني</v>
          </cell>
          <cell r="F316" t="str">
            <v>وام ضروري كاركنان</v>
          </cell>
          <cell r="G316" t="str">
            <v>300169</v>
          </cell>
          <cell r="H316" t="str">
            <v>منظر خسروشاهي اميرعلي</v>
          </cell>
          <cell r="P316" t="str">
            <v>610</v>
          </cell>
        </row>
        <row r="317">
          <cell r="A317">
            <v>6100</v>
          </cell>
          <cell r="B317" t="str">
            <v>114004300092</v>
          </cell>
          <cell r="C317" t="str">
            <v>114</v>
          </cell>
          <cell r="D317" t="str">
            <v>114004</v>
          </cell>
          <cell r="E317" t="str">
            <v>ساير حسابها و اسناد دريافتني</v>
          </cell>
          <cell r="F317" t="str">
            <v>وام ضروري كاركنان</v>
          </cell>
          <cell r="G317" t="str">
            <v>300092</v>
          </cell>
          <cell r="H317" t="str">
            <v>كولاب محمدحسين</v>
          </cell>
          <cell r="P317" t="str">
            <v>610</v>
          </cell>
        </row>
        <row r="318">
          <cell r="A318">
            <v>6100</v>
          </cell>
          <cell r="B318" t="str">
            <v>114004300096</v>
          </cell>
          <cell r="C318" t="str">
            <v>114</v>
          </cell>
          <cell r="D318" t="str">
            <v>114004</v>
          </cell>
          <cell r="E318" t="str">
            <v>ساير حسابها و اسناد دريافتني</v>
          </cell>
          <cell r="F318" t="str">
            <v>وام ضروري كاركنان</v>
          </cell>
          <cell r="G318" t="str">
            <v>300096</v>
          </cell>
          <cell r="H318" t="str">
            <v>امتحاني علي اكبر</v>
          </cell>
          <cell r="P318" t="str">
            <v>610</v>
          </cell>
        </row>
        <row r="319">
          <cell r="A319">
            <v>6100</v>
          </cell>
          <cell r="B319" t="str">
            <v>114004300071</v>
          </cell>
          <cell r="C319" t="str">
            <v>114</v>
          </cell>
          <cell r="D319" t="str">
            <v>114004</v>
          </cell>
          <cell r="E319" t="str">
            <v>ساير حسابها و اسناد دريافتني</v>
          </cell>
          <cell r="F319" t="str">
            <v>وام ضروري كاركنان</v>
          </cell>
          <cell r="G319" t="str">
            <v>300071</v>
          </cell>
          <cell r="H319" t="str">
            <v>ضياء سرابي اكبر</v>
          </cell>
          <cell r="P319" t="str">
            <v>610</v>
          </cell>
        </row>
        <row r="320">
          <cell r="A320">
            <v>6100</v>
          </cell>
          <cell r="B320" t="str">
            <v>114004300118</v>
          </cell>
          <cell r="C320" t="str">
            <v>114</v>
          </cell>
          <cell r="D320" t="str">
            <v>114004</v>
          </cell>
          <cell r="E320" t="str">
            <v>ساير حسابها و اسناد دريافتني</v>
          </cell>
          <cell r="F320" t="str">
            <v>وام ضروري كاركنان</v>
          </cell>
          <cell r="G320" t="str">
            <v>300118</v>
          </cell>
          <cell r="H320" t="str">
            <v>جعفرزاده بهروز</v>
          </cell>
          <cell r="P320" t="str">
            <v>610</v>
          </cell>
        </row>
        <row r="321">
          <cell r="A321">
            <v>6100</v>
          </cell>
          <cell r="B321" t="str">
            <v>114004300148</v>
          </cell>
          <cell r="C321" t="str">
            <v>114</v>
          </cell>
          <cell r="D321" t="str">
            <v>114004</v>
          </cell>
          <cell r="E321" t="str">
            <v>ساير حسابها و اسناد دريافتني</v>
          </cell>
          <cell r="F321" t="str">
            <v>وام ضروري كاركنان</v>
          </cell>
          <cell r="G321" t="str">
            <v>300148</v>
          </cell>
          <cell r="H321" t="str">
            <v>شفيعي عنصرودي داريوش</v>
          </cell>
          <cell r="P321" t="str">
            <v>610</v>
          </cell>
        </row>
        <row r="322">
          <cell r="A322">
            <v>6100</v>
          </cell>
          <cell r="B322" t="str">
            <v>114004300151</v>
          </cell>
          <cell r="C322" t="str">
            <v>114</v>
          </cell>
          <cell r="D322" t="str">
            <v>114004</v>
          </cell>
          <cell r="E322" t="str">
            <v>ساير حسابها و اسناد دريافتني</v>
          </cell>
          <cell r="F322" t="str">
            <v>وام ضروري كاركنان</v>
          </cell>
          <cell r="G322" t="str">
            <v>300151</v>
          </cell>
          <cell r="H322" t="str">
            <v>امجدي رحيم</v>
          </cell>
          <cell r="P322" t="str">
            <v>610</v>
          </cell>
        </row>
        <row r="323">
          <cell r="A323">
            <v>6100</v>
          </cell>
          <cell r="B323" t="str">
            <v>114004300152</v>
          </cell>
          <cell r="C323" t="str">
            <v>114</v>
          </cell>
          <cell r="D323" t="str">
            <v>114004</v>
          </cell>
          <cell r="E323" t="str">
            <v>ساير حسابها و اسناد دريافتني</v>
          </cell>
          <cell r="F323" t="str">
            <v>وام ضروري كاركنان</v>
          </cell>
          <cell r="G323" t="str">
            <v>300152</v>
          </cell>
          <cell r="H323" t="str">
            <v>حسن زاده حميد</v>
          </cell>
          <cell r="P323" t="str">
            <v>610</v>
          </cell>
        </row>
        <row r="324">
          <cell r="A324">
            <v>6100</v>
          </cell>
          <cell r="B324" t="str">
            <v>114004300156</v>
          </cell>
          <cell r="C324" t="str">
            <v>114</v>
          </cell>
          <cell r="D324" t="str">
            <v>114004</v>
          </cell>
          <cell r="E324" t="str">
            <v>ساير حسابها و اسناد دريافتني</v>
          </cell>
          <cell r="F324" t="str">
            <v>وام ضروري كاركنان</v>
          </cell>
          <cell r="G324" t="str">
            <v>300156</v>
          </cell>
          <cell r="H324" t="str">
            <v>حسينيان سيروس</v>
          </cell>
          <cell r="P324" t="str">
            <v>610</v>
          </cell>
        </row>
        <row r="325">
          <cell r="A325">
            <v>6100</v>
          </cell>
          <cell r="B325" t="str">
            <v>114004300162</v>
          </cell>
          <cell r="C325" t="str">
            <v>114</v>
          </cell>
          <cell r="D325" t="str">
            <v>114004</v>
          </cell>
          <cell r="E325" t="str">
            <v>ساير حسابها و اسناد دريافتني</v>
          </cell>
          <cell r="F325" t="str">
            <v>وام ضروري كاركنان</v>
          </cell>
          <cell r="G325" t="str">
            <v>300162</v>
          </cell>
          <cell r="H325" t="str">
            <v>محمدي جابر</v>
          </cell>
          <cell r="P325" t="str">
            <v>610</v>
          </cell>
        </row>
        <row r="326">
          <cell r="A326">
            <v>6100</v>
          </cell>
          <cell r="B326" t="str">
            <v>114004300170</v>
          </cell>
          <cell r="C326" t="str">
            <v>114</v>
          </cell>
          <cell r="D326" t="str">
            <v>114004</v>
          </cell>
          <cell r="E326" t="str">
            <v>ساير حسابها و اسناد دريافتني</v>
          </cell>
          <cell r="F326" t="str">
            <v>وام ضروري كاركنان</v>
          </cell>
          <cell r="G326" t="str">
            <v>300170</v>
          </cell>
          <cell r="H326" t="str">
            <v>فتحي سياوش</v>
          </cell>
          <cell r="P326" t="str">
            <v>610</v>
          </cell>
        </row>
        <row r="327">
          <cell r="A327">
            <v>6100</v>
          </cell>
          <cell r="B327" t="str">
            <v>114004300187</v>
          </cell>
          <cell r="C327" t="str">
            <v>114</v>
          </cell>
          <cell r="D327" t="str">
            <v>114004</v>
          </cell>
          <cell r="E327" t="str">
            <v>ساير حسابها و اسناد دريافتني</v>
          </cell>
          <cell r="F327" t="str">
            <v>وام ضروري كاركنان</v>
          </cell>
          <cell r="G327" t="str">
            <v>300187</v>
          </cell>
          <cell r="H327" t="str">
            <v>حاجي حيدري ممقاني مهدي</v>
          </cell>
          <cell r="P327" t="str">
            <v>610</v>
          </cell>
        </row>
        <row r="328">
          <cell r="A328">
            <v>6100</v>
          </cell>
          <cell r="B328" t="str">
            <v>114004300195</v>
          </cell>
          <cell r="C328" t="str">
            <v>114</v>
          </cell>
          <cell r="D328" t="str">
            <v>114004</v>
          </cell>
          <cell r="E328" t="str">
            <v>ساير حسابها و اسناد دريافتني</v>
          </cell>
          <cell r="F328" t="str">
            <v>وام ضروري كاركنان</v>
          </cell>
          <cell r="G328" t="str">
            <v>300195</v>
          </cell>
          <cell r="H328" t="str">
            <v>حريري كهنموئي علي</v>
          </cell>
          <cell r="P328" t="str">
            <v>610</v>
          </cell>
        </row>
        <row r="329">
          <cell r="A329">
            <v>6100</v>
          </cell>
          <cell r="B329" t="str">
            <v>114004300198</v>
          </cell>
          <cell r="C329" t="str">
            <v>114</v>
          </cell>
          <cell r="D329" t="str">
            <v>114004</v>
          </cell>
          <cell r="E329" t="str">
            <v>ساير حسابها و اسناد دريافتني</v>
          </cell>
          <cell r="F329" t="str">
            <v>وام ضروري كاركنان</v>
          </cell>
          <cell r="G329" t="str">
            <v>300198</v>
          </cell>
          <cell r="H329" t="str">
            <v>ميرزائي شكور</v>
          </cell>
          <cell r="P329" t="str">
            <v>610</v>
          </cell>
        </row>
        <row r="330">
          <cell r="A330">
            <v>6100</v>
          </cell>
          <cell r="B330" t="str">
            <v>114004300199</v>
          </cell>
          <cell r="C330" t="str">
            <v>114</v>
          </cell>
          <cell r="D330" t="str">
            <v>114004</v>
          </cell>
          <cell r="E330" t="str">
            <v>ساير حسابها و اسناد دريافتني</v>
          </cell>
          <cell r="F330" t="str">
            <v>وام ضروري كاركنان</v>
          </cell>
          <cell r="G330" t="str">
            <v>300199</v>
          </cell>
          <cell r="H330" t="str">
            <v>ناصح قراملكي مهدي</v>
          </cell>
          <cell r="P330" t="str">
            <v>610</v>
          </cell>
        </row>
        <row r="331">
          <cell r="A331">
            <v>6100</v>
          </cell>
          <cell r="B331" t="str">
            <v>114004300220</v>
          </cell>
          <cell r="C331" t="str">
            <v>114</v>
          </cell>
          <cell r="D331" t="str">
            <v>114004</v>
          </cell>
          <cell r="E331" t="str">
            <v>ساير حسابها و اسناد دريافتني</v>
          </cell>
          <cell r="F331" t="str">
            <v>وام ضروري كاركنان</v>
          </cell>
          <cell r="G331" t="str">
            <v>300220</v>
          </cell>
          <cell r="H331" t="str">
            <v>صحت مند قره بابا يوسف</v>
          </cell>
          <cell r="P331" t="str">
            <v>610</v>
          </cell>
        </row>
        <row r="332">
          <cell r="A332">
            <v>6100</v>
          </cell>
          <cell r="B332" t="str">
            <v>114004300306</v>
          </cell>
          <cell r="C332" t="str">
            <v>114</v>
          </cell>
          <cell r="D332" t="str">
            <v>114004</v>
          </cell>
          <cell r="E332" t="str">
            <v>ساير حسابها و اسناد دريافتني</v>
          </cell>
          <cell r="F332" t="str">
            <v>وام ضروري كاركنان</v>
          </cell>
          <cell r="G332" t="str">
            <v>300306</v>
          </cell>
          <cell r="H332" t="str">
            <v>نوري بهروز</v>
          </cell>
          <cell r="P332" t="str">
            <v>610</v>
          </cell>
        </row>
        <row r="333">
          <cell r="A333">
            <v>6100</v>
          </cell>
          <cell r="B333" t="str">
            <v>114004300280</v>
          </cell>
          <cell r="C333" t="str">
            <v>114</v>
          </cell>
          <cell r="D333" t="str">
            <v>114004</v>
          </cell>
          <cell r="E333" t="str">
            <v>ساير حسابها و اسناد دريافتني</v>
          </cell>
          <cell r="F333" t="str">
            <v>وام ضروري كاركنان</v>
          </cell>
          <cell r="G333" t="str">
            <v>300280</v>
          </cell>
          <cell r="H333" t="str">
            <v>طهماسبيان سجاد</v>
          </cell>
          <cell r="P333" t="str">
            <v>610</v>
          </cell>
        </row>
        <row r="334">
          <cell r="A334">
            <v>6100</v>
          </cell>
          <cell r="B334" t="str">
            <v>114004300191</v>
          </cell>
          <cell r="C334" t="str">
            <v>114</v>
          </cell>
          <cell r="D334" t="str">
            <v>114004</v>
          </cell>
          <cell r="E334" t="str">
            <v>ساير حسابها و اسناد دريافتني</v>
          </cell>
          <cell r="F334" t="str">
            <v>وام ضروري كاركنان</v>
          </cell>
          <cell r="G334" t="str">
            <v>300191</v>
          </cell>
          <cell r="H334" t="str">
            <v>باقر قازيار رشيد</v>
          </cell>
          <cell r="P334" t="str">
            <v>610</v>
          </cell>
        </row>
        <row r="335">
          <cell r="A335">
            <v>6100</v>
          </cell>
          <cell r="B335" t="str">
            <v>114004300245</v>
          </cell>
          <cell r="C335" t="str">
            <v>114</v>
          </cell>
          <cell r="D335" t="str">
            <v>114004</v>
          </cell>
          <cell r="E335" t="str">
            <v>ساير حسابها و اسناد دريافتني</v>
          </cell>
          <cell r="F335" t="str">
            <v>وام ضروري كاركنان</v>
          </cell>
          <cell r="G335" t="str">
            <v>300245</v>
          </cell>
          <cell r="H335" t="str">
            <v>غفاري افشرد كريم</v>
          </cell>
          <cell r="P335" t="str">
            <v>610</v>
          </cell>
        </row>
        <row r="336">
          <cell r="A336">
            <v>6100</v>
          </cell>
          <cell r="B336" t="str">
            <v>114004300081</v>
          </cell>
          <cell r="C336" t="str">
            <v>114</v>
          </cell>
          <cell r="D336" t="str">
            <v>114004</v>
          </cell>
          <cell r="E336" t="str">
            <v>ساير حسابها و اسناد دريافتني</v>
          </cell>
          <cell r="F336" t="str">
            <v>وام ضروري كاركنان</v>
          </cell>
          <cell r="G336" t="str">
            <v>300081</v>
          </cell>
          <cell r="H336" t="str">
            <v>بهاري قراجه مرادعلي</v>
          </cell>
          <cell r="P336" t="str">
            <v>610</v>
          </cell>
        </row>
        <row r="337">
          <cell r="A337">
            <v>6100</v>
          </cell>
          <cell r="B337" t="str">
            <v>114004300288</v>
          </cell>
          <cell r="C337" t="str">
            <v>114</v>
          </cell>
          <cell r="D337" t="str">
            <v>114004</v>
          </cell>
          <cell r="E337" t="str">
            <v>ساير حسابها و اسناد دريافتني</v>
          </cell>
          <cell r="F337" t="str">
            <v>وام ضروري كاركنان</v>
          </cell>
          <cell r="G337" t="str">
            <v>300288</v>
          </cell>
          <cell r="H337" t="str">
            <v>حاتملو محمد</v>
          </cell>
          <cell r="P337" t="str">
            <v>610</v>
          </cell>
        </row>
        <row r="338">
          <cell r="A338">
            <v>6100</v>
          </cell>
          <cell r="B338" t="str">
            <v>114004300074</v>
          </cell>
          <cell r="C338" t="str">
            <v>114</v>
          </cell>
          <cell r="D338" t="str">
            <v>114004</v>
          </cell>
          <cell r="E338" t="str">
            <v>ساير حسابها و اسناد دريافتني</v>
          </cell>
          <cell r="F338" t="str">
            <v>وام ضروري كاركنان</v>
          </cell>
          <cell r="G338" t="str">
            <v>300074</v>
          </cell>
          <cell r="H338" t="str">
            <v>ميرزا عليزاده پهر آباد فريبا</v>
          </cell>
          <cell r="P338" t="str">
            <v>610</v>
          </cell>
        </row>
        <row r="339">
          <cell r="A339">
            <v>6100</v>
          </cell>
          <cell r="B339" t="str">
            <v>114004300298</v>
          </cell>
          <cell r="C339" t="str">
            <v>114</v>
          </cell>
          <cell r="D339" t="str">
            <v>114004</v>
          </cell>
          <cell r="E339" t="str">
            <v>ساير حسابها و اسناد دريافتني</v>
          </cell>
          <cell r="F339" t="str">
            <v>وام ضروري كاركنان</v>
          </cell>
          <cell r="G339" t="str">
            <v>300298</v>
          </cell>
          <cell r="H339" t="str">
            <v>جبرئيلي اميد</v>
          </cell>
          <cell r="P339" t="str">
            <v>610</v>
          </cell>
        </row>
        <row r="340">
          <cell r="A340">
            <v>6100</v>
          </cell>
          <cell r="B340" t="str">
            <v>114004300110</v>
          </cell>
          <cell r="C340" t="str">
            <v>114</v>
          </cell>
          <cell r="D340" t="str">
            <v>114004</v>
          </cell>
          <cell r="E340" t="str">
            <v>ساير حسابها و اسناد دريافتني</v>
          </cell>
          <cell r="F340" t="str">
            <v>وام ضروري كاركنان</v>
          </cell>
          <cell r="G340" t="str">
            <v>300110</v>
          </cell>
          <cell r="H340" t="str">
            <v>فروغي زهرا</v>
          </cell>
          <cell r="P340" t="str">
            <v>610</v>
          </cell>
        </row>
        <row r="341">
          <cell r="A341">
            <v>6100</v>
          </cell>
          <cell r="B341" t="str">
            <v>114004300257</v>
          </cell>
          <cell r="C341" t="str">
            <v>114</v>
          </cell>
          <cell r="D341" t="str">
            <v>114004</v>
          </cell>
          <cell r="E341" t="str">
            <v>ساير حسابها و اسناد دريافتني</v>
          </cell>
          <cell r="F341" t="str">
            <v>وام ضروري كاركنان</v>
          </cell>
          <cell r="G341" t="str">
            <v>300257</v>
          </cell>
          <cell r="H341" t="str">
            <v>برادران حسن زاده وحيد</v>
          </cell>
          <cell r="P341" t="str">
            <v>610</v>
          </cell>
        </row>
        <row r="342">
          <cell r="A342">
            <v>6100</v>
          </cell>
          <cell r="B342" t="str">
            <v>114004300244</v>
          </cell>
          <cell r="C342" t="str">
            <v>114</v>
          </cell>
          <cell r="D342" t="str">
            <v>114004</v>
          </cell>
          <cell r="E342" t="str">
            <v>ساير حسابها و اسناد دريافتني</v>
          </cell>
          <cell r="F342" t="str">
            <v>وام ضروري كاركنان</v>
          </cell>
          <cell r="G342" t="str">
            <v>300244</v>
          </cell>
          <cell r="H342" t="str">
            <v>بزمي حسن</v>
          </cell>
          <cell r="P342" t="str">
            <v>610</v>
          </cell>
        </row>
        <row r="343">
          <cell r="A343">
            <v>6100</v>
          </cell>
          <cell r="B343" t="str">
            <v>114004300181</v>
          </cell>
          <cell r="C343" t="str">
            <v>114</v>
          </cell>
          <cell r="D343" t="str">
            <v>114004</v>
          </cell>
          <cell r="E343" t="str">
            <v>ساير حسابها و اسناد دريافتني</v>
          </cell>
          <cell r="F343" t="str">
            <v>وام ضروري كاركنان</v>
          </cell>
          <cell r="G343" t="str">
            <v>300181</v>
          </cell>
          <cell r="H343" t="str">
            <v>وظيفه واثق مهدي</v>
          </cell>
          <cell r="P343" t="str">
            <v>610</v>
          </cell>
        </row>
        <row r="344">
          <cell r="A344">
            <v>6100</v>
          </cell>
          <cell r="B344" t="str">
            <v>114004300125</v>
          </cell>
          <cell r="C344" t="str">
            <v>114</v>
          </cell>
          <cell r="D344" t="str">
            <v>114004</v>
          </cell>
          <cell r="E344" t="str">
            <v>ساير حسابها و اسناد دريافتني</v>
          </cell>
          <cell r="F344" t="str">
            <v>وام ضروري كاركنان</v>
          </cell>
          <cell r="G344" t="str">
            <v>300125</v>
          </cell>
          <cell r="H344" t="str">
            <v>سلطاني حسين</v>
          </cell>
          <cell r="P344" t="str">
            <v>610</v>
          </cell>
        </row>
        <row r="345">
          <cell r="A345">
            <v>6100</v>
          </cell>
          <cell r="B345" t="str">
            <v>114004300132</v>
          </cell>
          <cell r="C345" t="str">
            <v>114</v>
          </cell>
          <cell r="D345" t="str">
            <v>114004</v>
          </cell>
          <cell r="E345" t="str">
            <v>ساير حسابها و اسناد دريافتني</v>
          </cell>
          <cell r="F345" t="str">
            <v>وام ضروري كاركنان</v>
          </cell>
          <cell r="G345" t="str">
            <v>300132</v>
          </cell>
          <cell r="H345" t="str">
            <v>مهرابي افشار عباس</v>
          </cell>
          <cell r="P345" t="str">
            <v>610</v>
          </cell>
        </row>
        <row r="346">
          <cell r="A346">
            <v>6100</v>
          </cell>
          <cell r="B346" t="str">
            <v>114004300136</v>
          </cell>
          <cell r="C346" t="str">
            <v>114</v>
          </cell>
          <cell r="D346" t="str">
            <v>114004</v>
          </cell>
          <cell r="E346" t="str">
            <v>ساير حسابها و اسناد دريافتني</v>
          </cell>
          <cell r="F346" t="str">
            <v>وام ضروري كاركنان</v>
          </cell>
          <cell r="G346" t="str">
            <v>300136</v>
          </cell>
          <cell r="H346" t="str">
            <v>تقي پور كهاني محمدرضا</v>
          </cell>
          <cell r="P346" t="str">
            <v>610</v>
          </cell>
        </row>
        <row r="347">
          <cell r="A347">
            <v>6100</v>
          </cell>
          <cell r="B347" t="str">
            <v>114004300137</v>
          </cell>
          <cell r="C347" t="str">
            <v>114</v>
          </cell>
          <cell r="D347" t="str">
            <v>114004</v>
          </cell>
          <cell r="E347" t="str">
            <v>ساير حسابها و اسناد دريافتني</v>
          </cell>
          <cell r="F347" t="str">
            <v>وام ضروري كاركنان</v>
          </cell>
          <cell r="G347" t="str">
            <v>300137</v>
          </cell>
          <cell r="H347" t="str">
            <v>ستاري ميرهاشم</v>
          </cell>
          <cell r="P347" t="str">
            <v>610</v>
          </cell>
        </row>
        <row r="348">
          <cell r="A348">
            <v>6100</v>
          </cell>
          <cell r="B348" t="str">
            <v>114004300144</v>
          </cell>
          <cell r="C348" t="str">
            <v>114</v>
          </cell>
          <cell r="D348" t="str">
            <v>114004</v>
          </cell>
          <cell r="E348" t="str">
            <v>ساير حسابها و اسناد دريافتني</v>
          </cell>
          <cell r="F348" t="str">
            <v>وام ضروري كاركنان</v>
          </cell>
          <cell r="G348" t="str">
            <v>300144</v>
          </cell>
          <cell r="H348" t="str">
            <v>آقائي كومله نادر</v>
          </cell>
          <cell r="P348" t="str">
            <v>610</v>
          </cell>
        </row>
        <row r="349">
          <cell r="A349">
            <v>6100</v>
          </cell>
          <cell r="B349" t="str">
            <v>114004300146</v>
          </cell>
          <cell r="C349" t="str">
            <v>114</v>
          </cell>
          <cell r="D349" t="str">
            <v>114004</v>
          </cell>
          <cell r="E349" t="str">
            <v>ساير حسابها و اسناد دريافتني</v>
          </cell>
          <cell r="F349" t="str">
            <v>وام ضروري كاركنان</v>
          </cell>
          <cell r="G349" t="str">
            <v>300146</v>
          </cell>
          <cell r="H349" t="str">
            <v>شمس آذر ميرعلي</v>
          </cell>
          <cell r="P349" t="str">
            <v>610</v>
          </cell>
        </row>
        <row r="350">
          <cell r="A350">
            <v>6100</v>
          </cell>
          <cell r="B350" t="str">
            <v>114004300155</v>
          </cell>
          <cell r="C350" t="str">
            <v>114</v>
          </cell>
          <cell r="D350" t="str">
            <v>114004</v>
          </cell>
          <cell r="E350" t="str">
            <v>ساير حسابها و اسناد دريافتني</v>
          </cell>
          <cell r="F350" t="str">
            <v>وام ضروري كاركنان</v>
          </cell>
          <cell r="G350" t="str">
            <v>300155</v>
          </cell>
          <cell r="H350" t="str">
            <v>قليپور سفيداني حسين</v>
          </cell>
          <cell r="P350" t="str">
            <v>610</v>
          </cell>
        </row>
        <row r="351">
          <cell r="A351">
            <v>6100</v>
          </cell>
          <cell r="B351" t="str">
            <v>114004300157</v>
          </cell>
          <cell r="C351" t="str">
            <v>114</v>
          </cell>
          <cell r="D351" t="str">
            <v>114004</v>
          </cell>
          <cell r="E351" t="str">
            <v>ساير حسابها و اسناد دريافتني</v>
          </cell>
          <cell r="F351" t="str">
            <v>وام ضروري كاركنان</v>
          </cell>
          <cell r="G351" t="str">
            <v>300157</v>
          </cell>
          <cell r="H351" t="str">
            <v>معصومي خدايار</v>
          </cell>
          <cell r="P351" t="str">
            <v>610</v>
          </cell>
        </row>
        <row r="352">
          <cell r="A352">
            <v>6100</v>
          </cell>
          <cell r="B352" t="str">
            <v>114004300160</v>
          </cell>
          <cell r="C352" t="str">
            <v>114</v>
          </cell>
          <cell r="D352" t="str">
            <v>114004</v>
          </cell>
          <cell r="E352" t="str">
            <v>ساير حسابها و اسناد دريافتني</v>
          </cell>
          <cell r="F352" t="str">
            <v>وام ضروري كاركنان</v>
          </cell>
          <cell r="G352" t="str">
            <v>300160</v>
          </cell>
          <cell r="H352" t="str">
            <v>عالم وحيد</v>
          </cell>
          <cell r="P352" t="str">
            <v>610</v>
          </cell>
        </row>
        <row r="353">
          <cell r="A353">
            <v>6100</v>
          </cell>
          <cell r="B353" t="str">
            <v>114004300204</v>
          </cell>
          <cell r="C353" t="str">
            <v>114</v>
          </cell>
          <cell r="D353" t="str">
            <v>114004</v>
          </cell>
          <cell r="E353" t="str">
            <v>ساير حسابها و اسناد دريافتني</v>
          </cell>
          <cell r="F353" t="str">
            <v>وام ضروري كاركنان</v>
          </cell>
          <cell r="G353" t="str">
            <v>300204</v>
          </cell>
          <cell r="H353" t="str">
            <v>قازانچائي جواد</v>
          </cell>
          <cell r="P353" t="str">
            <v>610</v>
          </cell>
        </row>
        <row r="354">
          <cell r="A354">
            <v>6100</v>
          </cell>
          <cell r="B354" t="str">
            <v>114004300208</v>
          </cell>
          <cell r="C354" t="str">
            <v>114</v>
          </cell>
          <cell r="D354" t="str">
            <v>114004</v>
          </cell>
          <cell r="E354" t="str">
            <v>ساير حسابها و اسناد دريافتني</v>
          </cell>
          <cell r="F354" t="str">
            <v>وام ضروري كاركنان</v>
          </cell>
          <cell r="G354" t="str">
            <v>300208</v>
          </cell>
          <cell r="H354" t="str">
            <v>جعفرزاده رسول</v>
          </cell>
          <cell r="P354" t="str">
            <v>610</v>
          </cell>
        </row>
        <row r="355">
          <cell r="A355">
            <v>6100</v>
          </cell>
          <cell r="B355" t="str">
            <v>114004300226</v>
          </cell>
          <cell r="C355" t="str">
            <v>114</v>
          </cell>
          <cell r="D355" t="str">
            <v>114004</v>
          </cell>
          <cell r="E355" t="str">
            <v>ساير حسابها و اسناد دريافتني</v>
          </cell>
          <cell r="F355" t="str">
            <v>وام ضروري كاركنان</v>
          </cell>
          <cell r="G355" t="str">
            <v>300226</v>
          </cell>
          <cell r="H355" t="str">
            <v>طاهباز هادي</v>
          </cell>
          <cell r="P355" t="str">
            <v>610</v>
          </cell>
        </row>
        <row r="356">
          <cell r="A356">
            <v>6100</v>
          </cell>
          <cell r="B356" t="str">
            <v>114004300247</v>
          </cell>
          <cell r="C356" t="str">
            <v>114</v>
          </cell>
          <cell r="D356" t="str">
            <v>114004</v>
          </cell>
          <cell r="E356" t="str">
            <v>ساير حسابها و اسناد دريافتني</v>
          </cell>
          <cell r="F356" t="str">
            <v>وام ضروري كاركنان</v>
          </cell>
          <cell r="G356" t="str">
            <v>300247</v>
          </cell>
          <cell r="H356" t="str">
            <v>حسن زاده علي بيك كندي مطلب</v>
          </cell>
          <cell r="P356" t="str">
            <v>610</v>
          </cell>
        </row>
        <row r="357">
          <cell r="A357">
            <v>6100</v>
          </cell>
          <cell r="B357" t="str">
            <v>114004300260</v>
          </cell>
          <cell r="C357" t="str">
            <v>114</v>
          </cell>
          <cell r="D357" t="str">
            <v>114004</v>
          </cell>
          <cell r="E357" t="str">
            <v>ساير حسابها و اسناد دريافتني</v>
          </cell>
          <cell r="F357" t="str">
            <v>وام ضروري كاركنان</v>
          </cell>
          <cell r="G357" t="str">
            <v>300260</v>
          </cell>
          <cell r="H357" t="str">
            <v>منزوي صوفياني مسعود</v>
          </cell>
          <cell r="P357" t="str">
            <v>610</v>
          </cell>
        </row>
        <row r="358">
          <cell r="A358">
            <v>6100</v>
          </cell>
          <cell r="B358" t="str">
            <v>114004300261</v>
          </cell>
          <cell r="C358" t="str">
            <v>114</v>
          </cell>
          <cell r="D358" t="str">
            <v>114004</v>
          </cell>
          <cell r="E358" t="str">
            <v>ساير حسابها و اسناد دريافتني</v>
          </cell>
          <cell r="F358" t="str">
            <v>وام ضروري كاركنان</v>
          </cell>
          <cell r="G358" t="str">
            <v>300261</v>
          </cell>
          <cell r="H358" t="str">
            <v>دليري اقدم وحيد</v>
          </cell>
          <cell r="P358" t="str">
            <v>610</v>
          </cell>
        </row>
        <row r="359">
          <cell r="A359">
            <v>6100</v>
          </cell>
          <cell r="B359" t="str">
            <v>114004300062</v>
          </cell>
          <cell r="C359" t="str">
            <v>114</v>
          </cell>
          <cell r="D359" t="str">
            <v>114004</v>
          </cell>
          <cell r="E359" t="str">
            <v>ساير حسابها و اسناد دريافتني</v>
          </cell>
          <cell r="F359" t="str">
            <v>وام ضروري كاركنان</v>
          </cell>
          <cell r="G359" t="str">
            <v>300062</v>
          </cell>
          <cell r="H359" t="str">
            <v>شاه رسالي صالح</v>
          </cell>
          <cell r="P359" t="str">
            <v>610</v>
          </cell>
        </row>
        <row r="360">
          <cell r="A360">
            <v>6100</v>
          </cell>
          <cell r="B360" t="str">
            <v>114004300069</v>
          </cell>
          <cell r="C360" t="str">
            <v>114</v>
          </cell>
          <cell r="D360" t="str">
            <v>114004</v>
          </cell>
          <cell r="E360" t="str">
            <v>ساير حسابها و اسناد دريافتني</v>
          </cell>
          <cell r="F360" t="str">
            <v>وام ضروري كاركنان</v>
          </cell>
          <cell r="G360" t="str">
            <v>300069</v>
          </cell>
          <cell r="H360" t="str">
            <v>دلمقاني زاده عليرضا</v>
          </cell>
          <cell r="P360" t="str">
            <v>610</v>
          </cell>
        </row>
        <row r="361">
          <cell r="A361">
            <v>6100</v>
          </cell>
          <cell r="B361" t="str">
            <v>114004300119</v>
          </cell>
          <cell r="C361" t="str">
            <v>114</v>
          </cell>
          <cell r="D361" t="str">
            <v>114004</v>
          </cell>
          <cell r="E361" t="str">
            <v>ساير حسابها و اسناد دريافتني</v>
          </cell>
          <cell r="F361" t="str">
            <v>وام ضروري كاركنان</v>
          </cell>
          <cell r="G361" t="str">
            <v>300119</v>
          </cell>
          <cell r="H361" t="str">
            <v>رستم پور مشكنبر حسن</v>
          </cell>
          <cell r="P361" t="str">
            <v>610</v>
          </cell>
        </row>
        <row r="362">
          <cell r="A362">
            <v>6100</v>
          </cell>
          <cell r="B362" t="str">
            <v>114004300128</v>
          </cell>
          <cell r="C362" t="str">
            <v>114</v>
          </cell>
          <cell r="D362" t="str">
            <v>114004</v>
          </cell>
          <cell r="E362" t="str">
            <v>ساير حسابها و اسناد دريافتني</v>
          </cell>
          <cell r="F362" t="str">
            <v>وام ضروري كاركنان</v>
          </cell>
          <cell r="G362" t="str">
            <v>300128</v>
          </cell>
          <cell r="H362" t="str">
            <v>محمدباقري لاهوت كريم</v>
          </cell>
          <cell r="P362" t="str">
            <v>610</v>
          </cell>
        </row>
        <row r="363">
          <cell r="A363">
            <v>6100</v>
          </cell>
          <cell r="B363" t="str">
            <v>114004300131</v>
          </cell>
          <cell r="C363" t="str">
            <v>114</v>
          </cell>
          <cell r="D363" t="str">
            <v>114004</v>
          </cell>
          <cell r="E363" t="str">
            <v>ساير حسابها و اسناد دريافتني</v>
          </cell>
          <cell r="F363" t="str">
            <v>وام ضروري كاركنان</v>
          </cell>
          <cell r="G363" t="str">
            <v>300131</v>
          </cell>
          <cell r="H363" t="str">
            <v>شكوهي علي</v>
          </cell>
          <cell r="P363" t="str">
            <v>610</v>
          </cell>
        </row>
        <row r="364">
          <cell r="A364">
            <v>6100</v>
          </cell>
          <cell r="B364" t="str">
            <v>114004300182</v>
          </cell>
          <cell r="C364" t="str">
            <v>114</v>
          </cell>
          <cell r="D364" t="str">
            <v>114004</v>
          </cell>
          <cell r="E364" t="str">
            <v>ساير حسابها و اسناد دريافتني</v>
          </cell>
          <cell r="F364" t="str">
            <v>وام ضروري كاركنان</v>
          </cell>
          <cell r="G364" t="str">
            <v>300182</v>
          </cell>
          <cell r="H364" t="str">
            <v>اصلاني مقدم علي</v>
          </cell>
          <cell r="P364" t="str">
            <v>610</v>
          </cell>
        </row>
        <row r="365">
          <cell r="A365">
            <v>6100</v>
          </cell>
          <cell r="B365" t="str">
            <v>114004300103</v>
          </cell>
          <cell r="C365" t="str">
            <v>114</v>
          </cell>
          <cell r="D365" t="str">
            <v>114004</v>
          </cell>
          <cell r="E365" t="str">
            <v>ساير حسابها و اسناد دريافتني</v>
          </cell>
          <cell r="F365" t="str">
            <v>وام ضروري كاركنان</v>
          </cell>
          <cell r="G365" t="str">
            <v>300103</v>
          </cell>
          <cell r="H365" t="str">
            <v>چابك شاهرخ</v>
          </cell>
          <cell r="P365" t="str">
            <v>610</v>
          </cell>
        </row>
        <row r="366">
          <cell r="A366">
            <v>6100</v>
          </cell>
          <cell r="B366" t="str">
            <v>114004300134</v>
          </cell>
          <cell r="C366" t="str">
            <v>114</v>
          </cell>
          <cell r="D366" t="str">
            <v>114004</v>
          </cell>
          <cell r="E366" t="str">
            <v>ساير حسابها و اسناد دريافتني</v>
          </cell>
          <cell r="F366" t="str">
            <v>وام ضروري كاركنان</v>
          </cell>
          <cell r="G366" t="str">
            <v>300134</v>
          </cell>
          <cell r="H366" t="str">
            <v>نكوئي فائق</v>
          </cell>
          <cell r="P366" t="str">
            <v>610</v>
          </cell>
        </row>
        <row r="367">
          <cell r="A367">
            <v>6100</v>
          </cell>
          <cell r="B367" t="str">
            <v>114004300008</v>
          </cell>
          <cell r="C367" t="str">
            <v>114</v>
          </cell>
          <cell r="D367" t="str">
            <v>114004</v>
          </cell>
          <cell r="E367" t="str">
            <v>ساير حسابها و اسناد دريافتني</v>
          </cell>
          <cell r="F367" t="str">
            <v>وام ضروري كاركنان</v>
          </cell>
          <cell r="G367" t="str">
            <v>300008</v>
          </cell>
          <cell r="H367" t="str">
            <v>واحد ابراهيم</v>
          </cell>
          <cell r="P367" t="str">
            <v>610</v>
          </cell>
        </row>
        <row r="368">
          <cell r="A368">
            <v>6100</v>
          </cell>
          <cell r="B368" t="str">
            <v>114004300196</v>
          </cell>
          <cell r="C368" t="str">
            <v>114</v>
          </cell>
          <cell r="D368" t="str">
            <v>114004</v>
          </cell>
          <cell r="E368" t="str">
            <v>ساير حسابها و اسناد دريافتني</v>
          </cell>
          <cell r="F368" t="str">
            <v>وام ضروري كاركنان</v>
          </cell>
          <cell r="G368" t="str">
            <v>300196</v>
          </cell>
          <cell r="H368" t="str">
            <v>حسيني سيد جواد</v>
          </cell>
          <cell r="P368" t="str">
            <v>610</v>
          </cell>
        </row>
        <row r="369">
          <cell r="A369">
            <v>6100</v>
          </cell>
          <cell r="B369" t="str">
            <v>114004300210</v>
          </cell>
          <cell r="C369" t="str">
            <v>114</v>
          </cell>
          <cell r="D369" t="str">
            <v>114004</v>
          </cell>
          <cell r="E369" t="str">
            <v>ساير حسابها و اسناد دريافتني</v>
          </cell>
          <cell r="F369" t="str">
            <v>وام ضروري كاركنان</v>
          </cell>
          <cell r="G369" t="str">
            <v>300210</v>
          </cell>
          <cell r="H369" t="str">
            <v>احمدي نژاد مجيد</v>
          </cell>
          <cell r="P369" t="str">
            <v>610</v>
          </cell>
        </row>
        <row r="370">
          <cell r="A370">
            <v>6100</v>
          </cell>
          <cell r="B370" t="str">
            <v>114004300223</v>
          </cell>
          <cell r="C370" t="str">
            <v>114</v>
          </cell>
          <cell r="D370" t="str">
            <v>114004</v>
          </cell>
          <cell r="E370" t="str">
            <v>ساير حسابها و اسناد دريافتني</v>
          </cell>
          <cell r="F370" t="str">
            <v>وام ضروري كاركنان</v>
          </cell>
          <cell r="G370" t="str">
            <v>300223</v>
          </cell>
          <cell r="H370" t="str">
            <v>حسيني ميرصمد</v>
          </cell>
          <cell r="P370" t="str">
            <v>610</v>
          </cell>
        </row>
        <row r="371">
          <cell r="A371">
            <v>6100</v>
          </cell>
          <cell r="B371" t="str">
            <v>114006300107</v>
          </cell>
          <cell r="C371" t="str">
            <v>114</v>
          </cell>
          <cell r="D371" t="str">
            <v>114006</v>
          </cell>
          <cell r="E371" t="str">
            <v>ساير حسابها و اسناد دريافتني</v>
          </cell>
          <cell r="F371" t="str">
            <v>وام خريدخودرو</v>
          </cell>
          <cell r="G371" t="str">
            <v>300107</v>
          </cell>
          <cell r="H371" t="str">
            <v>روحي مهر سياوش</v>
          </cell>
          <cell r="P371" t="str">
            <v>610</v>
          </cell>
        </row>
        <row r="372">
          <cell r="A372">
            <v>6100</v>
          </cell>
          <cell r="B372" t="str">
            <v>114006300200</v>
          </cell>
          <cell r="C372" t="str">
            <v>114</v>
          </cell>
          <cell r="D372" t="str">
            <v>114006</v>
          </cell>
          <cell r="E372" t="str">
            <v>ساير حسابها و اسناد دريافتني</v>
          </cell>
          <cell r="F372" t="str">
            <v>وام خريدخودرو</v>
          </cell>
          <cell r="G372" t="str">
            <v>300200</v>
          </cell>
          <cell r="H372" t="str">
            <v>محمد كريمي حامد</v>
          </cell>
          <cell r="P372" t="str">
            <v>610</v>
          </cell>
        </row>
        <row r="373">
          <cell r="A373">
            <v>6100</v>
          </cell>
          <cell r="B373" t="str">
            <v>114006300274</v>
          </cell>
          <cell r="C373" t="str">
            <v>114</v>
          </cell>
          <cell r="D373" t="str">
            <v>114006</v>
          </cell>
          <cell r="E373" t="str">
            <v>ساير حسابها و اسناد دريافتني</v>
          </cell>
          <cell r="F373" t="str">
            <v>وام خريدخودرو</v>
          </cell>
          <cell r="G373" t="str">
            <v>300274</v>
          </cell>
          <cell r="H373" t="str">
            <v>مومني ميرمسعود</v>
          </cell>
          <cell r="P373" t="str">
            <v>610</v>
          </cell>
        </row>
        <row r="374">
          <cell r="A374">
            <v>6100</v>
          </cell>
          <cell r="B374" t="str">
            <v>114006300263</v>
          </cell>
          <cell r="C374" t="str">
            <v>114</v>
          </cell>
          <cell r="D374" t="str">
            <v>114006</v>
          </cell>
          <cell r="E374" t="str">
            <v>ساير حسابها و اسناد دريافتني</v>
          </cell>
          <cell r="F374" t="str">
            <v>وام خريدخودرو</v>
          </cell>
          <cell r="G374" t="str">
            <v>300263</v>
          </cell>
          <cell r="H374" t="str">
            <v>خدائي محمودي رضا</v>
          </cell>
          <cell r="P374" t="str">
            <v>610</v>
          </cell>
        </row>
        <row r="375">
          <cell r="A375">
            <v>6100</v>
          </cell>
          <cell r="B375" t="str">
            <v>114006300264</v>
          </cell>
          <cell r="C375" t="str">
            <v>114</v>
          </cell>
          <cell r="D375" t="str">
            <v>114006</v>
          </cell>
          <cell r="E375" t="str">
            <v>ساير حسابها و اسناد دريافتني</v>
          </cell>
          <cell r="F375" t="str">
            <v>وام خريدخودرو</v>
          </cell>
          <cell r="G375" t="str">
            <v>300264</v>
          </cell>
          <cell r="H375" t="str">
            <v>جليل پور صابرجوي حسين</v>
          </cell>
          <cell r="P375" t="str">
            <v>610</v>
          </cell>
        </row>
        <row r="376">
          <cell r="A376">
            <v>6100</v>
          </cell>
          <cell r="B376" t="str">
            <v>114006300235</v>
          </cell>
          <cell r="C376" t="str">
            <v>114</v>
          </cell>
          <cell r="D376" t="str">
            <v>114006</v>
          </cell>
          <cell r="E376" t="str">
            <v>ساير حسابها و اسناد دريافتني</v>
          </cell>
          <cell r="F376" t="str">
            <v>وام خريدخودرو</v>
          </cell>
          <cell r="G376" t="str">
            <v>300235</v>
          </cell>
          <cell r="H376" t="str">
            <v>حدادپوربدر محمدرضا</v>
          </cell>
          <cell r="P376" t="str">
            <v>610</v>
          </cell>
        </row>
        <row r="377">
          <cell r="A377">
            <v>6100</v>
          </cell>
          <cell r="B377" t="str">
            <v>114006300094</v>
          </cell>
          <cell r="C377" t="str">
            <v>114</v>
          </cell>
          <cell r="D377" t="str">
            <v>114006</v>
          </cell>
          <cell r="E377" t="str">
            <v>ساير حسابها و اسناد دريافتني</v>
          </cell>
          <cell r="F377" t="str">
            <v>وام خريدخودرو</v>
          </cell>
          <cell r="G377" t="str">
            <v>300094</v>
          </cell>
          <cell r="H377" t="str">
            <v>محمود شريعتي مهرداد</v>
          </cell>
          <cell r="P377" t="str">
            <v>610</v>
          </cell>
        </row>
        <row r="378">
          <cell r="A378">
            <v>6100</v>
          </cell>
          <cell r="B378" t="str">
            <v>114007</v>
          </cell>
          <cell r="C378" t="str">
            <v>114</v>
          </cell>
          <cell r="D378" t="str">
            <v>114007</v>
          </cell>
          <cell r="E378" t="str">
            <v>ساير حسابها و اسناد دريافتني</v>
          </cell>
          <cell r="F378" t="str">
            <v>رند ماه</v>
          </cell>
          <cell r="G378">
            <v>0</v>
          </cell>
          <cell r="H378">
            <v>0</v>
          </cell>
          <cell r="P378" t="str">
            <v>610</v>
          </cell>
        </row>
        <row r="379">
          <cell r="A379">
            <v>6300</v>
          </cell>
          <cell r="B379" t="str">
            <v>114008100109</v>
          </cell>
          <cell r="C379" t="str">
            <v>114</v>
          </cell>
          <cell r="D379" t="str">
            <v>114008</v>
          </cell>
          <cell r="E379" t="str">
            <v>ساير حسابها و اسناد دريافتني</v>
          </cell>
          <cell r="F379" t="str">
            <v>سپرده ها و ودايع</v>
          </cell>
          <cell r="G379" t="str">
            <v>100109</v>
          </cell>
          <cell r="H379" t="str">
            <v>بانک ملت پروين جاري96656582(جام)</v>
          </cell>
          <cell r="P379" t="str">
            <v>630</v>
          </cell>
        </row>
        <row r="380">
          <cell r="A380">
            <v>6300</v>
          </cell>
          <cell r="B380" t="str">
            <v>114008101482</v>
          </cell>
          <cell r="C380" t="str">
            <v>114</v>
          </cell>
          <cell r="D380" t="str">
            <v>114008</v>
          </cell>
          <cell r="E380" t="str">
            <v>ساير حسابها و اسناد دريافتني</v>
          </cell>
          <cell r="F380" t="str">
            <v>سپرده ها و ودايع</v>
          </cell>
          <cell r="G380" t="str">
            <v>101482</v>
          </cell>
          <cell r="H380" t="str">
            <v>شرکت نفت</v>
          </cell>
          <cell r="P380" t="str">
            <v>630</v>
          </cell>
        </row>
        <row r="381">
          <cell r="A381">
            <v>1160</v>
          </cell>
          <cell r="B381" t="str">
            <v>114009101954</v>
          </cell>
          <cell r="C381" t="str">
            <v>114</v>
          </cell>
          <cell r="D381" t="str">
            <v>114009</v>
          </cell>
          <cell r="E381" t="str">
            <v>ساير حسابها و اسناد دريافتني</v>
          </cell>
          <cell r="F381" t="str">
            <v>ساير بدهكاران</v>
          </cell>
          <cell r="G381" t="str">
            <v>101954</v>
          </cell>
          <cell r="H381" t="str">
            <v>شركت كارگزاري بانك مسكن</v>
          </cell>
          <cell r="P381" t="str">
            <v>116</v>
          </cell>
        </row>
        <row r="382">
          <cell r="A382">
            <v>6000</v>
          </cell>
          <cell r="B382" t="str">
            <v>114009101220</v>
          </cell>
          <cell r="C382" t="str">
            <v>114</v>
          </cell>
          <cell r="D382" t="str">
            <v>114009</v>
          </cell>
          <cell r="E382" t="str">
            <v>ساير حسابها و اسناد دريافتني</v>
          </cell>
          <cell r="F382" t="str">
            <v>ساير بدهكاران</v>
          </cell>
          <cell r="G382" t="str">
            <v>101220</v>
          </cell>
          <cell r="H382" t="str">
            <v>سازمان گسترش ونوسازي صنايع ايران</v>
          </cell>
          <cell r="P382" t="str">
            <v>600</v>
          </cell>
        </row>
        <row r="383">
          <cell r="A383">
            <v>6000</v>
          </cell>
          <cell r="B383" t="str">
            <v>114009300018</v>
          </cell>
          <cell r="C383" t="str">
            <v>114</v>
          </cell>
          <cell r="D383" t="str">
            <v>114009</v>
          </cell>
          <cell r="E383" t="str">
            <v>ساير حسابها و اسناد دريافتني</v>
          </cell>
          <cell r="F383" t="str">
            <v>ساير بدهكاران</v>
          </cell>
          <cell r="G383" t="str">
            <v>300018</v>
          </cell>
          <cell r="H383" t="str">
            <v>عليپور فيروزي صمد</v>
          </cell>
          <cell r="P383" t="str">
            <v>600</v>
          </cell>
        </row>
        <row r="384">
          <cell r="A384">
            <v>6000</v>
          </cell>
          <cell r="B384" t="str">
            <v>114009101249</v>
          </cell>
          <cell r="C384" t="str">
            <v>114</v>
          </cell>
          <cell r="D384" t="str">
            <v>114009</v>
          </cell>
          <cell r="E384" t="str">
            <v>ساير حسابها و اسناد دريافتني</v>
          </cell>
          <cell r="F384" t="str">
            <v>ساير بدهكاران</v>
          </cell>
          <cell r="G384" t="str">
            <v>101249</v>
          </cell>
          <cell r="H384" t="str">
            <v>پاوند</v>
          </cell>
          <cell r="P384" t="str">
            <v>600</v>
          </cell>
        </row>
        <row r="385">
          <cell r="A385">
            <v>6000</v>
          </cell>
          <cell r="B385" t="str">
            <v>114009101699</v>
          </cell>
          <cell r="C385" t="str">
            <v>114</v>
          </cell>
          <cell r="D385" t="str">
            <v>114009</v>
          </cell>
          <cell r="E385" t="str">
            <v>ساير حسابها و اسناد دريافتني</v>
          </cell>
          <cell r="F385" t="str">
            <v>ساير بدهكاران</v>
          </cell>
          <cell r="G385" t="str">
            <v>101699</v>
          </cell>
          <cell r="H385" t="str">
            <v>متفرقه</v>
          </cell>
          <cell r="P385" t="str">
            <v>600</v>
          </cell>
        </row>
        <row r="386">
          <cell r="A386">
            <v>6000</v>
          </cell>
          <cell r="B386" t="str">
            <v>114009101719</v>
          </cell>
          <cell r="C386" t="str">
            <v>114</v>
          </cell>
          <cell r="D386" t="str">
            <v>114009</v>
          </cell>
          <cell r="E386" t="str">
            <v>ساير حسابها و اسناد دريافتني</v>
          </cell>
          <cell r="F386" t="str">
            <v>ساير بدهكاران</v>
          </cell>
          <cell r="G386" t="str">
            <v>101719</v>
          </cell>
          <cell r="H386" t="str">
            <v>كاظم سياباني</v>
          </cell>
          <cell r="P386" t="str">
            <v>600</v>
          </cell>
        </row>
        <row r="387">
          <cell r="A387">
            <v>6000</v>
          </cell>
          <cell r="B387" t="str">
            <v>114009101349</v>
          </cell>
          <cell r="C387" t="str">
            <v>114</v>
          </cell>
          <cell r="D387" t="str">
            <v>114009</v>
          </cell>
          <cell r="E387" t="str">
            <v>ساير حسابها و اسناد دريافتني</v>
          </cell>
          <cell r="F387" t="str">
            <v>ساير بدهكاران</v>
          </cell>
          <cell r="G387" t="str">
            <v>101349</v>
          </cell>
          <cell r="H387" t="str">
            <v>حاجي مهدي صباغ</v>
          </cell>
          <cell r="P387" t="str">
            <v>600</v>
          </cell>
        </row>
        <row r="388">
          <cell r="A388">
            <v>6000</v>
          </cell>
          <cell r="B388" t="str">
            <v>114009101258</v>
          </cell>
          <cell r="C388" t="str">
            <v>114</v>
          </cell>
          <cell r="D388" t="str">
            <v>114009</v>
          </cell>
          <cell r="E388" t="str">
            <v>ساير حسابها و اسناد دريافتني</v>
          </cell>
          <cell r="F388" t="str">
            <v>ساير بدهكاران</v>
          </cell>
          <cell r="G388" t="str">
            <v>101258</v>
          </cell>
          <cell r="H388" t="str">
            <v>كارگاه توليدي امين (حسينلو)</v>
          </cell>
          <cell r="P388" t="str">
            <v>600</v>
          </cell>
        </row>
        <row r="389">
          <cell r="A389">
            <v>6000</v>
          </cell>
          <cell r="B389" t="str">
            <v>114009101227</v>
          </cell>
          <cell r="C389" t="str">
            <v>114</v>
          </cell>
          <cell r="D389" t="str">
            <v>114009</v>
          </cell>
          <cell r="E389" t="str">
            <v>ساير حسابها و اسناد دريافتني</v>
          </cell>
          <cell r="F389" t="str">
            <v>ساير بدهكاران</v>
          </cell>
          <cell r="G389" t="str">
            <v>101227</v>
          </cell>
          <cell r="H389" t="str">
            <v>پيوند صنايع فردا</v>
          </cell>
          <cell r="P389" t="str">
            <v>600</v>
          </cell>
        </row>
        <row r="390">
          <cell r="A390">
            <v>6000</v>
          </cell>
          <cell r="B390" t="str">
            <v>114009101811</v>
          </cell>
          <cell r="C390" t="str">
            <v>114</v>
          </cell>
          <cell r="D390" t="str">
            <v>114009</v>
          </cell>
          <cell r="E390" t="str">
            <v>ساير حسابها و اسناد دريافتني</v>
          </cell>
          <cell r="F390" t="str">
            <v>ساير بدهكاران</v>
          </cell>
          <cell r="G390" t="str">
            <v>101811</v>
          </cell>
          <cell r="H390" t="str">
            <v>خسارت درمان بيمه تكميلي پرسنل</v>
          </cell>
          <cell r="P390" t="str">
            <v>600</v>
          </cell>
        </row>
        <row r="391">
          <cell r="A391">
            <v>6000</v>
          </cell>
          <cell r="B391" t="str">
            <v>114009101502</v>
          </cell>
          <cell r="C391" t="str">
            <v>114</v>
          </cell>
          <cell r="D391" t="str">
            <v>114009</v>
          </cell>
          <cell r="E391" t="str">
            <v>ساير حسابها و اسناد دريافتني</v>
          </cell>
          <cell r="F391" t="str">
            <v>ساير بدهكاران</v>
          </cell>
          <cell r="G391" t="str">
            <v>101502</v>
          </cell>
          <cell r="H391" t="str">
            <v>شركت فرايند ابتكار امين (اقاي وزير نظام)</v>
          </cell>
          <cell r="P391" t="str">
            <v>600</v>
          </cell>
        </row>
        <row r="392">
          <cell r="A392">
            <v>1302</v>
          </cell>
          <cell r="B392" t="str">
            <v>114010101001</v>
          </cell>
          <cell r="C392" t="str">
            <v>114</v>
          </cell>
          <cell r="D392" t="str">
            <v>114010</v>
          </cell>
          <cell r="E392" t="str">
            <v>ساير حسابها و اسناد دريافتني</v>
          </cell>
          <cell r="F392" t="str">
            <v>ماليات بر ارزش افزوده(خريد)</v>
          </cell>
          <cell r="G392" t="str">
            <v>101001</v>
          </cell>
          <cell r="H392" t="str">
            <v>شرکت مگا موتورفروش قطعات خودرو</v>
          </cell>
          <cell r="P392" t="str">
            <v>130</v>
          </cell>
        </row>
        <row r="393">
          <cell r="A393">
            <v>1302</v>
          </cell>
          <cell r="B393" t="str">
            <v>114010101676</v>
          </cell>
          <cell r="C393" t="str">
            <v>114</v>
          </cell>
          <cell r="D393" t="str">
            <v>114010</v>
          </cell>
          <cell r="E393" t="str">
            <v>ساير حسابها و اسناد دريافتني</v>
          </cell>
          <cell r="F393" t="str">
            <v>ماليات بر ارزش افزوده(خريد)</v>
          </cell>
          <cell r="G393" t="str">
            <v>101676</v>
          </cell>
          <cell r="H393" t="str">
            <v>طاها صنعت تبريز</v>
          </cell>
          <cell r="P393" t="str">
            <v>130</v>
          </cell>
        </row>
        <row r="394">
          <cell r="A394">
            <v>1302</v>
          </cell>
          <cell r="B394" t="str">
            <v>114010101699</v>
          </cell>
          <cell r="C394" t="str">
            <v>114</v>
          </cell>
          <cell r="D394" t="str">
            <v>114010</v>
          </cell>
          <cell r="E394" t="str">
            <v>ساير حسابها و اسناد دريافتني</v>
          </cell>
          <cell r="F394" t="str">
            <v>ماليات بر ارزش افزوده(خريد)</v>
          </cell>
          <cell r="G394" t="str">
            <v>101699</v>
          </cell>
          <cell r="H394" t="str">
            <v>متفرقه</v>
          </cell>
          <cell r="P394" t="str">
            <v>130</v>
          </cell>
        </row>
        <row r="395">
          <cell r="A395">
            <v>1302</v>
          </cell>
          <cell r="B395" t="str">
            <v>114010101252</v>
          </cell>
          <cell r="C395" t="str">
            <v>114</v>
          </cell>
          <cell r="D395" t="str">
            <v>114010</v>
          </cell>
          <cell r="E395" t="str">
            <v>ساير حسابها و اسناد دريافتني</v>
          </cell>
          <cell r="F395" t="str">
            <v>ماليات بر ارزش افزوده(خريد)</v>
          </cell>
          <cell r="G395" t="str">
            <v>101252</v>
          </cell>
          <cell r="H395" t="str">
            <v>شرکت مهندسي لاستيك يمين خراسان</v>
          </cell>
          <cell r="P395" t="str">
            <v>130</v>
          </cell>
        </row>
        <row r="396">
          <cell r="A396">
            <v>1302</v>
          </cell>
          <cell r="B396" t="str">
            <v>114010101279</v>
          </cell>
          <cell r="C396" t="str">
            <v>114</v>
          </cell>
          <cell r="D396" t="str">
            <v>114010</v>
          </cell>
          <cell r="E396" t="str">
            <v>ساير حسابها و اسناد دريافتني</v>
          </cell>
          <cell r="F396" t="str">
            <v>ماليات بر ارزش افزوده(خريد)</v>
          </cell>
          <cell r="G396" t="str">
            <v>101279</v>
          </cell>
          <cell r="H396" t="str">
            <v>جبارپور بنيادي مهندس محمد</v>
          </cell>
          <cell r="P396" t="str">
            <v>130</v>
          </cell>
        </row>
        <row r="397">
          <cell r="A397">
            <v>1302</v>
          </cell>
          <cell r="B397" t="str">
            <v>114010101748</v>
          </cell>
          <cell r="C397" t="str">
            <v>114</v>
          </cell>
          <cell r="D397" t="str">
            <v>114010</v>
          </cell>
          <cell r="E397" t="str">
            <v>ساير حسابها و اسناد دريافتني</v>
          </cell>
          <cell r="F397" t="str">
            <v>ماليات بر ارزش افزوده(خريد)</v>
          </cell>
          <cell r="G397" t="str">
            <v>101748</v>
          </cell>
          <cell r="H397" t="str">
            <v>شركت سهند پولاد</v>
          </cell>
          <cell r="P397" t="str">
            <v>130</v>
          </cell>
        </row>
        <row r="398">
          <cell r="A398">
            <v>1302</v>
          </cell>
          <cell r="B398" t="str">
            <v>114010101414</v>
          </cell>
          <cell r="C398" t="str">
            <v>114</v>
          </cell>
          <cell r="D398" t="str">
            <v>114010</v>
          </cell>
          <cell r="E398" t="str">
            <v>ساير حسابها و اسناد دريافتني</v>
          </cell>
          <cell r="F398" t="str">
            <v>ماليات بر ارزش افزوده(خريد)</v>
          </cell>
          <cell r="G398" t="str">
            <v>101414</v>
          </cell>
          <cell r="H398" t="str">
            <v>شركت آذردنده تبريز</v>
          </cell>
          <cell r="P398" t="str">
            <v>130</v>
          </cell>
        </row>
        <row r="399">
          <cell r="A399">
            <v>1302</v>
          </cell>
          <cell r="B399" t="str">
            <v>114010101799</v>
          </cell>
          <cell r="C399" t="str">
            <v>114</v>
          </cell>
          <cell r="D399" t="str">
            <v>114010</v>
          </cell>
          <cell r="E399" t="str">
            <v>ساير حسابها و اسناد دريافتني</v>
          </cell>
          <cell r="F399" t="str">
            <v>ماليات بر ارزش افزوده(خريد)</v>
          </cell>
          <cell r="G399" t="str">
            <v>101799</v>
          </cell>
          <cell r="H399" t="str">
            <v>شركت ريخته گري چشمه سار زنجان</v>
          </cell>
          <cell r="P399" t="str">
            <v>130</v>
          </cell>
        </row>
        <row r="400">
          <cell r="A400">
            <v>1302</v>
          </cell>
          <cell r="B400" t="str">
            <v>114010101505</v>
          </cell>
          <cell r="C400" t="str">
            <v>114</v>
          </cell>
          <cell r="D400" t="str">
            <v>114010</v>
          </cell>
          <cell r="E400" t="str">
            <v>ساير حسابها و اسناد دريافتني</v>
          </cell>
          <cell r="F400" t="str">
            <v>ماليات بر ارزش افزوده(خريد)</v>
          </cell>
          <cell r="G400" t="str">
            <v>101505</v>
          </cell>
          <cell r="H400" t="str">
            <v>لوله هاي صنعتي دقيق كاوه</v>
          </cell>
          <cell r="P400" t="str">
            <v>130</v>
          </cell>
        </row>
        <row r="401">
          <cell r="A401">
            <v>1302</v>
          </cell>
          <cell r="B401" t="str">
            <v>114010101933</v>
          </cell>
          <cell r="C401" t="str">
            <v>114</v>
          </cell>
          <cell r="D401" t="str">
            <v>114010</v>
          </cell>
          <cell r="E401" t="str">
            <v>ساير حسابها و اسناد دريافتني</v>
          </cell>
          <cell r="F401" t="str">
            <v>ماليات بر ارزش افزوده(خريد)</v>
          </cell>
          <cell r="G401" t="str">
            <v>101933</v>
          </cell>
          <cell r="H401" t="str">
            <v>شركت طرح ريزان پروژه ساز آذر ميهن</v>
          </cell>
          <cell r="P401" t="str">
            <v>130</v>
          </cell>
        </row>
        <row r="402">
          <cell r="A402">
            <v>1302</v>
          </cell>
          <cell r="B402" t="str">
            <v>114010101589</v>
          </cell>
          <cell r="C402" t="str">
            <v>114</v>
          </cell>
          <cell r="D402" t="str">
            <v>114010</v>
          </cell>
          <cell r="E402" t="str">
            <v>ساير حسابها و اسناد دريافتني</v>
          </cell>
          <cell r="F402" t="str">
            <v>ماليات بر ارزش افزوده(خريد)</v>
          </cell>
          <cell r="G402" t="str">
            <v>101589</v>
          </cell>
          <cell r="H402" t="str">
            <v>ريخته گري سهند آذرين</v>
          </cell>
          <cell r="P402" t="str">
            <v>130</v>
          </cell>
        </row>
        <row r="403">
          <cell r="A403">
            <v>1302</v>
          </cell>
          <cell r="B403" t="str">
            <v>114010101238</v>
          </cell>
          <cell r="C403" t="str">
            <v>114</v>
          </cell>
          <cell r="D403" t="str">
            <v>114010</v>
          </cell>
          <cell r="E403" t="str">
            <v>ساير حسابها و اسناد دريافتني</v>
          </cell>
          <cell r="F403" t="str">
            <v>ماليات بر ارزش افزوده(خريد)</v>
          </cell>
          <cell r="G403" t="str">
            <v>101238</v>
          </cell>
          <cell r="H403" t="str">
            <v>شرکت ريخته گري تراکتورسازي ايران(سهامي عام)</v>
          </cell>
          <cell r="P403" t="str">
            <v>130</v>
          </cell>
        </row>
        <row r="404">
          <cell r="A404">
            <v>1302</v>
          </cell>
          <cell r="B404" t="str">
            <v>114010101606</v>
          </cell>
          <cell r="C404" t="str">
            <v>114</v>
          </cell>
          <cell r="D404" t="str">
            <v>114010</v>
          </cell>
          <cell r="E404" t="str">
            <v>ساير حسابها و اسناد دريافتني</v>
          </cell>
          <cell r="F404" t="str">
            <v>ماليات بر ارزش افزوده(خريد)</v>
          </cell>
          <cell r="G404" t="str">
            <v>101606</v>
          </cell>
          <cell r="H404" t="str">
            <v>شركت معماران توسعه صنعت آلومينيوم(متصا)</v>
          </cell>
          <cell r="P404" t="str">
            <v>130</v>
          </cell>
        </row>
        <row r="405">
          <cell r="A405">
            <v>1302</v>
          </cell>
          <cell r="B405" t="str">
            <v>114010101224</v>
          </cell>
          <cell r="C405" t="str">
            <v>114</v>
          </cell>
          <cell r="D405" t="str">
            <v>114010</v>
          </cell>
          <cell r="E405" t="str">
            <v>ساير حسابها و اسناد دريافتني</v>
          </cell>
          <cell r="F405" t="str">
            <v>ماليات بر ارزش افزوده(خريد)</v>
          </cell>
          <cell r="G405" t="str">
            <v>101224</v>
          </cell>
          <cell r="H405" t="str">
            <v>شرکت فولاد فرايند شهريار</v>
          </cell>
          <cell r="P405" t="str">
            <v>130</v>
          </cell>
        </row>
        <row r="406">
          <cell r="A406">
            <v>1302</v>
          </cell>
          <cell r="B406" t="str">
            <v>114010101468</v>
          </cell>
          <cell r="C406" t="str">
            <v>114</v>
          </cell>
          <cell r="D406" t="str">
            <v>114010</v>
          </cell>
          <cell r="E406" t="str">
            <v>ساير حسابها و اسناد دريافتني</v>
          </cell>
          <cell r="F406" t="str">
            <v>ماليات بر ارزش افزوده(خريد)</v>
          </cell>
          <cell r="G406" t="str">
            <v>101468</v>
          </cell>
          <cell r="H406" t="str">
            <v>شرکت خدمات بيمه اي رايان سايپا(بيمه درماني و تکميلي)</v>
          </cell>
          <cell r="P406" t="str">
            <v>130</v>
          </cell>
        </row>
        <row r="407">
          <cell r="A407">
            <v>1302</v>
          </cell>
          <cell r="B407" t="str">
            <v>114010101629</v>
          </cell>
          <cell r="C407" t="str">
            <v>114</v>
          </cell>
          <cell r="D407" t="str">
            <v>114010</v>
          </cell>
          <cell r="E407" t="str">
            <v>ساير حسابها و اسناد دريافتني</v>
          </cell>
          <cell r="F407" t="str">
            <v>ماليات بر ارزش افزوده(خريد)</v>
          </cell>
          <cell r="G407" t="str">
            <v>101629</v>
          </cell>
          <cell r="H407" t="str">
            <v>شركت الماسه ساز</v>
          </cell>
          <cell r="P407" t="str">
            <v>130</v>
          </cell>
        </row>
        <row r="408">
          <cell r="A408">
            <v>1302</v>
          </cell>
          <cell r="B408" t="str">
            <v>114010101690</v>
          </cell>
          <cell r="C408" t="str">
            <v>114</v>
          </cell>
          <cell r="D408" t="str">
            <v>114010</v>
          </cell>
          <cell r="E408" t="str">
            <v>ساير حسابها و اسناد دريافتني</v>
          </cell>
          <cell r="F408" t="str">
            <v>ماليات بر ارزش افزوده(خريد)</v>
          </cell>
          <cell r="G408" t="str">
            <v>101690</v>
          </cell>
          <cell r="H408" t="str">
            <v>شركت پيشگام لاستيك بارثاوا</v>
          </cell>
          <cell r="P408" t="str">
            <v>130</v>
          </cell>
        </row>
        <row r="409">
          <cell r="A409">
            <v>1302</v>
          </cell>
          <cell r="B409" t="str">
            <v>114010101649</v>
          </cell>
          <cell r="C409" t="str">
            <v>114</v>
          </cell>
          <cell r="D409" t="str">
            <v>114010</v>
          </cell>
          <cell r="E409" t="str">
            <v>ساير حسابها و اسناد دريافتني</v>
          </cell>
          <cell r="F409" t="str">
            <v>ماليات بر ارزش افزوده(خريد)</v>
          </cell>
          <cell r="G409" t="str">
            <v>101649</v>
          </cell>
          <cell r="H409" t="str">
            <v>شركت حمل و نقل زربار</v>
          </cell>
          <cell r="P409" t="str">
            <v>130</v>
          </cell>
        </row>
        <row r="410">
          <cell r="A410">
            <v>1302</v>
          </cell>
          <cell r="B410" t="str">
            <v>114010101501</v>
          </cell>
          <cell r="C410" t="str">
            <v>114</v>
          </cell>
          <cell r="D410" t="str">
            <v>114010</v>
          </cell>
          <cell r="E410" t="str">
            <v>ساير حسابها و اسناد دريافتني</v>
          </cell>
          <cell r="F410" t="str">
            <v>ماليات بر ارزش افزوده(خريد)</v>
          </cell>
          <cell r="G410" t="str">
            <v>101501</v>
          </cell>
          <cell r="H410" t="str">
            <v>شركت خدمات بيمه اي رايان سايپا(بيمه مدني كارفرما)</v>
          </cell>
          <cell r="P410" t="str">
            <v>130</v>
          </cell>
        </row>
        <row r="411">
          <cell r="A411">
            <v>1302</v>
          </cell>
          <cell r="B411" t="str">
            <v>114010101453</v>
          </cell>
          <cell r="C411" t="str">
            <v>114</v>
          </cell>
          <cell r="D411" t="str">
            <v>114010</v>
          </cell>
          <cell r="E411" t="str">
            <v>ساير حسابها و اسناد دريافتني</v>
          </cell>
          <cell r="F411" t="str">
            <v>ماليات بر ارزش افزوده(خريد)</v>
          </cell>
          <cell r="G411" t="str">
            <v>101453</v>
          </cell>
          <cell r="H411" t="str">
            <v>شرکت بيمه رايان سايپا(حريق)</v>
          </cell>
          <cell r="P411" t="str">
            <v>130</v>
          </cell>
        </row>
        <row r="412">
          <cell r="A412">
            <v>1302</v>
          </cell>
          <cell r="B412" t="str">
            <v>114010101761</v>
          </cell>
          <cell r="C412" t="str">
            <v>114</v>
          </cell>
          <cell r="D412" t="str">
            <v>114010</v>
          </cell>
          <cell r="E412" t="str">
            <v>ساير حسابها و اسناد دريافتني</v>
          </cell>
          <cell r="F412" t="str">
            <v>ماليات بر ارزش افزوده(خريد)</v>
          </cell>
          <cell r="G412" t="str">
            <v>101761</v>
          </cell>
          <cell r="H412" t="str">
            <v>شركت فامور مهرگان</v>
          </cell>
          <cell r="P412" t="str">
            <v>130</v>
          </cell>
        </row>
        <row r="413">
          <cell r="A413">
            <v>1302</v>
          </cell>
          <cell r="B413" t="str">
            <v>114010101250</v>
          </cell>
          <cell r="C413" t="str">
            <v>114</v>
          </cell>
          <cell r="D413" t="str">
            <v>114010</v>
          </cell>
          <cell r="E413" t="str">
            <v>ساير حسابها و اسناد دريافتني</v>
          </cell>
          <cell r="F413" t="str">
            <v>ماليات بر ارزش افزوده(خريد)</v>
          </cell>
          <cell r="G413" t="str">
            <v>101250</v>
          </cell>
          <cell r="H413" t="str">
            <v>شرکت مهندسي آذر بسامد</v>
          </cell>
          <cell r="P413" t="str">
            <v>130</v>
          </cell>
        </row>
        <row r="414">
          <cell r="A414">
            <v>1302</v>
          </cell>
          <cell r="B414" t="str">
            <v>114010101323</v>
          </cell>
          <cell r="C414" t="str">
            <v>114</v>
          </cell>
          <cell r="D414" t="str">
            <v>114010</v>
          </cell>
          <cell r="E414" t="str">
            <v>ساير حسابها و اسناد دريافتني</v>
          </cell>
          <cell r="F414" t="str">
            <v>ماليات بر ارزش افزوده(خريد)</v>
          </cell>
          <cell r="G414" t="str">
            <v>101323</v>
          </cell>
          <cell r="H414" t="str">
            <v>بازرگاني روغنكار ناظم .</v>
          </cell>
          <cell r="P414" t="str">
            <v>130</v>
          </cell>
        </row>
        <row r="415">
          <cell r="A415">
            <v>1302</v>
          </cell>
          <cell r="B415" t="str">
            <v>114010101218</v>
          </cell>
          <cell r="C415" t="str">
            <v>114</v>
          </cell>
          <cell r="D415" t="str">
            <v>114010</v>
          </cell>
          <cell r="E415" t="str">
            <v>ساير حسابها و اسناد دريافتني</v>
          </cell>
          <cell r="F415" t="str">
            <v>ماليات بر ارزش افزوده(خريد)</v>
          </cell>
          <cell r="G415" t="str">
            <v>101218</v>
          </cell>
          <cell r="H415" t="str">
            <v>شرکت ريخته گري ماشين سازي تبريز</v>
          </cell>
          <cell r="P415" t="str">
            <v>130</v>
          </cell>
        </row>
        <row r="416">
          <cell r="A416">
            <v>1302</v>
          </cell>
          <cell r="B416" t="str">
            <v>114010101885</v>
          </cell>
          <cell r="C416" t="str">
            <v>114</v>
          </cell>
          <cell r="D416" t="str">
            <v>114010</v>
          </cell>
          <cell r="E416" t="str">
            <v>ساير حسابها و اسناد دريافتني</v>
          </cell>
          <cell r="F416" t="str">
            <v>ماليات بر ارزش افزوده(خريد)</v>
          </cell>
          <cell r="G416" t="str">
            <v>101885</v>
          </cell>
          <cell r="H416" t="str">
            <v>گروه صنعتي آذر جست (قدير مهري)</v>
          </cell>
          <cell r="P416" t="str">
            <v>130</v>
          </cell>
        </row>
        <row r="417">
          <cell r="A417">
            <v>1302</v>
          </cell>
          <cell r="B417" t="str">
            <v>114010101422</v>
          </cell>
          <cell r="C417" t="str">
            <v>114</v>
          </cell>
          <cell r="D417" t="str">
            <v>114010</v>
          </cell>
          <cell r="E417" t="str">
            <v>ساير حسابها و اسناد دريافتني</v>
          </cell>
          <cell r="F417" t="str">
            <v>ماليات بر ارزش افزوده(خريد)</v>
          </cell>
          <cell r="G417" t="str">
            <v>101422</v>
          </cell>
          <cell r="H417" t="str">
            <v>موسسه حسابرسي ارکان سيستم</v>
          </cell>
          <cell r="P417" t="str">
            <v>130</v>
          </cell>
        </row>
        <row r="418">
          <cell r="A418">
            <v>1302</v>
          </cell>
          <cell r="B418" t="str">
            <v>114010101937</v>
          </cell>
          <cell r="C418" t="str">
            <v>114</v>
          </cell>
          <cell r="D418" t="str">
            <v>114010</v>
          </cell>
          <cell r="E418" t="str">
            <v>ساير حسابها و اسناد دريافتني</v>
          </cell>
          <cell r="F418" t="str">
            <v>ماليات بر ارزش افزوده(خريد)</v>
          </cell>
          <cell r="G418" t="str">
            <v>101937</v>
          </cell>
          <cell r="H418" t="str">
            <v>شركت مدلسازي تبريز</v>
          </cell>
          <cell r="P418" t="str">
            <v>130</v>
          </cell>
        </row>
        <row r="419">
          <cell r="A419">
            <v>1302</v>
          </cell>
          <cell r="B419" t="str">
            <v>114010101373</v>
          </cell>
          <cell r="C419" t="str">
            <v>114</v>
          </cell>
          <cell r="D419" t="str">
            <v>114010</v>
          </cell>
          <cell r="E419" t="str">
            <v>ساير حسابها و اسناد دريافتني</v>
          </cell>
          <cell r="F419" t="str">
            <v>ماليات بر ارزش افزوده(خريد)</v>
          </cell>
          <cell r="G419" t="str">
            <v>101373</v>
          </cell>
          <cell r="H419" t="str">
            <v>شرکت درخشش افرنگ</v>
          </cell>
          <cell r="P419" t="str">
            <v>130</v>
          </cell>
        </row>
        <row r="420">
          <cell r="A420">
            <v>1302</v>
          </cell>
          <cell r="B420" t="str">
            <v>114010101432</v>
          </cell>
          <cell r="C420" t="str">
            <v>114</v>
          </cell>
          <cell r="D420" t="str">
            <v>114010</v>
          </cell>
          <cell r="E420" t="str">
            <v>ساير حسابها و اسناد دريافتني</v>
          </cell>
          <cell r="F420" t="str">
            <v>ماليات بر ارزش افزوده(خريد)</v>
          </cell>
          <cell r="G420" t="str">
            <v>101432</v>
          </cell>
          <cell r="H420" t="str">
            <v>فروشگاه هنگامي</v>
          </cell>
          <cell r="P420" t="str">
            <v>130</v>
          </cell>
        </row>
        <row r="421">
          <cell r="A421">
            <v>1302</v>
          </cell>
          <cell r="B421" t="str">
            <v>114010101262</v>
          </cell>
          <cell r="C421" t="str">
            <v>114</v>
          </cell>
          <cell r="D421" t="str">
            <v>114010</v>
          </cell>
          <cell r="E421" t="str">
            <v>ساير حسابها و اسناد دريافتني</v>
          </cell>
          <cell r="F421" t="str">
            <v>ماليات بر ارزش افزوده(خريد)</v>
          </cell>
          <cell r="G421" t="str">
            <v>101262</v>
          </cell>
          <cell r="H421" t="str">
            <v>شركت صنايع لاستيك توس</v>
          </cell>
          <cell r="P421" t="str">
            <v>130</v>
          </cell>
        </row>
        <row r="422">
          <cell r="A422">
            <v>1302</v>
          </cell>
          <cell r="B422" t="str">
            <v>114010101853</v>
          </cell>
          <cell r="C422" t="str">
            <v>114</v>
          </cell>
          <cell r="D422" t="str">
            <v>114010</v>
          </cell>
          <cell r="E422" t="str">
            <v>ساير حسابها و اسناد دريافتني</v>
          </cell>
          <cell r="F422" t="str">
            <v>ماليات بر ارزش افزوده(خريد)</v>
          </cell>
          <cell r="G422" t="str">
            <v>101853</v>
          </cell>
          <cell r="H422" t="str">
            <v>شركت سهند رايان افق</v>
          </cell>
          <cell r="P422" t="str">
            <v>130</v>
          </cell>
        </row>
        <row r="423">
          <cell r="A423">
            <v>1302</v>
          </cell>
          <cell r="B423" t="str">
            <v>114010101648</v>
          </cell>
          <cell r="C423" t="str">
            <v>114</v>
          </cell>
          <cell r="D423" t="str">
            <v>114010</v>
          </cell>
          <cell r="E423" t="str">
            <v>ساير حسابها و اسناد دريافتني</v>
          </cell>
          <cell r="F423" t="str">
            <v>ماليات بر ارزش افزوده(خريد)</v>
          </cell>
          <cell r="G423" t="str">
            <v>101648</v>
          </cell>
          <cell r="H423" t="str">
            <v>شركت حمل و نقل آذر فجر شمس</v>
          </cell>
          <cell r="P423" t="str">
            <v>130</v>
          </cell>
        </row>
        <row r="424">
          <cell r="A424">
            <v>1302</v>
          </cell>
          <cell r="B424" t="str">
            <v>114010101288</v>
          </cell>
          <cell r="C424" t="str">
            <v>114</v>
          </cell>
          <cell r="D424" t="str">
            <v>114010</v>
          </cell>
          <cell r="E424" t="str">
            <v>ساير حسابها و اسناد دريافتني</v>
          </cell>
          <cell r="F424" t="str">
            <v>ماليات بر ارزش افزوده(خريد)</v>
          </cell>
          <cell r="G424" t="str">
            <v>101288</v>
          </cell>
          <cell r="H424" t="str">
            <v>توفيق صنعت</v>
          </cell>
          <cell r="P424" t="str">
            <v>130</v>
          </cell>
        </row>
        <row r="425">
          <cell r="A425">
            <v>1302</v>
          </cell>
          <cell r="B425" t="str">
            <v>114010101467</v>
          </cell>
          <cell r="C425" t="str">
            <v>114</v>
          </cell>
          <cell r="D425" t="str">
            <v>114010</v>
          </cell>
          <cell r="E425" t="str">
            <v>ساير حسابها و اسناد دريافتني</v>
          </cell>
          <cell r="F425" t="str">
            <v>ماليات بر ارزش افزوده(خريد)</v>
          </cell>
          <cell r="G425" t="str">
            <v>101467</v>
          </cell>
          <cell r="H425" t="str">
            <v>شرکت خدمات بيمه اي رايان سايپا(بيمه عمروحوادث)</v>
          </cell>
          <cell r="P425" t="str">
            <v>130</v>
          </cell>
        </row>
        <row r="426">
          <cell r="A426">
            <v>1302</v>
          </cell>
          <cell r="B426" t="str">
            <v>114010101855</v>
          </cell>
          <cell r="C426" t="str">
            <v>114</v>
          </cell>
          <cell r="D426" t="str">
            <v>114010</v>
          </cell>
          <cell r="E426" t="str">
            <v>ساير حسابها و اسناد دريافتني</v>
          </cell>
          <cell r="F426" t="str">
            <v>ماليات بر ارزش افزوده(خريد)</v>
          </cell>
          <cell r="G426" t="str">
            <v>101855</v>
          </cell>
          <cell r="H426" t="str">
            <v>شركت صنعت ياران</v>
          </cell>
          <cell r="P426" t="str">
            <v>130</v>
          </cell>
        </row>
        <row r="427">
          <cell r="A427">
            <v>1302</v>
          </cell>
          <cell r="B427" t="str">
            <v>114010101828</v>
          </cell>
          <cell r="C427" t="str">
            <v>114</v>
          </cell>
          <cell r="D427" t="str">
            <v>114010</v>
          </cell>
          <cell r="E427" t="str">
            <v>ساير حسابها و اسناد دريافتني</v>
          </cell>
          <cell r="F427" t="str">
            <v>ماليات بر ارزش افزوده(خريد)</v>
          </cell>
          <cell r="G427" t="str">
            <v>101828</v>
          </cell>
          <cell r="H427" t="str">
            <v>شركت بيمه رايان سايپا (طرح مخصوص ليفتراك)</v>
          </cell>
          <cell r="P427" t="str">
            <v>130</v>
          </cell>
        </row>
        <row r="428">
          <cell r="A428">
            <v>6100</v>
          </cell>
          <cell r="B428" t="str">
            <v>114012300055</v>
          </cell>
          <cell r="C428" t="str">
            <v>114</v>
          </cell>
          <cell r="D428" t="str">
            <v>114012</v>
          </cell>
          <cell r="E428" t="str">
            <v>ساير حسابها و اسناد دريافتني</v>
          </cell>
          <cell r="F428" t="str">
            <v>علي الحساب سنوات</v>
          </cell>
          <cell r="G428" t="str">
            <v>300055</v>
          </cell>
          <cell r="H428" t="str">
            <v>نبوي علمداري شاپور</v>
          </cell>
          <cell r="P428" t="str">
            <v>610</v>
          </cell>
        </row>
        <row r="429">
          <cell r="A429">
            <v>6100</v>
          </cell>
          <cell r="B429" t="str">
            <v>114012300062</v>
          </cell>
          <cell r="C429" t="str">
            <v>114</v>
          </cell>
          <cell r="D429" t="str">
            <v>114012</v>
          </cell>
          <cell r="E429" t="str">
            <v>ساير حسابها و اسناد دريافتني</v>
          </cell>
          <cell r="F429" t="str">
            <v>علي الحساب سنوات</v>
          </cell>
          <cell r="G429" t="str">
            <v>300062</v>
          </cell>
          <cell r="H429" t="str">
            <v>شاه رسالي صالح</v>
          </cell>
          <cell r="P429" t="str">
            <v>610</v>
          </cell>
        </row>
        <row r="430">
          <cell r="A430">
            <v>6100</v>
          </cell>
          <cell r="B430" t="str">
            <v>114012300254</v>
          </cell>
          <cell r="C430" t="str">
            <v>114</v>
          </cell>
          <cell r="D430" t="str">
            <v>114012</v>
          </cell>
          <cell r="E430" t="str">
            <v>ساير حسابها و اسناد دريافتني</v>
          </cell>
          <cell r="F430" t="str">
            <v>علي الحساب سنوات</v>
          </cell>
          <cell r="G430" t="str">
            <v>300254</v>
          </cell>
          <cell r="H430" t="str">
            <v>زمانلو مهدي</v>
          </cell>
          <cell r="P430" t="str">
            <v>610</v>
          </cell>
        </row>
        <row r="431">
          <cell r="A431">
            <v>6100</v>
          </cell>
          <cell r="B431" t="str">
            <v>114012300159</v>
          </cell>
          <cell r="C431" t="str">
            <v>114</v>
          </cell>
          <cell r="D431" t="str">
            <v>114012</v>
          </cell>
          <cell r="E431" t="str">
            <v>ساير حسابها و اسناد دريافتني</v>
          </cell>
          <cell r="F431" t="str">
            <v>علي الحساب سنوات</v>
          </cell>
          <cell r="G431" t="str">
            <v>300159</v>
          </cell>
          <cell r="H431" t="str">
            <v>شيرزاده اكبر</v>
          </cell>
          <cell r="P431" t="str">
            <v>610</v>
          </cell>
        </row>
        <row r="432">
          <cell r="A432">
            <v>6100</v>
          </cell>
          <cell r="B432" t="str">
            <v>114012300070</v>
          </cell>
          <cell r="C432" t="str">
            <v>114</v>
          </cell>
          <cell r="D432" t="str">
            <v>114012</v>
          </cell>
          <cell r="E432" t="str">
            <v>ساير حسابها و اسناد دريافتني</v>
          </cell>
          <cell r="F432" t="str">
            <v>علي الحساب سنوات</v>
          </cell>
          <cell r="G432" t="str">
            <v>300070</v>
          </cell>
          <cell r="H432" t="str">
            <v>فريدي نسب كريم</v>
          </cell>
          <cell r="P432" t="str">
            <v>610</v>
          </cell>
        </row>
        <row r="433">
          <cell r="A433">
            <v>6000</v>
          </cell>
          <cell r="B433" t="str">
            <v>114013101213</v>
          </cell>
          <cell r="C433" t="str">
            <v>114</v>
          </cell>
          <cell r="D433" t="str">
            <v>114013</v>
          </cell>
          <cell r="E433" t="str">
            <v>ساير حسابها و اسناد دريافتني</v>
          </cell>
          <cell r="F433" t="str">
            <v>ذخيره مطالبات مشكوك الوصول</v>
          </cell>
          <cell r="G433" t="str">
            <v>101213</v>
          </cell>
          <cell r="H433" t="str">
            <v>شرکت ثامن تراش مشهد</v>
          </cell>
          <cell r="P433" t="str">
            <v>600</v>
          </cell>
        </row>
        <row r="434">
          <cell r="A434">
            <v>6000</v>
          </cell>
          <cell r="B434" t="str">
            <v>114013101344</v>
          </cell>
          <cell r="C434" t="str">
            <v>114</v>
          </cell>
          <cell r="D434" t="str">
            <v>114013</v>
          </cell>
          <cell r="E434" t="str">
            <v>ساير حسابها و اسناد دريافتني</v>
          </cell>
          <cell r="F434" t="str">
            <v>ذخيره مطالبات مشكوك الوصول</v>
          </cell>
          <cell r="G434" t="str">
            <v>101344</v>
          </cell>
          <cell r="H434" t="str">
            <v>كارگاه فاخري</v>
          </cell>
          <cell r="P434" t="str">
            <v>600</v>
          </cell>
        </row>
        <row r="435">
          <cell r="A435">
            <v>6000</v>
          </cell>
          <cell r="B435" t="str">
            <v>114013101227</v>
          </cell>
          <cell r="C435" t="str">
            <v>114</v>
          </cell>
          <cell r="D435" t="str">
            <v>114013</v>
          </cell>
          <cell r="E435" t="str">
            <v>ساير حسابها و اسناد دريافتني</v>
          </cell>
          <cell r="F435" t="str">
            <v>ذخيره مطالبات مشكوك الوصول</v>
          </cell>
          <cell r="G435" t="str">
            <v>101227</v>
          </cell>
          <cell r="H435" t="str">
            <v>پيوند صنايع فردا</v>
          </cell>
          <cell r="P435" t="str">
            <v>600</v>
          </cell>
        </row>
        <row r="436">
          <cell r="A436">
            <v>6000</v>
          </cell>
          <cell r="B436" t="str">
            <v>114013101343</v>
          </cell>
          <cell r="C436" t="str">
            <v>114</v>
          </cell>
          <cell r="D436" t="str">
            <v>114013</v>
          </cell>
          <cell r="E436" t="str">
            <v>ساير حسابها و اسناد دريافتني</v>
          </cell>
          <cell r="F436" t="str">
            <v>ذخيره مطالبات مشكوك الوصول</v>
          </cell>
          <cell r="G436" t="str">
            <v>101343</v>
          </cell>
          <cell r="H436" t="str">
            <v>شرکت آسيکو</v>
          </cell>
          <cell r="P436" t="str">
            <v>600</v>
          </cell>
        </row>
        <row r="437">
          <cell r="A437">
            <v>6000</v>
          </cell>
          <cell r="B437" t="str">
            <v>114013101211</v>
          </cell>
          <cell r="C437" t="str">
            <v>114</v>
          </cell>
          <cell r="D437" t="str">
            <v>114013</v>
          </cell>
          <cell r="E437" t="str">
            <v>ساير حسابها و اسناد دريافتني</v>
          </cell>
          <cell r="F437" t="str">
            <v>ذخيره مطالبات مشكوك الوصول</v>
          </cell>
          <cell r="G437" t="str">
            <v>101211</v>
          </cell>
          <cell r="H437" t="str">
            <v>شرکت رينگ سازي مشهد</v>
          </cell>
          <cell r="P437" t="str">
            <v>600</v>
          </cell>
        </row>
        <row r="438">
          <cell r="A438">
            <v>6000</v>
          </cell>
          <cell r="B438" t="str">
            <v>114013101348</v>
          </cell>
          <cell r="C438" t="str">
            <v>114</v>
          </cell>
          <cell r="D438" t="str">
            <v>114013</v>
          </cell>
          <cell r="E438" t="str">
            <v>ساير حسابها و اسناد دريافتني</v>
          </cell>
          <cell r="F438" t="str">
            <v>ذخيره مطالبات مشكوك الوصول</v>
          </cell>
          <cell r="G438" t="str">
            <v>101348</v>
          </cell>
          <cell r="H438" t="str">
            <v>دمير پولاد (آذرکي)</v>
          </cell>
          <cell r="P438" t="str">
            <v>600</v>
          </cell>
        </row>
        <row r="439">
          <cell r="A439">
            <v>6000</v>
          </cell>
          <cell r="B439" t="str">
            <v>114013101214</v>
          </cell>
          <cell r="C439" t="str">
            <v>114</v>
          </cell>
          <cell r="D439" t="str">
            <v>114013</v>
          </cell>
          <cell r="E439" t="str">
            <v>ساير حسابها و اسناد دريافتني</v>
          </cell>
          <cell r="F439" t="str">
            <v>ذخيره مطالبات مشكوك الوصول</v>
          </cell>
          <cell r="G439" t="str">
            <v>101214</v>
          </cell>
          <cell r="H439" t="str">
            <v>ديسکي لنت</v>
          </cell>
          <cell r="P439" t="str">
            <v>600</v>
          </cell>
        </row>
        <row r="440">
          <cell r="A440">
            <v>6000</v>
          </cell>
          <cell r="B440" t="str">
            <v>114013101342</v>
          </cell>
          <cell r="C440" t="str">
            <v>114</v>
          </cell>
          <cell r="D440" t="str">
            <v>114013</v>
          </cell>
          <cell r="E440" t="str">
            <v>ساير حسابها و اسناد دريافتني</v>
          </cell>
          <cell r="F440" t="str">
            <v>ذخيره مطالبات مشكوك الوصول</v>
          </cell>
          <cell r="G440" t="str">
            <v>101342</v>
          </cell>
          <cell r="H440" t="str">
            <v>شرکت راشا</v>
          </cell>
          <cell r="P440" t="str">
            <v>600</v>
          </cell>
        </row>
        <row r="441">
          <cell r="A441">
            <v>6000</v>
          </cell>
          <cell r="B441" t="str">
            <v>114013101202</v>
          </cell>
          <cell r="C441" t="str">
            <v>114</v>
          </cell>
          <cell r="D441" t="str">
            <v>114013</v>
          </cell>
          <cell r="E441" t="str">
            <v>ساير حسابها و اسناد دريافتني</v>
          </cell>
          <cell r="F441" t="str">
            <v>ذخيره مطالبات مشكوك الوصول</v>
          </cell>
          <cell r="G441" t="str">
            <v>101202</v>
          </cell>
          <cell r="H441" t="str">
            <v>شرکت محورسازان ايران خودرو</v>
          </cell>
          <cell r="P441" t="str">
            <v>600</v>
          </cell>
        </row>
        <row r="442">
          <cell r="A442">
            <v>6000</v>
          </cell>
          <cell r="B442" t="str">
            <v>114013101345</v>
          </cell>
          <cell r="C442" t="str">
            <v>114</v>
          </cell>
          <cell r="D442" t="str">
            <v>114013</v>
          </cell>
          <cell r="E442" t="str">
            <v>ساير حسابها و اسناد دريافتني</v>
          </cell>
          <cell r="F442" t="str">
            <v>ذخيره مطالبات مشكوك الوصول</v>
          </cell>
          <cell r="G442" t="str">
            <v>101345</v>
          </cell>
          <cell r="H442" t="str">
            <v>تکنوفرم</v>
          </cell>
          <cell r="P442" t="str">
            <v>600</v>
          </cell>
        </row>
        <row r="443">
          <cell r="A443">
            <v>6000</v>
          </cell>
          <cell r="B443" t="str">
            <v>114013101352</v>
          </cell>
          <cell r="C443" t="str">
            <v>114</v>
          </cell>
          <cell r="D443" t="str">
            <v>114013</v>
          </cell>
          <cell r="E443" t="str">
            <v>ساير حسابها و اسناد دريافتني</v>
          </cell>
          <cell r="F443" t="str">
            <v>ذخيره مطالبات مشكوك الوصول</v>
          </cell>
          <cell r="G443" t="str">
            <v>101352</v>
          </cell>
          <cell r="H443" t="str">
            <v>شرکت برين ساز</v>
          </cell>
          <cell r="P443" t="str">
            <v>600</v>
          </cell>
        </row>
        <row r="444">
          <cell r="A444">
            <v>6000</v>
          </cell>
          <cell r="B444" t="str">
            <v>114013101346</v>
          </cell>
          <cell r="C444" t="str">
            <v>114</v>
          </cell>
          <cell r="D444" t="str">
            <v>114013</v>
          </cell>
          <cell r="E444" t="str">
            <v>ساير حسابها و اسناد دريافتني</v>
          </cell>
          <cell r="F444" t="str">
            <v>ذخيره مطالبات مشكوك الوصول</v>
          </cell>
          <cell r="G444" t="str">
            <v>101346</v>
          </cell>
          <cell r="H444" t="str">
            <v>دميرايش</v>
          </cell>
          <cell r="P444" t="str">
            <v>600</v>
          </cell>
        </row>
        <row r="445">
          <cell r="A445">
            <v>6000</v>
          </cell>
          <cell r="B445" t="str">
            <v>114013101339</v>
          </cell>
          <cell r="C445" t="str">
            <v>114</v>
          </cell>
          <cell r="D445" t="str">
            <v>114013</v>
          </cell>
          <cell r="E445" t="str">
            <v>ساير حسابها و اسناد دريافتني</v>
          </cell>
          <cell r="F445" t="str">
            <v>ذخيره مطالبات مشكوك الوصول</v>
          </cell>
          <cell r="G445" t="str">
            <v>101339</v>
          </cell>
          <cell r="H445" t="str">
            <v>ايران خودرو</v>
          </cell>
          <cell r="P445" t="str">
            <v>600</v>
          </cell>
        </row>
        <row r="446">
          <cell r="A446">
            <v>6000</v>
          </cell>
          <cell r="B446" t="str">
            <v>114013101341</v>
          </cell>
          <cell r="C446" t="str">
            <v>114</v>
          </cell>
          <cell r="D446" t="str">
            <v>114013</v>
          </cell>
          <cell r="E446" t="str">
            <v>ساير حسابها و اسناد دريافتني</v>
          </cell>
          <cell r="F446" t="str">
            <v>ذخيره مطالبات مشكوك الوصول</v>
          </cell>
          <cell r="G446" t="str">
            <v>101341</v>
          </cell>
          <cell r="H446" t="str">
            <v>ذکرياذوقي</v>
          </cell>
          <cell r="P446" t="str">
            <v>600</v>
          </cell>
        </row>
        <row r="447">
          <cell r="A447">
            <v>6000</v>
          </cell>
          <cell r="B447" t="str">
            <v>114013101245</v>
          </cell>
          <cell r="C447" t="str">
            <v>114</v>
          </cell>
          <cell r="D447" t="str">
            <v>114013</v>
          </cell>
          <cell r="E447" t="str">
            <v>ساير حسابها و اسناد دريافتني</v>
          </cell>
          <cell r="F447" t="str">
            <v>ذخيره مطالبات مشكوك الوصول</v>
          </cell>
          <cell r="G447" t="str">
            <v>101245</v>
          </cell>
          <cell r="H447" t="str">
            <v>پارسي ساخت فن آور</v>
          </cell>
          <cell r="P447" t="str">
            <v>600</v>
          </cell>
        </row>
        <row r="448">
          <cell r="A448">
            <v>6000</v>
          </cell>
          <cell r="B448" t="str">
            <v>114013101208</v>
          </cell>
          <cell r="C448" t="str">
            <v>114</v>
          </cell>
          <cell r="D448" t="str">
            <v>114013</v>
          </cell>
          <cell r="E448" t="str">
            <v>ساير حسابها و اسناد دريافتني</v>
          </cell>
          <cell r="F448" t="str">
            <v>ذخيره مطالبات مشكوك الوصول</v>
          </cell>
          <cell r="G448" t="str">
            <v>101208</v>
          </cell>
          <cell r="H448" t="str">
            <v>شرکت پمپ ايران</v>
          </cell>
          <cell r="P448" t="str">
            <v>600</v>
          </cell>
        </row>
        <row r="449">
          <cell r="A449">
            <v>6000</v>
          </cell>
          <cell r="B449" t="str">
            <v>114013101215</v>
          </cell>
          <cell r="C449" t="str">
            <v>114</v>
          </cell>
          <cell r="D449" t="str">
            <v>114013</v>
          </cell>
          <cell r="E449" t="str">
            <v>ساير حسابها و اسناد دريافتني</v>
          </cell>
          <cell r="F449" t="str">
            <v>ذخيره مطالبات مشكوك الوصول</v>
          </cell>
          <cell r="G449" t="str">
            <v>101215</v>
          </cell>
          <cell r="H449" t="str">
            <v>آذر يدک</v>
          </cell>
          <cell r="P449" t="str">
            <v>600</v>
          </cell>
        </row>
        <row r="450">
          <cell r="A450">
            <v>6000</v>
          </cell>
          <cell r="B450" t="str">
            <v>114013101294</v>
          </cell>
          <cell r="C450" t="str">
            <v>114</v>
          </cell>
          <cell r="D450" t="str">
            <v>114013</v>
          </cell>
          <cell r="E450" t="str">
            <v>ساير حسابها و اسناد دريافتني</v>
          </cell>
          <cell r="F450" t="str">
            <v>ذخيره مطالبات مشكوك الوصول</v>
          </cell>
          <cell r="G450" t="str">
            <v>101294</v>
          </cell>
          <cell r="H450" t="str">
            <v>كارگاه غلامي</v>
          </cell>
          <cell r="P450" t="str">
            <v>600</v>
          </cell>
        </row>
        <row r="451">
          <cell r="A451">
            <v>6000</v>
          </cell>
          <cell r="B451" t="str">
            <v>114013101034</v>
          </cell>
          <cell r="C451" t="str">
            <v>114</v>
          </cell>
          <cell r="D451" t="str">
            <v>114013</v>
          </cell>
          <cell r="E451" t="str">
            <v>ساير حسابها و اسناد دريافتني</v>
          </cell>
          <cell r="F451" t="str">
            <v>ذخيره مطالبات مشكوك الوصول</v>
          </cell>
          <cell r="G451" t="str">
            <v>101034</v>
          </cell>
          <cell r="H451" t="str">
            <v>مگاموتور نمايندگي تبريز</v>
          </cell>
          <cell r="P451" t="str">
            <v>600</v>
          </cell>
        </row>
        <row r="452">
          <cell r="A452">
            <v>6000</v>
          </cell>
          <cell r="B452" t="str">
            <v>114013101351</v>
          </cell>
          <cell r="C452" t="str">
            <v>114</v>
          </cell>
          <cell r="D452" t="str">
            <v>114013</v>
          </cell>
          <cell r="E452" t="str">
            <v>ساير حسابها و اسناد دريافتني</v>
          </cell>
          <cell r="F452" t="str">
            <v>ذخيره مطالبات مشكوك الوصول</v>
          </cell>
          <cell r="G452" t="str">
            <v>101351</v>
          </cell>
          <cell r="H452" t="str">
            <v>حمل ونقل اطمينان آذرکاران</v>
          </cell>
          <cell r="P452" t="str">
            <v>600</v>
          </cell>
        </row>
        <row r="453">
          <cell r="A453">
            <v>6000</v>
          </cell>
          <cell r="B453" t="str">
            <v>114013101350</v>
          </cell>
          <cell r="C453" t="str">
            <v>114</v>
          </cell>
          <cell r="D453" t="str">
            <v>114013</v>
          </cell>
          <cell r="E453" t="str">
            <v>ساير حسابها و اسناد دريافتني</v>
          </cell>
          <cell r="F453" t="str">
            <v>ذخيره مطالبات مشكوك الوصول</v>
          </cell>
          <cell r="G453" t="str">
            <v>101350</v>
          </cell>
          <cell r="H453" t="str">
            <v>محمد چالپاپاق</v>
          </cell>
          <cell r="P453" t="str">
            <v>600</v>
          </cell>
        </row>
        <row r="454">
          <cell r="A454">
            <v>6000</v>
          </cell>
          <cell r="B454" t="str">
            <v>114013101240</v>
          </cell>
          <cell r="C454" t="str">
            <v>114</v>
          </cell>
          <cell r="D454" t="str">
            <v>114013</v>
          </cell>
          <cell r="E454" t="str">
            <v>ساير حسابها و اسناد دريافتني</v>
          </cell>
          <cell r="F454" t="str">
            <v>ذخيره مطالبات مشكوك الوصول</v>
          </cell>
          <cell r="G454" t="str">
            <v>101240</v>
          </cell>
          <cell r="H454" t="str">
            <v>هنر گستر آذر</v>
          </cell>
          <cell r="P454" t="str">
            <v>600</v>
          </cell>
        </row>
        <row r="455">
          <cell r="A455">
            <v>6000</v>
          </cell>
          <cell r="B455" t="str">
            <v>114013101558</v>
          </cell>
          <cell r="C455" t="str">
            <v>114</v>
          </cell>
          <cell r="D455" t="str">
            <v>114013</v>
          </cell>
          <cell r="E455" t="str">
            <v>ساير حسابها و اسناد دريافتني</v>
          </cell>
          <cell r="F455" t="str">
            <v>ذخيره مطالبات مشكوك الوصول</v>
          </cell>
          <cell r="G455" t="str">
            <v>101558</v>
          </cell>
          <cell r="H455" t="str">
            <v>صنايع قوطي تبريز</v>
          </cell>
          <cell r="P455" t="str">
            <v>600</v>
          </cell>
        </row>
        <row r="456">
          <cell r="A456">
            <v>6000</v>
          </cell>
          <cell r="B456" t="str">
            <v>114013101347</v>
          </cell>
          <cell r="C456" t="str">
            <v>114</v>
          </cell>
          <cell r="D456" t="str">
            <v>114013</v>
          </cell>
          <cell r="E456" t="str">
            <v>ساير حسابها و اسناد دريافتني</v>
          </cell>
          <cell r="F456" t="str">
            <v>ذخيره مطالبات مشكوك الوصول</v>
          </cell>
          <cell r="G456" t="str">
            <v>101347</v>
          </cell>
          <cell r="H456" t="str">
            <v>جواد فرجيان</v>
          </cell>
          <cell r="P456" t="str">
            <v>600</v>
          </cell>
        </row>
        <row r="457">
          <cell r="A457">
            <v>6100</v>
          </cell>
          <cell r="B457" t="str">
            <v>114014300197</v>
          </cell>
          <cell r="C457" t="str">
            <v>114</v>
          </cell>
          <cell r="D457" t="str">
            <v>114014</v>
          </cell>
          <cell r="E457" t="str">
            <v>ساير حسابها و اسناد دريافتني</v>
          </cell>
          <cell r="F457" t="str">
            <v>سهام خريداري شده  پرسنل</v>
          </cell>
          <cell r="G457" t="str">
            <v>300197</v>
          </cell>
          <cell r="H457" t="str">
            <v>عمراني عبدالناصر</v>
          </cell>
          <cell r="P457" t="str">
            <v>610</v>
          </cell>
        </row>
        <row r="458">
          <cell r="A458">
            <v>6100</v>
          </cell>
          <cell r="B458" t="str">
            <v>114014300235</v>
          </cell>
          <cell r="C458" t="str">
            <v>114</v>
          </cell>
          <cell r="D458" t="str">
            <v>114014</v>
          </cell>
          <cell r="E458" t="str">
            <v>ساير حسابها و اسناد دريافتني</v>
          </cell>
          <cell r="F458" t="str">
            <v>سهام خريداري شده  پرسنل</v>
          </cell>
          <cell r="G458" t="str">
            <v>300235</v>
          </cell>
          <cell r="H458" t="str">
            <v>حدادپوربدر محمدرضا</v>
          </cell>
          <cell r="P458" t="str">
            <v>610</v>
          </cell>
        </row>
        <row r="459">
          <cell r="A459">
            <v>6100</v>
          </cell>
          <cell r="B459" t="str">
            <v>114014300102</v>
          </cell>
          <cell r="C459" t="str">
            <v>114</v>
          </cell>
          <cell r="D459" t="str">
            <v>114014</v>
          </cell>
          <cell r="E459" t="str">
            <v>ساير حسابها و اسناد دريافتني</v>
          </cell>
          <cell r="F459" t="str">
            <v>سهام خريداري شده  پرسنل</v>
          </cell>
          <cell r="G459" t="str">
            <v>300102</v>
          </cell>
          <cell r="H459" t="str">
            <v>صفري آذر جعفر</v>
          </cell>
          <cell r="P459" t="str">
            <v>610</v>
          </cell>
        </row>
        <row r="460">
          <cell r="A460">
            <v>6100</v>
          </cell>
          <cell r="B460" t="str">
            <v>114014300107</v>
          </cell>
          <cell r="C460" t="str">
            <v>114</v>
          </cell>
          <cell r="D460" t="str">
            <v>114014</v>
          </cell>
          <cell r="E460" t="str">
            <v>ساير حسابها و اسناد دريافتني</v>
          </cell>
          <cell r="F460" t="str">
            <v>سهام خريداري شده  پرسنل</v>
          </cell>
          <cell r="G460" t="str">
            <v>300107</v>
          </cell>
          <cell r="H460" t="str">
            <v>روحي مهر سياوش</v>
          </cell>
          <cell r="P460" t="str">
            <v>610</v>
          </cell>
        </row>
        <row r="461">
          <cell r="A461">
            <v>6100</v>
          </cell>
          <cell r="B461" t="str">
            <v>114014300113</v>
          </cell>
          <cell r="C461" t="str">
            <v>114</v>
          </cell>
          <cell r="D461" t="str">
            <v>114014</v>
          </cell>
          <cell r="E461" t="str">
            <v>ساير حسابها و اسناد دريافتني</v>
          </cell>
          <cell r="F461" t="str">
            <v>سهام خريداري شده  پرسنل</v>
          </cell>
          <cell r="G461" t="str">
            <v>300113</v>
          </cell>
          <cell r="H461" t="str">
            <v>باغباني خضرلو منوچهر</v>
          </cell>
          <cell r="P461" t="str">
            <v>610</v>
          </cell>
        </row>
        <row r="462">
          <cell r="A462">
            <v>6100</v>
          </cell>
          <cell r="B462" t="str">
            <v>114014300202</v>
          </cell>
          <cell r="C462" t="str">
            <v>114</v>
          </cell>
          <cell r="D462" t="str">
            <v>114014</v>
          </cell>
          <cell r="E462" t="str">
            <v>ساير حسابها و اسناد دريافتني</v>
          </cell>
          <cell r="F462" t="str">
            <v>سهام خريداري شده  پرسنل</v>
          </cell>
          <cell r="G462" t="str">
            <v>300202</v>
          </cell>
          <cell r="H462" t="str">
            <v>لك جواد</v>
          </cell>
          <cell r="P462" t="str">
            <v>610</v>
          </cell>
        </row>
        <row r="463">
          <cell r="A463">
            <v>6100</v>
          </cell>
          <cell r="B463" t="str">
            <v>114014300057</v>
          </cell>
          <cell r="C463" t="str">
            <v>114</v>
          </cell>
          <cell r="D463" t="str">
            <v>114014</v>
          </cell>
          <cell r="E463" t="str">
            <v>ساير حسابها و اسناد دريافتني</v>
          </cell>
          <cell r="F463" t="str">
            <v>سهام خريداري شده  پرسنل</v>
          </cell>
          <cell r="G463" t="str">
            <v>300057</v>
          </cell>
          <cell r="H463" t="str">
            <v>سلطاني حميد</v>
          </cell>
          <cell r="P463" t="str">
            <v>610</v>
          </cell>
        </row>
        <row r="464">
          <cell r="A464">
            <v>6100</v>
          </cell>
          <cell r="B464" t="str">
            <v>114014300133</v>
          </cell>
          <cell r="C464" t="str">
            <v>114</v>
          </cell>
          <cell r="D464" t="str">
            <v>114014</v>
          </cell>
          <cell r="E464" t="str">
            <v>ساير حسابها و اسناد دريافتني</v>
          </cell>
          <cell r="F464" t="str">
            <v>سهام خريداري شده  پرسنل</v>
          </cell>
          <cell r="G464" t="str">
            <v>300133</v>
          </cell>
          <cell r="H464" t="str">
            <v>عليپور كمال</v>
          </cell>
          <cell r="P464" t="str">
            <v>610</v>
          </cell>
        </row>
        <row r="465">
          <cell r="A465">
            <v>6100</v>
          </cell>
          <cell r="B465" t="str">
            <v>114014300095</v>
          </cell>
          <cell r="C465" t="str">
            <v>114</v>
          </cell>
          <cell r="D465" t="str">
            <v>114014</v>
          </cell>
          <cell r="E465" t="str">
            <v>ساير حسابها و اسناد دريافتني</v>
          </cell>
          <cell r="F465" t="str">
            <v>سهام خريداري شده  پرسنل</v>
          </cell>
          <cell r="G465" t="str">
            <v>300095</v>
          </cell>
          <cell r="H465" t="str">
            <v>حسين پور فيضي محمد</v>
          </cell>
          <cell r="P465" t="str">
            <v>610</v>
          </cell>
        </row>
        <row r="466">
          <cell r="A466">
            <v>6100</v>
          </cell>
          <cell r="B466" t="str">
            <v>114014300077</v>
          </cell>
          <cell r="C466" t="str">
            <v>114</v>
          </cell>
          <cell r="D466" t="str">
            <v>114014</v>
          </cell>
          <cell r="E466" t="str">
            <v>ساير حسابها و اسناد دريافتني</v>
          </cell>
          <cell r="F466" t="str">
            <v>سهام خريداري شده  پرسنل</v>
          </cell>
          <cell r="G466" t="str">
            <v>300077</v>
          </cell>
          <cell r="H466" t="str">
            <v>واحديان وحيد</v>
          </cell>
          <cell r="P466" t="str">
            <v>610</v>
          </cell>
        </row>
        <row r="467">
          <cell r="A467">
            <v>6100</v>
          </cell>
          <cell r="B467" t="str">
            <v>114014300134</v>
          </cell>
          <cell r="C467" t="str">
            <v>114</v>
          </cell>
          <cell r="D467" t="str">
            <v>114014</v>
          </cell>
          <cell r="E467" t="str">
            <v>ساير حسابها و اسناد دريافتني</v>
          </cell>
          <cell r="F467" t="str">
            <v>سهام خريداري شده  پرسنل</v>
          </cell>
          <cell r="G467" t="str">
            <v>300134</v>
          </cell>
          <cell r="H467" t="str">
            <v>نكوئي فائق</v>
          </cell>
          <cell r="P467" t="str">
            <v>610</v>
          </cell>
        </row>
        <row r="468">
          <cell r="A468">
            <v>6100</v>
          </cell>
          <cell r="B468" t="str">
            <v>114014300237</v>
          </cell>
          <cell r="C468" t="str">
            <v>114</v>
          </cell>
          <cell r="D468" t="str">
            <v>114014</v>
          </cell>
          <cell r="E468" t="str">
            <v>ساير حسابها و اسناد دريافتني</v>
          </cell>
          <cell r="F468" t="str">
            <v>سهام خريداري شده  پرسنل</v>
          </cell>
          <cell r="G468" t="str">
            <v>300237</v>
          </cell>
          <cell r="H468" t="str">
            <v>رمضاني فريد مريم</v>
          </cell>
          <cell r="P468" t="str">
            <v>610</v>
          </cell>
        </row>
        <row r="469">
          <cell r="A469">
            <v>6100</v>
          </cell>
          <cell r="B469" t="str">
            <v>114014300213</v>
          </cell>
          <cell r="C469" t="str">
            <v>114</v>
          </cell>
          <cell r="D469" t="str">
            <v>114014</v>
          </cell>
          <cell r="E469" t="str">
            <v>ساير حسابها و اسناد دريافتني</v>
          </cell>
          <cell r="F469" t="str">
            <v>سهام خريداري شده  پرسنل</v>
          </cell>
          <cell r="G469" t="str">
            <v>300213</v>
          </cell>
          <cell r="H469" t="str">
            <v>وطني رضا</v>
          </cell>
          <cell r="P469" t="str">
            <v>610</v>
          </cell>
        </row>
        <row r="470">
          <cell r="A470">
            <v>6100</v>
          </cell>
          <cell r="B470" t="str">
            <v>114014300054</v>
          </cell>
          <cell r="C470" t="str">
            <v>114</v>
          </cell>
          <cell r="D470" t="str">
            <v>114014</v>
          </cell>
          <cell r="E470" t="str">
            <v>ساير حسابها و اسناد دريافتني</v>
          </cell>
          <cell r="F470" t="str">
            <v>سهام خريداري شده  پرسنل</v>
          </cell>
          <cell r="G470" t="str">
            <v>300054</v>
          </cell>
          <cell r="H470" t="str">
            <v>اميرحقيان يعقوب</v>
          </cell>
          <cell r="P470" t="str">
            <v>610</v>
          </cell>
        </row>
        <row r="471">
          <cell r="A471">
            <v>6100</v>
          </cell>
          <cell r="B471" t="str">
            <v>114014300263</v>
          </cell>
          <cell r="C471" t="str">
            <v>114</v>
          </cell>
          <cell r="D471" t="str">
            <v>114014</v>
          </cell>
          <cell r="E471" t="str">
            <v>ساير حسابها و اسناد دريافتني</v>
          </cell>
          <cell r="F471" t="str">
            <v>سهام خريداري شده  پرسنل</v>
          </cell>
          <cell r="G471" t="str">
            <v>300263</v>
          </cell>
          <cell r="H471" t="str">
            <v>خدائي محمودي رضا</v>
          </cell>
          <cell r="P471" t="str">
            <v>610</v>
          </cell>
        </row>
        <row r="472">
          <cell r="A472">
            <v>6100</v>
          </cell>
          <cell r="B472" t="str">
            <v>114014300072</v>
          </cell>
          <cell r="C472" t="str">
            <v>114</v>
          </cell>
          <cell r="D472" t="str">
            <v>114014</v>
          </cell>
          <cell r="E472" t="str">
            <v>ساير حسابها و اسناد دريافتني</v>
          </cell>
          <cell r="F472" t="str">
            <v>سهام خريداري شده  پرسنل</v>
          </cell>
          <cell r="G472" t="str">
            <v>300072</v>
          </cell>
          <cell r="H472" t="str">
            <v>داوري مجد محمدرضا</v>
          </cell>
          <cell r="P472" t="str">
            <v>610</v>
          </cell>
        </row>
        <row r="473">
          <cell r="A473">
            <v>6100</v>
          </cell>
          <cell r="B473" t="str">
            <v>114014300092</v>
          </cell>
          <cell r="C473" t="str">
            <v>114</v>
          </cell>
          <cell r="D473" t="str">
            <v>114014</v>
          </cell>
          <cell r="E473" t="str">
            <v>ساير حسابها و اسناد دريافتني</v>
          </cell>
          <cell r="F473" t="str">
            <v>سهام خريداري شده  پرسنل</v>
          </cell>
          <cell r="G473" t="str">
            <v>300092</v>
          </cell>
          <cell r="H473" t="str">
            <v>كولاب محمدحسين</v>
          </cell>
          <cell r="P473" t="str">
            <v>610</v>
          </cell>
        </row>
        <row r="474">
          <cell r="A474">
            <v>6100</v>
          </cell>
          <cell r="B474" t="str">
            <v>114014300063</v>
          </cell>
          <cell r="C474" t="str">
            <v>114</v>
          </cell>
          <cell r="D474" t="str">
            <v>114014</v>
          </cell>
          <cell r="E474" t="str">
            <v>ساير حسابها و اسناد دريافتني</v>
          </cell>
          <cell r="F474" t="str">
            <v>سهام خريداري شده  پرسنل</v>
          </cell>
          <cell r="G474" t="str">
            <v>300063</v>
          </cell>
          <cell r="H474" t="str">
            <v>ايرادي ميرداود</v>
          </cell>
          <cell r="P474" t="str">
            <v>610</v>
          </cell>
        </row>
        <row r="475">
          <cell r="A475">
            <v>6100</v>
          </cell>
          <cell r="B475" t="str">
            <v>114014300071</v>
          </cell>
          <cell r="C475" t="str">
            <v>114</v>
          </cell>
          <cell r="D475" t="str">
            <v>114014</v>
          </cell>
          <cell r="E475" t="str">
            <v>ساير حسابها و اسناد دريافتني</v>
          </cell>
          <cell r="F475" t="str">
            <v>سهام خريداري شده  پرسنل</v>
          </cell>
          <cell r="G475" t="str">
            <v>300071</v>
          </cell>
          <cell r="H475" t="str">
            <v>ضياء سرابي اكبر</v>
          </cell>
          <cell r="P475" t="str">
            <v>610</v>
          </cell>
        </row>
        <row r="476">
          <cell r="A476">
            <v>6100</v>
          </cell>
          <cell r="B476" t="str">
            <v>114014300075</v>
          </cell>
          <cell r="C476" t="str">
            <v>114</v>
          </cell>
          <cell r="D476" t="str">
            <v>114014</v>
          </cell>
          <cell r="E476" t="str">
            <v>ساير حسابها و اسناد دريافتني</v>
          </cell>
          <cell r="F476" t="str">
            <v>سهام خريداري شده  پرسنل</v>
          </cell>
          <cell r="G476" t="str">
            <v>300075</v>
          </cell>
          <cell r="H476" t="str">
            <v>نظامي سقين سرا يوسف</v>
          </cell>
          <cell r="P476" t="str">
            <v>610</v>
          </cell>
        </row>
        <row r="477">
          <cell r="A477">
            <v>6100</v>
          </cell>
          <cell r="B477" t="str">
            <v>114014300145</v>
          </cell>
          <cell r="C477" t="str">
            <v>114</v>
          </cell>
          <cell r="D477" t="str">
            <v>114014</v>
          </cell>
          <cell r="E477" t="str">
            <v>ساير حسابها و اسناد دريافتني</v>
          </cell>
          <cell r="F477" t="str">
            <v>سهام خريداري شده  پرسنل</v>
          </cell>
          <cell r="G477" t="str">
            <v>300145</v>
          </cell>
          <cell r="H477" t="str">
            <v>طريقت نيا يعقوب</v>
          </cell>
          <cell r="P477" t="str">
            <v>610</v>
          </cell>
        </row>
        <row r="478">
          <cell r="A478">
            <v>6100</v>
          </cell>
          <cell r="B478" t="str">
            <v>114014300068</v>
          </cell>
          <cell r="C478" t="str">
            <v>114</v>
          </cell>
          <cell r="D478" t="str">
            <v>114014</v>
          </cell>
          <cell r="E478" t="str">
            <v>ساير حسابها و اسناد دريافتني</v>
          </cell>
          <cell r="F478" t="str">
            <v>سهام خريداري شده  پرسنل</v>
          </cell>
          <cell r="G478" t="str">
            <v>300068</v>
          </cell>
          <cell r="H478" t="str">
            <v>صادق زاده سيد محمود</v>
          </cell>
          <cell r="P478" t="str">
            <v>610</v>
          </cell>
        </row>
        <row r="479">
          <cell r="A479">
            <v>6100</v>
          </cell>
          <cell r="B479" t="str">
            <v>114014300020</v>
          </cell>
          <cell r="C479" t="str">
            <v>114</v>
          </cell>
          <cell r="D479" t="str">
            <v>114014</v>
          </cell>
          <cell r="E479" t="str">
            <v>ساير حسابها و اسناد دريافتني</v>
          </cell>
          <cell r="F479" t="str">
            <v>سهام خريداري شده  پرسنل</v>
          </cell>
          <cell r="G479" t="str">
            <v>300020</v>
          </cell>
          <cell r="H479" t="str">
            <v>نورپورينگجه جعفر</v>
          </cell>
          <cell r="P479" t="str">
            <v>610</v>
          </cell>
        </row>
        <row r="480">
          <cell r="A480">
            <v>6100</v>
          </cell>
          <cell r="B480" t="str">
            <v>114014300080</v>
          </cell>
          <cell r="C480" t="str">
            <v>114</v>
          </cell>
          <cell r="D480" t="str">
            <v>114014</v>
          </cell>
          <cell r="E480" t="str">
            <v>ساير حسابها و اسناد دريافتني</v>
          </cell>
          <cell r="F480" t="str">
            <v>سهام خريداري شده  پرسنل</v>
          </cell>
          <cell r="G480" t="str">
            <v>300080</v>
          </cell>
          <cell r="H480" t="str">
            <v>ابراهيمي مهر آور رحيم</v>
          </cell>
          <cell r="P480" t="str">
            <v>610</v>
          </cell>
        </row>
        <row r="481">
          <cell r="A481">
            <v>6100</v>
          </cell>
          <cell r="B481" t="str">
            <v>114014300070</v>
          </cell>
          <cell r="C481" t="str">
            <v>114</v>
          </cell>
          <cell r="D481" t="str">
            <v>114014</v>
          </cell>
          <cell r="E481" t="str">
            <v>ساير حسابها و اسناد دريافتني</v>
          </cell>
          <cell r="F481" t="str">
            <v>سهام خريداري شده  پرسنل</v>
          </cell>
          <cell r="G481" t="str">
            <v>300070</v>
          </cell>
          <cell r="H481" t="str">
            <v>فريدي نسب كريم</v>
          </cell>
          <cell r="P481" t="str">
            <v>610</v>
          </cell>
        </row>
        <row r="482">
          <cell r="A482">
            <v>6100</v>
          </cell>
          <cell r="B482" t="str">
            <v>114014300129</v>
          </cell>
          <cell r="C482" t="str">
            <v>114</v>
          </cell>
          <cell r="D482" t="str">
            <v>114014</v>
          </cell>
          <cell r="E482" t="str">
            <v>ساير حسابها و اسناد دريافتني</v>
          </cell>
          <cell r="F482" t="str">
            <v>سهام خريداري شده  پرسنل</v>
          </cell>
          <cell r="G482" t="str">
            <v>300129</v>
          </cell>
          <cell r="H482" t="str">
            <v>بهاري ناصر</v>
          </cell>
          <cell r="P482" t="str">
            <v>610</v>
          </cell>
        </row>
        <row r="483">
          <cell r="A483">
            <v>6100</v>
          </cell>
          <cell r="B483" t="str">
            <v>114014300136</v>
          </cell>
          <cell r="C483" t="str">
            <v>114</v>
          </cell>
          <cell r="D483" t="str">
            <v>114014</v>
          </cell>
          <cell r="E483" t="str">
            <v>ساير حسابها و اسناد دريافتني</v>
          </cell>
          <cell r="F483" t="str">
            <v>سهام خريداري شده  پرسنل</v>
          </cell>
          <cell r="G483" t="str">
            <v>300136</v>
          </cell>
          <cell r="H483" t="str">
            <v>تقي پور كهاني محمدرضا</v>
          </cell>
          <cell r="P483" t="str">
            <v>610</v>
          </cell>
        </row>
        <row r="484">
          <cell r="A484">
            <v>6100</v>
          </cell>
          <cell r="B484" t="str">
            <v>114014300074</v>
          </cell>
          <cell r="C484" t="str">
            <v>114</v>
          </cell>
          <cell r="D484" t="str">
            <v>114014</v>
          </cell>
          <cell r="E484" t="str">
            <v>ساير حسابها و اسناد دريافتني</v>
          </cell>
          <cell r="F484" t="str">
            <v>سهام خريداري شده  پرسنل</v>
          </cell>
          <cell r="G484" t="str">
            <v>300074</v>
          </cell>
          <cell r="H484" t="str">
            <v>ميرزا عليزاده پهر آباد فريبا</v>
          </cell>
          <cell r="P484" t="str">
            <v>610</v>
          </cell>
        </row>
        <row r="485">
          <cell r="A485">
            <v>6100</v>
          </cell>
          <cell r="B485" t="str">
            <v>114014300126</v>
          </cell>
          <cell r="C485" t="str">
            <v>114</v>
          </cell>
          <cell r="D485" t="str">
            <v>114014</v>
          </cell>
          <cell r="E485" t="str">
            <v>ساير حسابها و اسناد دريافتني</v>
          </cell>
          <cell r="F485" t="str">
            <v>سهام خريداري شده  پرسنل</v>
          </cell>
          <cell r="G485" t="str">
            <v>300126</v>
          </cell>
          <cell r="H485" t="str">
            <v>جهاني رحيم</v>
          </cell>
          <cell r="P485" t="str">
            <v>610</v>
          </cell>
        </row>
        <row r="486">
          <cell r="A486">
            <v>6100</v>
          </cell>
          <cell r="B486" t="str">
            <v>114014300062</v>
          </cell>
          <cell r="C486" t="str">
            <v>114</v>
          </cell>
          <cell r="D486" t="str">
            <v>114014</v>
          </cell>
          <cell r="E486" t="str">
            <v>ساير حسابها و اسناد دريافتني</v>
          </cell>
          <cell r="F486" t="str">
            <v>سهام خريداري شده  پرسنل</v>
          </cell>
          <cell r="G486" t="str">
            <v>300062</v>
          </cell>
          <cell r="H486" t="str">
            <v>شاه رسالي صالح</v>
          </cell>
          <cell r="P486" t="str">
            <v>610</v>
          </cell>
        </row>
        <row r="487">
          <cell r="A487">
            <v>6100</v>
          </cell>
          <cell r="B487" t="str">
            <v>114014300055</v>
          </cell>
          <cell r="C487" t="str">
            <v>114</v>
          </cell>
          <cell r="D487" t="str">
            <v>114014</v>
          </cell>
          <cell r="E487" t="str">
            <v>ساير حسابها و اسناد دريافتني</v>
          </cell>
          <cell r="F487" t="str">
            <v>سهام خريداري شده  پرسنل</v>
          </cell>
          <cell r="G487" t="str">
            <v>300055</v>
          </cell>
          <cell r="H487" t="str">
            <v>نبوي علمداري شاپور</v>
          </cell>
          <cell r="P487" t="str">
            <v>610</v>
          </cell>
        </row>
        <row r="488">
          <cell r="A488">
            <v>6100</v>
          </cell>
          <cell r="B488" t="str">
            <v>114014300149</v>
          </cell>
          <cell r="C488" t="str">
            <v>114</v>
          </cell>
          <cell r="D488" t="str">
            <v>114014</v>
          </cell>
          <cell r="E488" t="str">
            <v>ساير حسابها و اسناد دريافتني</v>
          </cell>
          <cell r="F488" t="str">
            <v>سهام خريداري شده  پرسنل</v>
          </cell>
          <cell r="G488" t="str">
            <v>300149</v>
          </cell>
          <cell r="H488" t="str">
            <v>مردان پور دامن آباد خسرو</v>
          </cell>
          <cell r="P488" t="str">
            <v>610</v>
          </cell>
        </row>
        <row r="489">
          <cell r="A489">
            <v>6100</v>
          </cell>
          <cell r="B489" t="str">
            <v>114014300050</v>
          </cell>
          <cell r="C489" t="str">
            <v>114</v>
          </cell>
          <cell r="D489" t="str">
            <v>114014</v>
          </cell>
          <cell r="E489" t="str">
            <v>ساير حسابها و اسناد دريافتني</v>
          </cell>
          <cell r="F489" t="str">
            <v>سهام خريداري شده  پرسنل</v>
          </cell>
          <cell r="G489" t="str">
            <v>300050</v>
          </cell>
          <cell r="H489" t="str">
            <v>شاهد قراملكي علي</v>
          </cell>
          <cell r="P489" t="str">
            <v>610</v>
          </cell>
        </row>
        <row r="490">
          <cell r="A490">
            <v>6100</v>
          </cell>
          <cell r="B490" t="str">
            <v>114014300069</v>
          </cell>
          <cell r="C490" t="str">
            <v>114</v>
          </cell>
          <cell r="D490" t="str">
            <v>114014</v>
          </cell>
          <cell r="E490" t="str">
            <v>ساير حسابها و اسناد دريافتني</v>
          </cell>
          <cell r="F490" t="str">
            <v>سهام خريداري شده  پرسنل</v>
          </cell>
          <cell r="G490" t="str">
            <v>300069</v>
          </cell>
          <cell r="H490" t="str">
            <v>دلمقاني زاده عليرضا</v>
          </cell>
          <cell r="P490" t="str">
            <v>610</v>
          </cell>
        </row>
        <row r="491">
          <cell r="A491">
            <v>6100</v>
          </cell>
          <cell r="B491" t="str">
            <v>114014300128</v>
          </cell>
          <cell r="C491" t="str">
            <v>114</v>
          </cell>
          <cell r="D491" t="str">
            <v>114014</v>
          </cell>
          <cell r="E491" t="str">
            <v>ساير حسابها و اسناد دريافتني</v>
          </cell>
          <cell r="F491" t="str">
            <v>سهام خريداري شده  پرسنل</v>
          </cell>
          <cell r="G491" t="str">
            <v>300128</v>
          </cell>
          <cell r="H491" t="str">
            <v>محمدباقري لاهوت كريم</v>
          </cell>
          <cell r="P491" t="str">
            <v>610</v>
          </cell>
        </row>
        <row r="492">
          <cell r="A492">
            <v>6100</v>
          </cell>
          <cell r="B492" t="str">
            <v>114014300204</v>
          </cell>
          <cell r="C492" t="str">
            <v>114</v>
          </cell>
          <cell r="D492" t="str">
            <v>114014</v>
          </cell>
          <cell r="E492" t="str">
            <v>ساير حسابها و اسناد دريافتني</v>
          </cell>
          <cell r="F492" t="str">
            <v>سهام خريداري شده  پرسنل</v>
          </cell>
          <cell r="G492" t="str">
            <v>300204</v>
          </cell>
          <cell r="H492" t="str">
            <v>قازانچائي جواد</v>
          </cell>
          <cell r="P492" t="str">
            <v>610</v>
          </cell>
        </row>
        <row r="493">
          <cell r="A493">
            <v>6100</v>
          </cell>
          <cell r="B493" t="str">
            <v>114014300253</v>
          </cell>
          <cell r="C493" t="str">
            <v>114</v>
          </cell>
          <cell r="D493" t="str">
            <v>114014</v>
          </cell>
          <cell r="E493" t="str">
            <v>ساير حسابها و اسناد دريافتني</v>
          </cell>
          <cell r="F493" t="str">
            <v>سهام خريداري شده  پرسنل</v>
          </cell>
          <cell r="G493" t="str">
            <v>300253</v>
          </cell>
          <cell r="H493" t="str">
            <v>جعفريان حسن</v>
          </cell>
          <cell r="P493" t="str">
            <v>610</v>
          </cell>
        </row>
        <row r="494">
          <cell r="A494">
            <v>6100</v>
          </cell>
          <cell r="B494" t="str">
            <v>114014300131</v>
          </cell>
          <cell r="C494" t="str">
            <v>114</v>
          </cell>
          <cell r="D494" t="str">
            <v>114014</v>
          </cell>
          <cell r="E494" t="str">
            <v>ساير حسابها و اسناد دريافتني</v>
          </cell>
          <cell r="F494" t="str">
            <v>سهام خريداري شده  پرسنل</v>
          </cell>
          <cell r="G494" t="str">
            <v>300131</v>
          </cell>
          <cell r="H494" t="str">
            <v>شكوهي علي</v>
          </cell>
          <cell r="P494" t="str">
            <v>610</v>
          </cell>
        </row>
        <row r="495">
          <cell r="A495">
            <v>6100</v>
          </cell>
          <cell r="B495" t="str">
            <v>114014300125</v>
          </cell>
          <cell r="C495" t="str">
            <v>114</v>
          </cell>
          <cell r="D495" t="str">
            <v>114014</v>
          </cell>
          <cell r="E495" t="str">
            <v>ساير حسابها و اسناد دريافتني</v>
          </cell>
          <cell r="F495" t="str">
            <v>سهام خريداري شده  پرسنل</v>
          </cell>
          <cell r="G495" t="str">
            <v>300125</v>
          </cell>
          <cell r="H495" t="str">
            <v>سلطاني حسين</v>
          </cell>
          <cell r="P495" t="str">
            <v>610</v>
          </cell>
        </row>
        <row r="496">
          <cell r="A496">
            <v>6100</v>
          </cell>
          <cell r="B496" t="str">
            <v>114014300137</v>
          </cell>
          <cell r="C496" t="str">
            <v>114</v>
          </cell>
          <cell r="D496" t="str">
            <v>114014</v>
          </cell>
          <cell r="E496" t="str">
            <v>ساير حسابها و اسناد دريافتني</v>
          </cell>
          <cell r="F496" t="str">
            <v>سهام خريداري شده  پرسنل</v>
          </cell>
          <cell r="G496" t="str">
            <v>300137</v>
          </cell>
          <cell r="H496" t="str">
            <v>ستاري ميرهاشم</v>
          </cell>
          <cell r="P496" t="str">
            <v>610</v>
          </cell>
        </row>
        <row r="497">
          <cell r="A497">
            <v>6100</v>
          </cell>
          <cell r="B497" t="str">
            <v>114014300148</v>
          </cell>
          <cell r="C497" t="str">
            <v>114</v>
          </cell>
          <cell r="D497" t="str">
            <v>114014</v>
          </cell>
          <cell r="E497" t="str">
            <v>ساير حسابها و اسناد دريافتني</v>
          </cell>
          <cell r="F497" t="str">
            <v>سهام خريداري شده  پرسنل</v>
          </cell>
          <cell r="G497" t="str">
            <v>300148</v>
          </cell>
          <cell r="H497" t="str">
            <v>شفيعي عنصرودي داريوش</v>
          </cell>
          <cell r="P497" t="str">
            <v>610</v>
          </cell>
        </row>
        <row r="498">
          <cell r="A498">
            <v>6100</v>
          </cell>
          <cell r="B498" t="str">
            <v>114014300160</v>
          </cell>
          <cell r="C498" t="str">
            <v>114</v>
          </cell>
          <cell r="D498" t="str">
            <v>114014</v>
          </cell>
          <cell r="E498" t="str">
            <v>ساير حسابها و اسناد دريافتني</v>
          </cell>
          <cell r="F498" t="str">
            <v>سهام خريداري شده  پرسنل</v>
          </cell>
          <cell r="G498" t="str">
            <v>300160</v>
          </cell>
          <cell r="H498" t="str">
            <v>عالم وحيد</v>
          </cell>
          <cell r="P498" t="str">
            <v>610</v>
          </cell>
        </row>
        <row r="499">
          <cell r="A499">
            <v>6100</v>
          </cell>
          <cell r="B499" t="str">
            <v>114014300147</v>
          </cell>
          <cell r="C499" t="str">
            <v>114</v>
          </cell>
          <cell r="D499" t="str">
            <v>114014</v>
          </cell>
          <cell r="E499" t="str">
            <v>ساير حسابها و اسناد دريافتني</v>
          </cell>
          <cell r="F499" t="str">
            <v>سهام خريداري شده  پرسنل</v>
          </cell>
          <cell r="G499" t="str">
            <v>300147</v>
          </cell>
          <cell r="H499" t="str">
            <v>فرشباف عبهري يوسف</v>
          </cell>
          <cell r="P499" t="str">
            <v>610</v>
          </cell>
        </row>
        <row r="500">
          <cell r="A500">
            <v>6100</v>
          </cell>
          <cell r="B500" t="str">
            <v>114014300157</v>
          </cell>
          <cell r="C500" t="str">
            <v>114</v>
          </cell>
          <cell r="D500" t="str">
            <v>114014</v>
          </cell>
          <cell r="E500" t="str">
            <v>ساير حسابها و اسناد دريافتني</v>
          </cell>
          <cell r="F500" t="str">
            <v>سهام خريداري شده  پرسنل</v>
          </cell>
          <cell r="G500" t="str">
            <v>300157</v>
          </cell>
          <cell r="H500" t="str">
            <v>معصومي خدايار</v>
          </cell>
          <cell r="P500" t="str">
            <v>610</v>
          </cell>
        </row>
        <row r="501">
          <cell r="A501">
            <v>6100</v>
          </cell>
          <cell r="B501" t="str">
            <v>114014300051</v>
          </cell>
          <cell r="C501" t="str">
            <v>114</v>
          </cell>
          <cell r="D501" t="str">
            <v>114014</v>
          </cell>
          <cell r="E501" t="str">
            <v>ساير حسابها و اسناد دريافتني</v>
          </cell>
          <cell r="F501" t="str">
            <v>سهام خريداري شده  پرسنل</v>
          </cell>
          <cell r="G501" t="str">
            <v>300051</v>
          </cell>
          <cell r="H501" t="str">
            <v>فتحي نصرت</v>
          </cell>
          <cell r="P501" t="str">
            <v>610</v>
          </cell>
        </row>
        <row r="502">
          <cell r="A502">
            <v>6100</v>
          </cell>
          <cell r="B502" t="str">
            <v>114014300110</v>
          </cell>
          <cell r="C502" t="str">
            <v>114</v>
          </cell>
          <cell r="D502" t="str">
            <v>114014</v>
          </cell>
          <cell r="E502" t="str">
            <v>ساير حسابها و اسناد دريافتني</v>
          </cell>
          <cell r="F502" t="str">
            <v>سهام خريداري شده  پرسنل</v>
          </cell>
          <cell r="G502" t="str">
            <v>300110</v>
          </cell>
          <cell r="H502" t="str">
            <v>فروغي زهرا</v>
          </cell>
          <cell r="P502" t="str">
            <v>610</v>
          </cell>
        </row>
        <row r="503">
          <cell r="A503">
            <v>6100</v>
          </cell>
          <cell r="B503" t="str">
            <v>114014300124</v>
          </cell>
          <cell r="C503" t="str">
            <v>114</v>
          </cell>
          <cell r="D503" t="str">
            <v>114014</v>
          </cell>
          <cell r="E503" t="str">
            <v>ساير حسابها و اسناد دريافتني</v>
          </cell>
          <cell r="F503" t="str">
            <v>سهام خريداري شده  پرسنل</v>
          </cell>
          <cell r="G503" t="str">
            <v>300124</v>
          </cell>
          <cell r="H503" t="str">
            <v>محب حق رحيم</v>
          </cell>
          <cell r="P503" t="str">
            <v>610</v>
          </cell>
        </row>
        <row r="504">
          <cell r="A504">
            <v>6100</v>
          </cell>
          <cell r="B504" t="str">
            <v>114014300165</v>
          </cell>
          <cell r="C504" t="str">
            <v>114</v>
          </cell>
          <cell r="D504" t="str">
            <v>114014</v>
          </cell>
          <cell r="E504" t="str">
            <v>ساير حسابها و اسناد دريافتني</v>
          </cell>
          <cell r="F504" t="str">
            <v>سهام خريداري شده  پرسنل</v>
          </cell>
          <cell r="G504" t="str">
            <v>300165</v>
          </cell>
          <cell r="H504" t="str">
            <v>تهم بهنام</v>
          </cell>
          <cell r="P504" t="str">
            <v>610</v>
          </cell>
        </row>
        <row r="505">
          <cell r="A505">
            <v>6100</v>
          </cell>
          <cell r="B505" t="str">
            <v>114014300171</v>
          </cell>
          <cell r="C505" t="str">
            <v>114</v>
          </cell>
          <cell r="D505" t="str">
            <v>114014</v>
          </cell>
          <cell r="E505" t="str">
            <v>ساير حسابها و اسناد دريافتني</v>
          </cell>
          <cell r="F505" t="str">
            <v>سهام خريداري شده  پرسنل</v>
          </cell>
          <cell r="G505" t="str">
            <v>300171</v>
          </cell>
          <cell r="H505" t="str">
            <v>اميرحقيان سعيد</v>
          </cell>
          <cell r="P505" t="str">
            <v>610</v>
          </cell>
        </row>
        <row r="506">
          <cell r="A506">
            <v>6100</v>
          </cell>
          <cell r="B506" t="str">
            <v>114014300170</v>
          </cell>
          <cell r="C506" t="str">
            <v>114</v>
          </cell>
          <cell r="D506" t="str">
            <v>114014</v>
          </cell>
          <cell r="E506" t="str">
            <v>ساير حسابها و اسناد دريافتني</v>
          </cell>
          <cell r="F506" t="str">
            <v>سهام خريداري شده  پرسنل</v>
          </cell>
          <cell r="G506" t="str">
            <v>300170</v>
          </cell>
          <cell r="H506" t="str">
            <v>فتحي سياوش</v>
          </cell>
          <cell r="P506" t="str">
            <v>610</v>
          </cell>
        </row>
        <row r="507">
          <cell r="A507">
            <v>6100</v>
          </cell>
          <cell r="B507" t="str">
            <v>114014300067</v>
          </cell>
          <cell r="C507" t="str">
            <v>114</v>
          </cell>
          <cell r="D507" t="str">
            <v>114014</v>
          </cell>
          <cell r="E507" t="str">
            <v>ساير حسابها و اسناد دريافتني</v>
          </cell>
          <cell r="F507" t="str">
            <v>سهام خريداري شده  پرسنل</v>
          </cell>
          <cell r="G507" t="str">
            <v>300067</v>
          </cell>
          <cell r="H507" t="str">
            <v>صباغي جديد حسن</v>
          </cell>
          <cell r="P507" t="str">
            <v>610</v>
          </cell>
        </row>
        <row r="508">
          <cell r="A508">
            <v>6100</v>
          </cell>
          <cell r="B508" t="str">
            <v>114014300182</v>
          </cell>
          <cell r="C508" t="str">
            <v>114</v>
          </cell>
          <cell r="D508" t="str">
            <v>114014</v>
          </cell>
          <cell r="E508" t="str">
            <v>ساير حسابها و اسناد دريافتني</v>
          </cell>
          <cell r="F508" t="str">
            <v>سهام خريداري شده  پرسنل</v>
          </cell>
          <cell r="G508" t="str">
            <v>300182</v>
          </cell>
          <cell r="H508" t="str">
            <v>اصلاني مقدم علي</v>
          </cell>
          <cell r="P508" t="str">
            <v>610</v>
          </cell>
        </row>
        <row r="509">
          <cell r="A509">
            <v>6100</v>
          </cell>
          <cell r="B509" t="str">
            <v>114014300153</v>
          </cell>
          <cell r="C509" t="str">
            <v>114</v>
          </cell>
          <cell r="D509" t="str">
            <v>114014</v>
          </cell>
          <cell r="E509" t="str">
            <v>ساير حسابها و اسناد دريافتني</v>
          </cell>
          <cell r="F509" t="str">
            <v>سهام خريداري شده  پرسنل</v>
          </cell>
          <cell r="G509" t="str">
            <v>300153</v>
          </cell>
          <cell r="H509" t="str">
            <v>محمدپور مهدوي احمدرضا</v>
          </cell>
          <cell r="P509" t="str">
            <v>610</v>
          </cell>
        </row>
        <row r="510">
          <cell r="A510">
            <v>6100</v>
          </cell>
          <cell r="B510" t="str">
            <v>114014300187</v>
          </cell>
          <cell r="C510" t="str">
            <v>114</v>
          </cell>
          <cell r="D510" t="str">
            <v>114014</v>
          </cell>
          <cell r="E510" t="str">
            <v>ساير حسابها و اسناد دريافتني</v>
          </cell>
          <cell r="F510" t="str">
            <v>سهام خريداري شده  پرسنل</v>
          </cell>
          <cell r="G510" t="str">
            <v>300187</v>
          </cell>
          <cell r="H510" t="str">
            <v>حاجي حيدري ممقاني مهدي</v>
          </cell>
          <cell r="P510" t="str">
            <v>610</v>
          </cell>
        </row>
        <row r="511">
          <cell r="A511">
            <v>6100</v>
          </cell>
          <cell r="B511" t="str">
            <v>114014300248</v>
          </cell>
          <cell r="C511" t="str">
            <v>114</v>
          </cell>
          <cell r="D511" t="str">
            <v>114014</v>
          </cell>
          <cell r="E511" t="str">
            <v>ساير حسابها و اسناد دريافتني</v>
          </cell>
          <cell r="F511" t="str">
            <v>سهام خريداري شده  پرسنل</v>
          </cell>
          <cell r="G511" t="str">
            <v>300248</v>
          </cell>
          <cell r="H511" t="str">
            <v>واحدي باويل محمدحسين</v>
          </cell>
          <cell r="P511" t="str">
            <v>610</v>
          </cell>
        </row>
        <row r="512">
          <cell r="A512">
            <v>6100</v>
          </cell>
          <cell r="B512" t="str">
            <v>114014300168</v>
          </cell>
          <cell r="C512" t="str">
            <v>114</v>
          </cell>
          <cell r="D512" t="str">
            <v>114014</v>
          </cell>
          <cell r="E512" t="str">
            <v>ساير حسابها و اسناد دريافتني</v>
          </cell>
          <cell r="F512" t="str">
            <v>سهام خريداري شده  پرسنل</v>
          </cell>
          <cell r="G512" t="str">
            <v>300168</v>
          </cell>
          <cell r="H512" t="str">
            <v>بابكان ياشار</v>
          </cell>
          <cell r="P512" t="str">
            <v>610</v>
          </cell>
        </row>
        <row r="513">
          <cell r="A513">
            <v>6100</v>
          </cell>
          <cell r="B513" t="str">
            <v>114014300169</v>
          </cell>
          <cell r="C513" t="str">
            <v>114</v>
          </cell>
          <cell r="D513" t="str">
            <v>114014</v>
          </cell>
          <cell r="E513" t="str">
            <v>ساير حسابها و اسناد دريافتني</v>
          </cell>
          <cell r="F513" t="str">
            <v>سهام خريداري شده  پرسنل</v>
          </cell>
          <cell r="G513" t="str">
            <v>300169</v>
          </cell>
          <cell r="H513" t="str">
            <v>منظر خسروشاهي اميرعلي</v>
          </cell>
          <cell r="P513" t="str">
            <v>610</v>
          </cell>
        </row>
        <row r="514">
          <cell r="A514">
            <v>6100</v>
          </cell>
          <cell r="B514" t="str">
            <v>114014300090</v>
          </cell>
          <cell r="C514" t="str">
            <v>114</v>
          </cell>
          <cell r="D514" t="str">
            <v>114014</v>
          </cell>
          <cell r="E514" t="str">
            <v>ساير حسابها و اسناد دريافتني</v>
          </cell>
          <cell r="F514" t="str">
            <v>سهام خريداري شده  پرسنل</v>
          </cell>
          <cell r="G514" t="str">
            <v>300090</v>
          </cell>
          <cell r="H514" t="str">
            <v>شايان مهر ابراهيم</v>
          </cell>
          <cell r="P514" t="str">
            <v>610</v>
          </cell>
        </row>
        <row r="515">
          <cell r="A515">
            <v>6100</v>
          </cell>
          <cell r="B515" t="str">
            <v>114014300216</v>
          </cell>
          <cell r="C515" t="str">
            <v>114</v>
          </cell>
          <cell r="D515" t="str">
            <v>114014</v>
          </cell>
          <cell r="E515" t="str">
            <v>ساير حسابها و اسناد دريافتني</v>
          </cell>
          <cell r="F515" t="str">
            <v>سهام خريداري شده  پرسنل</v>
          </cell>
          <cell r="G515" t="str">
            <v>300216</v>
          </cell>
          <cell r="H515" t="str">
            <v>علي زاده اقبالي نژاد محمدباقر</v>
          </cell>
          <cell r="P515" t="str">
            <v>610</v>
          </cell>
        </row>
        <row r="516">
          <cell r="A516">
            <v>6100</v>
          </cell>
          <cell r="B516" t="str">
            <v>114014300181</v>
          </cell>
          <cell r="C516" t="str">
            <v>114</v>
          </cell>
          <cell r="D516" t="str">
            <v>114014</v>
          </cell>
          <cell r="E516" t="str">
            <v>ساير حسابها و اسناد دريافتني</v>
          </cell>
          <cell r="F516" t="str">
            <v>سهام خريداري شده  پرسنل</v>
          </cell>
          <cell r="G516" t="str">
            <v>300181</v>
          </cell>
          <cell r="H516" t="str">
            <v>وظيفه واثق مهدي</v>
          </cell>
          <cell r="P516" t="str">
            <v>610</v>
          </cell>
        </row>
        <row r="517">
          <cell r="A517">
            <v>6100</v>
          </cell>
          <cell r="B517" t="str">
            <v>114014300215</v>
          </cell>
          <cell r="C517" t="str">
            <v>114</v>
          </cell>
          <cell r="D517" t="str">
            <v>114014</v>
          </cell>
          <cell r="E517" t="str">
            <v>ساير حسابها و اسناد دريافتني</v>
          </cell>
          <cell r="F517" t="str">
            <v>سهام خريداري شده  پرسنل</v>
          </cell>
          <cell r="G517" t="str">
            <v>300215</v>
          </cell>
          <cell r="H517" t="str">
            <v>هژبر جواد</v>
          </cell>
          <cell r="P517" t="str">
            <v>610</v>
          </cell>
        </row>
        <row r="518">
          <cell r="A518">
            <v>6100</v>
          </cell>
          <cell r="B518" t="str">
            <v>114014300306</v>
          </cell>
          <cell r="C518" t="str">
            <v>114</v>
          </cell>
          <cell r="D518" t="str">
            <v>114014</v>
          </cell>
          <cell r="E518" t="str">
            <v>ساير حسابها و اسناد دريافتني</v>
          </cell>
          <cell r="F518" t="str">
            <v>سهام خريداري شده  پرسنل</v>
          </cell>
          <cell r="G518" t="str">
            <v>300306</v>
          </cell>
          <cell r="H518" t="str">
            <v>نوري بهروز</v>
          </cell>
          <cell r="P518" t="str">
            <v>610</v>
          </cell>
        </row>
        <row r="519">
          <cell r="A519">
            <v>6100</v>
          </cell>
          <cell r="B519" t="str">
            <v>114014300307</v>
          </cell>
          <cell r="C519" t="str">
            <v>114</v>
          </cell>
          <cell r="D519" t="str">
            <v>114014</v>
          </cell>
          <cell r="E519" t="str">
            <v>ساير حسابها و اسناد دريافتني</v>
          </cell>
          <cell r="F519" t="str">
            <v>سهام خريداري شده  پرسنل</v>
          </cell>
          <cell r="G519" t="str">
            <v>300307</v>
          </cell>
          <cell r="H519" t="str">
            <v>سعيدي قراملكي حسين</v>
          </cell>
          <cell r="P519" t="str">
            <v>610</v>
          </cell>
        </row>
        <row r="520">
          <cell r="A520">
            <v>6100</v>
          </cell>
          <cell r="B520" t="str">
            <v>114014300219</v>
          </cell>
          <cell r="C520" t="str">
            <v>114</v>
          </cell>
          <cell r="D520" t="str">
            <v>114014</v>
          </cell>
          <cell r="E520" t="str">
            <v>ساير حسابها و اسناد دريافتني</v>
          </cell>
          <cell r="F520" t="str">
            <v>سهام خريداري شده  پرسنل</v>
          </cell>
          <cell r="G520" t="str">
            <v>300219</v>
          </cell>
          <cell r="H520" t="str">
            <v>سلماني كريم</v>
          </cell>
          <cell r="P520" t="str">
            <v>610</v>
          </cell>
        </row>
        <row r="521">
          <cell r="A521">
            <v>6100</v>
          </cell>
          <cell r="B521" t="str">
            <v>114014300222</v>
          </cell>
          <cell r="C521" t="str">
            <v>114</v>
          </cell>
          <cell r="D521" t="str">
            <v>114014</v>
          </cell>
          <cell r="E521" t="str">
            <v>ساير حسابها و اسناد دريافتني</v>
          </cell>
          <cell r="F521" t="str">
            <v>سهام خريداري شده  پرسنل</v>
          </cell>
          <cell r="G521" t="str">
            <v>300222</v>
          </cell>
          <cell r="H521" t="str">
            <v>شكري احمد</v>
          </cell>
          <cell r="P521" t="str">
            <v>610</v>
          </cell>
        </row>
        <row r="522">
          <cell r="A522">
            <v>6100</v>
          </cell>
          <cell r="B522" t="str">
            <v>114014300208</v>
          </cell>
          <cell r="C522" t="str">
            <v>114</v>
          </cell>
          <cell r="D522" t="str">
            <v>114014</v>
          </cell>
          <cell r="E522" t="str">
            <v>ساير حسابها و اسناد دريافتني</v>
          </cell>
          <cell r="F522" t="str">
            <v>سهام خريداري شده  پرسنل</v>
          </cell>
          <cell r="G522" t="str">
            <v>300208</v>
          </cell>
          <cell r="H522" t="str">
            <v>جعفرزاده رسول</v>
          </cell>
          <cell r="P522" t="str">
            <v>610</v>
          </cell>
        </row>
        <row r="523">
          <cell r="A523">
            <v>6100</v>
          </cell>
          <cell r="B523" t="str">
            <v>114014300066</v>
          </cell>
          <cell r="C523" t="str">
            <v>114</v>
          </cell>
          <cell r="D523" t="str">
            <v>114014</v>
          </cell>
          <cell r="E523" t="str">
            <v>ساير حسابها و اسناد دريافتني</v>
          </cell>
          <cell r="F523" t="str">
            <v>سهام خريداري شده  پرسنل</v>
          </cell>
          <cell r="G523" t="str">
            <v>300066</v>
          </cell>
          <cell r="H523" t="str">
            <v>نيرومند يعقوب</v>
          </cell>
          <cell r="P523" t="str">
            <v>610</v>
          </cell>
        </row>
        <row r="524">
          <cell r="A524">
            <v>6100</v>
          </cell>
          <cell r="B524" t="str">
            <v>114014300001</v>
          </cell>
          <cell r="C524" t="str">
            <v>114</v>
          </cell>
          <cell r="D524" t="str">
            <v>114014</v>
          </cell>
          <cell r="E524" t="str">
            <v>ساير حسابها و اسناد دريافتني</v>
          </cell>
          <cell r="F524" t="str">
            <v>سهام خريداري شده  پرسنل</v>
          </cell>
          <cell r="G524" t="str">
            <v>300001</v>
          </cell>
          <cell r="H524" t="str">
            <v>فتاحي رسول</v>
          </cell>
          <cell r="P524" t="str">
            <v>610</v>
          </cell>
        </row>
        <row r="525">
          <cell r="A525">
            <v>6100</v>
          </cell>
          <cell r="B525" t="str">
            <v>114014300104</v>
          </cell>
          <cell r="C525" t="str">
            <v>114</v>
          </cell>
          <cell r="D525" t="str">
            <v>114014</v>
          </cell>
          <cell r="E525" t="str">
            <v>ساير حسابها و اسناد دريافتني</v>
          </cell>
          <cell r="F525" t="str">
            <v>سهام خريداري شده  پرسنل</v>
          </cell>
          <cell r="G525" t="str">
            <v>300104</v>
          </cell>
          <cell r="H525" t="str">
            <v>پور گل محمد جواد</v>
          </cell>
          <cell r="P525" t="str">
            <v>610</v>
          </cell>
        </row>
        <row r="526">
          <cell r="A526">
            <v>6100</v>
          </cell>
          <cell r="B526" t="str">
            <v>114014300135</v>
          </cell>
          <cell r="C526" t="str">
            <v>114</v>
          </cell>
          <cell r="D526" t="str">
            <v>114014</v>
          </cell>
          <cell r="E526" t="str">
            <v>ساير حسابها و اسناد دريافتني</v>
          </cell>
          <cell r="F526" t="str">
            <v>سهام خريداري شده  پرسنل</v>
          </cell>
          <cell r="G526" t="str">
            <v>300135</v>
          </cell>
          <cell r="H526" t="str">
            <v>سيفي ديزناب ابراهيم</v>
          </cell>
          <cell r="P526" t="str">
            <v>610</v>
          </cell>
        </row>
        <row r="527">
          <cell r="A527">
            <v>6100</v>
          </cell>
          <cell r="B527" t="str">
            <v>114014300142</v>
          </cell>
          <cell r="C527" t="str">
            <v>114</v>
          </cell>
          <cell r="D527" t="str">
            <v>114014</v>
          </cell>
          <cell r="E527" t="str">
            <v>ساير حسابها و اسناد دريافتني</v>
          </cell>
          <cell r="F527" t="str">
            <v>سهام خريداري شده  پرسنل</v>
          </cell>
          <cell r="G527" t="str">
            <v>300142</v>
          </cell>
          <cell r="H527" t="str">
            <v>فروتني قهرماني احمد</v>
          </cell>
          <cell r="P527" t="str">
            <v>610</v>
          </cell>
        </row>
        <row r="528">
          <cell r="A528">
            <v>6100</v>
          </cell>
          <cell r="B528" t="str">
            <v>114014300223</v>
          </cell>
          <cell r="C528" t="str">
            <v>114</v>
          </cell>
          <cell r="D528" t="str">
            <v>114014</v>
          </cell>
          <cell r="E528" t="str">
            <v>ساير حسابها و اسناد دريافتني</v>
          </cell>
          <cell r="F528" t="str">
            <v>سهام خريداري شده  پرسنل</v>
          </cell>
          <cell r="G528" t="str">
            <v>300223</v>
          </cell>
          <cell r="H528" t="str">
            <v>حسيني ميرصمد</v>
          </cell>
          <cell r="P528" t="str">
            <v>610</v>
          </cell>
        </row>
        <row r="529">
          <cell r="A529">
            <v>6100</v>
          </cell>
          <cell r="B529" t="str">
            <v>114014300052</v>
          </cell>
          <cell r="C529" t="str">
            <v>114</v>
          </cell>
          <cell r="D529" t="str">
            <v>114014</v>
          </cell>
          <cell r="E529" t="str">
            <v>ساير حسابها و اسناد دريافتني</v>
          </cell>
          <cell r="F529" t="str">
            <v>سهام خريداري شده  پرسنل</v>
          </cell>
          <cell r="G529" t="str">
            <v>300052</v>
          </cell>
          <cell r="H529" t="str">
            <v>بخش پور خيراله</v>
          </cell>
          <cell r="P529" t="str">
            <v>610</v>
          </cell>
        </row>
        <row r="530">
          <cell r="A530">
            <v>6100</v>
          </cell>
          <cell r="B530" t="str">
            <v>114014300234</v>
          </cell>
          <cell r="C530" t="str">
            <v>114</v>
          </cell>
          <cell r="D530" t="str">
            <v>114014</v>
          </cell>
          <cell r="E530" t="str">
            <v>ساير حسابها و اسناد دريافتني</v>
          </cell>
          <cell r="F530" t="str">
            <v>سهام خريداري شده  پرسنل</v>
          </cell>
          <cell r="G530" t="str">
            <v>300234</v>
          </cell>
          <cell r="H530" t="str">
            <v>عبداله ميرشكارلو عليرضا</v>
          </cell>
          <cell r="P530" t="str">
            <v>610</v>
          </cell>
        </row>
        <row r="531">
          <cell r="A531">
            <v>6100</v>
          </cell>
          <cell r="B531" t="str">
            <v>114014300005</v>
          </cell>
          <cell r="C531" t="str">
            <v>114</v>
          </cell>
          <cell r="D531" t="str">
            <v>114014</v>
          </cell>
          <cell r="E531" t="str">
            <v>ساير حسابها و اسناد دريافتني</v>
          </cell>
          <cell r="F531" t="str">
            <v>سهام خريداري شده  پرسنل</v>
          </cell>
          <cell r="G531" t="str">
            <v>300005</v>
          </cell>
          <cell r="H531" t="str">
            <v>زمانلو محمد رضا</v>
          </cell>
          <cell r="P531" t="str">
            <v>610</v>
          </cell>
        </row>
        <row r="532">
          <cell r="A532">
            <v>6100</v>
          </cell>
          <cell r="B532" t="str">
            <v>114014300254</v>
          </cell>
          <cell r="C532" t="str">
            <v>114</v>
          </cell>
          <cell r="D532" t="str">
            <v>114014</v>
          </cell>
          <cell r="E532" t="str">
            <v>ساير حسابها و اسناد دريافتني</v>
          </cell>
          <cell r="F532" t="str">
            <v>سهام خريداري شده  پرسنل</v>
          </cell>
          <cell r="G532" t="str">
            <v>300254</v>
          </cell>
          <cell r="H532" t="str">
            <v>زمانلو مهدي</v>
          </cell>
          <cell r="P532" t="str">
            <v>610</v>
          </cell>
        </row>
        <row r="533">
          <cell r="A533">
            <v>6100</v>
          </cell>
          <cell r="B533" t="str">
            <v>114014300154</v>
          </cell>
          <cell r="C533" t="str">
            <v>114</v>
          </cell>
          <cell r="D533" t="str">
            <v>114014</v>
          </cell>
          <cell r="E533" t="str">
            <v>ساير حسابها و اسناد دريافتني</v>
          </cell>
          <cell r="F533" t="str">
            <v>سهام خريداري شده  پرسنل</v>
          </cell>
          <cell r="G533" t="str">
            <v>300154</v>
          </cell>
          <cell r="H533" t="str">
            <v>زارعي ارزيل مصطفي</v>
          </cell>
          <cell r="P533" t="str">
            <v>610</v>
          </cell>
        </row>
        <row r="534">
          <cell r="A534">
            <v>6100</v>
          </cell>
          <cell r="B534" t="str">
            <v>114014300257</v>
          </cell>
          <cell r="C534" t="str">
            <v>114</v>
          </cell>
          <cell r="D534" t="str">
            <v>114014</v>
          </cell>
          <cell r="E534" t="str">
            <v>ساير حسابها و اسناد دريافتني</v>
          </cell>
          <cell r="F534" t="str">
            <v>سهام خريداري شده  پرسنل</v>
          </cell>
          <cell r="G534" t="str">
            <v>300257</v>
          </cell>
          <cell r="H534" t="str">
            <v>برادران حسن زاده وحيد</v>
          </cell>
          <cell r="P534" t="str">
            <v>610</v>
          </cell>
        </row>
        <row r="535">
          <cell r="A535">
            <v>6100</v>
          </cell>
          <cell r="B535" t="str">
            <v>114014300085</v>
          </cell>
          <cell r="C535" t="str">
            <v>114</v>
          </cell>
          <cell r="D535" t="str">
            <v>114014</v>
          </cell>
          <cell r="E535" t="str">
            <v>ساير حسابها و اسناد دريافتني</v>
          </cell>
          <cell r="F535" t="str">
            <v>سهام خريداري شده  پرسنل</v>
          </cell>
          <cell r="G535" t="str">
            <v>300085</v>
          </cell>
          <cell r="H535" t="str">
            <v>جبارپور يوسف</v>
          </cell>
          <cell r="P535" t="str">
            <v>610</v>
          </cell>
        </row>
        <row r="536">
          <cell r="A536">
            <v>6100</v>
          </cell>
          <cell r="B536" t="str">
            <v>114014300101</v>
          </cell>
          <cell r="C536" t="str">
            <v>114</v>
          </cell>
          <cell r="D536" t="str">
            <v>114014</v>
          </cell>
          <cell r="E536" t="str">
            <v>ساير حسابها و اسناد دريافتني</v>
          </cell>
          <cell r="F536" t="str">
            <v>سهام خريداري شده  پرسنل</v>
          </cell>
          <cell r="G536" t="str">
            <v>300101</v>
          </cell>
          <cell r="H536" t="str">
            <v>شكري جليل</v>
          </cell>
          <cell r="P536" t="str">
            <v>610</v>
          </cell>
        </row>
        <row r="537">
          <cell r="A537">
            <v>6100</v>
          </cell>
          <cell r="B537" t="str">
            <v>114014300172</v>
          </cell>
          <cell r="C537" t="str">
            <v>114</v>
          </cell>
          <cell r="D537" t="str">
            <v>114014</v>
          </cell>
          <cell r="E537" t="str">
            <v>ساير حسابها و اسناد دريافتني</v>
          </cell>
          <cell r="F537" t="str">
            <v>سهام خريداري شده  پرسنل</v>
          </cell>
          <cell r="G537" t="str">
            <v>300172</v>
          </cell>
          <cell r="H537" t="str">
            <v>عليزاد پورسعيدي حامد</v>
          </cell>
          <cell r="P537" t="str">
            <v>610</v>
          </cell>
        </row>
        <row r="538">
          <cell r="A538">
            <v>6100</v>
          </cell>
          <cell r="B538" t="str">
            <v>114014300259</v>
          </cell>
          <cell r="C538" t="str">
            <v>114</v>
          </cell>
          <cell r="D538" t="str">
            <v>114014</v>
          </cell>
          <cell r="E538" t="str">
            <v>ساير حسابها و اسناد دريافتني</v>
          </cell>
          <cell r="F538" t="str">
            <v>سهام خريداري شده  پرسنل</v>
          </cell>
          <cell r="G538" t="str">
            <v>300259</v>
          </cell>
          <cell r="H538" t="str">
            <v>ميلي علي</v>
          </cell>
          <cell r="P538" t="str">
            <v>610</v>
          </cell>
        </row>
        <row r="539">
          <cell r="A539">
            <v>7300</v>
          </cell>
          <cell r="B539" t="str">
            <v>115001201101</v>
          </cell>
          <cell r="C539" t="str">
            <v>115</v>
          </cell>
          <cell r="D539" t="str">
            <v>115001</v>
          </cell>
          <cell r="E539" t="str">
            <v>موجودي مواد وكالا</v>
          </cell>
          <cell r="F539" t="str">
            <v>مواد اوليه</v>
          </cell>
          <cell r="G539" t="str">
            <v>201101</v>
          </cell>
          <cell r="H539" t="str">
            <v>انبار مواد اوليه</v>
          </cell>
          <cell r="P539" t="str">
            <v>730</v>
          </cell>
        </row>
        <row r="540">
          <cell r="A540">
            <v>7300</v>
          </cell>
          <cell r="B540" t="str">
            <v>115001201102</v>
          </cell>
          <cell r="C540" t="str">
            <v>115</v>
          </cell>
          <cell r="D540" t="str">
            <v>115001</v>
          </cell>
          <cell r="E540" t="str">
            <v>موجودي مواد وكالا</v>
          </cell>
          <cell r="F540" t="str">
            <v>مواد اوليه</v>
          </cell>
          <cell r="G540" t="str">
            <v>201102</v>
          </cell>
          <cell r="H540" t="str">
            <v>انبار استاندارد</v>
          </cell>
          <cell r="P540" t="str">
            <v>730</v>
          </cell>
        </row>
        <row r="541">
          <cell r="A541">
            <v>7200</v>
          </cell>
          <cell r="B541" t="str">
            <v>115002205000</v>
          </cell>
          <cell r="C541" t="str">
            <v>115</v>
          </cell>
          <cell r="D541" t="str">
            <v>115002</v>
          </cell>
          <cell r="E541" t="str">
            <v>موجودي مواد وكالا</v>
          </cell>
          <cell r="F541" t="str">
            <v>كالاي در جريان ساخت</v>
          </cell>
          <cell r="G541" t="str">
            <v>205000</v>
          </cell>
          <cell r="H541" t="str">
            <v>کليپر پرايد</v>
          </cell>
          <cell r="P541" t="str">
            <v>720</v>
          </cell>
        </row>
        <row r="542">
          <cell r="A542">
            <v>7200</v>
          </cell>
          <cell r="B542" t="str">
            <v>115002205020</v>
          </cell>
          <cell r="C542" t="str">
            <v>115</v>
          </cell>
          <cell r="D542" t="str">
            <v>115002</v>
          </cell>
          <cell r="E542" t="str">
            <v>موجودي مواد وكالا</v>
          </cell>
          <cell r="F542" t="str">
            <v>كالاي در جريان ساخت</v>
          </cell>
          <cell r="G542" t="str">
            <v>205020</v>
          </cell>
          <cell r="H542" t="str">
            <v>سيلندر ترمز عقب نيسان</v>
          </cell>
          <cell r="P542" t="str">
            <v>720</v>
          </cell>
        </row>
        <row r="543">
          <cell r="A543">
            <v>7200</v>
          </cell>
          <cell r="B543" t="str">
            <v>115002205030</v>
          </cell>
          <cell r="C543" t="str">
            <v>115</v>
          </cell>
          <cell r="D543" t="str">
            <v>115002</v>
          </cell>
          <cell r="E543" t="str">
            <v>موجودي مواد وكالا</v>
          </cell>
          <cell r="F543" t="str">
            <v>كالاي در جريان ساخت</v>
          </cell>
          <cell r="G543" t="str">
            <v>205030</v>
          </cell>
          <cell r="H543" t="str">
            <v>گيج و خدمات سفارش مشتريان</v>
          </cell>
          <cell r="P543" t="str">
            <v>720</v>
          </cell>
        </row>
        <row r="544">
          <cell r="A544">
            <v>7200</v>
          </cell>
          <cell r="B544" t="str">
            <v>115002205010</v>
          </cell>
          <cell r="C544" t="str">
            <v>115</v>
          </cell>
          <cell r="D544" t="str">
            <v>115002</v>
          </cell>
          <cell r="E544" t="str">
            <v>موجودي مواد وكالا</v>
          </cell>
          <cell r="F544" t="str">
            <v>كالاي در جريان ساخت</v>
          </cell>
          <cell r="G544" t="str">
            <v>205010</v>
          </cell>
          <cell r="H544" t="str">
            <v>سيلندر ترمز جلوي نيسان</v>
          </cell>
          <cell r="P544" t="str">
            <v>720</v>
          </cell>
        </row>
        <row r="545">
          <cell r="A545">
            <v>7200</v>
          </cell>
          <cell r="B545" t="str">
            <v>115002205040</v>
          </cell>
          <cell r="C545" t="str">
            <v>115</v>
          </cell>
          <cell r="D545" t="str">
            <v>115002</v>
          </cell>
          <cell r="E545" t="str">
            <v>موجودي مواد وكالا</v>
          </cell>
          <cell r="F545" t="str">
            <v>كالاي در جريان ساخت</v>
          </cell>
          <cell r="G545" t="str">
            <v>205040</v>
          </cell>
          <cell r="H545" t="str">
            <v>كليپر تيبا</v>
          </cell>
          <cell r="P545" t="str">
            <v>720</v>
          </cell>
        </row>
        <row r="546">
          <cell r="A546">
            <v>7200</v>
          </cell>
          <cell r="B546" t="str">
            <v>115002205031</v>
          </cell>
          <cell r="C546" t="str">
            <v>115</v>
          </cell>
          <cell r="D546" t="str">
            <v>115002</v>
          </cell>
          <cell r="E546" t="str">
            <v>موجودي مواد وكالا</v>
          </cell>
          <cell r="F546" t="str">
            <v>كالاي در جريان ساخت</v>
          </cell>
          <cell r="G546" t="str">
            <v>205031</v>
          </cell>
          <cell r="H546" t="str">
            <v>گيج و خدمات سفارش داخل</v>
          </cell>
          <cell r="P546" t="str">
            <v>720</v>
          </cell>
        </row>
        <row r="547">
          <cell r="A547">
            <v>7100</v>
          </cell>
          <cell r="B547" t="str">
            <v>115003</v>
          </cell>
          <cell r="C547" t="str">
            <v>115</v>
          </cell>
          <cell r="D547" t="str">
            <v>115003</v>
          </cell>
          <cell r="E547" t="str">
            <v>موجودي مواد وكالا</v>
          </cell>
          <cell r="F547" t="str">
            <v>كالاي ساخته شده(محصول)</v>
          </cell>
          <cell r="G547">
            <v>0</v>
          </cell>
          <cell r="H547">
            <v>0</v>
          </cell>
          <cell r="P547" t="str">
            <v>710</v>
          </cell>
        </row>
        <row r="548">
          <cell r="A548">
            <v>7800</v>
          </cell>
          <cell r="B548" t="str">
            <v>115004201110</v>
          </cell>
          <cell r="C548" t="str">
            <v>115</v>
          </cell>
          <cell r="D548" t="str">
            <v>115004</v>
          </cell>
          <cell r="E548" t="str">
            <v>موجودي مواد وكالا</v>
          </cell>
          <cell r="F548" t="str">
            <v>ساير موجوديها</v>
          </cell>
          <cell r="G548" t="str">
            <v>201110</v>
          </cell>
          <cell r="H548" t="str">
            <v>موجودي کالاي ورودي</v>
          </cell>
          <cell r="P548" t="str">
            <v>780</v>
          </cell>
        </row>
        <row r="549">
          <cell r="A549">
            <v>7400</v>
          </cell>
          <cell r="B549" t="str">
            <v>115004201111</v>
          </cell>
          <cell r="C549" t="str">
            <v>115</v>
          </cell>
          <cell r="D549" t="str">
            <v>115004</v>
          </cell>
          <cell r="E549" t="str">
            <v>موجودي مواد وكالا</v>
          </cell>
          <cell r="F549" t="str">
            <v>ساير موجوديها</v>
          </cell>
          <cell r="G549" t="str">
            <v>201111</v>
          </cell>
          <cell r="H549" t="str">
            <v>انبار توزيع ابزا ر</v>
          </cell>
          <cell r="P549" t="str">
            <v>740</v>
          </cell>
        </row>
        <row r="550">
          <cell r="A550">
            <v>7400</v>
          </cell>
          <cell r="B550" t="str">
            <v>115004201104</v>
          </cell>
          <cell r="C550" t="str">
            <v>115</v>
          </cell>
          <cell r="D550" t="str">
            <v>115004</v>
          </cell>
          <cell r="E550" t="str">
            <v>موجودي مواد وكالا</v>
          </cell>
          <cell r="F550" t="str">
            <v>ساير موجوديها</v>
          </cell>
          <cell r="G550" t="str">
            <v>201104</v>
          </cell>
          <cell r="H550" t="str">
            <v>انبار ابزار</v>
          </cell>
          <cell r="P550" t="str">
            <v>740</v>
          </cell>
        </row>
        <row r="551">
          <cell r="A551">
            <v>7500</v>
          </cell>
          <cell r="B551" t="str">
            <v>115004201103</v>
          </cell>
          <cell r="C551" t="str">
            <v>115</v>
          </cell>
          <cell r="D551" t="str">
            <v>115004</v>
          </cell>
          <cell r="E551" t="str">
            <v>موجودي مواد وكالا</v>
          </cell>
          <cell r="F551" t="str">
            <v>ساير موجوديها</v>
          </cell>
          <cell r="G551" t="str">
            <v>201103</v>
          </cell>
          <cell r="H551" t="str">
            <v>انبار مصرفي</v>
          </cell>
          <cell r="P551" t="str">
            <v>750</v>
          </cell>
        </row>
        <row r="552">
          <cell r="A552">
            <v>7400</v>
          </cell>
          <cell r="B552" t="str">
            <v>115004201109</v>
          </cell>
          <cell r="C552" t="str">
            <v>115</v>
          </cell>
          <cell r="D552" t="str">
            <v>115004</v>
          </cell>
          <cell r="E552" t="str">
            <v>موجودي مواد وكالا</v>
          </cell>
          <cell r="F552" t="str">
            <v>ساير موجوديها</v>
          </cell>
          <cell r="G552" t="str">
            <v>201109</v>
          </cell>
          <cell r="H552" t="str">
            <v>انبار قطعات يدكي ماشين آلات</v>
          </cell>
          <cell r="P552" t="str">
            <v>740</v>
          </cell>
        </row>
        <row r="553">
          <cell r="A553">
            <v>7501</v>
          </cell>
          <cell r="B553" t="str">
            <v>115004101238</v>
          </cell>
          <cell r="C553" t="str">
            <v>115</v>
          </cell>
          <cell r="D553" t="str">
            <v>115004</v>
          </cell>
          <cell r="E553" t="str">
            <v>موجودي مواد وكالا</v>
          </cell>
          <cell r="F553" t="str">
            <v>ساير موجوديها</v>
          </cell>
          <cell r="G553" t="str">
            <v>101238</v>
          </cell>
          <cell r="H553" t="str">
            <v>شرکت ريخته گري تراکتورسازي ايران(سهامي عام)</v>
          </cell>
          <cell r="P553" t="str">
            <v>750</v>
          </cell>
        </row>
        <row r="554">
          <cell r="A554">
            <v>7501</v>
          </cell>
          <cell r="B554" t="str">
            <v>115004101278</v>
          </cell>
          <cell r="C554" t="str">
            <v>115</v>
          </cell>
          <cell r="D554" t="str">
            <v>115004</v>
          </cell>
          <cell r="E554" t="str">
            <v>موجودي مواد وكالا</v>
          </cell>
          <cell r="F554" t="str">
            <v>ساير موجوديها</v>
          </cell>
          <cell r="G554" t="str">
            <v>101278</v>
          </cell>
          <cell r="H554" t="str">
            <v>صنايع لاستيک ممتاز تهران</v>
          </cell>
          <cell r="P554" t="str">
            <v>750</v>
          </cell>
        </row>
        <row r="555">
          <cell r="A555">
            <v>7502</v>
          </cell>
          <cell r="B555" t="str">
            <v>115005</v>
          </cell>
          <cell r="C555" t="str">
            <v>115</v>
          </cell>
          <cell r="D555" t="str">
            <v>115005</v>
          </cell>
          <cell r="E555" t="str">
            <v>موجودي مواد وكالا</v>
          </cell>
          <cell r="F555" t="str">
            <v>اسكرپ</v>
          </cell>
          <cell r="G555">
            <v>0</v>
          </cell>
          <cell r="H555">
            <v>0</v>
          </cell>
          <cell r="P555" t="str">
            <v>750</v>
          </cell>
        </row>
        <row r="556">
          <cell r="A556">
            <v>7600</v>
          </cell>
          <cell r="B556" t="str">
            <v>115006101659</v>
          </cell>
          <cell r="C556" t="str">
            <v>115</v>
          </cell>
          <cell r="D556" t="str">
            <v>115006</v>
          </cell>
          <cell r="E556" t="str">
            <v>موجودي مواد وكالا</v>
          </cell>
          <cell r="F556" t="str">
            <v>كالاي اماني  ما نزد ديگران</v>
          </cell>
          <cell r="G556" t="str">
            <v>101659</v>
          </cell>
          <cell r="H556" t="str">
            <v>آبكاري آريا</v>
          </cell>
          <cell r="P556" t="str">
            <v>760</v>
          </cell>
        </row>
        <row r="557">
          <cell r="A557">
            <v>7600</v>
          </cell>
          <cell r="B557" t="str">
            <v>115006101818</v>
          </cell>
          <cell r="C557" t="str">
            <v>115</v>
          </cell>
          <cell r="D557" t="str">
            <v>115006</v>
          </cell>
          <cell r="E557" t="str">
            <v>موجودي مواد وكالا</v>
          </cell>
          <cell r="F557" t="str">
            <v>كالاي اماني  ما نزد ديگران</v>
          </cell>
          <cell r="G557" t="str">
            <v>101818</v>
          </cell>
          <cell r="H557" t="str">
            <v>آبكاري صدف</v>
          </cell>
          <cell r="P557" t="str">
            <v>760</v>
          </cell>
        </row>
        <row r="558">
          <cell r="A558">
            <v>7600</v>
          </cell>
          <cell r="B558" t="str">
            <v>115006101001</v>
          </cell>
          <cell r="C558" t="str">
            <v>115</v>
          </cell>
          <cell r="D558" t="str">
            <v>115006</v>
          </cell>
          <cell r="E558" t="str">
            <v>موجودي مواد وكالا</v>
          </cell>
          <cell r="F558" t="str">
            <v>كالاي اماني  ما نزد ديگران</v>
          </cell>
          <cell r="G558" t="str">
            <v>101001</v>
          </cell>
          <cell r="H558" t="str">
            <v>شرکت مگا موتورفروش قطعات خودرو</v>
          </cell>
          <cell r="P558" t="str">
            <v>760</v>
          </cell>
        </row>
        <row r="559">
          <cell r="A559">
            <v>7600</v>
          </cell>
          <cell r="B559" t="str">
            <v>115006101912</v>
          </cell>
          <cell r="C559" t="str">
            <v>115</v>
          </cell>
          <cell r="D559" t="str">
            <v>115006</v>
          </cell>
          <cell r="E559" t="str">
            <v>موجودي مواد وكالا</v>
          </cell>
          <cell r="F559" t="str">
            <v>كالاي اماني  ما نزد ديگران</v>
          </cell>
          <cell r="G559" t="str">
            <v>101912</v>
          </cell>
          <cell r="H559" t="str">
            <v>آبكاري تكنو آب</v>
          </cell>
          <cell r="P559" t="str">
            <v>760</v>
          </cell>
        </row>
        <row r="560">
          <cell r="A560">
            <v>7600</v>
          </cell>
          <cell r="B560" t="str">
            <v>115006101813</v>
          </cell>
          <cell r="C560" t="str">
            <v>115</v>
          </cell>
          <cell r="D560" t="str">
            <v>115006</v>
          </cell>
          <cell r="E560" t="str">
            <v>موجودي مواد وكالا</v>
          </cell>
          <cell r="F560" t="str">
            <v>كالاي اماني  ما نزد ديگران</v>
          </cell>
          <cell r="G560" t="str">
            <v>101813</v>
          </cell>
          <cell r="H560" t="str">
            <v>شركت مبتكران صنايع نوين</v>
          </cell>
          <cell r="P560" t="str">
            <v>760</v>
          </cell>
        </row>
        <row r="561">
          <cell r="A561">
            <v>7600</v>
          </cell>
          <cell r="B561" t="str">
            <v>115006101903</v>
          </cell>
          <cell r="C561" t="str">
            <v>115</v>
          </cell>
          <cell r="D561" t="str">
            <v>115006</v>
          </cell>
          <cell r="E561" t="str">
            <v>موجودي مواد وكالا</v>
          </cell>
          <cell r="F561" t="str">
            <v>كالاي اماني  ما نزد ديگران</v>
          </cell>
          <cell r="G561" t="str">
            <v>101903</v>
          </cell>
          <cell r="H561" t="str">
            <v>شركت تكسان (تهران)</v>
          </cell>
          <cell r="P561" t="str">
            <v>760</v>
          </cell>
        </row>
        <row r="562">
          <cell r="A562">
            <v>7600</v>
          </cell>
          <cell r="B562" t="str">
            <v>115006101867</v>
          </cell>
          <cell r="C562" t="str">
            <v>115</v>
          </cell>
          <cell r="D562" t="str">
            <v>115006</v>
          </cell>
          <cell r="E562" t="str">
            <v>موجودي مواد وكالا</v>
          </cell>
          <cell r="F562" t="str">
            <v>كالاي اماني  ما نزد ديگران</v>
          </cell>
          <cell r="G562" t="str">
            <v>101867</v>
          </cell>
          <cell r="H562" t="str">
            <v>كارگاه كات فن آذر</v>
          </cell>
          <cell r="P562" t="str">
            <v>760</v>
          </cell>
        </row>
        <row r="563">
          <cell r="A563">
            <v>7600</v>
          </cell>
          <cell r="B563" t="str">
            <v>115006101517</v>
          </cell>
          <cell r="C563" t="str">
            <v>115</v>
          </cell>
          <cell r="D563" t="str">
            <v>115006</v>
          </cell>
          <cell r="E563" t="str">
            <v>موجودي مواد وكالا</v>
          </cell>
          <cell r="F563" t="str">
            <v>كالاي اماني  ما نزد ديگران</v>
          </cell>
          <cell r="G563" t="str">
            <v>101517</v>
          </cell>
          <cell r="H563" t="str">
            <v>كارگاه توليدي صنعتي امين (سنگزني امين)</v>
          </cell>
          <cell r="P563" t="str">
            <v>760</v>
          </cell>
        </row>
        <row r="564">
          <cell r="A564">
            <v>7600</v>
          </cell>
          <cell r="B564" t="str">
            <v>115006101251</v>
          </cell>
          <cell r="C564" t="str">
            <v>115</v>
          </cell>
          <cell r="D564" t="str">
            <v>115006</v>
          </cell>
          <cell r="E564" t="str">
            <v>موجودي مواد وكالا</v>
          </cell>
          <cell r="F564" t="str">
            <v>كالاي اماني  ما نزد ديگران</v>
          </cell>
          <cell r="G564" t="str">
            <v>101251</v>
          </cell>
          <cell r="H564" t="str">
            <v>كارگاه آبكاري لوكس</v>
          </cell>
          <cell r="P564" t="str">
            <v>760</v>
          </cell>
        </row>
        <row r="565">
          <cell r="A565">
            <v>7600</v>
          </cell>
          <cell r="B565" t="str">
            <v>115006101806</v>
          </cell>
          <cell r="C565" t="str">
            <v>115</v>
          </cell>
          <cell r="D565" t="str">
            <v>115006</v>
          </cell>
          <cell r="E565" t="str">
            <v>موجودي مواد وكالا</v>
          </cell>
          <cell r="F565" t="str">
            <v>كالاي اماني  ما نزد ديگران</v>
          </cell>
          <cell r="G565" t="str">
            <v>101806</v>
          </cell>
          <cell r="H565" t="str">
            <v>تراشكاري دقيق صنعت</v>
          </cell>
          <cell r="P565" t="str">
            <v>760</v>
          </cell>
        </row>
        <row r="566">
          <cell r="A566">
            <v>7600</v>
          </cell>
          <cell r="B566" t="str">
            <v>115006101259</v>
          </cell>
          <cell r="C566" t="str">
            <v>115</v>
          </cell>
          <cell r="D566" t="str">
            <v>115006</v>
          </cell>
          <cell r="E566" t="str">
            <v>موجودي مواد وكالا</v>
          </cell>
          <cell r="F566" t="str">
            <v>كالاي اماني  ما نزد ديگران</v>
          </cell>
          <cell r="G566" t="str">
            <v>101259</v>
          </cell>
          <cell r="H566" t="str">
            <v>كارگاه حسينپور خيري</v>
          </cell>
          <cell r="P566" t="str">
            <v>760</v>
          </cell>
        </row>
        <row r="567">
          <cell r="A567">
            <v>7600</v>
          </cell>
          <cell r="B567" t="str">
            <v>115006101835</v>
          </cell>
          <cell r="C567" t="str">
            <v>115</v>
          </cell>
          <cell r="D567" t="str">
            <v>115006</v>
          </cell>
          <cell r="E567" t="str">
            <v>موجودي مواد وكالا</v>
          </cell>
          <cell r="F567" t="str">
            <v>كالاي اماني  ما نزد ديگران</v>
          </cell>
          <cell r="G567" t="str">
            <v>101835</v>
          </cell>
          <cell r="H567" t="str">
            <v>كارگاه فرامرزي</v>
          </cell>
          <cell r="P567" t="str">
            <v>760</v>
          </cell>
        </row>
        <row r="568">
          <cell r="A568">
            <v>7600</v>
          </cell>
          <cell r="B568" t="str">
            <v>115006101747</v>
          </cell>
          <cell r="C568" t="str">
            <v>115</v>
          </cell>
          <cell r="D568" t="str">
            <v>115006</v>
          </cell>
          <cell r="E568" t="str">
            <v>موجودي مواد وكالا</v>
          </cell>
          <cell r="F568" t="str">
            <v>كالاي اماني  ما نزد ديگران</v>
          </cell>
          <cell r="G568" t="str">
            <v>101747</v>
          </cell>
          <cell r="H568" t="str">
            <v>كارگاه پوريا صنعت</v>
          </cell>
          <cell r="P568" t="str">
            <v>760</v>
          </cell>
        </row>
        <row r="569">
          <cell r="A569">
            <v>7600</v>
          </cell>
          <cell r="B569" t="str">
            <v>115006101293</v>
          </cell>
          <cell r="C569" t="str">
            <v>115</v>
          </cell>
          <cell r="D569" t="str">
            <v>115006</v>
          </cell>
          <cell r="E569" t="str">
            <v>موجودي مواد وكالا</v>
          </cell>
          <cell r="F569" t="str">
            <v>كالاي اماني  ما نزد ديگران</v>
          </cell>
          <cell r="G569" t="str">
            <v>101293</v>
          </cell>
          <cell r="H569" t="str">
            <v>كارگاه المهدي</v>
          </cell>
          <cell r="P569" t="str">
            <v>760</v>
          </cell>
        </row>
        <row r="570">
          <cell r="A570">
            <v>7600</v>
          </cell>
          <cell r="B570" t="str">
            <v>115006101240</v>
          </cell>
          <cell r="C570" t="str">
            <v>115</v>
          </cell>
          <cell r="D570" t="str">
            <v>115006</v>
          </cell>
          <cell r="E570" t="str">
            <v>موجودي مواد وكالا</v>
          </cell>
          <cell r="F570" t="str">
            <v>كالاي اماني  ما نزد ديگران</v>
          </cell>
          <cell r="G570" t="str">
            <v>101240</v>
          </cell>
          <cell r="H570" t="str">
            <v>هنر گستر آذر</v>
          </cell>
          <cell r="P570" t="str">
            <v>760</v>
          </cell>
        </row>
        <row r="571">
          <cell r="A571">
            <v>7600</v>
          </cell>
          <cell r="B571" t="str">
            <v>115006101257</v>
          </cell>
          <cell r="C571" t="str">
            <v>115</v>
          </cell>
          <cell r="D571" t="str">
            <v>115006</v>
          </cell>
          <cell r="E571" t="str">
            <v>موجودي مواد وكالا</v>
          </cell>
          <cell r="F571" t="str">
            <v>كالاي اماني  ما نزد ديگران</v>
          </cell>
          <cell r="G571" t="str">
            <v>101257</v>
          </cell>
          <cell r="H571" t="str">
            <v>كارگاه فرجزاده</v>
          </cell>
          <cell r="P571" t="str">
            <v>760</v>
          </cell>
        </row>
        <row r="572">
          <cell r="A572">
            <v>7600</v>
          </cell>
          <cell r="B572" t="str">
            <v>115006101515</v>
          </cell>
          <cell r="C572" t="str">
            <v>115</v>
          </cell>
          <cell r="D572" t="str">
            <v>115006</v>
          </cell>
          <cell r="E572" t="str">
            <v>موجودي مواد وكالا</v>
          </cell>
          <cell r="F572" t="str">
            <v>كالاي اماني  ما نزد ديگران</v>
          </cell>
          <cell r="G572" t="str">
            <v>101515</v>
          </cell>
          <cell r="H572" t="str">
            <v>شرکت پارس صنعت تبريز</v>
          </cell>
          <cell r="P572" t="str">
            <v>760</v>
          </cell>
        </row>
        <row r="573">
          <cell r="A573">
            <v>7600</v>
          </cell>
          <cell r="B573" t="str">
            <v>115006101027</v>
          </cell>
          <cell r="C573" t="str">
            <v>115</v>
          </cell>
          <cell r="D573" t="str">
            <v>115006</v>
          </cell>
          <cell r="E573" t="str">
            <v>موجودي مواد وكالا</v>
          </cell>
          <cell r="F573" t="str">
            <v>كالاي اماني  ما نزد ديگران</v>
          </cell>
          <cell r="G573" t="str">
            <v>101027</v>
          </cell>
          <cell r="H573" t="str">
            <v>شرکت نساجي ايران</v>
          </cell>
          <cell r="P573" t="str">
            <v>760</v>
          </cell>
        </row>
        <row r="574">
          <cell r="A574">
            <v>7600</v>
          </cell>
          <cell r="B574" t="str">
            <v>115006101881</v>
          </cell>
          <cell r="C574" t="str">
            <v>115</v>
          </cell>
          <cell r="D574" t="str">
            <v>115006</v>
          </cell>
          <cell r="E574" t="str">
            <v>موجودي مواد وكالا</v>
          </cell>
          <cell r="F574" t="str">
            <v>كالاي اماني  ما نزد ديگران</v>
          </cell>
          <cell r="G574" t="str">
            <v>101881</v>
          </cell>
          <cell r="H574" t="str">
            <v>شركت مارال نقش آذربايجان</v>
          </cell>
          <cell r="P574" t="str">
            <v>760</v>
          </cell>
        </row>
        <row r="575">
          <cell r="A575">
            <v>7600</v>
          </cell>
          <cell r="B575" t="str">
            <v>115006101414</v>
          </cell>
          <cell r="C575" t="str">
            <v>115</v>
          </cell>
          <cell r="D575" t="str">
            <v>115006</v>
          </cell>
          <cell r="E575" t="str">
            <v>موجودي مواد وكالا</v>
          </cell>
          <cell r="F575" t="str">
            <v>كالاي اماني  ما نزد ديگران</v>
          </cell>
          <cell r="G575" t="str">
            <v>101414</v>
          </cell>
          <cell r="H575" t="str">
            <v>شركت آذردنده تبريز</v>
          </cell>
          <cell r="P575" t="str">
            <v>760</v>
          </cell>
        </row>
        <row r="576">
          <cell r="A576">
            <v>7600</v>
          </cell>
          <cell r="B576" t="str">
            <v>115006101916</v>
          </cell>
          <cell r="C576" t="str">
            <v>115</v>
          </cell>
          <cell r="D576" t="str">
            <v>115006</v>
          </cell>
          <cell r="E576" t="str">
            <v>موجودي مواد وكالا</v>
          </cell>
          <cell r="F576" t="str">
            <v>كالاي اماني  ما نزد ديگران</v>
          </cell>
          <cell r="G576" t="str">
            <v>101916</v>
          </cell>
          <cell r="H576" t="str">
            <v>شركت قطعه سازان ماد</v>
          </cell>
          <cell r="P576" t="str">
            <v>760</v>
          </cell>
        </row>
        <row r="577">
          <cell r="A577">
            <v>7600</v>
          </cell>
          <cell r="B577" t="str">
            <v>115006101686</v>
          </cell>
          <cell r="C577" t="str">
            <v>115</v>
          </cell>
          <cell r="D577" t="str">
            <v>115006</v>
          </cell>
          <cell r="E577" t="str">
            <v>موجودي مواد وكالا</v>
          </cell>
          <cell r="F577" t="str">
            <v>كالاي اماني  ما نزد ديگران</v>
          </cell>
          <cell r="G577" t="str">
            <v>101686</v>
          </cell>
          <cell r="H577" t="str">
            <v>شركت فن گستر</v>
          </cell>
          <cell r="P577" t="str">
            <v>760</v>
          </cell>
        </row>
        <row r="578">
          <cell r="A578">
            <v>7600</v>
          </cell>
          <cell r="B578" t="str">
            <v>115006101264</v>
          </cell>
          <cell r="C578" t="str">
            <v>115</v>
          </cell>
          <cell r="D578" t="str">
            <v>115006</v>
          </cell>
          <cell r="E578" t="str">
            <v>موجودي مواد وكالا</v>
          </cell>
          <cell r="F578" t="str">
            <v>كالاي اماني  ما نزد ديگران</v>
          </cell>
          <cell r="G578" t="str">
            <v>101264</v>
          </cell>
          <cell r="H578" t="str">
            <v>گروه توليدي وصنعتي قطعه فرم</v>
          </cell>
          <cell r="P578" t="str">
            <v>760</v>
          </cell>
        </row>
        <row r="579">
          <cell r="A579">
            <v>7600</v>
          </cell>
          <cell r="B579" t="str">
            <v>115006101607</v>
          </cell>
          <cell r="C579" t="str">
            <v>115</v>
          </cell>
          <cell r="D579" t="str">
            <v>115006</v>
          </cell>
          <cell r="E579" t="str">
            <v>موجودي مواد وكالا</v>
          </cell>
          <cell r="F579" t="str">
            <v>كالاي اماني  ما نزد ديگران</v>
          </cell>
          <cell r="G579" t="str">
            <v>101607</v>
          </cell>
          <cell r="H579" t="str">
            <v>كارگاه صنعتي پالاديم</v>
          </cell>
          <cell r="P579" t="str">
            <v>760</v>
          </cell>
        </row>
        <row r="580">
          <cell r="A580">
            <v>7600</v>
          </cell>
          <cell r="B580" t="str">
            <v>115006101827</v>
          </cell>
          <cell r="C580" t="str">
            <v>115</v>
          </cell>
          <cell r="D580" t="str">
            <v>115006</v>
          </cell>
          <cell r="E580" t="str">
            <v>موجودي مواد وكالا</v>
          </cell>
          <cell r="F580" t="str">
            <v>كالاي اماني  ما نزد ديگران</v>
          </cell>
          <cell r="G580" t="str">
            <v>101827</v>
          </cell>
          <cell r="H580" t="str">
            <v>گروه صنعتي آذر پارت</v>
          </cell>
          <cell r="P580" t="str">
            <v>760</v>
          </cell>
        </row>
        <row r="581">
          <cell r="A581">
            <v>7600</v>
          </cell>
          <cell r="B581" t="str">
            <v>115006101939</v>
          </cell>
          <cell r="C581" t="str">
            <v>115</v>
          </cell>
          <cell r="D581" t="str">
            <v>115006</v>
          </cell>
          <cell r="E581" t="str">
            <v>موجودي مواد وكالا</v>
          </cell>
          <cell r="F581" t="str">
            <v>كالاي اماني  ما نزد ديگران</v>
          </cell>
          <cell r="G581" t="str">
            <v>101939</v>
          </cell>
          <cell r="H581" t="str">
            <v>تراش فرز اتحاد</v>
          </cell>
          <cell r="P581" t="str">
            <v>760</v>
          </cell>
        </row>
        <row r="582">
          <cell r="A582">
            <v>7600</v>
          </cell>
          <cell r="B582" t="str">
            <v>115006101868</v>
          </cell>
          <cell r="C582" t="str">
            <v>115</v>
          </cell>
          <cell r="D582" t="str">
            <v>115006</v>
          </cell>
          <cell r="E582" t="str">
            <v>موجودي مواد وكالا</v>
          </cell>
          <cell r="F582" t="str">
            <v>كالاي اماني  ما نزد ديگران</v>
          </cell>
          <cell r="G582" t="str">
            <v>101868</v>
          </cell>
          <cell r="H582" t="str">
            <v>شركت كاوشگران صنعت تبريز</v>
          </cell>
          <cell r="P582" t="str">
            <v>760</v>
          </cell>
        </row>
        <row r="583">
          <cell r="A583">
            <v>7600</v>
          </cell>
          <cell r="B583" t="str">
            <v>115006101940</v>
          </cell>
          <cell r="C583" t="str">
            <v>115</v>
          </cell>
          <cell r="D583" t="str">
            <v>115006</v>
          </cell>
          <cell r="E583" t="str">
            <v>موجودي مواد وكالا</v>
          </cell>
          <cell r="F583" t="str">
            <v>كالاي اماني  ما نزد ديگران</v>
          </cell>
          <cell r="G583" t="str">
            <v>101940</v>
          </cell>
          <cell r="H583" t="str">
            <v>آرتا کويشگر تهران</v>
          </cell>
          <cell r="P583" t="str">
            <v>760</v>
          </cell>
        </row>
        <row r="584">
          <cell r="A584">
            <v>7600</v>
          </cell>
          <cell r="B584" t="str">
            <v>115006101941</v>
          </cell>
          <cell r="C584" t="str">
            <v>115</v>
          </cell>
          <cell r="D584" t="str">
            <v>115006</v>
          </cell>
          <cell r="E584" t="str">
            <v>موجودي مواد وكالا</v>
          </cell>
          <cell r="F584" t="str">
            <v>كالاي اماني  ما نزد ديگران</v>
          </cell>
          <cell r="G584" t="str">
            <v>101941</v>
          </cell>
          <cell r="H584" t="str">
            <v>تابان گستر پويا</v>
          </cell>
          <cell r="P584" t="str">
            <v>760</v>
          </cell>
        </row>
        <row r="585">
          <cell r="A585">
            <v>7600</v>
          </cell>
          <cell r="B585" t="str">
            <v>115006101679</v>
          </cell>
          <cell r="C585" t="str">
            <v>115</v>
          </cell>
          <cell r="D585" t="str">
            <v>115006</v>
          </cell>
          <cell r="E585" t="str">
            <v>موجودي مواد وكالا</v>
          </cell>
          <cell r="F585" t="str">
            <v>كالاي اماني  ما نزد ديگران</v>
          </cell>
          <cell r="G585" t="str">
            <v>101679</v>
          </cell>
          <cell r="H585" t="str">
            <v>شركت پارس لوجيك</v>
          </cell>
          <cell r="P585" t="str">
            <v>760</v>
          </cell>
        </row>
        <row r="586">
          <cell r="A586">
            <v>7600</v>
          </cell>
          <cell r="B586" t="str">
            <v>115006101523</v>
          </cell>
          <cell r="C586" t="str">
            <v>115</v>
          </cell>
          <cell r="D586" t="str">
            <v>115006</v>
          </cell>
          <cell r="E586" t="str">
            <v>موجودي مواد وكالا</v>
          </cell>
          <cell r="F586" t="str">
            <v>كالاي اماني  ما نزد ديگران</v>
          </cell>
          <cell r="G586" t="str">
            <v>101523</v>
          </cell>
          <cell r="H586" t="str">
            <v>شركت فن ناب</v>
          </cell>
          <cell r="P586" t="str">
            <v>760</v>
          </cell>
        </row>
        <row r="587">
          <cell r="A587">
            <v>7600</v>
          </cell>
          <cell r="B587" t="str">
            <v>115006101942</v>
          </cell>
          <cell r="C587" t="str">
            <v>115</v>
          </cell>
          <cell r="D587" t="str">
            <v>115006</v>
          </cell>
          <cell r="E587" t="str">
            <v>موجودي مواد وكالا</v>
          </cell>
          <cell r="F587" t="str">
            <v>كالاي اماني  ما نزد ديگران</v>
          </cell>
          <cell r="G587" t="str">
            <v>101942</v>
          </cell>
          <cell r="H587" t="str">
            <v>محور خودرو آذر</v>
          </cell>
          <cell r="P587" t="str">
            <v>760</v>
          </cell>
        </row>
        <row r="588">
          <cell r="A588">
            <v>7600</v>
          </cell>
          <cell r="B588" t="str">
            <v>115006101671</v>
          </cell>
          <cell r="C588" t="str">
            <v>115</v>
          </cell>
          <cell r="D588" t="str">
            <v>115006</v>
          </cell>
          <cell r="E588" t="str">
            <v>موجودي مواد وكالا</v>
          </cell>
          <cell r="F588" t="str">
            <v>كالاي اماني  ما نزد ديگران</v>
          </cell>
          <cell r="G588" t="str">
            <v>101671</v>
          </cell>
          <cell r="H588" t="str">
            <v>گروه صنعتي آذر ماكينا</v>
          </cell>
          <cell r="P588" t="str">
            <v>760</v>
          </cell>
        </row>
        <row r="589">
          <cell r="A589">
            <v>7600</v>
          </cell>
          <cell r="B589" t="str">
            <v>115006101901</v>
          </cell>
          <cell r="C589" t="str">
            <v>115</v>
          </cell>
          <cell r="D589" t="str">
            <v>115006</v>
          </cell>
          <cell r="E589" t="str">
            <v>موجودي مواد وكالا</v>
          </cell>
          <cell r="F589" t="str">
            <v>كالاي اماني  ما نزد ديگران</v>
          </cell>
          <cell r="G589" t="str">
            <v>101901</v>
          </cell>
          <cell r="H589" t="str">
            <v>شركت نسجه سازان</v>
          </cell>
          <cell r="P589" t="str">
            <v>760</v>
          </cell>
        </row>
        <row r="590">
          <cell r="A590">
            <v>7600</v>
          </cell>
          <cell r="B590" t="str">
            <v>115006101943</v>
          </cell>
          <cell r="C590" t="str">
            <v>115</v>
          </cell>
          <cell r="D590" t="str">
            <v>115006</v>
          </cell>
          <cell r="E590" t="str">
            <v>موجودي مواد وكالا</v>
          </cell>
          <cell r="F590" t="str">
            <v>كالاي اماني  ما نزد ديگران</v>
          </cell>
          <cell r="G590" t="str">
            <v>101943</v>
          </cell>
          <cell r="H590" t="str">
            <v>مپنا گستر الکترونيک</v>
          </cell>
          <cell r="P590" t="str">
            <v>760</v>
          </cell>
        </row>
        <row r="591">
          <cell r="A591">
            <v>7600</v>
          </cell>
          <cell r="B591" t="str">
            <v>115006101882</v>
          </cell>
          <cell r="C591" t="str">
            <v>115</v>
          </cell>
          <cell r="D591" t="str">
            <v>115006</v>
          </cell>
          <cell r="E591" t="str">
            <v>موجودي مواد وكالا</v>
          </cell>
          <cell r="F591" t="str">
            <v>كالاي اماني  ما نزد ديگران</v>
          </cell>
          <cell r="G591" t="str">
            <v>101882</v>
          </cell>
          <cell r="H591" t="str">
            <v>شركت فراگامان صنعت پايدار</v>
          </cell>
          <cell r="P591" t="str">
            <v>760</v>
          </cell>
        </row>
        <row r="592">
          <cell r="A592">
            <v>7600</v>
          </cell>
          <cell r="B592" t="str">
            <v>115006101707</v>
          </cell>
          <cell r="C592" t="str">
            <v>115</v>
          </cell>
          <cell r="D592" t="str">
            <v>115006</v>
          </cell>
          <cell r="E592" t="str">
            <v>موجودي مواد وكالا</v>
          </cell>
          <cell r="F592" t="str">
            <v>كالاي اماني  ما نزد ديگران</v>
          </cell>
          <cell r="G592" t="str">
            <v>101707</v>
          </cell>
          <cell r="H592" t="str">
            <v>شرکت آذربايجان صنعت</v>
          </cell>
          <cell r="P592" t="str">
            <v>760</v>
          </cell>
        </row>
        <row r="593">
          <cell r="A593">
            <v>7600</v>
          </cell>
          <cell r="B593" t="str">
            <v>115006101902</v>
          </cell>
          <cell r="C593" t="str">
            <v>115</v>
          </cell>
          <cell r="D593" t="str">
            <v>115006</v>
          </cell>
          <cell r="E593" t="str">
            <v>موجودي مواد وكالا</v>
          </cell>
          <cell r="F593" t="str">
            <v>كالاي اماني  ما نزد ديگران</v>
          </cell>
          <cell r="G593" t="str">
            <v>101902</v>
          </cell>
          <cell r="H593" t="str">
            <v>شركت تحول (اروميه)</v>
          </cell>
          <cell r="P593" t="str">
            <v>760</v>
          </cell>
        </row>
        <row r="594">
          <cell r="A594">
            <v>7600</v>
          </cell>
          <cell r="B594" t="str">
            <v>115006101900</v>
          </cell>
          <cell r="C594" t="str">
            <v>115</v>
          </cell>
          <cell r="D594" t="str">
            <v>115006</v>
          </cell>
          <cell r="E594" t="str">
            <v>موجودي مواد وكالا</v>
          </cell>
          <cell r="F594" t="str">
            <v>كالاي اماني  ما نزد ديگران</v>
          </cell>
          <cell r="G594" t="str">
            <v>101900</v>
          </cell>
          <cell r="H594" t="str">
            <v>شركت متاليك صنعت (توپچي)</v>
          </cell>
          <cell r="P594" t="str">
            <v>760</v>
          </cell>
        </row>
        <row r="595">
          <cell r="A595">
            <v>7600</v>
          </cell>
          <cell r="B595" t="str">
            <v>115006101676</v>
          </cell>
          <cell r="C595" t="str">
            <v>115</v>
          </cell>
          <cell r="D595" t="str">
            <v>115006</v>
          </cell>
          <cell r="E595" t="str">
            <v>موجودي مواد وكالا</v>
          </cell>
          <cell r="F595" t="str">
            <v>كالاي اماني  ما نزد ديگران</v>
          </cell>
          <cell r="G595" t="str">
            <v>101676</v>
          </cell>
          <cell r="H595" t="str">
            <v>طاها صنعت تبريز</v>
          </cell>
          <cell r="P595" t="str">
            <v>760</v>
          </cell>
        </row>
        <row r="596">
          <cell r="A596">
            <v>7600</v>
          </cell>
          <cell r="B596" t="str">
            <v>115006101708</v>
          </cell>
          <cell r="C596" t="str">
            <v>115</v>
          </cell>
          <cell r="D596" t="str">
            <v>115006</v>
          </cell>
          <cell r="E596" t="str">
            <v>موجودي مواد وكالا</v>
          </cell>
          <cell r="F596" t="str">
            <v>كالاي اماني  ما نزد ديگران</v>
          </cell>
          <cell r="G596" t="str">
            <v>101708</v>
          </cell>
          <cell r="H596" t="str">
            <v>كارگاه شابلون .</v>
          </cell>
          <cell r="P596" t="str">
            <v>760</v>
          </cell>
        </row>
        <row r="597">
          <cell r="A597">
            <v>7600</v>
          </cell>
          <cell r="B597" t="str">
            <v>115006101729</v>
          </cell>
          <cell r="C597" t="str">
            <v>115</v>
          </cell>
          <cell r="D597" t="str">
            <v>115006</v>
          </cell>
          <cell r="E597" t="str">
            <v>موجودي مواد وكالا</v>
          </cell>
          <cell r="F597" t="str">
            <v>كالاي اماني  ما نزد ديگران</v>
          </cell>
          <cell r="G597" t="str">
            <v>101729</v>
          </cell>
          <cell r="H597" t="str">
            <v>شركت توحيد خراسان</v>
          </cell>
          <cell r="P597" t="str">
            <v>760</v>
          </cell>
        </row>
        <row r="598">
          <cell r="A598">
            <v>7600</v>
          </cell>
          <cell r="B598" t="str">
            <v>115006101899</v>
          </cell>
          <cell r="C598" t="str">
            <v>115</v>
          </cell>
          <cell r="D598" t="str">
            <v>115006</v>
          </cell>
          <cell r="E598" t="str">
            <v>موجودي مواد وكالا</v>
          </cell>
          <cell r="F598" t="str">
            <v>كالاي اماني  ما نزد ديگران</v>
          </cell>
          <cell r="G598" t="str">
            <v>101899</v>
          </cell>
          <cell r="H598" t="str">
            <v>گروه صنعتي تيتان</v>
          </cell>
          <cell r="P598" t="str">
            <v>760</v>
          </cell>
        </row>
        <row r="599">
          <cell r="A599">
            <v>7600</v>
          </cell>
          <cell r="B599" t="str">
            <v>115006101914</v>
          </cell>
          <cell r="C599" t="str">
            <v>115</v>
          </cell>
          <cell r="D599" t="str">
            <v>115006</v>
          </cell>
          <cell r="E599" t="str">
            <v>موجودي مواد وكالا</v>
          </cell>
          <cell r="F599" t="str">
            <v>كالاي اماني  ما نزد ديگران</v>
          </cell>
          <cell r="G599" t="str">
            <v>101914</v>
          </cell>
          <cell r="H599" t="str">
            <v>شركت آذر ايش صنعت تبريز</v>
          </cell>
          <cell r="P599" t="str">
            <v>760</v>
          </cell>
        </row>
        <row r="600">
          <cell r="A600">
            <v>7750</v>
          </cell>
          <cell r="B600" t="str">
            <v>115009</v>
          </cell>
          <cell r="C600" t="str">
            <v>115</v>
          </cell>
          <cell r="D600" t="str">
            <v>115009</v>
          </cell>
          <cell r="E600" t="str">
            <v>موجودي مواد وكالا</v>
          </cell>
          <cell r="F600" t="str">
            <v>ذخيره كاهش اررزش موجودهاي مواد و كالا</v>
          </cell>
          <cell r="G600">
            <v>0</v>
          </cell>
          <cell r="H600">
            <v>0</v>
          </cell>
          <cell r="P600" t="str">
            <v>775</v>
          </cell>
        </row>
        <row r="601">
          <cell r="A601">
            <v>8000</v>
          </cell>
          <cell r="B601" t="str">
            <v>116001101505</v>
          </cell>
          <cell r="C601" t="str">
            <v>116</v>
          </cell>
          <cell r="D601" t="str">
            <v>116001</v>
          </cell>
          <cell r="E601" t="str">
            <v>سفارشات و پيش پرداختها</v>
          </cell>
          <cell r="F601" t="str">
            <v>پيش پرداخت خريد كالا</v>
          </cell>
          <cell r="G601" t="str">
            <v>101505</v>
          </cell>
          <cell r="H601" t="str">
            <v>لوله هاي صنعتي دقيق كاوه</v>
          </cell>
          <cell r="P601" t="str">
            <v>800</v>
          </cell>
        </row>
        <row r="602">
          <cell r="A602">
            <v>8001</v>
          </cell>
          <cell r="B602" t="str">
            <v>116001101451</v>
          </cell>
          <cell r="C602" t="str">
            <v>116</v>
          </cell>
          <cell r="D602" t="str">
            <v>116001</v>
          </cell>
          <cell r="E602" t="str">
            <v>سفارشات و پيش پرداختها</v>
          </cell>
          <cell r="F602" t="str">
            <v>پيش پرداخت خريد كالا</v>
          </cell>
          <cell r="G602" t="str">
            <v>101451</v>
          </cell>
          <cell r="H602" t="str">
            <v>گروه صنعتي كاوه</v>
          </cell>
          <cell r="P602" t="str">
            <v>800</v>
          </cell>
        </row>
        <row r="603">
          <cell r="A603">
            <v>8002</v>
          </cell>
          <cell r="B603" t="str">
            <v>116001101948</v>
          </cell>
          <cell r="C603" t="str">
            <v>116</v>
          </cell>
          <cell r="D603" t="str">
            <v>116001</v>
          </cell>
          <cell r="E603" t="str">
            <v>سفارشات و پيش پرداختها</v>
          </cell>
          <cell r="F603" t="str">
            <v>پيش پرداخت خريد كالا</v>
          </cell>
          <cell r="G603" t="str">
            <v>101948</v>
          </cell>
          <cell r="H603" t="str">
            <v>آقاي حسين رضائي طلب (نمايندگي سايپا)</v>
          </cell>
          <cell r="P603" t="str">
            <v>800</v>
          </cell>
        </row>
        <row r="604">
          <cell r="A604">
            <v>8003</v>
          </cell>
          <cell r="B604" t="str">
            <v>116001101680</v>
          </cell>
          <cell r="C604" t="str">
            <v>116</v>
          </cell>
          <cell r="D604" t="str">
            <v>116001</v>
          </cell>
          <cell r="E604" t="str">
            <v>سفارشات و پيش پرداختها</v>
          </cell>
          <cell r="F604" t="str">
            <v>پيش پرداخت خريد كالا</v>
          </cell>
          <cell r="G604" t="str">
            <v>101680</v>
          </cell>
          <cell r="H604" t="str">
            <v>شركت ريخته گري دانا روش انديشه</v>
          </cell>
          <cell r="P604" t="str">
            <v>800</v>
          </cell>
        </row>
        <row r="605">
          <cell r="A605">
            <v>8004</v>
          </cell>
          <cell r="B605" t="str">
            <v>116001101476</v>
          </cell>
          <cell r="C605" t="str">
            <v>116</v>
          </cell>
          <cell r="D605" t="str">
            <v>116001</v>
          </cell>
          <cell r="E605" t="str">
            <v>سفارشات و پيش پرداختها</v>
          </cell>
          <cell r="F605" t="str">
            <v>پيش پرداخت خريد كالا</v>
          </cell>
          <cell r="G605" t="str">
            <v>101476</v>
          </cell>
          <cell r="H605" t="str">
            <v>شرکت آهنگري تراکتور سازي ايران</v>
          </cell>
          <cell r="P605" t="str">
            <v>800</v>
          </cell>
        </row>
        <row r="606">
          <cell r="A606">
            <v>8004</v>
          </cell>
          <cell r="B606" t="str">
            <v>116001101951</v>
          </cell>
          <cell r="C606" t="str">
            <v>116</v>
          </cell>
          <cell r="D606" t="str">
            <v>116001</v>
          </cell>
          <cell r="E606" t="str">
            <v>سفارشات و پيش پرداختها</v>
          </cell>
          <cell r="F606" t="str">
            <v>پيش پرداخت خريد كالا</v>
          </cell>
          <cell r="G606" t="str">
            <v>101951</v>
          </cell>
          <cell r="H606" t="str">
            <v>تراش ابزار آراز (تبريز)</v>
          </cell>
          <cell r="P606" t="str">
            <v>800</v>
          </cell>
        </row>
        <row r="607">
          <cell r="A607">
            <v>8004</v>
          </cell>
          <cell r="B607" t="str">
            <v>116001101953</v>
          </cell>
          <cell r="C607" t="str">
            <v>116</v>
          </cell>
          <cell r="D607" t="str">
            <v>116001</v>
          </cell>
          <cell r="E607" t="str">
            <v>سفارشات و پيش پرداختها</v>
          </cell>
          <cell r="F607" t="str">
            <v>پيش پرداخت خريد كالا</v>
          </cell>
          <cell r="G607" t="str">
            <v>101953</v>
          </cell>
          <cell r="H607" t="str">
            <v>آقاي رضا علي نژاد فرد فخيم</v>
          </cell>
          <cell r="P607" t="str">
            <v>800</v>
          </cell>
        </row>
        <row r="608">
          <cell r="A608">
            <v>8200</v>
          </cell>
          <cell r="B608" t="str">
            <v>116002300253</v>
          </cell>
          <cell r="C608" t="str">
            <v>116</v>
          </cell>
          <cell r="D608" t="str">
            <v>116002</v>
          </cell>
          <cell r="E608" t="str">
            <v>سفارشات و پيش پرداختها</v>
          </cell>
          <cell r="F608" t="str">
            <v>پيش پرداخت هزينه اي</v>
          </cell>
          <cell r="G608" t="str">
            <v>300253</v>
          </cell>
          <cell r="H608" t="str">
            <v>جعفريان حسن</v>
          </cell>
          <cell r="P608" t="str">
            <v>820</v>
          </cell>
        </row>
        <row r="609">
          <cell r="A609">
            <v>8200</v>
          </cell>
          <cell r="B609" t="str">
            <v>116002101629</v>
          </cell>
          <cell r="C609" t="str">
            <v>116</v>
          </cell>
          <cell r="D609" t="str">
            <v>116002</v>
          </cell>
          <cell r="E609" t="str">
            <v>سفارشات و پيش پرداختها</v>
          </cell>
          <cell r="F609" t="str">
            <v>پيش پرداخت هزينه اي</v>
          </cell>
          <cell r="G609" t="str">
            <v>101629</v>
          </cell>
          <cell r="H609" t="str">
            <v>شركت الماسه ساز</v>
          </cell>
          <cell r="P609" t="str">
            <v>820</v>
          </cell>
        </row>
        <row r="610">
          <cell r="A610">
            <v>1303</v>
          </cell>
          <cell r="B610" t="str">
            <v>116002101501</v>
          </cell>
          <cell r="C610" t="str">
            <v>116</v>
          </cell>
          <cell r="D610" t="str">
            <v>116002</v>
          </cell>
          <cell r="E610" t="str">
            <v>سفارشات و پيش پرداختها</v>
          </cell>
          <cell r="F610" t="str">
            <v>پيش پرداخت هزينه اي</v>
          </cell>
          <cell r="G610" t="str">
            <v>101501</v>
          </cell>
          <cell r="H610" t="str">
            <v>شركت خدمات بيمه اي رايان سايپا(بيمه مدني كارفرما)</v>
          </cell>
          <cell r="P610" t="str">
            <v>130</v>
          </cell>
        </row>
        <row r="611">
          <cell r="A611">
            <v>1303</v>
          </cell>
          <cell r="B611" t="str">
            <v>116002101453</v>
          </cell>
          <cell r="C611" t="str">
            <v>116</v>
          </cell>
          <cell r="D611" t="str">
            <v>116002</v>
          </cell>
          <cell r="E611" t="str">
            <v>سفارشات و پيش پرداختها</v>
          </cell>
          <cell r="F611" t="str">
            <v>پيش پرداخت هزينه اي</v>
          </cell>
          <cell r="G611" t="str">
            <v>101453</v>
          </cell>
          <cell r="H611" t="str">
            <v>شرکت بيمه رايان سايپا(حريق)</v>
          </cell>
          <cell r="P611" t="str">
            <v>130</v>
          </cell>
        </row>
        <row r="612">
          <cell r="A612">
            <v>8200</v>
          </cell>
          <cell r="B612" t="str">
            <v>116002101952</v>
          </cell>
          <cell r="C612" t="str">
            <v>116</v>
          </cell>
          <cell r="D612" t="str">
            <v>116002</v>
          </cell>
          <cell r="E612" t="str">
            <v>سفارشات و پيش پرداختها</v>
          </cell>
          <cell r="F612" t="str">
            <v>پيش پرداخت هزينه اي</v>
          </cell>
          <cell r="G612" t="str">
            <v>101952</v>
          </cell>
          <cell r="H612" t="str">
            <v>كارخانه حوله هنر</v>
          </cell>
          <cell r="P612" t="str">
            <v>820</v>
          </cell>
        </row>
        <row r="613">
          <cell r="A613">
            <v>8200</v>
          </cell>
          <cell r="B613" t="str">
            <v>116002101236</v>
          </cell>
          <cell r="C613" t="str">
            <v>116</v>
          </cell>
          <cell r="D613" t="str">
            <v>116002</v>
          </cell>
          <cell r="E613" t="str">
            <v>سفارشات و پيش پرداختها</v>
          </cell>
          <cell r="F613" t="str">
            <v>پيش پرداخت هزينه اي</v>
          </cell>
          <cell r="G613" t="str">
            <v>101236</v>
          </cell>
          <cell r="H613" t="str">
            <v>شرکت تراکتور سازي ايران</v>
          </cell>
          <cell r="P613" t="str">
            <v>820</v>
          </cell>
        </row>
        <row r="614">
          <cell r="A614">
            <v>8200</v>
          </cell>
          <cell r="B614" t="str">
            <v>116002101947</v>
          </cell>
          <cell r="C614" t="str">
            <v>116</v>
          </cell>
          <cell r="D614" t="str">
            <v>116002</v>
          </cell>
          <cell r="E614" t="str">
            <v>سفارشات و پيش پرداختها</v>
          </cell>
          <cell r="F614" t="str">
            <v>پيش پرداخت هزينه اي</v>
          </cell>
          <cell r="G614" t="str">
            <v>101947</v>
          </cell>
          <cell r="H614" t="str">
            <v>آقاي نادر صديقي (وكيل پايه يك دادگستري)</v>
          </cell>
          <cell r="P614" t="str">
            <v>820</v>
          </cell>
        </row>
        <row r="615">
          <cell r="A615">
            <v>8200</v>
          </cell>
          <cell r="B615" t="str">
            <v>116002101744</v>
          </cell>
          <cell r="C615" t="str">
            <v>116</v>
          </cell>
          <cell r="D615" t="str">
            <v>116002</v>
          </cell>
          <cell r="E615" t="str">
            <v>سفارشات و پيش پرداختها</v>
          </cell>
          <cell r="F615" t="str">
            <v>پيش پرداخت هزينه اي</v>
          </cell>
          <cell r="G615" t="str">
            <v>101744</v>
          </cell>
          <cell r="H615" t="str">
            <v>شركت مهندسي پايش كاران امين</v>
          </cell>
          <cell r="P615" t="str">
            <v>820</v>
          </cell>
        </row>
        <row r="616">
          <cell r="A616">
            <v>8200</v>
          </cell>
          <cell r="B616" t="str">
            <v>116002300107</v>
          </cell>
          <cell r="C616" t="str">
            <v>116</v>
          </cell>
          <cell r="D616" t="str">
            <v>116002</v>
          </cell>
          <cell r="E616" t="str">
            <v>سفارشات و پيش پرداختها</v>
          </cell>
          <cell r="F616" t="str">
            <v>پيش پرداخت هزينه اي</v>
          </cell>
          <cell r="G616" t="str">
            <v>300107</v>
          </cell>
          <cell r="H616" t="str">
            <v>روحي مهر سياوش</v>
          </cell>
          <cell r="P616" t="str">
            <v>820</v>
          </cell>
        </row>
        <row r="617">
          <cell r="A617">
            <v>8200</v>
          </cell>
          <cell r="B617" t="str">
            <v>116002101759</v>
          </cell>
          <cell r="C617" t="str">
            <v>116</v>
          </cell>
          <cell r="D617" t="str">
            <v>116002</v>
          </cell>
          <cell r="E617" t="str">
            <v>سفارشات و پيش پرداختها</v>
          </cell>
          <cell r="F617" t="str">
            <v>پيش پرداخت هزينه اي</v>
          </cell>
          <cell r="G617" t="str">
            <v>101759</v>
          </cell>
          <cell r="H617" t="str">
            <v>شركت بهين ابزار</v>
          </cell>
          <cell r="P617" t="str">
            <v>820</v>
          </cell>
        </row>
        <row r="618">
          <cell r="A618">
            <v>8200</v>
          </cell>
          <cell r="B618" t="str">
            <v>116002300235</v>
          </cell>
          <cell r="C618" t="str">
            <v>116</v>
          </cell>
          <cell r="D618" t="str">
            <v>116002</v>
          </cell>
          <cell r="E618" t="str">
            <v>سفارشات و پيش پرداختها</v>
          </cell>
          <cell r="F618" t="str">
            <v>پيش پرداخت هزينه اي</v>
          </cell>
          <cell r="G618" t="str">
            <v>300235</v>
          </cell>
          <cell r="H618" t="str">
            <v>حدادپوربدر محمدرضا</v>
          </cell>
          <cell r="P618" t="str">
            <v>820</v>
          </cell>
        </row>
        <row r="619">
          <cell r="A619">
            <v>9900</v>
          </cell>
          <cell r="B619" t="str">
            <v>116003101864</v>
          </cell>
          <cell r="C619" t="str">
            <v>116</v>
          </cell>
          <cell r="D619" t="str">
            <v>116003</v>
          </cell>
          <cell r="E619" t="str">
            <v>سفارشات و پيش پرداختها</v>
          </cell>
          <cell r="F619" t="str">
            <v>پيش پرداخت سرمايه اي</v>
          </cell>
          <cell r="G619" t="str">
            <v>101864</v>
          </cell>
          <cell r="H619" t="str">
            <v>شركت سپهر خودرو خاورميانه</v>
          </cell>
          <cell r="P619" t="str">
            <v>990</v>
          </cell>
        </row>
        <row r="620">
          <cell r="A620">
            <v>9900</v>
          </cell>
          <cell r="B620" t="str">
            <v>116003101882</v>
          </cell>
          <cell r="C620" t="str">
            <v>116</v>
          </cell>
          <cell r="D620" t="str">
            <v>116003</v>
          </cell>
          <cell r="E620" t="str">
            <v>سفارشات و پيش پرداختها</v>
          </cell>
          <cell r="F620" t="str">
            <v>پيش پرداخت سرمايه اي</v>
          </cell>
          <cell r="G620" t="str">
            <v>101882</v>
          </cell>
          <cell r="H620" t="str">
            <v>شركت فراگامان صنعت پايدار</v>
          </cell>
          <cell r="P620" t="str">
            <v>990</v>
          </cell>
        </row>
        <row r="621">
          <cell r="A621">
            <v>9900</v>
          </cell>
          <cell r="B621" t="str">
            <v>116003101312</v>
          </cell>
          <cell r="C621" t="str">
            <v>116</v>
          </cell>
          <cell r="D621" t="str">
            <v>116003</v>
          </cell>
          <cell r="E621" t="str">
            <v>سفارشات و پيش پرداختها</v>
          </cell>
          <cell r="F621" t="str">
            <v>پيش پرداخت سرمايه اي</v>
          </cell>
          <cell r="G621" t="str">
            <v>101312</v>
          </cell>
          <cell r="H621" t="str">
            <v>شرکت تسهيل ماشين صنعت</v>
          </cell>
          <cell r="P621" t="str">
            <v>990</v>
          </cell>
        </row>
        <row r="622">
          <cell r="A622">
            <v>9900</v>
          </cell>
          <cell r="B622" t="str">
            <v>116003101886</v>
          </cell>
          <cell r="C622" t="str">
            <v>116</v>
          </cell>
          <cell r="D622" t="str">
            <v>116003</v>
          </cell>
          <cell r="E622" t="str">
            <v>سفارشات و پيش پرداختها</v>
          </cell>
          <cell r="F622" t="str">
            <v>پيش پرداخت سرمايه اي</v>
          </cell>
          <cell r="G622" t="str">
            <v>101886</v>
          </cell>
          <cell r="H622" t="str">
            <v>شركت مهندسي و بازرگاني مهر نور</v>
          </cell>
          <cell r="P622" t="str">
            <v>990</v>
          </cell>
        </row>
        <row r="623">
          <cell r="A623">
            <v>9900</v>
          </cell>
          <cell r="B623" t="str">
            <v>116003101949</v>
          </cell>
          <cell r="C623" t="str">
            <v>116</v>
          </cell>
          <cell r="D623" t="str">
            <v>116003</v>
          </cell>
          <cell r="E623" t="str">
            <v>سفارشات و پيش پرداختها</v>
          </cell>
          <cell r="F623" t="str">
            <v>پيش پرداخت سرمايه اي</v>
          </cell>
          <cell r="G623" t="str">
            <v>101949</v>
          </cell>
          <cell r="H623" t="str">
            <v>شركت مهندسي هوشمند صنعت ايمن</v>
          </cell>
          <cell r="P623" t="str">
            <v>990</v>
          </cell>
        </row>
        <row r="624">
          <cell r="A624">
            <v>9900</v>
          </cell>
          <cell r="B624" t="str">
            <v>116003101849</v>
          </cell>
          <cell r="C624" t="str">
            <v>116</v>
          </cell>
          <cell r="D624" t="str">
            <v>116003</v>
          </cell>
          <cell r="E624" t="str">
            <v>سفارشات و پيش پرداختها</v>
          </cell>
          <cell r="F624" t="str">
            <v>پيش پرداخت سرمايه اي</v>
          </cell>
          <cell r="G624" t="str">
            <v>101849</v>
          </cell>
          <cell r="H624" t="str">
            <v>مهندس بهزاد اكبري (برنامه نويس)</v>
          </cell>
          <cell r="P624" t="str">
            <v>990</v>
          </cell>
        </row>
        <row r="625">
          <cell r="A625">
            <v>9900</v>
          </cell>
          <cell r="B625" t="str">
            <v>116003101950</v>
          </cell>
          <cell r="C625" t="str">
            <v>116</v>
          </cell>
          <cell r="D625" t="str">
            <v>116003</v>
          </cell>
          <cell r="E625" t="str">
            <v>سفارشات و پيش پرداختها</v>
          </cell>
          <cell r="F625" t="str">
            <v>پيش پرداخت سرمايه اي</v>
          </cell>
          <cell r="G625" t="str">
            <v>101950</v>
          </cell>
          <cell r="H625" t="str">
            <v>فروشگاه خاني (فروشنده موتور آلات و پمپ صنعتي)</v>
          </cell>
          <cell r="P625" t="str">
            <v>990</v>
          </cell>
        </row>
        <row r="626">
          <cell r="A626">
            <v>9900</v>
          </cell>
          <cell r="B626" t="str">
            <v>116003101926</v>
          </cell>
          <cell r="C626" t="str">
            <v>116</v>
          </cell>
          <cell r="D626" t="str">
            <v>116003</v>
          </cell>
          <cell r="E626" t="str">
            <v>سفارشات و پيش پرداختها</v>
          </cell>
          <cell r="F626" t="str">
            <v>پيش پرداخت سرمايه اي</v>
          </cell>
          <cell r="G626" t="str">
            <v>101926</v>
          </cell>
          <cell r="H626" t="str">
            <v>شركت صبا فرين</v>
          </cell>
          <cell r="P626" t="str">
            <v>990</v>
          </cell>
        </row>
        <row r="627">
          <cell r="A627">
            <v>1730</v>
          </cell>
          <cell r="B627" t="str">
            <v>116004100110</v>
          </cell>
          <cell r="C627" t="str">
            <v>116</v>
          </cell>
          <cell r="D627" t="str">
            <v>116004</v>
          </cell>
          <cell r="E627" t="str">
            <v>سفارشات و پيش پرداختها</v>
          </cell>
          <cell r="F627" t="str">
            <v>پيش پرداخت بهره</v>
          </cell>
          <cell r="G627" t="str">
            <v>100110</v>
          </cell>
          <cell r="H627" t="str">
            <v>بانك ملت پروين جاري 1464405011 (پشتيبان)</v>
          </cell>
          <cell r="P627" t="str">
            <v>173</v>
          </cell>
        </row>
        <row r="628">
          <cell r="A628">
            <v>9000</v>
          </cell>
          <cell r="B628" t="str">
            <v>220001</v>
          </cell>
          <cell r="C628" t="str">
            <v>220</v>
          </cell>
          <cell r="D628" t="str">
            <v>220001</v>
          </cell>
          <cell r="E628" t="str">
            <v>داراييهاي ثابت مشهود</v>
          </cell>
          <cell r="F628" t="str">
            <v>زمينها</v>
          </cell>
          <cell r="G628">
            <v>0</v>
          </cell>
          <cell r="H628">
            <v>0</v>
          </cell>
          <cell r="P628" t="str">
            <v>900</v>
          </cell>
        </row>
        <row r="629">
          <cell r="A629">
            <v>9100</v>
          </cell>
          <cell r="B629" t="str">
            <v>220002</v>
          </cell>
          <cell r="C629" t="str">
            <v>220</v>
          </cell>
          <cell r="D629" t="str">
            <v>220002</v>
          </cell>
          <cell r="E629" t="str">
            <v>داراييهاي ثابت مشهود</v>
          </cell>
          <cell r="F629" t="str">
            <v>ساختمانها</v>
          </cell>
          <cell r="G629">
            <v>0</v>
          </cell>
          <cell r="H629">
            <v>0</v>
          </cell>
          <cell r="P629" t="str">
            <v>910</v>
          </cell>
        </row>
        <row r="630">
          <cell r="A630">
            <v>9200</v>
          </cell>
          <cell r="B630" t="str">
            <v>220003</v>
          </cell>
          <cell r="C630" t="str">
            <v>220</v>
          </cell>
          <cell r="D630" t="str">
            <v>220003</v>
          </cell>
          <cell r="E630" t="str">
            <v>داراييهاي ثابت مشهود</v>
          </cell>
          <cell r="F630" t="str">
            <v>تاسيسات</v>
          </cell>
          <cell r="G630">
            <v>0</v>
          </cell>
          <cell r="H630">
            <v>0</v>
          </cell>
          <cell r="P630" t="str">
            <v>920</v>
          </cell>
        </row>
        <row r="631">
          <cell r="A631">
            <v>9300</v>
          </cell>
          <cell r="B631" t="str">
            <v>220004</v>
          </cell>
          <cell r="C631" t="str">
            <v>220</v>
          </cell>
          <cell r="D631" t="str">
            <v>220004</v>
          </cell>
          <cell r="E631" t="str">
            <v>داراييهاي ثابت مشهود</v>
          </cell>
          <cell r="F631" t="str">
            <v>ماشين آلات</v>
          </cell>
          <cell r="G631">
            <v>0</v>
          </cell>
          <cell r="H631">
            <v>0</v>
          </cell>
          <cell r="P631" t="str">
            <v>930</v>
          </cell>
        </row>
        <row r="632">
          <cell r="A632">
            <v>9400</v>
          </cell>
          <cell r="B632" t="str">
            <v>220005</v>
          </cell>
          <cell r="C632" t="str">
            <v>220</v>
          </cell>
          <cell r="D632" t="str">
            <v>220005</v>
          </cell>
          <cell r="E632" t="str">
            <v>داراييهاي ثابت مشهود</v>
          </cell>
          <cell r="F632" t="str">
            <v>اثاثه كارگاهي</v>
          </cell>
          <cell r="G632">
            <v>0</v>
          </cell>
          <cell r="H632">
            <v>0</v>
          </cell>
          <cell r="P632" t="str">
            <v>940</v>
          </cell>
        </row>
        <row r="633">
          <cell r="A633">
            <v>9700</v>
          </cell>
          <cell r="B633" t="str">
            <v>220007</v>
          </cell>
          <cell r="C633" t="str">
            <v>220</v>
          </cell>
          <cell r="D633" t="str">
            <v>220007</v>
          </cell>
          <cell r="E633" t="str">
            <v>داراييهاي ثابت مشهود</v>
          </cell>
          <cell r="F633" t="str">
            <v>وسائط نقليه</v>
          </cell>
          <cell r="G633">
            <v>0</v>
          </cell>
          <cell r="H633">
            <v>0</v>
          </cell>
          <cell r="P633" t="str">
            <v>970</v>
          </cell>
        </row>
        <row r="634">
          <cell r="A634">
            <v>9600</v>
          </cell>
          <cell r="B634" t="str">
            <v>220008</v>
          </cell>
          <cell r="C634" t="str">
            <v>220</v>
          </cell>
          <cell r="D634" t="str">
            <v>220008</v>
          </cell>
          <cell r="E634" t="str">
            <v>داراييهاي ثابت مشهود</v>
          </cell>
          <cell r="F634" t="str">
            <v>اثاثه و منصوبات</v>
          </cell>
          <cell r="G634">
            <v>0</v>
          </cell>
          <cell r="H634">
            <v>0</v>
          </cell>
          <cell r="P634" t="str">
            <v>960</v>
          </cell>
        </row>
        <row r="635">
          <cell r="A635">
            <v>9800</v>
          </cell>
          <cell r="B635" t="str">
            <v>220011000818</v>
          </cell>
          <cell r="C635" t="str">
            <v>220</v>
          </cell>
          <cell r="D635" t="str">
            <v>220011</v>
          </cell>
          <cell r="E635" t="str">
            <v>داراييهاي ثابت مشهود</v>
          </cell>
          <cell r="F635" t="str">
            <v>دارائيهاي در جريان تكميل</v>
          </cell>
          <cell r="G635" t="str">
            <v>000818</v>
          </cell>
          <cell r="H635" t="str">
            <v>ابزارآلات مصرفي</v>
          </cell>
          <cell r="P635" t="str">
            <v>980</v>
          </cell>
        </row>
        <row r="636">
          <cell r="A636">
            <v>1000</v>
          </cell>
          <cell r="B636" t="str">
            <v>221001402501</v>
          </cell>
          <cell r="C636" t="str">
            <v>221</v>
          </cell>
          <cell r="D636" t="str">
            <v>221001</v>
          </cell>
          <cell r="E636" t="str">
            <v>داراييهاي نامشهود</v>
          </cell>
          <cell r="F636" t="str">
            <v>حق الامتياز ها</v>
          </cell>
          <cell r="G636" t="str">
            <v>402501</v>
          </cell>
          <cell r="H636" t="str">
            <v>حق المتياز گاز</v>
          </cell>
          <cell r="P636" t="str">
            <v>100</v>
          </cell>
        </row>
        <row r="637">
          <cell r="A637">
            <v>1001</v>
          </cell>
          <cell r="B637" t="str">
            <v>221001402503</v>
          </cell>
          <cell r="C637" t="str">
            <v>221</v>
          </cell>
          <cell r="D637" t="str">
            <v>221001</v>
          </cell>
          <cell r="E637" t="str">
            <v>داراييهاي نامشهود</v>
          </cell>
          <cell r="F637" t="str">
            <v>حق الامتياز ها</v>
          </cell>
          <cell r="G637" t="str">
            <v>402503</v>
          </cell>
          <cell r="H637" t="str">
            <v>حق المتياز آب</v>
          </cell>
          <cell r="P637" t="str">
            <v>100</v>
          </cell>
        </row>
        <row r="638">
          <cell r="A638">
            <v>1002</v>
          </cell>
          <cell r="B638" t="str">
            <v>221001402502</v>
          </cell>
          <cell r="C638" t="str">
            <v>221</v>
          </cell>
          <cell r="D638" t="str">
            <v>221001</v>
          </cell>
          <cell r="E638" t="str">
            <v>داراييهاي نامشهود</v>
          </cell>
          <cell r="F638" t="str">
            <v>حق الامتياز ها</v>
          </cell>
          <cell r="G638" t="str">
            <v>402502</v>
          </cell>
          <cell r="H638" t="str">
            <v>حق المتياز برق</v>
          </cell>
          <cell r="P638" t="str">
            <v>100</v>
          </cell>
        </row>
        <row r="639">
          <cell r="A639">
            <v>1003</v>
          </cell>
          <cell r="B639" t="str">
            <v>221001402500</v>
          </cell>
          <cell r="C639" t="str">
            <v>221</v>
          </cell>
          <cell r="D639" t="str">
            <v>221001</v>
          </cell>
          <cell r="E639" t="str">
            <v>داراييهاي نامشهود</v>
          </cell>
          <cell r="F639" t="str">
            <v>حق الامتياز ها</v>
          </cell>
          <cell r="G639" t="str">
            <v>402500</v>
          </cell>
          <cell r="H639" t="str">
            <v>حق المتياز تلفن</v>
          </cell>
          <cell r="P639" t="str">
            <v>100</v>
          </cell>
        </row>
        <row r="640">
          <cell r="A640">
            <v>1160</v>
          </cell>
          <cell r="B640" t="str">
            <v>221002000834</v>
          </cell>
          <cell r="C640" t="str">
            <v>221</v>
          </cell>
          <cell r="D640" t="str">
            <v>221002</v>
          </cell>
          <cell r="E640" t="str">
            <v>داراييهاي نامشهود</v>
          </cell>
          <cell r="F640" t="str">
            <v>دانش فني</v>
          </cell>
          <cell r="G640" t="str">
            <v>000834</v>
          </cell>
          <cell r="H640" t="str">
            <v>كتب و نشريات فني</v>
          </cell>
          <cell r="P640" t="str">
            <v>116</v>
          </cell>
        </row>
        <row r="641">
          <cell r="A641">
            <v>1030</v>
          </cell>
          <cell r="B641" t="str">
            <v>221003</v>
          </cell>
          <cell r="C641" t="str">
            <v>221</v>
          </cell>
          <cell r="D641" t="str">
            <v>221003</v>
          </cell>
          <cell r="E641" t="str">
            <v>داراييهاي نامشهود</v>
          </cell>
          <cell r="F641" t="str">
            <v>سيستم نرم افزاري</v>
          </cell>
          <cell r="G641">
            <v>0</v>
          </cell>
          <cell r="H641">
            <v>0</v>
          </cell>
          <cell r="P641" t="str">
            <v>103</v>
          </cell>
        </row>
        <row r="642">
          <cell r="A642">
            <v>9150</v>
          </cell>
          <cell r="B642" t="str">
            <v>223002</v>
          </cell>
          <cell r="C642" t="str">
            <v>223</v>
          </cell>
          <cell r="D642" t="str">
            <v>223002</v>
          </cell>
          <cell r="E642" t="str">
            <v>ذخيره استهلاك دارائيهاي ثابت</v>
          </cell>
          <cell r="F642" t="str">
            <v>ذخيره استهلاك ساختمانها</v>
          </cell>
          <cell r="G642">
            <v>0</v>
          </cell>
          <cell r="H642">
            <v>0</v>
          </cell>
          <cell r="P642" t="str">
            <v>915</v>
          </cell>
        </row>
        <row r="643">
          <cell r="A643">
            <v>9250</v>
          </cell>
          <cell r="B643" t="str">
            <v>223003</v>
          </cell>
          <cell r="C643" t="str">
            <v>223</v>
          </cell>
          <cell r="D643" t="str">
            <v>223003</v>
          </cell>
          <cell r="E643" t="str">
            <v>ذخيره استهلاك دارائيهاي ثابت</v>
          </cell>
          <cell r="F643" t="str">
            <v>ذخيره استهلاك تاسيسات</v>
          </cell>
          <cell r="G643">
            <v>0</v>
          </cell>
          <cell r="H643">
            <v>0</v>
          </cell>
          <cell r="P643" t="str">
            <v>925</v>
          </cell>
        </row>
        <row r="644">
          <cell r="A644">
            <v>9350</v>
          </cell>
          <cell r="B644" t="str">
            <v>223004</v>
          </cell>
          <cell r="C644" t="str">
            <v>223</v>
          </cell>
          <cell r="D644" t="str">
            <v>223004</v>
          </cell>
          <cell r="E644" t="str">
            <v>ذخيره استهلاك دارائيهاي ثابت</v>
          </cell>
          <cell r="F644" t="str">
            <v>ذخيره استهلاك ماشين آلات</v>
          </cell>
          <cell r="G644">
            <v>0</v>
          </cell>
          <cell r="H644">
            <v>0</v>
          </cell>
          <cell r="P644" t="str">
            <v>935</v>
          </cell>
        </row>
        <row r="645">
          <cell r="A645">
            <v>9450</v>
          </cell>
          <cell r="B645" t="str">
            <v>223005</v>
          </cell>
          <cell r="C645" t="str">
            <v>223</v>
          </cell>
          <cell r="D645" t="str">
            <v>223005</v>
          </cell>
          <cell r="E645" t="str">
            <v>ذخيره استهلاك دارائيهاي ثابت</v>
          </cell>
          <cell r="F645" t="str">
            <v>ذخيره استهلاك اثاثه كارگاهي</v>
          </cell>
          <cell r="G645">
            <v>0</v>
          </cell>
          <cell r="H645">
            <v>0</v>
          </cell>
          <cell r="P645" t="str">
            <v>945</v>
          </cell>
        </row>
        <row r="646">
          <cell r="A646">
            <v>9750</v>
          </cell>
          <cell r="B646" t="str">
            <v>223007</v>
          </cell>
          <cell r="C646" t="str">
            <v>223</v>
          </cell>
          <cell r="D646" t="str">
            <v>223007</v>
          </cell>
          <cell r="E646" t="str">
            <v>ذخيره استهلاك دارائيهاي ثابت</v>
          </cell>
          <cell r="F646" t="str">
            <v>ذخيره استهلاك وسائط نقليه</v>
          </cell>
          <cell r="G646">
            <v>0</v>
          </cell>
          <cell r="H646">
            <v>0</v>
          </cell>
          <cell r="P646" t="str">
            <v>975</v>
          </cell>
        </row>
        <row r="647">
          <cell r="A647">
            <v>9650</v>
          </cell>
          <cell r="B647" t="str">
            <v>223008</v>
          </cell>
          <cell r="C647" t="str">
            <v>223</v>
          </cell>
          <cell r="D647" t="str">
            <v>223008</v>
          </cell>
          <cell r="E647" t="str">
            <v>ذخيره استهلاك دارائيهاي ثابت</v>
          </cell>
          <cell r="F647" t="str">
            <v>ذخيره استهلاك اثاثه و منصوبات</v>
          </cell>
          <cell r="G647">
            <v>0</v>
          </cell>
          <cell r="H647">
            <v>0</v>
          </cell>
          <cell r="P647" t="str">
            <v>965</v>
          </cell>
        </row>
        <row r="648">
          <cell r="A648">
            <v>1030</v>
          </cell>
          <cell r="B648" t="str">
            <v>223009</v>
          </cell>
          <cell r="C648" t="str">
            <v>223</v>
          </cell>
          <cell r="D648" t="str">
            <v>223009</v>
          </cell>
          <cell r="E648" t="str">
            <v>ذخيره استهلاك دارائيهاي ثابت</v>
          </cell>
          <cell r="F648" t="str">
            <v>ذخيره استهلاک سيستم هاي نرم افزاري</v>
          </cell>
          <cell r="G648">
            <v>0</v>
          </cell>
          <cell r="H648">
            <v>0</v>
          </cell>
          <cell r="P648" t="str">
            <v>103</v>
          </cell>
        </row>
        <row r="649">
          <cell r="A649">
            <v>5200</v>
          </cell>
          <cell r="B649" t="str">
            <v>330001101001</v>
          </cell>
          <cell r="C649" t="str">
            <v>330</v>
          </cell>
          <cell r="D649" t="str">
            <v>330001</v>
          </cell>
          <cell r="E649" t="str">
            <v>حسابها و اسناد پرداختني تجاري(وابسته)</v>
          </cell>
          <cell r="F649" t="str">
            <v>حسابهاي پرداختني تجاري (وابسته)</v>
          </cell>
          <cell r="G649" t="str">
            <v>101001</v>
          </cell>
          <cell r="H649" t="str">
            <v>شرکت مگا موتورفروش قطعات خودرو</v>
          </cell>
          <cell r="P649" t="str">
            <v>520</v>
          </cell>
        </row>
        <row r="650">
          <cell r="A650">
            <v>5208</v>
          </cell>
          <cell r="B650" t="str">
            <v>330001101021</v>
          </cell>
          <cell r="C650" t="str">
            <v>330</v>
          </cell>
          <cell r="D650" t="str">
            <v>330001</v>
          </cell>
          <cell r="E650" t="str">
            <v>حسابها و اسناد پرداختني تجاري(وابسته)</v>
          </cell>
          <cell r="F650" t="str">
            <v>حسابهاي پرداختني تجاري (وابسته)</v>
          </cell>
          <cell r="G650" t="str">
            <v>101021</v>
          </cell>
          <cell r="H650" t="str">
            <v>شرکت صانع</v>
          </cell>
          <cell r="P650" t="str">
            <v>520</v>
          </cell>
        </row>
        <row r="651">
          <cell r="A651">
            <v>5205</v>
          </cell>
          <cell r="B651" t="str">
            <v>330001101027</v>
          </cell>
          <cell r="C651" t="str">
            <v>330</v>
          </cell>
          <cell r="D651" t="str">
            <v>330001</v>
          </cell>
          <cell r="E651" t="str">
            <v>حسابها و اسناد پرداختني تجاري(وابسته)</v>
          </cell>
          <cell r="F651" t="str">
            <v>حسابهاي پرداختني تجاري (وابسته)</v>
          </cell>
          <cell r="G651" t="str">
            <v>101027</v>
          </cell>
          <cell r="H651" t="str">
            <v>شرکت نساجي ايران</v>
          </cell>
          <cell r="P651" t="str">
            <v>520</v>
          </cell>
        </row>
        <row r="652">
          <cell r="A652">
            <v>5207</v>
          </cell>
          <cell r="B652" t="str">
            <v>330001101028</v>
          </cell>
          <cell r="C652" t="str">
            <v>330</v>
          </cell>
          <cell r="D652" t="str">
            <v>330001</v>
          </cell>
          <cell r="E652" t="str">
            <v>حسابها و اسناد پرداختني تجاري(وابسته)</v>
          </cell>
          <cell r="F652" t="str">
            <v>حسابهاي پرداختني تجاري (وابسته)</v>
          </cell>
          <cell r="G652" t="str">
            <v>101028</v>
          </cell>
          <cell r="H652" t="str">
            <v>شرکت سايپاپيستون</v>
          </cell>
          <cell r="P652" t="str">
            <v>520</v>
          </cell>
        </row>
        <row r="653">
          <cell r="A653">
            <v>1200</v>
          </cell>
          <cell r="B653" t="str">
            <v>331001101275</v>
          </cell>
          <cell r="C653" t="str">
            <v>331</v>
          </cell>
          <cell r="D653" t="str">
            <v>331001</v>
          </cell>
          <cell r="E653" t="str">
            <v>حسابها واسناد پرداختني تجاري</v>
          </cell>
          <cell r="F653" t="str">
            <v>حسابهاي پرداختني تجاري</v>
          </cell>
          <cell r="G653" t="str">
            <v>101275</v>
          </cell>
          <cell r="H653" t="str">
            <v>شرکت ايرانپيچکار</v>
          </cell>
          <cell r="P653" t="str">
            <v>120</v>
          </cell>
        </row>
        <row r="654">
          <cell r="A654">
            <v>1200</v>
          </cell>
          <cell r="B654" t="str">
            <v>331001101881</v>
          </cell>
          <cell r="C654" t="str">
            <v>331</v>
          </cell>
          <cell r="D654" t="str">
            <v>331001</v>
          </cell>
          <cell r="E654" t="str">
            <v>حسابها واسناد پرداختني تجاري</v>
          </cell>
          <cell r="F654" t="str">
            <v>حسابهاي پرداختني تجاري</v>
          </cell>
          <cell r="G654" t="str">
            <v>101881</v>
          </cell>
          <cell r="H654" t="str">
            <v>شركت مارال نقش آذربايجان</v>
          </cell>
          <cell r="P654" t="str">
            <v>120</v>
          </cell>
        </row>
        <row r="655">
          <cell r="A655">
            <v>1200</v>
          </cell>
          <cell r="B655" t="str">
            <v>331001101903</v>
          </cell>
          <cell r="C655" t="str">
            <v>331</v>
          </cell>
          <cell r="D655" t="str">
            <v>331001</v>
          </cell>
          <cell r="E655" t="str">
            <v>حسابها واسناد پرداختني تجاري</v>
          </cell>
          <cell r="F655" t="str">
            <v>حسابهاي پرداختني تجاري</v>
          </cell>
          <cell r="G655" t="str">
            <v>101903</v>
          </cell>
          <cell r="H655" t="str">
            <v>شركت تكسان (تهران)</v>
          </cell>
          <cell r="P655" t="str">
            <v>120</v>
          </cell>
        </row>
        <row r="656">
          <cell r="A656">
            <v>1200</v>
          </cell>
          <cell r="B656" t="str">
            <v>331001101287</v>
          </cell>
          <cell r="C656" t="str">
            <v>331</v>
          </cell>
          <cell r="D656" t="str">
            <v>331001</v>
          </cell>
          <cell r="E656" t="str">
            <v>حسابها واسناد پرداختني تجاري</v>
          </cell>
          <cell r="F656" t="str">
            <v>حسابهاي پرداختني تجاري</v>
          </cell>
          <cell r="G656" t="str">
            <v>101287</v>
          </cell>
          <cell r="H656" t="str">
            <v>كارگاه محمدي</v>
          </cell>
          <cell r="P656" t="str">
            <v>120</v>
          </cell>
        </row>
        <row r="657">
          <cell r="A657">
            <v>1200</v>
          </cell>
          <cell r="B657" t="str">
            <v>331001101729</v>
          </cell>
          <cell r="C657" t="str">
            <v>331</v>
          </cell>
          <cell r="D657" t="str">
            <v>331001</v>
          </cell>
          <cell r="E657" t="str">
            <v>حسابها واسناد پرداختني تجاري</v>
          </cell>
          <cell r="F657" t="str">
            <v>حسابهاي پرداختني تجاري</v>
          </cell>
          <cell r="G657" t="str">
            <v>101729</v>
          </cell>
          <cell r="H657" t="str">
            <v>شركت توحيد خراسان</v>
          </cell>
          <cell r="P657" t="str">
            <v>120</v>
          </cell>
        </row>
        <row r="658">
          <cell r="A658">
            <v>1211</v>
          </cell>
          <cell r="B658" t="str">
            <v>331001101676</v>
          </cell>
          <cell r="C658" t="str">
            <v>331</v>
          </cell>
          <cell r="D658" t="str">
            <v>331001</v>
          </cell>
          <cell r="E658" t="str">
            <v>حسابها واسناد پرداختني تجاري</v>
          </cell>
          <cell r="F658" t="str">
            <v>حسابهاي پرداختني تجاري</v>
          </cell>
          <cell r="G658" t="str">
            <v>101676</v>
          </cell>
          <cell r="H658" t="str">
            <v>طاها صنعت تبريز</v>
          </cell>
          <cell r="P658" t="str">
            <v>121</v>
          </cell>
        </row>
        <row r="659">
          <cell r="A659">
            <v>1212</v>
          </cell>
          <cell r="B659" t="str">
            <v>331001101279</v>
          </cell>
          <cell r="C659" t="str">
            <v>331</v>
          </cell>
          <cell r="D659" t="str">
            <v>331001</v>
          </cell>
          <cell r="E659" t="str">
            <v>حسابها واسناد پرداختني تجاري</v>
          </cell>
          <cell r="F659" t="str">
            <v>حسابهاي پرداختني تجاري</v>
          </cell>
          <cell r="G659" t="str">
            <v>101279</v>
          </cell>
          <cell r="H659" t="str">
            <v>جبارپور بنيادي مهندس محمد</v>
          </cell>
          <cell r="P659" t="str">
            <v>121</v>
          </cell>
        </row>
        <row r="660">
          <cell r="A660">
            <v>1213</v>
          </cell>
          <cell r="B660" t="str">
            <v>331001101282</v>
          </cell>
          <cell r="C660" t="str">
            <v>331</v>
          </cell>
          <cell r="D660" t="str">
            <v>331001</v>
          </cell>
          <cell r="E660" t="str">
            <v>حسابها واسناد پرداختني تجاري</v>
          </cell>
          <cell r="F660" t="str">
            <v>حسابهاي پرداختني تجاري</v>
          </cell>
          <cell r="G660" t="str">
            <v>101282</v>
          </cell>
          <cell r="H660" t="str">
            <v>شرکت برادران راددل</v>
          </cell>
          <cell r="P660" t="str">
            <v>121</v>
          </cell>
        </row>
        <row r="661">
          <cell r="A661">
            <v>1214</v>
          </cell>
          <cell r="B661" t="str">
            <v>331001101414</v>
          </cell>
          <cell r="C661" t="str">
            <v>331</v>
          </cell>
          <cell r="D661" t="str">
            <v>331001</v>
          </cell>
          <cell r="E661" t="str">
            <v>حسابها واسناد پرداختني تجاري</v>
          </cell>
          <cell r="F661" t="str">
            <v>حسابهاي پرداختني تجاري</v>
          </cell>
          <cell r="G661" t="str">
            <v>101414</v>
          </cell>
          <cell r="H661" t="str">
            <v>شركت آذردنده تبريز</v>
          </cell>
          <cell r="P661" t="str">
            <v>121</v>
          </cell>
        </row>
        <row r="662">
          <cell r="A662">
            <v>1217</v>
          </cell>
          <cell r="B662" t="str">
            <v>331001101259</v>
          </cell>
          <cell r="C662" t="str">
            <v>331</v>
          </cell>
          <cell r="D662" t="str">
            <v>331001</v>
          </cell>
          <cell r="E662" t="str">
            <v>حسابها واسناد پرداختني تجاري</v>
          </cell>
          <cell r="F662" t="str">
            <v>حسابهاي پرداختني تجاري</v>
          </cell>
          <cell r="G662" t="str">
            <v>101259</v>
          </cell>
          <cell r="H662" t="str">
            <v>كارگاه حسينپور خيري</v>
          </cell>
          <cell r="P662" t="str">
            <v>121</v>
          </cell>
        </row>
        <row r="663">
          <cell r="A663">
            <v>1218</v>
          </cell>
          <cell r="B663" t="str">
            <v>331001101298</v>
          </cell>
          <cell r="C663" t="str">
            <v>331</v>
          </cell>
          <cell r="D663" t="str">
            <v>331001</v>
          </cell>
          <cell r="E663" t="str">
            <v>حسابها واسناد پرداختني تجاري</v>
          </cell>
          <cell r="F663" t="str">
            <v>حسابهاي پرداختني تجاري</v>
          </cell>
          <cell r="G663" t="str">
            <v>101298</v>
          </cell>
          <cell r="H663" t="str">
            <v>صابريدک</v>
          </cell>
          <cell r="P663" t="str">
            <v>121</v>
          </cell>
        </row>
        <row r="664">
          <cell r="A664">
            <v>1219</v>
          </cell>
          <cell r="B664" t="str">
            <v>331001101238</v>
          </cell>
          <cell r="C664" t="str">
            <v>331</v>
          </cell>
          <cell r="D664" t="str">
            <v>331001</v>
          </cell>
          <cell r="E664" t="str">
            <v>حسابها واسناد پرداختني تجاري</v>
          </cell>
          <cell r="F664" t="str">
            <v>حسابهاي پرداختني تجاري</v>
          </cell>
          <cell r="G664" t="str">
            <v>101238</v>
          </cell>
          <cell r="H664" t="str">
            <v>شرکت ريخته گري تراکتورسازي ايران(سهامي عام)</v>
          </cell>
          <cell r="P664" t="str">
            <v>121</v>
          </cell>
        </row>
        <row r="665">
          <cell r="A665">
            <v>1220</v>
          </cell>
          <cell r="B665" t="str">
            <v>331001101257</v>
          </cell>
          <cell r="C665" t="str">
            <v>331</v>
          </cell>
          <cell r="D665" t="str">
            <v>331001</v>
          </cell>
          <cell r="E665" t="str">
            <v>حسابها واسناد پرداختني تجاري</v>
          </cell>
          <cell r="F665" t="str">
            <v>حسابهاي پرداختني تجاري</v>
          </cell>
          <cell r="G665" t="str">
            <v>101257</v>
          </cell>
          <cell r="H665" t="str">
            <v>كارگاه فرجزاده</v>
          </cell>
          <cell r="P665" t="str">
            <v>122</v>
          </cell>
        </row>
        <row r="666">
          <cell r="A666">
            <v>1221</v>
          </cell>
          <cell r="B666" t="str">
            <v>331001101291</v>
          </cell>
          <cell r="C666" t="str">
            <v>331</v>
          </cell>
          <cell r="D666" t="str">
            <v>331001</v>
          </cell>
          <cell r="E666" t="str">
            <v>حسابها واسناد پرداختني تجاري</v>
          </cell>
          <cell r="F666" t="str">
            <v>حسابهاي پرداختني تجاري</v>
          </cell>
          <cell r="G666" t="str">
            <v>101291</v>
          </cell>
          <cell r="H666" t="str">
            <v>شرکت تلدا خاوران</v>
          </cell>
          <cell r="P666" t="str">
            <v>122</v>
          </cell>
        </row>
        <row r="667">
          <cell r="A667">
            <v>1216</v>
          </cell>
          <cell r="B667" t="str">
            <v>331001101748</v>
          </cell>
          <cell r="C667" t="str">
            <v>331</v>
          </cell>
          <cell r="D667" t="str">
            <v>331001</v>
          </cell>
          <cell r="E667" t="str">
            <v>حسابها واسناد پرداختني تجاري</v>
          </cell>
          <cell r="F667" t="str">
            <v>حسابهاي پرداختني تجاري</v>
          </cell>
          <cell r="G667" t="str">
            <v>101748</v>
          </cell>
          <cell r="H667" t="str">
            <v>شركت سهند پولاد</v>
          </cell>
          <cell r="P667" t="str">
            <v>121</v>
          </cell>
        </row>
        <row r="668">
          <cell r="A668">
            <v>1223</v>
          </cell>
          <cell r="B668" t="str">
            <v>331001101277</v>
          </cell>
          <cell r="C668" t="str">
            <v>331</v>
          </cell>
          <cell r="D668" t="str">
            <v>331001</v>
          </cell>
          <cell r="E668" t="str">
            <v>حسابها واسناد پرداختني تجاري</v>
          </cell>
          <cell r="F668" t="str">
            <v>حسابهاي پرداختني تجاري</v>
          </cell>
          <cell r="G668" t="str">
            <v>101277</v>
          </cell>
          <cell r="H668" t="str">
            <v>فنر سازي پارس صنعت</v>
          </cell>
          <cell r="P668" t="str">
            <v>122</v>
          </cell>
        </row>
        <row r="669">
          <cell r="A669">
            <v>1215</v>
          </cell>
          <cell r="B669" t="str">
            <v>331001101252</v>
          </cell>
          <cell r="C669" t="str">
            <v>331</v>
          </cell>
          <cell r="D669" t="str">
            <v>331001</v>
          </cell>
          <cell r="E669" t="str">
            <v>حسابها واسناد پرداختني تجاري</v>
          </cell>
          <cell r="F669" t="str">
            <v>حسابهاي پرداختني تجاري</v>
          </cell>
          <cell r="G669" t="str">
            <v>101252</v>
          </cell>
          <cell r="H669" t="str">
            <v>شرکت مهندسي لاستيك يمين خراسان</v>
          </cell>
          <cell r="P669" t="str">
            <v>121</v>
          </cell>
        </row>
        <row r="670">
          <cell r="A670">
            <v>1222</v>
          </cell>
          <cell r="B670" t="str">
            <v>331001101659</v>
          </cell>
          <cell r="C670" t="str">
            <v>331</v>
          </cell>
          <cell r="D670" t="str">
            <v>331001</v>
          </cell>
          <cell r="E670" t="str">
            <v>حسابها واسناد پرداختني تجاري</v>
          </cell>
          <cell r="F670" t="str">
            <v>حسابهاي پرداختني تجاري</v>
          </cell>
          <cell r="G670" t="str">
            <v>101659</v>
          </cell>
          <cell r="H670" t="str">
            <v>آبكاري آريا</v>
          </cell>
          <cell r="P670" t="str">
            <v>122</v>
          </cell>
        </row>
        <row r="671">
          <cell r="A671">
            <v>1225</v>
          </cell>
          <cell r="B671" t="str">
            <v>331001101587</v>
          </cell>
          <cell r="C671" t="str">
            <v>331</v>
          </cell>
          <cell r="D671" t="str">
            <v>331001</v>
          </cell>
          <cell r="E671" t="str">
            <v>حسابها واسناد پرداختني تجاري</v>
          </cell>
          <cell r="F671" t="str">
            <v>حسابهاي پرداختني تجاري</v>
          </cell>
          <cell r="G671" t="str">
            <v>101587</v>
          </cell>
          <cell r="H671" t="str">
            <v>شركت پويا نيستانك</v>
          </cell>
          <cell r="P671" t="str">
            <v>122</v>
          </cell>
        </row>
        <row r="672">
          <cell r="A672">
            <v>1224</v>
          </cell>
          <cell r="B672" t="str">
            <v>331001101532</v>
          </cell>
          <cell r="C672" t="str">
            <v>331</v>
          </cell>
          <cell r="D672" t="str">
            <v>331001</v>
          </cell>
          <cell r="E672" t="str">
            <v>حسابها واسناد پرداختني تجاري</v>
          </cell>
          <cell r="F672" t="str">
            <v>حسابهاي پرداختني تجاري</v>
          </cell>
          <cell r="G672" t="str">
            <v>101532</v>
          </cell>
          <cell r="H672" t="str">
            <v>قطعه سازي مروستي</v>
          </cell>
          <cell r="P672" t="str">
            <v>122</v>
          </cell>
        </row>
        <row r="673">
          <cell r="A673">
            <v>1228</v>
          </cell>
          <cell r="B673" t="str">
            <v>331001101596</v>
          </cell>
          <cell r="C673" t="str">
            <v>331</v>
          </cell>
          <cell r="D673" t="str">
            <v>331001</v>
          </cell>
          <cell r="E673" t="str">
            <v>حسابها واسناد پرداختني تجاري</v>
          </cell>
          <cell r="F673" t="str">
            <v>حسابهاي پرداختني تجاري</v>
          </cell>
          <cell r="G673" t="str">
            <v>101596</v>
          </cell>
          <cell r="H673" t="str">
            <v>كارگاه ميرزائي</v>
          </cell>
          <cell r="P673" t="str">
            <v>122</v>
          </cell>
        </row>
        <row r="674">
          <cell r="A674">
            <v>1227</v>
          </cell>
          <cell r="B674" t="str">
            <v>331001101517</v>
          </cell>
          <cell r="C674" t="str">
            <v>331</v>
          </cell>
          <cell r="D674" t="str">
            <v>331001</v>
          </cell>
          <cell r="E674" t="str">
            <v>حسابها واسناد پرداختني تجاري</v>
          </cell>
          <cell r="F674" t="str">
            <v>حسابهاي پرداختني تجاري</v>
          </cell>
          <cell r="G674" t="str">
            <v>101517</v>
          </cell>
          <cell r="H674" t="str">
            <v>كارگاه توليدي صنعتي امين (سنگزني امين)</v>
          </cell>
          <cell r="P674" t="str">
            <v>122</v>
          </cell>
        </row>
        <row r="675">
          <cell r="A675">
            <v>1229</v>
          </cell>
          <cell r="B675" t="str">
            <v>331001101835</v>
          </cell>
          <cell r="C675" t="str">
            <v>331</v>
          </cell>
          <cell r="D675" t="str">
            <v>331001</v>
          </cell>
          <cell r="E675" t="str">
            <v>حسابها واسناد پرداختني تجاري</v>
          </cell>
          <cell r="F675" t="str">
            <v>حسابهاي پرداختني تجاري</v>
          </cell>
          <cell r="G675" t="str">
            <v>101835</v>
          </cell>
          <cell r="H675" t="str">
            <v>كارگاه فرامرزي</v>
          </cell>
          <cell r="P675" t="str">
            <v>122</v>
          </cell>
        </row>
        <row r="676">
          <cell r="A676">
            <v>1226</v>
          </cell>
          <cell r="B676" t="str">
            <v>331001101690</v>
          </cell>
          <cell r="C676" t="str">
            <v>331</v>
          </cell>
          <cell r="D676" t="str">
            <v>331001</v>
          </cell>
          <cell r="E676" t="str">
            <v>حسابها واسناد پرداختني تجاري</v>
          </cell>
          <cell r="F676" t="str">
            <v>حسابهاي پرداختني تجاري</v>
          </cell>
          <cell r="G676" t="str">
            <v>101690</v>
          </cell>
          <cell r="H676" t="str">
            <v>شركت پيشگام لاستيك بارثاوا</v>
          </cell>
          <cell r="P676" t="str">
            <v>122</v>
          </cell>
        </row>
        <row r="677">
          <cell r="A677">
            <v>1232</v>
          </cell>
          <cell r="B677" t="str">
            <v>331001101664</v>
          </cell>
          <cell r="C677" t="str">
            <v>331</v>
          </cell>
          <cell r="D677" t="str">
            <v>331001</v>
          </cell>
          <cell r="E677" t="str">
            <v>حسابها واسناد پرداختني تجاري</v>
          </cell>
          <cell r="F677" t="str">
            <v>حسابهاي پرداختني تجاري</v>
          </cell>
          <cell r="G677" t="str">
            <v>101664</v>
          </cell>
          <cell r="H677" t="str">
            <v>گروه صنعتي سانترال</v>
          </cell>
          <cell r="P677" t="str">
            <v>123</v>
          </cell>
        </row>
        <row r="678">
          <cell r="A678">
            <v>1200</v>
          </cell>
          <cell r="B678" t="str">
            <v>331001101243</v>
          </cell>
          <cell r="C678" t="str">
            <v>331</v>
          </cell>
          <cell r="D678" t="str">
            <v>331001</v>
          </cell>
          <cell r="E678" t="str">
            <v>حسابها واسناد پرداختني تجاري</v>
          </cell>
          <cell r="F678" t="str">
            <v>حسابهاي پرداختني تجاري</v>
          </cell>
          <cell r="G678" t="str">
            <v>101243</v>
          </cell>
          <cell r="H678" t="str">
            <v>شرکت صنعت بنيان موتور</v>
          </cell>
          <cell r="P678" t="str">
            <v>120</v>
          </cell>
        </row>
        <row r="679">
          <cell r="A679">
            <v>1200</v>
          </cell>
          <cell r="B679" t="str">
            <v>331001101218</v>
          </cell>
          <cell r="C679" t="str">
            <v>331</v>
          </cell>
          <cell r="D679" t="str">
            <v>331001</v>
          </cell>
          <cell r="E679" t="str">
            <v>حسابها واسناد پرداختني تجاري</v>
          </cell>
          <cell r="F679" t="str">
            <v>حسابهاي پرداختني تجاري</v>
          </cell>
          <cell r="G679" t="str">
            <v>101218</v>
          </cell>
          <cell r="H679" t="str">
            <v>شرکت ريخته گري ماشين سازي تبريز</v>
          </cell>
          <cell r="P679" t="str">
            <v>120</v>
          </cell>
        </row>
        <row r="680">
          <cell r="A680">
            <v>1233</v>
          </cell>
          <cell r="B680" t="str">
            <v>331001101262</v>
          </cell>
          <cell r="C680" t="str">
            <v>331</v>
          </cell>
          <cell r="D680" t="str">
            <v>331001</v>
          </cell>
          <cell r="E680" t="str">
            <v>حسابها واسناد پرداختني تجاري</v>
          </cell>
          <cell r="F680" t="str">
            <v>حسابهاي پرداختني تجاري</v>
          </cell>
          <cell r="G680" t="str">
            <v>101262</v>
          </cell>
          <cell r="H680" t="str">
            <v>شركت صنايع لاستيك توس</v>
          </cell>
          <cell r="P680" t="str">
            <v>123</v>
          </cell>
        </row>
        <row r="681">
          <cell r="A681">
            <v>1200</v>
          </cell>
          <cell r="B681" t="str">
            <v>331001101594</v>
          </cell>
          <cell r="C681" t="str">
            <v>331</v>
          </cell>
          <cell r="D681" t="str">
            <v>331001</v>
          </cell>
          <cell r="E681" t="str">
            <v>حسابها واسناد پرداختني تجاري</v>
          </cell>
          <cell r="F681" t="str">
            <v>حسابهاي پرداختني تجاري</v>
          </cell>
          <cell r="G681" t="str">
            <v>101594</v>
          </cell>
          <cell r="H681" t="str">
            <v>شركت تك كاران</v>
          </cell>
          <cell r="P681" t="str">
            <v>120</v>
          </cell>
        </row>
        <row r="682">
          <cell r="A682">
            <v>1230</v>
          </cell>
          <cell r="B682" t="str">
            <v>331001101751</v>
          </cell>
          <cell r="C682" t="str">
            <v>331</v>
          </cell>
          <cell r="D682" t="str">
            <v>331001</v>
          </cell>
          <cell r="E682" t="str">
            <v>حسابها واسناد پرداختني تجاري</v>
          </cell>
          <cell r="F682" t="str">
            <v>حسابهاي پرداختني تجاري</v>
          </cell>
          <cell r="G682" t="str">
            <v>101751</v>
          </cell>
          <cell r="H682" t="str">
            <v>قطعه سازي محمودي</v>
          </cell>
          <cell r="P682" t="str">
            <v>123</v>
          </cell>
        </row>
        <row r="683">
          <cell r="A683">
            <v>1200</v>
          </cell>
          <cell r="B683" t="str">
            <v>331001101827</v>
          </cell>
          <cell r="C683" t="str">
            <v>331</v>
          </cell>
          <cell r="D683" t="str">
            <v>331001</v>
          </cell>
          <cell r="E683" t="str">
            <v>حسابها واسناد پرداختني تجاري</v>
          </cell>
          <cell r="F683" t="str">
            <v>حسابهاي پرداختني تجاري</v>
          </cell>
          <cell r="G683" t="str">
            <v>101827</v>
          </cell>
          <cell r="H683" t="str">
            <v>گروه صنعتي آذر پارت</v>
          </cell>
          <cell r="P683" t="str">
            <v>120</v>
          </cell>
        </row>
        <row r="684">
          <cell r="A684">
            <v>1200</v>
          </cell>
          <cell r="B684" t="str">
            <v>331001101673</v>
          </cell>
          <cell r="C684" t="str">
            <v>331</v>
          </cell>
          <cell r="D684" t="str">
            <v>331001</v>
          </cell>
          <cell r="E684" t="str">
            <v>حسابها واسناد پرداختني تجاري</v>
          </cell>
          <cell r="F684" t="str">
            <v>حسابهاي پرداختني تجاري</v>
          </cell>
          <cell r="G684" t="str">
            <v>101673</v>
          </cell>
          <cell r="H684" t="str">
            <v>قطعه سازي ابوذر</v>
          </cell>
          <cell r="P684" t="str">
            <v>120</v>
          </cell>
        </row>
        <row r="685">
          <cell r="A685">
            <v>1200</v>
          </cell>
          <cell r="B685" t="str">
            <v>331001101813</v>
          </cell>
          <cell r="C685" t="str">
            <v>331</v>
          </cell>
          <cell r="D685" t="str">
            <v>331001</v>
          </cell>
          <cell r="E685" t="str">
            <v>حسابها واسناد پرداختني تجاري</v>
          </cell>
          <cell r="F685" t="str">
            <v>حسابهاي پرداختني تجاري</v>
          </cell>
          <cell r="G685" t="str">
            <v>101813</v>
          </cell>
          <cell r="H685" t="str">
            <v>شركت مبتكران صنايع نوين</v>
          </cell>
          <cell r="P685" t="str">
            <v>120</v>
          </cell>
        </row>
        <row r="686">
          <cell r="A686">
            <v>1200</v>
          </cell>
          <cell r="B686" t="str">
            <v>331001101747</v>
          </cell>
          <cell r="C686" t="str">
            <v>331</v>
          </cell>
          <cell r="D686" t="str">
            <v>331001</v>
          </cell>
          <cell r="E686" t="str">
            <v>حسابها واسناد پرداختني تجاري</v>
          </cell>
          <cell r="F686" t="str">
            <v>حسابهاي پرداختني تجاري</v>
          </cell>
          <cell r="G686" t="str">
            <v>101747</v>
          </cell>
          <cell r="H686" t="str">
            <v>كارگاه پوريا صنعت</v>
          </cell>
          <cell r="P686" t="str">
            <v>120</v>
          </cell>
        </row>
        <row r="687">
          <cell r="A687">
            <v>1200</v>
          </cell>
          <cell r="B687" t="str">
            <v>331001101806</v>
          </cell>
          <cell r="C687" t="str">
            <v>331</v>
          </cell>
          <cell r="D687" t="str">
            <v>331001</v>
          </cell>
          <cell r="E687" t="str">
            <v>حسابها واسناد پرداختني تجاري</v>
          </cell>
          <cell r="F687" t="str">
            <v>حسابهاي پرداختني تجاري</v>
          </cell>
          <cell r="G687" t="str">
            <v>101806</v>
          </cell>
          <cell r="H687" t="str">
            <v>تراشكاري دقيق صنعت</v>
          </cell>
          <cell r="P687" t="str">
            <v>120</v>
          </cell>
        </row>
        <row r="688">
          <cell r="A688">
            <v>1200</v>
          </cell>
          <cell r="B688" t="str">
            <v>331001101933</v>
          </cell>
          <cell r="C688" t="str">
            <v>331</v>
          </cell>
          <cell r="D688" t="str">
            <v>331001</v>
          </cell>
          <cell r="E688" t="str">
            <v>حسابها واسناد پرداختني تجاري</v>
          </cell>
          <cell r="F688" t="str">
            <v>حسابهاي پرداختني تجاري</v>
          </cell>
          <cell r="G688" t="str">
            <v>101933</v>
          </cell>
          <cell r="H688" t="str">
            <v>شركت طرح ريزان پروژه ساز آذر ميهن</v>
          </cell>
          <cell r="P688" t="str">
            <v>120</v>
          </cell>
        </row>
        <row r="689">
          <cell r="A689">
            <v>1200</v>
          </cell>
          <cell r="B689" t="str">
            <v>331001101293</v>
          </cell>
          <cell r="C689" t="str">
            <v>331</v>
          </cell>
          <cell r="D689" t="str">
            <v>331001</v>
          </cell>
          <cell r="E689" t="str">
            <v>حسابها واسناد پرداختني تجاري</v>
          </cell>
          <cell r="F689" t="str">
            <v>حسابهاي پرداختني تجاري</v>
          </cell>
          <cell r="G689" t="str">
            <v>101293</v>
          </cell>
          <cell r="H689" t="str">
            <v>كارگاه المهدي</v>
          </cell>
          <cell r="P689" t="str">
            <v>120</v>
          </cell>
        </row>
        <row r="690">
          <cell r="A690">
            <v>1234</v>
          </cell>
          <cell r="B690" t="str">
            <v>331001101589</v>
          </cell>
          <cell r="C690" t="str">
            <v>331</v>
          </cell>
          <cell r="D690" t="str">
            <v>331001</v>
          </cell>
          <cell r="E690" t="str">
            <v>حسابها واسناد پرداختني تجاري</v>
          </cell>
          <cell r="F690" t="str">
            <v>حسابهاي پرداختني تجاري</v>
          </cell>
          <cell r="G690" t="str">
            <v>101589</v>
          </cell>
          <cell r="H690" t="str">
            <v>ريخته گري سهند آذرين</v>
          </cell>
          <cell r="P690" t="str">
            <v>123</v>
          </cell>
        </row>
        <row r="691">
          <cell r="A691">
            <v>1200</v>
          </cell>
          <cell r="B691" t="str">
            <v>331001101505</v>
          </cell>
          <cell r="C691" t="str">
            <v>331</v>
          </cell>
          <cell r="D691" t="str">
            <v>331001</v>
          </cell>
          <cell r="E691" t="str">
            <v>حسابها واسناد پرداختني تجاري</v>
          </cell>
          <cell r="F691" t="str">
            <v>حسابهاي پرداختني تجاري</v>
          </cell>
          <cell r="G691" t="str">
            <v>101505</v>
          </cell>
          <cell r="H691" t="str">
            <v>لوله هاي صنعتي دقيق كاوه</v>
          </cell>
          <cell r="P691" t="str">
            <v>120</v>
          </cell>
        </row>
        <row r="692">
          <cell r="A692">
            <v>1200</v>
          </cell>
          <cell r="B692" t="str">
            <v>331001101301</v>
          </cell>
          <cell r="C692" t="str">
            <v>331</v>
          </cell>
          <cell r="D692" t="str">
            <v>331001</v>
          </cell>
          <cell r="E692" t="str">
            <v>حسابها واسناد پرداختني تجاري</v>
          </cell>
          <cell r="F692" t="str">
            <v>حسابهاي پرداختني تجاري</v>
          </cell>
          <cell r="G692" t="str">
            <v>101301</v>
          </cell>
          <cell r="H692" t="str">
            <v>كارتن سحر تبريز</v>
          </cell>
          <cell r="P692" t="str">
            <v>120</v>
          </cell>
        </row>
        <row r="693">
          <cell r="A693">
            <v>1200</v>
          </cell>
          <cell r="B693" t="str">
            <v>331001101268</v>
          </cell>
          <cell r="C693" t="str">
            <v>331</v>
          </cell>
          <cell r="D693" t="str">
            <v>331001</v>
          </cell>
          <cell r="E693" t="str">
            <v>حسابها واسناد پرداختني تجاري</v>
          </cell>
          <cell r="F693" t="str">
            <v>حسابهاي پرداختني تجاري</v>
          </cell>
          <cell r="G693" t="str">
            <v>101268</v>
          </cell>
          <cell r="H693" t="str">
            <v>شرکت ماشين لنت</v>
          </cell>
          <cell r="P693" t="str">
            <v>120</v>
          </cell>
        </row>
        <row r="694">
          <cell r="A694">
            <v>1200</v>
          </cell>
          <cell r="B694" t="str">
            <v>331001101610</v>
          </cell>
          <cell r="C694" t="str">
            <v>331</v>
          </cell>
          <cell r="D694" t="str">
            <v>331001</v>
          </cell>
          <cell r="E694" t="str">
            <v>حسابها واسناد پرداختني تجاري</v>
          </cell>
          <cell r="F694" t="str">
            <v>حسابهاي پرداختني تجاري</v>
          </cell>
          <cell r="G694" t="str">
            <v>101610</v>
          </cell>
          <cell r="H694" t="str">
            <v>قطعه سازي محمد</v>
          </cell>
          <cell r="P694" t="str">
            <v>120</v>
          </cell>
        </row>
        <row r="695">
          <cell r="A695">
            <v>1200</v>
          </cell>
          <cell r="B695" t="str">
            <v>331001101818</v>
          </cell>
          <cell r="C695" t="str">
            <v>331</v>
          </cell>
          <cell r="D695" t="str">
            <v>331001</v>
          </cell>
          <cell r="E695" t="str">
            <v>حسابها واسناد پرداختني تجاري</v>
          </cell>
          <cell r="F695" t="str">
            <v>حسابهاي پرداختني تجاري</v>
          </cell>
          <cell r="G695" t="str">
            <v>101818</v>
          </cell>
          <cell r="H695" t="str">
            <v>آبكاري صدف</v>
          </cell>
          <cell r="P695" t="str">
            <v>120</v>
          </cell>
        </row>
        <row r="696">
          <cell r="A696">
            <v>1200</v>
          </cell>
          <cell r="B696" t="str">
            <v>331001101867</v>
          </cell>
          <cell r="C696" t="str">
            <v>331</v>
          </cell>
          <cell r="D696" t="str">
            <v>331001</v>
          </cell>
          <cell r="E696" t="str">
            <v>حسابها واسناد پرداختني تجاري</v>
          </cell>
          <cell r="F696" t="str">
            <v>حسابهاي پرداختني تجاري</v>
          </cell>
          <cell r="G696" t="str">
            <v>101867</v>
          </cell>
          <cell r="H696" t="str">
            <v>كارگاه كات فن آذر</v>
          </cell>
          <cell r="P696" t="str">
            <v>120</v>
          </cell>
        </row>
        <row r="697">
          <cell r="A697">
            <v>1200</v>
          </cell>
          <cell r="B697" t="str">
            <v>331001101606</v>
          </cell>
          <cell r="C697" t="str">
            <v>331</v>
          </cell>
          <cell r="D697" t="str">
            <v>331001</v>
          </cell>
          <cell r="E697" t="str">
            <v>حسابها واسناد پرداختني تجاري</v>
          </cell>
          <cell r="F697" t="str">
            <v>حسابهاي پرداختني تجاري</v>
          </cell>
          <cell r="G697" t="str">
            <v>101606</v>
          </cell>
          <cell r="H697" t="str">
            <v>شركت معماران توسعه صنعت آلومينيوم(متصا)</v>
          </cell>
          <cell r="P697" t="str">
            <v>120</v>
          </cell>
        </row>
        <row r="698">
          <cell r="A698">
            <v>1200</v>
          </cell>
          <cell r="B698" t="str">
            <v>331001101616</v>
          </cell>
          <cell r="C698" t="str">
            <v>331</v>
          </cell>
          <cell r="D698" t="str">
            <v>331001</v>
          </cell>
          <cell r="E698" t="str">
            <v>حسابها واسناد پرداختني تجاري</v>
          </cell>
          <cell r="F698" t="str">
            <v>حسابهاي پرداختني تجاري</v>
          </cell>
          <cell r="G698" t="str">
            <v>101616</v>
          </cell>
          <cell r="H698" t="str">
            <v>كارگاه فرشيد نيا</v>
          </cell>
          <cell r="P698" t="str">
            <v>120</v>
          </cell>
        </row>
        <row r="699">
          <cell r="A699">
            <v>1200</v>
          </cell>
          <cell r="B699" t="str">
            <v>331001101515</v>
          </cell>
          <cell r="C699" t="str">
            <v>331</v>
          </cell>
          <cell r="D699" t="str">
            <v>331001</v>
          </cell>
          <cell r="E699" t="str">
            <v>حسابها واسناد پرداختني تجاري</v>
          </cell>
          <cell r="F699" t="str">
            <v>حسابهاي پرداختني تجاري</v>
          </cell>
          <cell r="G699" t="str">
            <v>101515</v>
          </cell>
          <cell r="H699" t="str">
            <v>شرکت پارس صنعت تبريز</v>
          </cell>
          <cell r="P699" t="str">
            <v>120</v>
          </cell>
        </row>
        <row r="700">
          <cell r="A700">
            <v>1200</v>
          </cell>
          <cell r="B700" t="str">
            <v>331001101686</v>
          </cell>
          <cell r="C700" t="str">
            <v>331</v>
          </cell>
          <cell r="D700" t="str">
            <v>331001</v>
          </cell>
          <cell r="E700" t="str">
            <v>حسابها واسناد پرداختني تجاري</v>
          </cell>
          <cell r="F700" t="str">
            <v>حسابهاي پرداختني تجاري</v>
          </cell>
          <cell r="G700" t="str">
            <v>101686</v>
          </cell>
          <cell r="H700" t="str">
            <v>شركت فن گستر</v>
          </cell>
          <cell r="P700" t="str">
            <v>120</v>
          </cell>
        </row>
        <row r="701">
          <cell r="A701">
            <v>1200</v>
          </cell>
          <cell r="B701" t="str">
            <v>331001101263</v>
          </cell>
          <cell r="C701" t="str">
            <v>331</v>
          </cell>
          <cell r="D701" t="str">
            <v>331001</v>
          </cell>
          <cell r="E701" t="str">
            <v>حسابها واسناد پرداختني تجاري</v>
          </cell>
          <cell r="F701" t="str">
            <v>حسابهاي پرداختني تجاري</v>
          </cell>
          <cell r="G701" t="str">
            <v>101263</v>
          </cell>
          <cell r="H701" t="str">
            <v>شرکت قطعه سازان خودرو دلتا امين</v>
          </cell>
          <cell r="P701" t="str">
            <v>120</v>
          </cell>
        </row>
        <row r="702">
          <cell r="A702">
            <v>1200</v>
          </cell>
          <cell r="B702" t="str">
            <v>331001101264</v>
          </cell>
          <cell r="C702" t="str">
            <v>331</v>
          </cell>
          <cell r="D702" t="str">
            <v>331001</v>
          </cell>
          <cell r="E702" t="str">
            <v>حسابها واسناد پرداختني تجاري</v>
          </cell>
          <cell r="F702" t="str">
            <v>حسابهاي پرداختني تجاري</v>
          </cell>
          <cell r="G702" t="str">
            <v>101264</v>
          </cell>
          <cell r="H702" t="str">
            <v>گروه توليدي وصنعتي قطعه فرم</v>
          </cell>
          <cell r="P702" t="str">
            <v>120</v>
          </cell>
        </row>
        <row r="703">
          <cell r="A703">
            <v>1200</v>
          </cell>
          <cell r="B703" t="str">
            <v>331001101746</v>
          </cell>
          <cell r="C703" t="str">
            <v>331</v>
          </cell>
          <cell r="D703" t="str">
            <v>331001</v>
          </cell>
          <cell r="E703" t="str">
            <v>حسابها واسناد پرداختني تجاري</v>
          </cell>
          <cell r="F703" t="str">
            <v>حسابهاي پرداختني تجاري</v>
          </cell>
          <cell r="G703" t="str">
            <v>101746</v>
          </cell>
          <cell r="H703" t="str">
            <v>شركت نور آيدين</v>
          </cell>
          <cell r="P703" t="str">
            <v>120</v>
          </cell>
        </row>
        <row r="704">
          <cell r="A704">
            <v>1200</v>
          </cell>
          <cell r="B704" t="str">
            <v>331001101251</v>
          </cell>
          <cell r="C704" t="str">
            <v>331</v>
          </cell>
          <cell r="D704" t="str">
            <v>331001</v>
          </cell>
          <cell r="E704" t="str">
            <v>حسابها واسناد پرداختني تجاري</v>
          </cell>
          <cell r="F704" t="str">
            <v>حسابهاي پرداختني تجاري</v>
          </cell>
          <cell r="G704" t="str">
            <v>101251</v>
          </cell>
          <cell r="H704" t="str">
            <v>كارگاه آبكاري لوكس</v>
          </cell>
          <cell r="P704" t="str">
            <v>120</v>
          </cell>
        </row>
        <row r="705">
          <cell r="A705">
            <v>1200</v>
          </cell>
          <cell r="B705" t="str">
            <v>331001101242</v>
          </cell>
          <cell r="C705" t="str">
            <v>331</v>
          </cell>
          <cell r="D705" t="str">
            <v>331001</v>
          </cell>
          <cell r="E705" t="str">
            <v>حسابها واسناد پرداختني تجاري</v>
          </cell>
          <cell r="F705" t="str">
            <v>حسابهاي پرداختني تجاري</v>
          </cell>
          <cell r="G705" t="str">
            <v>101242</v>
          </cell>
          <cell r="H705" t="str">
            <v>آذر فيلر</v>
          </cell>
          <cell r="P705" t="str">
            <v>120</v>
          </cell>
        </row>
        <row r="706">
          <cell r="A706">
            <v>1200</v>
          </cell>
          <cell r="B706" t="str">
            <v>331001101240</v>
          </cell>
          <cell r="C706" t="str">
            <v>331</v>
          </cell>
          <cell r="D706" t="str">
            <v>331001</v>
          </cell>
          <cell r="E706" t="str">
            <v>حسابها واسناد پرداختني تجاري</v>
          </cell>
          <cell r="F706" t="str">
            <v>حسابهاي پرداختني تجاري</v>
          </cell>
          <cell r="G706" t="str">
            <v>101240</v>
          </cell>
          <cell r="H706" t="str">
            <v>هنر گستر آذر</v>
          </cell>
          <cell r="P706" t="str">
            <v>120</v>
          </cell>
        </row>
        <row r="707">
          <cell r="A707">
            <v>1200</v>
          </cell>
          <cell r="B707" t="str">
            <v>331001101274</v>
          </cell>
          <cell r="C707" t="str">
            <v>331</v>
          </cell>
          <cell r="D707" t="str">
            <v>331001</v>
          </cell>
          <cell r="E707" t="str">
            <v>حسابها واسناد پرداختني تجاري</v>
          </cell>
          <cell r="F707" t="str">
            <v>حسابهاي پرداختني تجاري</v>
          </cell>
          <cell r="G707" t="str">
            <v>101274</v>
          </cell>
          <cell r="H707" t="str">
            <v>كارگاه توليدي مهدي</v>
          </cell>
          <cell r="P707" t="str">
            <v>120</v>
          </cell>
        </row>
        <row r="708">
          <cell r="A708">
            <v>1200</v>
          </cell>
          <cell r="B708" t="str">
            <v>331001101793</v>
          </cell>
          <cell r="C708" t="str">
            <v>331</v>
          </cell>
          <cell r="D708" t="str">
            <v>331001</v>
          </cell>
          <cell r="E708" t="str">
            <v>حسابها واسناد پرداختني تجاري</v>
          </cell>
          <cell r="F708" t="str">
            <v>حسابهاي پرداختني تجاري</v>
          </cell>
          <cell r="G708" t="str">
            <v>101793</v>
          </cell>
          <cell r="H708" t="str">
            <v>شركت كار سازان</v>
          </cell>
          <cell r="P708" t="str">
            <v>120</v>
          </cell>
        </row>
        <row r="709">
          <cell r="A709">
            <v>1200</v>
          </cell>
          <cell r="B709" t="str">
            <v>331001101224</v>
          </cell>
          <cell r="C709" t="str">
            <v>331</v>
          </cell>
          <cell r="D709" t="str">
            <v>331001</v>
          </cell>
          <cell r="E709" t="str">
            <v>حسابها واسناد پرداختني تجاري</v>
          </cell>
          <cell r="F709" t="str">
            <v>حسابهاي پرداختني تجاري</v>
          </cell>
          <cell r="G709" t="str">
            <v>101224</v>
          </cell>
          <cell r="H709" t="str">
            <v>شرکت فولاد فرايند شهريار</v>
          </cell>
          <cell r="P709" t="str">
            <v>120</v>
          </cell>
        </row>
        <row r="710">
          <cell r="A710">
            <v>1200</v>
          </cell>
          <cell r="B710" t="str">
            <v>331001101877</v>
          </cell>
          <cell r="C710" t="str">
            <v>331</v>
          </cell>
          <cell r="D710" t="str">
            <v>331001</v>
          </cell>
          <cell r="E710" t="str">
            <v>حسابها واسناد پرداختني تجاري</v>
          </cell>
          <cell r="F710" t="str">
            <v>حسابهاي پرداختني تجاري</v>
          </cell>
          <cell r="G710" t="str">
            <v>101877</v>
          </cell>
          <cell r="H710" t="str">
            <v>آقاي غضنفري</v>
          </cell>
          <cell r="P710" t="str">
            <v>120</v>
          </cell>
        </row>
        <row r="711">
          <cell r="A711">
            <v>1200</v>
          </cell>
          <cell r="B711" t="str">
            <v>331001101868</v>
          </cell>
          <cell r="C711" t="str">
            <v>331</v>
          </cell>
          <cell r="D711" t="str">
            <v>331001</v>
          </cell>
          <cell r="E711" t="str">
            <v>حسابها واسناد پرداختني تجاري</v>
          </cell>
          <cell r="F711" t="str">
            <v>حسابهاي پرداختني تجاري</v>
          </cell>
          <cell r="G711" t="str">
            <v>101868</v>
          </cell>
          <cell r="H711" t="str">
            <v>شركت كاوشگران صنعت تبريز</v>
          </cell>
          <cell r="P711" t="str">
            <v>120</v>
          </cell>
        </row>
        <row r="712">
          <cell r="A712">
            <v>1200</v>
          </cell>
          <cell r="B712" t="str">
            <v>331001101912</v>
          </cell>
          <cell r="C712" t="str">
            <v>331</v>
          </cell>
          <cell r="D712" t="str">
            <v>331001</v>
          </cell>
          <cell r="E712" t="str">
            <v>حسابها واسناد پرداختني تجاري</v>
          </cell>
          <cell r="F712" t="str">
            <v>حسابهاي پرداختني تجاري</v>
          </cell>
          <cell r="G712" t="str">
            <v>101912</v>
          </cell>
          <cell r="H712" t="str">
            <v>آبكاري تكنو آب</v>
          </cell>
          <cell r="P712" t="str">
            <v>120</v>
          </cell>
        </row>
        <row r="713">
          <cell r="A713">
            <v>1200</v>
          </cell>
          <cell r="B713" t="str">
            <v>331001101607</v>
          </cell>
          <cell r="C713" t="str">
            <v>331</v>
          </cell>
          <cell r="D713" t="str">
            <v>331001</v>
          </cell>
          <cell r="E713" t="str">
            <v>حسابها واسناد پرداختني تجاري</v>
          </cell>
          <cell r="F713" t="str">
            <v>حسابهاي پرداختني تجاري</v>
          </cell>
          <cell r="G713" t="str">
            <v>101607</v>
          </cell>
          <cell r="H713" t="str">
            <v>كارگاه صنعتي پالاديم</v>
          </cell>
          <cell r="P713" t="str">
            <v>120</v>
          </cell>
        </row>
        <row r="714">
          <cell r="A714">
            <v>1200</v>
          </cell>
          <cell r="B714" t="str">
            <v>331001101288</v>
          </cell>
          <cell r="C714" t="str">
            <v>331</v>
          </cell>
          <cell r="D714" t="str">
            <v>331001</v>
          </cell>
          <cell r="E714" t="str">
            <v>حسابها واسناد پرداختني تجاري</v>
          </cell>
          <cell r="F714" t="str">
            <v>حسابهاي پرداختني تجاري</v>
          </cell>
          <cell r="G714" t="str">
            <v>101288</v>
          </cell>
          <cell r="H714" t="str">
            <v>توفيق صنعت</v>
          </cell>
          <cell r="P714" t="str">
            <v>120</v>
          </cell>
        </row>
        <row r="715">
          <cell r="A715">
            <v>1200</v>
          </cell>
          <cell r="B715" t="str">
            <v>331001101880</v>
          </cell>
          <cell r="C715" t="str">
            <v>331</v>
          </cell>
          <cell r="D715" t="str">
            <v>331001</v>
          </cell>
          <cell r="E715" t="str">
            <v>حسابها واسناد پرداختني تجاري</v>
          </cell>
          <cell r="F715" t="str">
            <v>حسابهاي پرداختني تجاري</v>
          </cell>
          <cell r="G715" t="str">
            <v>101880</v>
          </cell>
          <cell r="H715" t="str">
            <v>گروه صنعتي كاوه ( مگاژن )</v>
          </cell>
          <cell r="P715" t="str">
            <v>120</v>
          </cell>
        </row>
        <row r="716">
          <cell r="A716">
            <v>1200</v>
          </cell>
          <cell r="B716" t="str">
            <v>331001101557</v>
          </cell>
          <cell r="C716" t="str">
            <v>331</v>
          </cell>
          <cell r="D716" t="str">
            <v>331001</v>
          </cell>
          <cell r="E716" t="str">
            <v>حسابها واسناد پرداختني تجاري</v>
          </cell>
          <cell r="F716" t="str">
            <v>حسابهاي پرداختني تجاري</v>
          </cell>
          <cell r="G716" t="str">
            <v>101557</v>
          </cell>
          <cell r="H716" t="str">
            <v>شركت آذر صنعت باهري</v>
          </cell>
          <cell r="P716" t="str">
            <v>120</v>
          </cell>
        </row>
        <row r="717">
          <cell r="A717">
            <v>1200</v>
          </cell>
          <cell r="B717" t="str">
            <v>331001101374</v>
          </cell>
          <cell r="C717" t="str">
            <v>331</v>
          </cell>
          <cell r="D717" t="str">
            <v>331001</v>
          </cell>
          <cell r="E717" t="str">
            <v>حسابها واسناد پرداختني تجاري</v>
          </cell>
          <cell r="F717" t="str">
            <v>حسابهاي پرداختني تجاري</v>
          </cell>
          <cell r="G717" t="str">
            <v>101374</v>
          </cell>
          <cell r="H717" t="str">
            <v>سنجه سازان</v>
          </cell>
          <cell r="P717" t="str">
            <v>120</v>
          </cell>
        </row>
        <row r="718">
          <cell r="A718">
            <v>1200</v>
          </cell>
          <cell r="B718" t="str">
            <v>331001101533</v>
          </cell>
          <cell r="C718" t="str">
            <v>331</v>
          </cell>
          <cell r="D718" t="str">
            <v>331001</v>
          </cell>
          <cell r="E718" t="str">
            <v>حسابها واسناد پرداختني تجاري</v>
          </cell>
          <cell r="F718" t="str">
            <v>حسابهاي پرداختني تجاري</v>
          </cell>
          <cell r="G718" t="str">
            <v>101533</v>
          </cell>
          <cell r="H718" t="str">
            <v>پارس فورجينگ</v>
          </cell>
          <cell r="P718" t="str">
            <v>120</v>
          </cell>
        </row>
        <row r="719">
          <cell r="A719">
            <v>1200</v>
          </cell>
          <cell r="B719" t="str">
            <v>331001101575</v>
          </cell>
          <cell r="C719" t="str">
            <v>331</v>
          </cell>
          <cell r="D719" t="str">
            <v>331001</v>
          </cell>
          <cell r="E719" t="str">
            <v>حسابها واسناد پرداختني تجاري</v>
          </cell>
          <cell r="F719" t="str">
            <v>حسابهاي پرداختني تجاري</v>
          </cell>
          <cell r="G719" t="str">
            <v>101575</v>
          </cell>
          <cell r="H719" t="str">
            <v>قطعه سازي شهريار</v>
          </cell>
          <cell r="P719" t="str">
            <v>120</v>
          </cell>
        </row>
        <row r="720">
          <cell r="A720">
            <v>1200</v>
          </cell>
          <cell r="B720" t="str">
            <v>331001101608</v>
          </cell>
          <cell r="C720" t="str">
            <v>331</v>
          </cell>
          <cell r="D720" t="str">
            <v>331001</v>
          </cell>
          <cell r="E720" t="str">
            <v>حسابها واسناد پرداختني تجاري</v>
          </cell>
          <cell r="F720" t="str">
            <v>حسابهاي پرداختني تجاري</v>
          </cell>
          <cell r="G720" t="str">
            <v>101608</v>
          </cell>
          <cell r="H720" t="str">
            <v>شركت پولاديش</v>
          </cell>
          <cell r="P720" t="str">
            <v>120</v>
          </cell>
        </row>
        <row r="721">
          <cell r="A721">
            <v>1200</v>
          </cell>
          <cell r="B721" t="str">
            <v>331001101590</v>
          </cell>
          <cell r="C721" t="str">
            <v>331</v>
          </cell>
          <cell r="D721" t="str">
            <v>331001</v>
          </cell>
          <cell r="E721" t="str">
            <v>حسابها واسناد پرداختني تجاري</v>
          </cell>
          <cell r="F721" t="str">
            <v>حسابهاي پرداختني تجاري</v>
          </cell>
          <cell r="G721" t="str">
            <v>101590</v>
          </cell>
          <cell r="H721" t="str">
            <v>آريانا ذوب</v>
          </cell>
          <cell r="P721" t="str">
            <v>120</v>
          </cell>
        </row>
        <row r="722">
          <cell r="A722">
            <v>1200</v>
          </cell>
          <cell r="B722" t="str">
            <v>331001101276</v>
          </cell>
          <cell r="C722" t="str">
            <v>331</v>
          </cell>
          <cell r="D722" t="str">
            <v>331001</v>
          </cell>
          <cell r="E722" t="str">
            <v>حسابها واسناد پرداختني تجاري</v>
          </cell>
          <cell r="F722" t="str">
            <v>حسابهاي پرداختني تجاري</v>
          </cell>
          <cell r="G722" t="str">
            <v>101276</v>
          </cell>
          <cell r="H722" t="str">
            <v>كارگاه بقا</v>
          </cell>
          <cell r="P722" t="str">
            <v>120</v>
          </cell>
        </row>
        <row r="723">
          <cell r="A723">
            <v>1200</v>
          </cell>
          <cell r="B723" t="str">
            <v>331001101655</v>
          </cell>
          <cell r="C723" t="str">
            <v>331</v>
          </cell>
          <cell r="D723" t="str">
            <v>331001</v>
          </cell>
          <cell r="E723" t="str">
            <v>حسابها واسناد پرداختني تجاري</v>
          </cell>
          <cell r="F723" t="str">
            <v>حسابهاي پرداختني تجاري</v>
          </cell>
          <cell r="G723" t="str">
            <v>101655</v>
          </cell>
          <cell r="H723" t="str">
            <v>شركت پرشين صنعت</v>
          </cell>
          <cell r="P723" t="str">
            <v>120</v>
          </cell>
        </row>
        <row r="724">
          <cell r="A724">
            <v>1200</v>
          </cell>
          <cell r="B724" t="str">
            <v>331001101774</v>
          </cell>
          <cell r="C724" t="str">
            <v>331</v>
          </cell>
          <cell r="D724" t="str">
            <v>331001</v>
          </cell>
          <cell r="E724" t="str">
            <v>حسابها واسناد پرداختني تجاري</v>
          </cell>
          <cell r="F724" t="str">
            <v>حسابهاي پرداختني تجاري</v>
          </cell>
          <cell r="G724" t="str">
            <v>101774</v>
          </cell>
          <cell r="H724" t="str">
            <v>گروه صنعتي تراش و فن</v>
          </cell>
          <cell r="P724" t="str">
            <v>120</v>
          </cell>
        </row>
        <row r="725">
          <cell r="A725">
            <v>7502</v>
          </cell>
          <cell r="B725" t="str">
            <v>331002101218</v>
          </cell>
          <cell r="C725" t="str">
            <v>331</v>
          </cell>
          <cell r="D725" t="str">
            <v>331002</v>
          </cell>
          <cell r="E725" t="str">
            <v>حسابها واسناد پرداختني تجاري</v>
          </cell>
          <cell r="F725" t="str">
            <v>كالاي اماني ديگران نزدما</v>
          </cell>
          <cell r="G725" t="str">
            <v>101218</v>
          </cell>
          <cell r="H725" t="str">
            <v>شرکت ريخته گري ماشين سازي تبريز</v>
          </cell>
          <cell r="P725" t="str">
            <v>750</v>
          </cell>
        </row>
        <row r="726">
          <cell r="A726">
            <v>7502</v>
          </cell>
          <cell r="B726" t="str">
            <v>331002101505</v>
          </cell>
          <cell r="C726" t="str">
            <v>331</v>
          </cell>
          <cell r="D726" t="str">
            <v>331002</v>
          </cell>
          <cell r="E726" t="str">
            <v>حسابها واسناد پرداختني تجاري</v>
          </cell>
          <cell r="F726" t="str">
            <v>كالاي اماني ديگران نزدما</v>
          </cell>
          <cell r="G726" t="str">
            <v>101505</v>
          </cell>
          <cell r="H726" t="str">
            <v>لوله هاي صنعتي دقيق كاوه</v>
          </cell>
          <cell r="P726" t="str">
            <v>750</v>
          </cell>
        </row>
        <row r="727">
          <cell r="A727">
            <v>7502</v>
          </cell>
          <cell r="B727" t="str">
            <v>331002101001</v>
          </cell>
          <cell r="C727" t="str">
            <v>331</v>
          </cell>
          <cell r="D727" t="str">
            <v>331002</v>
          </cell>
          <cell r="E727" t="str">
            <v>حسابها واسناد پرداختني تجاري</v>
          </cell>
          <cell r="F727" t="str">
            <v>كالاي اماني ديگران نزدما</v>
          </cell>
          <cell r="G727" t="str">
            <v>101001</v>
          </cell>
          <cell r="H727" t="str">
            <v>شرکت مگا موتورفروش قطعات خودرو</v>
          </cell>
          <cell r="P727" t="str">
            <v>750</v>
          </cell>
        </row>
        <row r="728">
          <cell r="A728">
            <v>7502</v>
          </cell>
          <cell r="B728" t="str">
            <v>331002101589</v>
          </cell>
          <cell r="C728" t="str">
            <v>331</v>
          </cell>
          <cell r="D728" t="str">
            <v>331002</v>
          </cell>
          <cell r="E728" t="str">
            <v>حسابها واسناد پرداختني تجاري</v>
          </cell>
          <cell r="F728" t="str">
            <v>كالاي اماني ديگران نزدما</v>
          </cell>
          <cell r="G728" t="str">
            <v>101589</v>
          </cell>
          <cell r="H728" t="str">
            <v>ريخته گري سهند آذرين</v>
          </cell>
          <cell r="P728" t="str">
            <v>750</v>
          </cell>
        </row>
        <row r="729">
          <cell r="A729">
            <v>7502</v>
          </cell>
          <cell r="B729" t="str">
            <v>331002101291</v>
          </cell>
          <cell r="C729" t="str">
            <v>331</v>
          </cell>
          <cell r="D729" t="str">
            <v>331002</v>
          </cell>
          <cell r="E729" t="str">
            <v>حسابها واسناد پرداختني تجاري</v>
          </cell>
          <cell r="F729" t="str">
            <v>كالاي اماني ديگران نزدما</v>
          </cell>
          <cell r="G729" t="str">
            <v>101291</v>
          </cell>
          <cell r="H729" t="str">
            <v>شرکت تلدا خاوران</v>
          </cell>
          <cell r="P729" t="str">
            <v>750</v>
          </cell>
        </row>
        <row r="730">
          <cell r="A730">
            <v>7502</v>
          </cell>
          <cell r="B730" t="str">
            <v>331002101596</v>
          </cell>
          <cell r="C730" t="str">
            <v>331</v>
          </cell>
          <cell r="D730" t="str">
            <v>331002</v>
          </cell>
          <cell r="E730" t="str">
            <v>حسابها واسناد پرداختني تجاري</v>
          </cell>
          <cell r="F730" t="str">
            <v>كالاي اماني ديگران نزدما</v>
          </cell>
          <cell r="G730" t="str">
            <v>101596</v>
          </cell>
          <cell r="H730" t="str">
            <v>كارگاه ميرزائي</v>
          </cell>
          <cell r="P730" t="str">
            <v>750</v>
          </cell>
        </row>
        <row r="731">
          <cell r="A731">
            <v>7502</v>
          </cell>
          <cell r="B731" t="str">
            <v>331002101268</v>
          </cell>
          <cell r="C731" t="str">
            <v>331</v>
          </cell>
          <cell r="D731" t="str">
            <v>331002</v>
          </cell>
          <cell r="E731" t="str">
            <v>حسابها واسناد پرداختني تجاري</v>
          </cell>
          <cell r="F731" t="str">
            <v>كالاي اماني ديگران نزدما</v>
          </cell>
          <cell r="G731" t="str">
            <v>101268</v>
          </cell>
          <cell r="H731" t="str">
            <v>شرکت ماشين لنت</v>
          </cell>
          <cell r="P731" t="str">
            <v>750</v>
          </cell>
        </row>
        <row r="732">
          <cell r="A732">
            <v>7502</v>
          </cell>
          <cell r="B732" t="str">
            <v>331002101259</v>
          </cell>
          <cell r="C732" t="str">
            <v>331</v>
          </cell>
          <cell r="D732" t="str">
            <v>331002</v>
          </cell>
          <cell r="E732" t="str">
            <v>حسابها واسناد پرداختني تجاري</v>
          </cell>
          <cell r="F732" t="str">
            <v>كالاي اماني ديگران نزدما</v>
          </cell>
          <cell r="G732" t="str">
            <v>101259</v>
          </cell>
          <cell r="H732" t="str">
            <v>كارگاه حسينپور خيري</v>
          </cell>
          <cell r="P732" t="str">
            <v>750</v>
          </cell>
        </row>
        <row r="733">
          <cell r="A733">
            <v>7502</v>
          </cell>
          <cell r="B733" t="str">
            <v>331002101595</v>
          </cell>
          <cell r="C733" t="str">
            <v>331</v>
          </cell>
          <cell r="D733" t="str">
            <v>331002</v>
          </cell>
          <cell r="E733" t="str">
            <v>حسابها واسناد پرداختني تجاري</v>
          </cell>
          <cell r="F733" t="str">
            <v>كالاي اماني ديگران نزدما</v>
          </cell>
          <cell r="G733" t="str">
            <v>101595</v>
          </cell>
          <cell r="H733" t="str">
            <v>شركت لنت پارس</v>
          </cell>
          <cell r="P733" t="str">
            <v>750</v>
          </cell>
        </row>
        <row r="734">
          <cell r="A734">
            <v>7502</v>
          </cell>
          <cell r="B734" t="str">
            <v>331002101024</v>
          </cell>
          <cell r="C734" t="str">
            <v>331</v>
          </cell>
          <cell r="D734" t="str">
            <v>331002</v>
          </cell>
          <cell r="E734" t="str">
            <v>حسابها واسناد پرداختني تجاري</v>
          </cell>
          <cell r="F734" t="str">
            <v>كالاي اماني ديگران نزدما</v>
          </cell>
          <cell r="G734" t="str">
            <v>101024</v>
          </cell>
          <cell r="H734" t="str">
            <v>شرکت ماليبل سايپا</v>
          </cell>
          <cell r="P734" t="str">
            <v>750</v>
          </cell>
        </row>
        <row r="735">
          <cell r="A735">
            <v>7502</v>
          </cell>
          <cell r="B735" t="str">
            <v>331002101903</v>
          </cell>
          <cell r="C735" t="str">
            <v>331</v>
          </cell>
          <cell r="D735" t="str">
            <v>331002</v>
          </cell>
          <cell r="E735" t="str">
            <v>حسابها واسناد پرداختني تجاري</v>
          </cell>
          <cell r="F735" t="str">
            <v>كالاي اماني ديگران نزدما</v>
          </cell>
          <cell r="G735" t="str">
            <v>101903</v>
          </cell>
          <cell r="H735" t="str">
            <v>شركت تكسان (تهران)</v>
          </cell>
          <cell r="P735" t="str">
            <v>750</v>
          </cell>
        </row>
        <row r="736">
          <cell r="A736">
            <v>7502</v>
          </cell>
          <cell r="B736" t="str">
            <v>331002101028</v>
          </cell>
          <cell r="C736" t="str">
            <v>331</v>
          </cell>
          <cell r="D736" t="str">
            <v>331002</v>
          </cell>
          <cell r="E736" t="str">
            <v>حسابها واسناد پرداختني تجاري</v>
          </cell>
          <cell r="F736" t="str">
            <v>كالاي اماني ديگران نزدما</v>
          </cell>
          <cell r="G736" t="str">
            <v>101028</v>
          </cell>
          <cell r="H736" t="str">
            <v>شرکت سايپاپيستون</v>
          </cell>
          <cell r="P736" t="str">
            <v>750</v>
          </cell>
        </row>
        <row r="737">
          <cell r="A737">
            <v>7502</v>
          </cell>
          <cell r="B737" t="str">
            <v>331002101238</v>
          </cell>
          <cell r="C737" t="str">
            <v>331</v>
          </cell>
          <cell r="D737" t="str">
            <v>331002</v>
          </cell>
          <cell r="E737" t="str">
            <v>حسابها واسناد پرداختني تجاري</v>
          </cell>
          <cell r="F737" t="str">
            <v>كالاي اماني ديگران نزدما</v>
          </cell>
          <cell r="G737" t="str">
            <v>101238</v>
          </cell>
          <cell r="H737" t="str">
            <v>شرکت ريخته گري تراکتورسازي ايران(سهامي عام)</v>
          </cell>
          <cell r="P737" t="str">
            <v>750</v>
          </cell>
        </row>
        <row r="738">
          <cell r="A738">
            <v>7502</v>
          </cell>
          <cell r="B738" t="str">
            <v>331002101606</v>
          </cell>
          <cell r="C738" t="str">
            <v>331</v>
          </cell>
          <cell r="D738" t="str">
            <v>331002</v>
          </cell>
          <cell r="E738" t="str">
            <v>حسابها واسناد پرداختني تجاري</v>
          </cell>
          <cell r="F738" t="str">
            <v>كالاي اماني ديگران نزدما</v>
          </cell>
          <cell r="G738" t="str">
            <v>101606</v>
          </cell>
          <cell r="H738" t="str">
            <v>شركت معماران توسعه صنعت آلومينيوم(متصا)</v>
          </cell>
          <cell r="P738" t="str">
            <v>750</v>
          </cell>
        </row>
        <row r="739">
          <cell r="A739">
            <v>7502</v>
          </cell>
          <cell r="B739" t="str">
            <v>331002101257</v>
          </cell>
          <cell r="C739" t="str">
            <v>331</v>
          </cell>
          <cell r="D739" t="str">
            <v>331002</v>
          </cell>
          <cell r="E739" t="str">
            <v>حسابها واسناد پرداختني تجاري</v>
          </cell>
          <cell r="F739" t="str">
            <v>كالاي اماني ديگران نزدما</v>
          </cell>
          <cell r="G739" t="str">
            <v>101257</v>
          </cell>
          <cell r="H739" t="str">
            <v>كارگاه فرجزاده</v>
          </cell>
          <cell r="P739" t="str">
            <v>750</v>
          </cell>
        </row>
        <row r="740">
          <cell r="A740">
            <v>7502</v>
          </cell>
          <cell r="B740" t="str">
            <v>331002101414</v>
          </cell>
          <cell r="C740" t="str">
            <v>331</v>
          </cell>
          <cell r="D740" t="str">
            <v>331002</v>
          </cell>
          <cell r="E740" t="str">
            <v>حسابها واسناد پرداختني تجاري</v>
          </cell>
          <cell r="F740" t="str">
            <v>كالاي اماني ديگران نزدما</v>
          </cell>
          <cell r="G740" t="str">
            <v>101414</v>
          </cell>
          <cell r="H740" t="str">
            <v>شركت آذردنده تبريز</v>
          </cell>
          <cell r="P740" t="str">
            <v>750</v>
          </cell>
        </row>
        <row r="741">
          <cell r="A741">
            <v>7502</v>
          </cell>
          <cell r="B741" t="str">
            <v>331002101676</v>
          </cell>
          <cell r="C741" t="str">
            <v>331</v>
          </cell>
          <cell r="D741" t="str">
            <v>331002</v>
          </cell>
          <cell r="E741" t="str">
            <v>حسابها واسناد پرداختني تجاري</v>
          </cell>
          <cell r="F741" t="str">
            <v>كالاي اماني ديگران نزدما</v>
          </cell>
          <cell r="G741" t="str">
            <v>101676</v>
          </cell>
          <cell r="H741" t="str">
            <v>طاها صنعت تبريز</v>
          </cell>
          <cell r="P741" t="str">
            <v>750</v>
          </cell>
        </row>
        <row r="742">
          <cell r="A742">
            <v>7502</v>
          </cell>
          <cell r="B742" t="str">
            <v>331002101682</v>
          </cell>
          <cell r="C742" t="str">
            <v>331</v>
          </cell>
          <cell r="D742" t="str">
            <v>331002</v>
          </cell>
          <cell r="E742" t="str">
            <v>حسابها واسناد پرداختني تجاري</v>
          </cell>
          <cell r="F742" t="str">
            <v>كالاي اماني ديگران نزدما</v>
          </cell>
          <cell r="G742" t="str">
            <v>101682</v>
          </cell>
          <cell r="H742" t="str">
            <v>شركت سحاب تبريز</v>
          </cell>
          <cell r="P742" t="str">
            <v>750</v>
          </cell>
        </row>
        <row r="743">
          <cell r="A743">
            <v>7502</v>
          </cell>
          <cell r="B743" t="str">
            <v>331002101214</v>
          </cell>
          <cell r="C743" t="str">
            <v>331</v>
          </cell>
          <cell r="D743" t="str">
            <v>331002</v>
          </cell>
          <cell r="E743" t="str">
            <v>حسابها واسناد پرداختني تجاري</v>
          </cell>
          <cell r="F743" t="str">
            <v>كالاي اماني ديگران نزدما</v>
          </cell>
          <cell r="G743" t="str">
            <v>101214</v>
          </cell>
          <cell r="H743" t="str">
            <v>ديسکي لنت</v>
          </cell>
          <cell r="P743" t="str">
            <v>750</v>
          </cell>
        </row>
        <row r="744">
          <cell r="A744">
            <v>5200</v>
          </cell>
          <cell r="B744" t="str">
            <v>331004101001</v>
          </cell>
          <cell r="C744" t="str">
            <v>331</v>
          </cell>
          <cell r="D744" t="str">
            <v>331004</v>
          </cell>
          <cell r="E744" t="str">
            <v>حسابها واسناد پرداختني تجاري</v>
          </cell>
          <cell r="F744" t="str">
            <v>معلق خريد</v>
          </cell>
          <cell r="G744" t="str">
            <v>101001</v>
          </cell>
          <cell r="H744" t="str">
            <v>شرکت مگا موتورفروش قطعات خودرو</v>
          </cell>
          <cell r="P744" t="str">
            <v>520</v>
          </cell>
        </row>
        <row r="745">
          <cell r="A745">
            <v>1200</v>
          </cell>
          <cell r="B745" t="str">
            <v>331004101676</v>
          </cell>
          <cell r="C745" t="str">
            <v>331</v>
          </cell>
          <cell r="D745" t="str">
            <v>331004</v>
          </cell>
          <cell r="E745" t="str">
            <v>حسابها واسناد پرداختني تجاري</v>
          </cell>
          <cell r="F745" t="str">
            <v>معلق خريد</v>
          </cell>
          <cell r="G745" t="str">
            <v>101676</v>
          </cell>
          <cell r="H745" t="str">
            <v>طاها صنعت تبريز</v>
          </cell>
          <cell r="P745" t="str">
            <v>120</v>
          </cell>
        </row>
        <row r="746">
          <cell r="A746">
            <v>1215</v>
          </cell>
          <cell r="B746" t="str">
            <v>331004101252</v>
          </cell>
          <cell r="C746" t="str">
            <v>331</v>
          </cell>
          <cell r="D746" t="str">
            <v>331004</v>
          </cell>
          <cell r="E746" t="str">
            <v>حسابها واسناد پرداختني تجاري</v>
          </cell>
          <cell r="F746" t="str">
            <v>معلق خريد</v>
          </cell>
          <cell r="G746" t="str">
            <v>101252</v>
          </cell>
          <cell r="H746" t="str">
            <v>شرکت مهندسي لاستيك يمين خراسان</v>
          </cell>
          <cell r="P746" t="str">
            <v>121</v>
          </cell>
        </row>
        <row r="747">
          <cell r="A747">
            <v>1216</v>
          </cell>
          <cell r="B747" t="str">
            <v>331004101748</v>
          </cell>
          <cell r="C747" t="str">
            <v>331</v>
          </cell>
          <cell r="D747" t="str">
            <v>331004</v>
          </cell>
          <cell r="E747" t="str">
            <v>حسابها واسناد پرداختني تجاري</v>
          </cell>
          <cell r="F747" t="str">
            <v>معلق خريد</v>
          </cell>
          <cell r="G747" t="str">
            <v>101748</v>
          </cell>
          <cell r="H747" t="str">
            <v>شركت سهند پولاد</v>
          </cell>
          <cell r="P747" t="str">
            <v>121</v>
          </cell>
        </row>
        <row r="748">
          <cell r="A748">
            <v>1200</v>
          </cell>
          <cell r="B748" t="str">
            <v>331004101799</v>
          </cell>
          <cell r="C748" t="str">
            <v>331</v>
          </cell>
          <cell r="D748" t="str">
            <v>331004</v>
          </cell>
          <cell r="E748" t="str">
            <v>حسابها واسناد پرداختني تجاري</v>
          </cell>
          <cell r="F748" t="str">
            <v>معلق خريد</v>
          </cell>
          <cell r="G748" t="str">
            <v>101799</v>
          </cell>
          <cell r="H748" t="str">
            <v>شركت ريخته گري چشمه سار زنجان</v>
          </cell>
          <cell r="P748" t="str">
            <v>120</v>
          </cell>
        </row>
        <row r="749">
          <cell r="A749">
            <v>1212</v>
          </cell>
          <cell r="B749" t="str">
            <v>331004101279</v>
          </cell>
          <cell r="C749" t="str">
            <v>331</v>
          </cell>
          <cell r="D749" t="str">
            <v>331004</v>
          </cell>
          <cell r="E749" t="str">
            <v>حسابها واسناد پرداختني تجاري</v>
          </cell>
          <cell r="F749" t="str">
            <v>معلق خريد</v>
          </cell>
          <cell r="G749" t="str">
            <v>101279</v>
          </cell>
          <cell r="H749" t="str">
            <v>جبارپور بنيادي مهندس محمد</v>
          </cell>
          <cell r="P749" t="str">
            <v>121</v>
          </cell>
        </row>
        <row r="750">
          <cell r="A750">
            <v>1234</v>
          </cell>
          <cell r="B750" t="str">
            <v>331004101589</v>
          </cell>
          <cell r="C750" t="str">
            <v>331</v>
          </cell>
          <cell r="D750" t="str">
            <v>331004</v>
          </cell>
          <cell r="E750" t="str">
            <v>حسابها واسناد پرداختني تجاري</v>
          </cell>
          <cell r="F750" t="str">
            <v>معلق خريد</v>
          </cell>
          <cell r="G750" t="str">
            <v>101589</v>
          </cell>
          <cell r="H750" t="str">
            <v>ريخته گري سهند آذرين</v>
          </cell>
          <cell r="P750" t="str">
            <v>123</v>
          </cell>
        </row>
        <row r="751">
          <cell r="A751">
            <v>1200</v>
          </cell>
          <cell r="B751" t="str">
            <v>331004101224</v>
          </cell>
          <cell r="C751" t="str">
            <v>331</v>
          </cell>
          <cell r="D751" t="str">
            <v>331004</v>
          </cell>
          <cell r="E751" t="str">
            <v>حسابها واسناد پرداختني تجاري</v>
          </cell>
          <cell r="F751" t="str">
            <v>معلق خريد</v>
          </cell>
          <cell r="G751" t="str">
            <v>101224</v>
          </cell>
          <cell r="H751" t="str">
            <v>شرکت فولاد فرايند شهريار</v>
          </cell>
          <cell r="P751" t="str">
            <v>120</v>
          </cell>
        </row>
        <row r="752">
          <cell r="A752">
            <v>1226</v>
          </cell>
          <cell r="B752" t="str">
            <v>331004101690</v>
          </cell>
          <cell r="C752" t="str">
            <v>331</v>
          </cell>
          <cell r="D752" t="str">
            <v>331004</v>
          </cell>
          <cell r="E752" t="str">
            <v>حسابها واسناد پرداختني تجاري</v>
          </cell>
          <cell r="F752" t="str">
            <v>معلق خريد</v>
          </cell>
          <cell r="G752" t="str">
            <v>101690</v>
          </cell>
          <cell r="H752" t="str">
            <v>شركت پيشگام لاستيك بارثاوا</v>
          </cell>
          <cell r="P752" t="str">
            <v>122</v>
          </cell>
        </row>
        <row r="753">
          <cell r="A753">
            <v>1200</v>
          </cell>
          <cell r="B753" t="str">
            <v>331004101673</v>
          </cell>
          <cell r="C753" t="str">
            <v>331</v>
          </cell>
          <cell r="D753" t="str">
            <v>331004</v>
          </cell>
          <cell r="E753" t="str">
            <v>حسابها واسناد پرداختني تجاري</v>
          </cell>
          <cell r="F753" t="str">
            <v>معلق خريد</v>
          </cell>
          <cell r="G753" t="str">
            <v>101673</v>
          </cell>
          <cell r="H753" t="str">
            <v>قطعه سازي ابوذر</v>
          </cell>
          <cell r="P753" t="str">
            <v>120</v>
          </cell>
        </row>
        <row r="754">
          <cell r="A754">
            <v>1200</v>
          </cell>
          <cell r="B754" t="str">
            <v>331004101594</v>
          </cell>
          <cell r="C754" t="str">
            <v>331</v>
          </cell>
          <cell r="D754" t="str">
            <v>331004</v>
          </cell>
          <cell r="E754" t="str">
            <v>حسابها واسناد پرداختني تجاري</v>
          </cell>
          <cell r="F754" t="str">
            <v>معلق خريد</v>
          </cell>
          <cell r="G754" t="str">
            <v>101594</v>
          </cell>
          <cell r="H754" t="str">
            <v>شركت تك كاران</v>
          </cell>
          <cell r="P754" t="str">
            <v>120</v>
          </cell>
        </row>
        <row r="755">
          <cell r="A755">
            <v>1219</v>
          </cell>
          <cell r="B755" t="str">
            <v>331004101238</v>
          </cell>
          <cell r="C755" t="str">
            <v>331</v>
          </cell>
          <cell r="D755" t="str">
            <v>331004</v>
          </cell>
          <cell r="E755" t="str">
            <v>حسابها واسناد پرداختني تجاري</v>
          </cell>
          <cell r="F755" t="str">
            <v>معلق خريد</v>
          </cell>
          <cell r="G755" t="str">
            <v>101238</v>
          </cell>
          <cell r="H755" t="str">
            <v>شرکت ريخته گري تراکتورسازي ايران(سهامي عام)</v>
          </cell>
          <cell r="P755" t="str">
            <v>121</v>
          </cell>
        </row>
        <row r="756">
          <cell r="A756">
            <v>1233</v>
          </cell>
          <cell r="B756" t="str">
            <v>331004101262</v>
          </cell>
          <cell r="C756" t="str">
            <v>331</v>
          </cell>
          <cell r="D756" t="str">
            <v>331004</v>
          </cell>
          <cell r="E756" t="str">
            <v>حسابها واسناد پرداختني تجاري</v>
          </cell>
          <cell r="F756" t="str">
            <v>معلق خريد</v>
          </cell>
          <cell r="G756" t="str">
            <v>101262</v>
          </cell>
          <cell r="H756" t="str">
            <v>شركت صنايع لاستيك توس</v>
          </cell>
          <cell r="P756" t="str">
            <v>123</v>
          </cell>
        </row>
        <row r="757">
          <cell r="A757">
            <v>1224</v>
          </cell>
          <cell r="B757" t="str">
            <v>331004101532</v>
          </cell>
          <cell r="C757" t="str">
            <v>331</v>
          </cell>
          <cell r="D757" t="str">
            <v>331004</v>
          </cell>
          <cell r="E757" t="str">
            <v>حسابها واسناد پرداختني تجاري</v>
          </cell>
          <cell r="F757" t="str">
            <v>معلق خريد</v>
          </cell>
          <cell r="G757" t="str">
            <v>101532</v>
          </cell>
          <cell r="H757" t="str">
            <v>قطعه سازي مروستي</v>
          </cell>
          <cell r="P757" t="str">
            <v>122</v>
          </cell>
        </row>
        <row r="758">
          <cell r="A758">
            <v>1230</v>
          </cell>
          <cell r="B758" t="str">
            <v>331004101751</v>
          </cell>
          <cell r="C758" t="str">
            <v>331</v>
          </cell>
          <cell r="D758" t="str">
            <v>331004</v>
          </cell>
          <cell r="E758" t="str">
            <v>حسابها واسناد پرداختني تجاري</v>
          </cell>
          <cell r="F758" t="str">
            <v>معلق خريد</v>
          </cell>
          <cell r="G758" t="str">
            <v>101751</v>
          </cell>
          <cell r="H758" t="str">
            <v>قطعه سازي محمودي</v>
          </cell>
          <cell r="P758" t="str">
            <v>123</v>
          </cell>
        </row>
        <row r="759">
          <cell r="A759">
            <v>1232</v>
          </cell>
          <cell r="B759" t="str">
            <v>331004101664</v>
          </cell>
          <cell r="C759" t="str">
            <v>331</v>
          </cell>
          <cell r="D759" t="str">
            <v>331004</v>
          </cell>
          <cell r="E759" t="str">
            <v>حسابها واسناد پرداختني تجاري</v>
          </cell>
          <cell r="F759" t="str">
            <v>معلق خريد</v>
          </cell>
          <cell r="G759" t="str">
            <v>101664</v>
          </cell>
          <cell r="H759" t="str">
            <v>گروه صنعتي سانترال</v>
          </cell>
          <cell r="P759" t="str">
            <v>123</v>
          </cell>
        </row>
        <row r="760">
          <cell r="A760">
            <v>1223</v>
          </cell>
          <cell r="B760" t="str">
            <v>331004101277</v>
          </cell>
          <cell r="C760" t="str">
            <v>331</v>
          </cell>
          <cell r="D760" t="str">
            <v>331004</v>
          </cell>
          <cell r="E760" t="str">
            <v>حسابها واسناد پرداختني تجاري</v>
          </cell>
          <cell r="F760" t="str">
            <v>معلق خريد</v>
          </cell>
          <cell r="G760" t="str">
            <v>101277</v>
          </cell>
          <cell r="H760" t="str">
            <v>فنر سازي پارس صنعت</v>
          </cell>
          <cell r="P760" t="str">
            <v>122</v>
          </cell>
        </row>
        <row r="761">
          <cell r="A761">
            <v>1218</v>
          </cell>
          <cell r="B761" t="str">
            <v>331004101298</v>
          </cell>
          <cell r="C761" t="str">
            <v>331</v>
          </cell>
          <cell r="D761" t="str">
            <v>331004</v>
          </cell>
          <cell r="E761" t="str">
            <v>حسابها واسناد پرداختني تجاري</v>
          </cell>
          <cell r="F761" t="str">
            <v>معلق خريد</v>
          </cell>
          <cell r="G761" t="str">
            <v>101298</v>
          </cell>
          <cell r="H761" t="str">
            <v>صابريدک</v>
          </cell>
          <cell r="P761" t="str">
            <v>121</v>
          </cell>
        </row>
        <row r="762">
          <cell r="A762">
            <v>1200</v>
          </cell>
          <cell r="B762" t="str">
            <v>331004101610</v>
          </cell>
          <cell r="C762" t="str">
            <v>331</v>
          </cell>
          <cell r="D762" t="str">
            <v>331004</v>
          </cell>
          <cell r="E762" t="str">
            <v>حسابها واسناد پرداختني تجاري</v>
          </cell>
          <cell r="F762" t="str">
            <v>معلق خريد</v>
          </cell>
          <cell r="G762" t="str">
            <v>101610</v>
          </cell>
          <cell r="H762" t="str">
            <v>قطعه سازي محمد</v>
          </cell>
          <cell r="P762" t="str">
            <v>120</v>
          </cell>
        </row>
        <row r="763">
          <cell r="A763">
            <v>1200</v>
          </cell>
          <cell r="B763" t="str">
            <v>331004101218</v>
          </cell>
          <cell r="C763" t="str">
            <v>331</v>
          </cell>
          <cell r="D763" t="str">
            <v>331004</v>
          </cell>
          <cell r="E763" t="str">
            <v>حسابها واسناد پرداختني تجاري</v>
          </cell>
          <cell r="F763" t="str">
            <v>معلق خريد</v>
          </cell>
          <cell r="G763" t="str">
            <v>101218</v>
          </cell>
          <cell r="H763" t="str">
            <v>شرکت ريخته گري ماشين سازي تبريز</v>
          </cell>
          <cell r="P763" t="str">
            <v>120</v>
          </cell>
        </row>
        <row r="764">
          <cell r="A764">
            <v>1200</v>
          </cell>
          <cell r="B764" t="str">
            <v>331004101944</v>
          </cell>
          <cell r="C764" t="str">
            <v>331</v>
          </cell>
          <cell r="D764" t="str">
            <v>331004</v>
          </cell>
          <cell r="E764" t="str">
            <v>حسابها واسناد پرداختني تجاري</v>
          </cell>
          <cell r="F764" t="str">
            <v>معلق خريد</v>
          </cell>
          <cell r="G764" t="str">
            <v>101944</v>
          </cell>
          <cell r="H764" t="str">
            <v>شرکت آسان حديد اروميه</v>
          </cell>
          <cell r="P764" t="str">
            <v>120</v>
          </cell>
        </row>
        <row r="765">
          <cell r="A765">
            <v>1200</v>
          </cell>
          <cell r="B765" t="str">
            <v>331004101301</v>
          </cell>
          <cell r="C765" t="str">
            <v>331</v>
          </cell>
          <cell r="D765" t="str">
            <v>331004</v>
          </cell>
          <cell r="E765" t="str">
            <v>حسابها واسناد پرداختني تجاري</v>
          </cell>
          <cell r="F765" t="str">
            <v>معلق خريد</v>
          </cell>
          <cell r="G765" t="str">
            <v>101301</v>
          </cell>
          <cell r="H765" t="str">
            <v>كارتن سحر تبريز</v>
          </cell>
          <cell r="P765" t="str">
            <v>120</v>
          </cell>
        </row>
        <row r="766">
          <cell r="A766">
            <v>1200</v>
          </cell>
          <cell r="B766" t="str">
            <v>331004101699</v>
          </cell>
          <cell r="C766" t="str">
            <v>331</v>
          </cell>
          <cell r="D766" t="str">
            <v>331004</v>
          </cell>
          <cell r="E766" t="str">
            <v>حسابها واسناد پرداختني تجاري</v>
          </cell>
          <cell r="F766" t="str">
            <v>معلق خريد</v>
          </cell>
          <cell r="G766" t="str">
            <v>101699</v>
          </cell>
          <cell r="H766" t="str">
            <v>متفرقه</v>
          </cell>
          <cell r="P766" t="str">
            <v>120</v>
          </cell>
        </row>
        <row r="767">
          <cell r="A767">
            <v>1200</v>
          </cell>
          <cell r="B767" t="str">
            <v>331004101515</v>
          </cell>
          <cell r="C767" t="str">
            <v>331</v>
          </cell>
          <cell r="D767" t="str">
            <v>331004</v>
          </cell>
          <cell r="E767" t="str">
            <v>حسابها واسناد پرداختني تجاري</v>
          </cell>
          <cell r="F767" t="str">
            <v>معلق خريد</v>
          </cell>
          <cell r="G767" t="str">
            <v>101515</v>
          </cell>
          <cell r="H767" t="str">
            <v>شرکت پارس صنعت تبريز</v>
          </cell>
          <cell r="P767" t="str">
            <v>120</v>
          </cell>
        </row>
        <row r="768">
          <cell r="A768">
            <v>1200</v>
          </cell>
          <cell r="B768" t="str">
            <v>331004101288</v>
          </cell>
          <cell r="C768" t="str">
            <v>331</v>
          </cell>
          <cell r="D768" t="str">
            <v>331004</v>
          </cell>
          <cell r="E768" t="str">
            <v>حسابها واسناد پرداختني تجاري</v>
          </cell>
          <cell r="F768" t="str">
            <v>معلق خريد</v>
          </cell>
          <cell r="G768" t="str">
            <v>101288</v>
          </cell>
          <cell r="H768" t="str">
            <v>توفيق صنعت</v>
          </cell>
          <cell r="P768" t="str">
            <v>120</v>
          </cell>
        </row>
        <row r="769">
          <cell r="A769">
            <v>1200</v>
          </cell>
          <cell r="B769" t="str">
            <v>331004101680</v>
          </cell>
          <cell r="C769" t="str">
            <v>331</v>
          </cell>
          <cell r="D769" t="str">
            <v>331004</v>
          </cell>
          <cell r="E769" t="str">
            <v>حسابها واسناد پرداختني تجاري</v>
          </cell>
          <cell r="F769" t="str">
            <v>معلق خريد</v>
          </cell>
          <cell r="G769" t="str">
            <v>101680</v>
          </cell>
          <cell r="H769" t="str">
            <v>شركت ريخته گري دانا روش انديشه</v>
          </cell>
          <cell r="P769" t="str">
            <v>120</v>
          </cell>
        </row>
        <row r="770">
          <cell r="A770">
            <v>1200</v>
          </cell>
          <cell r="B770" t="str">
            <v>331004101793</v>
          </cell>
          <cell r="C770" t="str">
            <v>331</v>
          </cell>
          <cell r="D770" t="str">
            <v>331004</v>
          </cell>
          <cell r="E770" t="str">
            <v>حسابها واسناد پرداختني تجاري</v>
          </cell>
          <cell r="F770" t="str">
            <v>معلق خريد</v>
          </cell>
          <cell r="G770" t="str">
            <v>101793</v>
          </cell>
          <cell r="H770" t="str">
            <v>شركت كار سازان</v>
          </cell>
          <cell r="P770" t="str">
            <v>120</v>
          </cell>
        </row>
        <row r="771">
          <cell r="A771">
            <v>1200</v>
          </cell>
          <cell r="B771" t="str">
            <v>331004101451</v>
          </cell>
          <cell r="C771" t="str">
            <v>331</v>
          </cell>
          <cell r="D771" t="str">
            <v>331004</v>
          </cell>
          <cell r="E771" t="str">
            <v>حسابها واسناد پرداختني تجاري</v>
          </cell>
          <cell r="F771" t="str">
            <v>معلق خريد</v>
          </cell>
          <cell r="G771" t="str">
            <v>101451</v>
          </cell>
          <cell r="H771" t="str">
            <v>گروه صنعتي كاوه</v>
          </cell>
          <cell r="P771" t="str">
            <v>120</v>
          </cell>
        </row>
        <row r="772">
          <cell r="A772">
            <v>1200</v>
          </cell>
          <cell r="B772" t="str">
            <v>331004101935</v>
          </cell>
          <cell r="C772" t="str">
            <v>331</v>
          </cell>
          <cell r="D772" t="str">
            <v>331004</v>
          </cell>
          <cell r="E772" t="str">
            <v>حسابها واسناد پرداختني تجاري</v>
          </cell>
          <cell r="F772" t="str">
            <v>معلق خريد</v>
          </cell>
          <cell r="G772" t="str">
            <v>101935</v>
          </cell>
          <cell r="H772" t="str">
            <v>شركت ريخته گري توحيد خراسان</v>
          </cell>
          <cell r="P772" t="str">
            <v>120</v>
          </cell>
        </row>
        <row r="773">
          <cell r="A773">
            <v>1305</v>
          </cell>
          <cell r="B773" t="str">
            <v>332001101790</v>
          </cell>
          <cell r="C773" t="str">
            <v>332</v>
          </cell>
          <cell r="D773" t="str">
            <v>332001</v>
          </cell>
          <cell r="E773" t="str">
            <v>ساير حسابها و اسناد پرداختني</v>
          </cell>
          <cell r="F773" t="str">
            <v>مالياتهاي تكليفي</v>
          </cell>
          <cell r="G773" t="str">
            <v>101790</v>
          </cell>
          <cell r="H773" t="str">
            <v>دارائي شعبه تبريز(ماليات حقوق)</v>
          </cell>
          <cell r="P773" t="str">
            <v>130</v>
          </cell>
        </row>
        <row r="774">
          <cell r="A774">
            <v>1305</v>
          </cell>
          <cell r="B774" t="str">
            <v>332001101812</v>
          </cell>
          <cell r="C774" t="str">
            <v>332</v>
          </cell>
          <cell r="D774" t="str">
            <v>332001</v>
          </cell>
          <cell r="E774" t="str">
            <v>ساير حسابها و اسناد پرداختني</v>
          </cell>
          <cell r="F774" t="str">
            <v>مالياتهاي تكليفي</v>
          </cell>
          <cell r="G774" t="str">
            <v>101812</v>
          </cell>
          <cell r="H774" t="str">
            <v>اداره دارائي(اشخاص ثالث)</v>
          </cell>
          <cell r="P774" t="str">
            <v>130</v>
          </cell>
        </row>
        <row r="775">
          <cell r="A775">
            <v>1303</v>
          </cell>
          <cell r="B775" t="str">
            <v>332002101792</v>
          </cell>
          <cell r="C775" t="str">
            <v>332</v>
          </cell>
          <cell r="D775" t="str">
            <v>332002</v>
          </cell>
          <cell r="E775" t="str">
            <v>ساير حسابها و اسناد پرداختني</v>
          </cell>
          <cell r="F775" t="str">
            <v>حق بيمه هاي پرداختني</v>
          </cell>
          <cell r="G775" t="str">
            <v>101792</v>
          </cell>
          <cell r="H775" t="str">
            <v>سازمان تامين اجتماعي شعبه يك تبريز</v>
          </cell>
          <cell r="P775" t="str">
            <v>130</v>
          </cell>
        </row>
        <row r="776">
          <cell r="A776">
            <v>1303</v>
          </cell>
          <cell r="B776" t="str">
            <v>332002101468</v>
          </cell>
          <cell r="C776" t="str">
            <v>332</v>
          </cell>
          <cell r="D776" t="str">
            <v>332002</v>
          </cell>
          <cell r="E776" t="str">
            <v>ساير حسابها و اسناد پرداختني</v>
          </cell>
          <cell r="F776" t="str">
            <v>حق بيمه هاي پرداختني</v>
          </cell>
          <cell r="G776" t="str">
            <v>101468</v>
          </cell>
          <cell r="H776" t="str">
            <v>شرکت خدمات بيمه اي رايان سايپا(بيمه درماني و تکميلي)</v>
          </cell>
          <cell r="P776" t="str">
            <v>130</v>
          </cell>
        </row>
        <row r="777">
          <cell r="A777">
            <v>1303</v>
          </cell>
          <cell r="B777" t="str">
            <v>332002101360</v>
          </cell>
          <cell r="C777" t="str">
            <v>332</v>
          </cell>
          <cell r="D777" t="str">
            <v>332002</v>
          </cell>
          <cell r="E777" t="str">
            <v>ساير حسابها و اسناد پرداختني</v>
          </cell>
          <cell r="F777" t="str">
            <v>حق بيمه هاي پرداختني</v>
          </cell>
          <cell r="G777" t="str">
            <v>101360</v>
          </cell>
          <cell r="H777" t="str">
            <v>سازمان تامين اجتماعي 25</v>
          </cell>
          <cell r="P777" t="str">
            <v>130</v>
          </cell>
        </row>
        <row r="778">
          <cell r="A778">
            <v>1303</v>
          </cell>
          <cell r="B778" t="str">
            <v>332002101453</v>
          </cell>
          <cell r="C778" t="str">
            <v>332</v>
          </cell>
          <cell r="D778" t="str">
            <v>332002</v>
          </cell>
          <cell r="E778" t="str">
            <v>ساير حسابها و اسناد پرداختني</v>
          </cell>
          <cell r="F778" t="str">
            <v>حق بيمه هاي پرداختني</v>
          </cell>
          <cell r="G778" t="str">
            <v>101453</v>
          </cell>
          <cell r="H778" t="str">
            <v>شرکت بيمه رايان سايپا(حريق)</v>
          </cell>
          <cell r="P778" t="str">
            <v>130</v>
          </cell>
        </row>
        <row r="779">
          <cell r="A779">
            <v>1303</v>
          </cell>
          <cell r="B779" t="str">
            <v>332002101501</v>
          </cell>
          <cell r="C779" t="str">
            <v>332</v>
          </cell>
          <cell r="D779" t="str">
            <v>332002</v>
          </cell>
          <cell r="E779" t="str">
            <v>ساير حسابها و اسناد پرداختني</v>
          </cell>
          <cell r="F779" t="str">
            <v>حق بيمه هاي پرداختني</v>
          </cell>
          <cell r="G779" t="str">
            <v>101501</v>
          </cell>
          <cell r="H779" t="str">
            <v>شركت خدمات بيمه اي رايان سايپا(بيمه مدني كارفرما)</v>
          </cell>
          <cell r="P779" t="str">
            <v>130</v>
          </cell>
        </row>
        <row r="780">
          <cell r="A780">
            <v>1303</v>
          </cell>
          <cell r="B780" t="str">
            <v>332002101331</v>
          </cell>
          <cell r="C780" t="str">
            <v>332</v>
          </cell>
          <cell r="D780" t="str">
            <v>332002</v>
          </cell>
          <cell r="E780" t="str">
            <v>ساير حسابها و اسناد پرداختني</v>
          </cell>
          <cell r="F780" t="str">
            <v>حق بيمه هاي پرداختني</v>
          </cell>
          <cell r="G780" t="str">
            <v>101331</v>
          </cell>
          <cell r="H780" t="str">
            <v>شرکت خدماتي سيوان(رحيم ملوکي )</v>
          </cell>
          <cell r="P780" t="str">
            <v>130</v>
          </cell>
        </row>
        <row r="781">
          <cell r="A781">
            <v>1303</v>
          </cell>
          <cell r="B781" t="str">
            <v>332002101467</v>
          </cell>
          <cell r="C781" t="str">
            <v>332</v>
          </cell>
          <cell r="D781" t="str">
            <v>332002</v>
          </cell>
          <cell r="E781" t="str">
            <v>ساير حسابها و اسناد پرداختني</v>
          </cell>
          <cell r="F781" t="str">
            <v>حق بيمه هاي پرداختني</v>
          </cell>
          <cell r="G781" t="str">
            <v>101467</v>
          </cell>
          <cell r="H781" t="str">
            <v>شرکت خدمات بيمه اي رايان سايپا(بيمه عمروحوادث)</v>
          </cell>
          <cell r="P781" t="str">
            <v>130</v>
          </cell>
        </row>
        <row r="782">
          <cell r="A782">
            <v>1303</v>
          </cell>
          <cell r="B782" t="str">
            <v>332002101791</v>
          </cell>
          <cell r="C782" t="str">
            <v>332</v>
          </cell>
          <cell r="D782" t="str">
            <v>332002</v>
          </cell>
          <cell r="E782" t="str">
            <v>ساير حسابها و اسناد پرداختني</v>
          </cell>
          <cell r="F782" t="str">
            <v>حق بيمه هاي پرداختني</v>
          </cell>
          <cell r="G782" t="str">
            <v>101791</v>
          </cell>
          <cell r="H782" t="str">
            <v>صندوق حمايت و بازنشستگي آينده ساز</v>
          </cell>
          <cell r="P782" t="str">
            <v>130</v>
          </cell>
        </row>
        <row r="783">
          <cell r="A783">
            <v>1303</v>
          </cell>
          <cell r="B783" t="str">
            <v>332002101828</v>
          </cell>
          <cell r="C783" t="str">
            <v>332</v>
          </cell>
          <cell r="D783" t="str">
            <v>332002</v>
          </cell>
          <cell r="E783" t="str">
            <v>ساير حسابها و اسناد پرداختني</v>
          </cell>
          <cell r="F783" t="str">
            <v>حق بيمه هاي پرداختني</v>
          </cell>
          <cell r="G783" t="str">
            <v>101828</v>
          </cell>
          <cell r="H783" t="str">
            <v>شركت بيمه رايان سايپا (طرح مخصوص ليفتراك)</v>
          </cell>
          <cell r="P783" t="str">
            <v>130</v>
          </cell>
        </row>
        <row r="784">
          <cell r="A784">
            <v>1304</v>
          </cell>
          <cell r="B784" t="str">
            <v>332004103002</v>
          </cell>
          <cell r="C784" t="str">
            <v>332</v>
          </cell>
          <cell r="D784" t="str">
            <v>332004</v>
          </cell>
          <cell r="E784" t="str">
            <v>ساير حسابها و اسناد پرداختني</v>
          </cell>
          <cell r="F784" t="str">
            <v>حقوق پرداختني و مزاياي پرداختني</v>
          </cell>
          <cell r="G784" t="str">
            <v>103002</v>
          </cell>
          <cell r="H784" t="str">
            <v>ساير پرداختها</v>
          </cell>
          <cell r="P784" t="str">
            <v>130</v>
          </cell>
        </row>
        <row r="785">
          <cell r="A785">
            <v>1304</v>
          </cell>
          <cell r="B785" t="str">
            <v>332004110400</v>
          </cell>
          <cell r="C785" t="str">
            <v>332</v>
          </cell>
          <cell r="D785" t="str">
            <v>332004</v>
          </cell>
          <cell r="E785" t="str">
            <v>ساير حسابها و اسناد پرداختني</v>
          </cell>
          <cell r="F785" t="str">
            <v>حقوق پرداختني و مزاياي پرداختني</v>
          </cell>
          <cell r="G785" t="str">
            <v>110400</v>
          </cell>
          <cell r="H785" t="str">
            <v>ذخيره بهره وري امورمالي</v>
          </cell>
          <cell r="P785" t="str">
            <v>130</v>
          </cell>
        </row>
        <row r="786">
          <cell r="A786">
            <v>1304</v>
          </cell>
          <cell r="B786" t="str">
            <v>332004110301</v>
          </cell>
          <cell r="C786" t="str">
            <v>332</v>
          </cell>
          <cell r="D786" t="str">
            <v>332004</v>
          </cell>
          <cell r="E786" t="str">
            <v>ساير حسابها و اسناد پرداختني</v>
          </cell>
          <cell r="F786" t="str">
            <v>حقوق پرداختني و مزاياي پرداختني</v>
          </cell>
          <cell r="G786" t="str">
            <v>110301</v>
          </cell>
          <cell r="H786" t="str">
            <v>ذخيره بهره وري  حراست</v>
          </cell>
          <cell r="P786" t="str">
            <v>130</v>
          </cell>
        </row>
        <row r="787">
          <cell r="A787">
            <v>1304</v>
          </cell>
          <cell r="B787" t="str">
            <v>332004110103</v>
          </cell>
          <cell r="C787" t="str">
            <v>332</v>
          </cell>
          <cell r="D787" t="str">
            <v>332004</v>
          </cell>
          <cell r="E787" t="str">
            <v>ساير حسابها و اسناد پرداختني</v>
          </cell>
          <cell r="F787" t="str">
            <v>حقوق پرداختني و مزاياي پرداختني</v>
          </cell>
          <cell r="G787" t="str">
            <v>110103</v>
          </cell>
          <cell r="H787" t="str">
            <v>ذخيره بهره وري ساخت و توليد</v>
          </cell>
          <cell r="P787" t="str">
            <v>130</v>
          </cell>
        </row>
        <row r="788">
          <cell r="A788">
            <v>1304</v>
          </cell>
          <cell r="B788" t="str">
            <v>332004110101</v>
          </cell>
          <cell r="C788" t="str">
            <v>332</v>
          </cell>
          <cell r="D788" t="str">
            <v>332004</v>
          </cell>
          <cell r="E788" t="str">
            <v>ساير حسابها و اسناد پرداختني</v>
          </cell>
          <cell r="F788" t="str">
            <v>حقوق پرداختني و مزاياي پرداختني</v>
          </cell>
          <cell r="G788" t="str">
            <v>110101</v>
          </cell>
          <cell r="H788" t="str">
            <v>ذخيره بهره وري تحقيقات مهندسي</v>
          </cell>
          <cell r="P788" t="str">
            <v>130</v>
          </cell>
        </row>
        <row r="789">
          <cell r="A789">
            <v>1304</v>
          </cell>
          <cell r="B789" t="str">
            <v>332004110302</v>
          </cell>
          <cell r="C789" t="str">
            <v>332</v>
          </cell>
          <cell r="D789" t="str">
            <v>332004</v>
          </cell>
          <cell r="E789" t="str">
            <v>ساير حسابها و اسناد پرداختني</v>
          </cell>
          <cell r="F789" t="str">
            <v>حقوق پرداختني و مزاياي پرداختني</v>
          </cell>
          <cell r="G789" t="str">
            <v>110302</v>
          </cell>
          <cell r="H789" t="str">
            <v>ذخيره بهره وري خدمات فني</v>
          </cell>
          <cell r="P789" t="str">
            <v>130</v>
          </cell>
        </row>
        <row r="790">
          <cell r="A790">
            <v>1304</v>
          </cell>
          <cell r="B790" t="str">
            <v>332004300113</v>
          </cell>
          <cell r="C790" t="str">
            <v>332</v>
          </cell>
          <cell r="D790" t="str">
            <v>332004</v>
          </cell>
          <cell r="E790" t="str">
            <v>ساير حسابها و اسناد پرداختني</v>
          </cell>
          <cell r="F790" t="str">
            <v>حقوق پرداختني و مزاياي پرداختني</v>
          </cell>
          <cell r="G790" t="str">
            <v>300113</v>
          </cell>
          <cell r="H790" t="str">
            <v>باغباني خضرلو منوچهر</v>
          </cell>
          <cell r="P790" t="str">
            <v>130</v>
          </cell>
        </row>
        <row r="791">
          <cell r="A791">
            <v>1304</v>
          </cell>
          <cell r="B791" t="str">
            <v>332004110104</v>
          </cell>
          <cell r="C791" t="str">
            <v>332</v>
          </cell>
          <cell r="D791" t="str">
            <v>332004</v>
          </cell>
          <cell r="E791" t="str">
            <v>ساير حسابها و اسناد پرداختني</v>
          </cell>
          <cell r="F791" t="str">
            <v>حقوق پرداختني و مزاياي پرداختني</v>
          </cell>
          <cell r="G791" t="str">
            <v>110104</v>
          </cell>
          <cell r="H791" t="str">
            <v>ذخيره بهره وري كنترل كيفي</v>
          </cell>
          <cell r="P791" t="str">
            <v>130</v>
          </cell>
        </row>
        <row r="792">
          <cell r="A792">
            <v>1304</v>
          </cell>
          <cell r="B792" t="str">
            <v>332004110403</v>
          </cell>
          <cell r="C792" t="str">
            <v>332</v>
          </cell>
          <cell r="D792" t="str">
            <v>332004</v>
          </cell>
          <cell r="E792" t="str">
            <v>ساير حسابها و اسناد پرداختني</v>
          </cell>
          <cell r="F792" t="str">
            <v>حقوق پرداختني و مزاياي پرداختني</v>
          </cell>
          <cell r="G792" t="str">
            <v>110403</v>
          </cell>
          <cell r="H792" t="str">
            <v>ذخيره بهره وري امور اداري</v>
          </cell>
          <cell r="P792" t="str">
            <v>130</v>
          </cell>
        </row>
        <row r="793">
          <cell r="A793">
            <v>1304</v>
          </cell>
          <cell r="B793" t="str">
            <v>332004300319</v>
          </cell>
          <cell r="C793" t="str">
            <v>332</v>
          </cell>
          <cell r="D793" t="str">
            <v>332004</v>
          </cell>
          <cell r="E793" t="str">
            <v>ساير حسابها و اسناد پرداختني</v>
          </cell>
          <cell r="F793" t="str">
            <v>حقوق پرداختني و مزاياي پرداختني</v>
          </cell>
          <cell r="G793" t="str">
            <v>300319</v>
          </cell>
          <cell r="H793" t="str">
            <v>پيماني امير</v>
          </cell>
          <cell r="P793" t="str">
            <v>130</v>
          </cell>
        </row>
        <row r="794">
          <cell r="A794">
            <v>1304</v>
          </cell>
          <cell r="B794" t="str">
            <v>332004110304</v>
          </cell>
          <cell r="C794" t="str">
            <v>332</v>
          </cell>
          <cell r="D794" t="str">
            <v>332004</v>
          </cell>
          <cell r="E794" t="str">
            <v>ساير حسابها و اسناد پرداختني</v>
          </cell>
          <cell r="F794" t="str">
            <v>حقوق پرداختني و مزاياي پرداختني</v>
          </cell>
          <cell r="G794" t="str">
            <v>110304</v>
          </cell>
          <cell r="H794" t="str">
            <v>ذخيره بهره وري بازرگاني</v>
          </cell>
          <cell r="P794" t="str">
            <v>130</v>
          </cell>
        </row>
        <row r="795">
          <cell r="A795">
            <v>1304</v>
          </cell>
          <cell r="B795" t="str">
            <v>332004300001</v>
          </cell>
          <cell r="C795" t="str">
            <v>332</v>
          </cell>
          <cell r="D795" t="str">
            <v>332004</v>
          </cell>
          <cell r="E795" t="str">
            <v>ساير حسابها و اسناد پرداختني</v>
          </cell>
          <cell r="F795" t="str">
            <v>حقوق پرداختني و مزاياي پرداختني</v>
          </cell>
          <cell r="G795" t="str">
            <v>300001</v>
          </cell>
          <cell r="H795" t="str">
            <v>فتاحي رسول</v>
          </cell>
          <cell r="P795" t="str">
            <v>130</v>
          </cell>
        </row>
        <row r="796">
          <cell r="A796">
            <v>1304</v>
          </cell>
          <cell r="B796" t="str">
            <v>332004300082</v>
          </cell>
          <cell r="C796" t="str">
            <v>332</v>
          </cell>
          <cell r="D796" t="str">
            <v>332004</v>
          </cell>
          <cell r="E796" t="str">
            <v>ساير حسابها و اسناد پرداختني</v>
          </cell>
          <cell r="F796" t="str">
            <v>حقوق پرداختني و مزاياي پرداختني</v>
          </cell>
          <cell r="G796" t="str">
            <v>300082</v>
          </cell>
          <cell r="H796" t="str">
            <v>روحي خطيبي محمدرضا</v>
          </cell>
          <cell r="P796" t="str">
            <v>130</v>
          </cell>
        </row>
        <row r="797">
          <cell r="A797">
            <v>1304</v>
          </cell>
          <cell r="B797" t="str">
            <v>332004300157</v>
          </cell>
          <cell r="C797" t="str">
            <v>332</v>
          </cell>
          <cell r="D797" t="str">
            <v>332004</v>
          </cell>
          <cell r="E797" t="str">
            <v>ساير حسابها و اسناد پرداختني</v>
          </cell>
          <cell r="F797" t="str">
            <v>حقوق پرداختني و مزاياي پرداختني</v>
          </cell>
          <cell r="G797" t="str">
            <v>300157</v>
          </cell>
          <cell r="H797" t="str">
            <v>معصومي خدايار</v>
          </cell>
          <cell r="P797" t="str">
            <v>130</v>
          </cell>
        </row>
        <row r="798">
          <cell r="A798">
            <v>1304</v>
          </cell>
          <cell r="B798" t="str">
            <v>332004300094</v>
          </cell>
          <cell r="C798" t="str">
            <v>332</v>
          </cell>
          <cell r="D798" t="str">
            <v>332004</v>
          </cell>
          <cell r="E798" t="str">
            <v>ساير حسابها و اسناد پرداختني</v>
          </cell>
          <cell r="F798" t="str">
            <v>حقوق پرداختني و مزاياي پرداختني</v>
          </cell>
          <cell r="G798" t="str">
            <v>300094</v>
          </cell>
          <cell r="H798" t="str">
            <v>محمود شريعتي مهرداد</v>
          </cell>
          <cell r="P798" t="str">
            <v>130</v>
          </cell>
        </row>
        <row r="799">
          <cell r="A799">
            <v>1304</v>
          </cell>
          <cell r="B799" t="str">
            <v>332004110303</v>
          </cell>
          <cell r="C799" t="str">
            <v>332</v>
          </cell>
          <cell r="D799" t="str">
            <v>332004</v>
          </cell>
          <cell r="E799" t="str">
            <v>ساير حسابها و اسناد پرداختني</v>
          </cell>
          <cell r="F799" t="str">
            <v>حقوق پرداختني و مزاياي پرداختني</v>
          </cell>
          <cell r="G799" t="str">
            <v>110303</v>
          </cell>
          <cell r="H799" t="str">
            <v>ذخيره بهره وري برنامه ريزي</v>
          </cell>
          <cell r="P799" t="str">
            <v>130</v>
          </cell>
        </row>
        <row r="800">
          <cell r="A800">
            <v>1304</v>
          </cell>
          <cell r="B800" t="str">
            <v>332004300142</v>
          </cell>
          <cell r="C800" t="str">
            <v>332</v>
          </cell>
          <cell r="D800" t="str">
            <v>332004</v>
          </cell>
          <cell r="E800" t="str">
            <v>ساير حسابها و اسناد پرداختني</v>
          </cell>
          <cell r="F800" t="str">
            <v>حقوق پرداختني و مزاياي پرداختني</v>
          </cell>
          <cell r="G800" t="str">
            <v>300142</v>
          </cell>
          <cell r="H800" t="str">
            <v>فروتني قهرماني احمد</v>
          </cell>
          <cell r="P800" t="str">
            <v>130</v>
          </cell>
        </row>
        <row r="801">
          <cell r="A801">
            <v>1304</v>
          </cell>
          <cell r="B801" t="str">
            <v>332004300223</v>
          </cell>
          <cell r="C801" t="str">
            <v>332</v>
          </cell>
          <cell r="D801" t="str">
            <v>332004</v>
          </cell>
          <cell r="E801" t="str">
            <v>ساير حسابها و اسناد پرداختني</v>
          </cell>
          <cell r="F801" t="str">
            <v>حقوق پرداختني و مزاياي پرداختني</v>
          </cell>
          <cell r="G801" t="str">
            <v>300223</v>
          </cell>
          <cell r="H801" t="str">
            <v>حسيني ميرصمد</v>
          </cell>
          <cell r="P801" t="str">
            <v>130</v>
          </cell>
        </row>
        <row r="802">
          <cell r="A802">
            <v>1304</v>
          </cell>
          <cell r="B802" t="str">
            <v>332004300107</v>
          </cell>
          <cell r="C802" t="str">
            <v>332</v>
          </cell>
          <cell r="D802" t="str">
            <v>332004</v>
          </cell>
          <cell r="E802" t="str">
            <v>ساير حسابها و اسناد پرداختني</v>
          </cell>
          <cell r="F802" t="str">
            <v>حقوق پرداختني و مزاياي پرداختني</v>
          </cell>
          <cell r="G802" t="str">
            <v>300107</v>
          </cell>
          <cell r="H802" t="str">
            <v>روحي مهر سياوش</v>
          </cell>
          <cell r="P802" t="str">
            <v>130</v>
          </cell>
        </row>
        <row r="803">
          <cell r="A803">
            <v>1300</v>
          </cell>
          <cell r="B803" t="str">
            <v>332006101888</v>
          </cell>
          <cell r="C803" t="str">
            <v>332</v>
          </cell>
          <cell r="D803" t="str">
            <v>332006</v>
          </cell>
          <cell r="E803" t="str">
            <v>ساير حسابها و اسناد پرداختني</v>
          </cell>
          <cell r="F803" t="str">
            <v>ساير بستانكاران</v>
          </cell>
          <cell r="G803" t="str">
            <v>101888</v>
          </cell>
          <cell r="H803" t="str">
            <v>فرشاد سيفي</v>
          </cell>
          <cell r="P803" t="str">
            <v>130</v>
          </cell>
        </row>
        <row r="804">
          <cell r="A804">
            <v>1300</v>
          </cell>
          <cell r="B804" t="str">
            <v>332006101324</v>
          </cell>
          <cell r="C804" t="str">
            <v>332</v>
          </cell>
          <cell r="D804" t="str">
            <v>332006</v>
          </cell>
          <cell r="E804" t="str">
            <v>ساير حسابها و اسناد پرداختني</v>
          </cell>
          <cell r="F804" t="str">
            <v>ساير بستانكاران</v>
          </cell>
          <cell r="G804" t="str">
            <v>101324</v>
          </cell>
          <cell r="H804" t="str">
            <v>صندوق قرض الحسنه شركت طراحي مهندسي سايپا</v>
          </cell>
          <cell r="P804" t="str">
            <v>130</v>
          </cell>
        </row>
        <row r="805">
          <cell r="A805">
            <v>5300</v>
          </cell>
          <cell r="B805" t="str">
            <v>332006101001</v>
          </cell>
          <cell r="C805" t="str">
            <v>332</v>
          </cell>
          <cell r="D805" t="str">
            <v>332006</v>
          </cell>
          <cell r="E805" t="str">
            <v>ساير حسابها و اسناد پرداختني</v>
          </cell>
          <cell r="F805" t="str">
            <v>ساير بستانكاران</v>
          </cell>
          <cell r="G805" t="str">
            <v>101001</v>
          </cell>
          <cell r="H805" t="str">
            <v>شرکت مگا موتورفروش قطعات خودرو</v>
          </cell>
          <cell r="P805" t="str">
            <v>530</v>
          </cell>
        </row>
        <row r="806">
          <cell r="A806">
            <v>5301</v>
          </cell>
          <cell r="B806" t="str">
            <v>332006101026</v>
          </cell>
          <cell r="C806" t="str">
            <v>332</v>
          </cell>
          <cell r="D806" t="str">
            <v>332006</v>
          </cell>
          <cell r="E806" t="str">
            <v>ساير حسابها و اسناد پرداختني</v>
          </cell>
          <cell r="F806" t="str">
            <v>ساير بستانكاران</v>
          </cell>
          <cell r="G806" t="str">
            <v>101026</v>
          </cell>
          <cell r="H806" t="str">
            <v>شرکت سايپا</v>
          </cell>
          <cell r="P806" t="str">
            <v>530</v>
          </cell>
        </row>
        <row r="807">
          <cell r="A807">
            <v>1306</v>
          </cell>
          <cell r="B807" t="str">
            <v>332006101328</v>
          </cell>
          <cell r="C807" t="str">
            <v>332</v>
          </cell>
          <cell r="D807" t="str">
            <v>332006</v>
          </cell>
          <cell r="E807" t="str">
            <v>ساير حسابها و اسناد پرداختني</v>
          </cell>
          <cell r="F807" t="str">
            <v>ساير بستانكاران</v>
          </cell>
          <cell r="G807" t="str">
            <v>101328</v>
          </cell>
          <cell r="H807" t="str">
            <v>شرکت تعاوني مصرف مركز تحقيقات صنايع سنگين</v>
          </cell>
          <cell r="P807" t="str">
            <v>130</v>
          </cell>
        </row>
        <row r="808">
          <cell r="A808">
            <v>1307</v>
          </cell>
          <cell r="B808" t="str">
            <v>332006101561</v>
          </cell>
          <cell r="C808" t="str">
            <v>332</v>
          </cell>
          <cell r="D808" t="str">
            <v>332006</v>
          </cell>
          <cell r="E808" t="str">
            <v>ساير حسابها و اسناد پرداختني</v>
          </cell>
          <cell r="F808" t="str">
            <v>ساير بستانكاران</v>
          </cell>
          <cell r="G808" t="str">
            <v>101561</v>
          </cell>
          <cell r="H808" t="str">
            <v>گروه سرمايه گذاري كاركنان سايپا</v>
          </cell>
          <cell r="P808" t="str">
            <v>130</v>
          </cell>
        </row>
        <row r="809">
          <cell r="A809">
            <v>1308</v>
          </cell>
          <cell r="B809" t="str">
            <v>332006300045</v>
          </cell>
          <cell r="C809" t="str">
            <v>332</v>
          </cell>
          <cell r="D809" t="str">
            <v>332006</v>
          </cell>
          <cell r="E809" t="str">
            <v>ساير حسابها و اسناد پرداختني</v>
          </cell>
          <cell r="F809" t="str">
            <v>ساير بستانكاران</v>
          </cell>
          <cell r="G809" t="str">
            <v>300045</v>
          </cell>
          <cell r="H809" t="str">
            <v>يظهري سيد رضا</v>
          </cell>
          <cell r="P809" t="str">
            <v>130</v>
          </cell>
        </row>
        <row r="810">
          <cell r="A810">
            <v>1309</v>
          </cell>
          <cell r="B810" t="str">
            <v>332006101217</v>
          </cell>
          <cell r="C810" t="str">
            <v>332</v>
          </cell>
          <cell r="D810" t="str">
            <v>332006</v>
          </cell>
          <cell r="E810" t="str">
            <v>ساير حسابها و اسناد پرداختني</v>
          </cell>
          <cell r="F810" t="str">
            <v>ساير بستانكاران</v>
          </cell>
          <cell r="G810" t="str">
            <v>101217</v>
          </cell>
          <cell r="H810" t="str">
            <v>شرکت ماشين سازي تبريز</v>
          </cell>
          <cell r="P810" t="str">
            <v>130</v>
          </cell>
        </row>
        <row r="811">
          <cell r="A811">
            <v>1310</v>
          </cell>
          <cell r="B811" t="str">
            <v>332006101647</v>
          </cell>
          <cell r="C811" t="str">
            <v>332</v>
          </cell>
          <cell r="D811" t="str">
            <v>332006</v>
          </cell>
          <cell r="E811" t="str">
            <v>ساير حسابها و اسناد پرداختني</v>
          </cell>
          <cell r="F811" t="str">
            <v>ساير بستانكاران</v>
          </cell>
          <cell r="G811" t="str">
            <v>101647</v>
          </cell>
          <cell r="H811" t="str">
            <v>شركت حمل و نقل حماسه سازان</v>
          </cell>
          <cell r="P811" t="str">
            <v>131</v>
          </cell>
        </row>
        <row r="812">
          <cell r="A812">
            <v>1311</v>
          </cell>
          <cell r="B812" t="str">
            <v>332006101663</v>
          </cell>
          <cell r="C812" t="str">
            <v>332</v>
          </cell>
          <cell r="D812" t="str">
            <v>332006</v>
          </cell>
          <cell r="E812" t="str">
            <v>ساير حسابها و اسناد پرداختني</v>
          </cell>
          <cell r="F812" t="str">
            <v>ساير بستانكاران</v>
          </cell>
          <cell r="G812" t="str">
            <v>101663</v>
          </cell>
          <cell r="H812" t="str">
            <v>غذاي شايگان</v>
          </cell>
          <cell r="P812" t="str">
            <v>131</v>
          </cell>
        </row>
        <row r="813">
          <cell r="A813">
            <v>1312</v>
          </cell>
          <cell r="B813" t="str">
            <v>332006300259</v>
          </cell>
          <cell r="C813" t="str">
            <v>332</v>
          </cell>
          <cell r="D813" t="str">
            <v>332006</v>
          </cell>
          <cell r="E813" t="str">
            <v>ساير حسابها و اسناد پرداختني</v>
          </cell>
          <cell r="F813" t="str">
            <v>ساير بستانكاران</v>
          </cell>
          <cell r="G813" t="str">
            <v>300259</v>
          </cell>
          <cell r="H813" t="str">
            <v>ميلي علي</v>
          </cell>
          <cell r="P813" t="str">
            <v>131</v>
          </cell>
        </row>
        <row r="814">
          <cell r="A814">
            <v>1313</v>
          </cell>
          <cell r="B814" t="str">
            <v>332006300042</v>
          </cell>
          <cell r="C814" t="str">
            <v>332</v>
          </cell>
          <cell r="D814" t="str">
            <v>332006</v>
          </cell>
          <cell r="E814" t="str">
            <v>ساير حسابها و اسناد پرداختني</v>
          </cell>
          <cell r="F814" t="str">
            <v>ساير بستانكاران</v>
          </cell>
          <cell r="G814" t="str">
            <v>300042</v>
          </cell>
          <cell r="H814" t="str">
            <v>زينالي بهمن</v>
          </cell>
          <cell r="P814" t="str">
            <v>131</v>
          </cell>
        </row>
        <row r="815">
          <cell r="A815">
            <v>1314</v>
          </cell>
          <cell r="B815" t="str">
            <v>332006101305</v>
          </cell>
          <cell r="C815" t="str">
            <v>332</v>
          </cell>
          <cell r="D815" t="str">
            <v>332006</v>
          </cell>
          <cell r="E815" t="str">
            <v>ساير حسابها و اسناد پرداختني</v>
          </cell>
          <cell r="F815" t="str">
            <v>ساير بستانكاران</v>
          </cell>
          <cell r="G815" t="str">
            <v>101305</v>
          </cell>
          <cell r="H815" t="str">
            <v>آجيل سراي تبريز</v>
          </cell>
          <cell r="P815" t="str">
            <v>131</v>
          </cell>
        </row>
        <row r="816">
          <cell r="A816">
            <v>1315</v>
          </cell>
          <cell r="B816" t="str">
            <v>332006101817</v>
          </cell>
          <cell r="C816" t="str">
            <v>332</v>
          </cell>
          <cell r="D816" t="str">
            <v>332006</v>
          </cell>
          <cell r="E816" t="str">
            <v>ساير حسابها و اسناد پرداختني</v>
          </cell>
          <cell r="F816" t="str">
            <v>ساير بستانكاران</v>
          </cell>
          <cell r="G816" t="str">
            <v>101817</v>
          </cell>
          <cell r="H816" t="str">
            <v>كارتن تبريز باكس</v>
          </cell>
          <cell r="P816" t="str">
            <v>131</v>
          </cell>
        </row>
        <row r="817">
          <cell r="A817">
            <v>1316</v>
          </cell>
          <cell r="B817" t="str">
            <v>332006300065</v>
          </cell>
          <cell r="C817" t="str">
            <v>332</v>
          </cell>
          <cell r="D817" t="str">
            <v>332006</v>
          </cell>
          <cell r="E817" t="str">
            <v>ساير حسابها و اسناد پرداختني</v>
          </cell>
          <cell r="F817" t="str">
            <v>ساير بستانكاران</v>
          </cell>
          <cell r="G817" t="str">
            <v>300065</v>
          </cell>
          <cell r="H817" t="str">
            <v>شيدائي زهرا</v>
          </cell>
          <cell r="P817" t="str">
            <v>131</v>
          </cell>
        </row>
        <row r="818">
          <cell r="A818">
            <v>1317</v>
          </cell>
          <cell r="B818" t="str">
            <v>332006300038</v>
          </cell>
          <cell r="C818" t="str">
            <v>332</v>
          </cell>
          <cell r="D818" t="str">
            <v>332006</v>
          </cell>
          <cell r="E818" t="str">
            <v>ساير حسابها و اسناد پرداختني</v>
          </cell>
          <cell r="F818" t="str">
            <v>ساير بستانكاران</v>
          </cell>
          <cell r="G818" t="str">
            <v>300038</v>
          </cell>
          <cell r="H818" t="str">
            <v>مكرمي جمال</v>
          </cell>
          <cell r="P818" t="str">
            <v>131</v>
          </cell>
        </row>
        <row r="819">
          <cell r="A819">
            <v>1318</v>
          </cell>
          <cell r="B819" t="str">
            <v>332006300077</v>
          </cell>
          <cell r="C819" t="str">
            <v>332</v>
          </cell>
          <cell r="D819" t="str">
            <v>332006</v>
          </cell>
          <cell r="E819" t="str">
            <v>ساير حسابها و اسناد پرداختني</v>
          </cell>
          <cell r="F819" t="str">
            <v>ساير بستانكاران</v>
          </cell>
          <cell r="G819" t="str">
            <v>300077</v>
          </cell>
          <cell r="H819" t="str">
            <v>واحديان وحيد</v>
          </cell>
          <cell r="P819" t="str">
            <v>131</v>
          </cell>
        </row>
        <row r="820">
          <cell r="A820">
            <v>1300</v>
          </cell>
          <cell r="B820" t="str">
            <v>332006300060</v>
          </cell>
          <cell r="C820" t="str">
            <v>332</v>
          </cell>
          <cell r="D820" t="str">
            <v>332006</v>
          </cell>
          <cell r="E820" t="str">
            <v>ساير حسابها و اسناد پرداختني</v>
          </cell>
          <cell r="F820" t="str">
            <v>ساير بستانكاران</v>
          </cell>
          <cell r="G820" t="str">
            <v>300060</v>
          </cell>
          <cell r="H820" t="str">
            <v>بخشي حكمعلي</v>
          </cell>
          <cell r="P820" t="str">
            <v>130</v>
          </cell>
        </row>
        <row r="821">
          <cell r="A821">
            <v>1300</v>
          </cell>
          <cell r="B821" t="str">
            <v>332006300044</v>
          </cell>
          <cell r="C821" t="str">
            <v>332</v>
          </cell>
          <cell r="D821" t="str">
            <v>332006</v>
          </cell>
          <cell r="E821" t="str">
            <v>ساير حسابها و اسناد پرداختني</v>
          </cell>
          <cell r="F821" t="str">
            <v>ساير بستانكاران</v>
          </cell>
          <cell r="G821" t="str">
            <v>300044</v>
          </cell>
          <cell r="H821" t="str">
            <v>مغيطي قادر</v>
          </cell>
          <cell r="P821" t="str">
            <v>130</v>
          </cell>
        </row>
        <row r="822">
          <cell r="A822">
            <v>1300</v>
          </cell>
          <cell r="B822" t="str">
            <v>332006300004</v>
          </cell>
          <cell r="C822" t="str">
            <v>332</v>
          </cell>
          <cell r="D822" t="str">
            <v>332006</v>
          </cell>
          <cell r="E822" t="str">
            <v>ساير حسابها و اسناد پرداختني</v>
          </cell>
          <cell r="F822" t="str">
            <v>ساير بستانكاران</v>
          </cell>
          <cell r="G822" t="str">
            <v>300004</v>
          </cell>
          <cell r="H822" t="str">
            <v>شرقي وند رضا</v>
          </cell>
          <cell r="P822" t="str">
            <v>130</v>
          </cell>
        </row>
        <row r="823">
          <cell r="A823">
            <v>1300</v>
          </cell>
          <cell r="B823" t="str">
            <v>332006101331</v>
          </cell>
          <cell r="C823" t="str">
            <v>332</v>
          </cell>
          <cell r="D823" t="str">
            <v>332006</v>
          </cell>
          <cell r="E823" t="str">
            <v>ساير حسابها و اسناد پرداختني</v>
          </cell>
          <cell r="F823" t="str">
            <v>ساير بستانكاران</v>
          </cell>
          <cell r="G823" t="str">
            <v>101331</v>
          </cell>
          <cell r="H823" t="str">
            <v>شرکت خدماتي سيوان(رحيم ملوکي )</v>
          </cell>
          <cell r="P823" t="str">
            <v>130</v>
          </cell>
        </row>
        <row r="824">
          <cell r="A824">
            <v>1300</v>
          </cell>
          <cell r="B824" t="str">
            <v>332006300031</v>
          </cell>
          <cell r="C824" t="str">
            <v>332</v>
          </cell>
          <cell r="D824" t="str">
            <v>332006</v>
          </cell>
          <cell r="E824" t="str">
            <v>ساير حسابها و اسناد پرداختني</v>
          </cell>
          <cell r="F824" t="str">
            <v>ساير بستانكاران</v>
          </cell>
          <cell r="G824" t="str">
            <v>300031</v>
          </cell>
          <cell r="H824" t="str">
            <v>اسماعيل لو محمدصادق</v>
          </cell>
          <cell r="P824" t="str">
            <v>130</v>
          </cell>
        </row>
        <row r="825">
          <cell r="A825">
            <v>1300</v>
          </cell>
          <cell r="B825" t="str">
            <v>332006101699</v>
          </cell>
          <cell r="C825" t="str">
            <v>332</v>
          </cell>
          <cell r="D825" t="str">
            <v>332006</v>
          </cell>
          <cell r="E825" t="str">
            <v>ساير حسابها و اسناد پرداختني</v>
          </cell>
          <cell r="F825" t="str">
            <v>ساير بستانكاران</v>
          </cell>
          <cell r="G825" t="str">
            <v>101699</v>
          </cell>
          <cell r="H825" t="str">
            <v>متفرقه</v>
          </cell>
          <cell r="P825" t="str">
            <v>130</v>
          </cell>
        </row>
        <row r="826">
          <cell r="A826">
            <v>1300</v>
          </cell>
          <cell r="B826" t="str">
            <v>332006101649</v>
          </cell>
          <cell r="C826" t="str">
            <v>332</v>
          </cell>
          <cell r="D826" t="str">
            <v>332006</v>
          </cell>
          <cell r="E826" t="str">
            <v>ساير حسابها و اسناد پرداختني</v>
          </cell>
          <cell r="F826" t="str">
            <v>ساير بستانكاران</v>
          </cell>
          <cell r="G826" t="str">
            <v>101649</v>
          </cell>
          <cell r="H826" t="str">
            <v>شركت حمل و نقل زربار</v>
          </cell>
          <cell r="P826" t="str">
            <v>130</v>
          </cell>
        </row>
        <row r="827">
          <cell r="A827">
            <v>1300</v>
          </cell>
          <cell r="B827" t="str">
            <v>332006101418</v>
          </cell>
          <cell r="C827" t="str">
            <v>332</v>
          </cell>
          <cell r="D827" t="str">
            <v>332006</v>
          </cell>
          <cell r="E827" t="str">
            <v>ساير حسابها و اسناد پرداختني</v>
          </cell>
          <cell r="F827" t="str">
            <v>ساير بستانكاران</v>
          </cell>
          <cell r="G827" t="str">
            <v>101418</v>
          </cell>
          <cell r="H827" t="str">
            <v>حوزه مقاومت يك بسيج كارگري الحديد</v>
          </cell>
          <cell r="P827" t="str">
            <v>130</v>
          </cell>
        </row>
        <row r="828">
          <cell r="A828">
            <v>1300</v>
          </cell>
          <cell r="B828" t="str">
            <v>332006101906</v>
          </cell>
          <cell r="C828" t="str">
            <v>332</v>
          </cell>
          <cell r="D828" t="str">
            <v>332006</v>
          </cell>
          <cell r="E828" t="str">
            <v>ساير حسابها و اسناد پرداختني</v>
          </cell>
          <cell r="F828" t="str">
            <v>ساير بستانكاران</v>
          </cell>
          <cell r="G828" t="str">
            <v>101906</v>
          </cell>
          <cell r="H828" t="str">
            <v>بازرگاني املاك دريا (زاهدي)</v>
          </cell>
          <cell r="P828" t="str">
            <v>130</v>
          </cell>
        </row>
        <row r="829">
          <cell r="A829">
            <v>1300</v>
          </cell>
          <cell r="B829" t="str">
            <v>332006101685</v>
          </cell>
          <cell r="C829" t="str">
            <v>332</v>
          </cell>
          <cell r="D829" t="str">
            <v>332006</v>
          </cell>
          <cell r="E829" t="str">
            <v>ساير حسابها و اسناد پرداختني</v>
          </cell>
          <cell r="F829" t="str">
            <v>ساير بستانكاران</v>
          </cell>
          <cell r="G829" t="str">
            <v>101685</v>
          </cell>
          <cell r="H829" t="str">
            <v>صنايع غذاي آذر نوش .</v>
          </cell>
          <cell r="P829" t="str">
            <v>130</v>
          </cell>
        </row>
        <row r="830">
          <cell r="A830">
            <v>1300</v>
          </cell>
          <cell r="B830" t="str">
            <v>332006101323</v>
          </cell>
          <cell r="C830" t="str">
            <v>332</v>
          </cell>
          <cell r="D830" t="str">
            <v>332006</v>
          </cell>
          <cell r="E830" t="str">
            <v>ساير حسابها و اسناد پرداختني</v>
          </cell>
          <cell r="F830" t="str">
            <v>ساير بستانكاران</v>
          </cell>
          <cell r="G830" t="str">
            <v>101323</v>
          </cell>
          <cell r="H830" t="str">
            <v>بازرگاني روغنكار ناظم .</v>
          </cell>
          <cell r="P830" t="str">
            <v>130</v>
          </cell>
        </row>
        <row r="831">
          <cell r="A831">
            <v>1300</v>
          </cell>
          <cell r="B831" t="str">
            <v>332006101433</v>
          </cell>
          <cell r="C831" t="str">
            <v>332</v>
          </cell>
          <cell r="D831" t="str">
            <v>332006</v>
          </cell>
          <cell r="E831" t="str">
            <v>ساير حسابها و اسناد پرداختني</v>
          </cell>
          <cell r="F831" t="str">
            <v>ساير بستانكاران</v>
          </cell>
          <cell r="G831" t="str">
            <v>101433</v>
          </cell>
          <cell r="H831" t="str">
            <v>هتل گسترش</v>
          </cell>
          <cell r="P831" t="str">
            <v>130</v>
          </cell>
        </row>
        <row r="832">
          <cell r="A832">
            <v>1300</v>
          </cell>
          <cell r="B832" t="str">
            <v>332006101923</v>
          </cell>
          <cell r="C832" t="str">
            <v>332</v>
          </cell>
          <cell r="D832" t="str">
            <v>332006</v>
          </cell>
          <cell r="E832" t="str">
            <v>ساير حسابها و اسناد پرداختني</v>
          </cell>
          <cell r="F832" t="str">
            <v>ساير بستانكاران</v>
          </cell>
          <cell r="G832" t="str">
            <v>101923</v>
          </cell>
          <cell r="H832" t="str">
            <v>شركت كلون در تك آريا</v>
          </cell>
          <cell r="P832" t="str">
            <v>130</v>
          </cell>
        </row>
        <row r="833">
          <cell r="A833">
            <v>1300</v>
          </cell>
          <cell r="B833" t="str">
            <v>332006101869</v>
          </cell>
          <cell r="C833" t="str">
            <v>332</v>
          </cell>
          <cell r="D833" t="str">
            <v>332006</v>
          </cell>
          <cell r="E833" t="str">
            <v>ساير حسابها و اسناد پرداختني</v>
          </cell>
          <cell r="F833" t="str">
            <v>ساير بستانكاران</v>
          </cell>
          <cell r="G833" t="str">
            <v>101869</v>
          </cell>
          <cell r="H833" t="str">
            <v>شركت آذر طيف</v>
          </cell>
          <cell r="P833" t="str">
            <v>130</v>
          </cell>
        </row>
        <row r="834">
          <cell r="A834">
            <v>1300</v>
          </cell>
          <cell r="B834" t="str">
            <v>332006101316</v>
          </cell>
          <cell r="C834" t="str">
            <v>332</v>
          </cell>
          <cell r="D834" t="str">
            <v>332006</v>
          </cell>
          <cell r="E834" t="str">
            <v>ساير حسابها و اسناد پرداختني</v>
          </cell>
          <cell r="F834" t="str">
            <v>ساير بستانكاران</v>
          </cell>
          <cell r="G834" t="str">
            <v>101316</v>
          </cell>
          <cell r="H834" t="str">
            <v>شرکت سامانه صنعت نقش جهان</v>
          </cell>
          <cell r="P834" t="str">
            <v>130</v>
          </cell>
        </row>
        <row r="835">
          <cell r="A835">
            <v>1300</v>
          </cell>
          <cell r="B835" t="str">
            <v>332006101416</v>
          </cell>
          <cell r="C835" t="str">
            <v>332</v>
          </cell>
          <cell r="D835" t="str">
            <v>332006</v>
          </cell>
          <cell r="E835" t="str">
            <v>ساير حسابها و اسناد پرداختني</v>
          </cell>
          <cell r="F835" t="str">
            <v>ساير بستانكاران</v>
          </cell>
          <cell r="G835" t="str">
            <v>101416</v>
          </cell>
          <cell r="H835" t="str">
            <v>كريم قوطي ساز</v>
          </cell>
          <cell r="P835" t="str">
            <v>130</v>
          </cell>
        </row>
        <row r="836">
          <cell r="A836">
            <v>1300</v>
          </cell>
          <cell r="B836" t="str">
            <v>332006101373</v>
          </cell>
          <cell r="C836" t="str">
            <v>332</v>
          </cell>
          <cell r="D836" t="str">
            <v>332006</v>
          </cell>
          <cell r="E836" t="str">
            <v>ساير حسابها و اسناد پرداختني</v>
          </cell>
          <cell r="F836" t="str">
            <v>ساير بستانكاران</v>
          </cell>
          <cell r="G836" t="str">
            <v>101373</v>
          </cell>
          <cell r="H836" t="str">
            <v>شرکت درخشش افرنگ</v>
          </cell>
          <cell r="P836" t="str">
            <v>130</v>
          </cell>
        </row>
        <row r="837">
          <cell r="A837">
            <v>1300</v>
          </cell>
          <cell r="B837" t="str">
            <v>332006101320</v>
          </cell>
          <cell r="C837" t="str">
            <v>332</v>
          </cell>
          <cell r="D837" t="str">
            <v>332006</v>
          </cell>
          <cell r="E837" t="str">
            <v>ساير حسابها و اسناد پرداختني</v>
          </cell>
          <cell r="F837" t="str">
            <v>ساير بستانكاران</v>
          </cell>
          <cell r="G837" t="str">
            <v>101320</v>
          </cell>
          <cell r="H837" t="str">
            <v>بازرگاني رهبري</v>
          </cell>
          <cell r="P837" t="str">
            <v>130</v>
          </cell>
        </row>
        <row r="838">
          <cell r="A838">
            <v>1300</v>
          </cell>
          <cell r="B838" t="str">
            <v>332006101321</v>
          </cell>
          <cell r="C838" t="str">
            <v>332</v>
          </cell>
          <cell r="D838" t="str">
            <v>332006</v>
          </cell>
          <cell r="E838" t="str">
            <v>ساير حسابها و اسناد پرداختني</v>
          </cell>
          <cell r="F838" t="str">
            <v>ساير بستانكاران</v>
          </cell>
          <cell r="G838" t="str">
            <v>101321</v>
          </cell>
          <cell r="H838" t="str">
            <v>گام پرک شيمي</v>
          </cell>
          <cell r="P838" t="str">
            <v>130</v>
          </cell>
        </row>
        <row r="839">
          <cell r="A839">
            <v>1300</v>
          </cell>
          <cell r="B839" t="str">
            <v>332006101826</v>
          </cell>
          <cell r="C839" t="str">
            <v>332</v>
          </cell>
          <cell r="D839" t="str">
            <v>332006</v>
          </cell>
          <cell r="E839" t="str">
            <v>ساير حسابها و اسناد پرداختني</v>
          </cell>
          <cell r="F839" t="str">
            <v>ساير بستانكاران</v>
          </cell>
          <cell r="G839" t="str">
            <v>101826</v>
          </cell>
          <cell r="H839" t="str">
            <v>برش افزار شمس</v>
          </cell>
          <cell r="P839" t="str">
            <v>130</v>
          </cell>
        </row>
        <row r="840">
          <cell r="A840">
            <v>1300</v>
          </cell>
          <cell r="B840" t="str">
            <v>332006101312</v>
          </cell>
          <cell r="C840" t="str">
            <v>332</v>
          </cell>
          <cell r="D840" t="str">
            <v>332006</v>
          </cell>
          <cell r="E840" t="str">
            <v>ساير حسابها و اسناد پرداختني</v>
          </cell>
          <cell r="F840" t="str">
            <v>ساير بستانكاران</v>
          </cell>
          <cell r="G840" t="str">
            <v>101312</v>
          </cell>
          <cell r="H840" t="str">
            <v>شرکت تسهيل ماشين صنعت</v>
          </cell>
          <cell r="P840" t="str">
            <v>130</v>
          </cell>
        </row>
        <row r="841">
          <cell r="A841">
            <v>1300</v>
          </cell>
          <cell r="B841" t="str">
            <v>332006101838</v>
          </cell>
          <cell r="C841" t="str">
            <v>332</v>
          </cell>
          <cell r="D841" t="str">
            <v>332006</v>
          </cell>
          <cell r="E841" t="str">
            <v>ساير حسابها و اسناد پرداختني</v>
          </cell>
          <cell r="F841" t="str">
            <v>ساير بستانكاران</v>
          </cell>
          <cell r="G841" t="str">
            <v>101838</v>
          </cell>
          <cell r="H841" t="str">
            <v>شركت سهند شيمي تبريز</v>
          </cell>
          <cell r="P841" t="str">
            <v>130</v>
          </cell>
        </row>
        <row r="842">
          <cell r="A842">
            <v>1300</v>
          </cell>
          <cell r="B842" t="str">
            <v>332006101905</v>
          </cell>
          <cell r="C842" t="str">
            <v>332</v>
          </cell>
          <cell r="D842" t="str">
            <v>332006</v>
          </cell>
          <cell r="E842" t="str">
            <v>ساير حسابها و اسناد پرداختني</v>
          </cell>
          <cell r="F842" t="str">
            <v>ساير بستانكاران</v>
          </cell>
          <cell r="G842" t="str">
            <v>101905</v>
          </cell>
          <cell r="H842" t="str">
            <v>شركت توليدي آرين پاژنگ</v>
          </cell>
          <cell r="P842" t="str">
            <v>130</v>
          </cell>
        </row>
        <row r="843">
          <cell r="A843">
            <v>1300</v>
          </cell>
          <cell r="B843" t="str">
            <v>332006101648</v>
          </cell>
          <cell r="C843" t="str">
            <v>332</v>
          </cell>
          <cell r="D843" t="str">
            <v>332006</v>
          </cell>
          <cell r="E843" t="str">
            <v>ساير حسابها و اسناد پرداختني</v>
          </cell>
          <cell r="F843" t="str">
            <v>ساير بستانكاران</v>
          </cell>
          <cell r="G843" t="str">
            <v>101648</v>
          </cell>
          <cell r="H843" t="str">
            <v>شركت حمل و نقل آذر فجر شمس</v>
          </cell>
          <cell r="P843" t="str">
            <v>130</v>
          </cell>
        </row>
        <row r="844">
          <cell r="A844">
            <v>1300</v>
          </cell>
          <cell r="B844" t="str">
            <v>332006101449</v>
          </cell>
          <cell r="C844" t="str">
            <v>332</v>
          </cell>
          <cell r="D844" t="str">
            <v>332006</v>
          </cell>
          <cell r="E844" t="str">
            <v>ساير حسابها و اسناد پرداختني</v>
          </cell>
          <cell r="F844" t="str">
            <v>ساير بستانكاران</v>
          </cell>
          <cell r="G844" t="str">
            <v>101449</v>
          </cell>
          <cell r="H844" t="str">
            <v>آکادمي توف ايران-آلمان</v>
          </cell>
          <cell r="P844" t="str">
            <v>130</v>
          </cell>
        </row>
        <row r="845">
          <cell r="A845">
            <v>1300</v>
          </cell>
          <cell r="B845" t="str">
            <v>332006101757</v>
          </cell>
          <cell r="C845" t="str">
            <v>332</v>
          </cell>
          <cell r="D845" t="str">
            <v>332006</v>
          </cell>
          <cell r="E845" t="str">
            <v>ساير حسابها و اسناد پرداختني</v>
          </cell>
          <cell r="F845" t="str">
            <v>ساير بستانكاران</v>
          </cell>
          <cell r="G845" t="str">
            <v>101757</v>
          </cell>
          <cell r="H845" t="str">
            <v>سيد حسين نظام الدين</v>
          </cell>
          <cell r="P845" t="str">
            <v>130</v>
          </cell>
        </row>
        <row r="846">
          <cell r="A846">
            <v>1300</v>
          </cell>
          <cell r="B846" t="str">
            <v>332006101335</v>
          </cell>
          <cell r="C846" t="str">
            <v>332</v>
          </cell>
          <cell r="D846" t="str">
            <v>332006</v>
          </cell>
          <cell r="E846" t="str">
            <v>ساير حسابها و اسناد پرداختني</v>
          </cell>
          <cell r="F846" t="str">
            <v>ساير بستانكاران</v>
          </cell>
          <cell r="G846" t="str">
            <v>101335</v>
          </cell>
          <cell r="H846" t="str">
            <v>كميته امداد امام خميني (ره)</v>
          </cell>
          <cell r="P846" t="str">
            <v>130</v>
          </cell>
        </row>
        <row r="847">
          <cell r="A847">
            <v>1300</v>
          </cell>
          <cell r="B847" t="str">
            <v>332006101909</v>
          </cell>
          <cell r="C847" t="str">
            <v>332</v>
          </cell>
          <cell r="D847" t="str">
            <v>332006</v>
          </cell>
          <cell r="E847" t="str">
            <v>ساير حسابها و اسناد پرداختني</v>
          </cell>
          <cell r="F847" t="str">
            <v>ساير بستانكاران</v>
          </cell>
          <cell r="G847" t="str">
            <v>101909</v>
          </cell>
          <cell r="H847" t="str">
            <v>دفتر فني مهندسي فرا ساز بنا</v>
          </cell>
          <cell r="P847" t="str">
            <v>130</v>
          </cell>
        </row>
        <row r="848">
          <cell r="A848">
            <v>1300</v>
          </cell>
          <cell r="B848" t="str">
            <v>332006300105</v>
          </cell>
          <cell r="C848" t="str">
            <v>332</v>
          </cell>
          <cell r="D848" t="str">
            <v>332006</v>
          </cell>
          <cell r="E848" t="str">
            <v>ساير حسابها و اسناد پرداختني</v>
          </cell>
          <cell r="F848" t="str">
            <v>ساير بستانكاران</v>
          </cell>
          <cell r="G848" t="str">
            <v>300105</v>
          </cell>
          <cell r="H848" t="str">
            <v>شهرام غزنوي</v>
          </cell>
          <cell r="P848" t="str">
            <v>130</v>
          </cell>
        </row>
        <row r="849">
          <cell r="A849">
            <v>1300</v>
          </cell>
          <cell r="B849" t="str">
            <v>332006101878</v>
          </cell>
          <cell r="C849" t="str">
            <v>332</v>
          </cell>
          <cell r="D849" t="str">
            <v>332006</v>
          </cell>
          <cell r="E849" t="str">
            <v>ساير حسابها و اسناد پرداختني</v>
          </cell>
          <cell r="F849" t="str">
            <v>ساير بستانكاران</v>
          </cell>
          <cell r="G849" t="str">
            <v>101878</v>
          </cell>
          <cell r="H849" t="str">
            <v>كلينيك ساختماني تك</v>
          </cell>
          <cell r="P849" t="str">
            <v>130</v>
          </cell>
        </row>
        <row r="850">
          <cell r="A850">
            <v>1300</v>
          </cell>
          <cell r="B850" t="str">
            <v>332006101329</v>
          </cell>
          <cell r="C850" t="str">
            <v>332</v>
          </cell>
          <cell r="D850" t="str">
            <v>332006</v>
          </cell>
          <cell r="E850" t="str">
            <v>ساير حسابها و اسناد پرداختني</v>
          </cell>
          <cell r="F850" t="str">
            <v>ساير بستانكاران</v>
          </cell>
          <cell r="G850" t="str">
            <v>101329</v>
          </cell>
          <cell r="H850" t="str">
            <v>شوراي اسلامي کار</v>
          </cell>
          <cell r="P850" t="str">
            <v>130</v>
          </cell>
        </row>
        <row r="851">
          <cell r="A851">
            <v>1300</v>
          </cell>
          <cell r="B851" t="str">
            <v>332006101769</v>
          </cell>
          <cell r="C851" t="str">
            <v>332</v>
          </cell>
          <cell r="D851" t="str">
            <v>332006</v>
          </cell>
          <cell r="E851" t="str">
            <v>ساير حسابها و اسناد پرداختني</v>
          </cell>
          <cell r="F851" t="str">
            <v>ساير بستانكاران</v>
          </cell>
          <cell r="G851" t="str">
            <v>101769</v>
          </cell>
          <cell r="H851" t="str">
            <v>محمد مصري</v>
          </cell>
          <cell r="P851" t="str">
            <v>130</v>
          </cell>
        </row>
        <row r="852">
          <cell r="A852">
            <v>1300</v>
          </cell>
          <cell r="B852" t="str">
            <v>332006101929</v>
          </cell>
          <cell r="C852" t="str">
            <v>332</v>
          </cell>
          <cell r="D852" t="str">
            <v>332006</v>
          </cell>
          <cell r="E852" t="str">
            <v>ساير حسابها و اسناد پرداختني</v>
          </cell>
          <cell r="F852" t="str">
            <v>ساير بستانكاران</v>
          </cell>
          <cell r="G852" t="str">
            <v>101929</v>
          </cell>
          <cell r="H852" t="str">
            <v>بهمن ايمانپور (نقاش ساختمان)</v>
          </cell>
          <cell r="P852" t="str">
            <v>130</v>
          </cell>
        </row>
        <row r="853">
          <cell r="A853">
            <v>1300</v>
          </cell>
          <cell r="B853" t="str">
            <v>332006101930</v>
          </cell>
          <cell r="C853" t="str">
            <v>332</v>
          </cell>
          <cell r="D853" t="str">
            <v>332006</v>
          </cell>
          <cell r="E853" t="str">
            <v>ساير حسابها و اسناد پرداختني</v>
          </cell>
          <cell r="F853" t="str">
            <v>ساير بستانكاران</v>
          </cell>
          <cell r="G853" t="str">
            <v>101930</v>
          </cell>
          <cell r="H853" t="str">
            <v>شيشه بري پرنيان</v>
          </cell>
          <cell r="P853" t="str">
            <v>130</v>
          </cell>
        </row>
        <row r="854">
          <cell r="A854">
            <v>1300</v>
          </cell>
          <cell r="B854" t="str">
            <v>332006101718</v>
          </cell>
          <cell r="C854" t="str">
            <v>332</v>
          </cell>
          <cell r="D854" t="str">
            <v>332006</v>
          </cell>
          <cell r="E854" t="str">
            <v>ساير حسابها و اسناد پرداختني</v>
          </cell>
          <cell r="F854" t="str">
            <v>ساير بستانكاران</v>
          </cell>
          <cell r="G854" t="str">
            <v>101718</v>
          </cell>
          <cell r="H854" t="str">
            <v>صمد عليائي باويل</v>
          </cell>
          <cell r="P854" t="str">
            <v>130</v>
          </cell>
        </row>
        <row r="855">
          <cell r="A855">
            <v>1300</v>
          </cell>
          <cell r="B855" t="str">
            <v>332006101477</v>
          </cell>
          <cell r="C855" t="str">
            <v>332</v>
          </cell>
          <cell r="D855" t="str">
            <v>332006</v>
          </cell>
          <cell r="E855" t="str">
            <v>ساير حسابها و اسناد پرداختني</v>
          </cell>
          <cell r="F855" t="str">
            <v>ساير بستانكاران</v>
          </cell>
          <cell r="G855" t="str">
            <v>101477</v>
          </cell>
          <cell r="H855" t="str">
            <v>صندوق همياري از کارکنان</v>
          </cell>
          <cell r="P855" t="str">
            <v>130</v>
          </cell>
        </row>
        <row r="856">
          <cell r="A856">
            <v>1300</v>
          </cell>
          <cell r="B856" t="str">
            <v>332006101567</v>
          </cell>
          <cell r="C856" t="str">
            <v>332</v>
          </cell>
          <cell r="D856" t="str">
            <v>332006</v>
          </cell>
          <cell r="E856" t="str">
            <v>ساير حسابها و اسناد پرداختني</v>
          </cell>
          <cell r="F856" t="str">
            <v>ساير بستانكاران</v>
          </cell>
          <cell r="G856" t="str">
            <v>101567</v>
          </cell>
          <cell r="H856" t="str">
            <v>ابزار آزمون صهبا</v>
          </cell>
          <cell r="P856" t="str">
            <v>130</v>
          </cell>
        </row>
        <row r="857">
          <cell r="A857">
            <v>1300</v>
          </cell>
          <cell r="B857" t="str">
            <v>332006101710</v>
          </cell>
          <cell r="C857" t="str">
            <v>332</v>
          </cell>
          <cell r="D857" t="str">
            <v>332006</v>
          </cell>
          <cell r="E857" t="str">
            <v>ساير حسابها و اسناد پرداختني</v>
          </cell>
          <cell r="F857" t="str">
            <v>ساير بستانكاران</v>
          </cell>
          <cell r="G857" t="str">
            <v>101710</v>
          </cell>
          <cell r="H857" t="str">
            <v>سالنامه صنايع خودرو سازي ايران</v>
          </cell>
          <cell r="P857" t="str">
            <v>130</v>
          </cell>
        </row>
        <row r="858">
          <cell r="A858">
            <v>1300</v>
          </cell>
          <cell r="B858" t="str">
            <v>332006101694</v>
          </cell>
          <cell r="C858" t="str">
            <v>332</v>
          </cell>
          <cell r="D858" t="str">
            <v>332006</v>
          </cell>
          <cell r="E858" t="str">
            <v>ساير حسابها و اسناد پرداختني</v>
          </cell>
          <cell r="F858" t="str">
            <v>ساير بستانكاران</v>
          </cell>
          <cell r="G858" t="str">
            <v>101694</v>
          </cell>
          <cell r="H858" t="str">
            <v>خدمات فني تكنو ليفتر</v>
          </cell>
          <cell r="P858" t="str">
            <v>130</v>
          </cell>
        </row>
        <row r="859">
          <cell r="A859">
            <v>1300</v>
          </cell>
          <cell r="B859" t="str">
            <v>332006300233</v>
          </cell>
          <cell r="C859" t="str">
            <v>332</v>
          </cell>
          <cell r="D859" t="str">
            <v>332006</v>
          </cell>
          <cell r="E859" t="str">
            <v>ساير حسابها و اسناد پرداختني</v>
          </cell>
          <cell r="F859" t="str">
            <v>ساير بستانكاران</v>
          </cell>
          <cell r="G859" t="str">
            <v>300233</v>
          </cell>
          <cell r="H859" t="str">
            <v>منصور حسن پور ينگجه</v>
          </cell>
          <cell r="P859" t="str">
            <v>130</v>
          </cell>
        </row>
        <row r="860">
          <cell r="A860">
            <v>1300</v>
          </cell>
          <cell r="B860" t="str">
            <v>332006300236</v>
          </cell>
          <cell r="C860" t="str">
            <v>332</v>
          </cell>
          <cell r="D860" t="str">
            <v>332006</v>
          </cell>
          <cell r="E860" t="str">
            <v>ساير حسابها و اسناد پرداختني</v>
          </cell>
          <cell r="F860" t="str">
            <v>ساير بستانكاران</v>
          </cell>
          <cell r="G860" t="str">
            <v>300236</v>
          </cell>
          <cell r="H860" t="str">
            <v>خسرواني خسرو</v>
          </cell>
          <cell r="P860" t="str">
            <v>130</v>
          </cell>
        </row>
        <row r="861">
          <cell r="A861">
            <v>1300</v>
          </cell>
          <cell r="B861" t="str">
            <v>332006300301</v>
          </cell>
          <cell r="C861" t="str">
            <v>332</v>
          </cell>
          <cell r="D861" t="str">
            <v>332006</v>
          </cell>
          <cell r="E861" t="str">
            <v>ساير حسابها و اسناد پرداختني</v>
          </cell>
          <cell r="F861" t="str">
            <v>ساير بستانكاران</v>
          </cell>
          <cell r="G861" t="str">
            <v>300301</v>
          </cell>
          <cell r="H861" t="str">
            <v>تفهمي عليرضا</v>
          </cell>
          <cell r="P861" t="str">
            <v>130</v>
          </cell>
        </row>
        <row r="862">
          <cell r="A862">
            <v>1300</v>
          </cell>
          <cell r="B862" t="str">
            <v>332006300040</v>
          </cell>
          <cell r="C862" t="str">
            <v>332</v>
          </cell>
          <cell r="D862" t="str">
            <v>332006</v>
          </cell>
          <cell r="E862" t="str">
            <v>ساير حسابها و اسناد پرداختني</v>
          </cell>
          <cell r="F862" t="str">
            <v>ساير بستانكاران</v>
          </cell>
          <cell r="G862" t="str">
            <v>300040</v>
          </cell>
          <cell r="H862" t="str">
            <v>كريمي بخشايش علي</v>
          </cell>
          <cell r="P862" t="str">
            <v>130</v>
          </cell>
        </row>
        <row r="863">
          <cell r="A863">
            <v>1300</v>
          </cell>
          <cell r="B863" t="str">
            <v>332006300059</v>
          </cell>
          <cell r="C863" t="str">
            <v>332</v>
          </cell>
          <cell r="D863" t="str">
            <v>332006</v>
          </cell>
          <cell r="E863" t="str">
            <v>ساير حسابها و اسناد پرداختني</v>
          </cell>
          <cell r="F863" t="str">
            <v>ساير بستانكاران</v>
          </cell>
          <cell r="G863" t="str">
            <v>300059</v>
          </cell>
          <cell r="H863" t="str">
            <v>همايون قيصر</v>
          </cell>
          <cell r="P863" t="str">
            <v>130</v>
          </cell>
        </row>
        <row r="864">
          <cell r="A864">
            <v>1300</v>
          </cell>
          <cell r="B864" t="str">
            <v>332006300003</v>
          </cell>
          <cell r="C864" t="str">
            <v>332</v>
          </cell>
          <cell r="D864" t="str">
            <v>332006</v>
          </cell>
          <cell r="E864" t="str">
            <v>ساير حسابها و اسناد پرداختني</v>
          </cell>
          <cell r="F864" t="str">
            <v>ساير بستانكاران</v>
          </cell>
          <cell r="G864" t="str">
            <v>300003</v>
          </cell>
          <cell r="H864" t="str">
            <v>ميراسد مومني</v>
          </cell>
          <cell r="P864" t="str">
            <v>130</v>
          </cell>
        </row>
        <row r="865">
          <cell r="A865">
            <v>1300</v>
          </cell>
          <cell r="B865" t="str">
            <v>332006300006</v>
          </cell>
          <cell r="C865" t="str">
            <v>332</v>
          </cell>
          <cell r="D865" t="str">
            <v>332006</v>
          </cell>
          <cell r="E865" t="str">
            <v>ساير حسابها و اسناد پرداختني</v>
          </cell>
          <cell r="F865" t="str">
            <v>ساير بستانكاران</v>
          </cell>
          <cell r="G865" t="str">
            <v>300006</v>
          </cell>
          <cell r="H865" t="str">
            <v>حميد طباطبائي رئيسي</v>
          </cell>
          <cell r="P865" t="str">
            <v>130</v>
          </cell>
        </row>
        <row r="866">
          <cell r="A866">
            <v>1300</v>
          </cell>
          <cell r="B866" t="str">
            <v>332006300097</v>
          </cell>
          <cell r="C866" t="str">
            <v>332</v>
          </cell>
          <cell r="D866" t="str">
            <v>332006</v>
          </cell>
          <cell r="E866" t="str">
            <v>ساير حسابها و اسناد پرداختني</v>
          </cell>
          <cell r="F866" t="str">
            <v>ساير بستانكاران</v>
          </cell>
          <cell r="G866" t="str">
            <v>300097</v>
          </cell>
          <cell r="H866" t="str">
            <v>سيد حسن اميريعقوبي تبريز</v>
          </cell>
          <cell r="P866" t="str">
            <v>130</v>
          </cell>
        </row>
        <row r="867">
          <cell r="A867">
            <v>1300</v>
          </cell>
          <cell r="B867" t="str">
            <v>332006300053</v>
          </cell>
          <cell r="C867" t="str">
            <v>332</v>
          </cell>
          <cell r="D867" t="str">
            <v>332006</v>
          </cell>
          <cell r="E867" t="str">
            <v>ساير حسابها و اسناد پرداختني</v>
          </cell>
          <cell r="F867" t="str">
            <v>ساير بستانكاران</v>
          </cell>
          <cell r="G867" t="str">
            <v>300053</v>
          </cell>
          <cell r="H867" t="str">
            <v>خالقي عليرضا</v>
          </cell>
          <cell r="P867" t="str">
            <v>130</v>
          </cell>
        </row>
        <row r="868">
          <cell r="A868">
            <v>1300</v>
          </cell>
          <cell r="B868" t="str">
            <v>332006101854</v>
          </cell>
          <cell r="C868" t="str">
            <v>332</v>
          </cell>
          <cell r="D868" t="str">
            <v>332006</v>
          </cell>
          <cell r="E868" t="str">
            <v>ساير حسابها و اسناد پرداختني</v>
          </cell>
          <cell r="F868" t="str">
            <v>ساير بستانكاران</v>
          </cell>
          <cell r="G868" t="str">
            <v>101854</v>
          </cell>
          <cell r="H868" t="str">
            <v>نصابي پمپاژ آزمايش چاههاي عميق پرديس</v>
          </cell>
          <cell r="P868" t="str">
            <v>130</v>
          </cell>
        </row>
        <row r="869">
          <cell r="A869">
            <v>1300</v>
          </cell>
          <cell r="B869" t="str">
            <v>332006101924</v>
          </cell>
          <cell r="C869" t="str">
            <v>332</v>
          </cell>
          <cell r="D869" t="str">
            <v>332006</v>
          </cell>
          <cell r="E869" t="str">
            <v>ساير حسابها و اسناد پرداختني</v>
          </cell>
          <cell r="F869" t="str">
            <v>ساير بستانكاران</v>
          </cell>
          <cell r="G869" t="str">
            <v>101924</v>
          </cell>
          <cell r="H869" t="str">
            <v>آقاي بايرام عبدي (راننده پيماني تامين قطعات)</v>
          </cell>
          <cell r="P869" t="str">
            <v>130</v>
          </cell>
        </row>
        <row r="870">
          <cell r="A870">
            <v>1300</v>
          </cell>
          <cell r="B870" t="str">
            <v>332006300029</v>
          </cell>
          <cell r="C870" t="str">
            <v>332</v>
          </cell>
          <cell r="D870" t="str">
            <v>332006</v>
          </cell>
          <cell r="E870" t="str">
            <v>ساير حسابها و اسناد پرداختني</v>
          </cell>
          <cell r="F870" t="str">
            <v>ساير بستانكاران</v>
          </cell>
          <cell r="G870" t="str">
            <v>300029</v>
          </cell>
          <cell r="H870" t="str">
            <v>فلاحي اميد علي</v>
          </cell>
          <cell r="P870" t="str">
            <v>130</v>
          </cell>
        </row>
        <row r="871">
          <cell r="A871">
            <v>1300</v>
          </cell>
          <cell r="B871" t="str">
            <v>332006101630</v>
          </cell>
          <cell r="C871" t="str">
            <v>332</v>
          </cell>
          <cell r="D871" t="str">
            <v>332006</v>
          </cell>
          <cell r="E871" t="str">
            <v>ساير حسابها و اسناد پرداختني</v>
          </cell>
          <cell r="F871" t="str">
            <v>ساير بستانكاران</v>
          </cell>
          <cell r="G871" t="str">
            <v>101630</v>
          </cell>
          <cell r="H871" t="str">
            <v>شركت آريا</v>
          </cell>
          <cell r="P871" t="str">
            <v>130</v>
          </cell>
        </row>
        <row r="872">
          <cell r="A872">
            <v>1300</v>
          </cell>
          <cell r="B872" t="str">
            <v>332006300986</v>
          </cell>
          <cell r="C872" t="str">
            <v>332</v>
          </cell>
          <cell r="D872" t="str">
            <v>332006</v>
          </cell>
          <cell r="E872" t="str">
            <v>ساير حسابها و اسناد پرداختني</v>
          </cell>
          <cell r="F872" t="str">
            <v>ساير بستانكاران</v>
          </cell>
          <cell r="G872" t="str">
            <v>300986</v>
          </cell>
          <cell r="H872" t="str">
            <v>صفر علي پيري ياورکندي</v>
          </cell>
          <cell r="P872" t="str">
            <v>130</v>
          </cell>
        </row>
        <row r="873">
          <cell r="A873">
            <v>1300</v>
          </cell>
          <cell r="B873" t="str">
            <v>332006300987</v>
          </cell>
          <cell r="C873" t="str">
            <v>332</v>
          </cell>
          <cell r="D873" t="str">
            <v>332006</v>
          </cell>
          <cell r="E873" t="str">
            <v>ساير حسابها و اسناد پرداختني</v>
          </cell>
          <cell r="F873" t="str">
            <v>ساير بستانكاران</v>
          </cell>
          <cell r="G873" t="str">
            <v>300987</v>
          </cell>
          <cell r="H873" t="str">
            <v>محسن جعفرنژاد</v>
          </cell>
          <cell r="P873" t="str">
            <v>130</v>
          </cell>
        </row>
        <row r="874">
          <cell r="A874">
            <v>1300</v>
          </cell>
          <cell r="B874" t="str">
            <v>332006300988</v>
          </cell>
          <cell r="C874" t="str">
            <v>332</v>
          </cell>
          <cell r="D874" t="str">
            <v>332006</v>
          </cell>
          <cell r="E874" t="str">
            <v>ساير حسابها و اسناد پرداختني</v>
          </cell>
          <cell r="F874" t="str">
            <v>ساير بستانكاران</v>
          </cell>
          <cell r="G874" t="str">
            <v>300988</v>
          </cell>
          <cell r="H874" t="str">
            <v>اکبر سامبراني اهر</v>
          </cell>
          <cell r="P874" t="str">
            <v>130</v>
          </cell>
        </row>
        <row r="875">
          <cell r="A875">
            <v>1300</v>
          </cell>
          <cell r="B875" t="str">
            <v>332006300989</v>
          </cell>
          <cell r="C875" t="str">
            <v>332</v>
          </cell>
          <cell r="D875" t="str">
            <v>332006</v>
          </cell>
          <cell r="E875" t="str">
            <v>ساير حسابها و اسناد پرداختني</v>
          </cell>
          <cell r="F875" t="str">
            <v>ساير بستانكاران</v>
          </cell>
          <cell r="G875" t="str">
            <v>300989</v>
          </cell>
          <cell r="H875" t="str">
            <v>محمد حسن غريبي</v>
          </cell>
          <cell r="P875" t="str">
            <v>130</v>
          </cell>
        </row>
        <row r="876">
          <cell r="A876">
            <v>1300</v>
          </cell>
          <cell r="B876" t="str">
            <v>332006300010</v>
          </cell>
          <cell r="C876" t="str">
            <v>332</v>
          </cell>
          <cell r="D876" t="str">
            <v>332006</v>
          </cell>
          <cell r="E876" t="str">
            <v>ساير حسابها و اسناد پرداختني</v>
          </cell>
          <cell r="F876" t="str">
            <v>ساير بستانكاران</v>
          </cell>
          <cell r="G876" t="str">
            <v>300010</v>
          </cell>
          <cell r="H876" t="str">
            <v>صمد اميردادي</v>
          </cell>
          <cell r="P876" t="str">
            <v>130</v>
          </cell>
        </row>
        <row r="877">
          <cell r="A877">
            <v>1300</v>
          </cell>
          <cell r="B877" t="str">
            <v>332006300078</v>
          </cell>
          <cell r="C877" t="str">
            <v>332</v>
          </cell>
          <cell r="D877" t="str">
            <v>332006</v>
          </cell>
          <cell r="E877" t="str">
            <v>ساير حسابها و اسناد پرداختني</v>
          </cell>
          <cell r="F877" t="str">
            <v>ساير بستانكاران</v>
          </cell>
          <cell r="G877" t="str">
            <v>300078</v>
          </cell>
          <cell r="H877" t="str">
            <v>رويا نوراني زنوز</v>
          </cell>
          <cell r="P877" t="str">
            <v>130</v>
          </cell>
        </row>
        <row r="878">
          <cell r="A878">
            <v>1300</v>
          </cell>
          <cell r="B878" t="str">
            <v>332006101461</v>
          </cell>
          <cell r="C878" t="str">
            <v>332</v>
          </cell>
          <cell r="D878" t="str">
            <v>332006</v>
          </cell>
          <cell r="E878" t="str">
            <v>ساير حسابها و اسناد پرداختني</v>
          </cell>
          <cell r="F878" t="str">
            <v>ساير بستانكاران</v>
          </cell>
          <cell r="G878" t="str">
            <v>101461</v>
          </cell>
          <cell r="H878" t="str">
            <v>جمعيت هلال احمر آذربايجان شرقي</v>
          </cell>
          <cell r="P878" t="str">
            <v>130</v>
          </cell>
        </row>
        <row r="879">
          <cell r="A879">
            <v>1300</v>
          </cell>
          <cell r="B879" t="str">
            <v>332006101267</v>
          </cell>
          <cell r="C879" t="str">
            <v>332</v>
          </cell>
          <cell r="D879" t="str">
            <v>332006</v>
          </cell>
          <cell r="E879" t="str">
            <v>ساير حسابها و اسناد پرداختني</v>
          </cell>
          <cell r="F879" t="str">
            <v>ساير بستانكاران</v>
          </cell>
          <cell r="G879" t="str">
            <v>101267</v>
          </cell>
          <cell r="H879" t="str">
            <v>سهامي عام پرفيل ايران</v>
          </cell>
          <cell r="P879" t="str">
            <v>130</v>
          </cell>
        </row>
        <row r="880">
          <cell r="A880">
            <v>1300</v>
          </cell>
          <cell r="B880" t="str">
            <v>332006300034</v>
          </cell>
          <cell r="C880" t="str">
            <v>332</v>
          </cell>
          <cell r="D880" t="str">
            <v>332006</v>
          </cell>
          <cell r="E880" t="str">
            <v>ساير حسابها و اسناد پرداختني</v>
          </cell>
          <cell r="F880" t="str">
            <v>ساير بستانكاران</v>
          </cell>
          <cell r="G880" t="str">
            <v>300034</v>
          </cell>
          <cell r="H880" t="str">
            <v>ابراهيم يوسف آبادي حامد</v>
          </cell>
          <cell r="P880" t="str">
            <v>130</v>
          </cell>
        </row>
        <row r="881">
          <cell r="A881">
            <v>1300</v>
          </cell>
          <cell r="B881" t="str">
            <v>332006300058</v>
          </cell>
          <cell r="C881" t="str">
            <v>332</v>
          </cell>
          <cell r="D881" t="str">
            <v>332006</v>
          </cell>
          <cell r="E881" t="str">
            <v>ساير حسابها و اسناد پرداختني</v>
          </cell>
          <cell r="F881" t="str">
            <v>ساير بستانكاران</v>
          </cell>
          <cell r="G881" t="str">
            <v>300058</v>
          </cell>
          <cell r="H881" t="str">
            <v>علي فريد جعفريان</v>
          </cell>
          <cell r="P881" t="str">
            <v>130</v>
          </cell>
        </row>
        <row r="882">
          <cell r="A882">
            <v>1300</v>
          </cell>
          <cell r="B882" t="str">
            <v>332006101621</v>
          </cell>
          <cell r="C882" t="str">
            <v>332</v>
          </cell>
          <cell r="D882" t="str">
            <v>332006</v>
          </cell>
          <cell r="E882" t="str">
            <v>ساير حسابها و اسناد پرداختني</v>
          </cell>
          <cell r="F882" t="str">
            <v>ساير بستانكاران</v>
          </cell>
          <cell r="G882" t="str">
            <v>101621</v>
          </cell>
          <cell r="H882" t="str">
            <v>موسسه ميكرو تلفن</v>
          </cell>
          <cell r="P882" t="str">
            <v>130</v>
          </cell>
        </row>
        <row r="883">
          <cell r="A883">
            <v>1300</v>
          </cell>
          <cell r="B883" t="str">
            <v>332006300049</v>
          </cell>
          <cell r="C883" t="str">
            <v>332</v>
          </cell>
          <cell r="D883" t="str">
            <v>332006</v>
          </cell>
          <cell r="E883" t="str">
            <v>ساير حسابها و اسناد پرداختني</v>
          </cell>
          <cell r="F883" t="str">
            <v>ساير بستانكاران</v>
          </cell>
          <cell r="G883" t="str">
            <v>300049</v>
          </cell>
          <cell r="H883" t="str">
            <v>احد احمدي نژاد</v>
          </cell>
          <cell r="P883" t="str">
            <v>130</v>
          </cell>
        </row>
        <row r="884">
          <cell r="A884">
            <v>1300</v>
          </cell>
          <cell r="B884" t="str">
            <v>332006300002</v>
          </cell>
          <cell r="C884" t="str">
            <v>332</v>
          </cell>
          <cell r="D884" t="str">
            <v>332006</v>
          </cell>
          <cell r="E884" t="str">
            <v>ساير حسابها و اسناد پرداختني</v>
          </cell>
          <cell r="F884" t="str">
            <v>ساير بستانكاران</v>
          </cell>
          <cell r="G884" t="str">
            <v>300002</v>
          </cell>
          <cell r="H884" t="str">
            <v>علي متدين</v>
          </cell>
          <cell r="P884" t="str">
            <v>130</v>
          </cell>
        </row>
        <row r="885">
          <cell r="A885">
            <v>1300</v>
          </cell>
          <cell r="B885" t="str">
            <v>332006300012</v>
          </cell>
          <cell r="C885" t="str">
            <v>332</v>
          </cell>
          <cell r="D885" t="str">
            <v>332006</v>
          </cell>
          <cell r="E885" t="str">
            <v>ساير حسابها و اسناد پرداختني</v>
          </cell>
          <cell r="F885" t="str">
            <v>ساير بستانكاران</v>
          </cell>
          <cell r="G885" t="str">
            <v>300012</v>
          </cell>
          <cell r="H885" t="str">
            <v>صمد ابرهيم پور مقدس</v>
          </cell>
          <cell r="P885" t="str">
            <v>130</v>
          </cell>
        </row>
        <row r="886">
          <cell r="A886">
            <v>1300</v>
          </cell>
          <cell r="B886" t="str">
            <v>332006300013</v>
          </cell>
          <cell r="C886" t="str">
            <v>332</v>
          </cell>
          <cell r="D886" t="str">
            <v>332006</v>
          </cell>
          <cell r="E886" t="str">
            <v>ساير حسابها و اسناد پرداختني</v>
          </cell>
          <cell r="F886" t="str">
            <v>ساير بستانكاران</v>
          </cell>
          <cell r="G886" t="str">
            <v>300013</v>
          </cell>
          <cell r="H886" t="str">
            <v>داوود ايمانطلب</v>
          </cell>
          <cell r="P886" t="str">
            <v>130</v>
          </cell>
        </row>
        <row r="887">
          <cell r="A887">
            <v>1300</v>
          </cell>
          <cell r="B887" t="str">
            <v>332006300016</v>
          </cell>
          <cell r="C887" t="str">
            <v>332</v>
          </cell>
          <cell r="D887" t="str">
            <v>332006</v>
          </cell>
          <cell r="E887" t="str">
            <v>ساير حسابها و اسناد پرداختني</v>
          </cell>
          <cell r="F887" t="str">
            <v>ساير بستانكاران</v>
          </cell>
          <cell r="G887" t="str">
            <v>300016</v>
          </cell>
          <cell r="H887" t="str">
            <v>سيد جعفر سيد يزدي</v>
          </cell>
          <cell r="P887" t="str">
            <v>130</v>
          </cell>
        </row>
        <row r="888">
          <cell r="A888">
            <v>1300</v>
          </cell>
          <cell r="B888" t="str">
            <v>332006300021</v>
          </cell>
          <cell r="C888" t="str">
            <v>332</v>
          </cell>
          <cell r="D888" t="str">
            <v>332006</v>
          </cell>
          <cell r="E888" t="str">
            <v>ساير حسابها و اسناد پرداختني</v>
          </cell>
          <cell r="F888" t="str">
            <v>ساير بستانكاران</v>
          </cell>
          <cell r="G888" t="str">
            <v>300021</v>
          </cell>
          <cell r="H888" t="str">
            <v>حسين کفشنوچي خياباني</v>
          </cell>
          <cell r="P888" t="str">
            <v>130</v>
          </cell>
        </row>
        <row r="889">
          <cell r="A889">
            <v>1300</v>
          </cell>
          <cell r="B889" t="str">
            <v>332006300022</v>
          </cell>
          <cell r="C889" t="str">
            <v>332</v>
          </cell>
          <cell r="D889" t="str">
            <v>332006</v>
          </cell>
          <cell r="E889" t="str">
            <v>ساير حسابها و اسناد پرداختني</v>
          </cell>
          <cell r="F889" t="str">
            <v>ساير بستانكاران</v>
          </cell>
          <cell r="G889" t="str">
            <v>300022</v>
          </cell>
          <cell r="H889" t="str">
            <v>محمدعلي نمازي فر</v>
          </cell>
          <cell r="P889" t="str">
            <v>130</v>
          </cell>
        </row>
        <row r="890">
          <cell r="A890">
            <v>1300</v>
          </cell>
          <cell r="B890" t="str">
            <v>332006300027</v>
          </cell>
          <cell r="C890" t="str">
            <v>332</v>
          </cell>
          <cell r="D890" t="str">
            <v>332006</v>
          </cell>
          <cell r="E890" t="str">
            <v>ساير حسابها و اسناد پرداختني</v>
          </cell>
          <cell r="F890" t="str">
            <v>ساير بستانكاران</v>
          </cell>
          <cell r="G890" t="str">
            <v>300027</v>
          </cell>
          <cell r="H890" t="str">
            <v>سيد جعفر ديبازر حسيني</v>
          </cell>
          <cell r="P890" t="str">
            <v>130</v>
          </cell>
        </row>
        <row r="891">
          <cell r="A891">
            <v>1300</v>
          </cell>
          <cell r="B891" t="str">
            <v>332006300037</v>
          </cell>
          <cell r="C891" t="str">
            <v>332</v>
          </cell>
          <cell r="D891" t="str">
            <v>332006</v>
          </cell>
          <cell r="E891" t="str">
            <v>ساير حسابها و اسناد پرداختني</v>
          </cell>
          <cell r="F891" t="str">
            <v>ساير بستانكاران</v>
          </cell>
          <cell r="G891" t="str">
            <v>300037</v>
          </cell>
          <cell r="H891" t="str">
            <v>ناصر بيداري علمداري</v>
          </cell>
          <cell r="P891" t="str">
            <v>130</v>
          </cell>
        </row>
        <row r="892">
          <cell r="A892">
            <v>1300</v>
          </cell>
          <cell r="B892" t="str">
            <v>332006300041</v>
          </cell>
          <cell r="C892" t="str">
            <v>332</v>
          </cell>
          <cell r="D892" t="str">
            <v>332006</v>
          </cell>
          <cell r="E892" t="str">
            <v>ساير حسابها و اسناد پرداختني</v>
          </cell>
          <cell r="F892" t="str">
            <v>ساير بستانكاران</v>
          </cell>
          <cell r="G892" t="str">
            <v>300041</v>
          </cell>
          <cell r="H892" t="str">
            <v>علي ظريفي</v>
          </cell>
          <cell r="P892" t="str">
            <v>130</v>
          </cell>
        </row>
        <row r="893">
          <cell r="A893">
            <v>1300</v>
          </cell>
          <cell r="B893" t="str">
            <v>332006300061</v>
          </cell>
          <cell r="C893" t="str">
            <v>332</v>
          </cell>
          <cell r="D893" t="str">
            <v>332006</v>
          </cell>
          <cell r="E893" t="str">
            <v>ساير حسابها و اسناد پرداختني</v>
          </cell>
          <cell r="F893" t="str">
            <v>ساير بستانكاران</v>
          </cell>
          <cell r="G893" t="str">
            <v>300061</v>
          </cell>
          <cell r="H893" t="str">
            <v>نادر براعتي</v>
          </cell>
          <cell r="P893" t="str">
            <v>130</v>
          </cell>
        </row>
        <row r="894">
          <cell r="A894">
            <v>1300</v>
          </cell>
          <cell r="B894" t="str">
            <v>332006300106</v>
          </cell>
          <cell r="C894" t="str">
            <v>332</v>
          </cell>
          <cell r="D894" t="str">
            <v>332006</v>
          </cell>
          <cell r="E894" t="str">
            <v>ساير حسابها و اسناد پرداختني</v>
          </cell>
          <cell r="F894" t="str">
            <v>ساير بستانكاران</v>
          </cell>
          <cell r="G894" t="str">
            <v>300106</v>
          </cell>
          <cell r="H894" t="str">
            <v>محمد باطومچي</v>
          </cell>
          <cell r="P894" t="str">
            <v>130</v>
          </cell>
        </row>
        <row r="895">
          <cell r="A895">
            <v>1300</v>
          </cell>
          <cell r="B895" t="str">
            <v>332006300109</v>
          </cell>
          <cell r="C895" t="str">
            <v>332</v>
          </cell>
          <cell r="D895" t="str">
            <v>332006</v>
          </cell>
          <cell r="E895" t="str">
            <v>ساير حسابها و اسناد پرداختني</v>
          </cell>
          <cell r="F895" t="str">
            <v>ساير بستانكاران</v>
          </cell>
          <cell r="G895" t="str">
            <v>300109</v>
          </cell>
          <cell r="H895" t="str">
            <v>سيد کاظم حجازي</v>
          </cell>
          <cell r="P895" t="str">
            <v>130</v>
          </cell>
        </row>
        <row r="896">
          <cell r="A896">
            <v>1300</v>
          </cell>
          <cell r="B896" t="str">
            <v>332006300121</v>
          </cell>
          <cell r="C896" t="str">
            <v>332</v>
          </cell>
          <cell r="D896" t="str">
            <v>332006</v>
          </cell>
          <cell r="E896" t="str">
            <v>ساير حسابها و اسناد پرداختني</v>
          </cell>
          <cell r="F896" t="str">
            <v>ساير بستانكاران</v>
          </cell>
          <cell r="G896" t="str">
            <v>300121</v>
          </cell>
          <cell r="H896" t="str">
            <v>محمد پيردولت</v>
          </cell>
          <cell r="P896" t="str">
            <v>130</v>
          </cell>
        </row>
        <row r="897">
          <cell r="A897">
            <v>1300</v>
          </cell>
          <cell r="B897" t="str">
            <v>332006300150</v>
          </cell>
          <cell r="C897" t="str">
            <v>332</v>
          </cell>
          <cell r="D897" t="str">
            <v>332006</v>
          </cell>
          <cell r="E897" t="str">
            <v>ساير حسابها و اسناد پرداختني</v>
          </cell>
          <cell r="F897" t="str">
            <v>ساير بستانكاران</v>
          </cell>
          <cell r="G897" t="str">
            <v>300150</v>
          </cell>
          <cell r="H897" t="str">
            <v>مجتبي شرقي وند</v>
          </cell>
          <cell r="P897" t="str">
            <v>130</v>
          </cell>
        </row>
        <row r="898">
          <cell r="A898">
            <v>1300</v>
          </cell>
          <cell r="B898" t="str">
            <v>332006300166</v>
          </cell>
          <cell r="C898" t="str">
            <v>332</v>
          </cell>
          <cell r="D898" t="str">
            <v>332006</v>
          </cell>
          <cell r="E898" t="str">
            <v>ساير حسابها و اسناد پرداختني</v>
          </cell>
          <cell r="F898" t="str">
            <v>ساير بستانكاران</v>
          </cell>
          <cell r="G898" t="str">
            <v>300166</v>
          </cell>
          <cell r="H898" t="str">
            <v>مسعود عبدالرحميان</v>
          </cell>
          <cell r="P898" t="str">
            <v>130</v>
          </cell>
        </row>
        <row r="899">
          <cell r="A899">
            <v>1300</v>
          </cell>
          <cell r="B899" t="str">
            <v>332006300212</v>
          </cell>
          <cell r="C899" t="str">
            <v>332</v>
          </cell>
          <cell r="D899" t="str">
            <v>332006</v>
          </cell>
          <cell r="E899" t="str">
            <v>ساير حسابها و اسناد پرداختني</v>
          </cell>
          <cell r="F899" t="str">
            <v>ساير بستانكاران</v>
          </cell>
          <cell r="G899" t="str">
            <v>300212</v>
          </cell>
          <cell r="H899" t="str">
            <v>پيمان نعمتي</v>
          </cell>
          <cell r="P899" t="str">
            <v>130</v>
          </cell>
        </row>
        <row r="900">
          <cell r="A900">
            <v>1300</v>
          </cell>
          <cell r="B900" t="str">
            <v>332006300217</v>
          </cell>
          <cell r="C900" t="str">
            <v>332</v>
          </cell>
          <cell r="D900" t="str">
            <v>332006</v>
          </cell>
          <cell r="E900" t="str">
            <v>ساير حسابها و اسناد پرداختني</v>
          </cell>
          <cell r="F900" t="str">
            <v>ساير بستانكاران</v>
          </cell>
          <cell r="G900" t="str">
            <v>300217</v>
          </cell>
          <cell r="H900" t="str">
            <v>عبدالحسين شارقي</v>
          </cell>
          <cell r="P900" t="str">
            <v>130</v>
          </cell>
        </row>
        <row r="901">
          <cell r="A901">
            <v>1300</v>
          </cell>
          <cell r="B901" t="str">
            <v>332006300221</v>
          </cell>
          <cell r="C901" t="str">
            <v>332</v>
          </cell>
          <cell r="D901" t="str">
            <v>332006</v>
          </cell>
          <cell r="E901" t="str">
            <v>ساير حسابها و اسناد پرداختني</v>
          </cell>
          <cell r="F901" t="str">
            <v>ساير بستانكاران</v>
          </cell>
          <cell r="G901" t="str">
            <v>300221</v>
          </cell>
          <cell r="H901" t="str">
            <v>هادي خدائيان</v>
          </cell>
          <cell r="P901" t="str">
            <v>130</v>
          </cell>
        </row>
        <row r="902">
          <cell r="A902">
            <v>1300</v>
          </cell>
          <cell r="B902" t="str">
            <v>332006300227</v>
          </cell>
          <cell r="C902" t="str">
            <v>332</v>
          </cell>
          <cell r="D902" t="str">
            <v>332006</v>
          </cell>
          <cell r="E902" t="str">
            <v>ساير حسابها و اسناد پرداختني</v>
          </cell>
          <cell r="F902" t="str">
            <v>ساير بستانكاران</v>
          </cell>
          <cell r="G902" t="str">
            <v>300227</v>
          </cell>
          <cell r="H902" t="str">
            <v>فربد مصافي</v>
          </cell>
          <cell r="P902" t="str">
            <v>130</v>
          </cell>
        </row>
        <row r="903">
          <cell r="A903">
            <v>1300</v>
          </cell>
          <cell r="B903" t="str">
            <v>332006300228</v>
          </cell>
          <cell r="C903" t="str">
            <v>332</v>
          </cell>
          <cell r="D903" t="str">
            <v>332006</v>
          </cell>
          <cell r="E903" t="str">
            <v>ساير حسابها و اسناد پرداختني</v>
          </cell>
          <cell r="F903" t="str">
            <v>ساير بستانكاران</v>
          </cell>
          <cell r="G903" t="str">
            <v>300228</v>
          </cell>
          <cell r="H903" t="str">
            <v>غلامرضا بهراميان</v>
          </cell>
          <cell r="P903" t="str">
            <v>130</v>
          </cell>
        </row>
        <row r="904">
          <cell r="A904">
            <v>1300</v>
          </cell>
          <cell r="B904" t="str">
            <v>332006300246</v>
          </cell>
          <cell r="C904" t="str">
            <v>332</v>
          </cell>
          <cell r="D904" t="str">
            <v>332006</v>
          </cell>
          <cell r="E904" t="str">
            <v>ساير حسابها و اسناد پرداختني</v>
          </cell>
          <cell r="F904" t="str">
            <v>ساير بستانكاران</v>
          </cell>
          <cell r="G904" t="str">
            <v>300246</v>
          </cell>
          <cell r="H904" t="str">
            <v>عزيز خدادادي</v>
          </cell>
          <cell r="P904" t="str">
            <v>130</v>
          </cell>
        </row>
        <row r="905">
          <cell r="A905">
            <v>1300</v>
          </cell>
          <cell r="B905" t="str">
            <v>332006101326</v>
          </cell>
          <cell r="C905" t="str">
            <v>332</v>
          </cell>
          <cell r="D905" t="str">
            <v>332006</v>
          </cell>
          <cell r="E905" t="str">
            <v>ساير حسابها و اسناد پرداختني</v>
          </cell>
          <cell r="F905" t="str">
            <v>ساير بستانكاران</v>
          </cell>
          <cell r="G905" t="str">
            <v>101326</v>
          </cell>
          <cell r="H905" t="str">
            <v>كانون وكلا</v>
          </cell>
          <cell r="P905" t="str">
            <v>130</v>
          </cell>
        </row>
        <row r="906">
          <cell r="A906">
            <v>1300</v>
          </cell>
          <cell r="B906" t="str">
            <v>332006101325</v>
          </cell>
          <cell r="C906" t="str">
            <v>332</v>
          </cell>
          <cell r="D906" t="str">
            <v>332006</v>
          </cell>
          <cell r="E906" t="str">
            <v>ساير حسابها و اسناد پرداختني</v>
          </cell>
          <cell r="F906" t="str">
            <v>ساير بستانكاران</v>
          </cell>
          <cell r="G906" t="str">
            <v>101325</v>
          </cell>
          <cell r="H906" t="str">
            <v>صندوق حمايت از وكلا</v>
          </cell>
          <cell r="P906" t="str">
            <v>130</v>
          </cell>
        </row>
        <row r="907">
          <cell r="A907">
            <v>1300</v>
          </cell>
          <cell r="B907" t="str">
            <v>332006300068</v>
          </cell>
          <cell r="C907" t="str">
            <v>332</v>
          </cell>
          <cell r="D907" t="str">
            <v>332006</v>
          </cell>
          <cell r="E907" t="str">
            <v>ساير حسابها و اسناد پرداختني</v>
          </cell>
          <cell r="F907" t="str">
            <v>ساير بستانكاران</v>
          </cell>
          <cell r="G907" t="str">
            <v>300068</v>
          </cell>
          <cell r="H907" t="str">
            <v>صادق زاده سيد محمود</v>
          </cell>
          <cell r="P907" t="str">
            <v>130</v>
          </cell>
        </row>
        <row r="908">
          <cell r="A908">
            <v>1320</v>
          </cell>
          <cell r="B908" t="str">
            <v>332007102702</v>
          </cell>
          <cell r="C908" t="str">
            <v>332</v>
          </cell>
          <cell r="D908" t="str">
            <v>332007</v>
          </cell>
          <cell r="E908" t="str">
            <v>ساير حسابها و اسناد پرداختني</v>
          </cell>
          <cell r="F908" t="str">
            <v>اسناد پرداختني</v>
          </cell>
          <cell r="G908" t="str">
            <v>102702</v>
          </cell>
          <cell r="H908" t="str">
            <v>ماليات وعوارض بر ارزش افزوده</v>
          </cell>
          <cell r="P908" t="str">
            <v>132</v>
          </cell>
        </row>
        <row r="909">
          <cell r="A909">
            <v>1320</v>
          </cell>
          <cell r="B909" t="str">
            <v>332007102706</v>
          </cell>
          <cell r="C909" t="str">
            <v>332</v>
          </cell>
          <cell r="D909" t="str">
            <v>332007</v>
          </cell>
          <cell r="E909" t="str">
            <v>ساير حسابها و اسناد پرداختني</v>
          </cell>
          <cell r="F909" t="str">
            <v>اسناد پرداختني</v>
          </cell>
          <cell r="G909" t="str">
            <v>102706</v>
          </cell>
          <cell r="H909" t="str">
            <v>ماليات عملكرد سال 88</v>
          </cell>
          <cell r="P909" t="str">
            <v>132</v>
          </cell>
        </row>
        <row r="910">
          <cell r="A910">
            <v>1302</v>
          </cell>
          <cell r="B910" t="str">
            <v>332008101001</v>
          </cell>
          <cell r="C910" t="str">
            <v>332</v>
          </cell>
          <cell r="D910" t="str">
            <v>332008</v>
          </cell>
          <cell r="E910" t="str">
            <v>ساير حسابها و اسناد پرداختني</v>
          </cell>
          <cell r="F910" t="str">
            <v>ماليات وعوارض بر ارزش افزوده (فروش)</v>
          </cell>
          <cell r="G910" t="str">
            <v>101001</v>
          </cell>
          <cell r="H910" t="str">
            <v>شرکت مگا موتورفروش قطعات خودرو</v>
          </cell>
          <cell r="P910" t="str">
            <v>130</v>
          </cell>
        </row>
        <row r="911">
          <cell r="A911">
            <v>1302</v>
          </cell>
          <cell r="B911" t="str">
            <v>332008101699</v>
          </cell>
          <cell r="C911" t="str">
            <v>332</v>
          </cell>
          <cell r="D911" t="str">
            <v>332008</v>
          </cell>
          <cell r="E911" t="str">
            <v>ساير حسابها و اسناد پرداختني</v>
          </cell>
          <cell r="F911" t="str">
            <v>ماليات وعوارض بر ارزش افزوده (فروش)</v>
          </cell>
          <cell r="G911" t="str">
            <v>101699</v>
          </cell>
          <cell r="H911" t="str">
            <v>متفرقه</v>
          </cell>
          <cell r="P911" t="str">
            <v>130</v>
          </cell>
        </row>
        <row r="912">
          <cell r="A912">
            <v>1302</v>
          </cell>
          <cell r="B912" t="str">
            <v>332008101023</v>
          </cell>
          <cell r="C912" t="str">
            <v>332</v>
          </cell>
          <cell r="D912" t="str">
            <v>332008</v>
          </cell>
          <cell r="E912" t="str">
            <v>ساير حسابها و اسناد پرداختني</v>
          </cell>
          <cell r="F912" t="str">
            <v>ماليات وعوارض بر ارزش افزوده (فروش)</v>
          </cell>
          <cell r="G912" t="str">
            <v>101023</v>
          </cell>
          <cell r="H912" t="str">
            <v>شركت سايپا يدك</v>
          </cell>
          <cell r="P912" t="str">
            <v>130</v>
          </cell>
        </row>
        <row r="913">
          <cell r="A913">
            <v>1302</v>
          </cell>
          <cell r="B913" t="str">
            <v>332008101022</v>
          </cell>
          <cell r="C913" t="str">
            <v>332</v>
          </cell>
          <cell r="D913" t="str">
            <v>332008</v>
          </cell>
          <cell r="E913" t="str">
            <v>ساير حسابها و اسناد پرداختني</v>
          </cell>
          <cell r="F913" t="str">
            <v>ماليات وعوارض بر ارزش افزوده (فروش)</v>
          </cell>
          <cell r="G913" t="str">
            <v>101022</v>
          </cell>
          <cell r="H913" t="str">
            <v>شرکت توليدي بهران محور سايپا</v>
          </cell>
          <cell r="P913" t="str">
            <v>130</v>
          </cell>
        </row>
        <row r="914">
          <cell r="A914">
            <v>1302</v>
          </cell>
          <cell r="B914" t="str">
            <v>332008101862</v>
          </cell>
          <cell r="C914" t="str">
            <v>332</v>
          </cell>
          <cell r="D914" t="str">
            <v>332008</v>
          </cell>
          <cell r="E914" t="str">
            <v>ساير حسابها و اسناد پرداختني</v>
          </cell>
          <cell r="F914" t="str">
            <v>ماليات وعوارض بر ارزش افزوده (فروش)</v>
          </cell>
          <cell r="G914" t="str">
            <v>101862</v>
          </cell>
          <cell r="H914" t="str">
            <v>شركت صنعتي رول محور سامان</v>
          </cell>
          <cell r="P914" t="str">
            <v>130</v>
          </cell>
        </row>
        <row r="915">
          <cell r="A915">
            <v>1302</v>
          </cell>
          <cell r="B915" t="str">
            <v>332008101850</v>
          </cell>
          <cell r="C915" t="str">
            <v>332</v>
          </cell>
          <cell r="D915" t="str">
            <v>332008</v>
          </cell>
          <cell r="E915" t="str">
            <v>ساير حسابها و اسناد پرداختني</v>
          </cell>
          <cell r="F915" t="str">
            <v>ماليات وعوارض بر ارزش افزوده (فروش)</v>
          </cell>
          <cell r="G915" t="str">
            <v>101850</v>
          </cell>
          <cell r="H915" t="str">
            <v>فريدون رزمجو</v>
          </cell>
          <cell r="P915" t="str">
            <v>130</v>
          </cell>
        </row>
        <row r="916">
          <cell r="A916">
            <v>1302</v>
          </cell>
          <cell r="B916" t="str">
            <v>332008101865</v>
          </cell>
          <cell r="C916" t="str">
            <v>332</v>
          </cell>
          <cell r="D916" t="str">
            <v>332008</v>
          </cell>
          <cell r="E916" t="str">
            <v>ساير حسابها و اسناد پرداختني</v>
          </cell>
          <cell r="F916" t="str">
            <v>ماليات وعوارض بر ارزش افزوده (فروش)</v>
          </cell>
          <cell r="G916" t="str">
            <v>101865</v>
          </cell>
          <cell r="H916" t="str">
            <v>شرکت پارت قطعه</v>
          </cell>
          <cell r="P916" t="str">
            <v>130</v>
          </cell>
        </row>
        <row r="917">
          <cell r="A917">
            <v>1302</v>
          </cell>
          <cell r="B917" t="str">
            <v>332008101201</v>
          </cell>
          <cell r="C917" t="str">
            <v>332</v>
          </cell>
          <cell r="D917" t="str">
            <v>332008</v>
          </cell>
          <cell r="E917" t="str">
            <v>ساير حسابها و اسناد پرداختني</v>
          </cell>
          <cell r="F917" t="str">
            <v>ماليات وعوارض بر ارزش افزوده (فروش)</v>
          </cell>
          <cell r="G917" t="str">
            <v>101201</v>
          </cell>
          <cell r="H917" t="str">
            <v>شرکت آهنفام سديد</v>
          </cell>
          <cell r="P917" t="str">
            <v>130</v>
          </cell>
        </row>
        <row r="918">
          <cell r="A918">
            <v>1302</v>
          </cell>
          <cell r="B918" t="str">
            <v>332008101589</v>
          </cell>
          <cell r="C918" t="str">
            <v>332</v>
          </cell>
          <cell r="D918" t="str">
            <v>332008</v>
          </cell>
          <cell r="E918" t="str">
            <v>ساير حسابها و اسناد پرداختني</v>
          </cell>
          <cell r="F918" t="str">
            <v>ماليات وعوارض بر ارزش افزوده (فروش)</v>
          </cell>
          <cell r="G918" t="str">
            <v>101589</v>
          </cell>
          <cell r="H918" t="str">
            <v>ريخته گري سهند آذرين</v>
          </cell>
          <cell r="P918" t="str">
            <v>130</v>
          </cell>
        </row>
        <row r="919">
          <cell r="A919">
            <v>1302</v>
          </cell>
          <cell r="B919" t="str">
            <v>332008101896</v>
          </cell>
          <cell r="C919" t="str">
            <v>332</v>
          </cell>
          <cell r="D919" t="str">
            <v>332008</v>
          </cell>
          <cell r="E919" t="str">
            <v>ساير حسابها و اسناد پرداختني</v>
          </cell>
          <cell r="F919" t="str">
            <v>ماليات وعوارض بر ارزش افزوده (فروش)</v>
          </cell>
          <cell r="G919" t="str">
            <v>101896</v>
          </cell>
          <cell r="H919" t="str">
            <v>شركت درخشان قطعه ساز</v>
          </cell>
          <cell r="P919" t="str">
            <v>130</v>
          </cell>
        </row>
        <row r="920">
          <cell r="A920">
            <v>1302</v>
          </cell>
          <cell r="B920" t="str">
            <v>332008101279</v>
          </cell>
          <cell r="C920" t="str">
            <v>332</v>
          </cell>
          <cell r="D920" t="str">
            <v>332008</v>
          </cell>
          <cell r="E920" t="str">
            <v>ساير حسابها و اسناد پرداختني</v>
          </cell>
          <cell r="F920" t="str">
            <v>ماليات وعوارض بر ارزش افزوده (فروش)</v>
          </cell>
          <cell r="G920" t="str">
            <v>101279</v>
          </cell>
          <cell r="H920" t="str">
            <v>جبارپور بنيادي مهندس محمد</v>
          </cell>
          <cell r="P920" t="str">
            <v>130</v>
          </cell>
        </row>
        <row r="921">
          <cell r="A921">
            <v>1302</v>
          </cell>
          <cell r="B921" t="str">
            <v>332008101018</v>
          </cell>
          <cell r="C921" t="str">
            <v>332</v>
          </cell>
          <cell r="D921" t="str">
            <v>332008</v>
          </cell>
          <cell r="E921" t="str">
            <v>ساير حسابها و اسناد پرداختني</v>
          </cell>
          <cell r="F921" t="str">
            <v>ماليات وعوارض بر ارزش افزوده (فروش)</v>
          </cell>
          <cell r="G921" t="str">
            <v>101018</v>
          </cell>
          <cell r="H921" t="str">
            <v>شرکت مهندسي اجزاء ماشين گستر آرين (امگا)</v>
          </cell>
          <cell r="P921" t="str">
            <v>130</v>
          </cell>
        </row>
        <row r="922">
          <cell r="A922">
            <v>1302</v>
          </cell>
          <cell r="B922" t="str">
            <v>332008101925</v>
          </cell>
          <cell r="C922" t="str">
            <v>332</v>
          </cell>
          <cell r="D922" t="str">
            <v>332008</v>
          </cell>
          <cell r="E922" t="str">
            <v>ساير حسابها و اسناد پرداختني</v>
          </cell>
          <cell r="F922" t="str">
            <v>ماليات وعوارض بر ارزش افزوده (فروش)</v>
          </cell>
          <cell r="G922" t="str">
            <v>101925</v>
          </cell>
          <cell r="H922" t="str">
            <v>صنايع شهيد افشردي</v>
          </cell>
          <cell r="P922" t="str">
            <v>130</v>
          </cell>
        </row>
        <row r="923">
          <cell r="A923">
            <v>1302</v>
          </cell>
          <cell r="B923" t="str">
            <v>332008101945</v>
          </cell>
          <cell r="C923" t="str">
            <v>332</v>
          </cell>
          <cell r="D923" t="str">
            <v>332008</v>
          </cell>
          <cell r="E923" t="str">
            <v>ساير حسابها و اسناد پرداختني</v>
          </cell>
          <cell r="F923" t="str">
            <v>ماليات وعوارض بر ارزش افزوده (فروش)</v>
          </cell>
          <cell r="G923" t="str">
            <v>101945</v>
          </cell>
          <cell r="H923" t="str">
            <v>شركت اروم تجهيز گستر</v>
          </cell>
          <cell r="P923" t="str">
            <v>130</v>
          </cell>
        </row>
        <row r="924">
          <cell r="A924">
            <v>1302</v>
          </cell>
          <cell r="B924" t="str">
            <v>332008101798</v>
          </cell>
          <cell r="C924" t="str">
            <v>332</v>
          </cell>
          <cell r="D924" t="str">
            <v>332008</v>
          </cell>
          <cell r="E924" t="str">
            <v>ساير حسابها و اسناد پرداختني</v>
          </cell>
          <cell r="F924" t="str">
            <v>ماليات وعوارض بر ارزش افزوده (فروش)</v>
          </cell>
          <cell r="G924" t="str">
            <v>101798</v>
          </cell>
          <cell r="H924" t="str">
            <v>شركت بازرگاني و خدمات همگام خودرو</v>
          </cell>
          <cell r="P924" t="str">
            <v>130</v>
          </cell>
        </row>
        <row r="925">
          <cell r="A925">
            <v>1302</v>
          </cell>
          <cell r="B925" t="str">
            <v>332008101919</v>
          </cell>
          <cell r="C925" t="str">
            <v>332</v>
          </cell>
          <cell r="D925" t="str">
            <v>332008</v>
          </cell>
          <cell r="E925" t="str">
            <v>ساير حسابها و اسناد پرداختني</v>
          </cell>
          <cell r="F925" t="str">
            <v>ماليات وعوارض بر ارزش افزوده (فروش)</v>
          </cell>
          <cell r="G925" t="str">
            <v>101919</v>
          </cell>
          <cell r="H925" t="str">
            <v>شركت صنعتي آذر كاوش سهند</v>
          </cell>
          <cell r="P925" t="str">
            <v>130</v>
          </cell>
        </row>
        <row r="926">
          <cell r="A926">
            <v>1302</v>
          </cell>
          <cell r="B926" t="str">
            <v>332008101848</v>
          </cell>
          <cell r="C926" t="str">
            <v>332</v>
          </cell>
          <cell r="D926" t="str">
            <v>332008</v>
          </cell>
          <cell r="E926" t="str">
            <v>ساير حسابها و اسناد پرداختني</v>
          </cell>
          <cell r="F926" t="str">
            <v>ماليات وعوارض بر ارزش افزوده (فروش)</v>
          </cell>
          <cell r="G926" t="str">
            <v>101848</v>
          </cell>
          <cell r="H926" t="str">
            <v>شرکت سپهر آذر پويا</v>
          </cell>
          <cell r="P926" t="str">
            <v>130</v>
          </cell>
        </row>
        <row r="927">
          <cell r="A927">
            <v>1302</v>
          </cell>
          <cell r="B927" t="str">
            <v>332008101836</v>
          </cell>
          <cell r="C927" t="str">
            <v>332</v>
          </cell>
          <cell r="D927" t="str">
            <v>332008</v>
          </cell>
          <cell r="E927" t="str">
            <v>ساير حسابها و اسناد پرداختني</v>
          </cell>
          <cell r="F927" t="str">
            <v>ماليات وعوارض بر ارزش افزوده (فروش)</v>
          </cell>
          <cell r="G927" t="str">
            <v>101836</v>
          </cell>
          <cell r="H927" t="str">
            <v>شركت مهندسي و تامين قطعات تراکتور سازي</v>
          </cell>
          <cell r="P927" t="str">
            <v>130</v>
          </cell>
        </row>
        <row r="928">
          <cell r="A928">
            <v>1302</v>
          </cell>
          <cell r="B928" t="str">
            <v>332008101280</v>
          </cell>
          <cell r="C928" t="str">
            <v>332</v>
          </cell>
          <cell r="D928" t="str">
            <v>332008</v>
          </cell>
          <cell r="E928" t="str">
            <v>ساير حسابها و اسناد پرداختني</v>
          </cell>
          <cell r="F928" t="str">
            <v>ماليات وعوارض بر ارزش افزوده (فروش)</v>
          </cell>
          <cell r="G928" t="str">
            <v>101280</v>
          </cell>
          <cell r="H928" t="str">
            <v>شرکت پرسيران</v>
          </cell>
          <cell r="P928" t="str">
            <v>130</v>
          </cell>
        </row>
        <row r="929">
          <cell r="A929">
            <v>1302</v>
          </cell>
          <cell r="B929" t="str">
            <v>332008101542</v>
          </cell>
          <cell r="C929" t="str">
            <v>332</v>
          </cell>
          <cell r="D929" t="str">
            <v>332008</v>
          </cell>
          <cell r="E929" t="str">
            <v>ساير حسابها و اسناد پرداختني</v>
          </cell>
          <cell r="F929" t="str">
            <v>ماليات وعوارض بر ارزش افزوده (فروش)</v>
          </cell>
          <cell r="G929" t="str">
            <v>101542</v>
          </cell>
          <cell r="H929" t="str">
            <v>بلبرينگ سازي</v>
          </cell>
          <cell r="P929" t="str">
            <v>130</v>
          </cell>
        </row>
        <row r="930">
          <cell r="A930">
            <v>1302</v>
          </cell>
          <cell r="B930" t="str">
            <v>332008101226</v>
          </cell>
          <cell r="C930" t="str">
            <v>332</v>
          </cell>
          <cell r="D930" t="str">
            <v>332008</v>
          </cell>
          <cell r="E930" t="str">
            <v>ساير حسابها و اسناد پرداختني</v>
          </cell>
          <cell r="F930" t="str">
            <v>ماليات وعوارض بر ارزش افزوده (فروش)</v>
          </cell>
          <cell r="G930" t="str">
            <v>101226</v>
          </cell>
          <cell r="H930" t="str">
            <v>شركت گاردان پارت سازان</v>
          </cell>
          <cell r="P930" t="str">
            <v>130</v>
          </cell>
        </row>
        <row r="931">
          <cell r="A931">
            <v>1302</v>
          </cell>
          <cell r="B931" t="str">
            <v>332008101235</v>
          </cell>
          <cell r="C931" t="str">
            <v>332</v>
          </cell>
          <cell r="D931" t="str">
            <v>332008</v>
          </cell>
          <cell r="E931" t="str">
            <v>ساير حسابها و اسناد پرداختني</v>
          </cell>
          <cell r="F931" t="str">
            <v>ماليات وعوارض بر ارزش افزوده (فروش)</v>
          </cell>
          <cell r="G931" t="str">
            <v>101235</v>
          </cell>
          <cell r="H931" t="str">
            <v>شرکت فرمان خودرو</v>
          </cell>
          <cell r="P931" t="str">
            <v>130</v>
          </cell>
        </row>
        <row r="932">
          <cell r="A932">
            <v>1302</v>
          </cell>
          <cell r="B932" t="str">
            <v>332008101608</v>
          </cell>
          <cell r="C932" t="str">
            <v>332</v>
          </cell>
          <cell r="D932" t="str">
            <v>332008</v>
          </cell>
          <cell r="E932" t="str">
            <v>ساير حسابها و اسناد پرداختني</v>
          </cell>
          <cell r="F932" t="str">
            <v>ماليات وعوارض بر ارزش افزوده (فروش)</v>
          </cell>
          <cell r="G932" t="str">
            <v>101608</v>
          </cell>
          <cell r="H932" t="str">
            <v>شركت پولاديش</v>
          </cell>
          <cell r="P932" t="str">
            <v>130</v>
          </cell>
        </row>
        <row r="933">
          <cell r="A933">
            <v>1302</v>
          </cell>
          <cell r="B933" t="str">
            <v>332008101508</v>
          </cell>
          <cell r="C933" t="str">
            <v>332</v>
          </cell>
          <cell r="D933" t="str">
            <v>332008</v>
          </cell>
          <cell r="E933" t="str">
            <v>ساير حسابها و اسناد پرداختني</v>
          </cell>
          <cell r="F933" t="str">
            <v>ماليات وعوارض بر ارزش افزوده (فروش)</v>
          </cell>
          <cell r="G933" t="str">
            <v>101508</v>
          </cell>
          <cell r="H933" t="str">
            <v>شركت بنيان ديزل</v>
          </cell>
          <cell r="P933" t="str">
            <v>130</v>
          </cell>
        </row>
        <row r="934">
          <cell r="A934">
            <v>1302</v>
          </cell>
          <cell r="B934" t="str">
            <v>332008101946</v>
          </cell>
          <cell r="C934" t="str">
            <v>332</v>
          </cell>
          <cell r="D934" t="str">
            <v>332008</v>
          </cell>
          <cell r="E934" t="str">
            <v>ساير حسابها و اسناد پرداختني</v>
          </cell>
          <cell r="F934" t="str">
            <v>ماليات وعوارض بر ارزش افزوده (فروش)</v>
          </cell>
          <cell r="G934" t="str">
            <v>101946</v>
          </cell>
          <cell r="H934" t="str">
            <v>شركت ميانرو</v>
          </cell>
          <cell r="P934" t="str">
            <v>130</v>
          </cell>
        </row>
        <row r="935">
          <cell r="A935">
            <v>1302</v>
          </cell>
          <cell r="B935" t="str">
            <v>332008101927</v>
          </cell>
          <cell r="C935" t="str">
            <v>332</v>
          </cell>
          <cell r="D935" t="str">
            <v>332008</v>
          </cell>
          <cell r="E935" t="str">
            <v>ساير حسابها و اسناد پرداختني</v>
          </cell>
          <cell r="F935" t="str">
            <v>ماليات وعوارض بر ارزش افزوده (فروش)</v>
          </cell>
          <cell r="G935" t="str">
            <v>101927</v>
          </cell>
          <cell r="H935" t="str">
            <v>شركت بن خودرو</v>
          </cell>
          <cell r="P935" t="str">
            <v>130</v>
          </cell>
        </row>
        <row r="936">
          <cell r="A936">
            <v>1302</v>
          </cell>
          <cell r="B936" t="str">
            <v>332008101552</v>
          </cell>
          <cell r="C936" t="str">
            <v>332</v>
          </cell>
          <cell r="D936" t="str">
            <v>332008</v>
          </cell>
          <cell r="E936" t="str">
            <v>ساير حسابها و اسناد پرداختني</v>
          </cell>
          <cell r="F936" t="str">
            <v>ماليات وعوارض بر ارزش افزوده (فروش)</v>
          </cell>
          <cell r="G936" t="str">
            <v>101552</v>
          </cell>
          <cell r="H936" t="str">
            <v>گروه مهندسي نوين برش آذرآبادگان</v>
          </cell>
          <cell r="P936" t="str">
            <v>130</v>
          </cell>
        </row>
        <row r="937">
          <cell r="A937">
            <v>1302</v>
          </cell>
          <cell r="B937" t="str">
            <v>332008101851</v>
          </cell>
          <cell r="C937" t="str">
            <v>332</v>
          </cell>
          <cell r="D937" t="str">
            <v>332008</v>
          </cell>
          <cell r="E937" t="str">
            <v>ساير حسابها و اسناد پرداختني</v>
          </cell>
          <cell r="F937" t="str">
            <v>ماليات وعوارض بر ارزش افزوده (فروش)</v>
          </cell>
          <cell r="G937" t="str">
            <v>101851</v>
          </cell>
          <cell r="H937" t="str">
            <v>شركت كيان صنعت خاوران</v>
          </cell>
          <cell r="P937" t="str">
            <v>130</v>
          </cell>
        </row>
        <row r="938">
          <cell r="A938">
            <v>1302</v>
          </cell>
          <cell r="B938" t="str">
            <v>332008101632</v>
          </cell>
          <cell r="C938" t="str">
            <v>332</v>
          </cell>
          <cell r="D938" t="str">
            <v>332008</v>
          </cell>
          <cell r="E938" t="str">
            <v>ساير حسابها و اسناد پرداختني</v>
          </cell>
          <cell r="F938" t="str">
            <v>ماليات وعوارض بر ارزش افزوده (فروش)</v>
          </cell>
          <cell r="G938" t="str">
            <v>101632</v>
          </cell>
          <cell r="H938" t="str">
            <v>شركت همراهان صنعت</v>
          </cell>
          <cell r="P938" t="str">
            <v>130</v>
          </cell>
        </row>
        <row r="939">
          <cell r="A939">
            <v>1302</v>
          </cell>
          <cell r="B939" t="str">
            <v>332008101894</v>
          </cell>
          <cell r="C939" t="str">
            <v>332</v>
          </cell>
          <cell r="D939" t="str">
            <v>332008</v>
          </cell>
          <cell r="E939" t="str">
            <v>ساير حسابها و اسناد پرداختني</v>
          </cell>
          <cell r="F939" t="str">
            <v>ماليات وعوارض بر ارزش افزوده (فروش)</v>
          </cell>
          <cell r="G939" t="str">
            <v>101894</v>
          </cell>
          <cell r="H939" t="str">
            <v>شركت رسا گستر آذر</v>
          </cell>
          <cell r="P939" t="str">
            <v>130</v>
          </cell>
        </row>
        <row r="940">
          <cell r="A940">
            <v>1302</v>
          </cell>
          <cell r="B940" t="str">
            <v>332008101751</v>
          </cell>
          <cell r="C940" t="str">
            <v>332</v>
          </cell>
          <cell r="D940" t="str">
            <v>332008</v>
          </cell>
          <cell r="E940" t="str">
            <v>ساير حسابها و اسناد پرداختني</v>
          </cell>
          <cell r="F940" t="str">
            <v>ماليات وعوارض بر ارزش افزوده (فروش)</v>
          </cell>
          <cell r="G940" t="str">
            <v>101751</v>
          </cell>
          <cell r="H940" t="str">
            <v>قطعه سازي محمودي</v>
          </cell>
          <cell r="P940" t="str">
            <v>130</v>
          </cell>
        </row>
        <row r="941">
          <cell r="A941">
            <v>1302</v>
          </cell>
          <cell r="B941" t="str">
            <v>332008101786</v>
          </cell>
          <cell r="C941" t="str">
            <v>332</v>
          </cell>
          <cell r="D941" t="str">
            <v>332008</v>
          </cell>
          <cell r="E941" t="str">
            <v>ساير حسابها و اسناد پرداختني</v>
          </cell>
          <cell r="F941" t="str">
            <v>ماليات وعوارض بر ارزش افزوده (فروش)</v>
          </cell>
          <cell r="G941" t="str">
            <v>101786</v>
          </cell>
          <cell r="H941" t="str">
            <v>شركت ورق كاران تبريز</v>
          </cell>
          <cell r="P941" t="str">
            <v>130</v>
          </cell>
        </row>
        <row r="942">
          <cell r="A942">
            <v>1302</v>
          </cell>
          <cell r="B942" t="str">
            <v>332008101839</v>
          </cell>
          <cell r="C942" t="str">
            <v>332</v>
          </cell>
          <cell r="D942" t="str">
            <v>332008</v>
          </cell>
          <cell r="E942" t="str">
            <v>ساير حسابها و اسناد پرداختني</v>
          </cell>
          <cell r="F942" t="str">
            <v>ماليات وعوارض بر ارزش افزوده (فروش)</v>
          </cell>
          <cell r="G942" t="str">
            <v>101839</v>
          </cell>
          <cell r="H942" t="str">
            <v>شرکت آذر پاد</v>
          </cell>
          <cell r="P942" t="str">
            <v>130</v>
          </cell>
        </row>
        <row r="943">
          <cell r="A943">
            <v>1302</v>
          </cell>
          <cell r="B943" t="str">
            <v>332008101681</v>
          </cell>
          <cell r="C943" t="str">
            <v>332</v>
          </cell>
          <cell r="D943" t="str">
            <v>332008</v>
          </cell>
          <cell r="E943" t="str">
            <v>ساير حسابها و اسناد پرداختني</v>
          </cell>
          <cell r="F943" t="str">
            <v>ماليات وعوارض بر ارزش افزوده (فروش)</v>
          </cell>
          <cell r="G943" t="str">
            <v>101681</v>
          </cell>
          <cell r="H943" t="str">
            <v>ساج يدك خودرو</v>
          </cell>
          <cell r="P943" t="str">
            <v>130</v>
          </cell>
        </row>
        <row r="944">
          <cell r="A944">
            <v>1302</v>
          </cell>
          <cell r="B944" t="str">
            <v>332008101831</v>
          </cell>
          <cell r="C944" t="str">
            <v>332</v>
          </cell>
          <cell r="D944" t="str">
            <v>332008</v>
          </cell>
          <cell r="E944" t="str">
            <v>ساير حسابها و اسناد پرداختني</v>
          </cell>
          <cell r="F944" t="str">
            <v>ماليات وعوارض بر ارزش افزوده (فروش)</v>
          </cell>
          <cell r="G944" t="str">
            <v>101831</v>
          </cell>
          <cell r="H944" t="str">
            <v>تقي زاده</v>
          </cell>
          <cell r="P944" t="str">
            <v>130</v>
          </cell>
        </row>
        <row r="945">
          <cell r="A945">
            <v>1302</v>
          </cell>
          <cell r="B945" t="str">
            <v>332008101928</v>
          </cell>
          <cell r="C945" t="str">
            <v>332</v>
          </cell>
          <cell r="D945" t="str">
            <v>332008</v>
          </cell>
          <cell r="E945" t="str">
            <v>ساير حسابها و اسناد پرداختني</v>
          </cell>
          <cell r="F945" t="str">
            <v>ماليات وعوارض بر ارزش افزوده (فروش)</v>
          </cell>
          <cell r="G945" t="str">
            <v>101928</v>
          </cell>
          <cell r="H945" t="str">
            <v>شركت پيشگام صنعت تابان</v>
          </cell>
          <cell r="P945" t="str">
            <v>130</v>
          </cell>
        </row>
        <row r="946">
          <cell r="A946">
            <v>1302</v>
          </cell>
          <cell r="B946" t="str">
            <v>332008101808</v>
          </cell>
          <cell r="C946" t="str">
            <v>332</v>
          </cell>
          <cell r="D946" t="str">
            <v>332008</v>
          </cell>
          <cell r="E946" t="str">
            <v>ساير حسابها و اسناد پرداختني</v>
          </cell>
          <cell r="F946" t="str">
            <v>ماليات وعوارض بر ارزش افزوده (فروش)</v>
          </cell>
          <cell r="G946" t="str">
            <v>101808</v>
          </cell>
          <cell r="H946" t="str">
            <v>حسين عهدي (راننده ترانسپورت)</v>
          </cell>
          <cell r="P946" t="str">
            <v>130</v>
          </cell>
        </row>
        <row r="947">
          <cell r="A947">
            <v>1302</v>
          </cell>
          <cell r="B947" t="str">
            <v>332008300177</v>
          </cell>
          <cell r="C947" t="str">
            <v>332</v>
          </cell>
          <cell r="D947" t="str">
            <v>332008</v>
          </cell>
          <cell r="E947" t="str">
            <v>ساير حسابها و اسناد پرداختني</v>
          </cell>
          <cell r="F947" t="str">
            <v>ماليات وعوارض بر ارزش افزوده (فروش)</v>
          </cell>
          <cell r="G947" t="str">
            <v>300177</v>
          </cell>
          <cell r="H947" t="str">
            <v>كاظم پور احمد</v>
          </cell>
          <cell r="P947" t="str">
            <v>130</v>
          </cell>
        </row>
        <row r="948">
          <cell r="A948">
            <v>1302</v>
          </cell>
          <cell r="B948" t="str">
            <v>332008101910</v>
          </cell>
          <cell r="C948" t="str">
            <v>332</v>
          </cell>
          <cell r="D948" t="str">
            <v>332008</v>
          </cell>
          <cell r="E948" t="str">
            <v>ساير حسابها و اسناد پرداختني</v>
          </cell>
          <cell r="F948" t="str">
            <v>ماليات وعوارض بر ارزش افزوده (فروش)</v>
          </cell>
          <cell r="G948" t="str">
            <v>101910</v>
          </cell>
          <cell r="H948" t="str">
            <v>شركت ابزار محركه آذر</v>
          </cell>
          <cell r="P948" t="str">
            <v>130</v>
          </cell>
        </row>
        <row r="949">
          <cell r="A949">
            <v>1302</v>
          </cell>
          <cell r="B949" t="str">
            <v>332008300020</v>
          </cell>
          <cell r="C949" t="str">
            <v>332</v>
          </cell>
          <cell r="D949" t="str">
            <v>332008</v>
          </cell>
          <cell r="E949" t="str">
            <v>ساير حسابها و اسناد پرداختني</v>
          </cell>
          <cell r="F949" t="str">
            <v>ماليات وعوارض بر ارزش افزوده (فروش)</v>
          </cell>
          <cell r="G949" t="str">
            <v>300020</v>
          </cell>
          <cell r="H949" t="str">
            <v>نورپورينگجه جعفر</v>
          </cell>
          <cell r="P949" t="str">
            <v>130</v>
          </cell>
        </row>
        <row r="950">
          <cell r="A950">
            <v>1302</v>
          </cell>
          <cell r="B950" t="str">
            <v>332008101256</v>
          </cell>
          <cell r="C950" t="str">
            <v>332</v>
          </cell>
          <cell r="D950" t="str">
            <v>332008</v>
          </cell>
          <cell r="E950" t="str">
            <v>ساير حسابها و اسناد پرداختني</v>
          </cell>
          <cell r="F950" t="str">
            <v>ماليات وعوارض بر ارزش افزوده (فروش)</v>
          </cell>
          <cell r="G950" t="str">
            <v>101256</v>
          </cell>
          <cell r="H950" t="str">
            <v>كارگاه ادهمي</v>
          </cell>
          <cell r="P950" t="str">
            <v>130</v>
          </cell>
        </row>
        <row r="951">
          <cell r="A951">
            <v>1302</v>
          </cell>
          <cell r="B951" t="str">
            <v>332008101938</v>
          </cell>
          <cell r="C951" t="str">
            <v>332</v>
          </cell>
          <cell r="D951" t="str">
            <v>332008</v>
          </cell>
          <cell r="E951" t="str">
            <v>ساير حسابها و اسناد پرداختني</v>
          </cell>
          <cell r="F951" t="str">
            <v>ماليات وعوارض بر ارزش افزوده (فروش)</v>
          </cell>
          <cell r="G951" t="str">
            <v>101938</v>
          </cell>
          <cell r="H951" t="str">
            <v>شركت دقت فراز آذر</v>
          </cell>
          <cell r="P951" t="str">
            <v>130</v>
          </cell>
        </row>
        <row r="952">
          <cell r="A952">
            <v>1302</v>
          </cell>
          <cell r="B952" t="str">
            <v>332008300276</v>
          </cell>
          <cell r="C952" t="str">
            <v>332</v>
          </cell>
          <cell r="D952" t="str">
            <v>332008</v>
          </cell>
          <cell r="E952" t="str">
            <v>ساير حسابها و اسناد پرداختني</v>
          </cell>
          <cell r="F952" t="str">
            <v>ماليات وعوارض بر ارزش افزوده (فروش)</v>
          </cell>
          <cell r="G952" t="str">
            <v>300276</v>
          </cell>
          <cell r="H952" t="str">
            <v>ملوكي مهرشاد</v>
          </cell>
          <cell r="P952" t="str">
            <v>130</v>
          </cell>
        </row>
        <row r="953">
          <cell r="A953">
            <v>1302</v>
          </cell>
          <cell r="B953" t="str">
            <v>332008101934</v>
          </cell>
          <cell r="C953" t="str">
            <v>332</v>
          </cell>
          <cell r="D953" t="str">
            <v>332008</v>
          </cell>
          <cell r="E953" t="str">
            <v>ساير حسابها و اسناد پرداختني</v>
          </cell>
          <cell r="F953" t="str">
            <v>ماليات وعوارض بر ارزش افزوده (فروش)</v>
          </cell>
          <cell r="G953" t="str">
            <v>101934</v>
          </cell>
          <cell r="H953" t="str">
            <v>گروه صنعتي صيادي</v>
          </cell>
          <cell r="P953" t="str">
            <v>130</v>
          </cell>
        </row>
        <row r="954">
          <cell r="A954">
            <v>1302</v>
          </cell>
          <cell r="B954" t="str">
            <v>332008101876</v>
          </cell>
          <cell r="C954" t="str">
            <v>332</v>
          </cell>
          <cell r="D954" t="str">
            <v>332008</v>
          </cell>
          <cell r="E954" t="str">
            <v>ساير حسابها و اسناد پرداختني</v>
          </cell>
          <cell r="F954" t="str">
            <v>ماليات وعوارض بر ارزش افزوده (فروش)</v>
          </cell>
          <cell r="G954" t="str">
            <v>101876</v>
          </cell>
          <cell r="H954" t="str">
            <v>شرکت سيماب تبريز</v>
          </cell>
          <cell r="P954" t="str">
            <v>130</v>
          </cell>
        </row>
        <row r="955">
          <cell r="A955">
            <v>1302</v>
          </cell>
          <cell r="B955" t="str">
            <v>332008300085</v>
          </cell>
          <cell r="C955" t="str">
            <v>332</v>
          </cell>
          <cell r="D955" t="str">
            <v>332008</v>
          </cell>
          <cell r="E955" t="str">
            <v>ساير حسابها و اسناد پرداختني</v>
          </cell>
          <cell r="F955" t="str">
            <v>ماليات وعوارض بر ارزش افزوده (فروش)</v>
          </cell>
          <cell r="G955" t="str">
            <v>300085</v>
          </cell>
          <cell r="H955" t="str">
            <v>جبارپور يوسف</v>
          </cell>
          <cell r="P955" t="str">
            <v>130</v>
          </cell>
        </row>
        <row r="956">
          <cell r="A956">
            <v>1302</v>
          </cell>
          <cell r="B956" t="str">
            <v>332008101263</v>
          </cell>
          <cell r="C956" t="str">
            <v>332</v>
          </cell>
          <cell r="D956" t="str">
            <v>332008</v>
          </cell>
          <cell r="E956" t="str">
            <v>ساير حسابها و اسناد پرداختني</v>
          </cell>
          <cell r="F956" t="str">
            <v>ماليات وعوارض بر ارزش افزوده (فروش)</v>
          </cell>
          <cell r="G956" t="str">
            <v>101263</v>
          </cell>
          <cell r="H956" t="str">
            <v>شرکت قطعه سازان خودرو دلتا امين</v>
          </cell>
          <cell r="P956" t="str">
            <v>130</v>
          </cell>
        </row>
        <row r="957">
          <cell r="A957">
            <v>1302</v>
          </cell>
          <cell r="B957" t="str">
            <v>332008101795</v>
          </cell>
          <cell r="C957" t="str">
            <v>332</v>
          </cell>
          <cell r="D957" t="str">
            <v>332008</v>
          </cell>
          <cell r="E957" t="str">
            <v>ساير حسابها و اسناد پرداختني</v>
          </cell>
          <cell r="F957" t="str">
            <v>ماليات وعوارض بر ارزش افزوده (فروش)</v>
          </cell>
          <cell r="G957" t="str">
            <v>101795</v>
          </cell>
          <cell r="H957" t="str">
            <v>خدمات فني و مهندسي بهكار صنعت</v>
          </cell>
          <cell r="P957" t="str">
            <v>130</v>
          </cell>
        </row>
        <row r="958">
          <cell r="A958">
            <v>1305</v>
          </cell>
          <cell r="B958" t="str">
            <v>332009102707</v>
          </cell>
          <cell r="C958" t="str">
            <v>332</v>
          </cell>
          <cell r="D958" t="str">
            <v>332009</v>
          </cell>
          <cell r="E958" t="str">
            <v>ساير حسابها و اسناد پرداختني</v>
          </cell>
          <cell r="F958" t="str">
            <v>ماليات عملكرد</v>
          </cell>
          <cell r="G958" t="str">
            <v>102707</v>
          </cell>
          <cell r="H958" t="str">
            <v>ماليات عملكرد سال 89</v>
          </cell>
          <cell r="P958" t="str">
            <v>130</v>
          </cell>
        </row>
        <row r="959">
          <cell r="A959">
            <v>1200</v>
          </cell>
          <cell r="B959" t="str">
            <v>332011101414</v>
          </cell>
          <cell r="C959" t="str">
            <v>332</v>
          </cell>
          <cell r="D959" t="str">
            <v>332011</v>
          </cell>
          <cell r="E959" t="str">
            <v>ساير حسابها و اسناد پرداختني</v>
          </cell>
          <cell r="F959" t="str">
            <v>ماليات تكليفيي پيمانكاران(5% ماده 104ق.م.م)</v>
          </cell>
          <cell r="G959" t="str">
            <v>101414</v>
          </cell>
          <cell r="H959" t="str">
            <v>شركت آذردنده تبريز</v>
          </cell>
          <cell r="P959" t="str">
            <v>120</v>
          </cell>
        </row>
        <row r="960">
          <cell r="A960">
            <v>1200</v>
          </cell>
          <cell r="B960" t="str">
            <v>332011101659</v>
          </cell>
          <cell r="C960" t="str">
            <v>332</v>
          </cell>
          <cell r="D960" t="str">
            <v>332011</v>
          </cell>
          <cell r="E960" t="str">
            <v>ساير حسابها و اسناد پرداختني</v>
          </cell>
          <cell r="F960" t="str">
            <v>ماليات تكليفيي پيمانكاران(5% ماده 104ق.م.م)</v>
          </cell>
          <cell r="G960" t="str">
            <v>101659</v>
          </cell>
          <cell r="H960" t="str">
            <v>آبكاري آريا</v>
          </cell>
          <cell r="P960" t="str">
            <v>120</v>
          </cell>
        </row>
        <row r="961">
          <cell r="A961">
            <v>1200</v>
          </cell>
          <cell r="B961" t="str">
            <v>332011101257</v>
          </cell>
          <cell r="C961" t="str">
            <v>332</v>
          </cell>
          <cell r="D961" t="str">
            <v>332011</v>
          </cell>
          <cell r="E961" t="str">
            <v>ساير حسابها و اسناد پرداختني</v>
          </cell>
          <cell r="F961" t="str">
            <v>ماليات تكليفيي پيمانكاران(5% ماده 104ق.م.م)</v>
          </cell>
          <cell r="G961" t="str">
            <v>101257</v>
          </cell>
          <cell r="H961" t="str">
            <v>كارگاه فرجزاده</v>
          </cell>
          <cell r="P961" t="str">
            <v>120</v>
          </cell>
        </row>
        <row r="962">
          <cell r="A962">
            <v>1200</v>
          </cell>
          <cell r="B962" t="str">
            <v>332011101517</v>
          </cell>
          <cell r="C962" t="str">
            <v>332</v>
          </cell>
          <cell r="D962" t="str">
            <v>332011</v>
          </cell>
          <cell r="E962" t="str">
            <v>ساير حسابها و اسناد پرداختني</v>
          </cell>
          <cell r="F962" t="str">
            <v>ماليات تكليفيي پيمانكاران(5% ماده 104ق.م.م)</v>
          </cell>
          <cell r="G962" t="str">
            <v>101517</v>
          </cell>
          <cell r="H962" t="str">
            <v>كارگاه توليدي صنعتي امين (سنگزني امين)</v>
          </cell>
          <cell r="P962" t="str">
            <v>120</v>
          </cell>
        </row>
        <row r="963">
          <cell r="A963">
            <v>1200</v>
          </cell>
          <cell r="B963" t="str">
            <v>332011101835</v>
          </cell>
          <cell r="C963" t="str">
            <v>332</v>
          </cell>
          <cell r="D963" t="str">
            <v>332011</v>
          </cell>
          <cell r="E963" t="str">
            <v>ساير حسابها و اسناد پرداختني</v>
          </cell>
          <cell r="F963" t="str">
            <v>ماليات تكليفيي پيمانكاران(5% ماده 104ق.م.م)</v>
          </cell>
          <cell r="G963" t="str">
            <v>101835</v>
          </cell>
          <cell r="H963" t="str">
            <v>كارگاه فرامرزي</v>
          </cell>
          <cell r="P963" t="str">
            <v>120</v>
          </cell>
        </row>
        <row r="964">
          <cell r="A964">
            <v>1200</v>
          </cell>
          <cell r="B964" t="str">
            <v>332011101259</v>
          </cell>
          <cell r="C964" t="str">
            <v>332</v>
          </cell>
          <cell r="D964" t="str">
            <v>332011</v>
          </cell>
          <cell r="E964" t="str">
            <v>ساير حسابها و اسناد پرداختني</v>
          </cell>
          <cell r="F964" t="str">
            <v>ماليات تكليفيي پيمانكاران(5% ماده 104ق.م.م)</v>
          </cell>
          <cell r="G964" t="str">
            <v>101259</v>
          </cell>
          <cell r="H964" t="str">
            <v>كارگاه حسينپور خيري</v>
          </cell>
          <cell r="P964" t="str">
            <v>120</v>
          </cell>
        </row>
        <row r="965">
          <cell r="A965">
            <v>1200</v>
          </cell>
          <cell r="B965" t="str">
            <v>332011101293</v>
          </cell>
          <cell r="C965" t="str">
            <v>332</v>
          </cell>
          <cell r="D965" t="str">
            <v>332011</v>
          </cell>
          <cell r="E965" t="str">
            <v>ساير حسابها و اسناد پرداختني</v>
          </cell>
          <cell r="F965" t="str">
            <v>ماليات تكليفيي پيمانكاران(5% ماده 104ق.م.م)</v>
          </cell>
          <cell r="G965" t="str">
            <v>101293</v>
          </cell>
          <cell r="H965" t="str">
            <v>كارگاه المهدي</v>
          </cell>
          <cell r="P965" t="str">
            <v>120</v>
          </cell>
        </row>
        <row r="966">
          <cell r="A966">
            <v>1200</v>
          </cell>
          <cell r="B966" t="str">
            <v>332011101827</v>
          </cell>
          <cell r="C966" t="str">
            <v>332</v>
          </cell>
          <cell r="D966" t="str">
            <v>332011</v>
          </cell>
          <cell r="E966" t="str">
            <v>ساير حسابها و اسناد پرداختني</v>
          </cell>
          <cell r="F966" t="str">
            <v>ماليات تكليفيي پيمانكاران(5% ماده 104ق.م.م)</v>
          </cell>
          <cell r="G966" t="str">
            <v>101827</v>
          </cell>
          <cell r="H966" t="str">
            <v>گروه صنعتي آذر پارت</v>
          </cell>
          <cell r="P966" t="str">
            <v>120</v>
          </cell>
        </row>
        <row r="967">
          <cell r="A967">
            <v>1200</v>
          </cell>
          <cell r="B967" t="str">
            <v>332011101813</v>
          </cell>
          <cell r="C967" t="str">
            <v>332</v>
          </cell>
          <cell r="D967" t="str">
            <v>332011</v>
          </cell>
          <cell r="E967" t="str">
            <v>ساير حسابها و اسناد پرداختني</v>
          </cell>
          <cell r="F967" t="str">
            <v>ماليات تكليفيي پيمانكاران(5% ماده 104ق.م.م)</v>
          </cell>
          <cell r="G967" t="str">
            <v>101813</v>
          </cell>
          <cell r="H967" t="str">
            <v>شركت مبتكران صنايع نوين</v>
          </cell>
          <cell r="P967" t="str">
            <v>120</v>
          </cell>
        </row>
        <row r="968">
          <cell r="A968">
            <v>1200</v>
          </cell>
          <cell r="B968" t="str">
            <v>332011101747</v>
          </cell>
          <cell r="C968" t="str">
            <v>332</v>
          </cell>
          <cell r="D968" t="str">
            <v>332011</v>
          </cell>
          <cell r="E968" t="str">
            <v>ساير حسابها و اسناد پرداختني</v>
          </cell>
          <cell r="F968" t="str">
            <v>ماليات تكليفيي پيمانكاران(5% ماده 104ق.م.م)</v>
          </cell>
          <cell r="G968" t="str">
            <v>101747</v>
          </cell>
          <cell r="H968" t="str">
            <v>كارگاه پوريا صنعت</v>
          </cell>
          <cell r="P968" t="str">
            <v>120</v>
          </cell>
        </row>
        <row r="969">
          <cell r="A969">
            <v>1200</v>
          </cell>
          <cell r="B969" t="str">
            <v>332011101818</v>
          </cell>
          <cell r="C969" t="str">
            <v>332</v>
          </cell>
          <cell r="D969" t="str">
            <v>332011</v>
          </cell>
          <cell r="E969" t="str">
            <v>ساير حسابها و اسناد پرداختني</v>
          </cell>
          <cell r="F969" t="str">
            <v>ماليات تكليفيي پيمانكاران(5% ماده 104ق.م.م)</v>
          </cell>
          <cell r="G969" t="str">
            <v>101818</v>
          </cell>
          <cell r="H969" t="str">
            <v>آبكاري صدف</v>
          </cell>
          <cell r="P969" t="str">
            <v>120</v>
          </cell>
        </row>
        <row r="970">
          <cell r="A970">
            <v>1200</v>
          </cell>
          <cell r="B970" t="str">
            <v>332011101806</v>
          </cell>
          <cell r="C970" t="str">
            <v>332</v>
          </cell>
          <cell r="D970" t="str">
            <v>332011</v>
          </cell>
          <cell r="E970" t="str">
            <v>ساير حسابها و اسناد پرداختني</v>
          </cell>
          <cell r="F970" t="str">
            <v>ماليات تكليفيي پيمانكاران(5% ماده 104ق.م.م)</v>
          </cell>
          <cell r="G970" t="str">
            <v>101806</v>
          </cell>
          <cell r="H970" t="str">
            <v>تراشكاري دقيق صنعت</v>
          </cell>
          <cell r="P970" t="str">
            <v>120</v>
          </cell>
        </row>
        <row r="971">
          <cell r="A971">
            <v>1200</v>
          </cell>
          <cell r="B971" t="str">
            <v>332011101251</v>
          </cell>
          <cell r="C971" t="str">
            <v>332</v>
          </cell>
          <cell r="D971" t="str">
            <v>332011</v>
          </cell>
          <cell r="E971" t="str">
            <v>ساير حسابها و اسناد پرداختني</v>
          </cell>
          <cell r="F971" t="str">
            <v>ماليات تكليفيي پيمانكاران(5% ماده 104ق.م.م)</v>
          </cell>
          <cell r="G971" t="str">
            <v>101251</v>
          </cell>
          <cell r="H971" t="str">
            <v>كارگاه آبكاري لوكس</v>
          </cell>
          <cell r="P971" t="str">
            <v>120</v>
          </cell>
        </row>
        <row r="972">
          <cell r="A972">
            <v>1200</v>
          </cell>
          <cell r="B972" t="str">
            <v>332011101027</v>
          </cell>
          <cell r="C972" t="str">
            <v>332</v>
          </cell>
          <cell r="D972" t="str">
            <v>332011</v>
          </cell>
          <cell r="E972" t="str">
            <v>ساير حسابها و اسناد پرداختني</v>
          </cell>
          <cell r="F972" t="str">
            <v>ماليات تكليفيي پيمانكاران(5% ماده 104ق.م.م)</v>
          </cell>
          <cell r="G972" t="str">
            <v>101027</v>
          </cell>
          <cell r="H972" t="str">
            <v>شرکت نساجي ايران</v>
          </cell>
          <cell r="P972" t="str">
            <v>120</v>
          </cell>
        </row>
        <row r="973">
          <cell r="A973">
            <v>1200</v>
          </cell>
          <cell r="B973" t="str">
            <v>332011101515</v>
          </cell>
          <cell r="C973" t="str">
            <v>332</v>
          </cell>
          <cell r="D973" t="str">
            <v>332011</v>
          </cell>
          <cell r="E973" t="str">
            <v>ساير حسابها و اسناد پرداختني</v>
          </cell>
          <cell r="F973" t="str">
            <v>ماليات تكليفيي پيمانكاران(5% ماده 104ق.م.م)</v>
          </cell>
          <cell r="G973" t="str">
            <v>101515</v>
          </cell>
          <cell r="H973" t="str">
            <v>شرکت پارس صنعت تبريز</v>
          </cell>
          <cell r="P973" t="str">
            <v>120</v>
          </cell>
        </row>
        <row r="974">
          <cell r="A974">
            <v>1200</v>
          </cell>
          <cell r="B974" t="str">
            <v>332011101867</v>
          </cell>
          <cell r="C974" t="str">
            <v>332</v>
          </cell>
          <cell r="D974" t="str">
            <v>332011</v>
          </cell>
          <cell r="E974" t="str">
            <v>ساير حسابها و اسناد پرداختني</v>
          </cell>
          <cell r="F974" t="str">
            <v>ماليات تكليفيي پيمانكاران(5% ماده 104ق.م.م)</v>
          </cell>
          <cell r="G974" t="str">
            <v>101867</v>
          </cell>
          <cell r="H974" t="str">
            <v>كارگاه كات فن آذر</v>
          </cell>
          <cell r="P974" t="str">
            <v>120</v>
          </cell>
        </row>
        <row r="975">
          <cell r="A975">
            <v>1200</v>
          </cell>
          <cell r="B975" t="str">
            <v>332011101686</v>
          </cell>
          <cell r="C975" t="str">
            <v>332</v>
          </cell>
          <cell r="D975" t="str">
            <v>332011</v>
          </cell>
          <cell r="E975" t="str">
            <v>ساير حسابها و اسناد پرداختني</v>
          </cell>
          <cell r="F975" t="str">
            <v>ماليات تكليفيي پيمانكاران(5% ماده 104ق.م.م)</v>
          </cell>
          <cell r="G975" t="str">
            <v>101686</v>
          </cell>
          <cell r="H975" t="str">
            <v>شركت فن گستر</v>
          </cell>
          <cell r="P975" t="str">
            <v>120</v>
          </cell>
        </row>
        <row r="976">
          <cell r="A976">
            <v>1200</v>
          </cell>
          <cell r="B976" t="str">
            <v>332011101240</v>
          </cell>
          <cell r="C976" t="str">
            <v>332</v>
          </cell>
          <cell r="D976" t="str">
            <v>332011</v>
          </cell>
          <cell r="E976" t="str">
            <v>ساير حسابها و اسناد پرداختني</v>
          </cell>
          <cell r="F976" t="str">
            <v>ماليات تكليفيي پيمانكاران(5% ماده 104ق.م.م)</v>
          </cell>
          <cell r="G976" t="str">
            <v>101240</v>
          </cell>
          <cell r="H976" t="str">
            <v>هنر گستر آذر</v>
          </cell>
          <cell r="P976" t="str">
            <v>120</v>
          </cell>
        </row>
        <row r="977">
          <cell r="A977">
            <v>1200</v>
          </cell>
          <cell r="B977" t="str">
            <v>332011101594</v>
          </cell>
          <cell r="C977" t="str">
            <v>332</v>
          </cell>
          <cell r="D977" t="str">
            <v>332011</v>
          </cell>
          <cell r="E977" t="str">
            <v>ساير حسابها و اسناد پرداختني</v>
          </cell>
          <cell r="F977" t="str">
            <v>ماليات تكليفيي پيمانكاران(5% ماده 104ق.م.م)</v>
          </cell>
          <cell r="G977" t="str">
            <v>101594</v>
          </cell>
          <cell r="H977" t="str">
            <v>شركت تك كاران</v>
          </cell>
          <cell r="P977" t="str">
            <v>120</v>
          </cell>
        </row>
        <row r="978">
          <cell r="A978">
            <v>1200</v>
          </cell>
          <cell r="B978" t="str">
            <v>332011101912</v>
          </cell>
          <cell r="C978" t="str">
            <v>332</v>
          </cell>
          <cell r="D978" t="str">
            <v>332011</v>
          </cell>
          <cell r="E978" t="str">
            <v>ساير حسابها و اسناد پرداختني</v>
          </cell>
          <cell r="F978" t="str">
            <v>ماليات تكليفيي پيمانكاران(5% ماده 104ق.م.م)</v>
          </cell>
          <cell r="G978" t="str">
            <v>101912</v>
          </cell>
          <cell r="H978" t="str">
            <v>آبكاري تكنو آب</v>
          </cell>
          <cell r="P978" t="str">
            <v>120</v>
          </cell>
        </row>
        <row r="979">
          <cell r="A979">
            <v>1200</v>
          </cell>
          <cell r="B979" t="str">
            <v>332011101607</v>
          </cell>
          <cell r="C979" t="str">
            <v>332</v>
          </cell>
          <cell r="D979" t="str">
            <v>332011</v>
          </cell>
          <cell r="E979" t="str">
            <v>ساير حسابها و اسناد پرداختني</v>
          </cell>
          <cell r="F979" t="str">
            <v>ماليات تكليفيي پيمانكاران(5% ماده 104ق.م.م)</v>
          </cell>
          <cell r="G979" t="str">
            <v>101607</v>
          </cell>
          <cell r="H979" t="str">
            <v>كارگاه صنعتي پالاديم</v>
          </cell>
          <cell r="P979" t="str">
            <v>120</v>
          </cell>
        </row>
        <row r="980">
          <cell r="A980">
            <v>1200</v>
          </cell>
          <cell r="B980" t="str">
            <v>332011101903</v>
          </cell>
          <cell r="C980" t="str">
            <v>332</v>
          </cell>
          <cell r="D980" t="str">
            <v>332011</v>
          </cell>
          <cell r="E980" t="str">
            <v>ساير حسابها و اسناد پرداختني</v>
          </cell>
          <cell r="F980" t="str">
            <v>ماليات تكليفيي پيمانكاران(5% ماده 104ق.م.م)</v>
          </cell>
          <cell r="G980" t="str">
            <v>101903</v>
          </cell>
          <cell r="H980" t="str">
            <v>شركت تكسان (تهران)</v>
          </cell>
          <cell r="P980" t="str">
            <v>120</v>
          </cell>
        </row>
        <row r="981">
          <cell r="A981">
            <v>1200</v>
          </cell>
          <cell r="B981" t="str">
            <v>332011101264</v>
          </cell>
          <cell r="C981" t="str">
            <v>332</v>
          </cell>
          <cell r="D981" t="str">
            <v>332011</v>
          </cell>
          <cell r="E981" t="str">
            <v>ساير حسابها و اسناد پرداختني</v>
          </cell>
          <cell r="F981" t="str">
            <v>ماليات تكليفيي پيمانكاران(5% ماده 104ق.م.م)</v>
          </cell>
          <cell r="G981" t="str">
            <v>101264</v>
          </cell>
          <cell r="H981" t="str">
            <v>گروه توليدي وصنعتي قطعه فرم</v>
          </cell>
          <cell r="P981" t="str">
            <v>120</v>
          </cell>
        </row>
        <row r="982">
          <cell r="A982">
            <v>1200</v>
          </cell>
          <cell r="B982" t="str">
            <v>332011101879</v>
          </cell>
          <cell r="C982" t="str">
            <v>332</v>
          </cell>
          <cell r="D982" t="str">
            <v>332011</v>
          </cell>
          <cell r="E982" t="str">
            <v>ساير حسابها و اسناد پرداختني</v>
          </cell>
          <cell r="F982" t="str">
            <v>ماليات تكليفيي پيمانكاران(5% ماده 104ق.م.م)</v>
          </cell>
          <cell r="G982" t="str">
            <v>101879</v>
          </cell>
          <cell r="H982" t="str">
            <v>شركت تبريز گوهر</v>
          </cell>
          <cell r="P982" t="str">
            <v>120</v>
          </cell>
        </row>
        <row r="983">
          <cell r="A983">
            <v>1200</v>
          </cell>
          <cell r="B983" t="str">
            <v>332011101242</v>
          </cell>
          <cell r="C983" t="str">
            <v>332</v>
          </cell>
          <cell r="D983" t="str">
            <v>332011</v>
          </cell>
          <cell r="E983" t="str">
            <v>ساير حسابها و اسناد پرداختني</v>
          </cell>
          <cell r="F983" t="str">
            <v>ماليات تكليفيي پيمانكاران(5% ماده 104ق.م.م)</v>
          </cell>
          <cell r="G983" t="str">
            <v>101242</v>
          </cell>
          <cell r="H983" t="str">
            <v>آذر فيلر</v>
          </cell>
          <cell r="P983" t="str">
            <v>120</v>
          </cell>
        </row>
        <row r="984">
          <cell r="A984">
            <v>1300</v>
          </cell>
          <cell r="B984" t="str">
            <v>332012101906</v>
          </cell>
          <cell r="C984" t="str">
            <v>332</v>
          </cell>
          <cell r="D984" t="str">
            <v>332012</v>
          </cell>
          <cell r="E984" t="str">
            <v>ساير حسابها و اسناد پرداختني</v>
          </cell>
          <cell r="F984" t="str">
            <v>حق بيمه قرارداد هاي پيمانكاري</v>
          </cell>
          <cell r="G984" t="str">
            <v>101906</v>
          </cell>
          <cell r="H984" t="str">
            <v>بازرگاني املاك دريا (زاهدي)</v>
          </cell>
          <cell r="P984" t="str">
            <v>130</v>
          </cell>
        </row>
        <row r="985">
          <cell r="A985">
            <v>5409</v>
          </cell>
          <cell r="B985" t="str">
            <v>333001101023</v>
          </cell>
          <cell r="C985" t="str">
            <v>333</v>
          </cell>
          <cell r="D985" t="str">
            <v>333001</v>
          </cell>
          <cell r="E985" t="str">
            <v>پيش دريافتها ( شركتهاي وابسته)</v>
          </cell>
          <cell r="F985" t="str">
            <v>پيش دريافتها از شركتهاي وابسته</v>
          </cell>
          <cell r="G985" t="str">
            <v>101023</v>
          </cell>
          <cell r="H985" t="str">
            <v>شركت سايپا يدك</v>
          </cell>
          <cell r="P985" t="str">
            <v>540</v>
          </cell>
        </row>
        <row r="986">
          <cell r="A986">
            <v>1401</v>
          </cell>
          <cell r="B986" t="str">
            <v>334001101850</v>
          </cell>
          <cell r="C986" t="str">
            <v>334</v>
          </cell>
          <cell r="D986" t="str">
            <v>334001</v>
          </cell>
          <cell r="E986" t="str">
            <v>پيش دريافتها (شركتهاي غيروابسته)</v>
          </cell>
          <cell r="F986" t="str">
            <v>پيش دريافتها از شركتهاي غير وابسته</v>
          </cell>
          <cell r="G986" t="str">
            <v>101850</v>
          </cell>
          <cell r="H986" t="str">
            <v>فريدون رزمجو</v>
          </cell>
          <cell r="P986" t="str">
            <v>140</v>
          </cell>
        </row>
        <row r="987">
          <cell r="A987">
            <v>1402</v>
          </cell>
          <cell r="B987" t="str">
            <v>334001101925</v>
          </cell>
          <cell r="C987" t="str">
            <v>334</v>
          </cell>
          <cell r="D987" t="str">
            <v>334001</v>
          </cell>
          <cell r="E987" t="str">
            <v>پيش دريافتها (شركتهاي غيروابسته)</v>
          </cell>
          <cell r="F987" t="str">
            <v>پيش دريافتها از شركتهاي غير وابسته</v>
          </cell>
          <cell r="G987" t="str">
            <v>101925</v>
          </cell>
          <cell r="H987" t="str">
            <v>صنايع شهيد افشردي</v>
          </cell>
          <cell r="P987" t="str">
            <v>140</v>
          </cell>
        </row>
        <row r="988">
          <cell r="A988">
            <v>1400</v>
          </cell>
          <cell r="B988" t="str">
            <v>334001101860</v>
          </cell>
          <cell r="C988" t="str">
            <v>334</v>
          </cell>
          <cell r="D988" t="str">
            <v>334001</v>
          </cell>
          <cell r="E988" t="str">
            <v>پيش دريافتها (شركتهاي غيروابسته)</v>
          </cell>
          <cell r="F988" t="str">
            <v>پيش دريافتها از شركتهاي غير وابسته</v>
          </cell>
          <cell r="G988" t="str">
            <v>101860</v>
          </cell>
          <cell r="H988" t="str">
            <v>شرکت قطعه سازان سهند</v>
          </cell>
          <cell r="P988" t="str">
            <v>140</v>
          </cell>
        </row>
        <row r="989">
          <cell r="A989">
            <v>1400</v>
          </cell>
          <cell r="B989" t="str">
            <v>334001101393</v>
          </cell>
          <cell r="C989" t="str">
            <v>334</v>
          </cell>
          <cell r="D989" t="str">
            <v>334001</v>
          </cell>
          <cell r="E989" t="str">
            <v>پيش دريافتها (شركتهاي غيروابسته)</v>
          </cell>
          <cell r="F989" t="str">
            <v>پيش دريافتها از شركتهاي غير وابسته</v>
          </cell>
          <cell r="G989" t="str">
            <v>101393</v>
          </cell>
          <cell r="H989" t="str">
            <v>شرکت نيرومحرکه</v>
          </cell>
          <cell r="P989" t="str">
            <v>140</v>
          </cell>
        </row>
        <row r="990">
          <cell r="A990">
            <v>1400</v>
          </cell>
          <cell r="B990" t="str">
            <v>334001101887</v>
          </cell>
          <cell r="C990" t="str">
            <v>334</v>
          </cell>
          <cell r="D990" t="str">
            <v>334001</v>
          </cell>
          <cell r="E990" t="str">
            <v>پيش دريافتها (شركتهاي غيروابسته)</v>
          </cell>
          <cell r="F990" t="str">
            <v>پيش دريافتها از شركتهاي غير وابسته</v>
          </cell>
          <cell r="G990" t="str">
            <v>101887</v>
          </cell>
          <cell r="H990" t="str">
            <v>شركت خوزستان موتور سيكلت</v>
          </cell>
          <cell r="P990" t="str">
            <v>140</v>
          </cell>
        </row>
        <row r="991">
          <cell r="A991">
            <v>1400</v>
          </cell>
          <cell r="B991" t="str">
            <v>334001101946</v>
          </cell>
          <cell r="C991" t="str">
            <v>334</v>
          </cell>
          <cell r="D991" t="str">
            <v>334001</v>
          </cell>
          <cell r="E991" t="str">
            <v>پيش دريافتها (شركتهاي غيروابسته)</v>
          </cell>
          <cell r="F991" t="str">
            <v>پيش دريافتها از شركتهاي غير وابسته</v>
          </cell>
          <cell r="G991" t="str">
            <v>101946</v>
          </cell>
          <cell r="H991" t="str">
            <v>شركت ميانرو</v>
          </cell>
          <cell r="P991" t="str">
            <v>140</v>
          </cell>
        </row>
        <row r="992">
          <cell r="A992">
            <v>1400</v>
          </cell>
          <cell r="B992" t="str">
            <v>334001101897</v>
          </cell>
          <cell r="C992" t="str">
            <v>334</v>
          </cell>
          <cell r="D992" t="str">
            <v>334001</v>
          </cell>
          <cell r="E992" t="str">
            <v>پيش دريافتها (شركتهاي غيروابسته)</v>
          </cell>
          <cell r="F992" t="str">
            <v>پيش دريافتها از شركتهاي غير وابسته</v>
          </cell>
          <cell r="G992" t="str">
            <v>101897</v>
          </cell>
          <cell r="H992" t="str">
            <v>شركت كوشا وران</v>
          </cell>
          <cell r="P992" t="str">
            <v>140</v>
          </cell>
        </row>
        <row r="993">
          <cell r="A993">
            <v>1400</v>
          </cell>
          <cell r="B993" t="str">
            <v>334001101617</v>
          </cell>
          <cell r="C993" t="str">
            <v>334</v>
          </cell>
          <cell r="D993" t="str">
            <v>334001</v>
          </cell>
          <cell r="E993" t="str">
            <v>پيش دريافتها (شركتهاي غيروابسته)</v>
          </cell>
          <cell r="F993" t="str">
            <v>پيش دريافتها از شركتهاي غير وابسته</v>
          </cell>
          <cell r="G993" t="str">
            <v>101617</v>
          </cell>
          <cell r="H993" t="str">
            <v>شركت مجموعه سازان البرز</v>
          </cell>
          <cell r="P993" t="str">
            <v>140</v>
          </cell>
        </row>
        <row r="994">
          <cell r="A994">
            <v>1400</v>
          </cell>
          <cell r="B994" t="str">
            <v>334001101235</v>
          </cell>
          <cell r="C994" t="str">
            <v>334</v>
          </cell>
          <cell r="D994" t="str">
            <v>334001</v>
          </cell>
          <cell r="E994" t="str">
            <v>پيش دريافتها (شركتهاي غيروابسته)</v>
          </cell>
          <cell r="F994" t="str">
            <v>پيش دريافتها از شركتهاي غير وابسته</v>
          </cell>
          <cell r="G994" t="str">
            <v>101235</v>
          </cell>
          <cell r="H994" t="str">
            <v>شرکت فرمان خودرو</v>
          </cell>
          <cell r="P994" t="str">
            <v>140</v>
          </cell>
        </row>
        <row r="995">
          <cell r="A995">
            <v>1400</v>
          </cell>
          <cell r="B995" t="str">
            <v>334001101599</v>
          </cell>
          <cell r="C995" t="str">
            <v>334</v>
          </cell>
          <cell r="D995" t="str">
            <v>334001</v>
          </cell>
          <cell r="E995" t="str">
            <v>پيش دريافتها (شركتهاي غيروابسته)</v>
          </cell>
          <cell r="F995" t="str">
            <v>پيش دريافتها از شركتهاي غير وابسته</v>
          </cell>
          <cell r="G995" t="str">
            <v>101599</v>
          </cell>
          <cell r="H995" t="str">
            <v>غلامرضا اكبري</v>
          </cell>
          <cell r="P995" t="str">
            <v>140</v>
          </cell>
        </row>
        <row r="996">
          <cell r="A996">
            <v>1400</v>
          </cell>
          <cell r="B996" t="str">
            <v>334001101509</v>
          </cell>
          <cell r="C996" t="str">
            <v>334</v>
          </cell>
          <cell r="D996" t="str">
            <v>334001</v>
          </cell>
          <cell r="E996" t="str">
            <v>پيش دريافتها (شركتهاي غيروابسته)</v>
          </cell>
          <cell r="F996" t="str">
            <v>پيش دريافتها از شركتهاي غير وابسته</v>
          </cell>
          <cell r="G996" t="str">
            <v>101509</v>
          </cell>
          <cell r="H996" t="str">
            <v>ماشين كاران اراك</v>
          </cell>
          <cell r="P996" t="str">
            <v>140</v>
          </cell>
        </row>
        <row r="997">
          <cell r="A997">
            <v>1400</v>
          </cell>
          <cell r="B997" t="str">
            <v>334001101542</v>
          </cell>
          <cell r="C997" t="str">
            <v>334</v>
          </cell>
          <cell r="D997" t="str">
            <v>334001</v>
          </cell>
          <cell r="E997" t="str">
            <v>پيش دريافتها (شركتهاي غيروابسته)</v>
          </cell>
          <cell r="F997" t="str">
            <v>پيش دريافتها از شركتهاي غير وابسته</v>
          </cell>
          <cell r="G997" t="str">
            <v>101542</v>
          </cell>
          <cell r="H997" t="str">
            <v>بلبرينگ سازي</v>
          </cell>
          <cell r="P997" t="str">
            <v>140</v>
          </cell>
        </row>
        <row r="998">
          <cell r="A998">
            <v>1400</v>
          </cell>
          <cell r="B998" t="str">
            <v>334001101226</v>
          </cell>
          <cell r="C998" t="str">
            <v>334</v>
          </cell>
          <cell r="D998" t="str">
            <v>334001</v>
          </cell>
          <cell r="E998" t="str">
            <v>پيش دريافتها (شركتهاي غيروابسته)</v>
          </cell>
          <cell r="F998" t="str">
            <v>پيش دريافتها از شركتهاي غير وابسته</v>
          </cell>
          <cell r="G998" t="str">
            <v>101226</v>
          </cell>
          <cell r="H998" t="str">
            <v>شركت گاردان پارت سازان</v>
          </cell>
          <cell r="P998" t="str">
            <v>140</v>
          </cell>
        </row>
        <row r="999">
          <cell r="A999">
            <v>1400</v>
          </cell>
          <cell r="B999" t="str">
            <v>334001101643</v>
          </cell>
          <cell r="C999" t="str">
            <v>334</v>
          </cell>
          <cell r="D999" t="str">
            <v>334001</v>
          </cell>
          <cell r="E999" t="str">
            <v>پيش دريافتها (شركتهاي غيروابسته)</v>
          </cell>
          <cell r="F999" t="str">
            <v>پيش دريافتها از شركتهاي غير وابسته</v>
          </cell>
          <cell r="G999" t="str">
            <v>101643</v>
          </cell>
          <cell r="H999" t="str">
            <v>شركت کاريزاب</v>
          </cell>
          <cell r="P999" t="str">
            <v>140</v>
          </cell>
        </row>
        <row r="1000">
          <cell r="A1000">
            <v>1301</v>
          </cell>
          <cell r="B1000" t="str">
            <v>336001</v>
          </cell>
          <cell r="C1000" t="str">
            <v>336</v>
          </cell>
          <cell r="D1000" t="str">
            <v>336001</v>
          </cell>
          <cell r="E1000" t="str">
            <v>ساير ذخاير</v>
          </cell>
          <cell r="F1000" t="str">
            <v>ذخيره هزينه هاي پرداختني</v>
          </cell>
          <cell r="G1000">
            <v>0</v>
          </cell>
          <cell r="H1000">
            <v>0</v>
          </cell>
          <cell r="P1000" t="str">
            <v>130</v>
          </cell>
        </row>
        <row r="1001">
          <cell r="A1001">
            <v>6500</v>
          </cell>
          <cell r="B1001" t="str">
            <v>336002</v>
          </cell>
          <cell r="C1001" t="str">
            <v>336</v>
          </cell>
          <cell r="D1001" t="str">
            <v>336002</v>
          </cell>
          <cell r="E1001" t="str">
            <v>ساير ذخاير</v>
          </cell>
          <cell r="F1001" t="str">
            <v>ذخيره مطالبات مشكوك الوصول</v>
          </cell>
          <cell r="G1001">
            <v>0</v>
          </cell>
          <cell r="H1001">
            <v>0</v>
          </cell>
          <cell r="P1001" t="str">
            <v>650</v>
          </cell>
        </row>
        <row r="1002">
          <cell r="A1002">
            <v>1600</v>
          </cell>
          <cell r="B1002" t="str">
            <v>337001101026</v>
          </cell>
          <cell r="C1002" t="str">
            <v>337</v>
          </cell>
          <cell r="D1002" t="str">
            <v>337001</v>
          </cell>
          <cell r="E1002" t="str">
            <v>سود سهام پيشنهادي و پرداختي</v>
          </cell>
          <cell r="F1002" t="str">
            <v>سود سهام پرداختني</v>
          </cell>
          <cell r="G1002" t="str">
            <v>101026</v>
          </cell>
          <cell r="H1002" t="str">
            <v>شرکت سايپا</v>
          </cell>
          <cell r="P1002" t="str">
            <v>160</v>
          </cell>
        </row>
        <row r="1003">
          <cell r="A1003">
            <v>1600</v>
          </cell>
          <cell r="B1003" t="str">
            <v>337001101220</v>
          </cell>
          <cell r="C1003" t="str">
            <v>337</v>
          </cell>
          <cell r="D1003" t="str">
            <v>337001</v>
          </cell>
          <cell r="E1003" t="str">
            <v>سود سهام پيشنهادي و پرداختي</v>
          </cell>
          <cell r="F1003" t="str">
            <v>سود سهام پرداختني</v>
          </cell>
          <cell r="G1003" t="str">
            <v>101220</v>
          </cell>
          <cell r="H1003" t="str">
            <v>سازمان گسترش ونوسازي صنايع ايران</v>
          </cell>
          <cell r="P1003" t="str">
            <v>160</v>
          </cell>
        </row>
        <row r="1004">
          <cell r="A1004">
            <v>1720</v>
          </cell>
          <cell r="B1004" t="str">
            <v>338001100110</v>
          </cell>
          <cell r="C1004" t="str">
            <v>338</v>
          </cell>
          <cell r="D1004" t="str">
            <v>338001</v>
          </cell>
          <cell r="E1004" t="str">
            <v>تسهيلات مالي دريافتي</v>
          </cell>
          <cell r="F1004" t="str">
            <v>تسهيلات مالي دريافتني كوتاه مدت</v>
          </cell>
          <cell r="G1004" t="str">
            <v>100110</v>
          </cell>
          <cell r="H1004" t="str">
            <v>بانك ملت پروين جاري 1464405011 (پشتيبان)</v>
          </cell>
          <cell r="P1004" t="str">
            <v>172</v>
          </cell>
        </row>
        <row r="1005">
          <cell r="A1005">
            <v>1800</v>
          </cell>
          <cell r="B1005" t="str">
            <v>442002300094</v>
          </cell>
          <cell r="C1005" t="str">
            <v>442</v>
          </cell>
          <cell r="D1005" t="str">
            <v>442002</v>
          </cell>
          <cell r="E1005" t="str">
            <v>ذخيره مزاياي پايان خدمت كاركنان</v>
          </cell>
          <cell r="F1005" t="str">
            <v>ذخيره مزاياي پايان خدمت  كاركنان</v>
          </cell>
          <cell r="G1005" t="str">
            <v>300094</v>
          </cell>
          <cell r="H1005" t="str">
            <v>محمود شريعتي مهرداد</v>
          </cell>
          <cell r="P1005" t="str">
            <v>180</v>
          </cell>
        </row>
        <row r="1006">
          <cell r="A1006">
            <v>1800</v>
          </cell>
          <cell r="B1006" t="str">
            <v>442002300025</v>
          </cell>
          <cell r="C1006" t="str">
            <v>442</v>
          </cell>
          <cell r="D1006" t="str">
            <v>442002</v>
          </cell>
          <cell r="E1006" t="str">
            <v>ذخيره مزاياي پايان خدمت كاركنان</v>
          </cell>
          <cell r="F1006" t="str">
            <v>ذخيره مزاياي پايان خدمت  كاركنان</v>
          </cell>
          <cell r="G1006" t="str">
            <v>300025</v>
          </cell>
          <cell r="H1006" t="str">
            <v>نيروفر شهين</v>
          </cell>
          <cell r="P1006" t="str">
            <v>180</v>
          </cell>
        </row>
        <row r="1007">
          <cell r="A1007">
            <v>1800</v>
          </cell>
          <cell r="B1007" t="str">
            <v>442002300020</v>
          </cell>
          <cell r="C1007" t="str">
            <v>442</v>
          </cell>
          <cell r="D1007" t="str">
            <v>442002</v>
          </cell>
          <cell r="E1007" t="str">
            <v>ذخيره مزاياي پايان خدمت كاركنان</v>
          </cell>
          <cell r="F1007" t="str">
            <v>ذخيره مزاياي پايان خدمت  كاركنان</v>
          </cell>
          <cell r="G1007" t="str">
            <v>300020</v>
          </cell>
          <cell r="H1007" t="str">
            <v>نورپورينگجه جعفر</v>
          </cell>
          <cell r="P1007" t="str">
            <v>180</v>
          </cell>
        </row>
        <row r="1008">
          <cell r="A1008">
            <v>1800</v>
          </cell>
          <cell r="B1008" t="str">
            <v>442002300054</v>
          </cell>
          <cell r="C1008" t="str">
            <v>442</v>
          </cell>
          <cell r="D1008" t="str">
            <v>442002</v>
          </cell>
          <cell r="E1008" t="str">
            <v>ذخيره مزاياي پايان خدمت كاركنان</v>
          </cell>
          <cell r="F1008" t="str">
            <v>ذخيره مزاياي پايان خدمت  كاركنان</v>
          </cell>
          <cell r="G1008" t="str">
            <v>300054</v>
          </cell>
          <cell r="H1008" t="str">
            <v>اميرحقيان يعقوب</v>
          </cell>
          <cell r="P1008" t="str">
            <v>180</v>
          </cell>
        </row>
        <row r="1009">
          <cell r="A1009">
            <v>1800</v>
          </cell>
          <cell r="B1009" t="str">
            <v>442002300237</v>
          </cell>
          <cell r="C1009" t="str">
            <v>442</v>
          </cell>
          <cell r="D1009" t="str">
            <v>442002</v>
          </cell>
          <cell r="E1009" t="str">
            <v>ذخيره مزاياي پايان خدمت كاركنان</v>
          </cell>
          <cell r="F1009" t="str">
            <v>ذخيره مزاياي پايان خدمت  كاركنان</v>
          </cell>
          <cell r="G1009" t="str">
            <v>300237</v>
          </cell>
          <cell r="H1009" t="str">
            <v>رمضاني فريد مريم</v>
          </cell>
          <cell r="P1009" t="str">
            <v>180</v>
          </cell>
        </row>
        <row r="1010">
          <cell r="A1010">
            <v>1800</v>
          </cell>
          <cell r="B1010" t="str">
            <v>442002300055</v>
          </cell>
          <cell r="C1010" t="str">
            <v>442</v>
          </cell>
          <cell r="D1010" t="str">
            <v>442002</v>
          </cell>
          <cell r="E1010" t="str">
            <v>ذخيره مزاياي پايان خدمت كاركنان</v>
          </cell>
          <cell r="F1010" t="str">
            <v>ذخيره مزاياي پايان خدمت  كاركنان</v>
          </cell>
          <cell r="G1010" t="str">
            <v>300055</v>
          </cell>
          <cell r="H1010" t="str">
            <v>نبوي علمداري شاپور</v>
          </cell>
          <cell r="P1010" t="str">
            <v>180</v>
          </cell>
        </row>
        <row r="1011">
          <cell r="A1011">
            <v>1800</v>
          </cell>
          <cell r="B1011" t="str">
            <v>442002300052</v>
          </cell>
          <cell r="C1011" t="str">
            <v>442</v>
          </cell>
          <cell r="D1011" t="str">
            <v>442002</v>
          </cell>
          <cell r="E1011" t="str">
            <v>ذخيره مزاياي پايان خدمت كاركنان</v>
          </cell>
          <cell r="F1011" t="str">
            <v>ذخيره مزاياي پايان خدمت  كاركنان</v>
          </cell>
          <cell r="G1011" t="str">
            <v>300052</v>
          </cell>
          <cell r="H1011" t="str">
            <v>بخش پور خيراله</v>
          </cell>
          <cell r="P1011" t="str">
            <v>180</v>
          </cell>
        </row>
        <row r="1012">
          <cell r="A1012">
            <v>1800</v>
          </cell>
          <cell r="B1012" t="str">
            <v>442002300050</v>
          </cell>
          <cell r="C1012" t="str">
            <v>442</v>
          </cell>
          <cell r="D1012" t="str">
            <v>442002</v>
          </cell>
          <cell r="E1012" t="str">
            <v>ذخيره مزاياي پايان خدمت كاركنان</v>
          </cell>
          <cell r="F1012" t="str">
            <v>ذخيره مزاياي پايان خدمت  كاركنان</v>
          </cell>
          <cell r="G1012" t="str">
            <v>300050</v>
          </cell>
          <cell r="H1012" t="str">
            <v>شاهد قراملكي علي</v>
          </cell>
          <cell r="P1012" t="str">
            <v>180</v>
          </cell>
        </row>
        <row r="1013">
          <cell r="A1013">
            <v>1800</v>
          </cell>
          <cell r="B1013" t="str">
            <v>442002300062</v>
          </cell>
          <cell r="C1013" t="str">
            <v>442</v>
          </cell>
          <cell r="D1013" t="str">
            <v>442002</v>
          </cell>
          <cell r="E1013" t="str">
            <v>ذخيره مزاياي پايان خدمت كاركنان</v>
          </cell>
          <cell r="F1013" t="str">
            <v>ذخيره مزاياي پايان خدمت  كاركنان</v>
          </cell>
          <cell r="G1013" t="str">
            <v>300062</v>
          </cell>
          <cell r="H1013" t="str">
            <v>شاه رسالي صالح</v>
          </cell>
          <cell r="P1013" t="str">
            <v>180</v>
          </cell>
        </row>
        <row r="1014">
          <cell r="A1014">
            <v>1800</v>
          </cell>
          <cell r="B1014" t="str">
            <v>442002300063</v>
          </cell>
          <cell r="C1014" t="str">
            <v>442</v>
          </cell>
          <cell r="D1014" t="str">
            <v>442002</v>
          </cell>
          <cell r="E1014" t="str">
            <v>ذخيره مزاياي پايان خدمت كاركنان</v>
          </cell>
          <cell r="F1014" t="str">
            <v>ذخيره مزاياي پايان خدمت  كاركنان</v>
          </cell>
          <cell r="G1014" t="str">
            <v>300063</v>
          </cell>
          <cell r="H1014" t="str">
            <v>ايرادي ميرداود</v>
          </cell>
          <cell r="P1014" t="str">
            <v>180</v>
          </cell>
        </row>
        <row r="1015">
          <cell r="A1015">
            <v>1800</v>
          </cell>
          <cell r="B1015" t="str">
            <v>442002300066</v>
          </cell>
          <cell r="C1015" t="str">
            <v>442</v>
          </cell>
          <cell r="D1015" t="str">
            <v>442002</v>
          </cell>
          <cell r="E1015" t="str">
            <v>ذخيره مزاياي پايان خدمت كاركنان</v>
          </cell>
          <cell r="F1015" t="str">
            <v>ذخيره مزاياي پايان خدمت  كاركنان</v>
          </cell>
          <cell r="G1015" t="str">
            <v>300066</v>
          </cell>
          <cell r="H1015" t="str">
            <v>نيرومند يعقوب</v>
          </cell>
          <cell r="P1015" t="str">
            <v>180</v>
          </cell>
        </row>
        <row r="1016">
          <cell r="A1016">
            <v>1800</v>
          </cell>
          <cell r="B1016" t="str">
            <v>442002300081</v>
          </cell>
          <cell r="C1016" t="str">
            <v>442</v>
          </cell>
          <cell r="D1016" t="str">
            <v>442002</v>
          </cell>
          <cell r="E1016" t="str">
            <v>ذخيره مزاياي پايان خدمت كاركنان</v>
          </cell>
          <cell r="F1016" t="str">
            <v>ذخيره مزاياي پايان خدمت  كاركنان</v>
          </cell>
          <cell r="G1016" t="str">
            <v>300081</v>
          </cell>
          <cell r="H1016" t="str">
            <v>بهاري قراجه مرادعلي</v>
          </cell>
          <cell r="P1016" t="str">
            <v>180</v>
          </cell>
        </row>
        <row r="1017">
          <cell r="A1017">
            <v>1800</v>
          </cell>
          <cell r="B1017" t="str">
            <v>442002300051</v>
          </cell>
          <cell r="C1017" t="str">
            <v>442</v>
          </cell>
          <cell r="D1017" t="str">
            <v>442002</v>
          </cell>
          <cell r="E1017" t="str">
            <v>ذخيره مزاياي پايان خدمت كاركنان</v>
          </cell>
          <cell r="F1017" t="str">
            <v>ذخيره مزاياي پايان خدمت  كاركنان</v>
          </cell>
          <cell r="G1017" t="str">
            <v>300051</v>
          </cell>
          <cell r="H1017" t="str">
            <v>فتحي نصرت</v>
          </cell>
          <cell r="P1017" t="str">
            <v>180</v>
          </cell>
        </row>
        <row r="1018">
          <cell r="A1018">
            <v>1800</v>
          </cell>
          <cell r="B1018" t="str">
            <v>442002300235</v>
          </cell>
          <cell r="C1018" t="str">
            <v>442</v>
          </cell>
          <cell r="D1018" t="str">
            <v>442002</v>
          </cell>
          <cell r="E1018" t="str">
            <v>ذخيره مزاياي پايان خدمت كاركنان</v>
          </cell>
          <cell r="F1018" t="str">
            <v>ذخيره مزاياي پايان خدمت  كاركنان</v>
          </cell>
          <cell r="G1018" t="str">
            <v>300235</v>
          </cell>
          <cell r="H1018" t="str">
            <v>حدادپوربدر محمدرضا</v>
          </cell>
          <cell r="P1018" t="str">
            <v>180</v>
          </cell>
        </row>
        <row r="1019">
          <cell r="A1019">
            <v>1800</v>
          </cell>
          <cell r="B1019" t="str">
            <v>442002300076</v>
          </cell>
          <cell r="C1019" t="str">
            <v>442</v>
          </cell>
          <cell r="D1019" t="str">
            <v>442002</v>
          </cell>
          <cell r="E1019" t="str">
            <v>ذخيره مزاياي پايان خدمت كاركنان</v>
          </cell>
          <cell r="F1019" t="str">
            <v>ذخيره مزاياي پايان خدمت  كاركنان</v>
          </cell>
          <cell r="G1019" t="str">
            <v>300076</v>
          </cell>
          <cell r="H1019" t="str">
            <v>همتي مسعود</v>
          </cell>
          <cell r="P1019" t="str">
            <v>180</v>
          </cell>
        </row>
        <row r="1020">
          <cell r="A1020">
            <v>1800</v>
          </cell>
          <cell r="B1020" t="str">
            <v>442002300071</v>
          </cell>
          <cell r="C1020" t="str">
            <v>442</v>
          </cell>
          <cell r="D1020" t="str">
            <v>442002</v>
          </cell>
          <cell r="E1020" t="str">
            <v>ذخيره مزاياي پايان خدمت كاركنان</v>
          </cell>
          <cell r="F1020" t="str">
            <v>ذخيره مزاياي پايان خدمت  كاركنان</v>
          </cell>
          <cell r="G1020" t="str">
            <v>300071</v>
          </cell>
          <cell r="H1020" t="str">
            <v>ضياء سرابي اكبر</v>
          </cell>
          <cell r="P1020" t="str">
            <v>180</v>
          </cell>
        </row>
        <row r="1021">
          <cell r="A1021">
            <v>1800</v>
          </cell>
          <cell r="B1021" t="str">
            <v>442002300068</v>
          </cell>
          <cell r="C1021" t="str">
            <v>442</v>
          </cell>
          <cell r="D1021" t="str">
            <v>442002</v>
          </cell>
          <cell r="E1021" t="str">
            <v>ذخيره مزاياي پايان خدمت كاركنان</v>
          </cell>
          <cell r="F1021" t="str">
            <v>ذخيره مزاياي پايان خدمت  كاركنان</v>
          </cell>
          <cell r="G1021" t="str">
            <v>300068</v>
          </cell>
          <cell r="H1021" t="str">
            <v>صادق زاده سيد محمود</v>
          </cell>
          <cell r="P1021" t="str">
            <v>180</v>
          </cell>
        </row>
        <row r="1022">
          <cell r="A1022">
            <v>1800</v>
          </cell>
          <cell r="B1022" t="str">
            <v>442002300072</v>
          </cell>
          <cell r="C1022" t="str">
            <v>442</v>
          </cell>
          <cell r="D1022" t="str">
            <v>442002</v>
          </cell>
          <cell r="E1022" t="str">
            <v>ذخيره مزاياي پايان خدمت كاركنان</v>
          </cell>
          <cell r="F1022" t="str">
            <v>ذخيره مزاياي پايان خدمت  كاركنان</v>
          </cell>
          <cell r="G1022" t="str">
            <v>300072</v>
          </cell>
          <cell r="H1022" t="str">
            <v>داوري مجد محمدرضا</v>
          </cell>
          <cell r="P1022" t="str">
            <v>180</v>
          </cell>
        </row>
        <row r="1023">
          <cell r="A1023">
            <v>1800</v>
          </cell>
          <cell r="B1023" t="str">
            <v>442002300070</v>
          </cell>
          <cell r="C1023" t="str">
            <v>442</v>
          </cell>
          <cell r="D1023" t="str">
            <v>442002</v>
          </cell>
          <cell r="E1023" t="str">
            <v>ذخيره مزاياي پايان خدمت كاركنان</v>
          </cell>
          <cell r="F1023" t="str">
            <v>ذخيره مزاياي پايان خدمت  كاركنان</v>
          </cell>
          <cell r="G1023" t="str">
            <v>300070</v>
          </cell>
          <cell r="H1023" t="str">
            <v>فريدي نسب كريم</v>
          </cell>
          <cell r="P1023" t="str">
            <v>180</v>
          </cell>
        </row>
        <row r="1024">
          <cell r="A1024">
            <v>1800</v>
          </cell>
          <cell r="B1024" t="str">
            <v>442002300113</v>
          </cell>
          <cell r="C1024" t="str">
            <v>442</v>
          </cell>
          <cell r="D1024" t="str">
            <v>442002</v>
          </cell>
          <cell r="E1024" t="str">
            <v>ذخيره مزاياي پايان خدمت كاركنان</v>
          </cell>
          <cell r="F1024" t="str">
            <v>ذخيره مزاياي پايان خدمت  كاركنان</v>
          </cell>
          <cell r="G1024" t="str">
            <v>300113</v>
          </cell>
          <cell r="H1024" t="str">
            <v>باغباني خضرلو منوچهر</v>
          </cell>
          <cell r="P1024" t="str">
            <v>180</v>
          </cell>
        </row>
        <row r="1025">
          <cell r="A1025">
            <v>1800</v>
          </cell>
          <cell r="B1025" t="str">
            <v>442002300069</v>
          </cell>
          <cell r="C1025" t="str">
            <v>442</v>
          </cell>
          <cell r="D1025" t="str">
            <v>442002</v>
          </cell>
          <cell r="E1025" t="str">
            <v>ذخيره مزاياي پايان خدمت كاركنان</v>
          </cell>
          <cell r="F1025" t="str">
            <v>ذخيره مزاياي پايان خدمت  كاركنان</v>
          </cell>
          <cell r="G1025" t="str">
            <v>300069</v>
          </cell>
          <cell r="H1025" t="str">
            <v>دلمقاني زاده عليرضا</v>
          </cell>
          <cell r="P1025" t="str">
            <v>180</v>
          </cell>
        </row>
        <row r="1026">
          <cell r="A1026">
            <v>1800</v>
          </cell>
          <cell r="B1026" t="str">
            <v>442002300074</v>
          </cell>
          <cell r="C1026" t="str">
            <v>442</v>
          </cell>
          <cell r="D1026" t="str">
            <v>442002</v>
          </cell>
          <cell r="E1026" t="str">
            <v>ذخيره مزاياي پايان خدمت كاركنان</v>
          </cell>
          <cell r="F1026" t="str">
            <v>ذخيره مزاياي پايان خدمت  كاركنان</v>
          </cell>
          <cell r="G1026" t="str">
            <v>300074</v>
          </cell>
          <cell r="H1026" t="str">
            <v>ميرزا عليزاده پهر آباد فريبا</v>
          </cell>
          <cell r="P1026" t="str">
            <v>180</v>
          </cell>
        </row>
        <row r="1027">
          <cell r="A1027">
            <v>1800</v>
          </cell>
          <cell r="B1027" t="str">
            <v>442002300197</v>
          </cell>
          <cell r="C1027" t="str">
            <v>442</v>
          </cell>
          <cell r="D1027" t="str">
            <v>442002</v>
          </cell>
          <cell r="E1027" t="str">
            <v>ذخيره مزاياي پايان خدمت كاركنان</v>
          </cell>
          <cell r="F1027" t="str">
            <v>ذخيره مزاياي پايان خدمت  كاركنان</v>
          </cell>
          <cell r="G1027" t="str">
            <v>300197</v>
          </cell>
          <cell r="H1027" t="str">
            <v>عمراني عبدالناصر</v>
          </cell>
          <cell r="P1027" t="str">
            <v>180</v>
          </cell>
        </row>
        <row r="1028">
          <cell r="A1028">
            <v>1800</v>
          </cell>
          <cell r="B1028" t="str">
            <v>442002300107</v>
          </cell>
          <cell r="C1028" t="str">
            <v>442</v>
          </cell>
          <cell r="D1028" t="str">
            <v>442002</v>
          </cell>
          <cell r="E1028" t="str">
            <v>ذخيره مزاياي پايان خدمت كاركنان</v>
          </cell>
          <cell r="F1028" t="str">
            <v>ذخيره مزاياي پايان خدمت  كاركنان</v>
          </cell>
          <cell r="G1028" t="str">
            <v>300107</v>
          </cell>
          <cell r="H1028" t="str">
            <v>روحي مهر سياوش</v>
          </cell>
          <cell r="P1028" t="str">
            <v>180</v>
          </cell>
        </row>
        <row r="1029">
          <cell r="A1029">
            <v>1800</v>
          </cell>
          <cell r="B1029" t="str">
            <v>442002300077</v>
          </cell>
          <cell r="C1029" t="str">
            <v>442</v>
          </cell>
          <cell r="D1029" t="str">
            <v>442002</v>
          </cell>
          <cell r="E1029" t="str">
            <v>ذخيره مزاياي پايان خدمت كاركنان</v>
          </cell>
          <cell r="F1029" t="str">
            <v>ذخيره مزاياي پايان خدمت  كاركنان</v>
          </cell>
          <cell r="G1029" t="str">
            <v>300077</v>
          </cell>
          <cell r="H1029" t="str">
            <v>واحديان وحيد</v>
          </cell>
          <cell r="P1029" t="str">
            <v>180</v>
          </cell>
        </row>
        <row r="1030">
          <cell r="A1030">
            <v>1800</v>
          </cell>
          <cell r="B1030" t="str">
            <v>442002300090</v>
          </cell>
          <cell r="C1030" t="str">
            <v>442</v>
          </cell>
          <cell r="D1030" t="str">
            <v>442002</v>
          </cell>
          <cell r="E1030" t="str">
            <v>ذخيره مزاياي پايان خدمت كاركنان</v>
          </cell>
          <cell r="F1030" t="str">
            <v>ذخيره مزاياي پايان خدمت  كاركنان</v>
          </cell>
          <cell r="G1030" t="str">
            <v>300090</v>
          </cell>
          <cell r="H1030" t="str">
            <v>شايان مهر ابراهيم</v>
          </cell>
          <cell r="P1030" t="str">
            <v>180</v>
          </cell>
        </row>
        <row r="1031">
          <cell r="A1031">
            <v>1800</v>
          </cell>
          <cell r="B1031" t="str">
            <v>442002300102</v>
          </cell>
          <cell r="C1031" t="str">
            <v>442</v>
          </cell>
          <cell r="D1031" t="str">
            <v>442002</v>
          </cell>
          <cell r="E1031" t="str">
            <v>ذخيره مزاياي پايان خدمت كاركنان</v>
          </cell>
          <cell r="F1031" t="str">
            <v>ذخيره مزاياي پايان خدمت  كاركنان</v>
          </cell>
          <cell r="G1031" t="str">
            <v>300102</v>
          </cell>
          <cell r="H1031" t="str">
            <v>صفري آذر جعفر</v>
          </cell>
          <cell r="P1031" t="str">
            <v>180</v>
          </cell>
        </row>
        <row r="1032">
          <cell r="A1032">
            <v>1800</v>
          </cell>
          <cell r="B1032" t="str">
            <v>442002300057</v>
          </cell>
          <cell r="C1032" t="str">
            <v>442</v>
          </cell>
          <cell r="D1032" t="str">
            <v>442002</v>
          </cell>
          <cell r="E1032" t="str">
            <v>ذخيره مزاياي پايان خدمت كاركنان</v>
          </cell>
          <cell r="F1032" t="str">
            <v>ذخيره مزاياي پايان خدمت  كاركنان</v>
          </cell>
          <cell r="G1032" t="str">
            <v>300057</v>
          </cell>
          <cell r="H1032" t="str">
            <v>سلطاني حميد</v>
          </cell>
          <cell r="P1032" t="str">
            <v>180</v>
          </cell>
        </row>
        <row r="1033">
          <cell r="A1033">
            <v>1800</v>
          </cell>
          <cell r="B1033" t="str">
            <v>442002300101</v>
          </cell>
          <cell r="C1033" t="str">
            <v>442</v>
          </cell>
          <cell r="D1033" t="str">
            <v>442002</v>
          </cell>
          <cell r="E1033" t="str">
            <v>ذخيره مزاياي پايان خدمت كاركنان</v>
          </cell>
          <cell r="F1033" t="str">
            <v>ذخيره مزاياي پايان خدمت  كاركنان</v>
          </cell>
          <cell r="G1033" t="str">
            <v>300101</v>
          </cell>
          <cell r="H1033" t="str">
            <v>شكري جليل</v>
          </cell>
          <cell r="P1033" t="str">
            <v>180</v>
          </cell>
        </row>
        <row r="1034">
          <cell r="A1034">
            <v>1800</v>
          </cell>
          <cell r="B1034" t="str">
            <v>442002300141</v>
          </cell>
          <cell r="C1034" t="str">
            <v>442</v>
          </cell>
          <cell r="D1034" t="str">
            <v>442002</v>
          </cell>
          <cell r="E1034" t="str">
            <v>ذخيره مزاياي پايان خدمت كاركنان</v>
          </cell>
          <cell r="F1034" t="str">
            <v>ذخيره مزاياي پايان خدمت  كاركنان</v>
          </cell>
          <cell r="G1034" t="str">
            <v>300141</v>
          </cell>
          <cell r="H1034" t="str">
            <v>سالك علي اصغر</v>
          </cell>
          <cell r="P1034" t="str">
            <v>180</v>
          </cell>
        </row>
        <row r="1035">
          <cell r="A1035">
            <v>1800</v>
          </cell>
          <cell r="B1035" t="str">
            <v>442002300133</v>
          </cell>
          <cell r="C1035" t="str">
            <v>442</v>
          </cell>
          <cell r="D1035" t="str">
            <v>442002</v>
          </cell>
          <cell r="E1035" t="str">
            <v>ذخيره مزاياي پايان خدمت كاركنان</v>
          </cell>
          <cell r="F1035" t="str">
            <v>ذخيره مزاياي پايان خدمت  كاركنان</v>
          </cell>
          <cell r="G1035" t="str">
            <v>300133</v>
          </cell>
          <cell r="H1035" t="str">
            <v>عليپور كمال</v>
          </cell>
          <cell r="P1035" t="str">
            <v>180</v>
          </cell>
        </row>
        <row r="1036">
          <cell r="A1036">
            <v>1800</v>
          </cell>
          <cell r="B1036" t="str">
            <v>442002300095</v>
          </cell>
          <cell r="C1036" t="str">
            <v>442</v>
          </cell>
          <cell r="D1036" t="str">
            <v>442002</v>
          </cell>
          <cell r="E1036" t="str">
            <v>ذخيره مزاياي پايان خدمت كاركنان</v>
          </cell>
          <cell r="F1036" t="str">
            <v>ذخيره مزاياي پايان خدمت  كاركنان</v>
          </cell>
          <cell r="G1036" t="str">
            <v>300095</v>
          </cell>
          <cell r="H1036" t="str">
            <v>حسين پور فيضي محمد</v>
          </cell>
          <cell r="P1036" t="str">
            <v>180</v>
          </cell>
        </row>
        <row r="1037">
          <cell r="A1037">
            <v>1800</v>
          </cell>
          <cell r="B1037" t="str">
            <v>442002300092</v>
          </cell>
          <cell r="C1037" t="str">
            <v>442</v>
          </cell>
          <cell r="D1037" t="str">
            <v>442002</v>
          </cell>
          <cell r="E1037" t="str">
            <v>ذخيره مزاياي پايان خدمت كاركنان</v>
          </cell>
          <cell r="F1037" t="str">
            <v>ذخيره مزاياي پايان خدمت  كاركنان</v>
          </cell>
          <cell r="G1037" t="str">
            <v>300092</v>
          </cell>
          <cell r="H1037" t="str">
            <v>كولاب محمدحسين</v>
          </cell>
          <cell r="P1037" t="str">
            <v>180</v>
          </cell>
        </row>
        <row r="1038">
          <cell r="A1038">
            <v>1800</v>
          </cell>
          <cell r="B1038" t="str">
            <v>442002300114</v>
          </cell>
          <cell r="C1038" t="str">
            <v>442</v>
          </cell>
          <cell r="D1038" t="str">
            <v>442002</v>
          </cell>
          <cell r="E1038" t="str">
            <v>ذخيره مزاياي پايان خدمت كاركنان</v>
          </cell>
          <cell r="F1038" t="str">
            <v>ذخيره مزاياي پايان خدمت  كاركنان</v>
          </cell>
          <cell r="G1038" t="str">
            <v>300114</v>
          </cell>
          <cell r="H1038" t="str">
            <v>عزيزي جهانگير</v>
          </cell>
          <cell r="P1038" t="str">
            <v>180</v>
          </cell>
        </row>
        <row r="1039">
          <cell r="A1039">
            <v>1800</v>
          </cell>
          <cell r="B1039" t="str">
            <v>442002300085</v>
          </cell>
          <cell r="C1039" t="str">
            <v>442</v>
          </cell>
          <cell r="D1039" t="str">
            <v>442002</v>
          </cell>
          <cell r="E1039" t="str">
            <v>ذخيره مزاياي پايان خدمت كاركنان</v>
          </cell>
          <cell r="F1039" t="str">
            <v>ذخيره مزاياي پايان خدمت  كاركنان</v>
          </cell>
          <cell r="G1039" t="str">
            <v>300085</v>
          </cell>
          <cell r="H1039" t="str">
            <v>جبارپور يوسف</v>
          </cell>
          <cell r="P1039" t="str">
            <v>180</v>
          </cell>
        </row>
        <row r="1040">
          <cell r="A1040">
            <v>1800</v>
          </cell>
          <cell r="B1040" t="str">
            <v>442002300008</v>
          </cell>
          <cell r="C1040" t="str">
            <v>442</v>
          </cell>
          <cell r="D1040" t="str">
            <v>442002</v>
          </cell>
          <cell r="E1040" t="str">
            <v>ذخيره مزاياي پايان خدمت كاركنان</v>
          </cell>
          <cell r="F1040" t="str">
            <v>ذخيره مزاياي پايان خدمت  كاركنان</v>
          </cell>
          <cell r="G1040" t="str">
            <v>300008</v>
          </cell>
          <cell r="H1040" t="str">
            <v>واحد ابراهيم</v>
          </cell>
          <cell r="P1040" t="str">
            <v>180</v>
          </cell>
        </row>
        <row r="1041">
          <cell r="A1041">
            <v>1800</v>
          </cell>
          <cell r="B1041" t="str">
            <v>442002300134</v>
          </cell>
          <cell r="C1041" t="str">
            <v>442</v>
          </cell>
          <cell r="D1041" t="str">
            <v>442002</v>
          </cell>
          <cell r="E1041" t="str">
            <v>ذخيره مزاياي پايان خدمت كاركنان</v>
          </cell>
          <cell r="F1041" t="str">
            <v>ذخيره مزاياي پايان خدمت  كاركنان</v>
          </cell>
          <cell r="G1041" t="str">
            <v>300134</v>
          </cell>
          <cell r="H1041" t="str">
            <v>نكوئي فائق</v>
          </cell>
          <cell r="P1041" t="str">
            <v>180</v>
          </cell>
        </row>
        <row r="1042">
          <cell r="A1042">
            <v>1800</v>
          </cell>
          <cell r="B1042" t="str">
            <v>442002300082</v>
          </cell>
          <cell r="C1042" t="str">
            <v>442</v>
          </cell>
          <cell r="D1042" t="str">
            <v>442002</v>
          </cell>
          <cell r="E1042" t="str">
            <v>ذخيره مزاياي پايان خدمت كاركنان</v>
          </cell>
          <cell r="F1042" t="str">
            <v>ذخيره مزاياي پايان خدمت  كاركنان</v>
          </cell>
          <cell r="G1042" t="str">
            <v>300082</v>
          </cell>
          <cell r="H1042" t="str">
            <v>روحي خطيبي محمدرضا</v>
          </cell>
          <cell r="P1042" t="str">
            <v>180</v>
          </cell>
        </row>
        <row r="1043">
          <cell r="A1043">
            <v>1800</v>
          </cell>
          <cell r="B1043" t="str">
            <v>442002300104</v>
          </cell>
          <cell r="C1043" t="str">
            <v>442</v>
          </cell>
          <cell r="D1043" t="str">
            <v>442002</v>
          </cell>
          <cell r="E1043" t="str">
            <v>ذخيره مزاياي پايان خدمت كاركنان</v>
          </cell>
          <cell r="F1043" t="str">
            <v>ذخيره مزاياي پايان خدمت  كاركنان</v>
          </cell>
          <cell r="G1043" t="str">
            <v>300104</v>
          </cell>
          <cell r="H1043" t="str">
            <v>پور گل محمد جواد</v>
          </cell>
          <cell r="P1043" t="str">
            <v>180</v>
          </cell>
        </row>
        <row r="1044">
          <cell r="A1044">
            <v>1800</v>
          </cell>
          <cell r="B1044" t="str">
            <v>442002300145</v>
          </cell>
          <cell r="C1044" t="str">
            <v>442</v>
          </cell>
          <cell r="D1044" t="str">
            <v>442002</v>
          </cell>
          <cell r="E1044" t="str">
            <v>ذخيره مزاياي پايان خدمت كاركنان</v>
          </cell>
          <cell r="F1044" t="str">
            <v>ذخيره مزاياي پايان خدمت  كاركنان</v>
          </cell>
          <cell r="G1044" t="str">
            <v>300145</v>
          </cell>
          <cell r="H1044" t="str">
            <v>طريقت نيا يعقوب</v>
          </cell>
          <cell r="P1044" t="str">
            <v>180</v>
          </cell>
        </row>
        <row r="1045">
          <cell r="A1045">
            <v>1800</v>
          </cell>
          <cell r="B1045" t="str">
            <v>442002300080</v>
          </cell>
          <cell r="C1045" t="str">
            <v>442</v>
          </cell>
          <cell r="D1045" t="str">
            <v>442002</v>
          </cell>
          <cell r="E1045" t="str">
            <v>ذخيره مزاياي پايان خدمت كاركنان</v>
          </cell>
          <cell r="F1045" t="str">
            <v>ذخيره مزاياي پايان خدمت  كاركنان</v>
          </cell>
          <cell r="G1045" t="str">
            <v>300080</v>
          </cell>
          <cell r="H1045" t="str">
            <v>ابراهيمي مهر آور رحيم</v>
          </cell>
          <cell r="P1045" t="str">
            <v>180</v>
          </cell>
        </row>
        <row r="1046">
          <cell r="A1046">
            <v>1800</v>
          </cell>
          <cell r="B1046" t="str">
            <v>442002300132</v>
          </cell>
          <cell r="C1046" t="str">
            <v>442</v>
          </cell>
          <cell r="D1046" t="str">
            <v>442002</v>
          </cell>
          <cell r="E1046" t="str">
            <v>ذخيره مزاياي پايان خدمت كاركنان</v>
          </cell>
          <cell r="F1046" t="str">
            <v>ذخيره مزاياي پايان خدمت  كاركنان</v>
          </cell>
          <cell r="G1046" t="str">
            <v>300132</v>
          </cell>
          <cell r="H1046" t="str">
            <v>مهرابي افشار عباس</v>
          </cell>
          <cell r="P1046" t="str">
            <v>180</v>
          </cell>
        </row>
        <row r="1047">
          <cell r="A1047">
            <v>1800</v>
          </cell>
          <cell r="B1047" t="str">
            <v>442002300087</v>
          </cell>
          <cell r="C1047" t="str">
            <v>442</v>
          </cell>
          <cell r="D1047" t="str">
            <v>442002</v>
          </cell>
          <cell r="E1047" t="str">
            <v>ذخيره مزاياي پايان خدمت كاركنان</v>
          </cell>
          <cell r="F1047" t="str">
            <v>ذخيره مزاياي پايان خدمت  كاركنان</v>
          </cell>
          <cell r="G1047" t="str">
            <v>300087</v>
          </cell>
          <cell r="H1047" t="str">
            <v>مهدي زاده علوي عليرضا</v>
          </cell>
          <cell r="P1047" t="str">
            <v>180</v>
          </cell>
        </row>
        <row r="1048">
          <cell r="A1048">
            <v>1800</v>
          </cell>
          <cell r="B1048" t="str">
            <v>442002300088</v>
          </cell>
          <cell r="C1048" t="str">
            <v>442</v>
          </cell>
          <cell r="D1048" t="str">
            <v>442002</v>
          </cell>
          <cell r="E1048" t="str">
            <v>ذخيره مزاياي پايان خدمت كاركنان</v>
          </cell>
          <cell r="F1048" t="str">
            <v>ذخيره مزاياي پايان خدمت  كاركنان</v>
          </cell>
          <cell r="G1048" t="str">
            <v>300088</v>
          </cell>
          <cell r="H1048" t="str">
            <v>فرشباف شترباني مرتضي</v>
          </cell>
          <cell r="P1048" t="str">
            <v>180</v>
          </cell>
        </row>
        <row r="1049">
          <cell r="A1049">
            <v>1800</v>
          </cell>
          <cell r="B1049" t="str">
            <v>442002300152</v>
          </cell>
          <cell r="C1049" t="str">
            <v>442</v>
          </cell>
          <cell r="D1049" t="str">
            <v>442002</v>
          </cell>
          <cell r="E1049" t="str">
            <v>ذخيره مزاياي پايان خدمت كاركنان</v>
          </cell>
          <cell r="F1049" t="str">
            <v>ذخيره مزاياي پايان خدمت  كاركنان</v>
          </cell>
          <cell r="G1049" t="str">
            <v>300152</v>
          </cell>
          <cell r="H1049" t="str">
            <v>حسن زاده حميد</v>
          </cell>
          <cell r="P1049" t="str">
            <v>180</v>
          </cell>
        </row>
        <row r="1050">
          <cell r="A1050">
            <v>1800</v>
          </cell>
          <cell r="B1050" t="str">
            <v>442002300142</v>
          </cell>
          <cell r="C1050" t="str">
            <v>442</v>
          </cell>
          <cell r="D1050" t="str">
            <v>442002</v>
          </cell>
          <cell r="E1050" t="str">
            <v>ذخيره مزاياي پايان خدمت كاركنان</v>
          </cell>
          <cell r="F1050" t="str">
            <v>ذخيره مزاياي پايان خدمت  كاركنان</v>
          </cell>
          <cell r="G1050" t="str">
            <v>300142</v>
          </cell>
          <cell r="H1050" t="str">
            <v>فروتني قهرماني احمد</v>
          </cell>
          <cell r="P1050" t="str">
            <v>180</v>
          </cell>
        </row>
        <row r="1051">
          <cell r="A1051">
            <v>1800</v>
          </cell>
          <cell r="B1051" t="str">
            <v>442002300005</v>
          </cell>
          <cell r="C1051" t="str">
            <v>442</v>
          </cell>
          <cell r="D1051" t="str">
            <v>442002</v>
          </cell>
          <cell r="E1051" t="str">
            <v>ذخيره مزاياي پايان خدمت كاركنان</v>
          </cell>
          <cell r="F1051" t="str">
            <v>ذخيره مزاياي پايان خدمت  كاركنان</v>
          </cell>
          <cell r="G1051" t="str">
            <v>300005</v>
          </cell>
          <cell r="H1051" t="str">
            <v>زمانلو محمد رضا</v>
          </cell>
          <cell r="P1051" t="str">
            <v>180</v>
          </cell>
        </row>
        <row r="1052">
          <cell r="A1052">
            <v>1800</v>
          </cell>
          <cell r="B1052" t="str">
            <v>442002300129</v>
          </cell>
          <cell r="C1052" t="str">
            <v>442</v>
          </cell>
          <cell r="D1052" t="str">
            <v>442002</v>
          </cell>
          <cell r="E1052" t="str">
            <v>ذخيره مزاياي پايان خدمت كاركنان</v>
          </cell>
          <cell r="F1052" t="str">
            <v>ذخيره مزاياي پايان خدمت  كاركنان</v>
          </cell>
          <cell r="G1052" t="str">
            <v>300129</v>
          </cell>
          <cell r="H1052" t="str">
            <v>بهاري ناصر</v>
          </cell>
          <cell r="P1052" t="str">
            <v>180</v>
          </cell>
        </row>
        <row r="1053">
          <cell r="A1053">
            <v>1800</v>
          </cell>
          <cell r="B1053" t="str">
            <v>442002300103</v>
          </cell>
          <cell r="C1053" t="str">
            <v>442</v>
          </cell>
          <cell r="D1053" t="str">
            <v>442002</v>
          </cell>
          <cell r="E1053" t="str">
            <v>ذخيره مزاياي پايان خدمت كاركنان</v>
          </cell>
          <cell r="F1053" t="str">
            <v>ذخيره مزاياي پايان خدمت  كاركنان</v>
          </cell>
          <cell r="G1053" t="str">
            <v>300103</v>
          </cell>
          <cell r="H1053" t="str">
            <v>چابك شاهرخ</v>
          </cell>
          <cell r="P1053" t="str">
            <v>180</v>
          </cell>
        </row>
        <row r="1054">
          <cell r="A1054">
            <v>1800</v>
          </cell>
          <cell r="B1054" t="str">
            <v>442002300146</v>
          </cell>
          <cell r="C1054" t="str">
            <v>442</v>
          </cell>
          <cell r="D1054" t="str">
            <v>442002</v>
          </cell>
          <cell r="E1054" t="str">
            <v>ذخيره مزاياي پايان خدمت كاركنان</v>
          </cell>
          <cell r="F1054" t="str">
            <v>ذخيره مزاياي پايان خدمت  كاركنان</v>
          </cell>
          <cell r="G1054" t="str">
            <v>300146</v>
          </cell>
          <cell r="H1054" t="str">
            <v>شمس آذر ميرعلي</v>
          </cell>
          <cell r="P1054" t="str">
            <v>180</v>
          </cell>
        </row>
        <row r="1055">
          <cell r="A1055">
            <v>1800</v>
          </cell>
          <cell r="B1055" t="str">
            <v>442002300126</v>
          </cell>
          <cell r="C1055" t="str">
            <v>442</v>
          </cell>
          <cell r="D1055" t="str">
            <v>442002</v>
          </cell>
          <cell r="E1055" t="str">
            <v>ذخيره مزاياي پايان خدمت كاركنان</v>
          </cell>
          <cell r="F1055" t="str">
            <v>ذخيره مزاياي پايان خدمت  كاركنان</v>
          </cell>
          <cell r="G1055" t="str">
            <v>300126</v>
          </cell>
          <cell r="H1055" t="str">
            <v>جهاني رحيم</v>
          </cell>
          <cell r="P1055" t="str">
            <v>180</v>
          </cell>
        </row>
        <row r="1056">
          <cell r="A1056">
            <v>1800</v>
          </cell>
          <cell r="B1056" t="str">
            <v>442002300139</v>
          </cell>
          <cell r="C1056" t="str">
            <v>442</v>
          </cell>
          <cell r="D1056" t="str">
            <v>442002</v>
          </cell>
          <cell r="E1056" t="str">
            <v>ذخيره مزاياي پايان خدمت كاركنان</v>
          </cell>
          <cell r="F1056" t="str">
            <v>ذخيره مزاياي پايان خدمت  كاركنان</v>
          </cell>
          <cell r="G1056" t="str">
            <v>300139</v>
          </cell>
          <cell r="H1056" t="str">
            <v>هادي قشلاق محمد</v>
          </cell>
          <cell r="P1056" t="str">
            <v>180</v>
          </cell>
        </row>
        <row r="1057">
          <cell r="A1057">
            <v>1800</v>
          </cell>
          <cell r="B1057" t="str">
            <v>442002300154</v>
          </cell>
          <cell r="C1057" t="str">
            <v>442</v>
          </cell>
          <cell r="D1057" t="str">
            <v>442002</v>
          </cell>
          <cell r="E1057" t="str">
            <v>ذخيره مزاياي پايان خدمت كاركنان</v>
          </cell>
          <cell r="F1057" t="str">
            <v>ذخيره مزاياي پايان خدمت  كاركنان</v>
          </cell>
          <cell r="G1057" t="str">
            <v>300154</v>
          </cell>
          <cell r="H1057" t="str">
            <v>زارعي ارزيل مصطفي</v>
          </cell>
          <cell r="P1057" t="str">
            <v>180</v>
          </cell>
        </row>
        <row r="1058">
          <cell r="A1058">
            <v>1800</v>
          </cell>
          <cell r="B1058" t="str">
            <v>442002300075</v>
          </cell>
          <cell r="C1058" t="str">
            <v>442</v>
          </cell>
          <cell r="D1058" t="str">
            <v>442002</v>
          </cell>
          <cell r="E1058" t="str">
            <v>ذخيره مزاياي پايان خدمت كاركنان</v>
          </cell>
          <cell r="F1058" t="str">
            <v>ذخيره مزاياي پايان خدمت  كاركنان</v>
          </cell>
          <cell r="G1058" t="str">
            <v>300075</v>
          </cell>
          <cell r="H1058" t="str">
            <v>نظامي سقين سرا يوسف</v>
          </cell>
          <cell r="P1058" t="str">
            <v>180</v>
          </cell>
        </row>
        <row r="1059">
          <cell r="A1059">
            <v>1800</v>
          </cell>
          <cell r="B1059" t="str">
            <v>442002300131</v>
          </cell>
          <cell r="C1059" t="str">
            <v>442</v>
          </cell>
          <cell r="D1059" t="str">
            <v>442002</v>
          </cell>
          <cell r="E1059" t="str">
            <v>ذخيره مزاياي پايان خدمت كاركنان</v>
          </cell>
          <cell r="F1059" t="str">
            <v>ذخيره مزاياي پايان خدمت  كاركنان</v>
          </cell>
          <cell r="G1059" t="str">
            <v>300131</v>
          </cell>
          <cell r="H1059" t="str">
            <v>شكوهي علي</v>
          </cell>
          <cell r="P1059" t="str">
            <v>180</v>
          </cell>
        </row>
        <row r="1060">
          <cell r="A1060">
            <v>1800</v>
          </cell>
          <cell r="B1060" t="str">
            <v>442002300162</v>
          </cell>
          <cell r="C1060" t="str">
            <v>442</v>
          </cell>
          <cell r="D1060" t="str">
            <v>442002</v>
          </cell>
          <cell r="E1060" t="str">
            <v>ذخيره مزاياي پايان خدمت كاركنان</v>
          </cell>
          <cell r="F1060" t="str">
            <v>ذخيره مزاياي پايان خدمت  كاركنان</v>
          </cell>
          <cell r="G1060" t="str">
            <v>300162</v>
          </cell>
          <cell r="H1060" t="str">
            <v>محمدي جابر</v>
          </cell>
          <cell r="P1060" t="str">
            <v>180</v>
          </cell>
        </row>
        <row r="1061">
          <cell r="A1061">
            <v>1800</v>
          </cell>
          <cell r="B1061" t="str">
            <v>442002300135</v>
          </cell>
          <cell r="C1061" t="str">
            <v>442</v>
          </cell>
          <cell r="D1061" t="str">
            <v>442002</v>
          </cell>
          <cell r="E1061" t="str">
            <v>ذخيره مزاياي پايان خدمت كاركنان</v>
          </cell>
          <cell r="F1061" t="str">
            <v>ذخيره مزاياي پايان خدمت  كاركنان</v>
          </cell>
          <cell r="G1061" t="str">
            <v>300135</v>
          </cell>
          <cell r="H1061" t="str">
            <v>سيفي ديزناب ابراهيم</v>
          </cell>
          <cell r="P1061" t="str">
            <v>180</v>
          </cell>
        </row>
        <row r="1062">
          <cell r="A1062">
            <v>1800</v>
          </cell>
          <cell r="B1062" t="str">
            <v>442002300130</v>
          </cell>
          <cell r="C1062" t="str">
            <v>442</v>
          </cell>
          <cell r="D1062" t="str">
            <v>442002</v>
          </cell>
          <cell r="E1062" t="str">
            <v>ذخيره مزاياي پايان خدمت كاركنان</v>
          </cell>
          <cell r="F1062" t="str">
            <v>ذخيره مزاياي پايان خدمت  كاركنان</v>
          </cell>
          <cell r="G1062" t="str">
            <v>300130</v>
          </cell>
          <cell r="H1062" t="str">
            <v>نوري علي</v>
          </cell>
          <cell r="P1062" t="str">
            <v>180</v>
          </cell>
        </row>
        <row r="1063">
          <cell r="A1063">
            <v>1800</v>
          </cell>
          <cell r="B1063" t="str">
            <v>442002300118</v>
          </cell>
          <cell r="C1063" t="str">
            <v>442</v>
          </cell>
          <cell r="D1063" t="str">
            <v>442002</v>
          </cell>
          <cell r="E1063" t="str">
            <v>ذخيره مزاياي پايان خدمت كاركنان</v>
          </cell>
          <cell r="F1063" t="str">
            <v>ذخيره مزاياي پايان خدمت  كاركنان</v>
          </cell>
          <cell r="G1063" t="str">
            <v>300118</v>
          </cell>
          <cell r="H1063" t="str">
            <v>جعفرزاده بهروز</v>
          </cell>
          <cell r="P1063" t="str">
            <v>180</v>
          </cell>
        </row>
        <row r="1064">
          <cell r="A1064">
            <v>1800</v>
          </cell>
          <cell r="B1064" t="str">
            <v>442002300056</v>
          </cell>
          <cell r="C1064" t="str">
            <v>442</v>
          </cell>
          <cell r="D1064" t="str">
            <v>442002</v>
          </cell>
          <cell r="E1064" t="str">
            <v>ذخيره مزاياي پايان خدمت كاركنان</v>
          </cell>
          <cell r="F1064" t="str">
            <v>ذخيره مزاياي پايان خدمت  كاركنان</v>
          </cell>
          <cell r="G1064" t="str">
            <v>300056</v>
          </cell>
          <cell r="H1064" t="str">
            <v>حسين زاده گورچين اكبر</v>
          </cell>
          <cell r="P1064" t="str">
            <v>180</v>
          </cell>
        </row>
        <row r="1065">
          <cell r="A1065">
            <v>1800</v>
          </cell>
          <cell r="B1065" t="str">
            <v>442002300149</v>
          </cell>
          <cell r="C1065" t="str">
            <v>442</v>
          </cell>
          <cell r="D1065" t="str">
            <v>442002</v>
          </cell>
          <cell r="E1065" t="str">
            <v>ذخيره مزاياي پايان خدمت كاركنان</v>
          </cell>
          <cell r="F1065" t="str">
            <v>ذخيره مزاياي پايان خدمت  كاركنان</v>
          </cell>
          <cell r="G1065" t="str">
            <v>300149</v>
          </cell>
          <cell r="H1065" t="str">
            <v>مردان پور دامن آباد خسرو</v>
          </cell>
          <cell r="P1065" t="str">
            <v>180</v>
          </cell>
        </row>
        <row r="1066">
          <cell r="A1066">
            <v>1800</v>
          </cell>
          <cell r="B1066" t="str">
            <v>442002300140</v>
          </cell>
          <cell r="C1066" t="str">
            <v>442</v>
          </cell>
          <cell r="D1066" t="str">
            <v>442002</v>
          </cell>
          <cell r="E1066" t="str">
            <v>ذخيره مزاياي پايان خدمت كاركنان</v>
          </cell>
          <cell r="F1066" t="str">
            <v>ذخيره مزاياي پايان خدمت  كاركنان</v>
          </cell>
          <cell r="G1066" t="str">
            <v>300140</v>
          </cell>
          <cell r="H1066" t="str">
            <v>بلالكه ناصر</v>
          </cell>
          <cell r="P1066" t="str">
            <v>180</v>
          </cell>
        </row>
        <row r="1067">
          <cell r="A1067">
            <v>1800</v>
          </cell>
          <cell r="B1067" t="str">
            <v>442002300155</v>
          </cell>
          <cell r="C1067" t="str">
            <v>442</v>
          </cell>
          <cell r="D1067" t="str">
            <v>442002</v>
          </cell>
          <cell r="E1067" t="str">
            <v>ذخيره مزاياي پايان خدمت كاركنان</v>
          </cell>
          <cell r="F1067" t="str">
            <v>ذخيره مزاياي پايان خدمت  كاركنان</v>
          </cell>
          <cell r="G1067" t="str">
            <v>300155</v>
          </cell>
          <cell r="H1067" t="str">
            <v>قليپور سفيداني حسين</v>
          </cell>
          <cell r="P1067" t="str">
            <v>180</v>
          </cell>
        </row>
        <row r="1068">
          <cell r="A1068">
            <v>1800</v>
          </cell>
          <cell r="B1068" t="str">
            <v>442002300157</v>
          </cell>
          <cell r="C1068" t="str">
            <v>442</v>
          </cell>
          <cell r="D1068" t="str">
            <v>442002</v>
          </cell>
          <cell r="E1068" t="str">
            <v>ذخيره مزاياي پايان خدمت كاركنان</v>
          </cell>
          <cell r="F1068" t="str">
            <v>ذخيره مزاياي پايان خدمت  كاركنان</v>
          </cell>
          <cell r="G1068" t="str">
            <v>300157</v>
          </cell>
          <cell r="H1068" t="str">
            <v>معصومي خدايار</v>
          </cell>
          <cell r="P1068" t="str">
            <v>180</v>
          </cell>
        </row>
        <row r="1069">
          <cell r="A1069">
            <v>1800</v>
          </cell>
          <cell r="B1069" t="str">
            <v>442002300151</v>
          </cell>
          <cell r="C1069" t="str">
            <v>442</v>
          </cell>
          <cell r="D1069" t="str">
            <v>442002</v>
          </cell>
          <cell r="E1069" t="str">
            <v>ذخيره مزاياي پايان خدمت كاركنان</v>
          </cell>
          <cell r="F1069" t="str">
            <v>ذخيره مزاياي پايان خدمت  كاركنان</v>
          </cell>
          <cell r="G1069" t="str">
            <v>300151</v>
          </cell>
          <cell r="H1069" t="str">
            <v>امجدي رحيم</v>
          </cell>
          <cell r="P1069" t="str">
            <v>180</v>
          </cell>
        </row>
        <row r="1070">
          <cell r="A1070">
            <v>1800</v>
          </cell>
          <cell r="B1070" t="str">
            <v>442002300125</v>
          </cell>
          <cell r="C1070" t="str">
            <v>442</v>
          </cell>
          <cell r="D1070" t="str">
            <v>442002</v>
          </cell>
          <cell r="E1070" t="str">
            <v>ذخيره مزاياي پايان خدمت كاركنان</v>
          </cell>
          <cell r="F1070" t="str">
            <v>ذخيره مزاياي پايان خدمت  كاركنان</v>
          </cell>
          <cell r="G1070" t="str">
            <v>300125</v>
          </cell>
          <cell r="H1070" t="str">
            <v>سلطاني حسين</v>
          </cell>
          <cell r="P1070" t="str">
            <v>180</v>
          </cell>
        </row>
        <row r="1071">
          <cell r="A1071">
            <v>1800</v>
          </cell>
          <cell r="B1071" t="str">
            <v>442002300084</v>
          </cell>
          <cell r="C1071" t="str">
            <v>442</v>
          </cell>
          <cell r="D1071" t="str">
            <v>442002</v>
          </cell>
          <cell r="E1071" t="str">
            <v>ذخيره مزاياي پايان خدمت كاركنان</v>
          </cell>
          <cell r="F1071" t="str">
            <v>ذخيره مزاياي پايان خدمت  كاركنان</v>
          </cell>
          <cell r="G1071" t="str">
            <v>300084</v>
          </cell>
          <cell r="H1071" t="str">
            <v>نوري حسين</v>
          </cell>
          <cell r="P1071" t="str">
            <v>180</v>
          </cell>
        </row>
        <row r="1072">
          <cell r="A1072">
            <v>1800</v>
          </cell>
          <cell r="B1072" t="str">
            <v>442002300128</v>
          </cell>
          <cell r="C1072" t="str">
            <v>442</v>
          </cell>
          <cell r="D1072" t="str">
            <v>442002</v>
          </cell>
          <cell r="E1072" t="str">
            <v>ذخيره مزاياي پايان خدمت كاركنان</v>
          </cell>
          <cell r="F1072" t="str">
            <v>ذخيره مزاياي پايان خدمت  كاركنان</v>
          </cell>
          <cell r="G1072" t="str">
            <v>300128</v>
          </cell>
          <cell r="H1072" t="str">
            <v>محمدباقري لاهوت كريم</v>
          </cell>
          <cell r="P1072" t="str">
            <v>180</v>
          </cell>
        </row>
        <row r="1073">
          <cell r="A1073">
            <v>1800</v>
          </cell>
          <cell r="B1073" t="str">
            <v>442002300143</v>
          </cell>
          <cell r="C1073" t="str">
            <v>442</v>
          </cell>
          <cell r="D1073" t="str">
            <v>442002</v>
          </cell>
          <cell r="E1073" t="str">
            <v>ذخيره مزاياي پايان خدمت كاركنان</v>
          </cell>
          <cell r="F1073" t="str">
            <v>ذخيره مزاياي پايان خدمت  كاركنان</v>
          </cell>
          <cell r="G1073" t="str">
            <v>300143</v>
          </cell>
          <cell r="H1073" t="str">
            <v>وفائي نهر مهدي</v>
          </cell>
          <cell r="P1073" t="str">
            <v>180</v>
          </cell>
        </row>
        <row r="1074">
          <cell r="A1074">
            <v>1800</v>
          </cell>
          <cell r="B1074" t="str">
            <v>442002300136</v>
          </cell>
          <cell r="C1074" t="str">
            <v>442</v>
          </cell>
          <cell r="D1074" t="str">
            <v>442002</v>
          </cell>
          <cell r="E1074" t="str">
            <v>ذخيره مزاياي پايان خدمت كاركنان</v>
          </cell>
          <cell r="F1074" t="str">
            <v>ذخيره مزاياي پايان خدمت  كاركنان</v>
          </cell>
          <cell r="G1074" t="str">
            <v>300136</v>
          </cell>
          <cell r="H1074" t="str">
            <v>تقي پور كهاني محمدرضا</v>
          </cell>
          <cell r="P1074" t="str">
            <v>180</v>
          </cell>
        </row>
        <row r="1075">
          <cell r="A1075">
            <v>1800</v>
          </cell>
          <cell r="B1075" t="str">
            <v>442002300147</v>
          </cell>
          <cell r="C1075" t="str">
            <v>442</v>
          </cell>
          <cell r="D1075" t="str">
            <v>442002</v>
          </cell>
          <cell r="E1075" t="str">
            <v>ذخيره مزاياي پايان خدمت كاركنان</v>
          </cell>
          <cell r="F1075" t="str">
            <v>ذخيره مزاياي پايان خدمت  كاركنان</v>
          </cell>
          <cell r="G1075" t="str">
            <v>300147</v>
          </cell>
          <cell r="H1075" t="str">
            <v>فرشباف عبهري يوسف</v>
          </cell>
          <cell r="P1075" t="str">
            <v>180</v>
          </cell>
        </row>
        <row r="1076">
          <cell r="A1076">
            <v>1800</v>
          </cell>
          <cell r="B1076" t="str">
            <v>442002300148</v>
          </cell>
          <cell r="C1076" t="str">
            <v>442</v>
          </cell>
          <cell r="D1076" t="str">
            <v>442002</v>
          </cell>
          <cell r="E1076" t="str">
            <v>ذخيره مزاياي پايان خدمت كاركنان</v>
          </cell>
          <cell r="F1076" t="str">
            <v>ذخيره مزاياي پايان خدمت  كاركنان</v>
          </cell>
          <cell r="G1076" t="str">
            <v>300148</v>
          </cell>
          <cell r="H1076" t="str">
            <v>شفيعي عنصرودي داريوش</v>
          </cell>
          <cell r="P1076" t="str">
            <v>180</v>
          </cell>
        </row>
        <row r="1077">
          <cell r="A1077">
            <v>1800</v>
          </cell>
          <cell r="B1077" t="str">
            <v>442002300110</v>
          </cell>
          <cell r="C1077" t="str">
            <v>442</v>
          </cell>
          <cell r="D1077" t="str">
            <v>442002</v>
          </cell>
          <cell r="E1077" t="str">
            <v>ذخيره مزاياي پايان خدمت كاركنان</v>
          </cell>
          <cell r="F1077" t="str">
            <v>ذخيره مزاياي پايان خدمت  كاركنان</v>
          </cell>
          <cell r="G1077" t="str">
            <v>300110</v>
          </cell>
          <cell r="H1077" t="str">
            <v>فروغي زهرا</v>
          </cell>
          <cell r="P1077" t="str">
            <v>180</v>
          </cell>
        </row>
        <row r="1078">
          <cell r="A1078">
            <v>1800</v>
          </cell>
          <cell r="B1078" t="str">
            <v>442002300124</v>
          </cell>
          <cell r="C1078" t="str">
            <v>442</v>
          </cell>
          <cell r="D1078" t="str">
            <v>442002</v>
          </cell>
          <cell r="E1078" t="str">
            <v>ذخيره مزاياي پايان خدمت كاركنان</v>
          </cell>
          <cell r="F1078" t="str">
            <v>ذخيره مزاياي پايان خدمت  كاركنان</v>
          </cell>
          <cell r="G1078" t="str">
            <v>300124</v>
          </cell>
          <cell r="H1078" t="str">
            <v>محب حق رحيم</v>
          </cell>
          <cell r="P1078" t="str">
            <v>180</v>
          </cell>
        </row>
        <row r="1079">
          <cell r="A1079">
            <v>1800</v>
          </cell>
          <cell r="B1079" t="str">
            <v>442002300160</v>
          </cell>
          <cell r="C1079" t="str">
            <v>442</v>
          </cell>
          <cell r="D1079" t="str">
            <v>442002</v>
          </cell>
          <cell r="E1079" t="str">
            <v>ذخيره مزاياي پايان خدمت كاركنان</v>
          </cell>
          <cell r="F1079" t="str">
            <v>ذخيره مزاياي پايان خدمت  كاركنان</v>
          </cell>
          <cell r="G1079" t="str">
            <v>300160</v>
          </cell>
          <cell r="H1079" t="str">
            <v>عالم وحيد</v>
          </cell>
          <cell r="P1079" t="str">
            <v>180</v>
          </cell>
        </row>
        <row r="1080">
          <cell r="A1080">
            <v>1800</v>
          </cell>
          <cell r="B1080" t="str">
            <v>442002300156</v>
          </cell>
          <cell r="C1080" t="str">
            <v>442</v>
          </cell>
          <cell r="D1080" t="str">
            <v>442002</v>
          </cell>
          <cell r="E1080" t="str">
            <v>ذخيره مزاياي پايان خدمت كاركنان</v>
          </cell>
          <cell r="F1080" t="str">
            <v>ذخيره مزاياي پايان خدمت  كاركنان</v>
          </cell>
          <cell r="G1080" t="str">
            <v>300156</v>
          </cell>
          <cell r="H1080" t="str">
            <v>حسينيان سيروس</v>
          </cell>
          <cell r="P1080" t="str">
            <v>180</v>
          </cell>
        </row>
        <row r="1081">
          <cell r="A1081">
            <v>1800</v>
          </cell>
          <cell r="B1081" t="str">
            <v>442002300119</v>
          </cell>
          <cell r="C1081" t="str">
            <v>442</v>
          </cell>
          <cell r="D1081" t="str">
            <v>442002</v>
          </cell>
          <cell r="E1081" t="str">
            <v>ذخيره مزاياي پايان خدمت كاركنان</v>
          </cell>
          <cell r="F1081" t="str">
            <v>ذخيره مزاياي پايان خدمت  كاركنان</v>
          </cell>
          <cell r="G1081" t="str">
            <v>300119</v>
          </cell>
          <cell r="H1081" t="str">
            <v>رستم پور مشكنبر حسن</v>
          </cell>
          <cell r="P1081" t="str">
            <v>180</v>
          </cell>
        </row>
        <row r="1082">
          <cell r="A1082">
            <v>1800</v>
          </cell>
          <cell r="B1082" t="str">
            <v>442002300158</v>
          </cell>
          <cell r="C1082" t="str">
            <v>442</v>
          </cell>
          <cell r="D1082" t="str">
            <v>442002</v>
          </cell>
          <cell r="E1082" t="str">
            <v>ذخيره مزاياي پايان خدمت كاركنان</v>
          </cell>
          <cell r="F1082" t="str">
            <v>ذخيره مزاياي پايان خدمت  كاركنان</v>
          </cell>
          <cell r="G1082" t="str">
            <v>300158</v>
          </cell>
          <cell r="H1082" t="str">
            <v>تقي پور متقيان نوبري رحيم</v>
          </cell>
          <cell r="P1082" t="str">
            <v>180</v>
          </cell>
        </row>
        <row r="1083">
          <cell r="A1083">
            <v>1800</v>
          </cell>
          <cell r="B1083" t="str">
            <v>442002300153</v>
          </cell>
          <cell r="C1083" t="str">
            <v>442</v>
          </cell>
          <cell r="D1083" t="str">
            <v>442002</v>
          </cell>
          <cell r="E1083" t="str">
            <v>ذخيره مزاياي پايان خدمت كاركنان</v>
          </cell>
          <cell r="F1083" t="str">
            <v>ذخيره مزاياي پايان خدمت  كاركنان</v>
          </cell>
          <cell r="G1083" t="str">
            <v>300153</v>
          </cell>
          <cell r="H1083" t="str">
            <v>محمدپور مهدوي احمدرضا</v>
          </cell>
          <cell r="P1083" t="str">
            <v>180</v>
          </cell>
        </row>
        <row r="1084">
          <cell r="A1084">
            <v>1800</v>
          </cell>
          <cell r="B1084" t="str">
            <v>442002300096</v>
          </cell>
          <cell r="C1084" t="str">
            <v>442</v>
          </cell>
          <cell r="D1084" t="str">
            <v>442002</v>
          </cell>
          <cell r="E1084" t="str">
            <v>ذخيره مزاياي پايان خدمت كاركنان</v>
          </cell>
          <cell r="F1084" t="str">
            <v>ذخيره مزاياي پايان خدمت  كاركنان</v>
          </cell>
          <cell r="G1084" t="str">
            <v>300096</v>
          </cell>
          <cell r="H1084" t="str">
            <v>امتحاني علي اكبر</v>
          </cell>
          <cell r="P1084" t="str">
            <v>180</v>
          </cell>
        </row>
        <row r="1085">
          <cell r="A1085">
            <v>1800</v>
          </cell>
          <cell r="B1085" t="str">
            <v>442002300137</v>
          </cell>
          <cell r="C1085" t="str">
            <v>442</v>
          </cell>
          <cell r="D1085" t="str">
            <v>442002</v>
          </cell>
          <cell r="E1085" t="str">
            <v>ذخيره مزاياي پايان خدمت كاركنان</v>
          </cell>
          <cell r="F1085" t="str">
            <v>ذخيره مزاياي پايان خدمت  كاركنان</v>
          </cell>
          <cell r="G1085" t="str">
            <v>300137</v>
          </cell>
          <cell r="H1085" t="str">
            <v>ستاري ميرهاشم</v>
          </cell>
          <cell r="P1085" t="str">
            <v>180</v>
          </cell>
        </row>
        <row r="1086">
          <cell r="A1086">
            <v>1800</v>
          </cell>
          <cell r="B1086" t="str">
            <v>442002300083</v>
          </cell>
          <cell r="C1086" t="str">
            <v>442</v>
          </cell>
          <cell r="D1086" t="str">
            <v>442002</v>
          </cell>
          <cell r="E1086" t="str">
            <v>ذخيره مزاياي پايان خدمت كاركنان</v>
          </cell>
          <cell r="F1086" t="str">
            <v>ذخيره مزاياي پايان خدمت  كاركنان</v>
          </cell>
          <cell r="G1086" t="str">
            <v>300083</v>
          </cell>
          <cell r="H1086" t="str">
            <v>ميرزالو جواد</v>
          </cell>
          <cell r="P1086" t="str">
            <v>180</v>
          </cell>
        </row>
        <row r="1087">
          <cell r="A1087">
            <v>1800</v>
          </cell>
          <cell r="B1087" t="str">
            <v>442002300163</v>
          </cell>
          <cell r="C1087" t="str">
            <v>442</v>
          </cell>
          <cell r="D1087" t="str">
            <v>442002</v>
          </cell>
          <cell r="E1087" t="str">
            <v>ذخيره مزاياي پايان خدمت كاركنان</v>
          </cell>
          <cell r="F1087" t="str">
            <v>ذخيره مزاياي پايان خدمت  كاركنان</v>
          </cell>
          <cell r="G1087" t="str">
            <v>300163</v>
          </cell>
          <cell r="H1087" t="str">
            <v>روشناس شهرام</v>
          </cell>
          <cell r="P1087" t="str">
            <v>180</v>
          </cell>
        </row>
        <row r="1088">
          <cell r="A1088">
            <v>1800</v>
          </cell>
          <cell r="B1088" t="str">
            <v>442002300165</v>
          </cell>
          <cell r="C1088" t="str">
            <v>442</v>
          </cell>
          <cell r="D1088" t="str">
            <v>442002</v>
          </cell>
          <cell r="E1088" t="str">
            <v>ذخيره مزاياي پايان خدمت كاركنان</v>
          </cell>
          <cell r="F1088" t="str">
            <v>ذخيره مزاياي پايان خدمت  كاركنان</v>
          </cell>
          <cell r="G1088" t="str">
            <v>300165</v>
          </cell>
          <cell r="H1088" t="str">
            <v>تهم بهنام</v>
          </cell>
          <cell r="P1088" t="str">
            <v>180</v>
          </cell>
        </row>
        <row r="1089">
          <cell r="A1089">
            <v>1800</v>
          </cell>
          <cell r="B1089" t="str">
            <v>442002300048</v>
          </cell>
          <cell r="C1089" t="str">
            <v>442</v>
          </cell>
          <cell r="D1089" t="str">
            <v>442002</v>
          </cell>
          <cell r="E1089" t="str">
            <v>ذخيره مزاياي پايان خدمت كاركنان</v>
          </cell>
          <cell r="F1089" t="str">
            <v>ذخيره مزاياي پايان خدمت  كاركنان</v>
          </cell>
          <cell r="G1089" t="str">
            <v>300048</v>
          </cell>
          <cell r="H1089" t="str">
            <v>ممي پور بارنجي سعيد</v>
          </cell>
          <cell r="P1089" t="str">
            <v>180</v>
          </cell>
        </row>
        <row r="1090">
          <cell r="A1090">
            <v>1800</v>
          </cell>
          <cell r="B1090" t="str">
            <v>442002300202</v>
          </cell>
          <cell r="C1090" t="str">
            <v>442</v>
          </cell>
          <cell r="D1090" t="str">
            <v>442002</v>
          </cell>
          <cell r="E1090" t="str">
            <v>ذخيره مزاياي پايان خدمت كاركنان</v>
          </cell>
          <cell r="F1090" t="str">
            <v>ذخيره مزاياي پايان خدمت  كاركنان</v>
          </cell>
          <cell r="G1090" t="str">
            <v>300202</v>
          </cell>
          <cell r="H1090" t="str">
            <v>لك جواد</v>
          </cell>
          <cell r="P1090" t="str">
            <v>180</v>
          </cell>
        </row>
        <row r="1091">
          <cell r="A1091">
            <v>1800</v>
          </cell>
          <cell r="B1091" t="str">
            <v>442002300067</v>
          </cell>
          <cell r="C1091" t="str">
            <v>442</v>
          </cell>
          <cell r="D1091" t="str">
            <v>442002</v>
          </cell>
          <cell r="E1091" t="str">
            <v>ذخيره مزاياي پايان خدمت كاركنان</v>
          </cell>
          <cell r="F1091" t="str">
            <v>ذخيره مزاياي پايان خدمت  كاركنان</v>
          </cell>
          <cell r="G1091" t="str">
            <v>300067</v>
          </cell>
          <cell r="H1091" t="str">
            <v>صباغي جديد حسن</v>
          </cell>
          <cell r="P1091" t="str">
            <v>180</v>
          </cell>
        </row>
        <row r="1092">
          <cell r="A1092">
            <v>1800</v>
          </cell>
          <cell r="B1092" t="str">
            <v>442002300172</v>
          </cell>
          <cell r="C1092" t="str">
            <v>442</v>
          </cell>
          <cell r="D1092" t="str">
            <v>442002</v>
          </cell>
          <cell r="E1092" t="str">
            <v>ذخيره مزاياي پايان خدمت كاركنان</v>
          </cell>
          <cell r="F1092" t="str">
            <v>ذخيره مزاياي پايان خدمت  كاركنان</v>
          </cell>
          <cell r="G1092" t="str">
            <v>300172</v>
          </cell>
          <cell r="H1092" t="str">
            <v>عليزاد پورسعيدي حامد</v>
          </cell>
          <cell r="P1092" t="str">
            <v>180</v>
          </cell>
        </row>
        <row r="1093">
          <cell r="A1093">
            <v>1800</v>
          </cell>
          <cell r="B1093" t="str">
            <v>442002300171</v>
          </cell>
          <cell r="C1093" t="str">
            <v>442</v>
          </cell>
          <cell r="D1093" t="str">
            <v>442002</v>
          </cell>
          <cell r="E1093" t="str">
            <v>ذخيره مزاياي پايان خدمت كاركنان</v>
          </cell>
          <cell r="F1093" t="str">
            <v>ذخيره مزاياي پايان خدمت  كاركنان</v>
          </cell>
          <cell r="G1093" t="str">
            <v>300171</v>
          </cell>
          <cell r="H1093" t="str">
            <v>اميرحقيان سعيد</v>
          </cell>
          <cell r="P1093" t="str">
            <v>180</v>
          </cell>
        </row>
        <row r="1094">
          <cell r="A1094">
            <v>1800</v>
          </cell>
          <cell r="B1094" t="str">
            <v>442002300170</v>
          </cell>
          <cell r="C1094" t="str">
            <v>442</v>
          </cell>
          <cell r="D1094" t="str">
            <v>442002</v>
          </cell>
          <cell r="E1094" t="str">
            <v>ذخيره مزاياي پايان خدمت كاركنان</v>
          </cell>
          <cell r="F1094" t="str">
            <v>ذخيره مزاياي پايان خدمت  كاركنان</v>
          </cell>
          <cell r="G1094" t="str">
            <v>300170</v>
          </cell>
          <cell r="H1094" t="str">
            <v>فتحي سياوش</v>
          </cell>
          <cell r="P1094" t="str">
            <v>180</v>
          </cell>
        </row>
        <row r="1095">
          <cell r="A1095">
            <v>1800</v>
          </cell>
          <cell r="B1095" t="str">
            <v>442002300168</v>
          </cell>
          <cell r="C1095" t="str">
            <v>442</v>
          </cell>
          <cell r="D1095" t="str">
            <v>442002</v>
          </cell>
          <cell r="E1095" t="str">
            <v>ذخيره مزاياي پايان خدمت كاركنان</v>
          </cell>
          <cell r="F1095" t="str">
            <v>ذخيره مزاياي پايان خدمت  كاركنان</v>
          </cell>
          <cell r="G1095" t="str">
            <v>300168</v>
          </cell>
          <cell r="H1095" t="str">
            <v>بابكان ياشار</v>
          </cell>
          <cell r="P1095" t="str">
            <v>180</v>
          </cell>
        </row>
        <row r="1096">
          <cell r="A1096">
            <v>1800</v>
          </cell>
          <cell r="B1096" t="str">
            <v>442002300169</v>
          </cell>
          <cell r="C1096" t="str">
            <v>442</v>
          </cell>
          <cell r="D1096" t="str">
            <v>442002</v>
          </cell>
          <cell r="E1096" t="str">
            <v>ذخيره مزاياي پايان خدمت كاركنان</v>
          </cell>
          <cell r="F1096" t="str">
            <v>ذخيره مزاياي پايان خدمت  كاركنان</v>
          </cell>
          <cell r="G1096" t="str">
            <v>300169</v>
          </cell>
          <cell r="H1096" t="str">
            <v>منظر خسروشاهي اميرعلي</v>
          </cell>
          <cell r="P1096" t="str">
            <v>180</v>
          </cell>
        </row>
        <row r="1097">
          <cell r="A1097">
            <v>1800</v>
          </cell>
          <cell r="B1097" t="str">
            <v>442002300144</v>
          </cell>
          <cell r="C1097" t="str">
            <v>442</v>
          </cell>
          <cell r="D1097" t="str">
            <v>442002</v>
          </cell>
          <cell r="E1097" t="str">
            <v>ذخيره مزاياي پايان خدمت كاركنان</v>
          </cell>
          <cell r="F1097" t="str">
            <v>ذخيره مزاياي پايان خدمت  كاركنان</v>
          </cell>
          <cell r="G1097" t="str">
            <v>300144</v>
          </cell>
          <cell r="H1097" t="str">
            <v>آقائي كومله نادر</v>
          </cell>
          <cell r="P1097" t="str">
            <v>180</v>
          </cell>
        </row>
        <row r="1098">
          <cell r="A1098">
            <v>1800</v>
          </cell>
          <cell r="B1098" t="str">
            <v>442002300173</v>
          </cell>
          <cell r="C1098" t="str">
            <v>442</v>
          </cell>
          <cell r="D1098" t="str">
            <v>442002</v>
          </cell>
          <cell r="E1098" t="str">
            <v>ذخيره مزاياي پايان خدمت كاركنان</v>
          </cell>
          <cell r="F1098" t="str">
            <v>ذخيره مزاياي پايان خدمت  كاركنان</v>
          </cell>
          <cell r="G1098" t="str">
            <v>300173</v>
          </cell>
          <cell r="H1098" t="str">
            <v>قنبري اهري محمدرضا</v>
          </cell>
          <cell r="P1098" t="str">
            <v>180</v>
          </cell>
        </row>
        <row r="1099">
          <cell r="A1099">
            <v>1800</v>
          </cell>
          <cell r="B1099" t="str">
            <v>442002300174</v>
          </cell>
          <cell r="C1099" t="str">
            <v>442</v>
          </cell>
          <cell r="D1099" t="str">
            <v>442002</v>
          </cell>
          <cell r="E1099" t="str">
            <v>ذخيره مزاياي پايان خدمت كاركنان</v>
          </cell>
          <cell r="F1099" t="str">
            <v>ذخيره مزاياي پايان خدمت  كاركنان</v>
          </cell>
          <cell r="G1099" t="str">
            <v>300174</v>
          </cell>
          <cell r="H1099" t="str">
            <v>سراجي عنصرودي محمد</v>
          </cell>
          <cell r="P1099" t="str">
            <v>180</v>
          </cell>
        </row>
        <row r="1100">
          <cell r="A1100">
            <v>1800</v>
          </cell>
          <cell r="B1100" t="str">
            <v>442002300213</v>
          </cell>
          <cell r="C1100" t="str">
            <v>442</v>
          </cell>
          <cell r="D1100" t="str">
            <v>442002</v>
          </cell>
          <cell r="E1100" t="str">
            <v>ذخيره مزاياي پايان خدمت كاركنان</v>
          </cell>
          <cell r="F1100" t="str">
            <v>ذخيره مزاياي پايان خدمت  كاركنان</v>
          </cell>
          <cell r="G1100" t="str">
            <v>300213</v>
          </cell>
          <cell r="H1100" t="str">
            <v>وطني رضا</v>
          </cell>
          <cell r="P1100" t="str">
            <v>180</v>
          </cell>
        </row>
        <row r="1101">
          <cell r="A1101">
            <v>1800</v>
          </cell>
          <cell r="B1101" t="str">
            <v>442002300208</v>
          </cell>
          <cell r="C1101" t="str">
            <v>442</v>
          </cell>
          <cell r="D1101" t="str">
            <v>442002</v>
          </cell>
          <cell r="E1101" t="str">
            <v>ذخيره مزاياي پايان خدمت كاركنان</v>
          </cell>
          <cell r="F1101" t="str">
            <v>ذخيره مزاياي پايان خدمت  كاركنان</v>
          </cell>
          <cell r="G1101" t="str">
            <v>300208</v>
          </cell>
          <cell r="H1101" t="str">
            <v>جعفرزاده رسول</v>
          </cell>
          <cell r="P1101" t="str">
            <v>180</v>
          </cell>
        </row>
        <row r="1102">
          <cell r="A1102">
            <v>1800</v>
          </cell>
          <cell r="B1102" t="str">
            <v>442002300182</v>
          </cell>
          <cell r="C1102" t="str">
            <v>442</v>
          </cell>
          <cell r="D1102" t="str">
            <v>442002</v>
          </cell>
          <cell r="E1102" t="str">
            <v>ذخيره مزاياي پايان خدمت كاركنان</v>
          </cell>
          <cell r="F1102" t="str">
            <v>ذخيره مزاياي پايان خدمت  كاركنان</v>
          </cell>
          <cell r="G1102" t="str">
            <v>300182</v>
          </cell>
          <cell r="H1102" t="str">
            <v>اصلاني مقدم علي</v>
          </cell>
          <cell r="P1102" t="str">
            <v>180</v>
          </cell>
        </row>
        <row r="1103">
          <cell r="A1103">
            <v>1800</v>
          </cell>
          <cell r="B1103" t="str">
            <v>442002300218</v>
          </cell>
          <cell r="C1103" t="str">
            <v>442</v>
          </cell>
          <cell r="D1103" t="str">
            <v>442002</v>
          </cell>
          <cell r="E1103" t="str">
            <v>ذخيره مزاياي پايان خدمت كاركنان</v>
          </cell>
          <cell r="F1103" t="str">
            <v>ذخيره مزاياي پايان خدمت  كاركنان</v>
          </cell>
          <cell r="G1103" t="str">
            <v>300218</v>
          </cell>
          <cell r="H1103" t="str">
            <v>يحيي پور داخل مرتضي</v>
          </cell>
          <cell r="P1103" t="str">
            <v>180</v>
          </cell>
        </row>
        <row r="1104">
          <cell r="A1104">
            <v>1800</v>
          </cell>
          <cell r="B1104" t="str">
            <v>442002300181</v>
          </cell>
          <cell r="C1104" t="str">
            <v>442</v>
          </cell>
          <cell r="D1104" t="str">
            <v>442002</v>
          </cell>
          <cell r="E1104" t="str">
            <v>ذخيره مزاياي پايان خدمت كاركنان</v>
          </cell>
          <cell r="F1104" t="str">
            <v>ذخيره مزاياي پايان خدمت  كاركنان</v>
          </cell>
          <cell r="G1104" t="str">
            <v>300181</v>
          </cell>
          <cell r="H1104" t="str">
            <v>وظيفه واثق مهدي</v>
          </cell>
          <cell r="P1104" t="str">
            <v>180</v>
          </cell>
        </row>
        <row r="1105">
          <cell r="A1105">
            <v>1800</v>
          </cell>
          <cell r="B1105" t="str">
            <v>442002300176</v>
          </cell>
          <cell r="C1105" t="str">
            <v>442</v>
          </cell>
          <cell r="D1105" t="str">
            <v>442002</v>
          </cell>
          <cell r="E1105" t="str">
            <v>ذخيره مزاياي پايان خدمت كاركنان</v>
          </cell>
          <cell r="F1105" t="str">
            <v>ذخيره مزاياي پايان خدمت  كاركنان</v>
          </cell>
          <cell r="G1105" t="str">
            <v>300176</v>
          </cell>
          <cell r="H1105" t="str">
            <v>قليپور قراجه بهروز</v>
          </cell>
          <cell r="P1105" t="str">
            <v>180</v>
          </cell>
        </row>
        <row r="1106">
          <cell r="A1106">
            <v>1800</v>
          </cell>
          <cell r="B1106" t="str">
            <v>442002300183</v>
          </cell>
          <cell r="C1106" t="str">
            <v>442</v>
          </cell>
          <cell r="D1106" t="str">
            <v>442002</v>
          </cell>
          <cell r="E1106" t="str">
            <v>ذخيره مزاياي پايان خدمت كاركنان</v>
          </cell>
          <cell r="F1106" t="str">
            <v>ذخيره مزاياي پايان خدمت  كاركنان</v>
          </cell>
          <cell r="G1106" t="str">
            <v>300183</v>
          </cell>
          <cell r="H1106" t="str">
            <v>سليماني رضا</v>
          </cell>
          <cell r="P1106" t="str">
            <v>180</v>
          </cell>
        </row>
        <row r="1107">
          <cell r="A1107">
            <v>1800</v>
          </cell>
          <cell r="B1107" t="str">
            <v>442002300187</v>
          </cell>
          <cell r="C1107" t="str">
            <v>442</v>
          </cell>
          <cell r="D1107" t="str">
            <v>442002</v>
          </cell>
          <cell r="E1107" t="str">
            <v>ذخيره مزاياي پايان خدمت كاركنان</v>
          </cell>
          <cell r="F1107" t="str">
            <v>ذخيره مزاياي پايان خدمت  كاركنان</v>
          </cell>
          <cell r="G1107" t="str">
            <v>300187</v>
          </cell>
          <cell r="H1107" t="str">
            <v>حاجي حيدري ممقاني مهدي</v>
          </cell>
          <cell r="P1107" t="str">
            <v>180</v>
          </cell>
        </row>
        <row r="1108">
          <cell r="A1108">
            <v>1800</v>
          </cell>
          <cell r="B1108" t="str">
            <v>442002300177</v>
          </cell>
          <cell r="C1108" t="str">
            <v>442</v>
          </cell>
          <cell r="D1108" t="str">
            <v>442002</v>
          </cell>
          <cell r="E1108" t="str">
            <v>ذخيره مزاياي پايان خدمت كاركنان</v>
          </cell>
          <cell r="F1108" t="str">
            <v>ذخيره مزاياي پايان خدمت  كاركنان</v>
          </cell>
          <cell r="G1108" t="str">
            <v>300177</v>
          </cell>
          <cell r="H1108" t="str">
            <v>كاظم پور احمد</v>
          </cell>
          <cell r="P1108" t="str">
            <v>180</v>
          </cell>
        </row>
        <row r="1109">
          <cell r="A1109">
            <v>1800</v>
          </cell>
          <cell r="B1109" t="str">
            <v>442002300196</v>
          </cell>
          <cell r="C1109" t="str">
            <v>442</v>
          </cell>
          <cell r="D1109" t="str">
            <v>442002</v>
          </cell>
          <cell r="E1109" t="str">
            <v>ذخيره مزاياي پايان خدمت كاركنان</v>
          </cell>
          <cell r="F1109" t="str">
            <v>ذخيره مزاياي پايان خدمت  كاركنان</v>
          </cell>
          <cell r="G1109" t="str">
            <v>300196</v>
          </cell>
          <cell r="H1109" t="str">
            <v>حسيني سيد جواد</v>
          </cell>
          <cell r="P1109" t="str">
            <v>180</v>
          </cell>
        </row>
        <row r="1110">
          <cell r="A1110">
            <v>1800</v>
          </cell>
          <cell r="B1110" t="str">
            <v>442002300007</v>
          </cell>
          <cell r="C1110" t="str">
            <v>442</v>
          </cell>
          <cell r="D1110" t="str">
            <v>442002</v>
          </cell>
          <cell r="E1110" t="str">
            <v>ذخيره مزاياي پايان خدمت كاركنان</v>
          </cell>
          <cell r="F1110" t="str">
            <v>ذخيره مزاياي پايان خدمت  كاركنان</v>
          </cell>
          <cell r="G1110" t="str">
            <v>300007</v>
          </cell>
          <cell r="H1110" t="str">
            <v>عبدالهي خليل</v>
          </cell>
          <cell r="P1110" t="str">
            <v>180</v>
          </cell>
        </row>
        <row r="1111">
          <cell r="A1111">
            <v>1800</v>
          </cell>
          <cell r="B1111" t="str">
            <v>442002300159</v>
          </cell>
          <cell r="C1111" t="str">
            <v>442</v>
          </cell>
          <cell r="D1111" t="str">
            <v>442002</v>
          </cell>
          <cell r="E1111" t="str">
            <v>ذخيره مزاياي پايان خدمت كاركنان</v>
          </cell>
          <cell r="F1111" t="str">
            <v>ذخيره مزاياي پايان خدمت  كاركنان</v>
          </cell>
          <cell r="G1111" t="str">
            <v>300159</v>
          </cell>
          <cell r="H1111" t="str">
            <v>شيرزاده اكبر</v>
          </cell>
          <cell r="P1111" t="str">
            <v>180</v>
          </cell>
        </row>
        <row r="1112">
          <cell r="A1112">
            <v>1800</v>
          </cell>
          <cell r="B1112" t="str">
            <v>442002300234</v>
          </cell>
          <cell r="C1112" t="str">
            <v>442</v>
          </cell>
          <cell r="D1112" t="str">
            <v>442002</v>
          </cell>
          <cell r="E1112" t="str">
            <v>ذخيره مزاياي پايان خدمت كاركنان</v>
          </cell>
          <cell r="F1112" t="str">
            <v>ذخيره مزاياي پايان خدمت  كاركنان</v>
          </cell>
          <cell r="G1112" t="str">
            <v>300234</v>
          </cell>
          <cell r="H1112" t="str">
            <v>عبداله ميرشكارلو عليرضا</v>
          </cell>
          <cell r="P1112" t="str">
            <v>180</v>
          </cell>
        </row>
        <row r="1113">
          <cell r="A1113">
            <v>1800</v>
          </cell>
          <cell r="B1113" t="str">
            <v>442002300200</v>
          </cell>
          <cell r="C1113" t="str">
            <v>442</v>
          </cell>
          <cell r="D1113" t="str">
            <v>442002</v>
          </cell>
          <cell r="E1113" t="str">
            <v>ذخيره مزاياي پايان خدمت كاركنان</v>
          </cell>
          <cell r="F1113" t="str">
            <v>ذخيره مزاياي پايان خدمت  كاركنان</v>
          </cell>
          <cell r="G1113" t="str">
            <v>300200</v>
          </cell>
          <cell r="H1113" t="str">
            <v>محمد كريمي حامد</v>
          </cell>
          <cell r="P1113" t="str">
            <v>180</v>
          </cell>
        </row>
        <row r="1114">
          <cell r="A1114">
            <v>1800</v>
          </cell>
          <cell r="B1114" t="str">
            <v>442002300263</v>
          </cell>
          <cell r="C1114" t="str">
            <v>442</v>
          </cell>
          <cell r="D1114" t="str">
            <v>442002</v>
          </cell>
          <cell r="E1114" t="str">
            <v>ذخيره مزاياي پايان خدمت كاركنان</v>
          </cell>
          <cell r="F1114" t="str">
            <v>ذخيره مزاياي پايان خدمت  كاركنان</v>
          </cell>
          <cell r="G1114" t="str">
            <v>300263</v>
          </cell>
          <cell r="H1114" t="str">
            <v>خدائي محمودي رضا</v>
          </cell>
          <cell r="P1114" t="str">
            <v>180</v>
          </cell>
        </row>
        <row r="1115">
          <cell r="A1115">
            <v>1800</v>
          </cell>
          <cell r="B1115" t="str">
            <v>442002300001</v>
          </cell>
          <cell r="C1115" t="str">
            <v>442</v>
          </cell>
          <cell r="D1115" t="str">
            <v>442002</v>
          </cell>
          <cell r="E1115" t="str">
            <v>ذخيره مزاياي پايان خدمت كاركنان</v>
          </cell>
          <cell r="F1115" t="str">
            <v>ذخيره مزاياي پايان خدمت  كاركنان</v>
          </cell>
          <cell r="G1115" t="str">
            <v>300001</v>
          </cell>
          <cell r="H1115" t="str">
            <v>فتاحي رسول</v>
          </cell>
          <cell r="P1115" t="str">
            <v>180</v>
          </cell>
        </row>
        <row r="1116">
          <cell r="A1116">
            <v>1800</v>
          </cell>
          <cell r="B1116" t="str">
            <v>442002300274</v>
          </cell>
          <cell r="C1116" t="str">
            <v>442</v>
          </cell>
          <cell r="D1116" t="str">
            <v>442002</v>
          </cell>
          <cell r="E1116" t="str">
            <v>ذخيره مزاياي پايان خدمت كاركنان</v>
          </cell>
          <cell r="F1116" t="str">
            <v>ذخيره مزاياي پايان خدمت  كاركنان</v>
          </cell>
          <cell r="G1116" t="str">
            <v>300274</v>
          </cell>
          <cell r="H1116" t="str">
            <v>مومني ميرمسعود</v>
          </cell>
          <cell r="P1116" t="str">
            <v>180</v>
          </cell>
        </row>
        <row r="1117">
          <cell r="A1117">
            <v>1800</v>
          </cell>
          <cell r="B1117" t="str">
            <v>442002300264</v>
          </cell>
          <cell r="C1117" t="str">
            <v>442</v>
          </cell>
          <cell r="D1117" t="str">
            <v>442002</v>
          </cell>
          <cell r="E1117" t="str">
            <v>ذخيره مزاياي پايان خدمت كاركنان</v>
          </cell>
          <cell r="F1117" t="str">
            <v>ذخيره مزاياي پايان خدمت  كاركنان</v>
          </cell>
          <cell r="G1117" t="str">
            <v>300264</v>
          </cell>
          <cell r="H1117" t="str">
            <v>جليل پور صابرجوي حسين</v>
          </cell>
          <cell r="P1117" t="str">
            <v>180</v>
          </cell>
        </row>
        <row r="1118">
          <cell r="A1118">
            <v>1800</v>
          </cell>
          <cell r="B1118" t="str">
            <v>442002300198</v>
          </cell>
          <cell r="C1118" t="str">
            <v>442</v>
          </cell>
          <cell r="D1118" t="str">
            <v>442002</v>
          </cell>
          <cell r="E1118" t="str">
            <v>ذخيره مزاياي پايان خدمت كاركنان</v>
          </cell>
          <cell r="F1118" t="str">
            <v>ذخيره مزاياي پايان خدمت  كاركنان</v>
          </cell>
          <cell r="G1118" t="str">
            <v>300198</v>
          </cell>
          <cell r="H1118" t="str">
            <v>ميرزائي شكور</v>
          </cell>
          <cell r="P1118" t="str">
            <v>180</v>
          </cell>
        </row>
        <row r="1119">
          <cell r="A1119">
            <v>1800</v>
          </cell>
          <cell r="B1119" t="str">
            <v>442002300206</v>
          </cell>
          <cell r="C1119" t="str">
            <v>442</v>
          </cell>
          <cell r="D1119" t="str">
            <v>442002</v>
          </cell>
          <cell r="E1119" t="str">
            <v>ذخيره مزاياي پايان خدمت كاركنان</v>
          </cell>
          <cell r="F1119" t="str">
            <v>ذخيره مزاياي پايان خدمت  كاركنان</v>
          </cell>
          <cell r="G1119" t="str">
            <v>300206</v>
          </cell>
          <cell r="H1119" t="str">
            <v>كامران هزه بران محمدرضا</v>
          </cell>
          <cell r="P1119" t="str">
            <v>180</v>
          </cell>
        </row>
        <row r="1120">
          <cell r="A1120">
            <v>1800</v>
          </cell>
          <cell r="B1120" t="str">
            <v>442002300204</v>
          </cell>
          <cell r="C1120" t="str">
            <v>442</v>
          </cell>
          <cell r="D1120" t="str">
            <v>442002</v>
          </cell>
          <cell r="E1120" t="str">
            <v>ذخيره مزاياي پايان خدمت كاركنان</v>
          </cell>
          <cell r="F1120" t="str">
            <v>ذخيره مزاياي پايان خدمت  كاركنان</v>
          </cell>
          <cell r="G1120" t="str">
            <v>300204</v>
          </cell>
          <cell r="H1120" t="str">
            <v>قازانچائي جواد</v>
          </cell>
          <cell r="P1120" t="str">
            <v>180</v>
          </cell>
        </row>
        <row r="1121">
          <cell r="A1121">
            <v>1800</v>
          </cell>
          <cell r="B1121" t="str">
            <v>442002300189</v>
          </cell>
          <cell r="C1121" t="str">
            <v>442</v>
          </cell>
          <cell r="D1121" t="str">
            <v>442002</v>
          </cell>
          <cell r="E1121" t="str">
            <v>ذخيره مزاياي پايان خدمت كاركنان</v>
          </cell>
          <cell r="F1121" t="str">
            <v>ذخيره مزاياي پايان خدمت  كاركنان</v>
          </cell>
          <cell r="G1121" t="str">
            <v>300189</v>
          </cell>
          <cell r="H1121" t="str">
            <v>داناي يوسف</v>
          </cell>
          <cell r="P1121" t="str">
            <v>180</v>
          </cell>
        </row>
        <row r="1122">
          <cell r="A1122">
            <v>1800</v>
          </cell>
          <cell r="B1122" t="str">
            <v>442002300195</v>
          </cell>
          <cell r="C1122" t="str">
            <v>442</v>
          </cell>
          <cell r="D1122" t="str">
            <v>442002</v>
          </cell>
          <cell r="E1122" t="str">
            <v>ذخيره مزاياي پايان خدمت كاركنان</v>
          </cell>
          <cell r="F1122" t="str">
            <v>ذخيره مزاياي پايان خدمت  كاركنان</v>
          </cell>
          <cell r="G1122" t="str">
            <v>300195</v>
          </cell>
          <cell r="H1122" t="str">
            <v>حريري كهنموئي علي</v>
          </cell>
          <cell r="P1122" t="str">
            <v>180</v>
          </cell>
        </row>
        <row r="1123">
          <cell r="A1123">
            <v>1800</v>
          </cell>
          <cell r="B1123" t="str">
            <v>442002300247</v>
          </cell>
          <cell r="C1123" t="str">
            <v>442</v>
          </cell>
          <cell r="D1123" t="str">
            <v>442002</v>
          </cell>
          <cell r="E1123" t="str">
            <v>ذخيره مزاياي پايان خدمت كاركنان</v>
          </cell>
          <cell r="F1123" t="str">
            <v>ذخيره مزاياي پايان خدمت  كاركنان</v>
          </cell>
          <cell r="G1123" t="str">
            <v>300247</v>
          </cell>
          <cell r="H1123" t="str">
            <v>حسن زاده علي بيك كندي مطلب</v>
          </cell>
          <cell r="P1123" t="str">
            <v>180</v>
          </cell>
        </row>
        <row r="1124">
          <cell r="A1124">
            <v>1800</v>
          </cell>
          <cell r="B1124" t="str">
            <v>442002300220</v>
          </cell>
          <cell r="C1124" t="str">
            <v>442</v>
          </cell>
          <cell r="D1124" t="str">
            <v>442002</v>
          </cell>
          <cell r="E1124" t="str">
            <v>ذخيره مزاياي پايان خدمت كاركنان</v>
          </cell>
          <cell r="F1124" t="str">
            <v>ذخيره مزاياي پايان خدمت  كاركنان</v>
          </cell>
          <cell r="G1124" t="str">
            <v>300220</v>
          </cell>
          <cell r="H1124" t="str">
            <v>صحت مند قره بابا يوسف</v>
          </cell>
          <cell r="P1124" t="str">
            <v>180</v>
          </cell>
        </row>
        <row r="1125">
          <cell r="A1125">
            <v>1800</v>
          </cell>
          <cell r="B1125" t="str">
            <v>442002300216</v>
          </cell>
          <cell r="C1125" t="str">
            <v>442</v>
          </cell>
          <cell r="D1125" t="str">
            <v>442002</v>
          </cell>
          <cell r="E1125" t="str">
            <v>ذخيره مزاياي پايان خدمت كاركنان</v>
          </cell>
          <cell r="F1125" t="str">
            <v>ذخيره مزاياي پايان خدمت  كاركنان</v>
          </cell>
          <cell r="G1125" t="str">
            <v>300216</v>
          </cell>
          <cell r="H1125" t="str">
            <v>علي زاده اقبالي نژاد محمدباقر</v>
          </cell>
          <cell r="P1125" t="str">
            <v>180</v>
          </cell>
        </row>
        <row r="1126">
          <cell r="A1126">
            <v>1800</v>
          </cell>
          <cell r="B1126" t="str">
            <v>442002300253</v>
          </cell>
          <cell r="C1126" t="str">
            <v>442</v>
          </cell>
          <cell r="D1126" t="str">
            <v>442002</v>
          </cell>
          <cell r="E1126" t="str">
            <v>ذخيره مزاياي پايان خدمت كاركنان</v>
          </cell>
          <cell r="F1126" t="str">
            <v>ذخيره مزاياي پايان خدمت  كاركنان</v>
          </cell>
          <cell r="G1126" t="str">
            <v>300253</v>
          </cell>
          <cell r="H1126" t="str">
            <v>جعفريان حسن</v>
          </cell>
          <cell r="P1126" t="str">
            <v>180</v>
          </cell>
        </row>
        <row r="1127">
          <cell r="A1127">
            <v>1800</v>
          </cell>
          <cell r="B1127" t="str">
            <v>442002300199</v>
          </cell>
          <cell r="C1127" t="str">
            <v>442</v>
          </cell>
          <cell r="D1127" t="str">
            <v>442002</v>
          </cell>
          <cell r="E1127" t="str">
            <v>ذخيره مزاياي پايان خدمت كاركنان</v>
          </cell>
          <cell r="F1127" t="str">
            <v>ذخيره مزاياي پايان خدمت  كاركنان</v>
          </cell>
          <cell r="G1127" t="str">
            <v>300199</v>
          </cell>
          <cell r="H1127" t="str">
            <v>ناصح قراملكي مهدي</v>
          </cell>
          <cell r="P1127" t="str">
            <v>180</v>
          </cell>
        </row>
        <row r="1128">
          <cell r="A1128">
            <v>1800</v>
          </cell>
          <cell r="B1128" t="str">
            <v>442002300231</v>
          </cell>
          <cell r="C1128" t="str">
            <v>442</v>
          </cell>
          <cell r="D1128" t="str">
            <v>442002</v>
          </cell>
          <cell r="E1128" t="str">
            <v>ذخيره مزاياي پايان خدمت كاركنان</v>
          </cell>
          <cell r="F1128" t="str">
            <v>ذخيره مزاياي پايان خدمت  كاركنان</v>
          </cell>
          <cell r="G1128" t="str">
            <v>300231</v>
          </cell>
          <cell r="H1128" t="str">
            <v>تمدن خشكناب رضا</v>
          </cell>
          <cell r="P1128" t="str">
            <v>180</v>
          </cell>
        </row>
        <row r="1129">
          <cell r="A1129">
            <v>1800</v>
          </cell>
          <cell r="B1129" t="str">
            <v>442002300185</v>
          </cell>
          <cell r="C1129" t="str">
            <v>442</v>
          </cell>
          <cell r="D1129" t="str">
            <v>442002</v>
          </cell>
          <cell r="E1129" t="str">
            <v>ذخيره مزاياي پايان خدمت كاركنان</v>
          </cell>
          <cell r="F1129" t="str">
            <v>ذخيره مزاياي پايان خدمت  كاركنان</v>
          </cell>
          <cell r="G1129" t="str">
            <v>300185</v>
          </cell>
          <cell r="H1129" t="str">
            <v>عوني عليرضا</v>
          </cell>
          <cell r="P1129" t="str">
            <v>180</v>
          </cell>
        </row>
        <row r="1130">
          <cell r="A1130">
            <v>1800</v>
          </cell>
          <cell r="B1130" t="str">
            <v>442002300191</v>
          </cell>
          <cell r="C1130" t="str">
            <v>442</v>
          </cell>
          <cell r="D1130" t="str">
            <v>442002</v>
          </cell>
          <cell r="E1130" t="str">
            <v>ذخيره مزاياي پايان خدمت كاركنان</v>
          </cell>
          <cell r="F1130" t="str">
            <v>ذخيره مزاياي پايان خدمت  كاركنان</v>
          </cell>
          <cell r="G1130" t="str">
            <v>300191</v>
          </cell>
          <cell r="H1130" t="str">
            <v>باقر قازيار رشيد</v>
          </cell>
          <cell r="P1130" t="str">
            <v>180</v>
          </cell>
        </row>
        <row r="1131">
          <cell r="A1131">
            <v>1800</v>
          </cell>
          <cell r="B1131" t="str">
            <v>442002300214</v>
          </cell>
          <cell r="C1131" t="str">
            <v>442</v>
          </cell>
          <cell r="D1131" t="str">
            <v>442002</v>
          </cell>
          <cell r="E1131" t="str">
            <v>ذخيره مزاياي پايان خدمت كاركنان</v>
          </cell>
          <cell r="F1131" t="str">
            <v>ذخيره مزاياي پايان خدمت  كاركنان</v>
          </cell>
          <cell r="G1131" t="str">
            <v>300214</v>
          </cell>
          <cell r="H1131" t="str">
            <v>صنعتي قراملكي عليرضا</v>
          </cell>
          <cell r="P1131" t="str">
            <v>180</v>
          </cell>
        </row>
        <row r="1132">
          <cell r="A1132">
            <v>1800</v>
          </cell>
          <cell r="B1132" t="str">
            <v>442002300241</v>
          </cell>
          <cell r="C1132" t="str">
            <v>442</v>
          </cell>
          <cell r="D1132" t="str">
            <v>442002</v>
          </cell>
          <cell r="E1132" t="str">
            <v>ذخيره مزاياي پايان خدمت كاركنان</v>
          </cell>
          <cell r="F1132" t="str">
            <v>ذخيره مزاياي پايان خدمت  كاركنان</v>
          </cell>
          <cell r="G1132" t="str">
            <v>300241</v>
          </cell>
          <cell r="H1132" t="str">
            <v>همتي قراملكي عليرضا</v>
          </cell>
          <cell r="P1132" t="str">
            <v>180</v>
          </cell>
        </row>
        <row r="1133">
          <cell r="A1133">
            <v>1800</v>
          </cell>
          <cell r="B1133" t="str">
            <v>442002300205</v>
          </cell>
          <cell r="C1133" t="str">
            <v>442</v>
          </cell>
          <cell r="D1133" t="str">
            <v>442002</v>
          </cell>
          <cell r="E1133" t="str">
            <v>ذخيره مزاياي پايان خدمت كاركنان</v>
          </cell>
          <cell r="F1133" t="str">
            <v>ذخيره مزاياي پايان خدمت  كاركنان</v>
          </cell>
          <cell r="G1133" t="str">
            <v>300205</v>
          </cell>
          <cell r="H1133" t="str">
            <v>ميرفتاح زاده سيد يوسف</v>
          </cell>
          <cell r="P1133" t="str">
            <v>180</v>
          </cell>
        </row>
        <row r="1134">
          <cell r="A1134">
            <v>1800</v>
          </cell>
          <cell r="B1134" t="str">
            <v>442002300259</v>
          </cell>
          <cell r="C1134" t="str">
            <v>442</v>
          </cell>
          <cell r="D1134" t="str">
            <v>442002</v>
          </cell>
          <cell r="E1134" t="str">
            <v>ذخيره مزاياي پايان خدمت كاركنان</v>
          </cell>
          <cell r="F1134" t="str">
            <v>ذخيره مزاياي پايان خدمت  كاركنان</v>
          </cell>
          <cell r="G1134" t="str">
            <v>300259</v>
          </cell>
          <cell r="H1134" t="str">
            <v>ميلي علي</v>
          </cell>
          <cell r="P1134" t="str">
            <v>180</v>
          </cell>
        </row>
        <row r="1135">
          <cell r="A1135">
            <v>1800</v>
          </cell>
          <cell r="B1135" t="str">
            <v>442002300257</v>
          </cell>
          <cell r="C1135" t="str">
            <v>442</v>
          </cell>
          <cell r="D1135" t="str">
            <v>442002</v>
          </cell>
          <cell r="E1135" t="str">
            <v>ذخيره مزاياي پايان خدمت كاركنان</v>
          </cell>
          <cell r="F1135" t="str">
            <v>ذخيره مزاياي پايان خدمت  كاركنان</v>
          </cell>
          <cell r="G1135" t="str">
            <v>300257</v>
          </cell>
          <cell r="H1135" t="str">
            <v>برادران حسن زاده وحيد</v>
          </cell>
          <cell r="P1135" t="str">
            <v>180</v>
          </cell>
        </row>
        <row r="1136">
          <cell r="A1136">
            <v>1800</v>
          </cell>
          <cell r="B1136" t="str">
            <v>442002300248</v>
          </cell>
          <cell r="C1136" t="str">
            <v>442</v>
          </cell>
          <cell r="D1136" t="str">
            <v>442002</v>
          </cell>
          <cell r="E1136" t="str">
            <v>ذخيره مزاياي پايان خدمت كاركنان</v>
          </cell>
          <cell r="F1136" t="str">
            <v>ذخيره مزاياي پايان خدمت  كاركنان</v>
          </cell>
          <cell r="G1136" t="str">
            <v>300248</v>
          </cell>
          <cell r="H1136" t="str">
            <v>واحدي باويل محمدحسين</v>
          </cell>
          <cell r="P1136" t="str">
            <v>180</v>
          </cell>
        </row>
        <row r="1137">
          <cell r="A1137">
            <v>1800</v>
          </cell>
          <cell r="B1137" t="str">
            <v>442002300194</v>
          </cell>
          <cell r="C1137" t="str">
            <v>442</v>
          </cell>
          <cell r="D1137" t="str">
            <v>442002</v>
          </cell>
          <cell r="E1137" t="str">
            <v>ذخيره مزاياي پايان خدمت كاركنان</v>
          </cell>
          <cell r="F1137" t="str">
            <v>ذخيره مزاياي پايان خدمت  كاركنان</v>
          </cell>
          <cell r="G1137" t="str">
            <v>300194</v>
          </cell>
          <cell r="H1137" t="str">
            <v>كارگر شهرام</v>
          </cell>
          <cell r="P1137" t="str">
            <v>180</v>
          </cell>
        </row>
        <row r="1138">
          <cell r="A1138">
            <v>1800</v>
          </cell>
          <cell r="B1138" t="str">
            <v>442002300250</v>
          </cell>
          <cell r="C1138" t="str">
            <v>442</v>
          </cell>
          <cell r="D1138" t="str">
            <v>442002</v>
          </cell>
          <cell r="E1138" t="str">
            <v>ذخيره مزاياي پايان خدمت كاركنان</v>
          </cell>
          <cell r="F1138" t="str">
            <v>ذخيره مزاياي پايان خدمت  كاركنان</v>
          </cell>
          <cell r="G1138" t="str">
            <v>300250</v>
          </cell>
          <cell r="H1138" t="str">
            <v>برزگر قراملكي محمد</v>
          </cell>
          <cell r="P1138" t="str">
            <v>180</v>
          </cell>
        </row>
        <row r="1139">
          <cell r="A1139">
            <v>1800</v>
          </cell>
          <cell r="B1139" t="str">
            <v>442002300261</v>
          </cell>
          <cell r="C1139" t="str">
            <v>442</v>
          </cell>
          <cell r="D1139" t="str">
            <v>442002</v>
          </cell>
          <cell r="E1139" t="str">
            <v>ذخيره مزاياي پايان خدمت كاركنان</v>
          </cell>
          <cell r="F1139" t="str">
            <v>ذخيره مزاياي پايان خدمت  كاركنان</v>
          </cell>
          <cell r="G1139" t="str">
            <v>300261</v>
          </cell>
          <cell r="H1139" t="str">
            <v>دليري اقدم وحيد</v>
          </cell>
          <cell r="P1139" t="str">
            <v>180</v>
          </cell>
        </row>
        <row r="1140">
          <cell r="A1140">
            <v>1800</v>
          </cell>
          <cell r="B1140" t="str">
            <v>442002300240</v>
          </cell>
          <cell r="C1140" t="str">
            <v>442</v>
          </cell>
          <cell r="D1140" t="str">
            <v>442002</v>
          </cell>
          <cell r="E1140" t="str">
            <v>ذخيره مزاياي پايان خدمت كاركنان</v>
          </cell>
          <cell r="F1140" t="str">
            <v>ذخيره مزاياي پايان خدمت  كاركنان</v>
          </cell>
          <cell r="G1140" t="str">
            <v>300240</v>
          </cell>
          <cell r="H1140" t="str">
            <v>شاهد قراملكي ابوالقاسم</v>
          </cell>
          <cell r="P1140" t="str">
            <v>180</v>
          </cell>
        </row>
        <row r="1141">
          <cell r="A1141">
            <v>1800</v>
          </cell>
          <cell r="B1141" t="str">
            <v>442002300244</v>
          </cell>
          <cell r="C1141" t="str">
            <v>442</v>
          </cell>
          <cell r="D1141" t="str">
            <v>442002</v>
          </cell>
          <cell r="E1141" t="str">
            <v>ذخيره مزاياي پايان خدمت كاركنان</v>
          </cell>
          <cell r="F1141" t="str">
            <v>ذخيره مزاياي پايان خدمت  كاركنان</v>
          </cell>
          <cell r="G1141" t="str">
            <v>300244</v>
          </cell>
          <cell r="H1141" t="str">
            <v>بزمي حسن</v>
          </cell>
          <cell r="P1141" t="str">
            <v>180</v>
          </cell>
        </row>
        <row r="1142">
          <cell r="A1142">
            <v>1800</v>
          </cell>
          <cell r="B1142" t="str">
            <v>442002300260</v>
          </cell>
          <cell r="C1142" t="str">
            <v>442</v>
          </cell>
          <cell r="D1142" t="str">
            <v>442002</v>
          </cell>
          <cell r="E1142" t="str">
            <v>ذخيره مزاياي پايان خدمت كاركنان</v>
          </cell>
          <cell r="F1142" t="str">
            <v>ذخيره مزاياي پايان خدمت  كاركنان</v>
          </cell>
          <cell r="G1142" t="str">
            <v>300260</v>
          </cell>
          <cell r="H1142" t="str">
            <v>منزوي صوفياني مسعود</v>
          </cell>
          <cell r="P1142" t="str">
            <v>180</v>
          </cell>
        </row>
        <row r="1143">
          <cell r="A1143">
            <v>1800</v>
          </cell>
          <cell r="B1143" t="str">
            <v>442002300242</v>
          </cell>
          <cell r="C1143" t="str">
            <v>442</v>
          </cell>
          <cell r="D1143" t="str">
            <v>442002</v>
          </cell>
          <cell r="E1143" t="str">
            <v>ذخيره مزاياي پايان خدمت كاركنان</v>
          </cell>
          <cell r="F1143" t="str">
            <v>ذخيره مزاياي پايان خدمت  كاركنان</v>
          </cell>
          <cell r="G1143" t="str">
            <v>300242</v>
          </cell>
          <cell r="H1143" t="str">
            <v>زبردست قراملكي حسن</v>
          </cell>
          <cell r="P1143" t="str">
            <v>180</v>
          </cell>
        </row>
        <row r="1144">
          <cell r="A1144">
            <v>1800</v>
          </cell>
          <cell r="B1144" t="str">
            <v>442002300239</v>
          </cell>
          <cell r="C1144" t="str">
            <v>442</v>
          </cell>
          <cell r="D1144" t="str">
            <v>442002</v>
          </cell>
          <cell r="E1144" t="str">
            <v>ذخيره مزاياي پايان خدمت كاركنان</v>
          </cell>
          <cell r="F1144" t="str">
            <v>ذخيره مزاياي پايان خدمت  كاركنان</v>
          </cell>
          <cell r="G1144" t="str">
            <v>300239</v>
          </cell>
          <cell r="H1144" t="str">
            <v>بهرامي قراملكي محمدعلي</v>
          </cell>
          <cell r="P1144" t="str">
            <v>180</v>
          </cell>
        </row>
        <row r="1145">
          <cell r="A1145">
            <v>1800</v>
          </cell>
          <cell r="B1145" t="str">
            <v>442002300249</v>
          </cell>
          <cell r="C1145" t="str">
            <v>442</v>
          </cell>
          <cell r="D1145" t="str">
            <v>442002</v>
          </cell>
          <cell r="E1145" t="str">
            <v>ذخيره مزاياي پايان خدمت كاركنان</v>
          </cell>
          <cell r="F1145" t="str">
            <v>ذخيره مزاياي پايان خدمت  كاركنان</v>
          </cell>
          <cell r="G1145" t="str">
            <v>300249</v>
          </cell>
          <cell r="H1145" t="str">
            <v>آقاداداش كرامتي داود</v>
          </cell>
          <cell r="P1145" t="str">
            <v>180</v>
          </cell>
        </row>
        <row r="1146">
          <cell r="A1146">
            <v>1800</v>
          </cell>
          <cell r="B1146" t="str">
            <v>442002300225</v>
          </cell>
          <cell r="C1146" t="str">
            <v>442</v>
          </cell>
          <cell r="D1146" t="str">
            <v>442002</v>
          </cell>
          <cell r="E1146" t="str">
            <v>ذخيره مزاياي پايان خدمت كاركنان</v>
          </cell>
          <cell r="F1146" t="str">
            <v>ذخيره مزاياي پايان خدمت  كاركنان</v>
          </cell>
          <cell r="G1146" t="str">
            <v>300225</v>
          </cell>
          <cell r="H1146" t="str">
            <v>نيك پور رسول</v>
          </cell>
          <cell r="P1146" t="str">
            <v>180</v>
          </cell>
        </row>
        <row r="1147">
          <cell r="A1147">
            <v>1800</v>
          </cell>
          <cell r="B1147" t="str">
            <v>442002300226</v>
          </cell>
          <cell r="C1147" t="str">
            <v>442</v>
          </cell>
          <cell r="D1147" t="str">
            <v>442002</v>
          </cell>
          <cell r="E1147" t="str">
            <v>ذخيره مزاياي پايان خدمت كاركنان</v>
          </cell>
          <cell r="F1147" t="str">
            <v>ذخيره مزاياي پايان خدمت  كاركنان</v>
          </cell>
          <cell r="G1147" t="str">
            <v>300226</v>
          </cell>
          <cell r="H1147" t="str">
            <v>طاهباز هادي</v>
          </cell>
          <cell r="P1147" t="str">
            <v>180</v>
          </cell>
        </row>
        <row r="1148">
          <cell r="A1148">
            <v>1800</v>
          </cell>
          <cell r="B1148" t="str">
            <v>442002300210</v>
          </cell>
          <cell r="C1148" t="str">
            <v>442</v>
          </cell>
          <cell r="D1148" t="str">
            <v>442002</v>
          </cell>
          <cell r="E1148" t="str">
            <v>ذخيره مزاياي پايان خدمت كاركنان</v>
          </cell>
          <cell r="F1148" t="str">
            <v>ذخيره مزاياي پايان خدمت  كاركنان</v>
          </cell>
          <cell r="G1148" t="str">
            <v>300210</v>
          </cell>
          <cell r="H1148" t="str">
            <v>احمدي نژاد مجيد</v>
          </cell>
          <cell r="P1148" t="str">
            <v>180</v>
          </cell>
        </row>
        <row r="1149">
          <cell r="A1149">
            <v>1800</v>
          </cell>
          <cell r="B1149" t="str">
            <v>442002300245</v>
          </cell>
          <cell r="C1149" t="str">
            <v>442</v>
          </cell>
          <cell r="D1149" t="str">
            <v>442002</v>
          </cell>
          <cell r="E1149" t="str">
            <v>ذخيره مزاياي پايان خدمت كاركنان</v>
          </cell>
          <cell r="F1149" t="str">
            <v>ذخيره مزاياي پايان خدمت  كاركنان</v>
          </cell>
          <cell r="G1149" t="str">
            <v>300245</v>
          </cell>
          <cell r="H1149" t="str">
            <v>غفاري افشرد كريم</v>
          </cell>
          <cell r="P1149" t="str">
            <v>180</v>
          </cell>
        </row>
        <row r="1150">
          <cell r="A1150">
            <v>1800</v>
          </cell>
          <cell r="B1150" t="str">
            <v>442002300219</v>
          </cell>
          <cell r="C1150" t="str">
            <v>442</v>
          </cell>
          <cell r="D1150" t="str">
            <v>442002</v>
          </cell>
          <cell r="E1150" t="str">
            <v>ذخيره مزاياي پايان خدمت كاركنان</v>
          </cell>
          <cell r="F1150" t="str">
            <v>ذخيره مزاياي پايان خدمت  كاركنان</v>
          </cell>
          <cell r="G1150" t="str">
            <v>300219</v>
          </cell>
          <cell r="H1150" t="str">
            <v>سلماني كريم</v>
          </cell>
          <cell r="P1150" t="str">
            <v>180</v>
          </cell>
        </row>
        <row r="1151">
          <cell r="A1151">
            <v>1800</v>
          </cell>
          <cell r="B1151" t="str">
            <v>442002300311</v>
          </cell>
          <cell r="C1151" t="str">
            <v>442</v>
          </cell>
          <cell r="D1151" t="str">
            <v>442002</v>
          </cell>
          <cell r="E1151" t="str">
            <v>ذخيره مزاياي پايان خدمت كاركنان</v>
          </cell>
          <cell r="F1151" t="str">
            <v>ذخيره مزاياي پايان خدمت  كاركنان</v>
          </cell>
          <cell r="G1151" t="str">
            <v>300311</v>
          </cell>
          <cell r="H1151" t="str">
            <v>فيروزي رسول</v>
          </cell>
          <cell r="P1151" t="str">
            <v>180</v>
          </cell>
        </row>
        <row r="1152">
          <cell r="A1152">
            <v>1800</v>
          </cell>
          <cell r="B1152" t="str">
            <v>442002300223</v>
          </cell>
          <cell r="C1152" t="str">
            <v>442</v>
          </cell>
          <cell r="D1152" t="str">
            <v>442002</v>
          </cell>
          <cell r="E1152" t="str">
            <v>ذخيره مزاياي پايان خدمت كاركنان</v>
          </cell>
          <cell r="F1152" t="str">
            <v>ذخيره مزاياي پايان خدمت  كاركنان</v>
          </cell>
          <cell r="G1152" t="str">
            <v>300223</v>
          </cell>
          <cell r="H1152" t="str">
            <v>حسيني ميرصمد</v>
          </cell>
          <cell r="P1152" t="str">
            <v>180</v>
          </cell>
        </row>
        <row r="1153">
          <cell r="A1153">
            <v>1800</v>
          </cell>
          <cell r="B1153" t="str">
            <v>442002300222</v>
          </cell>
          <cell r="C1153" t="str">
            <v>442</v>
          </cell>
          <cell r="D1153" t="str">
            <v>442002</v>
          </cell>
          <cell r="E1153" t="str">
            <v>ذخيره مزاياي پايان خدمت كاركنان</v>
          </cell>
          <cell r="F1153" t="str">
            <v>ذخيره مزاياي پايان خدمت  كاركنان</v>
          </cell>
          <cell r="G1153" t="str">
            <v>300222</v>
          </cell>
          <cell r="H1153" t="str">
            <v>شكري احمد</v>
          </cell>
          <cell r="P1153" t="str">
            <v>180</v>
          </cell>
        </row>
        <row r="1154">
          <cell r="A1154">
            <v>1800</v>
          </cell>
          <cell r="B1154" t="str">
            <v>442002300201</v>
          </cell>
          <cell r="C1154" t="str">
            <v>442</v>
          </cell>
          <cell r="D1154" t="str">
            <v>442002</v>
          </cell>
          <cell r="E1154" t="str">
            <v>ذخيره مزاياي پايان خدمت كاركنان</v>
          </cell>
          <cell r="F1154" t="str">
            <v>ذخيره مزاياي پايان خدمت  كاركنان</v>
          </cell>
          <cell r="G1154" t="str">
            <v>300201</v>
          </cell>
          <cell r="H1154" t="str">
            <v>حسين زاده فرد سجاد</v>
          </cell>
          <cell r="P1154" t="str">
            <v>180</v>
          </cell>
        </row>
        <row r="1155">
          <cell r="A1155">
            <v>1800</v>
          </cell>
          <cell r="B1155" t="str">
            <v>442002300211</v>
          </cell>
          <cell r="C1155" t="str">
            <v>442</v>
          </cell>
          <cell r="D1155" t="str">
            <v>442002</v>
          </cell>
          <cell r="E1155" t="str">
            <v>ذخيره مزاياي پايان خدمت كاركنان</v>
          </cell>
          <cell r="F1155" t="str">
            <v>ذخيره مزاياي پايان خدمت  كاركنان</v>
          </cell>
          <cell r="G1155" t="str">
            <v>300211</v>
          </cell>
          <cell r="H1155" t="str">
            <v>جعفرنژاد عليرضا</v>
          </cell>
          <cell r="P1155" t="str">
            <v>180</v>
          </cell>
        </row>
        <row r="1156">
          <cell r="A1156">
            <v>1800</v>
          </cell>
          <cell r="B1156" t="str">
            <v>442002300224</v>
          </cell>
          <cell r="C1156" t="str">
            <v>442</v>
          </cell>
          <cell r="D1156" t="str">
            <v>442002</v>
          </cell>
          <cell r="E1156" t="str">
            <v>ذخيره مزاياي پايان خدمت كاركنان</v>
          </cell>
          <cell r="F1156" t="str">
            <v>ذخيره مزاياي پايان خدمت  كاركنان</v>
          </cell>
          <cell r="G1156" t="str">
            <v>300224</v>
          </cell>
          <cell r="H1156" t="str">
            <v>زنده شعر بهمن</v>
          </cell>
          <cell r="P1156" t="str">
            <v>180</v>
          </cell>
        </row>
        <row r="1157">
          <cell r="A1157">
            <v>1800</v>
          </cell>
          <cell r="B1157" t="str">
            <v>442002300230</v>
          </cell>
          <cell r="C1157" t="str">
            <v>442</v>
          </cell>
          <cell r="D1157" t="str">
            <v>442002</v>
          </cell>
          <cell r="E1157" t="str">
            <v>ذخيره مزاياي پايان خدمت كاركنان</v>
          </cell>
          <cell r="F1157" t="str">
            <v>ذخيره مزاياي پايان خدمت  كاركنان</v>
          </cell>
          <cell r="G1157" t="str">
            <v>300230</v>
          </cell>
          <cell r="H1157" t="str">
            <v>ابراهيمي حامد صمد</v>
          </cell>
          <cell r="P1157" t="str">
            <v>180</v>
          </cell>
        </row>
        <row r="1158">
          <cell r="A1158">
            <v>1800</v>
          </cell>
          <cell r="B1158" t="str">
            <v>442002300238</v>
          </cell>
          <cell r="C1158" t="str">
            <v>442</v>
          </cell>
          <cell r="D1158" t="str">
            <v>442002</v>
          </cell>
          <cell r="E1158" t="str">
            <v>ذخيره مزاياي پايان خدمت كاركنان</v>
          </cell>
          <cell r="F1158" t="str">
            <v>ذخيره مزاياي پايان خدمت  كاركنان</v>
          </cell>
          <cell r="G1158" t="str">
            <v>300238</v>
          </cell>
          <cell r="H1158" t="str">
            <v>شكوهي لله لو علي</v>
          </cell>
          <cell r="P1158" t="str">
            <v>180</v>
          </cell>
        </row>
        <row r="1159">
          <cell r="A1159">
            <v>1800</v>
          </cell>
          <cell r="B1159" t="str">
            <v>442002300251</v>
          </cell>
          <cell r="C1159" t="str">
            <v>442</v>
          </cell>
          <cell r="D1159" t="str">
            <v>442002</v>
          </cell>
          <cell r="E1159" t="str">
            <v>ذخيره مزاياي پايان خدمت كاركنان</v>
          </cell>
          <cell r="F1159" t="str">
            <v>ذخيره مزاياي پايان خدمت  كاركنان</v>
          </cell>
          <cell r="G1159" t="str">
            <v>300251</v>
          </cell>
          <cell r="H1159" t="str">
            <v>تبرخي تبريزي فرهاد</v>
          </cell>
          <cell r="P1159" t="str">
            <v>180</v>
          </cell>
        </row>
        <row r="1160">
          <cell r="A1160">
            <v>1800</v>
          </cell>
          <cell r="B1160" t="str">
            <v>442002300252</v>
          </cell>
          <cell r="C1160" t="str">
            <v>442</v>
          </cell>
          <cell r="D1160" t="str">
            <v>442002</v>
          </cell>
          <cell r="E1160" t="str">
            <v>ذخيره مزاياي پايان خدمت كاركنان</v>
          </cell>
          <cell r="F1160" t="str">
            <v>ذخيره مزاياي پايان خدمت  كاركنان</v>
          </cell>
          <cell r="G1160" t="str">
            <v>300252</v>
          </cell>
          <cell r="H1160" t="str">
            <v>رنجبران عين الدين محمدرضا</v>
          </cell>
          <cell r="P1160" t="str">
            <v>180</v>
          </cell>
        </row>
        <row r="1161">
          <cell r="A1161">
            <v>1800</v>
          </cell>
          <cell r="B1161" t="str">
            <v>442002300305</v>
          </cell>
          <cell r="C1161" t="str">
            <v>442</v>
          </cell>
          <cell r="D1161" t="str">
            <v>442002</v>
          </cell>
          <cell r="E1161" t="str">
            <v>ذخيره مزاياي پايان خدمت كاركنان</v>
          </cell>
          <cell r="F1161" t="str">
            <v>ذخيره مزاياي پايان خدمت  كاركنان</v>
          </cell>
          <cell r="G1161" t="str">
            <v>300305</v>
          </cell>
          <cell r="H1161" t="str">
            <v>خضرلوي اقدم رضا</v>
          </cell>
          <cell r="P1161" t="str">
            <v>180</v>
          </cell>
        </row>
        <row r="1162">
          <cell r="A1162">
            <v>1800</v>
          </cell>
          <cell r="B1162" t="str">
            <v>442002300215</v>
          </cell>
          <cell r="C1162" t="str">
            <v>442</v>
          </cell>
          <cell r="D1162" t="str">
            <v>442002</v>
          </cell>
          <cell r="E1162" t="str">
            <v>ذخيره مزاياي پايان خدمت كاركنان</v>
          </cell>
          <cell r="F1162" t="str">
            <v>ذخيره مزاياي پايان خدمت  كاركنان</v>
          </cell>
          <cell r="G1162" t="str">
            <v>300215</v>
          </cell>
          <cell r="H1162" t="str">
            <v>هژبر جواد</v>
          </cell>
          <cell r="P1162" t="str">
            <v>180</v>
          </cell>
        </row>
        <row r="1163">
          <cell r="A1163">
            <v>1800</v>
          </cell>
          <cell r="B1163" t="str">
            <v>442002300306</v>
          </cell>
          <cell r="C1163" t="str">
            <v>442</v>
          </cell>
          <cell r="D1163" t="str">
            <v>442002</v>
          </cell>
          <cell r="E1163" t="str">
            <v>ذخيره مزاياي پايان خدمت كاركنان</v>
          </cell>
          <cell r="F1163" t="str">
            <v>ذخيره مزاياي پايان خدمت  كاركنان</v>
          </cell>
          <cell r="G1163" t="str">
            <v>300306</v>
          </cell>
          <cell r="H1163" t="str">
            <v>نوري بهروز</v>
          </cell>
          <cell r="P1163" t="str">
            <v>180</v>
          </cell>
        </row>
        <row r="1164">
          <cell r="A1164">
            <v>1800</v>
          </cell>
          <cell r="B1164" t="str">
            <v>442002300298</v>
          </cell>
          <cell r="C1164" t="str">
            <v>442</v>
          </cell>
          <cell r="D1164" t="str">
            <v>442002</v>
          </cell>
          <cell r="E1164" t="str">
            <v>ذخيره مزاياي پايان خدمت كاركنان</v>
          </cell>
          <cell r="F1164" t="str">
            <v>ذخيره مزاياي پايان خدمت  كاركنان</v>
          </cell>
          <cell r="G1164" t="str">
            <v>300298</v>
          </cell>
          <cell r="H1164" t="str">
            <v>جبرئيلي اميد</v>
          </cell>
          <cell r="P1164" t="str">
            <v>180</v>
          </cell>
        </row>
        <row r="1165">
          <cell r="A1165">
            <v>1800</v>
          </cell>
          <cell r="B1165" t="str">
            <v>442002300307</v>
          </cell>
          <cell r="C1165" t="str">
            <v>442</v>
          </cell>
          <cell r="D1165" t="str">
            <v>442002</v>
          </cell>
          <cell r="E1165" t="str">
            <v>ذخيره مزاياي پايان خدمت كاركنان</v>
          </cell>
          <cell r="F1165" t="str">
            <v>ذخيره مزاياي پايان خدمت  كاركنان</v>
          </cell>
          <cell r="G1165" t="str">
            <v>300307</v>
          </cell>
          <cell r="H1165" t="str">
            <v>سعيدي قراملكي حسين</v>
          </cell>
          <cell r="P1165" t="str">
            <v>180</v>
          </cell>
        </row>
        <row r="1166">
          <cell r="A1166">
            <v>1800</v>
          </cell>
          <cell r="B1166" t="str">
            <v>442002300256</v>
          </cell>
          <cell r="C1166" t="str">
            <v>442</v>
          </cell>
          <cell r="D1166" t="str">
            <v>442002</v>
          </cell>
          <cell r="E1166" t="str">
            <v>ذخيره مزاياي پايان خدمت كاركنان</v>
          </cell>
          <cell r="F1166" t="str">
            <v>ذخيره مزاياي پايان خدمت  كاركنان</v>
          </cell>
          <cell r="G1166" t="str">
            <v>300256</v>
          </cell>
          <cell r="H1166" t="str">
            <v>نادري بركجه پرويز</v>
          </cell>
          <cell r="P1166" t="str">
            <v>180</v>
          </cell>
        </row>
        <row r="1167">
          <cell r="A1167">
            <v>1800</v>
          </cell>
          <cell r="B1167" t="str">
            <v>442002300262</v>
          </cell>
          <cell r="C1167" t="str">
            <v>442</v>
          </cell>
          <cell r="D1167" t="str">
            <v>442002</v>
          </cell>
          <cell r="E1167" t="str">
            <v>ذخيره مزاياي پايان خدمت كاركنان</v>
          </cell>
          <cell r="F1167" t="str">
            <v>ذخيره مزاياي پايان خدمت  كاركنان</v>
          </cell>
          <cell r="G1167" t="str">
            <v>300262</v>
          </cell>
          <cell r="H1167" t="str">
            <v>عزت پور نقاره كوب آيدين</v>
          </cell>
          <cell r="P1167" t="str">
            <v>180</v>
          </cell>
        </row>
        <row r="1168">
          <cell r="A1168">
            <v>1800</v>
          </cell>
          <cell r="B1168" t="str">
            <v>442002300271</v>
          </cell>
          <cell r="C1168" t="str">
            <v>442</v>
          </cell>
          <cell r="D1168" t="str">
            <v>442002</v>
          </cell>
          <cell r="E1168" t="str">
            <v>ذخيره مزاياي پايان خدمت كاركنان</v>
          </cell>
          <cell r="F1168" t="str">
            <v>ذخيره مزاياي پايان خدمت  كاركنان</v>
          </cell>
          <cell r="G1168" t="str">
            <v>300271</v>
          </cell>
          <cell r="H1168" t="str">
            <v>واحدي باويل مهدي</v>
          </cell>
          <cell r="P1168" t="str">
            <v>180</v>
          </cell>
        </row>
        <row r="1169">
          <cell r="A1169">
            <v>1800</v>
          </cell>
          <cell r="B1169" t="str">
            <v>442002300304</v>
          </cell>
          <cell r="C1169" t="str">
            <v>442</v>
          </cell>
          <cell r="D1169" t="str">
            <v>442002</v>
          </cell>
          <cell r="E1169" t="str">
            <v>ذخيره مزاياي پايان خدمت كاركنان</v>
          </cell>
          <cell r="F1169" t="str">
            <v>ذخيره مزاياي پايان خدمت  كاركنان</v>
          </cell>
          <cell r="G1169" t="str">
            <v>300304</v>
          </cell>
          <cell r="H1169" t="str">
            <v>محمد نژاد سعيد</v>
          </cell>
          <cell r="P1169" t="str">
            <v>180</v>
          </cell>
        </row>
        <row r="1170">
          <cell r="A1170">
            <v>1800</v>
          </cell>
          <cell r="B1170" t="str">
            <v>442002300254</v>
          </cell>
          <cell r="C1170" t="str">
            <v>442</v>
          </cell>
          <cell r="D1170" t="str">
            <v>442002</v>
          </cell>
          <cell r="E1170" t="str">
            <v>ذخيره مزاياي پايان خدمت كاركنان</v>
          </cell>
          <cell r="F1170" t="str">
            <v>ذخيره مزاياي پايان خدمت  كاركنان</v>
          </cell>
          <cell r="G1170" t="str">
            <v>300254</v>
          </cell>
          <cell r="H1170" t="str">
            <v>زمانلو مهدي</v>
          </cell>
          <cell r="P1170" t="str">
            <v>180</v>
          </cell>
        </row>
        <row r="1171">
          <cell r="A1171">
            <v>1800</v>
          </cell>
          <cell r="B1171" t="str">
            <v>442002300308</v>
          </cell>
          <cell r="C1171" t="str">
            <v>442</v>
          </cell>
          <cell r="D1171" t="str">
            <v>442002</v>
          </cell>
          <cell r="E1171" t="str">
            <v>ذخيره مزاياي پايان خدمت كاركنان</v>
          </cell>
          <cell r="F1171" t="str">
            <v>ذخيره مزاياي پايان خدمت  كاركنان</v>
          </cell>
          <cell r="G1171" t="str">
            <v>300308</v>
          </cell>
          <cell r="H1171" t="str">
            <v>شاه قاسمي مهرداد</v>
          </cell>
          <cell r="P1171" t="str">
            <v>180</v>
          </cell>
        </row>
        <row r="1172">
          <cell r="A1172">
            <v>1800</v>
          </cell>
          <cell r="B1172" t="str">
            <v>442002300310</v>
          </cell>
          <cell r="C1172" t="str">
            <v>442</v>
          </cell>
          <cell r="D1172" t="str">
            <v>442002</v>
          </cell>
          <cell r="E1172" t="str">
            <v>ذخيره مزاياي پايان خدمت كاركنان</v>
          </cell>
          <cell r="F1172" t="str">
            <v>ذخيره مزاياي پايان خدمت  كاركنان</v>
          </cell>
          <cell r="G1172" t="str">
            <v>300310</v>
          </cell>
          <cell r="H1172" t="str">
            <v>نوري مسعود</v>
          </cell>
          <cell r="P1172" t="str">
            <v>180</v>
          </cell>
        </row>
        <row r="1173">
          <cell r="A1173">
            <v>1800</v>
          </cell>
          <cell r="B1173" t="str">
            <v>442002300314</v>
          </cell>
          <cell r="C1173" t="str">
            <v>442</v>
          </cell>
          <cell r="D1173" t="str">
            <v>442002</v>
          </cell>
          <cell r="E1173" t="str">
            <v>ذخيره مزاياي پايان خدمت كاركنان</v>
          </cell>
          <cell r="F1173" t="str">
            <v>ذخيره مزاياي پايان خدمت  كاركنان</v>
          </cell>
          <cell r="G1173" t="str">
            <v>300314</v>
          </cell>
          <cell r="H1173" t="str">
            <v>صالح زاده احد</v>
          </cell>
          <cell r="P1173" t="str">
            <v>180</v>
          </cell>
        </row>
        <row r="1174">
          <cell r="A1174">
            <v>1800</v>
          </cell>
          <cell r="B1174" t="str">
            <v>442002300312</v>
          </cell>
          <cell r="C1174" t="str">
            <v>442</v>
          </cell>
          <cell r="D1174" t="str">
            <v>442002</v>
          </cell>
          <cell r="E1174" t="str">
            <v>ذخيره مزاياي پايان خدمت كاركنان</v>
          </cell>
          <cell r="F1174" t="str">
            <v>ذخيره مزاياي پايان خدمت  كاركنان</v>
          </cell>
          <cell r="G1174" t="str">
            <v>300312</v>
          </cell>
          <cell r="H1174" t="str">
            <v>غنيمتي محمد</v>
          </cell>
          <cell r="P1174" t="str">
            <v>180</v>
          </cell>
        </row>
        <row r="1175">
          <cell r="A1175">
            <v>1800</v>
          </cell>
          <cell r="B1175" t="str">
            <v>442002300313</v>
          </cell>
          <cell r="C1175" t="str">
            <v>442</v>
          </cell>
          <cell r="D1175" t="str">
            <v>442002</v>
          </cell>
          <cell r="E1175" t="str">
            <v>ذخيره مزاياي پايان خدمت كاركنان</v>
          </cell>
          <cell r="F1175" t="str">
            <v>ذخيره مزاياي پايان خدمت  كاركنان</v>
          </cell>
          <cell r="G1175" t="str">
            <v>300313</v>
          </cell>
          <cell r="H1175" t="str">
            <v>ايران زاد محمدهادي</v>
          </cell>
          <cell r="P1175" t="str">
            <v>180</v>
          </cell>
        </row>
        <row r="1176">
          <cell r="A1176">
            <v>1800</v>
          </cell>
          <cell r="B1176" t="str">
            <v>442002300319</v>
          </cell>
          <cell r="C1176" t="str">
            <v>442</v>
          </cell>
          <cell r="D1176" t="str">
            <v>442002</v>
          </cell>
          <cell r="E1176" t="str">
            <v>ذخيره مزاياي پايان خدمت كاركنان</v>
          </cell>
          <cell r="F1176" t="str">
            <v>ذخيره مزاياي پايان خدمت  كاركنان</v>
          </cell>
          <cell r="G1176" t="str">
            <v>300319</v>
          </cell>
          <cell r="H1176" t="str">
            <v>پيماني امير</v>
          </cell>
          <cell r="P1176" t="str">
            <v>180</v>
          </cell>
        </row>
        <row r="1177">
          <cell r="A1177">
            <v>1800</v>
          </cell>
          <cell r="B1177" t="str">
            <v>442002300315</v>
          </cell>
          <cell r="C1177" t="str">
            <v>442</v>
          </cell>
          <cell r="D1177" t="str">
            <v>442002</v>
          </cell>
          <cell r="E1177" t="str">
            <v>ذخيره مزاياي پايان خدمت كاركنان</v>
          </cell>
          <cell r="F1177" t="str">
            <v>ذخيره مزاياي پايان خدمت  كاركنان</v>
          </cell>
          <cell r="G1177" t="str">
            <v>300315</v>
          </cell>
          <cell r="H1177" t="str">
            <v>زينالي علي</v>
          </cell>
          <cell r="P1177" t="str">
            <v>180</v>
          </cell>
        </row>
        <row r="1178">
          <cell r="A1178">
            <v>1800</v>
          </cell>
          <cell r="B1178" t="str">
            <v>442002300033</v>
          </cell>
          <cell r="C1178" t="str">
            <v>442</v>
          </cell>
          <cell r="D1178" t="str">
            <v>442002</v>
          </cell>
          <cell r="E1178" t="str">
            <v>ذخيره مزاياي پايان خدمت كاركنان</v>
          </cell>
          <cell r="F1178" t="str">
            <v>ذخيره مزاياي پايان خدمت  كاركنان</v>
          </cell>
          <cell r="G1178" t="str">
            <v>300033</v>
          </cell>
          <cell r="H1178" t="str">
            <v>احمد زاده حمامي رضا</v>
          </cell>
          <cell r="P1178" t="str">
            <v>180</v>
          </cell>
        </row>
        <row r="1179">
          <cell r="A1179">
            <v>1900</v>
          </cell>
          <cell r="B1179" t="str">
            <v>550001101026</v>
          </cell>
          <cell r="C1179" t="str">
            <v>550</v>
          </cell>
          <cell r="D1179" t="str">
            <v>550001</v>
          </cell>
          <cell r="E1179" t="str">
            <v>سرمايه</v>
          </cell>
          <cell r="F1179" t="str">
            <v>سرمايه ثبت شده</v>
          </cell>
          <cell r="G1179" t="str">
            <v>101026</v>
          </cell>
          <cell r="H1179" t="str">
            <v>شرکت سايپا</v>
          </cell>
          <cell r="P1179" t="str">
            <v>190</v>
          </cell>
        </row>
        <row r="1180">
          <cell r="A1180">
            <v>1901</v>
          </cell>
          <cell r="B1180" t="str">
            <v>550001101220</v>
          </cell>
          <cell r="C1180" t="str">
            <v>550</v>
          </cell>
          <cell r="D1180" t="str">
            <v>550001</v>
          </cell>
          <cell r="E1180" t="str">
            <v>سرمايه</v>
          </cell>
          <cell r="F1180" t="str">
            <v>سرمايه ثبت شده</v>
          </cell>
          <cell r="G1180" t="str">
            <v>101220</v>
          </cell>
          <cell r="H1180" t="str">
            <v>سازمان گسترش ونوسازي صنايع ايران</v>
          </cell>
          <cell r="P1180" t="str">
            <v>190</v>
          </cell>
        </row>
        <row r="1181">
          <cell r="A1181">
            <v>20</v>
          </cell>
          <cell r="B1181" t="str">
            <v>551001</v>
          </cell>
          <cell r="C1181" t="str">
            <v>551</v>
          </cell>
          <cell r="D1181" t="str">
            <v>551001</v>
          </cell>
          <cell r="E1181" t="str">
            <v>اندوخته ها</v>
          </cell>
          <cell r="F1181" t="str">
            <v>اندوخته قانوني</v>
          </cell>
          <cell r="G1181">
            <v>0</v>
          </cell>
          <cell r="H1181">
            <v>0</v>
          </cell>
          <cell r="P1181" t="str">
            <v>20</v>
          </cell>
        </row>
        <row r="1182">
          <cell r="A1182">
            <v>121</v>
          </cell>
          <cell r="B1182" t="str">
            <v>553001</v>
          </cell>
          <cell r="C1182" t="str">
            <v>553</v>
          </cell>
          <cell r="D1182" t="str">
            <v>553001</v>
          </cell>
          <cell r="E1182" t="str">
            <v>سود(زيان)انباشته</v>
          </cell>
          <cell r="F1182" t="str">
            <v>سود و يا زيان سنوات قبل</v>
          </cell>
          <cell r="G1182">
            <v>0</v>
          </cell>
          <cell r="H1182">
            <v>0</v>
          </cell>
          <cell r="P1182" t="str">
            <v>121</v>
          </cell>
        </row>
        <row r="1183">
          <cell r="A1183" t="str">
            <v>كد را وارد كنيد</v>
          </cell>
          <cell r="B1183" t="str">
            <v>556001000833</v>
          </cell>
          <cell r="C1183" t="str">
            <v>556</v>
          </cell>
          <cell r="D1183" t="str">
            <v>556001</v>
          </cell>
          <cell r="E1183" t="str">
            <v>مازاد ناشي از تجديد ارزيابي دارائيهاي ثابت</v>
          </cell>
          <cell r="F1183" t="str">
            <v>مازاد ناشي از تجديد ارزيابي زمين</v>
          </cell>
          <cell r="G1183" t="str">
            <v>000833</v>
          </cell>
          <cell r="H1183" t="str">
            <v>زمين</v>
          </cell>
          <cell r="P1183" t="str">
            <v xml:space="preserve">كد </v>
          </cell>
        </row>
        <row r="1184">
          <cell r="A1184">
            <v>2100</v>
          </cell>
          <cell r="B1184" t="str">
            <v>660001000001</v>
          </cell>
          <cell r="C1184" t="str">
            <v>660</v>
          </cell>
          <cell r="D1184" t="str">
            <v>660001</v>
          </cell>
          <cell r="E1184" t="str">
            <v>فروش و درآمد حاصل ازارائه خدمات</v>
          </cell>
          <cell r="F1184" t="str">
            <v>فروش قطعات خودرو</v>
          </cell>
          <cell r="G1184" t="str">
            <v>000001</v>
          </cell>
          <cell r="H1184" t="str">
            <v>كليپر پرايد</v>
          </cell>
          <cell r="P1184" t="str">
            <v>210</v>
          </cell>
        </row>
        <row r="1185">
          <cell r="A1185">
            <v>2102</v>
          </cell>
          <cell r="B1185" t="str">
            <v>660001000003</v>
          </cell>
          <cell r="C1185" t="str">
            <v>660</v>
          </cell>
          <cell r="D1185" t="str">
            <v>660001</v>
          </cell>
          <cell r="E1185" t="str">
            <v>فروش و درآمد حاصل ازارائه خدمات</v>
          </cell>
          <cell r="F1185" t="str">
            <v>فروش قطعات خودرو</v>
          </cell>
          <cell r="G1185" t="str">
            <v>000003</v>
          </cell>
          <cell r="H1185" t="str">
            <v>اكسل عقب نيسان(كفشك)</v>
          </cell>
          <cell r="P1185" t="str">
            <v>210</v>
          </cell>
        </row>
        <row r="1186">
          <cell r="A1186">
            <v>2101</v>
          </cell>
          <cell r="B1186" t="str">
            <v>660001000002</v>
          </cell>
          <cell r="C1186" t="str">
            <v>660</v>
          </cell>
          <cell r="D1186" t="str">
            <v>660001</v>
          </cell>
          <cell r="E1186" t="str">
            <v>فروش و درآمد حاصل ازارائه خدمات</v>
          </cell>
          <cell r="F1186" t="str">
            <v>فروش قطعات خودرو</v>
          </cell>
          <cell r="G1186" t="str">
            <v>000002</v>
          </cell>
          <cell r="H1186" t="str">
            <v>اكسل جلو نيسان</v>
          </cell>
          <cell r="P1186" t="str">
            <v>210</v>
          </cell>
        </row>
        <row r="1187">
          <cell r="A1187">
            <v>2103</v>
          </cell>
          <cell r="B1187" t="str">
            <v>660001000005</v>
          </cell>
          <cell r="C1187" t="str">
            <v>660</v>
          </cell>
          <cell r="D1187" t="str">
            <v>660001</v>
          </cell>
          <cell r="E1187" t="str">
            <v>فروش و درآمد حاصل ازارائه خدمات</v>
          </cell>
          <cell r="F1187" t="str">
            <v>فروش قطعات خودرو</v>
          </cell>
          <cell r="G1187" t="str">
            <v>000005</v>
          </cell>
          <cell r="H1187" t="str">
            <v>قيفي نيسان</v>
          </cell>
          <cell r="P1187" t="str">
            <v>210</v>
          </cell>
        </row>
        <row r="1188">
          <cell r="A1188">
            <v>2130</v>
          </cell>
          <cell r="B1188" t="str">
            <v>660001000007</v>
          </cell>
          <cell r="C1188" t="str">
            <v>660</v>
          </cell>
          <cell r="D1188" t="str">
            <v>660001</v>
          </cell>
          <cell r="E1188" t="str">
            <v>فروش و درآمد حاصل ازارائه خدمات</v>
          </cell>
          <cell r="F1188" t="str">
            <v>فروش قطعات خودرو</v>
          </cell>
          <cell r="G1188" t="str">
            <v>000007</v>
          </cell>
          <cell r="H1188" t="str">
            <v>ساير قطعات خودرو</v>
          </cell>
          <cell r="P1188" t="str">
            <v>213</v>
          </cell>
        </row>
        <row r="1189">
          <cell r="A1189">
            <v>2104</v>
          </cell>
          <cell r="B1189" t="str">
            <v>660001000006</v>
          </cell>
          <cell r="C1189" t="str">
            <v>660</v>
          </cell>
          <cell r="D1189" t="str">
            <v>660001</v>
          </cell>
          <cell r="E1189" t="str">
            <v>فروش و درآمد حاصل ازارائه خدمات</v>
          </cell>
          <cell r="F1189" t="str">
            <v>فروش قطعات خودرو</v>
          </cell>
          <cell r="G1189" t="str">
            <v>000006</v>
          </cell>
          <cell r="H1189" t="str">
            <v>كشويي نيسان</v>
          </cell>
          <cell r="P1189" t="str">
            <v>210</v>
          </cell>
        </row>
        <row r="1190">
          <cell r="A1190">
            <v>2106</v>
          </cell>
          <cell r="B1190" t="str">
            <v>660001000020</v>
          </cell>
          <cell r="C1190" t="str">
            <v>660</v>
          </cell>
          <cell r="D1190" t="str">
            <v>660001</v>
          </cell>
          <cell r="E1190" t="str">
            <v>فروش و درآمد حاصل ازارائه خدمات</v>
          </cell>
          <cell r="F1190" t="str">
            <v>فروش قطعات خودرو</v>
          </cell>
          <cell r="G1190" t="str">
            <v>000020</v>
          </cell>
          <cell r="H1190" t="str">
            <v>مستر و بوستر پرايد</v>
          </cell>
          <cell r="P1190" t="str">
            <v>210</v>
          </cell>
        </row>
        <row r="1191">
          <cell r="A1191">
            <v>2109</v>
          </cell>
          <cell r="B1191" t="str">
            <v>660002000004</v>
          </cell>
          <cell r="C1191" t="str">
            <v>660</v>
          </cell>
          <cell r="D1191" t="str">
            <v>660002</v>
          </cell>
          <cell r="E1191" t="str">
            <v>فروش و درآمد حاصل ازارائه خدمات</v>
          </cell>
          <cell r="F1191" t="str">
            <v>فروش ساخت ابزارآلات</v>
          </cell>
          <cell r="G1191" t="str">
            <v>000004</v>
          </cell>
          <cell r="H1191" t="str">
            <v>ساخت گيج</v>
          </cell>
          <cell r="P1191" t="str">
            <v>210</v>
          </cell>
        </row>
        <row r="1192">
          <cell r="A1192">
            <v>2131</v>
          </cell>
          <cell r="B1192" t="str">
            <v>660003000009</v>
          </cell>
          <cell r="C1192" t="str">
            <v>660</v>
          </cell>
          <cell r="D1192" t="str">
            <v>660003</v>
          </cell>
          <cell r="E1192" t="str">
            <v>فروش و درآمد حاصل ازارائه خدمات</v>
          </cell>
          <cell r="F1192" t="str">
            <v>فروش ارائه خدمات</v>
          </cell>
          <cell r="G1192" t="str">
            <v>000009</v>
          </cell>
          <cell r="H1192" t="str">
            <v>خدمات كاليبراسيون</v>
          </cell>
          <cell r="P1192" t="str">
            <v>213</v>
          </cell>
        </row>
        <row r="1193">
          <cell r="A1193">
            <v>2132</v>
          </cell>
          <cell r="B1193" t="str">
            <v>660003000010</v>
          </cell>
          <cell r="C1193" t="str">
            <v>660</v>
          </cell>
          <cell r="D1193" t="str">
            <v>660003</v>
          </cell>
          <cell r="E1193" t="str">
            <v>فروش و درآمد حاصل ازارائه خدمات</v>
          </cell>
          <cell r="F1193" t="str">
            <v>فروش ارائه خدمات</v>
          </cell>
          <cell r="G1193" t="str">
            <v>000010</v>
          </cell>
          <cell r="H1193" t="str">
            <v>خدمات سنگزني</v>
          </cell>
          <cell r="P1193" t="str">
            <v>213</v>
          </cell>
        </row>
        <row r="1194">
          <cell r="A1194">
            <v>2139</v>
          </cell>
          <cell r="B1194" t="str">
            <v>660003000013</v>
          </cell>
          <cell r="C1194" t="str">
            <v>660</v>
          </cell>
          <cell r="D1194" t="str">
            <v>660003</v>
          </cell>
          <cell r="E1194" t="str">
            <v>فروش و درآمد حاصل ازارائه خدمات</v>
          </cell>
          <cell r="F1194" t="str">
            <v>فروش ارائه خدمات</v>
          </cell>
          <cell r="G1194" t="str">
            <v>000013</v>
          </cell>
          <cell r="H1194" t="str">
            <v>خدمات تست و آناليز مواد</v>
          </cell>
          <cell r="P1194" t="str">
            <v>213</v>
          </cell>
        </row>
        <row r="1195">
          <cell r="A1195">
            <v>2139</v>
          </cell>
          <cell r="B1195" t="str">
            <v>660003000011</v>
          </cell>
          <cell r="C1195" t="str">
            <v>660</v>
          </cell>
          <cell r="D1195" t="str">
            <v>660003</v>
          </cell>
          <cell r="E1195" t="str">
            <v>فروش و درآمد حاصل ازارائه خدمات</v>
          </cell>
          <cell r="F1195" t="str">
            <v>فروش ارائه خدمات</v>
          </cell>
          <cell r="G1195" t="str">
            <v>000011</v>
          </cell>
          <cell r="H1195" t="str">
            <v>خدمات ساخت فيكسچر</v>
          </cell>
          <cell r="P1195" t="str">
            <v>213</v>
          </cell>
        </row>
        <row r="1196">
          <cell r="A1196">
            <v>2139</v>
          </cell>
          <cell r="B1196" t="str">
            <v>660003000014</v>
          </cell>
          <cell r="C1196" t="str">
            <v>660</v>
          </cell>
          <cell r="D1196" t="str">
            <v>660003</v>
          </cell>
          <cell r="E1196" t="str">
            <v>فروش و درآمد حاصل ازارائه خدمات</v>
          </cell>
          <cell r="F1196" t="str">
            <v>فروش ارائه خدمات</v>
          </cell>
          <cell r="G1196" t="str">
            <v>000014</v>
          </cell>
          <cell r="H1196" t="str">
            <v>خدمات اندازه گيري</v>
          </cell>
          <cell r="P1196" t="str">
            <v>213</v>
          </cell>
        </row>
        <row r="1197">
          <cell r="A1197">
            <v>2139</v>
          </cell>
          <cell r="B1197" t="str">
            <v>660003000016</v>
          </cell>
          <cell r="C1197" t="str">
            <v>660</v>
          </cell>
          <cell r="D1197" t="str">
            <v>660003</v>
          </cell>
          <cell r="E1197" t="str">
            <v>فروش و درآمد حاصل ازارائه خدمات</v>
          </cell>
          <cell r="F1197" t="str">
            <v>فروش ارائه خدمات</v>
          </cell>
          <cell r="G1197" t="str">
            <v>000016</v>
          </cell>
          <cell r="H1197" t="str">
            <v>خدمات متفرقه</v>
          </cell>
          <cell r="P1197" t="str">
            <v>213</v>
          </cell>
        </row>
        <row r="1198">
          <cell r="A1198">
            <v>2104</v>
          </cell>
          <cell r="B1198" t="str">
            <v>661001000006</v>
          </cell>
          <cell r="C1198" t="str">
            <v>661</v>
          </cell>
          <cell r="D1198" t="str">
            <v>661001</v>
          </cell>
          <cell r="E1198" t="str">
            <v>برگشت از فروش و تخفيفات</v>
          </cell>
          <cell r="F1198" t="str">
            <v>برگشت از فروش قطعات خودرو</v>
          </cell>
          <cell r="G1198" t="str">
            <v>000006</v>
          </cell>
          <cell r="H1198" t="str">
            <v>كشويي نيسان</v>
          </cell>
          <cell r="P1198" t="str">
            <v>210</v>
          </cell>
        </row>
        <row r="1199">
          <cell r="A1199">
            <v>2162</v>
          </cell>
          <cell r="B1199" t="str">
            <v>661001000003</v>
          </cell>
          <cell r="C1199" t="str">
            <v>661</v>
          </cell>
          <cell r="D1199" t="str">
            <v>661001</v>
          </cell>
          <cell r="E1199" t="str">
            <v>برگشت از فروش و تخفيفات</v>
          </cell>
          <cell r="F1199" t="str">
            <v>برگشت از فروش قطعات خودرو</v>
          </cell>
          <cell r="G1199" t="str">
            <v>000003</v>
          </cell>
          <cell r="H1199" t="str">
            <v>اكسل عقب نيسان(كفشك)</v>
          </cell>
          <cell r="P1199" t="str">
            <v>216</v>
          </cell>
        </row>
        <row r="1200">
          <cell r="A1200">
            <v>2160</v>
          </cell>
          <cell r="B1200" t="str">
            <v>661001000001</v>
          </cell>
          <cell r="C1200" t="str">
            <v>661</v>
          </cell>
          <cell r="D1200" t="str">
            <v>661001</v>
          </cell>
          <cell r="E1200" t="str">
            <v>برگشت از فروش و تخفيفات</v>
          </cell>
          <cell r="F1200" t="str">
            <v>برگشت از فروش قطعات خودرو</v>
          </cell>
          <cell r="G1200" t="str">
            <v>000001</v>
          </cell>
          <cell r="H1200" t="str">
            <v>كليپر پرايد</v>
          </cell>
          <cell r="P1200" t="str">
            <v>216</v>
          </cell>
        </row>
        <row r="1201">
          <cell r="A1201">
            <v>2106</v>
          </cell>
          <cell r="B1201" t="str">
            <v>661001000020</v>
          </cell>
          <cell r="C1201" t="str">
            <v>661</v>
          </cell>
          <cell r="D1201" t="str">
            <v>661001</v>
          </cell>
          <cell r="E1201" t="str">
            <v>برگشت از فروش و تخفيفات</v>
          </cell>
          <cell r="F1201" t="str">
            <v>برگشت از فروش قطعات خودرو</v>
          </cell>
          <cell r="G1201" t="str">
            <v>000020</v>
          </cell>
          <cell r="H1201" t="str">
            <v>مستر و بوستر پرايد</v>
          </cell>
          <cell r="P1201" t="str">
            <v>210</v>
          </cell>
        </row>
        <row r="1202">
          <cell r="A1202">
            <v>2169</v>
          </cell>
          <cell r="B1202" t="str">
            <v>661002000004</v>
          </cell>
          <cell r="C1202" t="str">
            <v>661</v>
          </cell>
          <cell r="D1202" t="str">
            <v>661002</v>
          </cell>
          <cell r="E1202" t="str">
            <v>برگشت از فروش و تخفيفات</v>
          </cell>
          <cell r="F1202" t="str">
            <v>برگشت از فروش ساخت ابزارآلات</v>
          </cell>
          <cell r="G1202" t="str">
            <v>000004</v>
          </cell>
          <cell r="H1202" t="str">
            <v>ساخت گيج</v>
          </cell>
          <cell r="P1202" t="str">
            <v>216</v>
          </cell>
        </row>
        <row r="1203">
          <cell r="A1203">
            <v>2168</v>
          </cell>
          <cell r="B1203" t="str">
            <v>661011000007</v>
          </cell>
          <cell r="C1203" t="str">
            <v>661</v>
          </cell>
          <cell r="D1203" t="str">
            <v>661011</v>
          </cell>
          <cell r="E1203" t="str">
            <v>برگشت از فروش و تخفيفات</v>
          </cell>
          <cell r="F1203" t="str">
            <v>تخفيفات فروش قطعات خودرو</v>
          </cell>
          <cell r="G1203" t="str">
            <v>000007</v>
          </cell>
          <cell r="H1203" t="str">
            <v>ساير قطعات خودرو</v>
          </cell>
          <cell r="P1203" t="str">
            <v>216</v>
          </cell>
        </row>
        <row r="1204">
          <cell r="A1204">
            <v>2169</v>
          </cell>
          <cell r="B1204" t="str">
            <v>661012000004</v>
          </cell>
          <cell r="C1204" t="str">
            <v>661</v>
          </cell>
          <cell r="D1204" t="str">
            <v>661012</v>
          </cell>
          <cell r="E1204" t="str">
            <v>برگشت از فروش و تخفيفات</v>
          </cell>
          <cell r="F1204" t="str">
            <v>تخفيفات فروش ساخت ابزارآلات</v>
          </cell>
          <cell r="G1204" t="str">
            <v>000004</v>
          </cell>
          <cell r="H1204" t="str">
            <v>ساخت گيج</v>
          </cell>
          <cell r="P1204" t="str">
            <v>216</v>
          </cell>
        </row>
        <row r="1205">
          <cell r="A1205">
            <v>2550</v>
          </cell>
          <cell r="B1205" t="str">
            <v>662001000017</v>
          </cell>
          <cell r="C1205" t="str">
            <v>662</v>
          </cell>
          <cell r="D1205" t="str">
            <v>662001</v>
          </cell>
          <cell r="E1205" t="str">
            <v>ساير درآمدها و هزينه ها ي عملياتي</v>
          </cell>
          <cell r="F1205" t="str">
            <v>فروش ضايعات</v>
          </cell>
          <cell r="G1205" t="str">
            <v>000017</v>
          </cell>
          <cell r="H1205" t="str">
            <v>درآمد هاي عملياتي</v>
          </cell>
          <cell r="P1205" t="str">
            <v>255</v>
          </cell>
        </row>
        <row r="1206">
          <cell r="A1206">
            <v>2705</v>
          </cell>
          <cell r="B1206" t="str">
            <v>663002000018</v>
          </cell>
          <cell r="C1206" t="str">
            <v>663</v>
          </cell>
          <cell r="D1206" t="str">
            <v>663002</v>
          </cell>
          <cell r="E1206" t="str">
            <v>ساير درآمدها و هزينه ها ي غيرغملياتي</v>
          </cell>
          <cell r="F1206" t="str">
            <v>ساير درآمدهاوهزينه هاي غير عملياتي</v>
          </cell>
          <cell r="G1206" t="str">
            <v>000018</v>
          </cell>
          <cell r="H1206" t="str">
            <v>درآمد هاي غير عملياتي</v>
          </cell>
          <cell r="P1206" t="str">
            <v>270</v>
          </cell>
        </row>
        <row r="1207">
          <cell r="A1207">
            <v>2701</v>
          </cell>
          <cell r="B1207" t="str">
            <v>663003</v>
          </cell>
          <cell r="C1207" t="str">
            <v>663</v>
          </cell>
          <cell r="D1207" t="str">
            <v>663003</v>
          </cell>
          <cell r="E1207" t="str">
            <v>ساير درآمدها و هزينه ها ي غيرغملياتي</v>
          </cell>
          <cell r="F1207" t="str">
            <v>سود دريافتي از بانك</v>
          </cell>
          <cell r="G1207">
            <v>0</v>
          </cell>
          <cell r="H1207">
            <v>0</v>
          </cell>
          <cell r="P1207" t="str">
            <v>270</v>
          </cell>
        </row>
        <row r="1208">
          <cell r="A1208">
            <v>2240</v>
          </cell>
          <cell r="B1208" t="str">
            <v>880001800103</v>
          </cell>
          <cell r="C1208" t="str">
            <v>880</v>
          </cell>
          <cell r="D1208" t="str">
            <v>880001</v>
          </cell>
          <cell r="E1208" t="str">
            <v>دستمزد و مزايا</v>
          </cell>
          <cell r="F1208" t="str">
            <v>دستمزد ثابت</v>
          </cell>
          <cell r="G1208" t="str">
            <v>800103</v>
          </cell>
          <cell r="H1208" t="str">
            <v>مرکز ساخت و توليد</v>
          </cell>
          <cell r="P1208" t="str">
            <v>224</v>
          </cell>
        </row>
        <row r="1209">
          <cell r="A1209">
            <v>2200</v>
          </cell>
          <cell r="B1209" t="str">
            <v>880001800100</v>
          </cell>
          <cell r="C1209" t="str">
            <v>880</v>
          </cell>
          <cell r="D1209" t="str">
            <v>880001</v>
          </cell>
          <cell r="E1209" t="str">
            <v>دستمزد و مزايا</v>
          </cell>
          <cell r="F1209" t="str">
            <v>دستمزد ثابت</v>
          </cell>
          <cell r="G1209" t="str">
            <v>800100</v>
          </cell>
          <cell r="H1209" t="str">
            <v>مونتاژ</v>
          </cell>
          <cell r="P1209" t="str">
            <v>220</v>
          </cell>
        </row>
        <row r="1210">
          <cell r="A1210">
            <v>2300</v>
          </cell>
          <cell r="B1210" t="str">
            <v>880001800303</v>
          </cell>
          <cell r="C1210" t="str">
            <v>880</v>
          </cell>
          <cell r="D1210" t="str">
            <v>880001</v>
          </cell>
          <cell r="E1210" t="str">
            <v>دستمزد و مزايا</v>
          </cell>
          <cell r="F1210" t="str">
            <v>دستمزد ثابت</v>
          </cell>
          <cell r="G1210" t="str">
            <v>800303</v>
          </cell>
          <cell r="H1210" t="str">
            <v>برنامه ريزي</v>
          </cell>
          <cell r="P1210" t="str">
            <v>230</v>
          </cell>
        </row>
        <row r="1211">
          <cell r="A1211">
            <v>2400</v>
          </cell>
          <cell r="B1211" t="str">
            <v>880001800403</v>
          </cell>
          <cell r="C1211" t="str">
            <v>880</v>
          </cell>
          <cell r="D1211" t="str">
            <v>880001</v>
          </cell>
          <cell r="E1211" t="str">
            <v>دستمزد و مزايا</v>
          </cell>
          <cell r="F1211" t="str">
            <v>دستمزد ثابت</v>
          </cell>
          <cell r="G1211" t="str">
            <v>800403</v>
          </cell>
          <cell r="H1211" t="str">
            <v>امو ر اداري</v>
          </cell>
          <cell r="P1211" t="str">
            <v>240</v>
          </cell>
        </row>
        <row r="1212">
          <cell r="A1212">
            <v>2240</v>
          </cell>
          <cell r="B1212" t="str">
            <v>880001800104</v>
          </cell>
          <cell r="C1212" t="str">
            <v>880</v>
          </cell>
          <cell r="D1212" t="str">
            <v>880001</v>
          </cell>
          <cell r="E1212" t="str">
            <v>دستمزد و مزايا</v>
          </cell>
          <cell r="F1212" t="str">
            <v>دستمزد ثابت</v>
          </cell>
          <cell r="G1212" t="str">
            <v>800104</v>
          </cell>
          <cell r="H1212" t="str">
            <v>کنترل کيفي</v>
          </cell>
          <cell r="P1212" t="str">
            <v>224</v>
          </cell>
        </row>
        <row r="1213">
          <cell r="A1213">
            <v>2300</v>
          </cell>
          <cell r="B1213" t="str">
            <v>880001800302</v>
          </cell>
          <cell r="C1213" t="str">
            <v>880</v>
          </cell>
          <cell r="D1213" t="str">
            <v>880001</v>
          </cell>
          <cell r="E1213" t="str">
            <v>دستمزد و مزايا</v>
          </cell>
          <cell r="F1213" t="str">
            <v>دستمزد ثابت</v>
          </cell>
          <cell r="G1213" t="str">
            <v>800302</v>
          </cell>
          <cell r="H1213" t="str">
            <v>خدمات فني</v>
          </cell>
          <cell r="P1213" t="str">
            <v>230</v>
          </cell>
        </row>
        <row r="1214">
          <cell r="A1214">
            <v>2261</v>
          </cell>
          <cell r="B1214" t="str">
            <v>880001800202</v>
          </cell>
          <cell r="C1214" t="str">
            <v>880</v>
          </cell>
          <cell r="D1214" t="str">
            <v>880001</v>
          </cell>
          <cell r="E1214" t="str">
            <v>دستمزد و مزايا</v>
          </cell>
          <cell r="F1214" t="str">
            <v>دستمزد ثابت</v>
          </cell>
          <cell r="G1214" t="str">
            <v>800202</v>
          </cell>
          <cell r="H1214" t="str">
            <v>عمومي ساخت و توليد</v>
          </cell>
          <cell r="P1214" t="str">
            <v>226</v>
          </cell>
        </row>
        <row r="1215">
          <cell r="A1215">
            <v>2400</v>
          </cell>
          <cell r="B1215" t="str">
            <v>880001800401</v>
          </cell>
          <cell r="C1215" t="str">
            <v>880</v>
          </cell>
          <cell r="D1215" t="str">
            <v>880001</v>
          </cell>
          <cell r="E1215" t="str">
            <v>دستمزد و مزايا</v>
          </cell>
          <cell r="F1215" t="str">
            <v>دستمزد ثابت</v>
          </cell>
          <cell r="G1215" t="str">
            <v>800401</v>
          </cell>
          <cell r="H1215" t="str">
            <v>مديريت</v>
          </cell>
          <cell r="P1215" t="str">
            <v>240</v>
          </cell>
        </row>
        <row r="1216">
          <cell r="A1216">
            <v>2400</v>
          </cell>
          <cell r="B1216" t="str">
            <v>880001800400</v>
          </cell>
          <cell r="C1216" t="str">
            <v>880</v>
          </cell>
          <cell r="D1216" t="str">
            <v>880001</v>
          </cell>
          <cell r="E1216" t="str">
            <v>دستمزد و مزايا</v>
          </cell>
          <cell r="F1216" t="str">
            <v>دستمزد ثابت</v>
          </cell>
          <cell r="G1216" t="str">
            <v>800400</v>
          </cell>
          <cell r="H1216" t="str">
            <v>امور مالي</v>
          </cell>
          <cell r="P1216" t="str">
            <v>240</v>
          </cell>
        </row>
        <row r="1217">
          <cell r="A1217">
            <v>2240</v>
          </cell>
          <cell r="B1217" t="str">
            <v>880001800101</v>
          </cell>
          <cell r="C1217" t="str">
            <v>880</v>
          </cell>
          <cell r="D1217" t="str">
            <v>880001</v>
          </cell>
          <cell r="E1217" t="str">
            <v>دستمزد و مزايا</v>
          </cell>
          <cell r="F1217" t="str">
            <v>دستمزد ثابت</v>
          </cell>
          <cell r="G1217" t="str">
            <v>800101</v>
          </cell>
          <cell r="H1217" t="str">
            <v>تحقيقات مهندسي</v>
          </cell>
          <cell r="P1217" t="str">
            <v>224</v>
          </cell>
        </row>
        <row r="1218">
          <cell r="A1218">
            <v>2240</v>
          </cell>
          <cell r="B1218" t="str">
            <v>880001800107</v>
          </cell>
          <cell r="C1218" t="str">
            <v>880</v>
          </cell>
          <cell r="D1218" t="str">
            <v>880001</v>
          </cell>
          <cell r="E1218" t="str">
            <v>دستمزد و مزايا</v>
          </cell>
          <cell r="F1218" t="str">
            <v>دستمزد ثابت</v>
          </cell>
          <cell r="G1218" t="str">
            <v>800107</v>
          </cell>
          <cell r="H1218" t="str">
            <v>خط گيج</v>
          </cell>
          <cell r="P1218" t="str">
            <v>224</v>
          </cell>
        </row>
        <row r="1219">
          <cell r="A1219">
            <v>2300</v>
          </cell>
          <cell r="B1219" t="str">
            <v>880001800301</v>
          </cell>
          <cell r="C1219" t="str">
            <v>880</v>
          </cell>
          <cell r="D1219" t="str">
            <v>880001</v>
          </cell>
          <cell r="E1219" t="str">
            <v>دستمزد و مزايا</v>
          </cell>
          <cell r="F1219" t="str">
            <v>دستمزد ثابت</v>
          </cell>
          <cell r="G1219" t="str">
            <v>800301</v>
          </cell>
          <cell r="H1219" t="str">
            <v>حراست</v>
          </cell>
          <cell r="P1219" t="str">
            <v>230</v>
          </cell>
        </row>
        <row r="1220">
          <cell r="A1220">
            <v>2500</v>
          </cell>
          <cell r="B1220" t="str">
            <v>880001800500</v>
          </cell>
          <cell r="C1220" t="str">
            <v>880</v>
          </cell>
          <cell r="D1220" t="str">
            <v>880001</v>
          </cell>
          <cell r="E1220" t="str">
            <v>دستمزد و مزايا</v>
          </cell>
          <cell r="F1220" t="str">
            <v>دستمزد ثابت</v>
          </cell>
          <cell r="G1220" t="str">
            <v>800500</v>
          </cell>
          <cell r="H1220" t="str">
            <v>فروش</v>
          </cell>
          <cell r="P1220" t="str">
            <v>250</v>
          </cell>
        </row>
        <row r="1221">
          <cell r="A1221">
            <v>2300</v>
          </cell>
          <cell r="B1221" t="str">
            <v>880001800304</v>
          </cell>
          <cell r="C1221" t="str">
            <v>880</v>
          </cell>
          <cell r="D1221" t="str">
            <v>880001</v>
          </cell>
          <cell r="E1221" t="str">
            <v>دستمزد و مزايا</v>
          </cell>
          <cell r="F1221" t="str">
            <v>دستمزد ثابت</v>
          </cell>
          <cell r="G1221" t="str">
            <v>800304</v>
          </cell>
          <cell r="H1221" t="str">
            <v>تدارکات و تامين قطعات</v>
          </cell>
          <cell r="P1221" t="str">
            <v>230</v>
          </cell>
        </row>
        <row r="1222">
          <cell r="A1222">
            <v>2240</v>
          </cell>
          <cell r="B1222" t="str">
            <v>880001800105</v>
          </cell>
          <cell r="C1222" t="str">
            <v>880</v>
          </cell>
          <cell r="D1222" t="str">
            <v>880001</v>
          </cell>
          <cell r="E1222" t="str">
            <v>دستمزد و مزايا</v>
          </cell>
          <cell r="F1222" t="str">
            <v>دستمزد ثابت</v>
          </cell>
          <cell r="G1222" t="str">
            <v>800105</v>
          </cell>
          <cell r="H1222" t="str">
            <v>مترولوژي</v>
          </cell>
          <cell r="P1222" t="str">
            <v>224</v>
          </cell>
        </row>
        <row r="1223">
          <cell r="A1223">
            <v>2400</v>
          </cell>
          <cell r="B1223" t="str">
            <v>880001800402</v>
          </cell>
          <cell r="C1223" t="str">
            <v>880</v>
          </cell>
          <cell r="D1223" t="str">
            <v>880001</v>
          </cell>
          <cell r="E1223" t="str">
            <v>دستمزد و مزايا</v>
          </cell>
          <cell r="F1223" t="str">
            <v>دستمزد ثابت</v>
          </cell>
          <cell r="G1223" t="str">
            <v>800402</v>
          </cell>
          <cell r="H1223" t="str">
            <v>دفتر تهران</v>
          </cell>
          <cell r="P1223" t="str">
            <v>240</v>
          </cell>
        </row>
        <row r="1224">
          <cell r="A1224">
            <v>2261</v>
          </cell>
          <cell r="B1224" t="str">
            <v>880001800203</v>
          </cell>
          <cell r="C1224" t="str">
            <v>880</v>
          </cell>
          <cell r="D1224" t="str">
            <v>880001</v>
          </cell>
          <cell r="E1224" t="str">
            <v>دستمزد و مزايا</v>
          </cell>
          <cell r="F1224" t="str">
            <v>دستمزد ثابت</v>
          </cell>
          <cell r="G1224" t="str">
            <v>800203</v>
          </cell>
          <cell r="H1224" t="str">
            <v>عمومي کنترل کيفي</v>
          </cell>
          <cell r="P1224" t="str">
            <v>226</v>
          </cell>
        </row>
        <row r="1225">
          <cell r="A1225">
            <v>2261</v>
          </cell>
          <cell r="B1225" t="str">
            <v>880001800206</v>
          </cell>
          <cell r="C1225" t="str">
            <v>880</v>
          </cell>
          <cell r="D1225" t="str">
            <v>880001</v>
          </cell>
          <cell r="E1225" t="str">
            <v>دستمزد و مزايا</v>
          </cell>
          <cell r="F1225" t="str">
            <v>دستمزد ثابت</v>
          </cell>
          <cell r="G1225" t="str">
            <v>800206</v>
          </cell>
          <cell r="H1225" t="str">
            <v>عمومي خط گيج</v>
          </cell>
          <cell r="P1225" t="str">
            <v>226</v>
          </cell>
        </row>
        <row r="1226">
          <cell r="A1226">
            <v>2300</v>
          </cell>
          <cell r="B1226" t="str">
            <v>880001800305</v>
          </cell>
          <cell r="C1226" t="str">
            <v>880</v>
          </cell>
          <cell r="D1226" t="str">
            <v>880001</v>
          </cell>
          <cell r="E1226" t="str">
            <v>دستمزد و مزايا</v>
          </cell>
          <cell r="F1226" t="str">
            <v>دستمزد ثابت</v>
          </cell>
          <cell r="G1226" t="str">
            <v>800305</v>
          </cell>
          <cell r="H1226" t="str">
            <v>طرح و توسعه سيستمها</v>
          </cell>
          <cell r="P1226" t="str">
            <v>230</v>
          </cell>
        </row>
        <row r="1227">
          <cell r="A1227">
            <v>2221</v>
          </cell>
          <cell r="B1227" t="str">
            <v>880001800200</v>
          </cell>
          <cell r="C1227" t="str">
            <v>880</v>
          </cell>
          <cell r="D1227" t="str">
            <v>880001</v>
          </cell>
          <cell r="E1227" t="str">
            <v>دستمزد و مزايا</v>
          </cell>
          <cell r="F1227" t="str">
            <v>دستمزد ثابت</v>
          </cell>
          <cell r="G1227" t="str">
            <v>800200</v>
          </cell>
          <cell r="H1227" t="str">
            <v>عمومي مونتاژ</v>
          </cell>
          <cell r="P1227" t="str">
            <v>222</v>
          </cell>
        </row>
        <row r="1228">
          <cell r="A1228">
            <v>2261</v>
          </cell>
          <cell r="B1228" t="str">
            <v>880001800201</v>
          </cell>
          <cell r="C1228" t="str">
            <v>880</v>
          </cell>
          <cell r="D1228" t="str">
            <v>880001</v>
          </cell>
          <cell r="E1228" t="str">
            <v>دستمزد و مزايا</v>
          </cell>
          <cell r="F1228" t="str">
            <v>دستمزد ثابت</v>
          </cell>
          <cell r="G1228" t="str">
            <v>800201</v>
          </cell>
          <cell r="H1228" t="str">
            <v>عمومي تحقيقات و مهندسي</v>
          </cell>
          <cell r="P1228" t="str">
            <v>226</v>
          </cell>
        </row>
        <row r="1229">
          <cell r="A1229">
            <v>2240</v>
          </cell>
          <cell r="B1229" t="str">
            <v>880001800102</v>
          </cell>
          <cell r="C1229" t="str">
            <v>880</v>
          </cell>
          <cell r="D1229" t="str">
            <v>880001</v>
          </cell>
          <cell r="E1229" t="str">
            <v>دستمزد و مزايا</v>
          </cell>
          <cell r="F1229" t="str">
            <v>دستمزد ثابت</v>
          </cell>
          <cell r="G1229" t="str">
            <v>800102</v>
          </cell>
          <cell r="H1229" t="str">
            <v>عمليات حرارتي و آبکاري</v>
          </cell>
          <cell r="P1229" t="str">
            <v>224</v>
          </cell>
        </row>
        <row r="1230">
          <cell r="A1230">
            <v>2240</v>
          </cell>
          <cell r="B1230" t="str">
            <v>880001800106</v>
          </cell>
          <cell r="C1230" t="str">
            <v>880</v>
          </cell>
          <cell r="D1230" t="str">
            <v>880001</v>
          </cell>
          <cell r="E1230" t="str">
            <v>دستمزد و مزايا</v>
          </cell>
          <cell r="F1230" t="str">
            <v>دستمزد ثابت</v>
          </cell>
          <cell r="G1230" t="str">
            <v>800106</v>
          </cell>
          <cell r="H1230" t="str">
            <v>تست مواد وشيمي</v>
          </cell>
          <cell r="P1230" t="str">
            <v>224</v>
          </cell>
        </row>
        <row r="1231">
          <cell r="A1231">
            <v>2240</v>
          </cell>
          <cell r="B1231" t="str">
            <v>880002800103</v>
          </cell>
          <cell r="C1231" t="str">
            <v>880</v>
          </cell>
          <cell r="D1231" t="str">
            <v>880002</v>
          </cell>
          <cell r="E1231" t="str">
            <v>دستمزد و مزايا</v>
          </cell>
          <cell r="F1231" t="str">
            <v>اضافه كاري</v>
          </cell>
          <cell r="G1231" t="str">
            <v>800103</v>
          </cell>
          <cell r="H1231" t="str">
            <v>مرکز ساخت و توليد</v>
          </cell>
          <cell r="P1231" t="str">
            <v>224</v>
          </cell>
        </row>
        <row r="1232">
          <cell r="A1232">
            <v>2300</v>
          </cell>
          <cell r="B1232" t="str">
            <v>880002800302</v>
          </cell>
          <cell r="C1232" t="str">
            <v>880</v>
          </cell>
          <cell r="D1232" t="str">
            <v>880002</v>
          </cell>
          <cell r="E1232" t="str">
            <v>دستمزد و مزايا</v>
          </cell>
          <cell r="F1232" t="str">
            <v>اضافه كاري</v>
          </cell>
          <cell r="G1232" t="str">
            <v>800302</v>
          </cell>
          <cell r="H1232" t="str">
            <v>خدمات فني</v>
          </cell>
          <cell r="P1232" t="str">
            <v>230</v>
          </cell>
        </row>
        <row r="1233">
          <cell r="A1233">
            <v>2300</v>
          </cell>
          <cell r="B1233" t="str">
            <v>880002800303</v>
          </cell>
          <cell r="C1233" t="str">
            <v>880</v>
          </cell>
          <cell r="D1233" t="str">
            <v>880002</v>
          </cell>
          <cell r="E1233" t="str">
            <v>دستمزد و مزايا</v>
          </cell>
          <cell r="F1233" t="str">
            <v>اضافه كاري</v>
          </cell>
          <cell r="G1233" t="str">
            <v>800303</v>
          </cell>
          <cell r="H1233" t="str">
            <v>برنامه ريزي</v>
          </cell>
          <cell r="P1233" t="str">
            <v>230</v>
          </cell>
        </row>
        <row r="1234">
          <cell r="A1234">
            <v>2400</v>
          </cell>
          <cell r="B1234" t="str">
            <v>880002800401</v>
          </cell>
          <cell r="C1234" t="str">
            <v>880</v>
          </cell>
          <cell r="D1234" t="str">
            <v>880002</v>
          </cell>
          <cell r="E1234" t="str">
            <v>دستمزد و مزايا</v>
          </cell>
          <cell r="F1234" t="str">
            <v>اضافه كاري</v>
          </cell>
          <cell r="G1234" t="str">
            <v>800401</v>
          </cell>
          <cell r="H1234" t="str">
            <v>مديريت</v>
          </cell>
          <cell r="P1234" t="str">
            <v>240</v>
          </cell>
        </row>
        <row r="1235">
          <cell r="A1235">
            <v>2400</v>
          </cell>
          <cell r="B1235" t="str">
            <v>880002800403</v>
          </cell>
          <cell r="C1235" t="str">
            <v>880</v>
          </cell>
          <cell r="D1235" t="str">
            <v>880002</v>
          </cell>
          <cell r="E1235" t="str">
            <v>دستمزد و مزايا</v>
          </cell>
          <cell r="F1235" t="str">
            <v>اضافه كاري</v>
          </cell>
          <cell r="G1235" t="str">
            <v>800403</v>
          </cell>
          <cell r="H1235" t="str">
            <v>امو ر اداري</v>
          </cell>
          <cell r="P1235" t="str">
            <v>240</v>
          </cell>
        </row>
        <row r="1236">
          <cell r="A1236">
            <v>2300</v>
          </cell>
          <cell r="B1236" t="str">
            <v>880002800301</v>
          </cell>
          <cell r="C1236" t="str">
            <v>880</v>
          </cell>
          <cell r="D1236" t="str">
            <v>880002</v>
          </cell>
          <cell r="E1236" t="str">
            <v>دستمزد و مزايا</v>
          </cell>
          <cell r="F1236" t="str">
            <v>اضافه كاري</v>
          </cell>
          <cell r="G1236" t="str">
            <v>800301</v>
          </cell>
          <cell r="H1236" t="str">
            <v>حراست</v>
          </cell>
          <cell r="P1236" t="str">
            <v>230</v>
          </cell>
        </row>
        <row r="1237">
          <cell r="A1237">
            <v>2261</v>
          </cell>
          <cell r="B1237" t="str">
            <v>880002800202</v>
          </cell>
          <cell r="C1237" t="str">
            <v>880</v>
          </cell>
          <cell r="D1237" t="str">
            <v>880002</v>
          </cell>
          <cell r="E1237" t="str">
            <v>دستمزد و مزايا</v>
          </cell>
          <cell r="F1237" t="str">
            <v>اضافه كاري</v>
          </cell>
          <cell r="G1237" t="str">
            <v>800202</v>
          </cell>
          <cell r="H1237" t="str">
            <v>عمومي ساخت و توليد</v>
          </cell>
          <cell r="P1237" t="str">
            <v>226</v>
          </cell>
        </row>
        <row r="1238">
          <cell r="A1238">
            <v>2200</v>
          </cell>
          <cell r="B1238" t="str">
            <v>880002800100</v>
          </cell>
          <cell r="C1238" t="str">
            <v>880</v>
          </cell>
          <cell r="D1238" t="str">
            <v>880002</v>
          </cell>
          <cell r="E1238" t="str">
            <v>دستمزد و مزايا</v>
          </cell>
          <cell r="F1238" t="str">
            <v>اضافه كاري</v>
          </cell>
          <cell r="G1238" t="str">
            <v>800100</v>
          </cell>
          <cell r="H1238" t="str">
            <v>مونتاژ</v>
          </cell>
          <cell r="P1238" t="str">
            <v>220</v>
          </cell>
        </row>
        <row r="1239">
          <cell r="A1239">
            <v>2240</v>
          </cell>
          <cell r="B1239" t="str">
            <v>880002800104</v>
          </cell>
          <cell r="C1239" t="str">
            <v>880</v>
          </cell>
          <cell r="D1239" t="str">
            <v>880002</v>
          </cell>
          <cell r="E1239" t="str">
            <v>دستمزد و مزايا</v>
          </cell>
          <cell r="F1239" t="str">
            <v>اضافه كاري</v>
          </cell>
          <cell r="G1239" t="str">
            <v>800104</v>
          </cell>
          <cell r="H1239" t="str">
            <v>کنترل کيفي</v>
          </cell>
          <cell r="P1239" t="str">
            <v>224</v>
          </cell>
        </row>
        <row r="1240">
          <cell r="A1240">
            <v>2400</v>
          </cell>
          <cell r="B1240" t="str">
            <v>880002800400</v>
          </cell>
          <cell r="C1240" t="str">
            <v>880</v>
          </cell>
          <cell r="D1240" t="str">
            <v>880002</v>
          </cell>
          <cell r="E1240" t="str">
            <v>دستمزد و مزايا</v>
          </cell>
          <cell r="F1240" t="str">
            <v>اضافه كاري</v>
          </cell>
          <cell r="G1240" t="str">
            <v>800400</v>
          </cell>
          <cell r="H1240" t="str">
            <v>امور مالي</v>
          </cell>
          <cell r="P1240" t="str">
            <v>240</v>
          </cell>
        </row>
        <row r="1241">
          <cell r="A1241">
            <v>2240</v>
          </cell>
          <cell r="B1241" t="str">
            <v>880002800107</v>
          </cell>
          <cell r="C1241" t="str">
            <v>880</v>
          </cell>
          <cell r="D1241" t="str">
            <v>880002</v>
          </cell>
          <cell r="E1241" t="str">
            <v>دستمزد و مزايا</v>
          </cell>
          <cell r="F1241" t="str">
            <v>اضافه كاري</v>
          </cell>
          <cell r="G1241" t="str">
            <v>800107</v>
          </cell>
          <cell r="H1241" t="str">
            <v>خط گيج</v>
          </cell>
          <cell r="P1241" t="str">
            <v>224</v>
          </cell>
        </row>
        <row r="1242">
          <cell r="A1242">
            <v>2240</v>
          </cell>
          <cell r="B1242" t="str">
            <v>880002800101</v>
          </cell>
          <cell r="C1242" t="str">
            <v>880</v>
          </cell>
          <cell r="D1242" t="str">
            <v>880002</v>
          </cell>
          <cell r="E1242" t="str">
            <v>دستمزد و مزايا</v>
          </cell>
          <cell r="F1242" t="str">
            <v>اضافه كاري</v>
          </cell>
          <cell r="G1242" t="str">
            <v>800101</v>
          </cell>
          <cell r="H1242" t="str">
            <v>تحقيقات مهندسي</v>
          </cell>
          <cell r="P1242" t="str">
            <v>224</v>
          </cell>
        </row>
        <row r="1243">
          <cell r="A1243">
            <v>2300</v>
          </cell>
          <cell r="B1243" t="str">
            <v>880002800304</v>
          </cell>
          <cell r="C1243" t="str">
            <v>880</v>
          </cell>
          <cell r="D1243" t="str">
            <v>880002</v>
          </cell>
          <cell r="E1243" t="str">
            <v>دستمزد و مزايا</v>
          </cell>
          <cell r="F1243" t="str">
            <v>اضافه كاري</v>
          </cell>
          <cell r="G1243" t="str">
            <v>800304</v>
          </cell>
          <cell r="H1243" t="str">
            <v>تدارکات و تامين قطعات</v>
          </cell>
          <cell r="P1243" t="str">
            <v>230</v>
          </cell>
        </row>
        <row r="1244">
          <cell r="A1244">
            <v>2500</v>
          </cell>
          <cell r="B1244" t="str">
            <v>880002800500</v>
          </cell>
          <cell r="C1244" t="str">
            <v>880</v>
          </cell>
          <cell r="D1244" t="str">
            <v>880002</v>
          </cell>
          <cell r="E1244" t="str">
            <v>دستمزد و مزايا</v>
          </cell>
          <cell r="F1244" t="str">
            <v>اضافه كاري</v>
          </cell>
          <cell r="G1244" t="str">
            <v>800500</v>
          </cell>
          <cell r="H1244" t="str">
            <v>فروش</v>
          </cell>
          <cell r="P1244" t="str">
            <v>250</v>
          </cell>
        </row>
        <row r="1245">
          <cell r="A1245">
            <v>2261</v>
          </cell>
          <cell r="B1245" t="str">
            <v>880002800206</v>
          </cell>
          <cell r="C1245" t="str">
            <v>880</v>
          </cell>
          <cell r="D1245" t="str">
            <v>880002</v>
          </cell>
          <cell r="E1245" t="str">
            <v>دستمزد و مزايا</v>
          </cell>
          <cell r="F1245" t="str">
            <v>اضافه كاري</v>
          </cell>
          <cell r="G1245" t="str">
            <v>800206</v>
          </cell>
          <cell r="H1245" t="str">
            <v>عمومي خط گيج</v>
          </cell>
          <cell r="P1245" t="str">
            <v>226</v>
          </cell>
        </row>
        <row r="1246">
          <cell r="A1246">
            <v>2240</v>
          </cell>
          <cell r="B1246" t="str">
            <v>880002800105</v>
          </cell>
          <cell r="C1246" t="str">
            <v>880</v>
          </cell>
          <cell r="D1246" t="str">
            <v>880002</v>
          </cell>
          <cell r="E1246" t="str">
            <v>دستمزد و مزايا</v>
          </cell>
          <cell r="F1246" t="str">
            <v>اضافه كاري</v>
          </cell>
          <cell r="G1246" t="str">
            <v>800105</v>
          </cell>
          <cell r="H1246" t="str">
            <v>مترولوژي</v>
          </cell>
          <cell r="P1246" t="str">
            <v>224</v>
          </cell>
        </row>
        <row r="1247">
          <cell r="A1247">
            <v>2261</v>
          </cell>
          <cell r="B1247" t="str">
            <v>880002800203</v>
          </cell>
          <cell r="C1247" t="str">
            <v>880</v>
          </cell>
          <cell r="D1247" t="str">
            <v>880002</v>
          </cell>
          <cell r="E1247" t="str">
            <v>دستمزد و مزايا</v>
          </cell>
          <cell r="F1247" t="str">
            <v>اضافه كاري</v>
          </cell>
          <cell r="G1247" t="str">
            <v>800203</v>
          </cell>
          <cell r="H1247" t="str">
            <v>عمومي کنترل کيفي</v>
          </cell>
          <cell r="P1247" t="str">
            <v>226</v>
          </cell>
        </row>
        <row r="1248">
          <cell r="A1248">
            <v>2221</v>
          </cell>
          <cell r="B1248" t="str">
            <v>880002800200</v>
          </cell>
          <cell r="C1248" t="str">
            <v>880</v>
          </cell>
          <cell r="D1248" t="str">
            <v>880002</v>
          </cell>
          <cell r="E1248" t="str">
            <v>دستمزد و مزايا</v>
          </cell>
          <cell r="F1248" t="str">
            <v>اضافه كاري</v>
          </cell>
          <cell r="G1248" t="str">
            <v>800200</v>
          </cell>
          <cell r="H1248" t="str">
            <v>عمومي مونتاژ</v>
          </cell>
          <cell r="P1248" t="str">
            <v>222</v>
          </cell>
        </row>
        <row r="1249">
          <cell r="A1249">
            <v>2300</v>
          </cell>
          <cell r="B1249" t="str">
            <v>880002800305</v>
          </cell>
          <cell r="C1249" t="str">
            <v>880</v>
          </cell>
          <cell r="D1249" t="str">
            <v>880002</v>
          </cell>
          <cell r="E1249" t="str">
            <v>دستمزد و مزايا</v>
          </cell>
          <cell r="F1249" t="str">
            <v>اضافه كاري</v>
          </cell>
          <cell r="G1249" t="str">
            <v>800305</v>
          </cell>
          <cell r="H1249" t="str">
            <v>طرح و توسعه سيستمها</v>
          </cell>
          <cell r="P1249" t="str">
            <v>230</v>
          </cell>
        </row>
        <row r="1250">
          <cell r="A1250">
            <v>2261</v>
          </cell>
          <cell r="B1250" t="str">
            <v>880002800201</v>
          </cell>
          <cell r="C1250" t="str">
            <v>880</v>
          </cell>
          <cell r="D1250" t="str">
            <v>880002</v>
          </cell>
          <cell r="E1250" t="str">
            <v>دستمزد و مزايا</v>
          </cell>
          <cell r="F1250" t="str">
            <v>اضافه كاري</v>
          </cell>
          <cell r="G1250" t="str">
            <v>800201</v>
          </cell>
          <cell r="H1250" t="str">
            <v>عمومي تحقيقات و مهندسي</v>
          </cell>
          <cell r="P1250" t="str">
            <v>226</v>
          </cell>
        </row>
        <row r="1251">
          <cell r="A1251">
            <v>2240</v>
          </cell>
          <cell r="B1251" t="str">
            <v>880002800102</v>
          </cell>
          <cell r="C1251" t="str">
            <v>880</v>
          </cell>
          <cell r="D1251" t="str">
            <v>880002</v>
          </cell>
          <cell r="E1251" t="str">
            <v>دستمزد و مزايا</v>
          </cell>
          <cell r="F1251" t="str">
            <v>اضافه كاري</v>
          </cell>
          <cell r="G1251" t="str">
            <v>800102</v>
          </cell>
          <cell r="H1251" t="str">
            <v>عمليات حرارتي و آبکاري</v>
          </cell>
          <cell r="P1251" t="str">
            <v>224</v>
          </cell>
        </row>
        <row r="1252">
          <cell r="A1252">
            <v>2400</v>
          </cell>
          <cell r="B1252" t="str">
            <v>880002800402</v>
          </cell>
          <cell r="C1252" t="str">
            <v>880</v>
          </cell>
          <cell r="D1252" t="str">
            <v>880002</v>
          </cell>
          <cell r="E1252" t="str">
            <v>دستمزد و مزايا</v>
          </cell>
          <cell r="F1252" t="str">
            <v>اضافه كاري</v>
          </cell>
          <cell r="G1252" t="str">
            <v>800402</v>
          </cell>
          <cell r="H1252" t="str">
            <v>دفتر تهران</v>
          </cell>
          <cell r="P1252" t="str">
            <v>240</v>
          </cell>
        </row>
        <row r="1253">
          <cell r="A1253">
            <v>2240</v>
          </cell>
          <cell r="B1253" t="str">
            <v>880002800106</v>
          </cell>
          <cell r="C1253" t="str">
            <v>880</v>
          </cell>
          <cell r="D1253" t="str">
            <v>880002</v>
          </cell>
          <cell r="E1253" t="str">
            <v>دستمزد و مزايا</v>
          </cell>
          <cell r="F1253" t="str">
            <v>اضافه كاري</v>
          </cell>
          <cell r="G1253" t="str">
            <v>800106</v>
          </cell>
          <cell r="H1253" t="str">
            <v>تست مواد وشيمي</v>
          </cell>
          <cell r="P1253" t="str">
            <v>224</v>
          </cell>
        </row>
        <row r="1254">
          <cell r="A1254">
            <v>2240</v>
          </cell>
          <cell r="B1254" t="str">
            <v>880003800103</v>
          </cell>
          <cell r="C1254" t="str">
            <v>880</v>
          </cell>
          <cell r="D1254" t="str">
            <v>880003</v>
          </cell>
          <cell r="E1254" t="str">
            <v>دستمزد و مزايا</v>
          </cell>
          <cell r="F1254" t="str">
            <v>نوبت كاري</v>
          </cell>
          <cell r="G1254" t="str">
            <v>800103</v>
          </cell>
          <cell r="H1254" t="str">
            <v>مرکز ساخت و توليد</v>
          </cell>
          <cell r="P1254" t="str">
            <v>224</v>
          </cell>
        </row>
        <row r="1255">
          <cell r="A1255">
            <v>2200</v>
          </cell>
          <cell r="B1255" t="str">
            <v>880003800100</v>
          </cell>
          <cell r="C1255" t="str">
            <v>880</v>
          </cell>
          <cell r="D1255" t="str">
            <v>880003</v>
          </cell>
          <cell r="E1255" t="str">
            <v>دستمزد و مزايا</v>
          </cell>
          <cell r="F1255" t="str">
            <v>نوبت كاري</v>
          </cell>
          <cell r="G1255" t="str">
            <v>800100</v>
          </cell>
          <cell r="H1255" t="str">
            <v>مونتاژ</v>
          </cell>
          <cell r="P1255" t="str">
            <v>220</v>
          </cell>
        </row>
        <row r="1256">
          <cell r="A1256">
            <v>2261</v>
          </cell>
          <cell r="B1256" t="str">
            <v>880003800202</v>
          </cell>
          <cell r="C1256" t="str">
            <v>880</v>
          </cell>
          <cell r="D1256" t="str">
            <v>880003</v>
          </cell>
          <cell r="E1256" t="str">
            <v>دستمزد و مزايا</v>
          </cell>
          <cell r="F1256" t="str">
            <v>نوبت كاري</v>
          </cell>
          <cell r="G1256" t="str">
            <v>800202</v>
          </cell>
          <cell r="H1256" t="str">
            <v>عمومي ساخت و توليد</v>
          </cell>
          <cell r="P1256" t="str">
            <v>226</v>
          </cell>
        </row>
        <row r="1257">
          <cell r="A1257">
            <v>2300</v>
          </cell>
          <cell r="B1257" t="str">
            <v>880003800302</v>
          </cell>
          <cell r="C1257" t="str">
            <v>880</v>
          </cell>
          <cell r="D1257" t="str">
            <v>880003</v>
          </cell>
          <cell r="E1257" t="str">
            <v>دستمزد و مزايا</v>
          </cell>
          <cell r="F1257" t="str">
            <v>نوبت كاري</v>
          </cell>
          <cell r="G1257" t="str">
            <v>800302</v>
          </cell>
          <cell r="H1257" t="str">
            <v>خدمات فني</v>
          </cell>
          <cell r="P1257" t="str">
            <v>230</v>
          </cell>
        </row>
        <row r="1258">
          <cell r="A1258">
            <v>2300</v>
          </cell>
          <cell r="B1258" t="str">
            <v>880003800301</v>
          </cell>
          <cell r="C1258" t="str">
            <v>880</v>
          </cell>
          <cell r="D1258" t="str">
            <v>880003</v>
          </cell>
          <cell r="E1258" t="str">
            <v>دستمزد و مزايا</v>
          </cell>
          <cell r="F1258" t="str">
            <v>نوبت كاري</v>
          </cell>
          <cell r="G1258" t="str">
            <v>800301</v>
          </cell>
          <cell r="H1258" t="str">
            <v>حراست</v>
          </cell>
          <cell r="P1258" t="str">
            <v>230</v>
          </cell>
        </row>
        <row r="1259">
          <cell r="A1259">
            <v>2240</v>
          </cell>
          <cell r="B1259" t="str">
            <v>880004800103</v>
          </cell>
          <cell r="C1259" t="str">
            <v>880</v>
          </cell>
          <cell r="D1259" t="str">
            <v>880004</v>
          </cell>
          <cell r="E1259" t="str">
            <v>دستمزد و مزايا</v>
          </cell>
          <cell r="F1259" t="str">
            <v>حق اولاد</v>
          </cell>
          <cell r="G1259" t="str">
            <v>800103</v>
          </cell>
          <cell r="H1259" t="str">
            <v>مرکز ساخت و توليد</v>
          </cell>
          <cell r="P1259" t="str">
            <v>224</v>
          </cell>
        </row>
        <row r="1260">
          <cell r="A1260">
            <v>2200</v>
          </cell>
          <cell r="B1260" t="str">
            <v>880004800100</v>
          </cell>
          <cell r="C1260" t="str">
            <v>880</v>
          </cell>
          <cell r="D1260" t="str">
            <v>880004</v>
          </cell>
          <cell r="E1260" t="str">
            <v>دستمزد و مزايا</v>
          </cell>
          <cell r="F1260" t="str">
            <v>حق اولاد</v>
          </cell>
          <cell r="G1260" t="str">
            <v>800100</v>
          </cell>
          <cell r="H1260" t="str">
            <v>مونتاژ</v>
          </cell>
          <cell r="P1260" t="str">
            <v>220</v>
          </cell>
        </row>
        <row r="1261">
          <cell r="A1261">
            <v>2300</v>
          </cell>
          <cell r="B1261" t="str">
            <v>880004800303</v>
          </cell>
          <cell r="C1261" t="str">
            <v>880</v>
          </cell>
          <cell r="D1261" t="str">
            <v>880004</v>
          </cell>
          <cell r="E1261" t="str">
            <v>دستمزد و مزايا</v>
          </cell>
          <cell r="F1261" t="str">
            <v>حق اولاد</v>
          </cell>
          <cell r="G1261" t="str">
            <v>800303</v>
          </cell>
          <cell r="H1261" t="str">
            <v>برنامه ريزي</v>
          </cell>
          <cell r="P1261" t="str">
            <v>230</v>
          </cell>
        </row>
        <row r="1262">
          <cell r="A1262">
            <v>2400</v>
          </cell>
          <cell r="B1262" t="str">
            <v>880004800403</v>
          </cell>
          <cell r="C1262" t="str">
            <v>880</v>
          </cell>
          <cell r="D1262" t="str">
            <v>880004</v>
          </cell>
          <cell r="E1262" t="str">
            <v>دستمزد و مزايا</v>
          </cell>
          <cell r="F1262" t="str">
            <v>حق اولاد</v>
          </cell>
          <cell r="G1262" t="str">
            <v>800403</v>
          </cell>
          <cell r="H1262" t="str">
            <v>امو ر اداري</v>
          </cell>
          <cell r="P1262" t="str">
            <v>240</v>
          </cell>
        </row>
        <row r="1263">
          <cell r="A1263">
            <v>2261</v>
          </cell>
          <cell r="B1263" t="str">
            <v>880004800202</v>
          </cell>
          <cell r="C1263" t="str">
            <v>880</v>
          </cell>
          <cell r="D1263" t="str">
            <v>880004</v>
          </cell>
          <cell r="E1263" t="str">
            <v>دستمزد و مزايا</v>
          </cell>
          <cell r="F1263" t="str">
            <v>حق اولاد</v>
          </cell>
          <cell r="G1263" t="str">
            <v>800202</v>
          </cell>
          <cell r="H1263" t="str">
            <v>عمومي ساخت و توليد</v>
          </cell>
          <cell r="P1263" t="str">
            <v>226</v>
          </cell>
        </row>
        <row r="1264">
          <cell r="A1264">
            <v>2300</v>
          </cell>
          <cell r="B1264" t="str">
            <v>880004800302</v>
          </cell>
          <cell r="C1264" t="str">
            <v>880</v>
          </cell>
          <cell r="D1264" t="str">
            <v>880004</v>
          </cell>
          <cell r="E1264" t="str">
            <v>دستمزد و مزايا</v>
          </cell>
          <cell r="F1264" t="str">
            <v>حق اولاد</v>
          </cell>
          <cell r="G1264" t="str">
            <v>800302</v>
          </cell>
          <cell r="H1264" t="str">
            <v>خدمات فني</v>
          </cell>
          <cell r="P1264" t="str">
            <v>230</v>
          </cell>
        </row>
        <row r="1265">
          <cell r="A1265">
            <v>2240</v>
          </cell>
          <cell r="B1265" t="str">
            <v>880004800104</v>
          </cell>
          <cell r="C1265" t="str">
            <v>880</v>
          </cell>
          <cell r="D1265" t="str">
            <v>880004</v>
          </cell>
          <cell r="E1265" t="str">
            <v>دستمزد و مزايا</v>
          </cell>
          <cell r="F1265" t="str">
            <v>حق اولاد</v>
          </cell>
          <cell r="G1265" t="str">
            <v>800104</v>
          </cell>
          <cell r="H1265" t="str">
            <v>کنترل کيفي</v>
          </cell>
          <cell r="P1265" t="str">
            <v>224</v>
          </cell>
        </row>
        <row r="1266">
          <cell r="A1266">
            <v>2240</v>
          </cell>
          <cell r="B1266" t="str">
            <v>880004800107</v>
          </cell>
          <cell r="C1266" t="str">
            <v>880</v>
          </cell>
          <cell r="D1266" t="str">
            <v>880004</v>
          </cell>
          <cell r="E1266" t="str">
            <v>دستمزد و مزايا</v>
          </cell>
          <cell r="F1266" t="str">
            <v>حق اولاد</v>
          </cell>
          <cell r="G1266" t="str">
            <v>800107</v>
          </cell>
          <cell r="H1266" t="str">
            <v>خط گيج</v>
          </cell>
          <cell r="P1266" t="str">
            <v>224</v>
          </cell>
        </row>
        <row r="1267">
          <cell r="A1267">
            <v>2300</v>
          </cell>
          <cell r="B1267" t="str">
            <v>880004800304</v>
          </cell>
          <cell r="C1267" t="str">
            <v>880</v>
          </cell>
          <cell r="D1267" t="str">
            <v>880004</v>
          </cell>
          <cell r="E1267" t="str">
            <v>دستمزد و مزايا</v>
          </cell>
          <cell r="F1267" t="str">
            <v>حق اولاد</v>
          </cell>
          <cell r="G1267" t="str">
            <v>800304</v>
          </cell>
          <cell r="H1267" t="str">
            <v>تدارکات و تامين قطعات</v>
          </cell>
          <cell r="P1267" t="str">
            <v>230</v>
          </cell>
        </row>
        <row r="1268">
          <cell r="A1268">
            <v>2400</v>
          </cell>
          <cell r="B1268" t="str">
            <v>880004800400</v>
          </cell>
          <cell r="C1268" t="str">
            <v>880</v>
          </cell>
          <cell r="D1268" t="str">
            <v>880004</v>
          </cell>
          <cell r="E1268" t="str">
            <v>دستمزد و مزايا</v>
          </cell>
          <cell r="F1268" t="str">
            <v>حق اولاد</v>
          </cell>
          <cell r="G1268" t="str">
            <v>800400</v>
          </cell>
          <cell r="H1268" t="str">
            <v>امور مالي</v>
          </cell>
          <cell r="P1268" t="str">
            <v>240</v>
          </cell>
        </row>
        <row r="1269">
          <cell r="A1269">
            <v>2300</v>
          </cell>
          <cell r="B1269" t="str">
            <v>880004800301</v>
          </cell>
          <cell r="C1269" t="str">
            <v>880</v>
          </cell>
          <cell r="D1269" t="str">
            <v>880004</v>
          </cell>
          <cell r="E1269" t="str">
            <v>دستمزد و مزايا</v>
          </cell>
          <cell r="F1269" t="str">
            <v>حق اولاد</v>
          </cell>
          <cell r="G1269" t="str">
            <v>800301</v>
          </cell>
          <cell r="H1269" t="str">
            <v>حراست</v>
          </cell>
          <cell r="P1269" t="str">
            <v>230</v>
          </cell>
        </row>
        <row r="1270">
          <cell r="A1270">
            <v>2400</v>
          </cell>
          <cell r="B1270" t="str">
            <v>880004800402</v>
          </cell>
          <cell r="C1270" t="str">
            <v>880</v>
          </cell>
          <cell r="D1270" t="str">
            <v>880004</v>
          </cell>
          <cell r="E1270" t="str">
            <v>دستمزد و مزايا</v>
          </cell>
          <cell r="F1270" t="str">
            <v>حق اولاد</v>
          </cell>
          <cell r="G1270" t="str">
            <v>800402</v>
          </cell>
          <cell r="H1270" t="str">
            <v>دفتر تهران</v>
          </cell>
          <cell r="P1270" t="str">
            <v>240</v>
          </cell>
        </row>
        <row r="1271">
          <cell r="A1271">
            <v>2400</v>
          </cell>
          <cell r="B1271" t="str">
            <v>880004800401</v>
          </cell>
          <cell r="C1271" t="str">
            <v>880</v>
          </cell>
          <cell r="D1271" t="str">
            <v>880004</v>
          </cell>
          <cell r="E1271" t="str">
            <v>دستمزد و مزايا</v>
          </cell>
          <cell r="F1271" t="str">
            <v>حق اولاد</v>
          </cell>
          <cell r="G1271" t="str">
            <v>800401</v>
          </cell>
          <cell r="H1271" t="str">
            <v>مديريت</v>
          </cell>
          <cell r="P1271" t="str">
            <v>240</v>
          </cell>
        </row>
        <row r="1272">
          <cell r="A1272">
            <v>2261</v>
          </cell>
          <cell r="B1272" t="str">
            <v>880004800203</v>
          </cell>
          <cell r="C1272" t="str">
            <v>880</v>
          </cell>
          <cell r="D1272" t="str">
            <v>880004</v>
          </cell>
          <cell r="E1272" t="str">
            <v>دستمزد و مزايا</v>
          </cell>
          <cell r="F1272" t="str">
            <v>حق اولاد</v>
          </cell>
          <cell r="G1272" t="str">
            <v>800203</v>
          </cell>
          <cell r="H1272" t="str">
            <v>عمومي کنترل کيفي</v>
          </cell>
          <cell r="P1272" t="str">
            <v>226</v>
          </cell>
        </row>
        <row r="1273">
          <cell r="A1273">
            <v>2500</v>
          </cell>
          <cell r="B1273" t="str">
            <v>880004800500</v>
          </cell>
          <cell r="C1273" t="str">
            <v>880</v>
          </cell>
          <cell r="D1273" t="str">
            <v>880004</v>
          </cell>
          <cell r="E1273" t="str">
            <v>دستمزد و مزايا</v>
          </cell>
          <cell r="F1273" t="str">
            <v>حق اولاد</v>
          </cell>
          <cell r="G1273" t="str">
            <v>800500</v>
          </cell>
          <cell r="H1273" t="str">
            <v>فروش</v>
          </cell>
          <cell r="P1273" t="str">
            <v>250</v>
          </cell>
        </row>
        <row r="1274">
          <cell r="A1274">
            <v>2240</v>
          </cell>
          <cell r="B1274" t="str">
            <v>880004800101</v>
          </cell>
          <cell r="C1274" t="str">
            <v>880</v>
          </cell>
          <cell r="D1274" t="str">
            <v>880004</v>
          </cell>
          <cell r="E1274" t="str">
            <v>دستمزد و مزايا</v>
          </cell>
          <cell r="F1274" t="str">
            <v>حق اولاد</v>
          </cell>
          <cell r="G1274" t="str">
            <v>800101</v>
          </cell>
          <cell r="H1274" t="str">
            <v>تحقيقات مهندسي</v>
          </cell>
          <cell r="P1274" t="str">
            <v>224</v>
          </cell>
        </row>
        <row r="1275">
          <cell r="A1275">
            <v>2221</v>
          </cell>
          <cell r="B1275" t="str">
            <v>880004800200</v>
          </cell>
          <cell r="C1275" t="str">
            <v>880</v>
          </cell>
          <cell r="D1275" t="str">
            <v>880004</v>
          </cell>
          <cell r="E1275" t="str">
            <v>دستمزد و مزايا</v>
          </cell>
          <cell r="F1275" t="str">
            <v>حق اولاد</v>
          </cell>
          <cell r="G1275" t="str">
            <v>800200</v>
          </cell>
          <cell r="H1275" t="str">
            <v>عمومي مونتاژ</v>
          </cell>
          <cell r="P1275" t="str">
            <v>222</v>
          </cell>
        </row>
        <row r="1276">
          <cell r="A1276">
            <v>2261</v>
          </cell>
          <cell r="B1276" t="str">
            <v>880004800206</v>
          </cell>
          <cell r="C1276" t="str">
            <v>880</v>
          </cell>
          <cell r="D1276" t="str">
            <v>880004</v>
          </cell>
          <cell r="E1276" t="str">
            <v>دستمزد و مزايا</v>
          </cell>
          <cell r="F1276" t="str">
            <v>حق اولاد</v>
          </cell>
          <cell r="G1276" t="str">
            <v>800206</v>
          </cell>
          <cell r="H1276" t="str">
            <v>عمومي خط گيج</v>
          </cell>
          <cell r="P1276" t="str">
            <v>226</v>
          </cell>
        </row>
        <row r="1277">
          <cell r="A1277">
            <v>2240</v>
          </cell>
          <cell r="B1277" t="str">
            <v>880004800105</v>
          </cell>
          <cell r="C1277" t="str">
            <v>880</v>
          </cell>
          <cell r="D1277" t="str">
            <v>880004</v>
          </cell>
          <cell r="E1277" t="str">
            <v>دستمزد و مزايا</v>
          </cell>
          <cell r="F1277" t="str">
            <v>حق اولاد</v>
          </cell>
          <cell r="G1277" t="str">
            <v>800105</v>
          </cell>
          <cell r="H1277" t="str">
            <v>مترولوژي</v>
          </cell>
          <cell r="P1277" t="str">
            <v>224</v>
          </cell>
        </row>
        <row r="1278">
          <cell r="A1278">
            <v>2240</v>
          </cell>
          <cell r="B1278" t="str">
            <v>880004800102</v>
          </cell>
          <cell r="C1278" t="str">
            <v>880</v>
          </cell>
          <cell r="D1278" t="str">
            <v>880004</v>
          </cell>
          <cell r="E1278" t="str">
            <v>دستمزد و مزايا</v>
          </cell>
          <cell r="F1278" t="str">
            <v>حق اولاد</v>
          </cell>
          <cell r="G1278" t="str">
            <v>800102</v>
          </cell>
          <cell r="H1278" t="str">
            <v>عمليات حرارتي و آبکاري</v>
          </cell>
          <cell r="P1278" t="str">
            <v>224</v>
          </cell>
        </row>
        <row r="1279">
          <cell r="A1279">
            <v>2261</v>
          </cell>
          <cell r="B1279" t="str">
            <v>880004800201</v>
          </cell>
          <cell r="C1279" t="str">
            <v>880</v>
          </cell>
          <cell r="D1279" t="str">
            <v>880004</v>
          </cell>
          <cell r="E1279" t="str">
            <v>دستمزد و مزايا</v>
          </cell>
          <cell r="F1279" t="str">
            <v>حق اولاد</v>
          </cell>
          <cell r="G1279" t="str">
            <v>800201</v>
          </cell>
          <cell r="H1279" t="str">
            <v>عمومي تحقيقات و مهندسي</v>
          </cell>
          <cell r="P1279" t="str">
            <v>226</v>
          </cell>
        </row>
        <row r="1280">
          <cell r="A1280">
            <v>2241</v>
          </cell>
          <cell r="B1280" t="str">
            <v>880005800103</v>
          </cell>
          <cell r="C1280" t="str">
            <v>880</v>
          </cell>
          <cell r="D1280" t="str">
            <v>880005</v>
          </cell>
          <cell r="E1280" t="str">
            <v>دستمزد و مزايا</v>
          </cell>
          <cell r="F1280" t="str">
            <v>بيمه كارفرما</v>
          </cell>
          <cell r="G1280" t="str">
            <v>800103</v>
          </cell>
          <cell r="H1280" t="str">
            <v>مرکز ساخت و توليد</v>
          </cell>
          <cell r="P1280" t="str">
            <v>224</v>
          </cell>
        </row>
        <row r="1281">
          <cell r="A1281">
            <v>2201</v>
          </cell>
          <cell r="B1281" t="str">
            <v>880005800100</v>
          </cell>
          <cell r="C1281" t="str">
            <v>880</v>
          </cell>
          <cell r="D1281" t="str">
            <v>880005</v>
          </cell>
          <cell r="E1281" t="str">
            <v>دستمزد و مزايا</v>
          </cell>
          <cell r="F1281" t="str">
            <v>بيمه كارفرما</v>
          </cell>
          <cell r="G1281" t="str">
            <v>800100</v>
          </cell>
          <cell r="H1281" t="str">
            <v>مونتاژ</v>
          </cell>
          <cell r="P1281" t="str">
            <v>220</v>
          </cell>
        </row>
        <row r="1282">
          <cell r="A1282">
            <v>2401</v>
          </cell>
          <cell r="B1282" t="str">
            <v>880005800403</v>
          </cell>
          <cell r="C1282" t="str">
            <v>880</v>
          </cell>
          <cell r="D1282" t="str">
            <v>880005</v>
          </cell>
          <cell r="E1282" t="str">
            <v>دستمزد و مزايا</v>
          </cell>
          <cell r="F1282" t="str">
            <v>بيمه كارفرما</v>
          </cell>
          <cell r="G1282" t="str">
            <v>800403</v>
          </cell>
          <cell r="H1282" t="str">
            <v>امو ر اداري</v>
          </cell>
          <cell r="P1282" t="str">
            <v>240</v>
          </cell>
        </row>
        <row r="1283">
          <cell r="A1283">
            <v>2301</v>
          </cell>
          <cell r="B1283" t="str">
            <v>880005800303</v>
          </cell>
          <cell r="C1283" t="str">
            <v>880</v>
          </cell>
          <cell r="D1283" t="str">
            <v>880005</v>
          </cell>
          <cell r="E1283" t="str">
            <v>دستمزد و مزايا</v>
          </cell>
          <cell r="F1283" t="str">
            <v>بيمه كارفرما</v>
          </cell>
          <cell r="G1283" t="str">
            <v>800303</v>
          </cell>
          <cell r="H1283" t="str">
            <v>برنامه ريزي</v>
          </cell>
          <cell r="P1283" t="str">
            <v>230</v>
          </cell>
        </row>
        <row r="1284">
          <cell r="A1284">
            <v>2301</v>
          </cell>
          <cell r="B1284" t="str">
            <v>880005800302</v>
          </cell>
          <cell r="C1284" t="str">
            <v>880</v>
          </cell>
          <cell r="D1284" t="str">
            <v>880005</v>
          </cell>
          <cell r="E1284" t="str">
            <v>دستمزد و مزايا</v>
          </cell>
          <cell r="F1284" t="str">
            <v>بيمه كارفرما</v>
          </cell>
          <cell r="G1284" t="str">
            <v>800302</v>
          </cell>
          <cell r="H1284" t="str">
            <v>خدمات فني</v>
          </cell>
          <cell r="P1284" t="str">
            <v>230</v>
          </cell>
        </row>
        <row r="1285">
          <cell r="A1285">
            <v>2301</v>
          </cell>
          <cell r="B1285" t="str">
            <v>880005800301</v>
          </cell>
          <cell r="C1285" t="str">
            <v>880</v>
          </cell>
          <cell r="D1285" t="str">
            <v>880005</v>
          </cell>
          <cell r="E1285" t="str">
            <v>دستمزد و مزايا</v>
          </cell>
          <cell r="F1285" t="str">
            <v>بيمه كارفرما</v>
          </cell>
          <cell r="G1285" t="str">
            <v>800301</v>
          </cell>
          <cell r="H1285" t="str">
            <v>حراست</v>
          </cell>
          <cell r="P1285" t="str">
            <v>230</v>
          </cell>
        </row>
        <row r="1286">
          <cell r="A1286">
            <v>2241</v>
          </cell>
          <cell r="B1286" t="str">
            <v>880005800104</v>
          </cell>
          <cell r="C1286" t="str">
            <v>880</v>
          </cell>
          <cell r="D1286" t="str">
            <v>880005</v>
          </cell>
          <cell r="E1286" t="str">
            <v>دستمزد و مزايا</v>
          </cell>
          <cell r="F1286" t="str">
            <v>بيمه كارفرما</v>
          </cell>
          <cell r="G1286" t="str">
            <v>800104</v>
          </cell>
          <cell r="H1286" t="str">
            <v>کنترل کيفي</v>
          </cell>
          <cell r="P1286" t="str">
            <v>224</v>
          </cell>
        </row>
        <row r="1287">
          <cell r="A1287">
            <v>2266</v>
          </cell>
          <cell r="B1287" t="str">
            <v>880005800202</v>
          </cell>
          <cell r="C1287" t="str">
            <v>880</v>
          </cell>
          <cell r="D1287" t="str">
            <v>880005</v>
          </cell>
          <cell r="E1287" t="str">
            <v>دستمزد و مزايا</v>
          </cell>
          <cell r="F1287" t="str">
            <v>بيمه كارفرما</v>
          </cell>
          <cell r="G1287" t="str">
            <v>800202</v>
          </cell>
          <cell r="H1287" t="str">
            <v>عمومي ساخت و توليد</v>
          </cell>
          <cell r="P1287" t="str">
            <v>226</v>
          </cell>
        </row>
        <row r="1288">
          <cell r="A1288">
            <v>2301</v>
          </cell>
          <cell r="B1288" t="str">
            <v>880005800304</v>
          </cell>
          <cell r="C1288" t="str">
            <v>880</v>
          </cell>
          <cell r="D1288" t="str">
            <v>880005</v>
          </cell>
          <cell r="E1288" t="str">
            <v>دستمزد و مزايا</v>
          </cell>
          <cell r="F1288" t="str">
            <v>بيمه كارفرما</v>
          </cell>
          <cell r="G1288" t="str">
            <v>800304</v>
          </cell>
          <cell r="H1288" t="str">
            <v>تدارکات و تامين قطعات</v>
          </cell>
          <cell r="P1288" t="str">
            <v>230</v>
          </cell>
        </row>
        <row r="1289">
          <cell r="A1289">
            <v>2241</v>
          </cell>
          <cell r="B1289" t="str">
            <v>880005800101</v>
          </cell>
          <cell r="C1289" t="str">
            <v>880</v>
          </cell>
          <cell r="D1289" t="str">
            <v>880005</v>
          </cell>
          <cell r="E1289" t="str">
            <v>دستمزد و مزايا</v>
          </cell>
          <cell r="F1289" t="str">
            <v>بيمه كارفرما</v>
          </cell>
          <cell r="G1289" t="str">
            <v>800101</v>
          </cell>
          <cell r="H1289" t="str">
            <v>تحقيقات مهندسي</v>
          </cell>
          <cell r="P1289" t="str">
            <v>224</v>
          </cell>
        </row>
        <row r="1290">
          <cell r="A1290">
            <v>2401</v>
          </cell>
          <cell r="B1290" t="str">
            <v>880005800400</v>
          </cell>
          <cell r="C1290" t="str">
            <v>880</v>
          </cell>
          <cell r="D1290" t="str">
            <v>880005</v>
          </cell>
          <cell r="E1290" t="str">
            <v>دستمزد و مزايا</v>
          </cell>
          <cell r="F1290" t="str">
            <v>بيمه كارفرما</v>
          </cell>
          <cell r="G1290" t="str">
            <v>800400</v>
          </cell>
          <cell r="H1290" t="str">
            <v>امور مالي</v>
          </cell>
          <cell r="P1290" t="str">
            <v>240</v>
          </cell>
        </row>
        <row r="1291">
          <cell r="A1291">
            <v>2241</v>
          </cell>
          <cell r="B1291" t="str">
            <v>880005800107</v>
          </cell>
          <cell r="C1291" t="str">
            <v>880</v>
          </cell>
          <cell r="D1291" t="str">
            <v>880005</v>
          </cell>
          <cell r="E1291" t="str">
            <v>دستمزد و مزايا</v>
          </cell>
          <cell r="F1291" t="str">
            <v>بيمه كارفرما</v>
          </cell>
          <cell r="G1291" t="str">
            <v>800107</v>
          </cell>
          <cell r="H1291" t="str">
            <v>خط گيج</v>
          </cell>
          <cell r="P1291" t="str">
            <v>224</v>
          </cell>
        </row>
        <row r="1292">
          <cell r="A1292">
            <v>2266</v>
          </cell>
          <cell r="B1292" t="str">
            <v>880005800206</v>
          </cell>
          <cell r="C1292" t="str">
            <v>880</v>
          </cell>
          <cell r="D1292" t="str">
            <v>880005</v>
          </cell>
          <cell r="E1292" t="str">
            <v>دستمزد و مزايا</v>
          </cell>
          <cell r="F1292" t="str">
            <v>بيمه كارفرما</v>
          </cell>
          <cell r="G1292" t="str">
            <v>800206</v>
          </cell>
          <cell r="H1292" t="str">
            <v>عمومي خط گيج</v>
          </cell>
          <cell r="P1292" t="str">
            <v>226</v>
          </cell>
        </row>
        <row r="1293">
          <cell r="A1293">
            <v>2226</v>
          </cell>
          <cell r="B1293" t="str">
            <v>880005800200</v>
          </cell>
          <cell r="C1293" t="str">
            <v>880</v>
          </cell>
          <cell r="D1293" t="str">
            <v>880005</v>
          </cell>
          <cell r="E1293" t="str">
            <v>دستمزد و مزايا</v>
          </cell>
          <cell r="F1293" t="str">
            <v>بيمه كارفرما</v>
          </cell>
          <cell r="G1293" t="str">
            <v>800200</v>
          </cell>
          <cell r="H1293" t="str">
            <v>عمومي مونتاژ</v>
          </cell>
          <cell r="P1293" t="str">
            <v>222</v>
          </cell>
        </row>
        <row r="1294">
          <cell r="A1294">
            <v>2241</v>
          </cell>
          <cell r="B1294" t="str">
            <v>880005800105</v>
          </cell>
          <cell r="C1294" t="str">
            <v>880</v>
          </cell>
          <cell r="D1294" t="str">
            <v>880005</v>
          </cell>
          <cell r="E1294" t="str">
            <v>دستمزد و مزايا</v>
          </cell>
          <cell r="F1294" t="str">
            <v>بيمه كارفرما</v>
          </cell>
          <cell r="G1294" t="str">
            <v>800105</v>
          </cell>
          <cell r="H1294" t="str">
            <v>مترولوژي</v>
          </cell>
          <cell r="P1294" t="str">
            <v>224</v>
          </cell>
        </row>
        <row r="1295">
          <cell r="A1295">
            <v>2501</v>
          </cell>
          <cell r="B1295" t="str">
            <v>880005800500</v>
          </cell>
          <cell r="C1295" t="str">
            <v>880</v>
          </cell>
          <cell r="D1295" t="str">
            <v>880005</v>
          </cell>
          <cell r="E1295" t="str">
            <v>دستمزد و مزايا</v>
          </cell>
          <cell r="F1295" t="str">
            <v>بيمه كارفرما</v>
          </cell>
          <cell r="G1295" t="str">
            <v>800500</v>
          </cell>
          <cell r="H1295" t="str">
            <v>فروش</v>
          </cell>
          <cell r="P1295" t="str">
            <v>250</v>
          </cell>
        </row>
        <row r="1296">
          <cell r="A1296">
            <v>2401</v>
          </cell>
          <cell r="B1296" t="str">
            <v>880005800402</v>
          </cell>
          <cell r="C1296" t="str">
            <v>880</v>
          </cell>
          <cell r="D1296" t="str">
            <v>880005</v>
          </cell>
          <cell r="E1296" t="str">
            <v>دستمزد و مزايا</v>
          </cell>
          <cell r="F1296" t="str">
            <v>بيمه كارفرما</v>
          </cell>
          <cell r="G1296" t="str">
            <v>800402</v>
          </cell>
          <cell r="H1296" t="str">
            <v>دفتر تهران</v>
          </cell>
          <cell r="P1296" t="str">
            <v>240</v>
          </cell>
        </row>
        <row r="1297">
          <cell r="A1297">
            <v>2266</v>
          </cell>
          <cell r="B1297" t="str">
            <v>880005800203</v>
          </cell>
          <cell r="C1297" t="str">
            <v>880</v>
          </cell>
          <cell r="D1297" t="str">
            <v>880005</v>
          </cell>
          <cell r="E1297" t="str">
            <v>دستمزد و مزايا</v>
          </cell>
          <cell r="F1297" t="str">
            <v>بيمه كارفرما</v>
          </cell>
          <cell r="G1297" t="str">
            <v>800203</v>
          </cell>
          <cell r="H1297" t="str">
            <v>عمومي کنترل کيفي</v>
          </cell>
          <cell r="P1297" t="str">
            <v>226</v>
          </cell>
        </row>
        <row r="1298">
          <cell r="A1298">
            <v>2401</v>
          </cell>
          <cell r="B1298" t="str">
            <v>880005800401</v>
          </cell>
          <cell r="C1298" t="str">
            <v>880</v>
          </cell>
          <cell r="D1298" t="str">
            <v>880005</v>
          </cell>
          <cell r="E1298" t="str">
            <v>دستمزد و مزايا</v>
          </cell>
          <cell r="F1298" t="str">
            <v>بيمه كارفرما</v>
          </cell>
          <cell r="G1298" t="str">
            <v>800401</v>
          </cell>
          <cell r="H1298" t="str">
            <v>مديريت</v>
          </cell>
          <cell r="P1298" t="str">
            <v>240</v>
          </cell>
        </row>
        <row r="1299">
          <cell r="A1299">
            <v>2266</v>
          </cell>
          <cell r="B1299" t="str">
            <v>880005800201</v>
          </cell>
          <cell r="C1299" t="str">
            <v>880</v>
          </cell>
          <cell r="D1299" t="str">
            <v>880005</v>
          </cell>
          <cell r="E1299" t="str">
            <v>دستمزد و مزايا</v>
          </cell>
          <cell r="F1299" t="str">
            <v>بيمه كارفرما</v>
          </cell>
          <cell r="G1299" t="str">
            <v>800201</v>
          </cell>
          <cell r="H1299" t="str">
            <v>عمومي تحقيقات و مهندسي</v>
          </cell>
          <cell r="P1299" t="str">
            <v>226</v>
          </cell>
        </row>
        <row r="1300">
          <cell r="A1300">
            <v>2266</v>
          </cell>
          <cell r="B1300" t="str">
            <v>880005800205</v>
          </cell>
          <cell r="C1300" t="str">
            <v>880</v>
          </cell>
          <cell r="D1300" t="str">
            <v>880005</v>
          </cell>
          <cell r="E1300" t="str">
            <v>دستمزد و مزايا</v>
          </cell>
          <cell r="F1300" t="str">
            <v>بيمه كارفرما</v>
          </cell>
          <cell r="G1300" t="str">
            <v>800205</v>
          </cell>
          <cell r="H1300" t="str">
            <v>عمومي تست مواد و شيمي</v>
          </cell>
          <cell r="P1300" t="str">
            <v>226</v>
          </cell>
        </row>
        <row r="1301">
          <cell r="A1301">
            <v>2301</v>
          </cell>
          <cell r="B1301" t="str">
            <v>880005800305</v>
          </cell>
          <cell r="C1301" t="str">
            <v>880</v>
          </cell>
          <cell r="D1301" t="str">
            <v>880005</v>
          </cell>
          <cell r="E1301" t="str">
            <v>دستمزد و مزايا</v>
          </cell>
          <cell r="F1301" t="str">
            <v>بيمه كارفرما</v>
          </cell>
          <cell r="G1301" t="str">
            <v>800305</v>
          </cell>
          <cell r="H1301" t="str">
            <v>طرح و توسعه سيستمها</v>
          </cell>
          <cell r="P1301" t="str">
            <v>230</v>
          </cell>
        </row>
        <row r="1302">
          <cell r="A1302">
            <v>2241</v>
          </cell>
          <cell r="B1302" t="str">
            <v>880005800102</v>
          </cell>
          <cell r="C1302" t="str">
            <v>880</v>
          </cell>
          <cell r="D1302" t="str">
            <v>880005</v>
          </cell>
          <cell r="E1302" t="str">
            <v>دستمزد و مزايا</v>
          </cell>
          <cell r="F1302" t="str">
            <v>بيمه كارفرما</v>
          </cell>
          <cell r="G1302" t="str">
            <v>800102</v>
          </cell>
          <cell r="H1302" t="str">
            <v>عمليات حرارتي و آبکاري</v>
          </cell>
          <cell r="P1302" t="str">
            <v>224</v>
          </cell>
        </row>
        <row r="1303">
          <cell r="A1303">
            <v>2241</v>
          </cell>
          <cell r="B1303" t="str">
            <v>880005800106</v>
          </cell>
          <cell r="C1303" t="str">
            <v>880</v>
          </cell>
          <cell r="D1303" t="str">
            <v>880005</v>
          </cell>
          <cell r="E1303" t="str">
            <v>دستمزد و مزايا</v>
          </cell>
          <cell r="F1303" t="str">
            <v>بيمه كارفرما</v>
          </cell>
          <cell r="G1303" t="str">
            <v>800106</v>
          </cell>
          <cell r="H1303" t="str">
            <v>تست مواد وشيمي</v>
          </cell>
          <cell r="P1303" t="str">
            <v>224</v>
          </cell>
        </row>
        <row r="1304">
          <cell r="A1304">
            <v>2240</v>
          </cell>
          <cell r="B1304" t="str">
            <v>880006800103</v>
          </cell>
          <cell r="C1304" t="str">
            <v>880</v>
          </cell>
          <cell r="D1304" t="str">
            <v>880006</v>
          </cell>
          <cell r="E1304" t="str">
            <v>دستمزد و مزايا</v>
          </cell>
          <cell r="F1304" t="str">
            <v>پاداش اضافه توليد</v>
          </cell>
          <cell r="G1304" t="str">
            <v>800103</v>
          </cell>
          <cell r="H1304" t="str">
            <v>مرکز ساخت و توليد</v>
          </cell>
          <cell r="P1304" t="str">
            <v>224</v>
          </cell>
        </row>
        <row r="1305">
          <cell r="A1305">
            <v>2200</v>
          </cell>
          <cell r="B1305" t="str">
            <v>880006800100</v>
          </cell>
          <cell r="C1305" t="str">
            <v>880</v>
          </cell>
          <cell r="D1305" t="str">
            <v>880006</v>
          </cell>
          <cell r="E1305" t="str">
            <v>دستمزد و مزايا</v>
          </cell>
          <cell r="F1305" t="str">
            <v>پاداش اضافه توليد</v>
          </cell>
          <cell r="G1305" t="str">
            <v>800100</v>
          </cell>
          <cell r="H1305" t="str">
            <v>مونتاژ</v>
          </cell>
          <cell r="P1305" t="str">
            <v>220</v>
          </cell>
        </row>
        <row r="1306">
          <cell r="A1306">
            <v>2300</v>
          </cell>
          <cell r="B1306" t="str">
            <v>880006800303</v>
          </cell>
          <cell r="C1306" t="str">
            <v>880</v>
          </cell>
          <cell r="D1306" t="str">
            <v>880006</v>
          </cell>
          <cell r="E1306" t="str">
            <v>دستمزد و مزايا</v>
          </cell>
          <cell r="F1306" t="str">
            <v>پاداش اضافه توليد</v>
          </cell>
          <cell r="G1306" t="str">
            <v>800303</v>
          </cell>
          <cell r="H1306" t="str">
            <v>برنامه ريزي</v>
          </cell>
          <cell r="P1306" t="str">
            <v>230</v>
          </cell>
        </row>
        <row r="1307">
          <cell r="A1307">
            <v>2240</v>
          </cell>
          <cell r="B1307" t="str">
            <v>880006800104</v>
          </cell>
          <cell r="C1307" t="str">
            <v>880</v>
          </cell>
          <cell r="D1307" t="str">
            <v>880006</v>
          </cell>
          <cell r="E1307" t="str">
            <v>دستمزد و مزايا</v>
          </cell>
          <cell r="F1307" t="str">
            <v>پاداش اضافه توليد</v>
          </cell>
          <cell r="G1307" t="str">
            <v>800104</v>
          </cell>
          <cell r="H1307" t="str">
            <v>کنترل کيفي</v>
          </cell>
          <cell r="P1307" t="str">
            <v>224</v>
          </cell>
        </row>
        <row r="1308">
          <cell r="A1308">
            <v>2261</v>
          </cell>
          <cell r="B1308" t="str">
            <v>880006800202</v>
          </cell>
          <cell r="C1308" t="str">
            <v>880</v>
          </cell>
          <cell r="D1308" t="str">
            <v>880006</v>
          </cell>
          <cell r="E1308" t="str">
            <v>دستمزد و مزايا</v>
          </cell>
          <cell r="F1308" t="str">
            <v>پاداش اضافه توليد</v>
          </cell>
          <cell r="G1308" t="str">
            <v>800202</v>
          </cell>
          <cell r="H1308" t="str">
            <v>عمومي ساخت و توليد</v>
          </cell>
          <cell r="P1308" t="str">
            <v>226</v>
          </cell>
        </row>
        <row r="1309">
          <cell r="A1309">
            <v>2221</v>
          </cell>
          <cell r="B1309" t="str">
            <v>880006800200</v>
          </cell>
          <cell r="C1309" t="str">
            <v>880</v>
          </cell>
          <cell r="D1309" t="str">
            <v>880006</v>
          </cell>
          <cell r="E1309" t="str">
            <v>دستمزد و مزايا</v>
          </cell>
          <cell r="F1309" t="str">
            <v>پاداش اضافه توليد</v>
          </cell>
          <cell r="G1309" t="str">
            <v>800200</v>
          </cell>
          <cell r="H1309" t="str">
            <v>عمومي مونتاژ</v>
          </cell>
          <cell r="P1309" t="str">
            <v>222</v>
          </cell>
        </row>
        <row r="1310">
          <cell r="A1310">
            <v>2300</v>
          </cell>
          <cell r="B1310" t="str">
            <v>880006800304</v>
          </cell>
          <cell r="C1310" t="str">
            <v>880</v>
          </cell>
          <cell r="D1310" t="str">
            <v>880006</v>
          </cell>
          <cell r="E1310" t="str">
            <v>دستمزد و مزايا</v>
          </cell>
          <cell r="F1310" t="str">
            <v>پاداش اضافه توليد</v>
          </cell>
          <cell r="G1310" t="str">
            <v>800304</v>
          </cell>
          <cell r="H1310" t="str">
            <v>تدارکات و تامين قطعات</v>
          </cell>
          <cell r="P1310" t="str">
            <v>230</v>
          </cell>
        </row>
        <row r="1311">
          <cell r="A1311">
            <v>2400</v>
          </cell>
          <cell r="B1311" t="str">
            <v>880006800403</v>
          </cell>
          <cell r="C1311" t="str">
            <v>880</v>
          </cell>
          <cell r="D1311" t="str">
            <v>880006</v>
          </cell>
          <cell r="E1311" t="str">
            <v>دستمزد و مزايا</v>
          </cell>
          <cell r="F1311" t="str">
            <v>پاداش اضافه توليد</v>
          </cell>
          <cell r="G1311" t="str">
            <v>800403</v>
          </cell>
          <cell r="H1311" t="str">
            <v>امو ر اداري</v>
          </cell>
          <cell r="P1311" t="str">
            <v>240</v>
          </cell>
        </row>
        <row r="1312">
          <cell r="A1312">
            <v>2241</v>
          </cell>
          <cell r="B1312" t="str">
            <v>880008800103</v>
          </cell>
          <cell r="C1312" t="str">
            <v>880</v>
          </cell>
          <cell r="D1312" t="str">
            <v>880008</v>
          </cell>
          <cell r="E1312" t="str">
            <v>دستمزد و مزايا</v>
          </cell>
          <cell r="F1312" t="str">
            <v>بيمه تكميلي (عمر و حوادث)</v>
          </cell>
          <cell r="G1312" t="str">
            <v>800103</v>
          </cell>
          <cell r="H1312" t="str">
            <v>مرکز ساخت و توليد</v>
          </cell>
          <cell r="P1312" t="str">
            <v>224</v>
          </cell>
        </row>
        <row r="1313">
          <cell r="A1313">
            <v>2201</v>
          </cell>
          <cell r="B1313" t="str">
            <v>880008800100</v>
          </cell>
          <cell r="C1313" t="str">
            <v>880</v>
          </cell>
          <cell r="D1313" t="str">
            <v>880008</v>
          </cell>
          <cell r="E1313" t="str">
            <v>دستمزد و مزايا</v>
          </cell>
          <cell r="F1313" t="str">
            <v>بيمه تكميلي (عمر و حوادث)</v>
          </cell>
          <cell r="G1313" t="str">
            <v>800100</v>
          </cell>
          <cell r="H1313" t="str">
            <v>مونتاژ</v>
          </cell>
          <cell r="P1313" t="str">
            <v>220</v>
          </cell>
        </row>
        <row r="1314">
          <cell r="A1314">
            <v>2301</v>
          </cell>
          <cell r="B1314" t="str">
            <v>880008800303</v>
          </cell>
          <cell r="C1314" t="str">
            <v>880</v>
          </cell>
          <cell r="D1314" t="str">
            <v>880008</v>
          </cell>
          <cell r="E1314" t="str">
            <v>دستمزد و مزايا</v>
          </cell>
          <cell r="F1314" t="str">
            <v>بيمه تكميلي (عمر و حوادث)</v>
          </cell>
          <cell r="G1314" t="str">
            <v>800303</v>
          </cell>
          <cell r="H1314" t="str">
            <v>برنامه ريزي</v>
          </cell>
          <cell r="P1314" t="str">
            <v>230</v>
          </cell>
        </row>
        <row r="1315">
          <cell r="A1315">
            <v>2241</v>
          </cell>
          <cell r="B1315" t="str">
            <v>880008800104</v>
          </cell>
          <cell r="C1315" t="str">
            <v>880</v>
          </cell>
          <cell r="D1315" t="str">
            <v>880008</v>
          </cell>
          <cell r="E1315" t="str">
            <v>دستمزد و مزايا</v>
          </cell>
          <cell r="F1315" t="str">
            <v>بيمه تكميلي (عمر و حوادث)</v>
          </cell>
          <cell r="G1315" t="str">
            <v>800104</v>
          </cell>
          <cell r="H1315" t="str">
            <v>کنترل کيفي</v>
          </cell>
          <cell r="P1315" t="str">
            <v>224</v>
          </cell>
        </row>
        <row r="1316">
          <cell r="A1316">
            <v>2401</v>
          </cell>
          <cell r="B1316" t="str">
            <v>880008800403</v>
          </cell>
          <cell r="C1316" t="str">
            <v>880</v>
          </cell>
          <cell r="D1316" t="str">
            <v>880008</v>
          </cell>
          <cell r="E1316" t="str">
            <v>دستمزد و مزايا</v>
          </cell>
          <cell r="F1316" t="str">
            <v>بيمه تكميلي (عمر و حوادث)</v>
          </cell>
          <cell r="G1316" t="str">
            <v>800403</v>
          </cell>
          <cell r="H1316" t="str">
            <v>امو ر اداري</v>
          </cell>
          <cell r="P1316" t="str">
            <v>240</v>
          </cell>
        </row>
        <row r="1317">
          <cell r="A1317">
            <v>2301</v>
          </cell>
          <cell r="B1317" t="str">
            <v>880008800302</v>
          </cell>
          <cell r="C1317" t="str">
            <v>880</v>
          </cell>
          <cell r="D1317" t="str">
            <v>880008</v>
          </cell>
          <cell r="E1317" t="str">
            <v>دستمزد و مزايا</v>
          </cell>
          <cell r="F1317" t="str">
            <v>بيمه تكميلي (عمر و حوادث)</v>
          </cell>
          <cell r="G1317" t="str">
            <v>800302</v>
          </cell>
          <cell r="H1317" t="str">
            <v>خدمات فني</v>
          </cell>
          <cell r="P1317" t="str">
            <v>230</v>
          </cell>
        </row>
        <row r="1318">
          <cell r="A1318">
            <v>2266</v>
          </cell>
          <cell r="B1318" t="str">
            <v>880008800202</v>
          </cell>
          <cell r="C1318" t="str">
            <v>880</v>
          </cell>
          <cell r="D1318" t="str">
            <v>880008</v>
          </cell>
          <cell r="E1318" t="str">
            <v>دستمزد و مزايا</v>
          </cell>
          <cell r="F1318" t="str">
            <v>بيمه تكميلي (عمر و حوادث)</v>
          </cell>
          <cell r="G1318" t="str">
            <v>800202</v>
          </cell>
          <cell r="H1318" t="str">
            <v>عمومي ساخت و توليد</v>
          </cell>
          <cell r="P1318" t="str">
            <v>226</v>
          </cell>
        </row>
        <row r="1319">
          <cell r="A1319">
            <v>2241</v>
          </cell>
          <cell r="B1319" t="str">
            <v>880008800107</v>
          </cell>
          <cell r="C1319" t="str">
            <v>880</v>
          </cell>
          <cell r="D1319" t="str">
            <v>880008</v>
          </cell>
          <cell r="E1319" t="str">
            <v>دستمزد و مزايا</v>
          </cell>
          <cell r="F1319" t="str">
            <v>بيمه تكميلي (عمر و حوادث)</v>
          </cell>
          <cell r="G1319" t="str">
            <v>800107</v>
          </cell>
          <cell r="H1319" t="str">
            <v>خط گيج</v>
          </cell>
          <cell r="P1319" t="str">
            <v>224</v>
          </cell>
        </row>
        <row r="1320">
          <cell r="A1320">
            <v>2401</v>
          </cell>
          <cell r="B1320" t="str">
            <v>880008800400</v>
          </cell>
          <cell r="C1320" t="str">
            <v>880</v>
          </cell>
          <cell r="D1320" t="str">
            <v>880008</v>
          </cell>
          <cell r="E1320" t="str">
            <v>دستمزد و مزايا</v>
          </cell>
          <cell r="F1320" t="str">
            <v>بيمه تكميلي (عمر و حوادث)</v>
          </cell>
          <cell r="G1320" t="str">
            <v>800400</v>
          </cell>
          <cell r="H1320" t="str">
            <v>امور مالي</v>
          </cell>
          <cell r="P1320" t="str">
            <v>240</v>
          </cell>
        </row>
        <row r="1321">
          <cell r="A1321">
            <v>2301</v>
          </cell>
          <cell r="B1321" t="str">
            <v>880008800304</v>
          </cell>
          <cell r="C1321" t="str">
            <v>880</v>
          </cell>
          <cell r="D1321" t="str">
            <v>880008</v>
          </cell>
          <cell r="E1321" t="str">
            <v>دستمزد و مزايا</v>
          </cell>
          <cell r="F1321" t="str">
            <v>بيمه تكميلي (عمر و حوادث)</v>
          </cell>
          <cell r="G1321" t="str">
            <v>800304</v>
          </cell>
          <cell r="H1321" t="str">
            <v>تدارکات و تامين قطعات</v>
          </cell>
          <cell r="P1321" t="str">
            <v>230</v>
          </cell>
        </row>
        <row r="1322">
          <cell r="A1322">
            <v>2301</v>
          </cell>
          <cell r="B1322" t="str">
            <v>880008800301</v>
          </cell>
          <cell r="C1322" t="str">
            <v>880</v>
          </cell>
          <cell r="D1322" t="str">
            <v>880008</v>
          </cell>
          <cell r="E1322" t="str">
            <v>دستمزد و مزايا</v>
          </cell>
          <cell r="F1322" t="str">
            <v>بيمه تكميلي (عمر و حوادث)</v>
          </cell>
          <cell r="G1322" t="str">
            <v>800301</v>
          </cell>
          <cell r="H1322" t="str">
            <v>حراست</v>
          </cell>
          <cell r="P1322" t="str">
            <v>230</v>
          </cell>
        </row>
        <row r="1323">
          <cell r="A1323">
            <v>2501</v>
          </cell>
          <cell r="B1323" t="str">
            <v>880008800500</v>
          </cell>
          <cell r="C1323" t="str">
            <v>880</v>
          </cell>
          <cell r="D1323" t="str">
            <v>880008</v>
          </cell>
          <cell r="E1323" t="str">
            <v>دستمزد و مزايا</v>
          </cell>
          <cell r="F1323" t="str">
            <v>بيمه تكميلي (عمر و حوادث)</v>
          </cell>
          <cell r="G1323" t="str">
            <v>800500</v>
          </cell>
          <cell r="H1323" t="str">
            <v>فروش</v>
          </cell>
          <cell r="P1323" t="str">
            <v>250</v>
          </cell>
        </row>
        <row r="1324">
          <cell r="A1324">
            <v>2241</v>
          </cell>
          <cell r="B1324" t="str">
            <v>880008800101</v>
          </cell>
          <cell r="C1324" t="str">
            <v>880</v>
          </cell>
          <cell r="D1324" t="str">
            <v>880008</v>
          </cell>
          <cell r="E1324" t="str">
            <v>دستمزد و مزايا</v>
          </cell>
          <cell r="F1324" t="str">
            <v>بيمه تكميلي (عمر و حوادث)</v>
          </cell>
          <cell r="G1324" t="str">
            <v>800101</v>
          </cell>
          <cell r="H1324" t="str">
            <v>تحقيقات مهندسي</v>
          </cell>
          <cell r="P1324" t="str">
            <v>224</v>
          </cell>
        </row>
        <row r="1325">
          <cell r="A1325">
            <v>2266</v>
          </cell>
          <cell r="B1325" t="str">
            <v>880008800203</v>
          </cell>
          <cell r="C1325" t="str">
            <v>880</v>
          </cell>
          <cell r="D1325" t="str">
            <v>880008</v>
          </cell>
          <cell r="E1325" t="str">
            <v>دستمزد و مزايا</v>
          </cell>
          <cell r="F1325" t="str">
            <v>بيمه تكميلي (عمر و حوادث)</v>
          </cell>
          <cell r="G1325" t="str">
            <v>800203</v>
          </cell>
          <cell r="H1325" t="str">
            <v>عمومي کنترل کيفي</v>
          </cell>
          <cell r="P1325" t="str">
            <v>226</v>
          </cell>
        </row>
        <row r="1326">
          <cell r="A1326">
            <v>2241</v>
          </cell>
          <cell r="B1326" t="str">
            <v>880008800105</v>
          </cell>
          <cell r="C1326" t="str">
            <v>880</v>
          </cell>
          <cell r="D1326" t="str">
            <v>880008</v>
          </cell>
          <cell r="E1326" t="str">
            <v>دستمزد و مزايا</v>
          </cell>
          <cell r="F1326" t="str">
            <v>بيمه تكميلي (عمر و حوادث)</v>
          </cell>
          <cell r="G1326" t="str">
            <v>800105</v>
          </cell>
          <cell r="H1326" t="str">
            <v>مترولوژي</v>
          </cell>
          <cell r="P1326" t="str">
            <v>224</v>
          </cell>
        </row>
        <row r="1327">
          <cell r="A1327">
            <v>2401</v>
          </cell>
          <cell r="B1327" t="str">
            <v>880008800402</v>
          </cell>
          <cell r="C1327" t="str">
            <v>880</v>
          </cell>
          <cell r="D1327" t="str">
            <v>880008</v>
          </cell>
          <cell r="E1327" t="str">
            <v>دستمزد و مزايا</v>
          </cell>
          <cell r="F1327" t="str">
            <v>بيمه تكميلي (عمر و حوادث)</v>
          </cell>
          <cell r="G1327" t="str">
            <v>800402</v>
          </cell>
          <cell r="H1327" t="str">
            <v>دفتر تهران</v>
          </cell>
          <cell r="P1327" t="str">
            <v>240</v>
          </cell>
        </row>
        <row r="1328">
          <cell r="A1328">
            <v>2266</v>
          </cell>
          <cell r="B1328" t="str">
            <v>880008800206</v>
          </cell>
          <cell r="C1328" t="str">
            <v>880</v>
          </cell>
          <cell r="D1328" t="str">
            <v>880008</v>
          </cell>
          <cell r="E1328" t="str">
            <v>دستمزد و مزايا</v>
          </cell>
          <cell r="F1328" t="str">
            <v>بيمه تكميلي (عمر و حوادث)</v>
          </cell>
          <cell r="G1328" t="str">
            <v>800206</v>
          </cell>
          <cell r="H1328" t="str">
            <v>عمومي خط گيج</v>
          </cell>
          <cell r="P1328" t="str">
            <v>226</v>
          </cell>
        </row>
        <row r="1329">
          <cell r="A1329">
            <v>2226</v>
          </cell>
          <cell r="B1329" t="str">
            <v>880008800200</v>
          </cell>
          <cell r="C1329" t="str">
            <v>880</v>
          </cell>
          <cell r="D1329" t="str">
            <v>880008</v>
          </cell>
          <cell r="E1329" t="str">
            <v>دستمزد و مزايا</v>
          </cell>
          <cell r="F1329" t="str">
            <v>بيمه تكميلي (عمر و حوادث)</v>
          </cell>
          <cell r="G1329" t="str">
            <v>800200</v>
          </cell>
          <cell r="H1329" t="str">
            <v>عمومي مونتاژ</v>
          </cell>
          <cell r="P1329" t="str">
            <v>222</v>
          </cell>
        </row>
        <row r="1330">
          <cell r="A1330">
            <v>2401</v>
          </cell>
          <cell r="B1330" t="str">
            <v>880008800401</v>
          </cell>
          <cell r="C1330" t="str">
            <v>880</v>
          </cell>
          <cell r="D1330" t="str">
            <v>880008</v>
          </cell>
          <cell r="E1330" t="str">
            <v>دستمزد و مزايا</v>
          </cell>
          <cell r="F1330" t="str">
            <v>بيمه تكميلي (عمر و حوادث)</v>
          </cell>
          <cell r="G1330" t="str">
            <v>800401</v>
          </cell>
          <cell r="H1330" t="str">
            <v>مديريت</v>
          </cell>
          <cell r="P1330" t="str">
            <v>240</v>
          </cell>
        </row>
        <row r="1331">
          <cell r="A1331">
            <v>2301</v>
          </cell>
          <cell r="B1331" t="str">
            <v>880008800305</v>
          </cell>
          <cell r="C1331" t="str">
            <v>880</v>
          </cell>
          <cell r="D1331" t="str">
            <v>880008</v>
          </cell>
          <cell r="E1331" t="str">
            <v>دستمزد و مزايا</v>
          </cell>
          <cell r="F1331" t="str">
            <v>بيمه تكميلي (عمر و حوادث)</v>
          </cell>
          <cell r="G1331" t="str">
            <v>800305</v>
          </cell>
          <cell r="H1331" t="str">
            <v>طرح و توسعه سيستمها</v>
          </cell>
          <cell r="P1331" t="str">
            <v>230</v>
          </cell>
        </row>
        <row r="1332">
          <cell r="A1332">
            <v>2241</v>
          </cell>
          <cell r="B1332" t="str">
            <v>880008800102</v>
          </cell>
          <cell r="C1332" t="str">
            <v>880</v>
          </cell>
          <cell r="D1332" t="str">
            <v>880008</v>
          </cell>
          <cell r="E1332" t="str">
            <v>دستمزد و مزايا</v>
          </cell>
          <cell r="F1332" t="str">
            <v>بيمه تكميلي (عمر و حوادث)</v>
          </cell>
          <cell r="G1332" t="str">
            <v>800102</v>
          </cell>
          <cell r="H1332" t="str">
            <v>عمليات حرارتي و آبکاري</v>
          </cell>
          <cell r="P1332" t="str">
            <v>224</v>
          </cell>
        </row>
        <row r="1333">
          <cell r="A1333">
            <v>2266</v>
          </cell>
          <cell r="B1333" t="str">
            <v>880008800201</v>
          </cell>
          <cell r="C1333" t="str">
            <v>880</v>
          </cell>
          <cell r="D1333" t="str">
            <v>880008</v>
          </cell>
          <cell r="E1333" t="str">
            <v>دستمزد و مزايا</v>
          </cell>
          <cell r="F1333" t="str">
            <v>بيمه تكميلي (عمر و حوادث)</v>
          </cell>
          <cell r="G1333" t="str">
            <v>800201</v>
          </cell>
          <cell r="H1333" t="str">
            <v>عمومي تحقيقات و مهندسي</v>
          </cell>
          <cell r="P1333" t="str">
            <v>226</v>
          </cell>
        </row>
        <row r="1334">
          <cell r="A1334">
            <v>2241</v>
          </cell>
          <cell r="B1334" t="str">
            <v>880008800106</v>
          </cell>
          <cell r="C1334" t="str">
            <v>880</v>
          </cell>
          <cell r="D1334" t="str">
            <v>880008</v>
          </cell>
          <cell r="E1334" t="str">
            <v>دستمزد و مزايا</v>
          </cell>
          <cell r="F1334" t="str">
            <v>بيمه تكميلي (عمر و حوادث)</v>
          </cell>
          <cell r="G1334" t="str">
            <v>800106</v>
          </cell>
          <cell r="H1334" t="str">
            <v>تست مواد وشيمي</v>
          </cell>
          <cell r="P1334" t="str">
            <v>224</v>
          </cell>
        </row>
        <row r="1335">
          <cell r="A1335">
            <v>2300</v>
          </cell>
          <cell r="B1335" t="str">
            <v>880009800301</v>
          </cell>
          <cell r="C1335" t="str">
            <v>880</v>
          </cell>
          <cell r="D1335" t="str">
            <v>880009</v>
          </cell>
          <cell r="E1335" t="str">
            <v>دستمزد و مزايا</v>
          </cell>
          <cell r="F1335" t="str">
            <v>شب كاري</v>
          </cell>
          <cell r="G1335" t="str">
            <v>800301</v>
          </cell>
          <cell r="H1335" t="str">
            <v>حراست</v>
          </cell>
          <cell r="P1335" t="str">
            <v>230</v>
          </cell>
        </row>
        <row r="1336">
          <cell r="A1336">
            <v>2300</v>
          </cell>
          <cell r="B1336" t="str">
            <v>880009800302</v>
          </cell>
          <cell r="C1336" t="str">
            <v>880</v>
          </cell>
          <cell r="D1336" t="str">
            <v>880009</v>
          </cell>
          <cell r="E1336" t="str">
            <v>دستمزد و مزايا</v>
          </cell>
          <cell r="F1336" t="str">
            <v>شب كاري</v>
          </cell>
          <cell r="G1336" t="str">
            <v>800302</v>
          </cell>
          <cell r="H1336" t="str">
            <v>خدمات فني</v>
          </cell>
          <cell r="P1336" t="str">
            <v>230</v>
          </cell>
        </row>
        <row r="1337">
          <cell r="A1337">
            <v>2400</v>
          </cell>
          <cell r="B1337" t="str">
            <v>880009800403</v>
          </cell>
          <cell r="C1337" t="str">
            <v>880</v>
          </cell>
          <cell r="D1337" t="str">
            <v>880009</v>
          </cell>
          <cell r="E1337" t="str">
            <v>دستمزد و مزايا</v>
          </cell>
          <cell r="F1337" t="str">
            <v>شب كاري</v>
          </cell>
          <cell r="G1337" t="str">
            <v>800403</v>
          </cell>
          <cell r="H1337" t="str">
            <v>امو ر اداري</v>
          </cell>
          <cell r="P1337" t="str">
            <v>240</v>
          </cell>
        </row>
        <row r="1338">
          <cell r="A1338">
            <v>2240</v>
          </cell>
          <cell r="B1338" t="str">
            <v>880009800103</v>
          </cell>
          <cell r="C1338" t="str">
            <v>880</v>
          </cell>
          <cell r="D1338" t="str">
            <v>880009</v>
          </cell>
          <cell r="E1338" t="str">
            <v>دستمزد و مزايا</v>
          </cell>
          <cell r="F1338" t="str">
            <v>شب كاري</v>
          </cell>
          <cell r="G1338" t="str">
            <v>800103</v>
          </cell>
          <cell r="H1338" t="str">
            <v>مرکز ساخت و توليد</v>
          </cell>
          <cell r="P1338" t="str">
            <v>224</v>
          </cell>
        </row>
        <row r="1339">
          <cell r="A1339">
            <v>2240</v>
          </cell>
          <cell r="B1339" t="str">
            <v>880009800107</v>
          </cell>
          <cell r="C1339" t="str">
            <v>880</v>
          </cell>
          <cell r="D1339" t="str">
            <v>880009</v>
          </cell>
          <cell r="E1339" t="str">
            <v>دستمزد و مزايا</v>
          </cell>
          <cell r="F1339" t="str">
            <v>شب كاري</v>
          </cell>
          <cell r="G1339" t="str">
            <v>800107</v>
          </cell>
          <cell r="H1339" t="str">
            <v>خط گيج</v>
          </cell>
          <cell r="P1339" t="str">
            <v>224</v>
          </cell>
        </row>
        <row r="1340">
          <cell r="A1340">
            <v>2200</v>
          </cell>
          <cell r="B1340" t="str">
            <v>880009800100</v>
          </cell>
          <cell r="C1340" t="str">
            <v>880</v>
          </cell>
          <cell r="D1340" t="str">
            <v>880009</v>
          </cell>
          <cell r="E1340" t="str">
            <v>دستمزد و مزايا</v>
          </cell>
          <cell r="F1340" t="str">
            <v>شب كاري</v>
          </cell>
          <cell r="G1340" t="str">
            <v>800100</v>
          </cell>
          <cell r="H1340" t="str">
            <v>مونتاژ</v>
          </cell>
          <cell r="P1340" t="str">
            <v>220</v>
          </cell>
        </row>
        <row r="1341">
          <cell r="A1341">
            <v>2240</v>
          </cell>
          <cell r="B1341" t="str">
            <v>880009800105</v>
          </cell>
          <cell r="C1341" t="str">
            <v>880</v>
          </cell>
          <cell r="D1341" t="str">
            <v>880009</v>
          </cell>
          <cell r="E1341" t="str">
            <v>دستمزد و مزايا</v>
          </cell>
          <cell r="F1341" t="str">
            <v>شب كاري</v>
          </cell>
          <cell r="G1341" t="str">
            <v>800105</v>
          </cell>
          <cell r="H1341" t="str">
            <v>مترولوژي</v>
          </cell>
          <cell r="P1341" t="str">
            <v>224</v>
          </cell>
        </row>
        <row r="1342">
          <cell r="A1342">
            <v>2300</v>
          </cell>
          <cell r="B1342" t="str">
            <v>880009800304</v>
          </cell>
          <cell r="C1342" t="str">
            <v>880</v>
          </cell>
          <cell r="D1342" t="str">
            <v>880009</v>
          </cell>
          <cell r="E1342" t="str">
            <v>دستمزد و مزايا</v>
          </cell>
          <cell r="F1342" t="str">
            <v>شب كاري</v>
          </cell>
          <cell r="G1342" t="str">
            <v>800304</v>
          </cell>
          <cell r="H1342" t="str">
            <v>تدارکات و تامين قطعات</v>
          </cell>
          <cell r="P1342" t="str">
            <v>230</v>
          </cell>
        </row>
        <row r="1343">
          <cell r="A1343">
            <v>2261</v>
          </cell>
          <cell r="B1343" t="str">
            <v>880009800206</v>
          </cell>
          <cell r="C1343" t="str">
            <v>880</v>
          </cell>
          <cell r="D1343" t="str">
            <v>880009</v>
          </cell>
          <cell r="E1343" t="str">
            <v>دستمزد و مزايا</v>
          </cell>
          <cell r="F1343" t="str">
            <v>شب كاري</v>
          </cell>
          <cell r="G1343" t="str">
            <v>800206</v>
          </cell>
          <cell r="H1343" t="str">
            <v>عمومي خط گيج</v>
          </cell>
          <cell r="P1343" t="str">
            <v>226</v>
          </cell>
        </row>
        <row r="1344">
          <cell r="A1344">
            <v>2261</v>
          </cell>
          <cell r="B1344" t="str">
            <v>880009800202</v>
          </cell>
          <cell r="C1344" t="str">
            <v>880</v>
          </cell>
          <cell r="D1344" t="str">
            <v>880009</v>
          </cell>
          <cell r="E1344" t="str">
            <v>دستمزد و مزايا</v>
          </cell>
          <cell r="F1344" t="str">
            <v>شب كاري</v>
          </cell>
          <cell r="G1344" t="str">
            <v>800202</v>
          </cell>
          <cell r="H1344" t="str">
            <v>عمومي ساخت و توليد</v>
          </cell>
          <cell r="P1344" t="str">
            <v>226</v>
          </cell>
        </row>
        <row r="1345">
          <cell r="A1345">
            <v>2300</v>
          </cell>
          <cell r="B1345" t="str">
            <v>880009800303</v>
          </cell>
          <cell r="C1345" t="str">
            <v>880</v>
          </cell>
          <cell r="D1345" t="str">
            <v>880009</v>
          </cell>
          <cell r="E1345" t="str">
            <v>دستمزد و مزايا</v>
          </cell>
          <cell r="F1345" t="str">
            <v>شب كاري</v>
          </cell>
          <cell r="G1345" t="str">
            <v>800303</v>
          </cell>
          <cell r="H1345" t="str">
            <v>برنامه ريزي</v>
          </cell>
          <cell r="P1345" t="str">
            <v>230</v>
          </cell>
        </row>
        <row r="1346">
          <cell r="A1346">
            <v>2400</v>
          </cell>
          <cell r="B1346" t="str">
            <v>880009800402</v>
          </cell>
          <cell r="C1346" t="str">
            <v>880</v>
          </cell>
          <cell r="D1346" t="str">
            <v>880009</v>
          </cell>
          <cell r="E1346" t="str">
            <v>دستمزد و مزايا</v>
          </cell>
          <cell r="F1346" t="str">
            <v>شب كاري</v>
          </cell>
          <cell r="G1346" t="str">
            <v>800402</v>
          </cell>
          <cell r="H1346" t="str">
            <v>دفتر تهران</v>
          </cell>
          <cell r="P1346" t="str">
            <v>240</v>
          </cell>
        </row>
        <row r="1347">
          <cell r="A1347">
            <v>2400</v>
          </cell>
          <cell r="B1347" t="str">
            <v>880009800401</v>
          </cell>
          <cell r="C1347" t="str">
            <v>880</v>
          </cell>
          <cell r="D1347" t="str">
            <v>880009</v>
          </cell>
          <cell r="E1347" t="str">
            <v>دستمزد و مزايا</v>
          </cell>
          <cell r="F1347" t="str">
            <v>شب كاري</v>
          </cell>
          <cell r="G1347" t="str">
            <v>800401</v>
          </cell>
          <cell r="H1347" t="str">
            <v>مديريت</v>
          </cell>
          <cell r="P1347" t="str">
            <v>240</v>
          </cell>
        </row>
        <row r="1348">
          <cell r="A1348">
            <v>2240</v>
          </cell>
          <cell r="B1348" t="str">
            <v>880009800104</v>
          </cell>
          <cell r="C1348" t="str">
            <v>880</v>
          </cell>
          <cell r="D1348" t="str">
            <v>880009</v>
          </cell>
          <cell r="E1348" t="str">
            <v>دستمزد و مزايا</v>
          </cell>
          <cell r="F1348" t="str">
            <v>شب كاري</v>
          </cell>
          <cell r="G1348" t="str">
            <v>800104</v>
          </cell>
          <cell r="H1348" t="str">
            <v>کنترل کيفي</v>
          </cell>
          <cell r="P1348" t="str">
            <v>224</v>
          </cell>
        </row>
        <row r="1349">
          <cell r="A1349">
            <v>2400</v>
          </cell>
          <cell r="B1349" t="str">
            <v>880009800400</v>
          </cell>
          <cell r="C1349" t="str">
            <v>880</v>
          </cell>
          <cell r="D1349" t="str">
            <v>880009</v>
          </cell>
          <cell r="E1349" t="str">
            <v>دستمزد و مزايا</v>
          </cell>
          <cell r="F1349" t="str">
            <v>شب كاري</v>
          </cell>
          <cell r="G1349" t="str">
            <v>800400</v>
          </cell>
          <cell r="H1349" t="str">
            <v>امور مالي</v>
          </cell>
          <cell r="P1349" t="str">
            <v>240</v>
          </cell>
        </row>
        <row r="1350">
          <cell r="A1350">
            <v>2500</v>
          </cell>
          <cell r="B1350" t="str">
            <v>880009800500</v>
          </cell>
          <cell r="C1350" t="str">
            <v>880</v>
          </cell>
          <cell r="D1350" t="str">
            <v>880009</v>
          </cell>
          <cell r="E1350" t="str">
            <v>دستمزد و مزايا</v>
          </cell>
          <cell r="F1350" t="str">
            <v>شب كاري</v>
          </cell>
          <cell r="G1350" t="str">
            <v>800500</v>
          </cell>
          <cell r="H1350" t="str">
            <v>فروش</v>
          </cell>
          <cell r="P1350" t="str">
            <v>250</v>
          </cell>
        </row>
        <row r="1351">
          <cell r="A1351">
            <v>2261</v>
          </cell>
          <cell r="B1351" t="str">
            <v>880009800203</v>
          </cell>
          <cell r="C1351" t="str">
            <v>880</v>
          </cell>
          <cell r="D1351" t="str">
            <v>880009</v>
          </cell>
          <cell r="E1351" t="str">
            <v>دستمزد و مزايا</v>
          </cell>
          <cell r="F1351" t="str">
            <v>شب كاري</v>
          </cell>
          <cell r="G1351" t="str">
            <v>800203</v>
          </cell>
          <cell r="H1351" t="str">
            <v>عمومي کنترل کيفي</v>
          </cell>
          <cell r="P1351" t="str">
            <v>226</v>
          </cell>
        </row>
        <row r="1352">
          <cell r="A1352">
            <v>2240</v>
          </cell>
          <cell r="B1352" t="str">
            <v>880009800101</v>
          </cell>
          <cell r="C1352" t="str">
            <v>880</v>
          </cell>
          <cell r="D1352" t="str">
            <v>880009</v>
          </cell>
          <cell r="E1352" t="str">
            <v>دستمزد و مزايا</v>
          </cell>
          <cell r="F1352" t="str">
            <v>شب كاري</v>
          </cell>
          <cell r="G1352" t="str">
            <v>800101</v>
          </cell>
          <cell r="H1352" t="str">
            <v>تحقيقات مهندسي</v>
          </cell>
          <cell r="P1352" t="str">
            <v>224</v>
          </cell>
        </row>
        <row r="1353">
          <cell r="A1353">
            <v>2240</v>
          </cell>
          <cell r="B1353" t="str">
            <v>880009800102</v>
          </cell>
          <cell r="C1353" t="str">
            <v>880</v>
          </cell>
          <cell r="D1353" t="str">
            <v>880009</v>
          </cell>
          <cell r="E1353" t="str">
            <v>دستمزد و مزايا</v>
          </cell>
          <cell r="F1353" t="str">
            <v>شب كاري</v>
          </cell>
          <cell r="G1353" t="str">
            <v>800102</v>
          </cell>
          <cell r="H1353" t="str">
            <v>عمليات حرارتي و آبکاري</v>
          </cell>
          <cell r="P1353" t="str">
            <v>224</v>
          </cell>
        </row>
        <row r="1354">
          <cell r="A1354">
            <v>2240</v>
          </cell>
          <cell r="B1354" t="str">
            <v>880009800106</v>
          </cell>
          <cell r="C1354" t="str">
            <v>880</v>
          </cell>
          <cell r="D1354" t="str">
            <v>880009</v>
          </cell>
          <cell r="E1354" t="str">
            <v>دستمزد و مزايا</v>
          </cell>
          <cell r="F1354" t="str">
            <v>شب كاري</v>
          </cell>
          <cell r="G1354" t="str">
            <v>800106</v>
          </cell>
          <cell r="H1354" t="str">
            <v>تست مواد وشيمي</v>
          </cell>
          <cell r="P1354" t="str">
            <v>224</v>
          </cell>
        </row>
        <row r="1355">
          <cell r="A1355">
            <v>2400</v>
          </cell>
          <cell r="B1355" t="str">
            <v>880010800401</v>
          </cell>
          <cell r="C1355" t="str">
            <v>880</v>
          </cell>
          <cell r="D1355" t="str">
            <v>880010</v>
          </cell>
          <cell r="E1355" t="str">
            <v>دستمزد و مزايا</v>
          </cell>
          <cell r="F1355" t="str">
            <v>حق مسكن</v>
          </cell>
          <cell r="G1355" t="str">
            <v>800401</v>
          </cell>
          <cell r="H1355" t="str">
            <v>مديريت</v>
          </cell>
          <cell r="P1355" t="str">
            <v>240</v>
          </cell>
        </row>
        <row r="1356">
          <cell r="A1356">
            <v>2240</v>
          </cell>
          <cell r="B1356" t="str">
            <v>880010800103</v>
          </cell>
          <cell r="C1356" t="str">
            <v>880</v>
          </cell>
          <cell r="D1356" t="str">
            <v>880010</v>
          </cell>
          <cell r="E1356" t="str">
            <v>دستمزد و مزايا</v>
          </cell>
          <cell r="F1356" t="str">
            <v>حق مسكن</v>
          </cell>
          <cell r="G1356" t="str">
            <v>800103</v>
          </cell>
          <cell r="H1356" t="str">
            <v>مرکز ساخت و توليد</v>
          </cell>
          <cell r="P1356" t="str">
            <v>224</v>
          </cell>
        </row>
        <row r="1357">
          <cell r="A1357">
            <v>2200</v>
          </cell>
          <cell r="B1357" t="str">
            <v>880010800100</v>
          </cell>
          <cell r="C1357" t="str">
            <v>880</v>
          </cell>
          <cell r="D1357" t="str">
            <v>880010</v>
          </cell>
          <cell r="E1357" t="str">
            <v>دستمزد و مزايا</v>
          </cell>
          <cell r="F1357" t="str">
            <v>حق مسكن</v>
          </cell>
          <cell r="G1357" t="str">
            <v>800100</v>
          </cell>
          <cell r="H1357" t="str">
            <v>مونتاژ</v>
          </cell>
          <cell r="P1357" t="str">
            <v>220</v>
          </cell>
        </row>
        <row r="1358">
          <cell r="A1358">
            <v>2300</v>
          </cell>
          <cell r="B1358" t="str">
            <v>880010800303</v>
          </cell>
          <cell r="C1358" t="str">
            <v>880</v>
          </cell>
          <cell r="D1358" t="str">
            <v>880010</v>
          </cell>
          <cell r="E1358" t="str">
            <v>دستمزد و مزايا</v>
          </cell>
          <cell r="F1358" t="str">
            <v>حق مسكن</v>
          </cell>
          <cell r="G1358" t="str">
            <v>800303</v>
          </cell>
          <cell r="H1358" t="str">
            <v>برنامه ريزي</v>
          </cell>
          <cell r="P1358" t="str">
            <v>230</v>
          </cell>
        </row>
        <row r="1359">
          <cell r="A1359">
            <v>2240</v>
          </cell>
          <cell r="B1359" t="str">
            <v>880010800104</v>
          </cell>
          <cell r="C1359" t="str">
            <v>880</v>
          </cell>
          <cell r="D1359" t="str">
            <v>880010</v>
          </cell>
          <cell r="E1359" t="str">
            <v>دستمزد و مزايا</v>
          </cell>
          <cell r="F1359" t="str">
            <v>حق مسكن</v>
          </cell>
          <cell r="G1359" t="str">
            <v>800104</v>
          </cell>
          <cell r="H1359" t="str">
            <v>کنترل کيفي</v>
          </cell>
          <cell r="P1359" t="str">
            <v>224</v>
          </cell>
        </row>
        <row r="1360">
          <cell r="A1360">
            <v>2400</v>
          </cell>
          <cell r="B1360" t="str">
            <v>880010800403</v>
          </cell>
          <cell r="C1360" t="str">
            <v>880</v>
          </cell>
          <cell r="D1360" t="str">
            <v>880010</v>
          </cell>
          <cell r="E1360" t="str">
            <v>دستمزد و مزايا</v>
          </cell>
          <cell r="F1360" t="str">
            <v>حق مسكن</v>
          </cell>
          <cell r="G1360" t="str">
            <v>800403</v>
          </cell>
          <cell r="H1360" t="str">
            <v>امو ر اداري</v>
          </cell>
          <cell r="P1360" t="str">
            <v>240</v>
          </cell>
        </row>
        <row r="1361">
          <cell r="A1361">
            <v>2400</v>
          </cell>
          <cell r="B1361" t="str">
            <v>880010800400</v>
          </cell>
          <cell r="C1361" t="str">
            <v>880</v>
          </cell>
          <cell r="D1361" t="str">
            <v>880010</v>
          </cell>
          <cell r="E1361" t="str">
            <v>دستمزد و مزايا</v>
          </cell>
          <cell r="F1361" t="str">
            <v>حق مسكن</v>
          </cell>
          <cell r="G1361" t="str">
            <v>800400</v>
          </cell>
          <cell r="H1361" t="str">
            <v>امور مالي</v>
          </cell>
          <cell r="P1361" t="str">
            <v>240</v>
          </cell>
        </row>
        <row r="1362">
          <cell r="A1362">
            <v>2300</v>
          </cell>
          <cell r="B1362" t="str">
            <v>880010800302</v>
          </cell>
          <cell r="C1362" t="str">
            <v>880</v>
          </cell>
          <cell r="D1362" t="str">
            <v>880010</v>
          </cell>
          <cell r="E1362" t="str">
            <v>دستمزد و مزايا</v>
          </cell>
          <cell r="F1362" t="str">
            <v>حق مسكن</v>
          </cell>
          <cell r="G1362" t="str">
            <v>800302</v>
          </cell>
          <cell r="H1362" t="str">
            <v>خدمات فني</v>
          </cell>
          <cell r="P1362" t="str">
            <v>230</v>
          </cell>
        </row>
        <row r="1363">
          <cell r="A1363">
            <v>2261</v>
          </cell>
          <cell r="B1363" t="str">
            <v>880010800202</v>
          </cell>
          <cell r="C1363" t="str">
            <v>880</v>
          </cell>
          <cell r="D1363" t="str">
            <v>880010</v>
          </cell>
          <cell r="E1363" t="str">
            <v>دستمزد و مزايا</v>
          </cell>
          <cell r="F1363" t="str">
            <v>حق مسكن</v>
          </cell>
          <cell r="G1363" t="str">
            <v>800202</v>
          </cell>
          <cell r="H1363" t="str">
            <v>عمومي ساخت و توليد</v>
          </cell>
          <cell r="P1363" t="str">
            <v>226</v>
          </cell>
        </row>
        <row r="1364">
          <cell r="A1364">
            <v>2240</v>
          </cell>
          <cell r="B1364" t="str">
            <v>880010800107</v>
          </cell>
          <cell r="C1364" t="str">
            <v>880</v>
          </cell>
          <cell r="D1364" t="str">
            <v>880010</v>
          </cell>
          <cell r="E1364" t="str">
            <v>دستمزد و مزايا</v>
          </cell>
          <cell r="F1364" t="str">
            <v>حق مسكن</v>
          </cell>
          <cell r="G1364" t="str">
            <v>800107</v>
          </cell>
          <cell r="H1364" t="str">
            <v>خط گيج</v>
          </cell>
          <cell r="P1364" t="str">
            <v>224</v>
          </cell>
        </row>
        <row r="1365">
          <cell r="A1365">
            <v>2240</v>
          </cell>
          <cell r="B1365" t="str">
            <v>880010800101</v>
          </cell>
          <cell r="C1365" t="str">
            <v>880</v>
          </cell>
          <cell r="D1365" t="str">
            <v>880010</v>
          </cell>
          <cell r="E1365" t="str">
            <v>دستمزد و مزايا</v>
          </cell>
          <cell r="F1365" t="str">
            <v>حق مسكن</v>
          </cell>
          <cell r="G1365" t="str">
            <v>800101</v>
          </cell>
          <cell r="H1365" t="str">
            <v>تحقيقات مهندسي</v>
          </cell>
          <cell r="P1365" t="str">
            <v>224</v>
          </cell>
        </row>
        <row r="1366">
          <cell r="A1366">
            <v>2300</v>
          </cell>
          <cell r="B1366" t="str">
            <v>880010800301</v>
          </cell>
          <cell r="C1366" t="str">
            <v>880</v>
          </cell>
          <cell r="D1366" t="str">
            <v>880010</v>
          </cell>
          <cell r="E1366" t="str">
            <v>دستمزد و مزايا</v>
          </cell>
          <cell r="F1366" t="str">
            <v>حق مسكن</v>
          </cell>
          <cell r="G1366" t="str">
            <v>800301</v>
          </cell>
          <cell r="H1366" t="str">
            <v>حراست</v>
          </cell>
          <cell r="P1366" t="str">
            <v>230</v>
          </cell>
        </row>
        <row r="1367">
          <cell r="A1367">
            <v>2300</v>
          </cell>
          <cell r="B1367" t="str">
            <v>880010800304</v>
          </cell>
          <cell r="C1367" t="str">
            <v>880</v>
          </cell>
          <cell r="D1367" t="str">
            <v>880010</v>
          </cell>
          <cell r="E1367" t="str">
            <v>دستمزد و مزايا</v>
          </cell>
          <cell r="F1367" t="str">
            <v>حق مسكن</v>
          </cell>
          <cell r="G1367" t="str">
            <v>800304</v>
          </cell>
          <cell r="H1367" t="str">
            <v>تدارکات و تامين قطعات</v>
          </cell>
          <cell r="P1367" t="str">
            <v>230</v>
          </cell>
        </row>
        <row r="1368">
          <cell r="A1368">
            <v>2500</v>
          </cell>
          <cell r="B1368" t="str">
            <v>880010800500</v>
          </cell>
          <cell r="C1368" t="str">
            <v>880</v>
          </cell>
          <cell r="D1368" t="str">
            <v>880010</v>
          </cell>
          <cell r="E1368" t="str">
            <v>دستمزد و مزايا</v>
          </cell>
          <cell r="F1368" t="str">
            <v>حق مسكن</v>
          </cell>
          <cell r="G1368" t="str">
            <v>800500</v>
          </cell>
          <cell r="H1368" t="str">
            <v>فروش</v>
          </cell>
          <cell r="P1368" t="str">
            <v>250</v>
          </cell>
        </row>
        <row r="1369">
          <cell r="A1369">
            <v>2240</v>
          </cell>
          <cell r="B1369" t="str">
            <v>880010800105</v>
          </cell>
          <cell r="C1369" t="str">
            <v>880</v>
          </cell>
          <cell r="D1369" t="str">
            <v>880010</v>
          </cell>
          <cell r="E1369" t="str">
            <v>دستمزد و مزايا</v>
          </cell>
          <cell r="F1369" t="str">
            <v>حق مسكن</v>
          </cell>
          <cell r="G1369" t="str">
            <v>800105</v>
          </cell>
          <cell r="H1369" t="str">
            <v>مترولوژي</v>
          </cell>
          <cell r="P1369" t="str">
            <v>224</v>
          </cell>
        </row>
        <row r="1370">
          <cell r="A1370">
            <v>2400</v>
          </cell>
          <cell r="B1370" t="str">
            <v>880010800402</v>
          </cell>
          <cell r="C1370" t="str">
            <v>880</v>
          </cell>
          <cell r="D1370" t="str">
            <v>880010</v>
          </cell>
          <cell r="E1370" t="str">
            <v>دستمزد و مزايا</v>
          </cell>
          <cell r="F1370" t="str">
            <v>حق مسكن</v>
          </cell>
          <cell r="G1370" t="str">
            <v>800402</v>
          </cell>
          <cell r="H1370" t="str">
            <v>دفتر تهران</v>
          </cell>
          <cell r="P1370" t="str">
            <v>240</v>
          </cell>
        </row>
        <row r="1371">
          <cell r="A1371">
            <v>2261</v>
          </cell>
          <cell r="B1371" t="str">
            <v>880010800203</v>
          </cell>
          <cell r="C1371" t="str">
            <v>880</v>
          </cell>
          <cell r="D1371" t="str">
            <v>880010</v>
          </cell>
          <cell r="E1371" t="str">
            <v>دستمزد و مزايا</v>
          </cell>
          <cell r="F1371" t="str">
            <v>حق مسكن</v>
          </cell>
          <cell r="G1371" t="str">
            <v>800203</v>
          </cell>
          <cell r="H1371" t="str">
            <v>عمومي کنترل کيفي</v>
          </cell>
          <cell r="P1371" t="str">
            <v>226</v>
          </cell>
        </row>
        <row r="1372">
          <cell r="A1372">
            <v>2300</v>
          </cell>
          <cell r="B1372" t="str">
            <v>880010800305</v>
          </cell>
          <cell r="C1372" t="str">
            <v>880</v>
          </cell>
          <cell r="D1372" t="str">
            <v>880010</v>
          </cell>
          <cell r="E1372" t="str">
            <v>دستمزد و مزايا</v>
          </cell>
          <cell r="F1372" t="str">
            <v>حق مسكن</v>
          </cell>
          <cell r="G1372" t="str">
            <v>800305</v>
          </cell>
          <cell r="H1372" t="str">
            <v>طرح و توسعه سيستمها</v>
          </cell>
          <cell r="P1372" t="str">
            <v>230</v>
          </cell>
        </row>
        <row r="1373">
          <cell r="A1373">
            <v>2221</v>
          </cell>
          <cell r="B1373" t="str">
            <v>880010800200</v>
          </cell>
          <cell r="C1373" t="str">
            <v>880</v>
          </cell>
          <cell r="D1373" t="str">
            <v>880010</v>
          </cell>
          <cell r="E1373" t="str">
            <v>دستمزد و مزايا</v>
          </cell>
          <cell r="F1373" t="str">
            <v>حق مسكن</v>
          </cell>
          <cell r="G1373" t="str">
            <v>800200</v>
          </cell>
          <cell r="H1373" t="str">
            <v>عمومي مونتاژ</v>
          </cell>
          <cell r="P1373" t="str">
            <v>222</v>
          </cell>
        </row>
        <row r="1374">
          <cell r="A1374">
            <v>2261</v>
          </cell>
          <cell r="B1374" t="str">
            <v>880010800206</v>
          </cell>
          <cell r="C1374" t="str">
            <v>880</v>
          </cell>
          <cell r="D1374" t="str">
            <v>880010</v>
          </cell>
          <cell r="E1374" t="str">
            <v>دستمزد و مزايا</v>
          </cell>
          <cell r="F1374" t="str">
            <v>حق مسكن</v>
          </cell>
          <cell r="G1374" t="str">
            <v>800206</v>
          </cell>
          <cell r="H1374" t="str">
            <v>عمومي خط گيج</v>
          </cell>
          <cell r="P1374" t="str">
            <v>226</v>
          </cell>
        </row>
        <row r="1375">
          <cell r="A1375">
            <v>2240</v>
          </cell>
          <cell r="B1375" t="str">
            <v>880010800102</v>
          </cell>
          <cell r="C1375" t="str">
            <v>880</v>
          </cell>
          <cell r="D1375" t="str">
            <v>880010</v>
          </cell>
          <cell r="E1375" t="str">
            <v>دستمزد و مزايا</v>
          </cell>
          <cell r="F1375" t="str">
            <v>حق مسكن</v>
          </cell>
          <cell r="G1375" t="str">
            <v>800102</v>
          </cell>
          <cell r="H1375" t="str">
            <v>عمليات حرارتي و آبکاري</v>
          </cell>
          <cell r="P1375" t="str">
            <v>224</v>
          </cell>
        </row>
        <row r="1376">
          <cell r="A1376">
            <v>2261</v>
          </cell>
          <cell r="B1376" t="str">
            <v>880010800201</v>
          </cell>
          <cell r="C1376" t="str">
            <v>880</v>
          </cell>
          <cell r="D1376" t="str">
            <v>880010</v>
          </cell>
          <cell r="E1376" t="str">
            <v>دستمزد و مزايا</v>
          </cell>
          <cell r="F1376" t="str">
            <v>حق مسكن</v>
          </cell>
          <cell r="G1376" t="str">
            <v>800201</v>
          </cell>
          <cell r="H1376" t="str">
            <v>عمومي تحقيقات و مهندسي</v>
          </cell>
          <cell r="P1376" t="str">
            <v>226</v>
          </cell>
        </row>
        <row r="1377">
          <cell r="A1377">
            <v>2240</v>
          </cell>
          <cell r="B1377" t="str">
            <v>880010800106</v>
          </cell>
          <cell r="C1377" t="str">
            <v>880</v>
          </cell>
          <cell r="D1377" t="str">
            <v>880010</v>
          </cell>
          <cell r="E1377" t="str">
            <v>دستمزد و مزايا</v>
          </cell>
          <cell r="F1377" t="str">
            <v>حق مسكن</v>
          </cell>
          <cell r="G1377" t="str">
            <v>800106</v>
          </cell>
          <cell r="H1377" t="str">
            <v>تست مواد وشيمي</v>
          </cell>
          <cell r="P1377" t="str">
            <v>224</v>
          </cell>
        </row>
        <row r="1378">
          <cell r="A1378">
            <v>2240</v>
          </cell>
          <cell r="B1378" t="str">
            <v>880011800103</v>
          </cell>
          <cell r="C1378" t="str">
            <v>880</v>
          </cell>
          <cell r="D1378" t="str">
            <v>880011</v>
          </cell>
          <cell r="E1378" t="str">
            <v>دستمزد و مزايا</v>
          </cell>
          <cell r="F1378" t="str">
            <v>خواروبار</v>
          </cell>
          <cell r="G1378" t="str">
            <v>800103</v>
          </cell>
          <cell r="H1378" t="str">
            <v>مرکز ساخت و توليد</v>
          </cell>
          <cell r="P1378" t="str">
            <v>224</v>
          </cell>
        </row>
        <row r="1379">
          <cell r="A1379">
            <v>2200</v>
          </cell>
          <cell r="B1379" t="str">
            <v>880011800100</v>
          </cell>
          <cell r="C1379" t="str">
            <v>880</v>
          </cell>
          <cell r="D1379" t="str">
            <v>880011</v>
          </cell>
          <cell r="E1379" t="str">
            <v>دستمزد و مزايا</v>
          </cell>
          <cell r="F1379" t="str">
            <v>خواروبار</v>
          </cell>
          <cell r="G1379" t="str">
            <v>800100</v>
          </cell>
          <cell r="H1379" t="str">
            <v>مونتاژ</v>
          </cell>
          <cell r="P1379" t="str">
            <v>220</v>
          </cell>
        </row>
        <row r="1380">
          <cell r="A1380">
            <v>2300</v>
          </cell>
          <cell r="B1380" t="str">
            <v>880011800303</v>
          </cell>
          <cell r="C1380" t="str">
            <v>880</v>
          </cell>
          <cell r="D1380" t="str">
            <v>880011</v>
          </cell>
          <cell r="E1380" t="str">
            <v>دستمزد و مزايا</v>
          </cell>
          <cell r="F1380" t="str">
            <v>خواروبار</v>
          </cell>
          <cell r="G1380" t="str">
            <v>800303</v>
          </cell>
          <cell r="H1380" t="str">
            <v>برنامه ريزي</v>
          </cell>
          <cell r="P1380" t="str">
            <v>230</v>
          </cell>
        </row>
        <row r="1381">
          <cell r="A1381">
            <v>2404</v>
          </cell>
          <cell r="B1381" t="str">
            <v>880011800403</v>
          </cell>
          <cell r="C1381" t="str">
            <v>880</v>
          </cell>
          <cell r="D1381" t="str">
            <v>880011</v>
          </cell>
          <cell r="E1381" t="str">
            <v>دستمزد و مزايا</v>
          </cell>
          <cell r="F1381" t="str">
            <v>خواروبار</v>
          </cell>
          <cell r="G1381" t="str">
            <v>800403</v>
          </cell>
          <cell r="H1381" t="str">
            <v>امو ر اداري</v>
          </cell>
          <cell r="P1381" t="str">
            <v>240</v>
          </cell>
        </row>
        <row r="1382">
          <cell r="A1382">
            <v>2240</v>
          </cell>
          <cell r="B1382" t="str">
            <v>880011800104</v>
          </cell>
          <cell r="C1382" t="str">
            <v>880</v>
          </cell>
          <cell r="D1382" t="str">
            <v>880011</v>
          </cell>
          <cell r="E1382" t="str">
            <v>دستمزد و مزايا</v>
          </cell>
          <cell r="F1382" t="str">
            <v>خواروبار</v>
          </cell>
          <cell r="G1382" t="str">
            <v>800104</v>
          </cell>
          <cell r="H1382" t="str">
            <v>کنترل کيفي</v>
          </cell>
          <cell r="P1382" t="str">
            <v>224</v>
          </cell>
        </row>
        <row r="1383">
          <cell r="A1383">
            <v>2240</v>
          </cell>
          <cell r="B1383" t="str">
            <v>880011800107</v>
          </cell>
          <cell r="C1383" t="str">
            <v>880</v>
          </cell>
          <cell r="D1383" t="str">
            <v>880011</v>
          </cell>
          <cell r="E1383" t="str">
            <v>دستمزد و مزايا</v>
          </cell>
          <cell r="F1383" t="str">
            <v>خواروبار</v>
          </cell>
          <cell r="G1383" t="str">
            <v>800107</v>
          </cell>
          <cell r="H1383" t="str">
            <v>خط گيج</v>
          </cell>
          <cell r="P1383" t="str">
            <v>224</v>
          </cell>
        </row>
        <row r="1384">
          <cell r="A1384">
            <v>2300</v>
          </cell>
          <cell r="B1384" t="str">
            <v>880011800302</v>
          </cell>
          <cell r="C1384" t="str">
            <v>880</v>
          </cell>
          <cell r="D1384" t="str">
            <v>880011</v>
          </cell>
          <cell r="E1384" t="str">
            <v>دستمزد و مزايا</v>
          </cell>
          <cell r="F1384" t="str">
            <v>خواروبار</v>
          </cell>
          <cell r="G1384" t="str">
            <v>800302</v>
          </cell>
          <cell r="H1384" t="str">
            <v>خدمات فني</v>
          </cell>
          <cell r="P1384" t="str">
            <v>230</v>
          </cell>
        </row>
        <row r="1385">
          <cell r="A1385">
            <v>2404</v>
          </cell>
          <cell r="B1385" t="str">
            <v>880011800401</v>
          </cell>
          <cell r="C1385" t="str">
            <v>880</v>
          </cell>
          <cell r="D1385" t="str">
            <v>880011</v>
          </cell>
          <cell r="E1385" t="str">
            <v>دستمزد و مزايا</v>
          </cell>
          <cell r="F1385" t="str">
            <v>خواروبار</v>
          </cell>
          <cell r="G1385" t="str">
            <v>800401</v>
          </cell>
          <cell r="H1385" t="str">
            <v>مديريت</v>
          </cell>
          <cell r="P1385" t="str">
            <v>240</v>
          </cell>
        </row>
        <row r="1386">
          <cell r="A1386">
            <v>2268</v>
          </cell>
          <cell r="B1386" t="str">
            <v>880011800202</v>
          </cell>
          <cell r="C1386" t="str">
            <v>880</v>
          </cell>
          <cell r="D1386" t="str">
            <v>880011</v>
          </cell>
          <cell r="E1386" t="str">
            <v>دستمزد و مزايا</v>
          </cell>
          <cell r="F1386" t="str">
            <v>خواروبار</v>
          </cell>
          <cell r="G1386" t="str">
            <v>800202</v>
          </cell>
          <cell r="H1386" t="str">
            <v>عمومي ساخت و توليد</v>
          </cell>
          <cell r="P1386" t="str">
            <v>226</v>
          </cell>
        </row>
        <row r="1387">
          <cell r="A1387">
            <v>2404</v>
          </cell>
          <cell r="B1387" t="str">
            <v>880011800400</v>
          </cell>
          <cell r="C1387" t="str">
            <v>880</v>
          </cell>
          <cell r="D1387" t="str">
            <v>880011</v>
          </cell>
          <cell r="E1387" t="str">
            <v>دستمزد و مزايا</v>
          </cell>
          <cell r="F1387" t="str">
            <v>خواروبار</v>
          </cell>
          <cell r="G1387" t="str">
            <v>800400</v>
          </cell>
          <cell r="H1387" t="str">
            <v>امور مالي</v>
          </cell>
          <cell r="P1387" t="str">
            <v>240</v>
          </cell>
        </row>
        <row r="1388">
          <cell r="A1388">
            <v>2300</v>
          </cell>
          <cell r="B1388" t="str">
            <v>880011800304</v>
          </cell>
          <cell r="C1388" t="str">
            <v>880</v>
          </cell>
          <cell r="D1388" t="str">
            <v>880011</v>
          </cell>
          <cell r="E1388" t="str">
            <v>دستمزد و مزايا</v>
          </cell>
          <cell r="F1388" t="str">
            <v>خواروبار</v>
          </cell>
          <cell r="G1388" t="str">
            <v>800304</v>
          </cell>
          <cell r="H1388" t="str">
            <v>تدارکات و تامين قطعات</v>
          </cell>
          <cell r="P1388" t="str">
            <v>230</v>
          </cell>
        </row>
        <row r="1389">
          <cell r="A1389">
            <v>2300</v>
          </cell>
          <cell r="B1389" t="str">
            <v>880011800301</v>
          </cell>
          <cell r="C1389" t="str">
            <v>880</v>
          </cell>
          <cell r="D1389" t="str">
            <v>880011</v>
          </cell>
          <cell r="E1389" t="str">
            <v>دستمزد و مزايا</v>
          </cell>
          <cell r="F1389" t="str">
            <v>خواروبار</v>
          </cell>
          <cell r="G1389" t="str">
            <v>800301</v>
          </cell>
          <cell r="H1389" t="str">
            <v>حراست</v>
          </cell>
          <cell r="P1389" t="str">
            <v>230</v>
          </cell>
        </row>
        <row r="1390">
          <cell r="A1390">
            <v>2240</v>
          </cell>
          <cell r="B1390" t="str">
            <v>880011800105</v>
          </cell>
          <cell r="C1390" t="str">
            <v>880</v>
          </cell>
          <cell r="D1390" t="str">
            <v>880011</v>
          </cell>
          <cell r="E1390" t="str">
            <v>دستمزد و مزايا</v>
          </cell>
          <cell r="F1390" t="str">
            <v>خواروبار</v>
          </cell>
          <cell r="G1390" t="str">
            <v>800105</v>
          </cell>
          <cell r="H1390" t="str">
            <v>مترولوژي</v>
          </cell>
          <cell r="P1390" t="str">
            <v>224</v>
          </cell>
        </row>
        <row r="1391">
          <cell r="A1391">
            <v>2500</v>
          </cell>
          <cell r="B1391" t="str">
            <v>880011800500</v>
          </cell>
          <cell r="C1391" t="str">
            <v>880</v>
          </cell>
          <cell r="D1391" t="str">
            <v>880011</v>
          </cell>
          <cell r="E1391" t="str">
            <v>دستمزد و مزايا</v>
          </cell>
          <cell r="F1391" t="str">
            <v>خواروبار</v>
          </cell>
          <cell r="G1391" t="str">
            <v>800500</v>
          </cell>
          <cell r="H1391" t="str">
            <v>فروش</v>
          </cell>
          <cell r="P1391" t="str">
            <v>250</v>
          </cell>
        </row>
        <row r="1392">
          <cell r="A1392">
            <v>2404</v>
          </cell>
          <cell r="B1392" t="str">
            <v>880011800402</v>
          </cell>
          <cell r="C1392" t="str">
            <v>880</v>
          </cell>
          <cell r="D1392" t="str">
            <v>880011</v>
          </cell>
          <cell r="E1392" t="str">
            <v>دستمزد و مزايا</v>
          </cell>
          <cell r="F1392" t="str">
            <v>خواروبار</v>
          </cell>
          <cell r="G1392" t="str">
            <v>800402</v>
          </cell>
          <cell r="H1392" t="str">
            <v>دفتر تهران</v>
          </cell>
          <cell r="P1392" t="str">
            <v>240</v>
          </cell>
        </row>
        <row r="1393">
          <cell r="A1393">
            <v>2300</v>
          </cell>
          <cell r="B1393" t="str">
            <v>880011800305</v>
          </cell>
          <cell r="C1393" t="str">
            <v>880</v>
          </cell>
          <cell r="D1393" t="str">
            <v>880011</v>
          </cell>
          <cell r="E1393" t="str">
            <v>دستمزد و مزايا</v>
          </cell>
          <cell r="F1393" t="str">
            <v>خواروبار</v>
          </cell>
          <cell r="G1393" t="str">
            <v>800305</v>
          </cell>
          <cell r="H1393" t="str">
            <v>طرح و توسعه سيستمها</v>
          </cell>
          <cell r="P1393" t="str">
            <v>230</v>
          </cell>
        </row>
        <row r="1394">
          <cell r="A1394">
            <v>2240</v>
          </cell>
          <cell r="B1394" t="str">
            <v>880011800101</v>
          </cell>
          <cell r="C1394" t="str">
            <v>880</v>
          </cell>
          <cell r="D1394" t="str">
            <v>880011</v>
          </cell>
          <cell r="E1394" t="str">
            <v>دستمزد و مزايا</v>
          </cell>
          <cell r="F1394" t="str">
            <v>خواروبار</v>
          </cell>
          <cell r="G1394" t="str">
            <v>800101</v>
          </cell>
          <cell r="H1394" t="str">
            <v>تحقيقات مهندسي</v>
          </cell>
          <cell r="P1394" t="str">
            <v>224</v>
          </cell>
        </row>
        <row r="1395">
          <cell r="A1395">
            <v>2268</v>
          </cell>
          <cell r="B1395" t="str">
            <v>880011800203</v>
          </cell>
          <cell r="C1395" t="str">
            <v>880</v>
          </cell>
          <cell r="D1395" t="str">
            <v>880011</v>
          </cell>
          <cell r="E1395" t="str">
            <v>دستمزد و مزايا</v>
          </cell>
          <cell r="F1395" t="str">
            <v>خواروبار</v>
          </cell>
          <cell r="G1395" t="str">
            <v>800203</v>
          </cell>
          <cell r="H1395" t="str">
            <v>عمومي کنترل کيفي</v>
          </cell>
          <cell r="P1395" t="str">
            <v>226</v>
          </cell>
        </row>
        <row r="1396">
          <cell r="A1396">
            <v>2228</v>
          </cell>
          <cell r="B1396" t="str">
            <v>880011800200</v>
          </cell>
          <cell r="C1396" t="str">
            <v>880</v>
          </cell>
          <cell r="D1396" t="str">
            <v>880011</v>
          </cell>
          <cell r="E1396" t="str">
            <v>دستمزد و مزايا</v>
          </cell>
          <cell r="F1396" t="str">
            <v>خواروبار</v>
          </cell>
          <cell r="G1396" t="str">
            <v>800200</v>
          </cell>
          <cell r="H1396" t="str">
            <v>عمومي مونتاژ</v>
          </cell>
          <cell r="P1396" t="str">
            <v>222</v>
          </cell>
        </row>
        <row r="1397">
          <cell r="A1397">
            <v>2268</v>
          </cell>
          <cell r="B1397" t="str">
            <v>880011800206</v>
          </cell>
          <cell r="C1397" t="str">
            <v>880</v>
          </cell>
          <cell r="D1397" t="str">
            <v>880011</v>
          </cell>
          <cell r="E1397" t="str">
            <v>دستمزد و مزايا</v>
          </cell>
          <cell r="F1397" t="str">
            <v>خواروبار</v>
          </cell>
          <cell r="G1397" t="str">
            <v>800206</v>
          </cell>
          <cell r="H1397" t="str">
            <v>عمومي خط گيج</v>
          </cell>
          <cell r="P1397" t="str">
            <v>226</v>
          </cell>
        </row>
        <row r="1398">
          <cell r="A1398">
            <v>2240</v>
          </cell>
          <cell r="B1398" t="str">
            <v>880011800102</v>
          </cell>
          <cell r="C1398" t="str">
            <v>880</v>
          </cell>
          <cell r="D1398" t="str">
            <v>880011</v>
          </cell>
          <cell r="E1398" t="str">
            <v>دستمزد و مزايا</v>
          </cell>
          <cell r="F1398" t="str">
            <v>خواروبار</v>
          </cell>
          <cell r="G1398" t="str">
            <v>800102</v>
          </cell>
          <cell r="H1398" t="str">
            <v>عمليات حرارتي و آبکاري</v>
          </cell>
          <cell r="P1398" t="str">
            <v>224</v>
          </cell>
        </row>
        <row r="1399">
          <cell r="A1399">
            <v>2268</v>
          </cell>
          <cell r="B1399" t="str">
            <v>880011800201</v>
          </cell>
          <cell r="C1399" t="str">
            <v>880</v>
          </cell>
          <cell r="D1399" t="str">
            <v>880011</v>
          </cell>
          <cell r="E1399" t="str">
            <v>دستمزد و مزايا</v>
          </cell>
          <cell r="F1399" t="str">
            <v>خواروبار</v>
          </cell>
          <cell r="G1399" t="str">
            <v>800201</v>
          </cell>
          <cell r="H1399" t="str">
            <v>عمومي تحقيقات و مهندسي</v>
          </cell>
          <cell r="P1399" t="str">
            <v>226</v>
          </cell>
        </row>
        <row r="1400">
          <cell r="A1400">
            <v>2240</v>
          </cell>
          <cell r="B1400" t="str">
            <v>880011800106</v>
          </cell>
          <cell r="C1400" t="str">
            <v>880</v>
          </cell>
          <cell r="D1400" t="str">
            <v>880011</v>
          </cell>
          <cell r="E1400" t="str">
            <v>دستمزد و مزايا</v>
          </cell>
          <cell r="F1400" t="str">
            <v>خواروبار</v>
          </cell>
          <cell r="G1400" t="str">
            <v>800106</v>
          </cell>
          <cell r="H1400" t="str">
            <v>تست مواد وشيمي</v>
          </cell>
          <cell r="P1400" t="str">
            <v>224</v>
          </cell>
        </row>
        <row r="1401">
          <cell r="A1401">
            <v>2242</v>
          </cell>
          <cell r="B1401" t="str">
            <v>880012800103</v>
          </cell>
          <cell r="C1401" t="str">
            <v>880</v>
          </cell>
          <cell r="D1401" t="str">
            <v>880012</v>
          </cell>
          <cell r="E1401" t="str">
            <v>دستمزد و مزايا</v>
          </cell>
          <cell r="F1401" t="str">
            <v>پاداش بهره وري</v>
          </cell>
          <cell r="G1401" t="str">
            <v>800103</v>
          </cell>
          <cell r="H1401" t="str">
            <v>مرکز ساخت و توليد</v>
          </cell>
          <cell r="P1401" t="str">
            <v>224</v>
          </cell>
        </row>
        <row r="1402">
          <cell r="A1402">
            <v>2202</v>
          </cell>
          <cell r="B1402" t="str">
            <v>880012800100</v>
          </cell>
          <cell r="C1402" t="str">
            <v>880</v>
          </cell>
          <cell r="D1402" t="str">
            <v>880012</v>
          </cell>
          <cell r="E1402" t="str">
            <v>دستمزد و مزايا</v>
          </cell>
          <cell r="F1402" t="str">
            <v>پاداش بهره وري</v>
          </cell>
          <cell r="G1402" t="str">
            <v>800100</v>
          </cell>
          <cell r="H1402" t="str">
            <v>مونتاژ</v>
          </cell>
          <cell r="P1402" t="str">
            <v>220</v>
          </cell>
        </row>
        <row r="1403">
          <cell r="A1403">
            <v>2303</v>
          </cell>
          <cell r="B1403" t="str">
            <v>880012800303</v>
          </cell>
          <cell r="C1403" t="str">
            <v>880</v>
          </cell>
          <cell r="D1403" t="str">
            <v>880012</v>
          </cell>
          <cell r="E1403" t="str">
            <v>دستمزد و مزايا</v>
          </cell>
          <cell r="F1403" t="str">
            <v>پاداش بهره وري</v>
          </cell>
          <cell r="G1403" t="str">
            <v>800303</v>
          </cell>
          <cell r="H1403" t="str">
            <v>برنامه ريزي</v>
          </cell>
          <cell r="P1403" t="str">
            <v>230</v>
          </cell>
        </row>
        <row r="1404">
          <cell r="A1404">
            <v>2265</v>
          </cell>
          <cell r="B1404" t="str">
            <v>880012800202</v>
          </cell>
          <cell r="C1404" t="str">
            <v>880</v>
          </cell>
          <cell r="D1404" t="str">
            <v>880012</v>
          </cell>
          <cell r="E1404" t="str">
            <v>دستمزد و مزايا</v>
          </cell>
          <cell r="F1404" t="str">
            <v>پاداش بهره وري</v>
          </cell>
          <cell r="G1404" t="str">
            <v>800202</v>
          </cell>
          <cell r="H1404" t="str">
            <v>عمومي ساخت و توليد</v>
          </cell>
          <cell r="P1404" t="str">
            <v>226</v>
          </cell>
        </row>
        <row r="1405">
          <cell r="A1405">
            <v>2242</v>
          </cell>
          <cell r="B1405" t="str">
            <v>880012800104</v>
          </cell>
          <cell r="C1405" t="str">
            <v>880</v>
          </cell>
          <cell r="D1405" t="str">
            <v>880012</v>
          </cell>
          <cell r="E1405" t="str">
            <v>دستمزد و مزايا</v>
          </cell>
          <cell r="F1405" t="str">
            <v>پاداش بهره وري</v>
          </cell>
          <cell r="G1405" t="str">
            <v>800104</v>
          </cell>
          <cell r="H1405" t="str">
            <v>کنترل کيفي</v>
          </cell>
          <cell r="P1405" t="str">
            <v>224</v>
          </cell>
        </row>
        <row r="1406">
          <cell r="A1406">
            <v>2303</v>
          </cell>
          <cell r="B1406" t="str">
            <v>880012800302</v>
          </cell>
          <cell r="C1406" t="str">
            <v>880</v>
          </cell>
          <cell r="D1406" t="str">
            <v>880012</v>
          </cell>
          <cell r="E1406" t="str">
            <v>دستمزد و مزايا</v>
          </cell>
          <cell r="F1406" t="str">
            <v>پاداش بهره وري</v>
          </cell>
          <cell r="G1406" t="str">
            <v>800302</v>
          </cell>
          <cell r="H1406" t="str">
            <v>خدمات فني</v>
          </cell>
          <cell r="P1406" t="str">
            <v>230</v>
          </cell>
        </row>
        <row r="1407">
          <cell r="A1407">
            <v>2403</v>
          </cell>
          <cell r="B1407" t="str">
            <v>880012800401</v>
          </cell>
          <cell r="C1407" t="str">
            <v>880</v>
          </cell>
          <cell r="D1407" t="str">
            <v>880012</v>
          </cell>
          <cell r="E1407" t="str">
            <v>دستمزد و مزايا</v>
          </cell>
          <cell r="F1407" t="str">
            <v>پاداش بهره وري</v>
          </cell>
          <cell r="G1407" t="str">
            <v>800401</v>
          </cell>
          <cell r="H1407" t="str">
            <v>مديريت</v>
          </cell>
          <cell r="P1407" t="str">
            <v>240</v>
          </cell>
        </row>
        <row r="1408">
          <cell r="A1408">
            <v>2403</v>
          </cell>
          <cell r="B1408" t="str">
            <v>880012800403</v>
          </cell>
          <cell r="C1408" t="str">
            <v>880</v>
          </cell>
          <cell r="D1408" t="str">
            <v>880012</v>
          </cell>
          <cell r="E1408" t="str">
            <v>دستمزد و مزايا</v>
          </cell>
          <cell r="F1408" t="str">
            <v>پاداش بهره وري</v>
          </cell>
          <cell r="G1408" t="str">
            <v>800403</v>
          </cell>
          <cell r="H1408" t="str">
            <v>امو ر اداري</v>
          </cell>
          <cell r="P1408" t="str">
            <v>240</v>
          </cell>
        </row>
        <row r="1409">
          <cell r="A1409">
            <v>2403</v>
          </cell>
          <cell r="B1409" t="str">
            <v>880012800400</v>
          </cell>
          <cell r="C1409" t="str">
            <v>880</v>
          </cell>
          <cell r="D1409" t="str">
            <v>880012</v>
          </cell>
          <cell r="E1409" t="str">
            <v>دستمزد و مزايا</v>
          </cell>
          <cell r="F1409" t="str">
            <v>پاداش بهره وري</v>
          </cell>
          <cell r="G1409" t="str">
            <v>800400</v>
          </cell>
          <cell r="H1409" t="str">
            <v>امور مالي</v>
          </cell>
          <cell r="P1409" t="str">
            <v>240</v>
          </cell>
        </row>
        <row r="1410">
          <cell r="A1410">
            <v>2503</v>
          </cell>
          <cell r="B1410" t="str">
            <v>880012800500</v>
          </cell>
          <cell r="C1410" t="str">
            <v>880</v>
          </cell>
          <cell r="D1410" t="str">
            <v>880012</v>
          </cell>
          <cell r="E1410" t="str">
            <v>دستمزد و مزايا</v>
          </cell>
          <cell r="F1410" t="str">
            <v>پاداش بهره وري</v>
          </cell>
          <cell r="G1410" t="str">
            <v>800500</v>
          </cell>
          <cell r="H1410" t="str">
            <v>فروش</v>
          </cell>
          <cell r="P1410" t="str">
            <v>250</v>
          </cell>
        </row>
        <row r="1411">
          <cell r="A1411">
            <v>2242</v>
          </cell>
          <cell r="B1411" t="str">
            <v>880012800107</v>
          </cell>
          <cell r="C1411" t="str">
            <v>880</v>
          </cell>
          <cell r="D1411" t="str">
            <v>880012</v>
          </cell>
          <cell r="E1411" t="str">
            <v>دستمزد و مزايا</v>
          </cell>
          <cell r="F1411" t="str">
            <v>پاداش بهره وري</v>
          </cell>
          <cell r="G1411" t="str">
            <v>800107</v>
          </cell>
          <cell r="H1411" t="str">
            <v>خط گيج</v>
          </cell>
          <cell r="P1411" t="str">
            <v>224</v>
          </cell>
        </row>
        <row r="1412">
          <cell r="A1412">
            <v>2242</v>
          </cell>
          <cell r="B1412" t="str">
            <v>880012800101</v>
          </cell>
          <cell r="C1412" t="str">
            <v>880</v>
          </cell>
          <cell r="D1412" t="str">
            <v>880012</v>
          </cell>
          <cell r="E1412" t="str">
            <v>دستمزد و مزايا</v>
          </cell>
          <cell r="F1412" t="str">
            <v>پاداش بهره وري</v>
          </cell>
          <cell r="G1412" t="str">
            <v>800101</v>
          </cell>
          <cell r="H1412" t="str">
            <v>تحقيقات مهندسي</v>
          </cell>
          <cell r="P1412" t="str">
            <v>224</v>
          </cell>
        </row>
        <row r="1413">
          <cell r="A1413">
            <v>2265</v>
          </cell>
          <cell r="B1413" t="str">
            <v>880012800203</v>
          </cell>
          <cell r="C1413" t="str">
            <v>880</v>
          </cell>
          <cell r="D1413" t="str">
            <v>880012</v>
          </cell>
          <cell r="E1413" t="str">
            <v>دستمزد و مزايا</v>
          </cell>
          <cell r="F1413" t="str">
            <v>پاداش بهره وري</v>
          </cell>
          <cell r="G1413" t="str">
            <v>800203</v>
          </cell>
          <cell r="H1413" t="str">
            <v>عمومي کنترل کيفي</v>
          </cell>
          <cell r="P1413" t="str">
            <v>226</v>
          </cell>
        </row>
        <row r="1414">
          <cell r="A1414">
            <v>2303</v>
          </cell>
          <cell r="B1414" t="str">
            <v>880012800304</v>
          </cell>
          <cell r="C1414" t="str">
            <v>880</v>
          </cell>
          <cell r="D1414" t="str">
            <v>880012</v>
          </cell>
          <cell r="E1414" t="str">
            <v>دستمزد و مزايا</v>
          </cell>
          <cell r="F1414" t="str">
            <v>پاداش بهره وري</v>
          </cell>
          <cell r="G1414" t="str">
            <v>800304</v>
          </cell>
          <cell r="H1414" t="str">
            <v>تدارکات و تامين قطعات</v>
          </cell>
          <cell r="P1414" t="str">
            <v>230</v>
          </cell>
        </row>
        <row r="1415">
          <cell r="A1415">
            <v>2303</v>
          </cell>
          <cell r="B1415" t="str">
            <v>880012800301</v>
          </cell>
          <cell r="C1415" t="str">
            <v>880</v>
          </cell>
          <cell r="D1415" t="str">
            <v>880012</v>
          </cell>
          <cell r="E1415" t="str">
            <v>دستمزد و مزايا</v>
          </cell>
          <cell r="F1415" t="str">
            <v>پاداش بهره وري</v>
          </cell>
          <cell r="G1415" t="str">
            <v>800301</v>
          </cell>
          <cell r="H1415" t="str">
            <v>حراست</v>
          </cell>
          <cell r="P1415" t="str">
            <v>230</v>
          </cell>
        </row>
        <row r="1416">
          <cell r="A1416">
            <v>2303</v>
          </cell>
          <cell r="B1416" t="str">
            <v>880012800305</v>
          </cell>
          <cell r="C1416" t="str">
            <v>880</v>
          </cell>
          <cell r="D1416" t="str">
            <v>880012</v>
          </cell>
          <cell r="E1416" t="str">
            <v>دستمزد و مزايا</v>
          </cell>
          <cell r="F1416" t="str">
            <v>پاداش بهره وري</v>
          </cell>
          <cell r="G1416" t="str">
            <v>800305</v>
          </cell>
          <cell r="H1416" t="str">
            <v>طرح و توسعه سيستمها</v>
          </cell>
          <cell r="P1416" t="str">
            <v>230</v>
          </cell>
        </row>
        <row r="1417">
          <cell r="A1417">
            <v>2265</v>
          </cell>
          <cell r="B1417" t="str">
            <v>880012800201</v>
          </cell>
          <cell r="C1417" t="str">
            <v>880</v>
          </cell>
          <cell r="D1417" t="str">
            <v>880012</v>
          </cell>
          <cell r="E1417" t="str">
            <v>دستمزد و مزايا</v>
          </cell>
          <cell r="F1417" t="str">
            <v>پاداش بهره وري</v>
          </cell>
          <cell r="G1417" t="str">
            <v>800201</v>
          </cell>
          <cell r="H1417" t="str">
            <v>عمومي تحقيقات و مهندسي</v>
          </cell>
          <cell r="P1417" t="str">
            <v>226</v>
          </cell>
        </row>
        <row r="1418">
          <cell r="A1418">
            <v>2242</v>
          </cell>
          <cell r="B1418" t="str">
            <v>880012800105</v>
          </cell>
          <cell r="C1418" t="str">
            <v>880</v>
          </cell>
          <cell r="D1418" t="str">
            <v>880012</v>
          </cell>
          <cell r="E1418" t="str">
            <v>دستمزد و مزايا</v>
          </cell>
          <cell r="F1418" t="str">
            <v>پاداش بهره وري</v>
          </cell>
          <cell r="G1418" t="str">
            <v>800105</v>
          </cell>
          <cell r="H1418" t="str">
            <v>مترولوژي</v>
          </cell>
          <cell r="P1418" t="str">
            <v>224</v>
          </cell>
        </row>
        <row r="1419">
          <cell r="A1419">
            <v>2225</v>
          </cell>
          <cell r="B1419" t="str">
            <v>880012800200</v>
          </cell>
          <cell r="C1419" t="str">
            <v>880</v>
          </cell>
          <cell r="D1419" t="str">
            <v>880012</v>
          </cell>
          <cell r="E1419" t="str">
            <v>دستمزد و مزايا</v>
          </cell>
          <cell r="F1419" t="str">
            <v>پاداش بهره وري</v>
          </cell>
          <cell r="G1419" t="str">
            <v>800200</v>
          </cell>
          <cell r="H1419" t="str">
            <v>عمومي مونتاژ</v>
          </cell>
          <cell r="P1419" t="str">
            <v>222</v>
          </cell>
        </row>
        <row r="1420">
          <cell r="A1420">
            <v>2403</v>
          </cell>
          <cell r="B1420" t="str">
            <v>880012800402</v>
          </cell>
          <cell r="C1420" t="str">
            <v>880</v>
          </cell>
          <cell r="D1420" t="str">
            <v>880012</v>
          </cell>
          <cell r="E1420" t="str">
            <v>دستمزد و مزايا</v>
          </cell>
          <cell r="F1420" t="str">
            <v>پاداش بهره وري</v>
          </cell>
          <cell r="G1420" t="str">
            <v>800402</v>
          </cell>
          <cell r="H1420" t="str">
            <v>دفتر تهران</v>
          </cell>
          <cell r="P1420" t="str">
            <v>240</v>
          </cell>
        </row>
        <row r="1421">
          <cell r="A1421">
            <v>2242</v>
          </cell>
          <cell r="B1421" t="str">
            <v>880012800106</v>
          </cell>
          <cell r="C1421" t="str">
            <v>880</v>
          </cell>
          <cell r="D1421" t="str">
            <v>880012</v>
          </cell>
          <cell r="E1421" t="str">
            <v>دستمزد و مزايا</v>
          </cell>
          <cell r="F1421" t="str">
            <v>پاداش بهره وري</v>
          </cell>
          <cell r="G1421" t="str">
            <v>800106</v>
          </cell>
          <cell r="H1421" t="str">
            <v>تست مواد وشيمي</v>
          </cell>
          <cell r="P1421" t="str">
            <v>224</v>
          </cell>
        </row>
        <row r="1422">
          <cell r="A1422">
            <v>2265</v>
          </cell>
          <cell r="B1422" t="str">
            <v>880012800206</v>
          </cell>
          <cell r="C1422" t="str">
            <v>880</v>
          </cell>
          <cell r="D1422" t="str">
            <v>880012</v>
          </cell>
          <cell r="E1422" t="str">
            <v>دستمزد و مزايا</v>
          </cell>
          <cell r="F1422" t="str">
            <v>پاداش بهره وري</v>
          </cell>
          <cell r="G1422" t="str">
            <v>800206</v>
          </cell>
          <cell r="H1422" t="str">
            <v>عمومي خط گيج</v>
          </cell>
          <cell r="P1422" t="str">
            <v>226</v>
          </cell>
        </row>
        <row r="1423">
          <cell r="A1423">
            <v>2242</v>
          </cell>
          <cell r="B1423" t="str">
            <v>880012800102</v>
          </cell>
          <cell r="C1423" t="str">
            <v>880</v>
          </cell>
          <cell r="D1423" t="str">
            <v>880012</v>
          </cell>
          <cell r="E1423" t="str">
            <v>دستمزد و مزايا</v>
          </cell>
          <cell r="F1423" t="str">
            <v>پاداش بهره وري</v>
          </cell>
          <cell r="G1423" t="str">
            <v>800102</v>
          </cell>
          <cell r="H1423" t="str">
            <v>عمليات حرارتي و آبکاري</v>
          </cell>
          <cell r="P1423" t="str">
            <v>224</v>
          </cell>
        </row>
        <row r="1424">
          <cell r="A1424">
            <v>2403</v>
          </cell>
          <cell r="B1424" t="str">
            <v>880013800400</v>
          </cell>
          <cell r="C1424" t="str">
            <v>880</v>
          </cell>
          <cell r="D1424" t="str">
            <v>880013</v>
          </cell>
          <cell r="E1424" t="str">
            <v>دستمزد و مزايا</v>
          </cell>
          <cell r="F1424" t="str">
            <v>پاداش هاي اهدائي مديريت</v>
          </cell>
          <cell r="G1424" t="str">
            <v>800400</v>
          </cell>
          <cell r="H1424" t="str">
            <v>امور مالي</v>
          </cell>
          <cell r="P1424" t="str">
            <v>240</v>
          </cell>
        </row>
        <row r="1425">
          <cell r="A1425">
            <v>2303</v>
          </cell>
          <cell r="B1425" t="str">
            <v>880013800303</v>
          </cell>
          <cell r="C1425" t="str">
            <v>880</v>
          </cell>
          <cell r="D1425" t="str">
            <v>880013</v>
          </cell>
          <cell r="E1425" t="str">
            <v>دستمزد و مزايا</v>
          </cell>
          <cell r="F1425" t="str">
            <v>پاداش هاي اهدائي مديريت</v>
          </cell>
          <cell r="G1425" t="str">
            <v>800303</v>
          </cell>
          <cell r="H1425" t="str">
            <v>برنامه ريزي</v>
          </cell>
          <cell r="P1425" t="str">
            <v>230</v>
          </cell>
        </row>
        <row r="1426">
          <cell r="A1426">
            <v>2242</v>
          </cell>
          <cell r="B1426" t="str">
            <v>880013800103</v>
          </cell>
          <cell r="C1426" t="str">
            <v>880</v>
          </cell>
          <cell r="D1426" t="str">
            <v>880013</v>
          </cell>
          <cell r="E1426" t="str">
            <v>دستمزد و مزايا</v>
          </cell>
          <cell r="F1426" t="str">
            <v>پاداش هاي اهدائي مديريت</v>
          </cell>
          <cell r="G1426" t="str">
            <v>800103</v>
          </cell>
          <cell r="H1426" t="str">
            <v>مرکز ساخت و توليد</v>
          </cell>
          <cell r="P1426" t="str">
            <v>224</v>
          </cell>
        </row>
        <row r="1427">
          <cell r="A1427">
            <v>2202</v>
          </cell>
          <cell r="B1427" t="str">
            <v>880013800100</v>
          </cell>
          <cell r="C1427" t="str">
            <v>880</v>
          </cell>
          <cell r="D1427" t="str">
            <v>880013</v>
          </cell>
          <cell r="E1427" t="str">
            <v>دستمزد و مزايا</v>
          </cell>
          <cell r="F1427" t="str">
            <v>پاداش هاي اهدائي مديريت</v>
          </cell>
          <cell r="G1427" t="str">
            <v>800100</v>
          </cell>
          <cell r="H1427" t="str">
            <v>مونتاژ</v>
          </cell>
          <cell r="P1427" t="str">
            <v>220</v>
          </cell>
        </row>
        <row r="1428">
          <cell r="A1428">
            <v>2403</v>
          </cell>
          <cell r="B1428" t="str">
            <v>880013800403</v>
          </cell>
          <cell r="C1428" t="str">
            <v>880</v>
          </cell>
          <cell r="D1428" t="str">
            <v>880013</v>
          </cell>
          <cell r="E1428" t="str">
            <v>دستمزد و مزايا</v>
          </cell>
          <cell r="F1428" t="str">
            <v>پاداش هاي اهدائي مديريت</v>
          </cell>
          <cell r="G1428" t="str">
            <v>800403</v>
          </cell>
          <cell r="H1428" t="str">
            <v>امو ر اداري</v>
          </cell>
          <cell r="P1428" t="str">
            <v>240</v>
          </cell>
        </row>
        <row r="1429">
          <cell r="A1429">
            <v>2303</v>
          </cell>
          <cell r="B1429" t="str">
            <v>880013800302</v>
          </cell>
          <cell r="C1429" t="str">
            <v>880</v>
          </cell>
          <cell r="D1429" t="str">
            <v>880013</v>
          </cell>
          <cell r="E1429" t="str">
            <v>دستمزد و مزايا</v>
          </cell>
          <cell r="F1429" t="str">
            <v>پاداش هاي اهدائي مديريت</v>
          </cell>
          <cell r="G1429" t="str">
            <v>800302</v>
          </cell>
          <cell r="H1429" t="str">
            <v>خدمات فني</v>
          </cell>
          <cell r="P1429" t="str">
            <v>230</v>
          </cell>
        </row>
        <row r="1430">
          <cell r="A1430">
            <v>2242</v>
          </cell>
          <cell r="B1430" t="str">
            <v>880013800107</v>
          </cell>
          <cell r="C1430" t="str">
            <v>880</v>
          </cell>
          <cell r="D1430" t="str">
            <v>880013</v>
          </cell>
          <cell r="E1430" t="str">
            <v>دستمزد و مزايا</v>
          </cell>
          <cell r="F1430" t="str">
            <v>پاداش هاي اهدائي مديريت</v>
          </cell>
          <cell r="G1430" t="str">
            <v>800107</v>
          </cell>
          <cell r="H1430" t="str">
            <v>خط گيج</v>
          </cell>
          <cell r="P1430" t="str">
            <v>224</v>
          </cell>
        </row>
        <row r="1431">
          <cell r="A1431">
            <v>2242</v>
          </cell>
          <cell r="B1431" t="str">
            <v>880013800104</v>
          </cell>
          <cell r="C1431" t="str">
            <v>880</v>
          </cell>
          <cell r="D1431" t="str">
            <v>880013</v>
          </cell>
          <cell r="E1431" t="str">
            <v>دستمزد و مزايا</v>
          </cell>
          <cell r="F1431" t="str">
            <v>پاداش هاي اهدائي مديريت</v>
          </cell>
          <cell r="G1431" t="str">
            <v>800104</v>
          </cell>
          <cell r="H1431" t="str">
            <v>کنترل کيفي</v>
          </cell>
          <cell r="P1431" t="str">
            <v>224</v>
          </cell>
        </row>
        <row r="1432">
          <cell r="A1432">
            <v>2265</v>
          </cell>
          <cell r="B1432" t="str">
            <v>880013800202</v>
          </cell>
          <cell r="C1432" t="str">
            <v>880</v>
          </cell>
          <cell r="D1432" t="str">
            <v>880013</v>
          </cell>
          <cell r="E1432" t="str">
            <v>دستمزد و مزايا</v>
          </cell>
          <cell r="F1432" t="str">
            <v>پاداش هاي اهدائي مديريت</v>
          </cell>
          <cell r="G1432" t="str">
            <v>800202</v>
          </cell>
          <cell r="H1432" t="str">
            <v>عمومي ساخت و توليد</v>
          </cell>
          <cell r="P1432" t="str">
            <v>226</v>
          </cell>
        </row>
        <row r="1433">
          <cell r="A1433">
            <v>2242</v>
          </cell>
          <cell r="B1433" t="str">
            <v>880013800101</v>
          </cell>
          <cell r="C1433" t="str">
            <v>880</v>
          </cell>
          <cell r="D1433" t="str">
            <v>880013</v>
          </cell>
          <cell r="E1433" t="str">
            <v>دستمزد و مزايا</v>
          </cell>
          <cell r="F1433" t="str">
            <v>پاداش هاي اهدائي مديريت</v>
          </cell>
          <cell r="G1433" t="str">
            <v>800101</v>
          </cell>
          <cell r="H1433" t="str">
            <v>تحقيقات مهندسي</v>
          </cell>
          <cell r="P1433" t="str">
            <v>224</v>
          </cell>
        </row>
        <row r="1434">
          <cell r="A1434">
            <v>2403</v>
          </cell>
          <cell r="B1434" t="str">
            <v>880013800401</v>
          </cell>
          <cell r="C1434" t="str">
            <v>880</v>
          </cell>
          <cell r="D1434" t="str">
            <v>880013</v>
          </cell>
          <cell r="E1434" t="str">
            <v>دستمزد و مزايا</v>
          </cell>
          <cell r="F1434" t="str">
            <v>پاداش هاي اهدائي مديريت</v>
          </cell>
          <cell r="G1434" t="str">
            <v>800401</v>
          </cell>
          <cell r="H1434" t="str">
            <v>مديريت</v>
          </cell>
          <cell r="P1434" t="str">
            <v>240</v>
          </cell>
        </row>
        <row r="1435">
          <cell r="A1435">
            <v>2303</v>
          </cell>
          <cell r="B1435" t="str">
            <v>880013800301</v>
          </cell>
          <cell r="C1435" t="str">
            <v>880</v>
          </cell>
          <cell r="D1435" t="str">
            <v>880013</v>
          </cell>
          <cell r="E1435" t="str">
            <v>دستمزد و مزايا</v>
          </cell>
          <cell r="F1435" t="str">
            <v>پاداش هاي اهدائي مديريت</v>
          </cell>
          <cell r="G1435" t="str">
            <v>800301</v>
          </cell>
          <cell r="H1435" t="str">
            <v>حراست</v>
          </cell>
          <cell r="P1435" t="str">
            <v>230</v>
          </cell>
        </row>
        <row r="1436">
          <cell r="A1436">
            <v>2503</v>
          </cell>
          <cell r="B1436" t="str">
            <v>880013800500</v>
          </cell>
          <cell r="C1436" t="str">
            <v>880</v>
          </cell>
          <cell r="D1436" t="str">
            <v>880013</v>
          </cell>
          <cell r="E1436" t="str">
            <v>دستمزد و مزايا</v>
          </cell>
          <cell r="F1436" t="str">
            <v>پاداش هاي اهدائي مديريت</v>
          </cell>
          <cell r="G1436" t="str">
            <v>800500</v>
          </cell>
          <cell r="H1436" t="str">
            <v>فروش</v>
          </cell>
          <cell r="P1436" t="str">
            <v>250</v>
          </cell>
        </row>
        <row r="1437">
          <cell r="A1437">
            <v>2303</v>
          </cell>
          <cell r="B1437" t="str">
            <v>880013800304</v>
          </cell>
          <cell r="C1437" t="str">
            <v>880</v>
          </cell>
          <cell r="D1437" t="str">
            <v>880013</v>
          </cell>
          <cell r="E1437" t="str">
            <v>دستمزد و مزايا</v>
          </cell>
          <cell r="F1437" t="str">
            <v>پاداش هاي اهدائي مديريت</v>
          </cell>
          <cell r="G1437" t="str">
            <v>800304</v>
          </cell>
          <cell r="H1437" t="str">
            <v>تدارکات و تامين قطعات</v>
          </cell>
          <cell r="P1437" t="str">
            <v>230</v>
          </cell>
        </row>
        <row r="1438">
          <cell r="A1438">
            <v>2242</v>
          </cell>
          <cell r="B1438" t="str">
            <v>880013800105</v>
          </cell>
          <cell r="C1438" t="str">
            <v>880</v>
          </cell>
          <cell r="D1438" t="str">
            <v>880013</v>
          </cell>
          <cell r="E1438" t="str">
            <v>دستمزد و مزايا</v>
          </cell>
          <cell r="F1438" t="str">
            <v>پاداش هاي اهدائي مديريت</v>
          </cell>
          <cell r="G1438" t="str">
            <v>800105</v>
          </cell>
          <cell r="H1438" t="str">
            <v>مترولوژي</v>
          </cell>
          <cell r="P1438" t="str">
            <v>224</v>
          </cell>
        </row>
        <row r="1439">
          <cell r="A1439">
            <v>2303</v>
          </cell>
          <cell r="B1439" t="str">
            <v>880013800305</v>
          </cell>
          <cell r="C1439" t="str">
            <v>880</v>
          </cell>
          <cell r="D1439" t="str">
            <v>880013</v>
          </cell>
          <cell r="E1439" t="str">
            <v>دستمزد و مزايا</v>
          </cell>
          <cell r="F1439" t="str">
            <v>پاداش هاي اهدائي مديريت</v>
          </cell>
          <cell r="G1439" t="str">
            <v>800305</v>
          </cell>
          <cell r="H1439" t="str">
            <v>طرح و توسعه سيستمها</v>
          </cell>
          <cell r="P1439" t="str">
            <v>230</v>
          </cell>
        </row>
        <row r="1440">
          <cell r="A1440">
            <v>2403</v>
          </cell>
          <cell r="B1440" t="str">
            <v>880013800402</v>
          </cell>
          <cell r="C1440" t="str">
            <v>880</v>
          </cell>
          <cell r="D1440" t="str">
            <v>880013</v>
          </cell>
          <cell r="E1440" t="str">
            <v>دستمزد و مزايا</v>
          </cell>
          <cell r="F1440" t="str">
            <v>پاداش هاي اهدائي مديريت</v>
          </cell>
          <cell r="G1440" t="str">
            <v>800402</v>
          </cell>
          <cell r="H1440" t="str">
            <v>دفتر تهران</v>
          </cell>
          <cell r="P1440" t="str">
            <v>240</v>
          </cell>
        </row>
        <row r="1441">
          <cell r="A1441">
            <v>2265</v>
          </cell>
          <cell r="B1441" t="str">
            <v>880013800203</v>
          </cell>
          <cell r="C1441" t="str">
            <v>880</v>
          </cell>
          <cell r="D1441" t="str">
            <v>880013</v>
          </cell>
          <cell r="E1441" t="str">
            <v>دستمزد و مزايا</v>
          </cell>
          <cell r="F1441" t="str">
            <v>پاداش هاي اهدائي مديريت</v>
          </cell>
          <cell r="G1441" t="str">
            <v>800203</v>
          </cell>
          <cell r="H1441" t="str">
            <v>عمومي کنترل کيفي</v>
          </cell>
          <cell r="P1441" t="str">
            <v>226</v>
          </cell>
        </row>
        <row r="1442">
          <cell r="A1442">
            <v>2225</v>
          </cell>
          <cell r="B1442" t="str">
            <v>880013800200</v>
          </cell>
          <cell r="C1442" t="str">
            <v>880</v>
          </cell>
          <cell r="D1442" t="str">
            <v>880013</v>
          </cell>
          <cell r="E1442" t="str">
            <v>دستمزد و مزايا</v>
          </cell>
          <cell r="F1442" t="str">
            <v>پاداش هاي اهدائي مديريت</v>
          </cell>
          <cell r="G1442" t="str">
            <v>800200</v>
          </cell>
          <cell r="H1442" t="str">
            <v>عمومي مونتاژ</v>
          </cell>
          <cell r="P1442" t="str">
            <v>222</v>
          </cell>
        </row>
        <row r="1443">
          <cell r="A1443">
            <v>2265</v>
          </cell>
          <cell r="B1443" t="str">
            <v>880013800206</v>
          </cell>
          <cell r="C1443" t="str">
            <v>880</v>
          </cell>
          <cell r="D1443" t="str">
            <v>880013</v>
          </cell>
          <cell r="E1443" t="str">
            <v>دستمزد و مزايا</v>
          </cell>
          <cell r="F1443" t="str">
            <v>پاداش هاي اهدائي مديريت</v>
          </cell>
          <cell r="G1443" t="str">
            <v>800206</v>
          </cell>
          <cell r="H1443" t="str">
            <v>عمومي خط گيج</v>
          </cell>
          <cell r="P1443" t="str">
            <v>226</v>
          </cell>
        </row>
        <row r="1444">
          <cell r="A1444">
            <v>2265</v>
          </cell>
          <cell r="B1444" t="str">
            <v>880013800201</v>
          </cell>
          <cell r="C1444" t="str">
            <v>880</v>
          </cell>
          <cell r="D1444" t="str">
            <v>880013</v>
          </cell>
          <cell r="E1444" t="str">
            <v>دستمزد و مزايا</v>
          </cell>
          <cell r="F1444" t="str">
            <v>پاداش هاي اهدائي مديريت</v>
          </cell>
          <cell r="G1444" t="str">
            <v>800201</v>
          </cell>
          <cell r="H1444" t="str">
            <v>عمومي تحقيقات و مهندسي</v>
          </cell>
          <cell r="P1444" t="str">
            <v>226</v>
          </cell>
        </row>
        <row r="1445">
          <cell r="A1445">
            <v>2242</v>
          </cell>
          <cell r="B1445" t="str">
            <v>880013800106</v>
          </cell>
          <cell r="C1445" t="str">
            <v>880</v>
          </cell>
          <cell r="D1445" t="str">
            <v>880013</v>
          </cell>
          <cell r="E1445" t="str">
            <v>دستمزد و مزايا</v>
          </cell>
          <cell r="F1445" t="str">
            <v>پاداش هاي اهدائي مديريت</v>
          </cell>
          <cell r="G1445" t="str">
            <v>800106</v>
          </cell>
          <cell r="H1445" t="str">
            <v>تست مواد وشيمي</v>
          </cell>
          <cell r="P1445" t="str">
            <v>224</v>
          </cell>
        </row>
        <row r="1446">
          <cell r="A1446">
            <v>2242</v>
          </cell>
          <cell r="B1446" t="str">
            <v>880013800102</v>
          </cell>
          <cell r="C1446" t="str">
            <v>880</v>
          </cell>
          <cell r="D1446" t="str">
            <v>880013</v>
          </cell>
          <cell r="E1446" t="str">
            <v>دستمزد و مزايا</v>
          </cell>
          <cell r="F1446" t="str">
            <v>پاداش هاي اهدائي مديريت</v>
          </cell>
          <cell r="G1446" t="str">
            <v>800102</v>
          </cell>
          <cell r="H1446" t="str">
            <v>عمليات حرارتي و آبکاري</v>
          </cell>
          <cell r="P1446" t="str">
            <v>224</v>
          </cell>
        </row>
        <row r="1447">
          <cell r="A1447">
            <v>2246</v>
          </cell>
          <cell r="B1447" t="str">
            <v>880016800103</v>
          </cell>
          <cell r="C1447" t="str">
            <v>880</v>
          </cell>
          <cell r="D1447" t="str">
            <v>880016</v>
          </cell>
          <cell r="E1447" t="str">
            <v>دستمزد و مزايا</v>
          </cell>
          <cell r="F1447" t="str">
            <v>پاداش پايان سال (عيدي)</v>
          </cell>
          <cell r="G1447" t="str">
            <v>800103</v>
          </cell>
          <cell r="H1447" t="str">
            <v>مرکز ساخت و توليد</v>
          </cell>
          <cell r="P1447" t="str">
            <v>224</v>
          </cell>
        </row>
        <row r="1448">
          <cell r="A1448">
            <v>2206</v>
          </cell>
          <cell r="B1448" t="str">
            <v>880016800100</v>
          </cell>
          <cell r="C1448" t="str">
            <v>880</v>
          </cell>
          <cell r="D1448" t="str">
            <v>880016</v>
          </cell>
          <cell r="E1448" t="str">
            <v>دستمزد و مزايا</v>
          </cell>
          <cell r="F1448" t="str">
            <v>پاداش پايان سال (عيدي)</v>
          </cell>
          <cell r="G1448" t="str">
            <v>800100</v>
          </cell>
          <cell r="H1448" t="str">
            <v>مونتاژ</v>
          </cell>
          <cell r="P1448" t="str">
            <v>220</v>
          </cell>
        </row>
        <row r="1449">
          <cell r="A1449">
            <v>2305</v>
          </cell>
          <cell r="B1449" t="str">
            <v>880016800303</v>
          </cell>
          <cell r="C1449" t="str">
            <v>880</v>
          </cell>
          <cell r="D1449" t="str">
            <v>880016</v>
          </cell>
          <cell r="E1449" t="str">
            <v>دستمزد و مزايا</v>
          </cell>
          <cell r="F1449" t="str">
            <v>پاداش پايان سال (عيدي)</v>
          </cell>
          <cell r="G1449" t="str">
            <v>800303</v>
          </cell>
          <cell r="H1449" t="str">
            <v>برنامه ريزي</v>
          </cell>
          <cell r="P1449" t="str">
            <v>230</v>
          </cell>
        </row>
        <row r="1450">
          <cell r="A1450">
            <v>2405</v>
          </cell>
          <cell r="B1450" t="str">
            <v>880016800403</v>
          </cell>
          <cell r="C1450" t="str">
            <v>880</v>
          </cell>
          <cell r="D1450" t="str">
            <v>880016</v>
          </cell>
          <cell r="E1450" t="str">
            <v>دستمزد و مزايا</v>
          </cell>
          <cell r="F1450" t="str">
            <v>پاداش پايان سال (عيدي)</v>
          </cell>
          <cell r="G1450" t="str">
            <v>800403</v>
          </cell>
          <cell r="H1450" t="str">
            <v>امو ر اداري</v>
          </cell>
          <cell r="P1450" t="str">
            <v>240</v>
          </cell>
        </row>
        <row r="1451">
          <cell r="A1451">
            <v>2246</v>
          </cell>
          <cell r="B1451" t="str">
            <v>880016800104</v>
          </cell>
          <cell r="C1451" t="str">
            <v>880</v>
          </cell>
          <cell r="D1451" t="str">
            <v>880016</v>
          </cell>
          <cell r="E1451" t="str">
            <v>دستمزد و مزايا</v>
          </cell>
          <cell r="F1451" t="str">
            <v>پاداش پايان سال (عيدي)</v>
          </cell>
          <cell r="G1451" t="str">
            <v>800104</v>
          </cell>
          <cell r="H1451" t="str">
            <v>کنترل کيفي</v>
          </cell>
          <cell r="P1451" t="str">
            <v>224</v>
          </cell>
        </row>
        <row r="1452">
          <cell r="A1452">
            <v>2305</v>
          </cell>
          <cell r="B1452" t="str">
            <v>880016800302</v>
          </cell>
          <cell r="C1452" t="str">
            <v>880</v>
          </cell>
          <cell r="D1452" t="str">
            <v>880016</v>
          </cell>
          <cell r="E1452" t="str">
            <v>دستمزد و مزايا</v>
          </cell>
          <cell r="F1452" t="str">
            <v>پاداش پايان سال (عيدي)</v>
          </cell>
          <cell r="G1452" t="str">
            <v>800302</v>
          </cell>
          <cell r="H1452" t="str">
            <v>خدمات فني</v>
          </cell>
          <cell r="P1452" t="str">
            <v>230</v>
          </cell>
        </row>
        <row r="1453">
          <cell r="A1453">
            <v>2269</v>
          </cell>
          <cell r="B1453" t="str">
            <v>880016800202</v>
          </cell>
          <cell r="C1453" t="str">
            <v>880</v>
          </cell>
          <cell r="D1453" t="str">
            <v>880016</v>
          </cell>
          <cell r="E1453" t="str">
            <v>دستمزد و مزايا</v>
          </cell>
          <cell r="F1453" t="str">
            <v>پاداش پايان سال (عيدي)</v>
          </cell>
          <cell r="G1453" t="str">
            <v>800202</v>
          </cell>
          <cell r="H1453" t="str">
            <v>عمومي ساخت و توليد</v>
          </cell>
          <cell r="P1453" t="str">
            <v>226</v>
          </cell>
        </row>
        <row r="1454">
          <cell r="A1454">
            <v>2246</v>
          </cell>
          <cell r="B1454" t="str">
            <v>880016800107</v>
          </cell>
          <cell r="C1454" t="str">
            <v>880</v>
          </cell>
          <cell r="D1454" t="str">
            <v>880016</v>
          </cell>
          <cell r="E1454" t="str">
            <v>دستمزد و مزايا</v>
          </cell>
          <cell r="F1454" t="str">
            <v>پاداش پايان سال (عيدي)</v>
          </cell>
          <cell r="G1454" t="str">
            <v>800107</v>
          </cell>
          <cell r="H1454" t="str">
            <v>خط گيج</v>
          </cell>
          <cell r="P1454" t="str">
            <v>224</v>
          </cell>
        </row>
        <row r="1455">
          <cell r="A1455">
            <v>2405</v>
          </cell>
          <cell r="B1455" t="str">
            <v>880016800400</v>
          </cell>
          <cell r="C1455" t="str">
            <v>880</v>
          </cell>
          <cell r="D1455" t="str">
            <v>880016</v>
          </cell>
          <cell r="E1455" t="str">
            <v>دستمزد و مزايا</v>
          </cell>
          <cell r="F1455" t="str">
            <v>پاداش پايان سال (عيدي)</v>
          </cell>
          <cell r="G1455" t="str">
            <v>800400</v>
          </cell>
          <cell r="H1455" t="str">
            <v>امور مالي</v>
          </cell>
          <cell r="P1455" t="str">
            <v>240</v>
          </cell>
        </row>
        <row r="1456">
          <cell r="A1456">
            <v>2246</v>
          </cell>
          <cell r="B1456" t="str">
            <v>880016800101</v>
          </cell>
          <cell r="C1456" t="str">
            <v>880</v>
          </cell>
          <cell r="D1456" t="str">
            <v>880016</v>
          </cell>
          <cell r="E1456" t="str">
            <v>دستمزد و مزايا</v>
          </cell>
          <cell r="F1456" t="str">
            <v>پاداش پايان سال (عيدي)</v>
          </cell>
          <cell r="G1456" t="str">
            <v>800101</v>
          </cell>
          <cell r="H1456" t="str">
            <v>تحقيقات مهندسي</v>
          </cell>
          <cell r="P1456" t="str">
            <v>224</v>
          </cell>
        </row>
        <row r="1457">
          <cell r="A1457">
            <v>2505</v>
          </cell>
          <cell r="B1457" t="str">
            <v>880016800500</v>
          </cell>
          <cell r="C1457" t="str">
            <v>880</v>
          </cell>
          <cell r="D1457" t="str">
            <v>880016</v>
          </cell>
          <cell r="E1457" t="str">
            <v>دستمزد و مزايا</v>
          </cell>
          <cell r="F1457" t="str">
            <v>پاداش پايان سال (عيدي)</v>
          </cell>
          <cell r="G1457" t="str">
            <v>800500</v>
          </cell>
          <cell r="H1457" t="str">
            <v>فروش</v>
          </cell>
          <cell r="P1457" t="str">
            <v>250</v>
          </cell>
        </row>
        <row r="1458">
          <cell r="A1458">
            <v>2305</v>
          </cell>
          <cell r="B1458" t="str">
            <v>880016800301</v>
          </cell>
          <cell r="C1458" t="str">
            <v>880</v>
          </cell>
          <cell r="D1458" t="str">
            <v>880016</v>
          </cell>
          <cell r="E1458" t="str">
            <v>دستمزد و مزايا</v>
          </cell>
          <cell r="F1458" t="str">
            <v>پاداش پايان سال (عيدي)</v>
          </cell>
          <cell r="G1458" t="str">
            <v>800301</v>
          </cell>
          <cell r="H1458" t="str">
            <v>حراست</v>
          </cell>
          <cell r="P1458" t="str">
            <v>230</v>
          </cell>
        </row>
        <row r="1459">
          <cell r="A1459">
            <v>2305</v>
          </cell>
          <cell r="B1459" t="str">
            <v>880016800304</v>
          </cell>
          <cell r="C1459" t="str">
            <v>880</v>
          </cell>
          <cell r="D1459" t="str">
            <v>880016</v>
          </cell>
          <cell r="E1459" t="str">
            <v>دستمزد و مزايا</v>
          </cell>
          <cell r="F1459" t="str">
            <v>پاداش پايان سال (عيدي)</v>
          </cell>
          <cell r="G1459" t="str">
            <v>800304</v>
          </cell>
          <cell r="H1459" t="str">
            <v>تدارکات و تامين قطعات</v>
          </cell>
          <cell r="P1459" t="str">
            <v>230</v>
          </cell>
        </row>
        <row r="1460">
          <cell r="A1460">
            <v>2246</v>
          </cell>
          <cell r="B1460" t="str">
            <v>880016800105</v>
          </cell>
          <cell r="C1460" t="str">
            <v>880</v>
          </cell>
          <cell r="D1460" t="str">
            <v>880016</v>
          </cell>
          <cell r="E1460" t="str">
            <v>دستمزد و مزايا</v>
          </cell>
          <cell r="F1460" t="str">
            <v>پاداش پايان سال (عيدي)</v>
          </cell>
          <cell r="G1460" t="str">
            <v>800105</v>
          </cell>
          <cell r="H1460" t="str">
            <v>مترولوژي</v>
          </cell>
          <cell r="P1460" t="str">
            <v>224</v>
          </cell>
        </row>
        <row r="1461">
          <cell r="A1461">
            <v>2269</v>
          </cell>
          <cell r="B1461" t="str">
            <v>880016800203</v>
          </cell>
          <cell r="C1461" t="str">
            <v>880</v>
          </cell>
          <cell r="D1461" t="str">
            <v>880016</v>
          </cell>
          <cell r="E1461" t="str">
            <v>دستمزد و مزايا</v>
          </cell>
          <cell r="F1461" t="str">
            <v>پاداش پايان سال (عيدي)</v>
          </cell>
          <cell r="G1461" t="str">
            <v>800203</v>
          </cell>
          <cell r="H1461" t="str">
            <v>عمومي کنترل کيفي</v>
          </cell>
          <cell r="P1461" t="str">
            <v>226</v>
          </cell>
        </row>
        <row r="1462">
          <cell r="A1462">
            <v>2405</v>
          </cell>
          <cell r="B1462" t="str">
            <v>880016800402</v>
          </cell>
          <cell r="C1462" t="str">
            <v>880</v>
          </cell>
          <cell r="D1462" t="str">
            <v>880016</v>
          </cell>
          <cell r="E1462" t="str">
            <v>دستمزد و مزايا</v>
          </cell>
          <cell r="F1462" t="str">
            <v>پاداش پايان سال (عيدي)</v>
          </cell>
          <cell r="G1462" t="str">
            <v>800402</v>
          </cell>
          <cell r="H1462" t="str">
            <v>دفتر تهران</v>
          </cell>
          <cell r="P1462" t="str">
            <v>240</v>
          </cell>
        </row>
        <row r="1463">
          <cell r="A1463">
            <v>2405</v>
          </cell>
          <cell r="B1463" t="str">
            <v>880016800401</v>
          </cell>
          <cell r="C1463" t="str">
            <v>880</v>
          </cell>
          <cell r="D1463" t="str">
            <v>880016</v>
          </cell>
          <cell r="E1463" t="str">
            <v>دستمزد و مزايا</v>
          </cell>
          <cell r="F1463" t="str">
            <v>پاداش پايان سال (عيدي)</v>
          </cell>
          <cell r="G1463" t="str">
            <v>800401</v>
          </cell>
          <cell r="H1463" t="str">
            <v>مديريت</v>
          </cell>
          <cell r="P1463" t="str">
            <v>240</v>
          </cell>
        </row>
        <row r="1464">
          <cell r="A1464">
            <v>2269</v>
          </cell>
          <cell r="B1464" t="str">
            <v>880016800206</v>
          </cell>
          <cell r="C1464" t="str">
            <v>880</v>
          </cell>
          <cell r="D1464" t="str">
            <v>880016</v>
          </cell>
          <cell r="E1464" t="str">
            <v>دستمزد و مزايا</v>
          </cell>
          <cell r="F1464" t="str">
            <v>پاداش پايان سال (عيدي)</v>
          </cell>
          <cell r="G1464" t="str">
            <v>800206</v>
          </cell>
          <cell r="H1464" t="str">
            <v>عمومي خط گيج</v>
          </cell>
          <cell r="P1464" t="str">
            <v>226</v>
          </cell>
        </row>
        <row r="1465">
          <cell r="A1465">
            <v>2229</v>
          </cell>
          <cell r="B1465" t="str">
            <v>880016800200</v>
          </cell>
          <cell r="C1465" t="str">
            <v>880</v>
          </cell>
          <cell r="D1465" t="str">
            <v>880016</v>
          </cell>
          <cell r="E1465" t="str">
            <v>دستمزد و مزايا</v>
          </cell>
          <cell r="F1465" t="str">
            <v>پاداش پايان سال (عيدي)</v>
          </cell>
          <cell r="G1465" t="str">
            <v>800200</v>
          </cell>
          <cell r="H1465" t="str">
            <v>عمومي مونتاژ</v>
          </cell>
          <cell r="P1465" t="str">
            <v>222</v>
          </cell>
        </row>
        <row r="1466">
          <cell r="A1466">
            <v>2305</v>
          </cell>
          <cell r="B1466" t="str">
            <v>880016800305</v>
          </cell>
          <cell r="C1466" t="str">
            <v>880</v>
          </cell>
          <cell r="D1466" t="str">
            <v>880016</v>
          </cell>
          <cell r="E1466" t="str">
            <v>دستمزد و مزايا</v>
          </cell>
          <cell r="F1466" t="str">
            <v>پاداش پايان سال (عيدي)</v>
          </cell>
          <cell r="G1466" t="str">
            <v>800305</v>
          </cell>
          <cell r="H1466" t="str">
            <v>طرح و توسعه سيستمها</v>
          </cell>
          <cell r="P1466" t="str">
            <v>230</v>
          </cell>
        </row>
        <row r="1467">
          <cell r="A1467">
            <v>2246</v>
          </cell>
          <cell r="B1467" t="str">
            <v>880016800102</v>
          </cell>
          <cell r="C1467" t="str">
            <v>880</v>
          </cell>
          <cell r="D1467" t="str">
            <v>880016</v>
          </cell>
          <cell r="E1467" t="str">
            <v>دستمزد و مزايا</v>
          </cell>
          <cell r="F1467" t="str">
            <v>پاداش پايان سال (عيدي)</v>
          </cell>
          <cell r="G1467" t="str">
            <v>800102</v>
          </cell>
          <cell r="H1467" t="str">
            <v>عمليات حرارتي و آبکاري</v>
          </cell>
          <cell r="P1467" t="str">
            <v>224</v>
          </cell>
        </row>
        <row r="1468">
          <cell r="A1468">
            <v>2246</v>
          </cell>
          <cell r="B1468" t="str">
            <v>880016800106</v>
          </cell>
          <cell r="C1468" t="str">
            <v>880</v>
          </cell>
          <cell r="D1468" t="str">
            <v>880016</v>
          </cell>
          <cell r="E1468" t="str">
            <v>دستمزد و مزايا</v>
          </cell>
          <cell r="F1468" t="str">
            <v>پاداش پايان سال (عيدي)</v>
          </cell>
          <cell r="G1468" t="str">
            <v>800106</v>
          </cell>
          <cell r="H1468" t="str">
            <v>تست مواد وشيمي</v>
          </cell>
          <cell r="P1468" t="str">
            <v>224</v>
          </cell>
        </row>
        <row r="1469">
          <cell r="A1469">
            <v>2269</v>
          </cell>
          <cell r="B1469" t="str">
            <v>880016800201</v>
          </cell>
          <cell r="C1469" t="str">
            <v>880</v>
          </cell>
          <cell r="D1469" t="str">
            <v>880016</v>
          </cell>
          <cell r="E1469" t="str">
            <v>دستمزد و مزايا</v>
          </cell>
          <cell r="F1469" t="str">
            <v>پاداش پايان سال (عيدي)</v>
          </cell>
          <cell r="G1469" t="str">
            <v>800201</v>
          </cell>
          <cell r="H1469" t="str">
            <v>عمومي تحقيقات و مهندسي</v>
          </cell>
          <cell r="P1469" t="str">
            <v>226</v>
          </cell>
        </row>
        <row r="1470">
          <cell r="A1470">
            <v>2244</v>
          </cell>
          <cell r="B1470" t="str">
            <v>880017800103</v>
          </cell>
          <cell r="C1470" t="str">
            <v>880</v>
          </cell>
          <cell r="D1470" t="str">
            <v>880017</v>
          </cell>
          <cell r="E1470" t="str">
            <v>دستمزد و مزايا</v>
          </cell>
          <cell r="F1470" t="str">
            <v>بن و جيره غير نقدي</v>
          </cell>
          <cell r="G1470" t="str">
            <v>800103</v>
          </cell>
          <cell r="H1470" t="str">
            <v>مرکز ساخت و توليد</v>
          </cell>
          <cell r="P1470" t="str">
            <v>224</v>
          </cell>
        </row>
        <row r="1471">
          <cell r="A1471">
            <v>2204</v>
          </cell>
          <cell r="B1471" t="str">
            <v>880017800100</v>
          </cell>
          <cell r="C1471" t="str">
            <v>880</v>
          </cell>
          <cell r="D1471" t="str">
            <v>880017</v>
          </cell>
          <cell r="E1471" t="str">
            <v>دستمزد و مزايا</v>
          </cell>
          <cell r="F1471" t="str">
            <v>بن و جيره غير نقدي</v>
          </cell>
          <cell r="G1471" t="str">
            <v>800100</v>
          </cell>
          <cell r="H1471" t="str">
            <v>مونتاژ</v>
          </cell>
          <cell r="P1471" t="str">
            <v>220</v>
          </cell>
        </row>
        <row r="1472">
          <cell r="A1472">
            <v>2304</v>
          </cell>
          <cell r="B1472" t="str">
            <v>880017800303</v>
          </cell>
          <cell r="C1472" t="str">
            <v>880</v>
          </cell>
          <cell r="D1472" t="str">
            <v>880017</v>
          </cell>
          <cell r="E1472" t="str">
            <v>دستمزد و مزايا</v>
          </cell>
          <cell r="F1472" t="str">
            <v>بن و جيره غير نقدي</v>
          </cell>
          <cell r="G1472" t="str">
            <v>800303</v>
          </cell>
          <cell r="H1472" t="str">
            <v>برنامه ريزي</v>
          </cell>
          <cell r="P1472" t="str">
            <v>230</v>
          </cell>
        </row>
        <row r="1473">
          <cell r="A1473">
            <v>2244</v>
          </cell>
          <cell r="B1473" t="str">
            <v>880017800104</v>
          </cell>
          <cell r="C1473" t="str">
            <v>880</v>
          </cell>
          <cell r="D1473" t="str">
            <v>880017</v>
          </cell>
          <cell r="E1473" t="str">
            <v>دستمزد و مزايا</v>
          </cell>
          <cell r="F1473" t="str">
            <v>بن و جيره غير نقدي</v>
          </cell>
          <cell r="G1473" t="str">
            <v>800104</v>
          </cell>
          <cell r="H1473" t="str">
            <v>کنترل کيفي</v>
          </cell>
          <cell r="P1473" t="str">
            <v>224</v>
          </cell>
        </row>
        <row r="1474">
          <cell r="A1474">
            <v>2404</v>
          </cell>
          <cell r="B1474" t="str">
            <v>880017800403</v>
          </cell>
          <cell r="C1474" t="str">
            <v>880</v>
          </cell>
          <cell r="D1474" t="str">
            <v>880017</v>
          </cell>
          <cell r="E1474" t="str">
            <v>دستمزد و مزايا</v>
          </cell>
          <cell r="F1474" t="str">
            <v>بن و جيره غير نقدي</v>
          </cell>
          <cell r="G1474" t="str">
            <v>800403</v>
          </cell>
          <cell r="H1474" t="str">
            <v>امو ر اداري</v>
          </cell>
          <cell r="P1474" t="str">
            <v>240</v>
          </cell>
        </row>
        <row r="1475">
          <cell r="A1475">
            <v>2304</v>
          </cell>
          <cell r="B1475" t="str">
            <v>880017800302</v>
          </cell>
          <cell r="C1475" t="str">
            <v>880</v>
          </cell>
          <cell r="D1475" t="str">
            <v>880017</v>
          </cell>
          <cell r="E1475" t="str">
            <v>دستمزد و مزايا</v>
          </cell>
          <cell r="F1475" t="str">
            <v>بن و جيره غير نقدي</v>
          </cell>
          <cell r="G1475" t="str">
            <v>800302</v>
          </cell>
          <cell r="H1475" t="str">
            <v>خدمات فني</v>
          </cell>
          <cell r="P1475" t="str">
            <v>230</v>
          </cell>
        </row>
        <row r="1476">
          <cell r="A1476">
            <v>2244</v>
          </cell>
          <cell r="B1476" t="str">
            <v>880017800107</v>
          </cell>
          <cell r="C1476" t="str">
            <v>880</v>
          </cell>
          <cell r="D1476" t="str">
            <v>880017</v>
          </cell>
          <cell r="E1476" t="str">
            <v>دستمزد و مزايا</v>
          </cell>
          <cell r="F1476" t="str">
            <v>بن و جيره غير نقدي</v>
          </cell>
          <cell r="G1476" t="str">
            <v>800107</v>
          </cell>
          <cell r="H1476" t="str">
            <v>خط گيج</v>
          </cell>
          <cell r="P1476" t="str">
            <v>224</v>
          </cell>
        </row>
        <row r="1477">
          <cell r="A1477">
            <v>2268</v>
          </cell>
          <cell r="B1477" t="str">
            <v>880017800202</v>
          </cell>
          <cell r="C1477" t="str">
            <v>880</v>
          </cell>
          <cell r="D1477" t="str">
            <v>880017</v>
          </cell>
          <cell r="E1477" t="str">
            <v>دستمزد و مزايا</v>
          </cell>
          <cell r="F1477" t="str">
            <v>بن و جيره غير نقدي</v>
          </cell>
          <cell r="G1477" t="str">
            <v>800202</v>
          </cell>
          <cell r="H1477" t="str">
            <v>عمومي ساخت و توليد</v>
          </cell>
          <cell r="P1477" t="str">
            <v>226</v>
          </cell>
        </row>
        <row r="1478">
          <cell r="A1478">
            <v>2404</v>
          </cell>
          <cell r="B1478" t="str">
            <v>880017800401</v>
          </cell>
          <cell r="C1478" t="str">
            <v>880</v>
          </cell>
          <cell r="D1478" t="str">
            <v>880017</v>
          </cell>
          <cell r="E1478" t="str">
            <v>دستمزد و مزايا</v>
          </cell>
          <cell r="F1478" t="str">
            <v>بن و جيره غير نقدي</v>
          </cell>
          <cell r="G1478" t="str">
            <v>800401</v>
          </cell>
          <cell r="H1478" t="str">
            <v>مديريت</v>
          </cell>
          <cell r="P1478" t="str">
            <v>240</v>
          </cell>
        </row>
        <row r="1479">
          <cell r="A1479">
            <v>2404</v>
          </cell>
          <cell r="B1479" t="str">
            <v>880017800400</v>
          </cell>
          <cell r="C1479" t="str">
            <v>880</v>
          </cell>
          <cell r="D1479" t="str">
            <v>880017</v>
          </cell>
          <cell r="E1479" t="str">
            <v>دستمزد و مزايا</v>
          </cell>
          <cell r="F1479" t="str">
            <v>بن و جيره غير نقدي</v>
          </cell>
          <cell r="G1479" t="str">
            <v>800400</v>
          </cell>
          <cell r="H1479" t="str">
            <v>امور مالي</v>
          </cell>
          <cell r="P1479" t="str">
            <v>240</v>
          </cell>
        </row>
        <row r="1480">
          <cell r="A1480">
            <v>2304</v>
          </cell>
          <cell r="B1480" t="str">
            <v>880017800304</v>
          </cell>
          <cell r="C1480" t="str">
            <v>880</v>
          </cell>
          <cell r="D1480" t="str">
            <v>880017</v>
          </cell>
          <cell r="E1480" t="str">
            <v>دستمزد و مزايا</v>
          </cell>
          <cell r="F1480" t="str">
            <v>بن و جيره غير نقدي</v>
          </cell>
          <cell r="G1480" t="str">
            <v>800304</v>
          </cell>
          <cell r="H1480" t="str">
            <v>تدارکات و تامين قطعات</v>
          </cell>
          <cell r="P1480" t="str">
            <v>230</v>
          </cell>
        </row>
        <row r="1481">
          <cell r="A1481">
            <v>2504</v>
          </cell>
          <cell r="B1481" t="str">
            <v>880017800500</v>
          </cell>
          <cell r="C1481" t="str">
            <v>880</v>
          </cell>
          <cell r="D1481" t="str">
            <v>880017</v>
          </cell>
          <cell r="E1481" t="str">
            <v>دستمزد و مزايا</v>
          </cell>
          <cell r="F1481" t="str">
            <v>بن و جيره غير نقدي</v>
          </cell>
          <cell r="G1481" t="str">
            <v>800500</v>
          </cell>
          <cell r="H1481" t="str">
            <v>فروش</v>
          </cell>
          <cell r="P1481" t="str">
            <v>250</v>
          </cell>
        </row>
        <row r="1482">
          <cell r="A1482">
            <v>2404</v>
          </cell>
          <cell r="B1482" t="str">
            <v>880017800402</v>
          </cell>
          <cell r="C1482" t="str">
            <v>880</v>
          </cell>
          <cell r="D1482" t="str">
            <v>880017</v>
          </cell>
          <cell r="E1482" t="str">
            <v>دستمزد و مزايا</v>
          </cell>
          <cell r="F1482" t="str">
            <v>بن و جيره غير نقدي</v>
          </cell>
          <cell r="G1482" t="str">
            <v>800402</v>
          </cell>
          <cell r="H1482" t="str">
            <v>دفتر تهران</v>
          </cell>
          <cell r="P1482" t="str">
            <v>240</v>
          </cell>
        </row>
        <row r="1483">
          <cell r="A1483">
            <v>2304</v>
          </cell>
          <cell r="B1483" t="str">
            <v>880017800301</v>
          </cell>
          <cell r="C1483" t="str">
            <v>880</v>
          </cell>
          <cell r="D1483" t="str">
            <v>880017</v>
          </cell>
          <cell r="E1483" t="str">
            <v>دستمزد و مزايا</v>
          </cell>
          <cell r="F1483" t="str">
            <v>بن و جيره غير نقدي</v>
          </cell>
          <cell r="G1483" t="str">
            <v>800301</v>
          </cell>
          <cell r="H1483" t="str">
            <v>حراست</v>
          </cell>
          <cell r="P1483" t="str">
            <v>230</v>
          </cell>
        </row>
        <row r="1484">
          <cell r="A1484">
            <v>2244</v>
          </cell>
          <cell r="B1484" t="str">
            <v>880017800105</v>
          </cell>
          <cell r="C1484" t="str">
            <v>880</v>
          </cell>
          <cell r="D1484" t="str">
            <v>880017</v>
          </cell>
          <cell r="E1484" t="str">
            <v>دستمزد و مزايا</v>
          </cell>
          <cell r="F1484" t="str">
            <v>بن و جيره غير نقدي</v>
          </cell>
          <cell r="G1484" t="str">
            <v>800105</v>
          </cell>
          <cell r="H1484" t="str">
            <v>مترولوژي</v>
          </cell>
          <cell r="P1484" t="str">
            <v>224</v>
          </cell>
        </row>
        <row r="1485">
          <cell r="A1485">
            <v>2268</v>
          </cell>
          <cell r="B1485" t="str">
            <v>880017800206</v>
          </cell>
          <cell r="C1485" t="str">
            <v>880</v>
          </cell>
          <cell r="D1485" t="str">
            <v>880017</v>
          </cell>
          <cell r="E1485" t="str">
            <v>دستمزد و مزايا</v>
          </cell>
          <cell r="F1485" t="str">
            <v>بن و جيره غير نقدي</v>
          </cell>
          <cell r="G1485" t="str">
            <v>800206</v>
          </cell>
          <cell r="H1485" t="str">
            <v>عمومي خط گيج</v>
          </cell>
          <cell r="P1485" t="str">
            <v>226</v>
          </cell>
        </row>
        <row r="1486">
          <cell r="A1486">
            <v>2244</v>
          </cell>
          <cell r="B1486" t="str">
            <v>880017800101</v>
          </cell>
          <cell r="C1486" t="str">
            <v>880</v>
          </cell>
          <cell r="D1486" t="str">
            <v>880017</v>
          </cell>
          <cell r="E1486" t="str">
            <v>دستمزد و مزايا</v>
          </cell>
          <cell r="F1486" t="str">
            <v>بن و جيره غير نقدي</v>
          </cell>
          <cell r="G1486" t="str">
            <v>800101</v>
          </cell>
          <cell r="H1486" t="str">
            <v>تحقيقات مهندسي</v>
          </cell>
          <cell r="P1486" t="str">
            <v>224</v>
          </cell>
        </row>
        <row r="1487">
          <cell r="A1487">
            <v>2304</v>
          </cell>
          <cell r="B1487" t="str">
            <v>880017800305</v>
          </cell>
          <cell r="C1487" t="str">
            <v>880</v>
          </cell>
          <cell r="D1487" t="str">
            <v>880017</v>
          </cell>
          <cell r="E1487" t="str">
            <v>دستمزد و مزايا</v>
          </cell>
          <cell r="F1487" t="str">
            <v>بن و جيره غير نقدي</v>
          </cell>
          <cell r="G1487" t="str">
            <v>800305</v>
          </cell>
          <cell r="H1487" t="str">
            <v>طرح و توسعه سيستمها</v>
          </cell>
          <cell r="P1487" t="str">
            <v>230</v>
          </cell>
        </row>
        <row r="1488">
          <cell r="A1488">
            <v>2268</v>
          </cell>
          <cell r="B1488" t="str">
            <v>880017800203</v>
          </cell>
          <cell r="C1488" t="str">
            <v>880</v>
          </cell>
          <cell r="D1488" t="str">
            <v>880017</v>
          </cell>
          <cell r="E1488" t="str">
            <v>دستمزد و مزايا</v>
          </cell>
          <cell r="F1488" t="str">
            <v>بن و جيره غير نقدي</v>
          </cell>
          <cell r="G1488" t="str">
            <v>800203</v>
          </cell>
          <cell r="H1488" t="str">
            <v>عمومي کنترل کيفي</v>
          </cell>
          <cell r="P1488" t="str">
            <v>226</v>
          </cell>
        </row>
        <row r="1489">
          <cell r="A1489">
            <v>2228</v>
          </cell>
          <cell r="B1489" t="str">
            <v>880017800200</v>
          </cell>
          <cell r="C1489" t="str">
            <v>880</v>
          </cell>
          <cell r="D1489" t="str">
            <v>880017</v>
          </cell>
          <cell r="E1489" t="str">
            <v>دستمزد و مزايا</v>
          </cell>
          <cell r="F1489" t="str">
            <v>بن و جيره غير نقدي</v>
          </cell>
          <cell r="G1489" t="str">
            <v>800200</v>
          </cell>
          <cell r="H1489" t="str">
            <v>عمومي مونتاژ</v>
          </cell>
          <cell r="P1489" t="str">
            <v>222</v>
          </cell>
        </row>
        <row r="1490">
          <cell r="A1490">
            <v>2244</v>
          </cell>
          <cell r="B1490" t="str">
            <v>880017800102</v>
          </cell>
          <cell r="C1490" t="str">
            <v>880</v>
          </cell>
          <cell r="D1490" t="str">
            <v>880017</v>
          </cell>
          <cell r="E1490" t="str">
            <v>دستمزد و مزايا</v>
          </cell>
          <cell r="F1490" t="str">
            <v>بن و جيره غير نقدي</v>
          </cell>
          <cell r="G1490" t="str">
            <v>800102</v>
          </cell>
          <cell r="H1490" t="str">
            <v>عمليات حرارتي و آبکاري</v>
          </cell>
          <cell r="P1490" t="str">
            <v>224</v>
          </cell>
        </row>
        <row r="1491">
          <cell r="A1491">
            <v>2244</v>
          </cell>
          <cell r="B1491" t="str">
            <v>880017800106</v>
          </cell>
          <cell r="C1491" t="str">
            <v>880</v>
          </cell>
          <cell r="D1491" t="str">
            <v>880017</v>
          </cell>
          <cell r="E1491" t="str">
            <v>دستمزد و مزايا</v>
          </cell>
          <cell r="F1491" t="str">
            <v>بن و جيره غير نقدي</v>
          </cell>
          <cell r="G1491" t="str">
            <v>800106</v>
          </cell>
          <cell r="H1491" t="str">
            <v>تست مواد وشيمي</v>
          </cell>
          <cell r="P1491" t="str">
            <v>224</v>
          </cell>
        </row>
        <row r="1492">
          <cell r="A1492">
            <v>2268</v>
          </cell>
          <cell r="B1492" t="str">
            <v>880017800201</v>
          </cell>
          <cell r="C1492" t="str">
            <v>880</v>
          </cell>
          <cell r="D1492" t="str">
            <v>880017</v>
          </cell>
          <cell r="E1492" t="str">
            <v>دستمزد و مزايا</v>
          </cell>
          <cell r="F1492" t="str">
            <v>بن و جيره غير نقدي</v>
          </cell>
          <cell r="G1492" t="str">
            <v>800201</v>
          </cell>
          <cell r="H1492" t="str">
            <v>عمومي تحقيقات و مهندسي</v>
          </cell>
          <cell r="P1492" t="str">
            <v>226</v>
          </cell>
        </row>
        <row r="1493">
          <cell r="A1493">
            <v>2243</v>
          </cell>
          <cell r="B1493" t="str">
            <v>880018800103</v>
          </cell>
          <cell r="C1493" t="str">
            <v>880</v>
          </cell>
          <cell r="D1493" t="str">
            <v>880018</v>
          </cell>
          <cell r="E1493" t="str">
            <v>دستمزد و مزايا</v>
          </cell>
          <cell r="F1493" t="str">
            <v>باز خريد سنوات خدمت كاركنان</v>
          </cell>
          <cell r="G1493" t="str">
            <v>800103</v>
          </cell>
          <cell r="H1493" t="str">
            <v>مرکز ساخت و توليد</v>
          </cell>
          <cell r="P1493" t="str">
            <v>224</v>
          </cell>
        </row>
        <row r="1494">
          <cell r="A1494">
            <v>2203</v>
          </cell>
          <cell r="B1494" t="str">
            <v>880018800100</v>
          </cell>
          <cell r="C1494" t="str">
            <v>880</v>
          </cell>
          <cell r="D1494" t="str">
            <v>880018</v>
          </cell>
          <cell r="E1494" t="str">
            <v>دستمزد و مزايا</v>
          </cell>
          <cell r="F1494" t="str">
            <v>باز خريد سنوات خدمت كاركنان</v>
          </cell>
          <cell r="G1494" t="str">
            <v>800100</v>
          </cell>
          <cell r="H1494" t="str">
            <v>مونتاژ</v>
          </cell>
          <cell r="P1494" t="str">
            <v>220</v>
          </cell>
        </row>
        <row r="1495">
          <cell r="A1495">
            <v>2402</v>
          </cell>
          <cell r="B1495" t="str">
            <v>880018800403</v>
          </cell>
          <cell r="C1495" t="str">
            <v>880</v>
          </cell>
          <cell r="D1495" t="str">
            <v>880018</v>
          </cell>
          <cell r="E1495" t="str">
            <v>دستمزد و مزايا</v>
          </cell>
          <cell r="F1495" t="str">
            <v>باز خريد سنوات خدمت كاركنان</v>
          </cell>
          <cell r="G1495" t="str">
            <v>800403</v>
          </cell>
          <cell r="H1495" t="str">
            <v>امو ر اداري</v>
          </cell>
          <cell r="P1495" t="str">
            <v>240</v>
          </cell>
        </row>
        <row r="1496">
          <cell r="A1496">
            <v>2302</v>
          </cell>
          <cell r="B1496" t="str">
            <v>880018800302</v>
          </cell>
          <cell r="C1496" t="str">
            <v>880</v>
          </cell>
          <cell r="D1496" t="str">
            <v>880018</v>
          </cell>
          <cell r="E1496" t="str">
            <v>دستمزد و مزايا</v>
          </cell>
          <cell r="F1496" t="str">
            <v>باز خريد سنوات خدمت كاركنان</v>
          </cell>
          <cell r="G1496" t="str">
            <v>800302</v>
          </cell>
          <cell r="H1496" t="str">
            <v>خدمات فني</v>
          </cell>
          <cell r="P1496" t="str">
            <v>230</v>
          </cell>
        </row>
        <row r="1497">
          <cell r="A1497">
            <v>2243</v>
          </cell>
          <cell r="B1497" t="str">
            <v>880018800104</v>
          </cell>
          <cell r="C1497" t="str">
            <v>880</v>
          </cell>
          <cell r="D1497" t="str">
            <v>880018</v>
          </cell>
          <cell r="E1497" t="str">
            <v>دستمزد و مزايا</v>
          </cell>
          <cell r="F1497" t="str">
            <v>باز خريد سنوات خدمت كاركنان</v>
          </cell>
          <cell r="G1497" t="str">
            <v>800104</v>
          </cell>
          <cell r="H1497" t="str">
            <v>کنترل کيفي</v>
          </cell>
          <cell r="P1497" t="str">
            <v>224</v>
          </cell>
        </row>
        <row r="1498">
          <cell r="A1498">
            <v>2302</v>
          </cell>
          <cell r="B1498" t="str">
            <v>880018800303</v>
          </cell>
          <cell r="C1498" t="str">
            <v>880</v>
          </cell>
          <cell r="D1498" t="str">
            <v>880018</v>
          </cell>
          <cell r="E1498" t="str">
            <v>دستمزد و مزايا</v>
          </cell>
          <cell r="F1498" t="str">
            <v>باز خريد سنوات خدمت كاركنان</v>
          </cell>
          <cell r="G1498" t="str">
            <v>800303</v>
          </cell>
          <cell r="H1498" t="str">
            <v>برنامه ريزي</v>
          </cell>
          <cell r="P1498" t="str">
            <v>230</v>
          </cell>
        </row>
        <row r="1499">
          <cell r="A1499">
            <v>2502</v>
          </cell>
          <cell r="B1499" t="str">
            <v>880018800500</v>
          </cell>
          <cell r="C1499" t="str">
            <v>880</v>
          </cell>
          <cell r="D1499" t="str">
            <v>880018</v>
          </cell>
          <cell r="E1499" t="str">
            <v>دستمزد و مزايا</v>
          </cell>
          <cell r="F1499" t="str">
            <v>باز خريد سنوات خدمت كاركنان</v>
          </cell>
          <cell r="G1499" t="str">
            <v>800500</v>
          </cell>
          <cell r="H1499" t="str">
            <v>فروش</v>
          </cell>
          <cell r="P1499" t="str">
            <v>250</v>
          </cell>
        </row>
        <row r="1500">
          <cell r="A1500">
            <v>2302</v>
          </cell>
          <cell r="B1500" t="str">
            <v>880018800301</v>
          </cell>
          <cell r="C1500" t="str">
            <v>880</v>
          </cell>
          <cell r="D1500" t="str">
            <v>880018</v>
          </cell>
          <cell r="E1500" t="str">
            <v>دستمزد و مزايا</v>
          </cell>
          <cell r="F1500" t="str">
            <v>باز خريد سنوات خدمت كاركنان</v>
          </cell>
          <cell r="G1500" t="str">
            <v>800301</v>
          </cell>
          <cell r="H1500" t="str">
            <v>حراست</v>
          </cell>
          <cell r="P1500" t="str">
            <v>230</v>
          </cell>
        </row>
        <row r="1501">
          <cell r="A1501">
            <v>2243</v>
          </cell>
          <cell r="B1501" t="str">
            <v>880018800101</v>
          </cell>
          <cell r="C1501" t="str">
            <v>880</v>
          </cell>
          <cell r="D1501" t="str">
            <v>880018</v>
          </cell>
          <cell r="E1501" t="str">
            <v>دستمزد و مزايا</v>
          </cell>
          <cell r="F1501" t="str">
            <v>باز خريد سنوات خدمت كاركنان</v>
          </cell>
          <cell r="G1501" t="str">
            <v>800101</v>
          </cell>
          <cell r="H1501" t="str">
            <v>تحقيقات مهندسي</v>
          </cell>
          <cell r="P1501" t="str">
            <v>224</v>
          </cell>
        </row>
        <row r="1502">
          <cell r="A1502">
            <v>2267</v>
          </cell>
          <cell r="B1502" t="str">
            <v>880018800202</v>
          </cell>
          <cell r="C1502" t="str">
            <v>880</v>
          </cell>
          <cell r="D1502" t="str">
            <v>880018</v>
          </cell>
          <cell r="E1502" t="str">
            <v>دستمزد و مزايا</v>
          </cell>
          <cell r="F1502" t="str">
            <v>باز خريد سنوات خدمت كاركنان</v>
          </cell>
          <cell r="G1502" t="str">
            <v>800202</v>
          </cell>
          <cell r="H1502" t="str">
            <v>عمومي ساخت و توليد</v>
          </cell>
          <cell r="P1502" t="str">
            <v>226</v>
          </cell>
        </row>
        <row r="1503">
          <cell r="A1503">
            <v>2302</v>
          </cell>
          <cell r="B1503" t="str">
            <v>880018800304</v>
          </cell>
          <cell r="C1503" t="str">
            <v>880</v>
          </cell>
          <cell r="D1503" t="str">
            <v>880018</v>
          </cell>
          <cell r="E1503" t="str">
            <v>دستمزد و مزايا</v>
          </cell>
          <cell r="F1503" t="str">
            <v>باز خريد سنوات خدمت كاركنان</v>
          </cell>
          <cell r="G1503" t="str">
            <v>800304</v>
          </cell>
          <cell r="H1503" t="str">
            <v>تدارکات و تامين قطعات</v>
          </cell>
          <cell r="P1503" t="str">
            <v>230</v>
          </cell>
        </row>
        <row r="1504">
          <cell r="A1504">
            <v>2243</v>
          </cell>
          <cell r="B1504" t="str">
            <v>880018800107</v>
          </cell>
          <cell r="C1504" t="str">
            <v>880</v>
          </cell>
          <cell r="D1504" t="str">
            <v>880018</v>
          </cell>
          <cell r="E1504" t="str">
            <v>دستمزد و مزايا</v>
          </cell>
          <cell r="F1504" t="str">
            <v>باز خريد سنوات خدمت كاركنان</v>
          </cell>
          <cell r="G1504" t="str">
            <v>800107</v>
          </cell>
          <cell r="H1504" t="str">
            <v>خط گيج</v>
          </cell>
          <cell r="P1504" t="str">
            <v>224</v>
          </cell>
        </row>
        <row r="1505">
          <cell r="A1505">
            <v>2402</v>
          </cell>
          <cell r="B1505" t="str">
            <v>880018800400</v>
          </cell>
          <cell r="C1505" t="str">
            <v>880</v>
          </cell>
          <cell r="D1505" t="str">
            <v>880018</v>
          </cell>
          <cell r="E1505" t="str">
            <v>دستمزد و مزايا</v>
          </cell>
          <cell r="F1505" t="str">
            <v>باز خريد سنوات خدمت كاركنان</v>
          </cell>
          <cell r="G1505" t="str">
            <v>800400</v>
          </cell>
          <cell r="H1505" t="str">
            <v>امور مالي</v>
          </cell>
          <cell r="P1505" t="str">
            <v>240</v>
          </cell>
        </row>
        <row r="1506">
          <cell r="A1506">
            <v>2402</v>
          </cell>
          <cell r="B1506" t="str">
            <v>880018800402</v>
          </cell>
          <cell r="C1506" t="str">
            <v>880</v>
          </cell>
          <cell r="D1506" t="str">
            <v>880018</v>
          </cell>
          <cell r="E1506" t="str">
            <v>دستمزد و مزايا</v>
          </cell>
          <cell r="F1506" t="str">
            <v>باز خريد سنوات خدمت كاركنان</v>
          </cell>
          <cell r="G1506" t="str">
            <v>800402</v>
          </cell>
          <cell r="H1506" t="str">
            <v>دفتر تهران</v>
          </cell>
          <cell r="P1506" t="str">
            <v>240</v>
          </cell>
        </row>
        <row r="1507">
          <cell r="A1507">
            <v>2243</v>
          </cell>
          <cell r="B1507" t="str">
            <v>880018800105</v>
          </cell>
          <cell r="C1507" t="str">
            <v>880</v>
          </cell>
          <cell r="D1507" t="str">
            <v>880018</v>
          </cell>
          <cell r="E1507" t="str">
            <v>دستمزد و مزايا</v>
          </cell>
          <cell r="F1507" t="str">
            <v>باز خريد سنوات خدمت كاركنان</v>
          </cell>
          <cell r="G1507" t="str">
            <v>800105</v>
          </cell>
          <cell r="H1507" t="str">
            <v>مترولوژي</v>
          </cell>
          <cell r="P1507" t="str">
            <v>224</v>
          </cell>
        </row>
        <row r="1508">
          <cell r="A1508">
            <v>2267</v>
          </cell>
          <cell r="B1508" t="str">
            <v>880018800206</v>
          </cell>
          <cell r="C1508" t="str">
            <v>880</v>
          </cell>
          <cell r="D1508" t="str">
            <v>880018</v>
          </cell>
          <cell r="E1508" t="str">
            <v>دستمزد و مزايا</v>
          </cell>
          <cell r="F1508" t="str">
            <v>باز خريد سنوات خدمت كاركنان</v>
          </cell>
          <cell r="G1508" t="str">
            <v>800206</v>
          </cell>
          <cell r="H1508" t="str">
            <v>عمومي خط گيج</v>
          </cell>
          <cell r="P1508" t="str">
            <v>226</v>
          </cell>
        </row>
        <row r="1509">
          <cell r="A1509">
            <v>2227</v>
          </cell>
          <cell r="B1509" t="str">
            <v>880018800200</v>
          </cell>
          <cell r="C1509" t="str">
            <v>880</v>
          </cell>
          <cell r="D1509" t="str">
            <v>880018</v>
          </cell>
          <cell r="E1509" t="str">
            <v>دستمزد و مزايا</v>
          </cell>
          <cell r="F1509" t="str">
            <v>باز خريد سنوات خدمت كاركنان</v>
          </cell>
          <cell r="G1509" t="str">
            <v>800200</v>
          </cell>
          <cell r="H1509" t="str">
            <v>عمومي مونتاژ</v>
          </cell>
          <cell r="P1509" t="str">
            <v>222</v>
          </cell>
        </row>
        <row r="1510">
          <cell r="A1510">
            <v>2402</v>
          </cell>
          <cell r="B1510" t="str">
            <v>880018800401</v>
          </cell>
          <cell r="C1510" t="str">
            <v>880</v>
          </cell>
          <cell r="D1510" t="str">
            <v>880018</v>
          </cell>
          <cell r="E1510" t="str">
            <v>دستمزد و مزايا</v>
          </cell>
          <cell r="F1510" t="str">
            <v>باز خريد سنوات خدمت كاركنان</v>
          </cell>
          <cell r="G1510" t="str">
            <v>800401</v>
          </cell>
          <cell r="H1510" t="str">
            <v>مديريت</v>
          </cell>
          <cell r="P1510" t="str">
            <v>240</v>
          </cell>
        </row>
        <row r="1511">
          <cell r="A1511">
            <v>2243</v>
          </cell>
          <cell r="B1511" t="str">
            <v>880018800106</v>
          </cell>
          <cell r="C1511" t="str">
            <v>880</v>
          </cell>
          <cell r="D1511" t="str">
            <v>880018</v>
          </cell>
          <cell r="E1511" t="str">
            <v>دستمزد و مزايا</v>
          </cell>
          <cell r="F1511" t="str">
            <v>باز خريد سنوات خدمت كاركنان</v>
          </cell>
          <cell r="G1511" t="str">
            <v>800106</v>
          </cell>
          <cell r="H1511" t="str">
            <v>تست مواد وشيمي</v>
          </cell>
          <cell r="P1511" t="str">
            <v>224</v>
          </cell>
        </row>
        <row r="1512">
          <cell r="A1512">
            <v>2267</v>
          </cell>
          <cell r="B1512" t="str">
            <v>880018800203</v>
          </cell>
          <cell r="C1512" t="str">
            <v>880</v>
          </cell>
          <cell r="D1512" t="str">
            <v>880018</v>
          </cell>
          <cell r="E1512" t="str">
            <v>دستمزد و مزايا</v>
          </cell>
          <cell r="F1512" t="str">
            <v>باز خريد سنوات خدمت كاركنان</v>
          </cell>
          <cell r="G1512" t="str">
            <v>800203</v>
          </cell>
          <cell r="H1512" t="str">
            <v>عمومي کنترل کيفي</v>
          </cell>
          <cell r="P1512" t="str">
            <v>226</v>
          </cell>
        </row>
        <row r="1513">
          <cell r="A1513">
            <v>2302</v>
          </cell>
          <cell r="B1513" t="str">
            <v>880018800305</v>
          </cell>
          <cell r="C1513" t="str">
            <v>880</v>
          </cell>
          <cell r="D1513" t="str">
            <v>880018</v>
          </cell>
          <cell r="E1513" t="str">
            <v>دستمزد و مزايا</v>
          </cell>
          <cell r="F1513" t="str">
            <v>باز خريد سنوات خدمت كاركنان</v>
          </cell>
          <cell r="G1513" t="str">
            <v>800305</v>
          </cell>
          <cell r="H1513" t="str">
            <v>طرح و توسعه سيستمها</v>
          </cell>
          <cell r="P1513" t="str">
            <v>230</v>
          </cell>
        </row>
        <row r="1514">
          <cell r="A1514">
            <v>2243</v>
          </cell>
          <cell r="B1514" t="str">
            <v>880018800102</v>
          </cell>
          <cell r="C1514" t="str">
            <v>880</v>
          </cell>
          <cell r="D1514" t="str">
            <v>880018</v>
          </cell>
          <cell r="E1514" t="str">
            <v>دستمزد و مزايا</v>
          </cell>
          <cell r="F1514" t="str">
            <v>باز خريد سنوات خدمت كاركنان</v>
          </cell>
          <cell r="G1514" t="str">
            <v>800102</v>
          </cell>
          <cell r="H1514" t="str">
            <v>عمليات حرارتي و آبکاري</v>
          </cell>
          <cell r="P1514" t="str">
            <v>224</v>
          </cell>
        </row>
        <row r="1515">
          <cell r="A1515">
            <v>2267</v>
          </cell>
          <cell r="B1515" t="str">
            <v>880018800201</v>
          </cell>
          <cell r="C1515" t="str">
            <v>880</v>
          </cell>
          <cell r="D1515" t="str">
            <v>880018</v>
          </cell>
          <cell r="E1515" t="str">
            <v>دستمزد و مزايا</v>
          </cell>
          <cell r="F1515" t="str">
            <v>باز خريد سنوات خدمت كاركنان</v>
          </cell>
          <cell r="G1515" t="str">
            <v>800201</v>
          </cell>
          <cell r="H1515" t="str">
            <v>عمومي تحقيقات و مهندسي</v>
          </cell>
          <cell r="P1515" t="str">
            <v>226</v>
          </cell>
        </row>
        <row r="1516">
          <cell r="A1516">
            <v>2248</v>
          </cell>
          <cell r="B1516" t="str">
            <v>880019800103</v>
          </cell>
          <cell r="C1516" t="str">
            <v>880</v>
          </cell>
          <cell r="D1516" t="str">
            <v>880019</v>
          </cell>
          <cell r="E1516" t="str">
            <v>دستمزد و مزايا</v>
          </cell>
          <cell r="F1516" t="str">
            <v>بازخريد مرخصي استفاده نشده كاركنان</v>
          </cell>
          <cell r="G1516" t="str">
            <v>800103</v>
          </cell>
          <cell r="H1516" t="str">
            <v>مرکز ساخت و توليد</v>
          </cell>
          <cell r="P1516" t="str">
            <v>224</v>
          </cell>
        </row>
        <row r="1517">
          <cell r="A1517">
            <v>2208</v>
          </cell>
          <cell r="B1517" t="str">
            <v>880019800100</v>
          </cell>
          <cell r="C1517" t="str">
            <v>880</v>
          </cell>
          <cell r="D1517" t="str">
            <v>880019</v>
          </cell>
          <cell r="E1517" t="str">
            <v>دستمزد و مزايا</v>
          </cell>
          <cell r="F1517" t="str">
            <v>بازخريد مرخصي استفاده نشده كاركنان</v>
          </cell>
          <cell r="G1517" t="str">
            <v>800100</v>
          </cell>
          <cell r="H1517" t="str">
            <v>مونتاژ</v>
          </cell>
          <cell r="P1517" t="str">
            <v>220</v>
          </cell>
        </row>
        <row r="1518">
          <cell r="A1518">
            <v>2307</v>
          </cell>
          <cell r="B1518" t="str">
            <v>880019800303</v>
          </cell>
          <cell r="C1518" t="str">
            <v>880</v>
          </cell>
          <cell r="D1518" t="str">
            <v>880019</v>
          </cell>
          <cell r="E1518" t="str">
            <v>دستمزد و مزايا</v>
          </cell>
          <cell r="F1518" t="str">
            <v>بازخريد مرخصي استفاده نشده كاركنان</v>
          </cell>
          <cell r="G1518" t="str">
            <v>800303</v>
          </cell>
          <cell r="H1518" t="str">
            <v>برنامه ريزي</v>
          </cell>
          <cell r="P1518" t="str">
            <v>230</v>
          </cell>
        </row>
        <row r="1519">
          <cell r="A1519">
            <v>2248</v>
          </cell>
          <cell r="B1519" t="str">
            <v>880019800104</v>
          </cell>
          <cell r="C1519" t="str">
            <v>880</v>
          </cell>
          <cell r="D1519" t="str">
            <v>880019</v>
          </cell>
          <cell r="E1519" t="str">
            <v>دستمزد و مزايا</v>
          </cell>
          <cell r="F1519" t="str">
            <v>بازخريد مرخصي استفاده نشده كاركنان</v>
          </cell>
          <cell r="G1519" t="str">
            <v>800104</v>
          </cell>
          <cell r="H1519" t="str">
            <v>کنترل کيفي</v>
          </cell>
          <cell r="P1519" t="str">
            <v>224</v>
          </cell>
        </row>
        <row r="1520">
          <cell r="A1520">
            <v>2407</v>
          </cell>
          <cell r="B1520" t="str">
            <v>880019800403</v>
          </cell>
          <cell r="C1520" t="str">
            <v>880</v>
          </cell>
          <cell r="D1520" t="str">
            <v>880019</v>
          </cell>
          <cell r="E1520" t="str">
            <v>دستمزد و مزايا</v>
          </cell>
          <cell r="F1520" t="str">
            <v>بازخريد مرخصي استفاده نشده كاركنان</v>
          </cell>
          <cell r="G1520" t="str">
            <v>800403</v>
          </cell>
          <cell r="H1520" t="str">
            <v>امو ر اداري</v>
          </cell>
          <cell r="P1520" t="str">
            <v>240</v>
          </cell>
        </row>
        <row r="1521">
          <cell r="A1521">
            <v>2307</v>
          </cell>
          <cell r="B1521" t="str">
            <v>880019800302</v>
          </cell>
          <cell r="C1521" t="str">
            <v>880</v>
          </cell>
          <cell r="D1521" t="str">
            <v>880019</v>
          </cell>
          <cell r="E1521" t="str">
            <v>دستمزد و مزايا</v>
          </cell>
          <cell r="F1521" t="str">
            <v>بازخريد مرخصي استفاده نشده كاركنان</v>
          </cell>
          <cell r="G1521" t="str">
            <v>800302</v>
          </cell>
          <cell r="H1521" t="str">
            <v>خدمات فني</v>
          </cell>
          <cell r="P1521" t="str">
            <v>230</v>
          </cell>
        </row>
        <row r="1522">
          <cell r="A1522">
            <v>2248</v>
          </cell>
          <cell r="B1522" t="str">
            <v>880019800107</v>
          </cell>
          <cell r="C1522" t="str">
            <v>880</v>
          </cell>
          <cell r="D1522" t="str">
            <v>880019</v>
          </cell>
          <cell r="E1522" t="str">
            <v>دستمزد و مزايا</v>
          </cell>
          <cell r="F1522" t="str">
            <v>بازخريد مرخصي استفاده نشده كاركنان</v>
          </cell>
          <cell r="G1522" t="str">
            <v>800107</v>
          </cell>
          <cell r="H1522" t="str">
            <v>خط گيج</v>
          </cell>
          <cell r="P1522" t="str">
            <v>224</v>
          </cell>
        </row>
        <row r="1523">
          <cell r="A1523">
            <v>2272</v>
          </cell>
          <cell r="B1523" t="str">
            <v>880019800202</v>
          </cell>
          <cell r="C1523" t="str">
            <v>880</v>
          </cell>
          <cell r="D1523" t="str">
            <v>880019</v>
          </cell>
          <cell r="E1523" t="str">
            <v>دستمزد و مزايا</v>
          </cell>
          <cell r="F1523" t="str">
            <v>بازخريد مرخصي استفاده نشده كاركنان</v>
          </cell>
          <cell r="G1523" t="str">
            <v>800202</v>
          </cell>
          <cell r="H1523" t="str">
            <v>عمومي ساخت و توليد</v>
          </cell>
          <cell r="P1523" t="str">
            <v>227</v>
          </cell>
        </row>
        <row r="1524">
          <cell r="A1524">
            <v>2248</v>
          </cell>
          <cell r="B1524" t="str">
            <v>880019800101</v>
          </cell>
          <cell r="C1524" t="str">
            <v>880</v>
          </cell>
          <cell r="D1524" t="str">
            <v>880019</v>
          </cell>
          <cell r="E1524" t="str">
            <v>دستمزد و مزايا</v>
          </cell>
          <cell r="F1524" t="str">
            <v>بازخريد مرخصي استفاده نشده كاركنان</v>
          </cell>
          <cell r="G1524" t="str">
            <v>800101</v>
          </cell>
          <cell r="H1524" t="str">
            <v>تحقيقات مهندسي</v>
          </cell>
          <cell r="P1524" t="str">
            <v>224</v>
          </cell>
        </row>
        <row r="1525">
          <cell r="A1525">
            <v>2307</v>
          </cell>
          <cell r="B1525" t="str">
            <v>880019800301</v>
          </cell>
          <cell r="C1525" t="str">
            <v>880</v>
          </cell>
          <cell r="D1525" t="str">
            <v>880019</v>
          </cell>
          <cell r="E1525" t="str">
            <v>دستمزد و مزايا</v>
          </cell>
          <cell r="F1525" t="str">
            <v>بازخريد مرخصي استفاده نشده كاركنان</v>
          </cell>
          <cell r="G1525" t="str">
            <v>800301</v>
          </cell>
          <cell r="H1525" t="str">
            <v>حراست</v>
          </cell>
          <cell r="P1525" t="str">
            <v>230</v>
          </cell>
        </row>
        <row r="1526">
          <cell r="A1526">
            <v>2407</v>
          </cell>
          <cell r="B1526" t="str">
            <v>880019800400</v>
          </cell>
          <cell r="C1526" t="str">
            <v>880</v>
          </cell>
          <cell r="D1526" t="str">
            <v>880019</v>
          </cell>
          <cell r="E1526" t="str">
            <v>دستمزد و مزايا</v>
          </cell>
          <cell r="F1526" t="str">
            <v>بازخريد مرخصي استفاده نشده كاركنان</v>
          </cell>
          <cell r="G1526" t="str">
            <v>800400</v>
          </cell>
          <cell r="H1526" t="str">
            <v>امور مالي</v>
          </cell>
          <cell r="P1526" t="str">
            <v>240</v>
          </cell>
        </row>
        <row r="1527">
          <cell r="A1527">
            <v>2307</v>
          </cell>
          <cell r="B1527" t="str">
            <v>880019800304</v>
          </cell>
          <cell r="C1527" t="str">
            <v>880</v>
          </cell>
          <cell r="D1527" t="str">
            <v>880019</v>
          </cell>
          <cell r="E1527" t="str">
            <v>دستمزد و مزايا</v>
          </cell>
          <cell r="F1527" t="str">
            <v>بازخريد مرخصي استفاده نشده كاركنان</v>
          </cell>
          <cell r="G1527" t="str">
            <v>800304</v>
          </cell>
          <cell r="H1527" t="str">
            <v>تدارکات و تامين قطعات</v>
          </cell>
          <cell r="P1527" t="str">
            <v>230</v>
          </cell>
        </row>
        <row r="1528">
          <cell r="A1528">
            <v>2248</v>
          </cell>
          <cell r="B1528" t="str">
            <v>880019800105</v>
          </cell>
          <cell r="C1528" t="str">
            <v>880</v>
          </cell>
          <cell r="D1528" t="str">
            <v>880019</v>
          </cell>
          <cell r="E1528" t="str">
            <v>دستمزد و مزايا</v>
          </cell>
          <cell r="F1528" t="str">
            <v>بازخريد مرخصي استفاده نشده كاركنان</v>
          </cell>
          <cell r="G1528" t="str">
            <v>800105</v>
          </cell>
          <cell r="H1528" t="str">
            <v>مترولوژي</v>
          </cell>
          <cell r="P1528" t="str">
            <v>224</v>
          </cell>
        </row>
        <row r="1529">
          <cell r="A1529">
            <v>2307</v>
          </cell>
          <cell r="B1529" t="str">
            <v>880019800305</v>
          </cell>
          <cell r="C1529" t="str">
            <v>880</v>
          </cell>
          <cell r="D1529" t="str">
            <v>880019</v>
          </cell>
          <cell r="E1529" t="str">
            <v>دستمزد و مزايا</v>
          </cell>
          <cell r="F1529" t="str">
            <v>بازخريد مرخصي استفاده نشده كاركنان</v>
          </cell>
          <cell r="G1529" t="str">
            <v>800305</v>
          </cell>
          <cell r="H1529" t="str">
            <v>طرح و توسعه سيستمها</v>
          </cell>
          <cell r="P1529" t="str">
            <v>230</v>
          </cell>
        </row>
        <row r="1530">
          <cell r="A1530">
            <v>2407</v>
          </cell>
          <cell r="B1530" t="str">
            <v>880019800402</v>
          </cell>
          <cell r="C1530" t="str">
            <v>880</v>
          </cell>
          <cell r="D1530" t="str">
            <v>880019</v>
          </cell>
          <cell r="E1530" t="str">
            <v>دستمزد و مزايا</v>
          </cell>
          <cell r="F1530" t="str">
            <v>بازخريد مرخصي استفاده نشده كاركنان</v>
          </cell>
          <cell r="G1530" t="str">
            <v>800402</v>
          </cell>
          <cell r="H1530" t="str">
            <v>دفتر تهران</v>
          </cell>
          <cell r="P1530" t="str">
            <v>240</v>
          </cell>
        </row>
        <row r="1531">
          <cell r="A1531">
            <v>2232</v>
          </cell>
          <cell r="B1531" t="str">
            <v>880019800200</v>
          </cell>
          <cell r="C1531" t="str">
            <v>880</v>
          </cell>
          <cell r="D1531" t="str">
            <v>880019</v>
          </cell>
          <cell r="E1531" t="str">
            <v>دستمزد و مزايا</v>
          </cell>
          <cell r="F1531" t="str">
            <v>بازخريد مرخصي استفاده نشده كاركنان</v>
          </cell>
          <cell r="G1531" t="str">
            <v>800200</v>
          </cell>
          <cell r="H1531" t="str">
            <v>عمومي مونتاژ</v>
          </cell>
          <cell r="P1531" t="str">
            <v>223</v>
          </cell>
        </row>
        <row r="1532">
          <cell r="A1532">
            <v>2272</v>
          </cell>
          <cell r="B1532" t="str">
            <v>880019800203</v>
          </cell>
          <cell r="C1532" t="str">
            <v>880</v>
          </cell>
          <cell r="D1532" t="str">
            <v>880019</v>
          </cell>
          <cell r="E1532" t="str">
            <v>دستمزد و مزايا</v>
          </cell>
          <cell r="F1532" t="str">
            <v>بازخريد مرخصي استفاده نشده كاركنان</v>
          </cell>
          <cell r="G1532" t="str">
            <v>800203</v>
          </cell>
          <cell r="H1532" t="str">
            <v>عمومي کنترل کيفي</v>
          </cell>
          <cell r="P1532" t="str">
            <v>227</v>
          </cell>
        </row>
        <row r="1533">
          <cell r="A1533">
            <v>2407</v>
          </cell>
          <cell r="B1533" t="str">
            <v>880019800401</v>
          </cell>
          <cell r="C1533" t="str">
            <v>880</v>
          </cell>
          <cell r="D1533" t="str">
            <v>880019</v>
          </cell>
          <cell r="E1533" t="str">
            <v>دستمزد و مزايا</v>
          </cell>
          <cell r="F1533" t="str">
            <v>بازخريد مرخصي استفاده نشده كاركنان</v>
          </cell>
          <cell r="G1533" t="str">
            <v>800401</v>
          </cell>
          <cell r="H1533" t="str">
            <v>مديريت</v>
          </cell>
          <cell r="P1533" t="str">
            <v>240</v>
          </cell>
        </row>
        <row r="1534">
          <cell r="A1534">
            <v>2507</v>
          </cell>
          <cell r="B1534" t="str">
            <v>880019800500</v>
          </cell>
          <cell r="C1534" t="str">
            <v>880</v>
          </cell>
          <cell r="D1534" t="str">
            <v>880019</v>
          </cell>
          <cell r="E1534" t="str">
            <v>دستمزد و مزايا</v>
          </cell>
          <cell r="F1534" t="str">
            <v>بازخريد مرخصي استفاده نشده كاركنان</v>
          </cell>
          <cell r="G1534" t="str">
            <v>800500</v>
          </cell>
          <cell r="H1534" t="str">
            <v>فروش</v>
          </cell>
          <cell r="P1534" t="str">
            <v>250</v>
          </cell>
        </row>
        <row r="1535">
          <cell r="A1535">
            <v>2248</v>
          </cell>
          <cell r="B1535" t="str">
            <v>880019800102</v>
          </cell>
          <cell r="C1535" t="str">
            <v>880</v>
          </cell>
          <cell r="D1535" t="str">
            <v>880019</v>
          </cell>
          <cell r="E1535" t="str">
            <v>دستمزد و مزايا</v>
          </cell>
          <cell r="F1535" t="str">
            <v>بازخريد مرخصي استفاده نشده كاركنان</v>
          </cell>
          <cell r="G1535" t="str">
            <v>800102</v>
          </cell>
          <cell r="H1535" t="str">
            <v>عمليات حرارتي و آبکاري</v>
          </cell>
          <cell r="P1535" t="str">
            <v>224</v>
          </cell>
        </row>
        <row r="1536">
          <cell r="A1536">
            <v>2248</v>
          </cell>
          <cell r="B1536" t="str">
            <v>880019800106</v>
          </cell>
          <cell r="C1536" t="str">
            <v>880</v>
          </cell>
          <cell r="D1536" t="str">
            <v>880019</v>
          </cell>
          <cell r="E1536" t="str">
            <v>دستمزد و مزايا</v>
          </cell>
          <cell r="F1536" t="str">
            <v>بازخريد مرخصي استفاده نشده كاركنان</v>
          </cell>
          <cell r="G1536" t="str">
            <v>800106</v>
          </cell>
          <cell r="H1536" t="str">
            <v>تست مواد وشيمي</v>
          </cell>
          <cell r="P1536" t="str">
            <v>224</v>
          </cell>
        </row>
        <row r="1537">
          <cell r="A1537">
            <v>2272</v>
          </cell>
          <cell r="B1537" t="str">
            <v>880019800201</v>
          </cell>
          <cell r="C1537" t="str">
            <v>880</v>
          </cell>
          <cell r="D1537" t="str">
            <v>880019</v>
          </cell>
          <cell r="E1537" t="str">
            <v>دستمزد و مزايا</v>
          </cell>
          <cell r="F1537" t="str">
            <v>بازخريد مرخصي استفاده نشده كاركنان</v>
          </cell>
          <cell r="G1537" t="str">
            <v>800201</v>
          </cell>
          <cell r="H1537" t="str">
            <v>عمومي تحقيقات و مهندسي</v>
          </cell>
          <cell r="P1537" t="str">
            <v>227</v>
          </cell>
        </row>
        <row r="1538">
          <cell r="A1538">
            <v>2272</v>
          </cell>
          <cell r="B1538" t="str">
            <v>880019800206</v>
          </cell>
          <cell r="C1538" t="str">
            <v>880</v>
          </cell>
          <cell r="D1538" t="str">
            <v>880019</v>
          </cell>
          <cell r="E1538" t="str">
            <v>دستمزد و مزايا</v>
          </cell>
          <cell r="F1538" t="str">
            <v>بازخريد مرخصي استفاده نشده كاركنان</v>
          </cell>
          <cell r="G1538" t="str">
            <v>800206</v>
          </cell>
          <cell r="H1538" t="str">
            <v>عمومي خط گيج</v>
          </cell>
          <cell r="P1538" t="str">
            <v>227</v>
          </cell>
        </row>
        <row r="1539">
          <cell r="A1539">
            <v>2415</v>
          </cell>
          <cell r="B1539" t="str">
            <v>880020800401</v>
          </cell>
          <cell r="C1539" t="str">
            <v>880</v>
          </cell>
          <cell r="D1539" t="str">
            <v>880020</v>
          </cell>
          <cell r="E1539" t="str">
            <v>دستمزد و مزايا</v>
          </cell>
          <cell r="F1539" t="str">
            <v>فوق العاده سفر و ماموريت</v>
          </cell>
          <cell r="G1539" t="str">
            <v>800401</v>
          </cell>
          <cell r="H1539" t="str">
            <v>مديريت</v>
          </cell>
          <cell r="P1539" t="str">
            <v>241</v>
          </cell>
        </row>
        <row r="1540">
          <cell r="A1540">
            <v>2415</v>
          </cell>
          <cell r="B1540" t="str">
            <v>880020800400</v>
          </cell>
          <cell r="C1540" t="str">
            <v>880</v>
          </cell>
          <cell r="D1540" t="str">
            <v>880020</v>
          </cell>
          <cell r="E1540" t="str">
            <v>دستمزد و مزايا</v>
          </cell>
          <cell r="F1540" t="str">
            <v>فوق العاده سفر و ماموريت</v>
          </cell>
          <cell r="G1540" t="str">
            <v>800400</v>
          </cell>
          <cell r="H1540" t="str">
            <v>امور مالي</v>
          </cell>
          <cell r="P1540" t="str">
            <v>241</v>
          </cell>
        </row>
        <row r="1541">
          <cell r="A1541">
            <v>2271</v>
          </cell>
          <cell r="B1541" t="str">
            <v>880020800203</v>
          </cell>
          <cell r="C1541" t="str">
            <v>880</v>
          </cell>
          <cell r="D1541" t="str">
            <v>880020</v>
          </cell>
          <cell r="E1541" t="str">
            <v>دستمزد و مزايا</v>
          </cell>
          <cell r="F1541" t="str">
            <v>فوق العاده سفر و ماموريت</v>
          </cell>
          <cell r="G1541" t="str">
            <v>800203</v>
          </cell>
          <cell r="H1541" t="str">
            <v>عمومي کنترل کيفي</v>
          </cell>
          <cell r="P1541" t="str">
            <v>227</v>
          </cell>
        </row>
        <row r="1542">
          <cell r="A1542">
            <v>2249</v>
          </cell>
          <cell r="B1542" t="str">
            <v>880020800101</v>
          </cell>
          <cell r="C1542" t="str">
            <v>880</v>
          </cell>
          <cell r="D1542" t="str">
            <v>880020</v>
          </cell>
          <cell r="E1542" t="str">
            <v>دستمزد و مزايا</v>
          </cell>
          <cell r="F1542" t="str">
            <v>فوق العاده سفر و ماموريت</v>
          </cell>
          <cell r="G1542" t="str">
            <v>800101</v>
          </cell>
          <cell r="H1542" t="str">
            <v>تحقيقات مهندسي</v>
          </cell>
          <cell r="P1542" t="str">
            <v>224</v>
          </cell>
        </row>
        <row r="1543">
          <cell r="A1543">
            <v>2315</v>
          </cell>
          <cell r="B1543" t="str">
            <v>880020800304</v>
          </cell>
          <cell r="C1543" t="str">
            <v>880</v>
          </cell>
          <cell r="D1543" t="str">
            <v>880020</v>
          </cell>
          <cell r="E1543" t="str">
            <v>دستمزد و مزايا</v>
          </cell>
          <cell r="F1543" t="str">
            <v>فوق العاده سفر و ماموريت</v>
          </cell>
          <cell r="G1543" t="str">
            <v>800304</v>
          </cell>
          <cell r="H1543" t="str">
            <v>تدارکات و تامين قطعات</v>
          </cell>
          <cell r="P1543" t="str">
            <v>231</v>
          </cell>
        </row>
        <row r="1544">
          <cell r="A1544">
            <v>2515</v>
          </cell>
          <cell r="B1544" t="str">
            <v>880020800500</v>
          </cell>
          <cell r="C1544" t="str">
            <v>880</v>
          </cell>
          <cell r="D1544" t="str">
            <v>880020</v>
          </cell>
          <cell r="E1544" t="str">
            <v>دستمزد و مزايا</v>
          </cell>
          <cell r="F1544" t="str">
            <v>فوق العاده سفر و ماموريت</v>
          </cell>
          <cell r="G1544" t="str">
            <v>800500</v>
          </cell>
          <cell r="H1544" t="str">
            <v>فروش</v>
          </cell>
          <cell r="P1544" t="str">
            <v>251</v>
          </cell>
        </row>
        <row r="1545">
          <cell r="A1545">
            <v>2315</v>
          </cell>
          <cell r="B1545" t="str">
            <v>880020800302</v>
          </cell>
          <cell r="C1545" t="str">
            <v>880</v>
          </cell>
          <cell r="D1545" t="str">
            <v>880020</v>
          </cell>
          <cell r="E1545" t="str">
            <v>دستمزد و مزايا</v>
          </cell>
          <cell r="F1545" t="str">
            <v>فوق العاده سفر و ماموريت</v>
          </cell>
          <cell r="G1545" t="str">
            <v>800302</v>
          </cell>
          <cell r="H1545" t="str">
            <v>خدمات فني</v>
          </cell>
          <cell r="P1545" t="str">
            <v>231</v>
          </cell>
        </row>
        <row r="1546">
          <cell r="A1546">
            <v>2249</v>
          </cell>
          <cell r="B1546" t="str">
            <v>880020800104</v>
          </cell>
          <cell r="C1546" t="str">
            <v>880</v>
          </cell>
          <cell r="D1546" t="str">
            <v>880020</v>
          </cell>
          <cell r="E1546" t="str">
            <v>دستمزد و مزايا</v>
          </cell>
          <cell r="F1546" t="str">
            <v>فوق العاده سفر و ماموريت</v>
          </cell>
          <cell r="G1546" t="str">
            <v>800104</v>
          </cell>
          <cell r="H1546" t="str">
            <v>کنترل کيفي</v>
          </cell>
          <cell r="P1546" t="str">
            <v>224</v>
          </cell>
        </row>
        <row r="1547">
          <cell r="A1547">
            <v>2271</v>
          </cell>
          <cell r="B1547" t="str">
            <v>880020800201</v>
          </cell>
          <cell r="C1547" t="str">
            <v>880</v>
          </cell>
          <cell r="D1547" t="str">
            <v>880020</v>
          </cell>
          <cell r="E1547" t="str">
            <v>دستمزد و مزايا</v>
          </cell>
          <cell r="F1547" t="str">
            <v>فوق العاده سفر و ماموريت</v>
          </cell>
          <cell r="G1547" t="str">
            <v>800201</v>
          </cell>
          <cell r="H1547" t="str">
            <v>عمومي تحقيقات و مهندسي</v>
          </cell>
          <cell r="P1547" t="str">
            <v>227</v>
          </cell>
        </row>
        <row r="1548">
          <cell r="A1548">
            <v>2415</v>
          </cell>
          <cell r="B1548" t="str">
            <v>880020800403</v>
          </cell>
          <cell r="C1548" t="str">
            <v>880</v>
          </cell>
          <cell r="D1548" t="str">
            <v>880020</v>
          </cell>
          <cell r="E1548" t="str">
            <v>دستمزد و مزايا</v>
          </cell>
          <cell r="F1548" t="str">
            <v>فوق العاده سفر و ماموريت</v>
          </cell>
          <cell r="G1548" t="str">
            <v>800403</v>
          </cell>
          <cell r="H1548" t="str">
            <v>امو ر اداري</v>
          </cell>
          <cell r="P1548" t="str">
            <v>241</v>
          </cell>
        </row>
        <row r="1549">
          <cell r="A1549">
            <v>2271</v>
          </cell>
          <cell r="B1549" t="str">
            <v>880020800204</v>
          </cell>
          <cell r="C1549" t="str">
            <v>880</v>
          </cell>
          <cell r="D1549" t="str">
            <v>880020</v>
          </cell>
          <cell r="E1549" t="str">
            <v>دستمزد و مزايا</v>
          </cell>
          <cell r="F1549" t="str">
            <v>فوق العاده سفر و ماموريت</v>
          </cell>
          <cell r="G1549" t="str">
            <v>800204</v>
          </cell>
          <cell r="H1549" t="str">
            <v>عمومي مترولوژي</v>
          </cell>
          <cell r="P1549" t="str">
            <v>227</v>
          </cell>
        </row>
        <row r="1550">
          <cell r="A1550">
            <v>2315</v>
          </cell>
          <cell r="B1550" t="str">
            <v>880020800301</v>
          </cell>
          <cell r="C1550" t="str">
            <v>880</v>
          </cell>
          <cell r="D1550" t="str">
            <v>880020</v>
          </cell>
          <cell r="E1550" t="str">
            <v>دستمزد و مزايا</v>
          </cell>
          <cell r="F1550" t="str">
            <v>فوق العاده سفر و ماموريت</v>
          </cell>
          <cell r="G1550" t="str">
            <v>800301</v>
          </cell>
          <cell r="H1550" t="str">
            <v>حراست</v>
          </cell>
          <cell r="P1550" t="str">
            <v>231</v>
          </cell>
        </row>
        <row r="1551">
          <cell r="A1551">
            <v>2249</v>
          </cell>
          <cell r="B1551" t="str">
            <v>880020800107</v>
          </cell>
          <cell r="C1551" t="str">
            <v>880</v>
          </cell>
          <cell r="D1551" t="str">
            <v>880020</v>
          </cell>
          <cell r="E1551" t="str">
            <v>دستمزد و مزايا</v>
          </cell>
          <cell r="F1551" t="str">
            <v>فوق العاده سفر و ماموريت</v>
          </cell>
          <cell r="G1551" t="str">
            <v>800107</v>
          </cell>
          <cell r="H1551" t="str">
            <v>خط گيج</v>
          </cell>
          <cell r="P1551" t="str">
            <v>224</v>
          </cell>
        </row>
        <row r="1552">
          <cell r="A1552">
            <v>2271</v>
          </cell>
          <cell r="B1552" t="str">
            <v>880020800202</v>
          </cell>
          <cell r="C1552" t="str">
            <v>880</v>
          </cell>
          <cell r="D1552" t="str">
            <v>880020</v>
          </cell>
          <cell r="E1552" t="str">
            <v>دستمزد و مزايا</v>
          </cell>
          <cell r="F1552" t="str">
            <v>فوق العاده سفر و ماموريت</v>
          </cell>
          <cell r="G1552" t="str">
            <v>800202</v>
          </cell>
          <cell r="H1552" t="str">
            <v>عمومي ساخت و توليد</v>
          </cell>
          <cell r="P1552" t="str">
            <v>227</v>
          </cell>
        </row>
        <row r="1553">
          <cell r="A1553">
            <v>2415</v>
          </cell>
          <cell r="B1553" t="str">
            <v>880020800402</v>
          </cell>
          <cell r="C1553" t="str">
            <v>880</v>
          </cell>
          <cell r="D1553" t="str">
            <v>880020</v>
          </cell>
          <cell r="E1553" t="str">
            <v>دستمزد و مزايا</v>
          </cell>
          <cell r="F1553" t="str">
            <v>فوق العاده سفر و ماموريت</v>
          </cell>
          <cell r="G1553" t="str">
            <v>800402</v>
          </cell>
          <cell r="H1553" t="str">
            <v>دفتر تهران</v>
          </cell>
          <cell r="P1553" t="str">
            <v>241</v>
          </cell>
        </row>
        <row r="1554">
          <cell r="A1554">
            <v>2271</v>
          </cell>
          <cell r="B1554" t="str">
            <v>880020800206</v>
          </cell>
          <cell r="C1554" t="str">
            <v>880</v>
          </cell>
          <cell r="D1554" t="str">
            <v>880020</v>
          </cell>
          <cell r="E1554" t="str">
            <v>دستمزد و مزايا</v>
          </cell>
          <cell r="F1554" t="str">
            <v>فوق العاده سفر و ماموريت</v>
          </cell>
          <cell r="G1554" t="str">
            <v>800206</v>
          </cell>
          <cell r="H1554" t="str">
            <v>عمومي خط گيج</v>
          </cell>
          <cell r="P1554" t="str">
            <v>227</v>
          </cell>
        </row>
        <row r="1555">
          <cell r="A1555">
            <v>2209</v>
          </cell>
          <cell r="B1555" t="str">
            <v>880020800100</v>
          </cell>
          <cell r="C1555" t="str">
            <v>880</v>
          </cell>
          <cell r="D1555" t="str">
            <v>880020</v>
          </cell>
          <cell r="E1555" t="str">
            <v>دستمزد و مزايا</v>
          </cell>
          <cell r="F1555" t="str">
            <v>فوق العاده سفر و ماموريت</v>
          </cell>
          <cell r="G1555" t="str">
            <v>800100</v>
          </cell>
          <cell r="H1555" t="str">
            <v>مونتاژ</v>
          </cell>
          <cell r="P1555" t="str">
            <v>220</v>
          </cell>
        </row>
        <row r="1556">
          <cell r="A1556">
            <v>2315</v>
          </cell>
          <cell r="B1556" t="str">
            <v>880020800303</v>
          </cell>
          <cell r="C1556" t="str">
            <v>880</v>
          </cell>
          <cell r="D1556" t="str">
            <v>880020</v>
          </cell>
          <cell r="E1556" t="str">
            <v>دستمزد و مزايا</v>
          </cell>
          <cell r="F1556" t="str">
            <v>فوق العاده سفر و ماموريت</v>
          </cell>
          <cell r="G1556" t="str">
            <v>800303</v>
          </cell>
          <cell r="H1556" t="str">
            <v>برنامه ريزي</v>
          </cell>
          <cell r="P1556" t="str">
            <v>231</v>
          </cell>
        </row>
        <row r="1557">
          <cell r="A1557">
            <v>2240</v>
          </cell>
          <cell r="B1557" t="str">
            <v>880020800105</v>
          </cell>
          <cell r="C1557" t="str">
            <v>880</v>
          </cell>
          <cell r="D1557" t="str">
            <v>880020</v>
          </cell>
          <cell r="E1557" t="str">
            <v>دستمزد و مزايا</v>
          </cell>
          <cell r="F1557" t="str">
            <v>فوق العاده سفر و ماموريت</v>
          </cell>
          <cell r="G1557" t="str">
            <v>800105</v>
          </cell>
          <cell r="H1557" t="str">
            <v>مترولوژي</v>
          </cell>
          <cell r="P1557" t="str">
            <v>224</v>
          </cell>
        </row>
        <row r="1558">
          <cell r="A1558">
            <v>2247</v>
          </cell>
          <cell r="B1558" t="str">
            <v>880021800103</v>
          </cell>
          <cell r="C1558" t="str">
            <v>880</v>
          </cell>
          <cell r="D1558" t="str">
            <v>880021</v>
          </cell>
          <cell r="E1558" t="str">
            <v>دستمزد و مزايا</v>
          </cell>
          <cell r="F1558" t="str">
            <v>اياب ذهاب</v>
          </cell>
          <cell r="G1558" t="str">
            <v>800103</v>
          </cell>
          <cell r="H1558" t="str">
            <v>مرکز ساخت و توليد</v>
          </cell>
          <cell r="P1558" t="str">
            <v>224</v>
          </cell>
        </row>
        <row r="1559">
          <cell r="A1559">
            <v>2406</v>
          </cell>
          <cell r="B1559" t="str">
            <v>880021800402</v>
          </cell>
          <cell r="C1559" t="str">
            <v>880</v>
          </cell>
          <cell r="D1559" t="str">
            <v>880021</v>
          </cell>
          <cell r="E1559" t="str">
            <v>دستمزد و مزايا</v>
          </cell>
          <cell r="F1559" t="str">
            <v>اياب ذهاب</v>
          </cell>
          <cell r="G1559" t="str">
            <v>800402</v>
          </cell>
          <cell r="H1559" t="str">
            <v>دفتر تهران</v>
          </cell>
          <cell r="P1559" t="str">
            <v>240</v>
          </cell>
        </row>
        <row r="1560">
          <cell r="A1560">
            <v>2207</v>
          </cell>
          <cell r="B1560" t="str">
            <v>880021800100</v>
          </cell>
          <cell r="C1560" t="str">
            <v>880</v>
          </cell>
          <cell r="D1560" t="str">
            <v>880021</v>
          </cell>
          <cell r="E1560" t="str">
            <v>دستمزد و مزايا</v>
          </cell>
          <cell r="F1560" t="str">
            <v>اياب ذهاب</v>
          </cell>
          <cell r="G1560" t="str">
            <v>800100</v>
          </cell>
          <cell r="H1560" t="str">
            <v>مونتاژ</v>
          </cell>
          <cell r="P1560" t="str">
            <v>220</v>
          </cell>
        </row>
        <row r="1561">
          <cell r="A1561">
            <v>2406</v>
          </cell>
          <cell r="B1561" t="str">
            <v>880021800403</v>
          </cell>
          <cell r="C1561" t="str">
            <v>880</v>
          </cell>
          <cell r="D1561" t="str">
            <v>880021</v>
          </cell>
          <cell r="E1561" t="str">
            <v>دستمزد و مزايا</v>
          </cell>
          <cell r="F1561" t="str">
            <v>اياب ذهاب</v>
          </cell>
          <cell r="G1561" t="str">
            <v>800403</v>
          </cell>
          <cell r="H1561" t="str">
            <v>امو ر اداري</v>
          </cell>
          <cell r="P1561" t="str">
            <v>240</v>
          </cell>
        </row>
        <row r="1562">
          <cell r="A1562">
            <v>2306</v>
          </cell>
          <cell r="B1562" t="str">
            <v>880021800303</v>
          </cell>
          <cell r="C1562" t="str">
            <v>880</v>
          </cell>
          <cell r="D1562" t="str">
            <v>880021</v>
          </cell>
          <cell r="E1562" t="str">
            <v>دستمزد و مزايا</v>
          </cell>
          <cell r="F1562" t="str">
            <v>اياب ذهاب</v>
          </cell>
          <cell r="G1562" t="str">
            <v>800303</v>
          </cell>
          <cell r="H1562" t="str">
            <v>برنامه ريزي</v>
          </cell>
          <cell r="P1562" t="str">
            <v>230</v>
          </cell>
        </row>
        <row r="1563">
          <cell r="A1563">
            <v>2406</v>
          </cell>
          <cell r="B1563" t="str">
            <v>880021800400</v>
          </cell>
          <cell r="C1563" t="str">
            <v>880</v>
          </cell>
          <cell r="D1563" t="str">
            <v>880021</v>
          </cell>
          <cell r="E1563" t="str">
            <v>دستمزد و مزايا</v>
          </cell>
          <cell r="F1563" t="str">
            <v>اياب ذهاب</v>
          </cell>
          <cell r="G1563" t="str">
            <v>800400</v>
          </cell>
          <cell r="H1563" t="str">
            <v>امور مالي</v>
          </cell>
          <cell r="P1563" t="str">
            <v>240</v>
          </cell>
        </row>
        <row r="1564">
          <cell r="A1564">
            <v>2306</v>
          </cell>
          <cell r="B1564" t="str">
            <v>880021800302</v>
          </cell>
          <cell r="C1564" t="str">
            <v>880</v>
          </cell>
          <cell r="D1564" t="str">
            <v>880021</v>
          </cell>
          <cell r="E1564" t="str">
            <v>دستمزد و مزايا</v>
          </cell>
          <cell r="F1564" t="str">
            <v>اياب ذهاب</v>
          </cell>
          <cell r="G1564" t="str">
            <v>800302</v>
          </cell>
          <cell r="H1564" t="str">
            <v>خدمات فني</v>
          </cell>
          <cell r="P1564" t="str">
            <v>230</v>
          </cell>
        </row>
        <row r="1565">
          <cell r="A1565">
            <v>2270</v>
          </cell>
          <cell r="B1565" t="str">
            <v>880021800202</v>
          </cell>
          <cell r="C1565" t="str">
            <v>880</v>
          </cell>
          <cell r="D1565" t="str">
            <v>880021</v>
          </cell>
          <cell r="E1565" t="str">
            <v>دستمزد و مزايا</v>
          </cell>
          <cell r="F1565" t="str">
            <v>اياب ذهاب</v>
          </cell>
          <cell r="G1565" t="str">
            <v>800202</v>
          </cell>
          <cell r="H1565" t="str">
            <v>عمومي ساخت و توليد</v>
          </cell>
          <cell r="P1565" t="str">
            <v>227</v>
          </cell>
        </row>
        <row r="1566">
          <cell r="A1566">
            <v>2247</v>
          </cell>
          <cell r="B1566" t="str">
            <v>880021800104</v>
          </cell>
          <cell r="C1566" t="str">
            <v>880</v>
          </cell>
          <cell r="D1566" t="str">
            <v>880021</v>
          </cell>
          <cell r="E1566" t="str">
            <v>دستمزد و مزايا</v>
          </cell>
          <cell r="F1566" t="str">
            <v>اياب ذهاب</v>
          </cell>
          <cell r="G1566" t="str">
            <v>800104</v>
          </cell>
          <cell r="H1566" t="str">
            <v>کنترل کيفي</v>
          </cell>
          <cell r="P1566" t="str">
            <v>224</v>
          </cell>
        </row>
        <row r="1567">
          <cell r="A1567">
            <v>2506</v>
          </cell>
          <cell r="B1567" t="str">
            <v>880021800500</v>
          </cell>
          <cell r="C1567" t="str">
            <v>880</v>
          </cell>
          <cell r="D1567" t="str">
            <v>880021</v>
          </cell>
          <cell r="E1567" t="str">
            <v>دستمزد و مزايا</v>
          </cell>
          <cell r="F1567" t="str">
            <v>اياب ذهاب</v>
          </cell>
          <cell r="G1567" t="str">
            <v>800500</v>
          </cell>
          <cell r="H1567" t="str">
            <v>فروش</v>
          </cell>
          <cell r="P1567" t="str">
            <v>250</v>
          </cell>
        </row>
        <row r="1568">
          <cell r="A1568">
            <v>2247</v>
          </cell>
          <cell r="B1568" t="str">
            <v>880021800107</v>
          </cell>
          <cell r="C1568" t="str">
            <v>880</v>
          </cell>
          <cell r="D1568" t="str">
            <v>880021</v>
          </cell>
          <cell r="E1568" t="str">
            <v>دستمزد و مزايا</v>
          </cell>
          <cell r="F1568" t="str">
            <v>اياب ذهاب</v>
          </cell>
          <cell r="G1568" t="str">
            <v>800107</v>
          </cell>
          <cell r="H1568" t="str">
            <v>خط گيج</v>
          </cell>
          <cell r="P1568" t="str">
            <v>224</v>
          </cell>
        </row>
        <row r="1569">
          <cell r="A1569">
            <v>2406</v>
          </cell>
          <cell r="B1569" t="str">
            <v>880021800401</v>
          </cell>
          <cell r="C1569" t="str">
            <v>880</v>
          </cell>
          <cell r="D1569" t="str">
            <v>880021</v>
          </cell>
          <cell r="E1569" t="str">
            <v>دستمزد و مزايا</v>
          </cell>
          <cell r="F1569" t="str">
            <v>اياب ذهاب</v>
          </cell>
          <cell r="G1569" t="str">
            <v>800401</v>
          </cell>
          <cell r="H1569" t="str">
            <v>مديريت</v>
          </cell>
          <cell r="P1569" t="str">
            <v>240</v>
          </cell>
        </row>
        <row r="1570">
          <cell r="A1570">
            <v>2306</v>
          </cell>
          <cell r="B1570" t="str">
            <v>880021800304</v>
          </cell>
          <cell r="C1570" t="str">
            <v>880</v>
          </cell>
          <cell r="D1570" t="str">
            <v>880021</v>
          </cell>
          <cell r="E1570" t="str">
            <v>دستمزد و مزايا</v>
          </cell>
          <cell r="F1570" t="str">
            <v>اياب ذهاب</v>
          </cell>
          <cell r="G1570" t="str">
            <v>800304</v>
          </cell>
          <cell r="H1570" t="str">
            <v>تدارکات و تامين قطعات</v>
          </cell>
          <cell r="P1570" t="str">
            <v>230</v>
          </cell>
        </row>
        <row r="1571">
          <cell r="A1571">
            <v>2270</v>
          </cell>
          <cell r="B1571" t="str">
            <v>880021800201</v>
          </cell>
          <cell r="C1571" t="str">
            <v>880</v>
          </cell>
          <cell r="D1571" t="str">
            <v>880021</v>
          </cell>
          <cell r="E1571" t="str">
            <v>دستمزد و مزايا</v>
          </cell>
          <cell r="F1571" t="str">
            <v>اياب ذهاب</v>
          </cell>
          <cell r="G1571" t="str">
            <v>800201</v>
          </cell>
          <cell r="H1571" t="str">
            <v>عمومي تحقيقات و مهندسي</v>
          </cell>
          <cell r="P1571" t="str">
            <v>227</v>
          </cell>
        </row>
        <row r="1572">
          <cell r="A1572">
            <v>2306</v>
          </cell>
          <cell r="B1572" t="str">
            <v>880021800301</v>
          </cell>
          <cell r="C1572" t="str">
            <v>880</v>
          </cell>
          <cell r="D1572" t="str">
            <v>880021</v>
          </cell>
          <cell r="E1572" t="str">
            <v>دستمزد و مزايا</v>
          </cell>
          <cell r="F1572" t="str">
            <v>اياب ذهاب</v>
          </cell>
          <cell r="G1572" t="str">
            <v>800301</v>
          </cell>
          <cell r="H1572" t="str">
            <v>حراست</v>
          </cell>
          <cell r="P1572" t="str">
            <v>230</v>
          </cell>
        </row>
        <row r="1573">
          <cell r="A1573">
            <v>2247</v>
          </cell>
          <cell r="B1573" t="str">
            <v>880021800101</v>
          </cell>
          <cell r="C1573" t="str">
            <v>880</v>
          </cell>
          <cell r="D1573" t="str">
            <v>880021</v>
          </cell>
          <cell r="E1573" t="str">
            <v>دستمزد و مزايا</v>
          </cell>
          <cell r="F1573" t="str">
            <v>اياب ذهاب</v>
          </cell>
          <cell r="G1573" t="str">
            <v>800101</v>
          </cell>
          <cell r="H1573" t="str">
            <v>تحقيقات مهندسي</v>
          </cell>
          <cell r="P1573" t="str">
            <v>224</v>
          </cell>
        </row>
        <row r="1574">
          <cell r="A1574">
            <v>2247</v>
          </cell>
          <cell r="B1574" t="str">
            <v>880021800105</v>
          </cell>
          <cell r="C1574" t="str">
            <v>880</v>
          </cell>
          <cell r="D1574" t="str">
            <v>880021</v>
          </cell>
          <cell r="E1574" t="str">
            <v>دستمزد و مزايا</v>
          </cell>
          <cell r="F1574" t="str">
            <v>اياب ذهاب</v>
          </cell>
          <cell r="G1574" t="str">
            <v>800105</v>
          </cell>
          <cell r="H1574" t="str">
            <v>مترولوژي</v>
          </cell>
          <cell r="P1574" t="str">
            <v>224</v>
          </cell>
        </row>
        <row r="1575">
          <cell r="A1575">
            <v>2306</v>
          </cell>
          <cell r="B1575" t="str">
            <v>880021800305</v>
          </cell>
          <cell r="C1575" t="str">
            <v>880</v>
          </cell>
          <cell r="D1575" t="str">
            <v>880021</v>
          </cell>
          <cell r="E1575" t="str">
            <v>دستمزد و مزايا</v>
          </cell>
          <cell r="F1575" t="str">
            <v>اياب ذهاب</v>
          </cell>
          <cell r="G1575" t="str">
            <v>800305</v>
          </cell>
          <cell r="H1575" t="str">
            <v>طرح و توسعه سيستمها</v>
          </cell>
          <cell r="P1575" t="str">
            <v>230</v>
          </cell>
        </row>
        <row r="1576">
          <cell r="A1576">
            <v>2270</v>
          </cell>
          <cell r="B1576" t="str">
            <v>880021800203</v>
          </cell>
          <cell r="C1576" t="str">
            <v>880</v>
          </cell>
          <cell r="D1576" t="str">
            <v>880021</v>
          </cell>
          <cell r="E1576" t="str">
            <v>دستمزد و مزايا</v>
          </cell>
          <cell r="F1576" t="str">
            <v>اياب ذهاب</v>
          </cell>
          <cell r="G1576" t="str">
            <v>800203</v>
          </cell>
          <cell r="H1576" t="str">
            <v>عمومي کنترل کيفي</v>
          </cell>
          <cell r="P1576" t="str">
            <v>227</v>
          </cell>
        </row>
        <row r="1577">
          <cell r="A1577">
            <v>2230</v>
          </cell>
          <cell r="B1577" t="str">
            <v>880021800200</v>
          </cell>
          <cell r="C1577" t="str">
            <v>880</v>
          </cell>
          <cell r="D1577" t="str">
            <v>880021</v>
          </cell>
          <cell r="E1577" t="str">
            <v>دستمزد و مزايا</v>
          </cell>
          <cell r="F1577" t="str">
            <v>اياب ذهاب</v>
          </cell>
          <cell r="G1577" t="str">
            <v>800200</v>
          </cell>
          <cell r="H1577" t="str">
            <v>عمومي مونتاژ</v>
          </cell>
          <cell r="P1577" t="str">
            <v>223</v>
          </cell>
        </row>
        <row r="1578">
          <cell r="A1578">
            <v>2247</v>
          </cell>
          <cell r="B1578" t="str">
            <v>880021800102</v>
          </cell>
          <cell r="C1578" t="str">
            <v>880</v>
          </cell>
          <cell r="D1578" t="str">
            <v>880021</v>
          </cell>
          <cell r="E1578" t="str">
            <v>دستمزد و مزايا</v>
          </cell>
          <cell r="F1578" t="str">
            <v>اياب ذهاب</v>
          </cell>
          <cell r="G1578" t="str">
            <v>800102</v>
          </cell>
          <cell r="H1578" t="str">
            <v>عمليات حرارتي و آبکاري</v>
          </cell>
          <cell r="P1578" t="str">
            <v>224</v>
          </cell>
        </row>
        <row r="1579">
          <cell r="A1579">
            <v>2247</v>
          </cell>
          <cell r="B1579" t="str">
            <v>880021800106</v>
          </cell>
          <cell r="C1579" t="str">
            <v>880</v>
          </cell>
          <cell r="D1579" t="str">
            <v>880021</v>
          </cell>
          <cell r="E1579" t="str">
            <v>دستمزد و مزايا</v>
          </cell>
          <cell r="F1579" t="str">
            <v>اياب ذهاب</v>
          </cell>
          <cell r="G1579" t="str">
            <v>800106</v>
          </cell>
          <cell r="H1579" t="str">
            <v>تست مواد وشيمي</v>
          </cell>
          <cell r="P1579" t="str">
            <v>224</v>
          </cell>
        </row>
        <row r="1580">
          <cell r="A1580">
            <v>2270</v>
          </cell>
          <cell r="B1580" t="str">
            <v>880021800206</v>
          </cell>
          <cell r="C1580" t="str">
            <v>880</v>
          </cell>
          <cell r="D1580" t="str">
            <v>880021</v>
          </cell>
          <cell r="E1580" t="str">
            <v>دستمزد و مزايا</v>
          </cell>
          <cell r="F1580" t="str">
            <v>اياب ذهاب</v>
          </cell>
          <cell r="G1580" t="str">
            <v>800206</v>
          </cell>
          <cell r="H1580" t="str">
            <v>عمومي خط گيج</v>
          </cell>
          <cell r="P1580" t="str">
            <v>227</v>
          </cell>
        </row>
        <row r="1581">
          <cell r="A1581">
            <v>2245</v>
          </cell>
          <cell r="B1581" t="str">
            <v>880022800103</v>
          </cell>
          <cell r="C1581" t="str">
            <v>880</v>
          </cell>
          <cell r="D1581" t="str">
            <v>880022</v>
          </cell>
          <cell r="E1581" t="str">
            <v>دستمزد و مزايا</v>
          </cell>
          <cell r="F1581" t="str">
            <v>حق غذا</v>
          </cell>
          <cell r="G1581" t="str">
            <v>800103</v>
          </cell>
          <cell r="H1581" t="str">
            <v>مرکز ساخت و توليد</v>
          </cell>
          <cell r="P1581" t="str">
            <v>224</v>
          </cell>
        </row>
        <row r="1582">
          <cell r="A1582">
            <v>2205</v>
          </cell>
          <cell r="B1582" t="str">
            <v>880022800100</v>
          </cell>
          <cell r="C1582" t="str">
            <v>880</v>
          </cell>
          <cell r="D1582" t="str">
            <v>880022</v>
          </cell>
          <cell r="E1582" t="str">
            <v>دستمزد و مزايا</v>
          </cell>
          <cell r="F1582" t="str">
            <v>حق غذا</v>
          </cell>
          <cell r="G1582" t="str">
            <v>800100</v>
          </cell>
          <cell r="H1582" t="str">
            <v>مونتاژ</v>
          </cell>
          <cell r="P1582" t="str">
            <v>220</v>
          </cell>
        </row>
        <row r="1583">
          <cell r="A1583">
            <v>2308</v>
          </cell>
          <cell r="B1583" t="str">
            <v>880022800303</v>
          </cell>
          <cell r="C1583" t="str">
            <v>880</v>
          </cell>
          <cell r="D1583" t="str">
            <v>880022</v>
          </cell>
          <cell r="E1583" t="str">
            <v>دستمزد و مزايا</v>
          </cell>
          <cell r="F1583" t="str">
            <v>حق غذا</v>
          </cell>
          <cell r="G1583" t="str">
            <v>800303</v>
          </cell>
          <cell r="H1583" t="str">
            <v>برنامه ريزي</v>
          </cell>
          <cell r="P1583" t="str">
            <v>230</v>
          </cell>
        </row>
        <row r="1584">
          <cell r="A1584">
            <v>2245</v>
          </cell>
          <cell r="B1584" t="str">
            <v>880022800107</v>
          </cell>
          <cell r="C1584" t="str">
            <v>880</v>
          </cell>
          <cell r="D1584" t="str">
            <v>880022</v>
          </cell>
          <cell r="E1584" t="str">
            <v>دستمزد و مزايا</v>
          </cell>
          <cell r="F1584" t="str">
            <v>حق غذا</v>
          </cell>
          <cell r="G1584" t="str">
            <v>800107</v>
          </cell>
          <cell r="H1584" t="str">
            <v>خط گيج</v>
          </cell>
          <cell r="P1584" t="str">
            <v>224</v>
          </cell>
        </row>
        <row r="1585">
          <cell r="A1585">
            <v>2408</v>
          </cell>
          <cell r="B1585" t="str">
            <v>880022800403</v>
          </cell>
          <cell r="C1585" t="str">
            <v>880</v>
          </cell>
          <cell r="D1585" t="str">
            <v>880022</v>
          </cell>
          <cell r="E1585" t="str">
            <v>دستمزد و مزايا</v>
          </cell>
          <cell r="F1585" t="str">
            <v>حق غذا</v>
          </cell>
          <cell r="G1585" t="str">
            <v>800403</v>
          </cell>
          <cell r="H1585" t="str">
            <v>امو ر اداري</v>
          </cell>
          <cell r="P1585" t="str">
            <v>240</v>
          </cell>
        </row>
        <row r="1586">
          <cell r="A1586">
            <v>2245</v>
          </cell>
          <cell r="B1586" t="str">
            <v>880022800104</v>
          </cell>
          <cell r="C1586" t="str">
            <v>880</v>
          </cell>
          <cell r="D1586" t="str">
            <v>880022</v>
          </cell>
          <cell r="E1586" t="str">
            <v>دستمزد و مزايا</v>
          </cell>
          <cell r="F1586" t="str">
            <v>حق غذا</v>
          </cell>
          <cell r="G1586" t="str">
            <v>800104</v>
          </cell>
          <cell r="H1586" t="str">
            <v>کنترل کيفي</v>
          </cell>
          <cell r="P1586" t="str">
            <v>224</v>
          </cell>
        </row>
        <row r="1587">
          <cell r="A1587">
            <v>2308</v>
          </cell>
          <cell r="B1587" t="str">
            <v>880022800302</v>
          </cell>
          <cell r="C1587" t="str">
            <v>880</v>
          </cell>
          <cell r="D1587" t="str">
            <v>880022</v>
          </cell>
          <cell r="E1587" t="str">
            <v>دستمزد و مزايا</v>
          </cell>
          <cell r="F1587" t="str">
            <v>حق غذا</v>
          </cell>
          <cell r="G1587" t="str">
            <v>800302</v>
          </cell>
          <cell r="H1587" t="str">
            <v>خدمات فني</v>
          </cell>
          <cell r="P1587" t="str">
            <v>230</v>
          </cell>
        </row>
        <row r="1588">
          <cell r="A1588">
            <v>2279</v>
          </cell>
          <cell r="B1588" t="str">
            <v>880022800202</v>
          </cell>
          <cell r="C1588" t="str">
            <v>880</v>
          </cell>
          <cell r="D1588" t="str">
            <v>880022</v>
          </cell>
          <cell r="E1588" t="str">
            <v>دستمزد و مزايا</v>
          </cell>
          <cell r="F1588" t="str">
            <v>حق غذا</v>
          </cell>
          <cell r="G1588" t="str">
            <v>800202</v>
          </cell>
          <cell r="H1588" t="str">
            <v>عمومي ساخت و توليد</v>
          </cell>
          <cell r="P1588" t="str">
            <v>227</v>
          </cell>
        </row>
        <row r="1589">
          <cell r="A1589">
            <v>2408</v>
          </cell>
          <cell r="B1589" t="str">
            <v>880022800400</v>
          </cell>
          <cell r="C1589" t="str">
            <v>880</v>
          </cell>
          <cell r="D1589" t="str">
            <v>880022</v>
          </cell>
          <cell r="E1589" t="str">
            <v>دستمزد و مزايا</v>
          </cell>
          <cell r="F1589" t="str">
            <v>حق غذا</v>
          </cell>
          <cell r="G1589" t="str">
            <v>800400</v>
          </cell>
          <cell r="H1589" t="str">
            <v>امور مالي</v>
          </cell>
          <cell r="P1589" t="str">
            <v>240</v>
          </cell>
        </row>
        <row r="1590">
          <cell r="A1590">
            <v>2308</v>
          </cell>
          <cell r="B1590" t="str">
            <v>880022800304</v>
          </cell>
          <cell r="C1590" t="str">
            <v>880</v>
          </cell>
          <cell r="D1590" t="str">
            <v>880022</v>
          </cell>
          <cell r="E1590" t="str">
            <v>دستمزد و مزايا</v>
          </cell>
          <cell r="F1590" t="str">
            <v>حق غذا</v>
          </cell>
          <cell r="G1590" t="str">
            <v>800304</v>
          </cell>
          <cell r="H1590" t="str">
            <v>تدارکات و تامين قطعات</v>
          </cell>
          <cell r="P1590" t="str">
            <v>230</v>
          </cell>
        </row>
        <row r="1591">
          <cell r="A1591">
            <v>2408</v>
          </cell>
          <cell r="B1591" t="str">
            <v>880022800402</v>
          </cell>
          <cell r="C1591" t="str">
            <v>880</v>
          </cell>
          <cell r="D1591" t="str">
            <v>880022</v>
          </cell>
          <cell r="E1591" t="str">
            <v>دستمزد و مزايا</v>
          </cell>
          <cell r="F1591" t="str">
            <v>حق غذا</v>
          </cell>
          <cell r="G1591" t="str">
            <v>800402</v>
          </cell>
          <cell r="H1591" t="str">
            <v>دفتر تهران</v>
          </cell>
          <cell r="P1591" t="str">
            <v>240</v>
          </cell>
        </row>
        <row r="1592">
          <cell r="A1592">
            <v>2308</v>
          </cell>
          <cell r="B1592" t="str">
            <v>880022800301</v>
          </cell>
          <cell r="C1592" t="str">
            <v>880</v>
          </cell>
          <cell r="D1592" t="str">
            <v>880022</v>
          </cell>
          <cell r="E1592" t="str">
            <v>دستمزد و مزايا</v>
          </cell>
          <cell r="F1592" t="str">
            <v>حق غذا</v>
          </cell>
          <cell r="G1592" t="str">
            <v>800301</v>
          </cell>
          <cell r="H1592" t="str">
            <v>حراست</v>
          </cell>
          <cell r="P1592" t="str">
            <v>230</v>
          </cell>
        </row>
        <row r="1593">
          <cell r="A1593">
            <v>2408</v>
          </cell>
          <cell r="B1593" t="str">
            <v>880022800401</v>
          </cell>
          <cell r="C1593" t="str">
            <v>880</v>
          </cell>
          <cell r="D1593" t="str">
            <v>880022</v>
          </cell>
          <cell r="E1593" t="str">
            <v>دستمزد و مزايا</v>
          </cell>
          <cell r="F1593" t="str">
            <v>حق غذا</v>
          </cell>
          <cell r="G1593" t="str">
            <v>800401</v>
          </cell>
          <cell r="H1593" t="str">
            <v>مديريت</v>
          </cell>
          <cell r="P1593" t="str">
            <v>240</v>
          </cell>
        </row>
        <row r="1594">
          <cell r="A1594">
            <v>2245</v>
          </cell>
          <cell r="B1594" t="str">
            <v>880022800105</v>
          </cell>
          <cell r="C1594" t="str">
            <v>880</v>
          </cell>
          <cell r="D1594" t="str">
            <v>880022</v>
          </cell>
          <cell r="E1594" t="str">
            <v>دستمزد و مزايا</v>
          </cell>
          <cell r="F1594" t="str">
            <v>حق غذا</v>
          </cell>
          <cell r="G1594" t="str">
            <v>800105</v>
          </cell>
          <cell r="H1594" t="str">
            <v>مترولوژي</v>
          </cell>
          <cell r="P1594" t="str">
            <v>224</v>
          </cell>
        </row>
        <row r="1595">
          <cell r="A1595">
            <v>2508</v>
          </cell>
          <cell r="B1595" t="str">
            <v>880022800500</v>
          </cell>
          <cell r="C1595" t="str">
            <v>880</v>
          </cell>
          <cell r="D1595" t="str">
            <v>880022</v>
          </cell>
          <cell r="E1595" t="str">
            <v>دستمزد و مزايا</v>
          </cell>
          <cell r="F1595" t="str">
            <v>حق غذا</v>
          </cell>
          <cell r="G1595" t="str">
            <v>800500</v>
          </cell>
          <cell r="H1595" t="str">
            <v>فروش</v>
          </cell>
          <cell r="P1595" t="str">
            <v>250</v>
          </cell>
        </row>
        <row r="1596">
          <cell r="A1596">
            <v>2245</v>
          </cell>
          <cell r="B1596" t="str">
            <v>880022800101</v>
          </cell>
          <cell r="C1596" t="str">
            <v>880</v>
          </cell>
          <cell r="D1596" t="str">
            <v>880022</v>
          </cell>
          <cell r="E1596" t="str">
            <v>دستمزد و مزايا</v>
          </cell>
          <cell r="F1596" t="str">
            <v>حق غذا</v>
          </cell>
          <cell r="G1596" t="str">
            <v>800101</v>
          </cell>
          <cell r="H1596" t="str">
            <v>تحقيقات مهندسي</v>
          </cell>
          <cell r="P1596" t="str">
            <v>224</v>
          </cell>
        </row>
        <row r="1597">
          <cell r="A1597">
            <v>2308</v>
          </cell>
          <cell r="B1597" t="str">
            <v>880022800305</v>
          </cell>
          <cell r="C1597" t="str">
            <v>880</v>
          </cell>
          <cell r="D1597" t="str">
            <v>880022</v>
          </cell>
          <cell r="E1597" t="str">
            <v>دستمزد و مزايا</v>
          </cell>
          <cell r="F1597" t="str">
            <v>حق غذا</v>
          </cell>
          <cell r="G1597" t="str">
            <v>800305</v>
          </cell>
          <cell r="H1597" t="str">
            <v>طرح و توسعه سيستمها</v>
          </cell>
          <cell r="P1597" t="str">
            <v>230</v>
          </cell>
        </row>
        <row r="1598">
          <cell r="A1598">
            <v>2239</v>
          </cell>
          <cell r="B1598" t="str">
            <v>880022800200</v>
          </cell>
          <cell r="C1598" t="str">
            <v>880</v>
          </cell>
          <cell r="D1598" t="str">
            <v>880022</v>
          </cell>
          <cell r="E1598" t="str">
            <v>دستمزد و مزايا</v>
          </cell>
          <cell r="F1598" t="str">
            <v>حق غذا</v>
          </cell>
          <cell r="G1598" t="str">
            <v>800200</v>
          </cell>
          <cell r="H1598" t="str">
            <v>عمومي مونتاژ</v>
          </cell>
          <cell r="P1598" t="str">
            <v>223</v>
          </cell>
        </row>
        <row r="1599">
          <cell r="A1599">
            <v>2279</v>
          </cell>
          <cell r="B1599" t="str">
            <v>880022800206</v>
          </cell>
          <cell r="C1599" t="str">
            <v>880</v>
          </cell>
          <cell r="D1599" t="str">
            <v>880022</v>
          </cell>
          <cell r="E1599" t="str">
            <v>دستمزد و مزايا</v>
          </cell>
          <cell r="F1599" t="str">
            <v>حق غذا</v>
          </cell>
          <cell r="G1599" t="str">
            <v>800206</v>
          </cell>
          <cell r="H1599" t="str">
            <v>عمومي خط گيج</v>
          </cell>
          <cell r="P1599" t="str">
            <v>227</v>
          </cell>
        </row>
        <row r="1600">
          <cell r="A1600">
            <v>2279</v>
          </cell>
          <cell r="B1600" t="str">
            <v>880022800203</v>
          </cell>
          <cell r="C1600" t="str">
            <v>880</v>
          </cell>
          <cell r="D1600" t="str">
            <v>880022</v>
          </cell>
          <cell r="E1600" t="str">
            <v>دستمزد و مزايا</v>
          </cell>
          <cell r="F1600" t="str">
            <v>حق غذا</v>
          </cell>
          <cell r="G1600" t="str">
            <v>800203</v>
          </cell>
          <cell r="H1600" t="str">
            <v>عمومي کنترل کيفي</v>
          </cell>
          <cell r="P1600" t="str">
            <v>227</v>
          </cell>
        </row>
        <row r="1601">
          <cell r="A1601">
            <v>2245</v>
          </cell>
          <cell r="B1601" t="str">
            <v>880022800102</v>
          </cell>
          <cell r="C1601" t="str">
            <v>880</v>
          </cell>
          <cell r="D1601" t="str">
            <v>880022</v>
          </cell>
          <cell r="E1601" t="str">
            <v>دستمزد و مزايا</v>
          </cell>
          <cell r="F1601" t="str">
            <v>حق غذا</v>
          </cell>
          <cell r="G1601" t="str">
            <v>800102</v>
          </cell>
          <cell r="H1601" t="str">
            <v>عمليات حرارتي و آبکاري</v>
          </cell>
          <cell r="P1601" t="str">
            <v>224</v>
          </cell>
        </row>
        <row r="1602">
          <cell r="A1602">
            <v>2245</v>
          </cell>
          <cell r="B1602" t="str">
            <v>880022800106</v>
          </cell>
          <cell r="C1602" t="str">
            <v>880</v>
          </cell>
          <cell r="D1602" t="str">
            <v>880022</v>
          </cell>
          <cell r="E1602" t="str">
            <v>دستمزد و مزايا</v>
          </cell>
          <cell r="F1602" t="str">
            <v>حق غذا</v>
          </cell>
          <cell r="G1602" t="str">
            <v>800106</v>
          </cell>
          <cell r="H1602" t="str">
            <v>تست مواد وشيمي</v>
          </cell>
          <cell r="P1602" t="str">
            <v>224</v>
          </cell>
        </row>
        <row r="1603">
          <cell r="A1603">
            <v>2279</v>
          </cell>
          <cell r="B1603" t="str">
            <v>880022800201</v>
          </cell>
          <cell r="C1603" t="str">
            <v>880</v>
          </cell>
          <cell r="D1603" t="str">
            <v>880022</v>
          </cell>
          <cell r="E1603" t="str">
            <v>دستمزد و مزايا</v>
          </cell>
          <cell r="F1603" t="str">
            <v>حق غذا</v>
          </cell>
          <cell r="G1603" t="str">
            <v>800201</v>
          </cell>
          <cell r="H1603" t="str">
            <v>عمومي تحقيقات و مهندسي</v>
          </cell>
          <cell r="P1603" t="str">
            <v>227</v>
          </cell>
        </row>
        <row r="1604">
          <cell r="A1604">
            <v>2279</v>
          </cell>
          <cell r="B1604" t="str">
            <v>880023800202</v>
          </cell>
          <cell r="C1604" t="str">
            <v>880</v>
          </cell>
          <cell r="D1604" t="str">
            <v>880023</v>
          </cell>
          <cell r="E1604" t="str">
            <v>دستمزد و مزايا</v>
          </cell>
          <cell r="F1604" t="str">
            <v>حق عضويت دركميته ها</v>
          </cell>
          <cell r="G1604" t="str">
            <v>800202</v>
          </cell>
          <cell r="H1604" t="str">
            <v>عمومي ساخت و توليد</v>
          </cell>
          <cell r="P1604" t="str">
            <v>227</v>
          </cell>
        </row>
        <row r="1605">
          <cell r="A1605">
            <v>2418</v>
          </cell>
          <cell r="B1605" t="str">
            <v>880023800400</v>
          </cell>
          <cell r="C1605" t="str">
            <v>880</v>
          </cell>
          <cell r="D1605" t="str">
            <v>880023</v>
          </cell>
          <cell r="E1605" t="str">
            <v>دستمزد و مزايا</v>
          </cell>
          <cell r="F1605" t="str">
            <v>حق عضويت دركميته ها</v>
          </cell>
          <cell r="G1605" t="str">
            <v>800400</v>
          </cell>
          <cell r="H1605" t="str">
            <v>امور مالي</v>
          </cell>
          <cell r="P1605" t="str">
            <v>241</v>
          </cell>
        </row>
        <row r="1606">
          <cell r="A1606">
            <v>2418</v>
          </cell>
          <cell r="B1606" t="str">
            <v>880023800403</v>
          </cell>
          <cell r="C1606" t="str">
            <v>880</v>
          </cell>
          <cell r="D1606" t="str">
            <v>880023</v>
          </cell>
          <cell r="E1606" t="str">
            <v>دستمزد و مزايا</v>
          </cell>
          <cell r="F1606" t="str">
            <v>حق عضويت دركميته ها</v>
          </cell>
          <cell r="G1606" t="str">
            <v>800403</v>
          </cell>
          <cell r="H1606" t="str">
            <v>امو ر اداري</v>
          </cell>
          <cell r="P1606" t="str">
            <v>241</v>
          </cell>
        </row>
        <row r="1607">
          <cell r="A1607">
            <v>2260</v>
          </cell>
          <cell r="B1607" t="str">
            <v>880023800101</v>
          </cell>
          <cell r="C1607" t="str">
            <v>880</v>
          </cell>
          <cell r="D1607" t="str">
            <v>880023</v>
          </cell>
          <cell r="E1607" t="str">
            <v>دستمزد و مزايا</v>
          </cell>
          <cell r="F1607" t="str">
            <v>حق عضويت دركميته ها</v>
          </cell>
          <cell r="G1607" t="str">
            <v>800101</v>
          </cell>
          <cell r="H1607" t="str">
            <v>تحقيقات مهندسي</v>
          </cell>
          <cell r="P1607" t="str">
            <v>226</v>
          </cell>
        </row>
        <row r="1608">
          <cell r="A1608">
            <v>2279</v>
          </cell>
          <cell r="B1608" t="str">
            <v>880023800201</v>
          </cell>
          <cell r="C1608" t="str">
            <v>880</v>
          </cell>
          <cell r="D1608" t="str">
            <v>880023</v>
          </cell>
          <cell r="E1608" t="str">
            <v>دستمزد و مزايا</v>
          </cell>
          <cell r="F1608" t="str">
            <v>حق عضويت دركميته ها</v>
          </cell>
          <cell r="G1608" t="str">
            <v>800201</v>
          </cell>
          <cell r="H1608" t="str">
            <v>عمومي تحقيقات و مهندسي</v>
          </cell>
          <cell r="P1608" t="str">
            <v>227</v>
          </cell>
        </row>
        <row r="1609">
          <cell r="A1609">
            <v>2300</v>
          </cell>
          <cell r="B1609" t="str">
            <v>880023800302</v>
          </cell>
          <cell r="C1609" t="str">
            <v>880</v>
          </cell>
          <cell r="D1609" t="str">
            <v>880023</v>
          </cell>
          <cell r="E1609" t="str">
            <v>دستمزد و مزايا</v>
          </cell>
          <cell r="F1609" t="str">
            <v>حق عضويت دركميته ها</v>
          </cell>
          <cell r="G1609" t="str">
            <v>800302</v>
          </cell>
          <cell r="H1609" t="str">
            <v>خدمات فني</v>
          </cell>
          <cell r="P1609" t="str">
            <v>230</v>
          </cell>
        </row>
        <row r="1610">
          <cell r="A1610">
            <v>2300</v>
          </cell>
          <cell r="B1610" t="str">
            <v>880023800301</v>
          </cell>
          <cell r="C1610" t="str">
            <v>880</v>
          </cell>
          <cell r="D1610" t="str">
            <v>880023</v>
          </cell>
          <cell r="E1610" t="str">
            <v>دستمزد و مزايا</v>
          </cell>
          <cell r="F1610" t="str">
            <v>حق عضويت دركميته ها</v>
          </cell>
          <cell r="G1610" t="str">
            <v>800301</v>
          </cell>
          <cell r="H1610" t="str">
            <v>حراست</v>
          </cell>
          <cell r="P1610" t="str">
            <v>230</v>
          </cell>
        </row>
        <row r="1611">
          <cell r="A1611">
            <v>2529</v>
          </cell>
          <cell r="B1611" t="str">
            <v>880023800500</v>
          </cell>
          <cell r="C1611" t="str">
            <v>880</v>
          </cell>
          <cell r="D1611" t="str">
            <v>880023</v>
          </cell>
          <cell r="E1611" t="str">
            <v>دستمزد و مزايا</v>
          </cell>
          <cell r="F1611" t="str">
            <v>حق عضويت دركميته ها</v>
          </cell>
          <cell r="G1611" t="str">
            <v>800500</v>
          </cell>
          <cell r="H1611" t="str">
            <v>فروش</v>
          </cell>
          <cell r="P1611" t="str">
            <v>252</v>
          </cell>
        </row>
        <row r="1612">
          <cell r="A1612">
            <v>2239</v>
          </cell>
          <cell r="B1612" t="str">
            <v>880023800200</v>
          </cell>
          <cell r="C1612" t="str">
            <v>880</v>
          </cell>
          <cell r="D1612" t="str">
            <v>880023</v>
          </cell>
          <cell r="E1612" t="str">
            <v>دستمزد و مزايا</v>
          </cell>
          <cell r="F1612" t="str">
            <v>حق عضويت دركميته ها</v>
          </cell>
          <cell r="G1612" t="str">
            <v>800200</v>
          </cell>
          <cell r="H1612" t="str">
            <v>عمومي مونتاژ</v>
          </cell>
          <cell r="P1612" t="str">
            <v>223</v>
          </cell>
        </row>
        <row r="1613">
          <cell r="A1613">
            <v>2279</v>
          </cell>
          <cell r="B1613" t="str">
            <v>880023800203</v>
          </cell>
          <cell r="C1613" t="str">
            <v>880</v>
          </cell>
          <cell r="D1613" t="str">
            <v>880023</v>
          </cell>
          <cell r="E1613" t="str">
            <v>دستمزد و مزايا</v>
          </cell>
          <cell r="F1613" t="str">
            <v>حق عضويت دركميته ها</v>
          </cell>
          <cell r="G1613" t="str">
            <v>800203</v>
          </cell>
          <cell r="H1613" t="str">
            <v>عمومي کنترل کيفي</v>
          </cell>
          <cell r="P1613" t="str">
            <v>227</v>
          </cell>
        </row>
        <row r="1614">
          <cell r="A1614">
            <v>2300</v>
          </cell>
          <cell r="B1614" t="str">
            <v>880023800304</v>
          </cell>
          <cell r="C1614" t="str">
            <v>880</v>
          </cell>
          <cell r="D1614" t="str">
            <v>880023</v>
          </cell>
          <cell r="E1614" t="str">
            <v>دستمزد و مزايا</v>
          </cell>
          <cell r="F1614" t="str">
            <v>حق عضويت دركميته ها</v>
          </cell>
          <cell r="G1614" t="str">
            <v>800304</v>
          </cell>
          <cell r="H1614" t="str">
            <v>تدارکات و تامين قطعات</v>
          </cell>
          <cell r="P1614" t="str">
            <v>230</v>
          </cell>
        </row>
        <row r="1615">
          <cell r="A1615">
            <v>2260</v>
          </cell>
          <cell r="B1615" t="str">
            <v>880023800106</v>
          </cell>
          <cell r="C1615" t="str">
            <v>880</v>
          </cell>
          <cell r="D1615" t="str">
            <v>880023</v>
          </cell>
          <cell r="E1615" t="str">
            <v>دستمزد و مزايا</v>
          </cell>
          <cell r="F1615" t="str">
            <v>حق عضويت دركميته ها</v>
          </cell>
          <cell r="G1615" t="str">
            <v>800106</v>
          </cell>
          <cell r="H1615" t="str">
            <v>تست مواد وشيمي</v>
          </cell>
          <cell r="P1615" t="str">
            <v>226</v>
          </cell>
        </row>
        <row r="1616">
          <cell r="A1616">
            <v>2260</v>
          </cell>
          <cell r="B1616" t="str">
            <v>880023800104</v>
          </cell>
          <cell r="C1616" t="str">
            <v>880</v>
          </cell>
          <cell r="D1616" t="str">
            <v>880023</v>
          </cell>
          <cell r="E1616" t="str">
            <v>دستمزد و مزايا</v>
          </cell>
          <cell r="F1616" t="str">
            <v>حق عضويت دركميته ها</v>
          </cell>
          <cell r="G1616" t="str">
            <v>800104</v>
          </cell>
          <cell r="H1616" t="str">
            <v>کنترل کيفي</v>
          </cell>
          <cell r="P1616" t="str">
            <v>226</v>
          </cell>
        </row>
        <row r="1617">
          <cell r="A1617">
            <v>2260</v>
          </cell>
          <cell r="B1617" t="str">
            <v>880023800107</v>
          </cell>
          <cell r="C1617" t="str">
            <v>880</v>
          </cell>
          <cell r="D1617" t="str">
            <v>880023</v>
          </cell>
          <cell r="E1617" t="str">
            <v>دستمزد و مزايا</v>
          </cell>
          <cell r="F1617" t="str">
            <v>حق عضويت دركميته ها</v>
          </cell>
          <cell r="G1617" t="str">
            <v>800107</v>
          </cell>
          <cell r="H1617" t="str">
            <v>خط گيج</v>
          </cell>
          <cell r="P1617" t="str">
            <v>226</v>
          </cell>
        </row>
        <row r="1618">
          <cell r="A1618">
            <v>2418</v>
          </cell>
          <cell r="B1618" t="str">
            <v>880023800401</v>
          </cell>
          <cell r="C1618" t="str">
            <v>880</v>
          </cell>
          <cell r="D1618" t="str">
            <v>880023</v>
          </cell>
          <cell r="E1618" t="str">
            <v>دستمزد و مزايا</v>
          </cell>
          <cell r="F1618" t="str">
            <v>حق عضويت دركميته ها</v>
          </cell>
          <cell r="G1618" t="str">
            <v>800401</v>
          </cell>
          <cell r="H1618" t="str">
            <v>مديريت</v>
          </cell>
          <cell r="P1618" t="str">
            <v>241</v>
          </cell>
        </row>
        <row r="1619">
          <cell r="A1619">
            <v>2300</v>
          </cell>
          <cell r="B1619" t="str">
            <v>880023800303</v>
          </cell>
          <cell r="C1619" t="str">
            <v>880</v>
          </cell>
          <cell r="D1619" t="str">
            <v>880023</v>
          </cell>
          <cell r="E1619" t="str">
            <v>دستمزد و مزايا</v>
          </cell>
          <cell r="F1619" t="str">
            <v>حق عضويت دركميته ها</v>
          </cell>
          <cell r="G1619" t="str">
            <v>800303</v>
          </cell>
          <cell r="H1619" t="str">
            <v>برنامه ريزي</v>
          </cell>
          <cell r="P1619" t="str">
            <v>230</v>
          </cell>
        </row>
        <row r="1620">
          <cell r="A1620">
            <v>2429</v>
          </cell>
          <cell r="B1620" t="str">
            <v>880024800403</v>
          </cell>
          <cell r="C1620" t="str">
            <v>880</v>
          </cell>
          <cell r="D1620" t="str">
            <v>880024</v>
          </cell>
          <cell r="E1620" t="str">
            <v>دستمزد و مزايا</v>
          </cell>
          <cell r="F1620" t="str">
            <v>هزينه مهدكودك</v>
          </cell>
          <cell r="G1620" t="str">
            <v>800403</v>
          </cell>
          <cell r="H1620" t="str">
            <v>امو ر اداري</v>
          </cell>
          <cell r="P1620" t="str">
            <v>242</v>
          </cell>
        </row>
        <row r="1621">
          <cell r="A1621">
            <v>2220</v>
          </cell>
          <cell r="B1621" t="str">
            <v>880025800100</v>
          </cell>
          <cell r="C1621" t="str">
            <v>880</v>
          </cell>
          <cell r="D1621" t="str">
            <v>880025</v>
          </cell>
          <cell r="E1621" t="str">
            <v>دستمزد و مزايا</v>
          </cell>
          <cell r="F1621" t="str">
            <v>كارگران موقت</v>
          </cell>
          <cell r="G1621" t="str">
            <v>800100</v>
          </cell>
          <cell r="H1621" t="str">
            <v>مونتاژ</v>
          </cell>
          <cell r="P1621" t="str">
            <v>222</v>
          </cell>
        </row>
        <row r="1622">
          <cell r="A1622">
            <v>2240</v>
          </cell>
          <cell r="B1622" t="str">
            <v>880025800103</v>
          </cell>
          <cell r="C1622" t="str">
            <v>880</v>
          </cell>
          <cell r="D1622" t="str">
            <v>880025</v>
          </cell>
          <cell r="E1622" t="str">
            <v>دستمزد و مزايا</v>
          </cell>
          <cell r="F1622" t="str">
            <v>كارگران موقت</v>
          </cell>
          <cell r="G1622" t="str">
            <v>800103</v>
          </cell>
          <cell r="H1622" t="str">
            <v>مرکز ساخت و توليد</v>
          </cell>
          <cell r="P1622" t="str">
            <v>224</v>
          </cell>
        </row>
        <row r="1623">
          <cell r="A1623">
            <v>2330</v>
          </cell>
          <cell r="B1623" t="str">
            <v>880025800303</v>
          </cell>
          <cell r="C1623" t="str">
            <v>880</v>
          </cell>
          <cell r="D1623" t="str">
            <v>880025</v>
          </cell>
          <cell r="E1623" t="str">
            <v>دستمزد و مزايا</v>
          </cell>
          <cell r="F1623" t="str">
            <v>كارگران موقت</v>
          </cell>
          <cell r="G1623" t="str">
            <v>800303</v>
          </cell>
          <cell r="H1623" t="str">
            <v>برنامه ريزي</v>
          </cell>
          <cell r="P1623" t="str">
            <v>233</v>
          </cell>
        </row>
        <row r="1624">
          <cell r="A1624">
            <v>2240</v>
          </cell>
          <cell r="B1624" t="str">
            <v>880025800102</v>
          </cell>
          <cell r="C1624" t="str">
            <v>880</v>
          </cell>
          <cell r="D1624" t="str">
            <v>880025</v>
          </cell>
          <cell r="E1624" t="str">
            <v>دستمزد و مزايا</v>
          </cell>
          <cell r="F1624" t="str">
            <v>كارگران موقت</v>
          </cell>
          <cell r="G1624" t="str">
            <v>800102</v>
          </cell>
          <cell r="H1624" t="str">
            <v>عمليات حرارتي و آبکاري</v>
          </cell>
          <cell r="P1624" t="str">
            <v>224</v>
          </cell>
        </row>
        <row r="1625">
          <cell r="A1625">
            <v>2240</v>
          </cell>
          <cell r="B1625" t="str">
            <v>880025800104</v>
          </cell>
          <cell r="C1625" t="str">
            <v>880</v>
          </cell>
          <cell r="D1625" t="str">
            <v>880025</v>
          </cell>
          <cell r="E1625" t="str">
            <v>دستمزد و مزايا</v>
          </cell>
          <cell r="F1625" t="str">
            <v>كارگران موقت</v>
          </cell>
          <cell r="G1625" t="str">
            <v>800104</v>
          </cell>
          <cell r="H1625" t="str">
            <v>کنترل کيفي</v>
          </cell>
          <cell r="P1625" t="str">
            <v>224</v>
          </cell>
        </row>
        <row r="1626">
          <cell r="A1626">
            <v>2330</v>
          </cell>
          <cell r="B1626" t="str">
            <v>880025800304</v>
          </cell>
          <cell r="C1626" t="str">
            <v>880</v>
          </cell>
          <cell r="D1626" t="str">
            <v>880025</v>
          </cell>
          <cell r="E1626" t="str">
            <v>دستمزد و مزايا</v>
          </cell>
          <cell r="F1626" t="str">
            <v>كارگران موقت</v>
          </cell>
          <cell r="G1626" t="str">
            <v>800304</v>
          </cell>
          <cell r="H1626" t="str">
            <v>تدارکات و تامين قطعات</v>
          </cell>
          <cell r="P1626" t="str">
            <v>233</v>
          </cell>
        </row>
        <row r="1627">
          <cell r="A1627">
            <v>2330</v>
          </cell>
          <cell r="B1627" t="str">
            <v>880025800302</v>
          </cell>
          <cell r="C1627" t="str">
            <v>880</v>
          </cell>
          <cell r="D1627" t="str">
            <v>880025</v>
          </cell>
          <cell r="E1627" t="str">
            <v>دستمزد و مزايا</v>
          </cell>
          <cell r="F1627" t="str">
            <v>كارگران موقت</v>
          </cell>
          <cell r="G1627" t="str">
            <v>800302</v>
          </cell>
          <cell r="H1627" t="str">
            <v>خدمات فني</v>
          </cell>
          <cell r="P1627" t="str">
            <v>233</v>
          </cell>
        </row>
        <row r="1628">
          <cell r="A1628">
            <v>2260</v>
          </cell>
          <cell r="B1628" t="str">
            <v>880025800101</v>
          </cell>
          <cell r="C1628" t="str">
            <v>880</v>
          </cell>
          <cell r="D1628" t="str">
            <v>880025</v>
          </cell>
          <cell r="E1628" t="str">
            <v>دستمزد و مزايا</v>
          </cell>
          <cell r="F1628" t="str">
            <v>كارگران موقت</v>
          </cell>
          <cell r="G1628" t="str">
            <v>800101</v>
          </cell>
          <cell r="H1628" t="str">
            <v>تحقيقات مهندسي</v>
          </cell>
          <cell r="P1628" t="str">
            <v>226</v>
          </cell>
        </row>
        <row r="1629">
          <cell r="A1629">
            <v>2330</v>
          </cell>
          <cell r="B1629" t="str">
            <v>880025800301</v>
          </cell>
          <cell r="C1629" t="str">
            <v>880</v>
          </cell>
          <cell r="D1629" t="str">
            <v>880025</v>
          </cell>
          <cell r="E1629" t="str">
            <v>دستمزد و مزايا</v>
          </cell>
          <cell r="F1629" t="str">
            <v>كارگران موقت</v>
          </cell>
          <cell r="G1629" t="str">
            <v>800301</v>
          </cell>
          <cell r="H1629" t="str">
            <v>حراست</v>
          </cell>
          <cell r="P1629" t="str">
            <v>233</v>
          </cell>
        </row>
        <row r="1630">
          <cell r="A1630">
            <v>2500</v>
          </cell>
          <cell r="B1630" t="str">
            <v>880025800500</v>
          </cell>
          <cell r="C1630" t="str">
            <v>880</v>
          </cell>
          <cell r="D1630" t="str">
            <v>880025</v>
          </cell>
          <cell r="E1630" t="str">
            <v>دستمزد و مزايا</v>
          </cell>
          <cell r="F1630" t="str">
            <v>كارگران موقت</v>
          </cell>
          <cell r="G1630" t="str">
            <v>800500</v>
          </cell>
          <cell r="H1630" t="str">
            <v>فروش</v>
          </cell>
          <cell r="P1630" t="str">
            <v>250</v>
          </cell>
        </row>
        <row r="1631">
          <cell r="A1631">
            <v>2418</v>
          </cell>
          <cell r="B1631" t="str">
            <v>880026800401</v>
          </cell>
          <cell r="C1631" t="str">
            <v>880</v>
          </cell>
          <cell r="D1631" t="str">
            <v>880026</v>
          </cell>
          <cell r="E1631" t="str">
            <v>دستمزد و مزايا</v>
          </cell>
          <cell r="F1631" t="str">
            <v>حق حضور هيئت مديره غير موظف در جلسات</v>
          </cell>
          <cell r="G1631" t="str">
            <v>800401</v>
          </cell>
          <cell r="H1631" t="str">
            <v>مديريت</v>
          </cell>
          <cell r="P1631" t="str">
            <v>241</v>
          </cell>
        </row>
        <row r="1632">
          <cell r="A1632">
            <v>2260</v>
          </cell>
          <cell r="B1632" t="str">
            <v>880027800103</v>
          </cell>
          <cell r="C1632" t="str">
            <v>880</v>
          </cell>
          <cell r="D1632" t="str">
            <v>880027</v>
          </cell>
          <cell r="E1632" t="str">
            <v>دستمزد و مزايا</v>
          </cell>
          <cell r="F1632" t="str">
            <v>سرمايه گذاري كاركنان سايپا (سهم شركت)</v>
          </cell>
          <cell r="G1632" t="str">
            <v>800103</v>
          </cell>
          <cell r="H1632" t="str">
            <v>مرکز ساخت و توليد</v>
          </cell>
          <cell r="P1632" t="str">
            <v>226</v>
          </cell>
        </row>
        <row r="1633">
          <cell r="A1633">
            <v>2220</v>
          </cell>
          <cell r="B1633" t="str">
            <v>880027800100</v>
          </cell>
          <cell r="C1633" t="str">
            <v>880</v>
          </cell>
          <cell r="D1633" t="str">
            <v>880027</v>
          </cell>
          <cell r="E1633" t="str">
            <v>دستمزد و مزايا</v>
          </cell>
          <cell r="F1633" t="str">
            <v>سرمايه گذاري كاركنان سايپا (سهم شركت)</v>
          </cell>
          <cell r="G1633" t="str">
            <v>800100</v>
          </cell>
          <cell r="H1633" t="str">
            <v>مونتاژ</v>
          </cell>
          <cell r="P1633" t="str">
            <v>222</v>
          </cell>
        </row>
        <row r="1634">
          <cell r="A1634">
            <v>2403</v>
          </cell>
          <cell r="B1634" t="str">
            <v>880027800403</v>
          </cell>
          <cell r="C1634" t="str">
            <v>880</v>
          </cell>
          <cell r="D1634" t="str">
            <v>880027</v>
          </cell>
          <cell r="E1634" t="str">
            <v>دستمزد و مزايا</v>
          </cell>
          <cell r="F1634" t="str">
            <v>سرمايه گذاري كاركنان سايپا (سهم شركت)</v>
          </cell>
          <cell r="G1634" t="str">
            <v>800403</v>
          </cell>
          <cell r="H1634" t="str">
            <v>امو ر اداري</v>
          </cell>
          <cell r="P1634" t="str">
            <v>240</v>
          </cell>
        </row>
        <row r="1635">
          <cell r="A1635">
            <v>2300</v>
          </cell>
          <cell r="B1635" t="str">
            <v>880027800302</v>
          </cell>
          <cell r="C1635" t="str">
            <v>880</v>
          </cell>
          <cell r="D1635" t="str">
            <v>880027</v>
          </cell>
          <cell r="E1635" t="str">
            <v>دستمزد و مزايا</v>
          </cell>
          <cell r="F1635" t="str">
            <v>سرمايه گذاري كاركنان سايپا (سهم شركت)</v>
          </cell>
          <cell r="G1635" t="str">
            <v>800302</v>
          </cell>
          <cell r="H1635" t="str">
            <v>خدمات فني</v>
          </cell>
          <cell r="P1635" t="str">
            <v>230</v>
          </cell>
        </row>
        <row r="1636">
          <cell r="A1636">
            <v>2403</v>
          </cell>
          <cell r="B1636" t="str">
            <v>880027800400</v>
          </cell>
          <cell r="C1636" t="str">
            <v>880</v>
          </cell>
          <cell r="D1636" t="str">
            <v>880027</v>
          </cell>
          <cell r="E1636" t="str">
            <v>دستمزد و مزايا</v>
          </cell>
          <cell r="F1636" t="str">
            <v>سرمايه گذاري كاركنان سايپا (سهم شركت)</v>
          </cell>
          <cell r="G1636" t="str">
            <v>800400</v>
          </cell>
          <cell r="H1636" t="str">
            <v>امور مالي</v>
          </cell>
          <cell r="P1636" t="str">
            <v>240</v>
          </cell>
        </row>
        <row r="1637">
          <cell r="A1637">
            <v>2260</v>
          </cell>
          <cell r="B1637" t="str">
            <v>880027800104</v>
          </cell>
          <cell r="C1637" t="str">
            <v>880</v>
          </cell>
          <cell r="D1637" t="str">
            <v>880027</v>
          </cell>
          <cell r="E1637" t="str">
            <v>دستمزد و مزايا</v>
          </cell>
          <cell r="F1637" t="str">
            <v>سرمايه گذاري كاركنان سايپا (سهم شركت)</v>
          </cell>
          <cell r="G1637" t="str">
            <v>800104</v>
          </cell>
          <cell r="H1637" t="str">
            <v>کنترل کيفي</v>
          </cell>
          <cell r="P1637" t="str">
            <v>226</v>
          </cell>
        </row>
        <row r="1638">
          <cell r="A1638">
            <v>2300</v>
          </cell>
          <cell r="B1638" t="str">
            <v>880027800303</v>
          </cell>
          <cell r="C1638" t="str">
            <v>880</v>
          </cell>
          <cell r="D1638" t="str">
            <v>880027</v>
          </cell>
          <cell r="E1638" t="str">
            <v>دستمزد و مزايا</v>
          </cell>
          <cell r="F1638" t="str">
            <v>سرمايه گذاري كاركنان سايپا (سهم شركت)</v>
          </cell>
          <cell r="G1638" t="str">
            <v>800303</v>
          </cell>
          <cell r="H1638" t="str">
            <v>برنامه ريزي</v>
          </cell>
          <cell r="P1638" t="str">
            <v>230</v>
          </cell>
        </row>
        <row r="1639">
          <cell r="A1639">
            <v>2279</v>
          </cell>
          <cell r="B1639" t="str">
            <v>880027800202</v>
          </cell>
          <cell r="C1639" t="str">
            <v>880</v>
          </cell>
          <cell r="D1639" t="str">
            <v>880027</v>
          </cell>
          <cell r="E1639" t="str">
            <v>دستمزد و مزايا</v>
          </cell>
          <cell r="F1639" t="str">
            <v>سرمايه گذاري كاركنان سايپا (سهم شركت)</v>
          </cell>
          <cell r="G1639" t="str">
            <v>800202</v>
          </cell>
          <cell r="H1639" t="str">
            <v>عمومي ساخت و توليد</v>
          </cell>
          <cell r="P1639" t="str">
            <v>227</v>
          </cell>
        </row>
        <row r="1640">
          <cell r="A1640">
            <v>2503</v>
          </cell>
          <cell r="B1640" t="str">
            <v>880027800500</v>
          </cell>
          <cell r="C1640" t="str">
            <v>880</v>
          </cell>
          <cell r="D1640" t="str">
            <v>880027</v>
          </cell>
          <cell r="E1640" t="str">
            <v>دستمزد و مزايا</v>
          </cell>
          <cell r="F1640" t="str">
            <v>سرمايه گذاري كاركنان سايپا (سهم شركت)</v>
          </cell>
          <cell r="G1640" t="str">
            <v>800500</v>
          </cell>
          <cell r="H1640" t="str">
            <v>فروش</v>
          </cell>
          <cell r="P1640" t="str">
            <v>250</v>
          </cell>
        </row>
        <row r="1641">
          <cell r="A1641">
            <v>2260</v>
          </cell>
          <cell r="B1641" t="str">
            <v>880027800107</v>
          </cell>
          <cell r="C1641" t="str">
            <v>880</v>
          </cell>
          <cell r="D1641" t="str">
            <v>880027</v>
          </cell>
          <cell r="E1641" t="str">
            <v>دستمزد و مزايا</v>
          </cell>
          <cell r="F1641" t="str">
            <v>سرمايه گذاري كاركنان سايپا (سهم شركت)</v>
          </cell>
          <cell r="G1641" t="str">
            <v>800107</v>
          </cell>
          <cell r="H1641" t="str">
            <v>خط گيج</v>
          </cell>
          <cell r="P1641" t="str">
            <v>226</v>
          </cell>
        </row>
        <row r="1642">
          <cell r="A1642">
            <v>2403</v>
          </cell>
          <cell r="B1642" t="str">
            <v>880027800402</v>
          </cell>
          <cell r="C1642" t="str">
            <v>880</v>
          </cell>
          <cell r="D1642" t="str">
            <v>880027</v>
          </cell>
          <cell r="E1642" t="str">
            <v>دستمزد و مزايا</v>
          </cell>
          <cell r="F1642" t="str">
            <v>سرمايه گذاري كاركنان سايپا (سهم شركت)</v>
          </cell>
          <cell r="G1642" t="str">
            <v>800402</v>
          </cell>
          <cell r="H1642" t="str">
            <v>دفتر تهران</v>
          </cell>
          <cell r="P1642" t="str">
            <v>240</v>
          </cell>
        </row>
        <row r="1643">
          <cell r="A1643">
            <v>2279</v>
          </cell>
          <cell r="B1643" t="str">
            <v>880027800203</v>
          </cell>
          <cell r="C1643" t="str">
            <v>880</v>
          </cell>
          <cell r="D1643" t="str">
            <v>880027</v>
          </cell>
          <cell r="E1643" t="str">
            <v>دستمزد و مزايا</v>
          </cell>
          <cell r="F1643" t="str">
            <v>سرمايه گذاري كاركنان سايپا (سهم شركت)</v>
          </cell>
          <cell r="G1643" t="str">
            <v>800203</v>
          </cell>
          <cell r="H1643" t="str">
            <v>عمومي کنترل کيفي</v>
          </cell>
          <cell r="P1643" t="str">
            <v>227</v>
          </cell>
        </row>
        <row r="1644">
          <cell r="A1644">
            <v>2300</v>
          </cell>
          <cell r="B1644" t="str">
            <v>880027800304</v>
          </cell>
          <cell r="C1644" t="str">
            <v>880</v>
          </cell>
          <cell r="D1644" t="str">
            <v>880027</v>
          </cell>
          <cell r="E1644" t="str">
            <v>دستمزد و مزايا</v>
          </cell>
          <cell r="F1644" t="str">
            <v>سرمايه گذاري كاركنان سايپا (سهم شركت)</v>
          </cell>
          <cell r="G1644" t="str">
            <v>800304</v>
          </cell>
          <cell r="H1644" t="str">
            <v>تدارکات و تامين قطعات</v>
          </cell>
          <cell r="P1644" t="str">
            <v>230</v>
          </cell>
        </row>
        <row r="1645">
          <cell r="A1645">
            <v>2300</v>
          </cell>
          <cell r="B1645" t="str">
            <v>880027800301</v>
          </cell>
          <cell r="C1645" t="str">
            <v>880</v>
          </cell>
          <cell r="D1645" t="str">
            <v>880027</v>
          </cell>
          <cell r="E1645" t="str">
            <v>دستمزد و مزايا</v>
          </cell>
          <cell r="F1645" t="str">
            <v>سرمايه گذاري كاركنان سايپا (سهم شركت)</v>
          </cell>
          <cell r="G1645" t="str">
            <v>800301</v>
          </cell>
          <cell r="H1645" t="str">
            <v>حراست</v>
          </cell>
          <cell r="P1645" t="str">
            <v>230</v>
          </cell>
        </row>
        <row r="1646">
          <cell r="A1646">
            <v>2260</v>
          </cell>
          <cell r="B1646" t="str">
            <v>880027800105</v>
          </cell>
          <cell r="C1646" t="str">
            <v>880</v>
          </cell>
          <cell r="D1646" t="str">
            <v>880027</v>
          </cell>
          <cell r="E1646" t="str">
            <v>دستمزد و مزايا</v>
          </cell>
          <cell r="F1646" t="str">
            <v>سرمايه گذاري كاركنان سايپا (سهم شركت)</v>
          </cell>
          <cell r="G1646" t="str">
            <v>800105</v>
          </cell>
          <cell r="H1646" t="str">
            <v>مترولوژي</v>
          </cell>
          <cell r="P1646" t="str">
            <v>226</v>
          </cell>
        </row>
        <row r="1647">
          <cell r="A1647">
            <v>2300</v>
          </cell>
          <cell r="B1647" t="str">
            <v>880027800305</v>
          </cell>
          <cell r="C1647" t="str">
            <v>880</v>
          </cell>
          <cell r="D1647" t="str">
            <v>880027</v>
          </cell>
          <cell r="E1647" t="str">
            <v>دستمزد و مزايا</v>
          </cell>
          <cell r="F1647" t="str">
            <v>سرمايه گذاري كاركنان سايپا (سهم شركت)</v>
          </cell>
          <cell r="G1647" t="str">
            <v>800305</v>
          </cell>
          <cell r="H1647" t="str">
            <v>طرح و توسعه سيستمها</v>
          </cell>
          <cell r="P1647" t="str">
            <v>230</v>
          </cell>
        </row>
        <row r="1648">
          <cell r="A1648">
            <v>2279</v>
          </cell>
          <cell r="B1648" t="str">
            <v>880027800206</v>
          </cell>
          <cell r="C1648" t="str">
            <v>880</v>
          </cell>
          <cell r="D1648" t="str">
            <v>880027</v>
          </cell>
          <cell r="E1648" t="str">
            <v>دستمزد و مزايا</v>
          </cell>
          <cell r="F1648" t="str">
            <v>سرمايه گذاري كاركنان سايپا (سهم شركت)</v>
          </cell>
          <cell r="G1648" t="str">
            <v>800206</v>
          </cell>
          <cell r="H1648" t="str">
            <v>عمومي خط گيج</v>
          </cell>
          <cell r="P1648" t="str">
            <v>227</v>
          </cell>
        </row>
        <row r="1649">
          <cell r="A1649">
            <v>2403</v>
          </cell>
          <cell r="B1649" t="str">
            <v>880027800401</v>
          </cell>
          <cell r="C1649" t="str">
            <v>880</v>
          </cell>
          <cell r="D1649" t="str">
            <v>880027</v>
          </cell>
          <cell r="E1649" t="str">
            <v>دستمزد و مزايا</v>
          </cell>
          <cell r="F1649" t="str">
            <v>سرمايه گذاري كاركنان سايپا (سهم شركت)</v>
          </cell>
          <cell r="G1649" t="str">
            <v>800401</v>
          </cell>
          <cell r="H1649" t="str">
            <v>مديريت</v>
          </cell>
          <cell r="P1649" t="str">
            <v>240</v>
          </cell>
        </row>
        <row r="1650">
          <cell r="A1650">
            <v>2239</v>
          </cell>
          <cell r="B1650" t="str">
            <v>880027800200</v>
          </cell>
          <cell r="C1650" t="str">
            <v>880</v>
          </cell>
          <cell r="D1650" t="str">
            <v>880027</v>
          </cell>
          <cell r="E1650" t="str">
            <v>دستمزد و مزايا</v>
          </cell>
          <cell r="F1650" t="str">
            <v>سرمايه گذاري كاركنان سايپا (سهم شركت)</v>
          </cell>
          <cell r="G1650" t="str">
            <v>800200</v>
          </cell>
          <cell r="H1650" t="str">
            <v>عمومي مونتاژ</v>
          </cell>
          <cell r="P1650" t="str">
            <v>223</v>
          </cell>
        </row>
        <row r="1651">
          <cell r="A1651">
            <v>2260</v>
          </cell>
          <cell r="B1651" t="str">
            <v>880027800101</v>
          </cell>
          <cell r="C1651" t="str">
            <v>880</v>
          </cell>
          <cell r="D1651" t="str">
            <v>880027</v>
          </cell>
          <cell r="E1651" t="str">
            <v>دستمزد و مزايا</v>
          </cell>
          <cell r="F1651" t="str">
            <v>سرمايه گذاري كاركنان سايپا (سهم شركت)</v>
          </cell>
          <cell r="G1651" t="str">
            <v>800101</v>
          </cell>
          <cell r="H1651" t="str">
            <v>تحقيقات مهندسي</v>
          </cell>
          <cell r="P1651" t="str">
            <v>226</v>
          </cell>
        </row>
        <row r="1652">
          <cell r="A1652">
            <v>2260</v>
          </cell>
          <cell r="B1652" t="str">
            <v>880027800106</v>
          </cell>
          <cell r="C1652" t="str">
            <v>880</v>
          </cell>
          <cell r="D1652" t="str">
            <v>880027</v>
          </cell>
          <cell r="E1652" t="str">
            <v>دستمزد و مزايا</v>
          </cell>
          <cell r="F1652" t="str">
            <v>سرمايه گذاري كاركنان سايپا (سهم شركت)</v>
          </cell>
          <cell r="G1652" t="str">
            <v>800106</v>
          </cell>
          <cell r="H1652" t="str">
            <v>تست مواد وشيمي</v>
          </cell>
          <cell r="P1652" t="str">
            <v>226</v>
          </cell>
        </row>
        <row r="1653">
          <cell r="A1653">
            <v>2239</v>
          </cell>
          <cell r="B1653" t="str">
            <v>881001800100</v>
          </cell>
          <cell r="C1653" t="str">
            <v>881</v>
          </cell>
          <cell r="D1653" t="str">
            <v>881001</v>
          </cell>
          <cell r="E1653" t="str">
            <v>هزينه هاي كاركنان</v>
          </cell>
          <cell r="F1653" t="str">
            <v>كمك هزينه تحصيلي</v>
          </cell>
          <cell r="G1653" t="str">
            <v>800100</v>
          </cell>
          <cell r="H1653" t="str">
            <v>مونتاژ</v>
          </cell>
          <cell r="P1653" t="str">
            <v>223</v>
          </cell>
        </row>
        <row r="1654">
          <cell r="A1654">
            <v>2403</v>
          </cell>
          <cell r="B1654" t="str">
            <v>881001800403</v>
          </cell>
          <cell r="C1654" t="str">
            <v>881</v>
          </cell>
          <cell r="D1654" t="str">
            <v>881001</v>
          </cell>
          <cell r="E1654" t="str">
            <v>هزينه هاي كاركنان</v>
          </cell>
          <cell r="F1654" t="str">
            <v>كمك هزينه تحصيلي</v>
          </cell>
          <cell r="G1654" t="str">
            <v>800403</v>
          </cell>
          <cell r="H1654" t="str">
            <v>امو ر اداري</v>
          </cell>
          <cell r="P1654" t="str">
            <v>240</v>
          </cell>
        </row>
        <row r="1655">
          <cell r="A1655">
            <v>2279</v>
          </cell>
          <cell r="B1655" t="str">
            <v>881001800103</v>
          </cell>
          <cell r="C1655" t="str">
            <v>881</v>
          </cell>
          <cell r="D1655" t="str">
            <v>881001</v>
          </cell>
          <cell r="E1655" t="str">
            <v>هزينه هاي كاركنان</v>
          </cell>
          <cell r="F1655" t="str">
            <v>كمك هزينه تحصيلي</v>
          </cell>
          <cell r="G1655" t="str">
            <v>800103</v>
          </cell>
          <cell r="H1655" t="str">
            <v>مرکز ساخت و توليد</v>
          </cell>
          <cell r="P1655" t="str">
            <v>227</v>
          </cell>
        </row>
        <row r="1656">
          <cell r="A1656">
            <v>2309</v>
          </cell>
          <cell r="B1656" t="str">
            <v>881001800303</v>
          </cell>
          <cell r="C1656" t="str">
            <v>881</v>
          </cell>
          <cell r="D1656" t="str">
            <v>881001</v>
          </cell>
          <cell r="E1656" t="str">
            <v>هزينه هاي كاركنان</v>
          </cell>
          <cell r="F1656" t="str">
            <v>كمك هزينه تحصيلي</v>
          </cell>
          <cell r="G1656" t="str">
            <v>800303</v>
          </cell>
          <cell r="H1656" t="str">
            <v>برنامه ريزي</v>
          </cell>
          <cell r="P1656" t="str">
            <v>230</v>
          </cell>
        </row>
        <row r="1657">
          <cell r="A1657">
            <v>2279</v>
          </cell>
          <cell r="B1657" t="str">
            <v>881001800202</v>
          </cell>
          <cell r="C1657" t="str">
            <v>881</v>
          </cell>
          <cell r="D1657" t="str">
            <v>881001</v>
          </cell>
          <cell r="E1657" t="str">
            <v>هزينه هاي كاركنان</v>
          </cell>
          <cell r="F1657" t="str">
            <v>كمك هزينه تحصيلي</v>
          </cell>
          <cell r="G1657" t="str">
            <v>800202</v>
          </cell>
          <cell r="H1657" t="str">
            <v>عمومي ساخت و توليد</v>
          </cell>
          <cell r="P1657" t="str">
            <v>227</v>
          </cell>
        </row>
        <row r="1658">
          <cell r="A1658">
            <v>2279</v>
          </cell>
          <cell r="B1658" t="str">
            <v>881001800104</v>
          </cell>
          <cell r="C1658" t="str">
            <v>881</v>
          </cell>
          <cell r="D1658" t="str">
            <v>881001</v>
          </cell>
          <cell r="E1658" t="str">
            <v>هزينه هاي كاركنان</v>
          </cell>
          <cell r="F1658" t="str">
            <v>كمك هزينه تحصيلي</v>
          </cell>
          <cell r="G1658" t="str">
            <v>800104</v>
          </cell>
          <cell r="H1658" t="str">
            <v>کنترل کيفي</v>
          </cell>
          <cell r="P1658" t="str">
            <v>227</v>
          </cell>
        </row>
        <row r="1659">
          <cell r="A1659">
            <v>2279</v>
          </cell>
          <cell r="B1659" t="str">
            <v>881001800107</v>
          </cell>
          <cell r="C1659" t="str">
            <v>881</v>
          </cell>
          <cell r="D1659" t="str">
            <v>881001</v>
          </cell>
          <cell r="E1659" t="str">
            <v>هزينه هاي كاركنان</v>
          </cell>
          <cell r="F1659" t="str">
            <v>كمك هزينه تحصيلي</v>
          </cell>
          <cell r="G1659" t="str">
            <v>800107</v>
          </cell>
          <cell r="H1659" t="str">
            <v>خط گيج</v>
          </cell>
          <cell r="P1659" t="str">
            <v>227</v>
          </cell>
        </row>
        <row r="1660">
          <cell r="A1660">
            <v>2309</v>
          </cell>
          <cell r="B1660" t="str">
            <v>881001800302</v>
          </cell>
          <cell r="C1660" t="str">
            <v>881</v>
          </cell>
          <cell r="D1660" t="str">
            <v>881001</v>
          </cell>
          <cell r="E1660" t="str">
            <v>هزينه هاي كاركنان</v>
          </cell>
          <cell r="F1660" t="str">
            <v>كمك هزينه تحصيلي</v>
          </cell>
          <cell r="G1660" t="str">
            <v>800302</v>
          </cell>
          <cell r="H1660" t="str">
            <v>خدمات فني</v>
          </cell>
          <cell r="P1660" t="str">
            <v>230</v>
          </cell>
        </row>
        <row r="1661">
          <cell r="A1661">
            <v>2309</v>
          </cell>
          <cell r="B1661" t="str">
            <v>881001800304</v>
          </cell>
          <cell r="C1661" t="str">
            <v>881</v>
          </cell>
          <cell r="D1661" t="str">
            <v>881001</v>
          </cell>
          <cell r="E1661" t="str">
            <v>هزينه هاي كاركنان</v>
          </cell>
          <cell r="F1661" t="str">
            <v>كمك هزينه تحصيلي</v>
          </cell>
          <cell r="G1661" t="str">
            <v>800304</v>
          </cell>
          <cell r="H1661" t="str">
            <v>تدارکات و تامين قطعات</v>
          </cell>
          <cell r="P1661" t="str">
            <v>230</v>
          </cell>
        </row>
        <row r="1662">
          <cell r="A1662">
            <v>2403</v>
          </cell>
          <cell r="B1662" t="str">
            <v>881001800402</v>
          </cell>
          <cell r="C1662" t="str">
            <v>881</v>
          </cell>
          <cell r="D1662" t="str">
            <v>881001</v>
          </cell>
          <cell r="E1662" t="str">
            <v>هزينه هاي كاركنان</v>
          </cell>
          <cell r="F1662" t="str">
            <v>كمك هزينه تحصيلي</v>
          </cell>
          <cell r="G1662" t="str">
            <v>800402</v>
          </cell>
          <cell r="H1662" t="str">
            <v>دفتر تهران</v>
          </cell>
          <cell r="P1662" t="str">
            <v>240</v>
          </cell>
        </row>
        <row r="1663">
          <cell r="A1663">
            <v>2279</v>
          </cell>
          <cell r="B1663" t="str">
            <v>881001800203</v>
          </cell>
          <cell r="C1663" t="str">
            <v>881</v>
          </cell>
          <cell r="D1663" t="str">
            <v>881001</v>
          </cell>
          <cell r="E1663" t="str">
            <v>هزينه هاي كاركنان</v>
          </cell>
          <cell r="F1663" t="str">
            <v>كمك هزينه تحصيلي</v>
          </cell>
          <cell r="G1663" t="str">
            <v>800203</v>
          </cell>
          <cell r="H1663" t="str">
            <v>عمومي کنترل کيفي</v>
          </cell>
          <cell r="P1663" t="str">
            <v>227</v>
          </cell>
        </row>
        <row r="1664">
          <cell r="A1664">
            <v>2279</v>
          </cell>
          <cell r="B1664" t="str">
            <v>881001800206</v>
          </cell>
          <cell r="C1664" t="str">
            <v>881</v>
          </cell>
          <cell r="D1664" t="str">
            <v>881001</v>
          </cell>
          <cell r="E1664" t="str">
            <v>هزينه هاي كاركنان</v>
          </cell>
          <cell r="F1664" t="str">
            <v>كمك هزينه تحصيلي</v>
          </cell>
          <cell r="G1664" t="str">
            <v>800206</v>
          </cell>
          <cell r="H1664" t="str">
            <v>عمومي خط گيج</v>
          </cell>
          <cell r="P1664" t="str">
            <v>227</v>
          </cell>
        </row>
        <row r="1665">
          <cell r="A1665">
            <v>2503</v>
          </cell>
          <cell r="B1665" t="str">
            <v>881001800500</v>
          </cell>
          <cell r="C1665" t="str">
            <v>881</v>
          </cell>
          <cell r="D1665" t="str">
            <v>881001</v>
          </cell>
          <cell r="E1665" t="str">
            <v>هزينه هاي كاركنان</v>
          </cell>
          <cell r="F1665" t="str">
            <v>كمك هزينه تحصيلي</v>
          </cell>
          <cell r="G1665" t="str">
            <v>800500</v>
          </cell>
          <cell r="H1665" t="str">
            <v>فروش</v>
          </cell>
          <cell r="P1665" t="str">
            <v>250</v>
          </cell>
        </row>
        <row r="1666">
          <cell r="A1666">
            <v>2309</v>
          </cell>
          <cell r="B1666" t="str">
            <v>881001800301</v>
          </cell>
          <cell r="C1666" t="str">
            <v>881</v>
          </cell>
          <cell r="D1666" t="str">
            <v>881001</v>
          </cell>
          <cell r="E1666" t="str">
            <v>هزينه هاي كاركنان</v>
          </cell>
          <cell r="F1666" t="str">
            <v>كمك هزينه تحصيلي</v>
          </cell>
          <cell r="G1666" t="str">
            <v>800301</v>
          </cell>
          <cell r="H1666" t="str">
            <v>حراست</v>
          </cell>
          <cell r="P1666" t="str">
            <v>230</v>
          </cell>
        </row>
        <row r="1667">
          <cell r="A1667">
            <v>2279</v>
          </cell>
          <cell r="B1667" t="str">
            <v>881001800101</v>
          </cell>
          <cell r="C1667" t="str">
            <v>881</v>
          </cell>
          <cell r="D1667" t="str">
            <v>881001</v>
          </cell>
          <cell r="E1667" t="str">
            <v>هزينه هاي كاركنان</v>
          </cell>
          <cell r="F1667" t="str">
            <v>كمك هزينه تحصيلي</v>
          </cell>
          <cell r="G1667" t="str">
            <v>800101</v>
          </cell>
          <cell r="H1667" t="str">
            <v>تحقيقات مهندسي</v>
          </cell>
          <cell r="P1667" t="str">
            <v>227</v>
          </cell>
        </row>
        <row r="1668">
          <cell r="A1668">
            <v>2403</v>
          </cell>
          <cell r="B1668" t="str">
            <v>881001800400</v>
          </cell>
          <cell r="C1668" t="str">
            <v>881</v>
          </cell>
          <cell r="D1668" t="str">
            <v>881001</v>
          </cell>
          <cell r="E1668" t="str">
            <v>هزينه هاي كاركنان</v>
          </cell>
          <cell r="F1668" t="str">
            <v>كمك هزينه تحصيلي</v>
          </cell>
          <cell r="G1668" t="str">
            <v>800400</v>
          </cell>
          <cell r="H1668" t="str">
            <v>امور مالي</v>
          </cell>
          <cell r="P1668" t="str">
            <v>240</v>
          </cell>
        </row>
        <row r="1669">
          <cell r="A1669">
            <v>2279</v>
          </cell>
          <cell r="B1669" t="str">
            <v>881001800102</v>
          </cell>
          <cell r="C1669" t="str">
            <v>881</v>
          </cell>
          <cell r="D1669" t="str">
            <v>881001</v>
          </cell>
          <cell r="E1669" t="str">
            <v>هزينه هاي كاركنان</v>
          </cell>
          <cell r="F1669" t="str">
            <v>كمك هزينه تحصيلي</v>
          </cell>
          <cell r="G1669" t="str">
            <v>800102</v>
          </cell>
          <cell r="H1669" t="str">
            <v>عمليات حرارتي و آبکاري</v>
          </cell>
          <cell r="P1669" t="str">
            <v>227</v>
          </cell>
        </row>
        <row r="1670">
          <cell r="A1670">
            <v>2239</v>
          </cell>
          <cell r="B1670" t="str">
            <v>881001800200</v>
          </cell>
          <cell r="C1670" t="str">
            <v>881</v>
          </cell>
          <cell r="D1670" t="str">
            <v>881001</v>
          </cell>
          <cell r="E1670" t="str">
            <v>هزينه هاي كاركنان</v>
          </cell>
          <cell r="F1670" t="str">
            <v>كمك هزينه تحصيلي</v>
          </cell>
          <cell r="G1670" t="str">
            <v>800200</v>
          </cell>
          <cell r="H1670" t="str">
            <v>عمومي مونتاژ</v>
          </cell>
          <cell r="P1670" t="str">
            <v>223</v>
          </cell>
        </row>
        <row r="1671">
          <cell r="A1671">
            <v>2279</v>
          </cell>
          <cell r="B1671" t="str">
            <v>881001800201</v>
          </cell>
          <cell r="C1671" t="str">
            <v>881</v>
          </cell>
          <cell r="D1671" t="str">
            <v>881001</v>
          </cell>
          <cell r="E1671" t="str">
            <v>هزينه هاي كاركنان</v>
          </cell>
          <cell r="F1671" t="str">
            <v>كمك هزينه تحصيلي</v>
          </cell>
          <cell r="G1671" t="str">
            <v>800201</v>
          </cell>
          <cell r="H1671" t="str">
            <v>عمومي تحقيقات و مهندسي</v>
          </cell>
          <cell r="P1671" t="str">
            <v>227</v>
          </cell>
        </row>
        <row r="1672">
          <cell r="A1672">
            <v>2409</v>
          </cell>
          <cell r="B1672" t="str">
            <v>881002800403</v>
          </cell>
          <cell r="C1672" t="str">
            <v>881</v>
          </cell>
          <cell r="D1672" t="str">
            <v>881002</v>
          </cell>
          <cell r="E1672" t="str">
            <v>هزينه هاي كاركنان</v>
          </cell>
          <cell r="F1672" t="str">
            <v>آموزش</v>
          </cell>
          <cell r="G1672" t="str">
            <v>800403</v>
          </cell>
          <cell r="H1672" t="str">
            <v>امو ر اداري</v>
          </cell>
          <cell r="P1672" t="str">
            <v>240</v>
          </cell>
        </row>
        <row r="1673">
          <cell r="A1673">
            <v>2309</v>
          </cell>
          <cell r="B1673" t="str">
            <v>881002800305</v>
          </cell>
          <cell r="C1673" t="str">
            <v>881</v>
          </cell>
          <cell r="D1673" t="str">
            <v>881002</v>
          </cell>
          <cell r="E1673" t="str">
            <v>هزينه هاي كاركنان</v>
          </cell>
          <cell r="F1673" t="str">
            <v>آموزش</v>
          </cell>
          <cell r="G1673" t="str">
            <v>800305</v>
          </cell>
          <cell r="H1673" t="str">
            <v>طرح و توسعه سيستمها</v>
          </cell>
          <cell r="P1673" t="str">
            <v>230</v>
          </cell>
        </row>
        <row r="1674">
          <cell r="A1674">
            <v>2279</v>
          </cell>
          <cell r="B1674" t="str">
            <v>881002800101</v>
          </cell>
          <cell r="C1674" t="str">
            <v>881</v>
          </cell>
          <cell r="D1674" t="str">
            <v>881002</v>
          </cell>
          <cell r="E1674" t="str">
            <v>هزينه هاي كاركنان</v>
          </cell>
          <cell r="F1674" t="str">
            <v>آموزش</v>
          </cell>
          <cell r="G1674" t="str">
            <v>800101</v>
          </cell>
          <cell r="H1674" t="str">
            <v>تحقيقات مهندسي</v>
          </cell>
          <cell r="P1674" t="str">
            <v>227</v>
          </cell>
        </row>
        <row r="1675">
          <cell r="A1675">
            <v>2279</v>
          </cell>
          <cell r="B1675" t="str">
            <v>881002800203</v>
          </cell>
          <cell r="C1675" t="str">
            <v>881</v>
          </cell>
          <cell r="D1675" t="str">
            <v>881002</v>
          </cell>
          <cell r="E1675" t="str">
            <v>هزينه هاي كاركنان</v>
          </cell>
          <cell r="F1675" t="str">
            <v>آموزش</v>
          </cell>
          <cell r="G1675" t="str">
            <v>800203</v>
          </cell>
          <cell r="H1675" t="str">
            <v>عمومي کنترل کيفي</v>
          </cell>
          <cell r="P1675" t="str">
            <v>227</v>
          </cell>
        </row>
        <row r="1676">
          <cell r="A1676">
            <v>2409</v>
          </cell>
          <cell r="B1676" t="str">
            <v>881002800400</v>
          </cell>
          <cell r="C1676" t="str">
            <v>881</v>
          </cell>
          <cell r="D1676" t="str">
            <v>881002</v>
          </cell>
          <cell r="E1676" t="str">
            <v>هزينه هاي كاركنان</v>
          </cell>
          <cell r="F1676" t="str">
            <v>آموزش</v>
          </cell>
          <cell r="G1676" t="str">
            <v>800400</v>
          </cell>
          <cell r="H1676" t="str">
            <v>امور مالي</v>
          </cell>
          <cell r="P1676" t="str">
            <v>240</v>
          </cell>
        </row>
        <row r="1677">
          <cell r="A1677">
            <v>2309</v>
          </cell>
          <cell r="B1677" t="str">
            <v>881002800302</v>
          </cell>
          <cell r="C1677" t="str">
            <v>881</v>
          </cell>
          <cell r="D1677" t="str">
            <v>881002</v>
          </cell>
          <cell r="E1677" t="str">
            <v>هزينه هاي كاركنان</v>
          </cell>
          <cell r="F1677" t="str">
            <v>آموزش</v>
          </cell>
          <cell r="G1677" t="str">
            <v>800302</v>
          </cell>
          <cell r="H1677" t="str">
            <v>خدمات فني</v>
          </cell>
          <cell r="P1677" t="str">
            <v>230</v>
          </cell>
        </row>
        <row r="1678">
          <cell r="A1678">
            <v>2411</v>
          </cell>
          <cell r="B1678" t="str">
            <v>881003800403</v>
          </cell>
          <cell r="C1678" t="str">
            <v>881</v>
          </cell>
          <cell r="D1678" t="str">
            <v>881003</v>
          </cell>
          <cell r="E1678" t="str">
            <v>هزينه هاي كاركنان</v>
          </cell>
          <cell r="F1678" t="str">
            <v>بهداشت و درمان</v>
          </cell>
          <cell r="G1678" t="str">
            <v>800403</v>
          </cell>
          <cell r="H1678" t="str">
            <v>امو ر اداري</v>
          </cell>
          <cell r="P1678" t="str">
            <v>241</v>
          </cell>
        </row>
        <row r="1679">
          <cell r="A1679">
            <v>2279</v>
          </cell>
          <cell r="B1679" t="str">
            <v>881003800103</v>
          </cell>
          <cell r="C1679" t="str">
            <v>881</v>
          </cell>
          <cell r="D1679" t="str">
            <v>881003</v>
          </cell>
          <cell r="E1679" t="str">
            <v>هزينه هاي كاركنان</v>
          </cell>
          <cell r="F1679" t="str">
            <v>بهداشت و درمان</v>
          </cell>
          <cell r="G1679" t="str">
            <v>800103</v>
          </cell>
          <cell r="H1679" t="str">
            <v>مرکز ساخت و توليد</v>
          </cell>
          <cell r="P1679" t="str">
            <v>227</v>
          </cell>
        </row>
        <row r="1680">
          <cell r="A1680">
            <v>2411</v>
          </cell>
          <cell r="B1680" t="str">
            <v>881003800401</v>
          </cell>
          <cell r="C1680" t="str">
            <v>881</v>
          </cell>
          <cell r="D1680" t="str">
            <v>881003</v>
          </cell>
          <cell r="E1680" t="str">
            <v>هزينه هاي كاركنان</v>
          </cell>
          <cell r="F1680" t="str">
            <v>بهداشت و درمان</v>
          </cell>
          <cell r="G1680" t="str">
            <v>800401</v>
          </cell>
          <cell r="H1680" t="str">
            <v>مديريت</v>
          </cell>
          <cell r="P1680" t="str">
            <v>241</v>
          </cell>
        </row>
        <row r="1681">
          <cell r="A1681">
            <v>2279</v>
          </cell>
          <cell r="B1681" t="str">
            <v>881004800103</v>
          </cell>
          <cell r="C1681" t="str">
            <v>881</v>
          </cell>
          <cell r="D1681" t="str">
            <v>881004</v>
          </cell>
          <cell r="E1681" t="str">
            <v>هزينه هاي كاركنان</v>
          </cell>
          <cell r="F1681" t="str">
            <v>پوشاك و لوازم ايمني</v>
          </cell>
          <cell r="G1681" t="str">
            <v>800103</v>
          </cell>
          <cell r="H1681" t="str">
            <v>مرکز ساخت و توليد</v>
          </cell>
          <cell r="P1681" t="str">
            <v>227</v>
          </cell>
        </row>
        <row r="1682">
          <cell r="A1682">
            <v>2411</v>
          </cell>
          <cell r="B1682" t="str">
            <v>881004800401</v>
          </cell>
          <cell r="C1682" t="str">
            <v>881</v>
          </cell>
          <cell r="D1682" t="str">
            <v>881004</v>
          </cell>
          <cell r="E1682" t="str">
            <v>هزينه هاي كاركنان</v>
          </cell>
          <cell r="F1682" t="str">
            <v>پوشاك و لوازم ايمني</v>
          </cell>
          <cell r="G1682" t="str">
            <v>800401</v>
          </cell>
          <cell r="H1682" t="str">
            <v>مديريت</v>
          </cell>
          <cell r="P1682" t="str">
            <v>241</v>
          </cell>
        </row>
        <row r="1683">
          <cell r="A1683">
            <v>2411</v>
          </cell>
          <cell r="B1683" t="str">
            <v>881004800403</v>
          </cell>
          <cell r="C1683" t="str">
            <v>881</v>
          </cell>
          <cell r="D1683" t="str">
            <v>881004</v>
          </cell>
          <cell r="E1683" t="str">
            <v>هزينه هاي كاركنان</v>
          </cell>
          <cell r="F1683" t="str">
            <v>پوشاك و لوازم ايمني</v>
          </cell>
          <cell r="G1683" t="str">
            <v>800403</v>
          </cell>
          <cell r="H1683" t="str">
            <v>امو ر اداري</v>
          </cell>
          <cell r="P1683" t="str">
            <v>241</v>
          </cell>
        </row>
        <row r="1684">
          <cell r="A1684">
            <v>2239</v>
          </cell>
          <cell r="B1684" t="str">
            <v>881004800100</v>
          </cell>
          <cell r="C1684" t="str">
            <v>881</v>
          </cell>
          <cell r="D1684" t="str">
            <v>881004</v>
          </cell>
          <cell r="E1684" t="str">
            <v>هزينه هاي كاركنان</v>
          </cell>
          <cell r="F1684" t="str">
            <v>پوشاك و لوازم ايمني</v>
          </cell>
          <cell r="G1684" t="str">
            <v>800100</v>
          </cell>
          <cell r="H1684" t="str">
            <v>مونتاژ</v>
          </cell>
          <cell r="P1684" t="str">
            <v>223</v>
          </cell>
        </row>
        <row r="1685">
          <cell r="A1685">
            <v>2330</v>
          </cell>
          <cell r="B1685" t="str">
            <v>881004800301</v>
          </cell>
          <cell r="C1685" t="str">
            <v>881</v>
          </cell>
          <cell r="D1685" t="str">
            <v>881004</v>
          </cell>
          <cell r="E1685" t="str">
            <v>هزينه هاي كاركنان</v>
          </cell>
          <cell r="F1685" t="str">
            <v>پوشاك و لوازم ايمني</v>
          </cell>
          <cell r="G1685" t="str">
            <v>800301</v>
          </cell>
          <cell r="H1685" t="str">
            <v>حراست</v>
          </cell>
          <cell r="P1685" t="str">
            <v>233</v>
          </cell>
        </row>
        <row r="1686">
          <cell r="A1686">
            <v>2411</v>
          </cell>
          <cell r="B1686" t="str">
            <v>881004800400</v>
          </cell>
          <cell r="C1686" t="str">
            <v>881</v>
          </cell>
          <cell r="D1686" t="str">
            <v>881004</v>
          </cell>
          <cell r="E1686" t="str">
            <v>هزينه هاي كاركنان</v>
          </cell>
          <cell r="F1686" t="str">
            <v>پوشاك و لوازم ايمني</v>
          </cell>
          <cell r="G1686" t="str">
            <v>800400</v>
          </cell>
          <cell r="H1686" t="str">
            <v>امور مالي</v>
          </cell>
          <cell r="P1686" t="str">
            <v>241</v>
          </cell>
        </row>
        <row r="1687">
          <cell r="A1687">
            <v>2279</v>
          </cell>
          <cell r="B1687" t="str">
            <v>881004800202</v>
          </cell>
          <cell r="C1687" t="str">
            <v>881</v>
          </cell>
          <cell r="D1687" t="str">
            <v>881004</v>
          </cell>
          <cell r="E1687" t="str">
            <v>هزينه هاي كاركنان</v>
          </cell>
          <cell r="F1687" t="str">
            <v>پوشاك و لوازم ايمني</v>
          </cell>
          <cell r="G1687" t="str">
            <v>800202</v>
          </cell>
          <cell r="H1687" t="str">
            <v>عمومي ساخت و توليد</v>
          </cell>
          <cell r="P1687" t="str">
            <v>227</v>
          </cell>
        </row>
        <row r="1688">
          <cell r="A1688">
            <v>2411</v>
          </cell>
          <cell r="B1688" t="str">
            <v>881004800402</v>
          </cell>
          <cell r="C1688" t="str">
            <v>881</v>
          </cell>
          <cell r="D1688" t="str">
            <v>881004</v>
          </cell>
          <cell r="E1688" t="str">
            <v>هزينه هاي كاركنان</v>
          </cell>
          <cell r="F1688" t="str">
            <v>پوشاك و لوازم ايمني</v>
          </cell>
          <cell r="G1688" t="str">
            <v>800402</v>
          </cell>
          <cell r="H1688" t="str">
            <v>دفتر تهران</v>
          </cell>
          <cell r="P1688" t="str">
            <v>241</v>
          </cell>
        </row>
        <row r="1689">
          <cell r="A1689">
            <v>2330</v>
          </cell>
          <cell r="B1689" t="str">
            <v>881004800303</v>
          </cell>
          <cell r="C1689" t="str">
            <v>881</v>
          </cell>
          <cell r="D1689" t="str">
            <v>881004</v>
          </cell>
          <cell r="E1689" t="str">
            <v>هزينه هاي كاركنان</v>
          </cell>
          <cell r="F1689" t="str">
            <v>پوشاك و لوازم ايمني</v>
          </cell>
          <cell r="G1689" t="str">
            <v>800303</v>
          </cell>
          <cell r="H1689" t="str">
            <v>برنامه ريزي</v>
          </cell>
          <cell r="P1689" t="str">
            <v>233</v>
          </cell>
        </row>
        <row r="1690">
          <cell r="A1690">
            <v>2529</v>
          </cell>
          <cell r="B1690" t="str">
            <v>881004800500</v>
          </cell>
          <cell r="C1690" t="str">
            <v>881</v>
          </cell>
          <cell r="D1690" t="str">
            <v>881004</v>
          </cell>
          <cell r="E1690" t="str">
            <v>هزينه هاي كاركنان</v>
          </cell>
          <cell r="F1690" t="str">
            <v>پوشاك و لوازم ايمني</v>
          </cell>
          <cell r="G1690" t="str">
            <v>800500</v>
          </cell>
          <cell r="H1690" t="str">
            <v>فروش</v>
          </cell>
          <cell r="P1690" t="str">
            <v>252</v>
          </cell>
        </row>
        <row r="1691">
          <cell r="A1691">
            <v>2330</v>
          </cell>
          <cell r="B1691" t="str">
            <v>881004800302</v>
          </cell>
          <cell r="C1691" t="str">
            <v>881</v>
          </cell>
          <cell r="D1691" t="str">
            <v>881004</v>
          </cell>
          <cell r="E1691" t="str">
            <v>هزينه هاي كاركنان</v>
          </cell>
          <cell r="F1691" t="str">
            <v>پوشاك و لوازم ايمني</v>
          </cell>
          <cell r="G1691" t="str">
            <v>800302</v>
          </cell>
          <cell r="H1691" t="str">
            <v>خدمات فني</v>
          </cell>
          <cell r="P1691" t="str">
            <v>233</v>
          </cell>
        </row>
        <row r="1692">
          <cell r="A1692">
            <v>2279</v>
          </cell>
          <cell r="B1692" t="str">
            <v>881004800107</v>
          </cell>
          <cell r="C1692" t="str">
            <v>881</v>
          </cell>
          <cell r="D1692" t="str">
            <v>881004</v>
          </cell>
          <cell r="E1692" t="str">
            <v>هزينه هاي كاركنان</v>
          </cell>
          <cell r="F1692" t="str">
            <v>پوشاك و لوازم ايمني</v>
          </cell>
          <cell r="G1692" t="str">
            <v>800107</v>
          </cell>
          <cell r="H1692" t="str">
            <v>خط گيج</v>
          </cell>
          <cell r="P1692" t="str">
            <v>227</v>
          </cell>
        </row>
        <row r="1693">
          <cell r="A1693">
            <v>2279</v>
          </cell>
          <cell r="B1693" t="str">
            <v>881004800201</v>
          </cell>
          <cell r="C1693" t="str">
            <v>881</v>
          </cell>
          <cell r="D1693" t="str">
            <v>881004</v>
          </cell>
          <cell r="E1693" t="str">
            <v>هزينه هاي كاركنان</v>
          </cell>
          <cell r="F1693" t="str">
            <v>پوشاك و لوازم ايمني</v>
          </cell>
          <cell r="G1693" t="str">
            <v>800201</v>
          </cell>
          <cell r="H1693" t="str">
            <v>عمومي تحقيقات و مهندسي</v>
          </cell>
          <cell r="P1693" t="str">
            <v>227</v>
          </cell>
        </row>
        <row r="1694">
          <cell r="A1694">
            <v>2279</v>
          </cell>
          <cell r="B1694" t="str">
            <v>881004800104</v>
          </cell>
          <cell r="C1694" t="str">
            <v>881</v>
          </cell>
          <cell r="D1694" t="str">
            <v>881004</v>
          </cell>
          <cell r="E1694" t="str">
            <v>هزينه هاي كاركنان</v>
          </cell>
          <cell r="F1694" t="str">
            <v>پوشاك و لوازم ايمني</v>
          </cell>
          <cell r="G1694" t="str">
            <v>800104</v>
          </cell>
          <cell r="H1694" t="str">
            <v>کنترل کيفي</v>
          </cell>
          <cell r="P1694" t="str">
            <v>227</v>
          </cell>
        </row>
        <row r="1695">
          <cell r="A1695">
            <v>2330</v>
          </cell>
          <cell r="B1695" t="str">
            <v>881004800304</v>
          </cell>
          <cell r="C1695" t="str">
            <v>881</v>
          </cell>
          <cell r="D1695" t="str">
            <v>881004</v>
          </cell>
          <cell r="E1695" t="str">
            <v>هزينه هاي كاركنان</v>
          </cell>
          <cell r="F1695" t="str">
            <v>پوشاك و لوازم ايمني</v>
          </cell>
          <cell r="G1695" t="str">
            <v>800304</v>
          </cell>
          <cell r="H1695" t="str">
            <v>تدارکات و تامين قطعات</v>
          </cell>
          <cell r="P1695" t="str">
            <v>233</v>
          </cell>
        </row>
        <row r="1696">
          <cell r="A1696">
            <v>2279</v>
          </cell>
          <cell r="B1696" t="str">
            <v>881004800101</v>
          </cell>
          <cell r="C1696" t="str">
            <v>881</v>
          </cell>
          <cell r="D1696" t="str">
            <v>881004</v>
          </cell>
          <cell r="E1696" t="str">
            <v>هزينه هاي كاركنان</v>
          </cell>
          <cell r="F1696" t="str">
            <v>پوشاك و لوازم ايمني</v>
          </cell>
          <cell r="G1696" t="str">
            <v>800101</v>
          </cell>
          <cell r="H1696" t="str">
            <v>تحقيقات مهندسي</v>
          </cell>
          <cell r="P1696" t="str">
            <v>227</v>
          </cell>
        </row>
        <row r="1697">
          <cell r="A1697">
            <v>2279</v>
          </cell>
          <cell r="B1697" t="str">
            <v>881004800105</v>
          </cell>
          <cell r="C1697" t="str">
            <v>881</v>
          </cell>
          <cell r="D1697" t="str">
            <v>881004</v>
          </cell>
          <cell r="E1697" t="str">
            <v>هزينه هاي كاركنان</v>
          </cell>
          <cell r="F1697" t="str">
            <v>پوشاك و لوازم ايمني</v>
          </cell>
          <cell r="G1697" t="str">
            <v>800105</v>
          </cell>
          <cell r="H1697" t="str">
            <v>مترولوژي</v>
          </cell>
          <cell r="P1697" t="str">
            <v>227</v>
          </cell>
        </row>
        <row r="1698">
          <cell r="A1698">
            <v>2311</v>
          </cell>
          <cell r="B1698" t="str">
            <v>881004800305</v>
          </cell>
          <cell r="C1698" t="str">
            <v>881</v>
          </cell>
          <cell r="D1698" t="str">
            <v>881004</v>
          </cell>
          <cell r="E1698" t="str">
            <v>هزينه هاي كاركنان</v>
          </cell>
          <cell r="F1698" t="str">
            <v>پوشاك و لوازم ايمني</v>
          </cell>
          <cell r="G1698" t="str">
            <v>800305</v>
          </cell>
          <cell r="H1698" t="str">
            <v>طرح و توسعه سيستمها</v>
          </cell>
          <cell r="P1698" t="str">
            <v>231</v>
          </cell>
        </row>
        <row r="1699">
          <cell r="A1699">
            <v>2279</v>
          </cell>
          <cell r="B1699" t="str">
            <v>881004800102</v>
          </cell>
          <cell r="C1699" t="str">
            <v>881</v>
          </cell>
          <cell r="D1699" t="str">
            <v>881004</v>
          </cell>
          <cell r="E1699" t="str">
            <v>هزينه هاي كاركنان</v>
          </cell>
          <cell r="F1699" t="str">
            <v>پوشاك و لوازم ايمني</v>
          </cell>
          <cell r="G1699" t="str">
            <v>800102</v>
          </cell>
          <cell r="H1699" t="str">
            <v>عمليات حرارتي و آبکاري</v>
          </cell>
          <cell r="P1699" t="str">
            <v>227</v>
          </cell>
        </row>
        <row r="1700">
          <cell r="A1700">
            <v>2279</v>
          </cell>
          <cell r="B1700" t="str">
            <v>881004800106</v>
          </cell>
          <cell r="C1700" t="str">
            <v>881</v>
          </cell>
          <cell r="D1700" t="str">
            <v>881004</v>
          </cell>
          <cell r="E1700" t="str">
            <v>هزينه هاي كاركنان</v>
          </cell>
          <cell r="F1700" t="str">
            <v>پوشاك و لوازم ايمني</v>
          </cell>
          <cell r="G1700" t="str">
            <v>800106</v>
          </cell>
          <cell r="H1700" t="str">
            <v>تست مواد وشيمي</v>
          </cell>
          <cell r="P1700" t="str">
            <v>227</v>
          </cell>
        </row>
        <row r="1701">
          <cell r="A1701">
            <v>2239</v>
          </cell>
          <cell r="B1701" t="str">
            <v>881004800200</v>
          </cell>
          <cell r="C1701" t="str">
            <v>881</v>
          </cell>
          <cell r="D1701" t="str">
            <v>881004</v>
          </cell>
          <cell r="E1701" t="str">
            <v>هزينه هاي كاركنان</v>
          </cell>
          <cell r="F1701" t="str">
            <v>پوشاك و لوازم ايمني</v>
          </cell>
          <cell r="G1701" t="str">
            <v>800200</v>
          </cell>
          <cell r="H1701" t="str">
            <v>عمومي مونتاژ</v>
          </cell>
          <cell r="P1701" t="str">
            <v>223</v>
          </cell>
        </row>
        <row r="1702">
          <cell r="A1702">
            <v>2279</v>
          </cell>
          <cell r="B1702" t="str">
            <v>881004800203</v>
          </cell>
          <cell r="C1702" t="str">
            <v>881</v>
          </cell>
          <cell r="D1702" t="str">
            <v>881004</v>
          </cell>
          <cell r="E1702" t="str">
            <v>هزينه هاي كاركنان</v>
          </cell>
          <cell r="F1702" t="str">
            <v>پوشاك و لوازم ايمني</v>
          </cell>
          <cell r="G1702" t="str">
            <v>800203</v>
          </cell>
          <cell r="H1702" t="str">
            <v>عمومي کنترل کيفي</v>
          </cell>
          <cell r="P1702" t="str">
            <v>227</v>
          </cell>
        </row>
        <row r="1703">
          <cell r="A1703">
            <v>2279</v>
          </cell>
          <cell r="B1703" t="str">
            <v>881004800206</v>
          </cell>
          <cell r="C1703" t="str">
            <v>881</v>
          </cell>
          <cell r="D1703" t="str">
            <v>881004</v>
          </cell>
          <cell r="E1703" t="str">
            <v>هزينه هاي كاركنان</v>
          </cell>
          <cell r="F1703" t="str">
            <v>پوشاك و لوازم ايمني</v>
          </cell>
          <cell r="G1703" t="str">
            <v>800206</v>
          </cell>
          <cell r="H1703" t="str">
            <v>عمومي خط گيج</v>
          </cell>
          <cell r="P1703" t="str">
            <v>227</v>
          </cell>
        </row>
        <row r="1704">
          <cell r="A1704">
            <v>2411</v>
          </cell>
          <cell r="B1704" t="str">
            <v>881006800403</v>
          </cell>
          <cell r="C1704" t="str">
            <v>881</v>
          </cell>
          <cell r="D1704" t="str">
            <v>881006</v>
          </cell>
          <cell r="E1704" t="str">
            <v>هزينه هاي كاركنان</v>
          </cell>
          <cell r="F1704" t="str">
            <v>ورزش</v>
          </cell>
          <cell r="G1704" t="str">
            <v>800403</v>
          </cell>
          <cell r="H1704" t="str">
            <v>امو ر اداري</v>
          </cell>
          <cell r="P1704" t="str">
            <v>241</v>
          </cell>
        </row>
        <row r="1705">
          <cell r="A1705">
            <v>2279</v>
          </cell>
          <cell r="B1705" t="str">
            <v>881006800103</v>
          </cell>
          <cell r="C1705" t="str">
            <v>881</v>
          </cell>
          <cell r="D1705" t="str">
            <v>881006</v>
          </cell>
          <cell r="E1705" t="str">
            <v>هزينه هاي كاركنان</v>
          </cell>
          <cell r="F1705" t="str">
            <v>ورزش</v>
          </cell>
          <cell r="G1705" t="str">
            <v>800103</v>
          </cell>
          <cell r="H1705" t="str">
            <v>مرکز ساخت و توليد</v>
          </cell>
          <cell r="P1705" t="str">
            <v>227</v>
          </cell>
        </row>
        <row r="1706">
          <cell r="A1706">
            <v>2411</v>
          </cell>
          <cell r="B1706" t="str">
            <v>881006800401</v>
          </cell>
          <cell r="C1706" t="str">
            <v>881</v>
          </cell>
          <cell r="D1706" t="str">
            <v>881006</v>
          </cell>
          <cell r="E1706" t="str">
            <v>هزينه هاي كاركنان</v>
          </cell>
          <cell r="F1706" t="str">
            <v>ورزش</v>
          </cell>
          <cell r="G1706" t="str">
            <v>800401</v>
          </cell>
          <cell r="H1706" t="str">
            <v>مديريت</v>
          </cell>
          <cell r="P1706" t="str">
            <v>241</v>
          </cell>
        </row>
        <row r="1707">
          <cell r="A1707">
            <v>2239</v>
          </cell>
          <cell r="B1707" t="str">
            <v>881006800100</v>
          </cell>
          <cell r="C1707" t="str">
            <v>881</v>
          </cell>
          <cell r="D1707" t="str">
            <v>881006</v>
          </cell>
          <cell r="E1707" t="str">
            <v>هزينه هاي كاركنان</v>
          </cell>
          <cell r="F1707" t="str">
            <v>ورزش</v>
          </cell>
          <cell r="G1707" t="str">
            <v>800100</v>
          </cell>
          <cell r="H1707" t="str">
            <v>مونتاژ</v>
          </cell>
          <cell r="P1707" t="str">
            <v>223</v>
          </cell>
        </row>
        <row r="1708">
          <cell r="A1708">
            <v>2330</v>
          </cell>
          <cell r="B1708" t="str">
            <v>881006800303</v>
          </cell>
          <cell r="C1708" t="str">
            <v>881</v>
          </cell>
          <cell r="D1708" t="str">
            <v>881006</v>
          </cell>
          <cell r="E1708" t="str">
            <v>هزينه هاي كاركنان</v>
          </cell>
          <cell r="F1708" t="str">
            <v>ورزش</v>
          </cell>
          <cell r="G1708" t="str">
            <v>800303</v>
          </cell>
          <cell r="H1708" t="str">
            <v>برنامه ريزي</v>
          </cell>
          <cell r="P1708" t="str">
            <v>233</v>
          </cell>
        </row>
        <row r="1709">
          <cell r="A1709">
            <v>2279</v>
          </cell>
          <cell r="B1709" t="str">
            <v>881006800104</v>
          </cell>
          <cell r="C1709" t="str">
            <v>881</v>
          </cell>
          <cell r="D1709" t="str">
            <v>881006</v>
          </cell>
          <cell r="E1709" t="str">
            <v>هزينه هاي كاركنان</v>
          </cell>
          <cell r="F1709" t="str">
            <v>ورزش</v>
          </cell>
          <cell r="G1709" t="str">
            <v>800104</v>
          </cell>
          <cell r="H1709" t="str">
            <v>کنترل کيفي</v>
          </cell>
          <cell r="P1709" t="str">
            <v>227</v>
          </cell>
        </row>
        <row r="1710">
          <cell r="A1710">
            <v>2330</v>
          </cell>
          <cell r="B1710" t="str">
            <v>881006800302</v>
          </cell>
          <cell r="C1710" t="str">
            <v>881</v>
          </cell>
          <cell r="D1710" t="str">
            <v>881006</v>
          </cell>
          <cell r="E1710" t="str">
            <v>هزينه هاي كاركنان</v>
          </cell>
          <cell r="F1710" t="str">
            <v>ورزش</v>
          </cell>
          <cell r="G1710" t="str">
            <v>800302</v>
          </cell>
          <cell r="H1710" t="str">
            <v>خدمات فني</v>
          </cell>
          <cell r="P1710" t="str">
            <v>233</v>
          </cell>
        </row>
        <row r="1711">
          <cell r="A1711">
            <v>2279</v>
          </cell>
          <cell r="B1711" t="str">
            <v>881006800202</v>
          </cell>
          <cell r="C1711" t="str">
            <v>881</v>
          </cell>
          <cell r="D1711" t="str">
            <v>881006</v>
          </cell>
          <cell r="E1711" t="str">
            <v>هزينه هاي كاركنان</v>
          </cell>
          <cell r="F1711" t="str">
            <v>ورزش</v>
          </cell>
          <cell r="G1711" t="str">
            <v>800202</v>
          </cell>
          <cell r="H1711" t="str">
            <v>عمومي ساخت و توليد</v>
          </cell>
          <cell r="P1711" t="str">
            <v>227</v>
          </cell>
        </row>
        <row r="1712">
          <cell r="A1712">
            <v>2279</v>
          </cell>
          <cell r="B1712" t="str">
            <v>881006800107</v>
          </cell>
          <cell r="C1712" t="str">
            <v>881</v>
          </cell>
          <cell r="D1712" t="str">
            <v>881006</v>
          </cell>
          <cell r="E1712" t="str">
            <v>هزينه هاي كاركنان</v>
          </cell>
          <cell r="F1712" t="str">
            <v>ورزش</v>
          </cell>
          <cell r="G1712" t="str">
            <v>800107</v>
          </cell>
          <cell r="H1712" t="str">
            <v>خط گيج</v>
          </cell>
          <cell r="P1712" t="str">
            <v>227</v>
          </cell>
        </row>
        <row r="1713">
          <cell r="A1713">
            <v>2330</v>
          </cell>
          <cell r="B1713" t="str">
            <v>881006800301</v>
          </cell>
          <cell r="C1713" t="str">
            <v>881</v>
          </cell>
          <cell r="D1713" t="str">
            <v>881006</v>
          </cell>
          <cell r="E1713" t="str">
            <v>هزينه هاي كاركنان</v>
          </cell>
          <cell r="F1713" t="str">
            <v>ورزش</v>
          </cell>
          <cell r="G1713" t="str">
            <v>800301</v>
          </cell>
          <cell r="H1713" t="str">
            <v>حراست</v>
          </cell>
          <cell r="P1713" t="str">
            <v>233</v>
          </cell>
        </row>
        <row r="1714">
          <cell r="A1714">
            <v>2279</v>
          </cell>
          <cell r="B1714" t="str">
            <v>881006800101</v>
          </cell>
          <cell r="C1714" t="str">
            <v>881</v>
          </cell>
          <cell r="D1714" t="str">
            <v>881006</v>
          </cell>
          <cell r="E1714" t="str">
            <v>هزينه هاي كاركنان</v>
          </cell>
          <cell r="F1714" t="str">
            <v>ورزش</v>
          </cell>
          <cell r="G1714" t="str">
            <v>800101</v>
          </cell>
          <cell r="H1714" t="str">
            <v>تحقيقات مهندسي</v>
          </cell>
          <cell r="P1714" t="str">
            <v>227</v>
          </cell>
        </row>
        <row r="1715">
          <cell r="A1715">
            <v>2279</v>
          </cell>
          <cell r="B1715" t="str">
            <v>881006800105</v>
          </cell>
          <cell r="C1715" t="str">
            <v>881</v>
          </cell>
          <cell r="D1715" t="str">
            <v>881006</v>
          </cell>
          <cell r="E1715" t="str">
            <v>هزينه هاي كاركنان</v>
          </cell>
          <cell r="F1715" t="str">
            <v>ورزش</v>
          </cell>
          <cell r="G1715" t="str">
            <v>800105</v>
          </cell>
          <cell r="H1715" t="str">
            <v>مترولوژي</v>
          </cell>
          <cell r="P1715" t="str">
            <v>227</v>
          </cell>
        </row>
        <row r="1716">
          <cell r="A1716">
            <v>2411</v>
          </cell>
          <cell r="B1716" t="str">
            <v>881006800400</v>
          </cell>
          <cell r="C1716" t="str">
            <v>881</v>
          </cell>
          <cell r="D1716" t="str">
            <v>881006</v>
          </cell>
          <cell r="E1716" t="str">
            <v>هزينه هاي كاركنان</v>
          </cell>
          <cell r="F1716" t="str">
            <v>ورزش</v>
          </cell>
          <cell r="G1716" t="str">
            <v>800400</v>
          </cell>
          <cell r="H1716" t="str">
            <v>امور مالي</v>
          </cell>
          <cell r="P1716" t="str">
            <v>241</v>
          </cell>
        </row>
        <row r="1717">
          <cell r="A1717">
            <v>2330</v>
          </cell>
          <cell r="B1717" t="str">
            <v>881006800304</v>
          </cell>
          <cell r="C1717" t="str">
            <v>881</v>
          </cell>
          <cell r="D1717" t="str">
            <v>881006</v>
          </cell>
          <cell r="E1717" t="str">
            <v>هزينه هاي كاركنان</v>
          </cell>
          <cell r="F1717" t="str">
            <v>ورزش</v>
          </cell>
          <cell r="G1717" t="str">
            <v>800304</v>
          </cell>
          <cell r="H1717" t="str">
            <v>تدارکات و تامين قطعات</v>
          </cell>
          <cell r="P1717" t="str">
            <v>233</v>
          </cell>
        </row>
        <row r="1718">
          <cell r="A1718">
            <v>2239</v>
          </cell>
          <cell r="B1718" t="str">
            <v>881006800200</v>
          </cell>
          <cell r="C1718" t="str">
            <v>881</v>
          </cell>
          <cell r="D1718" t="str">
            <v>881006</v>
          </cell>
          <cell r="E1718" t="str">
            <v>هزينه هاي كاركنان</v>
          </cell>
          <cell r="F1718" t="str">
            <v>ورزش</v>
          </cell>
          <cell r="G1718" t="str">
            <v>800200</v>
          </cell>
          <cell r="H1718" t="str">
            <v>عمومي مونتاژ</v>
          </cell>
          <cell r="P1718" t="str">
            <v>223</v>
          </cell>
        </row>
        <row r="1719">
          <cell r="A1719">
            <v>2279</v>
          </cell>
          <cell r="B1719" t="str">
            <v>881006800203</v>
          </cell>
          <cell r="C1719" t="str">
            <v>881</v>
          </cell>
          <cell r="D1719" t="str">
            <v>881006</v>
          </cell>
          <cell r="E1719" t="str">
            <v>هزينه هاي كاركنان</v>
          </cell>
          <cell r="F1719" t="str">
            <v>ورزش</v>
          </cell>
          <cell r="G1719" t="str">
            <v>800203</v>
          </cell>
          <cell r="H1719" t="str">
            <v>عمومي کنترل کيفي</v>
          </cell>
          <cell r="P1719" t="str">
            <v>227</v>
          </cell>
        </row>
        <row r="1720">
          <cell r="A1720">
            <v>2279</v>
          </cell>
          <cell r="B1720" t="str">
            <v>881006800206</v>
          </cell>
          <cell r="C1720" t="str">
            <v>881</v>
          </cell>
          <cell r="D1720" t="str">
            <v>881006</v>
          </cell>
          <cell r="E1720" t="str">
            <v>هزينه هاي كاركنان</v>
          </cell>
          <cell r="F1720" t="str">
            <v>ورزش</v>
          </cell>
          <cell r="G1720" t="str">
            <v>800206</v>
          </cell>
          <cell r="H1720" t="str">
            <v>عمومي خط گيج</v>
          </cell>
          <cell r="P1720" t="str">
            <v>227</v>
          </cell>
        </row>
        <row r="1721">
          <cell r="A1721">
            <v>2529</v>
          </cell>
          <cell r="B1721" t="str">
            <v>881006800500</v>
          </cell>
          <cell r="C1721" t="str">
            <v>881</v>
          </cell>
          <cell r="D1721" t="str">
            <v>881006</v>
          </cell>
          <cell r="E1721" t="str">
            <v>هزينه هاي كاركنان</v>
          </cell>
          <cell r="F1721" t="str">
            <v>ورزش</v>
          </cell>
          <cell r="G1721" t="str">
            <v>800500</v>
          </cell>
          <cell r="H1721" t="str">
            <v>فروش</v>
          </cell>
          <cell r="P1721" t="str">
            <v>252</v>
          </cell>
        </row>
        <row r="1722">
          <cell r="A1722">
            <v>2279</v>
          </cell>
          <cell r="B1722" t="str">
            <v>881006800102</v>
          </cell>
          <cell r="C1722" t="str">
            <v>881</v>
          </cell>
          <cell r="D1722" t="str">
            <v>881006</v>
          </cell>
          <cell r="E1722" t="str">
            <v>هزينه هاي كاركنان</v>
          </cell>
          <cell r="F1722" t="str">
            <v>ورزش</v>
          </cell>
          <cell r="G1722" t="str">
            <v>800102</v>
          </cell>
          <cell r="H1722" t="str">
            <v>عمليات حرارتي و آبکاري</v>
          </cell>
          <cell r="P1722" t="str">
            <v>227</v>
          </cell>
        </row>
        <row r="1723">
          <cell r="A1723">
            <v>2279</v>
          </cell>
          <cell r="B1723" t="str">
            <v>881006800106</v>
          </cell>
          <cell r="C1723" t="str">
            <v>881</v>
          </cell>
          <cell r="D1723" t="str">
            <v>881006</v>
          </cell>
          <cell r="E1723" t="str">
            <v>هزينه هاي كاركنان</v>
          </cell>
          <cell r="F1723" t="str">
            <v>ورزش</v>
          </cell>
          <cell r="G1723" t="str">
            <v>800106</v>
          </cell>
          <cell r="H1723" t="str">
            <v>تست مواد وشيمي</v>
          </cell>
          <cell r="P1723" t="str">
            <v>227</v>
          </cell>
        </row>
        <row r="1724">
          <cell r="A1724">
            <v>2279</v>
          </cell>
          <cell r="B1724" t="str">
            <v>881006800201</v>
          </cell>
          <cell r="C1724" t="str">
            <v>881</v>
          </cell>
          <cell r="D1724" t="str">
            <v>881006</v>
          </cell>
          <cell r="E1724" t="str">
            <v>هزينه هاي كاركنان</v>
          </cell>
          <cell r="F1724" t="str">
            <v>ورزش</v>
          </cell>
          <cell r="G1724" t="str">
            <v>800201</v>
          </cell>
          <cell r="H1724" t="str">
            <v>عمومي تحقيقات و مهندسي</v>
          </cell>
          <cell r="P1724" t="str">
            <v>227</v>
          </cell>
        </row>
        <row r="1725">
          <cell r="A1725">
            <v>2330</v>
          </cell>
          <cell r="B1725" t="str">
            <v>881007800303</v>
          </cell>
          <cell r="C1725" t="str">
            <v>881</v>
          </cell>
          <cell r="D1725" t="str">
            <v>881007</v>
          </cell>
          <cell r="E1725" t="str">
            <v>هزينه هاي كاركنان</v>
          </cell>
          <cell r="F1725" t="str">
            <v>كمك هزينه ازدواج،تولد نوزاد و فوت اقوام</v>
          </cell>
          <cell r="G1725" t="str">
            <v>800303</v>
          </cell>
          <cell r="H1725" t="str">
            <v>برنامه ريزي</v>
          </cell>
          <cell r="P1725" t="str">
            <v>233</v>
          </cell>
        </row>
        <row r="1726">
          <cell r="A1726">
            <v>2279</v>
          </cell>
          <cell r="B1726" t="str">
            <v>881007800103</v>
          </cell>
          <cell r="C1726" t="str">
            <v>881</v>
          </cell>
          <cell r="D1726" t="str">
            <v>881007</v>
          </cell>
          <cell r="E1726" t="str">
            <v>هزينه هاي كاركنان</v>
          </cell>
          <cell r="F1726" t="str">
            <v>كمك هزينه ازدواج،تولد نوزاد و فوت اقوام</v>
          </cell>
          <cell r="G1726" t="str">
            <v>800103</v>
          </cell>
          <cell r="H1726" t="str">
            <v>مرکز ساخت و توليد</v>
          </cell>
          <cell r="P1726" t="str">
            <v>227</v>
          </cell>
        </row>
        <row r="1727">
          <cell r="A1727">
            <v>2330</v>
          </cell>
          <cell r="B1727" t="str">
            <v>881007800304</v>
          </cell>
          <cell r="C1727" t="str">
            <v>881</v>
          </cell>
          <cell r="D1727" t="str">
            <v>881007</v>
          </cell>
          <cell r="E1727" t="str">
            <v>هزينه هاي كاركنان</v>
          </cell>
          <cell r="F1727" t="str">
            <v>كمك هزينه ازدواج،تولد نوزاد و فوت اقوام</v>
          </cell>
          <cell r="G1727" t="str">
            <v>800304</v>
          </cell>
          <cell r="H1727" t="str">
            <v>تدارکات و تامين قطعات</v>
          </cell>
          <cell r="P1727" t="str">
            <v>233</v>
          </cell>
        </row>
        <row r="1728">
          <cell r="A1728">
            <v>2403</v>
          </cell>
          <cell r="B1728" t="str">
            <v>881007800400</v>
          </cell>
          <cell r="C1728" t="str">
            <v>881</v>
          </cell>
          <cell r="D1728" t="str">
            <v>881007</v>
          </cell>
          <cell r="E1728" t="str">
            <v>هزينه هاي كاركنان</v>
          </cell>
          <cell r="F1728" t="str">
            <v>كمك هزينه ازدواج،تولد نوزاد و فوت اقوام</v>
          </cell>
          <cell r="G1728" t="str">
            <v>800400</v>
          </cell>
          <cell r="H1728" t="str">
            <v>امور مالي</v>
          </cell>
          <cell r="P1728" t="str">
            <v>240</v>
          </cell>
        </row>
        <row r="1729">
          <cell r="A1729">
            <v>2239</v>
          </cell>
          <cell r="B1729" t="str">
            <v>881007800100</v>
          </cell>
          <cell r="C1729" t="str">
            <v>881</v>
          </cell>
          <cell r="D1729" t="str">
            <v>881007</v>
          </cell>
          <cell r="E1729" t="str">
            <v>هزينه هاي كاركنان</v>
          </cell>
          <cell r="F1729" t="str">
            <v>كمك هزينه ازدواج،تولد نوزاد و فوت اقوام</v>
          </cell>
          <cell r="G1729" t="str">
            <v>800100</v>
          </cell>
          <cell r="H1729" t="str">
            <v>مونتاژ</v>
          </cell>
          <cell r="P1729" t="str">
            <v>223</v>
          </cell>
        </row>
        <row r="1730">
          <cell r="A1730">
            <v>2403</v>
          </cell>
          <cell r="B1730" t="str">
            <v>881007800403</v>
          </cell>
          <cell r="C1730" t="str">
            <v>881</v>
          </cell>
          <cell r="D1730" t="str">
            <v>881007</v>
          </cell>
          <cell r="E1730" t="str">
            <v>هزينه هاي كاركنان</v>
          </cell>
          <cell r="F1730" t="str">
            <v>كمك هزينه ازدواج،تولد نوزاد و فوت اقوام</v>
          </cell>
          <cell r="G1730" t="str">
            <v>800403</v>
          </cell>
          <cell r="H1730" t="str">
            <v>امو ر اداري</v>
          </cell>
          <cell r="P1730" t="str">
            <v>240</v>
          </cell>
        </row>
        <row r="1731">
          <cell r="A1731">
            <v>2279</v>
          </cell>
          <cell r="B1731" t="str">
            <v>881007800104</v>
          </cell>
          <cell r="C1731" t="str">
            <v>881</v>
          </cell>
          <cell r="D1731" t="str">
            <v>881007</v>
          </cell>
          <cell r="E1731" t="str">
            <v>هزينه هاي كاركنان</v>
          </cell>
          <cell r="F1731" t="str">
            <v>كمك هزينه ازدواج،تولد نوزاد و فوت اقوام</v>
          </cell>
          <cell r="G1731" t="str">
            <v>800104</v>
          </cell>
          <cell r="H1731" t="str">
            <v>کنترل کيفي</v>
          </cell>
          <cell r="P1731" t="str">
            <v>227</v>
          </cell>
        </row>
        <row r="1732">
          <cell r="A1732">
            <v>2279</v>
          </cell>
          <cell r="B1732" t="str">
            <v>881007800101</v>
          </cell>
          <cell r="C1732" t="str">
            <v>881</v>
          </cell>
          <cell r="D1732" t="str">
            <v>881007</v>
          </cell>
          <cell r="E1732" t="str">
            <v>هزينه هاي كاركنان</v>
          </cell>
          <cell r="F1732" t="str">
            <v>كمك هزينه ازدواج،تولد نوزاد و فوت اقوام</v>
          </cell>
          <cell r="G1732" t="str">
            <v>800101</v>
          </cell>
          <cell r="H1732" t="str">
            <v>تحقيقات مهندسي</v>
          </cell>
          <cell r="P1732" t="str">
            <v>227</v>
          </cell>
        </row>
        <row r="1733">
          <cell r="A1733">
            <v>2279</v>
          </cell>
          <cell r="B1733" t="str">
            <v>881007800105</v>
          </cell>
          <cell r="C1733" t="str">
            <v>881</v>
          </cell>
          <cell r="D1733" t="str">
            <v>881007</v>
          </cell>
          <cell r="E1733" t="str">
            <v>هزينه هاي كاركنان</v>
          </cell>
          <cell r="F1733" t="str">
            <v>كمك هزينه ازدواج،تولد نوزاد و فوت اقوام</v>
          </cell>
          <cell r="G1733" t="str">
            <v>800105</v>
          </cell>
          <cell r="H1733" t="str">
            <v>مترولوژي</v>
          </cell>
          <cell r="P1733" t="str">
            <v>227</v>
          </cell>
        </row>
        <row r="1734">
          <cell r="A1734">
            <v>2330</v>
          </cell>
          <cell r="B1734" t="str">
            <v>881007800302</v>
          </cell>
          <cell r="C1734" t="str">
            <v>881</v>
          </cell>
          <cell r="D1734" t="str">
            <v>881007</v>
          </cell>
          <cell r="E1734" t="str">
            <v>هزينه هاي كاركنان</v>
          </cell>
          <cell r="F1734" t="str">
            <v>كمك هزينه ازدواج،تولد نوزاد و فوت اقوام</v>
          </cell>
          <cell r="G1734" t="str">
            <v>800302</v>
          </cell>
          <cell r="H1734" t="str">
            <v>خدمات فني</v>
          </cell>
          <cell r="P1734" t="str">
            <v>233</v>
          </cell>
        </row>
        <row r="1735">
          <cell r="A1735">
            <v>2330</v>
          </cell>
          <cell r="B1735" t="str">
            <v>881007800305</v>
          </cell>
          <cell r="C1735" t="str">
            <v>881</v>
          </cell>
          <cell r="D1735" t="str">
            <v>881007</v>
          </cell>
          <cell r="E1735" t="str">
            <v>هزينه هاي كاركنان</v>
          </cell>
          <cell r="F1735" t="str">
            <v>كمك هزينه ازدواج،تولد نوزاد و فوت اقوام</v>
          </cell>
          <cell r="G1735" t="str">
            <v>800305</v>
          </cell>
          <cell r="H1735" t="str">
            <v>طرح و توسعه سيستمها</v>
          </cell>
          <cell r="P1735" t="str">
            <v>233</v>
          </cell>
        </row>
        <row r="1736">
          <cell r="A1736">
            <v>2403</v>
          </cell>
          <cell r="B1736" t="str">
            <v>881007800401</v>
          </cell>
          <cell r="C1736" t="str">
            <v>881</v>
          </cell>
          <cell r="D1736" t="str">
            <v>881007</v>
          </cell>
          <cell r="E1736" t="str">
            <v>هزينه هاي كاركنان</v>
          </cell>
          <cell r="F1736" t="str">
            <v>كمك هزينه ازدواج،تولد نوزاد و فوت اقوام</v>
          </cell>
          <cell r="G1736" t="str">
            <v>800401</v>
          </cell>
          <cell r="H1736" t="str">
            <v>مديريت</v>
          </cell>
          <cell r="P1736" t="str">
            <v>240</v>
          </cell>
        </row>
        <row r="1737">
          <cell r="A1737">
            <v>2403</v>
          </cell>
          <cell r="B1737" t="str">
            <v>881007800402</v>
          </cell>
          <cell r="C1737" t="str">
            <v>881</v>
          </cell>
          <cell r="D1737" t="str">
            <v>881007</v>
          </cell>
          <cell r="E1737" t="str">
            <v>هزينه هاي كاركنان</v>
          </cell>
          <cell r="F1737" t="str">
            <v>كمك هزينه ازدواج،تولد نوزاد و فوت اقوام</v>
          </cell>
          <cell r="G1737" t="str">
            <v>800402</v>
          </cell>
          <cell r="H1737" t="str">
            <v>دفتر تهران</v>
          </cell>
          <cell r="P1737" t="str">
            <v>240</v>
          </cell>
        </row>
        <row r="1738">
          <cell r="A1738">
            <v>2429</v>
          </cell>
          <cell r="B1738" t="str">
            <v>881010800400</v>
          </cell>
          <cell r="C1738" t="str">
            <v>881</v>
          </cell>
          <cell r="D1738" t="str">
            <v>881010</v>
          </cell>
          <cell r="E1738" t="str">
            <v>هزينه هاي كاركنان</v>
          </cell>
          <cell r="F1738" t="str">
            <v>كسر تنخواه</v>
          </cell>
          <cell r="G1738" t="str">
            <v>800400</v>
          </cell>
          <cell r="H1738" t="str">
            <v>امور مالي</v>
          </cell>
          <cell r="P1738" t="str">
            <v>242</v>
          </cell>
        </row>
        <row r="1739">
          <cell r="A1739">
            <v>2300</v>
          </cell>
          <cell r="B1739" t="str">
            <v>881010800304</v>
          </cell>
          <cell r="C1739" t="str">
            <v>881</v>
          </cell>
          <cell r="D1739" t="str">
            <v>881010</v>
          </cell>
          <cell r="E1739" t="str">
            <v>هزينه هاي كاركنان</v>
          </cell>
          <cell r="F1739" t="str">
            <v>كسر تنخواه</v>
          </cell>
          <cell r="G1739" t="str">
            <v>800304</v>
          </cell>
          <cell r="H1739" t="str">
            <v>تدارکات و تامين قطعات</v>
          </cell>
          <cell r="P1739" t="str">
            <v>230</v>
          </cell>
        </row>
        <row r="1740">
          <cell r="A1740">
            <v>2429</v>
          </cell>
          <cell r="B1740" t="str">
            <v>881010800402</v>
          </cell>
          <cell r="C1740" t="str">
            <v>881</v>
          </cell>
          <cell r="D1740" t="str">
            <v>881010</v>
          </cell>
          <cell r="E1740" t="str">
            <v>هزينه هاي كاركنان</v>
          </cell>
          <cell r="F1740" t="str">
            <v>كسر تنخواه</v>
          </cell>
          <cell r="G1740" t="str">
            <v>800402</v>
          </cell>
          <cell r="H1740" t="str">
            <v>دفتر تهران</v>
          </cell>
          <cell r="P1740" t="str">
            <v>242</v>
          </cell>
        </row>
        <row r="1741">
          <cell r="A1741">
            <v>2412</v>
          </cell>
          <cell r="B1741" t="str">
            <v>881011800401</v>
          </cell>
          <cell r="C1741" t="str">
            <v>881</v>
          </cell>
          <cell r="D1741" t="str">
            <v>881011</v>
          </cell>
          <cell r="E1741" t="str">
            <v>هزينه هاي كاركنان</v>
          </cell>
          <cell r="F1741" t="str">
            <v>مكالمه تلفن(مزايا)</v>
          </cell>
          <cell r="G1741" t="str">
            <v>800401</v>
          </cell>
          <cell r="H1741" t="str">
            <v>مديريت</v>
          </cell>
          <cell r="P1741" t="str">
            <v>241</v>
          </cell>
        </row>
        <row r="1742">
          <cell r="A1742">
            <v>2279</v>
          </cell>
          <cell r="B1742" t="str">
            <v>881011800202</v>
          </cell>
          <cell r="C1742" t="str">
            <v>881</v>
          </cell>
          <cell r="D1742" t="str">
            <v>881011</v>
          </cell>
          <cell r="E1742" t="str">
            <v>هزينه هاي كاركنان</v>
          </cell>
          <cell r="F1742" t="str">
            <v>مكالمه تلفن(مزايا)</v>
          </cell>
          <cell r="G1742" t="str">
            <v>800202</v>
          </cell>
          <cell r="H1742" t="str">
            <v>عمومي ساخت و توليد</v>
          </cell>
          <cell r="P1742" t="str">
            <v>227</v>
          </cell>
        </row>
        <row r="1743">
          <cell r="A1743">
            <v>2412</v>
          </cell>
          <cell r="B1743" t="str">
            <v>881011800400</v>
          </cell>
          <cell r="C1743" t="str">
            <v>881</v>
          </cell>
          <cell r="D1743" t="str">
            <v>881011</v>
          </cell>
          <cell r="E1743" t="str">
            <v>هزينه هاي كاركنان</v>
          </cell>
          <cell r="F1743" t="str">
            <v>مكالمه تلفن(مزايا)</v>
          </cell>
          <cell r="G1743" t="str">
            <v>800400</v>
          </cell>
          <cell r="H1743" t="str">
            <v>امور مالي</v>
          </cell>
          <cell r="P1743" t="str">
            <v>241</v>
          </cell>
        </row>
        <row r="1744">
          <cell r="A1744">
            <v>2300</v>
          </cell>
          <cell r="B1744" t="str">
            <v>881011800304</v>
          </cell>
          <cell r="C1744" t="str">
            <v>881</v>
          </cell>
          <cell r="D1744" t="str">
            <v>881011</v>
          </cell>
          <cell r="E1744" t="str">
            <v>هزينه هاي كاركنان</v>
          </cell>
          <cell r="F1744" t="str">
            <v>مكالمه تلفن(مزايا)</v>
          </cell>
          <cell r="G1744" t="str">
            <v>800304</v>
          </cell>
          <cell r="H1744" t="str">
            <v>تدارکات و تامين قطعات</v>
          </cell>
          <cell r="P1744" t="str">
            <v>230</v>
          </cell>
        </row>
        <row r="1745">
          <cell r="A1745">
            <v>2529</v>
          </cell>
          <cell r="B1745" t="str">
            <v>881011800500</v>
          </cell>
          <cell r="C1745" t="str">
            <v>881</v>
          </cell>
          <cell r="D1745" t="str">
            <v>881011</v>
          </cell>
          <cell r="E1745" t="str">
            <v>هزينه هاي كاركنان</v>
          </cell>
          <cell r="F1745" t="str">
            <v>مكالمه تلفن(مزايا)</v>
          </cell>
          <cell r="G1745" t="str">
            <v>800500</v>
          </cell>
          <cell r="H1745" t="str">
            <v>فروش</v>
          </cell>
          <cell r="P1745" t="str">
            <v>252</v>
          </cell>
        </row>
        <row r="1746">
          <cell r="A1746">
            <v>2279</v>
          </cell>
          <cell r="B1746" t="str">
            <v>881011800201</v>
          </cell>
          <cell r="C1746" t="str">
            <v>881</v>
          </cell>
          <cell r="D1746" t="str">
            <v>881011</v>
          </cell>
          <cell r="E1746" t="str">
            <v>هزينه هاي كاركنان</v>
          </cell>
          <cell r="F1746" t="str">
            <v>مكالمه تلفن(مزايا)</v>
          </cell>
          <cell r="G1746" t="str">
            <v>800201</v>
          </cell>
          <cell r="H1746" t="str">
            <v>عمومي تحقيقات و مهندسي</v>
          </cell>
          <cell r="P1746" t="str">
            <v>227</v>
          </cell>
        </row>
        <row r="1747">
          <cell r="A1747">
            <v>2412</v>
          </cell>
          <cell r="B1747" t="str">
            <v>881011800403</v>
          </cell>
          <cell r="C1747" t="str">
            <v>881</v>
          </cell>
          <cell r="D1747" t="str">
            <v>881011</v>
          </cell>
          <cell r="E1747" t="str">
            <v>هزينه هاي كاركنان</v>
          </cell>
          <cell r="F1747" t="str">
            <v>مكالمه تلفن(مزايا)</v>
          </cell>
          <cell r="G1747" t="str">
            <v>800403</v>
          </cell>
          <cell r="H1747" t="str">
            <v>امو ر اداري</v>
          </cell>
          <cell r="P1747" t="str">
            <v>241</v>
          </cell>
        </row>
        <row r="1748">
          <cell r="A1748">
            <v>2300</v>
          </cell>
          <cell r="B1748" t="str">
            <v>881011800302</v>
          </cell>
          <cell r="C1748" t="str">
            <v>881</v>
          </cell>
          <cell r="D1748" t="str">
            <v>881011</v>
          </cell>
          <cell r="E1748" t="str">
            <v>هزينه هاي كاركنان</v>
          </cell>
          <cell r="F1748" t="str">
            <v>مكالمه تلفن(مزايا)</v>
          </cell>
          <cell r="G1748" t="str">
            <v>800302</v>
          </cell>
          <cell r="H1748" t="str">
            <v>خدمات فني</v>
          </cell>
          <cell r="P1748" t="str">
            <v>230</v>
          </cell>
        </row>
        <row r="1749">
          <cell r="A1749">
            <v>2300</v>
          </cell>
          <cell r="B1749" t="str">
            <v>881011800303</v>
          </cell>
          <cell r="C1749" t="str">
            <v>881</v>
          </cell>
          <cell r="D1749" t="str">
            <v>881011</v>
          </cell>
          <cell r="E1749" t="str">
            <v>هزينه هاي كاركنان</v>
          </cell>
          <cell r="F1749" t="str">
            <v>مكالمه تلفن(مزايا)</v>
          </cell>
          <cell r="G1749" t="str">
            <v>800303</v>
          </cell>
          <cell r="H1749" t="str">
            <v>برنامه ريزي</v>
          </cell>
          <cell r="P1749" t="str">
            <v>230</v>
          </cell>
        </row>
        <row r="1750">
          <cell r="A1750">
            <v>2279</v>
          </cell>
          <cell r="B1750" t="str">
            <v>881012800103</v>
          </cell>
          <cell r="C1750" t="str">
            <v>881</v>
          </cell>
          <cell r="D1750" t="str">
            <v>881012</v>
          </cell>
          <cell r="E1750" t="str">
            <v>هزينه هاي كاركنان</v>
          </cell>
          <cell r="F1750" t="str">
            <v>ساير هزينه هاي كاركنان</v>
          </cell>
          <cell r="G1750" t="str">
            <v>800103</v>
          </cell>
          <cell r="H1750" t="str">
            <v>مرکز ساخت و توليد</v>
          </cell>
          <cell r="P1750" t="str">
            <v>227</v>
          </cell>
        </row>
        <row r="1751">
          <cell r="A1751">
            <v>2429</v>
          </cell>
          <cell r="B1751" t="str">
            <v>881012800403</v>
          </cell>
          <cell r="C1751" t="str">
            <v>881</v>
          </cell>
          <cell r="D1751" t="str">
            <v>881012</v>
          </cell>
          <cell r="E1751" t="str">
            <v>هزينه هاي كاركنان</v>
          </cell>
          <cell r="F1751" t="str">
            <v>ساير هزينه هاي كاركنان</v>
          </cell>
          <cell r="G1751" t="str">
            <v>800403</v>
          </cell>
          <cell r="H1751" t="str">
            <v>امو ر اداري</v>
          </cell>
          <cell r="P1751" t="str">
            <v>242</v>
          </cell>
        </row>
        <row r="1752">
          <cell r="A1752">
            <v>2239</v>
          </cell>
          <cell r="B1752" t="str">
            <v>881012800100</v>
          </cell>
          <cell r="C1752" t="str">
            <v>881</v>
          </cell>
          <cell r="D1752" t="str">
            <v>881012</v>
          </cell>
          <cell r="E1752" t="str">
            <v>هزينه هاي كاركنان</v>
          </cell>
          <cell r="F1752" t="str">
            <v>ساير هزينه هاي كاركنان</v>
          </cell>
          <cell r="G1752" t="str">
            <v>800100</v>
          </cell>
          <cell r="H1752" t="str">
            <v>مونتاژ</v>
          </cell>
          <cell r="P1752" t="str">
            <v>223</v>
          </cell>
        </row>
        <row r="1753">
          <cell r="A1753">
            <v>2330</v>
          </cell>
          <cell r="B1753" t="str">
            <v>881012800303</v>
          </cell>
          <cell r="C1753" t="str">
            <v>881</v>
          </cell>
          <cell r="D1753" t="str">
            <v>881012</v>
          </cell>
          <cell r="E1753" t="str">
            <v>هزينه هاي كاركنان</v>
          </cell>
          <cell r="F1753" t="str">
            <v>ساير هزينه هاي كاركنان</v>
          </cell>
          <cell r="G1753" t="str">
            <v>800303</v>
          </cell>
          <cell r="H1753" t="str">
            <v>برنامه ريزي</v>
          </cell>
          <cell r="P1753" t="str">
            <v>233</v>
          </cell>
        </row>
        <row r="1754">
          <cell r="A1754">
            <v>2279</v>
          </cell>
          <cell r="B1754" t="str">
            <v>881012800107</v>
          </cell>
          <cell r="C1754" t="str">
            <v>881</v>
          </cell>
          <cell r="D1754" t="str">
            <v>881012</v>
          </cell>
          <cell r="E1754" t="str">
            <v>هزينه هاي كاركنان</v>
          </cell>
          <cell r="F1754" t="str">
            <v>ساير هزينه هاي كاركنان</v>
          </cell>
          <cell r="G1754" t="str">
            <v>800107</v>
          </cell>
          <cell r="H1754" t="str">
            <v>خط گيج</v>
          </cell>
          <cell r="P1754" t="str">
            <v>227</v>
          </cell>
        </row>
        <row r="1755">
          <cell r="A1755">
            <v>2279</v>
          </cell>
          <cell r="B1755" t="str">
            <v>881012800104</v>
          </cell>
          <cell r="C1755" t="str">
            <v>881</v>
          </cell>
          <cell r="D1755" t="str">
            <v>881012</v>
          </cell>
          <cell r="E1755" t="str">
            <v>هزينه هاي كاركنان</v>
          </cell>
          <cell r="F1755" t="str">
            <v>ساير هزينه هاي كاركنان</v>
          </cell>
          <cell r="G1755" t="str">
            <v>800104</v>
          </cell>
          <cell r="H1755" t="str">
            <v>کنترل کيفي</v>
          </cell>
          <cell r="P1755" t="str">
            <v>227</v>
          </cell>
        </row>
        <row r="1756">
          <cell r="A1756">
            <v>2330</v>
          </cell>
          <cell r="B1756" t="str">
            <v>881012800302</v>
          </cell>
          <cell r="C1756" t="str">
            <v>881</v>
          </cell>
          <cell r="D1756" t="str">
            <v>881012</v>
          </cell>
          <cell r="E1756" t="str">
            <v>هزينه هاي كاركنان</v>
          </cell>
          <cell r="F1756" t="str">
            <v>ساير هزينه هاي كاركنان</v>
          </cell>
          <cell r="G1756" t="str">
            <v>800302</v>
          </cell>
          <cell r="H1756" t="str">
            <v>خدمات فني</v>
          </cell>
          <cell r="P1756" t="str">
            <v>233</v>
          </cell>
        </row>
        <row r="1757">
          <cell r="A1757">
            <v>2279</v>
          </cell>
          <cell r="B1757" t="str">
            <v>881012800202</v>
          </cell>
          <cell r="C1757" t="str">
            <v>881</v>
          </cell>
          <cell r="D1757" t="str">
            <v>881012</v>
          </cell>
          <cell r="E1757" t="str">
            <v>هزينه هاي كاركنان</v>
          </cell>
          <cell r="F1757" t="str">
            <v>ساير هزينه هاي كاركنان</v>
          </cell>
          <cell r="G1757" t="str">
            <v>800202</v>
          </cell>
          <cell r="H1757" t="str">
            <v>عمومي ساخت و توليد</v>
          </cell>
          <cell r="P1757" t="str">
            <v>227</v>
          </cell>
        </row>
        <row r="1758">
          <cell r="A1758">
            <v>2429</v>
          </cell>
          <cell r="B1758" t="str">
            <v>881012800400</v>
          </cell>
          <cell r="C1758" t="str">
            <v>881</v>
          </cell>
          <cell r="D1758" t="str">
            <v>881012</v>
          </cell>
          <cell r="E1758" t="str">
            <v>هزينه هاي كاركنان</v>
          </cell>
          <cell r="F1758" t="str">
            <v>ساير هزينه هاي كاركنان</v>
          </cell>
          <cell r="G1758" t="str">
            <v>800400</v>
          </cell>
          <cell r="H1758" t="str">
            <v>امور مالي</v>
          </cell>
          <cell r="P1758" t="str">
            <v>242</v>
          </cell>
        </row>
        <row r="1759">
          <cell r="A1759">
            <v>2330</v>
          </cell>
          <cell r="B1759" t="str">
            <v>881012800304</v>
          </cell>
          <cell r="C1759" t="str">
            <v>881</v>
          </cell>
          <cell r="D1759" t="str">
            <v>881012</v>
          </cell>
          <cell r="E1759" t="str">
            <v>هزينه هاي كاركنان</v>
          </cell>
          <cell r="F1759" t="str">
            <v>ساير هزينه هاي كاركنان</v>
          </cell>
          <cell r="G1759" t="str">
            <v>800304</v>
          </cell>
          <cell r="H1759" t="str">
            <v>تدارکات و تامين قطعات</v>
          </cell>
          <cell r="P1759" t="str">
            <v>233</v>
          </cell>
        </row>
        <row r="1760">
          <cell r="A1760">
            <v>2429</v>
          </cell>
          <cell r="B1760" t="str">
            <v>881012800401</v>
          </cell>
          <cell r="C1760" t="str">
            <v>881</v>
          </cell>
          <cell r="D1760" t="str">
            <v>881012</v>
          </cell>
          <cell r="E1760" t="str">
            <v>هزينه هاي كاركنان</v>
          </cell>
          <cell r="F1760" t="str">
            <v>ساير هزينه هاي كاركنان</v>
          </cell>
          <cell r="G1760" t="str">
            <v>800401</v>
          </cell>
          <cell r="H1760" t="str">
            <v>مديريت</v>
          </cell>
          <cell r="P1760" t="str">
            <v>242</v>
          </cell>
        </row>
        <row r="1761">
          <cell r="A1761">
            <v>2330</v>
          </cell>
          <cell r="B1761" t="str">
            <v>881012800301</v>
          </cell>
          <cell r="C1761" t="str">
            <v>881</v>
          </cell>
          <cell r="D1761" t="str">
            <v>881012</v>
          </cell>
          <cell r="E1761" t="str">
            <v>هزينه هاي كاركنان</v>
          </cell>
          <cell r="F1761" t="str">
            <v>ساير هزينه هاي كاركنان</v>
          </cell>
          <cell r="G1761" t="str">
            <v>800301</v>
          </cell>
          <cell r="H1761" t="str">
            <v>حراست</v>
          </cell>
          <cell r="P1761" t="str">
            <v>233</v>
          </cell>
        </row>
        <row r="1762">
          <cell r="A1762">
            <v>2529</v>
          </cell>
          <cell r="B1762" t="str">
            <v>881012800500</v>
          </cell>
          <cell r="C1762" t="str">
            <v>881</v>
          </cell>
          <cell r="D1762" t="str">
            <v>881012</v>
          </cell>
          <cell r="E1762" t="str">
            <v>هزينه هاي كاركنان</v>
          </cell>
          <cell r="F1762" t="str">
            <v>ساير هزينه هاي كاركنان</v>
          </cell>
          <cell r="G1762" t="str">
            <v>800500</v>
          </cell>
          <cell r="H1762" t="str">
            <v>فروش</v>
          </cell>
          <cell r="P1762" t="str">
            <v>252</v>
          </cell>
        </row>
        <row r="1763">
          <cell r="A1763">
            <v>2279</v>
          </cell>
          <cell r="B1763" t="str">
            <v>881012800105</v>
          </cell>
          <cell r="C1763" t="str">
            <v>881</v>
          </cell>
          <cell r="D1763" t="str">
            <v>881012</v>
          </cell>
          <cell r="E1763" t="str">
            <v>هزينه هاي كاركنان</v>
          </cell>
          <cell r="F1763" t="str">
            <v>ساير هزينه هاي كاركنان</v>
          </cell>
          <cell r="G1763" t="str">
            <v>800105</v>
          </cell>
          <cell r="H1763" t="str">
            <v>مترولوژي</v>
          </cell>
          <cell r="P1763" t="str">
            <v>227</v>
          </cell>
        </row>
        <row r="1764">
          <cell r="A1764">
            <v>2279</v>
          </cell>
          <cell r="B1764" t="str">
            <v>881012800101</v>
          </cell>
          <cell r="C1764" t="str">
            <v>881</v>
          </cell>
          <cell r="D1764" t="str">
            <v>881012</v>
          </cell>
          <cell r="E1764" t="str">
            <v>هزينه هاي كاركنان</v>
          </cell>
          <cell r="F1764" t="str">
            <v>ساير هزينه هاي كاركنان</v>
          </cell>
          <cell r="G1764" t="str">
            <v>800101</v>
          </cell>
          <cell r="H1764" t="str">
            <v>تحقيقات مهندسي</v>
          </cell>
          <cell r="P1764" t="str">
            <v>227</v>
          </cell>
        </row>
        <row r="1765">
          <cell r="A1765">
            <v>2429</v>
          </cell>
          <cell r="B1765" t="str">
            <v>881012800402</v>
          </cell>
          <cell r="C1765" t="str">
            <v>881</v>
          </cell>
          <cell r="D1765" t="str">
            <v>881012</v>
          </cell>
          <cell r="E1765" t="str">
            <v>هزينه هاي كاركنان</v>
          </cell>
          <cell r="F1765" t="str">
            <v>ساير هزينه هاي كاركنان</v>
          </cell>
          <cell r="G1765" t="str">
            <v>800402</v>
          </cell>
          <cell r="H1765" t="str">
            <v>دفتر تهران</v>
          </cell>
          <cell r="P1765" t="str">
            <v>242</v>
          </cell>
        </row>
        <row r="1766">
          <cell r="A1766">
            <v>2330</v>
          </cell>
          <cell r="B1766" t="str">
            <v>881012800305</v>
          </cell>
          <cell r="C1766" t="str">
            <v>881</v>
          </cell>
          <cell r="D1766" t="str">
            <v>881012</v>
          </cell>
          <cell r="E1766" t="str">
            <v>هزينه هاي كاركنان</v>
          </cell>
          <cell r="F1766" t="str">
            <v>ساير هزينه هاي كاركنان</v>
          </cell>
          <cell r="G1766" t="str">
            <v>800305</v>
          </cell>
          <cell r="H1766" t="str">
            <v>طرح و توسعه سيستمها</v>
          </cell>
          <cell r="P1766" t="str">
            <v>233</v>
          </cell>
        </row>
        <row r="1767">
          <cell r="A1767">
            <v>2279</v>
          </cell>
          <cell r="B1767" t="str">
            <v>881012800102</v>
          </cell>
          <cell r="C1767" t="str">
            <v>881</v>
          </cell>
          <cell r="D1767" t="str">
            <v>881012</v>
          </cell>
          <cell r="E1767" t="str">
            <v>هزينه هاي كاركنان</v>
          </cell>
          <cell r="F1767" t="str">
            <v>ساير هزينه هاي كاركنان</v>
          </cell>
          <cell r="G1767" t="str">
            <v>800102</v>
          </cell>
          <cell r="H1767" t="str">
            <v>عمليات حرارتي و آبکاري</v>
          </cell>
          <cell r="P1767" t="str">
            <v>227</v>
          </cell>
        </row>
        <row r="1768">
          <cell r="A1768">
            <v>2279</v>
          </cell>
          <cell r="B1768" t="str">
            <v>881012800106</v>
          </cell>
          <cell r="C1768" t="str">
            <v>881</v>
          </cell>
          <cell r="D1768" t="str">
            <v>881012</v>
          </cell>
          <cell r="E1768" t="str">
            <v>هزينه هاي كاركنان</v>
          </cell>
          <cell r="F1768" t="str">
            <v>ساير هزينه هاي كاركنان</v>
          </cell>
          <cell r="G1768" t="str">
            <v>800106</v>
          </cell>
          <cell r="H1768" t="str">
            <v>تست مواد وشيمي</v>
          </cell>
          <cell r="P1768" t="str">
            <v>227</v>
          </cell>
        </row>
        <row r="1769">
          <cell r="A1769">
            <v>2239</v>
          </cell>
          <cell r="B1769" t="str">
            <v>881012800200</v>
          </cell>
          <cell r="C1769" t="str">
            <v>881</v>
          </cell>
          <cell r="D1769" t="str">
            <v>881012</v>
          </cell>
          <cell r="E1769" t="str">
            <v>هزينه هاي كاركنان</v>
          </cell>
          <cell r="F1769" t="str">
            <v>ساير هزينه هاي كاركنان</v>
          </cell>
          <cell r="G1769" t="str">
            <v>800200</v>
          </cell>
          <cell r="H1769" t="str">
            <v>عمومي مونتاژ</v>
          </cell>
          <cell r="P1769" t="str">
            <v>223</v>
          </cell>
        </row>
        <row r="1770">
          <cell r="A1770">
            <v>2279</v>
          </cell>
          <cell r="B1770" t="str">
            <v>881012800201</v>
          </cell>
          <cell r="C1770" t="str">
            <v>881</v>
          </cell>
          <cell r="D1770" t="str">
            <v>881012</v>
          </cell>
          <cell r="E1770" t="str">
            <v>هزينه هاي كاركنان</v>
          </cell>
          <cell r="F1770" t="str">
            <v>ساير هزينه هاي كاركنان</v>
          </cell>
          <cell r="G1770" t="str">
            <v>800201</v>
          </cell>
          <cell r="H1770" t="str">
            <v>عمومي تحقيقات و مهندسي</v>
          </cell>
          <cell r="P1770" t="str">
            <v>227</v>
          </cell>
        </row>
        <row r="1771">
          <cell r="A1771">
            <v>2279</v>
          </cell>
          <cell r="B1771" t="str">
            <v>881012800203</v>
          </cell>
          <cell r="C1771" t="str">
            <v>881</v>
          </cell>
          <cell r="D1771" t="str">
            <v>881012</v>
          </cell>
          <cell r="E1771" t="str">
            <v>هزينه هاي كاركنان</v>
          </cell>
          <cell r="F1771" t="str">
            <v>ساير هزينه هاي كاركنان</v>
          </cell>
          <cell r="G1771" t="str">
            <v>800203</v>
          </cell>
          <cell r="H1771" t="str">
            <v>عمومي کنترل کيفي</v>
          </cell>
          <cell r="P1771" t="str">
            <v>227</v>
          </cell>
        </row>
        <row r="1772">
          <cell r="A1772">
            <v>2279</v>
          </cell>
          <cell r="B1772" t="str">
            <v>881012800206</v>
          </cell>
          <cell r="C1772" t="str">
            <v>881</v>
          </cell>
          <cell r="D1772" t="str">
            <v>881012</v>
          </cell>
          <cell r="E1772" t="str">
            <v>هزينه هاي كاركنان</v>
          </cell>
          <cell r="F1772" t="str">
            <v>ساير هزينه هاي كاركنان</v>
          </cell>
          <cell r="G1772" t="str">
            <v>800206</v>
          </cell>
          <cell r="H1772" t="str">
            <v>عمومي خط گيج</v>
          </cell>
          <cell r="P1772" t="str">
            <v>227</v>
          </cell>
        </row>
        <row r="1773">
          <cell r="A1773">
            <v>2264</v>
          </cell>
          <cell r="B1773" t="str">
            <v>882001800103</v>
          </cell>
          <cell r="C1773" t="str">
            <v>882</v>
          </cell>
          <cell r="D1773" t="str">
            <v>882001</v>
          </cell>
          <cell r="E1773" t="str">
            <v>هزينه هاي عملياتي</v>
          </cell>
          <cell r="F1773" t="str">
            <v>تعميرونگهداري ماشين آلات</v>
          </cell>
          <cell r="G1773" t="str">
            <v>800103</v>
          </cell>
          <cell r="H1773" t="str">
            <v>مرکز ساخت و توليد</v>
          </cell>
          <cell r="P1773" t="str">
            <v>226</v>
          </cell>
        </row>
        <row r="1774">
          <cell r="A1774">
            <v>2310</v>
          </cell>
          <cell r="B1774" t="str">
            <v>882001800303</v>
          </cell>
          <cell r="C1774" t="str">
            <v>882</v>
          </cell>
          <cell r="D1774" t="str">
            <v>882001</v>
          </cell>
          <cell r="E1774" t="str">
            <v>هزينه هاي عملياتي</v>
          </cell>
          <cell r="F1774" t="str">
            <v>تعميرونگهداري ماشين آلات</v>
          </cell>
          <cell r="G1774" t="str">
            <v>800303</v>
          </cell>
          <cell r="H1774" t="str">
            <v>برنامه ريزي</v>
          </cell>
          <cell r="P1774" t="str">
            <v>231</v>
          </cell>
        </row>
        <row r="1775">
          <cell r="A1775">
            <v>2264</v>
          </cell>
          <cell r="B1775" t="str">
            <v>882001800107</v>
          </cell>
          <cell r="C1775" t="str">
            <v>882</v>
          </cell>
          <cell r="D1775" t="str">
            <v>882001</v>
          </cell>
          <cell r="E1775" t="str">
            <v>هزينه هاي عملياتي</v>
          </cell>
          <cell r="F1775" t="str">
            <v>تعميرونگهداري ماشين آلات</v>
          </cell>
          <cell r="G1775" t="str">
            <v>800107</v>
          </cell>
          <cell r="H1775" t="str">
            <v>خط گيج</v>
          </cell>
          <cell r="P1775" t="str">
            <v>226</v>
          </cell>
        </row>
        <row r="1776">
          <cell r="A1776">
            <v>2264</v>
          </cell>
          <cell r="B1776" t="str">
            <v>882001800105</v>
          </cell>
          <cell r="C1776" t="str">
            <v>882</v>
          </cell>
          <cell r="D1776" t="str">
            <v>882001</v>
          </cell>
          <cell r="E1776" t="str">
            <v>هزينه هاي عملياتي</v>
          </cell>
          <cell r="F1776" t="str">
            <v>تعميرونگهداري ماشين آلات</v>
          </cell>
          <cell r="G1776" t="str">
            <v>800105</v>
          </cell>
          <cell r="H1776" t="str">
            <v>مترولوژي</v>
          </cell>
          <cell r="P1776" t="str">
            <v>226</v>
          </cell>
        </row>
        <row r="1777">
          <cell r="A1777">
            <v>2264</v>
          </cell>
          <cell r="B1777" t="str">
            <v>882001800106</v>
          </cell>
          <cell r="C1777" t="str">
            <v>882</v>
          </cell>
          <cell r="D1777" t="str">
            <v>882001</v>
          </cell>
          <cell r="E1777" t="str">
            <v>هزينه هاي عملياتي</v>
          </cell>
          <cell r="F1777" t="str">
            <v>تعميرونگهداري ماشين آلات</v>
          </cell>
          <cell r="G1777" t="str">
            <v>800106</v>
          </cell>
          <cell r="H1777" t="str">
            <v>تست مواد وشيمي</v>
          </cell>
          <cell r="P1777" t="str">
            <v>226</v>
          </cell>
        </row>
        <row r="1778">
          <cell r="A1778">
            <v>2310</v>
          </cell>
          <cell r="B1778" t="str">
            <v>882001800302</v>
          </cell>
          <cell r="C1778" t="str">
            <v>882</v>
          </cell>
          <cell r="D1778" t="str">
            <v>882001</v>
          </cell>
          <cell r="E1778" t="str">
            <v>هزينه هاي عملياتي</v>
          </cell>
          <cell r="F1778" t="str">
            <v>تعميرونگهداري ماشين آلات</v>
          </cell>
          <cell r="G1778" t="str">
            <v>800302</v>
          </cell>
          <cell r="H1778" t="str">
            <v>خدمات فني</v>
          </cell>
          <cell r="P1778" t="str">
            <v>231</v>
          </cell>
        </row>
        <row r="1779">
          <cell r="A1779">
            <v>2264</v>
          </cell>
          <cell r="B1779" t="str">
            <v>882001800104</v>
          </cell>
          <cell r="C1779" t="str">
            <v>882</v>
          </cell>
          <cell r="D1779" t="str">
            <v>882001</v>
          </cell>
          <cell r="E1779" t="str">
            <v>هزينه هاي عملياتي</v>
          </cell>
          <cell r="F1779" t="str">
            <v>تعميرونگهداري ماشين آلات</v>
          </cell>
          <cell r="G1779" t="str">
            <v>800104</v>
          </cell>
          <cell r="H1779" t="str">
            <v>کنترل کيفي</v>
          </cell>
          <cell r="P1779" t="str">
            <v>226</v>
          </cell>
        </row>
        <row r="1780">
          <cell r="A1780">
            <v>2224</v>
          </cell>
          <cell r="B1780" t="str">
            <v>882001800100</v>
          </cell>
          <cell r="C1780" t="str">
            <v>882</v>
          </cell>
          <cell r="D1780" t="str">
            <v>882001</v>
          </cell>
          <cell r="E1780" t="str">
            <v>هزينه هاي عملياتي</v>
          </cell>
          <cell r="F1780" t="str">
            <v>تعميرونگهداري ماشين آلات</v>
          </cell>
          <cell r="G1780" t="str">
            <v>800100</v>
          </cell>
          <cell r="H1780" t="str">
            <v>مونتاژ</v>
          </cell>
          <cell r="P1780" t="str">
            <v>222</v>
          </cell>
        </row>
        <row r="1781">
          <cell r="A1781">
            <v>2264</v>
          </cell>
          <cell r="B1781" t="str">
            <v>882001800102</v>
          </cell>
          <cell r="C1781" t="str">
            <v>882</v>
          </cell>
          <cell r="D1781" t="str">
            <v>882001</v>
          </cell>
          <cell r="E1781" t="str">
            <v>هزينه هاي عملياتي</v>
          </cell>
          <cell r="F1781" t="str">
            <v>تعميرونگهداري ماشين آلات</v>
          </cell>
          <cell r="G1781" t="str">
            <v>800102</v>
          </cell>
          <cell r="H1781" t="str">
            <v>عمليات حرارتي و آبکاري</v>
          </cell>
          <cell r="P1781" t="str">
            <v>226</v>
          </cell>
        </row>
        <row r="1782">
          <cell r="A1782">
            <v>2310</v>
          </cell>
          <cell r="B1782" t="str">
            <v>882001800301</v>
          </cell>
          <cell r="C1782" t="str">
            <v>882</v>
          </cell>
          <cell r="D1782" t="str">
            <v>882001</v>
          </cell>
          <cell r="E1782" t="str">
            <v>هزينه هاي عملياتي</v>
          </cell>
          <cell r="F1782" t="str">
            <v>تعميرونگهداري ماشين آلات</v>
          </cell>
          <cell r="G1782" t="str">
            <v>800301</v>
          </cell>
          <cell r="H1782" t="str">
            <v>حراست</v>
          </cell>
          <cell r="P1782" t="str">
            <v>231</v>
          </cell>
        </row>
        <row r="1783">
          <cell r="A1783">
            <v>2310</v>
          </cell>
          <cell r="B1783" t="str">
            <v>882002800303</v>
          </cell>
          <cell r="C1783" t="str">
            <v>882</v>
          </cell>
          <cell r="D1783" t="str">
            <v>882002</v>
          </cell>
          <cell r="E1783" t="str">
            <v>هزينه هاي عملياتي</v>
          </cell>
          <cell r="F1783" t="str">
            <v>تعميرونگهداري اثاثيه ومنصوبات</v>
          </cell>
          <cell r="G1783" t="str">
            <v>800303</v>
          </cell>
          <cell r="H1783" t="str">
            <v>برنامه ريزي</v>
          </cell>
          <cell r="P1783" t="str">
            <v>231</v>
          </cell>
        </row>
        <row r="1784">
          <cell r="A1784">
            <v>2419</v>
          </cell>
          <cell r="B1784" t="str">
            <v>882002800403</v>
          </cell>
          <cell r="C1784" t="str">
            <v>882</v>
          </cell>
          <cell r="D1784" t="str">
            <v>882002</v>
          </cell>
          <cell r="E1784" t="str">
            <v>هزينه هاي عملياتي</v>
          </cell>
          <cell r="F1784" t="str">
            <v>تعميرونگهداري اثاثيه ومنصوبات</v>
          </cell>
          <cell r="G1784" t="str">
            <v>800403</v>
          </cell>
          <cell r="H1784" t="str">
            <v>امو ر اداري</v>
          </cell>
          <cell r="P1784" t="str">
            <v>241</v>
          </cell>
        </row>
        <row r="1785">
          <cell r="A1785">
            <v>2419</v>
          </cell>
          <cell r="B1785" t="str">
            <v>882002800400</v>
          </cell>
          <cell r="C1785" t="str">
            <v>882</v>
          </cell>
          <cell r="D1785" t="str">
            <v>882002</v>
          </cell>
          <cell r="E1785" t="str">
            <v>هزينه هاي عملياتي</v>
          </cell>
          <cell r="F1785" t="str">
            <v>تعميرونگهداري اثاثيه ومنصوبات</v>
          </cell>
          <cell r="G1785" t="str">
            <v>800400</v>
          </cell>
          <cell r="H1785" t="str">
            <v>امور مالي</v>
          </cell>
          <cell r="P1785" t="str">
            <v>241</v>
          </cell>
        </row>
        <row r="1786">
          <cell r="A1786">
            <v>2264</v>
          </cell>
          <cell r="B1786" t="str">
            <v>882002800103</v>
          </cell>
          <cell r="C1786" t="str">
            <v>882</v>
          </cell>
          <cell r="D1786" t="str">
            <v>882002</v>
          </cell>
          <cell r="E1786" t="str">
            <v>هزينه هاي عملياتي</v>
          </cell>
          <cell r="F1786" t="str">
            <v>تعميرونگهداري اثاثيه ومنصوبات</v>
          </cell>
          <cell r="G1786" t="str">
            <v>800103</v>
          </cell>
          <cell r="H1786" t="str">
            <v>مرکز ساخت و توليد</v>
          </cell>
          <cell r="P1786" t="str">
            <v>226</v>
          </cell>
        </row>
        <row r="1787">
          <cell r="A1787">
            <v>2264</v>
          </cell>
          <cell r="B1787" t="str">
            <v>882002800102</v>
          </cell>
          <cell r="C1787" t="str">
            <v>882</v>
          </cell>
          <cell r="D1787" t="str">
            <v>882002</v>
          </cell>
          <cell r="E1787" t="str">
            <v>هزينه هاي عملياتي</v>
          </cell>
          <cell r="F1787" t="str">
            <v>تعميرونگهداري اثاثيه ومنصوبات</v>
          </cell>
          <cell r="G1787" t="str">
            <v>800102</v>
          </cell>
          <cell r="H1787" t="str">
            <v>عمليات حرارتي و آبکاري</v>
          </cell>
          <cell r="P1787" t="str">
            <v>226</v>
          </cell>
        </row>
        <row r="1788">
          <cell r="A1788">
            <v>2310</v>
          </cell>
          <cell r="B1788" t="str">
            <v>882002800300</v>
          </cell>
          <cell r="C1788" t="str">
            <v>882</v>
          </cell>
          <cell r="D1788" t="str">
            <v>882002</v>
          </cell>
          <cell r="E1788" t="str">
            <v>هزينه هاي عملياتي</v>
          </cell>
          <cell r="F1788" t="str">
            <v>تعميرونگهداري اثاثيه ومنصوبات</v>
          </cell>
          <cell r="G1788" t="str">
            <v>800300</v>
          </cell>
          <cell r="H1788" t="str">
            <v>کانتين</v>
          </cell>
          <cell r="P1788" t="str">
            <v>231</v>
          </cell>
        </row>
        <row r="1789">
          <cell r="A1789">
            <v>2419</v>
          </cell>
          <cell r="B1789" t="str">
            <v>882002800402</v>
          </cell>
          <cell r="C1789" t="str">
            <v>882</v>
          </cell>
          <cell r="D1789" t="str">
            <v>882002</v>
          </cell>
          <cell r="E1789" t="str">
            <v>هزينه هاي عملياتي</v>
          </cell>
          <cell r="F1789" t="str">
            <v>تعميرونگهداري اثاثيه ومنصوبات</v>
          </cell>
          <cell r="G1789" t="str">
            <v>800402</v>
          </cell>
          <cell r="H1789" t="str">
            <v>دفتر تهران</v>
          </cell>
          <cell r="P1789" t="str">
            <v>241</v>
          </cell>
        </row>
        <row r="1790">
          <cell r="A1790">
            <v>2310</v>
          </cell>
          <cell r="B1790" t="str">
            <v>882002800302</v>
          </cell>
          <cell r="C1790" t="str">
            <v>882</v>
          </cell>
          <cell r="D1790" t="str">
            <v>882002</v>
          </cell>
          <cell r="E1790" t="str">
            <v>هزينه هاي عملياتي</v>
          </cell>
          <cell r="F1790" t="str">
            <v>تعميرونگهداري اثاثيه ومنصوبات</v>
          </cell>
          <cell r="G1790" t="str">
            <v>800302</v>
          </cell>
          <cell r="H1790" t="str">
            <v>خدمات فني</v>
          </cell>
          <cell r="P1790" t="str">
            <v>231</v>
          </cell>
        </row>
        <row r="1791">
          <cell r="A1791">
            <v>2310</v>
          </cell>
          <cell r="B1791" t="str">
            <v>882002800304</v>
          </cell>
          <cell r="C1791" t="str">
            <v>882</v>
          </cell>
          <cell r="D1791" t="str">
            <v>882002</v>
          </cell>
          <cell r="E1791" t="str">
            <v>هزينه هاي عملياتي</v>
          </cell>
          <cell r="F1791" t="str">
            <v>تعميرونگهداري اثاثيه ومنصوبات</v>
          </cell>
          <cell r="G1791" t="str">
            <v>800304</v>
          </cell>
          <cell r="H1791" t="str">
            <v>تدارکات و تامين قطعات</v>
          </cell>
          <cell r="P1791" t="str">
            <v>231</v>
          </cell>
        </row>
        <row r="1792">
          <cell r="A1792">
            <v>2224</v>
          </cell>
          <cell r="B1792" t="str">
            <v>882002800100</v>
          </cell>
          <cell r="C1792" t="str">
            <v>882</v>
          </cell>
          <cell r="D1792" t="str">
            <v>882002</v>
          </cell>
          <cell r="E1792" t="str">
            <v>هزينه هاي عملياتي</v>
          </cell>
          <cell r="F1792" t="str">
            <v>تعميرونگهداري اثاثيه ومنصوبات</v>
          </cell>
          <cell r="G1792" t="str">
            <v>800100</v>
          </cell>
          <cell r="H1792" t="str">
            <v>مونتاژ</v>
          </cell>
          <cell r="P1792" t="str">
            <v>222</v>
          </cell>
        </row>
        <row r="1793">
          <cell r="A1793">
            <v>2310</v>
          </cell>
          <cell r="B1793" t="str">
            <v>882002800305</v>
          </cell>
          <cell r="C1793" t="str">
            <v>882</v>
          </cell>
          <cell r="D1793" t="str">
            <v>882002</v>
          </cell>
          <cell r="E1793" t="str">
            <v>هزينه هاي عملياتي</v>
          </cell>
          <cell r="F1793" t="str">
            <v>تعميرونگهداري اثاثيه ومنصوبات</v>
          </cell>
          <cell r="G1793" t="str">
            <v>800305</v>
          </cell>
          <cell r="H1793" t="str">
            <v>طرح و توسعه سيستمها</v>
          </cell>
          <cell r="P1793" t="str">
            <v>231</v>
          </cell>
        </row>
        <row r="1794">
          <cell r="A1794">
            <v>2310</v>
          </cell>
          <cell r="B1794" t="str">
            <v>882002800301</v>
          </cell>
          <cell r="C1794" t="str">
            <v>882</v>
          </cell>
          <cell r="D1794" t="str">
            <v>882002</v>
          </cell>
          <cell r="E1794" t="str">
            <v>هزينه هاي عملياتي</v>
          </cell>
          <cell r="F1794" t="str">
            <v>تعميرونگهداري اثاثيه ومنصوبات</v>
          </cell>
          <cell r="G1794" t="str">
            <v>800301</v>
          </cell>
          <cell r="H1794" t="str">
            <v>حراست</v>
          </cell>
          <cell r="P1794" t="str">
            <v>231</v>
          </cell>
        </row>
        <row r="1795">
          <cell r="A1795">
            <v>2264</v>
          </cell>
          <cell r="B1795" t="str">
            <v>882002800106</v>
          </cell>
          <cell r="C1795" t="str">
            <v>882</v>
          </cell>
          <cell r="D1795" t="str">
            <v>882002</v>
          </cell>
          <cell r="E1795" t="str">
            <v>هزينه هاي عملياتي</v>
          </cell>
          <cell r="F1795" t="str">
            <v>تعميرونگهداري اثاثيه ومنصوبات</v>
          </cell>
          <cell r="G1795" t="str">
            <v>800106</v>
          </cell>
          <cell r="H1795" t="str">
            <v>تست مواد وشيمي</v>
          </cell>
          <cell r="P1795" t="str">
            <v>226</v>
          </cell>
        </row>
        <row r="1796">
          <cell r="A1796">
            <v>2419</v>
          </cell>
          <cell r="B1796" t="str">
            <v>882002800401</v>
          </cell>
          <cell r="C1796" t="str">
            <v>882</v>
          </cell>
          <cell r="D1796" t="str">
            <v>882002</v>
          </cell>
          <cell r="E1796" t="str">
            <v>هزينه هاي عملياتي</v>
          </cell>
          <cell r="F1796" t="str">
            <v>تعميرونگهداري اثاثيه ومنصوبات</v>
          </cell>
          <cell r="G1796" t="str">
            <v>800401</v>
          </cell>
          <cell r="H1796" t="str">
            <v>مديريت</v>
          </cell>
          <cell r="P1796" t="str">
            <v>241</v>
          </cell>
        </row>
        <row r="1797">
          <cell r="A1797">
            <v>2264</v>
          </cell>
          <cell r="B1797" t="str">
            <v>882002800201</v>
          </cell>
          <cell r="C1797" t="str">
            <v>882</v>
          </cell>
          <cell r="D1797" t="str">
            <v>882002</v>
          </cell>
          <cell r="E1797" t="str">
            <v>هزينه هاي عملياتي</v>
          </cell>
          <cell r="F1797" t="str">
            <v>تعميرونگهداري اثاثيه ومنصوبات</v>
          </cell>
          <cell r="G1797" t="str">
            <v>800201</v>
          </cell>
          <cell r="H1797" t="str">
            <v>عمومي تحقيقات و مهندسي</v>
          </cell>
          <cell r="P1797" t="str">
            <v>226</v>
          </cell>
        </row>
        <row r="1798">
          <cell r="A1798">
            <v>2264</v>
          </cell>
          <cell r="B1798" t="str">
            <v>882002800104</v>
          </cell>
          <cell r="C1798" t="str">
            <v>882</v>
          </cell>
          <cell r="D1798" t="str">
            <v>882002</v>
          </cell>
          <cell r="E1798" t="str">
            <v>هزينه هاي عملياتي</v>
          </cell>
          <cell r="F1798" t="str">
            <v>تعميرونگهداري اثاثيه ومنصوبات</v>
          </cell>
          <cell r="G1798" t="str">
            <v>800104</v>
          </cell>
          <cell r="H1798" t="str">
            <v>کنترل کيفي</v>
          </cell>
          <cell r="P1798" t="str">
            <v>226</v>
          </cell>
        </row>
        <row r="1799">
          <cell r="A1799">
            <v>2264</v>
          </cell>
          <cell r="B1799" t="str">
            <v>882002800107</v>
          </cell>
          <cell r="C1799" t="str">
            <v>882</v>
          </cell>
          <cell r="D1799" t="str">
            <v>882002</v>
          </cell>
          <cell r="E1799" t="str">
            <v>هزينه هاي عملياتي</v>
          </cell>
          <cell r="F1799" t="str">
            <v>تعميرونگهداري اثاثيه ومنصوبات</v>
          </cell>
          <cell r="G1799" t="str">
            <v>800107</v>
          </cell>
          <cell r="H1799" t="str">
            <v>خط گيج</v>
          </cell>
          <cell r="P1799" t="str">
            <v>226</v>
          </cell>
        </row>
        <row r="1800">
          <cell r="A1800">
            <v>2264</v>
          </cell>
          <cell r="B1800" t="str">
            <v>882003800103</v>
          </cell>
          <cell r="C1800" t="str">
            <v>882</v>
          </cell>
          <cell r="D1800" t="str">
            <v>882003</v>
          </cell>
          <cell r="E1800" t="str">
            <v>هزينه هاي عملياتي</v>
          </cell>
          <cell r="F1800" t="str">
            <v>تعميرونگهداري ساختمان</v>
          </cell>
          <cell r="G1800" t="str">
            <v>800103</v>
          </cell>
          <cell r="H1800" t="str">
            <v>مرکز ساخت و توليد</v>
          </cell>
          <cell r="P1800" t="str">
            <v>226</v>
          </cell>
        </row>
        <row r="1801">
          <cell r="A1801">
            <v>2224</v>
          </cell>
          <cell r="B1801" t="str">
            <v>882003800100</v>
          </cell>
          <cell r="C1801" t="str">
            <v>882</v>
          </cell>
          <cell r="D1801" t="str">
            <v>882003</v>
          </cell>
          <cell r="E1801" t="str">
            <v>هزينه هاي عملياتي</v>
          </cell>
          <cell r="F1801" t="str">
            <v>تعميرونگهداري ساختمان</v>
          </cell>
          <cell r="G1801" t="str">
            <v>800100</v>
          </cell>
          <cell r="H1801" t="str">
            <v>مونتاژ</v>
          </cell>
          <cell r="P1801" t="str">
            <v>222</v>
          </cell>
        </row>
        <row r="1802">
          <cell r="A1802">
            <v>2310</v>
          </cell>
          <cell r="B1802" t="str">
            <v>882003800302</v>
          </cell>
          <cell r="C1802" t="str">
            <v>882</v>
          </cell>
          <cell r="D1802" t="str">
            <v>882003</v>
          </cell>
          <cell r="E1802" t="str">
            <v>هزينه هاي عملياتي</v>
          </cell>
          <cell r="F1802" t="str">
            <v>تعميرونگهداري ساختمان</v>
          </cell>
          <cell r="G1802" t="str">
            <v>800302</v>
          </cell>
          <cell r="H1802" t="str">
            <v>خدمات فني</v>
          </cell>
          <cell r="P1802" t="str">
            <v>231</v>
          </cell>
        </row>
        <row r="1803">
          <cell r="A1803">
            <v>2419</v>
          </cell>
          <cell r="B1803" t="str">
            <v>882003800403</v>
          </cell>
          <cell r="C1803" t="str">
            <v>882</v>
          </cell>
          <cell r="D1803" t="str">
            <v>882003</v>
          </cell>
          <cell r="E1803" t="str">
            <v>هزينه هاي عملياتي</v>
          </cell>
          <cell r="F1803" t="str">
            <v>تعميرونگهداري ساختمان</v>
          </cell>
          <cell r="G1803" t="str">
            <v>800403</v>
          </cell>
          <cell r="H1803" t="str">
            <v>امو ر اداري</v>
          </cell>
          <cell r="P1803" t="str">
            <v>241</v>
          </cell>
        </row>
        <row r="1804">
          <cell r="A1804">
            <v>2419</v>
          </cell>
          <cell r="B1804" t="str">
            <v>882003800402</v>
          </cell>
          <cell r="C1804" t="str">
            <v>882</v>
          </cell>
          <cell r="D1804" t="str">
            <v>882003</v>
          </cell>
          <cell r="E1804" t="str">
            <v>هزينه هاي عملياتي</v>
          </cell>
          <cell r="F1804" t="str">
            <v>تعميرونگهداري ساختمان</v>
          </cell>
          <cell r="G1804" t="str">
            <v>800402</v>
          </cell>
          <cell r="H1804" t="str">
            <v>دفتر تهران</v>
          </cell>
          <cell r="P1804" t="str">
            <v>241</v>
          </cell>
        </row>
        <row r="1805">
          <cell r="A1805">
            <v>2310</v>
          </cell>
          <cell r="B1805" t="str">
            <v>882003800301</v>
          </cell>
          <cell r="C1805" t="str">
            <v>882</v>
          </cell>
          <cell r="D1805" t="str">
            <v>882003</v>
          </cell>
          <cell r="E1805" t="str">
            <v>هزينه هاي عملياتي</v>
          </cell>
          <cell r="F1805" t="str">
            <v>تعميرونگهداري ساختمان</v>
          </cell>
          <cell r="G1805" t="str">
            <v>800301</v>
          </cell>
          <cell r="H1805" t="str">
            <v>حراست</v>
          </cell>
          <cell r="P1805" t="str">
            <v>231</v>
          </cell>
        </row>
        <row r="1806">
          <cell r="A1806">
            <v>2310</v>
          </cell>
          <cell r="B1806" t="str">
            <v>882003800303</v>
          </cell>
          <cell r="C1806" t="str">
            <v>882</v>
          </cell>
          <cell r="D1806" t="str">
            <v>882003</v>
          </cell>
          <cell r="E1806" t="str">
            <v>هزينه هاي عملياتي</v>
          </cell>
          <cell r="F1806" t="str">
            <v>تعميرونگهداري ساختمان</v>
          </cell>
          <cell r="G1806" t="str">
            <v>800303</v>
          </cell>
          <cell r="H1806" t="str">
            <v>برنامه ريزي</v>
          </cell>
          <cell r="P1806" t="str">
            <v>231</v>
          </cell>
        </row>
        <row r="1807">
          <cell r="A1807">
            <v>2264</v>
          </cell>
          <cell r="B1807" t="str">
            <v>882003800107</v>
          </cell>
          <cell r="C1807" t="str">
            <v>882</v>
          </cell>
          <cell r="D1807" t="str">
            <v>882003</v>
          </cell>
          <cell r="E1807" t="str">
            <v>هزينه هاي عملياتي</v>
          </cell>
          <cell r="F1807" t="str">
            <v>تعميرونگهداري ساختمان</v>
          </cell>
          <cell r="G1807" t="str">
            <v>800107</v>
          </cell>
          <cell r="H1807" t="str">
            <v>خط گيج</v>
          </cell>
          <cell r="P1807" t="str">
            <v>226</v>
          </cell>
        </row>
        <row r="1808">
          <cell r="A1808">
            <v>2310</v>
          </cell>
          <cell r="B1808" t="str">
            <v>882004800302</v>
          </cell>
          <cell r="C1808" t="str">
            <v>882</v>
          </cell>
          <cell r="D1808" t="str">
            <v>882004</v>
          </cell>
          <cell r="E1808" t="str">
            <v>هزينه هاي عملياتي</v>
          </cell>
          <cell r="F1808" t="str">
            <v>تعميرونگهداري تاسيسات</v>
          </cell>
          <cell r="G1808" t="str">
            <v>800302</v>
          </cell>
          <cell r="H1808" t="str">
            <v>خدمات فني</v>
          </cell>
          <cell r="P1808" t="str">
            <v>231</v>
          </cell>
        </row>
        <row r="1809">
          <cell r="A1809">
            <v>2264</v>
          </cell>
          <cell r="B1809" t="str">
            <v>882004800105</v>
          </cell>
          <cell r="C1809" t="str">
            <v>882</v>
          </cell>
          <cell r="D1809" t="str">
            <v>882004</v>
          </cell>
          <cell r="E1809" t="str">
            <v>هزينه هاي عملياتي</v>
          </cell>
          <cell r="F1809" t="str">
            <v>تعميرونگهداري تاسيسات</v>
          </cell>
          <cell r="G1809" t="str">
            <v>800105</v>
          </cell>
          <cell r="H1809" t="str">
            <v>مترولوژي</v>
          </cell>
          <cell r="P1809" t="str">
            <v>226</v>
          </cell>
        </row>
        <row r="1810">
          <cell r="A1810">
            <v>2264</v>
          </cell>
          <cell r="B1810" t="str">
            <v>882004800103</v>
          </cell>
          <cell r="C1810" t="str">
            <v>882</v>
          </cell>
          <cell r="D1810" t="str">
            <v>882004</v>
          </cell>
          <cell r="E1810" t="str">
            <v>هزينه هاي عملياتي</v>
          </cell>
          <cell r="F1810" t="str">
            <v>تعميرونگهداري تاسيسات</v>
          </cell>
          <cell r="G1810" t="str">
            <v>800103</v>
          </cell>
          <cell r="H1810" t="str">
            <v>مرکز ساخت و توليد</v>
          </cell>
          <cell r="P1810" t="str">
            <v>226</v>
          </cell>
        </row>
        <row r="1811">
          <cell r="A1811">
            <v>2224</v>
          </cell>
          <cell r="B1811" t="str">
            <v>882004800100</v>
          </cell>
          <cell r="C1811" t="str">
            <v>882</v>
          </cell>
          <cell r="D1811" t="str">
            <v>882004</v>
          </cell>
          <cell r="E1811" t="str">
            <v>هزينه هاي عملياتي</v>
          </cell>
          <cell r="F1811" t="str">
            <v>تعميرونگهداري تاسيسات</v>
          </cell>
          <cell r="G1811" t="str">
            <v>800100</v>
          </cell>
          <cell r="H1811" t="str">
            <v>مونتاژ</v>
          </cell>
          <cell r="P1811" t="str">
            <v>222</v>
          </cell>
        </row>
        <row r="1812">
          <cell r="A1812">
            <v>2264</v>
          </cell>
          <cell r="B1812" t="str">
            <v>882004800104</v>
          </cell>
          <cell r="C1812" t="str">
            <v>882</v>
          </cell>
          <cell r="D1812" t="str">
            <v>882004</v>
          </cell>
          <cell r="E1812" t="str">
            <v>هزينه هاي عملياتي</v>
          </cell>
          <cell r="F1812" t="str">
            <v>تعميرونگهداري تاسيسات</v>
          </cell>
          <cell r="G1812" t="str">
            <v>800104</v>
          </cell>
          <cell r="H1812" t="str">
            <v>کنترل کيفي</v>
          </cell>
          <cell r="P1812" t="str">
            <v>226</v>
          </cell>
        </row>
        <row r="1813">
          <cell r="A1813">
            <v>2264</v>
          </cell>
          <cell r="B1813" t="str">
            <v>882004800106</v>
          </cell>
          <cell r="C1813" t="str">
            <v>882</v>
          </cell>
          <cell r="D1813" t="str">
            <v>882004</v>
          </cell>
          <cell r="E1813" t="str">
            <v>هزينه هاي عملياتي</v>
          </cell>
          <cell r="F1813" t="str">
            <v>تعميرونگهداري تاسيسات</v>
          </cell>
          <cell r="G1813" t="str">
            <v>800106</v>
          </cell>
          <cell r="H1813" t="str">
            <v>تست مواد وشيمي</v>
          </cell>
          <cell r="P1813" t="str">
            <v>226</v>
          </cell>
        </row>
        <row r="1814">
          <cell r="A1814">
            <v>2273</v>
          </cell>
          <cell r="B1814" t="str">
            <v>882005800103</v>
          </cell>
          <cell r="C1814" t="str">
            <v>882</v>
          </cell>
          <cell r="D1814" t="str">
            <v>882005</v>
          </cell>
          <cell r="E1814" t="str">
            <v>هزينه هاي عملياتي</v>
          </cell>
          <cell r="F1814" t="str">
            <v>بيمه ماشين آلات</v>
          </cell>
          <cell r="G1814" t="str">
            <v>800103</v>
          </cell>
          <cell r="H1814" t="str">
            <v>مرکز ساخت و توليد</v>
          </cell>
          <cell r="P1814" t="str">
            <v>227</v>
          </cell>
        </row>
        <row r="1815">
          <cell r="A1815">
            <v>2429</v>
          </cell>
          <cell r="B1815" t="str">
            <v>882006800403</v>
          </cell>
          <cell r="C1815" t="str">
            <v>882</v>
          </cell>
          <cell r="D1815" t="str">
            <v>882006</v>
          </cell>
          <cell r="E1815" t="str">
            <v>هزينه هاي عملياتي</v>
          </cell>
          <cell r="F1815" t="str">
            <v>بيمه اثاثيه ومنصوبات اداري</v>
          </cell>
          <cell r="G1815" t="str">
            <v>800403</v>
          </cell>
          <cell r="H1815" t="str">
            <v>امو ر اداري</v>
          </cell>
          <cell r="P1815" t="str">
            <v>242</v>
          </cell>
        </row>
        <row r="1816">
          <cell r="A1816">
            <v>2312</v>
          </cell>
          <cell r="B1816" t="str">
            <v>882007800302</v>
          </cell>
          <cell r="C1816" t="str">
            <v>882</v>
          </cell>
          <cell r="D1816" t="str">
            <v>882007</v>
          </cell>
          <cell r="E1816" t="str">
            <v>هزينه هاي عملياتي</v>
          </cell>
          <cell r="F1816" t="str">
            <v>بيمه آتش سوزي ساختمان</v>
          </cell>
          <cell r="G1816" t="str">
            <v>800302</v>
          </cell>
          <cell r="H1816" t="str">
            <v>خدمات فني</v>
          </cell>
          <cell r="P1816" t="str">
            <v>231</v>
          </cell>
        </row>
        <row r="1817">
          <cell r="A1817">
            <v>2312</v>
          </cell>
          <cell r="B1817" t="str">
            <v>882008800302</v>
          </cell>
          <cell r="C1817" t="str">
            <v>882</v>
          </cell>
          <cell r="D1817" t="str">
            <v>882008</v>
          </cell>
          <cell r="E1817" t="str">
            <v>هزينه هاي عملياتي</v>
          </cell>
          <cell r="F1817" t="str">
            <v>بيمه تاسيسات</v>
          </cell>
          <cell r="G1817" t="str">
            <v>800302</v>
          </cell>
          <cell r="H1817" t="str">
            <v>خدمات فني</v>
          </cell>
          <cell r="P1817" t="str">
            <v>231</v>
          </cell>
        </row>
        <row r="1818">
          <cell r="A1818">
            <v>2429</v>
          </cell>
          <cell r="B1818" t="str">
            <v>882009800401</v>
          </cell>
          <cell r="C1818" t="str">
            <v>882</v>
          </cell>
          <cell r="D1818" t="str">
            <v>882009</v>
          </cell>
          <cell r="E1818" t="str">
            <v>هزينه هاي عملياتي</v>
          </cell>
          <cell r="F1818" t="str">
            <v>بيمه و سائط نقليه</v>
          </cell>
          <cell r="G1818" t="str">
            <v>800401</v>
          </cell>
          <cell r="H1818" t="str">
            <v>مديريت</v>
          </cell>
          <cell r="P1818" t="str">
            <v>242</v>
          </cell>
        </row>
        <row r="1819">
          <cell r="A1819">
            <v>2429</v>
          </cell>
          <cell r="B1819" t="str">
            <v>882009800403</v>
          </cell>
          <cell r="C1819" t="str">
            <v>882</v>
          </cell>
          <cell r="D1819" t="str">
            <v>882009</v>
          </cell>
          <cell r="E1819" t="str">
            <v>هزينه هاي عملياتي</v>
          </cell>
          <cell r="F1819" t="str">
            <v>بيمه و سائط نقليه</v>
          </cell>
          <cell r="G1819" t="str">
            <v>800403</v>
          </cell>
          <cell r="H1819" t="str">
            <v>امو ر اداري</v>
          </cell>
          <cell r="P1819" t="str">
            <v>242</v>
          </cell>
        </row>
        <row r="1820">
          <cell r="A1820">
            <v>2312</v>
          </cell>
          <cell r="B1820" t="str">
            <v>882009800304</v>
          </cell>
          <cell r="C1820" t="str">
            <v>882</v>
          </cell>
          <cell r="D1820" t="str">
            <v>882009</v>
          </cell>
          <cell r="E1820" t="str">
            <v>هزينه هاي عملياتي</v>
          </cell>
          <cell r="F1820" t="str">
            <v>بيمه و سائط نقليه</v>
          </cell>
          <cell r="G1820" t="str">
            <v>800304</v>
          </cell>
          <cell r="H1820" t="str">
            <v>تدارکات و تامين قطعات</v>
          </cell>
          <cell r="P1820" t="str">
            <v>231</v>
          </cell>
        </row>
        <row r="1821">
          <cell r="A1821">
            <v>2312</v>
          </cell>
          <cell r="B1821" t="str">
            <v>882009800303</v>
          </cell>
          <cell r="C1821" t="str">
            <v>882</v>
          </cell>
          <cell r="D1821" t="str">
            <v>882009</v>
          </cell>
          <cell r="E1821" t="str">
            <v>هزينه هاي عملياتي</v>
          </cell>
          <cell r="F1821" t="str">
            <v>بيمه و سائط نقليه</v>
          </cell>
          <cell r="G1821" t="str">
            <v>800303</v>
          </cell>
          <cell r="H1821" t="str">
            <v>برنامه ريزي</v>
          </cell>
          <cell r="P1821" t="str">
            <v>231</v>
          </cell>
        </row>
        <row r="1822">
          <cell r="A1822">
            <v>2429</v>
          </cell>
          <cell r="B1822" t="str">
            <v>882010800400</v>
          </cell>
          <cell r="C1822" t="str">
            <v>882</v>
          </cell>
          <cell r="D1822" t="str">
            <v>882010</v>
          </cell>
          <cell r="E1822" t="str">
            <v>هزينه هاي عملياتي</v>
          </cell>
          <cell r="F1822" t="str">
            <v>بيمه صندوق</v>
          </cell>
          <cell r="G1822" t="str">
            <v>800400</v>
          </cell>
          <cell r="H1822" t="str">
            <v>امور مالي</v>
          </cell>
          <cell r="P1822" t="str">
            <v>242</v>
          </cell>
        </row>
        <row r="1823">
          <cell r="A1823">
            <v>2263</v>
          </cell>
          <cell r="B1823" t="str">
            <v>882011800103</v>
          </cell>
          <cell r="C1823" t="str">
            <v>882</v>
          </cell>
          <cell r="D1823" t="str">
            <v>882011</v>
          </cell>
          <cell r="E1823" t="str">
            <v>هزينه هاي عملياتي</v>
          </cell>
          <cell r="F1823" t="str">
            <v>اقلام مصرفي</v>
          </cell>
          <cell r="G1823" t="str">
            <v>800103</v>
          </cell>
          <cell r="H1823" t="str">
            <v>مرکز ساخت و توليد</v>
          </cell>
          <cell r="P1823" t="str">
            <v>226</v>
          </cell>
        </row>
        <row r="1824">
          <cell r="A1824">
            <v>2223</v>
          </cell>
          <cell r="B1824" t="str">
            <v>882011800100</v>
          </cell>
          <cell r="C1824" t="str">
            <v>882</v>
          </cell>
          <cell r="D1824" t="str">
            <v>882011</v>
          </cell>
          <cell r="E1824" t="str">
            <v>هزينه هاي عملياتي</v>
          </cell>
          <cell r="F1824" t="str">
            <v>اقلام مصرفي</v>
          </cell>
          <cell r="G1824" t="str">
            <v>800100</v>
          </cell>
          <cell r="H1824" t="str">
            <v>مونتاژ</v>
          </cell>
          <cell r="P1824" t="str">
            <v>222</v>
          </cell>
        </row>
        <row r="1825">
          <cell r="A1825">
            <v>2417</v>
          </cell>
          <cell r="B1825" t="str">
            <v>882011800402</v>
          </cell>
          <cell r="C1825" t="str">
            <v>882</v>
          </cell>
          <cell r="D1825" t="str">
            <v>882011</v>
          </cell>
          <cell r="E1825" t="str">
            <v>هزينه هاي عملياتي</v>
          </cell>
          <cell r="F1825" t="str">
            <v>اقلام مصرفي</v>
          </cell>
          <cell r="G1825" t="str">
            <v>800402</v>
          </cell>
          <cell r="H1825" t="str">
            <v>دفتر تهران</v>
          </cell>
          <cell r="P1825" t="str">
            <v>241</v>
          </cell>
        </row>
        <row r="1826">
          <cell r="A1826">
            <v>2417</v>
          </cell>
          <cell r="B1826" t="str">
            <v>882011800401</v>
          </cell>
          <cell r="C1826" t="str">
            <v>882</v>
          </cell>
          <cell r="D1826" t="str">
            <v>882011</v>
          </cell>
          <cell r="E1826" t="str">
            <v>هزينه هاي عملياتي</v>
          </cell>
          <cell r="F1826" t="str">
            <v>اقلام مصرفي</v>
          </cell>
          <cell r="G1826" t="str">
            <v>800401</v>
          </cell>
          <cell r="H1826" t="str">
            <v>مديريت</v>
          </cell>
          <cell r="P1826" t="str">
            <v>241</v>
          </cell>
        </row>
        <row r="1827">
          <cell r="A1827">
            <v>2263</v>
          </cell>
          <cell r="B1827" t="str">
            <v>882011800106</v>
          </cell>
          <cell r="C1827" t="str">
            <v>882</v>
          </cell>
          <cell r="D1827" t="str">
            <v>882011</v>
          </cell>
          <cell r="E1827" t="str">
            <v>هزينه هاي عملياتي</v>
          </cell>
          <cell r="F1827" t="str">
            <v>اقلام مصرفي</v>
          </cell>
          <cell r="G1827" t="str">
            <v>800106</v>
          </cell>
          <cell r="H1827" t="str">
            <v>تست مواد وشيمي</v>
          </cell>
          <cell r="P1827" t="str">
            <v>226</v>
          </cell>
        </row>
        <row r="1828">
          <cell r="A1828">
            <v>2263</v>
          </cell>
          <cell r="B1828" t="str">
            <v>882011800104</v>
          </cell>
          <cell r="C1828" t="str">
            <v>882</v>
          </cell>
          <cell r="D1828" t="str">
            <v>882011</v>
          </cell>
          <cell r="E1828" t="str">
            <v>هزينه هاي عملياتي</v>
          </cell>
          <cell r="F1828" t="str">
            <v>اقلام مصرفي</v>
          </cell>
          <cell r="G1828" t="str">
            <v>800104</v>
          </cell>
          <cell r="H1828" t="str">
            <v>کنترل کيفي</v>
          </cell>
          <cell r="P1828" t="str">
            <v>226</v>
          </cell>
        </row>
        <row r="1829">
          <cell r="A1829">
            <v>2417</v>
          </cell>
          <cell r="B1829" t="str">
            <v>882011800403</v>
          </cell>
          <cell r="C1829" t="str">
            <v>882</v>
          </cell>
          <cell r="D1829" t="str">
            <v>882011</v>
          </cell>
          <cell r="E1829" t="str">
            <v>هزينه هاي عملياتي</v>
          </cell>
          <cell r="F1829" t="str">
            <v>اقلام مصرفي</v>
          </cell>
          <cell r="G1829" t="str">
            <v>800403</v>
          </cell>
          <cell r="H1829" t="str">
            <v>امو ر اداري</v>
          </cell>
          <cell r="P1829" t="str">
            <v>241</v>
          </cell>
        </row>
        <row r="1830">
          <cell r="A1830">
            <v>2263</v>
          </cell>
          <cell r="B1830" t="str">
            <v>882011800105</v>
          </cell>
          <cell r="C1830" t="str">
            <v>882</v>
          </cell>
          <cell r="D1830" t="str">
            <v>882011</v>
          </cell>
          <cell r="E1830" t="str">
            <v>هزينه هاي عملياتي</v>
          </cell>
          <cell r="F1830" t="str">
            <v>اقلام مصرفي</v>
          </cell>
          <cell r="G1830" t="str">
            <v>800105</v>
          </cell>
          <cell r="H1830" t="str">
            <v>مترولوژي</v>
          </cell>
          <cell r="P1830" t="str">
            <v>226</v>
          </cell>
        </row>
        <row r="1831">
          <cell r="A1831">
            <v>2314</v>
          </cell>
          <cell r="B1831" t="str">
            <v>882011800303</v>
          </cell>
          <cell r="C1831" t="str">
            <v>882</v>
          </cell>
          <cell r="D1831" t="str">
            <v>882011</v>
          </cell>
          <cell r="E1831" t="str">
            <v>هزينه هاي عملياتي</v>
          </cell>
          <cell r="F1831" t="str">
            <v>اقلام مصرفي</v>
          </cell>
          <cell r="G1831" t="str">
            <v>800303</v>
          </cell>
          <cell r="H1831" t="str">
            <v>برنامه ريزي</v>
          </cell>
          <cell r="P1831" t="str">
            <v>231</v>
          </cell>
        </row>
        <row r="1832">
          <cell r="A1832">
            <v>2417</v>
          </cell>
          <cell r="B1832" t="str">
            <v>882011800400</v>
          </cell>
          <cell r="C1832" t="str">
            <v>882</v>
          </cell>
          <cell r="D1832" t="str">
            <v>882011</v>
          </cell>
          <cell r="E1832" t="str">
            <v>هزينه هاي عملياتي</v>
          </cell>
          <cell r="F1832" t="str">
            <v>اقلام مصرفي</v>
          </cell>
          <cell r="G1832" t="str">
            <v>800400</v>
          </cell>
          <cell r="H1832" t="str">
            <v>امور مالي</v>
          </cell>
          <cell r="P1832" t="str">
            <v>241</v>
          </cell>
        </row>
        <row r="1833">
          <cell r="A1833">
            <v>2314</v>
          </cell>
          <cell r="B1833" t="str">
            <v>882011800305</v>
          </cell>
          <cell r="C1833" t="str">
            <v>882</v>
          </cell>
          <cell r="D1833" t="str">
            <v>882011</v>
          </cell>
          <cell r="E1833" t="str">
            <v>هزينه هاي عملياتي</v>
          </cell>
          <cell r="F1833" t="str">
            <v>اقلام مصرفي</v>
          </cell>
          <cell r="G1833" t="str">
            <v>800305</v>
          </cell>
          <cell r="H1833" t="str">
            <v>طرح و توسعه سيستمها</v>
          </cell>
          <cell r="P1833" t="str">
            <v>231</v>
          </cell>
        </row>
        <row r="1834">
          <cell r="A1834">
            <v>2314</v>
          </cell>
          <cell r="B1834" t="str">
            <v>882011800302</v>
          </cell>
          <cell r="C1834" t="str">
            <v>882</v>
          </cell>
          <cell r="D1834" t="str">
            <v>882011</v>
          </cell>
          <cell r="E1834" t="str">
            <v>هزينه هاي عملياتي</v>
          </cell>
          <cell r="F1834" t="str">
            <v>اقلام مصرفي</v>
          </cell>
          <cell r="G1834" t="str">
            <v>800302</v>
          </cell>
          <cell r="H1834" t="str">
            <v>خدمات فني</v>
          </cell>
          <cell r="P1834" t="str">
            <v>231</v>
          </cell>
        </row>
        <row r="1835">
          <cell r="A1835">
            <v>2314</v>
          </cell>
          <cell r="B1835" t="str">
            <v>882011800301</v>
          </cell>
          <cell r="C1835" t="str">
            <v>882</v>
          </cell>
          <cell r="D1835" t="str">
            <v>882011</v>
          </cell>
          <cell r="E1835" t="str">
            <v>هزينه هاي عملياتي</v>
          </cell>
          <cell r="F1835" t="str">
            <v>اقلام مصرفي</v>
          </cell>
          <cell r="G1835" t="str">
            <v>800301</v>
          </cell>
          <cell r="H1835" t="str">
            <v>حراست</v>
          </cell>
          <cell r="P1835" t="str">
            <v>231</v>
          </cell>
        </row>
        <row r="1836">
          <cell r="A1836">
            <v>2314</v>
          </cell>
          <cell r="B1836" t="str">
            <v>882011800300</v>
          </cell>
          <cell r="C1836" t="str">
            <v>882</v>
          </cell>
          <cell r="D1836" t="str">
            <v>882011</v>
          </cell>
          <cell r="E1836" t="str">
            <v>هزينه هاي عملياتي</v>
          </cell>
          <cell r="F1836" t="str">
            <v>اقلام مصرفي</v>
          </cell>
          <cell r="G1836" t="str">
            <v>800300</v>
          </cell>
          <cell r="H1836" t="str">
            <v>کانتين</v>
          </cell>
          <cell r="P1836" t="str">
            <v>231</v>
          </cell>
        </row>
        <row r="1837">
          <cell r="A1837">
            <v>2263</v>
          </cell>
          <cell r="B1837" t="str">
            <v>882011800102</v>
          </cell>
          <cell r="C1837" t="str">
            <v>882</v>
          </cell>
          <cell r="D1837" t="str">
            <v>882011</v>
          </cell>
          <cell r="E1837" t="str">
            <v>هزينه هاي عملياتي</v>
          </cell>
          <cell r="F1837" t="str">
            <v>اقلام مصرفي</v>
          </cell>
          <cell r="G1837" t="str">
            <v>800102</v>
          </cell>
          <cell r="H1837" t="str">
            <v>عمليات حرارتي و آبکاري</v>
          </cell>
          <cell r="P1837" t="str">
            <v>226</v>
          </cell>
        </row>
        <row r="1838">
          <cell r="A1838">
            <v>2314</v>
          </cell>
          <cell r="B1838" t="str">
            <v>882011800304</v>
          </cell>
          <cell r="C1838" t="str">
            <v>882</v>
          </cell>
          <cell r="D1838" t="str">
            <v>882011</v>
          </cell>
          <cell r="E1838" t="str">
            <v>هزينه هاي عملياتي</v>
          </cell>
          <cell r="F1838" t="str">
            <v>اقلام مصرفي</v>
          </cell>
          <cell r="G1838" t="str">
            <v>800304</v>
          </cell>
          <cell r="H1838" t="str">
            <v>تدارکات و تامين قطعات</v>
          </cell>
          <cell r="P1838" t="str">
            <v>231</v>
          </cell>
        </row>
        <row r="1839">
          <cell r="A1839">
            <v>2263</v>
          </cell>
          <cell r="B1839" t="str">
            <v>882011800101</v>
          </cell>
          <cell r="C1839" t="str">
            <v>882</v>
          </cell>
          <cell r="D1839" t="str">
            <v>882011</v>
          </cell>
          <cell r="E1839" t="str">
            <v>هزينه هاي عملياتي</v>
          </cell>
          <cell r="F1839" t="str">
            <v>اقلام مصرفي</v>
          </cell>
          <cell r="G1839" t="str">
            <v>800101</v>
          </cell>
          <cell r="H1839" t="str">
            <v>تحقيقات مهندسي</v>
          </cell>
          <cell r="P1839" t="str">
            <v>226</v>
          </cell>
        </row>
        <row r="1840">
          <cell r="A1840">
            <v>2529</v>
          </cell>
          <cell r="B1840" t="str">
            <v>882011800500</v>
          </cell>
          <cell r="C1840" t="str">
            <v>882</v>
          </cell>
          <cell r="D1840" t="str">
            <v>882011</v>
          </cell>
          <cell r="E1840" t="str">
            <v>هزينه هاي عملياتي</v>
          </cell>
          <cell r="F1840" t="str">
            <v>اقلام مصرفي</v>
          </cell>
          <cell r="G1840" t="str">
            <v>800500</v>
          </cell>
          <cell r="H1840" t="str">
            <v>فروش</v>
          </cell>
          <cell r="P1840" t="str">
            <v>252</v>
          </cell>
        </row>
        <row r="1841">
          <cell r="A1841">
            <v>2263</v>
          </cell>
          <cell r="B1841" t="str">
            <v>882011800107</v>
          </cell>
          <cell r="C1841" t="str">
            <v>882</v>
          </cell>
          <cell r="D1841" t="str">
            <v>882011</v>
          </cell>
          <cell r="E1841" t="str">
            <v>هزينه هاي عملياتي</v>
          </cell>
          <cell r="F1841" t="str">
            <v>اقلام مصرفي</v>
          </cell>
          <cell r="G1841" t="str">
            <v>800107</v>
          </cell>
          <cell r="H1841" t="str">
            <v>خط گيج</v>
          </cell>
          <cell r="P1841" t="str">
            <v>226</v>
          </cell>
        </row>
        <row r="1842">
          <cell r="A1842">
            <v>2263</v>
          </cell>
          <cell r="B1842" t="str">
            <v>882011800201</v>
          </cell>
          <cell r="C1842" t="str">
            <v>882</v>
          </cell>
          <cell r="D1842" t="str">
            <v>882011</v>
          </cell>
          <cell r="E1842" t="str">
            <v>هزينه هاي عملياتي</v>
          </cell>
          <cell r="F1842" t="str">
            <v>اقلام مصرفي</v>
          </cell>
          <cell r="G1842" t="str">
            <v>800201</v>
          </cell>
          <cell r="H1842" t="str">
            <v>عمومي تحقيقات و مهندسي</v>
          </cell>
          <cell r="P1842" t="str">
            <v>226</v>
          </cell>
        </row>
        <row r="1843">
          <cell r="A1843">
            <v>2263</v>
          </cell>
          <cell r="B1843" t="str">
            <v>882011800202</v>
          </cell>
          <cell r="C1843" t="str">
            <v>882</v>
          </cell>
          <cell r="D1843" t="str">
            <v>882011</v>
          </cell>
          <cell r="E1843" t="str">
            <v>هزينه هاي عملياتي</v>
          </cell>
          <cell r="F1843" t="str">
            <v>اقلام مصرفي</v>
          </cell>
          <cell r="G1843" t="str">
            <v>800202</v>
          </cell>
          <cell r="H1843" t="str">
            <v>عمومي ساخت و توليد</v>
          </cell>
          <cell r="P1843" t="str">
            <v>226</v>
          </cell>
        </row>
        <row r="1844">
          <cell r="A1844">
            <v>2263</v>
          </cell>
          <cell r="B1844" t="str">
            <v>882012800103</v>
          </cell>
          <cell r="C1844" t="str">
            <v>882</v>
          </cell>
          <cell r="D1844" t="str">
            <v>882012</v>
          </cell>
          <cell r="E1844" t="str">
            <v>هزينه هاي عملياتي</v>
          </cell>
          <cell r="F1844" t="str">
            <v>ابزارمصرفي</v>
          </cell>
          <cell r="G1844" t="str">
            <v>800103</v>
          </cell>
          <cell r="H1844" t="str">
            <v>مرکز ساخت و توليد</v>
          </cell>
          <cell r="P1844" t="str">
            <v>226</v>
          </cell>
        </row>
        <row r="1845">
          <cell r="A1845">
            <v>2223</v>
          </cell>
          <cell r="B1845" t="str">
            <v>882012800100</v>
          </cell>
          <cell r="C1845" t="str">
            <v>882</v>
          </cell>
          <cell r="D1845" t="str">
            <v>882012</v>
          </cell>
          <cell r="E1845" t="str">
            <v>هزينه هاي عملياتي</v>
          </cell>
          <cell r="F1845" t="str">
            <v>ابزارمصرفي</v>
          </cell>
          <cell r="G1845" t="str">
            <v>800100</v>
          </cell>
          <cell r="H1845" t="str">
            <v>مونتاژ</v>
          </cell>
          <cell r="P1845" t="str">
            <v>222</v>
          </cell>
        </row>
        <row r="1846">
          <cell r="A1846">
            <v>2263</v>
          </cell>
          <cell r="B1846" t="str">
            <v>882012800107</v>
          </cell>
          <cell r="C1846" t="str">
            <v>882</v>
          </cell>
          <cell r="D1846" t="str">
            <v>882012</v>
          </cell>
          <cell r="E1846" t="str">
            <v>هزينه هاي عملياتي</v>
          </cell>
          <cell r="F1846" t="str">
            <v>ابزارمصرفي</v>
          </cell>
          <cell r="G1846" t="str">
            <v>800107</v>
          </cell>
          <cell r="H1846" t="str">
            <v>خط گيج</v>
          </cell>
          <cell r="P1846" t="str">
            <v>226</v>
          </cell>
        </row>
        <row r="1847">
          <cell r="A1847">
            <v>2314</v>
          </cell>
          <cell r="B1847" t="str">
            <v>882012800303</v>
          </cell>
          <cell r="C1847" t="str">
            <v>882</v>
          </cell>
          <cell r="D1847" t="str">
            <v>882012</v>
          </cell>
          <cell r="E1847" t="str">
            <v>هزينه هاي عملياتي</v>
          </cell>
          <cell r="F1847" t="str">
            <v>ابزارمصرفي</v>
          </cell>
          <cell r="G1847" t="str">
            <v>800303</v>
          </cell>
          <cell r="H1847" t="str">
            <v>برنامه ريزي</v>
          </cell>
          <cell r="P1847" t="str">
            <v>231</v>
          </cell>
        </row>
        <row r="1848">
          <cell r="A1848">
            <v>2263</v>
          </cell>
          <cell r="B1848" t="str">
            <v>882012800102</v>
          </cell>
          <cell r="C1848" t="str">
            <v>882</v>
          </cell>
          <cell r="D1848" t="str">
            <v>882012</v>
          </cell>
          <cell r="E1848" t="str">
            <v>هزينه هاي عملياتي</v>
          </cell>
          <cell r="F1848" t="str">
            <v>ابزارمصرفي</v>
          </cell>
          <cell r="G1848" t="str">
            <v>800102</v>
          </cell>
          <cell r="H1848" t="str">
            <v>عمليات حرارتي و آبکاري</v>
          </cell>
          <cell r="P1848" t="str">
            <v>226</v>
          </cell>
        </row>
        <row r="1849">
          <cell r="A1849">
            <v>2417</v>
          </cell>
          <cell r="B1849" t="str">
            <v>882012800403</v>
          </cell>
          <cell r="C1849" t="str">
            <v>882</v>
          </cell>
          <cell r="D1849" t="str">
            <v>882012</v>
          </cell>
          <cell r="E1849" t="str">
            <v>هزينه هاي عملياتي</v>
          </cell>
          <cell r="F1849" t="str">
            <v>ابزارمصرفي</v>
          </cell>
          <cell r="G1849" t="str">
            <v>800403</v>
          </cell>
          <cell r="H1849" t="str">
            <v>امو ر اداري</v>
          </cell>
          <cell r="P1849" t="str">
            <v>241</v>
          </cell>
        </row>
        <row r="1850">
          <cell r="A1850">
            <v>2314</v>
          </cell>
          <cell r="B1850" t="str">
            <v>882012800304</v>
          </cell>
          <cell r="C1850" t="str">
            <v>882</v>
          </cell>
          <cell r="D1850" t="str">
            <v>882012</v>
          </cell>
          <cell r="E1850" t="str">
            <v>هزينه هاي عملياتي</v>
          </cell>
          <cell r="F1850" t="str">
            <v>ابزارمصرفي</v>
          </cell>
          <cell r="G1850" t="str">
            <v>800304</v>
          </cell>
          <cell r="H1850" t="str">
            <v>تدارکات و تامين قطعات</v>
          </cell>
          <cell r="P1850" t="str">
            <v>231</v>
          </cell>
        </row>
        <row r="1851">
          <cell r="A1851">
            <v>2263</v>
          </cell>
          <cell r="B1851" t="str">
            <v>882012800104</v>
          </cell>
          <cell r="C1851" t="str">
            <v>882</v>
          </cell>
          <cell r="D1851" t="str">
            <v>882012</v>
          </cell>
          <cell r="E1851" t="str">
            <v>هزينه هاي عملياتي</v>
          </cell>
          <cell r="F1851" t="str">
            <v>ابزارمصرفي</v>
          </cell>
          <cell r="G1851" t="str">
            <v>800104</v>
          </cell>
          <cell r="H1851" t="str">
            <v>کنترل کيفي</v>
          </cell>
          <cell r="P1851" t="str">
            <v>226</v>
          </cell>
        </row>
        <row r="1852">
          <cell r="A1852">
            <v>2263</v>
          </cell>
          <cell r="B1852" t="str">
            <v>882012800106</v>
          </cell>
          <cell r="C1852" t="str">
            <v>882</v>
          </cell>
          <cell r="D1852" t="str">
            <v>882012</v>
          </cell>
          <cell r="E1852" t="str">
            <v>هزينه هاي عملياتي</v>
          </cell>
          <cell r="F1852" t="str">
            <v>ابزارمصرفي</v>
          </cell>
          <cell r="G1852" t="str">
            <v>800106</v>
          </cell>
          <cell r="H1852" t="str">
            <v>تست مواد وشيمي</v>
          </cell>
          <cell r="P1852" t="str">
            <v>226</v>
          </cell>
        </row>
        <row r="1853">
          <cell r="A1853">
            <v>2314</v>
          </cell>
          <cell r="B1853" t="str">
            <v>882012800302</v>
          </cell>
          <cell r="C1853" t="str">
            <v>882</v>
          </cell>
          <cell r="D1853" t="str">
            <v>882012</v>
          </cell>
          <cell r="E1853" t="str">
            <v>هزينه هاي عملياتي</v>
          </cell>
          <cell r="F1853" t="str">
            <v>ابزارمصرفي</v>
          </cell>
          <cell r="G1853" t="str">
            <v>800302</v>
          </cell>
          <cell r="H1853" t="str">
            <v>خدمات فني</v>
          </cell>
          <cell r="P1853" t="str">
            <v>231</v>
          </cell>
        </row>
        <row r="1854">
          <cell r="A1854">
            <v>2263</v>
          </cell>
          <cell r="B1854" t="str">
            <v>882012800205</v>
          </cell>
          <cell r="C1854" t="str">
            <v>882</v>
          </cell>
          <cell r="D1854" t="str">
            <v>882012</v>
          </cell>
          <cell r="E1854" t="str">
            <v>هزينه هاي عملياتي</v>
          </cell>
          <cell r="F1854" t="str">
            <v>ابزارمصرفي</v>
          </cell>
          <cell r="G1854" t="str">
            <v>800205</v>
          </cell>
          <cell r="H1854" t="str">
            <v>عمومي تست مواد و شيمي</v>
          </cell>
          <cell r="P1854" t="str">
            <v>226</v>
          </cell>
        </row>
        <row r="1855">
          <cell r="A1855">
            <v>2314</v>
          </cell>
          <cell r="B1855" t="str">
            <v>882012800305</v>
          </cell>
          <cell r="C1855" t="str">
            <v>882</v>
          </cell>
          <cell r="D1855" t="str">
            <v>882012</v>
          </cell>
          <cell r="E1855" t="str">
            <v>هزينه هاي عملياتي</v>
          </cell>
          <cell r="F1855" t="str">
            <v>ابزارمصرفي</v>
          </cell>
          <cell r="G1855" t="str">
            <v>800305</v>
          </cell>
          <cell r="H1855" t="str">
            <v>طرح و توسعه سيستمها</v>
          </cell>
          <cell r="P1855" t="str">
            <v>231</v>
          </cell>
        </row>
        <row r="1856">
          <cell r="A1856">
            <v>2412</v>
          </cell>
          <cell r="B1856" t="str">
            <v>882013800403</v>
          </cell>
          <cell r="C1856" t="str">
            <v>882</v>
          </cell>
          <cell r="D1856" t="str">
            <v>882013</v>
          </cell>
          <cell r="E1856" t="str">
            <v>هزينه هاي عملياتي</v>
          </cell>
          <cell r="F1856" t="str">
            <v>تلفن(عملياتي)</v>
          </cell>
          <cell r="G1856" t="str">
            <v>800403</v>
          </cell>
          <cell r="H1856" t="str">
            <v>امو ر اداري</v>
          </cell>
          <cell r="P1856" t="str">
            <v>241</v>
          </cell>
        </row>
        <row r="1857">
          <cell r="A1857">
            <v>2412</v>
          </cell>
          <cell r="B1857" t="str">
            <v>882013800402</v>
          </cell>
          <cell r="C1857" t="str">
            <v>882</v>
          </cell>
          <cell r="D1857" t="str">
            <v>882013</v>
          </cell>
          <cell r="E1857" t="str">
            <v>هزينه هاي عملياتي</v>
          </cell>
          <cell r="F1857" t="str">
            <v>تلفن(عملياتي)</v>
          </cell>
          <cell r="G1857" t="str">
            <v>800402</v>
          </cell>
          <cell r="H1857" t="str">
            <v>دفتر تهران</v>
          </cell>
          <cell r="P1857" t="str">
            <v>241</v>
          </cell>
        </row>
        <row r="1858">
          <cell r="A1858">
            <v>2412</v>
          </cell>
          <cell r="B1858" t="str">
            <v>882013800401</v>
          </cell>
          <cell r="C1858" t="str">
            <v>882</v>
          </cell>
          <cell r="D1858" t="str">
            <v>882013</v>
          </cell>
          <cell r="E1858" t="str">
            <v>هزينه هاي عملياتي</v>
          </cell>
          <cell r="F1858" t="str">
            <v>تلفن(عملياتي)</v>
          </cell>
          <cell r="G1858" t="str">
            <v>800401</v>
          </cell>
          <cell r="H1858" t="str">
            <v>مديريت</v>
          </cell>
          <cell r="P1858" t="str">
            <v>241</v>
          </cell>
        </row>
        <row r="1859">
          <cell r="A1859">
            <v>2529</v>
          </cell>
          <cell r="B1859" t="str">
            <v>882013800500</v>
          </cell>
          <cell r="C1859" t="str">
            <v>882</v>
          </cell>
          <cell r="D1859" t="str">
            <v>882013</v>
          </cell>
          <cell r="E1859" t="str">
            <v>هزينه هاي عملياتي</v>
          </cell>
          <cell r="F1859" t="str">
            <v>تلفن(عملياتي)</v>
          </cell>
          <cell r="G1859" t="str">
            <v>800500</v>
          </cell>
          <cell r="H1859" t="str">
            <v>فروش</v>
          </cell>
          <cell r="P1859" t="str">
            <v>252</v>
          </cell>
        </row>
        <row r="1860">
          <cell r="A1860">
            <v>2412</v>
          </cell>
          <cell r="B1860" t="str">
            <v>882013800400</v>
          </cell>
          <cell r="C1860" t="str">
            <v>882</v>
          </cell>
          <cell r="D1860" t="str">
            <v>882013</v>
          </cell>
          <cell r="E1860" t="str">
            <v>هزينه هاي عملياتي</v>
          </cell>
          <cell r="F1860" t="str">
            <v>تلفن(عملياتي)</v>
          </cell>
          <cell r="G1860" t="str">
            <v>800400</v>
          </cell>
          <cell r="H1860" t="str">
            <v>امور مالي</v>
          </cell>
          <cell r="P1860" t="str">
            <v>241</v>
          </cell>
        </row>
        <row r="1861">
          <cell r="A1861">
            <v>2316</v>
          </cell>
          <cell r="B1861" t="str">
            <v>882013800302</v>
          </cell>
          <cell r="C1861" t="str">
            <v>882</v>
          </cell>
          <cell r="D1861" t="str">
            <v>882013</v>
          </cell>
          <cell r="E1861" t="str">
            <v>هزينه هاي عملياتي</v>
          </cell>
          <cell r="F1861" t="str">
            <v>تلفن(عملياتي)</v>
          </cell>
          <cell r="G1861" t="str">
            <v>800302</v>
          </cell>
          <cell r="H1861" t="str">
            <v>خدمات فني</v>
          </cell>
          <cell r="P1861" t="str">
            <v>231</v>
          </cell>
        </row>
        <row r="1862">
          <cell r="A1862">
            <v>2279</v>
          </cell>
          <cell r="B1862" t="str">
            <v>882013800201</v>
          </cell>
          <cell r="C1862" t="str">
            <v>882</v>
          </cell>
          <cell r="D1862" t="str">
            <v>882013</v>
          </cell>
          <cell r="E1862" t="str">
            <v>هزينه هاي عملياتي</v>
          </cell>
          <cell r="F1862" t="str">
            <v>تلفن(عملياتي)</v>
          </cell>
          <cell r="G1862" t="str">
            <v>800201</v>
          </cell>
          <cell r="H1862" t="str">
            <v>عمومي تحقيقات و مهندسي</v>
          </cell>
          <cell r="P1862" t="str">
            <v>227</v>
          </cell>
        </row>
        <row r="1863">
          <cell r="A1863">
            <v>2316</v>
          </cell>
          <cell r="B1863" t="str">
            <v>882013800301</v>
          </cell>
          <cell r="C1863" t="str">
            <v>882</v>
          </cell>
          <cell r="D1863" t="str">
            <v>882013</v>
          </cell>
          <cell r="E1863" t="str">
            <v>هزينه هاي عملياتي</v>
          </cell>
          <cell r="F1863" t="str">
            <v>تلفن(عملياتي)</v>
          </cell>
          <cell r="G1863" t="str">
            <v>800301</v>
          </cell>
          <cell r="H1863" t="str">
            <v>حراست</v>
          </cell>
          <cell r="P1863" t="str">
            <v>231</v>
          </cell>
        </row>
        <row r="1864">
          <cell r="A1864">
            <v>2279</v>
          </cell>
          <cell r="B1864" t="str">
            <v>882013800101</v>
          </cell>
          <cell r="C1864" t="str">
            <v>882</v>
          </cell>
          <cell r="D1864" t="str">
            <v>882013</v>
          </cell>
          <cell r="E1864" t="str">
            <v>هزينه هاي عملياتي</v>
          </cell>
          <cell r="F1864" t="str">
            <v>تلفن(عملياتي)</v>
          </cell>
          <cell r="G1864" t="str">
            <v>800101</v>
          </cell>
          <cell r="H1864" t="str">
            <v>تحقيقات مهندسي</v>
          </cell>
          <cell r="P1864" t="str">
            <v>227</v>
          </cell>
        </row>
        <row r="1865">
          <cell r="A1865">
            <v>2316</v>
          </cell>
          <cell r="B1865" t="str">
            <v>882013800304</v>
          </cell>
          <cell r="C1865" t="str">
            <v>882</v>
          </cell>
          <cell r="D1865" t="str">
            <v>882013</v>
          </cell>
          <cell r="E1865" t="str">
            <v>هزينه هاي عملياتي</v>
          </cell>
          <cell r="F1865" t="str">
            <v>تلفن(عملياتي)</v>
          </cell>
          <cell r="G1865" t="str">
            <v>800304</v>
          </cell>
          <cell r="H1865" t="str">
            <v>تدارکات و تامين قطعات</v>
          </cell>
          <cell r="P1865" t="str">
            <v>231</v>
          </cell>
        </row>
        <row r="1866">
          <cell r="A1866">
            <v>2279</v>
          </cell>
          <cell r="B1866" t="str">
            <v>882013800202</v>
          </cell>
          <cell r="C1866" t="str">
            <v>882</v>
          </cell>
          <cell r="D1866" t="str">
            <v>882013</v>
          </cell>
          <cell r="E1866" t="str">
            <v>هزينه هاي عملياتي</v>
          </cell>
          <cell r="F1866" t="str">
            <v>تلفن(عملياتي)</v>
          </cell>
          <cell r="G1866" t="str">
            <v>800202</v>
          </cell>
          <cell r="H1866" t="str">
            <v>عمومي ساخت و توليد</v>
          </cell>
          <cell r="P1866" t="str">
            <v>227</v>
          </cell>
        </row>
        <row r="1867">
          <cell r="A1867">
            <v>2316</v>
          </cell>
          <cell r="B1867" t="str">
            <v>882013800305</v>
          </cell>
          <cell r="C1867" t="str">
            <v>882</v>
          </cell>
          <cell r="D1867" t="str">
            <v>882013</v>
          </cell>
          <cell r="E1867" t="str">
            <v>هزينه هاي عملياتي</v>
          </cell>
          <cell r="F1867" t="str">
            <v>تلفن(عملياتي)</v>
          </cell>
          <cell r="G1867" t="str">
            <v>800305</v>
          </cell>
          <cell r="H1867" t="str">
            <v>طرح و توسعه سيستمها</v>
          </cell>
          <cell r="P1867" t="str">
            <v>231</v>
          </cell>
        </row>
        <row r="1868">
          <cell r="A1868">
            <v>2316</v>
          </cell>
          <cell r="B1868" t="str">
            <v>882014800302</v>
          </cell>
          <cell r="C1868" t="str">
            <v>882</v>
          </cell>
          <cell r="D1868" t="str">
            <v>882014</v>
          </cell>
          <cell r="E1868" t="str">
            <v>هزينه هاي عملياتي</v>
          </cell>
          <cell r="F1868" t="str">
            <v>آب مصرفي</v>
          </cell>
          <cell r="G1868" t="str">
            <v>800302</v>
          </cell>
          <cell r="H1868" t="str">
            <v>خدمات فني</v>
          </cell>
          <cell r="P1868" t="str">
            <v>231</v>
          </cell>
        </row>
        <row r="1869">
          <cell r="A1869">
            <v>2316</v>
          </cell>
          <cell r="B1869" t="str">
            <v>882015800302</v>
          </cell>
          <cell r="C1869" t="str">
            <v>882</v>
          </cell>
          <cell r="D1869" t="str">
            <v>882015</v>
          </cell>
          <cell r="E1869" t="str">
            <v>هزينه هاي عملياتي</v>
          </cell>
          <cell r="F1869" t="str">
            <v>برق مصرفي</v>
          </cell>
          <cell r="G1869" t="str">
            <v>800302</v>
          </cell>
          <cell r="H1869" t="str">
            <v>خدمات فني</v>
          </cell>
          <cell r="P1869" t="str">
            <v>231</v>
          </cell>
        </row>
        <row r="1870">
          <cell r="A1870">
            <v>2429</v>
          </cell>
          <cell r="B1870" t="str">
            <v>882015800402</v>
          </cell>
          <cell r="C1870" t="str">
            <v>882</v>
          </cell>
          <cell r="D1870" t="str">
            <v>882015</v>
          </cell>
          <cell r="E1870" t="str">
            <v>هزينه هاي عملياتي</v>
          </cell>
          <cell r="F1870" t="str">
            <v>برق مصرفي</v>
          </cell>
          <cell r="G1870" t="str">
            <v>800402</v>
          </cell>
          <cell r="H1870" t="str">
            <v>دفتر تهران</v>
          </cell>
          <cell r="P1870" t="str">
            <v>242</v>
          </cell>
        </row>
        <row r="1871">
          <cell r="A1871">
            <v>2318</v>
          </cell>
          <cell r="B1871" t="str">
            <v>882016800302</v>
          </cell>
          <cell r="C1871" t="str">
            <v>882</v>
          </cell>
          <cell r="D1871" t="str">
            <v>882016</v>
          </cell>
          <cell r="E1871" t="str">
            <v>هزينه هاي عملياتي</v>
          </cell>
          <cell r="F1871" t="str">
            <v>گازمصرفي</v>
          </cell>
          <cell r="G1871" t="str">
            <v>800302</v>
          </cell>
          <cell r="H1871" t="str">
            <v>خدمات فني</v>
          </cell>
          <cell r="P1871" t="str">
            <v>231</v>
          </cell>
        </row>
        <row r="1872">
          <cell r="A1872">
            <v>2318</v>
          </cell>
          <cell r="B1872" t="str">
            <v>882017800304</v>
          </cell>
          <cell r="C1872" t="str">
            <v>882</v>
          </cell>
          <cell r="D1872" t="str">
            <v>882017</v>
          </cell>
          <cell r="E1872" t="str">
            <v>هزينه هاي عملياتي</v>
          </cell>
          <cell r="F1872" t="str">
            <v>بنزين و روغن</v>
          </cell>
          <cell r="G1872" t="str">
            <v>800304</v>
          </cell>
          <cell r="H1872" t="str">
            <v>تدارکات و تامين قطعات</v>
          </cell>
          <cell r="P1872" t="str">
            <v>231</v>
          </cell>
        </row>
        <row r="1873">
          <cell r="A1873">
            <v>2429</v>
          </cell>
          <cell r="B1873" t="str">
            <v>882017800401</v>
          </cell>
          <cell r="C1873" t="str">
            <v>882</v>
          </cell>
          <cell r="D1873" t="str">
            <v>882017</v>
          </cell>
          <cell r="E1873" t="str">
            <v>هزينه هاي عملياتي</v>
          </cell>
          <cell r="F1873" t="str">
            <v>بنزين و روغن</v>
          </cell>
          <cell r="G1873" t="str">
            <v>800401</v>
          </cell>
          <cell r="H1873" t="str">
            <v>مديريت</v>
          </cell>
          <cell r="P1873" t="str">
            <v>242</v>
          </cell>
        </row>
        <row r="1874">
          <cell r="A1874">
            <v>2429</v>
          </cell>
          <cell r="B1874" t="str">
            <v>882017800402</v>
          </cell>
          <cell r="C1874" t="str">
            <v>882</v>
          </cell>
          <cell r="D1874" t="str">
            <v>882017</v>
          </cell>
          <cell r="E1874" t="str">
            <v>هزينه هاي عملياتي</v>
          </cell>
          <cell r="F1874" t="str">
            <v>بنزين و روغن</v>
          </cell>
          <cell r="G1874" t="str">
            <v>800402</v>
          </cell>
          <cell r="H1874" t="str">
            <v>دفتر تهران</v>
          </cell>
          <cell r="P1874" t="str">
            <v>242</v>
          </cell>
        </row>
        <row r="1875">
          <cell r="A1875">
            <v>2429</v>
          </cell>
          <cell r="B1875" t="str">
            <v>882017800403</v>
          </cell>
          <cell r="C1875" t="str">
            <v>882</v>
          </cell>
          <cell r="D1875" t="str">
            <v>882017</v>
          </cell>
          <cell r="E1875" t="str">
            <v>هزينه هاي عملياتي</v>
          </cell>
          <cell r="F1875" t="str">
            <v>بنزين و روغن</v>
          </cell>
          <cell r="G1875" t="str">
            <v>800403</v>
          </cell>
          <cell r="H1875" t="str">
            <v>امو ر اداري</v>
          </cell>
          <cell r="P1875" t="str">
            <v>242</v>
          </cell>
        </row>
        <row r="1876">
          <cell r="A1876">
            <v>2318</v>
          </cell>
          <cell r="B1876" t="str">
            <v>882017800303</v>
          </cell>
          <cell r="C1876" t="str">
            <v>882</v>
          </cell>
          <cell r="D1876" t="str">
            <v>882017</v>
          </cell>
          <cell r="E1876" t="str">
            <v>هزينه هاي عملياتي</v>
          </cell>
          <cell r="F1876" t="str">
            <v>بنزين و روغن</v>
          </cell>
          <cell r="G1876" t="str">
            <v>800303</v>
          </cell>
          <cell r="H1876" t="str">
            <v>برنامه ريزي</v>
          </cell>
          <cell r="P1876" t="str">
            <v>231</v>
          </cell>
        </row>
        <row r="1877">
          <cell r="A1877">
            <v>2417</v>
          </cell>
          <cell r="B1877" t="str">
            <v>882019800400</v>
          </cell>
          <cell r="C1877" t="str">
            <v>882</v>
          </cell>
          <cell r="D1877" t="str">
            <v>882019</v>
          </cell>
          <cell r="E1877" t="str">
            <v>هزينه هاي عملياتي</v>
          </cell>
          <cell r="F1877" t="str">
            <v>تحقيق توسعه و اينترنت</v>
          </cell>
          <cell r="G1877" t="str">
            <v>800400</v>
          </cell>
          <cell r="H1877" t="str">
            <v>امور مالي</v>
          </cell>
          <cell r="P1877" t="str">
            <v>241</v>
          </cell>
        </row>
        <row r="1878">
          <cell r="A1878">
            <v>2330</v>
          </cell>
          <cell r="B1878" t="str">
            <v>882019800305</v>
          </cell>
          <cell r="C1878" t="str">
            <v>882</v>
          </cell>
          <cell r="D1878" t="str">
            <v>882019</v>
          </cell>
          <cell r="E1878" t="str">
            <v>هزينه هاي عملياتي</v>
          </cell>
          <cell r="F1878" t="str">
            <v>تحقيق توسعه و اينترنت</v>
          </cell>
          <cell r="G1878" t="str">
            <v>800305</v>
          </cell>
          <cell r="H1878" t="str">
            <v>طرح و توسعه سيستمها</v>
          </cell>
          <cell r="P1878" t="str">
            <v>233</v>
          </cell>
        </row>
        <row r="1879">
          <cell r="A1879">
            <v>2279</v>
          </cell>
          <cell r="B1879" t="str">
            <v>882019800101</v>
          </cell>
          <cell r="C1879" t="str">
            <v>882</v>
          </cell>
          <cell r="D1879" t="str">
            <v>882019</v>
          </cell>
          <cell r="E1879" t="str">
            <v>هزينه هاي عملياتي</v>
          </cell>
          <cell r="F1879" t="str">
            <v>تحقيق توسعه و اينترنت</v>
          </cell>
          <cell r="G1879" t="str">
            <v>800101</v>
          </cell>
          <cell r="H1879" t="str">
            <v>تحقيقات مهندسي</v>
          </cell>
          <cell r="P1879" t="str">
            <v>227</v>
          </cell>
        </row>
        <row r="1880">
          <cell r="A1880">
            <v>2417</v>
          </cell>
          <cell r="B1880" t="str">
            <v>882019800401</v>
          </cell>
          <cell r="C1880" t="str">
            <v>882</v>
          </cell>
          <cell r="D1880" t="str">
            <v>882019</v>
          </cell>
          <cell r="E1880" t="str">
            <v>هزينه هاي عملياتي</v>
          </cell>
          <cell r="F1880" t="str">
            <v>تحقيق توسعه و اينترنت</v>
          </cell>
          <cell r="G1880" t="str">
            <v>800401</v>
          </cell>
          <cell r="H1880" t="str">
            <v>مديريت</v>
          </cell>
          <cell r="P1880" t="str">
            <v>241</v>
          </cell>
        </row>
        <row r="1881">
          <cell r="A1881">
            <v>2417</v>
          </cell>
          <cell r="B1881" t="str">
            <v>882019800403</v>
          </cell>
          <cell r="C1881" t="str">
            <v>882</v>
          </cell>
          <cell r="D1881" t="str">
            <v>882019</v>
          </cell>
          <cell r="E1881" t="str">
            <v>هزينه هاي عملياتي</v>
          </cell>
          <cell r="F1881" t="str">
            <v>تحقيق توسعه و اينترنت</v>
          </cell>
          <cell r="G1881" t="str">
            <v>800403</v>
          </cell>
          <cell r="H1881" t="str">
            <v>امو ر اداري</v>
          </cell>
          <cell r="P1881" t="str">
            <v>241</v>
          </cell>
        </row>
        <row r="1882">
          <cell r="A1882">
            <v>2330</v>
          </cell>
          <cell r="B1882" t="str">
            <v>882019800302</v>
          </cell>
          <cell r="C1882" t="str">
            <v>882</v>
          </cell>
          <cell r="D1882" t="str">
            <v>882019</v>
          </cell>
          <cell r="E1882" t="str">
            <v>هزينه هاي عملياتي</v>
          </cell>
          <cell r="F1882" t="str">
            <v>تحقيق توسعه و اينترنت</v>
          </cell>
          <cell r="G1882" t="str">
            <v>800302</v>
          </cell>
          <cell r="H1882" t="str">
            <v>خدمات فني</v>
          </cell>
          <cell r="P1882" t="str">
            <v>233</v>
          </cell>
        </row>
        <row r="1883">
          <cell r="A1883">
            <v>2279</v>
          </cell>
          <cell r="B1883" t="str">
            <v>882020800105</v>
          </cell>
          <cell r="C1883" t="str">
            <v>882</v>
          </cell>
          <cell r="D1883" t="str">
            <v>882020</v>
          </cell>
          <cell r="E1883" t="str">
            <v>هزينه هاي عملياتي</v>
          </cell>
          <cell r="F1883" t="str">
            <v>كاليبراسيون ابزارآلات</v>
          </cell>
          <cell r="G1883" t="str">
            <v>800105</v>
          </cell>
          <cell r="H1883" t="str">
            <v>مترولوژي</v>
          </cell>
          <cell r="P1883" t="str">
            <v>227</v>
          </cell>
        </row>
        <row r="1884">
          <cell r="A1884">
            <v>2223</v>
          </cell>
          <cell r="B1884" t="str">
            <v>882020800100</v>
          </cell>
          <cell r="C1884" t="str">
            <v>882</v>
          </cell>
          <cell r="D1884" t="str">
            <v>882020</v>
          </cell>
          <cell r="E1884" t="str">
            <v>هزينه هاي عملياتي</v>
          </cell>
          <cell r="F1884" t="str">
            <v>كاليبراسيون ابزارآلات</v>
          </cell>
          <cell r="G1884" t="str">
            <v>800100</v>
          </cell>
          <cell r="H1884" t="str">
            <v>مونتاژ</v>
          </cell>
          <cell r="P1884" t="str">
            <v>222</v>
          </cell>
        </row>
        <row r="1885">
          <cell r="A1885">
            <v>2279</v>
          </cell>
          <cell r="B1885" t="str">
            <v>882021800103</v>
          </cell>
          <cell r="C1885" t="str">
            <v>882</v>
          </cell>
          <cell r="D1885" t="str">
            <v>882021</v>
          </cell>
          <cell r="E1885" t="str">
            <v>هزينه هاي عملياتي</v>
          </cell>
          <cell r="F1885" t="str">
            <v>پست</v>
          </cell>
          <cell r="G1885" t="str">
            <v>800103</v>
          </cell>
          <cell r="H1885" t="str">
            <v>مرکز ساخت و توليد</v>
          </cell>
          <cell r="P1885" t="str">
            <v>227</v>
          </cell>
        </row>
        <row r="1886">
          <cell r="A1886">
            <v>2412</v>
          </cell>
          <cell r="B1886" t="str">
            <v>882021800403</v>
          </cell>
          <cell r="C1886" t="str">
            <v>882</v>
          </cell>
          <cell r="D1886" t="str">
            <v>882021</v>
          </cell>
          <cell r="E1886" t="str">
            <v>هزينه هاي عملياتي</v>
          </cell>
          <cell r="F1886" t="str">
            <v>پست</v>
          </cell>
          <cell r="G1886" t="str">
            <v>800403</v>
          </cell>
          <cell r="H1886" t="str">
            <v>امو ر اداري</v>
          </cell>
          <cell r="P1886" t="str">
            <v>241</v>
          </cell>
        </row>
        <row r="1887">
          <cell r="A1887">
            <v>2319</v>
          </cell>
          <cell r="B1887" t="str">
            <v>882021800304</v>
          </cell>
          <cell r="C1887" t="str">
            <v>882</v>
          </cell>
          <cell r="D1887" t="str">
            <v>882021</v>
          </cell>
          <cell r="E1887" t="str">
            <v>هزينه هاي عملياتي</v>
          </cell>
          <cell r="F1887" t="str">
            <v>پست</v>
          </cell>
          <cell r="G1887" t="str">
            <v>800304</v>
          </cell>
          <cell r="H1887" t="str">
            <v>تدارکات و تامين قطعات</v>
          </cell>
          <cell r="P1887" t="str">
            <v>231</v>
          </cell>
        </row>
        <row r="1888">
          <cell r="A1888">
            <v>2412</v>
          </cell>
          <cell r="B1888" t="str">
            <v>882021800402</v>
          </cell>
          <cell r="C1888" t="str">
            <v>882</v>
          </cell>
          <cell r="D1888" t="str">
            <v>882021</v>
          </cell>
          <cell r="E1888" t="str">
            <v>هزينه هاي عملياتي</v>
          </cell>
          <cell r="F1888" t="str">
            <v>پست</v>
          </cell>
          <cell r="G1888" t="str">
            <v>800402</v>
          </cell>
          <cell r="H1888" t="str">
            <v>دفتر تهران</v>
          </cell>
          <cell r="P1888" t="str">
            <v>241</v>
          </cell>
        </row>
        <row r="1889">
          <cell r="A1889">
            <v>2412</v>
          </cell>
          <cell r="B1889" t="str">
            <v>882021800400</v>
          </cell>
          <cell r="C1889" t="str">
            <v>882</v>
          </cell>
          <cell r="D1889" t="str">
            <v>882021</v>
          </cell>
          <cell r="E1889" t="str">
            <v>هزينه هاي عملياتي</v>
          </cell>
          <cell r="F1889" t="str">
            <v>پست</v>
          </cell>
          <cell r="G1889" t="str">
            <v>800400</v>
          </cell>
          <cell r="H1889" t="str">
            <v>امور مالي</v>
          </cell>
          <cell r="P1889" t="str">
            <v>241</v>
          </cell>
        </row>
        <row r="1890">
          <cell r="A1890">
            <v>2330</v>
          </cell>
          <cell r="B1890" t="str">
            <v>882021800301</v>
          </cell>
          <cell r="C1890" t="str">
            <v>882</v>
          </cell>
          <cell r="D1890" t="str">
            <v>882021</v>
          </cell>
          <cell r="E1890" t="str">
            <v>هزينه هاي عملياتي</v>
          </cell>
          <cell r="F1890" t="str">
            <v>پست</v>
          </cell>
          <cell r="G1890" t="str">
            <v>800301</v>
          </cell>
          <cell r="H1890" t="str">
            <v>حراست</v>
          </cell>
          <cell r="P1890" t="str">
            <v>233</v>
          </cell>
        </row>
        <row r="1891">
          <cell r="A1891">
            <v>2279</v>
          </cell>
          <cell r="B1891" t="str">
            <v>882022800103</v>
          </cell>
          <cell r="C1891" t="str">
            <v>882</v>
          </cell>
          <cell r="D1891" t="str">
            <v>882022</v>
          </cell>
          <cell r="E1891" t="str">
            <v>هزينه هاي عملياتي</v>
          </cell>
          <cell r="F1891" t="str">
            <v>هزينه حمل</v>
          </cell>
          <cell r="G1891" t="str">
            <v>800103</v>
          </cell>
          <cell r="H1891" t="str">
            <v>مرکز ساخت و توليد</v>
          </cell>
          <cell r="P1891" t="str">
            <v>227</v>
          </cell>
        </row>
        <row r="1892">
          <cell r="A1892">
            <v>2429</v>
          </cell>
          <cell r="B1892" t="str">
            <v>882022800402</v>
          </cell>
          <cell r="C1892" t="str">
            <v>882</v>
          </cell>
          <cell r="D1892" t="str">
            <v>882022</v>
          </cell>
          <cell r="E1892" t="str">
            <v>هزينه هاي عملياتي</v>
          </cell>
          <cell r="F1892" t="str">
            <v>هزينه حمل</v>
          </cell>
          <cell r="G1892" t="str">
            <v>800402</v>
          </cell>
          <cell r="H1892" t="str">
            <v>دفتر تهران</v>
          </cell>
          <cell r="P1892" t="str">
            <v>242</v>
          </cell>
        </row>
        <row r="1893">
          <cell r="A1893">
            <v>2429</v>
          </cell>
          <cell r="B1893" t="str">
            <v>882022800403</v>
          </cell>
          <cell r="C1893" t="str">
            <v>882</v>
          </cell>
          <cell r="D1893" t="str">
            <v>882022</v>
          </cell>
          <cell r="E1893" t="str">
            <v>هزينه هاي عملياتي</v>
          </cell>
          <cell r="F1893" t="str">
            <v>هزينه حمل</v>
          </cell>
          <cell r="G1893" t="str">
            <v>800403</v>
          </cell>
          <cell r="H1893" t="str">
            <v>امو ر اداري</v>
          </cell>
          <cell r="P1893" t="str">
            <v>242</v>
          </cell>
        </row>
        <row r="1894">
          <cell r="A1894">
            <v>2330</v>
          </cell>
          <cell r="B1894" t="str">
            <v>882022800304</v>
          </cell>
          <cell r="C1894" t="str">
            <v>882</v>
          </cell>
          <cell r="D1894" t="str">
            <v>882022</v>
          </cell>
          <cell r="E1894" t="str">
            <v>هزينه هاي عملياتي</v>
          </cell>
          <cell r="F1894" t="str">
            <v>هزينه حمل</v>
          </cell>
          <cell r="G1894" t="str">
            <v>800304</v>
          </cell>
          <cell r="H1894" t="str">
            <v>تدارکات و تامين قطعات</v>
          </cell>
          <cell r="P1894" t="str">
            <v>233</v>
          </cell>
        </row>
        <row r="1895">
          <cell r="A1895">
            <v>2511</v>
          </cell>
          <cell r="B1895" t="str">
            <v>882022800500</v>
          </cell>
          <cell r="C1895" t="str">
            <v>882</v>
          </cell>
          <cell r="D1895" t="str">
            <v>882022</v>
          </cell>
          <cell r="E1895" t="str">
            <v>هزينه هاي عملياتي</v>
          </cell>
          <cell r="F1895" t="str">
            <v>هزينه حمل</v>
          </cell>
          <cell r="G1895" t="str">
            <v>800500</v>
          </cell>
          <cell r="H1895" t="str">
            <v>فروش</v>
          </cell>
          <cell r="P1895" t="str">
            <v>251</v>
          </cell>
        </row>
        <row r="1896">
          <cell r="A1896">
            <v>2310</v>
          </cell>
          <cell r="B1896" t="str">
            <v>882023800303</v>
          </cell>
          <cell r="C1896" t="str">
            <v>882</v>
          </cell>
          <cell r="D1896" t="str">
            <v>882023</v>
          </cell>
          <cell r="E1896" t="str">
            <v>هزينه هاي عملياتي</v>
          </cell>
          <cell r="F1896" t="str">
            <v>تعمييرونگهداري وسائط نقليه</v>
          </cell>
          <cell r="G1896" t="str">
            <v>800303</v>
          </cell>
          <cell r="H1896" t="str">
            <v>برنامه ريزي</v>
          </cell>
          <cell r="P1896" t="str">
            <v>231</v>
          </cell>
        </row>
        <row r="1897">
          <cell r="A1897">
            <v>2310</v>
          </cell>
          <cell r="B1897" t="str">
            <v>882023800304</v>
          </cell>
          <cell r="C1897" t="str">
            <v>882</v>
          </cell>
          <cell r="D1897" t="str">
            <v>882023</v>
          </cell>
          <cell r="E1897" t="str">
            <v>هزينه هاي عملياتي</v>
          </cell>
          <cell r="F1897" t="str">
            <v>تعمييرونگهداري وسائط نقليه</v>
          </cell>
          <cell r="G1897" t="str">
            <v>800304</v>
          </cell>
          <cell r="H1897" t="str">
            <v>تدارکات و تامين قطعات</v>
          </cell>
          <cell r="P1897" t="str">
            <v>231</v>
          </cell>
        </row>
        <row r="1898">
          <cell r="A1898">
            <v>2419</v>
          </cell>
          <cell r="B1898" t="str">
            <v>882023800401</v>
          </cell>
          <cell r="C1898" t="str">
            <v>882</v>
          </cell>
          <cell r="D1898" t="str">
            <v>882023</v>
          </cell>
          <cell r="E1898" t="str">
            <v>هزينه هاي عملياتي</v>
          </cell>
          <cell r="F1898" t="str">
            <v>تعمييرونگهداري وسائط نقليه</v>
          </cell>
          <cell r="G1898" t="str">
            <v>800401</v>
          </cell>
          <cell r="H1898" t="str">
            <v>مديريت</v>
          </cell>
          <cell r="P1898" t="str">
            <v>241</v>
          </cell>
        </row>
        <row r="1899">
          <cell r="A1899">
            <v>2419</v>
          </cell>
          <cell r="B1899" t="str">
            <v>882023800402</v>
          </cell>
          <cell r="C1899" t="str">
            <v>882</v>
          </cell>
          <cell r="D1899" t="str">
            <v>882023</v>
          </cell>
          <cell r="E1899" t="str">
            <v>هزينه هاي عملياتي</v>
          </cell>
          <cell r="F1899" t="str">
            <v>تعمييرونگهداري وسائط نقليه</v>
          </cell>
          <cell r="G1899" t="str">
            <v>800402</v>
          </cell>
          <cell r="H1899" t="str">
            <v>دفتر تهران</v>
          </cell>
          <cell r="P1899" t="str">
            <v>241</v>
          </cell>
        </row>
        <row r="1900">
          <cell r="A1900">
            <v>2419</v>
          </cell>
          <cell r="B1900" t="str">
            <v>882023800403</v>
          </cell>
          <cell r="C1900" t="str">
            <v>882</v>
          </cell>
          <cell r="D1900" t="str">
            <v>882023</v>
          </cell>
          <cell r="E1900" t="str">
            <v>هزينه هاي عملياتي</v>
          </cell>
          <cell r="F1900" t="str">
            <v>تعمييرونگهداري وسائط نقليه</v>
          </cell>
          <cell r="G1900" t="str">
            <v>800403</v>
          </cell>
          <cell r="H1900" t="str">
            <v>امو ر اداري</v>
          </cell>
          <cell r="P1900" t="str">
            <v>241</v>
          </cell>
        </row>
        <row r="1901">
          <cell r="A1901">
            <v>2416</v>
          </cell>
          <cell r="B1901" t="str">
            <v>882024800402</v>
          </cell>
          <cell r="C1901" t="str">
            <v>882</v>
          </cell>
          <cell r="D1901" t="str">
            <v>882024</v>
          </cell>
          <cell r="E1901" t="str">
            <v>هزينه هاي عملياتي</v>
          </cell>
          <cell r="F1901" t="str">
            <v>هزينه هاي شارژ دفتر تهران و ميهمانسرا</v>
          </cell>
          <cell r="G1901" t="str">
            <v>800402</v>
          </cell>
          <cell r="H1901" t="str">
            <v>دفتر تهران</v>
          </cell>
          <cell r="P1901" t="str">
            <v>241</v>
          </cell>
        </row>
        <row r="1902">
          <cell r="A1902">
            <v>2312</v>
          </cell>
          <cell r="B1902" t="str">
            <v>882025800303</v>
          </cell>
          <cell r="C1902" t="str">
            <v>882</v>
          </cell>
          <cell r="D1902" t="str">
            <v>882025</v>
          </cell>
          <cell r="E1902" t="str">
            <v>هزينه هاي عملياتي</v>
          </cell>
          <cell r="F1902" t="str">
            <v>بيمه مواد اوليه و انبارها</v>
          </cell>
          <cell r="G1902" t="str">
            <v>800303</v>
          </cell>
          <cell r="H1902" t="str">
            <v>برنامه ريزي</v>
          </cell>
          <cell r="P1902" t="str">
            <v>231</v>
          </cell>
        </row>
        <row r="1903">
          <cell r="A1903">
            <v>2273</v>
          </cell>
          <cell r="B1903" t="str">
            <v>882026800103</v>
          </cell>
          <cell r="C1903" t="str">
            <v>882</v>
          </cell>
          <cell r="D1903" t="str">
            <v>882026</v>
          </cell>
          <cell r="E1903" t="str">
            <v>هزينه هاي عملياتي</v>
          </cell>
          <cell r="F1903" t="str">
            <v>بيمه محصولات</v>
          </cell>
          <cell r="G1903" t="str">
            <v>800103</v>
          </cell>
          <cell r="H1903" t="str">
            <v>مرکز ساخت و توليد</v>
          </cell>
          <cell r="P1903" t="str">
            <v>227</v>
          </cell>
        </row>
        <row r="1904">
          <cell r="A1904">
            <v>2330</v>
          </cell>
          <cell r="B1904" t="str">
            <v>882027800302</v>
          </cell>
          <cell r="C1904" t="str">
            <v>882</v>
          </cell>
          <cell r="D1904" t="str">
            <v>882027</v>
          </cell>
          <cell r="E1904" t="str">
            <v>هزينه هاي عملياتي</v>
          </cell>
          <cell r="F1904" t="str">
            <v>فاضلاب انساني</v>
          </cell>
          <cell r="G1904" t="str">
            <v>800302</v>
          </cell>
          <cell r="H1904" t="str">
            <v>خدمات فني</v>
          </cell>
          <cell r="P1904" t="str">
            <v>233</v>
          </cell>
        </row>
        <row r="1905">
          <cell r="A1905">
            <v>2273</v>
          </cell>
          <cell r="B1905" t="str">
            <v>882029800103</v>
          </cell>
          <cell r="C1905" t="str">
            <v>882</v>
          </cell>
          <cell r="D1905" t="str">
            <v>882029</v>
          </cell>
          <cell r="E1905" t="str">
            <v>هزينه هاي عملياتي</v>
          </cell>
          <cell r="F1905" t="str">
            <v>بيمه اثاثيه و منصوبات كارگاهي</v>
          </cell>
          <cell r="G1905" t="str">
            <v>800103</v>
          </cell>
          <cell r="H1905" t="str">
            <v>مرکز ساخت و توليد</v>
          </cell>
          <cell r="P1905" t="str">
            <v>227</v>
          </cell>
        </row>
        <row r="1906">
          <cell r="A1906">
            <v>2318</v>
          </cell>
          <cell r="B1906" t="str">
            <v>882030800302</v>
          </cell>
          <cell r="C1906" t="str">
            <v>882</v>
          </cell>
          <cell r="D1906" t="str">
            <v>882030</v>
          </cell>
          <cell r="E1906" t="str">
            <v>هزينه هاي عملياتي</v>
          </cell>
          <cell r="F1906" t="str">
            <v>سوخت وحرارت</v>
          </cell>
          <cell r="G1906" t="str">
            <v>800302</v>
          </cell>
          <cell r="H1906" t="str">
            <v>خدمات فني</v>
          </cell>
          <cell r="P1906" t="str">
            <v>231</v>
          </cell>
        </row>
        <row r="1907">
          <cell r="A1907">
            <v>2413</v>
          </cell>
          <cell r="B1907" t="str">
            <v>883001800402</v>
          </cell>
          <cell r="C1907" t="str">
            <v>883</v>
          </cell>
          <cell r="D1907" t="str">
            <v>883001</v>
          </cell>
          <cell r="E1907" t="str">
            <v>هزينه هاي استهلاك</v>
          </cell>
          <cell r="F1907" t="str">
            <v>استهلاك ساختمان</v>
          </cell>
          <cell r="G1907" t="str">
            <v>800402</v>
          </cell>
          <cell r="H1907" t="str">
            <v>دفتر تهران</v>
          </cell>
          <cell r="P1907" t="str">
            <v>241</v>
          </cell>
        </row>
        <row r="1908">
          <cell r="A1908">
            <v>2262</v>
          </cell>
          <cell r="B1908" t="str">
            <v>883001800103</v>
          </cell>
          <cell r="C1908" t="str">
            <v>883</v>
          </cell>
          <cell r="D1908" t="str">
            <v>883001</v>
          </cell>
          <cell r="E1908" t="str">
            <v>هزينه هاي استهلاك</v>
          </cell>
          <cell r="F1908" t="str">
            <v>استهلاك ساختمان</v>
          </cell>
          <cell r="G1908" t="str">
            <v>800103</v>
          </cell>
          <cell r="H1908" t="str">
            <v>مرکز ساخت و توليد</v>
          </cell>
          <cell r="P1908" t="str">
            <v>226</v>
          </cell>
        </row>
        <row r="1909">
          <cell r="A1909">
            <v>2313</v>
          </cell>
          <cell r="B1909" t="str">
            <v>883001800303</v>
          </cell>
          <cell r="C1909" t="str">
            <v>883</v>
          </cell>
          <cell r="D1909" t="str">
            <v>883001</v>
          </cell>
          <cell r="E1909" t="str">
            <v>هزينه هاي استهلاك</v>
          </cell>
          <cell r="F1909" t="str">
            <v>استهلاك ساختمان</v>
          </cell>
          <cell r="G1909" t="str">
            <v>800303</v>
          </cell>
          <cell r="H1909" t="str">
            <v>برنامه ريزي</v>
          </cell>
          <cell r="P1909" t="str">
            <v>231</v>
          </cell>
        </row>
        <row r="1910">
          <cell r="A1910">
            <v>2413</v>
          </cell>
          <cell r="B1910" t="str">
            <v>883001800403</v>
          </cell>
          <cell r="C1910" t="str">
            <v>883</v>
          </cell>
          <cell r="D1910" t="str">
            <v>883001</v>
          </cell>
          <cell r="E1910" t="str">
            <v>هزينه هاي استهلاك</v>
          </cell>
          <cell r="F1910" t="str">
            <v>استهلاك ساختمان</v>
          </cell>
          <cell r="G1910" t="str">
            <v>800403</v>
          </cell>
          <cell r="H1910" t="str">
            <v>امو ر اداري</v>
          </cell>
          <cell r="P1910" t="str">
            <v>241</v>
          </cell>
        </row>
        <row r="1911">
          <cell r="A1911">
            <v>2313</v>
          </cell>
          <cell r="B1911" t="str">
            <v>883001800302</v>
          </cell>
          <cell r="C1911" t="str">
            <v>883</v>
          </cell>
          <cell r="D1911" t="str">
            <v>883001</v>
          </cell>
          <cell r="E1911" t="str">
            <v>هزينه هاي استهلاك</v>
          </cell>
          <cell r="F1911" t="str">
            <v>استهلاك ساختمان</v>
          </cell>
          <cell r="G1911" t="str">
            <v>800302</v>
          </cell>
          <cell r="H1911" t="str">
            <v>خدمات فني</v>
          </cell>
          <cell r="P1911" t="str">
            <v>231</v>
          </cell>
        </row>
        <row r="1912">
          <cell r="A1912">
            <v>2262</v>
          </cell>
          <cell r="B1912" t="str">
            <v>883001800104</v>
          </cell>
          <cell r="C1912" t="str">
            <v>883</v>
          </cell>
          <cell r="D1912" t="str">
            <v>883001</v>
          </cell>
          <cell r="E1912" t="str">
            <v>هزينه هاي استهلاك</v>
          </cell>
          <cell r="F1912" t="str">
            <v>استهلاك ساختمان</v>
          </cell>
          <cell r="G1912" t="str">
            <v>800104</v>
          </cell>
          <cell r="H1912" t="str">
            <v>کنترل کيفي</v>
          </cell>
          <cell r="P1912" t="str">
            <v>226</v>
          </cell>
        </row>
        <row r="1913">
          <cell r="A1913">
            <v>2222</v>
          </cell>
          <cell r="B1913" t="str">
            <v>883001800100</v>
          </cell>
          <cell r="C1913" t="str">
            <v>883</v>
          </cell>
          <cell r="D1913" t="str">
            <v>883001</v>
          </cell>
          <cell r="E1913" t="str">
            <v>هزينه هاي استهلاك</v>
          </cell>
          <cell r="F1913" t="str">
            <v>استهلاك ساختمان</v>
          </cell>
          <cell r="G1913" t="str">
            <v>800100</v>
          </cell>
          <cell r="H1913" t="str">
            <v>مونتاژ</v>
          </cell>
          <cell r="P1913" t="str">
            <v>222</v>
          </cell>
        </row>
        <row r="1914">
          <cell r="A1914">
            <v>2413</v>
          </cell>
          <cell r="B1914" t="str">
            <v>883001800401</v>
          </cell>
          <cell r="C1914" t="str">
            <v>883</v>
          </cell>
          <cell r="D1914" t="str">
            <v>883001</v>
          </cell>
          <cell r="E1914" t="str">
            <v>هزينه هاي استهلاك</v>
          </cell>
          <cell r="F1914" t="str">
            <v>استهلاك ساختمان</v>
          </cell>
          <cell r="G1914" t="str">
            <v>800401</v>
          </cell>
          <cell r="H1914" t="str">
            <v>مديريت</v>
          </cell>
          <cell r="P1914" t="str">
            <v>241</v>
          </cell>
        </row>
        <row r="1915">
          <cell r="A1915">
            <v>2313</v>
          </cell>
          <cell r="B1915" t="str">
            <v>883001800300</v>
          </cell>
          <cell r="C1915" t="str">
            <v>883</v>
          </cell>
          <cell r="D1915" t="str">
            <v>883001</v>
          </cell>
          <cell r="E1915" t="str">
            <v>هزينه هاي استهلاك</v>
          </cell>
          <cell r="F1915" t="str">
            <v>استهلاك ساختمان</v>
          </cell>
          <cell r="G1915" t="str">
            <v>800300</v>
          </cell>
          <cell r="H1915" t="str">
            <v>کانتين</v>
          </cell>
          <cell r="P1915" t="str">
            <v>231</v>
          </cell>
        </row>
        <row r="1916">
          <cell r="A1916">
            <v>2313</v>
          </cell>
          <cell r="B1916" t="str">
            <v>883001800301</v>
          </cell>
          <cell r="C1916" t="str">
            <v>883</v>
          </cell>
          <cell r="D1916" t="str">
            <v>883001</v>
          </cell>
          <cell r="E1916" t="str">
            <v>هزينه هاي استهلاك</v>
          </cell>
          <cell r="F1916" t="str">
            <v>استهلاك ساختمان</v>
          </cell>
          <cell r="G1916" t="str">
            <v>800301</v>
          </cell>
          <cell r="H1916" t="str">
            <v>حراست</v>
          </cell>
          <cell r="P1916" t="str">
            <v>231</v>
          </cell>
        </row>
        <row r="1917">
          <cell r="A1917">
            <v>2262</v>
          </cell>
          <cell r="B1917" t="str">
            <v>883001800101</v>
          </cell>
          <cell r="C1917" t="str">
            <v>883</v>
          </cell>
          <cell r="D1917" t="str">
            <v>883001</v>
          </cell>
          <cell r="E1917" t="str">
            <v>هزينه هاي استهلاك</v>
          </cell>
          <cell r="F1917" t="str">
            <v>استهلاك ساختمان</v>
          </cell>
          <cell r="G1917" t="str">
            <v>800101</v>
          </cell>
          <cell r="H1917" t="str">
            <v>تحقيقات مهندسي</v>
          </cell>
          <cell r="P1917" t="str">
            <v>226</v>
          </cell>
        </row>
        <row r="1918">
          <cell r="A1918">
            <v>2413</v>
          </cell>
          <cell r="B1918" t="str">
            <v>883001800400</v>
          </cell>
          <cell r="C1918" t="str">
            <v>883</v>
          </cell>
          <cell r="D1918" t="str">
            <v>883001</v>
          </cell>
          <cell r="E1918" t="str">
            <v>هزينه هاي استهلاك</v>
          </cell>
          <cell r="F1918" t="str">
            <v>استهلاك ساختمان</v>
          </cell>
          <cell r="G1918" t="str">
            <v>800400</v>
          </cell>
          <cell r="H1918" t="str">
            <v>امور مالي</v>
          </cell>
          <cell r="P1918" t="str">
            <v>241</v>
          </cell>
        </row>
        <row r="1919">
          <cell r="A1919">
            <v>2262</v>
          </cell>
          <cell r="B1919" t="str">
            <v>883001800102</v>
          </cell>
          <cell r="C1919" t="str">
            <v>883</v>
          </cell>
          <cell r="D1919" t="str">
            <v>883001</v>
          </cell>
          <cell r="E1919" t="str">
            <v>هزينه هاي استهلاك</v>
          </cell>
          <cell r="F1919" t="str">
            <v>استهلاك ساختمان</v>
          </cell>
          <cell r="G1919" t="str">
            <v>800102</v>
          </cell>
          <cell r="H1919" t="str">
            <v>عمليات حرارتي و آبکاري</v>
          </cell>
          <cell r="P1919" t="str">
            <v>226</v>
          </cell>
        </row>
        <row r="1920">
          <cell r="A1920">
            <v>2262</v>
          </cell>
          <cell r="B1920" t="str">
            <v>883001800106</v>
          </cell>
          <cell r="C1920" t="str">
            <v>883</v>
          </cell>
          <cell r="D1920" t="str">
            <v>883001</v>
          </cell>
          <cell r="E1920" t="str">
            <v>هزينه هاي استهلاك</v>
          </cell>
          <cell r="F1920" t="str">
            <v>استهلاك ساختمان</v>
          </cell>
          <cell r="G1920" t="str">
            <v>800106</v>
          </cell>
          <cell r="H1920" t="str">
            <v>تست مواد وشيمي</v>
          </cell>
          <cell r="P1920" t="str">
            <v>226</v>
          </cell>
        </row>
        <row r="1921">
          <cell r="A1921">
            <v>2513</v>
          </cell>
          <cell r="B1921" t="str">
            <v>883001800500</v>
          </cell>
          <cell r="C1921" t="str">
            <v>883</v>
          </cell>
          <cell r="D1921" t="str">
            <v>883001</v>
          </cell>
          <cell r="E1921" t="str">
            <v>هزينه هاي استهلاك</v>
          </cell>
          <cell r="F1921" t="str">
            <v>استهلاك ساختمان</v>
          </cell>
          <cell r="G1921" t="str">
            <v>800500</v>
          </cell>
          <cell r="H1921" t="str">
            <v>فروش</v>
          </cell>
          <cell r="P1921" t="str">
            <v>251</v>
          </cell>
        </row>
        <row r="1922">
          <cell r="A1922">
            <v>2313</v>
          </cell>
          <cell r="B1922" t="str">
            <v>883001800304</v>
          </cell>
          <cell r="C1922" t="str">
            <v>883</v>
          </cell>
          <cell r="D1922" t="str">
            <v>883001</v>
          </cell>
          <cell r="E1922" t="str">
            <v>هزينه هاي استهلاك</v>
          </cell>
          <cell r="F1922" t="str">
            <v>استهلاك ساختمان</v>
          </cell>
          <cell r="G1922" t="str">
            <v>800304</v>
          </cell>
          <cell r="H1922" t="str">
            <v>تدارکات و تامين قطعات</v>
          </cell>
          <cell r="P1922" t="str">
            <v>231</v>
          </cell>
        </row>
        <row r="1923">
          <cell r="A1923">
            <v>2313</v>
          </cell>
          <cell r="B1923" t="str">
            <v>883001800305</v>
          </cell>
          <cell r="C1923" t="str">
            <v>883</v>
          </cell>
          <cell r="D1923" t="str">
            <v>883001</v>
          </cell>
          <cell r="E1923" t="str">
            <v>هزينه هاي استهلاك</v>
          </cell>
          <cell r="F1923" t="str">
            <v>استهلاك ساختمان</v>
          </cell>
          <cell r="G1923" t="str">
            <v>800305</v>
          </cell>
          <cell r="H1923" t="str">
            <v>طرح و توسعه سيستمها</v>
          </cell>
          <cell r="P1923" t="str">
            <v>231</v>
          </cell>
        </row>
        <row r="1924">
          <cell r="A1924">
            <v>2313</v>
          </cell>
          <cell r="B1924" t="str">
            <v>883002800302</v>
          </cell>
          <cell r="C1924" t="str">
            <v>883</v>
          </cell>
          <cell r="D1924" t="str">
            <v>883002</v>
          </cell>
          <cell r="E1924" t="str">
            <v>هزينه هاي استهلاك</v>
          </cell>
          <cell r="F1924" t="str">
            <v>استهلاك تاسيسات</v>
          </cell>
          <cell r="G1924" t="str">
            <v>800302</v>
          </cell>
          <cell r="H1924" t="str">
            <v>خدمات فني</v>
          </cell>
          <cell r="P1924" t="str">
            <v>231</v>
          </cell>
        </row>
        <row r="1925">
          <cell r="A1925">
            <v>2313</v>
          </cell>
          <cell r="B1925" t="str">
            <v>883002800301</v>
          </cell>
          <cell r="C1925" t="str">
            <v>883</v>
          </cell>
          <cell r="D1925" t="str">
            <v>883002</v>
          </cell>
          <cell r="E1925" t="str">
            <v>هزينه هاي استهلاك</v>
          </cell>
          <cell r="F1925" t="str">
            <v>استهلاك تاسيسات</v>
          </cell>
          <cell r="G1925" t="str">
            <v>800301</v>
          </cell>
          <cell r="H1925" t="str">
            <v>حراست</v>
          </cell>
          <cell r="P1925" t="str">
            <v>231</v>
          </cell>
        </row>
        <row r="1926">
          <cell r="A1926">
            <v>2262</v>
          </cell>
          <cell r="B1926" t="str">
            <v>883003800103</v>
          </cell>
          <cell r="C1926" t="str">
            <v>883</v>
          </cell>
          <cell r="D1926" t="str">
            <v>883003</v>
          </cell>
          <cell r="E1926" t="str">
            <v>هزينه هاي استهلاك</v>
          </cell>
          <cell r="F1926" t="str">
            <v>استهلاك ماشين آلات</v>
          </cell>
          <cell r="G1926" t="str">
            <v>800103</v>
          </cell>
          <cell r="H1926" t="str">
            <v>مرکز ساخت و توليد</v>
          </cell>
          <cell r="P1926" t="str">
            <v>226</v>
          </cell>
        </row>
        <row r="1927">
          <cell r="A1927">
            <v>2262</v>
          </cell>
          <cell r="B1927" t="str">
            <v>883003800104</v>
          </cell>
          <cell r="C1927" t="str">
            <v>883</v>
          </cell>
          <cell r="D1927" t="str">
            <v>883003</v>
          </cell>
          <cell r="E1927" t="str">
            <v>هزينه هاي استهلاك</v>
          </cell>
          <cell r="F1927" t="str">
            <v>استهلاك ماشين آلات</v>
          </cell>
          <cell r="G1927" t="str">
            <v>800104</v>
          </cell>
          <cell r="H1927" t="str">
            <v>کنترل کيفي</v>
          </cell>
          <cell r="P1927" t="str">
            <v>226</v>
          </cell>
        </row>
        <row r="1928">
          <cell r="A1928">
            <v>2313</v>
          </cell>
          <cell r="B1928" t="str">
            <v>883003800303</v>
          </cell>
          <cell r="C1928" t="str">
            <v>883</v>
          </cell>
          <cell r="D1928" t="str">
            <v>883003</v>
          </cell>
          <cell r="E1928" t="str">
            <v>هزينه هاي استهلاك</v>
          </cell>
          <cell r="F1928" t="str">
            <v>استهلاك ماشين آلات</v>
          </cell>
          <cell r="G1928" t="str">
            <v>800303</v>
          </cell>
          <cell r="H1928" t="str">
            <v>برنامه ريزي</v>
          </cell>
          <cell r="P1928" t="str">
            <v>231</v>
          </cell>
        </row>
        <row r="1929">
          <cell r="A1929">
            <v>2313</v>
          </cell>
          <cell r="B1929" t="str">
            <v>883003800302</v>
          </cell>
          <cell r="C1929" t="str">
            <v>883</v>
          </cell>
          <cell r="D1929" t="str">
            <v>883003</v>
          </cell>
          <cell r="E1929" t="str">
            <v>هزينه هاي استهلاك</v>
          </cell>
          <cell r="F1929" t="str">
            <v>استهلاك ماشين آلات</v>
          </cell>
          <cell r="G1929" t="str">
            <v>800302</v>
          </cell>
          <cell r="H1929" t="str">
            <v>خدمات فني</v>
          </cell>
          <cell r="P1929" t="str">
            <v>231</v>
          </cell>
        </row>
        <row r="1930">
          <cell r="A1930">
            <v>2262</v>
          </cell>
          <cell r="B1930" t="str">
            <v>883003800106</v>
          </cell>
          <cell r="C1930" t="str">
            <v>883</v>
          </cell>
          <cell r="D1930" t="str">
            <v>883003</v>
          </cell>
          <cell r="E1930" t="str">
            <v>هزينه هاي استهلاك</v>
          </cell>
          <cell r="F1930" t="str">
            <v>استهلاك ماشين آلات</v>
          </cell>
          <cell r="G1930" t="str">
            <v>800106</v>
          </cell>
          <cell r="H1930" t="str">
            <v>تست مواد وشيمي</v>
          </cell>
          <cell r="P1930" t="str">
            <v>226</v>
          </cell>
        </row>
        <row r="1931">
          <cell r="A1931">
            <v>2262</v>
          </cell>
          <cell r="B1931" t="str">
            <v>883003800102</v>
          </cell>
          <cell r="C1931" t="str">
            <v>883</v>
          </cell>
          <cell r="D1931" t="str">
            <v>883003</v>
          </cell>
          <cell r="E1931" t="str">
            <v>هزينه هاي استهلاك</v>
          </cell>
          <cell r="F1931" t="str">
            <v>استهلاك ماشين آلات</v>
          </cell>
          <cell r="G1931" t="str">
            <v>800102</v>
          </cell>
          <cell r="H1931" t="str">
            <v>عمليات حرارتي و آبکاري</v>
          </cell>
          <cell r="P1931" t="str">
            <v>226</v>
          </cell>
        </row>
        <row r="1932">
          <cell r="A1932">
            <v>2222</v>
          </cell>
          <cell r="B1932" t="str">
            <v>883003800100</v>
          </cell>
          <cell r="C1932" t="str">
            <v>883</v>
          </cell>
          <cell r="D1932" t="str">
            <v>883003</v>
          </cell>
          <cell r="E1932" t="str">
            <v>هزينه هاي استهلاك</v>
          </cell>
          <cell r="F1932" t="str">
            <v>استهلاك ماشين آلات</v>
          </cell>
          <cell r="G1932" t="str">
            <v>800100</v>
          </cell>
          <cell r="H1932" t="str">
            <v>مونتاژ</v>
          </cell>
          <cell r="P1932" t="str">
            <v>222</v>
          </cell>
        </row>
        <row r="1933">
          <cell r="A1933">
            <v>2262</v>
          </cell>
          <cell r="B1933" t="str">
            <v>883003800101</v>
          </cell>
          <cell r="C1933" t="str">
            <v>883</v>
          </cell>
          <cell r="D1933" t="str">
            <v>883003</v>
          </cell>
          <cell r="E1933" t="str">
            <v>هزينه هاي استهلاك</v>
          </cell>
          <cell r="F1933" t="str">
            <v>استهلاك ماشين آلات</v>
          </cell>
          <cell r="G1933" t="str">
            <v>800101</v>
          </cell>
          <cell r="H1933" t="str">
            <v>تحقيقات مهندسي</v>
          </cell>
          <cell r="P1933" t="str">
            <v>226</v>
          </cell>
        </row>
        <row r="1934">
          <cell r="A1934">
            <v>2262</v>
          </cell>
          <cell r="B1934" t="str">
            <v>883004800103</v>
          </cell>
          <cell r="C1934" t="str">
            <v>883</v>
          </cell>
          <cell r="D1934" t="str">
            <v>883004</v>
          </cell>
          <cell r="E1934" t="str">
            <v>هزينه هاي استهلاك</v>
          </cell>
          <cell r="F1934" t="str">
            <v>استهلاك اثاثيه كارگاهي</v>
          </cell>
          <cell r="G1934" t="str">
            <v>800103</v>
          </cell>
          <cell r="H1934" t="str">
            <v>مرکز ساخت و توليد</v>
          </cell>
          <cell r="P1934" t="str">
            <v>226</v>
          </cell>
        </row>
        <row r="1935">
          <cell r="A1935">
            <v>2222</v>
          </cell>
          <cell r="B1935" t="str">
            <v>883004800100</v>
          </cell>
          <cell r="C1935" t="str">
            <v>883</v>
          </cell>
          <cell r="D1935" t="str">
            <v>883004</v>
          </cell>
          <cell r="E1935" t="str">
            <v>هزينه هاي استهلاك</v>
          </cell>
          <cell r="F1935" t="str">
            <v>استهلاك اثاثيه كارگاهي</v>
          </cell>
          <cell r="G1935" t="str">
            <v>800100</v>
          </cell>
          <cell r="H1935" t="str">
            <v>مونتاژ</v>
          </cell>
          <cell r="P1935" t="str">
            <v>222</v>
          </cell>
        </row>
        <row r="1936">
          <cell r="A1936">
            <v>2313</v>
          </cell>
          <cell r="B1936" t="str">
            <v>883004800303</v>
          </cell>
          <cell r="C1936" t="str">
            <v>883</v>
          </cell>
          <cell r="D1936" t="str">
            <v>883004</v>
          </cell>
          <cell r="E1936" t="str">
            <v>هزينه هاي استهلاك</v>
          </cell>
          <cell r="F1936" t="str">
            <v>استهلاك اثاثيه كارگاهي</v>
          </cell>
          <cell r="G1936" t="str">
            <v>800303</v>
          </cell>
          <cell r="H1936" t="str">
            <v>برنامه ريزي</v>
          </cell>
          <cell r="P1936" t="str">
            <v>231</v>
          </cell>
        </row>
        <row r="1937">
          <cell r="A1937">
            <v>2262</v>
          </cell>
          <cell r="B1937" t="str">
            <v>883004800104</v>
          </cell>
          <cell r="C1937" t="str">
            <v>883</v>
          </cell>
          <cell r="D1937" t="str">
            <v>883004</v>
          </cell>
          <cell r="E1937" t="str">
            <v>هزينه هاي استهلاك</v>
          </cell>
          <cell r="F1937" t="str">
            <v>استهلاك اثاثيه كارگاهي</v>
          </cell>
          <cell r="G1937" t="str">
            <v>800104</v>
          </cell>
          <cell r="H1937" t="str">
            <v>کنترل کيفي</v>
          </cell>
          <cell r="P1937" t="str">
            <v>226</v>
          </cell>
        </row>
        <row r="1938">
          <cell r="A1938">
            <v>2262</v>
          </cell>
          <cell r="B1938" t="str">
            <v>883004800102</v>
          </cell>
          <cell r="C1938" t="str">
            <v>883</v>
          </cell>
          <cell r="D1938" t="str">
            <v>883004</v>
          </cell>
          <cell r="E1938" t="str">
            <v>هزينه هاي استهلاك</v>
          </cell>
          <cell r="F1938" t="str">
            <v>استهلاك اثاثيه كارگاهي</v>
          </cell>
          <cell r="G1938" t="str">
            <v>800102</v>
          </cell>
          <cell r="H1938" t="str">
            <v>عمليات حرارتي و آبکاري</v>
          </cell>
          <cell r="P1938" t="str">
            <v>226</v>
          </cell>
        </row>
        <row r="1939">
          <cell r="A1939">
            <v>2262</v>
          </cell>
          <cell r="B1939" t="str">
            <v>883004800106</v>
          </cell>
          <cell r="C1939" t="str">
            <v>883</v>
          </cell>
          <cell r="D1939" t="str">
            <v>883004</v>
          </cell>
          <cell r="E1939" t="str">
            <v>هزينه هاي استهلاك</v>
          </cell>
          <cell r="F1939" t="str">
            <v>استهلاك اثاثيه كارگاهي</v>
          </cell>
          <cell r="G1939" t="str">
            <v>800106</v>
          </cell>
          <cell r="H1939" t="str">
            <v>تست مواد وشيمي</v>
          </cell>
          <cell r="P1939" t="str">
            <v>226</v>
          </cell>
        </row>
        <row r="1940">
          <cell r="A1940">
            <v>2413</v>
          </cell>
          <cell r="B1940" t="str">
            <v>883006800401</v>
          </cell>
          <cell r="C1940" t="str">
            <v>883</v>
          </cell>
          <cell r="D1940" t="str">
            <v>883006</v>
          </cell>
          <cell r="E1940" t="str">
            <v>هزينه هاي استهلاك</v>
          </cell>
          <cell r="F1940" t="str">
            <v>استهلاك و سائط نقليه</v>
          </cell>
          <cell r="G1940" t="str">
            <v>800401</v>
          </cell>
          <cell r="H1940" t="str">
            <v>مديريت</v>
          </cell>
          <cell r="P1940" t="str">
            <v>241</v>
          </cell>
        </row>
        <row r="1941">
          <cell r="A1941">
            <v>2413</v>
          </cell>
          <cell r="B1941" t="str">
            <v>883006800402</v>
          </cell>
          <cell r="C1941" t="str">
            <v>883</v>
          </cell>
          <cell r="D1941" t="str">
            <v>883006</v>
          </cell>
          <cell r="E1941" t="str">
            <v>هزينه هاي استهلاك</v>
          </cell>
          <cell r="F1941" t="str">
            <v>استهلاك و سائط نقليه</v>
          </cell>
          <cell r="G1941" t="str">
            <v>800402</v>
          </cell>
          <cell r="H1941" t="str">
            <v>دفتر تهران</v>
          </cell>
          <cell r="P1941" t="str">
            <v>241</v>
          </cell>
        </row>
        <row r="1942">
          <cell r="A1942">
            <v>2313</v>
          </cell>
          <cell r="B1942" t="str">
            <v>883006800303</v>
          </cell>
          <cell r="C1942" t="str">
            <v>883</v>
          </cell>
          <cell r="D1942" t="str">
            <v>883006</v>
          </cell>
          <cell r="E1942" t="str">
            <v>هزينه هاي استهلاك</v>
          </cell>
          <cell r="F1942" t="str">
            <v>استهلاك و سائط نقليه</v>
          </cell>
          <cell r="G1942" t="str">
            <v>800303</v>
          </cell>
          <cell r="H1942" t="str">
            <v>برنامه ريزي</v>
          </cell>
          <cell r="P1942" t="str">
            <v>231</v>
          </cell>
        </row>
        <row r="1943">
          <cell r="A1943">
            <v>2313</v>
          </cell>
          <cell r="B1943" t="str">
            <v>883006800304</v>
          </cell>
          <cell r="C1943" t="str">
            <v>883</v>
          </cell>
          <cell r="D1943" t="str">
            <v>883006</v>
          </cell>
          <cell r="E1943" t="str">
            <v>هزينه هاي استهلاك</v>
          </cell>
          <cell r="F1943" t="str">
            <v>استهلاك و سائط نقليه</v>
          </cell>
          <cell r="G1943" t="str">
            <v>800304</v>
          </cell>
          <cell r="H1943" t="str">
            <v>تدارکات و تامين قطعات</v>
          </cell>
          <cell r="P1943" t="str">
            <v>231</v>
          </cell>
        </row>
        <row r="1944">
          <cell r="A1944">
            <v>2313</v>
          </cell>
          <cell r="B1944" t="str">
            <v>883006800302</v>
          </cell>
          <cell r="C1944" t="str">
            <v>883</v>
          </cell>
          <cell r="D1944" t="str">
            <v>883006</v>
          </cell>
          <cell r="E1944" t="str">
            <v>هزينه هاي استهلاك</v>
          </cell>
          <cell r="F1944" t="str">
            <v>استهلاك و سائط نقليه</v>
          </cell>
          <cell r="G1944" t="str">
            <v>800302</v>
          </cell>
          <cell r="H1944" t="str">
            <v>خدمات فني</v>
          </cell>
          <cell r="P1944" t="str">
            <v>231</v>
          </cell>
        </row>
        <row r="1945">
          <cell r="A1945">
            <v>2413</v>
          </cell>
          <cell r="B1945" t="str">
            <v>883007800403</v>
          </cell>
          <cell r="C1945" t="str">
            <v>883</v>
          </cell>
          <cell r="D1945" t="str">
            <v>883007</v>
          </cell>
          <cell r="E1945" t="str">
            <v>هزينه هاي استهلاك</v>
          </cell>
          <cell r="F1945" t="str">
            <v>استهلاك اثاثيه و منصوبات</v>
          </cell>
          <cell r="G1945" t="str">
            <v>800403</v>
          </cell>
          <cell r="H1945" t="str">
            <v>امو ر اداري</v>
          </cell>
          <cell r="P1945" t="str">
            <v>241</v>
          </cell>
        </row>
        <row r="1946">
          <cell r="A1946">
            <v>2413</v>
          </cell>
          <cell r="B1946" t="str">
            <v>883007800401</v>
          </cell>
          <cell r="C1946" t="str">
            <v>883</v>
          </cell>
          <cell r="D1946" t="str">
            <v>883007</v>
          </cell>
          <cell r="E1946" t="str">
            <v>هزينه هاي استهلاك</v>
          </cell>
          <cell r="F1946" t="str">
            <v>استهلاك اثاثيه و منصوبات</v>
          </cell>
          <cell r="G1946" t="str">
            <v>800401</v>
          </cell>
          <cell r="H1946" t="str">
            <v>مديريت</v>
          </cell>
          <cell r="P1946" t="str">
            <v>241</v>
          </cell>
        </row>
        <row r="1947">
          <cell r="A1947">
            <v>2413</v>
          </cell>
          <cell r="B1947" t="str">
            <v>883007800400</v>
          </cell>
          <cell r="C1947" t="str">
            <v>883</v>
          </cell>
          <cell r="D1947" t="str">
            <v>883007</v>
          </cell>
          <cell r="E1947" t="str">
            <v>هزينه هاي استهلاك</v>
          </cell>
          <cell r="F1947" t="str">
            <v>استهلاك اثاثيه و منصوبات</v>
          </cell>
          <cell r="G1947" t="str">
            <v>800400</v>
          </cell>
          <cell r="H1947" t="str">
            <v>امور مالي</v>
          </cell>
          <cell r="P1947" t="str">
            <v>241</v>
          </cell>
        </row>
        <row r="1948">
          <cell r="A1948">
            <v>2313</v>
          </cell>
          <cell r="B1948" t="str">
            <v>883007800305</v>
          </cell>
          <cell r="C1948" t="str">
            <v>883</v>
          </cell>
          <cell r="D1948" t="str">
            <v>883007</v>
          </cell>
          <cell r="E1948" t="str">
            <v>هزينه هاي استهلاك</v>
          </cell>
          <cell r="F1948" t="str">
            <v>استهلاك اثاثيه و منصوبات</v>
          </cell>
          <cell r="G1948" t="str">
            <v>800305</v>
          </cell>
          <cell r="H1948" t="str">
            <v>طرح و توسعه سيستمها</v>
          </cell>
          <cell r="P1948" t="str">
            <v>231</v>
          </cell>
        </row>
        <row r="1949">
          <cell r="A1949">
            <v>2313</v>
          </cell>
          <cell r="B1949" t="str">
            <v>883007800303</v>
          </cell>
          <cell r="C1949" t="str">
            <v>883</v>
          </cell>
          <cell r="D1949" t="str">
            <v>883007</v>
          </cell>
          <cell r="E1949" t="str">
            <v>هزينه هاي استهلاك</v>
          </cell>
          <cell r="F1949" t="str">
            <v>استهلاك اثاثيه و منصوبات</v>
          </cell>
          <cell r="G1949" t="str">
            <v>800303</v>
          </cell>
          <cell r="H1949" t="str">
            <v>برنامه ريزي</v>
          </cell>
          <cell r="P1949" t="str">
            <v>231</v>
          </cell>
        </row>
        <row r="1950">
          <cell r="A1950">
            <v>2262</v>
          </cell>
          <cell r="B1950" t="str">
            <v>883007800101</v>
          </cell>
          <cell r="C1950" t="str">
            <v>883</v>
          </cell>
          <cell r="D1950" t="str">
            <v>883007</v>
          </cell>
          <cell r="E1950" t="str">
            <v>هزينه هاي استهلاك</v>
          </cell>
          <cell r="F1950" t="str">
            <v>استهلاك اثاثيه و منصوبات</v>
          </cell>
          <cell r="G1950" t="str">
            <v>800101</v>
          </cell>
          <cell r="H1950" t="str">
            <v>تحقيقات مهندسي</v>
          </cell>
          <cell r="P1950" t="str">
            <v>226</v>
          </cell>
        </row>
        <row r="1951">
          <cell r="A1951">
            <v>2413</v>
          </cell>
          <cell r="B1951" t="str">
            <v>883007800402</v>
          </cell>
          <cell r="C1951" t="str">
            <v>883</v>
          </cell>
          <cell r="D1951" t="str">
            <v>883007</v>
          </cell>
          <cell r="E1951" t="str">
            <v>هزينه هاي استهلاك</v>
          </cell>
          <cell r="F1951" t="str">
            <v>استهلاك اثاثيه و منصوبات</v>
          </cell>
          <cell r="G1951" t="str">
            <v>800402</v>
          </cell>
          <cell r="H1951" t="str">
            <v>دفتر تهران</v>
          </cell>
          <cell r="P1951" t="str">
            <v>241</v>
          </cell>
        </row>
        <row r="1952">
          <cell r="A1952">
            <v>2262</v>
          </cell>
          <cell r="B1952" t="str">
            <v>883007800103</v>
          </cell>
          <cell r="C1952" t="str">
            <v>883</v>
          </cell>
          <cell r="D1952" t="str">
            <v>883007</v>
          </cell>
          <cell r="E1952" t="str">
            <v>هزينه هاي استهلاك</v>
          </cell>
          <cell r="F1952" t="str">
            <v>استهلاك اثاثيه و منصوبات</v>
          </cell>
          <cell r="G1952" t="str">
            <v>800103</v>
          </cell>
          <cell r="H1952" t="str">
            <v>مرکز ساخت و توليد</v>
          </cell>
          <cell r="P1952" t="str">
            <v>226</v>
          </cell>
        </row>
        <row r="1953">
          <cell r="A1953">
            <v>2513</v>
          </cell>
          <cell r="B1953" t="str">
            <v>883007800500</v>
          </cell>
          <cell r="C1953" t="str">
            <v>883</v>
          </cell>
          <cell r="D1953" t="str">
            <v>883007</v>
          </cell>
          <cell r="E1953" t="str">
            <v>هزينه هاي استهلاك</v>
          </cell>
          <cell r="F1953" t="str">
            <v>استهلاك اثاثيه و منصوبات</v>
          </cell>
          <cell r="G1953" t="str">
            <v>800500</v>
          </cell>
          <cell r="H1953" t="str">
            <v>فروش</v>
          </cell>
          <cell r="P1953" t="str">
            <v>251</v>
          </cell>
        </row>
        <row r="1954">
          <cell r="A1954">
            <v>2313</v>
          </cell>
          <cell r="B1954" t="str">
            <v>883007800304</v>
          </cell>
          <cell r="C1954" t="str">
            <v>883</v>
          </cell>
          <cell r="D1954" t="str">
            <v>883007</v>
          </cell>
          <cell r="E1954" t="str">
            <v>هزينه هاي استهلاك</v>
          </cell>
          <cell r="F1954" t="str">
            <v>استهلاك اثاثيه و منصوبات</v>
          </cell>
          <cell r="G1954" t="str">
            <v>800304</v>
          </cell>
          <cell r="H1954" t="str">
            <v>تدارکات و تامين قطعات</v>
          </cell>
          <cell r="P1954" t="str">
            <v>231</v>
          </cell>
        </row>
        <row r="1955">
          <cell r="A1955">
            <v>2222</v>
          </cell>
          <cell r="B1955" t="str">
            <v>883007800100</v>
          </cell>
          <cell r="C1955" t="str">
            <v>883</v>
          </cell>
          <cell r="D1955" t="str">
            <v>883007</v>
          </cell>
          <cell r="E1955" t="str">
            <v>هزينه هاي استهلاك</v>
          </cell>
          <cell r="F1955" t="str">
            <v>استهلاك اثاثيه و منصوبات</v>
          </cell>
          <cell r="G1955" t="str">
            <v>800100</v>
          </cell>
          <cell r="H1955" t="str">
            <v>مونتاژ</v>
          </cell>
          <cell r="P1955" t="str">
            <v>222</v>
          </cell>
        </row>
        <row r="1956">
          <cell r="A1956">
            <v>2313</v>
          </cell>
          <cell r="B1956" t="str">
            <v>883007800301</v>
          </cell>
          <cell r="C1956" t="str">
            <v>883</v>
          </cell>
          <cell r="D1956" t="str">
            <v>883007</v>
          </cell>
          <cell r="E1956" t="str">
            <v>هزينه هاي استهلاك</v>
          </cell>
          <cell r="F1956" t="str">
            <v>استهلاك اثاثيه و منصوبات</v>
          </cell>
          <cell r="G1956" t="str">
            <v>800301</v>
          </cell>
          <cell r="H1956" t="str">
            <v>حراست</v>
          </cell>
          <cell r="P1956" t="str">
            <v>231</v>
          </cell>
        </row>
        <row r="1957">
          <cell r="A1957">
            <v>2262</v>
          </cell>
          <cell r="B1957" t="str">
            <v>883007800104</v>
          </cell>
          <cell r="C1957" t="str">
            <v>883</v>
          </cell>
          <cell r="D1957" t="str">
            <v>883007</v>
          </cell>
          <cell r="E1957" t="str">
            <v>هزينه هاي استهلاك</v>
          </cell>
          <cell r="F1957" t="str">
            <v>استهلاك اثاثيه و منصوبات</v>
          </cell>
          <cell r="G1957" t="str">
            <v>800104</v>
          </cell>
          <cell r="H1957" t="str">
            <v>کنترل کيفي</v>
          </cell>
          <cell r="P1957" t="str">
            <v>226</v>
          </cell>
        </row>
        <row r="1958">
          <cell r="A1958">
            <v>2313</v>
          </cell>
          <cell r="B1958" t="str">
            <v>883007800302</v>
          </cell>
          <cell r="C1958" t="str">
            <v>883</v>
          </cell>
          <cell r="D1958" t="str">
            <v>883007</v>
          </cell>
          <cell r="E1958" t="str">
            <v>هزينه هاي استهلاك</v>
          </cell>
          <cell r="F1958" t="str">
            <v>استهلاك اثاثيه و منصوبات</v>
          </cell>
          <cell r="G1958" t="str">
            <v>800302</v>
          </cell>
          <cell r="H1958" t="str">
            <v>خدمات فني</v>
          </cell>
          <cell r="P1958" t="str">
            <v>231</v>
          </cell>
        </row>
        <row r="1959">
          <cell r="A1959">
            <v>2313</v>
          </cell>
          <cell r="B1959" t="str">
            <v>883007800300</v>
          </cell>
          <cell r="C1959" t="str">
            <v>883</v>
          </cell>
          <cell r="D1959" t="str">
            <v>883007</v>
          </cell>
          <cell r="E1959" t="str">
            <v>هزينه هاي استهلاك</v>
          </cell>
          <cell r="F1959" t="str">
            <v>استهلاك اثاثيه و منصوبات</v>
          </cell>
          <cell r="G1959" t="str">
            <v>800300</v>
          </cell>
          <cell r="H1959" t="str">
            <v>کانتين</v>
          </cell>
          <cell r="P1959" t="str">
            <v>231</v>
          </cell>
        </row>
        <row r="1960">
          <cell r="A1960">
            <v>2262</v>
          </cell>
          <cell r="B1960" t="str">
            <v>883007800203</v>
          </cell>
          <cell r="C1960" t="str">
            <v>883</v>
          </cell>
          <cell r="D1960" t="str">
            <v>883007</v>
          </cell>
          <cell r="E1960" t="str">
            <v>هزينه هاي استهلاك</v>
          </cell>
          <cell r="F1960" t="str">
            <v>استهلاك اثاثيه و منصوبات</v>
          </cell>
          <cell r="G1960" t="str">
            <v>800203</v>
          </cell>
          <cell r="H1960" t="str">
            <v>عمومي کنترل کيفي</v>
          </cell>
          <cell r="P1960" t="str">
            <v>226</v>
          </cell>
        </row>
        <row r="1961">
          <cell r="A1961">
            <v>2262</v>
          </cell>
          <cell r="B1961" t="str">
            <v>883007800105</v>
          </cell>
          <cell r="C1961" t="str">
            <v>883</v>
          </cell>
          <cell r="D1961" t="str">
            <v>883007</v>
          </cell>
          <cell r="E1961" t="str">
            <v>هزينه هاي استهلاك</v>
          </cell>
          <cell r="F1961" t="str">
            <v>استهلاك اثاثيه و منصوبات</v>
          </cell>
          <cell r="G1961" t="str">
            <v>800105</v>
          </cell>
          <cell r="H1961" t="str">
            <v>مترولوژي</v>
          </cell>
          <cell r="P1961" t="str">
            <v>226</v>
          </cell>
        </row>
        <row r="1962">
          <cell r="A1962">
            <v>2413</v>
          </cell>
          <cell r="B1962" t="str">
            <v>883009800400</v>
          </cell>
          <cell r="C1962" t="str">
            <v>883</v>
          </cell>
          <cell r="D1962" t="str">
            <v>883009</v>
          </cell>
          <cell r="E1962" t="str">
            <v>هزينه هاي استهلاك</v>
          </cell>
          <cell r="F1962" t="str">
            <v>استهلاک سيستم هاي نرم افزاري</v>
          </cell>
          <cell r="G1962" t="str">
            <v>800400</v>
          </cell>
          <cell r="H1962" t="str">
            <v>امور مالي</v>
          </cell>
          <cell r="P1962" t="str">
            <v>241</v>
          </cell>
        </row>
        <row r="1963">
          <cell r="A1963">
            <v>2413</v>
          </cell>
          <cell r="B1963" t="str">
            <v>883009800403</v>
          </cell>
          <cell r="C1963" t="str">
            <v>883</v>
          </cell>
          <cell r="D1963" t="str">
            <v>883009</v>
          </cell>
          <cell r="E1963" t="str">
            <v>هزينه هاي استهلاك</v>
          </cell>
          <cell r="F1963" t="str">
            <v>استهلاک سيستم هاي نرم افزاري</v>
          </cell>
          <cell r="G1963" t="str">
            <v>800403</v>
          </cell>
          <cell r="H1963" t="str">
            <v>امو ر اداري</v>
          </cell>
          <cell r="P1963" t="str">
            <v>241</v>
          </cell>
        </row>
        <row r="1964">
          <cell r="A1964">
            <v>2601</v>
          </cell>
          <cell r="B1964" t="str">
            <v>884001800400</v>
          </cell>
          <cell r="C1964" t="str">
            <v>884</v>
          </cell>
          <cell r="D1964" t="str">
            <v>884001</v>
          </cell>
          <cell r="E1964" t="str">
            <v>هزينه هاي مالي</v>
          </cell>
          <cell r="F1964" t="str">
            <v>كارمزد وخدمات بانكي</v>
          </cell>
          <cell r="G1964" t="str">
            <v>800400</v>
          </cell>
          <cell r="H1964" t="str">
            <v>امور مالي</v>
          </cell>
          <cell r="P1964" t="str">
            <v>260</v>
          </cell>
        </row>
        <row r="1965">
          <cell r="A1965">
            <v>2603</v>
          </cell>
          <cell r="B1965" t="str">
            <v>884002800400</v>
          </cell>
          <cell r="C1965" t="str">
            <v>884</v>
          </cell>
          <cell r="D1965" t="str">
            <v>884002</v>
          </cell>
          <cell r="E1965" t="str">
            <v>هزينه هاي مالي</v>
          </cell>
          <cell r="F1965" t="str">
            <v>سفته و برات</v>
          </cell>
          <cell r="G1965" t="str">
            <v>800400</v>
          </cell>
          <cell r="H1965" t="str">
            <v>امور مالي</v>
          </cell>
          <cell r="P1965" t="str">
            <v>260</v>
          </cell>
        </row>
        <row r="1966">
          <cell r="A1966">
            <v>2600</v>
          </cell>
          <cell r="B1966" t="str">
            <v>884003800400</v>
          </cell>
          <cell r="C1966" t="str">
            <v>884</v>
          </cell>
          <cell r="D1966" t="str">
            <v>884003</v>
          </cell>
          <cell r="E1966" t="str">
            <v>هزينه هاي مالي</v>
          </cell>
          <cell r="F1966" t="str">
            <v>بهره تسهيلات دريافتي</v>
          </cell>
          <cell r="G1966" t="str">
            <v>800400</v>
          </cell>
          <cell r="H1966" t="str">
            <v>امور مالي</v>
          </cell>
          <cell r="P1966" t="str">
            <v>260</v>
          </cell>
        </row>
        <row r="1967">
          <cell r="A1967">
            <v>2511</v>
          </cell>
          <cell r="B1967" t="str">
            <v>885001800500</v>
          </cell>
          <cell r="C1967" t="str">
            <v>885</v>
          </cell>
          <cell r="D1967" t="str">
            <v>885001</v>
          </cell>
          <cell r="E1967" t="str">
            <v>هزينه هاي فروش</v>
          </cell>
          <cell r="F1967" t="str">
            <v>هزينه حمل فروش</v>
          </cell>
          <cell r="G1967" t="str">
            <v>800500</v>
          </cell>
          <cell r="H1967" t="str">
            <v>فروش</v>
          </cell>
          <cell r="P1967" t="str">
            <v>251</v>
          </cell>
        </row>
        <row r="1968">
          <cell r="A1968">
            <v>2330</v>
          </cell>
          <cell r="B1968" t="str">
            <v>885001800304</v>
          </cell>
          <cell r="C1968" t="str">
            <v>885</v>
          </cell>
          <cell r="D1968" t="str">
            <v>885001</v>
          </cell>
          <cell r="E1968" t="str">
            <v>هزينه هاي فروش</v>
          </cell>
          <cell r="F1968" t="str">
            <v>هزينه حمل فروش</v>
          </cell>
          <cell r="G1968" t="str">
            <v>800304</v>
          </cell>
          <cell r="H1968" t="str">
            <v>تدارکات و تامين قطعات</v>
          </cell>
          <cell r="P1968" t="str">
            <v>233</v>
          </cell>
        </row>
        <row r="1969">
          <cell r="A1969">
            <v>2510</v>
          </cell>
          <cell r="B1969" t="str">
            <v>885002800500</v>
          </cell>
          <cell r="C1969" t="str">
            <v>885</v>
          </cell>
          <cell r="D1969" t="str">
            <v>885002</v>
          </cell>
          <cell r="E1969" t="str">
            <v>هزينه هاي فروش</v>
          </cell>
          <cell r="F1969" t="str">
            <v>نمايشگاه</v>
          </cell>
          <cell r="G1969" t="str">
            <v>800500</v>
          </cell>
          <cell r="H1969" t="str">
            <v>فروش</v>
          </cell>
          <cell r="P1969" t="str">
            <v>251</v>
          </cell>
        </row>
        <row r="1970">
          <cell r="A1970">
            <v>2510</v>
          </cell>
          <cell r="B1970" t="str">
            <v>885003800500</v>
          </cell>
          <cell r="C1970" t="str">
            <v>885</v>
          </cell>
          <cell r="D1970" t="str">
            <v>885003</v>
          </cell>
          <cell r="E1970" t="str">
            <v>هزينه هاي فروش</v>
          </cell>
          <cell r="F1970" t="str">
            <v>بازاريابي</v>
          </cell>
          <cell r="G1970" t="str">
            <v>800500</v>
          </cell>
          <cell r="H1970" t="str">
            <v>فروش</v>
          </cell>
          <cell r="P1970" t="str">
            <v>251</v>
          </cell>
        </row>
        <row r="1971">
          <cell r="A1971">
            <v>2510</v>
          </cell>
          <cell r="B1971" t="str">
            <v>885004800500</v>
          </cell>
          <cell r="C1971" t="str">
            <v>885</v>
          </cell>
          <cell r="D1971" t="str">
            <v>885004</v>
          </cell>
          <cell r="E1971" t="str">
            <v>هزينه هاي فروش</v>
          </cell>
          <cell r="F1971" t="str">
            <v>تبليغاتي</v>
          </cell>
          <cell r="G1971" t="str">
            <v>800500</v>
          </cell>
          <cell r="H1971" t="str">
            <v>فروش</v>
          </cell>
          <cell r="P1971" t="str">
            <v>251</v>
          </cell>
        </row>
        <row r="1972">
          <cell r="A1972">
            <v>2529</v>
          </cell>
          <cell r="B1972" t="str">
            <v>885005800500</v>
          </cell>
          <cell r="C1972" t="str">
            <v>885</v>
          </cell>
          <cell r="D1972" t="str">
            <v>885005</v>
          </cell>
          <cell r="E1972" t="str">
            <v>هزينه هاي فروش</v>
          </cell>
          <cell r="F1972" t="str">
            <v>بسته بندي</v>
          </cell>
          <cell r="G1972" t="str">
            <v>800500</v>
          </cell>
          <cell r="H1972" t="str">
            <v>فروش</v>
          </cell>
          <cell r="P1972" t="str">
            <v>252</v>
          </cell>
        </row>
        <row r="1973">
          <cell r="A1973">
            <v>2512</v>
          </cell>
          <cell r="B1973" t="str">
            <v>885006800500</v>
          </cell>
          <cell r="C1973" t="str">
            <v>885</v>
          </cell>
          <cell r="D1973" t="str">
            <v>885006</v>
          </cell>
          <cell r="E1973" t="str">
            <v>هزينه هاي فروش</v>
          </cell>
          <cell r="F1973" t="str">
            <v>خدمات پس ازفروش</v>
          </cell>
          <cell r="G1973" t="str">
            <v>800500</v>
          </cell>
          <cell r="H1973" t="str">
            <v>فروش</v>
          </cell>
          <cell r="P1973" t="str">
            <v>251</v>
          </cell>
        </row>
        <row r="1974">
          <cell r="A1974">
            <v>2529</v>
          </cell>
          <cell r="B1974" t="str">
            <v>885008800500</v>
          </cell>
          <cell r="C1974" t="str">
            <v>885</v>
          </cell>
          <cell r="D1974" t="str">
            <v>885008</v>
          </cell>
          <cell r="E1974" t="str">
            <v>هزينه هاي فروش</v>
          </cell>
          <cell r="F1974" t="str">
            <v>امكان سنجي ماشينكاري</v>
          </cell>
          <cell r="G1974" t="str">
            <v>800500</v>
          </cell>
          <cell r="H1974" t="str">
            <v>فروش</v>
          </cell>
          <cell r="P1974" t="str">
            <v>252</v>
          </cell>
        </row>
        <row r="1975">
          <cell r="A1975">
            <v>2414</v>
          </cell>
          <cell r="B1975" t="str">
            <v>886001800400</v>
          </cell>
          <cell r="C1975" t="str">
            <v>886</v>
          </cell>
          <cell r="D1975" t="str">
            <v>886001</v>
          </cell>
          <cell r="E1975" t="str">
            <v>ساير هزينه ها عمومي</v>
          </cell>
          <cell r="F1975" t="str">
            <v>حق الزحمه و هزينه هاي حسابرسي</v>
          </cell>
          <cell r="G1975" t="str">
            <v>800400</v>
          </cell>
          <cell r="H1975" t="str">
            <v>امور مالي</v>
          </cell>
          <cell r="P1975" t="str">
            <v>241</v>
          </cell>
        </row>
        <row r="1976">
          <cell r="A1976">
            <v>2414</v>
          </cell>
          <cell r="B1976" t="str">
            <v>886002800403</v>
          </cell>
          <cell r="C1976" t="str">
            <v>886</v>
          </cell>
          <cell r="D1976" t="str">
            <v>886002</v>
          </cell>
          <cell r="E1976" t="str">
            <v>ساير هزينه ها عمومي</v>
          </cell>
          <cell r="F1976" t="str">
            <v>حق الزحمه مشاور بيمه و كارگزيني</v>
          </cell>
          <cell r="G1976" t="str">
            <v>800403</v>
          </cell>
          <cell r="H1976" t="str">
            <v>امو ر اداري</v>
          </cell>
          <cell r="P1976" t="str">
            <v>241</v>
          </cell>
        </row>
        <row r="1977">
          <cell r="A1977">
            <v>2414</v>
          </cell>
          <cell r="B1977" t="str">
            <v>886003800400</v>
          </cell>
          <cell r="C1977" t="str">
            <v>886</v>
          </cell>
          <cell r="D1977" t="str">
            <v>886003</v>
          </cell>
          <cell r="E1977" t="str">
            <v>ساير هزينه ها عمومي</v>
          </cell>
          <cell r="F1977" t="str">
            <v>حق الزحمه مشاور مالي</v>
          </cell>
          <cell r="G1977" t="str">
            <v>800400</v>
          </cell>
          <cell r="H1977" t="str">
            <v>امور مالي</v>
          </cell>
          <cell r="P1977" t="str">
            <v>241</v>
          </cell>
        </row>
        <row r="1978">
          <cell r="A1978">
            <v>2414</v>
          </cell>
          <cell r="B1978" t="str">
            <v>886004800403</v>
          </cell>
          <cell r="C1978" t="str">
            <v>886</v>
          </cell>
          <cell r="D1978" t="str">
            <v>886004</v>
          </cell>
          <cell r="E1978" t="str">
            <v>ساير هزينه ها عمومي</v>
          </cell>
          <cell r="F1978" t="str">
            <v>حق الزحمه مشاور حقوقي</v>
          </cell>
          <cell r="G1978" t="str">
            <v>800403</v>
          </cell>
          <cell r="H1978" t="str">
            <v>امو ر اداري</v>
          </cell>
          <cell r="P1978" t="str">
            <v>241</v>
          </cell>
        </row>
        <row r="1979">
          <cell r="A1979">
            <v>2414</v>
          </cell>
          <cell r="B1979" t="str">
            <v>886004800401</v>
          </cell>
          <cell r="C1979" t="str">
            <v>886</v>
          </cell>
          <cell r="D1979" t="str">
            <v>886004</v>
          </cell>
          <cell r="E1979" t="str">
            <v>ساير هزينه ها عمومي</v>
          </cell>
          <cell r="F1979" t="str">
            <v>حق الزحمه مشاور حقوقي</v>
          </cell>
          <cell r="G1979" t="str">
            <v>800401</v>
          </cell>
          <cell r="H1979" t="str">
            <v>مديريت</v>
          </cell>
          <cell r="P1979" t="str">
            <v>241</v>
          </cell>
        </row>
        <row r="1980">
          <cell r="A1980">
            <v>2414</v>
          </cell>
          <cell r="B1980" t="str">
            <v>886005800403</v>
          </cell>
          <cell r="C1980" t="str">
            <v>886</v>
          </cell>
          <cell r="D1980" t="str">
            <v>886005</v>
          </cell>
          <cell r="E1980" t="str">
            <v>ساير هزينه ها عمومي</v>
          </cell>
          <cell r="F1980" t="str">
            <v>حق الزحمه مشاور پزشكي</v>
          </cell>
          <cell r="G1980" t="str">
            <v>800403</v>
          </cell>
          <cell r="H1980" t="str">
            <v>امو ر اداري</v>
          </cell>
          <cell r="P1980" t="str">
            <v>241</v>
          </cell>
        </row>
        <row r="1981">
          <cell r="A1981">
            <v>2410</v>
          </cell>
          <cell r="B1981" t="str">
            <v>886007800403</v>
          </cell>
          <cell r="C1981" t="str">
            <v>886</v>
          </cell>
          <cell r="D1981" t="str">
            <v>886007</v>
          </cell>
          <cell r="E1981" t="str">
            <v>ساير هزينه ها عمومي</v>
          </cell>
          <cell r="F1981" t="str">
            <v>خدمات اداري وفضاي سبز</v>
          </cell>
          <cell r="G1981" t="str">
            <v>800403</v>
          </cell>
          <cell r="H1981" t="str">
            <v>امو ر اداري</v>
          </cell>
          <cell r="P1981" t="str">
            <v>241</v>
          </cell>
        </row>
        <row r="1982">
          <cell r="A1982">
            <v>2416</v>
          </cell>
          <cell r="B1982" t="str">
            <v>886008800403</v>
          </cell>
          <cell r="C1982" t="str">
            <v>886</v>
          </cell>
          <cell r="D1982" t="str">
            <v>886008</v>
          </cell>
          <cell r="E1982" t="str">
            <v>ساير هزينه ها عمومي</v>
          </cell>
          <cell r="F1982" t="str">
            <v>پذيرائي جشنها و مناسبتها</v>
          </cell>
          <cell r="G1982" t="str">
            <v>800403</v>
          </cell>
          <cell r="H1982" t="str">
            <v>امو ر اداري</v>
          </cell>
          <cell r="P1982" t="str">
            <v>241</v>
          </cell>
        </row>
        <row r="1983">
          <cell r="A1983">
            <v>2416</v>
          </cell>
          <cell r="B1983" t="str">
            <v>886008800401</v>
          </cell>
          <cell r="C1983" t="str">
            <v>886</v>
          </cell>
          <cell r="D1983" t="str">
            <v>886008</v>
          </cell>
          <cell r="E1983" t="str">
            <v>ساير هزينه ها عمومي</v>
          </cell>
          <cell r="F1983" t="str">
            <v>پذيرائي جشنها و مناسبتها</v>
          </cell>
          <cell r="G1983" t="str">
            <v>800401</v>
          </cell>
          <cell r="H1983" t="str">
            <v>مديريت</v>
          </cell>
          <cell r="P1983" t="str">
            <v>241</v>
          </cell>
        </row>
        <row r="1984">
          <cell r="A1984">
            <v>2279</v>
          </cell>
          <cell r="B1984" t="str">
            <v>886008800103</v>
          </cell>
          <cell r="C1984" t="str">
            <v>886</v>
          </cell>
          <cell r="D1984" t="str">
            <v>886008</v>
          </cell>
          <cell r="E1984" t="str">
            <v>ساير هزينه ها عمومي</v>
          </cell>
          <cell r="F1984" t="str">
            <v>پذيرائي جشنها و مناسبتها</v>
          </cell>
          <cell r="G1984" t="str">
            <v>800103</v>
          </cell>
          <cell r="H1984" t="str">
            <v>مرکز ساخت و توليد</v>
          </cell>
          <cell r="P1984" t="str">
            <v>227</v>
          </cell>
        </row>
        <row r="1985">
          <cell r="A1985">
            <v>2330</v>
          </cell>
          <cell r="B1985" t="str">
            <v>886008800302</v>
          </cell>
          <cell r="C1985" t="str">
            <v>886</v>
          </cell>
          <cell r="D1985" t="str">
            <v>886008</v>
          </cell>
          <cell r="E1985" t="str">
            <v>ساير هزينه ها عمومي</v>
          </cell>
          <cell r="F1985" t="str">
            <v>پذيرائي جشنها و مناسبتها</v>
          </cell>
          <cell r="G1985" t="str">
            <v>800302</v>
          </cell>
          <cell r="H1985" t="str">
            <v>خدمات فني</v>
          </cell>
          <cell r="P1985" t="str">
            <v>233</v>
          </cell>
        </row>
        <row r="1986">
          <cell r="A1986">
            <v>2330</v>
          </cell>
          <cell r="B1986" t="str">
            <v>886008800303</v>
          </cell>
          <cell r="C1986" t="str">
            <v>886</v>
          </cell>
          <cell r="D1986" t="str">
            <v>886008</v>
          </cell>
          <cell r="E1986" t="str">
            <v>ساير هزينه ها عمومي</v>
          </cell>
          <cell r="F1986" t="str">
            <v>پذيرائي جشنها و مناسبتها</v>
          </cell>
          <cell r="G1986" t="str">
            <v>800303</v>
          </cell>
          <cell r="H1986" t="str">
            <v>برنامه ريزي</v>
          </cell>
          <cell r="P1986" t="str">
            <v>233</v>
          </cell>
        </row>
        <row r="1987">
          <cell r="A1987">
            <v>2529</v>
          </cell>
          <cell r="B1987" t="str">
            <v>886008800500</v>
          </cell>
          <cell r="C1987" t="str">
            <v>886</v>
          </cell>
          <cell r="D1987" t="str">
            <v>886008</v>
          </cell>
          <cell r="E1987" t="str">
            <v>ساير هزينه ها عمومي</v>
          </cell>
          <cell r="F1987" t="str">
            <v>پذيرائي جشنها و مناسبتها</v>
          </cell>
          <cell r="G1987" t="str">
            <v>800500</v>
          </cell>
          <cell r="H1987" t="str">
            <v>فروش</v>
          </cell>
          <cell r="P1987" t="str">
            <v>252</v>
          </cell>
        </row>
        <row r="1988">
          <cell r="A1988">
            <v>2416</v>
          </cell>
          <cell r="B1988" t="str">
            <v>886008800402</v>
          </cell>
          <cell r="C1988" t="str">
            <v>886</v>
          </cell>
          <cell r="D1988" t="str">
            <v>886008</v>
          </cell>
          <cell r="E1988" t="str">
            <v>ساير هزينه ها عمومي</v>
          </cell>
          <cell r="F1988" t="str">
            <v>پذيرائي جشنها و مناسبتها</v>
          </cell>
          <cell r="G1988" t="str">
            <v>800402</v>
          </cell>
          <cell r="H1988" t="str">
            <v>دفتر تهران</v>
          </cell>
          <cell r="P1988" t="str">
            <v>241</v>
          </cell>
        </row>
        <row r="1989">
          <cell r="A1989">
            <v>2409</v>
          </cell>
          <cell r="B1989" t="str">
            <v>886009800403</v>
          </cell>
          <cell r="C1989" t="str">
            <v>886</v>
          </cell>
          <cell r="D1989" t="str">
            <v>886009</v>
          </cell>
          <cell r="E1989" t="str">
            <v>ساير هزينه ها عمومي</v>
          </cell>
          <cell r="F1989" t="str">
            <v>كتب،نشريات،مطبوعات و لوزم التحرير</v>
          </cell>
          <cell r="G1989" t="str">
            <v>800403</v>
          </cell>
          <cell r="H1989" t="str">
            <v>امو ر اداري</v>
          </cell>
          <cell r="P1989" t="str">
            <v>240</v>
          </cell>
        </row>
        <row r="1990">
          <cell r="A1990">
            <v>2319</v>
          </cell>
          <cell r="B1990" t="str">
            <v>886009800305</v>
          </cell>
          <cell r="C1990" t="str">
            <v>886</v>
          </cell>
          <cell r="D1990" t="str">
            <v>886009</v>
          </cell>
          <cell r="E1990" t="str">
            <v>ساير هزينه ها عمومي</v>
          </cell>
          <cell r="F1990" t="str">
            <v>كتب،نشريات،مطبوعات و لوزم التحرير</v>
          </cell>
          <cell r="G1990" t="str">
            <v>800305</v>
          </cell>
          <cell r="H1990" t="str">
            <v>طرح و توسعه سيستمها</v>
          </cell>
          <cell r="P1990" t="str">
            <v>231</v>
          </cell>
        </row>
        <row r="1991">
          <cell r="A1991">
            <v>2234</v>
          </cell>
          <cell r="B1991" t="str">
            <v>886009800100</v>
          </cell>
          <cell r="C1991" t="str">
            <v>886</v>
          </cell>
          <cell r="D1991" t="str">
            <v>886009</v>
          </cell>
          <cell r="E1991" t="str">
            <v>ساير هزينه ها عمومي</v>
          </cell>
          <cell r="F1991" t="str">
            <v>كتب،نشريات،مطبوعات و لوزم التحرير</v>
          </cell>
          <cell r="G1991" t="str">
            <v>800100</v>
          </cell>
          <cell r="H1991" t="str">
            <v>مونتاژ</v>
          </cell>
          <cell r="P1991" t="str">
            <v>223</v>
          </cell>
        </row>
        <row r="1992">
          <cell r="A1992">
            <v>2319</v>
          </cell>
          <cell r="B1992" t="str">
            <v>886009800303</v>
          </cell>
          <cell r="C1992" t="str">
            <v>886</v>
          </cell>
          <cell r="D1992" t="str">
            <v>886009</v>
          </cell>
          <cell r="E1992" t="str">
            <v>ساير هزينه ها عمومي</v>
          </cell>
          <cell r="F1992" t="str">
            <v>كتب،نشريات،مطبوعات و لوزم التحرير</v>
          </cell>
          <cell r="G1992" t="str">
            <v>800303</v>
          </cell>
          <cell r="H1992" t="str">
            <v>برنامه ريزي</v>
          </cell>
          <cell r="P1992" t="str">
            <v>231</v>
          </cell>
        </row>
        <row r="1993">
          <cell r="A1993">
            <v>2409</v>
          </cell>
          <cell r="B1993" t="str">
            <v>886009800402</v>
          </cell>
          <cell r="C1993" t="str">
            <v>886</v>
          </cell>
          <cell r="D1993" t="str">
            <v>886009</v>
          </cell>
          <cell r="E1993" t="str">
            <v>ساير هزينه ها عمومي</v>
          </cell>
          <cell r="F1993" t="str">
            <v>كتب،نشريات،مطبوعات و لوزم التحرير</v>
          </cell>
          <cell r="G1993" t="str">
            <v>800402</v>
          </cell>
          <cell r="H1993" t="str">
            <v>دفتر تهران</v>
          </cell>
          <cell r="P1993" t="str">
            <v>240</v>
          </cell>
        </row>
        <row r="1994">
          <cell r="A1994">
            <v>2409</v>
          </cell>
          <cell r="B1994" t="str">
            <v>886009800400</v>
          </cell>
          <cell r="C1994" t="str">
            <v>886</v>
          </cell>
          <cell r="D1994" t="str">
            <v>886009</v>
          </cell>
          <cell r="E1994" t="str">
            <v>ساير هزينه ها عمومي</v>
          </cell>
          <cell r="F1994" t="str">
            <v>كتب،نشريات،مطبوعات و لوزم التحرير</v>
          </cell>
          <cell r="G1994" t="str">
            <v>800400</v>
          </cell>
          <cell r="H1994" t="str">
            <v>امور مالي</v>
          </cell>
          <cell r="P1994" t="str">
            <v>240</v>
          </cell>
        </row>
        <row r="1995">
          <cell r="A1995">
            <v>2319</v>
          </cell>
          <cell r="B1995" t="str">
            <v>886009800301</v>
          </cell>
          <cell r="C1995" t="str">
            <v>886</v>
          </cell>
          <cell r="D1995" t="str">
            <v>886009</v>
          </cell>
          <cell r="E1995" t="str">
            <v>ساير هزينه ها عمومي</v>
          </cell>
          <cell r="F1995" t="str">
            <v>كتب،نشريات،مطبوعات و لوزم التحرير</v>
          </cell>
          <cell r="G1995" t="str">
            <v>800301</v>
          </cell>
          <cell r="H1995" t="str">
            <v>حراست</v>
          </cell>
          <cell r="P1995" t="str">
            <v>231</v>
          </cell>
        </row>
        <row r="1996">
          <cell r="A1996">
            <v>2319</v>
          </cell>
          <cell r="B1996" t="str">
            <v>886009800304</v>
          </cell>
          <cell r="C1996" t="str">
            <v>886</v>
          </cell>
          <cell r="D1996" t="str">
            <v>886009</v>
          </cell>
          <cell r="E1996" t="str">
            <v>ساير هزينه ها عمومي</v>
          </cell>
          <cell r="F1996" t="str">
            <v>كتب،نشريات،مطبوعات و لوزم التحرير</v>
          </cell>
          <cell r="G1996" t="str">
            <v>800304</v>
          </cell>
          <cell r="H1996" t="str">
            <v>تدارکات و تامين قطعات</v>
          </cell>
          <cell r="P1996" t="str">
            <v>231</v>
          </cell>
        </row>
        <row r="1997">
          <cell r="A1997">
            <v>2274</v>
          </cell>
          <cell r="B1997" t="str">
            <v>886009800106</v>
          </cell>
          <cell r="C1997" t="str">
            <v>886</v>
          </cell>
          <cell r="D1997" t="str">
            <v>886009</v>
          </cell>
          <cell r="E1997" t="str">
            <v>ساير هزينه ها عمومي</v>
          </cell>
          <cell r="F1997" t="str">
            <v>كتب،نشريات،مطبوعات و لوزم التحرير</v>
          </cell>
          <cell r="G1997" t="str">
            <v>800106</v>
          </cell>
          <cell r="H1997" t="str">
            <v>تست مواد وشيمي</v>
          </cell>
          <cell r="P1997" t="str">
            <v>227</v>
          </cell>
        </row>
        <row r="1998">
          <cell r="A1998">
            <v>2409</v>
          </cell>
          <cell r="B1998" t="str">
            <v>886009800401</v>
          </cell>
          <cell r="C1998" t="str">
            <v>886</v>
          </cell>
          <cell r="D1998" t="str">
            <v>886009</v>
          </cell>
          <cell r="E1998" t="str">
            <v>ساير هزينه ها عمومي</v>
          </cell>
          <cell r="F1998" t="str">
            <v>كتب،نشريات،مطبوعات و لوزم التحرير</v>
          </cell>
          <cell r="G1998" t="str">
            <v>800401</v>
          </cell>
          <cell r="H1998" t="str">
            <v>مديريت</v>
          </cell>
          <cell r="P1998" t="str">
            <v>240</v>
          </cell>
        </row>
        <row r="1999">
          <cell r="A1999">
            <v>2509</v>
          </cell>
          <cell r="B1999" t="str">
            <v>886009800500</v>
          </cell>
          <cell r="C1999" t="str">
            <v>886</v>
          </cell>
          <cell r="D1999" t="str">
            <v>886009</v>
          </cell>
          <cell r="E1999" t="str">
            <v>ساير هزينه ها عمومي</v>
          </cell>
          <cell r="F1999" t="str">
            <v>كتب،نشريات،مطبوعات و لوزم التحرير</v>
          </cell>
          <cell r="G1999" t="str">
            <v>800500</v>
          </cell>
          <cell r="H1999" t="str">
            <v>فروش</v>
          </cell>
          <cell r="P1999" t="str">
            <v>250</v>
          </cell>
        </row>
        <row r="2000">
          <cell r="A2000">
            <v>2274</v>
          </cell>
          <cell r="B2000" t="str">
            <v>886009800105</v>
          </cell>
          <cell r="C2000" t="str">
            <v>886</v>
          </cell>
          <cell r="D2000" t="str">
            <v>886009</v>
          </cell>
          <cell r="E2000" t="str">
            <v>ساير هزينه ها عمومي</v>
          </cell>
          <cell r="F2000" t="str">
            <v>كتب،نشريات،مطبوعات و لوزم التحرير</v>
          </cell>
          <cell r="G2000" t="str">
            <v>800105</v>
          </cell>
          <cell r="H2000" t="str">
            <v>مترولوژي</v>
          </cell>
          <cell r="P2000" t="str">
            <v>227</v>
          </cell>
        </row>
        <row r="2001">
          <cell r="A2001">
            <v>2274</v>
          </cell>
          <cell r="B2001" t="str">
            <v>886009800104</v>
          </cell>
          <cell r="C2001" t="str">
            <v>886</v>
          </cell>
          <cell r="D2001" t="str">
            <v>886009</v>
          </cell>
          <cell r="E2001" t="str">
            <v>ساير هزينه ها عمومي</v>
          </cell>
          <cell r="F2001" t="str">
            <v>كتب،نشريات،مطبوعات و لوزم التحرير</v>
          </cell>
          <cell r="G2001" t="str">
            <v>800104</v>
          </cell>
          <cell r="H2001" t="str">
            <v>کنترل کيفي</v>
          </cell>
          <cell r="P2001" t="str">
            <v>227</v>
          </cell>
        </row>
        <row r="2002">
          <cell r="A2002">
            <v>2274</v>
          </cell>
          <cell r="B2002" t="str">
            <v>886009800103</v>
          </cell>
          <cell r="C2002" t="str">
            <v>886</v>
          </cell>
          <cell r="D2002" t="str">
            <v>886009</v>
          </cell>
          <cell r="E2002" t="str">
            <v>ساير هزينه ها عمومي</v>
          </cell>
          <cell r="F2002" t="str">
            <v>كتب،نشريات،مطبوعات و لوزم التحرير</v>
          </cell>
          <cell r="G2002" t="str">
            <v>800103</v>
          </cell>
          <cell r="H2002" t="str">
            <v>مرکز ساخت و توليد</v>
          </cell>
          <cell r="P2002" t="str">
            <v>227</v>
          </cell>
        </row>
        <row r="2003">
          <cell r="A2003">
            <v>2274</v>
          </cell>
          <cell r="B2003" t="str">
            <v>886009800101</v>
          </cell>
          <cell r="C2003" t="str">
            <v>886</v>
          </cell>
          <cell r="D2003" t="str">
            <v>886009</v>
          </cell>
          <cell r="E2003" t="str">
            <v>ساير هزينه ها عمومي</v>
          </cell>
          <cell r="F2003" t="str">
            <v>كتب،نشريات،مطبوعات و لوزم التحرير</v>
          </cell>
          <cell r="G2003" t="str">
            <v>800101</v>
          </cell>
          <cell r="H2003" t="str">
            <v>تحقيقات مهندسي</v>
          </cell>
          <cell r="P2003" t="str">
            <v>227</v>
          </cell>
        </row>
        <row r="2004">
          <cell r="A2004">
            <v>2319</v>
          </cell>
          <cell r="B2004" t="str">
            <v>886009800302</v>
          </cell>
          <cell r="C2004" t="str">
            <v>886</v>
          </cell>
          <cell r="D2004" t="str">
            <v>886009</v>
          </cell>
          <cell r="E2004" t="str">
            <v>ساير هزينه ها عمومي</v>
          </cell>
          <cell r="F2004" t="str">
            <v>كتب،نشريات،مطبوعات و لوزم التحرير</v>
          </cell>
          <cell r="G2004" t="str">
            <v>800302</v>
          </cell>
          <cell r="H2004" t="str">
            <v>خدمات فني</v>
          </cell>
          <cell r="P2004" t="str">
            <v>231</v>
          </cell>
        </row>
        <row r="2005">
          <cell r="A2005">
            <v>2274</v>
          </cell>
          <cell r="B2005" t="str">
            <v>886009800107</v>
          </cell>
          <cell r="C2005" t="str">
            <v>886</v>
          </cell>
          <cell r="D2005" t="str">
            <v>886009</v>
          </cell>
          <cell r="E2005" t="str">
            <v>ساير هزينه ها عمومي</v>
          </cell>
          <cell r="F2005" t="str">
            <v>كتب،نشريات،مطبوعات و لوزم التحرير</v>
          </cell>
          <cell r="G2005" t="str">
            <v>800107</v>
          </cell>
          <cell r="H2005" t="str">
            <v>خط گيج</v>
          </cell>
          <cell r="P2005" t="str">
            <v>227</v>
          </cell>
        </row>
        <row r="2006">
          <cell r="A2006">
            <v>2274</v>
          </cell>
          <cell r="B2006" t="str">
            <v>886009800202</v>
          </cell>
          <cell r="C2006" t="str">
            <v>886</v>
          </cell>
          <cell r="D2006" t="str">
            <v>886009</v>
          </cell>
          <cell r="E2006" t="str">
            <v>ساير هزينه ها عمومي</v>
          </cell>
          <cell r="F2006" t="str">
            <v>كتب،نشريات،مطبوعات و لوزم التحرير</v>
          </cell>
          <cell r="G2006" t="str">
            <v>800202</v>
          </cell>
          <cell r="H2006" t="str">
            <v>عمومي ساخت و توليد</v>
          </cell>
          <cell r="P2006" t="str">
            <v>227</v>
          </cell>
        </row>
        <row r="2007">
          <cell r="A2007">
            <v>2274</v>
          </cell>
          <cell r="B2007" t="str">
            <v>886009800102</v>
          </cell>
          <cell r="C2007" t="str">
            <v>886</v>
          </cell>
          <cell r="D2007" t="str">
            <v>886009</v>
          </cell>
          <cell r="E2007" t="str">
            <v>ساير هزينه ها عمومي</v>
          </cell>
          <cell r="F2007" t="str">
            <v>كتب،نشريات،مطبوعات و لوزم التحرير</v>
          </cell>
          <cell r="G2007" t="str">
            <v>800102</v>
          </cell>
          <cell r="H2007" t="str">
            <v>عمليات حرارتي و آبکاري</v>
          </cell>
          <cell r="P2007" t="str">
            <v>227</v>
          </cell>
        </row>
        <row r="2008">
          <cell r="A2008">
            <v>2274</v>
          </cell>
          <cell r="B2008" t="str">
            <v>886009800203</v>
          </cell>
          <cell r="C2008" t="str">
            <v>886</v>
          </cell>
          <cell r="D2008" t="str">
            <v>886009</v>
          </cell>
          <cell r="E2008" t="str">
            <v>ساير هزينه ها عمومي</v>
          </cell>
          <cell r="F2008" t="str">
            <v>كتب،نشريات،مطبوعات و لوزم التحرير</v>
          </cell>
          <cell r="G2008" t="str">
            <v>800203</v>
          </cell>
          <cell r="H2008" t="str">
            <v>عمومي کنترل کيفي</v>
          </cell>
          <cell r="P2008" t="str">
            <v>227</v>
          </cell>
        </row>
        <row r="2009">
          <cell r="A2009">
            <v>2274</v>
          </cell>
          <cell r="B2009" t="str">
            <v>886009800201</v>
          </cell>
          <cell r="C2009" t="str">
            <v>886</v>
          </cell>
          <cell r="D2009" t="str">
            <v>886009</v>
          </cell>
          <cell r="E2009" t="str">
            <v>ساير هزينه ها عمومي</v>
          </cell>
          <cell r="F2009" t="str">
            <v>كتب،نشريات،مطبوعات و لوزم التحرير</v>
          </cell>
          <cell r="G2009" t="str">
            <v>800201</v>
          </cell>
          <cell r="H2009" t="str">
            <v>عمومي تحقيقات و مهندسي</v>
          </cell>
          <cell r="P2009" t="str">
            <v>227</v>
          </cell>
        </row>
        <row r="2010">
          <cell r="A2010">
            <v>2279</v>
          </cell>
          <cell r="B2010" t="str">
            <v>886011800104</v>
          </cell>
          <cell r="C2010" t="str">
            <v>886</v>
          </cell>
          <cell r="D2010" t="str">
            <v>886011</v>
          </cell>
          <cell r="E2010" t="str">
            <v>ساير هزينه ها عمومي</v>
          </cell>
          <cell r="F2010" t="str">
            <v>هزينه هاي ISO</v>
          </cell>
          <cell r="G2010" t="str">
            <v>800104</v>
          </cell>
          <cell r="H2010" t="str">
            <v>کنترل کيفي</v>
          </cell>
          <cell r="P2010" t="str">
            <v>227</v>
          </cell>
        </row>
        <row r="2011">
          <cell r="A2011">
            <v>2330</v>
          </cell>
          <cell r="B2011" t="str">
            <v>886012800302</v>
          </cell>
          <cell r="C2011" t="str">
            <v>886</v>
          </cell>
          <cell r="D2011" t="str">
            <v>886012</v>
          </cell>
          <cell r="E2011" t="str">
            <v>ساير هزينه ها عمومي</v>
          </cell>
          <cell r="F2011" t="str">
            <v>پاركينگ وعوارض شهرداري</v>
          </cell>
          <cell r="G2011" t="str">
            <v>800302</v>
          </cell>
          <cell r="H2011" t="str">
            <v>خدمات فني</v>
          </cell>
          <cell r="P2011" t="str">
            <v>233</v>
          </cell>
        </row>
        <row r="2012">
          <cell r="A2012">
            <v>2429</v>
          </cell>
          <cell r="B2012" t="str">
            <v>886012800402</v>
          </cell>
          <cell r="C2012" t="str">
            <v>886</v>
          </cell>
          <cell r="D2012" t="str">
            <v>886012</v>
          </cell>
          <cell r="E2012" t="str">
            <v>ساير هزينه ها عمومي</v>
          </cell>
          <cell r="F2012" t="str">
            <v>پاركينگ وعوارض شهرداري</v>
          </cell>
          <cell r="G2012" t="str">
            <v>800402</v>
          </cell>
          <cell r="H2012" t="str">
            <v>دفتر تهران</v>
          </cell>
          <cell r="P2012" t="str">
            <v>242</v>
          </cell>
        </row>
        <row r="2013">
          <cell r="A2013">
            <v>2330</v>
          </cell>
          <cell r="B2013" t="str">
            <v>886012800304</v>
          </cell>
          <cell r="C2013" t="str">
            <v>886</v>
          </cell>
          <cell r="D2013" t="str">
            <v>886012</v>
          </cell>
          <cell r="E2013" t="str">
            <v>ساير هزينه ها عمومي</v>
          </cell>
          <cell r="F2013" t="str">
            <v>پاركينگ وعوارض شهرداري</v>
          </cell>
          <cell r="G2013" t="str">
            <v>800304</v>
          </cell>
          <cell r="H2013" t="str">
            <v>تدارکات و تامين قطعات</v>
          </cell>
          <cell r="P2013" t="str">
            <v>233</v>
          </cell>
        </row>
        <row r="2014">
          <cell r="A2014">
            <v>2429</v>
          </cell>
          <cell r="B2014" t="str">
            <v>886012800401</v>
          </cell>
          <cell r="C2014" t="str">
            <v>886</v>
          </cell>
          <cell r="D2014" t="str">
            <v>886012</v>
          </cell>
          <cell r="E2014" t="str">
            <v>ساير هزينه ها عمومي</v>
          </cell>
          <cell r="F2014" t="str">
            <v>پاركينگ وعوارض شهرداري</v>
          </cell>
          <cell r="G2014" t="str">
            <v>800401</v>
          </cell>
          <cell r="H2014" t="str">
            <v>مديريت</v>
          </cell>
          <cell r="P2014" t="str">
            <v>242</v>
          </cell>
        </row>
        <row r="2015">
          <cell r="A2015">
            <v>2429</v>
          </cell>
          <cell r="B2015" t="str">
            <v>886012800403</v>
          </cell>
          <cell r="C2015" t="str">
            <v>886</v>
          </cell>
          <cell r="D2015" t="str">
            <v>886012</v>
          </cell>
          <cell r="E2015" t="str">
            <v>ساير هزينه ها عمومي</v>
          </cell>
          <cell r="F2015" t="str">
            <v>پاركينگ وعوارض شهرداري</v>
          </cell>
          <cell r="G2015" t="str">
            <v>800403</v>
          </cell>
          <cell r="H2015" t="str">
            <v>امو ر اداري</v>
          </cell>
          <cell r="P2015" t="str">
            <v>242</v>
          </cell>
        </row>
        <row r="2016">
          <cell r="A2016">
            <v>2279</v>
          </cell>
          <cell r="B2016" t="str">
            <v>886013800104</v>
          </cell>
          <cell r="C2016" t="str">
            <v>886</v>
          </cell>
          <cell r="D2016" t="str">
            <v>886013</v>
          </cell>
          <cell r="E2016" t="str">
            <v>ساير هزينه ها عمومي</v>
          </cell>
          <cell r="F2016" t="str">
            <v>هزينه هاي آزمايشگاهي</v>
          </cell>
          <cell r="G2016" t="str">
            <v>800104</v>
          </cell>
          <cell r="H2016" t="str">
            <v>کنترل کيفي</v>
          </cell>
          <cell r="P2016" t="str">
            <v>227</v>
          </cell>
        </row>
        <row r="2017">
          <cell r="A2017">
            <v>2279</v>
          </cell>
          <cell r="B2017" t="str">
            <v>886013800105</v>
          </cell>
          <cell r="C2017" t="str">
            <v>886</v>
          </cell>
          <cell r="D2017" t="str">
            <v>886013</v>
          </cell>
          <cell r="E2017" t="str">
            <v>ساير هزينه ها عمومي</v>
          </cell>
          <cell r="F2017" t="str">
            <v>هزينه هاي آزمايشگاهي</v>
          </cell>
          <cell r="G2017" t="str">
            <v>800105</v>
          </cell>
          <cell r="H2017" t="str">
            <v>مترولوژي</v>
          </cell>
          <cell r="P2017" t="str">
            <v>227</v>
          </cell>
        </row>
        <row r="2018">
          <cell r="A2018">
            <v>2279</v>
          </cell>
          <cell r="B2018" t="str">
            <v>886013800106</v>
          </cell>
          <cell r="C2018" t="str">
            <v>886</v>
          </cell>
          <cell r="D2018" t="str">
            <v>886013</v>
          </cell>
          <cell r="E2018" t="str">
            <v>ساير هزينه ها عمومي</v>
          </cell>
          <cell r="F2018" t="str">
            <v>هزينه هاي آزمايشگاهي</v>
          </cell>
          <cell r="G2018" t="str">
            <v>800106</v>
          </cell>
          <cell r="H2018" t="str">
            <v>تست مواد وشيمي</v>
          </cell>
          <cell r="P2018" t="str">
            <v>227</v>
          </cell>
        </row>
        <row r="2019">
          <cell r="A2019">
            <v>2529</v>
          </cell>
          <cell r="B2019" t="str">
            <v>886015800500</v>
          </cell>
          <cell r="C2019" t="str">
            <v>886</v>
          </cell>
          <cell r="D2019" t="str">
            <v>886015</v>
          </cell>
          <cell r="E2019" t="str">
            <v>ساير هزينه ها عمومي</v>
          </cell>
          <cell r="F2019" t="str">
            <v>حق عضويت شركت در موسسات و ساير شركتها</v>
          </cell>
          <cell r="G2019" t="str">
            <v>800500</v>
          </cell>
          <cell r="H2019" t="str">
            <v>فروش</v>
          </cell>
          <cell r="P2019" t="str">
            <v>252</v>
          </cell>
        </row>
        <row r="2020">
          <cell r="A2020">
            <v>2429</v>
          </cell>
          <cell r="B2020" t="str">
            <v>886015800403</v>
          </cell>
          <cell r="C2020" t="str">
            <v>886</v>
          </cell>
          <cell r="D2020" t="str">
            <v>886015</v>
          </cell>
          <cell r="E2020" t="str">
            <v>ساير هزينه ها عمومي</v>
          </cell>
          <cell r="F2020" t="str">
            <v>حق عضويت شركت در موسسات و ساير شركتها</v>
          </cell>
          <cell r="G2020" t="str">
            <v>800403</v>
          </cell>
          <cell r="H2020" t="str">
            <v>امو ر اداري</v>
          </cell>
          <cell r="P2020" t="str">
            <v>242</v>
          </cell>
        </row>
        <row r="2021">
          <cell r="A2021">
            <v>2279</v>
          </cell>
          <cell r="B2021" t="str">
            <v>886016800103</v>
          </cell>
          <cell r="C2021" t="str">
            <v>886</v>
          </cell>
          <cell r="D2021" t="str">
            <v>886016</v>
          </cell>
          <cell r="E2021" t="str">
            <v>ساير هزينه ها عمومي</v>
          </cell>
          <cell r="F2021" t="str">
            <v>حق الزحمه مشاور فني</v>
          </cell>
          <cell r="G2021" t="str">
            <v>800103</v>
          </cell>
          <cell r="H2021" t="str">
            <v>مرکز ساخت و توليد</v>
          </cell>
          <cell r="P2021" t="str">
            <v>227</v>
          </cell>
        </row>
        <row r="2022">
          <cell r="A2022">
            <v>9999</v>
          </cell>
          <cell r="B2022" t="str">
            <v>990002101882</v>
          </cell>
          <cell r="C2022" t="str">
            <v>990</v>
          </cell>
          <cell r="D2022" t="str">
            <v>990002</v>
          </cell>
          <cell r="E2022" t="str">
            <v>حسابهاي انتظامي</v>
          </cell>
          <cell r="F2022" t="str">
            <v>اسناد تضميني به نفع شركت</v>
          </cell>
          <cell r="G2022" t="str">
            <v>101882</v>
          </cell>
          <cell r="H2022" t="str">
            <v>شركت فراگامان صنعت پايدار</v>
          </cell>
          <cell r="P2022" t="str">
            <v>999</v>
          </cell>
        </row>
        <row r="2023">
          <cell r="A2023">
            <v>9999</v>
          </cell>
          <cell r="B2023" t="str">
            <v>990002101316</v>
          </cell>
          <cell r="C2023" t="str">
            <v>990</v>
          </cell>
          <cell r="D2023" t="str">
            <v>990002</v>
          </cell>
          <cell r="E2023" t="str">
            <v>حسابهاي انتظامي</v>
          </cell>
          <cell r="F2023" t="str">
            <v>اسناد تضميني به نفع شركت</v>
          </cell>
          <cell r="G2023" t="str">
            <v>101316</v>
          </cell>
          <cell r="H2023" t="str">
            <v>شرکت سامانه صنعت نقش جهان</v>
          </cell>
          <cell r="P2023" t="str">
            <v>999</v>
          </cell>
        </row>
        <row r="2024">
          <cell r="A2024">
            <v>9999</v>
          </cell>
          <cell r="B2024" t="str">
            <v>990002101751</v>
          </cell>
          <cell r="C2024" t="str">
            <v>990</v>
          </cell>
          <cell r="D2024" t="str">
            <v>990002</v>
          </cell>
          <cell r="E2024" t="str">
            <v>حسابهاي انتظامي</v>
          </cell>
          <cell r="F2024" t="str">
            <v>اسناد تضميني به نفع شركت</v>
          </cell>
          <cell r="G2024" t="str">
            <v>101751</v>
          </cell>
          <cell r="H2024" t="str">
            <v>قطعه سازي محمودي</v>
          </cell>
          <cell r="P2024" t="str">
            <v>999</v>
          </cell>
        </row>
        <row r="2025">
          <cell r="A2025">
            <v>9999</v>
          </cell>
          <cell r="B2025" t="str">
            <v>990002101375</v>
          </cell>
          <cell r="C2025" t="str">
            <v>990</v>
          </cell>
          <cell r="D2025" t="str">
            <v>990002</v>
          </cell>
          <cell r="E2025" t="str">
            <v>حسابهاي انتظامي</v>
          </cell>
          <cell r="F2025" t="str">
            <v>اسناد تضميني به نفع شركت</v>
          </cell>
          <cell r="G2025" t="str">
            <v>101375</v>
          </cell>
          <cell r="H2025" t="str">
            <v>آشنافن</v>
          </cell>
          <cell r="P2025" t="str">
            <v>999</v>
          </cell>
        </row>
        <row r="2026">
          <cell r="A2026">
            <v>9999</v>
          </cell>
          <cell r="B2026" t="str">
            <v>990002101263</v>
          </cell>
          <cell r="C2026" t="str">
            <v>990</v>
          </cell>
          <cell r="D2026" t="str">
            <v>990002</v>
          </cell>
          <cell r="E2026" t="str">
            <v>حسابهاي انتظامي</v>
          </cell>
          <cell r="F2026" t="str">
            <v>اسناد تضميني به نفع شركت</v>
          </cell>
          <cell r="G2026" t="str">
            <v>101263</v>
          </cell>
          <cell r="H2026" t="str">
            <v>شرکت قطعه سازان خودرو دلتا امين</v>
          </cell>
          <cell r="P2026" t="str">
            <v>999</v>
          </cell>
        </row>
        <row r="2027">
          <cell r="A2027">
            <v>9999</v>
          </cell>
          <cell r="B2027" t="str">
            <v>990002101258</v>
          </cell>
          <cell r="C2027" t="str">
            <v>990</v>
          </cell>
          <cell r="D2027" t="str">
            <v>990002</v>
          </cell>
          <cell r="E2027" t="str">
            <v>حسابهاي انتظامي</v>
          </cell>
          <cell r="F2027" t="str">
            <v>اسناد تضميني به نفع شركت</v>
          </cell>
          <cell r="G2027" t="str">
            <v>101258</v>
          </cell>
          <cell r="H2027" t="str">
            <v>كارگاه توليدي امين (حسينلو)</v>
          </cell>
          <cell r="P2027" t="str">
            <v>999</v>
          </cell>
        </row>
        <row r="2028">
          <cell r="A2028">
            <v>9999</v>
          </cell>
          <cell r="B2028" t="str">
            <v>990002101227</v>
          </cell>
          <cell r="C2028" t="str">
            <v>990</v>
          </cell>
          <cell r="D2028" t="str">
            <v>990002</v>
          </cell>
          <cell r="E2028" t="str">
            <v>حسابهاي انتظامي</v>
          </cell>
          <cell r="F2028" t="str">
            <v>اسناد تضميني به نفع شركت</v>
          </cell>
          <cell r="G2028" t="str">
            <v>101227</v>
          </cell>
          <cell r="H2028" t="str">
            <v>پيوند صنايع فردا</v>
          </cell>
          <cell r="P2028" t="str">
            <v>999</v>
          </cell>
        </row>
        <row r="2029">
          <cell r="A2029">
            <v>9999</v>
          </cell>
          <cell r="B2029" t="str">
            <v>990002101282</v>
          </cell>
          <cell r="C2029" t="str">
            <v>990</v>
          </cell>
          <cell r="D2029" t="str">
            <v>990002</v>
          </cell>
          <cell r="E2029" t="str">
            <v>حسابهاي انتظامي</v>
          </cell>
          <cell r="F2029" t="str">
            <v>اسناد تضميني به نفع شركت</v>
          </cell>
          <cell r="G2029" t="str">
            <v>101282</v>
          </cell>
          <cell r="H2029" t="str">
            <v>شرکت برادران راددل</v>
          </cell>
          <cell r="P2029" t="str">
            <v>999</v>
          </cell>
        </row>
        <row r="2030">
          <cell r="A2030">
            <v>9999</v>
          </cell>
          <cell r="B2030" t="str">
            <v>990002101279</v>
          </cell>
          <cell r="C2030" t="str">
            <v>990</v>
          </cell>
          <cell r="D2030" t="str">
            <v>990002</v>
          </cell>
          <cell r="E2030" t="str">
            <v>حسابهاي انتظامي</v>
          </cell>
          <cell r="F2030" t="str">
            <v>اسناد تضميني به نفع شركت</v>
          </cell>
          <cell r="G2030" t="str">
            <v>101279</v>
          </cell>
          <cell r="H2030" t="str">
            <v>جبارپور بنيادي مهندس محمد</v>
          </cell>
          <cell r="P2030" t="str">
            <v>999</v>
          </cell>
        </row>
        <row r="2031">
          <cell r="A2031">
            <v>9999</v>
          </cell>
          <cell r="B2031" t="str">
            <v>990002101281</v>
          </cell>
          <cell r="C2031" t="str">
            <v>990</v>
          </cell>
          <cell r="D2031" t="str">
            <v>990002</v>
          </cell>
          <cell r="E2031" t="str">
            <v>حسابهاي انتظامي</v>
          </cell>
          <cell r="F2031" t="str">
            <v>اسناد تضميني به نفع شركت</v>
          </cell>
          <cell r="G2031" t="str">
            <v>101281</v>
          </cell>
          <cell r="H2031" t="str">
            <v>شركت لنت ساز</v>
          </cell>
          <cell r="P2031" t="str">
            <v>999</v>
          </cell>
        </row>
        <row r="2032">
          <cell r="A2032">
            <v>9999</v>
          </cell>
          <cell r="B2032" t="str">
            <v>990002101861</v>
          </cell>
          <cell r="C2032" t="str">
            <v>990</v>
          </cell>
          <cell r="D2032" t="str">
            <v>990002</v>
          </cell>
          <cell r="E2032" t="str">
            <v>حسابهاي انتظامي</v>
          </cell>
          <cell r="F2032" t="str">
            <v>اسناد تضميني به نفع شركت</v>
          </cell>
          <cell r="G2032" t="str">
            <v>101861</v>
          </cell>
          <cell r="H2032" t="str">
            <v>شركت آذر اتصال</v>
          </cell>
          <cell r="P2032" t="str">
            <v>999</v>
          </cell>
        </row>
        <row r="2033">
          <cell r="A2033">
            <v>9999</v>
          </cell>
          <cell r="B2033" t="str">
            <v>990002101264</v>
          </cell>
          <cell r="C2033" t="str">
            <v>990</v>
          </cell>
          <cell r="D2033" t="str">
            <v>990002</v>
          </cell>
          <cell r="E2033" t="str">
            <v>حسابهاي انتظامي</v>
          </cell>
          <cell r="F2033" t="str">
            <v>اسناد تضميني به نفع شركت</v>
          </cell>
          <cell r="G2033" t="str">
            <v>101264</v>
          </cell>
          <cell r="H2033" t="str">
            <v>گروه توليدي وصنعتي قطعه فرم</v>
          </cell>
          <cell r="P2033" t="str">
            <v>999</v>
          </cell>
        </row>
        <row r="2034">
          <cell r="A2034">
            <v>9999</v>
          </cell>
          <cell r="B2034" t="str">
            <v>990002101245</v>
          </cell>
          <cell r="C2034" t="str">
            <v>990</v>
          </cell>
          <cell r="D2034" t="str">
            <v>990002</v>
          </cell>
          <cell r="E2034" t="str">
            <v>حسابهاي انتظامي</v>
          </cell>
          <cell r="F2034" t="str">
            <v>اسناد تضميني به نفع شركت</v>
          </cell>
          <cell r="G2034" t="str">
            <v>101245</v>
          </cell>
          <cell r="H2034" t="str">
            <v>پارسي ساخت فن آور</v>
          </cell>
          <cell r="P2034" t="str">
            <v>999</v>
          </cell>
        </row>
        <row r="2035">
          <cell r="A2035">
            <v>9999</v>
          </cell>
          <cell r="B2035" t="str">
            <v>990002101256</v>
          </cell>
          <cell r="C2035" t="str">
            <v>990</v>
          </cell>
          <cell r="D2035" t="str">
            <v>990002</v>
          </cell>
          <cell r="E2035" t="str">
            <v>حسابهاي انتظامي</v>
          </cell>
          <cell r="F2035" t="str">
            <v>اسناد تضميني به نفع شركت</v>
          </cell>
          <cell r="G2035" t="str">
            <v>101256</v>
          </cell>
          <cell r="H2035" t="str">
            <v>كارگاه ادهمي</v>
          </cell>
          <cell r="P2035" t="str">
            <v>999</v>
          </cell>
        </row>
        <row r="2036">
          <cell r="A2036">
            <v>9999</v>
          </cell>
          <cell r="B2036" t="str">
            <v>990002101505</v>
          </cell>
          <cell r="C2036" t="str">
            <v>990</v>
          </cell>
          <cell r="D2036" t="str">
            <v>990002</v>
          </cell>
          <cell r="E2036" t="str">
            <v>حسابهاي انتظامي</v>
          </cell>
          <cell r="F2036" t="str">
            <v>اسناد تضميني به نفع شركت</v>
          </cell>
          <cell r="G2036" t="str">
            <v>101505</v>
          </cell>
          <cell r="H2036" t="str">
            <v>لوله هاي صنعتي دقيق كاوه</v>
          </cell>
          <cell r="P2036" t="str">
            <v>999</v>
          </cell>
        </row>
        <row r="2037">
          <cell r="A2037">
            <v>9999</v>
          </cell>
          <cell r="B2037" t="str">
            <v>990002101268</v>
          </cell>
          <cell r="C2037" t="str">
            <v>990</v>
          </cell>
          <cell r="D2037" t="str">
            <v>990002</v>
          </cell>
          <cell r="E2037" t="str">
            <v>حسابهاي انتظامي</v>
          </cell>
          <cell r="F2037" t="str">
            <v>اسناد تضميني به نفع شركت</v>
          </cell>
          <cell r="G2037" t="str">
            <v>101268</v>
          </cell>
          <cell r="H2037" t="str">
            <v>شرکت ماشين لنت</v>
          </cell>
          <cell r="P2037" t="str">
            <v>999</v>
          </cell>
        </row>
        <row r="2038">
          <cell r="A2038">
            <v>9999</v>
          </cell>
          <cell r="B2038" t="str">
            <v>990002101210</v>
          </cell>
          <cell r="C2038" t="str">
            <v>990</v>
          </cell>
          <cell r="D2038" t="str">
            <v>990002</v>
          </cell>
          <cell r="E2038" t="str">
            <v>حسابهاي انتظامي</v>
          </cell>
          <cell r="F2038" t="str">
            <v>اسناد تضميني به نفع شركت</v>
          </cell>
          <cell r="G2038" t="str">
            <v>101210</v>
          </cell>
          <cell r="H2038" t="str">
            <v>شرکت ايران فاره</v>
          </cell>
          <cell r="P2038" t="str">
            <v>999</v>
          </cell>
        </row>
        <row r="2039">
          <cell r="A2039">
            <v>9999</v>
          </cell>
          <cell r="B2039" t="str">
            <v>990002101519</v>
          </cell>
          <cell r="C2039" t="str">
            <v>990</v>
          </cell>
          <cell r="D2039" t="str">
            <v>990002</v>
          </cell>
          <cell r="E2039" t="str">
            <v>حسابهاي انتظامي</v>
          </cell>
          <cell r="F2039" t="str">
            <v>اسناد تضميني به نفع شركت</v>
          </cell>
          <cell r="G2039" t="str">
            <v>101519</v>
          </cell>
          <cell r="H2039" t="str">
            <v>شركت تعاوني مسكن مركز تحقيقات</v>
          </cell>
          <cell r="P2039" t="str">
            <v>999</v>
          </cell>
        </row>
        <row r="2040">
          <cell r="A2040">
            <v>9999</v>
          </cell>
          <cell r="B2040" t="str">
            <v>990002101215</v>
          </cell>
          <cell r="C2040" t="str">
            <v>990</v>
          </cell>
          <cell r="D2040" t="str">
            <v>990002</v>
          </cell>
          <cell r="E2040" t="str">
            <v>حسابهاي انتظامي</v>
          </cell>
          <cell r="F2040" t="str">
            <v>اسناد تضميني به نفع شركت</v>
          </cell>
          <cell r="G2040" t="str">
            <v>101215</v>
          </cell>
          <cell r="H2040" t="str">
            <v>آذر يدک</v>
          </cell>
          <cell r="P2040" t="str">
            <v>999</v>
          </cell>
        </row>
        <row r="2041">
          <cell r="A2041">
            <v>9999</v>
          </cell>
          <cell r="B2041" t="str">
            <v>990002101372</v>
          </cell>
          <cell r="C2041" t="str">
            <v>990</v>
          </cell>
          <cell r="D2041" t="str">
            <v>990002</v>
          </cell>
          <cell r="E2041" t="str">
            <v>حسابهاي انتظامي</v>
          </cell>
          <cell r="F2041" t="str">
            <v>اسناد تضميني به نفع شركت</v>
          </cell>
          <cell r="G2041" t="str">
            <v>101372</v>
          </cell>
          <cell r="H2041" t="str">
            <v>توليد آلياژ</v>
          </cell>
          <cell r="P2041" t="str">
            <v>999</v>
          </cell>
        </row>
        <row r="2042">
          <cell r="A2042">
            <v>9999</v>
          </cell>
          <cell r="B2042" t="str">
            <v>990002101277</v>
          </cell>
          <cell r="C2042" t="str">
            <v>990</v>
          </cell>
          <cell r="D2042" t="str">
            <v>990002</v>
          </cell>
          <cell r="E2042" t="str">
            <v>حسابهاي انتظامي</v>
          </cell>
          <cell r="F2042" t="str">
            <v>اسناد تضميني به نفع شركت</v>
          </cell>
          <cell r="G2042" t="str">
            <v>101277</v>
          </cell>
          <cell r="H2042" t="str">
            <v>فنر سازي پارس صنعت</v>
          </cell>
          <cell r="P2042" t="str">
            <v>999</v>
          </cell>
        </row>
        <row r="2043">
          <cell r="A2043">
            <v>9999</v>
          </cell>
          <cell r="B2043" t="str">
            <v>990002101451</v>
          </cell>
          <cell r="C2043" t="str">
            <v>990</v>
          </cell>
          <cell r="D2043" t="str">
            <v>990002</v>
          </cell>
          <cell r="E2043" t="str">
            <v>حسابهاي انتظامي</v>
          </cell>
          <cell r="F2043" t="str">
            <v>اسناد تضميني به نفع شركت</v>
          </cell>
          <cell r="G2043" t="str">
            <v>101451</v>
          </cell>
          <cell r="H2043" t="str">
            <v>گروه صنعتي كاوه</v>
          </cell>
          <cell r="P2043" t="str">
            <v>999</v>
          </cell>
        </row>
        <row r="2044">
          <cell r="A2044">
            <v>9999</v>
          </cell>
          <cell r="B2044" t="str">
            <v>990002101238</v>
          </cell>
          <cell r="C2044" t="str">
            <v>990</v>
          </cell>
          <cell r="D2044" t="str">
            <v>990002</v>
          </cell>
          <cell r="E2044" t="str">
            <v>حسابهاي انتظامي</v>
          </cell>
          <cell r="F2044" t="str">
            <v>اسناد تضميني به نفع شركت</v>
          </cell>
          <cell r="G2044" t="str">
            <v>101238</v>
          </cell>
          <cell r="H2044" t="str">
            <v>شرکت ريخته گري تراکتورسازي ايران(سهامي عام)</v>
          </cell>
          <cell r="P2044" t="str">
            <v>999</v>
          </cell>
        </row>
        <row r="2045">
          <cell r="A2045">
            <v>9999</v>
          </cell>
          <cell r="B2045" t="str">
            <v>990002101280</v>
          </cell>
          <cell r="C2045" t="str">
            <v>990</v>
          </cell>
          <cell r="D2045" t="str">
            <v>990002</v>
          </cell>
          <cell r="E2045" t="str">
            <v>حسابهاي انتظامي</v>
          </cell>
          <cell r="F2045" t="str">
            <v>اسناد تضميني به نفع شركت</v>
          </cell>
          <cell r="G2045" t="str">
            <v>101280</v>
          </cell>
          <cell r="H2045" t="str">
            <v>شرکت پرسيران</v>
          </cell>
          <cell r="P2045" t="str">
            <v>999</v>
          </cell>
        </row>
        <row r="2046">
          <cell r="A2046">
            <v>9999</v>
          </cell>
          <cell r="B2046" t="str">
            <v>990002101328</v>
          </cell>
          <cell r="C2046" t="str">
            <v>990</v>
          </cell>
          <cell r="D2046" t="str">
            <v>990002</v>
          </cell>
          <cell r="E2046" t="str">
            <v>حسابهاي انتظامي</v>
          </cell>
          <cell r="F2046" t="str">
            <v>اسناد تضميني به نفع شركت</v>
          </cell>
          <cell r="G2046" t="str">
            <v>101328</v>
          </cell>
          <cell r="H2046" t="str">
            <v>شرکت تعاوني مصرف مركز تحقيقات صنايع سنگين</v>
          </cell>
          <cell r="P2046" t="str">
            <v>999</v>
          </cell>
        </row>
        <row r="2047">
          <cell r="A2047">
            <v>9999</v>
          </cell>
          <cell r="B2047" t="str">
            <v>990002101806</v>
          </cell>
          <cell r="C2047" t="str">
            <v>990</v>
          </cell>
          <cell r="D2047" t="str">
            <v>990002</v>
          </cell>
          <cell r="E2047" t="str">
            <v>حسابهاي انتظامي</v>
          </cell>
          <cell r="F2047" t="str">
            <v>اسناد تضميني به نفع شركت</v>
          </cell>
          <cell r="G2047" t="str">
            <v>101806</v>
          </cell>
          <cell r="H2047" t="str">
            <v>تراشكاري دقيق صنعت</v>
          </cell>
          <cell r="P2047" t="str">
            <v>999</v>
          </cell>
        </row>
        <row r="2048">
          <cell r="A2048">
            <v>9999</v>
          </cell>
          <cell r="B2048" t="str">
            <v>990002101827</v>
          </cell>
          <cell r="C2048" t="str">
            <v>990</v>
          </cell>
          <cell r="D2048" t="str">
            <v>990002</v>
          </cell>
          <cell r="E2048" t="str">
            <v>حسابهاي انتظامي</v>
          </cell>
          <cell r="F2048" t="str">
            <v>اسناد تضميني به نفع شركت</v>
          </cell>
          <cell r="G2048" t="str">
            <v>101827</v>
          </cell>
          <cell r="H2048" t="str">
            <v>گروه صنعتي آذر پارت</v>
          </cell>
          <cell r="P2048" t="str">
            <v>999</v>
          </cell>
        </row>
        <row r="2049">
          <cell r="A2049">
            <v>9999</v>
          </cell>
          <cell r="B2049" t="str">
            <v>990002101218</v>
          </cell>
          <cell r="C2049" t="str">
            <v>990</v>
          </cell>
          <cell r="D2049" t="str">
            <v>990002</v>
          </cell>
          <cell r="E2049" t="str">
            <v>حسابهاي انتظامي</v>
          </cell>
          <cell r="F2049" t="str">
            <v>اسناد تضميني به نفع شركت</v>
          </cell>
          <cell r="G2049" t="str">
            <v>101218</v>
          </cell>
          <cell r="H2049" t="str">
            <v>شرکت ريخته گري ماشين سازي تبريز</v>
          </cell>
          <cell r="P2049" t="str">
            <v>999</v>
          </cell>
        </row>
        <row r="2050">
          <cell r="A2050">
            <v>9999</v>
          </cell>
          <cell r="B2050" t="str">
            <v>990002101343</v>
          </cell>
          <cell r="C2050" t="str">
            <v>990</v>
          </cell>
          <cell r="D2050" t="str">
            <v>990002</v>
          </cell>
          <cell r="E2050" t="str">
            <v>حسابهاي انتظامي</v>
          </cell>
          <cell r="F2050" t="str">
            <v>اسناد تضميني به نفع شركت</v>
          </cell>
          <cell r="G2050" t="str">
            <v>101343</v>
          </cell>
          <cell r="H2050" t="str">
            <v>شرکت آسيکو</v>
          </cell>
          <cell r="P2050" t="str">
            <v>999</v>
          </cell>
        </row>
        <row r="2051">
          <cell r="A2051">
            <v>9999</v>
          </cell>
          <cell r="B2051" t="str">
            <v>990002101466</v>
          </cell>
          <cell r="C2051" t="str">
            <v>990</v>
          </cell>
          <cell r="D2051" t="str">
            <v>990002</v>
          </cell>
          <cell r="E2051" t="str">
            <v>حسابهاي انتظامي</v>
          </cell>
          <cell r="F2051" t="str">
            <v>اسناد تضميني به نفع شركت</v>
          </cell>
          <cell r="G2051" t="str">
            <v>101466</v>
          </cell>
          <cell r="H2051" t="str">
            <v>تراش پولاد شاهين</v>
          </cell>
          <cell r="P2051" t="str">
            <v>999</v>
          </cell>
        </row>
        <row r="2052">
          <cell r="A2052">
            <v>9999</v>
          </cell>
          <cell r="B2052" t="str">
            <v>990002101906</v>
          </cell>
          <cell r="C2052" t="str">
            <v>990</v>
          </cell>
          <cell r="D2052" t="str">
            <v>990002</v>
          </cell>
          <cell r="E2052" t="str">
            <v>حسابهاي انتظامي</v>
          </cell>
          <cell r="F2052" t="str">
            <v>اسناد تضميني به نفع شركت</v>
          </cell>
          <cell r="G2052" t="str">
            <v>101906</v>
          </cell>
          <cell r="H2052" t="str">
            <v>بازرگاني املاك دريا (زاهدي)</v>
          </cell>
          <cell r="P2052" t="str">
            <v>999</v>
          </cell>
        </row>
        <row r="2053">
          <cell r="A2053">
            <v>9999</v>
          </cell>
          <cell r="B2053" t="str">
            <v>990002101476</v>
          </cell>
          <cell r="C2053" t="str">
            <v>990</v>
          </cell>
          <cell r="D2053" t="str">
            <v>990002</v>
          </cell>
          <cell r="E2053" t="str">
            <v>حسابهاي انتظامي</v>
          </cell>
          <cell r="F2053" t="str">
            <v>اسناد تضميني به نفع شركت</v>
          </cell>
          <cell r="G2053" t="str">
            <v>101476</v>
          </cell>
          <cell r="H2053" t="str">
            <v>شرکت آهنگري تراکتور سازي ايران</v>
          </cell>
          <cell r="P2053" t="str">
            <v>999</v>
          </cell>
        </row>
        <row r="2054">
          <cell r="A2054">
            <v>9999</v>
          </cell>
          <cell r="B2054" t="str">
            <v>990002101346</v>
          </cell>
          <cell r="C2054" t="str">
            <v>990</v>
          </cell>
          <cell r="D2054" t="str">
            <v>990002</v>
          </cell>
          <cell r="E2054" t="str">
            <v>حسابهاي انتظامي</v>
          </cell>
          <cell r="F2054" t="str">
            <v>اسناد تضميني به نفع شركت</v>
          </cell>
          <cell r="G2054" t="str">
            <v>101346</v>
          </cell>
          <cell r="H2054" t="str">
            <v>دميرايش</v>
          </cell>
          <cell r="P2054" t="str">
            <v>999</v>
          </cell>
        </row>
        <row r="2055">
          <cell r="A2055">
            <v>9999</v>
          </cell>
          <cell r="B2055" t="str">
            <v>990002101224</v>
          </cell>
          <cell r="C2055" t="str">
            <v>990</v>
          </cell>
          <cell r="D2055" t="str">
            <v>990002</v>
          </cell>
          <cell r="E2055" t="str">
            <v>حسابهاي انتظامي</v>
          </cell>
          <cell r="F2055" t="str">
            <v>اسناد تضميني به نفع شركت</v>
          </cell>
          <cell r="G2055" t="str">
            <v>101224</v>
          </cell>
          <cell r="H2055" t="str">
            <v>شرکت فولاد فرايند شهريار</v>
          </cell>
          <cell r="P2055" t="str">
            <v>999</v>
          </cell>
        </row>
        <row r="2056">
          <cell r="A2056">
            <v>9999</v>
          </cell>
          <cell r="B2056" t="str">
            <v>990002101251</v>
          </cell>
          <cell r="C2056" t="str">
            <v>990</v>
          </cell>
          <cell r="D2056" t="str">
            <v>990002</v>
          </cell>
          <cell r="E2056" t="str">
            <v>حسابهاي انتظامي</v>
          </cell>
          <cell r="F2056" t="str">
            <v>اسناد تضميني به نفع شركت</v>
          </cell>
          <cell r="G2056" t="str">
            <v>101251</v>
          </cell>
          <cell r="H2056" t="str">
            <v>كارگاه آبكاري لوكس</v>
          </cell>
          <cell r="P2056" t="str">
            <v>999</v>
          </cell>
        </row>
        <row r="2057">
          <cell r="A2057">
            <v>9999</v>
          </cell>
          <cell r="B2057" t="str">
            <v>990002101273</v>
          </cell>
          <cell r="C2057" t="str">
            <v>990</v>
          </cell>
          <cell r="D2057" t="str">
            <v>990002</v>
          </cell>
          <cell r="E2057" t="str">
            <v>حسابهاي انتظامي</v>
          </cell>
          <cell r="F2057" t="str">
            <v>اسناد تضميني به نفع شركت</v>
          </cell>
          <cell r="G2057" t="str">
            <v>101273</v>
          </cell>
          <cell r="H2057" t="str">
            <v>شرکت قطعه سازان</v>
          </cell>
          <cell r="P2057" t="str">
            <v>999</v>
          </cell>
        </row>
        <row r="2058">
          <cell r="A2058">
            <v>9999</v>
          </cell>
          <cell r="B2058" t="str">
            <v>990002101293</v>
          </cell>
          <cell r="C2058" t="str">
            <v>990</v>
          </cell>
          <cell r="D2058" t="str">
            <v>990002</v>
          </cell>
          <cell r="E2058" t="str">
            <v>حسابهاي انتظامي</v>
          </cell>
          <cell r="F2058" t="str">
            <v>اسناد تضميني به نفع شركت</v>
          </cell>
          <cell r="G2058" t="str">
            <v>101293</v>
          </cell>
          <cell r="H2058" t="str">
            <v>كارگاه المهدي</v>
          </cell>
          <cell r="P2058" t="str">
            <v>999</v>
          </cell>
        </row>
        <row r="2059">
          <cell r="A2059">
            <v>9999</v>
          </cell>
          <cell r="B2059" t="str">
            <v>990002101423</v>
          </cell>
          <cell r="C2059" t="str">
            <v>990</v>
          </cell>
          <cell r="D2059" t="str">
            <v>990002</v>
          </cell>
          <cell r="E2059" t="str">
            <v>حسابهاي انتظامي</v>
          </cell>
          <cell r="F2059" t="str">
            <v>اسناد تضميني به نفع شركت</v>
          </cell>
          <cell r="G2059" t="str">
            <v>101423</v>
          </cell>
          <cell r="H2059" t="str">
            <v>شرکت آشيان سازان آذربايجان</v>
          </cell>
          <cell r="P2059" t="str">
            <v>999</v>
          </cell>
        </row>
        <row r="2060">
          <cell r="A2060">
            <v>9999</v>
          </cell>
          <cell r="B2060" t="str">
            <v>990002101682</v>
          </cell>
          <cell r="C2060" t="str">
            <v>990</v>
          </cell>
          <cell r="D2060" t="str">
            <v>990002</v>
          </cell>
          <cell r="E2060" t="str">
            <v>حسابهاي انتظامي</v>
          </cell>
          <cell r="F2060" t="str">
            <v>اسناد تضميني به نفع شركت</v>
          </cell>
          <cell r="G2060" t="str">
            <v>101682</v>
          </cell>
          <cell r="H2060" t="str">
            <v>شركت سحاب تبريز</v>
          </cell>
          <cell r="P2060" t="str">
            <v>999</v>
          </cell>
        </row>
        <row r="2061">
          <cell r="A2061">
            <v>9999</v>
          </cell>
          <cell r="B2061" t="str">
            <v>990002101867</v>
          </cell>
          <cell r="C2061" t="str">
            <v>990</v>
          </cell>
          <cell r="D2061" t="str">
            <v>990002</v>
          </cell>
          <cell r="E2061" t="str">
            <v>حسابهاي انتظامي</v>
          </cell>
          <cell r="F2061" t="str">
            <v>اسناد تضميني به نفع شركت</v>
          </cell>
          <cell r="G2061" t="str">
            <v>101867</v>
          </cell>
          <cell r="H2061" t="str">
            <v>كارگاه كات فن آذر</v>
          </cell>
          <cell r="P2061" t="str">
            <v>999</v>
          </cell>
        </row>
        <row r="2062">
          <cell r="A2062">
            <v>9999</v>
          </cell>
          <cell r="B2062" t="str">
            <v>990002101881</v>
          </cell>
          <cell r="C2062" t="str">
            <v>990</v>
          </cell>
          <cell r="D2062" t="str">
            <v>990002</v>
          </cell>
          <cell r="E2062" t="str">
            <v>حسابهاي انتظامي</v>
          </cell>
          <cell r="F2062" t="str">
            <v>اسناد تضميني به نفع شركت</v>
          </cell>
          <cell r="G2062" t="str">
            <v>101881</v>
          </cell>
          <cell r="H2062" t="str">
            <v>شركت مارال نقش آذربايجان</v>
          </cell>
          <cell r="P2062" t="str">
            <v>999</v>
          </cell>
        </row>
        <row r="2063">
          <cell r="A2063">
            <v>9999</v>
          </cell>
          <cell r="B2063" t="str">
            <v>990002101912</v>
          </cell>
          <cell r="C2063" t="str">
            <v>990</v>
          </cell>
          <cell r="D2063" t="str">
            <v>990002</v>
          </cell>
          <cell r="E2063" t="str">
            <v>حسابهاي انتظامي</v>
          </cell>
          <cell r="F2063" t="str">
            <v>اسناد تضميني به نفع شركت</v>
          </cell>
          <cell r="G2063" t="str">
            <v>101912</v>
          </cell>
          <cell r="H2063" t="str">
            <v>آبكاري تكنو آب</v>
          </cell>
          <cell r="P2063" t="str">
            <v>999</v>
          </cell>
        </row>
        <row r="2064">
          <cell r="A2064">
            <v>9999</v>
          </cell>
          <cell r="B2064" t="str">
            <v>990002101523</v>
          </cell>
          <cell r="C2064" t="str">
            <v>990</v>
          </cell>
          <cell r="D2064" t="str">
            <v>990002</v>
          </cell>
          <cell r="E2064" t="str">
            <v>حسابهاي انتظامي</v>
          </cell>
          <cell r="F2064" t="str">
            <v>اسناد تضميني به نفع شركت</v>
          </cell>
          <cell r="G2064" t="str">
            <v>101523</v>
          </cell>
          <cell r="H2064" t="str">
            <v>شركت فن ناب</v>
          </cell>
          <cell r="P2064" t="str">
            <v>999</v>
          </cell>
        </row>
        <row r="2065">
          <cell r="A2065">
            <v>9999</v>
          </cell>
          <cell r="B2065" t="str">
            <v>990002101242</v>
          </cell>
          <cell r="C2065" t="str">
            <v>990</v>
          </cell>
          <cell r="D2065" t="str">
            <v>990002</v>
          </cell>
          <cell r="E2065" t="str">
            <v>حسابهاي انتظامي</v>
          </cell>
          <cell r="F2065" t="str">
            <v>اسناد تضميني به نفع شركت</v>
          </cell>
          <cell r="G2065" t="str">
            <v>101242</v>
          </cell>
          <cell r="H2065" t="str">
            <v>آذر فيلر</v>
          </cell>
          <cell r="P2065" t="str">
            <v>999</v>
          </cell>
        </row>
        <row r="2066">
          <cell r="A2066">
            <v>9999</v>
          </cell>
          <cell r="B2066" t="str">
            <v>990002101414</v>
          </cell>
          <cell r="C2066" t="str">
            <v>990</v>
          </cell>
          <cell r="D2066" t="str">
            <v>990002</v>
          </cell>
          <cell r="E2066" t="str">
            <v>حسابهاي انتظامي</v>
          </cell>
          <cell r="F2066" t="str">
            <v>اسناد تضميني به نفع شركت</v>
          </cell>
          <cell r="G2066" t="str">
            <v>101414</v>
          </cell>
          <cell r="H2066" t="str">
            <v>شركت آذردنده تبريز</v>
          </cell>
          <cell r="P2066" t="str">
            <v>999</v>
          </cell>
        </row>
        <row r="2067">
          <cell r="A2067">
            <v>9999</v>
          </cell>
          <cell r="B2067" t="str">
            <v>990002101377</v>
          </cell>
          <cell r="C2067" t="str">
            <v>990</v>
          </cell>
          <cell r="D2067" t="str">
            <v>990002</v>
          </cell>
          <cell r="E2067" t="str">
            <v>حسابهاي انتظامي</v>
          </cell>
          <cell r="F2067" t="str">
            <v>اسناد تضميني به نفع شركت</v>
          </cell>
          <cell r="G2067" t="str">
            <v>101377</v>
          </cell>
          <cell r="H2067" t="str">
            <v>شرکت همکارصنايع</v>
          </cell>
          <cell r="P2067" t="str">
            <v>999</v>
          </cell>
        </row>
        <row r="2068">
          <cell r="A2068">
            <v>9999</v>
          </cell>
          <cell r="B2068" t="str">
            <v>990002101840</v>
          </cell>
          <cell r="C2068" t="str">
            <v>990</v>
          </cell>
          <cell r="D2068" t="str">
            <v>990002</v>
          </cell>
          <cell r="E2068" t="str">
            <v>حسابهاي انتظامي</v>
          </cell>
          <cell r="F2068" t="str">
            <v>اسناد تضميني به نفع شركت</v>
          </cell>
          <cell r="G2068" t="str">
            <v>101840</v>
          </cell>
          <cell r="H2068" t="str">
            <v>نوين ابزار</v>
          </cell>
          <cell r="P2068" t="str">
            <v>999</v>
          </cell>
        </row>
        <row r="2069">
          <cell r="A2069">
            <v>9999</v>
          </cell>
          <cell r="B2069" t="str">
            <v>990002101502</v>
          </cell>
          <cell r="C2069" t="str">
            <v>990</v>
          </cell>
          <cell r="D2069" t="str">
            <v>990002</v>
          </cell>
          <cell r="E2069" t="str">
            <v>حسابهاي انتظامي</v>
          </cell>
          <cell r="F2069" t="str">
            <v>اسناد تضميني به نفع شركت</v>
          </cell>
          <cell r="G2069" t="str">
            <v>101502</v>
          </cell>
          <cell r="H2069" t="str">
            <v>شركت فرايند ابتكار امين (اقاي وزير نظام)</v>
          </cell>
          <cell r="P2069" t="str">
            <v>999</v>
          </cell>
        </row>
        <row r="2070">
          <cell r="A2070">
            <v>9999</v>
          </cell>
          <cell r="B2070" t="str">
            <v>990002101517</v>
          </cell>
          <cell r="C2070" t="str">
            <v>990</v>
          </cell>
          <cell r="D2070" t="str">
            <v>990002</v>
          </cell>
          <cell r="E2070" t="str">
            <v>حسابهاي انتظامي</v>
          </cell>
          <cell r="F2070" t="str">
            <v>اسناد تضميني به نفع شركت</v>
          </cell>
          <cell r="G2070" t="str">
            <v>101517</v>
          </cell>
          <cell r="H2070" t="str">
            <v>كارگاه توليدي صنعتي امين (سنگزني امين)</v>
          </cell>
          <cell r="P2070" t="str">
            <v>999</v>
          </cell>
        </row>
        <row r="2071">
          <cell r="A2071">
            <v>9999</v>
          </cell>
          <cell r="B2071" t="str">
            <v>990002101659</v>
          </cell>
          <cell r="C2071" t="str">
            <v>990</v>
          </cell>
          <cell r="D2071" t="str">
            <v>990002</v>
          </cell>
          <cell r="E2071" t="str">
            <v>حسابهاي انتظامي</v>
          </cell>
          <cell r="F2071" t="str">
            <v>اسناد تضميني به نفع شركت</v>
          </cell>
          <cell r="G2071" t="str">
            <v>101659</v>
          </cell>
          <cell r="H2071" t="str">
            <v>آبكاري آريا</v>
          </cell>
          <cell r="P2071" t="str">
            <v>999</v>
          </cell>
        </row>
        <row r="2072">
          <cell r="A2072">
            <v>9999</v>
          </cell>
          <cell r="B2072" t="str">
            <v>990002101680</v>
          </cell>
          <cell r="C2072" t="str">
            <v>990</v>
          </cell>
          <cell r="D2072" t="str">
            <v>990002</v>
          </cell>
          <cell r="E2072" t="str">
            <v>حسابهاي انتظامي</v>
          </cell>
          <cell r="F2072" t="str">
            <v>اسناد تضميني به نفع شركت</v>
          </cell>
          <cell r="G2072" t="str">
            <v>101680</v>
          </cell>
          <cell r="H2072" t="str">
            <v>شركت ريخته گري دانا روش انديشه</v>
          </cell>
          <cell r="P2072" t="str">
            <v>999</v>
          </cell>
        </row>
        <row r="2073">
          <cell r="A2073">
            <v>9999</v>
          </cell>
          <cell r="B2073" t="str">
            <v>990002101686</v>
          </cell>
          <cell r="C2073" t="str">
            <v>990</v>
          </cell>
          <cell r="D2073" t="str">
            <v>990002</v>
          </cell>
          <cell r="E2073" t="str">
            <v>حسابهاي انتظامي</v>
          </cell>
          <cell r="F2073" t="str">
            <v>اسناد تضميني به نفع شركت</v>
          </cell>
          <cell r="G2073" t="str">
            <v>101686</v>
          </cell>
          <cell r="H2073" t="str">
            <v>شركت فن گستر</v>
          </cell>
          <cell r="P2073" t="str">
            <v>999</v>
          </cell>
        </row>
        <row r="2074">
          <cell r="A2074">
            <v>9999</v>
          </cell>
          <cell r="B2074" t="str">
            <v>990002101747</v>
          </cell>
          <cell r="C2074" t="str">
            <v>990</v>
          </cell>
          <cell r="D2074" t="str">
            <v>990002</v>
          </cell>
          <cell r="E2074" t="str">
            <v>حسابهاي انتظامي</v>
          </cell>
          <cell r="F2074" t="str">
            <v>اسناد تضميني به نفع شركت</v>
          </cell>
          <cell r="G2074" t="str">
            <v>101747</v>
          </cell>
          <cell r="H2074" t="str">
            <v>كارگاه پوريا صنعت</v>
          </cell>
          <cell r="P2074" t="str">
            <v>999</v>
          </cell>
        </row>
        <row r="2075">
          <cell r="A2075">
            <v>9999</v>
          </cell>
          <cell r="B2075" t="str">
            <v>990002101288</v>
          </cell>
          <cell r="C2075" t="str">
            <v>990</v>
          </cell>
          <cell r="D2075" t="str">
            <v>990002</v>
          </cell>
          <cell r="E2075" t="str">
            <v>حسابهاي انتظامي</v>
          </cell>
          <cell r="F2075" t="str">
            <v>اسناد تضميني به نفع شركت</v>
          </cell>
          <cell r="G2075" t="str">
            <v>101288</v>
          </cell>
          <cell r="H2075" t="str">
            <v>توفيق صنعت</v>
          </cell>
          <cell r="P2075" t="str">
            <v>999</v>
          </cell>
        </row>
        <row r="2076">
          <cell r="A2076">
            <v>9999</v>
          </cell>
          <cell r="B2076" t="str">
            <v>990002101438</v>
          </cell>
          <cell r="C2076" t="str">
            <v>990</v>
          </cell>
          <cell r="D2076" t="str">
            <v>990002</v>
          </cell>
          <cell r="E2076" t="str">
            <v>حسابهاي انتظامي</v>
          </cell>
          <cell r="F2076" t="str">
            <v>اسناد تضميني به نفع شركت</v>
          </cell>
          <cell r="G2076" t="str">
            <v>101438</v>
          </cell>
          <cell r="H2076" t="str">
            <v>كارگاه مهندس هادي</v>
          </cell>
          <cell r="P2076" t="str">
            <v>999</v>
          </cell>
        </row>
        <row r="2077">
          <cell r="A2077">
            <v>9999</v>
          </cell>
          <cell r="B2077" t="str">
            <v>990002101257</v>
          </cell>
          <cell r="C2077" t="str">
            <v>990</v>
          </cell>
          <cell r="D2077" t="str">
            <v>990002</v>
          </cell>
          <cell r="E2077" t="str">
            <v>حسابهاي انتظامي</v>
          </cell>
          <cell r="F2077" t="str">
            <v>اسناد تضميني به نفع شركت</v>
          </cell>
          <cell r="G2077" t="str">
            <v>101257</v>
          </cell>
          <cell r="H2077" t="str">
            <v>كارگاه فرجزاده</v>
          </cell>
          <cell r="P2077" t="str">
            <v>999</v>
          </cell>
        </row>
        <row r="2078">
          <cell r="A2078">
            <v>9999</v>
          </cell>
          <cell r="B2078" t="str">
            <v>990002101259</v>
          </cell>
          <cell r="C2078" t="str">
            <v>990</v>
          </cell>
          <cell r="D2078" t="str">
            <v>990002</v>
          </cell>
          <cell r="E2078" t="str">
            <v>حسابهاي انتظامي</v>
          </cell>
          <cell r="F2078" t="str">
            <v>اسناد تضميني به نفع شركت</v>
          </cell>
          <cell r="G2078" t="str">
            <v>101259</v>
          </cell>
          <cell r="H2078" t="str">
            <v>كارگاه حسينپور خيري</v>
          </cell>
          <cell r="P2078" t="str">
            <v>999</v>
          </cell>
        </row>
        <row r="2079">
          <cell r="A2079">
            <v>9999</v>
          </cell>
          <cell r="B2079" t="str">
            <v>990002101278</v>
          </cell>
          <cell r="C2079" t="str">
            <v>990</v>
          </cell>
          <cell r="D2079" t="str">
            <v>990002</v>
          </cell>
          <cell r="E2079" t="str">
            <v>حسابهاي انتظامي</v>
          </cell>
          <cell r="F2079" t="str">
            <v>اسناد تضميني به نفع شركت</v>
          </cell>
          <cell r="G2079" t="str">
            <v>101278</v>
          </cell>
          <cell r="H2079" t="str">
            <v>صنايع لاستيک ممتاز تهران</v>
          </cell>
          <cell r="P2079" t="str">
            <v>999</v>
          </cell>
        </row>
        <row r="2080">
          <cell r="A2080">
            <v>9999</v>
          </cell>
          <cell r="B2080" t="str">
            <v>990002101337</v>
          </cell>
          <cell r="C2080" t="str">
            <v>990</v>
          </cell>
          <cell r="D2080" t="str">
            <v>990002</v>
          </cell>
          <cell r="E2080" t="str">
            <v>حسابهاي انتظامي</v>
          </cell>
          <cell r="F2080" t="str">
            <v>اسناد تضميني به نفع شركت</v>
          </cell>
          <cell r="G2080" t="str">
            <v>101337</v>
          </cell>
          <cell r="H2080" t="str">
            <v>خليل سلطاني</v>
          </cell>
          <cell r="P2080" t="str">
            <v>999</v>
          </cell>
        </row>
        <row r="2081">
          <cell r="A2081">
            <v>9999</v>
          </cell>
          <cell r="B2081" t="str">
            <v>990002101515</v>
          </cell>
          <cell r="C2081" t="str">
            <v>990</v>
          </cell>
          <cell r="D2081" t="str">
            <v>990002</v>
          </cell>
          <cell r="E2081" t="str">
            <v>حسابهاي انتظامي</v>
          </cell>
          <cell r="F2081" t="str">
            <v>اسناد تضميني به نفع شركت</v>
          </cell>
          <cell r="G2081" t="str">
            <v>101515</v>
          </cell>
          <cell r="H2081" t="str">
            <v>شرکت پارس صنعت تبريز</v>
          </cell>
          <cell r="P2081" t="str">
            <v>999</v>
          </cell>
        </row>
        <row r="2082">
          <cell r="A2082">
            <v>9999</v>
          </cell>
          <cell r="B2082" t="str">
            <v>990002101607</v>
          </cell>
          <cell r="C2082" t="str">
            <v>990</v>
          </cell>
          <cell r="D2082" t="str">
            <v>990002</v>
          </cell>
          <cell r="E2082" t="str">
            <v>حسابهاي انتظامي</v>
          </cell>
          <cell r="F2082" t="str">
            <v>اسناد تضميني به نفع شركت</v>
          </cell>
          <cell r="G2082" t="str">
            <v>101607</v>
          </cell>
          <cell r="H2082" t="str">
            <v>كارگاه صنعتي پالاديم</v>
          </cell>
          <cell r="P2082" t="str">
            <v>999</v>
          </cell>
        </row>
        <row r="2083">
          <cell r="A2083">
            <v>9999</v>
          </cell>
          <cell r="B2083" t="str">
            <v>990002101773</v>
          </cell>
          <cell r="C2083" t="str">
            <v>990</v>
          </cell>
          <cell r="D2083" t="str">
            <v>990002</v>
          </cell>
          <cell r="E2083" t="str">
            <v>حسابهاي انتظامي</v>
          </cell>
          <cell r="F2083" t="str">
            <v>اسناد تضميني به نفع شركت</v>
          </cell>
          <cell r="G2083" t="str">
            <v>101773</v>
          </cell>
          <cell r="H2083" t="str">
            <v>شركت گئنيش زامان</v>
          </cell>
          <cell r="P2083" t="str">
            <v>999</v>
          </cell>
        </row>
        <row r="2084">
          <cell r="A2084">
            <v>9999</v>
          </cell>
          <cell r="B2084" t="str">
            <v>990002101440</v>
          </cell>
          <cell r="C2084" t="str">
            <v>990</v>
          </cell>
          <cell r="D2084" t="str">
            <v>990002</v>
          </cell>
          <cell r="E2084" t="str">
            <v>حسابهاي انتظامي</v>
          </cell>
          <cell r="F2084" t="str">
            <v>اسناد تضميني به نفع شركت</v>
          </cell>
          <cell r="G2084" t="str">
            <v>101440</v>
          </cell>
          <cell r="H2084" t="str">
            <v>پوريا طوس</v>
          </cell>
          <cell r="P2084" t="str">
            <v>999</v>
          </cell>
        </row>
        <row r="2085">
          <cell r="A2085">
            <v>9999</v>
          </cell>
          <cell r="B2085" t="str">
            <v>990002101368</v>
          </cell>
          <cell r="C2085" t="str">
            <v>990</v>
          </cell>
          <cell r="D2085" t="str">
            <v>990002</v>
          </cell>
          <cell r="E2085" t="str">
            <v>حسابهاي انتظامي</v>
          </cell>
          <cell r="F2085" t="str">
            <v>اسناد تضميني به نفع شركت</v>
          </cell>
          <cell r="G2085" t="str">
            <v>101368</v>
          </cell>
          <cell r="H2085" t="str">
            <v>شرکت طراحي مهندسي هميارطرح آذر</v>
          </cell>
          <cell r="P2085" t="str">
            <v>999</v>
          </cell>
        </row>
        <row r="2086">
          <cell r="A2086">
            <v>9999</v>
          </cell>
          <cell r="B2086" t="str">
            <v>990002101387</v>
          </cell>
          <cell r="C2086" t="str">
            <v>990</v>
          </cell>
          <cell r="D2086" t="str">
            <v>990002</v>
          </cell>
          <cell r="E2086" t="str">
            <v>حسابهاي انتظامي</v>
          </cell>
          <cell r="F2086" t="str">
            <v>اسناد تضميني به نفع شركت</v>
          </cell>
          <cell r="G2086" t="str">
            <v>101387</v>
          </cell>
          <cell r="H2086" t="str">
            <v>كارتن سازي سعيد</v>
          </cell>
          <cell r="P2086" t="str">
            <v>999</v>
          </cell>
        </row>
        <row r="2087">
          <cell r="A2087">
            <v>9999</v>
          </cell>
          <cell r="B2087" t="str">
            <v>990002101344</v>
          </cell>
          <cell r="C2087" t="str">
            <v>990</v>
          </cell>
          <cell r="D2087" t="str">
            <v>990002</v>
          </cell>
          <cell r="E2087" t="str">
            <v>حسابهاي انتظامي</v>
          </cell>
          <cell r="F2087" t="str">
            <v>اسناد تضميني به نفع شركت</v>
          </cell>
          <cell r="G2087" t="str">
            <v>101344</v>
          </cell>
          <cell r="H2087" t="str">
            <v>كارگاه فاخري</v>
          </cell>
          <cell r="P2087" t="str">
            <v>999</v>
          </cell>
        </row>
        <row r="2088">
          <cell r="A2088">
            <v>9999</v>
          </cell>
          <cell r="B2088" t="str">
            <v>990002101953</v>
          </cell>
          <cell r="C2088" t="str">
            <v>990</v>
          </cell>
          <cell r="D2088" t="str">
            <v>990002</v>
          </cell>
          <cell r="E2088" t="str">
            <v>حسابهاي انتظامي</v>
          </cell>
          <cell r="F2088" t="str">
            <v>اسناد تضميني به نفع شركت</v>
          </cell>
          <cell r="G2088" t="str">
            <v>101953</v>
          </cell>
          <cell r="H2088" t="str">
            <v>آقاي رضا علي نژاد فرد فخيم</v>
          </cell>
          <cell r="P2088" t="str">
            <v>999</v>
          </cell>
        </row>
        <row r="2089">
          <cell r="A2089">
            <v>9999</v>
          </cell>
          <cell r="B2089" t="str">
            <v>990002101392</v>
          </cell>
          <cell r="C2089" t="str">
            <v>990</v>
          </cell>
          <cell r="D2089" t="str">
            <v>990002</v>
          </cell>
          <cell r="E2089" t="str">
            <v>حسابهاي انتظامي</v>
          </cell>
          <cell r="F2089" t="str">
            <v>اسناد تضميني به نفع شركت</v>
          </cell>
          <cell r="G2089" t="str">
            <v>101392</v>
          </cell>
          <cell r="H2089" t="str">
            <v>شرکت شعله صنعت</v>
          </cell>
          <cell r="P2089" t="str">
            <v>999</v>
          </cell>
        </row>
        <row r="2090">
          <cell r="A2090">
            <v>9999</v>
          </cell>
          <cell r="B2090" t="str">
            <v>990002101342</v>
          </cell>
          <cell r="C2090" t="str">
            <v>990</v>
          </cell>
          <cell r="D2090" t="str">
            <v>990002</v>
          </cell>
          <cell r="E2090" t="str">
            <v>حسابهاي انتظامي</v>
          </cell>
          <cell r="F2090" t="str">
            <v>اسناد تضميني به نفع شركت</v>
          </cell>
          <cell r="G2090" t="str">
            <v>101342</v>
          </cell>
          <cell r="H2090" t="str">
            <v>شرکت راشا</v>
          </cell>
          <cell r="P2090" t="str">
            <v>999</v>
          </cell>
        </row>
        <row r="2091">
          <cell r="A2091">
            <v>9999</v>
          </cell>
          <cell r="B2091" t="str">
            <v>990002101439</v>
          </cell>
          <cell r="C2091" t="str">
            <v>990</v>
          </cell>
          <cell r="D2091" t="str">
            <v>990002</v>
          </cell>
          <cell r="E2091" t="str">
            <v>حسابهاي انتظامي</v>
          </cell>
          <cell r="F2091" t="str">
            <v>اسناد تضميني به نفع شركت</v>
          </cell>
          <cell r="G2091" t="str">
            <v>101439</v>
          </cell>
          <cell r="H2091" t="str">
            <v>تبريز فن آور</v>
          </cell>
          <cell r="P2091" t="str">
            <v>999</v>
          </cell>
        </row>
        <row r="2092">
          <cell r="A2092">
            <v>9999</v>
          </cell>
          <cell r="B2092" t="str">
            <v>990002101949</v>
          </cell>
          <cell r="C2092" t="str">
            <v>990</v>
          </cell>
          <cell r="D2092" t="str">
            <v>990002</v>
          </cell>
          <cell r="E2092" t="str">
            <v>حسابهاي انتظامي</v>
          </cell>
          <cell r="F2092" t="str">
            <v>اسناد تضميني به نفع شركت</v>
          </cell>
          <cell r="G2092" t="str">
            <v>101949</v>
          </cell>
          <cell r="H2092" t="str">
            <v>شركت مهندسي هوشمند صنعت ايمن</v>
          </cell>
          <cell r="P2092" t="str">
            <v>999</v>
          </cell>
        </row>
        <row r="2093">
          <cell r="A2093">
            <v>9999</v>
          </cell>
          <cell r="B2093" t="str">
            <v>990002101369</v>
          </cell>
          <cell r="C2093" t="str">
            <v>990</v>
          </cell>
          <cell r="D2093" t="str">
            <v>990002</v>
          </cell>
          <cell r="E2093" t="str">
            <v>حسابهاي انتظامي</v>
          </cell>
          <cell r="F2093" t="str">
            <v>اسناد تضميني به نفع شركت</v>
          </cell>
          <cell r="G2093" t="str">
            <v>101369</v>
          </cell>
          <cell r="H2093" t="str">
            <v>شرکت سما ميکرو</v>
          </cell>
          <cell r="P2093" t="str">
            <v>999</v>
          </cell>
        </row>
        <row r="2094">
          <cell r="A2094">
            <v>9999</v>
          </cell>
          <cell r="B2094" t="str">
            <v>990002101761</v>
          </cell>
          <cell r="C2094" t="str">
            <v>990</v>
          </cell>
          <cell r="D2094" t="str">
            <v>990002</v>
          </cell>
          <cell r="E2094" t="str">
            <v>حسابهاي انتظامي</v>
          </cell>
          <cell r="F2094" t="str">
            <v>اسناد تضميني به نفع شركت</v>
          </cell>
          <cell r="G2094" t="str">
            <v>101761</v>
          </cell>
          <cell r="H2094" t="str">
            <v>شركت فامور مهرگان</v>
          </cell>
          <cell r="P2094" t="str">
            <v>999</v>
          </cell>
        </row>
        <row r="2095">
          <cell r="A2095">
            <v>9999</v>
          </cell>
          <cell r="B2095" t="str">
            <v>990002101361</v>
          </cell>
          <cell r="C2095" t="str">
            <v>990</v>
          </cell>
          <cell r="D2095" t="str">
            <v>990002</v>
          </cell>
          <cell r="E2095" t="str">
            <v>حسابهاي انتظامي</v>
          </cell>
          <cell r="F2095" t="str">
            <v>اسناد تضميني به نفع شركت</v>
          </cell>
          <cell r="G2095" t="str">
            <v>101361</v>
          </cell>
          <cell r="H2095" t="str">
            <v>شرکت ستاره دانش سيستم قشم</v>
          </cell>
          <cell r="P2095" t="str">
            <v>999</v>
          </cell>
        </row>
        <row r="2096">
          <cell r="A2096">
            <v>9999</v>
          </cell>
          <cell r="B2096" t="str">
            <v>990002101390</v>
          </cell>
          <cell r="C2096" t="str">
            <v>990</v>
          </cell>
          <cell r="D2096" t="str">
            <v>990002</v>
          </cell>
          <cell r="E2096" t="str">
            <v>حسابهاي انتظامي</v>
          </cell>
          <cell r="F2096" t="str">
            <v>اسناد تضميني به نفع شركت</v>
          </cell>
          <cell r="G2096" t="str">
            <v>101390</v>
          </cell>
          <cell r="H2096" t="str">
            <v>شرکت شبيرصنعت</v>
          </cell>
          <cell r="P2096" t="str">
            <v>999</v>
          </cell>
        </row>
        <row r="2097">
          <cell r="A2097">
            <v>9999</v>
          </cell>
          <cell r="B2097" t="str">
            <v>990002101699</v>
          </cell>
          <cell r="C2097" t="str">
            <v>990</v>
          </cell>
          <cell r="D2097" t="str">
            <v>990002</v>
          </cell>
          <cell r="E2097" t="str">
            <v>حسابهاي انتظامي</v>
          </cell>
          <cell r="F2097" t="str">
            <v>اسناد تضميني به نفع شركت</v>
          </cell>
          <cell r="G2097" t="str">
            <v>101699</v>
          </cell>
          <cell r="H2097" t="str">
            <v>متفرقه</v>
          </cell>
          <cell r="P2097" t="str">
            <v>999</v>
          </cell>
        </row>
        <row r="2098">
          <cell r="A2098">
            <v>9999</v>
          </cell>
          <cell r="B2098" t="str">
            <v>990002101391</v>
          </cell>
          <cell r="C2098" t="str">
            <v>990</v>
          </cell>
          <cell r="D2098" t="str">
            <v>990002</v>
          </cell>
          <cell r="E2098" t="str">
            <v>حسابهاي انتظامي</v>
          </cell>
          <cell r="F2098" t="str">
            <v>اسناد تضميني به نفع شركت</v>
          </cell>
          <cell r="G2098" t="str">
            <v>101391</v>
          </cell>
          <cell r="H2098" t="str">
            <v>شرکت ساپ</v>
          </cell>
          <cell r="P2098" t="str">
            <v>999</v>
          </cell>
        </row>
        <row r="2099">
          <cell r="A2099">
            <v>9999</v>
          </cell>
          <cell r="B2099" t="str">
            <v>990002101359</v>
          </cell>
          <cell r="C2099" t="str">
            <v>990</v>
          </cell>
          <cell r="D2099" t="str">
            <v>990002</v>
          </cell>
          <cell r="E2099" t="str">
            <v>حسابهاي انتظامي</v>
          </cell>
          <cell r="F2099" t="str">
            <v>اسناد تضميني به نفع شركت</v>
          </cell>
          <cell r="G2099" t="str">
            <v>101359</v>
          </cell>
          <cell r="H2099" t="str">
            <v>شرکت جهش طب</v>
          </cell>
          <cell r="P2099" t="str">
            <v>999</v>
          </cell>
        </row>
        <row r="2100">
          <cell r="A2100">
            <v>9999</v>
          </cell>
          <cell r="B2100" t="str">
            <v>990002101380</v>
          </cell>
          <cell r="C2100" t="str">
            <v>990</v>
          </cell>
          <cell r="D2100" t="str">
            <v>990002</v>
          </cell>
          <cell r="E2100" t="str">
            <v>حسابهاي انتظامي</v>
          </cell>
          <cell r="F2100" t="str">
            <v>اسناد تضميني به نفع شركت</v>
          </cell>
          <cell r="G2100" t="str">
            <v>101380</v>
          </cell>
          <cell r="H2100" t="str">
            <v>شرکت صنعتي توربين</v>
          </cell>
          <cell r="P2100" t="str">
            <v>999</v>
          </cell>
        </row>
        <row r="2101">
          <cell r="A2101">
            <v>9999</v>
          </cell>
          <cell r="B2101" t="str">
            <v>990002101379</v>
          </cell>
          <cell r="C2101" t="str">
            <v>990</v>
          </cell>
          <cell r="D2101" t="str">
            <v>990002</v>
          </cell>
          <cell r="E2101" t="str">
            <v>حسابهاي انتظامي</v>
          </cell>
          <cell r="F2101" t="str">
            <v>اسناد تضميني به نفع شركت</v>
          </cell>
          <cell r="G2101" t="str">
            <v>101379</v>
          </cell>
          <cell r="H2101" t="str">
            <v>شرکت کاوش</v>
          </cell>
          <cell r="P2101" t="str">
            <v>999</v>
          </cell>
        </row>
        <row r="2102">
          <cell r="A2102">
            <v>9999</v>
          </cell>
          <cell r="B2102" t="str">
            <v>990002101345</v>
          </cell>
          <cell r="C2102" t="str">
            <v>990</v>
          </cell>
          <cell r="D2102" t="str">
            <v>990002</v>
          </cell>
          <cell r="E2102" t="str">
            <v>حسابهاي انتظامي</v>
          </cell>
          <cell r="F2102" t="str">
            <v>اسناد تضميني به نفع شركت</v>
          </cell>
          <cell r="G2102" t="str">
            <v>101345</v>
          </cell>
          <cell r="H2102" t="str">
            <v>تکنوفرم</v>
          </cell>
          <cell r="P2102" t="str">
            <v>999</v>
          </cell>
        </row>
        <row r="2103">
          <cell r="A2103">
            <v>9999</v>
          </cell>
          <cell r="B2103" t="str">
            <v>990002101351</v>
          </cell>
          <cell r="C2103" t="str">
            <v>990</v>
          </cell>
          <cell r="D2103" t="str">
            <v>990002</v>
          </cell>
          <cell r="E2103" t="str">
            <v>حسابهاي انتظامي</v>
          </cell>
          <cell r="F2103" t="str">
            <v>اسناد تضميني به نفع شركت</v>
          </cell>
          <cell r="G2103" t="str">
            <v>101351</v>
          </cell>
          <cell r="H2103" t="str">
            <v>حمل ونقل اطمينان آذرکاران</v>
          </cell>
          <cell r="P2103" t="str">
            <v>999</v>
          </cell>
        </row>
        <row r="2104">
          <cell r="A2104">
            <v>9999</v>
          </cell>
          <cell r="B2104" t="str">
            <v>990002101348</v>
          </cell>
          <cell r="C2104" t="str">
            <v>990</v>
          </cell>
          <cell r="D2104" t="str">
            <v>990002</v>
          </cell>
          <cell r="E2104" t="str">
            <v>حسابهاي انتظامي</v>
          </cell>
          <cell r="F2104" t="str">
            <v>اسناد تضميني به نفع شركت</v>
          </cell>
          <cell r="G2104" t="str">
            <v>101348</v>
          </cell>
          <cell r="H2104" t="str">
            <v>دمير پولاد (آذرکي)</v>
          </cell>
          <cell r="P2104" t="str">
            <v>999</v>
          </cell>
        </row>
        <row r="2105">
          <cell r="A2105">
            <v>9999</v>
          </cell>
          <cell r="B2105" t="str">
            <v>990002101818</v>
          </cell>
          <cell r="C2105" t="str">
            <v>990</v>
          </cell>
          <cell r="D2105" t="str">
            <v>990002</v>
          </cell>
          <cell r="E2105" t="str">
            <v>حسابهاي انتظامي</v>
          </cell>
          <cell r="F2105" t="str">
            <v>اسناد تضميني به نفع شركت</v>
          </cell>
          <cell r="G2105" t="str">
            <v>101818</v>
          </cell>
          <cell r="H2105" t="str">
            <v>آبكاري صدف</v>
          </cell>
          <cell r="P2105" t="str">
            <v>999</v>
          </cell>
        </row>
        <row r="2106">
          <cell r="A2106">
            <v>9999</v>
          </cell>
          <cell r="B2106" t="str">
            <v>990002101460</v>
          </cell>
          <cell r="C2106" t="str">
            <v>990</v>
          </cell>
          <cell r="D2106" t="str">
            <v>990002</v>
          </cell>
          <cell r="E2106" t="str">
            <v>حسابهاي انتظامي</v>
          </cell>
          <cell r="F2106" t="str">
            <v>اسناد تضميني به نفع شركت</v>
          </cell>
          <cell r="G2106" t="str">
            <v>101460</v>
          </cell>
          <cell r="H2106" t="str">
            <v>صنايع مهيار تهران</v>
          </cell>
          <cell r="P2106" t="str">
            <v>999</v>
          </cell>
        </row>
        <row r="2107">
          <cell r="A2107">
            <v>9999</v>
          </cell>
          <cell r="B2107" t="str">
            <v>990002101283</v>
          </cell>
          <cell r="C2107" t="str">
            <v>990</v>
          </cell>
          <cell r="D2107" t="str">
            <v>990002</v>
          </cell>
          <cell r="E2107" t="str">
            <v>حسابهاي انتظامي</v>
          </cell>
          <cell r="F2107" t="str">
            <v>اسناد تضميني به نفع شركت</v>
          </cell>
          <cell r="G2107" t="str">
            <v>101283</v>
          </cell>
          <cell r="H2107" t="str">
            <v>شرکت ايران رابر(حسيني )</v>
          </cell>
          <cell r="P2107" t="str">
            <v>999</v>
          </cell>
        </row>
        <row r="2108">
          <cell r="A2108">
            <v>9999</v>
          </cell>
          <cell r="B2108" t="str">
            <v>990002101349</v>
          </cell>
          <cell r="C2108" t="str">
            <v>990</v>
          </cell>
          <cell r="D2108" t="str">
            <v>990002</v>
          </cell>
          <cell r="E2108" t="str">
            <v>حسابهاي انتظامي</v>
          </cell>
          <cell r="F2108" t="str">
            <v>اسناد تضميني به نفع شركت</v>
          </cell>
          <cell r="G2108" t="str">
            <v>101349</v>
          </cell>
          <cell r="H2108" t="str">
            <v>حاجي مهدي صباغ</v>
          </cell>
          <cell r="P2108" t="str">
            <v>999</v>
          </cell>
        </row>
        <row r="2109">
          <cell r="A2109">
            <v>9999</v>
          </cell>
          <cell r="B2109" t="str">
            <v>990002101347</v>
          </cell>
          <cell r="C2109" t="str">
            <v>990</v>
          </cell>
          <cell r="D2109" t="str">
            <v>990002</v>
          </cell>
          <cell r="E2109" t="str">
            <v>حسابهاي انتظامي</v>
          </cell>
          <cell r="F2109" t="str">
            <v>اسناد تضميني به نفع شركت</v>
          </cell>
          <cell r="G2109" t="str">
            <v>101347</v>
          </cell>
          <cell r="H2109" t="str">
            <v>جواد فرجيان</v>
          </cell>
          <cell r="P2109" t="str">
            <v>999</v>
          </cell>
        </row>
        <row r="2110">
          <cell r="A2110">
            <v>9999</v>
          </cell>
          <cell r="B2110" t="str">
            <v>990002101371</v>
          </cell>
          <cell r="C2110" t="str">
            <v>990</v>
          </cell>
          <cell r="D2110" t="str">
            <v>990002</v>
          </cell>
          <cell r="E2110" t="str">
            <v>حسابهاي انتظامي</v>
          </cell>
          <cell r="F2110" t="str">
            <v>اسناد تضميني به نفع شركت</v>
          </cell>
          <cell r="G2110" t="str">
            <v>101371</v>
          </cell>
          <cell r="H2110" t="str">
            <v>شهاب شمس</v>
          </cell>
          <cell r="P2110" t="str">
            <v>999</v>
          </cell>
        </row>
        <row r="2111">
          <cell r="A2111">
            <v>9999</v>
          </cell>
          <cell r="B2111" t="str">
            <v>990002101374</v>
          </cell>
          <cell r="C2111" t="str">
            <v>990</v>
          </cell>
          <cell r="D2111" t="str">
            <v>990002</v>
          </cell>
          <cell r="E2111" t="str">
            <v>حسابهاي انتظامي</v>
          </cell>
          <cell r="F2111" t="str">
            <v>اسناد تضميني به نفع شركت</v>
          </cell>
          <cell r="G2111" t="str">
            <v>101374</v>
          </cell>
          <cell r="H2111" t="str">
            <v>سنجه سازان</v>
          </cell>
          <cell r="P2111" t="str">
            <v>999</v>
          </cell>
        </row>
        <row r="2112">
          <cell r="A2112">
            <v>9999</v>
          </cell>
          <cell r="B2112" t="str">
            <v>990002101286</v>
          </cell>
          <cell r="C2112" t="str">
            <v>990</v>
          </cell>
          <cell r="D2112" t="str">
            <v>990002</v>
          </cell>
          <cell r="E2112" t="str">
            <v>حسابهاي انتظامي</v>
          </cell>
          <cell r="F2112" t="str">
            <v>اسناد تضميني به نفع شركت</v>
          </cell>
          <cell r="G2112" t="str">
            <v>101286</v>
          </cell>
          <cell r="H2112" t="str">
            <v>كارگاه تبريز پيچ</v>
          </cell>
          <cell r="P2112" t="str">
            <v>999</v>
          </cell>
        </row>
        <row r="2113">
          <cell r="A2113">
            <v>9999</v>
          </cell>
          <cell r="B2113" t="str">
            <v>990002101376</v>
          </cell>
          <cell r="C2113" t="str">
            <v>990</v>
          </cell>
          <cell r="D2113" t="str">
            <v>990002</v>
          </cell>
          <cell r="E2113" t="str">
            <v>حسابهاي انتظامي</v>
          </cell>
          <cell r="F2113" t="str">
            <v>اسناد تضميني به نفع شركت</v>
          </cell>
          <cell r="G2113" t="str">
            <v>101376</v>
          </cell>
          <cell r="H2113" t="str">
            <v>خدمات فني کريستال</v>
          </cell>
          <cell r="P2113" t="str">
            <v>999</v>
          </cell>
        </row>
        <row r="2114">
          <cell r="A2114">
            <v>9999</v>
          </cell>
          <cell r="B2114" t="str">
            <v>990002101388</v>
          </cell>
          <cell r="C2114" t="str">
            <v>990</v>
          </cell>
          <cell r="D2114" t="str">
            <v>990002</v>
          </cell>
          <cell r="E2114" t="str">
            <v>حسابهاي انتظامي</v>
          </cell>
          <cell r="F2114" t="str">
            <v>اسناد تضميني به نفع شركت</v>
          </cell>
          <cell r="G2114" t="str">
            <v>101388</v>
          </cell>
          <cell r="H2114" t="str">
            <v>آقاي بدرنژاد</v>
          </cell>
          <cell r="P2114" t="str">
            <v>999</v>
          </cell>
        </row>
        <row r="2115">
          <cell r="A2115">
            <v>9999</v>
          </cell>
          <cell r="B2115" t="str">
            <v>990002101841</v>
          </cell>
          <cell r="C2115" t="str">
            <v>990</v>
          </cell>
          <cell r="D2115" t="str">
            <v>990002</v>
          </cell>
          <cell r="E2115" t="str">
            <v>حسابهاي انتظامي</v>
          </cell>
          <cell r="F2115" t="str">
            <v>اسناد تضميني به نفع شركت</v>
          </cell>
          <cell r="G2115" t="str">
            <v>101841</v>
          </cell>
          <cell r="H2115" t="str">
            <v>شركت تهيه و توزيع قطعات دانا</v>
          </cell>
          <cell r="P2115" t="str">
            <v>999</v>
          </cell>
        </row>
        <row r="2116">
          <cell r="A2116">
            <v>9999</v>
          </cell>
          <cell r="B2116" t="str">
            <v>990002101436</v>
          </cell>
          <cell r="C2116" t="str">
            <v>990</v>
          </cell>
          <cell r="D2116" t="str">
            <v>990002</v>
          </cell>
          <cell r="E2116" t="str">
            <v>حسابهاي انتظامي</v>
          </cell>
          <cell r="F2116" t="str">
            <v>اسناد تضميني به نفع شركت</v>
          </cell>
          <cell r="G2116" t="str">
            <v>101436</v>
          </cell>
          <cell r="H2116" t="str">
            <v>احد فلاحزاده طرزم</v>
          </cell>
          <cell r="P2116" t="str">
            <v>999</v>
          </cell>
        </row>
        <row r="2117">
          <cell r="A2117">
            <v>9999</v>
          </cell>
          <cell r="B2117" t="str">
            <v>990002101262</v>
          </cell>
          <cell r="C2117" t="str">
            <v>990</v>
          </cell>
          <cell r="D2117" t="str">
            <v>990002</v>
          </cell>
          <cell r="E2117" t="str">
            <v>حسابهاي انتظامي</v>
          </cell>
          <cell r="F2117" t="str">
            <v>اسناد تضميني به نفع شركت</v>
          </cell>
          <cell r="G2117" t="str">
            <v>101262</v>
          </cell>
          <cell r="H2117" t="str">
            <v>شركت صنايع لاستيك توس</v>
          </cell>
          <cell r="P2117" t="str">
            <v>999</v>
          </cell>
        </row>
        <row r="2118">
          <cell r="A2118">
            <v>9999</v>
          </cell>
          <cell r="B2118" t="str">
            <v>990002101389</v>
          </cell>
          <cell r="C2118" t="str">
            <v>990</v>
          </cell>
          <cell r="D2118" t="str">
            <v>990002</v>
          </cell>
          <cell r="E2118" t="str">
            <v>حسابهاي انتظامي</v>
          </cell>
          <cell r="F2118" t="str">
            <v>اسناد تضميني به نفع شركت</v>
          </cell>
          <cell r="G2118" t="str">
            <v>101389</v>
          </cell>
          <cell r="H2118" t="str">
            <v>پرويزخاکپور</v>
          </cell>
          <cell r="P2118" t="str">
            <v>999</v>
          </cell>
        </row>
        <row r="2119">
          <cell r="A2119">
            <v>9999</v>
          </cell>
          <cell r="B2119" t="str">
            <v>990002101382</v>
          </cell>
          <cell r="C2119" t="str">
            <v>990</v>
          </cell>
          <cell r="D2119" t="str">
            <v>990002</v>
          </cell>
          <cell r="E2119" t="str">
            <v>حسابهاي انتظامي</v>
          </cell>
          <cell r="F2119" t="str">
            <v>اسناد تضميني به نفع شركت</v>
          </cell>
          <cell r="G2119" t="str">
            <v>101382</v>
          </cell>
          <cell r="H2119" t="str">
            <v>سروش فيلم</v>
          </cell>
          <cell r="P2119" t="str">
            <v>999</v>
          </cell>
        </row>
        <row r="2120">
          <cell r="A2120">
            <v>9999</v>
          </cell>
          <cell r="B2120" t="str">
            <v>990002101435</v>
          </cell>
          <cell r="C2120" t="str">
            <v>990</v>
          </cell>
          <cell r="D2120" t="str">
            <v>990002</v>
          </cell>
          <cell r="E2120" t="str">
            <v>حسابهاي انتظامي</v>
          </cell>
          <cell r="F2120" t="str">
            <v>اسناد تضميني به نفع شركت</v>
          </cell>
          <cell r="G2120" t="str">
            <v>101435</v>
          </cell>
          <cell r="H2120" t="str">
            <v>فرخ فرشچي</v>
          </cell>
          <cell r="P2120" t="str">
            <v>999</v>
          </cell>
        </row>
        <row r="2121">
          <cell r="A2121">
            <v>9999</v>
          </cell>
          <cell r="B2121" t="str">
            <v>990002101434</v>
          </cell>
          <cell r="C2121" t="str">
            <v>990</v>
          </cell>
          <cell r="D2121" t="str">
            <v>990002</v>
          </cell>
          <cell r="E2121" t="str">
            <v>حسابهاي انتظامي</v>
          </cell>
          <cell r="F2121" t="str">
            <v>اسناد تضميني به نفع شركت</v>
          </cell>
          <cell r="G2121" t="str">
            <v>101434</v>
          </cell>
          <cell r="H2121" t="str">
            <v>بابک شجاعي</v>
          </cell>
          <cell r="P2121" t="str">
            <v>999</v>
          </cell>
        </row>
        <row r="2122">
          <cell r="A2122">
            <v>9999</v>
          </cell>
          <cell r="B2122" t="str">
            <v>990002101383</v>
          </cell>
          <cell r="C2122" t="str">
            <v>990</v>
          </cell>
          <cell r="D2122" t="str">
            <v>990002</v>
          </cell>
          <cell r="E2122" t="str">
            <v>حسابهاي انتظامي</v>
          </cell>
          <cell r="F2122" t="str">
            <v>اسناد تضميني به نفع شركت</v>
          </cell>
          <cell r="G2122" t="str">
            <v>101383</v>
          </cell>
          <cell r="H2122" t="str">
            <v>سيروس رحيمي</v>
          </cell>
          <cell r="P2122" t="str">
            <v>999</v>
          </cell>
        </row>
        <row r="2123">
          <cell r="A2123">
            <v>9999</v>
          </cell>
          <cell r="B2123" t="str">
            <v>990003101400</v>
          </cell>
          <cell r="C2123" t="str">
            <v>990</v>
          </cell>
          <cell r="D2123" t="str">
            <v>990003</v>
          </cell>
          <cell r="E2123" t="str">
            <v>حسابهاي انتظامي</v>
          </cell>
          <cell r="F2123" t="str">
            <v>اسناد اسناد تضميني به عهده شركت</v>
          </cell>
          <cell r="G2123" t="str">
            <v>101400</v>
          </cell>
          <cell r="H2123" t="str">
            <v>شرکت ساپکو</v>
          </cell>
          <cell r="P2123" t="str">
            <v>999</v>
          </cell>
        </row>
        <row r="2124">
          <cell r="A2124">
            <v>9999</v>
          </cell>
          <cell r="B2124" t="str">
            <v>990003101001</v>
          </cell>
          <cell r="C2124" t="str">
            <v>990</v>
          </cell>
          <cell r="D2124" t="str">
            <v>990003</v>
          </cell>
          <cell r="E2124" t="str">
            <v>حسابهاي انتظامي</v>
          </cell>
          <cell r="F2124" t="str">
            <v>اسناد اسناد تضميني به عهده شركت</v>
          </cell>
          <cell r="G2124" t="str">
            <v>101001</v>
          </cell>
          <cell r="H2124" t="str">
            <v>شرکت مگا موتورفروش قطعات خودرو</v>
          </cell>
          <cell r="P2124" t="str">
            <v>999</v>
          </cell>
        </row>
        <row r="2125">
          <cell r="A2125">
            <v>9999</v>
          </cell>
          <cell r="B2125" t="str">
            <v>990003101023</v>
          </cell>
          <cell r="C2125" t="str">
            <v>990</v>
          </cell>
          <cell r="D2125" t="str">
            <v>990003</v>
          </cell>
          <cell r="E2125" t="str">
            <v>حسابهاي انتظامي</v>
          </cell>
          <cell r="F2125" t="str">
            <v>اسناد اسناد تضميني به عهده شركت</v>
          </cell>
          <cell r="G2125" t="str">
            <v>101023</v>
          </cell>
          <cell r="H2125" t="str">
            <v>شركت سايپا يدك</v>
          </cell>
          <cell r="P2125" t="str">
            <v>999</v>
          </cell>
        </row>
        <row r="2126">
          <cell r="A2126">
            <v>9999</v>
          </cell>
          <cell r="B2126" t="str">
            <v>990003100110</v>
          </cell>
          <cell r="C2126" t="str">
            <v>990</v>
          </cell>
          <cell r="D2126" t="str">
            <v>990003</v>
          </cell>
          <cell r="E2126" t="str">
            <v>حسابهاي انتظامي</v>
          </cell>
          <cell r="F2126" t="str">
            <v>اسناد اسناد تضميني به عهده شركت</v>
          </cell>
          <cell r="G2126" t="str">
            <v>100110</v>
          </cell>
          <cell r="H2126" t="str">
            <v>بانك ملت پروين جاري 1464405011 (پشتيبان)</v>
          </cell>
          <cell r="P2126" t="str">
            <v>999</v>
          </cell>
        </row>
        <row r="2127">
          <cell r="A2127">
            <v>9999</v>
          </cell>
          <cell r="B2127" t="str">
            <v>990003101012</v>
          </cell>
          <cell r="C2127" t="str">
            <v>990</v>
          </cell>
          <cell r="D2127" t="str">
            <v>990003</v>
          </cell>
          <cell r="E2127" t="str">
            <v>حسابهاي انتظامي</v>
          </cell>
          <cell r="F2127" t="str">
            <v>اسناد اسناد تضميني به عهده شركت</v>
          </cell>
          <cell r="G2127" t="str">
            <v>101012</v>
          </cell>
          <cell r="H2127" t="str">
            <v>مگاموتور قرارداد اکسل جلو نيسان</v>
          </cell>
          <cell r="P2127" t="str">
            <v>999</v>
          </cell>
        </row>
        <row r="2128">
          <cell r="A2128">
            <v>9999</v>
          </cell>
          <cell r="B2128" t="str">
            <v>990003101480</v>
          </cell>
          <cell r="C2128" t="str">
            <v>990</v>
          </cell>
          <cell r="D2128" t="str">
            <v>990003</v>
          </cell>
          <cell r="E2128" t="str">
            <v>حسابهاي انتظامي</v>
          </cell>
          <cell r="F2128" t="str">
            <v>اسناد اسناد تضميني به عهده شركت</v>
          </cell>
          <cell r="G2128" t="str">
            <v>101480</v>
          </cell>
          <cell r="H2128" t="str">
            <v>اداره دارائي تبريز(عملكرد)</v>
          </cell>
          <cell r="P2128" t="str">
            <v>999</v>
          </cell>
        </row>
        <row r="2129">
          <cell r="A2129">
            <v>9999</v>
          </cell>
          <cell r="B2129" t="str">
            <v>990003101030</v>
          </cell>
          <cell r="C2129" t="str">
            <v>990</v>
          </cell>
          <cell r="D2129" t="str">
            <v>990003</v>
          </cell>
          <cell r="E2129" t="str">
            <v>حسابهاي انتظامي</v>
          </cell>
          <cell r="F2129" t="str">
            <v>اسناد اسناد تضميني به عهده شركت</v>
          </cell>
          <cell r="G2129" t="str">
            <v>101030</v>
          </cell>
          <cell r="H2129" t="str">
            <v>شرکت دسکو قرارداد9917 جعبه فرمان</v>
          </cell>
          <cell r="P2129" t="str">
            <v>999</v>
          </cell>
        </row>
        <row r="2130">
          <cell r="A2130">
            <v>9999</v>
          </cell>
          <cell r="B2130" t="str">
            <v>990003101203</v>
          </cell>
          <cell r="C2130" t="str">
            <v>990</v>
          </cell>
          <cell r="D2130" t="str">
            <v>990003</v>
          </cell>
          <cell r="E2130" t="str">
            <v>حسابهاي انتظامي</v>
          </cell>
          <cell r="F2130" t="str">
            <v>اسناد اسناد تضميني به عهده شركت</v>
          </cell>
          <cell r="G2130" t="str">
            <v>101203</v>
          </cell>
          <cell r="H2130" t="str">
            <v>شرکت توليدي محورخودرو</v>
          </cell>
          <cell r="P2130" t="str">
            <v>999</v>
          </cell>
        </row>
        <row r="2131">
          <cell r="A2131">
            <v>9999</v>
          </cell>
          <cell r="B2131" t="str">
            <v>990003101022</v>
          </cell>
          <cell r="C2131" t="str">
            <v>990</v>
          </cell>
          <cell r="D2131" t="str">
            <v>990003</v>
          </cell>
          <cell r="E2131" t="str">
            <v>حسابهاي انتظامي</v>
          </cell>
          <cell r="F2131" t="str">
            <v>اسناد اسناد تضميني به عهده شركت</v>
          </cell>
          <cell r="G2131" t="str">
            <v>101022</v>
          </cell>
          <cell r="H2131" t="str">
            <v>شرکت توليدي بهران محور سايپا</v>
          </cell>
          <cell r="P2131" t="str">
            <v>999</v>
          </cell>
        </row>
        <row r="2132">
          <cell r="A2132">
            <v>9999</v>
          </cell>
          <cell r="B2132" t="str">
            <v>990003100102</v>
          </cell>
          <cell r="C2132" t="str">
            <v>990</v>
          </cell>
          <cell r="D2132" t="str">
            <v>990003</v>
          </cell>
          <cell r="E2132" t="str">
            <v>حسابهاي انتظامي</v>
          </cell>
          <cell r="F2132" t="str">
            <v>اسناد اسناد تضميني به عهده شركت</v>
          </cell>
          <cell r="G2132" t="str">
            <v>100102</v>
          </cell>
          <cell r="H2132" t="str">
            <v>بانک ملت پروين جاري 26009</v>
          </cell>
          <cell r="P2132" t="str">
            <v>999</v>
          </cell>
        </row>
        <row r="2133">
          <cell r="A2133">
            <v>9999</v>
          </cell>
          <cell r="B2133" t="str">
            <v>990003101689</v>
          </cell>
          <cell r="C2133" t="str">
            <v>990</v>
          </cell>
          <cell r="D2133" t="str">
            <v>990003</v>
          </cell>
          <cell r="E2133" t="str">
            <v>حسابهاي انتظامي</v>
          </cell>
          <cell r="F2133" t="str">
            <v>اسناد اسناد تضميني به عهده شركت</v>
          </cell>
          <cell r="G2133" t="str">
            <v>101689</v>
          </cell>
          <cell r="H2133" t="str">
            <v>صنايع جنگ افزاري تهران</v>
          </cell>
          <cell r="P2133" t="str">
            <v>999</v>
          </cell>
        </row>
        <row r="2134">
          <cell r="A2134">
            <v>9999</v>
          </cell>
          <cell r="B2134" t="str">
            <v>990003101798</v>
          </cell>
          <cell r="C2134" t="str">
            <v>990</v>
          </cell>
          <cell r="D2134" t="str">
            <v>990003</v>
          </cell>
          <cell r="E2134" t="str">
            <v>حسابهاي انتظامي</v>
          </cell>
          <cell r="F2134" t="str">
            <v>اسناد اسناد تضميني به عهده شركت</v>
          </cell>
          <cell r="G2134" t="str">
            <v>101798</v>
          </cell>
          <cell r="H2134" t="str">
            <v>شركت بازرگاني و خدمات همگام خودرو</v>
          </cell>
          <cell r="P2134" t="str">
            <v>999</v>
          </cell>
        </row>
        <row r="2135">
          <cell r="A2135">
            <v>9999</v>
          </cell>
          <cell r="B2135" t="str">
            <v>990003101018</v>
          </cell>
          <cell r="C2135" t="str">
            <v>990</v>
          </cell>
          <cell r="D2135" t="str">
            <v>990003</v>
          </cell>
          <cell r="E2135" t="str">
            <v>حسابهاي انتظامي</v>
          </cell>
          <cell r="F2135" t="str">
            <v>اسناد اسناد تضميني به عهده شركت</v>
          </cell>
          <cell r="G2135" t="str">
            <v>101018</v>
          </cell>
          <cell r="H2135" t="str">
            <v>شرکت مهندسي اجزاء ماشين گستر آرين (امگا)</v>
          </cell>
          <cell r="P2135" t="str">
            <v>999</v>
          </cell>
        </row>
        <row r="2136">
          <cell r="A2136">
            <v>9999</v>
          </cell>
          <cell r="B2136" t="str">
            <v>990003101545</v>
          </cell>
          <cell r="C2136" t="str">
            <v>990</v>
          </cell>
          <cell r="D2136" t="str">
            <v>990003</v>
          </cell>
          <cell r="E2136" t="str">
            <v>حسابهاي انتظامي</v>
          </cell>
          <cell r="F2136" t="str">
            <v>اسناد اسناد تضميني به عهده شركت</v>
          </cell>
          <cell r="G2136" t="str">
            <v>101545</v>
          </cell>
          <cell r="H2136" t="str">
            <v>صنايع شهيد باقري</v>
          </cell>
          <cell r="P2136" t="str">
            <v>999</v>
          </cell>
        </row>
        <row r="2137">
          <cell r="A2137">
            <v>9999</v>
          </cell>
          <cell r="B2137" t="str">
            <v>990003101804</v>
          </cell>
          <cell r="C2137" t="str">
            <v>990</v>
          </cell>
          <cell r="D2137" t="str">
            <v>990003</v>
          </cell>
          <cell r="E2137" t="str">
            <v>حسابهاي انتظامي</v>
          </cell>
          <cell r="F2137" t="str">
            <v>اسناد اسناد تضميني به عهده شركت</v>
          </cell>
          <cell r="G2137" t="str">
            <v>101804</v>
          </cell>
          <cell r="H2137" t="str">
            <v>شركت ريخته گري آلومنيوم ايران خودرو</v>
          </cell>
          <cell r="P2137" t="str">
            <v>999</v>
          </cell>
        </row>
        <row r="2138">
          <cell r="A2138">
            <v>9999</v>
          </cell>
          <cell r="B2138" t="str">
            <v>990003101206</v>
          </cell>
          <cell r="C2138" t="str">
            <v>990</v>
          </cell>
          <cell r="D2138" t="str">
            <v>990003</v>
          </cell>
          <cell r="E2138" t="str">
            <v>حسابهاي انتظامي</v>
          </cell>
          <cell r="F2138" t="str">
            <v>اسناد اسناد تضميني به عهده شركت</v>
          </cell>
          <cell r="G2138" t="str">
            <v>101206</v>
          </cell>
          <cell r="H2138" t="str">
            <v>مجتمع صنعتي شهيد همت</v>
          </cell>
          <cell r="P2138" t="str">
            <v>999</v>
          </cell>
        </row>
        <row r="2139">
          <cell r="A2139">
            <v>9999</v>
          </cell>
          <cell r="B2139" t="str">
            <v>990003101398</v>
          </cell>
          <cell r="C2139" t="str">
            <v>990</v>
          </cell>
          <cell r="D2139" t="str">
            <v>990003</v>
          </cell>
          <cell r="E2139" t="str">
            <v>حسابهاي انتظامي</v>
          </cell>
          <cell r="F2139" t="str">
            <v>اسناد اسناد تضميني به عهده شركت</v>
          </cell>
          <cell r="G2139" t="str">
            <v>101398</v>
          </cell>
          <cell r="H2139" t="str">
            <v>ايران ترمه</v>
          </cell>
          <cell r="P2139" t="str">
            <v>999</v>
          </cell>
        </row>
        <row r="2140">
          <cell r="A2140">
            <v>9999</v>
          </cell>
          <cell r="B2140" t="str">
            <v>990003101270</v>
          </cell>
          <cell r="C2140" t="str">
            <v>990</v>
          </cell>
          <cell r="D2140" t="str">
            <v>990003</v>
          </cell>
          <cell r="E2140" t="str">
            <v>حسابهاي انتظامي</v>
          </cell>
          <cell r="F2140" t="str">
            <v>اسناد اسناد تضميني به عهده شركت</v>
          </cell>
          <cell r="G2140" t="str">
            <v>101270</v>
          </cell>
          <cell r="H2140" t="str">
            <v>شرکت صنعت پژوهان کيا</v>
          </cell>
          <cell r="P2140" t="str">
            <v>999</v>
          </cell>
        </row>
        <row r="2141">
          <cell r="A2141">
            <v>9999</v>
          </cell>
          <cell r="B2141" t="str">
            <v>990003101796</v>
          </cell>
          <cell r="C2141" t="str">
            <v>990</v>
          </cell>
          <cell r="D2141" t="str">
            <v>990003</v>
          </cell>
          <cell r="E2141" t="str">
            <v>حسابهاي انتظامي</v>
          </cell>
          <cell r="F2141" t="str">
            <v>اسناد اسناد تضميني به عهده شركت</v>
          </cell>
          <cell r="G2141" t="str">
            <v>101796</v>
          </cell>
          <cell r="H2141" t="str">
            <v>شركت اوژن صنعت پارس</v>
          </cell>
          <cell r="P2141" t="str">
            <v>999</v>
          </cell>
        </row>
        <row r="2142">
          <cell r="A2142">
            <v>9999</v>
          </cell>
          <cell r="B2142" t="str">
            <v>990003101699</v>
          </cell>
          <cell r="C2142" t="str">
            <v>990</v>
          </cell>
          <cell r="D2142" t="str">
            <v>990003</v>
          </cell>
          <cell r="E2142" t="str">
            <v>حسابهاي انتظامي</v>
          </cell>
          <cell r="F2142" t="str">
            <v>اسناد اسناد تضميني به عهده شركت</v>
          </cell>
          <cell r="G2142" t="str">
            <v>101699</v>
          </cell>
          <cell r="H2142" t="str">
            <v>متفرقه</v>
          </cell>
          <cell r="P2142" t="str">
            <v>999</v>
          </cell>
        </row>
        <row r="2143">
          <cell r="A2143">
            <v>9999</v>
          </cell>
          <cell r="B2143" t="str">
            <v>990003101396</v>
          </cell>
          <cell r="C2143" t="str">
            <v>990</v>
          </cell>
          <cell r="D2143" t="str">
            <v>990003</v>
          </cell>
          <cell r="E2143" t="str">
            <v>حسابهاي انتظامي</v>
          </cell>
          <cell r="F2143" t="str">
            <v>اسناد اسناد تضميني به عهده شركت</v>
          </cell>
          <cell r="G2143" t="str">
            <v>101396</v>
          </cell>
          <cell r="H2143" t="str">
            <v>گسترش شيرسازي</v>
          </cell>
          <cell r="P2143" t="str">
            <v>999</v>
          </cell>
        </row>
        <row r="2144">
          <cell r="A2144">
            <v>9999</v>
          </cell>
          <cell r="B2144" t="str">
            <v>990003101236</v>
          </cell>
          <cell r="C2144" t="str">
            <v>990</v>
          </cell>
          <cell r="D2144" t="str">
            <v>990003</v>
          </cell>
          <cell r="E2144" t="str">
            <v>حسابهاي انتظامي</v>
          </cell>
          <cell r="F2144" t="str">
            <v>اسناد اسناد تضميني به عهده شركت</v>
          </cell>
          <cell r="G2144" t="str">
            <v>101236</v>
          </cell>
          <cell r="H2144" t="str">
            <v>شرکت تراکتور سازي ايران</v>
          </cell>
          <cell r="P2144" t="str">
            <v>999</v>
          </cell>
        </row>
        <row r="2145">
          <cell r="A2145">
            <v>9999</v>
          </cell>
          <cell r="B2145" t="str">
            <v>990003101271</v>
          </cell>
          <cell r="C2145" t="str">
            <v>990</v>
          </cell>
          <cell r="D2145" t="str">
            <v>990003</v>
          </cell>
          <cell r="E2145" t="str">
            <v>حسابهاي انتظامي</v>
          </cell>
          <cell r="F2145" t="str">
            <v>اسناد اسناد تضميني به عهده شركت</v>
          </cell>
          <cell r="G2145" t="str">
            <v>101271</v>
          </cell>
          <cell r="H2145" t="str">
            <v>صنايع الکترو صنام</v>
          </cell>
          <cell r="P2145" t="str">
            <v>999</v>
          </cell>
        </row>
        <row r="2146">
          <cell r="A2146">
            <v>9999</v>
          </cell>
          <cell r="B2146" t="str">
            <v>990003101399</v>
          </cell>
          <cell r="C2146" t="str">
            <v>990</v>
          </cell>
          <cell r="D2146" t="str">
            <v>990003</v>
          </cell>
          <cell r="E2146" t="str">
            <v>حسابهاي انتظامي</v>
          </cell>
          <cell r="F2146" t="str">
            <v>اسناد اسناد تضميني به عهده شركت</v>
          </cell>
          <cell r="G2146" t="str">
            <v>101399</v>
          </cell>
          <cell r="H2146" t="str">
            <v>شرکت ايرالکو</v>
          </cell>
          <cell r="P2146" t="str">
            <v>999</v>
          </cell>
        </row>
        <row r="2147">
          <cell r="A2147">
            <v>9999</v>
          </cell>
          <cell r="B2147" t="str">
            <v>990003101445</v>
          </cell>
          <cell r="C2147" t="str">
            <v>990</v>
          </cell>
          <cell r="D2147" t="str">
            <v>990003</v>
          </cell>
          <cell r="E2147" t="str">
            <v>حسابهاي انتظامي</v>
          </cell>
          <cell r="F2147" t="str">
            <v>اسناد اسناد تضميني به عهده شركت</v>
          </cell>
          <cell r="G2147" t="str">
            <v>101445</v>
          </cell>
          <cell r="H2147" t="str">
            <v>گروه مپنا</v>
          </cell>
          <cell r="P2147" t="str">
            <v>999</v>
          </cell>
        </row>
        <row r="2148">
          <cell r="A2148">
            <v>9999</v>
          </cell>
          <cell r="B2148" t="str">
            <v>990003101031</v>
          </cell>
          <cell r="C2148" t="str">
            <v>990</v>
          </cell>
          <cell r="D2148" t="str">
            <v>990003</v>
          </cell>
          <cell r="E2148" t="str">
            <v>حسابهاي انتظامي</v>
          </cell>
          <cell r="F2148" t="str">
            <v>اسناد اسناد تضميني به عهده شركت</v>
          </cell>
          <cell r="G2148" t="str">
            <v>101031</v>
          </cell>
          <cell r="H2148" t="str">
            <v>شرکت دسکو قرارداد9734پمپ ترمز رنو</v>
          </cell>
          <cell r="P2148" t="str">
            <v>999</v>
          </cell>
        </row>
        <row r="2149">
          <cell r="A2149">
            <v>9999</v>
          </cell>
          <cell r="B2149" t="str">
            <v>990003101303</v>
          </cell>
          <cell r="C2149" t="str">
            <v>990</v>
          </cell>
          <cell r="D2149" t="str">
            <v>990003</v>
          </cell>
          <cell r="E2149" t="str">
            <v>حسابهاي انتظامي</v>
          </cell>
          <cell r="F2149" t="str">
            <v>اسناد اسناد تضميني به عهده شركت</v>
          </cell>
          <cell r="G2149" t="str">
            <v>101303</v>
          </cell>
          <cell r="H2149" t="str">
            <v>صنايع مهمات سازي تهران</v>
          </cell>
          <cell r="P2149" t="str">
            <v>999</v>
          </cell>
        </row>
        <row r="2150">
          <cell r="A2150">
            <v>9999</v>
          </cell>
          <cell r="B2150" t="str">
            <v>990003101393</v>
          </cell>
          <cell r="C2150" t="str">
            <v>990</v>
          </cell>
          <cell r="D2150" t="str">
            <v>990003</v>
          </cell>
          <cell r="E2150" t="str">
            <v>حسابهاي انتظامي</v>
          </cell>
          <cell r="F2150" t="str">
            <v>اسناد اسناد تضميني به عهده شركت</v>
          </cell>
          <cell r="G2150" t="str">
            <v>101393</v>
          </cell>
          <cell r="H2150" t="str">
            <v>شرکت نيرومحرکه</v>
          </cell>
          <cell r="P2150" t="str">
            <v>999</v>
          </cell>
        </row>
        <row r="2151">
          <cell r="A2151">
            <v>9999</v>
          </cell>
          <cell r="B2151" t="str">
            <v>990003101355</v>
          </cell>
          <cell r="C2151" t="str">
            <v>990</v>
          </cell>
          <cell r="D2151" t="str">
            <v>990003</v>
          </cell>
          <cell r="E2151" t="str">
            <v>حسابهاي انتظامي</v>
          </cell>
          <cell r="F2151" t="str">
            <v>اسناد اسناد تضميني به عهده شركت</v>
          </cell>
          <cell r="G2151" t="str">
            <v>101355</v>
          </cell>
          <cell r="H2151" t="str">
            <v>مرکز پژوهش متالوژي رازي</v>
          </cell>
          <cell r="P2151" t="str">
            <v>999</v>
          </cell>
        </row>
        <row r="2152">
          <cell r="A2152">
            <v>9999</v>
          </cell>
          <cell r="B2152" t="str">
            <v>990003101397</v>
          </cell>
          <cell r="C2152" t="str">
            <v>990</v>
          </cell>
          <cell r="D2152" t="str">
            <v>990003</v>
          </cell>
          <cell r="E2152" t="str">
            <v>حسابهاي انتظامي</v>
          </cell>
          <cell r="F2152" t="str">
            <v>اسناد اسناد تضميني به عهده شركت</v>
          </cell>
          <cell r="G2152" t="str">
            <v>101397</v>
          </cell>
          <cell r="H2152" t="str">
            <v>صنايع الکترونيک شيراز</v>
          </cell>
          <cell r="P2152" t="str">
            <v>999</v>
          </cell>
        </row>
        <row r="2153">
          <cell r="A2153">
            <v>9999</v>
          </cell>
          <cell r="B2153" t="str">
            <v>990003101395</v>
          </cell>
          <cell r="C2153" t="str">
            <v>990</v>
          </cell>
          <cell r="D2153" t="str">
            <v>990003</v>
          </cell>
          <cell r="E2153" t="str">
            <v>حسابهاي انتظامي</v>
          </cell>
          <cell r="F2153" t="str">
            <v>اسناد اسناد تضميني به عهده شركت</v>
          </cell>
          <cell r="G2153" t="str">
            <v>101395</v>
          </cell>
          <cell r="H2153" t="str">
            <v>سداد ماشين</v>
          </cell>
          <cell r="P2153" t="str">
            <v>999</v>
          </cell>
        </row>
        <row r="2154">
          <cell r="A2154">
            <v>9999</v>
          </cell>
          <cell r="B2154" t="str">
            <v>990099300157</v>
          </cell>
          <cell r="C2154" t="str">
            <v>990</v>
          </cell>
          <cell r="D2154" t="str">
            <v>990099</v>
          </cell>
          <cell r="E2154" t="str">
            <v>حسابهاي انتظامي</v>
          </cell>
          <cell r="F2154" t="str">
            <v>اسناد تضميني دريافتي از كاركنان</v>
          </cell>
          <cell r="G2154" t="str">
            <v>300157</v>
          </cell>
          <cell r="H2154" t="str">
            <v>معصومي خدايار</v>
          </cell>
          <cell r="P2154" t="str">
            <v>999</v>
          </cell>
        </row>
        <row r="2155">
          <cell r="A2155">
            <v>9999</v>
          </cell>
          <cell r="B2155" t="str">
            <v>990099300090</v>
          </cell>
          <cell r="C2155" t="str">
            <v>990</v>
          </cell>
          <cell r="D2155" t="str">
            <v>990099</v>
          </cell>
          <cell r="E2155" t="str">
            <v>حسابهاي انتظامي</v>
          </cell>
          <cell r="F2155" t="str">
            <v>اسناد تضميني دريافتي از كاركنان</v>
          </cell>
          <cell r="G2155" t="str">
            <v>300090</v>
          </cell>
          <cell r="H2155" t="str">
            <v>شايان مهر ابراهيم</v>
          </cell>
          <cell r="P2155" t="str">
            <v>999</v>
          </cell>
        </row>
        <row r="2156">
          <cell r="A2156">
            <v>9999</v>
          </cell>
          <cell r="B2156" t="str">
            <v>990099300289</v>
          </cell>
          <cell r="C2156" t="str">
            <v>990</v>
          </cell>
          <cell r="D2156" t="str">
            <v>990099</v>
          </cell>
          <cell r="E2156" t="str">
            <v>حسابهاي انتظامي</v>
          </cell>
          <cell r="F2156" t="str">
            <v>اسناد تضميني دريافتي از كاركنان</v>
          </cell>
          <cell r="G2156" t="str">
            <v>300289</v>
          </cell>
          <cell r="H2156" t="str">
            <v>اميني طاژاندره احمد</v>
          </cell>
          <cell r="P2156" t="str">
            <v>999</v>
          </cell>
        </row>
        <row r="2157">
          <cell r="A2157">
            <v>9999</v>
          </cell>
          <cell r="B2157" t="str">
            <v>990099300197</v>
          </cell>
          <cell r="C2157" t="str">
            <v>990</v>
          </cell>
          <cell r="D2157" t="str">
            <v>990099</v>
          </cell>
          <cell r="E2157" t="str">
            <v>حسابهاي انتظامي</v>
          </cell>
          <cell r="F2157" t="str">
            <v>اسناد تضميني دريافتي از كاركنان</v>
          </cell>
          <cell r="G2157" t="str">
            <v>300197</v>
          </cell>
          <cell r="H2157" t="str">
            <v>عمراني عبدالناصر</v>
          </cell>
          <cell r="P2157" t="str">
            <v>999</v>
          </cell>
        </row>
        <row r="2158">
          <cell r="A2158">
            <v>9999</v>
          </cell>
          <cell r="B2158" t="str">
            <v>990099300137</v>
          </cell>
          <cell r="C2158" t="str">
            <v>990</v>
          </cell>
          <cell r="D2158" t="str">
            <v>990099</v>
          </cell>
          <cell r="E2158" t="str">
            <v>حسابهاي انتظامي</v>
          </cell>
          <cell r="F2158" t="str">
            <v>اسناد تضميني دريافتي از كاركنان</v>
          </cell>
          <cell r="G2158" t="str">
            <v>300137</v>
          </cell>
          <cell r="H2158" t="str">
            <v>ستاري ميرهاشم</v>
          </cell>
          <cell r="P2158" t="str">
            <v>999</v>
          </cell>
        </row>
        <row r="2159">
          <cell r="A2159">
            <v>9999</v>
          </cell>
          <cell r="B2159" t="str">
            <v>990099300074</v>
          </cell>
          <cell r="C2159" t="str">
            <v>990</v>
          </cell>
          <cell r="D2159" t="str">
            <v>990099</v>
          </cell>
          <cell r="E2159" t="str">
            <v>حسابهاي انتظامي</v>
          </cell>
          <cell r="F2159" t="str">
            <v>اسناد تضميني دريافتي از كاركنان</v>
          </cell>
          <cell r="G2159" t="str">
            <v>300074</v>
          </cell>
          <cell r="H2159" t="str">
            <v>ميرزا عليزاده پهر آباد فريبا</v>
          </cell>
          <cell r="P2159" t="str">
            <v>999</v>
          </cell>
        </row>
        <row r="2160">
          <cell r="A2160">
            <v>9999</v>
          </cell>
          <cell r="B2160" t="str">
            <v>990099300210</v>
          </cell>
          <cell r="C2160" t="str">
            <v>990</v>
          </cell>
          <cell r="D2160" t="str">
            <v>990099</v>
          </cell>
          <cell r="E2160" t="str">
            <v>حسابهاي انتظامي</v>
          </cell>
          <cell r="F2160" t="str">
            <v>اسناد تضميني دريافتي از كاركنان</v>
          </cell>
          <cell r="G2160" t="str">
            <v>300210</v>
          </cell>
          <cell r="H2160" t="str">
            <v>احمدي نژاد مجيد</v>
          </cell>
          <cell r="P2160" t="str">
            <v>999</v>
          </cell>
        </row>
        <row r="2161">
          <cell r="A2161">
            <v>9999</v>
          </cell>
          <cell r="B2161" t="str">
            <v>990099300114</v>
          </cell>
          <cell r="C2161" t="str">
            <v>990</v>
          </cell>
          <cell r="D2161" t="str">
            <v>990099</v>
          </cell>
          <cell r="E2161" t="str">
            <v>حسابهاي انتظامي</v>
          </cell>
          <cell r="F2161" t="str">
            <v>اسناد تضميني دريافتي از كاركنان</v>
          </cell>
          <cell r="G2161" t="str">
            <v>300114</v>
          </cell>
          <cell r="H2161" t="str">
            <v>عزيزي جهانگير</v>
          </cell>
          <cell r="P2161" t="str">
            <v>999</v>
          </cell>
        </row>
        <row r="2162">
          <cell r="A2162">
            <v>9999</v>
          </cell>
          <cell r="B2162" t="str">
            <v>990099300057</v>
          </cell>
          <cell r="C2162" t="str">
            <v>990</v>
          </cell>
          <cell r="D2162" t="str">
            <v>990099</v>
          </cell>
          <cell r="E2162" t="str">
            <v>حسابهاي انتظامي</v>
          </cell>
          <cell r="F2162" t="str">
            <v>اسناد تضميني دريافتي از كاركنان</v>
          </cell>
          <cell r="G2162" t="str">
            <v>300057</v>
          </cell>
          <cell r="H2162" t="str">
            <v>سلطاني حميد</v>
          </cell>
          <cell r="P2162" t="str">
            <v>999</v>
          </cell>
        </row>
        <row r="2163">
          <cell r="A2163">
            <v>9999</v>
          </cell>
          <cell r="B2163" t="str">
            <v>990099300110</v>
          </cell>
          <cell r="C2163" t="str">
            <v>990</v>
          </cell>
          <cell r="D2163" t="str">
            <v>990099</v>
          </cell>
          <cell r="E2163" t="str">
            <v>حسابهاي انتظامي</v>
          </cell>
          <cell r="F2163" t="str">
            <v>اسناد تضميني دريافتي از كاركنان</v>
          </cell>
          <cell r="G2163" t="str">
            <v>300110</v>
          </cell>
          <cell r="H2163" t="str">
            <v>فروغي زهرا</v>
          </cell>
          <cell r="P2163" t="str">
            <v>999</v>
          </cell>
        </row>
        <row r="2164">
          <cell r="A2164">
            <v>9999</v>
          </cell>
          <cell r="B2164" t="str">
            <v>990099300084</v>
          </cell>
          <cell r="C2164" t="str">
            <v>990</v>
          </cell>
          <cell r="D2164" t="str">
            <v>990099</v>
          </cell>
          <cell r="E2164" t="str">
            <v>حسابهاي انتظامي</v>
          </cell>
          <cell r="F2164" t="str">
            <v>اسناد تضميني دريافتي از كاركنان</v>
          </cell>
          <cell r="G2164" t="str">
            <v>300084</v>
          </cell>
          <cell r="H2164" t="str">
            <v>نوري حسين</v>
          </cell>
          <cell r="P2164" t="str">
            <v>999</v>
          </cell>
        </row>
        <row r="2165">
          <cell r="A2165">
            <v>9999</v>
          </cell>
          <cell r="B2165" t="str">
            <v>990099300228</v>
          </cell>
          <cell r="C2165" t="str">
            <v>990</v>
          </cell>
          <cell r="D2165" t="str">
            <v>990099</v>
          </cell>
          <cell r="E2165" t="str">
            <v>حسابهاي انتظامي</v>
          </cell>
          <cell r="F2165" t="str">
            <v>اسناد تضميني دريافتي از كاركنان</v>
          </cell>
          <cell r="G2165" t="str">
            <v>300228</v>
          </cell>
          <cell r="H2165" t="str">
            <v>غلامرضا بهراميان</v>
          </cell>
          <cell r="P2165" t="str">
            <v>999</v>
          </cell>
        </row>
        <row r="2166">
          <cell r="A2166">
            <v>9999</v>
          </cell>
          <cell r="B2166" t="str">
            <v>990099300103</v>
          </cell>
          <cell r="C2166" t="str">
            <v>990</v>
          </cell>
          <cell r="D2166" t="str">
            <v>990099</v>
          </cell>
          <cell r="E2166" t="str">
            <v>حسابهاي انتظامي</v>
          </cell>
          <cell r="F2166" t="str">
            <v>اسناد تضميني دريافتي از كاركنان</v>
          </cell>
          <cell r="G2166" t="str">
            <v>300103</v>
          </cell>
          <cell r="H2166" t="str">
            <v>چابك شاهرخ</v>
          </cell>
          <cell r="P2166" t="str">
            <v>999</v>
          </cell>
        </row>
        <row r="2167">
          <cell r="A2167">
            <v>9999</v>
          </cell>
          <cell r="B2167" t="str">
            <v>990099300253</v>
          </cell>
          <cell r="C2167" t="str">
            <v>990</v>
          </cell>
          <cell r="D2167" t="str">
            <v>990099</v>
          </cell>
          <cell r="E2167" t="str">
            <v>حسابهاي انتظامي</v>
          </cell>
          <cell r="F2167" t="str">
            <v>اسناد تضميني دريافتي از كاركنان</v>
          </cell>
          <cell r="G2167" t="str">
            <v>300253</v>
          </cell>
          <cell r="H2167" t="str">
            <v>جعفريان حسن</v>
          </cell>
          <cell r="P2167" t="str">
            <v>999</v>
          </cell>
        </row>
        <row r="2168">
          <cell r="A2168">
            <v>9999</v>
          </cell>
          <cell r="B2168" t="str">
            <v>990099300261</v>
          </cell>
          <cell r="C2168" t="str">
            <v>990</v>
          </cell>
          <cell r="D2168" t="str">
            <v>990099</v>
          </cell>
          <cell r="E2168" t="str">
            <v>حسابهاي انتظامي</v>
          </cell>
          <cell r="F2168" t="str">
            <v>اسناد تضميني دريافتي از كاركنان</v>
          </cell>
          <cell r="G2168" t="str">
            <v>300261</v>
          </cell>
          <cell r="H2168" t="str">
            <v>دليري اقدم وحيد</v>
          </cell>
          <cell r="P2168" t="str">
            <v>999</v>
          </cell>
        </row>
        <row r="2169">
          <cell r="A2169">
            <v>9999</v>
          </cell>
          <cell r="B2169" t="str">
            <v>990099300130</v>
          </cell>
          <cell r="C2169" t="str">
            <v>990</v>
          </cell>
          <cell r="D2169" t="str">
            <v>990099</v>
          </cell>
          <cell r="E2169" t="str">
            <v>حسابهاي انتظامي</v>
          </cell>
          <cell r="F2169" t="str">
            <v>اسناد تضميني دريافتي از كاركنان</v>
          </cell>
          <cell r="G2169" t="str">
            <v>300130</v>
          </cell>
          <cell r="H2169" t="str">
            <v>نوري علي</v>
          </cell>
          <cell r="P2169" t="str">
            <v>999</v>
          </cell>
        </row>
        <row r="2170">
          <cell r="A2170">
            <v>9999</v>
          </cell>
          <cell r="B2170" t="str">
            <v>990099300131</v>
          </cell>
          <cell r="C2170" t="str">
            <v>990</v>
          </cell>
          <cell r="D2170" t="str">
            <v>990099</v>
          </cell>
          <cell r="E2170" t="str">
            <v>حسابهاي انتظامي</v>
          </cell>
          <cell r="F2170" t="str">
            <v>اسناد تضميني دريافتي از كاركنان</v>
          </cell>
          <cell r="G2170" t="str">
            <v>300131</v>
          </cell>
          <cell r="H2170" t="str">
            <v>شكوهي علي</v>
          </cell>
          <cell r="P2170" t="str">
            <v>999</v>
          </cell>
        </row>
        <row r="2171">
          <cell r="A2171">
            <v>9999</v>
          </cell>
          <cell r="B2171" t="str">
            <v>990099300259</v>
          </cell>
          <cell r="C2171" t="str">
            <v>990</v>
          </cell>
          <cell r="D2171" t="str">
            <v>990099</v>
          </cell>
          <cell r="E2171" t="str">
            <v>حسابهاي انتظامي</v>
          </cell>
          <cell r="F2171" t="str">
            <v>اسناد تضميني دريافتي از كاركنان</v>
          </cell>
          <cell r="G2171" t="str">
            <v>300259</v>
          </cell>
          <cell r="H2171" t="str">
            <v>ميلي علي</v>
          </cell>
          <cell r="P2171" t="str">
            <v>999</v>
          </cell>
        </row>
        <row r="2172">
          <cell r="A2172">
            <v>9999</v>
          </cell>
          <cell r="B2172" t="str">
            <v>990099300123</v>
          </cell>
          <cell r="C2172" t="str">
            <v>990</v>
          </cell>
          <cell r="D2172" t="str">
            <v>990099</v>
          </cell>
          <cell r="E2172" t="str">
            <v>حسابهاي انتظامي</v>
          </cell>
          <cell r="F2172" t="str">
            <v>اسناد تضميني دريافتي از كاركنان</v>
          </cell>
          <cell r="G2172" t="str">
            <v>300123</v>
          </cell>
          <cell r="H2172" t="str">
            <v>فخيمي نجفي ناصر</v>
          </cell>
          <cell r="P2172" t="str">
            <v>999</v>
          </cell>
        </row>
        <row r="2173">
          <cell r="A2173">
            <v>9999</v>
          </cell>
          <cell r="B2173" t="str">
            <v>990099300203</v>
          </cell>
          <cell r="C2173" t="str">
            <v>990</v>
          </cell>
          <cell r="D2173" t="str">
            <v>990099</v>
          </cell>
          <cell r="E2173" t="str">
            <v>حسابهاي انتظامي</v>
          </cell>
          <cell r="F2173" t="str">
            <v>اسناد تضميني دريافتي از كاركنان</v>
          </cell>
          <cell r="G2173" t="str">
            <v>300203</v>
          </cell>
          <cell r="H2173" t="str">
            <v>ابوالفضل باباپور ورزقان</v>
          </cell>
          <cell r="P2173" t="str">
            <v>999</v>
          </cell>
        </row>
        <row r="2174">
          <cell r="A2174">
            <v>9999</v>
          </cell>
          <cell r="B2174" t="str">
            <v>990099300129</v>
          </cell>
          <cell r="C2174" t="str">
            <v>990</v>
          </cell>
          <cell r="D2174" t="str">
            <v>990099</v>
          </cell>
          <cell r="E2174" t="str">
            <v>حسابهاي انتظامي</v>
          </cell>
          <cell r="F2174" t="str">
            <v>اسناد تضميني دريافتي از كاركنان</v>
          </cell>
          <cell r="G2174" t="str">
            <v>300129</v>
          </cell>
          <cell r="H2174" t="str">
            <v>بهاري ناصر</v>
          </cell>
          <cell r="P2174" t="str">
            <v>999</v>
          </cell>
        </row>
        <row r="2175">
          <cell r="A2175">
            <v>9999</v>
          </cell>
          <cell r="B2175" t="str">
            <v>990099300142</v>
          </cell>
          <cell r="C2175" t="str">
            <v>990</v>
          </cell>
          <cell r="D2175" t="str">
            <v>990099</v>
          </cell>
          <cell r="E2175" t="str">
            <v>حسابهاي انتظامي</v>
          </cell>
          <cell r="F2175" t="str">
            <v>اسناد تضميني دريافتي از كاركنان</v>
          </cell>
          <cell r="G2175" t="str">
            <v>300142</v>
          </cell>
          <cell r="H2175" t="str">
            <v>فروتني قهرماني احمد</v>
          </cell>
          <cell r="P2175" t="str">
            <v>999</v>
          </cell>
        </row>
        <row r="2176">
          <cell r="A2176">
            <v>9999</v>
          </cell>
          <cell r="B2176" t="str">
            <v>990099300021</v>
          </cell>
          <cell r="C2176" t="str">
            <v>990</v>
          </cell>
          <cell r="D2176" t="str">
            <v>990099</v>
          </cell>
          <cell r="E2176" t="str">
            <v>حسابهاي انتظامي</v>
          </cell>
          <cell r="F2176" t="str">
            <v>اسناد تضميني دريافتي از كاركنان</v>
          </cell>
          <cell r="G2176" t="str">
            <v>300021</v>
          </cell>
          <cell r="H2176" t="str">
            <v>حسين کفشنوچي خياباني</v>
          </cell>
          <cell r="P2176" t="str">
            <v>999</v>
          </cell>
        </row>
        <row r="2177">
          <cell r="A2177">
            <v>9999</v>
          </cell>
          <cell r="B2177" t="str">
            <v>990099300993</v>
          </cell>
          <cell r="C2177" t="str">
            <v>990</v>
          </cell>
          <cell r="D2177" t="str">
            <v>990099</v>
          </cell>
          <cell r="E2177" t="str">
            <v>حسابهاي انتظامي</v>
          </cell>
          <cell r="F2177" t="str">
            <v>اسناد تضميني دريافتي از كاركنان</v>
          </cell>
          <cell r="G2177" t="str">
            <v>300993</v>
          </cell>
          <cell r="H2177" t="str">
            <v>محمود آسيابلر</v>
          </cell>
          <cell r="P2177" t="str">
            <v>999</v>
          </cell>
        </row>
        <row r="2178">
          <cell r="A2178">
            <v>9999</v>
          </cell>
          <cell r="B2178" t="str">
            <v>990099300125</v>
          </cell>
          <cell r="C2178" t="str">
            <v>990</v>
          </cell>
          <cell r="D2178" t="str">
            <v>990099</v>
          </cell>
          <cell r="E2178" t="str">
            <v>حسابهاي انتظامي</v>
          </cell>
          <cell r="F2178" t="str">
            <v>اسناد تضميني دريافتي از كاركنان</v>
          </cell>
          <cell r="G2178" t="str">
            <v>300125</v>
          </cell>
          <cell r="H2178" t="str">
            <v>سلطاني حسين</v>
          </cell>
          <cell r="P2178" t="str">
            <v>999</v>
          </cell>
        </row>
        <row r="2179">
          <cell r="A2179">
            <v>9999</v>
          </cell>
          <cell r="B2179" t="str">
            <v>990099300263</v>
          </cell>
          <cell r="C2179" t="str">
            <v>990</v>
          </cell>
          <cell r="D2179" t="str">
            <v>990099</v>
          </cell>
          <cell r="E2179" t="str">
            <v>حسابهاي انتظامي</v>
          </cell>
          <cell r="F2179" t="str">
            <v>اسناد تضميني دريافتي از كاركنان</v>
          </cell>
          <cell r="G2179" t="str">
            <v>300263</v>
          </cell>
          <cell r="H2179" t="str">
            <v>خدائي محمودي رضا</v>
          </cell>
          <cell r="P2179" t="str">
            <v>999</v>
          </cell>
        </row>
        <row r="2180">
          <cell r="A2180">
            <v>9999</v>
          </cell>
          <cell r="B2180" t="str">
            <v>990099300265</v>
          </cell>
          <cell r="C2180" t="str">
            <v>990</v>
          </cell>
          <cell r="D2180" t="str">
            <v>990099</v>
          </cell>
          <cell r="E2180" t="str">
            <v>حسابهاي انتظامي</v>
          </cell>
          <cell r="F2180" t="str">
            <v>اسناد تضميني دريافتي از كاركنان</v>
          </cell>
          <cell r="G2180" t="str">
            <v>300265</v>
          </cell>
          <cell r="H2180" t="str">
            <v>اورنگي حسن نژاد عادل</v>
          </cell>
          <cell r="P2180" t="str">
            <v>999</v>
          </cell>
        </row>
        <row r="2181">
          <cell r="A2181">
            <v>9999</v>
          </cell>
          <cell r="B2181" t="str">
            <v>990099300077</v>
          </cell>
          <cell r="C2181" t="str">
            <v>990</v>
          </cell>
          <cell r="D2181" t="str">
            <v>990099</v>
          </cell>
          <cell r="E2181" t="str">
            <v>حسابهاي انتظامي</v>
          </cell>
          <cell r="F2181" t="str">
            <v>اسناد تضميني دريافتي از كاركنان</v>
          </cell>
          <cell r="G2181" t="str">
            <v>300077</v>
          </cell>
          <cell r="H2181" t="str">
            <v>واحديان وحيد</v>
          </cell>
          <cell r="P2181" t="str">
            <v>999</v>
          </cell>
        </row>
        <row r="2182">
          <cell r="A2182">
            <v>9999</v>
          </cell>
          <cell r="B2182" t="str">
            <v>990099300067</v>
          </cell>
          <cell r="C2182" t="str">
            <v>990</v>
          </cell>
          <cell r="D2182" t="str">
            <v>990099</v>
          </cell>
          <cell r="E2182" t="str">
            <v>حسابهاي انتظامي</v>
          </cell>
          <cell r="F2182" t="str">
            <v>اسناد تضميني دريافتي از كاركنان</v>
          </cell>
          <cell r="G2182" t="str">
            <v>300067</v>
          </cell>
          <cell r="H2182" t="str">
            <v>صباغي جديد حسن</v>
          </cell>
          <cell r="P2182" t="str">
            <v>999</v>
          </cell>
        </row>
        <row r="2183">
          <cell r="A2183">
            <v>9999</v>
          </cell>
          <cell r="B2183" t="str">
            <v>990099300160</v>
          </cell>
          <cell r="C2183" t="str">
            <v>990</v>
          </cell>
          <cell r="D2183" t="str">
            <v>990099</v>
          </cell>
          <cell r="E2183" t="str">
            <v>حسابهاي انتظامي</v>
          </cell>
          <cell r="F2183" t="str">
            <v>اسناد تضميني دريافتي از كاركنان</v>
          </cell>
          <cell r="G2183" t="str">
            <v>300160</v>
          </cell>
          <cell r="H2183" t="str">
            <v>عالم وحيد</v>
          </cell>
          <cell r="P2183" t="str">
            <v>999</v>
          </cell>
        </row>
        <row r="2184">
          <cell r="A2184">
            <v>9999</v>
          </cell>
          <cell r="B2184" t="str">
            <v>990099300047</v>
          </cell>
          <cell r="C2184" t="str">
            <v>990</v>
          </cell>
          <cell r="D2184" t="str">
            <v>990099</v>
          </cell>
          <cell r="E2184" t="str">
            <v>حسابهاي انتظامي</v>
          </cell>
          <cell r="F2184" t="str">
            <v>اسناد تضميني دريافتي از كاركنان</v>
          </cell>
          <cell r="G2184" t="str">
            <v>300047</v>
          </cell>
          <cell r="H2184" t="str">
            <v>محمد حسين فعال اسکوئي</v>
          </cell>
          <cell r="P2184" t="str">
            <v>999</v>
          </cell>
        </row>
        <row r="2185">
          <cell r="A2185">
            <v>9999</v>
          </cell>
          <cell r="B2185" t="str">
            <v>990099300994</v>
          </cell>
          <cell r="C2185" t="str">
            <v>990</v>
          </cell>
          <cell r="D2185" t="str">
            <v>990099</v>
          </cell>
          <cell r="E2185" t="str">
            <v>حسابهاي انتظامي</v>
          </cell>
          <cell r="F2185" t="str">
            <v>اسناد تضميني دريافتي از كاركنان</v>
          </cell>
          <cell r="G2185" t="str">
            <v>300994</v>
          </cell>
          <cell r="H2185" t="str">
            <v>كريم عليزاد پورسعيدي</v>
          </cell>
          <cell r="P2185" t="str">
            <v>999</v>
          </cell>
        </row>
        <row r="2186">
          <cell r="A2186">
            <v>9999</v>
          </cell>
          <cell r="B2186" t="str">
            <v>990099300145</v>
          </cell>
          <cell r="C2186" t="str">
            <v>990</v>
          </cell>
          <cell r="D2186" t="str">
            <v>990099</v>
          </cell>
          <cell r="E2186" t="str">
            <v>حسابهاي انتظامي</v>
          </cell>
          <cell r="F2186" t="str">
            <v>اسناد تضميني دريافتي از كاركنان</v>
          </cell>
          <cell r="G2186" t="str">
            <v>300145</v>
          </cell>
          <cell r="H2186" t="str">
            <v>طريقت نيا يعقوب</v>
          </cell>
          <cell r="P2186" t="str">
            <v>999</v>
          </cell>
        </row>
        <row r="2187">
          <cell r="A2187">
            <v>9999</v>
          </cell>
          <cell r="B2187" t="str">
            <v>990099300226</v>
          </cell>
          <cell r="C2187" t="str">
            <v>990</v>
          </cell>
          <cell r="D2187" t="str">
            <v>990099</v>
          </cell>
          <cell r="E2187" t="str">
            <v>حسابهاي انتظامي</v>
          </cell>
          <cell r="F2187" t="str">
            <v>اسناد تضميني دريافتي از كاركنان</v>
          </cell>
          <cell r="G2187" t="str">
            <v>300226</v>
          </cell>
          <cell r="H2187" t="str">
            <v>طاهباز هادي</v>
          </cell>
          <cell r="P2187" t="str">
            <v>999</v>
          </cell>
        </row>
        <row r="2188">
          <cell r="A2188">
            <v>9999</v>
          </cell>
          <cell r="B2188" t="str">
            <v>990099300006</v>
          </cell>
          <cell r="C2188" t="str">
            <v>990</v>
          </cell>
          <cell r="D2188" t="str">
            <v>990099</v>
          </cell>
          <cell r="E2188" t="str">
            <v>حسابهاي انتظامي</v>
          </cell>
          <cell r="F2188" t="str">
            <v>اسناد تضميني دريافتي از كاركنان</v>
          </cell>
          <cell r="G2188" t="str">
            <v>300006</v>
          </cell>
          <cell r="H2188" t="str">
            <v>حميد طباطبائي رئيسي</v>
          </cell>
          <cell r="P2188" t="str">
            <v>999</v>
          </cell>
        </row>
        <row r="2189">
          <cell r="A2189">
            <v>9999</v>
          </cell>
          <cell r="B2189" t="str">
            <v>990099300078</v>
          </cell>
          <cell r="C2189" t="str">
            <v>990</v>
          </cell>
          <cell r="D2189" t="str">
            <v>990099</v>
          </cell>
          <cell r="E2189" t="str">
            <v>حسابهاي انتظامي</v>
          </cell>
          <cell r="F2189" t="str">
            <v>اسناد تضميني دريافتي از كاركنان</v>
          </cell>
          <cell r="G2189" t="str">
            <v>300078</v>
          </cell>
          <cell r="H2189" t="str">
            <v>رويا نوراني زنوز</v>
          </cell>
          <cell r="P2189" t="str">
            <v>999</v>
          </cell>
        </row>
        <row r="2190">
          <cell r="A2190">
            <v>9999</v>
          </cell>
          <cell r="B2190" t="str">
            <v>990099300113</v>
          </cell>
          <cell r="C2190" t="str">
            <v>990</v>
          </cell>
          <cell r="D2190" t="str">
            <v>990099</v>
          </cell>
          <cell r="E2190" t="str">
            <v>حسابهاي انتظامي</v>
          </cell>
          <cell r="F2190" t="str">
            <v>اسناد تضميني دريافتي از كاركنان</v>
          </cell>
          <cell r="G2190" t="str">
            <v>300113</v>
          </cell>
          <cell r="H2190" t="str">
            <v>باغباني خضرلو منوچهر</v>
          </cell>
          <cell r="P2190" t="str">
            <v>999</v>
          </cell>
        </row>
        <row r="2191">
          <cell r="A2191">
            <v>9999</v>
          </cell>
          <cell r="B2191" t="str">
            <v>990099300234</v>
          </cell>
          <cell r="C2191" t="str">
            <v>990</v>
          </cell>
          <cell r="D2191" t="str">
            <v>990099</v>
          </cell>
          <cell r="E2191" t="str">
            <v>حسابهاي انتظامي</v>
          </cell>
          <cell r="F2191" t="str">
            <v>اسناد تضميني دريافتي از كاركنان</v>
          </cell>
          <cell r="G2191" t="str">
            <v>300234</v>
          </cell>
          <cell r="H2191" t="str">
            <v>عبداله ميرشكارلو عليرضا</v>
          </cell>
          <cell r="P2191" t="str">
            <v>999</v>
          </cell>
        </row>
        <row r="2192">
          <cell r="A2192">
            <v>9999</v>
          </cell>
          <cell r="B2192" t="str">
            <v>990099300107</v>
          </cell>
          <cell r="C2192" t="str">
            <v>990</v>
          </cell>
          <cell r="D2192" t="str">
            <v>990099</v>
          </cell>
          <cell r="E2192" t="str">
            <v>حسابهاي انتظامي</v>
          </cell>
          <cell r="F2192" t="str">
            <v>اسناد تضميني دريافتي از كاركنان</v>
          </cell>
          <cell r="G2192" t="str">
            <v>300107</v>
          </cell>
          <cell r="H2192" t="str">
            <v>روحي مهر سياوش</v>
          </cell>
          <cell r="P2192" t="str">
            <v>999</v>
          </cell>
        </row>
        <row r="2193">
          <cell r="A2193">
            <v>9999</v>
          </cell>
          <cell r="B2193" t="str">
            <v>990099300055</v>
          </cell>
          <cell r="C2193" t="str">
            <v>990</v>
          </cell>
          <cell r="D2193" t="str">
            <v>990099</v>
          </cell>
          <cell r="E2193" t="str">
            <v>حسابهاي انتظامي</v>
          </cell>
          <cell r="F2193" t="str">
            <v>اسناد تضميني دريافتي از كاركنان</v>
          </cell>
          <cell r="G2193" t="str">
            <v>300055</v>
          </cell>
          <cell r="H2193" t="str">
            <v>نبوي علمداري شاپور</v>
          </cell>
          <cell r="P2193" t="str">
            <v>999</v>
          </cell>
        </row>
        <row r="2194">
          <cell r="A2194">
            <v>9999</v>
          </cell>
          <cell r="B2194" t="str">
            <v>990099300134</v>
          </cell>
          <cell r="C2194" t="str">
            <v>990</v>
          </cell>
          <cell r="D2194" t="str">
            <v>990099</v>
          </cell>
          <cell r="E2194" t="str">
            <v>حسابهاي انتظامي</v>
          </cell>
          <cell r="F2194" t="str">
            <v>اسناد تضميني دريافتي از كاركنان</v>
          </cell>
          <cell r="G2194" t="str">
            <v>300134</v>
          </cell>
          <cell r="H2194" t="str">
            <v>نكوئي فائق</v>
          </cell>
          <cell r="P2194" t="str">
            <v>999</v>
          </cell>
        </row>
        <row r="2195">
          <cell r="A2195">
            <v>9999</v>
          </cell>
          <cell r="B2195" t="str">
            <v>990099300149</v>
          </cell>
          <cell r="C2195" t="str">
            <v>990</v>
          </cell>
          <cell r="D2195" t="str">
            <v>990099</v>
          </cell>
          <cell r="E2195" t="str">
            <v>حسابهاي انتظامي</v>
          </cell>
          <cell r="F2195" t="str">
            <v>اسناد تضميني دريافتي از كاركنان</v>
          </cell>
          <cell r="G2195" t="str">
            <v>300149</v>
          </cell>
          <cell r="H2195" t="str">
            <v>مردان پور دامن آباد خسرو</v>
          </cell>
          <cell r="P2195" t="str">
            <v>999</v>
          </cell>
        </row>
        <row r="2196">
          <cell r="A2196">
            <v>9999</v>
          </cell>
          <cell r="B2196" t="str">
            <v>990099300209</v>
          </cell>
          <cell r="C2196" t="str">
            <v>990</v>
          </cell>
          <cell r="D2196" t="str">
            <v>990099</v>
          </cell>
          <cell r="E2196" t="str">
            <v>حسابهاي انتظامي</v>
          </cell>
          <cell r="F2196" t="str">
            <v>اسناد تضميني دريافتي از كاركنان</v>
          </cell>
          <cell r="G2196" t="str">
            <v>300209</v>
          </cell>
          <cell r="H2196" t="str">
            <v>علي اکبر موثقي</v>
          </cell>
          <cell r="P2196" t="str">
            <v>999</v>
          </cell>
        </row>
        <row r="2197">
          <cell r="A2197">
            <v>9999</v>
          </cell>
          <cell r="B2197" t="str">
            <v>990099300991</v>
          </cell>
          <cell r="C2197" t="str">
            <v>990</v>
          </cell>
          <cell r="D2197" t="str">
            <v>990099</v>
          </cell>
          <cell r="E2197" t="str">
            <v>حسابهاي انتظامي</v>
          </cell>
          <cell r="F2197" t="str">
            <v>اسناد تضميني دريافتي از كاركنان</v>
          </cell>
          <cell r="G2197" t="str">
            <v>300991</v>
          </cell>
          <cell r="H2197" t="str">
            <v>سعيد زارعي چايکندي</v>
          </cell>
          <cell r="P2197" t="str">
            <v>999</v>
          </cell>
        </row>
        <row r="2198">
          <cell r="A2198">
            <v>9999</v>
          </cell>
          <cell r="B2198" t="str">
            <v>990099300081</v>
          </cell>
          <cell r="C2198" t="str">
            <v>990</v>
          </cell>
          <cell r="D2198" t="str">
            <v>990099</v>
          </cell>
          <cell r="E2198" t="str">
            <v>حسابهاي انتظامي</v>
          </cell>
          <cell r="F2198" t="str">
            <v>اسناد تضميني دريافتي از كاركنان</v>
          </cell>
          <cell r="G2198" t="str">
            <v>300081</v>
          </cell>
          <cell r="H2198" t="str">
            <v>بهاري قراجه مرادعلي</v>
          </cell>
          <cell r="P2198" t="str">
            <v>999</v>
          </cell>
        </row>
        <row r="2199">
          <cell r="A2199">
            <v>9999</v>
          </cell>
          <cell r="B2199" t="str">
            <v>990099300094</v>
          </cell>
          <cell r="C2199" t="str">
            <v>990</v>
          </cell>
          <cell r="D2199" t="str">
            <v>990099</v>
          </cell>
          <cell r="E2199" t="str">
            <v>حسابهاي انتظامي</v>
          </cell>
          <cell r="F2199" t="str">
            <v>اسناد تضميني دريافتي از كاركنان</v>
          </cell>
          <cell r="G2199" t="str">
            <v>300094</v>
          </cell>
          <cell r="H2199" t="str">
            <v>محمود شريعتي مهرداد</v>
          </cell>
          <cell r="P2199" t="str">
            <v>999</v>
          </cell>
        </row>
        <row r="2200">
          <cell r="A2200">
            <v>9999</v>
          </cell>
          <cell r="B2200" t="str">
            <v>990099300060</v>
          </cell>
          <cell r="C2200" t="str">
            <v>990</v>
          </cell>
          <cell r="D2200" t="str">
            <v>990099</v>
          </cell>
          <cell r="E2200" t="str">
            <v>حسابهاي انتظامي</v>
          </cell>
          <cell r="F2200" t="str">
            <v>اسناد تضميني دريافتي از كاركنان</v>
          </cell>
          <cell r="G2200" t="str">
            <v>300060</v>
          </cell>
          <cell r="H2200" t="str">
            <v>بخشي حكمعلي</v>
          </cell>
          <cell r="P2200" t="str">
            <v>999</v>
          </cell>
        </row>
        <row r="2201">
          <cell r="A2201">
            <v>9999</v>
          </cell>
          <cell r="B2201" t="str">
            <v>990099300189</v>
          </cell>
          <cell r="C2201" t="str">
            <v>990</v>
          </cell>
          <cell r="D2201" t="str">
            <v>990099</v>
          </cell>
          <cell r="E2201" t="str">
            <v>حسابهاي انتظامي</v>
          </cell>
          <cell r="F2201" t="str">
            <v>اسناد تضميني دريافتي از كاركنان</v>
          </cell>
          <cell r="G2201" t="str">
            <v>300189</v>
          </cell>
          <cell r="H2201" t="str">
            <v>داناي يوسف</v>
          </cell>
          <cell r="P2201" t="str">
            <v>999</v>
          </cell>
        </row>
        <row r="2202">
          <cell r="A2202">
            <v>9999</v>
          </cell>
          <cell r="B2202" t="str">
            <v>990099300200</v>
          </cell>
          <cell r="C2202" t="str">
            <v>990</v>
          </cell>
          <cell r="D2202" t="str">
            <v>990099</v>
          </cell>
          <cell r="E2202" t="str">
            <v>حسابهاي انتظامي</v>
          </cell>
          <cell r="F2202" t="str">
            <v>اسناد تضميني دريافتي از كاركنان</v>
          </cell>
          <cell r="G2202" t="str">
            <v>300200</v>
          </cell>
          <cell r="H2202" t="str">
            <v>محمد كريمي حامد</v>
          </cell>
          <cell r="P2202" t="str">
            <v>999</v>
          </cell>
        </row>
        <row r="2203">
          <cell r="A2203">
            <v>9999</v>
          </cell>
          <cell r="B2203" t="str">
            <v>990099300254</v>
          </cell>
          <cell r="C2203" t="str">
            <v>990</v>
          </cell>
          <cell r="D2203" t="str">
            <v>990099</v>
          </cell>
          <cell r="E2203" t="str">
            <v>حسابهاي انتظامي</v>
          </cell>
          <cell r="F2203" t="str">
            <v>اسناد تضميني دريافتي از كاركنان</v>
          </cell>
          <cell r="G2203" t="str">
            <v>300254</v>
          </cell>
          <cell r="H2203" t="str">
            <v>زمانلو مهدي</v>
          </cell>
          <cell r="P2203" t="str">
            <v>999</v>
          </cell>
        </row>
        <row r="2204">
          <cell r="A2204">
            <v>9999</v>
          </cell>
          <cell r="B2204" t="str">
            <v>990099300274</v>
          </cell>
          <cell r="C2204" t="str">
            <v>990</v>
          </cell>
          <cell r="D2204" t="str">
            <v>990099</v>
          </cell>
          <cell r="E2204" t="str">
            <v>حسابهاي انتظامي</v>
          </cell>
          <cell r="F2204" t="str">
            <v>اسناد تضميني دريافتي از كاركنان</v>
          </cell>
          <cell r="G2204" t="str">
            <v>300274</v>
          </cell>
          <cell r="H2204" t="str">
            <v>مومني ميرمسعود</v>
          </cell>
          <cell r="P2204" t="str">
            <v>999</v>
          </cell>
        </row>
        <row r="2205">
          <cell r="A2205">
            <v>9999</v>
          </cell>
          <cell r="B2205" t="str">
            <v>990099300306</v>
          </cell>
          <cell r="C2205" t="str">
            <v>990</v>
          </cell>
          <cell r="D2205" t="str">
            <v>990099</v>
          </cell>
          <cell r="E2205" t="str">
            <v>حسابهاي انتظامي</v>
          </cell>
          <cell r="F2205" t="str">
            <v>اسناد تضميني دريافتي از كاركنان</v>
          </cell>
          <cell r="G2205" t="str">
            <v>300306</v>
          </cell>
          <cell r="H2205" t="str">
            <v>نوري بهروز</v>
          </cell>
          <cell r="P2205" t="str">
            <v>999</v>
          </cell>
        </row>
        <row r="2206">
          <cell r="A2206">
            <v>9999</v>
          </cell>
          <cell r="B2206" t="str">
            <v>990099300116</v>
          </cell>
          <cell r="C2206" t="str">
            <v>990</v>
          </cell>
          <cell r="D2206" t="str">
            <v>990099</v>
          </cell>
          <cell r="E2206" t="str">
            <v>حسابهاي انتظامي</v>
          </cell>
          <cell r="F2206" t="str">
            <v>اسناد تضميني دريافتي از كاركنان</v>
          </cell>
          <cell r="G2206" t="str">
            <v>300116</v>
          </cell>
          <cell r="H2206" t="str">
            <v>شهاب زاده حسين</v>
          </cell>
          <cell r="P2206" t="str">
            <v>999</v>
          </cell>
        </row>
        <row r="2207">
          <cell r="A2207">
            <v>9999</v>
          </cell>
          <cell r="B2207" t="str">
            <v>990099300135</v>
          </cell>
          <cell r="C2207" t="str">
            <v>990</v>
          </cell>
          <cell r="D2207" t="str">
            <v>990099</v>
          </cell>
          <cell r="E2207" t="str">
            <v>حسابهاي انتظامي</v>
          </cell>
          <cell r="F2207" t="str">
            <v>اسناد تضميني دريافتي از كاركنان</v>
          </cell>
          <cell r="G2207" t="str">
            <v>300135</v>
          </cell>
          <cell r="H2207" t="str">
            <v>سيفي ديزناب ابراهيم</v>
          </cell>
          <cell r="P2207" t="str">
            <v>999</v>
          </cell>
        </row>
        <row r="2208">
          <cell r="A2208">
            <v>9999</v>
          </cell>
          <cell r="B2208" t="str">
            <v>990099300151</v>
          </cell>
          <cell r="C2208" t="str">
            <v>990</v>
          </cell>
          <cell r="D2208" t="str">
            <v>990099</v>
          </cell>
          <cell r="E2208" t="str">
            <v>حسابهاي انتظامي</v>
          </cell>
          <cell r="F2208" t="str">
            <v>اسناد تضميني دريافتي از كاركنان</v>
          </cell>
          <cell r="G2208" t="str">
            <v>300151</v>
          </cell>
          <cell r="H2208" t="str">
            <v>امجدي رحيم</v>
          </cell>
          <cell r="P2208" t="str">
            <v>999</v>
          </cell>
        </row>
        <row r="2209">
          <cell r="A2209">
            <v>9999</v>
          </cell>
          <cell r="B2209" t="str">
            <v>990099300126</v>
          </cell>
          <cell r="C2209" t="str">
            <v>990</v>
          </cell>
          <cell r="D2209" t="str">
            <v>990099</v>
          </cell>
          <cell r="E2209" t="str">
            <v>حسابهاي انتظامي</v>
          </cell>
          <cell r="F2209" t="str">
            <v>اسناد تضميني دريافتي از كاركنان</v>
          </cell>
          <cell r="G2209" t="str">
            <v>300126</v>
          </cell>
          <cell r="H2209" t="str">
            <v>جهاني رحيم</v>
          </cell>
          <cell r="P2209" t="str">
            <v>999</v>
          </cell>
        </row>
        <row r="2210">
          <cell r="A2210">
            <v>9999</v>
          </cell>
          <cell r="B2210" t="str">
            <v>990099300156</v>
          </cell>
          <cell r="C2210" t="str">
            <v>990</v>
          </cell>
          <cell r="D2210" t="str">
            <v>990099</v>
          </cell>
          <cell r="E2210" t="str">
            <v>حسابهاي انتظامي</v>
          </cell>
          <cell r="F2210" t="str">
            <v>اسناد تضميني دريافتي از كاركنان</v>
          </cell>
          <cell r="G2210" t="str">
            <v>300156</v>
          </cell>
          <cell r="H2210" t="str">
            <v>حسينيان سيروس</v>
          </cell>
          <cell r="P2210" t="str">
            <v>999</v>
          </cell>
        </row>
        <row r="2211">
          <cell r="A2211">
            <v>9999</v>
          </cell>
          <cell r="B2211" t="str">
            <v>990099300058</v>
          </cell>
          <cell r="C2211" t="str">
            <v>990</v>
          </cell>
          <cell r="D2211" t="str">
            <v>990099</v>
          </cell>
          <cell r="E2211" t="str">
            <v>حسابهاي انتظامي</v>
          </cell>
          <cell r="F2211" t="str">
            <v>اسناد تضميني دريافتي از كاركنان</v>
          </cell>
          <cell r="G2211" t="str">
            <v>300058</v>
          </cell>
          <cell r="H2211" t="str">
            <v>علي فريد جعفريان</v>
          </cell>
          <cell r="P2211" t="str">
            <v>999</v>
          </cell>
        </row>
        <row r="2212">
          <cell r="A2212">
            <v>9999</v>
          </cell>
          <cell r="B2212" t="str">
            <v>990099300071</v>
          </cell>
          <cell r="C2212" t="str">
            <v>990</v>
          </cell>
          <cell r="D2212" t="str">
            <v>990099</v>
          </cell>
          <cell r="E2212" t="str">
            <v>حسابهاي انتظامي</v>
          </cell>
          <cell r="F2212" t="str">
            <v>اسناد تضميني دريافتي از كاركنان</v>
          </cell>
          <cell r="G2212" t="str">
            <v>300071</v>
          </cell>
          <cell r="H2212" t="str">
            <v>ضياء سرابي اكبر</v>
          </cell>
          <cell r="P2212" t="str">
            <v>999</v>
          </cell>
        </row>
        <row r="2213">
          <cell r="A2213">
            <v>9999</v>
          </cell>
          <cell r="B2213" t="str">
            <v>990099300169</v>
          </cell>
          <cell r="C2213" t="str">
            <v>990</v>
          </cell>
          <cell r="D2213" t="str">
            <v>990099</v>
          </cell>
          <cell r="E2213" t="str">
            <v>حسابهاي انتظامي</v>
          </cell>
          <cell r="F2213" t="str">
            <v>اسناد تضميني دريافتي از كاركنان</v>
          </cell>
          <cell r="G2213" t="str">
            <v>300169</v>
          </cell>
          <cell r="H2213" t="str">
            <v>منظر خسروشاهي اميرعلي</v>
          </cell>
          <cell r="P2213" t="str">
            <v>999</v>
          </cell>
        </row>
        <row r="2214">
          <cell r="A2214">
            <v>9999</v>
          </cell>
          <cell r="B2214" t="str">
            <v>990099300264</v>
          </cell>
          <cell r="C2214" t="str">
            <v>990</v>
          </cell>
          <cell r="D2214" t="str">
            <v>990099</v>
          </cell>
          <cell r="E2214" t="str">
            <v>حسابهاي انتظامي</v>
          </cell>
          <cell r="F2214" t="str">
            <v>اسناد تضميني دريافتي از كاركنان</v>
          </cell>
          <cell r="G2214" t="str">
            <v>300264</v>
          </cell>
          <cell r="H2214" t="str">
            <v>جليل پور صابرجوي حسين</v>
          </cell>
          <cell r="P2214" t="str">
            <v>999</v>
          </cell>
        </row>
        <row r="2215">
          <cell r="A2215">
            <v>9999</v>
          </cell>
          <cell r="B2215" t="str">
            <v>990099300096</v>
          </cell>
          <cell r="C2215" t="str">
            <v>990</v>
          </cell>
          <cell r="D2215" t="str">
            <v>990099</v>
          </cell>
          <cell r="E2215" t="str">
            <v>حسابهاي انتظامي</v>
          </cell>
          <cell r="F2215" t="str">
            <v>اسناد تضميني دريافتي از كاركنان</v>
          </cell>
          <cell r="G2215" t="str">
            <v>300096</v>
          </cell>
          <cell r="H2215" t="str">
            <v>امتحاني علي اكبر</v>
          </cell>
          <cell r="P2215" t="str">
            <v>999</v>
          </cell>
        </row>
        <row r="2216">
          <cell r="A2216">
            <v>9999</v>
          </cell>
          <cell r="B2216" t="str">
            <v>990099300054</v>
          </cell>
          <cell r="C2216" t="str">
            <v>990</v>
          </cell>
          <cell r="D2216" t="str">
            <v>990099</v>
          </cell>
          <cell r="E2216" t="str">
            <v>حسابهاي انتظامي</v>
          </cell>
          <cell r="F2216" t="str">
            <v>اسناد تضميني دريافتي از كاركنان</v>
          </cell>
          <cell r="G2216" t="str">
            <v>300054</v>
          </cell>
          <cell r="H2216" t="str">
            <v>اميرحقيان يعقوب</v>
          </cell>
          <cell r="P2216" t="str">
            <v>999</v>
          </cell>
        </row>
        <row r="2217">
          <cell r="A2217">
            <v>9999</v>
          </cell>
          <cell r="B2217" t="str">
            <v>990099300139</v>
          </cell>
          <cell r="C2217" t="str">
            <v>990</v>
          </cell>
          <cell r="D2217" t="str">
            <v>990099</v>
          </cell>
          <cell r="E2217" t="str">
            <v>حسابهاي انتظامي</v>
          </cell>
          <cell r="F2217" t="str">
            <v>اسناد تضميني دريافتي از كاركنان</v>
          </cell>
          <cell r="G2217" t="str">
            <v>300139</v>
          </cell>
          <cell r="H2217" t="str">
            <v>هادي قشلاق محمد</v>
          </cell>
          <cell r="P2217" t="str">
            <v>999</v>
          </cell>
        </row>
        <row r="2218">
          <cell r="A2218">
            <v>9999</v>
          </cell>
          <cell r="B2218" t="str">
            <v>990099300144</v>
          </cell>
          <cell r="C2218" t="str">
            <v>990</v>
          </cell>
          <cell r="D2218" t="str">
            <v>990099</v>
          </cell>
          <cell r="E2218" t="str">
            <v>حسابهاي انتظامي</v>
          </cell>
          <cell r="F2218" t="str">
            <v>اسناد تضميني دريافتي از كاركنان</v>
          </cell>
          <cell r="G2218" t="str">
            <v>300144</v>
          </cell>
          <cell r="H2218" t="str">
            <v>آقائي كومله نادر</v>
          </cell>
          <cell r="P2218" t="str">
            <v>999</v>
          </cell>
        </row>
        <row r="2219">
          <cell r="A2219">
            <v>9999</v>
          </cell>
          <cell r="B2219" t="str">
            <v>990099300119</v>
          </cell>
          <cell r="C2219" t="str">
            <v>990</v>
          </cell>
          <cell r="D2219" t="str">
            <v>990099</v>
          </cell>
          <cell r="E2219" t="str">
            <v>حسابهاي انتظامي</v>
          </cell>
          <cell r="F2219" t="str">
            <v>اسناد تضميني دريافتي از كاركنان</v>
          </cell>
          <cell r="G2219" t="str">
            <v>300119</v>
          </cell>
          <cell r="H2219" t="str">
            <v>رستم پور مشكنبر حسن</v>
          </cell>
          <cell r="P2219" t="str">
            <v>999</v>
          </cell>
        </row>
        <row r="2220">
          <cell r="A2220">
            <v>9999</v>
          </cell>
          <cell r="B2220" t="str">
            <v>990099300029</v>
          </cell>
          <cell r="C2220" t="str">
            <v>990</v>
          </cell>
          <cell r="D2220" t="str">
            <v>990099</v>
          </cell>
          <cell r="E2220" t="str">
            <v>حسابهاي انتظامي</v>
          </cell>
          <cell r="F2220" t="str">
            <v>اسناد تضميني دريافتي از كاركنان</v>
          </cell>
          <cell r="G2220" t="str">
            <v>300029</v>
          </cell>
          <cell r="H2220" t="str">
            <v>فلاحي اميد علي</v>
          </cell>
          <cell r="P2220" t="str">
            <v>999</v>
          </cell>
        </row>
        <row r="2221">
          <cell r="A2221">
            <v>9999</v>
          </cell>
          <cell r="B2221" t="str">
            <v>990099300075</v>
          </cell>
          <cell r="C2221" t="str">
            <v>990</v>
          </cell>
          <cell r="D2221" t="str">
            <v>990099</v>
          </cell>
          <cell r="E2221" t="str">
            <v>حسابهاي انتظامي</v>
          </cell>
          <cell r="F2221" t="str">
            <v>اسناد تضميني دريافتي از كاركنان</v>
          </cell>
          <cell r="G2221" t="str">
            <v>300075</v>
          </cell>
          <cell r="H2221" t="str">
            <v>نظامي سقين سرا يوسف</v>
          </cell>
          <cell r="P2221" t="str">
            <v>999</v>
          </cell>
        </row>
        <row r="2222">
          <cell r="A2222">
            <v>9999</v>
          </cell>
          <cell r="B2222" t="str">
            <v>990099300227</v>
          </cell>
          <cell r="C2222" t="str">
            <v>990</v>
          </cell>
          <cell r="D2222" t="str">
            <v>990099</v>
          </cell>
          <cell r="E2222" t="str">
            <v>حسابهاي انتظامي</v>
          </cell>
          <cell r="F2222" t="str">
            <v>اسناد تضميني دريافتي از كاركنان</v>
          </cell>
          <cell r="G2222" t="str">
            <v>300227</v>
          </cell>
          <cell r="H2222" t="str">
            <v>فربد مصافي</v>
          </cell>
          <cell r="P2222" t="str">
            <v>999</v>
          </cell>
        </row>
        <row r="2223">
          <cell r="A2223">
            <v>9999</v>
          </cell>
          <cell r="B2223" t="str">
            <v>990099300027</v>
          </cell>
          <cell r="C2223" t="str">
            <v>990</v>
          </cell>
          <cell r="D2223" t="str">
            <v>990099</v>
          </cell>
          <cell r="E2223" t="str">
            <v>حسابهاي انتظامي</v>
          </cell>
          <cell r="F2223" t="str">
            <v>اسناد تضميني دريافتي از كاركنان</v>
          </cell>
          <cell r="G2223" t="str">
            <v>300027</v>
          </cell>
          <cell r="H2223" t="str">
            <v>سيد جعفر ديبازر حسيني</v>
          </cell>
          <cell r="P2223" t="str">
            <v>999</v>
          </cell>
        </row>
        <row r="2224">
          <cell r="A2224">
            <v>9999</v>
          </cell>
          <cell r="B2224" t="str">
            <v>990099300088</v>
          </cell>
          <cell r="C2224" t="str">
            <v>990</v>
          </cell>
          <cell r="D2224" t="str">
            <v>990099</v>
          </cell>
          <cell r="E2224" t="str">
            <v>حسابهاي انتظامي</v>
          </cell>
          <cell r="F2224" t="str">
            <v>اسناد تضميني دريافتي از كاركنان</v>
          </cell>
          <cell r="G2224" t="str">
            <v>300088</v>
          </cell>
          <cell r="H2224" t="str">
            <v>فرشباف شترباني مرتضي</v>
          </cell>
          <cell r="P2224" t="str">
            <v>999</v>
          </cell>
        </row>
        <row r="2225">
          <cell r="A2225">
            <v>9999</v>
          </cell>
          <cell r="B2225" t="str">
            <v>990099300101</v>
          </cell>
          <cell r="C2225" t="str">
            <v>990</v>
          </cell>
          <cell r="D2225" t="str">
            <v>990099</v>
          </cell>
          <cell r="E2225" t="str">
            <v>حسابهاي انتظامي</v>
          </cell>
          <cell r="F2225" t="str">
            <v>اسناد تضميني دريافتي از كاركنان</v>
          </cell>
          <cell r="G2225" t="str">
            <v>300101</v>
          </cell>
          <cell r="H2225" t="str">
            <v>شكري جليل</v>
          </cell>
          <cell r="P2225" t="str">
            <v>999</v>
          </cell>
        </row>
        <row r="2226">
          <cell r="A2226">
            <v>9999</v>
          </cell>
          <cell r="B2226" t="str">
            <v>990099300085</v>
          </cell>
          <cell r="C2226" t="str">
            <v>990</v>
          </cell>
          <cell r="D2226" t="str">
            <v>990099</v>
          </cell>
          <cell r="E2226" t="str">
            <v>حسابهاي انتظامي</v>
          </cell>
          <cell r="F2226" t="str">
            <v>اسناد تضميني دريافتي از كاركنان</v>
          </cell>
          <cell r="G2226" t="str">
            <v>300085</v>
          </cell>
          <cell r="H2226" t="str">
            <v>جبارپور يوسف</v>
          </cell>
          <cell r="P2226" t="str">
            <v>999</v>
          </cell>
        </row>
        <row r="2227">
          <cell r="A2227">
            <v>9999</v>
          </cell>
          <cell r="B2227" t="str">
            <v>990099300080</v>
          </cell>
          <cell r="C2227" t="str">
            <v>990</v>
          </cell>
          <cell r="D2227" t="str">
            <v>990099</v>
          </cell>
          <cell r="E2227" t="str">
            <v>حسابهاي انتظامي</v>
          </cell>
          <cell r="F2227" t="str">
            <v>اسناد تضميني دريافتي از كاركنان</v>
          </cell>
          <cell r="G2227" t="str">
            <v>300080</v>
          </cell>
          <cell r="H2227" t="str">
            <v>ابراهيمي مهر آور رحيم</v>
          </cell>
          <cell r="P2227" t="str">
            <v>999</v>
          </cell>
        </row>
        <row r="2228">
          <cell r="A2228">
            <v>9999</v>
          </cell>
          <cell r="B2228" t="str">
            <v>990099300237</v>
          </cell>
          <cell r="C2228" t="str">
            <v>990</v>
          </cell>
          <cell r="D2228" t="str">
            <v>990099</v>
          </cell>
          <cell r="E2228" t="str">
            <v>حسابهاي انتظامي</v>
          </cell>
          <cell r="F2228" t="str">
            <v>اسناد تضميني دريافتي از كاركنان</v>
          </cell>
          <cell r="G2228" t="str">
            <v>300237</v>
          </cell>
          <cell r="H2228" t="str">
            <v>رمضاني فريد مريم</v>
          </cell>
          <cell r="P2228" t="str">
            <v>999</v>
          </cell>
        </row>
        <row r="2229">
          <cell r="A2229">
            <v>9999</v>
          </cell>
          <cell r="B2229" t="str">
            <v>990099300257</v>
          </cell>
          <cell r="C2229" t="str">
            <v>990</v>
          </cell>
          <cell r="D2229" t="str">
            <v>990099</v>
          </cell>
          <cell r="E2229" t="str">
            <v>حسابهاي انتظامي</v>
          </cell>
          <cell r="F2229" t="str">
            <v>اسناد تضميني دريافتي از كاركنان</v>
          </cell>
          <cell r="G2229" t="str">
            <v>300257</v>
          </cell>
          <cell r="H2229" t="str">
            <v>برادران حسن زاده وحيد</v>
          </cell>
          <cell r="P2229" t="str">
            <v>999</v>
          </cell>
        </row>
        <row r="2230">
          <cell r="A2230">
            <v>9999</v>
          </cell>
          <cell r="B2230" t="str">
            <v>990099300288</v>
          </cell>
          <cell r="C2230" t="str">
            <v>990</v>
          </cell>
          <cell r="D2230" t="str">
            <v>990099</v>
          </cell>
          <cell r="E2230" t="str">
            <v>حسابهاي انتظامي</v>
          </cell>
          <cell r="F2230" t="str">
            <v>اسناد تضميني دريافتي از كاركنان</v>
          </cell>
          <cell r="G2230" t="str">
            <v>300288</v>
          </cell>
          <cell r="H2230" t="str">
            <v>حاتملو محمد</v>
          </cell>
          <cell r="P2230" t="str">
            <v>999</v>
          </cell>
        </row>
        <row r="2231">
          <cell r="A2231">
            <v>9999</v>
          </cell>
          <cell r="B2231" t="str">
            <v>990099300298</v>
          </cell>
          <cell r="C2231" t="str">
            <v>990</v>
          </cell>
          <cell r="D2231" t="str">
            <v>990099</v>
          </cell>
          <cell r="E2231" t="str">
            <v>حسابهاي انتظامي</v>
          </cell>
          <cell r="F2231" t="str">
            <v>اسناد تضميني دريافتي از كاركنان</v>
          </cell>
          <cell r="G2231" t="str">
            <v>300298</v>
          </cell>
          <cell r="H2231" t="str">
            <v>جبرئيلي اميد</v>
          </cell>
          <cell r="P2231" t="str">
            <v>999</v>
          </cell>
        </row>
        <row r="2232">
          <cell r="A2232">
            <v>9999</v>
          </cell>
          <cell r="B2232" t="str">
            <v>990099300303</v>
          </cell>
          <cell r="C2232" t="str">
            <v>990</v>
          </cell>
          <cell r="D2232" t="str">
            <v>990099</v>
          </cell>
          <cell r="E2232" t="str">
            <v>حسابهاي انتظامي</v>
          </cell>
          <cell r="F2232" t="str">
            <v>اسناد تضميني دريافتي از كاركنان</v>
          </cell>
          <cell r="G2232" t="str">
            <v>300303</v>
          </cell>
          <cell r="H2232" t="str">
            <v>جمال نيا ولي اله</v>
          </cell>
          <cell r="P2232" t="str">
            <v>999</v>
          </cell>
        </row>
        <row r="2233">
          <cell r="A2233">
            <v>9999</v>
          </cell>
          <cell r="B2233" t="str">
            <v>990099300183</v>
          </cell>
          <cell r="C2233" t="str">
            <v>990</v>
          </cell>
          <cell r="D2233" t="str">
            <v>990099</v>
          </cell>
          <cell r="E2233" t="str">
            <v>حسابهاي انتظامي</v>
          </cell>
          <cell r="F2233" t="str">
            <v>اسناد تضميني دريافتي از كاركنان</v>
          </cell>
          <cell r="G2233" t="str">
            <v>300183</v>
          </cell>
          <cell r="H2233" t="str">
            <v>سليماني رضا</v>
          </cell>
          <cell r="P2233" t="str">
            <v>999</v>
          </cell>
        </row>
        <row r="2234">
          <cell r="A2234">
            <v>9999</v>
          </cell>
          <cell r="B2234" t="str">
            <v>990099300102</v>
          </cell>
          <cell r="C2234" t="str">
            <v>990</v>
          </cell>
          <cell r="D2234" t="str">
            <v>990099</v>
          </cell>
          <cell r="E2234" t="str">
            <v>حسابهاي انتظامي</v>
          </cell>
          <cell r="F2234" t="str">
            <v>اسناد تضميني دريافتي از كاركنان</v>
          </cell>
          <cell r="G2234" t="str">
            <v>300102</v>
          </cell>
          <cell r="H2234" t="str">
            <v>صفري آذر جعفر</v>
          </cell>
          <cell r="P2234" t="str">
            <v>999</v>
          </cell>
        </row>
        <row r="2235">
          <cell r="A2235">
            <v>9999</v>
          </cell>
          <cell r="B2235" t="str">
            <v>990099300204</v>
          </cell>
          <cell r="C2235" t="str">
            <v>990</v>
          </cell>
          <cell r="D2235" t="str">
            <v>990099</v>
          </cell>
          <cell r="E2235" t="str">
            <v>حسابهاي انتظامي</v>
          </cell>
          <cell r="F2235" t="str">
            <v>اسناد تضميني دريافتي از كاركنان</v>
          </cell>
          <cell r="G2235" t="str">
            <v>300204</v>
          </cell>
          <cell r="H2235" t="str">
            <v>قازانچائي جواد</v>
          </cell>
          <cell r="P2235" t="str">
            <v>999</v>
          </cell>
        </row>
        <row r="2236">
          <cell r="A2236">
            <v>9999</v>
          </cell>
          <cell r="B2236" t="str">
            <v>990099300133</v>
          </cell>
          <cell r="C2236" t="str">
            <v>990</v>
          </cell>
          <cell r="D2236" t="str">
            <v>990099</v>
          </cell>
          <cell r="E2236" t="str">
            <v>حسابهاي انتظامي</v>
          </cell>
          <cell r="F2236" t="str">
            <v>اسناد تضميني دريافتي از كاركنان</v>
          </cell>
          <cell r="G2236" t="str">
            <v>300133</v>
          </cell>
          <cell r="H2236" t="str">
            <v>عليپور كمال</v>
          </cell>
          <cell r="P2236" t="str">
            <v>999</v>
          </cell>
        </row>
        <row r="2237">
          <cell r="A2237">
            <v>9999</v>
          </cell>
          <cell r="B2237" t="str">
            <v>990099300999</v>
          </cell>
          <cell r="C2237" t="str">
            <v>990</v>
          </cell>
          <cell r="D2237" t="str">
            <v>990099</v>
          </cell>
          <cell r="E2237" t="str">
            <v>حسابهاي انتظامي</v>
          </cell>
          <cell r="F2237" t="str">
            <v>اسناد تضميني دريافتي از كاركنان</v>
          </cell>
          <cell r="G2237" t="str">
            <v>300999</v>
          </cell>
          <cell r="H2237" t="str">
            <v>متفرقه و عمومي</v>
          </cell>
          <cell r="P2237" t="str">
            <v>999</v>
          </cell>
        </row>
        <row r="2238">
          <cell r="A2238">
            <v>9999</v>
          </cell>
          <cell r="B2238" t="str">
            <v>990099300300</v>
          </cell>
          <cell r="C2238" t="str">
            <v>990</v>
          </cell>
          <cell r="D2238" t="str">
            <v>990099</v>
          </cell>
          <cell r="E2238" t="str">
            <v>حسابهاي انتظامي</v>
          </cell>
          <cell r="F2238" t="str">
            <v>اسناد تضميني دريافتي از كاركنان</v>
          </cell>
          <cell r="G2238" t="str">
            <v>300300</v>
          </cell>
          <cell r="H2238" t="str">
            <v>مهراب فلاحي تاج</v>
          </cell>
          <cell r="P2238" t="str">
            <v>999</v>
          </cell>
        </row>
        <row r="2239">
          <cell r="A2239">
            <v>9999</v>
          </cell>
          <cell r="B2239" t="str">
            <v>990099300092</v>
          </cell>
          <cell r="C2239" t="str">
            <v>990</v>
          </cell>
          <cell r="D2239" t="str">
            <v>990099</v>
          </cell>
          <cell r="E2239" t="str">
            <v>حسابهاي انتظامي</v>
          </cell>
          <cell r="F2239" t="str">
            <v>اسناد تضميني دريافتي از كاركنان</v>
          </cell>
          <cell r="G2239" t="str">
            <v>300092</v>
          </cell>
          <cell r="H2239" t="str">
            <v>كولاب محمدحسين</v>
          </cell>
          <cell r="P2239" t="str">
            <v>999</v>
          </cell>
        </row>
        <row r="2240">
          <cell r="A2240">
            <v>9999</v>
          </cell>
          <cell r="B2240" t="str">
            <v>990099300247</v>
          </cell>
          <cell r="C2240" t="str">
            <v>990</v>
          </cell>
          <cell r="D2240" t="str">
            <v>990099</v>
          </cell>
          <cell r="E2240" t="str">
            <v>حسابهاي انتظامي</v>
          </cell>
          <cell r="F2240" t="str">
            <v>اسناد تضميني دريافتي از كاركنان</v>
          </cell>
          <cell r="G2240" t="str">
            <v>300247</v>
          </cell>
          <cell r="H2240" t="str">
            <v>حسن زاده علي بيك كندي مطلب</v>
          </cell>
          <cell r="P2240" t="str">
            <v>999</v>
          </cell>
        </row>
        <row r="2241">
          <cell r="A2241">
            <v>9999</v>
          </cell>
          <cell r="B2241" t="str">
            <v>990099300008</v>
          </cell>
          <cell r="C2241" t="str">
            <v>990</v>
          </cell>
          <cell r="D2241" t="str">
            <v>990099</v>
          </cell>
          <cell r="E2241" t="str">
            <v>حسابهاي انتظامي</v>
          </cell>
          <cell r="F2241" t="str">
            <v>اسناد تضميني دريافتي از كاركنان</v>
          </cell>
          <cell r="G2241" t="str">
            <v>300008</v>
          </cell>
          <cell r="H2241" t="str">
            <v>واحد ابراهيم</v>
          </cell>
          <cell r="P2241" t="str">
            <v>999</v>
          </cell>
        </row>
        <row r="2242">
          <cell r="A2242">
            <v>9999</v>
          </cell>
          <cell r="B2242" t="str">
            <v>990099300249</v>
          </cell>
          <cell r="C2242" t="str">
            <v>990</v>
          </cell>
          <cell r="D2242" t="str">
            <v>990099</v>
          </cell>
          <cell r="E2242" t="str">
            <v>حسابهاي انتظامي</v>
          </cell>
          <cell r="F2242" t="str">
            <v>اسناد تضميني دريافتي از كاركنان</v>
          </cell>
          <cell r="G2242" t="str">
            <v>300249</v>
          </cell>
          <cell r="H2242" t="str">
            <v>آقاداداش كرامتي داود</v>
          </cell>
          <cell r="P2242" t="str">
            <v>999</v>
          </cell>
        </row>
        <row r="2243">
          <cell r="A2243">
            <v>9999</v>
          </cell>
          <cell r="B2243" t="str">
            <v>990099300052</v>
          </cell>
          <cell r="C2243" t="str">
            <v>990</v>
          </cell>
          <cell r="D2243" t="str">
            <v>990099</v>
          </cell>
          <cell r="E2243" t="str">
            <v>حسابهاي انتظامي</v>
          </cell>
          <cell r="F2243" t="str">
            <v>اسناد تضميني دريافتي از كاركنان</v>
          </cell>
          <cell r="G2243" t="str">
            <v>300052</v>
          </cell>
          <cell r="H2243" t="str">
            <v>بخش پور خيراله</v>
          </cell>
          <cell r="P2243" t="str">
            <v>999</v>
          </cell>
        </row>
        <row r="2244">
          <cell r="A2244">
            <v>9999</v>
          </cell>
          <cell r="B2244" t="str">
            <v>990099300095</v>
          </cell>
          <cell r="C2244" t="str">
            <v>990</v>
          </cell>
          <cell r="D2244" t="str">
            <v>990099</v>
          </cell>
          <cell r="E2244" t="str">
            <v>حسابهاي انتظامي</v>
          </cell>
          <cell r="F2244" t="str">
            <v>اسناد تضميني دريافتي از كاركنان</v>
          </cell>
          <cell r="G2244" t="str">
            <v>300095</v>
          </cell>
          <cell r="H2244" t="str">
            <v>حسين پور فيضي محمد</v>
          </cell>
          <cell r="P2244" t="str">
            <v>999</v>
          </cell>
        </row>
        <row r="2245">
          <cell r="A2245">
            <v>9999</v>
          </cell>
          <cell r="B2245" t="str">
            <v>990099300106</v>
          </cell>
          <cell r="C2245" t="str">
            <v>990</v>
          </cell>
          <cell r="D2245" t="str">
            <v>990099</v>
          </cell>
          <cell r="E2245" t="str">
            <v>حسابهاي انتظامي</v>
          </cell>
          <cell r="F2245" t="str">
            <v>اسناد تضميني دريافتي از كاركنان</v>
          </cell>
          <cell r="G2245" t="str">
            <v>300106</v>
          </cell>
          <cell r="H2245" t="str">
            <v>محمد باطومچي</v>
          </cell>
          <cell r="P2245" t="str">
            <v>999</v>
          </cell>
        </row>
        <row r="2246">
          <cell r="A2246">
            <v>9999</v>
          </cell>
          <cell r="B2246" t="str">
            <v>990099300168</v>
          </cell>
          <cell r="C2246" t="str">
            <v>990</v>
          </cell>
          <cell r="D2246" t="str">
            <v>990099</v>
          </cell>
          <cell r="E2246" t="str">
            <v>حسابهاي انتظامي</v>
          </cell>
          <cell r="F2246" t="str">
            <v>اسناد تضميني دريافتي از كاركنان</v>
          </cell>
          <cell r="G2246" t="str">
            <v>300168</v>
          </cell>
          <cell r="H2246" t="str">
            <v>بابكان ياشار</v>
          </cell>
          <cell r="P2246" t="str">
            <v>999</v>
          </cell>
        </row>
        <row r="2247">
          <cell r="A2247">
            <v>9999</v>
          </cell>
          <cell r="B2247" t="str">
            <v>990099300216</v>
          </cell>
          <cell r="C2247" t="str">
            <v>990</v>
          </cell>
          <cell r="D2247" t="str">
            <v>990099</v>
          </cell>
          <cell r="E2247" t="str">
            <v>حسابهاي انتظامي</v>
          </cell>
          <cell r="F2247" t="str">
            <v>اسناد تضميني دريافتي از كاركنان</v>
          </cell>
          <cell r="G2247" t="str">
            <v>300216</v>
          </cell>
          <cell r="H2247" t="str">
            <v>علي زاده اقبالي نژاد محمدباقر</v>
          </cell>
          <cell r="P2247" t="str">
            <v>999</v>
          </cell>
        </row>
        <row r="2248">
          <cell r="A2248">
            <v>9999</v>
          </cell>
          <cell r="B2248" t="str">
            <v>990099300241</v>
          </cell>
          <cell r="C2248" t="str">
            <v>990</v>
          </cell>
          <cell r="D2248" t="str">
            <v>990099</v>
          </cell>
          <cell r="E2248" t="str">
            <v>حسابهاي انتظامي</v>
          </cell>
          <cell r="F2248" t="str">
            <v>اسناد تضميني دريافتي از كاركنان</v>
          </cell>
          <cell r="G2248" t="str">
            <v>300241</v>
          </cell>
          <cell r="H2248" t="str">
            <v>همتي قراملكي عليرضا</v>
          </cell>
          <cell r="P2248" t="str">
            <v>999</v>
          </cell>
        </row>
        <row r="2249">
          <cell r="A2249">
            <v>9999</v>
          </cell>
          <cell r="B2249" t="str">
            <v>990099300272</v>
          </cell>
          <cell r="C2249" t="str">
            <v>990</v>
          </cell>
          <cell r="D2249" t="str">
            <v>990099</v>
          </cell>
          <cell r="E2249" t="str">
            <v>حسابهاي انتظامي</v>
          </cell>
          <cell r="F2249" t="str">
            <v>اسناد تضميني دريافتي از كاركنان</v>
          </cell>
          <cell r="G2249" t="str">
            <v>300272</v>
          </cell>
          <cell r="H2249" t="str">
            <v>حاجيلاري محمدتقي</v>
          </cell>
          <cell r="P2249" t="str">
            <v>999</v>
          </cell>
        </row>
        <row r="2250">
          <cell r="A2250">
            <v>9999</v>
          </cell>
          <cell r="B2250" t="str">
            <v>990099300001</v>
          </cell>
          <cell r="C2250" t="str">
            <v>990</v>
          </cell>
          <cell r="D2250" t="str">
            <v>990099</v>
          </cell>
          <cell r="E2250" t="str">
            <v>حسابهاي انتظامي</v>
          </cell>
          <cell r="F2250" t="str">
            <v>اسناد تضميني دريافتي از كاركنان</v>
          </cell>
          <cell r="G2250" t="str">
            <v>300001</v>
          </cell>
          <cell r="H2250" t="str">
            <v>فتاحي رسول</v>
          </cell>
          <cell r="P2250" t="str">
            <v>999</v>
          </cell>
        </row>
        <row r="2251">
          <cell r="A2251">
            <v>9999</v>
          </cell>
          <cell r="B2251" t="str">
            <v>990099300016</v>
          </cell>
          <cell r="C2251" t="str">
            <v>990</v>
          </cell>
          <cell r="D2251" t="str">
            <v>990099</v>
          </cell>
          <cell r="E2251" t="str">
            <v>حسابهاي انتظامي</v>
          </cell>
          <cell r="F2251" t="str">
            <v>اسناد تضميني دريافتي از كاركنان</v>
          </cell>
          <cell r="G2251" t="str">
            <v>300016</v>
          </cell>
          <cell r="H2251" t="str">
            <v>سيد جعفر سيد يزدي</v>
          </cell>
          <cell r="P2251" t="str">
            <v>999</v>
          </cell>
        </row>
        <row r="2252">
          <cell r="A2252">
            <v>9999</v>
          </cell>
          <cell r="B2252" t="str">
            <v>990099300148</v>
          </cell>
          <cell r="C2252" t="str">
            <v>990</v>
          </cell>
          <cell r="D2252" t="str">
            <v>990099</v>
          </cell>
          <cell r="E2252" t="str">
            <v>حسابهاي انتظامي</v>
          </cell>
          <cell r="F2252" t="str">
            <v>اسناد تضميني دريافتي از كاركنان</v>
          </cell>
          <cell r="G2252" t="str">
            <v>300148</v>
          </cell>
          <cell r="H2252" t="str">
            <v>شفيعي عنصرودي داريوش</v>
          </cell>
          <cell r="P2252" t="str">
            <v>999</v>
          </cell>
        </row>
        <row r="2253">
          <cell r="A2253">
            <v>9999</v>
          </cell>
          <cell r="B2253" t="str">
            <v>990099300154</v>
          </cell>
          <cell r="C2253" t="str">
            <v>990</v>
          </cell>
          <cell r="D2253" t="str">
            <v>990099</v>
          </cell>
          <cell r="E2253" t="str">
            <v>حسابهاي انتظامي</v>
          </cell>
          <cell r="F2253" t="str">
            <v>اسناد تضميني دريافتي از كاركنان</v>
          </cell>
          <cell r="G2253" t="str">
            <v>300154</v>
          </cell>
          <cell r="H2253" t="str">
            <v>زارعي ارزيل مصطفي</v>
          </cell>
          <cell r="P2253" t="str">
            <v>999</v>
          </cell>
        </row>
        <row r="2254">
          <cell r="A2254">
            <v>9999</v>
          </cell>
          <cell r="B2254" t="str">
            <v>990099300010</v>
          </cell>
          <cell r="C2254" t="str">
            <v>990</v>
          </cell>
          <cell r="D2254" t="str">
            <v>990099</v>
          </cell>
          <cell r="E2254" t="str">
            <v>حسابهاي انتظامي</v>
          </cell>
          <cell r="F2254" t="str">
            <v>اسناد تضميني دريافتي از كاركنان</v>
          </cell>
          <cell r="G2254" t="str">
            <v>300010</v>
          </cell>
          <cell r="H2254" t="str">
            <v>صمد اميردادي</v>
          </cell>
          <cell r="P2254" t="str">
            <v>999</v>
          </cell>
        </row>
        <row r="2255">
          <cell r="A2255">
            <v>9999</v>
          </cell>
          <cell r="B2255" t="str">
            <v>990099300056</v>
          </cell>
          <cell r="C2255" t="str">
            <v>990</v>
          </cell>
          <cell r="D2255" t="str">
            <v>990099</v>
          </cell>
          <cell r="E2255" t="str">
            <v>حسابهاي انتظامي</v>
          </cell>
          <cell r="F2255" t="str">
            <v>اسناد تضميني دريافتي از كاركنان</v>
          </cell>
          <cell r="G2255" t="str">
            <v>300056</v>
          </cell>
          <cell r="H2255" t="str">
            <v>حسين زاده گورچين اكبر</v>
          </cell>
          <cell r="P2255" t="str">
            <v>999</v>
          </cell>
        </row>
        <row r="2256">
          <cell r="A2256">
            <v>9999</v>
          </cell>
          <cell r="B2256" t="str">
            <v>990099300118</v>
          </cell>
          <cell r="C2256" t="str">
            <v>990</v>
          </cell>
          <cell r="D2256" t="str">
            <v>990099</v>
          </cell>
          <cell r="E2256" t="str">
            <v>حسابهاي انتظامي</v>
          </cell>
          <cell r="F2256" t="str">
            <v>اسناد تضميني دريافتي از كاركنان</v>
          </cell>
          <cell r="G2256" t="str">
            <v>300118</v>
          </cell>
          <cell r="H2256" t="str">
            <v>جعفرزاده بهروز</v>
          </cell>
          <cell r="P2256" t="str">
            <v>999</v>
          </cell>
        </row>
        <row r="2257">
          <cell r="A2257">
            <v>9999</v>
          </cell>
          <cell r="B2257" t="str">
            <v>990099300031</v>
          </cell>
          <cell r="C2257" t="str">
            <v>990</v>
          </cell>
          <cell r="D2257" t="str">
            <v>990099</v>
          </cell>
          <cell r="E2257" t="str">
            <v>حسابهاي انتظامي</v>
          </cell>
          <cell r="F2257" t="str">
            <v>اسناد تضميني دريافتي از كاركنان</v>
          </cell>
          <cell r="G2257" t="str">
            <v>300031</v>
          </cell>
          <cell r="H2257" t="str">
            <v>اسماعيل لو محمدصادق</v>
          </cell>
          <cell r="P2257" t="str">
            <v>999</v>
          </cell>
        </row>
        <row r="2258">
          <cell r="A2258">
            <v>9999</v>
          </cell>
          <cell r="B2258" t="str">
            <v>990099300218</v>
          </cell>
          <cell r="C2258" t="str">
            <v>990</v>
          </cell>
          <cell r="D2258" t="str">
            <v>990099</v>
          </cell>
          <cell r="E2258" t="str">
            <v>حسابهاي انتظامي</v>
          </cell>
          <cell r="F2258" t="str">
            <v>اسناد تضميني دريافتي از كاركنان</v>
          </cell>
          <cell r="G2258" t="str">
            <v>300218</v>
          </cell>
          <cell r="H2258" t="str">
            <v>يحيي پور داخل مرتضي</v>
          </cell>
          <cell r="P2258" t="str">
            <v>999</v>
          </cell>
        </row>
        <row r="2259">
          <cell r="A2259">
            <v>9999</v>
          </cell>
          <cell r="B2259" t="str">
            <v>990099300020</v>
          </cell>
          <cell r="C2259" t="str">
            <v>990</v>
          </cell>
          <cell r="D2259" t="str">
            <v>990099</v>
          </cell>
          <cell r="E2259" t="str">
            <v>حسابهاي انتظامي</v>
          </cell>
          <cell r="F2259" t="str">
            <v>اسناد تضميني دريافتي از كاركنان</v>
          </cell>
          <cell r="G2259" t="str">
            <v>300020</v>
          </cell>
          <cell r="H2259" t="str">
            <v>نورپورينگجه جعفر</v>
          </cell>
          <cell r="P2259" t="str">
            <v>999</v>
          </cell>
        </row>
        <row r="2260">
          <cell r="A2260">
            <v>9999</v>
          </cell>
          <cell r="B2260" t="str">
            <v>990099300059</v>
          </cell>
          <cell r="C2260" t="str">
            <v>990</v>
          </cell>
          <cell r="D2260" t="str">
            <v>990099</v>
          </cell>
          <cell r="E2260" t="str">
            <v>حسابهاي انتظامي</v>
          </cell>
          <cell r="F2260" t="str">
            <v>اسناد تضميني دريافتي از كاركنان</v>
          </cell>
          <cell r="G2260" t="str">
            <v>300059</v>
          </cell>
          <cell r="H2260" t="str">
            <v>همايون قيصر</v>
          </cell>
          <cell r="P2260" t="str">
            <v>999</v>
          </cell>
        </row>
        <row r="2261">
          <cell r="A2261">
            <v>9999</v>
          </cell>
          <cell r="B2261" t="str">
            <v>990099300083</v>
          </cell>
          <cell r="C2261" t="str">
            <v>990</v>
          </cell>
          <cell r="D2261" t="str">
            <v>990099</v>
          </cell>
          <cell r="E2261" t="str">
            <v>حسابهاي انتظامي</v>
          </cell>
          <cell r="F2261" t="str">
            <v>اسناد تضميني دريافتي از كاركنان</v>
          </cell>
          <cell r="G2261" t="str">
            <v>300083</v>
          </cell>
          <cell r="H2261" t="str">
            <v>ميرزالو جواد</v>
          </cell>
          <cell r="P2261" t="str">
            <v>999</v>
          </cell>
        </row>
        <row r="2262">
          <cell r="A2262">
            <v>9999</v>
          </cell>
          <cell r="B2262" t="str">
            <v>990099300093</v>
          </cell>
          <cell r="C2262" t="str">
            <v>990</v>
          </cell>
          <cell r="D2262" t="str">
            <v>990099</v>
          </cell>
          <cell r="E2262" t="str">
            <v>حسابهاي انتظامي</v>
          </cell>
          <cell r="F2262" t="str">
            <v>اسناد تضميني دريافتي از كاركنان</v>
          </cell>
          <cell r="G2262" t="str">
            <v>300093</v>
          </cell>
          <cell r="H2262" t="str">
            <v>علي زاده اقبالي نژاد قربان</v>
          </cell>
          <cell r="P2262" t="str">
            <v>999</v>
          </cell>
        </row>
        <row r="2263">
          <cell r="A2263">
            <v>9999</v>
          </cell>
          <cell r="B2263" t="str">
            <v>990099300136</v>
          </cell>
          <cell r="C2263" t="str">
            <v>990</v>
          </cell>
          <cell r="D2263" t="str">
            <v>990099</v>
          </cell>
          <cell r="E2263" t="str">
            <v>حسابهاي انتظامي</v>
          </cell>
          <cell r="F2263" t="str">
            <v>اسناد تضميني دريافتي از كاركنان</v>
          </cell>
          <cell r="G2263" t="str">
            <v>300136</v>
          </cell>
          <cell r="H2263" t="str">
            <v>تقي پور كهاني محمدرضا</v>
          </cell>
          <cell r="P2263" t="str">
            <v>999</v>
          </cell>
        </row>
        <row r="2264">
          <cell r="A2264">
            <v>9999</v>
          </cell>
          <cell r="B2264" t="str">
            <v>990099300153</v>
          </cell>
          <cell r="C2264" t="str">
            <v>990</v>
          </cell>
          <cell r="D2264" t="str">
            <v>990099</v>
          </cell>
          <cell r="E2264" t="str">
            <v>حسابهاي انتظامي</v>
          </cell>
          <cell r="F2264" t="str">
            <v>اسناد تضميني دريافتي از كاركنان</v>
          </cell>
          <cell r="G2264" t="str">
            <v>300153</v>
          </cell>
          <cell r="H2264" t="str">
            <v>محمدپور مهدوي احمدرضا</v>
          </cell>
          <cell r="P2264" t="str">
            <v>999</v>
          </cell>
        </row>
        <row r="2265">
          <cell r="A2265">
            <v>9999</v>
          </cell>
          <cell r="B2265" t="str">
            <v>990099300181</v>
          </cell>
          <cell r="C2265" t="str">
            <v>990</v>
          </cell>
          <cell r="D2265" t="str">
            <v>990099</v>
          </cell>
          <cell r="E2265" t="str">
            <v>حسابهاي انتظامي</v>
          </cell>
          <cell r="F2265" t="str">
            <v>اسناد تضميني دريافتي از كاركنان</v>
          </cell>
          <cell r="G2265" t="str">
            <v>300181</v>
          </cell>
          <cell r="H2265" t="str">
            <v>وظيفه واثق مهدي</v>
          </cell>
          <cell r="P2265" t="str">
            <v>999</v>
          </cell>
        </row>
        <row r="2266">
          <cell r="A2266">
            <v>9999</v>
          </cell>
          <cell r="B2266" t="str">
            <v>990099300195</v>
          </cell>
          <cell r="C2266" t="str">
            <v>990</v>
          </cell>
          <cell r="D2266" t="str">
            <v>990099</v>
          </cell>
          <cell r="E2266" t="str">
            <v>حسابهاي انتظامي</v>
          </cell>
          <cell r="F2266" t="str">
            <v>اسناد تضميني دريافتي از كاركنان</v>
          </cell>
          <cell r="G2266" t="str">
            <v>300195</v>
          </cell>
          <cell r="H2266" t="str">
            <v>حريري كهنموئي علي</v>
          </cell>
          <cell r="P2266" t="str">
            <v>999</v>
          </cell>
        </row>
        <row r="2267">
          <cell r="A2267">
            <v>9999</v>
          </cell>
          <cell r="B2267" t="str">
            <v>990099300219</v>
          </cell>
          <cell r="C2267" t="str">
            <v>990</v>
          </cell>
          <cell r="D2267" t="str">
            <v>990099</v>
          </cell>
          <cell r="E2267" t="str">
            <v>حسابهاي انتظامي</v>
          </cell>
          <cell r="F2267" t="str">
            <v>اسناد تضميني دريافتي از كاركنان</v>
          </cell>
          <cell r="G2267" t="str">
            <v>300219</v>
          </cell>
          <cell r="H2267" t="str">
            <v>سلماني كريم</v>
          </cell>
          <cell r="P2267" t="str">
            <v>999</v>
          </cell>
        </row>
        <row r="2268">
          <cell r="A2268">
            <v>9999</v>
          </cell>
          <cell r="B2268" t="str">
            <v>990099300231</v>
          </cell>
          <cell r="C2268" t="str">
            <v>990</v>
          </cell>
          <cell r="D2268" t="str">
            <v>990099</v>
          </cell>
          <cell r="E2268" t="str">
            <v>حسابهاي انتظامي</v>
          </cell>
          <cell r="F2268" t="str">
            <v>اسناد تضميني دريافتي از كاركنان</v>
          </cell>
          <cell r="G2268" t="str">
            <v>300231</v>
          </cell>
          <cell r="H2268" t="str">
            <v>تمدن خشكناب رضا</v>
          </cell>
          <cell r="P2268" t="str">
            <v>999</v>
          </cell>
        </row>
        <row r="2269">
          <cell r="A2269">
            <v>9999</v>
          </cell>
          <cell r="B2269" t="str">
            <v>990099300235</v>
          </cell>
          <cell r="C2269" t="str">
            <v>990</v>
          </cell>
          <cell r="D2269" t="str">
            <v>990099</v>
          </cell>
          <cell r="E2269" t="str">
            <v>حسابهاي انتظامي</v>
          </cell>
          <cell r="F2269" t="str">
            <v>اسناد تضميني دريافتي از كاركنان</v>
          </cell>
          <cell r="G2269" t="str">
            <v>300235</v>
          </cell>
          <cell r="H2269" t="str">
            <v>حدادپوربدر محمدرضا</v>
          </cell>
          <cell r="P2269" t="str">
            <v>999</v>
          </cell>
        </row>
        <row r="2270">
          <cell r="A2270">
            <v>9999</v>
          </cell>
          <cell r="B2270" t="str">
            <v>990099300307</v>
          </cell>
          <cell r="C2270" t="str">
            <v>990</v>
          </cell>
          <cell r="D2270" t="str">
            <v>990099</v>
          </cell>
          <cell r="E2270" t="str">
            <v>حسابهاي انتظامي</v>
          </cell>
          <cell r="F2270" t="str">
            <v>اسناد تضميني دريافتي از كاركنان</v>
          </cell>
          <cell r="G2270" t="str">
            <v>300307</v>
          </cell>
          <cell r="H2270" t="str">
            <v>سعيدي قراملكي حسين</v>
          </cell>
          <cell r="P2270" t="str">
            <v>999</v>
          </cell>
        </row>
        <row r="2271">
          <cell r="A2271">
            <v>9999</v>
          </cell>
          <cell r="B2271" t="str">
            <v>990099300308</v>
          </cell>
          <cell r="C2271" t="str">
            <v>990</v>
          </cell>
          <cell r="D2271" t="str">
            <v>990099</v>
          </cell>
          <cell r="E2271" t="str">
            <v>حسابهاي انتظامي</v>
          </cell>
          <cell r="F2271" t="str">
            <v>اسناد تضميني دريافتي از كاركنان</v>
          </cell>
          <cell r="G2271" t="str">
            <v>300308</v>
          </cell>
          <cell r="H2271" t="str">
            <v>شاه قاسمي مهرداد</v>
          </cell>
          <cell r="P2271" t="str">
            <v>999</v>
          </cell>
        </row>
        <row r="2272">
          <cell r="A2272">
            <v>9999</v>
          </cell>
          <cell r="B2272" t="str">
            <v>990099300985</v>
          </cell>
          <cell r="C2272" t="str">
            <v>990</v>
          </cell>
          <cell r="D2272" t="str">
            <v>990099</v>
          </cell>
          <cell r="E2272" t="str">
            <v>حسابهاي انتظامي</v>
          </cell>
          <cell r="F2272" t="str">
            <v>اسناد تضميني دريافتي از كاركنان</v>
          </cell>
          <cell r="G2272" t="str">
            <v>300985</v>
          </cell>
          <cell r="H2272" t="str">
            <v>احمد اوجان</v>
          </cell>
          <cell r="P2272" t="str">
            <v>999</v>
          </cell>
        </row>
        <row r="2273">
          <cell r="A2273">
            <v>9999</v>
          </cell>
          <cell r="B2273" t="str">
            <v>990099300108</v>
          </cell>
          <cell r="C2273" t="str">
            <v>990</v>
          </cell>
          <cell r="D2273" t="str">
            <v>990099</v>
          </cell>
          <cell r="E2273" t="str">
            <v>حسابهاي انتظامي</v>
          </cell>
          <cell r="F2273" t="str">
            <v>اسناد تضميني دريافتي از كاركنان</v>
          </cell>
          <cell r="G2273" t="str">
            <v>300108</v>
          </cell>
          <cell r="H2273" t="str">
            <v>رسول محمدزادگان</v>
          </cell>
          <cell r="P2273" t="str">
            <v>999</v>
          </cell>
        </row>
        <row r="2274">
          <cell r="A2274">
            <v>9999</v>
          </cell>
          <cell r="B2274" t="str">
            <v>990099300070</v>
          </cell>
          <cell r="C2274" t="str">
            <v>990</v>
          </cell>
          <cell r="D2274" t="str">
            <v>990099</v>
          </cell>
          <cell r="E2274" t="str">
            <v>حسابهاي انتظامي</v>
          </cell>
          <cell r="F2274" t="str">
            <v>اسناد تضميني دريافتي از كاركنان</v>
          </cell>
          <cell r="G2274" t="str">
            <v>300070</v>
          </cell>
          <cell r="H2274" t="str">
            <v>فريدي نسب كريم</v>
          </cell>
          <cell r="P2274" t="str">
            <v>999</v>
          </cell>
        </row>
        <row r="2275">
          <cell r="A2275">
            <v>9999</v>
          </cell>
          <cell r="B2275" t="str">
            <v>990099300042</v>
          </cell>
          <cell r="C2275" t="str">
            <v>990</v>
          </cell>
          <cell r="D2275" t="str">
            <v>990099</v>
          </cell>
          <cell r="E2275" t="str">
            <v>حسابهاي انتظامي</v>
          </cell>
          <cell r="F2275" t="str">
            <v>اسناد تضميني دريافتي از كاركنان</v>
          </cell>
          <cell r="G2275" t="str">
            <v>300042</v>
          </cell>
          <cell r="H2275" t="str">
            <v>زينالي بهمن</v>
          </cell>
          <cell r="P2275" t="str">
            <v>999</v>
          </cell>
        </row>
        <row r="2276">
          <cell r="A2276">
            <v>9999</v>
          </cell>
          <cell r="B2276" t="str">
            <v>990099300128</v>
          </cell>
          <cell r="C2276" t="str">
            <v>990</v>
          </cell>
          <cell r="D2276" t="str">
            <v>990099</v>
          </cell>
          <cell r="E2276" t="str">
            <v>حسابهاي انتظامي</v>
          </cell>
          <cell r="F2276" t="str">
            <v>اسناد تضميني دريافتي از كاركنان</v>
          </cell>
          <cell r="G2276" t="str">
            <v>300128</v>
          </cell>
          <cell r="H2276" t="str">
            <v>محمدباقري لاهوت كريم</v>
          </cell>
          <cell r="P2276" t="str">
            <v>999</v>
          </cell>
        </row>
        <row r="2277">
          <cell r="A2277">
            <v>9999</v>
          </cell>
          <cell r="B2277" t="str">
            <v>990099300176</v>
          </cell>
          <cell r="C2277" t="str">
            <v>990</v>
          </cell>
          <cell r="D2277" t="str">
            <v>990099</v>
          </cell>
          <cell r="E2277" t="str">
            <v>حسابهاي انتظامي</v>
          </cell>
          <cell r="F2277" t="str">
            <v>اسناد تضميني دريافتي از كاركنان</v>
          </cell>
          <cell r="G2277" t="str">
            <v>300176</v>
          </cell>
          <cell r="H2277" t="str">
            <v>قليپور قراجه بهروز</v>
          </cell>
          <cell r="P2277" t="str">
            <v>999</v>
          </cell>
        </row>
        <row r="2278">
          <cell r="A2278">
            <v>9999</v>
          </cell>
          <cell r="B2278" t="str">
            <v>990099300187</v>
          </cell>
          <cell r="C2278" t="str">
            <v>990</v>
          </cell>
          <cell r="D2278" t="str">
            <v>990099</v>
          </cell>
          <cell r="E2278" t="str">
            <v>حسابهاي انتظامي</v>
          </cell>
          <cell r="F2278" t="str">
            <v>اسناد تضميني دريافتي از كاركنان</v>
          </cell>
          <cell r="G2278" t="str">
            <v>300187</v>
          </cell>
          <cell r="H2278" t="str">
            <v>حاجي حيدري ممقاني مهدي</v>
          </cell>
          <cell r="P2278" t="str">
            <v>999</v>
          </cell>
        </row>
        <row r="2279">
          <cell r="A2279">
            <v>9999</v>
          </cell>
          <cell r="B2279" t="str">
            <v>990099300250</v>
          </cell>
          <cell r="C2279" t="str">
            <v>990</v>
          </cell>
          <cell r="D2279" t="str">
            <v>990099</v>
          </cell>
          <cell r="E2279" t="str">
            <v>حسابهاي انتظامي</v>
          </cell>
          <cell r="F2279" t="str">
            <v>اسناد تضميني دريافتي از كاركنان</v>
          </cell>
          <cell r="G2279" t="str">
            <v>300250</v>
          </cell>
          <cell r="H2279" t="str">
            <v>برزگر قراملكي محمد</v>
          </cell>
          <cell r="P2279" t="str">
            <v>999</v>
          </cell>
        </row>
        <row r="2280">
          <cell r="A2280">
            <v>9999</v>
          </cell>
          <cell r="B2280" t="str">
            <v>990099300990</v>
          </cell>
          <cell r="C2280" t="str">
            <v>990</v>
          </cell>
          <cell r="D2280" t="str">
            <v>990099</v>
          </cell>
          <cell r="E2280" t="str">
            <v>حسابهاي انتظامي</v>
          </cell>
          <cell r="F2280" t="str">
            <v>اسناد تضميني دريافتي از كاركنان</v>
          </cell>
          <cell r="G2280" t="str">
            <v>300990</v>
          </cell>
          <cell r="H2280" t="str">
            <v>محمد علي حسن مشهور ناصرالفقراء</v>
          </cell>
          <cell r="P2280" t="str">
            <v>999</v>
          </cell>
        </row>
        <row r="2281">
          <cell r="A2281">
            <v>9999</v>
          </cell>
          <cell r="B2281" t="str">
            <v>990099300051</v>
          </cell>
          <cell r="C2281" t="str">
            <v>990</v>
          </cell>
          <cell r="D2281" t="str">
            <v>990099</v>
          </cell>
          <cell r="E2281" t="str">
            <v>حسابهاي انتظامي</v>
          </cell>
          <cell r="F2281" t="str">
            <v>اسناد تضميني دريافتي از كاركنان</v>
          </cell>
          <cell r="G2281" t="str">
            <v>300051</v>
          </cell>
          <cell r="H2281" t="str">
            <v>فتحي نصرت</v>
          </cell>
          <cell r="P2281" t="str">
            <v>999</v>
          </cell>
        </row>
        <row r="2282">
          <cell r="A2282">
            <v>9999</v>
          </cell>
          <cell r="B2282" t="str">
            <v>990099300043</v>
          </cell>
          <cell r="C2282" t="str">
            <v>990</v>
          </cell>
          <cell r="D2282" t="str">
            <v>990099</v>
          </cell>
          <cell r="E2282" t="str">
            <v>حسابهاي انتظامي</v>
          </cell>
          <cell r="F2282" t="str">
            <v>اسناد تضميني دريافتي از كاركنان</v>
          </cell>
          <cell r="G2282" t="str">
            <v>300043</v>
          </cell>
          <cell r="H2282" t="str">
            <v>هاشم پور چرخي عليرضا</v>
          </cell>
          <cell r="P2282" t="str">
            <v>999</v>
          </cell>
        </row>
        <row r="2283">
          <cell r="A2283">
            <v>9999</v>
          </cell>
          <cell r="B2283" t="str">
            <v>990099300012</v>
          </cell>
          <cell r="C2283" t="str">
            <v>990</v>
          </cell>
          <cell r="D2283" t="str">
            <v>990099</v>
          </cell>
          <cell r="E2283" t="str">
            <v>حسابهاي انتظامي</v>
          </cell>
          <cell r="F2283" t="str">
            <v>اسناد تضميني دريافتي از كاركنان</v>
          </cell>
          <cell r="G2283" t="str">
            <v>300012</v>
          </cell>
          <cell r="H2283" t="str">
            <v>صمد ابرهيم پور مقدس</v>
          </cell>
          <cell r="P2283" t="str">
            <v>999</v>
          </cell>
        </row>
        <row r="2284">
          <cell r="A2284">
            <v>9999</v>
          </cell>
          <cell r="B2284" t="str">
            <v>990099300155</v>
          </cell>
          <cell r="C2284" t="str">
            <v>990</v>
          </cell>
          <cell r="D2284" t="str">
            <v>990099</v>
          </cell>
          <cell r="E2284" t="str">
            <v>حسابهاي انتظامي</v>
          </cell>
          <cell r="F2284" t="str">
            <v>اسناد تضميني دريافتي از كاركنان</v>
          </cell>
          <cell r="G2284" t="str">
            <v>300155</v>
          </cell>
          <cell r="H2284" t="str">
            <v>قليپور سفيداني حسين</v>
          </cell>
          <cell r="P2284" t="str">
            <v>999</v>
          </cell>
        </row>
        <row r="2285">
          <cell r="A2285">
            <v>9999</v>
          </cell>
          <cell r="B2285" t="str">
            <v>990099300046</v>
          </cell>
          <cell r="C2285" t="str">
            <v>990</v>
          </cell>
          <cell r="D2285" t="str">
            <v>990099</v>
          </cell>
          <cell r="E2285" t="str">
            <v>حسابهاي انتظامي</v>
          </cell>
          <cell r="F2285" t="str">
            <v>اسناد تضميني دريافتي از كاركنان</v>
          </cell>
          <cell r="G2285" t="str">
            <v>300046</v>
          </cell>
          <cell r="H2285" t="str">
            <v>عباسي ابوالفضل</v>
          </cell>
          <cell r="P2285" t="str">
            <v>999</v>
          </cell>
        </row>
        <row r="2286">
          <cell r="A2286">
            <v>9999</v>
          </cell>
          <cell r="B2286" t="str">
            <v>990099300049</v>
          </cell>
          <cell r="C2286" t="str">
            <v>990</v>
          </cell>
          <cell r="D2286" t="str">
            <v>990099</v>
          </cell>
          <cell r="E2286" t="str">
            <v>حسابهاي انتظامي</v>
          </cell>
          <cell r="F2286" t="str">
            <v>اسناد تضميني دريافتي از كاركنان</v>
          </cell>
          <cell r="G2286" t="str">
            <v>300049</v>
          </cell>
          <cell r="H2286" t="str">
            <v>احد احمدي نژاد</v>
          </cell>
          <cell r="P2286" t="str">
            <v>999</v>
          </cell>
        </row>
        <row r="2287">
          <cell r="A2287">
            <v>9999</v>
          </cell>
          <cell r="B2287" t="str">
            <v>990099300068</v>
          </cell>
          <cell r="C2287" t="str">
            <v>990</v>
          </cell>
          <cell r="D2287" t="str">
            <v>990099</v>
          </cell>
          <cell r="E2287" t="str">
            <v>حسابهاي انتظامي</v>
          </cell>
          <cell r="F2287" t="str">
            <v>اسناد تضميني دريافتي از كاركنان</v>
          </cell>
          <cell r="G2287" t="str">
            <v>300068</v>
          </cell>
          <cell r="H2287" t="str">
            <v>صادق زاده سيد محمود</v>
          </cell>
          <cell r="P2287" t="str">
            <v>999</v>
          </cell>
        </row>
        <row r="2288">
          <cell r="A2288">
            <v>9999</v>
          </cell>
          <cell r="B2288" t="str">
            <v>990099300239</v>
          </cell>
          <cell r="C2288" t="str">
            <v>990</v>
          </cell>
          <cell r="D2288" t="str">
            <v>990099</v>
          </cell>
          <cell r="E2288" t="str">
            <v>حسابهاي انتظامي</v>
          </cell>
          <cell r="F2288" t="str">
            <v>اسناد تضميني دريافتي از كاركنان</v>
          </cell>
          <cell r="G2288" t="str">
            <v>300239</v>
          </cell>
          <cell r="H2288" t="str">
            <v>بهرامي قراملكي محمدعلي</v>
          </cell>
          <cell r="P2288" t="str">
            <v>999</v>
          </cell>
        </row>
        <row r="2289">
          <cell r="A2289">
            <v>9999</v>
          </cell>
          <cell r="B2289" t="str">
            <v>990099300024</v>
          </cell>
          <cell r="C2289" t="str">
            <v>990</v>
          </cell>
          <cell r="D2289" t="str">
            <v>990099</v>
          </cell>
          <cell r="E2289" t="str">
            <v>حسابهاي انتظامي</v>
          </cell>
          <cell r="F2289" t="str">
            <v>اسناد تضميني دريافتي از كاركنان</v>
          </cell>
          <cell r="G2289" t="str">
            <v>300024</v>
          </cell>
          <cell r="H2289" t="str">
            <v>رزمي آتميانلو عليرضا</v>
          </cell>
          <cell r="P2289" t="str">
            <v>999</v>
          </cell>
        </row>
        <row r="2290">
          <cell r="A2290">
            <v>9999</v>
          </cell>
          <cell r="B2290" t="str">
            <v>990099300044</v>
          </cell>
          <cell r="C2290" t="str">
            <v>990</v>
          </cell>
          <cell r="D2290" t="str">
            <v>990099</v>
          </cell>
          <cell r="E2290" t="str">
            <v>حسابهاي انتظامي</v>
          </cell>
          <cell r="F2290" t="str">
            <v>اسناد تضميني دريافتي از كاركنان</v>
          </cell>
          <cell r="G2290" t="str">
            <v>300044</v>
          </cell>
          <cell r="H2290" t="str">
            <v>مغيطي قادر</v>
          </cell>
          <cell r="P2290" t="str">
            <v>999</v>
          </cell>
        </row>
        <row r="2291">
          <cell r="A2291">
            <v>9999</v>
          </cell>
          <cell r="B2291" t="str">
            <v>990099300050</v>
          </cell>
          <cell r="C2291" t="str">
            <v>990</v>
          </cell>
          <cell r="D2291" t="str">
            <v>990099</v>
          </cell>
          <cell r="E2291" t="str">
            <v>حسابهاي انتظامي</v>
          </cell>
          <cell r="F2291" t="str">
            <v>اسناد تضميني دريافتي از كاركنان</v>
          </cell>
          <cell r="G2291" t="str">
            <v>300050</v>
          </cell>
          <cell r="H2291" t="str">
            <v>شاهد قراملكي علي</v>
          </cell>
          <cell r="P2291" t="str">
            <v>999</v>
          </cell>
        </row>
        <row r="2292">
          <cell r="A2292">
            <v>9999</v>
          </cell>
          <cell r="B2292" t="str">
            <v>990099300053</v>
          </cell>
          <cell r="C2292" t="str">
            <v>990</v>
          </cell>
          <cell r="D2292" t="str">
            <v>990099</v>
          </cell>
          <cell r="E2292" t="str">
            <v>حسابهاي انتظامي</v>
          </cell>
          <cell r="F2292" t="str">
            <v>اسناد تضميني دريافتي از كاركنان</v>
          </cell>
          <cell r="G2292" t="str">
            <v>300053</v>
          </cell>
          <cell r="H2292" t="str">
            <v>خالقي عليرضا</v>
          </cell>
          <cell r="P2292" t="str">
            <v>999</v>
          </cell>
        </row>
        <row r="2293">
          <cell r="A2293">
            <v>9999</v>
          </cell>
          <cell r="B2293" t="str">
            <v>990099300061</v>
          </cell>
          <cell r="C2293" t="str">
            <v>990</v>
          </cell>
          <cell r="D2293" t="str">
            <v>990099</v>
          </cell>
          <cell r="E2293" t="str">
            <v>حسابهاي انتظامي</v>
          </cell>
          <cell r="F2293" t="str">
            <v>اسناد تضميني دريافتي از كاركنان</v>
          </cell>
          <cell r="G2293" t="str">
            <v>300061</v>
          </cell>
          <cell r="H2293" t="str">
            <v>نادر براعتي</v>
          </cell>
          <cell r="P2293" t="str">
            <v>999</v>
          </cell>
        </row>
        <row r="2294">
          <cell r="A2294">
            <v>9999</v>
          </cell>
          <cell r="B2294" t="str">
            <v>990099300064</v>
          </cell>
          <cell r="C2294" t="str">
            <v>990</v>
          </cell>
          <cell r="D2294" t="str">
            <v>990099</v>
          </cell>
          <cell r="E2294" t="str">
            <v>حسابهاي انتظامي</v>
          </cell>
          <cell r="F2294" t="str">
            <v>اسناد تضميني دريافتي از كاركنان</v>
          </cell>
          <cell r="G2294" t="str">
            <v>300064</v>
          </cell>
          <cell r="H2294" t="str">
            <v>عباس زاده باويل سفلائي حسن</v>
          </cell>
          <cell r="P2294" t="str">
            <v>999</v>
          </cell>
        </row>
        <row r="2295">
          <cell r="A2295">
            <v>9999</v>
          </cell>
          <cell r="B2295" t="str">
            <v>990099300066</v>
          </cell>
          <cell r="C2295" t="str">
            <v>990</v>
          </cell>
          <cell r="D2295" t="str">
            <v>990099</v>
          </cell>
          <cell r="E2295" t="str">
            <v>حسابهاي انتظامي</v>
          </cell>
          <cell r="F2295" t="str">
            <v>اسناد تضميني دريافتي از كاركنان</v>
          </cell>
          <cell r="G2295" t="str">
            <v>300066</v>
          </cell>
          <cell r="H2295" t="str">
            <v>نيرومند يعقوب</v>
          </cell>
          <cell r="P2295" t="str">
            <v>999</v>
          </cell>
        </row>
        <row r="2296">
          <cell r="A2296">
            <v>9999</v>
          </cell>
          <cell r="B2296" t="str">
            <v>990099300076</v>
          </cell>
          <cell r="C2296" t="str">
            <v>990</v>
          </cell>
          <cell r="D2296" t="str">
            <v>990099</v>
          </cell>
          <cell r="E2296" t="str">
            <v>حسابهاي انتظامي</v>
          </cell>
          <cell r="F2296" t="str">
            <v>اسناد تضميني دريافتي از كاركنان</v>
          </cell>
          <cell r="G2296" t="str">
            <v>300076</v>
          </cell>
          <cell r="H2296" t="str">
            <v>همتي مسعود</v>
          </cell>
          <cell r="P2296" t="str">
            <v>999</v>
          </cell>
        </row>
        <row r="2297">
          <cell r="A2297">
            <v>9999</v>
          </cell>
          <cell r="B2297" t="str">
            <v>990099300124</v>
          </cell>
          <cell r="C2297" t="str">
            <v>990</v>
          </cell>
          <cell r="D2297" t="str">
            <v>990099</v>
          </cell>
          <cell r="E2297" t="str">
            <v>حسابهاي انتظامي</v>
          </cell>
          <cell r="F2297" t="str">
            <v>اسناد تضميني دريافتي از كاركنان</v>
          </cell>
          <cell r="G2297" t="str">
            <v>300124</v>
          </cell>
          <cell r="H2297" t="str">
            <v>محب حق رحيم</v>
          </cell>
          <cell r="P2297" t="str">
            <v>999</v>
          </cell>
        </row>
        <row r="2298">
          <cell r="A2298">
            <v>9999</v>
          </cell>
          <cell r="B2298" t="str">
            <v>990099300132</v>
          </cell>
          <cell r="C2298" t="str">
            <v>990</v>
          </cell>
          <cell r="D2298" t="str">
            <v>990099</v>
          </cell>
          <cell r="E2298" t="str">
            <v>حسابهاي انتظامي</v>
          </cell>
          <cell r="F2298" t="str">
            <v>اسناد تضميني دريافتي از كاركنان</v>
          </cell>
          <cell r="G2298" t="str">
            <v>300132</v>
          </cell>
          <cell r="H2298" t="str">
            <v>مهرابي افشار عباس</v>
          </cell>
          <cell r="P2298" t="str">
            <v>999</v>
          </cell>
        </row>
        <row r="2299">
          <cell r="A2299">
            <v>9999</v>
          </cell>
          <cell r="B2299" t="str">
            <v>990099300141</v>
          </cell>
          <cell r="C2299" t="str">
            <v>990</v>
          </cell>
          <cell r="D2299" t="str">
            <v>990099</v>
          </cell>
          <cell r="E2299" t="str">
            <v>حسابهاي انتظامي</v>
          </cell>
          <cell r="F2299" t="str">
            <v>اسناد تضميني دريافتي از كاركنان</v>
          </cell>
          <cell r="G2299" t="str">
            <v>300141</v>
          </cell>
          <cell r="H2299" t="str">
            <v>سالك علي اصغر</v>
          </cell>
          <cell r="P2299" t="str">
            <v>999</v>
          </cell>
        </row>
        <row r="2300">
          <cell r="A2300">
            <v>9999</v>
          </cell>
          <cell r="B2300" t="str">
            <v>990099300146</v>
          </cell>
          <cell r="C2300" t="str">
            <v>990</v>
          </cell>
          <cell r="D2300" t="str">
            <v>990099</v>
          </cell>
          <cell r="E2300" t="str">
            <v>حسابهاي انتظامي</v>
          </cell>
          <cell r="F2300" t="str">
            <v>اسناد تضميني دريافتي از كاركنان</v>
          </cell>
          <cell r="G2300" t="str">
            <v>300146</v>
          </cell>
          <cell r="H2300" t="str">
            <v>شمس آذر ميرعلي</v>
          </cell>
          <cell r="P2300" t="str">
            <v>999</v>
          </cell>
        </row>
        <row r="2301">
          <cell r="A2301">
            <v>9999</v>
          </cell>
          <cell r="B2301" t="str">
            <v>990099300152</v>
          </cell>
          <cell r="C2301" t="str">
            <v>990</v>
          </cell>
          <cell r="D2301" t="str">
            <v>990099</v>
          </cell>
          <cell r="E2301" t="str">
            <v>حسابهاي انتظامي</v>
          </cell>
          <cell r="F2301" t="str">
            <v>اسناد تضميني دريافتي از كاركنان</v>
          </cell>
          <cell r="G2301" t="str">
            <v>300152</v>
          </cell>
          <cell r="H2301" t="str">
            <v>حسن زاده حميد</v>
          </cell>
          <cell r="P2301" t="str">
            <v>999</v>
          </cell>
        </row>
        <row r="2302">
          <cell r="A2302">
            <v>9999</v>
          </cell>
          <cell r="B2302" t="str">
            <v>990099300163</v>
          </cell>
          <cell r="C2302" t="str">
            <v>990</v>
          </cell>
          <cell r="D2302" t="str">
            <v>990099</v>
          </cell>
          <cell r="E2302" t="str">
            <v>حسابهاي انتظامي</v>
          </cell>
          <cell r="F2302" t="str">
            <v>اسناد تضميني دريافتي از كاركنان</v>
          </cell>
          <cell r="G2302" t="str">
            <v>300163</v>
          </cell>
          <cell r="H2302" t="str">
            <v>روشناس شهرام</v>
          </cell>
          <cell r="P2302" t="str">
            <v>999</v>
          </cell>
        </row>
        <row r="2303">
          <cell r="A2303">
            <v>9999</v>
          </cell>
          <cell r="B2303" t="str">
            <v>990099300172</v>
          </cell>
          <cell r="C2303" t="str">
            <v>990</v>
          </cell>
          <cell r="D2303" t="str">
            <v>990099</v>
          </cell>
          <cell r="E2303" t="str">
            <v>حسابهاي انتظامي</v>
          </cell>
          <cell r="F2303" t="str">
            <v>اسناد تضميني دريافتي از كاركنان</v>
          </cell>
          <cell r="G2303" t="str">
            <v>300172</v>
          </cell>
          <cell r="H2303" t="str">
            <v>عليزاد پورسعيدي حامد</v>
          </cell>
          <cell r="P2303" t="str">
            <v>999</v>
          </cell>
        </row>
        <row r="2304">
          <cell r="A2304">
            <v>9999</v>
          </cell>
          <cell r="B2304" t="str">
            <v>990099300174</v>
          </cell>
          <cell r="C2304" t="str">
            <v>990</v>
          </cell>
          <cell r="D2304" t="str">
            <v>990099</v>
          </cell>
          <cell r="E2304" t="str">
            <v>حسابهاي انتظامي</v>
          </cell>
          <cell r="F2304" t="str">
            <v>اسناد تضميني دريافتي از كاركنان</v>
          </cell>
          <cell r="G2304" t="str">
            <v>300174</v>
          </cell>
          <cell r="H2304" t="str">
            <v>سراجي عنصرودي محمد</v>
          </cell>
          <cell r="P2304" t="str">
            <v>999</v>
          </cell>
        </row>
        <row r="2305">
          <cell r="A2305">
            <v>9999</v>
          </cell>
          <cell r="B2305" t="str">
            <v>990099300177</v>
          </cell>
          <cell r="C2305" t="str">
            <v>990</v>
          </cell>
          <cell r="D2305" t="str">
            <v>990099</v>
          </cell>
          <cell r="E2305" t="str">
            <v>حسابهاي انتظامي</v>
          </cell>
          <cell r="F2305" t="str">
            <v>اسناد تضميني دريافتي از كاركنان</v>
          </cell>
          <cell r="G2305" t="str">
            <v>300177</v>
          </cell>
          <cell r="H2305" t="str">
            <v>كاظم پور احمد</v>
          </cell>
          <cell r="P2305" t="str">
            <v>999</v>
          </cell>
        </row>
        <row r="2306">
          <cell r="A2306">
            <v>9999</v>
          </cell>
          <cell r="B2306" t="str">
            <v>990099300182</v>
          </cell>
          <cell r="C2306" t="str">
            <v>990</v>
          </cell>
          <cell r="D2306" t="str">
            <v>990099</v>
          </cell>
          <cell r="E2306" t="str">
            <v>حسابهاي انتظامي</v>
          </cell>
          <cell r="F2306" t="str">
            <v>اسناد تضميني دريافتي از كاركنان</v>
          </cell>
          <cell r="G2306" t="str">
            <v>300182</v>
          </cell>
          <cell r="H2306" t="str">
            <v>اصلاني مقدم علي</v>
          </cell>
          <cell r="P2306" t="str">
            <v>999</v>
          </cell>
        </row>
        <row r="2307">
          <cell r="A2307">
            <v>9999</v>
          </cell>
          <cell r="B2307" t="str">
            <v>990099300192</v>
          </cell>
          <cell r="C2307" t="str">
            <v>990</v>
          </cell>
          <cell r="D2307" t="str">
            <v>990099</v>
          </cell>
          <cell r="E2307" t="str">
            <v>حسابهاي انتظامي</v>
          </cell>
          <cell r="F2307" t="str">
            <v>اسناد تضميني دريافتي از كاركنان</v>
          </cell>
          <cell r="G2307" t="str">
            <v>300192</v>
          </cell>
          <cell r="H2307" t="str">
            <v>علي آريان پور</v>
          </cell>
          <cell r="P2307" t="str">
            <v>999</v>
          </cell>
        </row>
        <row r="2308">
          <cell r="A2308">
            <v>9999</v>
          </cell>
          <cell r="B2308" t="str">
            <v>990099300199</v>
          </cell>
          <cell r="C2308" t="str">
            <v>990</v>
          </cell>
          <cell r="D2308" t="str">
            <v>990099</v>
          </cell>
          <cell r="E2308" t="str">
            <v>حسابهاي انتظامي</v>
          </cell>
          <cell r="F2308" t="str">
            <v>اسناد تضميني دريافتي از كاركنان</v>
          </cell>
          <cell r="G2308" t="str">
            <v>300199</v>
          </cell>
          <cell r="H2308" t="str">
            <v>ناصح قراملكي مهدي</v>
          </cell>
          <cell r="P2308" t="str">
            <v>999</v>
          </cell>
        </row>
        <row r="2309">
          <cell r="A2309">
            <v>9999</v>
          </cell>
          <cell r="B2309" t="str">
            <v>990099300202</v>
          </cell>
          <cell r="C2309" t="str">
            <v>990</v>
          </cell>
          <cell r="D2309" t="str">
            <v>990099</v>
          </cell>
          <cell r="E2309" t="str">
            <v>حسابهاي انتظامي</v>
          </cell>
          <cell r="F2309" t="str">
            <v>اسناد تضميني دريافتي از كاركنان</v>
          </cell>
          <cell r="G2309" t="str">
            <v>300202</v>
          </cell>
          <cell r="H2309" t="str">
            <v>لك جواد</v>
          </cell>
          <cell r="P2309" t="str">
            <v>999</v>
          </cell>
        </row>
        <row r="2310">
          <cell r="A2310">
            <v>9999</v>
          </cell>
          <cell r="B2310" t="str">
            <v>990099300206</v>
          </cell>
          <cell r="C2310" t="str">
            <v>990</v>
          </cell>
          <cell r="D2310" t="str">
            <v>990099</v>
          </cell>
          <cell r="E2310" t="str">
            <v>حسابهاي انتظامي</v>
          </cell>
          <cell r="F2310" t="str">
            <v>اسناد تضميني دريافتي از كاركنان</v>
          </cell>
          <cell r="G2310" t="str">
            <v>300206</v>
          </cell>
          <cell r="H2310" t="str">
            <v>كامران هزه بران محمدرضا</v>
          </cell>
          <cell r="P2310" t="str">
            <v>999</v>
          </cell>
        </row>
        <row r="2311">
          <cell r="A2311">
            <v>9999</v>
          </cell>
          <cell r="B2311" t="str">
            <v>990099300208</v>
          </cell>
          <cell r="C2311" t="str">
            <v>990</v>
          </cell>
          <cell r="D2311" t="str">
            <v>990099</v>
          </cell>
          <cell r="E2311" t="str">
            <v>حسابهاي انتظامي</v>
          </cell>
          <cell r="F2311" t="str">
            <v>اسناد تضميني دريافتي از كاركنان</v>
          </cell>
          <cell r="G2311" t="str">
            <v>300208</v>
          </cell>
          <cell r="H2311" t="str">
            <v>جعفرزاده رسول</v>
          </cell>
          <cell r="P2311" t="str">
            <v>999</v>
          </cell>
        </row>
        <row r="2312">
          <cell r="A2312">
            <v>9999</v>
          </cell>
          <cell r="B2312" t="str">
            <v>990099300213</v>
          </cell>
          <cell r="C2312" t="str">
            <v>990</v>
          </cell>
          <cell r="D2312" t="str">
            <v>990099</v>
          </cell>
          <cell r="E2312" t="str">
            <v>حسابهاي انتظامي</v>
          </cell>
          <cell r="F2312" t="str">
            <v>اسناد تضميني دريافتي از كاركنان</v>
          </cell>
          <cell r="G2312" t="str">
            <v>300213</v>
          </cell>
          <cell r="H2312" t="str">
            <v>وطني رضا</v>
          </cell>
          <cell r="P2312" t="str">
            <v>999</v>
          </cell>
        </row>
        <row r="2313">
          <cell r="A2313">
            <v>9999</v>
          </cell>
          <cell r="B2313" t="str">
            <v>990099300214</v>
          </cell>
          <cell r="C2313" t="str">
            <v>990</v>
          </cell>
          <cell r="D2313" t="str">
            <v>990099</v>
          </cell>
          <cell r="E2313" t="str">
            <v>حسابهاي انتظامي</v>
          </cell>
          <cell r="F2313" t="str">
            <v>اسناد تضميني دريافتي از كاركنان</v>
          </cell>
          <cell r="G2313" t="str">
            <v>300214</v>
          </cell>
          <cell r="H2313" t="str">
            <v>صنعتي قراملكي عليرضا</v>
          </cell>
          <cell r="P2313" t="str">
            <v>999</v>
          </cell>
        </row>
        <row r="2314">
          <cell r="A2314">
            <v>9999</v>
          </cell>
          <cell r="B2314" t="str">
            <v>990099300221</v>
          </cell>
          <cell r="C2314" t="str">
            <v>990</v>
          </cell>
          <cell r="D2314" t="str">
            <v>990099</v>
          </cell>
          <cell r="E2314" t="str">
            <v>حسابهاي انتظامي</v>
          </cell>
          <cell r="F2314" t="str">
            <v>اسناد تضميني دريافتي از كاركنان</v>
          </cell>
          <cell r="G2314" t="str">
            <v>300221</v>
          </cell>
          <cell r="H2314" t="str">
            <v>هادي خدائيان</v>
          </cell>
          <cell r="P2314" t="str">
            <v>999</v>
          </cell>
        </row>
        <row r="2315">
          <cell r="A2315">
            <v>9999</v>
          </cell>
          <cell r="B2315" t="str">
            <v>990099300222</v>
          </cell>
          <cell r="C2315" t="str">
            <v>990</v>
          </cell>
          <cell r="D2315" t="str">
            <v>990099</v>
          </cell>
          <cell r="E2315" t="str">
            <v>حسابهاي انتظامي</v>
          </cell>
          <cell r="F2315" t="str">
            <v>اسناد تضميني دريافتي از كاركنان</v>
          </cell>
          <cell r="G2315" t="str">
            <v>300222</v>
          </cell>
          <cell r="H2315" t="str">
            <v>شكري احمد</v>
          </cell>
          <cell r="P2315" t="str">
            <v>999</v>
          </cell>
        </row>
        <row r="2316">
          <cell r="A2316">
            <v>9999</v>
          </cell>
          <cell r="B2316" t="str">
            <v>990099300225</v>
          </cell>
          <cell r="C2316" t="str">
            <v>990</v>
          </cell>
          <cell r="D2316" t="str">
            <v>990099</v>
          </cell>
          <cell r="E2316" t="str">
            <v>حسابهاي انتظامي</v>
          </cell>
          <cell r="F2316" t="str">
            <v>اسناد تضميني دريافتي از كاركنان</v>
          </cell>
          <cell r="G2316" t="str">
            <v>300225</v>
          </cell>
          <cell r="H2316" t="str">
            <v>نيك پور رسول</v>
          </cell>
          <cell r="P2316" t="str">
            <v>999</v>
          </cell>
        </row>
        <row r="2317">
          <cell r="A2317">
            <v>9999</v>
          </cell>
          <cell r="B2317" t="str">
            <v>990099300242</v>
          </cell>
          <cell r="C2317" t="str">
            <v>990</v>
          </cell>
          <cell r="D2317" t="str">
            <v>990099</v>
          </cell>
          <cell r="E2317" t="str">
            <v>حسابهاي انتظامي</v>
          </cell>
          <cell r="F2317" t="str">
            <v>اسناد تضميني دريافتي از كاركنان</v>
          </cell>
          <cell r="G2317" t="str">
            <v>300242</v>
          </cell>
          <cell r="H2317" t="str">
            <v>زبردست قراملكي حسن</v>
          </cell>
          <cell r="P2317" t="str">
            <v>999</v>
          </cell>
        </row>
        <row r="2318">
          <cell r="A2318">
            <v>9999</v>
          </cell>
          <cell r="B2318" t="str">
            <v>990099300244</v>
          </cell>
          <cell r="C2318" t="str">
            <v>990</v>
          </cell>
          <cell r="D2318" t="str">
            <v>990099</v>
          </cell>
          <cell r="E2318" t="str">
            <v>حسابهاي انتظامي</v>
          </cell>
          <cell r="F2318" t="str">
            <v>اسناد تضميني دريافتي از كاركنان</v>
          </cell>
          <cell r="G2318" t="str">
            <v>300244</v>
          </cell>
          <cell r="H2318" t="str">
            <v>بزمي حسن</v>
          </cell>
          <cell r="P2318" t="str">
            <v>999</v>
          </cell>
        </row>
        <row r="2319">
          <cell r="A2319">
            <v>9999</v>
          </cell>
          <cell r="B2319" t="str">
            <v>990099300252</v>
          </cell>
          <cell r="C2319" t="str">
            <v>990</v>
          </cell>
          <cell r="D2319" t="str">
            <v>990099</v>
          </cell>
          <cell r="E2319" t="str">
            <v>حسابهاي انتظامي</v>
          </cell>
          <cell r="F2319" t="str">
            <v>اسناد تضميني دريافتي از كاركنان</v>
          </cell>
          <cell r="G2319" t="str">
            <v>300252</v>
          </cell>
          <cell r="H2319" t="str">
            <v>رنجبران عين الدين محمدرضا</v>
          </cell>
          <cell r="P2319" t="str">
            <v>999</v>
          </cell>
        </row>
        <row r="2320">
          <cell r="A2320">
            <v>9999</v>
          </cell>
          <cell r="B2320" t="str">
            <v>990099300037</v>
          </cell>
          <cell r="C2320" t="str">
            <v>990</v>
          </cell>
          <cell r="D2320" t="str">
            <v>990099</v>
          </cell>
          <cell r="E2320" t="str">
            <v>حسابهاي انتظامي</v>
          </cell>
          <cell r="F2320" t="str">
            <v>اسناد تضميني دريافتي از كاركنان</v>
          </cell>
          <cell r="G2320" t="str">
            <v>300037</v>
          </cell>
          <cell r="H2320" t="str">
            <v>ناصر بيداري علمداري</v>
          </cell>
          <cell r="P2320" t="str">
            <v>999</v>
          </cell>
        </row>
        <row r="2321">
          <cell r="A2321">
            <v>9999</v>
          </cell>
          <cell r="B2321" t="str">
            <v>990099300038</v>
          </cell>
          <cell r="C2321" t="str">
            <v>990</v>
          </cell>
          <cell r="D2321" t="str">
            <v>990099</v>
          </cell>
          <cell r="E2321" t="str">
            <v>حسابهاي انتظامي</v>
          </cell>
          <cell r="F2321" t="str">
            <v>اسناد تضميني دريافتي از كاركنان</v>
          </cell>
          <cell r="G2321" t="str">
            <v>300038</v>
          </cell>
          <cell r="H2321" t="str">
            <v>مكرمي جمال</v>
          </cell>
          <cell r="P2321" t="str">
            <v>999</v>
          </cell>
        </row>
        <row r="2322">
          <cell r="A2322">
            <v>9999</v>
          </cell>
          <cell r="B2322" t="str">
            <v>990099300104</v>
          </cell>
          <cell r="C2322" t="str">
            <v>990</v>
          </cell>
          <cell r="D2322" t="str">
            <v>990099</v>
          </cell>
          <cell r="E2322" t="str">
            <v>حسابهاي انتظامي</v>
          </cell>
          <cell r="F2322" t="str">
            <v>اسناد تضميني دريافتي از كاركنان</v>
          </cell>
          <cell r="G2322" t="str">
            <v>300104</v>
          </cell>
          <cell r="H2322" t="str">
            <v>پور گل محمد جواد</v>
          </cell>
          <cell r="P2322" t="str">
            <v>999</v>
          </cell>
        </row>
        <row r="2323">
          <cell r="A2323">
            <v>9999</v>
          </cell>
          <cell r="B2323" t="str">
            <v>990099300170</v>
          </cell>
          <cell r="C2323" t="str">
            <v>990</v>
          </cell>
          <cell r="D2323" t="str">
            <v>990099</v>
          </cell>
          <cell r="E2323" t="str">
            <v>حسابهاي انتظامي</v>
          </cell>
          <cell r="F2323" t="str">
            <v>اسناد تضميني دريافتي از كاركنان</v>
          </cell>
          <cell r="G2323" t="str">
            <v>300170</v>
          </cell>
          <cell r="H2323" t="str">
            <v>فتحي سياوش</v>
          </cell>
          <cell r="P2323" t="str">
            <v>999</v>
          </cell>
        </row>
        <row r="2324">
          <cell r="A2324">
            <v>9999</v>
          </cell>
          <cell r="B2324" t="str">
            <v>990099300171</v>
          </cell>
          <cell r="C2324" t="str">
            <v>990</v>
          </cell>
          <cell r="D2324" t="str">
            <v>990099</v>
          </cell>
          <cell r="E2324" t="str">
            <v>حسابهاي انتظامي</v>
          </cell>
          <cell r="F2324" t="str">
            <v>اسناد تضميني دريافتي از كاركنان</v>
          </cell>
          <cell r="G2324" t="str">
            <v>300171</v>
          </cell>
          <cell r="H2324" t="str">
            <v>اميرحقيان سعيد</v>
          </cell>
          <cell r="P2324" t="str">
            <v>999</v>
          </cell>
        </row>
        <row r="2325">
          <cell r="A2325">
            <v>9999</v>
          </cell>
          <cell r="B2325" t="str">
            <v>990099300196</v>
          </cell>
          <cell r="C2325" t="str">
            <v>990</v>
          </cell>
          <cell r="D2325" t="str">
            <v>990099</v>
          </cell>
          <cell r="E2325" t="str">
            <v>حسابهاي انتظامي</v>
          </cell>
          <cell r="F2325" t="str">
            <v>اسناد تضميني دريافتي از كاركنان</v>
          </cell>
          <cell r="G2325" t="str">
            <v>300196</v>
          </cell>
          <cell r="H2325" t="str">
            <v>حسيني سيد جواد</v>
          </cell>
          <cell r="P2325" t="str">
            <v>999</v>
          </cell>
        </row>
        <row r="2326">
          <cell r="A2326">
            <v>9999</v>
          </cell>
          <cell r="B2326" t="str">
            <v>990099300986</v>
          </cell>
          <cell r="C2326" t="str">
            <v>990</v>
          </cell>
          <cell r="D2326" t="str">
            <v>990099</v>
          </cell>
          <cell r="E2326" t="str">
            <v>حسابهاي انتظامي</v>
          </cell>
          <cell r="F2326" t="str">
            <v>اسناد تضميني دريافتي از كاركنان</v>
          </cell>
          <cell r="G2326" t="str">
            <v>300986</v>
          </cell>
          <cell r="H2326" t="str">
            <v>صفر علي پيري ياورکندي</v>
          </cell>
          <cell r="P2326" t="str">
            <v>999</v>
          </cell>
        </row>
        <row r="2327">
          <cell r="A2327">
            <v>9999</v>
          </cell>
          <cell r="B2327" t="str">
            <v>990099300039</v>
          </cell>
          <cell r="C2327" t="str">
            <v>990</v>
          </cell>
          <cell r="D2327" t="str">
            <v>990099</v>
          </cell>
          <cell r="E2327" t="str">
            <v>حسابهاي انتظامي</v>
          </cell>
          <cell r="F2327" t="str">
            <v>اسناد تضميني دريافتي از كاركنان</v>
          </cell>
          <cell r="G2327" t="str">
            <v>300039</v>
          </cell>
          <cell r="H2327" t="str">
            <v>جواد اصلاني</v>
          </cell>
          <cell r="P2327" t="str">
            <v>999</v>
          </cell>
        </row>
        <row r="2328">
          <cell r="A2328">
            <v>9999</v>
          </cell>
          <cell r="B2328" t="str">
            <v>990099300040</v>
          </cell>
          <cell r="C2328" t="str">
            <v>990</v>
          </cell>
          <cell r="D2328" t="str">
            <v>990099</v>
          </cell>
          <cell r="E2328" t="str">
            <v>حسابهاي انتظامي</v>
          </cell>
          <cell r="F2328" t="str">
            <v>اسناد تضميني دريافتي از كاركنان</v>
          </cell>
          <cell r="G2328" t="str">
            <v>300040</v>
          </cell>
          <cell r="H2328" t="str">
            <v>كريمي بخشايش علي</v>
          </cell>
          <cell r="P2328" t="str">
            <v>999</v>
          </cell>
        </row>
        <row r="2329">
          <cell r="A2329">
            <v>9999</v>
          </cell>
          <cell r="B2329" t="str">
            <v>990099300041</v>
          </cell>
          <cell r="C2329" t="str">
            <v>990</v>
          </cell>
          <cell r="D2329" t="str">
            <v>990099</v>
          </cell>
          <cell r="E2329" t="str">
            <v>حسابهاي انتظامي</v>
          </cell>
          <cell r="F2329" t="str">
            <v>اسناد تضميني دريافتي از كاركنان</v>
          </cell>
          <cell r="G2329" t="str">
            <v>300041</v>
          </cell>
          <cell r="H2329" t="str">
            <v>علي ظريفي</v>
          </cell>
          <cell r="P2329" t="str">
            <v>999</v>
          </cell>
        </row>
        <row r="2330">
          <cell r="A2330">
            <v>9999</v>
          </cell>
          <cell r="B2330" t="str">
            <v>990099300062</v>
          </cell>
          <cell r="C2330" t="str">
            <v>990</v>
          </cell>
          <cell r="D2330" t="str">
            <v>990099</v>
          </cell>
          <cell r="E2330" t="str">
            <v>حسابهاي انتظامي</v>
          </cell>
          <cell r="F2330" t="str">
            <v>اسناد تضميني دريافتي از كاركنان</v>
          </cell>
          <cell r="G2330" t="str">
            <v>300062</v>
          </cell>
          <cell r="H2330" t="str">
            <v>شاه رسالي صالح</v>
          </cell>
          <cell r="P2330" t="str">
            <v>999</v>
          </cell>
        </row>
        <row r="2331">
          <cell r="A2331">
            <v>9999</v>
          </cell>
          <cell r="B2331" t="str">
            <v>990099300082</v>
          </cell>
          <cell r="C2331" t="str">
            <v>990</v>
          </cell>
          <cell r="D2331" t="str">
            <v>990099</v>
          </cell>
          <cell r="E2331" t="str">
            <v>حسابهاي انتظامي</v>
          </cell>
          <cell r="F2331" t="str">
            <v>اسناد تضميني دريافتي از كاركنان</v>
          </cell>
          <cell r="G2331" t="str">
            <v>300082</v>
          </cell>
          <cell r="H2331" t="str">
            <v>روحي خطيبي محمدرضا</v>
          </cell>
          <cell r="P2331" t="str">
            <v>999</v>
          </cell>
        </row>
        <row r="2332">
          <cell r="A2332">
            <v>9999</v>
          </cell>
          <cell r="B2332" t="str">
            <v>990099300140</v>
          </cell>
          <cell r="C2332" t="str">
            <v>990</v>
          </cell>
          <cell r="D2332" t="str">
            <v>990099</v>
          </cell>
          <cell r="E2332" t="str">
            <v>حسابهاي انتظامي</v>
          </cell>
          <cell r="F2332" t="str">
            <v>اسناد تضميني دريافتي از كاركنان</v>
          </cell>
          <cell r="G2332" t="str">
            <v>300140</v>
          </cell>
          <cell r="H2332" t="str">
            <v>بلالكه ناصر</v>
          </cell>
          <cell r="P2332" t="str">
            <v>999</v>
          </cell>
        </row>
        <row r="2333">
          <cell r="A2333">
            <v>9999</v>
          </cell>
          <cell r="B2333" t="str">
            <v>990099300147</v>
          </cell>
          <cell r="C2333" t="str">
            <v>990</v>
          </cell>
          <cell r="D2333" t="str">
            <v>990099</v>
          </cell>
          <cell r="E2333" t="str">
            <v>حسابهاي انتظامي</v>
          </cell>
          <cell r="F2333" t="str">
            <v>اسناد تضميني دريافتي از كاركنان</v>
          </cell>
          <cell r="G2333" t="str">
            <v>300147</v>
          </cell>
          <cell r="H2333" t="str">
            <v>فرشباف عبهري يوسف</v>
          </cell>
          <cell r="P2333" t="str">
            <v>999</v>
          </cell>
        </row>
        <row r="2334">
          <cell r="A2334">
            <v>9999</v>
          </cell>
          <cell r="B2334" t="str">
            <v>990099300162</v>
          </cell>
          <cell r="C2334" t="str">
            <v>990</v>
          </cell>
          <cell r="D2334" t="str">
            <v>990099</v>
          </cell>
          <cell r="E2334" t="str">
            <v>حسابهاي انتظامي</v>
          </cell>
          <cell r="F2334" t="str">
            <v>اسناد تضميني دريافتي از كاركنان</v>
          </cell>
          <cell r="G2334" t="str">
            <v>300162</v>
          </cell>
          <cell r="H2334" t="str">
            <v>محمدي جابر</v>
          </cell>
          <cell r="P2334" t="str">
            <v>999</v>
          </cell>
        </row>
        <row r="2335">
          <cell r="A2335">
            <v>9999</v>
          </cell>
          <cell r="B2335" t="str">
            <v>990099300173</v>
          </cell>
          <cell r="C2335" t="str">
            <v>990</v>
          </cell>
          <cell r="D2335" t="str">
            <v>990099</v>
          </cell>
          <cell r="E2335" t="str">
            <v>حسابهاي انتظامي</v>
          </cell>
          <cell r="F2335" t="str">
            <v>اسناد تضميني دريافتي از كاركنان</v>
          </cell>
          <cell r="G2335" t="str">
            <v>300173</v>
          </cell>
          <cell r="H2335" t="str">
            <v>قنبري اهري محمدرضا</v>
          </cell>
          <cell r="P2335" t="str">
            <v>999</v>
          </cell>
        </row>
        <row r="2336">
          <cell r="A2336">
            <v>9999</v>
          </cell>
          <cell r="B2336" t="str">
            <v>990099300185</v>
          </cell>
          <cell r="C2336" t="str">
            <v>990</v>
          </cell>
          <cell r="D2336" t="str">
            <v>990099</v>
          </cell>
          <cell r="E2336" t="str">
            <v>حسابهاي انتظامي</v>
          </cell>
          <cell r="F2336" t="str">
            <v>اسناد تضميني دريافتي از كاركنان</v>
          </cell>
          <cell r="G2336" t="str">
            <v>300185</v>
          </cell>
          <cell r="H2336" t="str">
            <v>عوني عليرضا</v>
          </cell>
          <cell r="P2336" t="str">
            <v>999</v>
          </cell>
        </row>
        <row r="2337">
          <cell r="A2337">
            <v>9999</v>
          </cell>
          <cell r="B2337" t="str">
            <v>990099300207</v>
          </cell>
          <cell r="C2337" t="str">
            <v>990</v>
          </cell>
          <cell r="D2337" t="str">
            <v>990099</v>
          </cell>
          <cell r="E2337" t="str">
            <v>حسابهاي انتظامي</v>
          </cell>
          <cell r="F2337" t="str">
            <v>اسناد تضميني دريافتي از كاركنان</v>
          </cell>
          <cell r="G2337" t="str">
            <v>300207</v>
          </cell>
          <cell r="H2337" t="str">
            <v>امير بقالي مروزي</v>
          </cell>
          <cell r="P2337" t="str">
            <v>999</v>
          </cell>
        </row>
        <row r="2338">
          <cell r="A2338">
            <v>9999</v>
          </cell>
          <cell r="B2338" t="str">
            <v>990099300240</v>
          </cell>
          <cell r="C2338" t="str">
            <v>990</v>
          </cell>
          <cell r="D2338" t="str">
            <v>990099</v>
          </cell>
          <cell r="E2338" t="str">
            <v>حسابهاي انتظامي</v>
          </cell>
          <cell r="F2338" t="str">
            <v>اسناد تضميني دريافتي از كاركنان</v>
          </cell>
          <cell r="G2338" t="str">
            <v>300240</v>
          </cell>
          <cell r="H2338" t="str">
            <v>شاهد قراملكي ابوالقاسم</v>
          </cell>
          <cell r="P2338" t="str">
            <v>999</v>
          </cell>
        </row>
        <row r="2339">
          <cell r="A2339">
            <v>9999</v>
          </cell>
          <cell r="B2339" t="str">
            <v>990099300165</v>
          </cell>
          <cell r="C2339" t="str">
            <v>990</v>
          </cell>
          <cell r="D2339" t="str">
            <v>990099</v>
          </cell>
          <cell r="E2339" t="str">
            <v>حسابهاي انتظامي</v>
          </cell>
          <cell r="F2339" t="str">
            <v>اسناد تضميني دريافتي از كاركنان</v>
          </cell>
          <cell r="G2339" t="str">
            <v>300165</v>
          </cell>
          <cell r="H2339" t="str">
            <v>تهم بهنام</v>
          </cell>
          <cell r="P2339" t="str">
            <v>999</v>
          </cell>
        </row>
        <row r="2340">
          <cell r="A2340">
            <v>9999</v>
          </cell>
          <cell r="B2340" t="str">
            <v>990099300984</v>
          </cell>
          <cell r="C2340" t="str">
            <v>990</v>
          </cell>
          <cell r="D2340" t="str">
            <v>990099</v>
          </cell>
          <cell r="E2340" t="str">
            <v>حسابهاي انتظامي</v>
          </cell>
          <cell r="F2340" t="str">
            <v>اسناد تضميني دريافتي از كاركنان</v>
          </cell>
          <cell r="G2340" t="str">
            <v>300984</v>
          </cell>
          <cell r="H2340" t="str">
            <v>علي قليپور قراجه</v>
          </cell>
          <cell r="P2340" t="str">
            <v>999</v>
          </cell>
        </row>
        <row r="2341">
          <cell r="A2341">
            <v>9999</v>
          </cell>
          <cell r="B2341" t="str">
            <v>990099300989</v>
          </cell>
          <cell r="C2341" t="str">
            <v>990</v>
          </cell>
          <cell r="D2341" t="str">
            <v>990099</v>
          </cell>
          <cell r="E2341" t="str">
            <v>حسابهاي انتظامي</v>
          </cell>
          <cell r="F2341" t="str">
            <v>اسناد تضميني دريافتي از كاركنان</v>
          </cell>
          <cell r="G2341" t="str">
            <v>300989</v>
          </cell>
          <cell r="H2341" t="str">
            <v>محمد حسن غريبي</v>
          </cell>
          <cell r="P2341" t="str">
            <v>999</v>
          </cell>
        </row>
        <row r="2342">
          <cell r="A2342">
            <v>9999</v>
          </cell>
          <cell r="B2342" t="str">
            <v>990099300996</v>
          </cell>
          <cell r="C2342" t="str">
            <v>990</v>
          </cell>
          <cell r="D2342" t="str">
            <v>990099</v>
          </cell>
          <cell r="E2342" t="str">
            <v>حسابهاي انتظامي</v>
          </cell>
          <cell r="F2342" t="str">
            <v>اسناد تضميني دريافتي از كاركنان</v>
          </cell>
          <cell r="G2342" t="str">
            <v>300996</v>
          </cell>
          <cell r="H2342" t="str">
            <v>احمد واحد</v>
          </cell>
          <cell r="P2342" t="str">
            <v>999</v>
          </cell>
        </row>
        <row r="2343">
          <cell r="A2343">
            <v>9999</v>
          </cell>
          <cell r="B2343" t="str">
            <v>990099300998</v>
          </cell>
          <cell r="C2343" t="str">
            <v>990</v>
          </cell>
          <cell r="D2343" t="str">
            <v>990099</v>
          </cell>
          <cell r="E2343" t="str">
            <v>حسابهاي انتظامي</v>
          </cell>
          <cell r="F2343" t="str">
            <v>اسناد تضميني دريافتي از كاركنان</v>
          </cell>
          <cell r="G2343" t="str">
            <v>300998</v>
          </cell>
          <cell r="H2343" t="str">
            <v>محسن مختاروند</v>
          </cell>
          <cell r="P2343" t="str">
            <v>999</v>
          </cell>
        </row>
        <row r="2344">
          <cell r="A2344">
            <v>9999</v>
          </cell>
          <cell r="B2344" t="str">
            <v>990099300034</v>
          </cell>
          <cell r="C2344" t="str">
            <v>990</v>
          </cell>
          <cell r="D2344" t="str">
            <v>990099</v>
          </cell>
          <cell r="E2344" t="str">
            <v>حسابهاي انتظامي</v>
          </cell>
          <cell r="F2344" t="str">
            <v>اسناد تضميني دريافتي از كاركنان</v>
          </cell>
          <cell r="G2344" t="str">
            <v>300034</v>
          </cell>
          <cell r="H2344" t="str">
            <v>ابراهيم يوسف آبادي حامد</v>
          </cell>
          <cell r="P2344" t="str">
            <v>999</v>
          </cell>
        </row>
        <row r="2345">
          <cell r="A2345">
            <v>9999</v>
          </cell>
          <cell r="B2345" t="str">
            <v>990099300045</v>
          </cell>
          <cell r="C2345" t="str">
            <v>990</v>
          </cell>
          <cell r="D2345" t="str">
            <v>990099</v>
          </cell>
          <cell r="E2345" t="str">
            <v>حسابهاي انتظامي</v>
          </cell>
          <cell r="F2345" t="str">
            <v>اسناد تضميني دريافتي از كاركنان</v>
          </cell>
          <cell r="G2345" t="str">
            <v>300045</v>
          </cell>
          <cell r="H2345" t="str">
            <v>يظهري سيد رضا</v>
          </cell>
          <cell r="P2345" t="str">
            <v>999</v>
          </cell>
        </row>
        <row r="2346">
          <cell r="A2346">
            <v>9999</v>
          </cell>
          <cell r="B2346" t="str">
            <v>990099300097</v>
          </cell>
          <cell r="C2346" t="str">
            <v>990</v>
          </cell>
          <cell r="D2346" t="str">
            <v>990099</v>
          </cell>
          <cell r="E2346" t="str">
            <v>حسابهاي انتظامي</v>
          </cell>
          <cell r="F2346" t="str">
            <v>اسناد تضميني دريافتي از كاركنان</v>
          </cell>
          <cell r="G2346" t="str">
            <v>300097</v>
          </cell>
          <cell r="H2346" t="str">
            <v>سيد حسن اميريعقوبي تبريز</v>
          </cell>
          <cell r="P2346" t="str">
            <v>999</v>
          </cell>
        </row>
        <row r="2347">
          <cell r="A2347">
            <v>9999</v>
          </cell>
          <cell r="B2347" t="str">
            <v>990099300212</v>
          </cell>
          <cell r="C2347" t="str">
            <v>990</v>
          </cell>
          <cell r="D2347" t="str">
            <v>990099</v>
          </cell>
          <cell r="E2347" t="str">
            <v>حسابهاي انتظامي</v>
          </cell>
          <cell r="F2347" t="str">
            <v>اسناد تضميني دريافتي از كاركنان</v>
          </cell>
          <cell r="G2347" t="str">
            <v>300212</v>
          </cell>
          <cell r="H2347" t="str">
            <v>پيمان نعمتي</v>
          </cell>
          <cell r="P2347" t="str">
            <v>999</v>
          </cell>
        </row>
        <row r="2348">
          <cell r="A2348">
            <v>9999</v>
          </cell>
          <cell r="B2348" t="str">
            <v>990099300194</v>
          </cell>
          <cell r="C2348" t="str">
            <v>990</v>
          </cell>
          <cell r="D2348" t="str">
            <v>990099</v>
          </cell>
          <cell r="E2348" t="str">
            <v>حسابهاي انتظامي</v>
          </cell>
          <cell r="F2348" t="str">
            <v>اسناد تضميني دريافتي از كاركنان</v>
          </cell>
          <cell r="G2348" t="str">
            <v>300194</v>
          </cell>
          <cell r="H2348" t="str">
            <v>كارگر شهرام</v>
          </cell>
          <cell r="P2348" t="str">
            <v>999</v>
          </cell>
        </row>
        <row r="2349">
          <cell r="A2349">
            <v>9999</v>
          </cell>
          <cell r="B2349" t="str">
            <v>990099300987</v>
          </cell>
          <cell r="C2349" t="str">
            <v>990</v>
          </cell>
          <cell r="D2349" t="str">
            <v>990099</v>
          </cell>
          <cell r="E2349" t="str">
            <v>حسابهاي انتظامي</v>
          </cell>
          <cell r="F2349" t="str">
            <v>اسناد تضميني دريافتي از كاركنان</v>
          </cell>
          <cell r="G2349" t="str">
            <v>300987</v>
          </cell>
          <cell r="H2349" t="str">
            <v>محسن جعفرنژاد</v>
          </cell>
          <cell r="P2349" t="str">
            <v>999</v>
          </cell>
        </row>
        <row r="2350">
          <cell r="A2350">
            <v>9999</v>
          </cell>
          <cell r="B2350" t="str">
            <v>990099300072</v>
          </cell>
          <cell r="C2350" t="str">
            <v>990</v>
          </cell>
          <cell r="D2350" t="str">
            <v>990099</v>
          </cell>
          <cell r="E2350" t="str">
            <v>حسابهاي انتظامي</v>
          </cell>
          <cell r="F2350" t="str">
            <v>اسناد تضميني دريافتي از كاركنان</v>
          </cell>
          <cell r="G2350" t="str">
            <v>300072</v>
          </cell>
          <cell r="H2350" t="str">
            <v>داوري مجد محمدرضا</v>
          </cell>
          <cell r="P2350" t="str">
            <v>999</v>
          </cell>
        </row>
        <row r="2351">
          <cell r="A2351">
            <v>9999</v>
          </cell>
          <cell r="B2351" t="str">
            <v>990099300087</v>
          </cell>
          <cell r="C2351" t="str">
            <v>990</v>
          </cell>
          <cell r="D2351" t="str">
            <v>990099</v>
          </cell>
          <cell r="E2351" t="str">
            <v>حسابهاي انتظامي</v>
          </cell>
          <cell r="F2351" t="str">
            <v>اسناد تضميني دريافتي از كاركنان</v>
          </cell>
          <cell r="G2351" t="str">
            <v>300087</v>
          </cell>
          <cell r="H2351" t="str">
            <v>مهدي زاده علوي عليرضا</v>
          </cell>
          <cell r="P2351" t="str">
            <v>999</v>
          </cell>
        </row>
        <row r="2352">
          <cell r="A2352">
            <v>9999</v>
          </cell>
          <cell r="B2352" t="str">
            <v>990099300158</v>
          </cell>
          <cell r="C2352" t="str">
            <v>990</v>
          </cell>
          <cell r="D2352" t="str">
            <v>990099</v>
          </cell>
          <cell r="E2352" t="str">
            <v>حسابهاي انتظامي</v>
          </cell>
          <cell r="F2352" t="str">
            <v>اسناد تضميني دريافتي از كاركنان</v>
          </cell>
          <cell r="G2352" t="str">
            <v>300158</v>
          </cell>
          <cell r="H2352" t="str">
            <v>تقي پور متقيان نوبري رحيم</v>
          </cell>
          <cell r="P2352" t="str">
            <v>999</v>
          </cell>
        </row>
        <row r="2353">
          <cell r="A2353">
            <v>9999</v>
          </cell>
          <cell r="B2353" t="str">
            <v>990099300159</v>
          </cell>
          <cell r="C2353" t="str">
            <v>990</v>
          </cell>
          <cell r="D2353" t="str">
            <v>990099</v>
          </cell>
          <cell r="E2353" t="str">
            <v>حسابهاي انتظامي</v>
          </cell>
          <cell r="F2353" t="str">
            <v>اسناد تضميني دريافتي از كاركنان</v>
          </cell>
          <cell r="G2353" t="str">
            <v>300159</v>
          </cell>
          <cell r="H2353" t="str">
            <v>شيرزاده اكبر</v>
          </cell>
          <cell r="P2353" t="str">
            <v>999</v>
          </cell>
        </row>
        <row r="2354">
          <cell r="A2354">
            <v>9999</v>
          </cell>
          <cell r="B2354" t="str">
            <v>990099300191</v>
          </cell>
          <cell r="C2354" t="str">
            <v>990</v>
          </cell>
          <cell r="D2354" t="str">
            <v>990099</v>
          </cell>
          <cell r="E2354" t="str">
            <v>حسابهاي انتظامي</v>
          </cell>
          <cell r="F2354" t="str">
            <v>اسناد تضميني دريافتي از كاركنان</v>
          </cell>
          <cell r="G2354" t="str">
            <v>300191</v>
          </cell>
          <cell r="H2354" t="str">
            <v>باقر قازيار رشيد</v>
          </cell>
          <cell r="P2354" t="str">
            <v>999</v>
          </cell>
        </row>
        <row r="2355">
          <cell r="A2355">
            <v>9999</v>
          </cell>
          <cell r="B2355" t="str">
            <v>990099300198</v>
          </cell>
          <cell r="C2355" t="str">
            <v>990</v>
          </cell>
          <cell r="D2355" t="str">
            <v>990099</v>
          </cell>
          <cell r="E2355" t="str">
            <v>حسابهاي انتظامي</v>
          </cell>
          <cell r="F2355" t="str">
            <v>اسناد تضميني دريافتي از كاركنان</v>
          </cell>
          <cell r="G2355" t="str">
            <v>300198</v>
          </cell>
          <cell r="H2355" t="str">
            <v>ميرزائي شكور</v>
          </cell>
          <cell r="P2355" t="str">
            <v>999</v>
          </cell>
        </row>
        <row r="2356">
          <cell r="A2356">
            <v>9999</v>
          </cell>
          <cell r="B2356" t="str">
            <v>990099300201</v>
          </cell>
          <cell r="C2356" t="str">
            <v>990</v>
          </cell>
          <cell r="D2356" t="str">
            <v>990099</v>
          </cell>
          <cell r="E2356" t="str">
            <v>حسابهاي انتظامي</v>
          </cell>
          <cell r="F2356" t="str">
            <v>اسناد تضميني دريافتي از كاركنان</v>
          </cell>
          <cell r="G2356" t="str">
            <v>300201</v>
          </cell>
          <cell r="H2356" t="str">
            <v>حسين زاده فرد سجاد</v>
          </cell>
          <cell r="P2356" t="str">
            <v>999</v>
          </cell>
        </row>
        <row r="2357">
          <cell r="A2357">
            <v>9999</v>
          </cell>
          <cell r="B2357" t="str">
            <v>990099300215</v>
          </cell>
          <cell r="C2357" t="str">
            <v>990</v>
          </cell>
          <cell r="D2357" t="str">
            <v>990099</v>
          </cell>
          <cell r="E2357" t="str">
            <v>حسابهاي انتظامي</v>
          </cell>
          <cell r="F2357" t="str">
            <v>اسناد تضميني دريافتي از كاركنان</v>
          </cell>
          <cell r="G2357" t="str">
            <v>300215</v>
          </cell>
          <cell r="H2357" t="str">
            <v>هژبر جواد</v>
          </cell>
          <cell r="P2357" t="str">
            <v>999</v>
          </cell>
        </row>
        <row r="2358">
          <cell r="A2358">
            <v>9999</v>
          </cell>
          <cell r="B2358" t="str">
            <v>990099300220</v>
          </cell>
          <cell r="C2358" t="str">
            <v>990</v>
          </cell>
          <cell r="D2358" t="str">
            <v>990099</v>
          </cell>
          <cell r="E2358" t="str">
            <v>حسابهاي انتظامي</v>
          </cell>
          <cell r="F2358" t="str">
            <v>اسناد تضميني دريافتي از كاركنان</v>
          </cell>
          <cell r="G2358" t="str">
            <v>300220</v>
          </cell>
          <cell r="H2358" t="str">
            <v>صحت مند قره بابا يوسف</v>
          </cell>
          <cell r="P2358" t="str">
            <v>999</v>
          </cell>
        </row>
        <row r="2359">
          <cell r="A2359">
            <v>9999</v>
          </cell>
          <cell r="B2359" t="str">
            <v>990099300245</v>
          </cell>
          <cell r="C2359" t="str">
            <v>990</v>
          </cell>
          <cell r="D2359" t="str">
            <v>990099</v>
          </cell>
          <cell r="E2359" t="str">
            <v>حسابهاي انتظامي</v>
          </cell>
          <cell r="F2359" t="str">
            <v>اسناد تضميني دريافتي از كاركنان</v>
          </cell>
          <cell r="G2359" t="str">
            <v>300245</v>
          </cell>
          <cell r="H2359" t="str">
            <v>غفاري افشرد كريم</v>
          </cell>
          <cell r="P2359" t="str">
            <v>999</v>
          </cell>
        </row>
        <row r="2360">
          <cell r="A2360">
            <v>9999</v>
          </cell>
          <cell r="B2360" t="str">
            <v>990099300248</v>
          </cell>
          <cell r="C2360" t="str">
            <v>990</v>
          </cell>
          <cell r="D2360" t="str">
            <v>990099</v>
          </cell>
          <cell r="E2360" t="str">
            <v>حسابهاي انتظامي</v>
          </cell>
          <cell r="F2360" t="str">
            <v>اسناد تضميني دريافتي از كاركنان</v>
          </cell>
          <cell r="G2360" t="str">
            <v>300248</v>
          </cell>
          <cell r="H2360" t="str">
            <v>واحدي باويل محمدحسين</v>
          </cell>
          <cell r="P2360" t="str">
            <v>999</v>
          </cell>
        </row>
        <row r="2361">
          <cell r="A2361">
            <v>9999</v>
          </cell>
          <cell r="B2361" t="str">
            <v>990099300256</v>
          </cell>
          <cell r="C2361" t="str">
            <v>990</v>
          </cell>
          <cell r="D2361" t="str">
            <v>990099</v>
          </cell>
          <cell r="E2361" t="str">
            <v>حسابهاي انتظامي</v>
          </cell>
          <cell r="F2361" t="str">
            <v>اسناد تضميني دريافتي از كاركنان</v>
          </cell>
          <cell r="G2361" t="str">
            <v>300256</v>
          </cell>
          <cell r="H2361" t="str">
            <v>نادري بركجه پرويز</v>
          </cell>
          <cell r="P2361" t="str">
            <v>999</v>
          </cell>
        </row>
        <row r="2362">
          <cell r="A2362">
            <v>9999</v>
          </cell>
          <cell r="B2362" t="str">
            <v>990099300266</v>
          </cell>
          <cell r="C2362" t="str">
            <v>990</v>
          </cell>
          <cell r="D2362" t="str">
            <v>990099</v>
          </cell>
          <cell r="E2362" t="str">
            <v>حسابهاي انتظامي</v>
          </cell>
          <cell r="F2362" t="str">
            <v>اسناد تضميني دريافتي از كاركنان</v>
          </cell>
          <cell r="G2362" t="str">
            <v>300266</v>
          </cell>
          <cell r="H2362" t="str">
            <v>عطايان حسن</v>
          </cell>
          <cell r="P2362" t="str">
            <v>999</v>
          </cell>
        </row>
        <row r="2363">
          <cell r="A2363">
            <v>9999</v>
          </cell>
          <cell r="B2363" t="str">
            <v>990099300981</v>
          </cell>
          <cell r="C2363" t="str">
            <v>990</v>
          </cell>
          <cell r="D2363" t="str">
            <v>990099</v>
          </cell>
          <cell r="E2363" t="str">
            <v>حسابهاي انتظامي</v>
          </cell>
          <cell r="F2363" t="str">
            <v>اسناد تضميني دريافتي از كاركنان</v>
          </cell>
          <cell r="G2363" t="str">
            <v>300981</v>
          </cell>
          <cell r="H2363" t="str">
            <v>يونس تيزقدم</v>
          </cell>
          <cell r="P2363" t="str">
            <v>999</v>
          </cell>
        </row>
        <row r="2364">
          <cell r="A2364">
            <v>9999</v>
          </cell>
          <cell r="B2364" t="str">
            <v>990099300992</v>
          </cell>
          <cell r="C2364" t="str">
            <v>990</v>
          </cell>
          <cell r="D2364" t="str">
            <v>990099</v>
          </cell>
          <cell r="E2364" t="str">
            <v>حسابهاي انتظامي</v>
          </cell>
          <cell r="F2364" t="str">
            <v>اسناد تضميني دريافتي از كاركنان</v>
          </cell>
          <cell r="G2364" t="str">
            <v>300992</v>
          </cell>
          <cell r="H2364" t="str">
            <v>سعيد حسين پور</v>
          </cell>
          <cell r="P2364" t="str">
            <v>999</v>
          </cell>
        </row>
        <row r="2365">
          <cell r="A2365">
            <v>9999</v>
          </cell>
          <cell r="B2365" t="str">
            <v>990099300048</v>
          </cell>
          <cell r="C2365" t="str">
            <v>990</v>
          </cell>
          <cell r="D2365" t="str">
            <v>990099</v>
          </cell>
          <cell r="E2365" t="str">
            <v>حسابهاي انتظامي</v>
          </cell>
          <cell r="F2365" t="str">
            <v>اسناد تضميني دريافتي از كاركنان</v>
          </cell>
          <cell r="G2365" t="str">
            <v>300048</v>
          </cell>
          <cell r="H2365" t="str">
            <v>ممي پور بارنجي سعيد</v>
          </cell>
          <cell r="P2365" t="str">
            <v>999</v>
          </cell>
        </row>
        <row r="2366">
          <cell r="A2366">
            <v>9999</v>
          </cell>
          <cell r="B2366" t="str">
            <v>990099300997</v>
          </cell>
          <cell r="C2366" t="str">
            <v>990</v>
          </cell>
          <cell r="D2366" t="str">
            <v>990099</v>
          </cell>
          <cell r="E2366" t="str">
            <v>حسابهاي انتظامي</v>
          </cell>
          <cell r="F2366" t="str">
            <v>اسناد تضميني دريافتي از كاركنان</v>
          </cell>
          <cell r="G2366" t="str">
            <v>300997</v>
          </cell>
          <cell r="H2366" t="str">
            <v>نادر سليماني</v>
          </cell>
          <cell r="P2366" t="str">
            <v>999</v>
          </cell>
        </row>
        <row r="2367">
          <cell r="A2367">
            <v>0</v>
          </cell>
          <cell r="B2367" t="str">
            <v>991001</v>
          </cell>
          <cell r="C2367" t="str">
            <v>991</v>
          </cell>
          <cell r="D2367" t="str">
            <v>991001</v>
          </cell>
          <cell r="E2367" t="str">
            <v>طرف حسابهاي انتظامي</v>
          </cell>
          <cell r="F2367" t="str">
            <v>طرف حسابهاي انتظامي</v>
          </cell>
          <cell r="G2367">
            <v>0</v>
          </cell>
          <cell r="H2367">
            <v>0</v>
          </cell>
          <cell r="P2367" t="str">
            <v>0</v>
          </cell>
        </row>
        <row r="2368">
          <cell r="A2368">
            <v>0</v>
          </cell>
          <cell r="B2368">
            <v>0</v>
          </cell>
          <cell r="P2368">
            <v>0</v>
          </cell>
        </row>
        <row r="2369">
          <cell r="A2369">
            <v>0</v>
          </cell>
          <cell r="B2369">
            <v>0</v>
          </cell>
          <cell r="P2369">
            <v>0</v>
          </cell>
        </row>
        <row r="2370">
          <cell r="A2370">
            <v>0</v>
          </cell>
          <cell r="B2370">
            <v>0</v>
          </cell>
          <cell r="P2370">
            <v>0</v>
          </cell>
        </row>
        <row r="2371">
          <cell r="A2371">
            <v>0</v>
          </cell>
          <cell r="B2371">
            <v>0</v>
          </cell>
          <cell r="P2371">
            <v>0</v>
          </cell>
        </row>
        <row r="2372">
          <cell r="A2372">
            <v>0</v>
          </cell>
          <cell r="B2372">
            <v>0</v>
          </cell>
          <cell r="P2372">
            <v>0</v>
          </cell>
        </row>
        <row r="2373">
          <cell r="A2373">
            <v>0</v>
          </cell>
          <cell r="B2373">
            <v>0</v>
          </cell>
          <cell r="P2373">
            <v>0</v>
          </cell>
        </row>
        <row r="2374">
          <cell r="A2374">
            <v>0</v>
          </cell>
          <cell r="B2374">
            <v>0</v>
          </cell>
          <cell r="P2374">
            <v>0</v>
          </cell>
        </row>
        <row r="2375">
          <cell r="A2375">
            <v>0</v>
          </cell>
          <cell r="B2375">
            <v>0</v>
          </cell>
          <cell r="P2375">
            <v>0</v>
          </cell>
        </row>
        <row r="2376">
          <cell r="A2376">
            <v>0</v>
          </cell>
          <cell r="B2376">
            <v>0</v>
          </cell>
          <cell r="P2376">
            <v>0</v>
          </cell>
        </row>
        <row r="2377">
          <cell r="A2377">
            <v>0</v>
          </cell>
          <cell r="B2377">
            <v>0</v>
          </cell>
          <cell r="P2377">
            <v>0</v>
          </cell>
        </row>
        <row r="2378">
          <cell r="A2378">
            <v>0</v>
          </cell>
          <cell r="B2378">
            <v>0</v>
          </cell>
          <cell r="P2378">
            <v>0</v>
          </cell>
        </row>
        <row r="2379">
          <cell r="A2379">
            <v>0</v>
          </cell>
          <cell r="B2379">
            <v>0</v>
          </cell>
          <cell r="P2379">
            <v>0</v>
          </cell>
        </row>
        <row r="2380">
          <cell r="A2380">
            <v>0</v>
          </cell>
          <cell r="B2380">
            <v>0</v>
          </cell>
          <cell r="P2380">
            <v>0</v>
          </cell>
        </row>
        <row r="2381">
          <cell r="A2381">
            <v>0</v>
          </cell>
          <cell r="B2381">
            <v>0</v>
          </cell>
          <cell r="P2381">
            <v>0</v>
          </cell>
        </row>
        <row r="2382">
          <cell r="A2382">
            <v>0</v>
          </cell>
          <cell r="B2382">
            <v>0</v>
          </cell>
          <cell r="P2382">
            <v>0</v>
          </cell>
        </row>
        <row r="2383">
          <cell r="A2383">
            <v>0</v>
          </cell>
          <cell r="B2383">
            <v>0</v>
          </cell>
          <cell r="P2383">
            <v>0</v>
          </cell>
        </row>
        <row r="2384">
          <cell r="A2384">
            <v>0</v>
          </cell>
          <cell r="B2384">
            <v>0</v>
          </cell>
          <cell r="P2384">
            <v>0</v>
          </cell>
        </row>
        <row r="2385">
          <cell r="A2385">
            <v>0</v>
          </cell>
          <cell r="B2385">
            <v>0</v>
          </cell>
          <cell r="P2385">
            <v>0</v>
          </cell>
        </row>
        <row r="2386">
          <cell r="A2386">
            <v>0</v>
          </cell>
          <cell r="B2386">
            <v>0</v>
          </cell>
          <cell r="P2386">
            <v>0</v>
          </cell>
        </row>
        <row r="2387">
          <cell r="A2387">
            <v>0</v>
          </cell>
          <cell r="B2387">
            <v>0</v>
          </cell>
          <cell r="P2387">
            <v>0</v>
          </cell>
        </row>
        <row r="2388">
          <cell r="A2388">
            <v>0</v>
          </cell>
          <cell r="B2388">
            <v>0</v>
          </cell>
          <cell r="P2388">
            <v>0</v>
          </cell>
        </row>
        <row r="2389">
          <cell r="A2389">
            <v>0</v>
          </cell>
          <cell r="B2389">
            <v>0</v>
          </cell>
          <cell r="P2389">
            <v>0</v>
          </cell>
        </row>
        <row r="2390">
          <cell r="A2390">
            <v>0</v>
          </cell>
          <cell r="B2390">
            <v>0</v>
          </cell>
          <cell r="P2390">
            <v>0</v>
          </cell>
        </row>
        <row r="2391">
          <cell r="A2391">
            <v>0</v>
          </cell>
          <cell r="B2391">
            <v>0</v>
          </cell>
          <cell r="P2391">
            <v>0</v>
          </cell>
        </row>
        <row r="2392">
          <cell r="A2392">
            <v>0</v>
          </cell>
          <cell r="B2392">
            <v>0</v>
          </cell>
          <cell r="P2392">
            <v>0</v>
          </cell>
        </row>
        <row r="2393">
          <cell r="A2393">
            <v>0</v>
          </cell>
          <cell r="B2393">
            <v>0</v>
          </cell>
          <cell r="P2393">
            <v>0</v>
          </cell>
        </row>
        <row r="2394">
          <cell r="A2394">
            <v>0</v>
          </cell>
          <cell r="B2394">
            <v>0</v>
          </cell>
          <cell r="P2394">
            <v>0</v>
          </cell>
        </row>
        <row r="2395">
          <cell r="A2395">
            <v>0</v>
          </cell>
          <cell r="B2395">
            <v>0</v>
          </cell>
          <cell r="P2395">
            <v>0</v>
          </cell>
        </row>
        <row r="2396">
          <cell r="A2396">
            <v>0</v>
          </cell>
          <cell r="B2396">
            <v>0</v>
          </cell>
          <cell r="P2396">
            <v>0</v>
          </cell>
        </row>
        <row r="2397">
          <cell r="A2397">
            <v>0</v>
          </cell>
          <cell r="B2397">
            <v>0</v>
          </cell>
          <cell r="P2397">
            <v>0</v>
          </cell>
        </row>
        <row r="2398">
          <cell r="A2398">
            <v>0</v>
          </cell>
          <cell r="B2398">
            <v>0</v>
          </cell>
          <cell r="P2398">
            <v>0</v>
          </cell>
        </row>
        <row r="2399">
          <cell r="A2399">
            <v>0</v>
          </cell>
          <cell r="B2399">
            <v>0</v>
          </cell>
          <cell r="P2399">
            <v>0</v>
          </cell>
        </row>
        <row r="2400">
          <cell r="A2400">
            <v>0</v>
          </cell>
          <cell r="B2400">
            <v>0</v>
          </cell>
          <cell r="P2400">
            <v>0</v>
          </cell>
        </row>
        <row r="2401">
          <cell r="A2401">
            <v>0</v>
          </cell>
          <cell r="B2401">
            <v>0</v>
          </cell>
          <cell r="P2401">
            <v>0</v>
          </cell>
        </row>
        <row r="2402">
          <cell r="A2402">
            <v>0</v>
          </cell>
          <cell r="B2402">
            <v>0</v>
          </cell>
          <cell r="P2402">
            <v>0</v>
          </cell>
        </row>
        <row r="2403">
          <cell r="A2403">
            <v>0</v>
          </cell>
          <cell r="B2403">
            <v>0</v>
          </cell>
          <cell r="P2403">
            <v>0</v>
          </cell>
        </row>
        <row r="2404">
          <cell r="A2404">
            <v>0</v>
          </cell>
          <cell r="B2404">
            <v>0</v>
          </cell>
          <cell r="P2404">
            <v>0</v>
          </cell>
        </row>
        <row r="2405">
          <cell r="A2405">
            <v>0</v>
          </cell>
          <cell r="B2405">
            <v>0</v>
          </cell>
          <cell r="P2405">
            <v>0</v>
          </cell>
        </row>
        <row r="2406">
          <cell r="A2406">
            <v>0</v>
          </cell>
          <cell r="B2406">
            <v>0</v>
          </cell>
          <cell r="P2406">
            <v>0</v>
          </cell>
        </row>
        <row r="2407">
          <cell r="A2407">
            <v>0</v>
          </cell>
          <cell r="B2407">
            <v>0</v>
          </cell>
          <cell r="P2407">
            <v>0</v>
          </cell>
        </row>
        <row r="2408">
          <cell r="A2408">
            <v>0</v>
          </cell>
          <cell r="B2408">
            <v>0</v>
          </cell>
          <cell r="P2408">
            <v>0</v>
          </cell>
        </row>
        <row r="2409">
          <cell r="A2409">
            <v>0</v>
          </cell>
          <cell r="B2409">
            <v>0</v>
          </cell>
          <cell r="P2409">
            <v>0</v>
          </cell>
        </row>
        <row r="2410">
          <cell r="A2410">
            <v>0</v>
          </cell>
          <cell r="B2410">
            <v>0</v>
          </cell>
          <cell r="P2410">
            <v>0</v>
          </cell>
        </row>
        <row r="2411">
          <cell r="A2411">
            <v>0</v>
          </cell>
          <cell r="B2411">
            <v>0</v>
          </cell>
          <cell r="P2411">
            <v>0</v>
          </cell>
        </row>
        <row r="2412">
          <cell r="A2412">
            <v>0</v>
          </cell>
          <cell r="B2412">
            <v>0</v>
          </cell>
          <cell r="P2412">
            <v>0</v>
          </cell>
        </row>
        <row r="2413">
          <cell r="A2413">
            <v>0</v>
          </cell>
          <cell r="B2413">
            <v>0</v>
          </cell>
          <cell r="P2413">
            <v>0</v>
          </cell>
        </row>
        <row r="2414">
          <cell r="A2414">
            <v>0</v>
          </cell>
          <cell r="B2414">
            <v>0</v>
          </cell>
          <cell r="P2414">
            <v>0</v>
          </cell>
        </row>
        <row r="2415">
          <cell r="A2415">
            <v>0</v>
          </cell>
          <cell r="B2415">
            <v>0</v>
          </cell>
          <cell r="P2415">
            <v>0</v>
          </cell>
        </row>
        <row r="2416">
          <cell r="A2416">
            <v>0</v>
          </cell>
          <cell r="B2416">
            <v>0</v>
          </cell>
          <cell r="P2416">
            <v>0</v>
          </cell>
        </row>
        <row r="2417">
          <cell r="A2417">
            <v>0</v>
          </cell>
          <cell r="B2417">
            <v>0</v>
          </cell>
          <cell r="P2417">
            <v>0</v>
          </cell>
        </row>
        <row r="2418">
          <cell r="A2418">
            <v>0</v>
          </cell>
          <cell r="B2418">
            <v>0</v>
          </cell>
          <cell r="P2418">
            <v>0</v>
          </cell>
        </row>
        <row r="2419">
          <cell r="A2419">
            <v>0</v>
          </cell>
          <cell r="B2419">
            <v>0</v>
          </cell>
          <cell r="P2419">
            <v>0</v>
          </cell>
        </row>
        <row r="2420">
          <cell r="A2420">
            <v>0</v>
          </cell>
          <cell r="B2420">
            <v>0</v>
          </cell>
          <cell r="P2420">
            <v>0</v>
          </cell>
        </row>
        <row r="2421">
          <cell r="A2421">
            <v>0</v>
          </cell>
          <cell r="B2421">
            <v>0</v>
          </cell>
          <cell r="P2421">
            <v>0</v>
          </cell>
        </row>
        <row r="2422">
          <cell r="A2422">
            <v>0</v>
          </cell>
          <cell r="B2422">
            <v>0</v>
          </cell>
          <cell r="P2422">
            <v>0</v>
          </cell>
        </row>
        <row r="2423">
          <cell r="A2423">
            <v>0</v>
          </cell>
          <cell r="B2423">
            <v>0</v>
          </cell>
          <cell r="P2423">
            <v>0</v>
          </cell>
        </row>
        <row r="2424">
          <cell r="A2424">
            <v>0</v>
          </cell>
          <cell r="B2424">
            <v>0</v>
          </cell>
          <cell r="P2424">
            <v>0</v>
          </cell>
        </row>
        <row r="2425">
          <cell r="A2425">
            <v>0</v>
          </cell>
          <cell r="B2425">
            <v>0</v>
          </cell>
          <cell r="P2425">
            <v>0</v>
          </cell>
        </row>
        <row r="2426">
          <cell r="A2426">
            <v>0</v>
          </cell>
          <cell r="B2426">
            <v>0</v>
          </cell>
          <cell r="P2426">
            <v>0</v>
          </cell>
        </row>
        <row r="2427">
          <cell r="A2427">
            <v>0</v>
          </cell>
          <cell r="B2427">
            <v>0</v>
          </cell>
          <cell r="P2427">
            <v>0</v>
          </cell>
        </row>
        <row r="2428">
          <cell r="A2428">
            <v>0</v>
          </cell>
          <cell r="B2428">
            <v>0</v>
          </cell>
          <cell r="P2428">
            <v>0</v>
          </cell>
        </row>
        <row r="2429">
          <cell r="A2429">
            <v>0</v>
          </cell>
          <cell r="B2429">
            <v>0</v>
          </cell>
          <cell r="P2429">
            <v>0</v>
          </cell>
        </row>
        <row r="2430">
          <cell r="A2430">
            <v>0</v>
          </cell>
          <cell r="B2430">
            <v>0</v>
          </cell>
          <cell r="P2430">
            <v>0</v>
          </cell>
        </row>
        <row r="2431">
          <cell r="A2431">
            <v>0</v>
          </cell>
          <cell r="B2431">
            <v>0</v>
          </cell>
          <cell r="P2431">
            <v>0</v>
          </cell>
        </row>
        <row r="2432">
          <cell r="A2432">
            <v>0</v>
          </cell>
          <cell r="B2432">
            <v>0</v>
          </cell>
          <cell r="P2432">
            <v>0</v>
          </cell>
        </row>
        <row r="2433">
          <cell r="A2433">
            <v>0</v>
          </cell>
          <cell r="B2433">
            <v>0</v>
          </cell>
          <cell r="P2433">
            <v>0</v>
          </cell>
        </row>
        <row r="2434">
          <cell r="A2434">
            <v>0</v>
          </cell>
          <cell r="B2434">
            <v>0</v>
          </cell>
          <cell r="P2434">
            <v>0</v>
          </cell>
        </row>
        <row r="2435">
          <cell r="A2435">
            <v>0</v>
          </cell>
          <cell r="B2435">
            <v>0</v>
          </cell>
          <cell r="P2435">
            <v>0</v>
          </cell>
        </row>
        <row r="2436">
          <cell r="A2436">
            <v>0</v>
          </cell>
          <cell r="B2436">
            <v>0</v>
          </cell>
          <cell r="P2436">
            <v>0</v>
          </cell>
        </row>
        <row r="2437">
          <cell r="A2437">
            <v>0</v>
          </cell>
          <cell r="B2437">
            <v>0</v>
          </cell>
          <cell r="P2437">
            <v>0</v>
          </cell>
        </row>
        <row r="2438">
          <cell r="A2438">
            <v>0</v>
          </cell>
          <cell r="B2438">
            <v>0</v>
          </cell>
          <cell r="P2438">
            <v>0</v>
          </cell>
        </row>
        <row r="2439">
          <cell r="A2439">
            <v>0</v>
          </cell>
          <cell r="B2439">
            <v>0</v>
          </cell>
          <cell r="P2439">
            <v>0</v>
          </cell>
        </row>
        <row r="2440">
          <cell r="A2440">
            <v>0</v>
          </cell>
          <cell r="B2440">
            <v>0</v>
          </cell>
          <cell r="P2440">
            <v>0</v>
          </cell>
        </row>
        <row r="2441">
          <cell r="A2441">
            <v>0</v>
          </cell>
          <cell r="B2441">
            <v>0</v>
          </cell>
          <cell r="P2441">
            <v>0</v>
          </cell>
        </row>
        <row r="2442">
          <cell r="A2442">
            <v>0</v>
          </cell>
          <cell r="B2442">
            <v>0</v>
          </cell>
          <cell r="P2442">
            <v>0</v>
          </cell>
        </row>
        <row r="2443">
          <cell r="A2443">
            <v>0</v>
          </cell>
          <cell r="B2443">
            <v>0</v>
          </cell>
          <cell r="P2443">
            <v>0</v>
          </cell>
        </row>
        <row r="2444">
          <cell r="A2444">
            <v>0</v>
          </cell>
          <cell r="B2444">
            <v>0</v>
          </cell>
          <cell r="P2444">
            <v>0</v>
          </cell>
        </row>
        <row r="2445">
          <cell r="A2445">
            <v>0</v>
          </cell>
          <cell r="B2445">
            <v>0</v>
          </cell>
          <cell r="P2445">
            <v>0</v>
          </cell>
        </row>
        <row r="2446">
          <cell r="A2446">
            <v>0</v>
          </cell>
          <cell r="B2446">
            <v>0</v>
          </cell>
          <cell r="P2446">
            <v>0</v>
          </cell>
        </row>
        <row r="2447">
          <cell r="A2447">
            <v>0</v>
          </cell>
          <cell r="B2447">
            <v>0</v>
          </cell>
          <cell r="P2447">
            <v>0</v>
          </cell>
        </row>
        <row r="2448">
          <cell r="A2448">
            <v>0</v>
          </cell>
          <cell r="B2448">
            <v>0</v>
          </cell>
          <cell r="P2448">
            <v>0</v>
          </cell>
        </row>
        <row r="2449">
          <cell r="A2449">
            <v>0</v>
          </cell>
          <cell r="B2449">
            <v>0</v>
          </cell>
          <cell r="P2449">
            <v>0</v>
          </cell>
        </row>
        <row r="2450">
          <cell r="A2450">
            <v>0</v>
          </cell>
          <cell r="B2450">
            <v>0</v>
          </cell>
          <cell r="P2450">
            <v>0</v>
          </cell>
        </row>
        <row r="2451">
          <cell r="A2451">
            <v>0</v>
          </cell>
          <cell r="B2451">
            <v>0</v>
          </cell>
          <cell r="P2451">
            <v>0</v>
          </cell>
        </row>
        <row r="2452">
          <cell r="A2452">
            <v>0</v>
          </cell>
          <cell r="B2452">
            <v>0</v>
          </cell>
          <cell r="P2452">
            <v>0</v>
          </cell>
        </row>
        <row r="2453">
          <cell r="A2453">
            <v>0</v>
          </cell>
          <cell r="B2453">
            <v>0</v>
          </cell>
          <cell r="P2453">
            <v>0</v>
          </cell>
        </row>
        <row r="2454">
          <cell r="A2454">
            <v>0</v>
          </cell>
          <cell r="B2454">
            <v>0</v>
          </cell>
          <cell r="P2454">
            <v>0</v>
          </cell>
        </row>
        <row r="2455">
          <cell r="A2455">
            <v>0</v>
          </cell>
          <cell r="B2455">
            <v>0</v>
          </cell>
          <cell r="P2455">
            <v>0</v>
          </cell>
        </row>
        <row r="2456">
          <cell r="A2456">
            <v>0</v>
          </cell>
          <cell r="B2456">
            <v>0</v>
          </cell>
          <cell r="P2456">
            <v>0</v>
          </cell>
        </row>
        <row r="2457">
          <cell r="A2457">
            <v>0</v>
          </cell>
          <cell r="B2457">
            <v>0</v>
          </cell>
          <cell r="P2457">
            <v>0</v>
          </cell>
        </row>
        <row r="2458">
          <cell r="A2458">
            <v>0</v>
          </cell>
          <cell r="B2458">
            <v>0</v>
          </cell>
          <cell r="P2458">
            <v>0</v>
          </cell>
        </row>
        <row r="2459">
          <cell r="A2459">
            <v>0</v>
          </cell>
          <cell r="B2459">
            <v>0</v>
          </cell>
          <cell r="P2459">
            <v>0</v>
          </cell>
        </row>
        <row r="2460">
          <cell r="A2460">
            <v>0</v>
          </cell>
          <cell r="B2460">
            <v>0</v>
          </cell>
          <cell r="P2460">
            <v>0</v>
          </cell>
        </row>
        <row r="2461">
          <cell r="A2461">
            <v>0</v>
          </cell>
          <cell r="B2461">
            <v>0</v>
          </cell>
          <cell r="P2461">
            <v>0</v>
          </cell>
        </row>
        <row r="2462">
          <cell r="A2462">
            <v>0</v>
          </cell>
          <cell r="B2462">
            <v>0</v>
          </cell>
          <cell r="P2462">
            <v>0</v>
          </cell>
        </row>
        <row r="2463">
          <cell r="A2463">
            <v>0</v>
          </cell>
          <cell r="B2463">
            <v>0</v>
          </cell>
          <cell r="P2463">
            <v>0</v>
          </cell>
        </row>
        <row r="2464">
          <cell r="A2464">
            <v>0</v>
          </cell>
          <cell r="B2464">
            <v>0</v>
          </cell>
          <cell r="P2464">
            <v>0</v>
          </cell>
        </row>
        <row r="2465">
          <cell r="A2465">
            <v>0</v>
          </cell>
          <cell r="B2465">
            <v>0</v>
          </cell>
          <cell r="P2465">
            <v>0</v>
          </cell>
        </row>
        <row r="2466">
          <cell r="A2466">
            <v>0</v>
          </cell>
          <cell r="B2466">
            <v>0</v>
          </cell>
          <cell r="P2466">
            <v>0</v>
          </cell>
        </row>
        <row r="2467">
          <cell r="A2467">
            <v>0</v>
          </cell>
          <cell r="B2467">
            <v>0</v>
          </cell>
          <cell r="P2467">
            <v>0</v>
          </cell>
        </row>
        <row r="2468">
          <cell r="A2468">
            <v>0</v>
          </cell>
          <cell r="B2468">
            <v>0</v>
          </cell>
          <cell r="P2468">
            <v>0</v>
          </cell>
        </row>
        <row r="2469">
          <cell r="A2469">
            <v>0</v>
          </cell>
          <cell r="B2469">
            <v>0</v>
          </cell>
          <cell r="P2469">
            <v>0</v>
          </cell>
        </row>
        <row r="2470">
          <cell r="A2470">
            <v>0</v>
          </cell>
          <cell r="B2470">
            <v>0</v>
          </cell>
          <cell r="P2470">
            <v>0</v>
          </cell>
        </row>
        <row r="2471">
          <cell r="A2471">
            <v>0</v>
          </cell>
          <cell r="B2471">
            <v>0</v>
          </cell>
          <cell r="P2471">
            <v>0</v>
          </cell>
        </row>
        <row r="2472">
          <cell r="A2472">
            <v>0</v>
          </cell>
          <cell r="B2472">
            <v>0</v>
          </cell>
          <cell r="P2472">
            <v>0</v>
          </cell>
        </row>
        <row r="2473">
          <cell r="A2473">
            <v>0</v>
          </cell>
          <cell r="B2473">
            <v>0</v>
          </cell>
          <cell r="P2473">
            <v>0</v>
          </cell>
        </row>
        <row r="2474">
          <cell r="A2474">
            <v>0</v>
          </cell>
          <cell r="B2474">
            <v>0</v>
          </cell>
          <cell r="P2474">
            <v>0</v>
          </cell>
        </row>
        <row r="2475">
          <cell r="A2475">
            <v>0</v>
          </cell>
          <cell r="B2475">
            <v>0</v>
          </cell>
          <cell r="P2475">
            <v>0</v>
          </cell>
        </row>
        <row r="2476">
          <cell r="A2476">
            <v>0</v>
          </cell>
          <cell r="B2476">
            <v>0</v>
          </cell>
          <cell r="P2476">
            <v>0</v>
          </cell>
        </row>
        <row r="2477">
          <cell r="A2477">
            <v>0</v>
          </cell>
          <cell r="B2477">
            <v>0</v>
          </cell>
          <cell r="P2477">
            <v>0</v>
          </cell>
        </row>
        <row r="2478">
          <cell r="A2478">
            <v>0</v>
          </cell>
          <cell r="B2478">
            <v>0</v>
          </cell>
          <cell r="P2478">
            <v>0</v>
          </cell>
        </row>
        <row r="2479">
          <cell r="A2479">
            <v>0</v>
          </cell>
          <cell r="B2479">
            <v>0</v>
          </cell>
          <cell r="P2479">
            <v>0</v>
          </cell>
        </row>
        <row r="2480">
          <cell r="A2480">
            <v>0</v>
          </cell>
          <cell r="B2480">
            <v>0</v>
          </cell>
          <cell r="P2480">
            <v>0</v>
          </cell>
        </row>
        <row r="2481">
          <cell r="A2481">
            <v>0</v>
          </cell>
          <cell r="B2481">
            <v>0</v>
          </cell>
          <cell r="P2481">
            <v>0</v>
          </cell>
        </row>
        <row r="2482">
          <cell r="A2482">
            <v>0</v>
          </cell>
          <cell r="B2482">
            <v>0</v>
          </cell>
          <cell r="P2482">
            <v>0</v>
          </cell>
        </row>
        <row r="2483">
          <cell r="A2483">
            <v>0</v>
          </cell>
          <cell r="B2483">
            <v>0</v>
          </cell>
          <cell r="P2483">
            <v>0</v>
          </cell>
        </row>
        <row r="2484">
          <cell r="A2484">
            <v>0</v>
          </cell>
          <cell r="B2484">
            <v>0</v>
          </cell>
          <cell r="P2484">
            <v>0</v>
          </cell>
        </row>
        <row r="2485">
          <cell r="A2485">
            <v>0</v>
          </cell>
          <cell r="B2485">
            <v>0</v>
          </cell>
          <cell r="P2485">
            <v>0</v>
          </cell>
        </row>
        <row r="2486">
          <cell r="A2486">
            <v>0</v>
          </cell>
          <cell r="B2486">
            <v>0</v>
          </cell>
          <cell r="P2486">
            <v>0</v>
          </cell>
        </row>
        <row r="2487">
          <cell r="A2487">
            <v>0</v>
          </cell>
          <cell r="B2487">
            <v>0</v>
          </cell>
          <cell r="P2487">
            <v>0</v>
          </cell>
        </row>
        <row r="2488">
          <cell r="A2488">
            <v>0</v>
          </cell>
          <cell r="B2488">
            <v>0</v>
          </cell>
          <cell r="P2488">
            <v>0</v>
          </cell>
        </row>
        <row r="2489">
          <cell r="A2489">
            <v>0</v>
          </cell>
          <cell r="B2489">
            <v>0</v>
          </cell>
          <cell r="P2489">
            <v>0</v>
          </cell>
        </row>
        <row r="2490">
          <cell r="A2490">
            <v>0</v>
          </cell>
          <cell r="B2490">
            <v>0</v>
          </cell>
          <cell r="P2490">
            <v>0</v>
          </cell>
        </row>
        <row r="2491">
          <cell r="A2491">
            <v>0</v>
          </cell>
          <cell r="B2491">
            <v>0</v>
          </cell>
          <cell r="P2491">
            <v>0</v>
          </cell>
        </row>
        <row r="2492">
          <cell r="A2492">
            <v>0</v>
          </cell>
          <cell r="B2492">
            <v>0</v>
          </cell>
          <cell r="P2492">
            <v>0</v>
          </cell>
        </row>
        <row r="2493">
          <cell r="A2493">
            <v>0</v>
          </cell>
          <cell r="B2493">
            <v>0</v>
          </cell>
          <cell r="P2493">
            <v>0</v>
          </cell>
        </row>
        <row r="2494">
          <cell r="A2494">
            <v>0</v>
          </cell>
          <cell r="B2494">
            <v>0</v>
          </cell>
          <cell r="P2494">
            <v>0</v>
          </cell>
        </row>
        <row r="2495">
          <cell r="A2495">
            <v>0</v>
          </cell>
          <cell r="B2495">
            <v>0</v>
          </cell>
          <cell r="P2495">
            <v>0</v>
          </cell>
        </row>
        <row r="2496">
          <cell r="A2496">
            <v>0</v>
          </cell>
          <cell r="B2496">
            <v>0</v>
          </cell>
          <cell r="P2496">
            <v>0</v>
          </cell>
        </row>
        <row r="2497">
          <cell r="A2497">
            <v>0</v>
          </cell>
          <cell r="B2497">
            <v>0</v>
          </cell>
          <cell r="P2497">
            <v>0</v>
          </cell>
        </row>
        <row r="2498">
          <cell r="A2498">
            <v>0</v>
          </cell>
          <cell r="B2498">
            <v>0</v>
          </cell>
          <cell r="P2498">
            <v>0</v>
          </cell>
        </row>
        <row r="2499">
          <cell r="A2499">
            <v>0</v>
          </cell>
          <cell r="B2499">
            <v>0</v>
          </cell>
          <cell r="P2499">
            <v>0</v>
          </cell>
        </row>
        <row r="2500">
          <cell r="A2500">
            <v>0</v>
          </cell>
          <cell r="B2500">
            <v>0</v>
          </cell>
          <cell r="P2500">
            <v>0</v>
          </cell>
        </row>
        <row r="2501">
          <cell r="A2501">
            <v>0</v>
          </cell>
          <cell r="B2501">
            <v>0</v>
          </cell>
          <cell r="P2501">
            <v>0</v>
          </cell>
        </row>
        <row r="2502">
          <cell r="A2502">
            <v>0</v>
          </cell>
          <cell r="B2502">
            <v>0</v>
          </cell>
          <cell r="P2502">
            <v>0</v>
          </cell>
        </row>
        <row r="2503">
          <cell r="A2503">
            <v>0</v>
          </cell>
          <cell r="B2503">
            <v>0</v>
          </cell>
          <cell r="P2503">
            <v>0</v>
          </cell>
        </row>
        <row r="2504">
          <cell r="A2504">
            <v>0</v>
          </cell>
          <cell r="B2504">
            <v>0</v>
          </cell>
          <cell r="P2504">
            <v>0</v>
          </cell>
        </row>
        <row r="2505">
          <cell r="A2505">
            <v>0</v>
          </cell>
          <cell r="B2505">
            <v>0</v>
          </cell>
          <cell r="P2505">
            <v>0</v>
          </cell>
        </row>
        <row r="2506">
          <cell r="A2506">
            <v>0</v>
          </cell>
          <cell r="B2506">
            <v>0</v>
          </cell>
          <cell r="P2506">
            <v>0</v>
          </cell>
        </row>
        <row r="2507">
          <cell r="A2507">
            <v>0</v>
          </cell>
          <cell r="B2507">
            <v>0</v>
          </cell>
          <cell r="P2507">
            <v>0</v>
          </cell>
        </row>
        <row r="2508">
          <cell r="A2508">
            <v>0</v>
          </cell>
          <cell r="B2508">
            <v>0</v>
          </cell>
          <cell r="P2508">
            <v>0</v>
          </cell>
        </row>
        <row r="2509">
          <cell r="A2509">
            <v>0</v>
          </cell>
          <cell r="B2509">
            <v>0</v>
          </cell>
          <cell r="P2509">
            <v>0</v>
          </cell>
        </row>
        <row r="2510">
          <cell r="A2510">
            <v>0</v>
          </cell>
          <cell r="B2510">
            <v>0</v>
          </cell>
          <cell r="P2510">
            <v>0</v>
          </cell>
        </row>
        <row r="2511">
          <cell r="A2511">
            <v>0</v>
          </cell>
          <cell r="B2511">
            <v>0</v>
          </cell>
          <cell r="P2511">
            <v>0</v>
          </cell>
        </row>
        <row r="2512">
          <cell r="A2512">
            <v>0</v>
          </cell>
          <cell r="B2512">
            <v>0</v>
          </cell>
          <cell r="P2512">
            <v>0</v>
          </cell>
        </row>
        <row r="2513">
          <cell r="A2513">
            <v>0</v>
          </cell>
          <cell r="B2513">
            <v>0</v>
          </cell>
          <cell r="P2513">
            <v>0</v>
          </cell>
        </row>
        <row r="2514">
          <cell r="A2514">
            <v>0</v>
          </cell>
          <cell r="B2514">
            <v>0</v>
          </cell>
          <cell r="P2514">
            <v>0</v>
          </cell>
        </row>
        <row r="2515">
          <cell r="A2515">
            <v>0</v>
          </cell>
          <cell r="B2515">
            <v>0</v>
          </cell>
          <cell r="P2515">
            <v>0</v>
          </cell>
        </row>
        <row r="2516">
          <cell r="A2516">
            <v>0</v>
          </cell>
          <cell r="B2516">
            <v>0</v>
          </cell>
          <cell r="P2516">
            <v>0</v>
          </cell>
        </row>
        <row r="2517">
          <cell r="A2517">
            <v>0</v>
          </cell>
          <cell r="B2517">
            <v>0</v>
          </cell>
          <cell r="P2517">
            <v>0</v>
          </cell>
        </row>
        <row r="2518">
          <cell r="A2518">
            <v>0</v>
          </cell>
          <cell r="B2518">
            <v>0</v>
          </cell>
          <cell r="P2518">
            <v>0</v>
          </cell>
        </row>
        <row r="2519">
          <cell r="A2519">
            <v>0</v>
          </cell>
          <cell r="B2519">
            <v>0</v>
          </cell>
          <cell r="P2519">
            <v>0</v>
          </cell>
        </row>
        <row r="2520">
          <cell r="A2520">
            <v>0</v>
          </cell>
          <cell r="B2520">
            <v>0</v>
          </cell>
          <cell r="P2520">
            <v>0</v>
          </cell>
        </row>
        <row r="2521">
          <cell r="A2521">
            <v>0</v>
          </cell>
          <cell r="B2521">
            <v>0</v>
          </cell>
          <cell r="P2521">
            <v>0</v>
          </cell>
        </row>
        <row r="2522">
          <cell r="A2522">
            <v>0</v>
          </cell>
          <cell r="B2522">
            <v>0</v>
          </cell>
          <cell r="P2522">
            <v>0</v>
          </cell>
        </row>
        <row r="2523">
          <cell r="A2523">
            <v>0</v>
          </cell>
          <cell r="B2523">
            <v>0</v>
          </cell>
          <cell r="P2523">
            <v>0</v>
          </cell>
        </row>
        <row r="2524">
          <cell r="A2524">
            <v>0</v>
          </cell>
          <cell r="B2524">
            <v>0</v>
          </cell>
          <cell r="P2524">
            <v>0</v>
          </cell>
        </row>
        <row r="2525">
          <cell r="A2525">
            <v>0</v>
          </cell>
          <cell r="B2525">
            <v>0</v>
          </cell>
          <cell r="P2525">
            <v>0</v>
          </cell>
        </row>
        <row r="2526">
          <cell r="A2526">
            <v>0</v>
          </cell>
          <cell r="B2526">
            <v>0</v>
          </cell>
          <cell r="P2526">
            <v>0</v>
          </cell>
        </row>
        <row r="2527">
          <cell r="A2527">
            <v>0</v>
          </cell>
          <cell r="B2527">
            <v>0</v>
          </cell>
          <cell r="P2527">
            <v>0</v>
          </cell>
        </row>
        <row r="2528">
          <cell r="A2528">
            <v>0</v>
          </cell>
          <cell r="B2528">
            <v>0</v>
          </cell>
          <cell r="P2528">
            <v>0</v>
          </cell>
        </row>
        <row r="2529">
          <cell r="A2529">
            <v>0</v>
          </cell>
          <cell r="B2529">
            <v>0</v>
          </cell>
          <cell r="P2529">
            <v>0</v>
          </cell>
        </row>
        <row r="2530">
          <cell r="A2530">
            <v>0</v>
          </cell>
          <cell r="B2530">
            <v>0</v>
          </cell>
          <cell r="P2530">
            <v>0</v>
          </cell>
        </row>
        <row r="2531">
          <cell r="A2531">
            <v>0</v>
          </cell>
          <cell r="B2531">
            <v>0</v>
          </cell>
          <cell r="P2531">
            <v>0</v>
          </cell>
        </row>
        <row r="2532">
          <cell r="A2532">
            <v>0</v>
          </cell>
          <cell r="B2532">
            <v>0</v>
          </cell>
          <cell r="P2532">
            <v>0</v>
          </cell>
        </row>
        <row r="2533">
          <cell r="A2533">
            <v>0</v>
          </cell>
          <cell r="B2533">
            <v>0</v>
          </cell>
          <cell r="P2533">
            <v>0</v>
          </cell>
        </row>
        <row r="2534">
          <cell r="A2534">
            <v>0</v>
          </cell>
          <cell r="B2534">
            <v>0</v>
          </cell>
          <cell r="P2534">
            <v>0</v>
          </cell>
        </row>
        <row r="2535">
          <cell r="A2535">
            <v>0</v>
          </cell>
          <cell r="B2535">
            <v>0</v>
          </cell>
          <cell r="P2535">
            <v>0</v>
          </cell>
        </row>
        <row r="2536">
          <cell r="A2536">
            <v>0</v>
          </cell>
          <cell r="B2536">
            <v>0</v>
          </cell>
          <cell r="P2536">
            <v>0</v>
          </cell>
        </row>
        <row r="2537">
          <cell r="A2537">
            <v>0</v>
          </cell>
          <cell r="B2537">
            <v>0</v>
          </cell>
          <cell r="P2537">
            <v>0</v>
          </cell>
        </row>
        <row r="2538">
          <cell r="A2538">
            <v>0</v>
          </cell>
          <cell r="B2538">
            <v>0</v>
          </cell>
          <cell r="P2538">
            <v>0</v>
          </cell>
        </row>
        <row r="2539">
          <cell r="A2539">
            <v>0</v>
          </cell>
          <cell r="B2539">
            <v>0</v>
          </cell>
          <cell r="P2539">
            <v>0</v>
          </cell>
        </row>
        <row r="2540">
          <cell r="A2540">
            <v>0</v>
          </cell>
          <cell r="B2540">
            <v>0</v>
          </cell>
          <cell r="P2540">
            <v>0</v>
          </cell>
        </row>
        <row r="2541">
          <cell r="A2541">
            <v>0</v>
          </cell>
          <cell r="B2541">
            <v>0</v>
          </cell>
          <cell r="P2541">
            <v>0</v>
          </cell>
        </row>
        <row r="2542">
          <cell r="A2542">
            <v>0</v>
          </cell>
          <cell r="B2542">
            <v>0</v>
          </cell>
          <cell r="P2542">
            <v>0</v>
          </cell>
        </row>
        <row r="2543">
          <cell r="A2543">
            <v>0</v>
          </cell>
          <cell r="B2543">
            <v>0</v>
          </cell>
          <cell r="P2543">
            <v>0</v>
          </cell>
        </row>
        <row r="2544">
          <cell r="A2544">
            <v>0</v>
          </cell>
          <cell r="B2544">
            <v>0</v>
          </cell>
          <cell r="P2544">
            <v>0</v>
          </cell>
        </row>
        <row r="2545">
          <cell r="A2545">
            <v>0</v>
          </cell>
          <cell r="B2545">
            <v>0</v>
          </cell>
          <cell r="P2545">
            <v>0</v>
          </cell>
        </row>
        <row r="2546">
          <cell r="A2546">
            <v>0</v>
          </cell>
          <cell r="B2546">
            <v>0</v>
          </cell>
          <cell r="P2546">
            <v>0</v>
          </cell>
        </row>
        <row r="2547">
          <cell r="A2547">
            <v>0</v>
          </cell>
          <cell r="B2547">
            <v>0</v>
          </cell>
          <cell r="P2547">
            <v>0</v>
          </cell>
        </row>
        <row r="2548">
          <cell r="A2548">
            <v>0</v>
          </cell>
          <cell r="B2548">
            <v>0</v>
          </cell>
          <cell r="P2548">
            <v>0</v>
          </cell>
        </row>
        <row r="2549">
          <cell r="A2549">
            <v>0</v>
          </cell>
          <cell r="B2549">
            <v>0</v>
          </cell>
          <cell r="P2549">
            <v>0</v>
          </cell>
        </row>
        <row r="2550">
          <cell r="A2550">
            <v>0</v>
          </cell>
          <cell r="B2550">
            <v>0</v>
          </cell>
          <cell r="P2550">
            <v>0</v>
          </cell>
        </row>
        <row r="2551">
          <cell r="A2551">
            <v>0</v>
          </cell>
          <cell r="B2551">
            <v>0</v>
          </cell>
          <cell r="P2551">
            <v>0</v>
          </cell>
        </row>
        <row r="2552">
          <cell r="A2552">
            <v>0</v>
          </cell>
          <cell r="B2552">
            <v>0</v>
          </cell>
          <cell r="P2552">
            <v>0</v>
          </cell>
        </row>
        <row r="2553">
          <cell r="A2553">
            <v>0</v>
          </cell>
          <cell r="B2553">
            <v>0</v>
          </cell>
          <cell r="P2553">
            <v>0</v>
          </cell>
        </row>
        <row r="2554">
          <cell r="A2554">
            <v>0</v>
          </cell>
          <cell r="B2554">
            <v>0</v>
          </cell>
          <cell r="P2554">
            <v>0</v>
          </cell>
        </row>
        <row r="2555">
          <cell r="A2555">
            <v>0</v>
          </cell>
          <cell r="B2555">
            <v>0</v>
          </cell>
          <cell r="P2555">
            <v>0</v>
          </cell>
        </row>
        <row r="2556">
          <cell r="A2556">
            <v>0</v>
          </cell>
          <cell r="B2556">
            <v>0</v>
          </cell>
          <cell r="P2556">
            <v>0</v>
          </cell>
        </row>
        <row r="2557">
          <cell r="A2557">
            <v>0</v>
          </cell>
          <cell r="B2557">
            <v>0</v>
          </cell>
          <cell r="P2557">
            <v>0</v>
          </cell>
        </row>
        <row r="2558">
          <cell r="A2558">
            <v>0</v>
          </cell>
          <cell r="B2558">
            <v>0</v>
          </cell>
          <cell r="P2558">
            <v>0</v>
          </cell>
        </row>
        <row r="2559">
          <cell r="A2559">
            <v>0</v>
          </cell>
          <cell r="B2559">
            <v>0</v>
          </cell>
          <cell r="P2559">
            <v>0</v>
          </cell>
        </row>
        <row r="2560">
          <cell r="A2560">
            <v>0</v>
          </cell>
          <cell r="B2560">
            <v>0</v>
          </cell>
          <cell r="P2560">
            <v>0</v>
          </cell>
        </row>
        <row r="2561">
          <cell r="A2561">
            <v>0</v>
          </cell>
          <cell r="B2561">
            <v>0</v>
          </cell>
          <cell r="P2561">
            <v>0</v>
          </cell>
        </row>
        <row r="2562">
          <cell r="A2562">
            <v>0</v>
          </cell>
          <cell r="B2562">
            <v>0</v>
          </cell>
          <cell r="P2562">
            <v>0</v>
          </cell>
        </row>
        <row r="2563">
          <cell r="A2563">
            <v>0</v>
          </cell>
          <cell r="B2563">
            <v>0</v>
          </cell>
          <cell r="P2563">
            <v>0</v>
          </cell>
        </row>
        <row r="2564">
          <cell r="A2564">
            <v>0</v>
          </cell>
          <cell r="B2564">
            <v>0</v>
          </cell>
          <cell r="P2564">
            <v>0</v>
          </cell>
        </row>
        <row r="2565">
          <cell r="A2565">
            <v>0</v>
          </cell>
          <cell r="B2565">
            <v>0</v>
          </cell>
          <cell r="P2565">
            <v>0</v>
          </cell>
        </row>
        <row r="2566">
          <cell r="A2566">
            <v>0</v>
          </cell>
          <cell r="B2566">
            <v>0</v>
          </cell>
          <cell r="P2566">
            <v>0</v>
          </cell>
        </row>
        <row r="2567">
          <cell r="A2567">
            <v>0</v>
          </cell>
          <cell r="B2567">
            <v>0</v>
          </cell>
          <cell r="P2567">
            <v>0</v>
          </cell>
        </row>
        <row r="2568">
          <cell r="A2568">
            <v>0</v>
          </cell>
          <cell r="B2568">
            <v>0</v>
          </cell>
          <cell r="P2568">
            <v>0</v>
          </cell>
        </row>
        <row r="2569">
          <cell r="A2569">
            <v>0</v>
          </cell>
          <cell r="B2569">
            <v>0</v>
          </cell>
          <cell r="P2569">
            <v>0</v>
          </cell>
        </row>
        <row r="2570">
          <cell r="A2570">
            <v>0</v>
          </cell>
          <cell r="B2570">
            <v>0</v>
          </cell>
          <cell r="P2570">
            <v>0</v>
          </cell>
        </row>
        <row r="2571">
          <cell r="A2571">
            <v>0</v>
          </cell>
          <cell r="B2571">
            <v>0</v>
          </cell>
          <cell r="P2571">
            <v>0</v>
          </cell>
        </row>
        <row r="2572">
          <cell r="A2572">
            <v>0</v>
          </cell>
          <cell r="B2572">
            <v>0</v>
          </cell>
          <cell r="P2572">
            <v>0</v>
          </cell>
        </row>
        <row r="2573">
          <cell r="A2573">
            <v>0</v>
          </cell>
          <cell r="B2573">
            <v>0</v>
          </cell>
          <cell r="P2573">
            <v>0</v>
          </cell>
        </row>
        <row r="2574">
          <cell r="A2574">
            <v>0</v>
          </cell>
          <cell r="B2574">
            <v>0</v>
          </cell>
          <cell r="P2574">
            <v>0</v>
          </cell>
        </row>
        <row r="2575">
          <cell r="A2575">
            <v>0</v>
          </cell>
          <cell r="B2575">
            <v>0</v>
          </cell>
          <cell r="P2575">
            <v>0</v>
          </cell>
        </row>
        <row r="2576">
          <cell r="A2576">
            <v>0</v>
          </cell>
          <cell r="B2576">
            <v>0</v>
          </cell>
          <cell r="P2576">
            <v>0</v>
          </cell>
        </row>
        <row r="2577">
          <cell r="A2577">
            <v>0</v>
          </cell>
          <cell r="B2577">
            <v>0</v>
          </cell>
          <cell r="P2577">
            <v>0</v>
          </cell>
        </row>
        <row r="2578">
          <cell r="A2578">
            <v>0</v>
          </cell>
          <cell r="B2578">
            <v>0</v>
          </cell>
          <cell r="P2578">
            <v>0</v>
          </cell>
        </row>
        <row r="2579">
          <cell r="A2579">
            <v>0</v>
          </cell>
          <cell r="B2579">
            <v>0</v>
          </cell>
          <cell r="P2579">
            <v>0</v>
          </cell>
        </row>
        <row r="2580">
          <cell r="A2580">
            <v>0</v>
          </cell>
          <cell r="B2580">
            <v>0</v>
          </cell>
          <cell r="P2580">
            <v>0</v>
          </cell>
        </row>
        <row r="2581">
          <cell r="A2581">
            <v>0</v>
          </cell>
          <cell r="B2581">
            <v>0</v>
          </cell>
          <cell r="P2581">
            <v>0</v>
          </cell>
        </row>
        <row r="2582">
          <cell r="A2582">
            <v>0</v>
          </cell>
          <cell r="B2582">
            <v>0</v>
          </cell>
          <cell r="P2582">
            <v>0</v>
          </cell>
        </row>
        <row r="2583">
          <cell r="A2583">
            <v>0</v>
          </cell>
          <cell r="B2583">
            <v>0</v>
          </cell>
          <cell r="P2583">
            <v>0</v>
          </cell>
        </row>
        <row r="2584">
          <cell r="A2584">
            <v>0</v>
          </cell>
          <cell r="B2584">
            <v>0</v>
          </cell>
          <cell r="P2584">
            <v>0</v>
          </cell>
        </row>
        <row r="2585">
          <cell r="A2585">
            <v>0</v>
          </cell>
          <cell r="B2585">
            <v>0</v>
          </cell>
          <cell r="P2585">
            <v>0</v>
          </cell>
        </row>
        <row r="2586">
          <cell r="A2586">
            <v>0</v>
          </cell>
          <cell r="B2586">
            <v>0</v>
          </cell>
          <cell r="P2586">
            <v>0</v>
          </cell>
        </row>
        <row r="2587">
          <cell r="A2587">
            <v>0</v>
          </cell>
          <cell r="B2587">
            <v>0</v>
          </cell>
          <cell r="P2587">
            <v>0</v>
          </cell>
        </row>
        <row r="2588">
          <cell r="A2588">
            <v>0</v>
          </cell>
          <cell r="B2588">
            <v>0</v>
          </cell>
          <cell r="P2588">
            <v>0</v>
          </cell>
        </row>
        <row r="2589">
          <cell r="A2589">
            <v>0</v>
          </cell>
          <cell r="B2589">
            <v>0</v>
          </cell>
          <cell r="P2589">
            <v>0</v>
          </cell>
        </row>
        <row r="2590">
          <cell r="A2590">
            <v>0</v>
          </cell>
          <cell r="B2590">
            <v>0</v>
          </cell>
          <cell r="P2590">
            <v>0</v>
          </cell>
        </row>
        <row r="2591">
          <cell r="A2591">
            <v>0</v>
          </cell>
          <cell r="B2591">
            <v>0</v>
          </cell>
          <cell r="P2591">
            <v>0</v>
          </cell>
        </row>
        <row r="2592">
          <cell r="A2592">
            <v>0</v>
          </cell>
          <cell r="B2592">
            <v>0</v>
          </cell>
          <cell r="P2592">
            <v>0</v>
          </cell>
        </row>
        <row r="2593">
          <cell r="A2593">
            <v>0</v>
          </cell>
          <cell r="B2593">
            <v>0</v>
          </cell>
          <cell r="P2593">
            <v>0</v>
          </cell>
        </row>
        <row r="2594">
          <cell r="A2594">
            <v>0</v>
          </cell>
          <cell r="B2594">
            <v>0</v>
          </cell>
          <cell r="P2594">
            <v>0</v>
          </cell>
        </row>
        <row r="2595">
          <cell r="A2595">
            <v>0</v>
          </cell>
          <cell r="B2595">
            <v>0</v>
          </cell>
          <cell r="P2595">
            <v>0</v>
          </cell>
        </row>
        <row r="2597">
          <cell r="A2597">
            <v>1100</v>
          </cell>
          <cell r="B2597">
            <v>0</v>
          </cell>
          <cell r="H2597" t="str">
            <v>حصه بلند مدت کارکنان</v>
          </cell>
          <cell r="P2597" t="str">
            <v>110</v>
          </cell>
        </row>
        <row r="2598">
          <cell r="A2598">
            <v>6100</v>
          </cell>
          <cell r="H2598" t="str">
            <v>حصه بلند مدت کارکنان</v>
          </cell>
          <cell r="P2598" t="str">
            <v>610</v>
          </cell>
        </row>
        <row r="2599">
          <cell r="A2599">
            <v>2553</v>
          </cell>
          <cell r="B2599">
            <v>0</v>
          </cell>
          <cell r="H2599" t="str">
            <v>هزينه هاي جذب نشده</v>
          </cell>
          <cell r="P2599" t="str">
            <v>255</v>
          </cell>
        </row>
        <row r="2600">
          <cell r="A2600">
            <v>7200</v>
          </cell>
          <cell r="B2600">
            <v>0</v>
          </cell>
          <cell r="H2600" t="str">
            <v>هزينه هاي جذب نشده</v>
          </cell>
          <cell r="P2600" t="str">
            <v>720</v>
          </cell>
        </row>
        <row r="2601">
          <cell r="A2601">
            <v>7200</v>
          </cell>
          <cell r="H2601" t="str">
            <v>بهاي تمام شده كالاي در جريان ساخت پايان دوره</v>
          </cell>
          <cell r="P2601" t="str">
            <v>720</v>
          </cell>
        </row>
        <row r="2602">
          <cell r="A2602">
            <v>0</v>
          </cell>
          <cell r="H2602" t="str">
            <v xml:space="preserve">بهاي تمام شده كالاي فروش رفته </v>
          </cell>
          <cell r="P2602" t="str">
            <v>0</v>
          </cell>
        </row>
        <row r="2603">
          <cell r="A2603">
            <v>7600</v>
          </cell>
          <cell r="H2603" t="str">
            <v>كالاي اماني ما نزد ديگران (دستمزد و سربار)</v>
          </cell>
          <cell r="P2603" t="str">
            <v>760</v>
          </cell>
        </row>
        <row r="2604">
          <cell r="A2604">
            <v>1502</v>
          </cell>
          <cell r="B2604" t="str">
            <v>332009102707</v>
          </cell>
          <cell r="C2604" t="str">
            <v>332</v>
          </cell>
          <cell r="D2604" t="str">
            <v>332009</v>
          </cell>
          <cell r="E2604" t="str">
            <v>ساير حسابها و اسناد پرداختني</v>
          </cell>
          <cell r="F2604" t="str">
            <v>ماليات عملكرد</v>
          </cell>
          <cell r="G2604" t="str">
            <v>102707</v>
          </cell>
          <cell r="H2604" t="str">
            <v>ماليات عملكرد سال 89</v>
          </cell>
          <cell r="P2604" t="str">
            <v>150</v>
          </cell>
        </row>
        <row r="2605">
          <cell r="A2605">
            <v>0</v>
          </cell>
          <cell r="P2605">
            <v>0</v>
          </cell>
        </row>
        <row r="2606">
          <cell r="A2606">
            <v>0</v>
          </cell>
          <cell r="P2606">
            <v>0</v>
          </cell>
        </row>
        <row r="2607">
          <cell r="A2607">
            <v>0</v>
          </cell>
          <cell r="P2607">
            <v>0</v>
          </cell>
        </row>
        <row r="2608">
          <cell r="A2608">
            <v>0</v>
          </cell>
          <cell r="P2608">
            <v>0</v>
          </cell>
        </row>
        <row r="2609">
          <cell r="A2609">
            <v>0</v>
          </cell>
          <cell r="P2609">
            <v>0</v>
          </cell>
        </row>
        <row r="2610">
          <cell r="A2610">
            <v>0</v>
          </cell>
          <cell r="P2610">
            <v>0</v>
          </cell>
        </row>
        <row r="2611">
          <cell r="A2611">
            <v>0</v>
          </cell>
          <cell r="P2611">
            <v>0</v>
          </cell>
        </row>
        <row r="2612">
          <cell r="A2612">
            <v>0</v>
          </cell>
          <cell r="P2612">
            <v>0</v>
          </cell>
        </row>
        <row r="2613">
          <cell r="A2613">
            <v>0</v>
          </cell>
          <cell r="P2613">
            <v>0</v>
          </cell>
        </row>
        <row r="2614">
          <cell r="A2614">
            <v>0</v>
          </cell>
          <cell r="P2614">
            <v>0</v>
          </cell>
        </row>
        <row r="2615">
          <cell r="A2615">
            <v>0</v>
          </cell>
          <cell r="P2615">
            <v>0</v>
          </cell>
        </row>
        <row r="2616">
          <cell r="A2616">
            <v>0</v>
          </cell>
          <cell r="P2616">
            <v>0</v>
          </cell>
        </row>
        <row r="2617">
          <cell r="A2617">
            <v>0</v>
          </cell>
          <cell r="P2617">
            <v>0</v>
          </cell>
        </row>
        <row r="2618">
          <cell r="A2618">
            <v>0</v>
          </cell>
          <cell r="P2618">
            <v>0</v>
          </cell>
        </row>
        <row r="2619">
          <cell r="A2619">
            <v>0</v>
          </cell>
          <cell r="P2619">
            <v>0</v>
          </cell>
        </row>
        <row r="2620">
          <cell r="A2620">
            <v>0</v>
          </cell>
          <cell r="P2620">
            <v>0</v>
          </cell>
        </row>
        <row r="2621">
          <cell r="H2621" t="str">
            <v xml:space="preserve">جمع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v>4101</v>
          </cell>
          <cell r="B3" t="str">
            <v>110003100116</v>
          </cell>
          <cell r="C3" t="str">
            <v>110</v>
          </cell>
          <cell r="D3" t="str">
            <v>110003</v>
          </cell>
          <cell r="E3" t="str">
            <v>موجودي نقد و بانك</v>
          </cell>
          <cell r="F3" t="str">
            <v>بانكها</v>
          </cell>
          <cell r="G3" t="str">
            <v>100116</v>
          </cell>
          <cell r="H3" t="str">
            <v xml:space="preserve">مسكن شعبه مرکزي تبريز </v>
          </cell>
          <cell r="P3" t="str">
            <v>410</v>
          </cell>
        </row>
        <row r="4">
          <cell r="A4">
            <v>4102</v>
          </cell>
          <cell r="B4" t="str">
            <v>110003100110</v>
          </cell>
          <cell r="C4" t="str">
            <v>110</v>
          </cell>
          <cell r="D4" t="str">
            <v>110003</v>
          </cell>
          <cell r="E4" t="str">
            <v>موجودي نقد و بانك</v>
          </cell>
          <cell r="F4" t="str">
            <v>بانكها</v>
          </cell>
          <cell r="G4" t="str">
            <v>100110</v>
          </cell>
          <cell r="H4" t="str">
            <v xml:space="preserve">بانك ملت پروين  </v>
          </cell>
          <cell r="P4" t="str">
            <v>410</v>
          </cell>
        </row>
        <row r="5">
          <cell r="A5">
            <v>4103</v>
          </cell>
          <cell r="B5" t="str">
            <v>110003100112</v>
          </cell>
          <cell r="C5" t="str">
            <v>110</v>
          </cell>
          <cell r="D5" t="str">
            <v>110003</v>
          </cell>
          <cell r="E5" t="str">
            <v>موجودي نقد و بانك</v>
          </cell>
          <cell r="F5" t="str">
            <v>بانكها</v>
          </cell>
          <cell r="G5" t="str">
            <v>100112</v>
          </cell>
          <cell r="H5" t="str">
            <v xml:space="preserve">بانك ملي ماشين سازي </v>
          </cell>
          <cell r="P5" t="str">
            <v>410</v>
          </cell>
        </row>
        <row r="6">
          <cell r="A6">
            <v>4101</v>
          </cell>
          <cell r="B6" t="str">
            <v>110003100115</v>
          </cell>
          <cell r="C6" t="str">
            <v>110</v>
          </cell>
          <cell r="D6" t="str">
            <v>110003</v>
          </cell>
          <cell r="E6" t="str">
            <v>موجودي نقد و بانك</v>
          </cell>
          <cell r="F6" t="str">
            <v>بانكها</v>
          </cell>
          <cell r="G6" t="str">
            <v>100115</v>
          </cell>
          <cell r="H6" t="str">
            <v xml:space="preserve">مسكن شعبه مرکزي تبريز </v>
          </cell>
          <cell r="P6" t="str">
            <v>410</v>
          </cell>
        </row>
        <row r="7">
          <cell r="A7">
            <v>4104</v>
          </cell>
          <cell r="B7" t="str">
            <v>110003100106</v>
          </cell>
          <cell r="C7" t="str">
            <v>110</v>
          </cell>
          <cell r="D7" t="str">
            <v>110003</v>
          </cell>
          <cell r="E7" t="str">
            <v>موجودي نقد و بانك</v>
          </cell>
          <cell r="F7" t="str">
            <v>بانكها</v>
          </cell>
          <cell r="G7" t="str">
            <v>100106</v>
          </cell>
          <cell r="H7" t="str">
            <v xml:space="preserve">بانک تجارت تبريز </v>
          </cell>
          <cell r="P7" t="str">
            <v>410</v>
          </cell>
        </row>
        <row r="8">
          <cell r="A8">
            <v>4105</v>
          </cell>
          <cell r="B8" t="str">
            <v>110003100114</v>
          </cell>
          <cell r="C8" t="str">
            <v>110</v>
          </cell>
          <cell r="D8" t="str">
            <v>110003</v>
          </cell>
          <cell r="E8" t="str">
            <v>موجودي نقد و بانك</v>
          </cell>
          <cell r="F8" t="str">
            <v>بانكها</v>
          </cell>
          <cell r="G8" t="str">
            <v>100114</v>
          </cell>
          <cell r="H8" t="str">
            <v xml:space="preserve">تجارت شعبه قراملك </v>
          </cell>
          <cell r="P8" t="str">
            <v>410</v>
          </cell>
        </row>
        <row r="9">
          <cell r="A9">
            <v>4104</v>
          </cell>
          <cell r="B9" t="str">
            <v>110003100113</v>
          </cell>
          <cell r="C9" t="str">
            <v>110</v>
          </cell>
          <cell r="D9" t="str">
            <v>110003</v>
          </cell>
          <cell r="E9" t="str">
            <v>موجودي نقد و بانك</v>
          </cell>
          <cell r="F9" t="str">
            <v>بانكها</v>
          </cell>
          <cell r="G9" t="str">
            <v>100113</v>
          </cell>
          <cell r="H9" t="str">
            <v>بامك تجارت  شعبه مركز</v>
          </cell>
          <cell r="P9" t="str">
            <v>410</v>
          </cell>
        </row>
        <row r="10">
          <cell r="A10">
            <v>4106</v>
          </cell>
          <cell r="B10" t="str">
            <v>110003100101</v>
          </cell>
          <cell r="C10" t="str">
            <v>110</v>
          </cell>
          <cell r="D10" t="str">
            <v>110003</v>
          </cell>
          <cell r="E10" t="str">
            <v>موجودي نقد و بانك</v>
          </cell>
          <cell r="F10" t="str">
            <v>بانكها</v>
          </cell>
          <cell r="G10" t="str">
            <v>100101</v>
          </cell>
          <cell r="H10" t="str">
            <v>بانک ملت جيحون</v>
          </cell>
          <cell r="P10" t="str">
            <v>410</v>
          </cell>
        </row>
        <row r="11">
          <cell r="A11">
            <v>4102</v>
          </cell>
          <cell r="B11" t="str">
            <v>110003100109</v>
          </cell>
          <cell r="C11" t="str">
            <v>110</v>
          </cell>
          <cell r="D11" t="str">
            <v>110003</v>
          </cell>
          <cell r="E11" t="str">
            <v>موجودي نقد و بانك</v>
          </cell>
          <cell r="F11" t="str">
            <v>بانكها</v>
          </cell>
          <cell r="G11" t="str">
            <v>100109</v>
          </cell>
          <cell r="H11" t="str">
            <v xml:space="preserve">بانک ملت پروين </v>
          </cell>
          <cell r="P11" t="str">
            <v>410</v>
          </cell>
        </row>
        <row r="12">
          <cell r="A12">
            <v>4103</v>
          </cell>
          <cell r="B12" t="str">
            <v>110003100111</v>
          </cell>
          <cell r="C12" t="str">
            <v>110</v>
          </cell>
          <cell r="D12" t="str">
            <v>110003</v>
          </cell>
          <cell r="E12" t="str">
            <v>موجودي نقد و بانك</v>
          </cell>
          <cell r="F12" t="str">
            <v>بانكها</v>
          </cell>
          <cell r="G12" t="str">
            <v>100111</v>
          </cell>
          <cell r="H12" t="str">
            <v>بانك ملي ماشين سازي</v>
          </cell>
          <cell r="P12" t="str">
            <v>410</v>
          </cell>
        </row>
        <row r="13">
          <cell r="A13">
            <v>5100</v>
          </cell>
          <cell r="B13" t="str">
            <v>112001101001</v>
          </cell>
          <cell r="C13" t="str">
            <v>112</v>
          </cell>
          <cell r="D13" t="str">
            <v>112001</v>
          </cell>
          <cell r="E13" t="str">
            <v>حسابهاو اسناد دريافتني تجاري(وابسته)</v>
          </cell>
          <cell r="F13" t="str">
            <v>حسابهاي دريافتني تجاري(وابسته)</v>
          </cell>
          <cell r="G13" t="str">
            <v>101001</v>
          </cell>
          <cell r="H13" t="str">
            <v>شرکت مگا موتورفروش قطعات خودرو</v>
          </cell>
          <cell r="P13" t="str">
            <v>510</v>
          </cell>
        </row>
        <row r="14">
          <cell r="A14">
            <v>5109</v>
          </cell>
          <cell r="B14" t="str">
            <v>112001101023</v>
          </cell>
          <cell r="C14" t="str">
            <v>112</v>
          </cell>
          <cell r="D14" t="str">
            <v>112001</v>
          </cell>
          <cell r="E14" t="str">
            <v>حسابهاو اسناد دريافتني تجاري(وابسته)</v>
          </cell>
          <cell r="F14" t="str">
            <v>حسابهاي دريافتني تجاري(وابسته)</v>
          </cell>
          <cell r="G14" t="str">
            <v>101023</v>
          </cell>
          <cell r="H14" t="str">
            <v>شركت سايپا يدك</v>
          </cell>
          <cell r="P14" t="str">
            <v>510</v>
          </cell>
        </row>
        <row r="15">
          <cell r="A15">
            <v>5103</v>
          </cell>
          <cell r="B15" t="str">
            <v>112001101022</v>
          </cell>
          <cell r="C15" t="str">
            <v>112</v>
          </cell>
          <cell r="D15" t="str">
            <v>112001</v>
          </cell>
          <cell r="E15" t="str">
            <v>حسابهاو اسناد دريافتني تجاري(وابسته)</v>
          </cell>
          <cell r="F15" t="str">
            <v>حسابهاي دريافتني تجاري(وابسته)</v>
          </cell>
          <cell r="G15" t="str">
            <v>101022</v>
          </cell>
          <cell r="H15" t="str">
            <v>شرکت توليدي بهران محور سايپا</v>
          </cell>
          <cell r="P15" t="str">
            <v>510</v>
          </cell>
        </row>
        <row r="16">
          <cell r="A16">
            <v>5102</v>
          </cell>
          <cell r="B16" t="str">
            <v>112001101018</v>
          </cell>
          <cell r="C16" t="str">
            <v>112</v>
          </cell>
          <cell r="D16" t="str">
            <v>112001</v>
          </cell>
          <cell r="E16" t="str">
            <v>حسابهاو اسناد دريافتني تجاري(وابسته)</v>
          </cell>
          <cell r="F16" t="str">
            <v>حسابهاي دريافتني تجاري(وابسته)</v>
          </cell>
          <cell r="G16" t="str">
            <v>101018</v>
          </cell>
          <cell r="H16" t="str">
            <v>شرکت مهندسي اجزاء ماشين گستر آرين (امگا)</v>
          </cell>
          <cell r="P16" t="str">
            <v>510</v>
          </cell>
        </row>
        <row r="17">
          <cell r="A17">
            <v>5501</v>
          </cell>
          <cell r="B17" t="str">
            <v>113001101862</v>
          </cell>
          <cell r="C17" t="str">
            <v>113</v>
          </cell>
          <cell r="D17" t="str">
            <v>113001</v>
          </cell>
          <cell r="E17" t="str">
            <v>حسابهاو اسناد دريافتني تجاري</v>
          </cell>
          <cell r="F17" t="str">
            <v>حسابهاي دريافتني تجاري</v>
          </cell>
          <cell r="G17" t="str">
            <v>101862</v>
          </cell>
          <cell r="H17" t="str">
            <v>شركت صنعتي رول محور سامان</v>
          </cell>
          <cell r="P17" t="str">
            <v>550</v>
          </cell>
        </row>
        <row r="18">
          <cell r="A18">
            <v>5502</v>
          </cell>
          <cell r="B18" t="str">
            <v>113001101865</v>
          </cell>
          <cell r="C18" t="str">
            <v>113</v>
          </cell>
          <cell r="D18" t="str">
            <v>113001</v>
          </cell>
          <cell r="E18" t="str">
            <v>حسابهاو اسناد دريافتني تجاري</v>
          </cell>
          <cell r="F18" t="str">
            <v>حسابهاي دريافتني تجاري</v>
          </cell>
          <cell r="G18" t="str">
            <v>101865</v>
          </cell>
          <cell r="H18" t="str">
            <v>شرکت پارت قطعه</v>
          </cell>
          <cell r="P18" t="str">
            <v>550</v>
          </cell>
        </row>
        <row r="19">
          <cell r="A19">
            <v>5503</v>
          </cell>
          <cell r="B19" t="str">
            <v>113001101204</v>
          </cell>
          <cell r="C19" t="str">
            <v>113</v>
          </cell>
          <cell r="D19" t="str">
            <v>113001</v>
          </cell>
          <cell r="E19" t="str">
            <v>حسابهاو اسناد دريافتني تجاري</v>
          </cell>
          <cell r="F19" t="str">
            <v>حسابهاي دريافتني تجاري</v>
          </cell>
          <cell r="G19" t="str">
            <v>101204</v>
          </cell>
          <cell r="H19" t="str">
            <v>شرکت محورسازان گروه كوشا</v>
          </cell>
          <cell r="P19" t="str">
            <v>550</v>
          </cell>
        </row>
        <row r="20">
          <cell r="A20">
            <v>5504</v>
          </cell>
          <cell r="B20" t="str">
            <v>113001101861</v>
          </cell>
          <cell r="C20" t="str">
            <v>113</v>
          </cell>
          <cell r="D20" t="str">
            <v>113001</v>
          </cell>
          <cell r="E20" t="str">
            <v>حسابهاو اسناد دريافتني تجاري</v>
          </cell>
          <cell r="F20" t="str">
            <v>حسابهاي دريافتني تجاري</v>
          </cell>
          <cell r="G20" t="str">
            <v>101861</v>
          </cell>
          <cell r="H20" t="str">
            <v>شركت آذر اتصال</v>
          </cell>
          <cell r="P20" t="str">
            <v>550</v>
          </cell>
        </row>
        <row r="21">
          <cell r="A21">
            <v>5505</v>
          </cell>
          <cell r="B21" t="str">
            <v>113001101798</v>
          </cell>
          <cell r="C21" t="str">
            <v>113</v>
          </cell>
          <cell r="D21" t="str">
            <v>113001</v>
          </cell>
          <cell r="E21" t="str">
            <v>حسابهاو اسناد دريافتني تجاري</v>
          </cell>
          <cell r="F21" t="str">
            <v>حسابهاي دريافتني تجاري</v>
          </cell>
          <cell r="G21" t="str">
            <v>101798</v>
          </cell>
          <cell r="H21" t="str">
            <v>شركت بازرگاني و خدمات همگام خودرو</v>
          </cell>
          <cell r="P21" t="str">
            <v>550</v>
          </cell>
        </row>
        <row r="22">
          <cell r="A22">
            <v>5506</v>
          </cell>
          <cell r="B22" t="str">
            <v>113001101270</v>
          </cell>
          <cell r="C22" t="str">
            <v>113</v>
          </cell>
          <cell r="D22" t="str">
            <v>113001</v>
          </cell>
          <cell r="E22" t="str">
            <v>حسابهاو اسناد دريافتني تجاري</v>
          </cell>
          <cell r="F22" t="str">
            <v>حسابهاي دريافتني تجاري</v>
          </cell>
          <cell r="G22" t="str">
            <v>101270</v>
          </cell>
          <cell r="H22" t="str">
            <v>شرکت صنعت پژوهان کيا</v>
          </cell>
          <cell r="P22" t="str">
            <v>550</v>
          </cell>
        </row>
        <row r="23">
          <cell r="A23">
            <v>5507</v>
          </cell>
          <cell r="B23" t="str">
            <v>113001101804</v>
          </cell>
          <cell r="C23" t="str">
            <v>113</v>
          </cell>
          <cell r="D23" t="str">
            <v>113001</v>
          </cell>
          <cell r="E23" t="str">
            <v>حسابهاو اسناد دريافتني تجاري</v>
          </cell>
          <cell r="F23" t="str">
            <v>حسابهاي دريافتني تجاري</v>
          </cell>
          <cell r="G23" t="str">
            <v>101804</v>
          </cell>
          <cell r="H23" t="str">
            <v>شركت ريخته گري آلومنيوم ايران خودرو</v>
          </cell>
          <cell r="P23" t="str">
            <v>550</v>
          </cell>
        </row>
        <row r="24">
          <cell r="A24">
            <v>5508</v>
          </cell>
          <cell r="B24" t="str">
            <v>113001101201</v>
          </cell>
          <cell r="C24" t="str">
            <v>113</v>
          </cell>
          <cell r="D24" t="str">
            <v>113001</v>
          </cell>
          <cell r="E24" t="str">
            <v>حسابهاو اسناد دريافتني تجاري</v>
          </cell>
          <cell r="F24" t="str">
            <v>حسابهاي دريافتني تجاري</v>
          </cell>
          <cell r="G24" t="str">
            <v>101201</v>
          </cell>
          <cell r="H24" t="str">
            <v>شرکت آهنفام سديد</v>
          </cell>
          <cell r="P24" t="str">
            <v>550</v>
          </cell>
        </row>
        <row r="25">
          <cell r="A25">
            <v>5509</v>
          </cell>
          <cell r="B25" t="str">
            <v>113001101547</v>
          </cell>
          <cell r="C25" t="str">
            <v>113</v>
          </cell>
          <cell r="D25" t="str">
            <v>113001</v>
          </cell>
          <cell r="E25" t="str">
            <v>حسابهاو اسناد دريافتني تجاري</v>
          </cell>
          <cell r="F25" t="str">
            <v>حسابهاي دريافتني تجاري</v>
          </cell>
          <cell r="G25" t="str">
            <v>101547</v>
          </cell>
          <cell r="H25" t="str">
            <v>صنايع شهيد کاظم رستگار</v>
          </cell>
          <cell r="P25" t="str">
            <v>550</v>
          </cell>
        </row>
        <row r="26">
          <cell r="A26">
            <v>5510</v>
          </cell>
          <cell r="B26" t="str">
            <v>113001101882</v>
          </cell>
          <cell r="C26" t="str">
            <v>113</v>
          </cell>
          <cell r="D26" t="str">
            <v>113001</v>
          </cell>
          <cell r="E26" t="str">
            <v>حسابهاو اسناد دريافتني تجاري</v>
          </cell>
          <cell r="F26" t="str">
            <v>حسابهاي دريافتني تجاري</v>
          </cell>
          <cell r="G26" t="str">
            <v>101882</v>
          </cell>
          <cell r="H26" t="str">
            <v>شركت فراگامان صنعت پايدار</v>
          </cell>
          <cell r="P26" t="str">
            <v>551</v>
          </cell>
        </row>
        <row r="27">
          <cell r="A27">
            <v>5511</v>
          </cell>
          <cell r="B27" t="str">
            <v>113001101737</v>
          </cell>
          <cell r="C27" t="str">
            <v>113</v>
          </cell>
          <cell r="D27" t="str">
            <v>113001</v>
          </cell>
          <cell r="E27" t="str">
            <v>حسابهاو اسناد دريافتني تجاري</v>
          </cell>
          <cell r="F27" t="str">
            <v>حسابهاي دريافتني تجاري</v>
          </cell>
          <cell r="G27" t="str">
            <v>101737</v>
          </cell>
          <cell r="H27" t="str">
            <v>شركت الماسه سنج</v>
          </cell>
          <cell r="P27" t="str">
            <v>551</v>
          </cell>
        </row>
        <row r="28">
          <cell r="A28">
            <v>5500</v>
          </cell>
          <cell r="B28" t="str">
            <v>113001101545</v>
          </cell>
          <cell r="C28" t="str">
            <v>113</v>
          </cell>
          <cell r="D28" t="str">
            <v>113001</v>
          </cell>
          <cell r="E28" t="str">
            <v>حسابهاو اسناد دريافتني تجاري</v>
          </cell>
          <cell r="F28" t="str">
            <v>حسابهاي دريافتني تجاري</v>
          </cell>
          <cell r="G28" t="str">
            <v>101545</v>
          </cell>
          <cell r="H28" t="str">
            <v>صنايع شهيد باقري</v>
          </cell>
          <cell r="P28" t="str">
            <v>550</v>
          </cell>
        </row>
        <row r="29">
          <cell r="A29">
            <v>5500</v>
          </cell>
          <cell r="B29" t="str">
            <v>113001101457</v>
          </cell>
          <cell r="C29" t="str">
            <v>113</v>
          </cell>
          <cell r="D29" t="str">
            <v>113001</v>
          </cell>
          <cell r="E29" t="str">
            <v>حسابهاو اسناد دريافتني تجاري</v>
          </cell>
          <cell r="F29" t="str">
            <v>حسابهاي دريافتني تجاري</v>
          </cell>
          <cell r="G29" t="str">
            <v>101457</v>
          </cell>
          <cell r="H29" t="str">
            <v>كيان خودرو</v>
          </cell>
          <cell r="P29" t="str">
            <v>550</v>
          </cell>
        </row>
        <row r="30">
          <cell r="A30">
            <v>5500</v>
          </cell>
          <cell r="B30" t="str">
            <v>113001101667</v>
          </cell>
          <cell r="C30" t="str">
            <v>113</v>
          </cell>
          <cell r="D30" t="str">
            <v>113001</v>
          </cell>
          <cell r="E30" t="str">
            <v>حسابهاو اسناد دريافتني تجاري</v>
          </cell>
          <cell r="F30" t="str">
            <v>حسابهاي دريافتني تجاري</v>
          </cell>
          <cell r="G30" t="str">
            <v>101667</v>
          </cell>
          <cell r="H30" t="str">
            <v>شركت كارتك سيستم</v>
          </cell>
          <cell r="P30" t="str">
            <v>550</v>
          </cell>
        </row>
        <row r="31">
          <cell r="A31">
            <v>5500</v>
          </cell>
          <cell r="B31" t="str">
            <v>113001101836</v>
          </cell>
          <cell r="C31" t="str">
            <v>113</v>
          </cell>
          <cell r="D31" t="str">
            <v>113001</v>
          </cell>
          <cell r="E31" t="str">
            <v>حسابهاو اسناد دريافتني تجاري</v>
          </cell>
          <cell r="F31" t="str">
            <v>حسابهاي دريافتني تجاري</v>
          </cell>
          <cell r="G31" t="str">
            <v>101836</v>
          </cell>
          <cell r="H31" t="str">
            <v>شركت مهندسي و تامين قطعات تراکتور سازي</v>
          </cell>
          <cell r="P31" t="str">
            <v>550</v>
          </cell>
        </row>
        <row r="32">
          <cell r="A32">
            <v>5500</v>
          </cell>
          <cell r="B32" t="str">
            <v>113001101205</v>
          </cell>
          <cell r="C32" t="str">
            <v>113</v>
          </cell>
          <cell r="D32" t="str">
            <v>113001</v>
          </cell>
          <cell r="E32" t="str">
            <v>حسابهاو اسناد دريافتني تجاري</v>
          </cell>
          <cell r="F32" t="str">
            <v>حسابهاي دريافتني تجاري</v>
          </cell>
          <cell r="G32" t="str">
            <v>101205</v>
          </cell>
          <cell r="H32" t="str">
            <v>شرکت دنده فن آور</v>
          </cell>
          <cell r="P32" t="str">
            <v>550</v>
          </cell>
        </row>
        <row r="33">
          <cell r="A33">
            <v>5500</v>
          </cell>
          <cell r="B33" t="str">
            <v>113001101492</v>
          </cell>
          <cell r="C33" t="str">
            <v>113</v>
          </cell>
          <cell r="D33" t="str">
            <v>113001</v>
          </cell>
          <cell r="E33" t="str">
            <v>حسابهاو اسناد دريافتني تجاري</v>
          </cell>
          <cell r="F33" t="str">
            <v>حسابهاي دريافتني تجاري</v>
          </cell>
          <cell r="G33" t="str">
            <v>101492</v>
          </cell>
          <cell r="H33" t="str">
            <v>صنايع هفتم تير اصفهان</v>
          </cell>
          <cell r="P33" t="str">
            <v>550</v>
          </cell>
        </row>
        <row r="34">
          <cell r="A34">
            <v>5500</v>
          </cell>
          <cell r="B34" t="str">
            <v>113001101221</v>
          </cell>
          <cell r="C34" t="str">
            <v>113</v>
          </cell>
          <cell r="D34" t="str">
            <v>113001</v>
          </cell>
          <cell r="E34" t="str">
            <v>حسابهاو اسناد دريافتني تجاري</v>
          </cell>
          <cell r="F34" t="str">
            <v>حسابهاي دريافتني تجاري</v>
          </cell>
          <cell r="G34" t="str">
            <v>101221</v>
          </cell>
          <cell r="H34" t="str">
            <v>شركت کمپرسورسازي تبريز</v>
          </cell>
          <cell r="P34" t="str">
            <v>550</v>
          </cell>
        </row>
        <row r="35">
          <cell r="A35">
            <v>5500</v>
          </cell>
          <cell r="B35" t="str">
            <v>113001101208</v>
          </cell>
          <cell r="C35" t="str">
            <v>113</v>
          </cell>
          <cell r="D35" t="str">
            <v>113001</v>
          </cell>
          <cell r="E35" t="str">
            <v>حسابهاو اسناد دريافتني تجاري</v>
          </cell>
          <cell r="F35" t="str">
            <v>حسابهاي دريافتني تجاري</v>
          </cell>
          <cell r="G35" t="str">
            <v>101208</v>
          </cell>
          <cell r="H35" t="str">
            <v>شرکت پمپ ايران</v>
          </cell>
          <cell r="P35" t="str">
            <v>550</v>
          </cell>
        </row>
        <row r="36">
          <cell r="A36">
            <v>5500</v>
          </cell>
          <cell r="B36" t="str">
            <v>113001101919</v>
          </cell>
          <cell r="C36" t="str">
            <v>113</v>
          </cell>
          <cell r="D36" t="str">
            <v>113001</v>
          </cell>
          <cell r="E36" t="str">
            <v>حسابهاو اسناد دريافتني تجاري</v>
          </cell>
          <cell r="F36" t="str">
            <v>حسابهاي دريافتني تجاري</v>
          </cell>
          <cell r="G36" t="str">
            <v>101919</v>
          </cell>
          <cell r="H36" t="str">
            <v>شركت صنعتي آذر كاوش سهند</v>
          </cell>
          <cell r="P36" t="str">
            <v>550</v>
          </cell>
        </row>
        <row r="37">
          <cell r="A37">
            <v>5500</v>
          </cell>
          <cell r="B37" t="str">
            <v>113001101265</v>
          </cell>
          <cell r="C37" t="str">
            <v>113</v>
          </cell>
          <cell r="D37" t="str">
            <v>113001</v>
          </cell>
          <cell r="E37" t="str">
            <v>حسابهاو اسناد دريافتني تجاري</v>
          </cell>
          <cell r="F37" t="str">
            <v>حسابهاي دريافتني تجاري</v>
          </cell>
          <cell r="G37" t="str">
            <v>101265</v>
          </cell>
          <cell r="H37" t="str">
            <v>شركت چرخشگر</v>
          </cell>
          <cell r="P37" t="str">
            <v>550</v>
          </cell>
        </row>
        <row r="38">
          <cell r="A38">
            <v>5500</v>
          </cell>
          <cell r="B38" t="str">
            <v>113001101911</v>
          </cell>
          <cell r="C38" t="str">
            <v>113</v>
          </cell>
          <cell r="D38" t="str">
            <v>113001</v>
          </cell>
          <cell r="E38" t="str">
            <v>حسابهاو اسناد دريافتني تجاري</v>
          </cell>
          <cell r="F38" t="str">
            <v>حسابهاي دريافتني تجاري</v>
          </cell>
          <cell r="G38" t="str">
            <v>101911</v>
          </cell>
          <cell r="H38" t="str">
            <v>شركت گسترش خودرو كوشاوران</v>
          </cell>
          <cell r="P38" t="str">
            <v>550</v>
          </cell>
        </row>
        <row r="39">
          <cell r="A39">
            <v>5500</v>
          </cell>
          <cell r="B39" t="str">
            <v>113001101206</v>
          </cell>
          <cell r="C39" t="str">
            <v>113</v>
          </cell>
          <cell r="D39" t="str">
            <v>113001</v>
          </cell>
          <cell r="E39" t="str">
            <v>حسابهاو اسناد دريافتني تجاري</v>
          </cell>
          <cell r="F39" t="str">
            <v>حسابهاي دريافتني تجاري</v>
          </cell>
          <cell r="G39" t="str">
            <v>101206</v>
          </cell>
          <cell r="H39" t="str">
            <v>مجتمع صنعتي شهيد همت</v>
          </cell>
          <cell r="P39" t="str">
            <v>550</v>
          </cell>
        </row>
        <row r="40">
          <cell r="A40">
            <v>5500</v>
          </cell>
          <cell r="B40" t="str">
            <v>113001101845</v>
          </cell>
          <cell r="C40" t="str">
            <v>113</v>
          </cell>
          <cell r="D40" t="str">
            <v>113001</v>
          </cell>
          <cell r="E40" t="str">
            <v>حسابهاو اسناد دريافتني تجاري</v>
          </cell>
          <cell r="F40" t="str">
            <v>حسابهاي دريافتني تجاري</v>
          </cell>
          <cell r="G40" t="str">
            <v>101845</v>
          </cell>
          <cell r="H40" t="str">
            <v>اميرنيا</v>
          </cell>
          <cell r="P40" t="str">
            <v>550</v>
          </cell>
        </row>
        <row r="41">
          <cell r="A41">
            <v>5500</v>
          </cell>
          <cell r="B41" t="str">
            <v>113001101552</v>
          </cell>
          <cell r="C41" t="str">
            <v>113</v>
          </cell>
          <cell r="D41" t="str">
            <v>113001</v>
          </cell>
          <cell r="E41" t="str">
            <v>حسابهاو اسناد دريافتني تجاري</v>
          </cell>
          <cell r="F41" t="str">
            <v>حسابهاي دريافتني تجاري</v>
          </cell>
          <cell r="G41" t="str">
            <v>101552</v>
          </cell>
          <cell r="H41" t="str">
            <v>گروه مهندسي نوين برش آذرآبادگان</v>
          </cell>
          <cell r="P41" t="str">
            <v>550</v>
          </cell>
        </row>
        <row r="42">
          <cell r="A42">
            <v>5500</v>
          </cell>
          <cell r="B42" t="str">
            <v>113001101462</v>
          </cell>
          <cell r="C42" t="str">
            <v>113</v>
          </cell>
          <cell r="D42" t="str">
            <v>113001</v>
          </cell>
          <cell r="E42" t="str">
            <v>حسابهاو اسناد دريافتني تجاري</v>
          </cell>
          <cell r="F42" t="str">
            <v>حسابهاي دريافتني تجاري</v>
          </cell>
          <cell r="G42" t="str">
            <v>101462</v>
          </cell>
          <cell r="H42" t="str">
            <v>شركت حاصل چين</v>
          </cell>
          <cell r="P42" t="str">
            <v>550</v>
          </cell>
        </row>
        <row r="43">
          <cell r="A43">
            <v>5500</v>
          </cell>
          <cell r="B43" t="str">
            <v>113001101839</v>
          </cell>
          <cell r="C43" t="str">
            <v>113</v>
          </cell>
          <cell r="D43" t="str">
            <v>113001</v>
          </cell>
          <cell r="E43" t="str">
            <v>حسابهاو اسناد دريافتني تجاري</v>
          </cell>
          <cell r="F43" t="str">
            <v>حسابهاي دريافتني تجاري</v>
          </cell>
          <cell r="G43" t="str">
            <v>101839</v>
          </cell>
          <cell r="H43" t="str">
            <v>شرکت آذر پاد</v>
          </cell>
          <cell r="P43" t="str">
            <v>550</v>
          </cell>
        </row>
        <row r="44">
          <cell r="A44">
            <v>5500</v>
          </cell>
          <cell r="B44" t="str">
            <v>113001101925</v>
          </cell>
          <cell r="C44" t="str">
            <v>113</v>
          </cell>
          <cell r="D44" t="str">
            <v>113001</v>
          </cell>
          <cell r="E44" t="str">
            <v>حسابهاو اسناد دريافتني تجاري</v>
          </cell>
          <cell r="F44" t="str">
            <v>حسابهاي دريافتني تجاري</v>
          </cell>
          <cell r="G44" t="str">
            <v>101925</v>
          </cell>
          <cell r="H44" t="str">
            <v>صنايع شهيد افشردي</v>
          </cell>
          <cell r="P44" t="str">
            <v>550</v>
          </cell>
        </row>
        <row r="45">
          <cell r="A45">
            <v>5500</v>
          </cell>
          <cell r="B45" t="str">
            <v>113001101445</v>
          </cell>
          <cell r="C45" t="str">
            <v>113</v>
          </cell>
          <cell r="D45" t="str">
            <v>113001</v>
          </cell>
          <cell r="E45" t="str">
            <v>حسابهاو اسناد دريافتني تجاري</v>
          </cell>
          <cell r="F45" t="str">
            <v>حسابهاي دريافتني تجاري</v>
          </cell>
          <cell r="G45" t="str">
            <v>101445</v>
          </cell>
          <cell r="H45" t="str">
            <v>گروه مپنا</v>
          </cell>
          <cell r="P45" t="str">
            <v>550</v>
          </cell>
        </row>
        <row r="46">
          <cell r="A46">
            <v>5500</v>
          </cell>
          <cell r="B46" t="str">
            <v>113001101945</v>
          </cell>
          <cell r="C46" t="str">
            <v>113</v>
          </cell>
          <cell r="D46" t="str">
            <v>113001</v>
          </cell>
          <cell r="E46" t="str">
            <v>حسابهاو اسناد دريافتني تجاري</v>
          </cell>
          <cell r="F46" t="str">
            <v>حسابهاي دريافتني تجاري</v>
          </cell>
          <cell r="G46" t="str">
            <v>101945</v>
          </cell>
          <cell r="H46" t="str">
            <v>شركت اروم تجهيز گستر</v>
          </cell>
          <cell r="P46" t="str">
            <v>550</v>
          </cell>
        </row>
        <row r="47">
          <cell r="A47">
            <v>5500</v>
          </cell>
          <cell r="B47" t="str">
            <v>113001101269</v>
          </cell>
          <cell r="C47" t="str">
            <v>113</v>
          </cell>
          <cell r="D47" t="str">
            <v>113001</v>
          </cell>
          <cell r="E47" t="str">
            <v>حسابهاو اسناد دريافتني تجاري</v>
          </cell>
          <cell r="F47" t="str">
            <v>حسابهاي دريافتني تجاري</v>
          </cell>
          <cell r="G47" t="str">
            <v>101269</v>
          </cell>
          <cell r="H47" t="str">
            <v>شرکت ايمن خودرو شرق</v>
          </cell>
          <cell r="P47" t="str">
            <v>550</v>
          </cell>
        </row>
        <row r="48">
          <cell r="A48">
            <v>5500</v>
          </cell>
          <cell r="B48" t="str">
            <v>113001101823</v>
          </cell>
          <cell r="C48" t="str">
            <v>113</v>
          </cell>
          <cell r="D48" t="str">
            <v>113001</v>
          </cell>
          <cell r="E48" t="str">
            <v>حسابهاو اسناد دريافتني تجاري</v>
          </cell>
          <cell r="F48" t="str">
            <v>حسابهاي دريافتني تجاري</v>
          </cell>
          <cell r="G48" t="str">
            <v>101823</v>
          </cell>
          <cell r="H48" t="str">
            <v>شركت الماس ماشين</v>
          </cell>
          <cell r="P48" t="str">
            <v>550</v>
          </cell>
        </row>
        <row r="49">
          <cell r="A49">
            <v>5500</v>
          </cell>
          <cell r="B49" t="str">
            <v>113001101272</v>
          </cell>
          <cell r="C49" t="str">
            <v>113</v>
          </cell>
          <cell r="D49" t="str">
            <v>113001</v>
          </cell>
          <cell r="E49" t="str">
            <v>حسابهاو اسناد دريافتني تجاري</v>
          </cell>
          <cell r="F49" t="str">
            <v>حسابهاي دريافتني تجاري</v>
          </cell>
          <cell r="G49" t="str">
            <v>101272</v>
          </cell>
          <cell r="H49" t="str">
            <v>شرکت شتابکار</v>
          </cell>
          <cell r="P49" t="str">
            <v>550</v>
          </cell>
        </row>
        <row r="50">
          <cell r="A50">
            <v>5500</v>
          </cell>
          <cell r="B50" t="str">
            <v>113001101266</v>
          </cell>
          <cell r="C50" t="str">
            <v>113</v>
          </cell>
          <cell r="D50" t="str">
            <v>113001</v>
          </cell>
          <cell r="E50" t="str">
            <v>حسابهاو اسناد دريافتني تجاري</v>
          </cell>
          <cell r="F50" t="str">
            <v>حسابهاي دريافتني تجاري</v>
          </cell>
          <cell r="G50" t="str">
            <v>101266</v>
          </cell>
          <cell r="H50" t="str">
            <v>تابان تراش سپاهان</v>
          </cell>
          <cell r="P50" t="str">
            <v>550</v>
          </cell>
        </row>
        <row r="51">
          <cell r="A51">
            <v>5500</v>
          </cell>
          <cell r="B51" t="str">
            <v>113001101632</v>
          </cell>
          <cell r="C51" t="str">
            <v>113</v>
          </cell>
          <cell r="D51" t="str">
            <v>113001</v>
          </cell>
          <cell r="E51" t="str">
            <v>حسابهاو اسناد دريافتني تجاري</v>
          </cell>
          <cell r="F51" t="str">
            <v>حسابهاي دريافتني تجاري</v>
          </cell>
          <cell r="G51" t="str">
            <v>101632</v>
          </cell>
          <cell r="H51" t="str">
            <v>شركت همراهان صنعت</v>
          </cell>
          <cell r="P51" t="str">
            <v>550</v>
          </cell>
        </row>
        <row r="52">
          <cell r="A52">
            <v>5500</v>
          </cell>
          <cell r="B52" t="str">
            <v>113001101928</v>
          </cell>
          <cell r="C52" t="str">
            <v>113</v>
          </cell>
          <cell r="D52" t="str">
            <v>113001</v>
          </cell>
          <cell r="E52" t="str">
            <v>حسابهاو اسناد دريافتني تجاري</v>
          </cell>
          <cell r="F52" t="str">
            <v>حسابهاي دريافتني تجاري</v>
          </cell>
          <cell r="G52" t="str">
            <v>101928</v>
          </cell>
          <cell r="H52" t="str">
            <v>شركت پيشگام صنعت تابان</v>
          </cell>
          <cell r="P52" t="str">
            <v>550</v>
          </cell>
        </row>
        <row r="53">
          <cell r="A53">
            <v>5500</v>
          </cell>
          <cell r="B53" t="str">
            <v>113001101848</v>
          </cell>
          <cell r="C53" t="str">
            <v>113</v>
          </cell>
          <cell r="D53" t="str">
            <v>113001</v>
          </cell>
          <cell r="E53" t="str">
            <v>حسابهاو اسناد دريافتني تجاري</v>
          </cell>
          <cell r="F53" t="str">
            <v>حسابهاي دريافتني تجاري</v>
          </cell>
          <cell r="G53" t="str">
            <v>101848</v>
          </cell>
          <cell r="H53" t="str">
            <v>شرکت سپهر آذر پويا</v>
          </cell>
          <cell r="P53" t="str">
            <v>550</v>
          </cell>
        </row>
        <row r="54">
          <cell r="A54">
            <v>5500</v>
          </cell>
          <cell r="B54" t="str">
            <v>113001101451</v>
          </cell>
          <cell r="C54" t="str">
            <v>113</v>
          </cell>
          <cell r="D54" t="str">
            <v>113001</v>
          </cell>
          <cell r="E54" t="str">
            <v>حسابهاو اسناد دريافتني تجاري</v>
          </cell>
          <cell r="F54" t="str">
            <v>حسابهاي دريافتني تجاري</v>
          </cell>
          <cell r="G54" t="str">
            <v>101451</v>
          </cell>
          <cell r="H54" t="str">
            <v>گروه صنعتي كاوه</v>
          </cell>
          <cell r="P54" t="str">
            <v>550</v>
          </cell>
        </row>
        <row r="55">
          <cell r="A55">
            <v>5500</v>
          </cell>
          <cell r="B55" t="str">
            <v>113003100110</v>
          </cell>
          <cell r="C55" t="str">
            <v>113</v>
          </cell>
          <cell r="D55" t="str">
            <v>113003</v>
          </cell>
          <cell r="E55" t="str">
            <v>حسابهاو اسناد دريافتني تجاري</v>
          </cell>
          <cell r="F55" t="str">
            <v>اسناد درجريان وصول تجاري</v>
          </cell>
          <cell r="G55" t="str">
            <v>100110</v>
          </cell>
          <cell r="H55" t="str">
            <v>بانك ملت پروين جاري 1464405011 (پشتيبان)</v>
          </cell>
          <cell r="P55" t="str">
            <v>550</v>
          </cell>
        </row>
        <row r="56">
          <cell r="A56">
            <v>6100</v>
          </cell>
          <cell r="B56" t="str">
            <v>114001300235</v>
          </cell>
          <cell r="C56" t="str">
            <v>114</v>
          </cell>
          <cell r="D56" t="str">
            <v>114001</v>
          </cell>
          <cell r="E56" t="str">
            <v>ساير حسابها و اسناد دريافتني</v>
          </cell>
          <cell r="F56" t="str">
            <v>علي الحساب حقوق</v>
          </cell>
          <cell r="G56" t="str">
            <v>300235</v>
          </cell>
          <cell r="H56" t="str">
            <v>حدادپوربدر محمدرضا</v>
          </cell>
          <cell r="P56" t="str">
            <v>610</v>
          </cell>
        </row>
        <row r="57">
          <cell r="A57">
            <v>6100</v>
          </cell>
          <cell r="B57" t="str">
            <v>114001300237</v>
          </cell>
          <cell r="C57" t="str">
            <v>114</v>
          </cell>
          <cell r="D57" t="str">
            <v>114001</v>
          </cell>
          <cell r="E57" t="str">
            <v>ساير حسابها و اسناد دريافتني</v>
          </cell>
          <cell r="F57" t="str">
            <v>علي الحساب حقوق</v>
          </cell>
          <cell r="G57" t="str">
            <v>300237</v>
          </cell>
          <cell r="H57" t="str">
            <v>رمضاني فريد مريم</v>
          </cell>
          <cell r="P57" t="str">
            <v>610</v>
          </cell>
        </row>
        <row r="58">
          <cell r="A58">
            <v>6100</v>
          </cell>
          <cell r="B58" t="str">
            <v>114001300311</v>
          </cell>
          <cell r="C58" t="str">
            <v>114</v>
          </cell>
          <cell r="D58" t="str">
            <v>114001</v>
          </cell>
          <cell r="E58" t="str">
            <v>ساير حسابها و اسناد دريافتني</v>
          </cell>
          <cell r="F58" t="str">
            <v>علي الحساب حقوق</v>
          </cell>
          <cell r="G58" t="str">
            <v>300311</v>
          </cell>
          <cell r="H58" t="str">
            <v>فيروزي رسول</v>
          </cell>
          <cell r="P58" t="str">
            <v>610</v>
          </cell>
        </row>
        <row r="59">
          <cell r="A59">
            <v>6100</v>
          </cell>
          <cell r="B59" t="str">
            <v>114001300092</v>
          </cell>
          <cell r="C59" t="str">
            <v>114</v>
          </cell>
          <cell r="D59" t="str">
            <v>114001</v>
          </cell>
          <cell r="E59" t="str">
            <v>ساير حسابها و اسناد دريافتني</v>
          </cell>
          <cell r="F59" t="str">
            <v>علي الحساب حقوق</v>
          </cell>
          <cell r="G59" t="str">
            <v>300092</v>
          </cell>
          <cell r="H59" t="str">
            <v>كولاب محمدحسين</v>
          </cell>
          <cell r="P59" t="str">
            <v>610</v>
          </cell>
        </row>
        <row r="60">
          <cell r="A60">
            <v>6100</v>
          </cell>
          <cell r="B60" t="str">
            <v>114001300204</v>
          </cell>
          <cell r="C60" t="str">
            <v>114</v>
          </cell>
          <cell r="D60" t="str">
            <v>114001</v>
          </cell>
          <cell r="E60" t="str">
            <v>ساير حسابها و اسناد دريافتني</v>
          </cell>
          <cell r="F60" t="str">
            <v>علي الحساب حقوق</v>
          </cell>
          <cell r="G60" t="str">
            <v>300204</v>
          </cell>
          <cell r="H60" t="str">
            <v>قازانچائي جواد</v>
          </cell>
          <cell r="P60" t="str">
            <v>610</v>
          </cell>
        </row>
        <row r="61">
          <cell r="A61">
            <v>6100</v>
          </cell>
          <cell r="B61" t="str">
            <v>114001300213</v>
          </cell>
          <cell r="C61" t="str">
            <v>114</v>
          </cell>
          <cell r="D61" t="str">
            <v>114001</v>
          </cell>
          <cell r="E61" t="str">
            <v>ساير حسابها و اسناد دريافتني</v>
          </cell>
          <cell r="F61" t="str">
            <v>علي الحساب حقوق</v>
          </cell>
          <cell r="G61" t="str">
            <v>300213</v>
          </cell>
          <cell r="H61" t="str">
            <v>وطني رضا</v>
          </cell>
          <cell r="P61" t="str">
            <v>610</v>
          </cell>
        </row>
        <row r="62">
          <cell r="A62">
            <v>6100</v>
          </cell>
          <cell r="B62" t="str">
            <v>114001300254</v>
          </cell>
          <cell r="C62" t="str">
            <v>114</v>
          </cell>
          <cell r="D62" t="str">
            <v>114001</v>
          </cell>
          <cell r="E62" t="str">
            <v>ساير حسابها و اسناد دريافتني</v>
          </cell>
          <cell r="F62" t="str">
            <v>علي الحساب حقوق</v>
          </cell>
          <cell r="G62" t="str">
            <v>300254</v>
          </cell>
          <cell r="H62" t="str">
            <v>زمانلو مهدي</v>
          </cell>
          <cell r="P62" t="str">
            <v>610</v>
          </cell>
        </row>
        <row r="63">
          <cell r="A63">
            <v>6100</v>
          </cell>
          <cell r="B63" t="str">
            <v>114001300118</v>
          </cell>
          <cell r="C63" t="str">
            <v>114</v>
          </cell>
          <cell r="D63" t="str">
            <v>114001</v>
          </cell>
          <cell r="E63" t="str">
            <v>ساير حسابها و اسناد دريافتني</v>
          </cell>
          <cell r="F63" t="str">
            <v>علي الحساب حقوق</v>
          </cell>
          <cell r="G63" t="str">
            <v>300118</v>
          </cell>
          <cell r="H63" t="str">
            <v>جعفرزاده بهروز</v>
          </cell>
          <cell r="P63" t="str">
            <v>610</v>
          </cell>
        </row>
        <row r="64">
          <cell r="A64">
            <v>6100</v>
          </cell>
          <cell r="B64" t="str">
            <v>114001300159</v>
          </cell>
          <cell r="C64" t="str">
            <v>114</v>
          </cell>
          <cell r="D64" t="str">
            <v>114001</v>
          </cell>
          <cell r="E64" t="str">
            <v>ساير حسابها و اسناد دريافتني</v>
          </cell>
          <cell r="F64" t="str">
            <v>علي الحساب حقوق</v>
          </cell>
          <cell r="G64" t="str">
            <v>300159</v>
          </cell>
          <cell r="H64" t="str">
            <v>شيرزاده اكبر</v>
          </cell>
          <cell r="P64" t="str">
            <v>610</v>
          </cell>
        </row>
        <row r="65">
          <cell r="A65">
            <v>6100</v>
          </cell>
          <cell r="B65" t="str">
            <v>114001300005</v>
          </cell>
          <cell r="C65" t="str">
            <v>114</v>
          </cell>
          <cell r="D65" t="str">
            <v>114001</v>
          </cell>
          <cell r="E65" t="str">
            <v>ساير حسابها و اسناد دريافتني</v>
          </cell>
          <cell r="F65" t="str">
            <v>علي الحساب حقوق</v>
          </cell>
          <cell r="G65" t="str">
            <v>300005</v>
          </cell>
          <cell r="H65" t="str">
            <v>زمانلو محمد رضا</v>
          </cell>
          <cell r="P65" t="str">
            <v>610</v>
          </cell>
        </row>
        <row r="66">
          <cell r="A66">
            <v>6100</v>
          </cell>
          <cell r="B66" t="str">
            <v>114001300075</v>
          </cell>
          <cell r="C66" t="str">
            <v>114</v>
          </cell>
          <cell r="D66" t="str">
            <v>114001</v>
          </cell>
          <cell r="E66" t="str">
            <v>ساير حسابها و اسناد دريافتني</v>
          </cell>
          <cell r="F66" t="str">
            <v>علي الحساب حقوق</v>
          </cell>
          <cell r="G66" t="str">
            <v>300075</v>
          </cell>
          <cell r="H66" t="str">
            <v>نظامي سقين سرا يوسف</v>
          </cell>
          <cell r="P66" t="str">
            <v>610</v>
          </cell>
        </row>
        <row r="67">
          <cell r="A67">
            <v>6100</v>
          </cell>
          <cell r="B67" t="str">
            <v>114001300181</v>
          </cell>
          <cell r="C67" t="str">
            <v>114</v>
          </cell>
          <cell r="D67" t="str">
            <v>114001</v>
          </cell>
          <cell r="E67" t="str">
            <v>ساير حسابها و اسناد دريافتني</v>
          </cell>
          <cell r="F67" t="str">
            <v>علي الحساب حقوق</v>
          </cell>
          <cell r="G67" t="str">
            <v>300181</v>
          </cell>
          <cell r="H67" t="str">
            <v>وظيفه واثق مهدي</v>
          </cell>
          <cell r="P67" t="str">
            <v>610</v>
          </cell>
        </row>
        <row r="68">
          <cell r="A68">
            <v>6100</v>
          </cell>
          <cell r="B68" t="str">
            <v>114001300081</v>
          </cell>
          <cell r="C68" t="str">
            <v>114</v>
          </cell>
          <cell r="D68" t="str">
            <v>114001</v>
          </cell>
          <cell r="E68" t="str">
            <v>ساير حسابها و اسناد دريافتني</v>
          </cell>
          <cell r="F68" t="str">
            <v>علي الحساب حقوق</v>
          </cell>
          <cell r="G68" t="str">
            <v>300081</v>
          </cell>
          <cell r="H68" t="str">
            <v>بهاري قراجه مرادعلي</v>
          </cell>
          <cell r="P68" t="str">
            <v>610</v>
          </cell>
        </row>
        <row r="69">
          <cell r="A69">
            <v>6100</v>
          </cell>
          <cell r="B69" t="str">
            <v>114001300025</v>
          </cell>
          <cell r="C69" t="str">
            <v>114</v>
          </cell>
          <cell r="D69" t="str">
            <v>114001</v>
          </cell>
          <cell r="E69" t="str">
            <v>ساير حسابها و اسناد دريافتني</v>
          </cell>
          <cell r="F69" t="str">
            <v>علي الحساب حقوق</v>
          </cell>
          <cell r="G69" t="str">
            <v>300025</v>
          </cell>
          <cell r="H69" t="str">
            <v>نيروفر شهين</v>
          </cell>
          <cell r="P69" t="str">
            <v>610</v>
          </cell>
        </row>
        <row r="70">
          <cell r="A70">
            <v>6100</v>
          </cell>
          <cell r="B70" t="str">
            <v>114001300020</v>
          </cell>
          <cell r="C70" t="str">
            <v>114</v>
          </cell>
          <cell r="D70" t="str">
            <v>114001</v>
          </cell>
          <cell r="E70" t="str">
            <v>ساير حسابها و اسناد دريافتني</v>
          </cell>
          <cell r="F70" t="str">
            <v>علي الحساب حقوق</v>
          </cell>
          <cell r="G70" t="str">
            <v>300020</v>
          </cell>
          <cell r="H70" t="str">
            <v>نورپورينگجه جعفر</v>
          </cell>
          <cell r="P70" t="str">
            <v>610</v>
          </cell>
        </row>
        <row r="71">
          <cell r="A71">
            <v>6100</v>
          </cell>
          <cell r="B71" t="str">
            <v>114001300008</v>
          </cell>
          <cell r="C71" t="str">
            <v>114</v>
          </cell>
          <cell r="D71" t="str">
            <v>114001</v>
          </cell>
          <cell r="E71" t="str">
            <v>ساير حسابها و اسناد دريافتني</v>
          </cell>
          <cell r="F71" t="str">
            <v>علي الحساب حقوق</v>
          </cell>
          <cell r="G71" t="str">
            <v>300008</v>
          </cell>
          <cell r="H71" t="str">
            <v>واحد ابراهيم</v>
          </cell>
          <cell r="P71" t="str">
            <v>610</v>
          </cell>
        </row>
        <row r="72">
          <cell r="A72">
            <v>6100</v>
          </cell>
          <cell r="B72" t="str">
            <v>114001300066</v>
          </cell>
          <cell r="C72" t="str">
            <v>114</v>
          </cell>
          <cell r="D72" t="str">
            <v>114001</v>
          </cell>
          <cell r="E72" t="str">
            <v>ساير حسابها و اسناد دريافتني</v>
          </cell>
          <cell r="F72" t="str">
            <v>علي الحساب حقوق</v>
          </cell>
          <cell r="G72" t="str">
            <v>300066</v>
          </cell>
          <cell r="H72" t="str">
            <v>نيرومند يعقوب</v>
          </cell>
          <cell r="P72" t="str">
            <v>610</v>
          </cell>
        </row>
        <row r="73">
          <cell r="A73">
            <v>6100</v>
          </cell>
          <cell r="B73" t="str">
            <v>114001300114</v>
          </cell>
          <cell r="C73" t="str">
            <v>114</v>
          </cell>
          <cell r="D73" t="str">
            <v>114001</v>
          </cell>
          <cell r="E73" t="str">
            <v>ساير حسابها و اسناد دريافتني</v>
          </cell>
          <cell r="F73" t="str">
            <v>علي الحساب حقوق</v>
          </cell>
          <cell r="G73" t="str">
            <v>300114</v>
          </cell>
          <cell r="H73" t="str">
            <v>عزيزي جهانگير</v>
          </cell>
          <cell r="P73" t="str">
            <v>610</v>
          </cell>
        </row>
        <row r="74">
          <cell r="A74">
            <v>6100</v>
          </cell>
          <cell r="B74" t="str">
            <v>114001300134</v>
          </cell>
          <cell r="C74" t="str">
            <v>114</v>
          </cell>
          <cell r="D74" t="str">
            <v>114001</v>
          </cell>
          <cell r="E74" t="str">
            <v>ساير حسابها و اسناد دريافتني</v>
          </cell>
          <cell r="F74" t="str">
            <v>علي الحساب حقوق</v>
          </cell>
          <cell r="G74" t="str">
            <v>300134</v>
          </cell>
          <cell r="H74" t="str">
            <v>نكوئي فائق</v>
          </cell>
          <cell r="P74" t="str">
            <v>610</v>
          </cell>
        </row>
        <row r="75">
          <cell r="A75">
            <v>6100</v>
          </cell>
          <cell r="B75" t="str">
            <v>114001300087</v>
          </cell>
          <cell r="C75" t="str">
            <v>114</v>
          </cell>
          <cell r="D75" t="str">
            <v>114001</v>
          </cell>
          <cell r="E75" t="str">
            <v>ساير حسابها و اسناد دريافتني</v>
          </cell>
          <cell r="F75" t="str">
            <v>علي الحساب حقوق</v>
          </cell>
          <cell r="G75" t="str">
            <v>300087</v>
          </cell>
          <cell r="H75" t="str">
            <v>مهدي زاده علوي عليرضا</v>
          </cell>
          <cell r="P75" t="str">
            <v>610</v>
          </cell>
        </row>
        <row r="76">
          <cell r="A76">
            <v>6100</v>
          </cell>
          <cell r="B76" t="str">
            <v>114001300054</v>
          </cell>
          <cell r="C76" t="str">
            <v>114</v>
          </cell>
          <cell r="D76" t="str">
            <v>114001</v>
          </cell>
          <cell r="E76" t="str">
            <v>ساير حسابها و اسناد دريافتني</v>
          </cell>
          <cell r="F76" t="str">
            <v>علي الحساب حقوق</v>
          </cell>
          <cell r="G76" t="str">
            <v>300054</v>
          </cell>
          <cell r="H76" t="str">
            <v>اميرحقيان يعقوب</v>
          </cell>
          <cell r="P76" t="str">
            <v>610</v>
          </cell>
        </row>
        <row r="77">
          <cell r="A77">
            <v>6100</v>
          </cell>
          <cell r="B77" t="str">
            <v>114001300088</v>
          </cell>
          <cell r="C77" t="str">
            <v>114</v>
          </cell>
          <cell r="D77" t="str">
            <v>114001</v>
          </cell>
          <cell r="E77" t="str">
            <v>ساير حسابها و اسناد دريافتني</v>
          </cell>
          <cell r="F77" t="str">
            <v>علي الحساب حقوق</v>
          </cell>
          <cell r="G77" t="str">
            <v>300088</v>
          </cell>
          <cell r="H77" t="str">
            <v>فرشباف شترباني مرتضي</v>
          </cell>
          <cell r="P77" t="str">
            <v>610</v>
          </cell>
        </row>
        <row r="78">
          <cell r="A78">
            <v>6100</v>
          </cell>
          <cell r="B78" t="str">
            <v>114001300177</v>
          </cell>
          <cell r="C78" t="str">
            <v>114</v>
          </cell>
          <cell r="D78" t="str">
            <v>114001</v>
          </cell>
          <cell r="E78" t="str">
            <v>ساير حسابها و اسناد دريافتني</v>
          </cell>
          <cell r="F78" t="str">
            <v>علي الحساب حقوق</v>
          </cell>
          <cell r="G78" t="str">
            <v>300177</v>
          </cell>
          <cell r="H78" t="str">
            <v>كاظم پور احمد</v>
          </cell>
          <cell r="P78" t="str">
            <v>610</v>
          </cell>
        </row>
        <row r="79">
          <cell r="A79">
            <v>6100</v>
          </cell>
          <cell r="B79" t="str">
            <v>114001300052</v>
          </cell>
          <cell r="C79" t="str">
            <v>114</v>
          </cell>
          <cell r="D79" t="str">
            <v>114001</v>
          </cell>
          <cell r="E79" t="str">
            <v>ساير حسابها و اسناد دريافتني</v>
          </cell>
          <cell r="F79" t="str">
            <v>علي الحساب حقوق</v>
          </cell>
          <cell r="G79" t="str">
            <v>300052</v>
          </cell>
          <cell r="H79" t="str">
            <v>بخش پور خيراله</v>
          </cell>
          <cell r="P79" t="str">
            <v>610</v>
          </cell>
        </row>
        <row r="80">
          <cell r="A80">
            <v>6100</v>
          </cell>
          <cell r="B80" t="str">
            <v>114001300050</v>
          </cell>
          <cell r="C80" t="str">
            <v>114</v>
          </cell>
          <cell r="D80" t="str">
            <v>114001</v>
          </cell>
          <cell r="E80" t="str">
            <v>ساير حسابها و اسناد دريافتني</v>
          </cell>
          <cell r="F80" t="str">
            <v>علي الحساب حقوق</v>
          </cell>
          <cell r="G80" t="str">
            <v>300050</v>
          </cell>
          <cell r="H80" t="str">
            <v>شاهد قراملكي علي</v>
          </cell>
          <cell r="P80" t="str">
            <v>610</v>
          </cell>
        </row>
        <row r="81">
          <cell r="A81">
            <v>6100</v>
          </cell>
          <cell r="B81" t="str">
            <v>114001300055</v>
          </cell>
          <cell r="C81" t="str">
            <v>114</v>
          </cell>
          <cell r="D81" t="str">
            <v>114001</v>
          </cell>
          <cell r="E81" t="str">
            <v>ساير حسابها و اسناد دريافتني</v>
          </cell>
          <cell r="F81" t="str">
            <v>علي الحساب حقوق</v>
          </cell>
          <cell r="G81" t="str">
            <v>300055</v>
          </cell>
          <cell r="H81" t="str">
            <v>نبوي علمداري شاپور</v>
          </cell>
          <cell r="P81" t="str">
            <v>610</v>
          </cell>
        </row>
        <row r="82">
          <cell r="A82">
            <v>6100</v>
          </cell>
          <cell r="B82" t="str">
            <v>114001300056</v>
          </cell>
          <cell r="C82" t="str">
            <v>114</v>
          </cell>
          <cell r="D82" t="str">
            <v>114001</v>
          </cell>
          <cell r="E82" t="str">
            <v>ساير حسابها و اسناد دريافتني</v>
          </cell>
          <cell r="F82" t="str">
            <v>علي الحساب حقوق</v>
          </cell>
          <cell r="G82" t="str">
            <v>300056</v>
          </cell>
          <cell r="H82" t="str">
            <v>حسين زاده گورچين اكبر</v>
          </cell>
          <cell r="P82" t="str">
            <v>610</v>
          </cell>
        </row>
        <row r="83">
          <cell r="A83">
            <v>6100</v>
          </cell>
          <cell r="B83" t="str">
            <v>114001300062</v>
          </cell>
          <cell r="C83" t="str">
            <v>114</v>
          </cell>
          <cell r="D83" t="str">
            <v>114001</v>
          </cell>
          <cell r="E83" t="str">
            <v>ساير حسابها و اسناد دريافتني</v>
          </cell>
          <cell r="F83" t="str">
            <v>علي الحساب حقوق</v>
          </cell>
          <cell r="G83" t="str">
            <v>300062</v>
          </cell>
          <cell r="H83" t="str">
            <v>شاه رسالي صالح</v>
          </cell>
          <cell r="P83" t="str">
            <v>610</v>
          </cell>
        </row>
        <row r="84">
          <cell r="A84">
            <v>6100</v>
          </cell>
          <cell r="B84" t="str">
            <v>114001300063</v>
          </cell>
          <cell r="C84" t="str">
            <v>114</v>
          </cell>
          <cell r="D84" t="str">
            <v>114001</v>
          </cell>
          <cell r="E84" t="str">
            <v>ساير حسابها و اسناد دريافتني</v>
          </cell>
          <cell r="F84" t="str">
            <v>علي الحساب حقوق</v>
          </cell>
          <cell r="G84" t="str">
            <v>300063</v>
          </cell>
          <cell r="H84" t="str">
            <v>ايرادي ميرداود</v>
          </cell>
          <cell r="P84" t="str">
            <v>610</v>
          </cell>
        </row>
        <row r="85">
          <cell r="A85">
            <v>6100</v>
          </cell>
          <cell r="B85" t="str">
            <v>114001300068</v>
          </cell>
          <cell r="C85" t="str">
            <v>114</v>
          </cell>
          <cell r="D85" t="str">
            <v>114001</v>
          </cell>
          <cell r="E85" t="str">
            <v>ساير حسابها و اسناد دريافتني</v>
          </cell>
          <cell r="F85" t="str">
            <v>علي الحساب حقوق</v>
          </cell>
          <cell r="G85" t="str">
            <v>300068</v>
          </cell>
          <cell r="H85" t="str">
            <v>صادق زاده سيد محمود</v>
          </cell>
          <cell r="P85" t="str">
            <v>610</v>
          </cell>
        </row>
        <row r="86">
          <cell r="A86">
            <v>6100</v>
          </cell>
          <cell r="B86" t="str">
            <v>114001300069</v>
          </cell>
          <cell r="C86" t="str">
            <v>114</v>
          </cell>
          <cell r="D86" t="str">
            <v>114001</v>
          </cell>
          <cell r="E86" t="str">
            <v>ساير حسابها و اسناد دريافتني</v>
          </cell>
          <cell r="F86" t="str">
            <v>علي الحساب حقوق</v>
          </cell>
          <cell r="G86" t="str">
            <v>300069</v>
          </cell>
          <cell r="H86" t="str">
            <v>دلمقاني زاده عليرضا</v>
          </cell>
          <cell r="P86" t="str">
            <v>610</v>
          </cell>
        </row>
        <row r="87">
          <cell r="A87">
            <v>6100</v>
          </cell>
          <cell r="B87" t="str">
            <v>114001300070</v>
          </cell>
          <cell r="C87" t="str">
            <v>114</v>
          </cell>
          <cell r="D87" t="str">
            <v>114001</v>
          </cell>
          <cell r="E87" t="str">
            <v>ساير حسابها و اسناد دريافتني</v>
          </cell>
          <cell r="F87" t="str">
            <v>علي الحساب حقوق</v>
          </cell>
          <cell r="G87" t="str">
            <v>300070</v>
          </cell>
          <cell r="H87" t="str">
            <v>فريدي نسب كريم</v>
          </cell>
          <cell r="P87" t="str">
            <v>610</v>
          </cell>
        </row>
        <row r="88">
          <cell r="A88">
            <v>6100</v>
          </cell>
          <cell r="B88" t="str">
            <v>114001300071</v>
          </cell>
          <cell r="C88" t="str">
            <v>114</v>
          </cell>
          <cell r="D88" t="str">
            <v>114001</v>
          </cell>
          <cell r="E88" t="str">
            <v>ساير حسابها و اسناد دريافتني</v>
          </cell>
          <cell r="F88" t="str">
            <v>علي الحساب حقوق</v>
          </cell>
          <cell r="G88" t="str">
            <v>300071</v>
          </cell>
          <cell r="H88" t="str">
            <v>ضياء سرابي اكبر</v>
          </cell>
          <cell r="P88" t="str">
            <v>610</v>
          </cell>
        </row>
        <row r="89">
          <cell r="A89">
            <v>6100</v>
          </cell>
          <cell r="B89" t="str">
            <v>114001300074</v>
          </cell>
          <cell r="C89" t="str">
            <v>114</v>
          </cell>
          <cell r="D89" t="str">
            <v>114001</v>
          </cell>
          <cell r="E89" t="str">
            <v>ساير حسابها و اسناد دريافتني</v>
          </cell>
          <cell r="F89" t="str">
            <v>علي الحساب حقوق</v>
          </cell>
          <cell r="G89" t="str">
            <v>300074</v>
          </cell>
          <cell r="H89" t="str">
            <v>ميرزا عليزاده پهر آباد فريبا</v>
          </cell>
          <cell r="P89" t="str">
            <v>610</v>
          </cell>
        </row>
        <row r="90">
          <cell r="A90">
            <v>6100</v>
          </cell>
          <cell r="B90" t="str">
            <v>114001300077</v>
          </cell>
          <cell r="C90" t="str">
            <v>114</v>
          </cell>
          <cell r="D90" t="str">
            <v>114001</v>
          </cell>
          <cell r="E90" t="str">
            <v>ساير حسابها و اسناد دريافتني</v>
          </cell>
          <cell r="F90" t="str">
            <v>علي الحساب حقوق</v>
          </cell>
          <cell r="G90" t="str">
            <v>300077</v>
          </cell>
          <cell r="H90" t="str">
            <v>واحديان وحيد</v>
          </cell>
          <cell r="P90" t="str">
            <v>610</v>
          </cell>
        </row>
        <row r="91">
          <cell r="A91">
            <v>6100</v>
          </cell>
          <cell r="B91" t="str">
            <v>114001300080</v>
          </cell>
          <cell r="C91" t="str">
            <v>114</v>
          </cell>
          <cell r="D91" t="str">
            <v>114001</v>
          </cell>
          <cell r="E91" t="str">
            <v>ساير حسابها و اسناد دريافتني</v>
          </cell>
          <cell r="F91" t="str">
            <v>علي الحساب حقوق</v>
          </cell>
          <cell r="G91" t="str">
            <v>300080</v>
          </cell>
          <cell r="H91" t="str">
            <v>ابراهيمي مهر آور رحيم</v>
          </cell>
          <cell r="P91" t="str">
            <v>610</v>
          </cell>
        </row>
        <row r="92">
          <cell r="A92">
            <v>6100</v>
          </cell>
          <cell r="B92" t="str">
            <v>114001300082</v>
          </cell>
          <cell r="C92" t="str">
            <v>114</v>
          </cell>
          <cell r="D92" t="str">
            <v>114001</v>
          </cell>
          <cell r="E92" t="str">
            <v>ساير حسابها و اسناد دريافتني</v>
          </cell>
          <cell r="F92" t="str">
            <v>علي الحساب حقوق</v>
          </cell>
          <cell r="G92" t="str">
            <v>300082</v>
          </cell>
          <cell r="H92" t="str">
            <v>روحي خطيبي محمدرضا</v>
          </cell>
          <cell r="P92" t="str">
            <v>610</v>
          </cell>
        </row>
        <row r="93">
          <cell r="A93">
            <v>6100</v>
          </cell>
          <cell r="B93" t="str">
            <v>114001300084</v>
          </cell>
          <cell r="C93" t="str">
            <v>114</v>
          </cell>
          <cell r="D93" t="str">
            <v>114001</v>
          </cell>
          <cell r="E93" t="str">
            <v>ساير حسابها و اسناد دريافتني</v>
          </cell>
          <cell r="F93" t="str">
            <v>علي الحساب حقوق</v>
          </cell>
          <cell r="G93" t="str">
            <v>300084</v>
          </cell>
          <cell r="H93" t="str">
            <v>نوري حسين</v>
          </cell>
          <cell r="P93" t="str">
            <v>610</v>
          </cell>
        </row>
        <row r="94">
          <cell r="A94">
            <v>6100</v>
          </cell>
          <cell r="B94" t="str">
            <v>114001300085</v>
          </cell>
          <cell r="C94" t="str">
            <v>114</v>
          </cell>
          <cell r="D94" t="str">
            <v>114001</v>
          </cell>
          <cell r="E94" t="str">
            <v>ساير حسابها و اسناد دريافتني</v>
          </cell>
          <cell r="F94" t="str">
            <v>علي الحساب حقوق</v>
          </cell>
          <cell r="G94" t="str">
            <v>300085</v>
          </cell>
          <cell r="H94" t="str">
            <v>جبارپور يوسف</v>
          </cell>
          <cell r="P94" t="str">
            <v>610</v>
          </cell>
        </row>
        <row r="95">
          <cell r="A95">
            <v>6100</v>
          </cell>
          <cell r="B95" t="str">
            <v>114001300096</v>
          </cell>
          <cell r="C95" t="str">
            <v>114</v>
          </cell>
          <cell r="D95" t="str">
            <v>114001</v>
          </cell>
          <cell r="E95" t="str">
            <v>ساير حسابها و اسناد دريافتني</v>
          </cell>
          <cell r="F95" t="str">
            <v>علي الحساب حقوق</v>
          </cell>
          <cell r="G95" t="str">
            <v>300096</v>
          </cell>
          <cell r="H95" t="str">
            <v>امتحاني علي اكبر</v>
          </cell>
          <cell r="P95" t="str">
            <v>610</v>
          </cell>
        </row>
        <row r="96">
          <cell r="A96">
            <v>6100</v>
          </cell>
          <cell r="B96" t="str">
            <v>114001300103</v>
          </cell>
          <cell r="C96" t="str">
            <v>114</v>
          </cell>
          <cell r="D96" t="str">
            <v>114001</v>
          </cell>
          <cell r="E96" t="str">
            <v>ساير حسابها و اسناد دريافتني</v>
          </cell>
          <cell r="F96" t="str">
            <v>علي الحساب حقوق</v>
          </cell>
          <cell r="G96" t="str">
            <v>300103</v>
          </cell>
          <cell r="H96" t="str">
            <v>چابك شاهرخ</v>
          </cell>
          <cell r="P96" t="str">
            <v>610</v>
          </cell>
        </row>
        <row r="97">
          <cell r="A97">
            <v>6100</v>
          </cell>
          <cell r="B97" t="str">
            <v>114001300104</v>
          </cell>
          <cell r="C97" t="str">
            <v>114</v>
          </cell>
          <cell r="D97" t="str">
            <v>114001</v>
          </cell>
          <cell r="E97" t="str">
            <v>ساير حسابها و اسناد دريافتني</v>
          </cell>
          <cell r="F97" t="str">
            <v>علي الحساب حقوق</v>
          </cell>
          <cell r="G97" t="str">
            <v>300104</v>
          </cell>
          <cell r="H97" t="str">
            <v>پور گل محمد جواد</v>
          </cell>
          <cell r="P97" t="str">
            <v>610</v>
          </cell>
        </row>
        <row r="98">
          <cell r="A98">
            <v>6100</v>
          </cell>
          <cell r="B98" t="str">
            <v>114001300119</v>
          </cell>
          <cell r="C98" t="str">
            <v>114</v>
          </cell>
          <cell r="D98" t="str">
            <v>114001</v>
          </cell>
          <cell r="E98" t="str">
            <v>ساير حسابها و اسناد دريافتني</v>
          </cell>
          <cell r="F98" t="str">
            <v>علي الحساب حقوق</v>
          </cell>
          <cell r="G98" t="str">
            <v>300119</v>
          </cell>
          <cell r="H98" t="str">
            <v>رستم پور مشكنبر حسن</v>
          </cell>
          <cell r="P98" t="str">
            <v>610</v>
          </cell>
        </row>
        <row r="99">
          <cell r="A99">
            <v>6100</v>
          </cell>
          <cell r="B99" t="str">
            <v>114001300125</v>
          </cell>
          <cell r="C99" t="str">
            <v>114</v>
          </cell>
          <cell r="D99" t="str">
            <v>114001</v>
          </cell>
          <cell r="E99" t="str">
            <v>ساير حسابها و اسناد دريافتني</v>
          </cell>
          <cell r="F99" t="str">
            <v>علي الحساب حقوق</v>
          </cell>
          <cell r="G99" t="str">
            <v>300125</v>
          </cell>
          <cell r="H99" t="str">
            <v>سلطاني حسين</v>
          </cell>
          <cell r="P99" t="str">
            <v>610</v>
          </cell>
        </row>
        <row r="100">
          <cell r="A100">
            <v>6100</v>
          </cell>
          <cell r="B100" t="str">
            <v>114001300126</v>
          </cell>
          <cell r="C100" t="str">
            <v>114</v>
          </cell>
          <cell r="D100" t="str">
            <v>114001</v>
          </cell>
          <cell r="E100" t="str">
            <v>ساير حسابها و اسناد دريافتني</v>
          </cell>
          <cell r="F100" t="str">
            <v>علي الحساب حقوق</v>
          </cell>
          <cell r="G100" t="str">
            <v>300126</v>
          </cell>
          <cell r="H100" t="str">
            <v>جهاني رحيم</v>
          </cell>
          <cell r="P100" t="str">
            <v>610</v>
          </cell>
        </row>
        <row r="101">
          <cell r="A101">
            <v>6100</v>
          </cell>
          <cell r="B101" t="str">
            <v>114001300128</v>
          </cell>
          <cell r="C101" t="str">
            <v>114</v>
          </cell>
          <cell r="D101" t="str">
            <v>114001</v>
          </cell>
          <cell r="E101" t="str">
            <v>ساير حسابها و اسناد دريافتني</v>
          </cell>
          <cell r="F101" t="str">
            <v>علي الحساب حقوق</v>
          </cell>
          <cell r="G101" t="str">
            <v>300128</v>
          </cell>
          <cell r="H101" t="str">
            <v>محمدباقري لاهوت كريم</v>
          </cell>
          <cell r="P101" t="str">
            <v>610</v>
          </cell>
        </row>
        <row r="102">
          <cell r="A102">
            <v>6100</v>
          </cell>
          <cell r="B102" t="str">
            <v>114001300129</v>
          </cell>
          <cell r="C102" t="str">
            <v>114</v>
          </cell>
          <cell r="D102" t="str">
            <v>114001</v>
          </cell>
          <cell r="E102" t="str">
            <v>ساير حسابها و اسناد دريافتني</v>
          </cell>
          <cell r="F102" t="str">
            <v>علي الحساب حقوق</v>
          </cell>
          <cell r="G102" t="str">
            <v>300129</v>
          </cell>
          <cell r="H102" t="str">
            <v>بهاري ناصر</v>
          </cell>
          <cell r="P102" t="str">
            <v>610</v>
          </cell>
        </row>
        <row r="103">
          <cell r="A103">
            <v>6100</v>
          </cell>
          <cell r="B103" t="str">
            <v>114001300130</v>
          </cell>
          <cell r="C103" t="str">
            <v>114</v>
          </cell>
          <cell r="D103" t="str">
            <v>114001</v>
          </cell>
          <cell r="E103" t="str">
            <v>ساير حسابها و اسناد دريافتني</v>
          </cell>
          <cell r="F103" t="str">
            <v>علي الحساب حقوق</v>
          </cell>
          <cell r="G103" t="str">
            <v>300130</v>
          </cell>
          <cell r="H103" t="str">
            <v>نوري علي</v>
          </cell>
          <cell r="P103" t="str">
            <v>610</v>
          </cell>
        </row>
        <row r="104">
          <cell r="A104">
            <v>6100</v>
          </cell>
          <cell r="B104" t="str">
            <v>114001300131</v>
          </cell>
          <cell r="C104" t="str">
            <v>114</v>
          </cell>
          <cell r="D104" t="str">
            <v>114001</v>
          </cell>
          <cell r="E104" t="str">
            <v>ساير حسابها و اسناد دريافتني</v>
          </cell>
          <cell r="F104" t="str">
            <v>علي الحساب حقوق</v>
          </cell>
          <cell r="G104" t="str">
            <v>300131</v>
          </cell>
          <cell r="H104" t="str">
            <v>شكوهي علي</v>
          </cell>
          <cell r="P104" t="str">
            <v>610</v>
          </cell>
        </row>
        <row r="105">
          <cell r="A105">
            <v>6100</v>
          </cell>
          <cell r="B105" t="str">
            <v>114001300132</v>
          </cell>
          <cell r="C105" t="str">
            <v>114</v>
          </cell>
          <cell r="D105" t="str">
            <v>114001</v>
          </cell>
          <cell r="E105" t="str">
            <v>ساير حسابها و اسناد دريافتني</v>
          </cell>
          <cell r="F105" t="str">
            <v>علي الحساب حقوق</v>
          </cell>
          <cell r="G105" t="str">
            <v>300132</v>
          </cell>
          <cell r="H105" t="str">
            <v>مهرابي افشار عباس</v>
          </cell>
          <cell r="P105" t="str">
            <v>610</v>
          </cell>
        </row>
        <row r="106">
          <cell r="A106">
            <v>6100</v>
          </cell>
          <cell r="B106" t="str">
            <v>114001300135</v>
          </cell>
          <cell r="C106" t="str">
            <v>114</v>
          </cell>
          <cell r="D106" t="str">
            <v>114001</v>
          </cell>
          <cell r="E106" t="str">
            <v>ساير حسابها و اسناد دريافتني</v>
          </cell>
          <cell r="F106" t="str">
            <v>علي الحساب حقوق</v>
          </cell>
          <cell r="G106" t="str">
            <v>300135</v>
          </cell>
          <cell r="H106" t="str">
            <v>سيفي ديزناب ابراهيم</v>
          </cell>
          <cell r="P106" t="str">
            <v>610</v>
          </cell>
        </row>
        <row r="107">
          <cell r="A107">
            <v>6100</v>
          </cell>
          <cell r="B107" t="str">
            <v>114001300136</v>
          </cell>
          <cell r="C107" t="str">
            <v>114</v>
          </cell>
          <cell r="D107" t="str">
            <v>114001</v>
          </cell>
          <cell r="E107" t="str">
            <v>ساير حسابها و اسناد دريافتني</v>
          </cell>
          <cell r="F107" t="str">
            <v>علي الحساب حقوق</v>
          </cell>
          <cell r="G107" t="str">
            <v>300136</v>
          </cell>
          <cell r="H107" t="str">
            <v>تقي پور كهاني محمدرضا</v>
          </cell>
          <cell r="P107" t="str">
            <v>610</v>
          </cell>
        </row>
        <row r="108">
          <cell r="A108">
            <v>6100</v>
          </cell>
          <cell r="B108" t="str">
            <v>114001300137</v>
          </cell>
          <cell r="C108" t="str">
            <v>114</v>
          </cell>
          <cell r="D108" t="str">
            <v>114001</v>
          </cell>
          <cell r="E108" t="str">
            <v>ساير حسابها و اسناد دريافتني</v>
          </cell>
          <cell r="F108" t="str">
            <v>علي الحساب حقوق</v>
          </cell>
          <cell r="G108" t="str">
            <v>300137</v>
          </cell>
          <cell r="H108" t="str">
            <v>ستاري ميرهاشم</v>
          </cell>
          <cell r="P108" t="str">
            <v>610</v>
          </cell>
        </row>
        <row r="109">
          <cell r="A109">
            <v>6100</v>
          </cell>
          <cell r="B109" t="str">
            <v>114001300139</v>
          </cell>
          <cell r="C109" t="str">
            <v>114</v>
          </cell>
          <cell r="D109" t="str">
            <v>114001</v>
          </cell>
          <cell r="E109" t="str">
            <v>ساير حسابها و اسناد دريافتني</v>
          </cell>
          <cell r="F109" t="str">
            <v>علي الحساب حقوق</v>
          </cell>
          <cell r="G109" t="str">
            <v>300139</v>
          </cell>
          <cell r="H109" t="str">
            <v>هادي قشلاق محمد</v>
          </cell>
          <cell r="P109" t="str">
            <v>610</v>
          </cell>
        </row>
        <row r="110">
          <cell r="A110">
            <v>6100</v>
          </cell>
          <cell r="B110" t="str">
            <v>114001300140</v>
          </cell>
          <cell r="C110" t="str">
            <v>114</v>
          </cell>
          <cell r="D110" t="str">
            <v>114001</v>
          </cell>
          <cell r="E110" t="str">
            <v>ساير حسابها و اسناد دريافتني</v>
          </cell>
          <cell r="F110" t="str">
            <v>علي الحساب حقوق</v>
          </cell>
          <cell r="G110" t="str">
            <v>300140</v>
          </cell>
          <cell r="H110" t="str">
            <v>بلالكه ناصر</v>
          </cell>
          <cell r="P110" t="str">
            <v>610</v>
          </cell>
        </row>
        <row r="111">
          <cell r="A111">
            <v>6100</v>
          </cell>
          <cell r="B111" t="str">
            <v>114001300141</v>
          </cell>
          <cell r="C111" t="str">
            <v>114</v>
          </cell>
          <cell r="D111" t="str">
            <v>114001</v>
          </cell>
          <cell r="E111" t="str">
            <v>ساير حسابها و اسناد دريافتني</v>
          </cell>
          <cell r="F111" t="str">
            <v>علي الحساب حقوق</v>
          </cell>
          <cell r="G111" t="str">
            <v>300141</v>
          </cell>
          <cell r="H111" t="str">
            <v>سالك علي اصغر</v>
          </cell>
          <cell r="P111" t="str">
            <v>610</v>
          </cell>
        </row>
        <row r="112">
          <cell r="A112">
            <v>6100</v>
          </cell>
          <cell r="B112" t="str">
            <v>114001300142</v>
          </cell>
          <cell r="C112" t="str">
            <v>114</v>
          </cell>
          <cell r="D112" t="str">
            <v>114001</v>
          </cell>
          <cell r="E112" t="str">
            <v>ساير حسابها و اسناد دريافتني</v>
          </cell>
          <cell r="F112" t="str">
            <v>علي الحساب حقوق</v>
          </cell>
          <cell r="G112" t="str">
            <v>300142</v>
          </cell>
          <cell r="H112" t="str">
            <v>فروتني قهرماني احمد</v>
          </cell>
          <cell r="P112" t="str">
            <v>610</v>
          </cell>
        </row>
        <row r="113">
          <cell r="A113">
            <v>6100</v>
          </cell>
          <cell r="B113" t="str">
            <v>114001300143</v>
          </cell>
          <cell r="C113" t="str">
            <v>114</v>
          </cell>
          <cell r="D113" t="str">
            <v>114001</v>
          </cell>
          <cell r="E113" t="str">
            <v>ساير حسابها و اسناد دريافتني</v>
          </cell>
          <cell r="F113" t="str">
            <v>علي الحساب حقوق</v>
          </cell>
          <cell r="G113" t="str">
            <v>300143</v>
          </cell>
          <cell r="H113" t="str">
            <v>وفائي نهر مهدي</v>
          </cell>
          <cell r="P113" t="str">
            <v>610</v>
          </cell>
        </row>
        <row r="114">
          <cell r="A114">
            <v>6100</v>
          </cell>
          <cell r="B114" t="str">
            <v>114001300145</v>
          </cell>
          <cell r="C114" t="str">
            <v>114</v>
          </cell>
          <cell r="D114" t="str">
            <v>114001</v>
          </cell>
          <cell r="E114" t="str">
            <v>ساير حسابها و اسناد دريافتني</v>
          </cell>
          <cell r="F114" t="str">
            <v>علي الحساب حقوق</v>
          </cell>
          <cell r="G114" t="str">
            <v>300145</v>
          </cell>
          <cell r="H114" t="str">
            <v>طريقت نيا يعقوب</v>
          </cell>
          <cell r="P114" t="str">
            <v>610</v>
          </cell>
        </row>
        <row r="115">
          <cell r="A115">
            <v>6100</v>
          </cell>
          <cell r="B115" t="str">
            <v>114001300146</v>
          </cell>
          <cell r="C115" t="str">
            <v>114</v>
          </cell>
          <cell r="D115" t="str">
            <v>114001</v>
          </cell>
          <cell r="E115" t="str">
            <v>ساير حسابها و اسناد دريافتني</v>
          </cell>
          <cell r="F115" t="str">
            <v>علي الحساب حقوق</v>
          </cell>
          <cell r="G115" t="str">
            <v>300146</v>
          </cell>
          <cell r="H115" t="str">
            <v>شمس آذر ميرعلي</v>
          </cell>
          <cell r="P115" t="str">
            <v>610</v>
          </cell>
        </row>
        <row r="116">
          <cell r="A116">
            <v>6100</v>
          </cell>
          <cell r="B116" t="str">
            <v>114001300147</v>
          </cell>
          <cell r="C116" t="str">
            <v>114</v>
          </cell>
          <cell r="D116" t="str">
            <v>114001</v>
          </cell>
          <cell r="E116" t="str">
            <v>ساير حسابها و اسناد دريافتني</v>
          </cell>
          <cell r="F116" t="str">
            <v>علي الحساب حقوق</v>
          </cell>
          <cell r="G116" t="str">
            <v>300147</v>
          </cell>
          <cell r="H116" t="str">
            <v>فرشباف عبهري يوسف</v>
          </cell>
          <cell r="P116" t="str">
            <v>610</v>
          </cell>
        </row>
        <row r="117">
          <cell r="A117">
            <v>6100</v>
          </cell>
          <cell r="B117" t="str">
            <v>114001300148</v>
          </cell>
          <cell r="C117" t="str">
            <v>114</v>
          </cell>
          <cell r="D117" t="str">
            <v>114001</v>
          </cell>
          <cell r="E117" t="str">
            <v>ساير حسابها و اسناد دريافتني</v>
          </cell>
          <cell r="F117" t="str">
            <v>علي الحساب حقوق</v>
          </cell>
          <cell r="G117" t="str">
            <v>300148</v>
          </cell>
          <cell r="H117" t="str">
            <v>شفيعي عنصرودي داريوش</v>
          </cell>
          <cell r="P117" t="str">
            <v>610</v>
          </cell>
        </row>
        <row r="118">
          <cell r="A118">
            <v>6100</v>
          </cell>
          <cell r="B118" t="str">
            <v>114001300149</v>
          </cell>
          <cell r="C118" t="str">
            <v>114</v>
          </cell>
          <cell r="D118" t="str">
            <v>114001</v>
          </cell>
          <cell r="E118" t="str">
            <v>ساير حسابها و اسناد دريافتني</v>
          </cell>
          <cell r="F118" t="str">
            <v>علي الحساب حقوق</v>
          </cell>
          <cell r="G118" t="str">
            <v>300149</v>
          </cell>
          <cell r="H118" t="str">
            <v>مردان پور دامن آباد خسرو</v>
          </cell>
          <cell r="P118" t="str">
            <v>610</v>
          </cell>
        </row>
        <row r="119">
          <cell r="A119">
            <v>6100</v>
          </cell>
          <cell r="B119" t="str">
            <v>114001300151</v>
          </cell>
          <cell r="C119" t="str">
            <v>114</v>
          </cell>
          <cell r="D119" t="str">
            <v>114001</v>
          </cell>
          <cell r="E119" t="str">
            <v>ساير حسابها و اسناد دريافتني</v>
          </cell>
          <cell r="F119" t="str">
            <v>علي الحساب حقوق</v>
          </cell>
          <cell r="G119" t="str">
            <v>300151</v>
          </cell>
          <cell r="H119" t="str">
            <v>امجدي رحيم</v>
          </cell>
          <cell r="P119" t="str">
            <v>610</v>
          </cell>
        </row>
        <row r="120">
          <cell r="A120">
            <v>6100</v>
          </cell>
          <cell r="B120" t="str">
            <v>114001300152</v>
          </cell>
          <cell r="C120" t="str">
            <v>114</v>
          </cell>
          <cell r="D120" t="str">
            <v>114001</v>
          </cell>
          <cell r="E120" t="str">
            <v>ساير حسابها و اسناد دريافتني</v>
          </cell>
          <cell r="F120" t="str">
            <v>علي الحساب حقوق</v>
          </cell>
          <cell r="G120" t="str">
            <v>300152</v>
          </cell>
          <cell r="H120" t="str">
            <v>حسن زاده حميد</v>
          </cell>
          <cell r="P120" t="str">
            <v>610</v>
          </cell>
        </row>
        <row r="121">
          <cell r="A121">
            <v>6100</v>
          </cell>
          <cell r="B121" t="str">
            <v>114001300154</v>
          </cell>
          <cell r="C121" t="str">
            <v>114</v>
          </cell>
          <cell r="D121" t="str">
            <v>114001</v>
          </cell>
          <cell r="E121" t="str">
            <v>ساير حسابها و اسناد دريافتني</v>
          </cell>
          <cell r="F121" t="str">
            <v>علي الحساب حقوق</v>
          </cell>
          <cell r="G121" t="str">
            <v>300154</v>
          </cell>
          <cell r="H121" t="str">
            <v>زارعي ارزيل مصطفي</v>
          </cell>
          <cell r="P121" t="str">
            <v>610</v>
          </cell>
        </row>
        <row r="122">
          <cell r="A122">
            <v>6100</v>
          </cell>
          <cell r="B122" t="str">
            <v>114001300155</v>
          </cell>
          <cell r="C122" t="str">
            <v>114</v>
          </cell>
          <cell r="D122" t="str">
            <v>114001</v>
          </cell>
          <cell r="E122" t="str">
            <v>ساير حسابها و اسناد دريافتني</v>
          </cell>
          <cell r="F122" t="str">
            <v>علي الحساب حقوق</v>
          </cell>
          <cell r="G122" t="str">
            <v>300155</v>
          </cell>
          <cell r="H122" t="str">
            <v>قليپور سفيداني حسين</v>
          </cell>
          <cell r="P122" t="str">
            <v>610</v>
          </cell>
        </row>
        <row r="123">
          <cell r="A123">
            <v>6100</v>
          </cell>
          <cell r="B123" t="str">
            <v>114001300156</v>
          </cell>
          <cell r="C123" t="str">
            <v>114</v>
          </cell>
          <cell r="D123" t="str">
            <v>114001</v>
          </cell>
          <cell r="E123" t="str">
            <v>ساير حسابها و اسناد دريافتني</v>
          </cell>
          <cell r="F123" t="str">
            <v>علي الحساب حقوق</v>
          </cell>
          <cell r="G123" t="str">
            <v>300156</v>
          </cell>
          <cell r="H123" t="str">
            <v>حسينيان سيروس</v>
          </cell>
          <cell r="P123" t="str">
            <v>610</v>
          </cell>
        </row>
        <row r="124">
          <cell r="A124">
            <v>6100</v>
          </cell>
          <cell r="B124" t="str">
            <v>114001300157</v>
          </cell>
          <cell r="C124" t="str">
            <v>114</v>
          </cell>
          <cell r="D124" t="str">
            <v>114001</v>
          </cell>
          <cell r="E124" t="str">
            <v>ساير حسابها و اسناد دريافتني</v>
          </cell>
          <cell r="F124" t="str">
            <v>علي الحساب حقوق</v>
          </cell>
          <cell r="G124" t="str">
            <v>300157</v>
          </cell>
          <cell r="H124" t="str">
            <v>معصومي خدايار</v>
          </cell>
          <cell r="P124" t="str">
            <v>610</v>
          </cell>
        </row>
        <row r="125">
          <cell r="A125">
            <v>6100</v>
          </cell>
          <cell r="B125" t="str">
            <v>114001300160</v>
          </cell>
          <cell r="C125" t="str">
            <v>114</v>
          </cell>
          <cell r="D125" t="str">
            <v>114001</v>
          </cell>
          <cell r="E125" t="str">
            <v>ساير حسابها و اسناد دريافتني</v>
          </cell>
          <cell r="F125" t="str">
            <v>علي الحساب حقوق</v>
          </cell>
          <cell r="G125" t="str">
            <v>300160</v>
          </cell>
          <cell r="H125" t="str">
            <v>عالم وحيد</v>
          </cell>
          <cell r="P125" t="str">
            <v>610</v>
          </cell>
        </row>
        <row r="126">
          <cell r="A126">
            <v>6100</v>
          </cell>
          <cell r="B126" t="str">
            <v>114001300162</v>
          </cell>
          <cell r="C126" t="str">
            <v>114</v>
          </cell>
          <cell r="D126" t="str">
            <v>114001</v>
          </cell>
          <cell r="E126" t="str">
            <v>ساير حسابها و اسناد دريافتني</v>
          </cell>
          <cell r="F126" t="str">
            <v>علي الحساب حقوق</v>
          </cell>
          <cell r="G126" t="str">
            <v>300162</v>
          </cell>
          <cell r="H126" t="str">
            <v>محمدي جابر</v>
          </cell>
          <cell r="P126" t="str">
            <v>610</v>
          </cell>
        </row>
        <row r="127">
          <cell r="A127">
            <v>6100</v>
          </cell>
          <cell r="B127" t="str">
            <v>114001300182</v>
          </cell>
          <cell r="C127" t="str">
            <v>114</v>
          </cell>
          <cell r="D127" t="str">
            <v>114001</v>
          </cell>
          <cell r="E127" t="str">
            <v>ساير حسابها و اسناد دريافتني</v>
          </cell>
          <cell r="F127" t="str">
            <v>علي الحساب حقوق</v>
          </cell>
          <cell r="G127" t="str">
            <v>300182</v>
          </cell>
          <cell r="H127" t="str">
            <v>اصلاني مقدم علي</v>
          </cell>
          <cell r="P127" t="str">
            <v>610</v>
          </cell>
        </row>
        <row r="128">
          <cell r="A128">
            <v>6100</v>
          </cell>
          <cell r="B128" t="str">
            <v>114001300206</v>
          </cell>
          <cell r="C128" t="str">
            <v>114</v>
          </cell>
          <cell r="D128" t="str">
            <v>114001</v>
          </cell>
          <cell r="E128" t="str">
            <v>ساير حسابها و اسناد دريافتني</v>
          </cell>
          <cell r="F128" t="str">
            <v>علي الحساب حقوق</v>
          </cell>
          <cell r="G128" t="str">
            <v>300206</v>
          </cell>
          <cell r="H128" t="str">
            <v>كامران هزه بران محمدرضا</v>
          </cell>
          <cell r="P128" t="str">
            <v>610</v>
          </cell>
        </row>
        <row r="129">
          <cell r="A129">
            <v>6100</v>
          </cell>
          <cell r="B129" t="str">
            <v>114001300208</v>
          </cell>
          <cell r="C129" t="str">
            <v>114</v>
          </cell>
          <cell r="D129" t="str">
            <v>114001</v>
          </cell>
          <cell r="E129" t="str">
            <v>ساير حسابها و اسناد دريافتني</v>
          </cell>
          <cell r="F129" t="str">
            <v>علي الحساب حقوق</v>
          </cell>
          <cell r="G129" t="str">
            <v>300208</v>
          </cell>
          <cell r="H129" t="str">
            <v>جعفرزاده رسول</v>
          </cell>
          <cell r="P129" t="str">
            <v>610</v>
          </cell>
        </row>
        <row r="130">
          <cell r="A130">
            <v>6100</v>
          </cell>
          <cell r="B130" t="str">
            <v>114001300218</v>
          </cell>
          <cell r="C130" t="str">
            <v>114</v>
          </cell>
          <cell r="D130" t="str">
            <v>114001</v>
          </cell>
          <cell r="E130" t="str">
            <v>ساير حسابها و اسناد دريافتني</v>
          </cell>
          <cell r="F130" t="str">
            <v>علي الحساب حقوق</v>
          </cell>
          <cell r="G130" t="str">
            <v>300218</v>
          </cell>
          <cell r="H130" t="str">
            <v>يحيي پور داخل مرتضي</v>
          </cell>
          <cell r="P130" t="str">
            <v>610</v>
          </cell>
        </row>
        <row r="131">
          <cell r="A131">
            <v>6100</v>
          </cell>
          <cell r="B131" t="str">
            <v>114001300234</v>
          </cell>
          <cell r="C131" t="str">
            <v>114</v>
          </cell>
          <cell r="D131" t="str">
            <v>114001</v>
          </cell>
          <cell r="E131" t="str">
            <v>ساير حسابها و اسناد دريافتني</v>
          </cell>
          <cell r="F131" t="str">
            <v>علي الحساب حقوق</v>
          </cell>
          <cell r="G131" t="str">
            <v>300234</v>
          </cell>
          <cell r="H131" t="str">
            <v>عبداله ميرشكارلو عليرضا</v>
          </cell>
          <cell r="P131" t="str">
            <v>610</v>
          </cell>
        </row>
        <row r="132">
          <cell r="A132">
            <v>6100</v>
          </cell>
          <cell r="B132" t="str">
            <v>114001300241</v>
          </cell>
          <cell r="C132" t="str">
            <v>114</v>
          </cell>
          <cell r="D132" t="str">
            <v>114001</v>
          </cell>
          <cell r="E132" t="str">
            <v>ساير حسابها و اسناد دريافتني</v>
          </cell>
          <cell r="F132" t="str">
            <v>علي الحساب حقوق</v>
          </cell>
          <cell r="G132" t="str">
            <v>300241</v>
          </cell>
          <cell r="H132" t="str">
            <v>همتي قراملكي عليرضا</v>
          </cell>
          <cell r="P132" t="str">
            <v>610</v>
          </cell>
        </row>
        <row r="133">
          <cell r="A133">
            <v>6100</v>
          </cell>
          <cell r="B133" t="str">
            <v>114001300248</v>
          </cell>
          <cell r="C133" t="str">
            <v>114</v>
          </cell>
          <cell r="D133" t="str">
            <v>114001</v>
          </cell>
          <cell r="E133" t="str">
            <v>ساير حسابها و اسناد دريافتني</v>
          </cell>
          <cell r="F133" t="str">
            <v>علي الحساب حقوق</v>
          </cell>
          <cell r="G133" t="str">
            <v>300248</v>
          </cell>
          <cell r="H133" t="str">
            <v>واحدي باويل محمدحسين</v>
          </cell>
          <cell r="P133" t="str">
            <v>610</v>
          </cell>
        </row>
        <row r="134">
          <cell r="A134">
            <v>6100</v>
          </cell>
          <cell r="B134" t="str">
            <v>114001300001</v>
          </cell>
          <cell r="C134" t="str">
            <v>114</v>
          </cell>
          <cell r="D134" t="str">
            <v>114001</v>
          </cell>
          <cell r="E134" t="str">
            <v>ساير حسابها و اسناد دريافتني</v>
          </cell>
          <cell r="F134" t="str">
            <v>علي الحساب حقوق</v>
          </cell>
          <cell r="G134" t="str">
            <v>300001</v>
          </cell>
          <cell r="H134" t="str">
            <v>فتاحي رسول</v>
          </cell>
          <cell r="P134" t="str">
            <v>610</v>
          </cell>
        </row>
        <row r="135">
          <cell r="A135">
            <v>6100</v>
          </cell>
          <cell r="B135" t="str">
            <v>114001300048</v>
          </cell>
          <cell r="C135" t="str">
            <v>114</v>
          </cell>
          <cell r="D135" t="str">
            <v>114001</v>
          </cell>
          <cell r="E135" t="str">
            <v>ساير حسابها و اسناد دريافتني</v>
          </cell>
          <cell r="F135" t="str">
            <v>علي الحساب حقوق</v>
          </cell>
          <cell r="G135" t="str">
            <v>300048</v>
          </cell>
          <cell r="H135" t="str">
            <v>ممي پور بارنجي سعيد</v>
          </cell>
          <cell r="P135" t="str">
            <v>610</v>
          </cell>
        </row>
        <row r="136">
          <cell r="A136">
            <v>6100</v>
          </cell>
          <cell r="B136" t="str">
            <v>114001300067</v>
          </cell>
          <cell r="C136" t="str">
            <v>114</v>
          </cell>
          <cell r="D136" t="str">
            <v>114001</v>
          </cell>
          <cell r="E136" t="str">
            <v>ساير حسابها و اسناد دريافتني</v>
          </cell>
          <cell r="F136" t="str">
            <v>علي الحساب حقوق</v>
          </cell>
          <cell r="G136" t="str">
            <v>300067</v>
          </cell>
          <cell r="H136" t="str">
            <v>صباغي جديد حسن</v>
          </cell>
          <cell r="P136" t="str">
            <v>610</v>
          </cell>
        </row>
        <row r="137">
          <cell r="A137">
            <v>6100</v>
          </cell>
          <cell r="B137" t="str">
            <v>114001300083</v>
          </cell>
          <cell r="C137" t="str">
            <v>114</v>
          </cell>
          <cell r="D137" t="str">
            <v>114001</v>
          </cell>
          <cell r="E137" t="str">
            <v>ساير حسابها و اسناد دريافتني</v>
          </cell>
          <cell r="F137" t="str">
            <v>علي الحساب حقوق</v>
          </cell>
          <cell r="G137" t="str">
            <v>300083</v>
          </cell>
          <cell r="H137" t="str">
            <v>ميرزالو جواد</v>
          </cell>
          <cell r="P137" t="str">
            <v>610</v>
          </cell>
        </row>
        <row r="138">
          <cell r="A138">
            <v>6100</v>
          </cell>
          <cell r="B138" t="str">
            <v>114001300110</v>
          </cell>
          <cell r="C138" t="str">
            <v>114</v>
          </cell>
          <cell r="D138" t="str">
            <v>114001</v>
          </cell>
          <cell r="E138" t="str">
            <v>ساير حسابها و اسناد دريافتني</v>
          </cell>
          <cell r="F138" t="str">
            <v>علي الحساب حقوق</v>
          </cell>
          <cell r="G138" t="str">
            <v>300110</v>
          </cell>
          <cell r="H138" t="str">
            <v>فروغي زهرا</v>
          </cell>
          <cell r="P138" t="str">
            <v>610</v>
          </cell>
        </row>
        <row r="139">
          <cell r="A139">
            <v>6100</v>
          </cell>
          <cell r="B139" t="str">
            <v>114001300124</v>
          </cell>
          <cell r="C139" t="str">
            <v>114</v>
          </cell>
          <cell r="D139" t="str">
            <v>114001</v>
          </cell>
          <cell r="E139" t="str">
            <v>ساير حسابها و اسناد دريافتني</v>
          </cell>
          <cell r="F139" t="str">
            <v>علي الحساب حقوق</v>
          </cell>
          <cell r="G139" t="str">
            <v>300124</v>
          </cell>
          <cell r="H139" t="str">
            <v>محب حق رحيم</v>
          </cell>
          <cell r="P139" t="str">
            <v>610</v>
          </cell>
        </row>
        <row r="140">
          <cell r="A140">
            <v>6100</v>
          </cell>
          <cell r="B140" t="str">
            <v>114001300153</v>
          </cell>
          <cell r="C140" t="str">
            <v>114</v>
          </cell>
          <cell r="D140" t="str">
            <v>114001</v>
          </cell>
          <cell r="E140" t="str">
            <v>ساير حسابها و اسناد دريافتني</v>
          </cell>
          <cell r="F140" t="str">
            <v>علي الحساب حقوق</v>
          </cell>
          <cell r="G140" t="str">
            <v>300153</v>
          </cell>
          <cell r="H140" t="str">
            <v>محمدپور مهدوي احمدرضا</v>
          </cell>
          <cell r="P140" t="str">
            <v>610</v>
          </cell>
        </row>
        <row r="141">
          <cell r="A141">
            <v>6100</v>
          </cell>
          <cell r="B141" t="str">
            <v>114001300158</v>
          </cell>
          <cell r="C141" t="str">
            <v>114</v>
          </cell>
          <cell r="D141" t="str">
            <v>114001</v>
          </cell>
          <cell r="E141" t="str">
            <v>ساير حسابها و اسناد دريافتني</v>
          </cell>
          <cell r="F141" t="str">
            <v>علي الحساب حقوق</v>
          </cell>
          <cell r="G141" t="str">
            <v>300158</v>
          </cell>
          <cell r="H141" t="str">
            <v>تقي پور متقيان نوبري رحيم</v>
          </cell>
          <cell r="P141" t="str">
            <v>610</v>
          </cell>
        </row>
        <row r="142">
          <cell r="A142">
            <v>6100</v>
          </cell>
          <cell r="B142" t="str">
            <v>114001300163</v>
          </cell>
          <cell r="C142" t="str">
            <v>114</v>
          </cell>
          <cell r="D142" t="str">
            <v>114001</v>
          </cell>
          <cell r="E142" t="str">
            <v>ساير حسابها و اسناد دريافتني</v>
          </cell>
          <cell r="F142" t="str">
            <v>علي الحساب حقوق</v>
          </cell>
          <cell r="G142" t="str">
            <v>300163</v>
          </cell>
          <cell r="H142" t="str">
            <v>روشناس شهرام</v>
          </cell>
          <cell r="P142" t="str">
            <v>610</v>
          </cell>
        </row>
        <row r="143">
          <cell r="A143">
            <v>6100</v>
          </cell>
          <cell r="B143" t="str">
            <v>114001300165</v>
          </cell>
          <cell r="C143" t="str">
            <v>114</v>
          </cell>
          <cell r="D143" t="str">
            <v>114001</v>
          </cell>
          <cell r="E143" t="str">
            <v>ساير حسابها و اسناد دريافتني</v>
          </cell>
          <cell r="F143" t="str">
            <v>علي الحساب حقوق</v>
          </cell>
          <cell r="G143" t="str">
            <v>300165</v>
          </cell>
          <cell r="H143" t="str">
            <v>تهم بهنام</v>
          </cell>
          <cell r="P143" t="str">
            <v>610</v>
          </cell>
        </row>
        <row r="144">
          <cell r="A144">
            <v>6100</v>
          </cell>
          <cell r="B144" t="str">
            <v>114001300170</v>
          </cell>
          <cell r="C144" t="str">
            <v>114</v>
          </cell>
          <cell r="D144" t="str">
            <v>114001</v>
          </cell>
          <cell r="E144" t="str">
            <v>ساير حسابها و اسناد دريافتني</v>
          </cell>
          <cell r="F144" t="str">
            <v>علي الحساب حقوق</v>
          </cell>
          <cell r="G144" t="str">
            <v>300170</v>
          </cell>
          <cell r="H144" t="str">
            <v>فتحي سياوش</v>
          </cell>
          <cell r="P144" t="str">
            <v>610</v>
          </cell>
        </row>
        <row r="145">
          <cell r="A145">
            <v>6100</v>
          </cell>
          <cell r="B145" t="str">
            <v>114001300171</v>
          </cell>
          <cell r="C145" t="str">
            <v>114</v>
          </cell>
          <cell r="D145" t="str">
            <v>114001</v>
          </cell>
          <cell r="E145" t="str">
            <v>ساير حسابها و اسناد دريافتني</v>
          </cell>
          <cell r="F145" t="str">
            <v>علي الحساب حقوق</v>
          </cell>
          <cell r="G145" t="str">
            <v>300171</v>
          </cell>
          <cell r="H145" t="str">
            <v>اميرحقيان سعيد</v>
          </cell>
          <cell r="P145" t="str">
            <v>610</v>
          </cell>
        </row>
        <row r="146">
          <cell r="A146">
            <v>6100</v>
          </cell>
          <cell r="B146" t="str">
            <v>114001300172</v>
          </cell>
          <cell r="C146" t="str">
            <v>114</v>
          </cell>
          <cell r="D146" t="str">
            <v>114001</v>
          </cell>
          <cell r="E146" t="str">
            <v>ساير حسابها و اسناد دريافتني</v>
          </cell>
          <cell r="F146" t="str">
            <v>علي الحساب حقوق</v>
          </cell>
          <cell r="G146" t="str">
            <v>300172</v>
          </cell>
          <cell r="H146" t="str">
            <v>عليزاد پورسعيدي حامد</v>
          </cell>
          <cell r="P146" t="str">
            <v>610</v>
          </cell>
        </row>
        <row r="147">
          <cell r="A147">
            <v>6100</v>
          </cell>
          <cell r="B147" t="str">
            <v>114001300176</v>
          </cell>
          <cell r="C147" t="str">
            <v>114</v>
          </cell>
          <cell r="D147" t="str">
            <v>114001</v>
          </cell>
          <cell r="E147" t="str">
            <v>ساير حسابها و اسناد دريافتني</v>
          </cell>
          <cell r="F147" t="str">
            <v>علي الحساب حقوق</v>
          </cell>
          <cell r="G147" t="str">
            <v>300176</v>
          </cell>
          <cell r="H147" t="str">
            <v>قليپور قراجه بهروز</v>
          </cell>
          <cell r="P147" t="str">
            <v>610</v>
          </cell>
        </row>
        <row r="148">
          <cell r="A148">
            <v>6100</v>
          </cell>
          <cell r="B148" t="str">
            <v>114001300183</v>
          </cell>
          <cell r="C148" t="str">
            <v>114</v>
          </cell>
          <cell r="D148" t="str">
            <v>114001</v>
          </cell>
          <cell r="E148" t="str">
            <v>ساير حسابها و اسناد دريافتني</v>
          </cell>
          <cell r="F148" t="str">
            <v>علي الحساب حقوق</v>
          </cell>
          <cell r="G148" t="str">
            <v>300183</v>
          </cell>
          <cell r="H148" t="str">
            <v>سليماني رضا</v>
          </cell>
          <cell r="P148" t="str">
            <v>610</v>
          </cell>
        </row>
        <row r="149">
          <cell r="A149">
            <v>6100</v>
          </cell>
          <cell r="B149" t="str">
            <v>114001300312</v>
          </cell>
          <cell r="C149" t="str">
            <v>114</v>
          </cell>
          <cell r="D149" t="str">
            <v>114001</v>
          </cell>
          <cell r="E149" t="str">
            <v>ساير حسابها و اسناد دريافتني</v>
          </cell>
          <cell r="F149" t="str">
            <v>علي الحساب حقوق</v>
          </cell>
          <cell r="G149" t="str">
            <v>300312</v>
          </cell>
          <cell r="H149" t="str">
            <v>غنيمتي محمد</v>
          </cell>
          <cell r="P149" t="str">
            <v>610</v>
          </cell>
        </row>
        <row r="150">
          <cell r="A150">
            <v>6100</v>
          </cell>
          <cell r="B150" t="str">
            <v>114001300051</v>
          </cell>
          <cell r="C150" t="str">
            <v>114</v>
          </cell>
          <cell r="D150" t="str">
            <v>114001</v>
          </cell>
          <cell r="E150" t="str">
            <v>ساير حسابها و اسناد دريافتني</v>
          </cell>
          <cell r="F150" t="str">
            <v>علي الحساب حقوق</v>
          </cell>
          <cell r="G150" t="str">
            <v>300051</v>
          </cell>
          <cell r="H150" t="str">
            <v>فتحي نصرت</v>
          </cell>
          <cell r="P150" t="str">
            <v>610</v>
          </cell>
        </row>
        <row r="151">
          <cell r="A151">
            <v>6100</v>
          </cell>
          <cell r="B151" t="str">
            <v>114001300168</v>
          </cell>
          <cell r="C151" t="str">
            <v>114</v>
          </cell>
          <cell r="D151" t="str">
            <v>114001</v>
          </cell>
          <cell r="E151" t="str">
            <v>ساير حسابها و اسناد دريافتني</v>
          </cell>
          <cell r="F151" t="str">
            <v>علي الحساب حقوق</v>
          </cell>
          <cell r="G151" t="str">
            <v>300168</v>
          </cell>
          <cell r="H151" t="str">
            <v>بابكان ياشار</v>
          </cell>
          <cell r="P151" t="str">
            <v>610</v>
          </cell>
        </row>
        <row r="152">
          <cell r="A152">
            <v>6100</v>
          </cell>
          <cell r="B152" t="str">
            <v>114001300169</v>
          </cell>
          <cell r="C152" t="str">
            <v>114</v>
          </cell>
          <cell r="D152" t="str">
            <v>114001</v>
          </cell>
          <cell r="E152" t="str">
            <v>ساير حسابها و اسناد دريافتني</v>
          </cell>
          <cell r="F152" t="str">
            <v>علي الحساب حقوق</v>
          </cell>
          <cell r="G152" t="str">
            <v>300169</v>
          </cell>
          <cell r="H152" t="str">
            <v>منظر خسروشاهي اميرعلي</v>
          </cell>
          <cell r="P152" t="str">
            <v>610</v>
          </cell>
        </row>
        <row r="153">
          <cell r="A153">
            <v>6100</v>
          </cell>
          <cell r="B153" t="str">
            <v>114001300173</v>
          </cell>
          <cell r="C153" t="str">
            <v>114</v>
          </cell>
          <cell r="D153" t="str">
            <v>114001</v>
          </cell>
          <cell r="E153" t="str">
            <v>ساير حسابها و اسناد دريافتني</v>
          </cell>
          <cell r="F153" t="str">
            <v>علي الحساب حقوق</v>
          </cell>
          <cell r="G153" t="str">
            <v>300173</v>
          </cell>
          <cell r="H153" t="str">
            <v>قنبري اهري محمدرضا</v>
          </cell>
          <cell r="P153" t="str">
            <v>610</v>
          </cell>
        </row>
        <row r="154">
          <cell r="A154">
            <v>6100</v>
          </cell>
          <cell r="B154" t="str">
            <v>114001300185</v>
          </cell>
          <cell r="C154" t="str">
            <v>114</v>
          </cell>
          <cell r="D154" t="str">
            <v>114001</v>
          </cell>
          <cell r="E154" t="str">
            <v>ساير حسابها و اسناد دريافتني</v>
          </cell>
          <cell r="F154" t="str">
            <v>علي الحساب حقوق</v>
          </cell>
          <cell r="G154" t="str">
            <v>300185</v>
          </cell>
          <cell r="H154" t="str">
            <v>عوني عليرضا</v>
          </cell>
          <cell r="P154" t="str">
            <v>610</v>
          </cell>
        </row>
        <row r="155">
          <cell r="A155">
            <v>6100</v>
          </cell>
          <cell r="B155" t="str">
            <v>114001300187</v>
          </cell>
          <cell r="C155" t="str">
            <v>114</v>
          </cell>
          <cell r="D155" t="str">
            <v>114001</v>
          </cell>
          <cell r="E155" t="str">
            <v>ساير حسابها و اسناد دريافتني</v>
          </cell>
          <cell r="F155" t="str">
            <v>علي الحساب حقوق</v>
          </cell>
          <cell r="G155" t="str">
            <v>300187</v>
          </cell>
          <cell r="H155" t="str">
            <v>حاجي حيدري ممقاني مهدي</v>
          </cell>
          <cell r="P155" t="str">
            <v>610</v>
          </cell>
        </row>
        <row r="156">
          <cell r="A156">
            <v>6100</v>
          </cell>
          <cell r="B156" t="str">
            <v>114001300191</v>
          </cell>
          <cell r="C156" t="str">
            <v>114</v>
          </cell>
          <cell r="D156" t="str">
            <v>114001</v>
          </cell>
          <cell r="E156" t="str">
            <v>ساير حسابها و اسناد دريافتني</v>
          </cell>
          <cell r="F156" t="str">
            <v>علي الحساب حقوق</v>
          </cell>
          <cell r="G156" t="str">
            <v>300191</v>
          </cell>
          <cell r="H156" t="str">
            <v>باقر قازيار رشيد</v>
          </cell>
          <cell r="P156" t="str">
            <v>610</v>
          </cell>
        </row>
        <row r="157">
          <cell r="A157">
            <v>6100</v>
          </cell>
          <cell r="B157" t="str">
            <v>114001300195</v>
          </cell>
          <cell r="C157" t="str">
            <v>114</v>
          </cell>
          <cell r="D157" t="str">
            <v>114001</v>
          </cell>
          <cell r="E157" t="str">
            <v>ساير حسابها و اسناد دريافتني</v>
          </cell>
          <cell r="F157" t="str">
            <v>علي الحساب حقوق</v>
          </cell>
          <cell r="G157" t="str">
            <v>300195</v>
          </cell>
          <cell r="H157" t="str">
            <v>حريري كهنموئي علي</v>
          </cell>
          <cell r="P157" t="str">
            <v>610</v>
          </cell>
        </row>
        <row r="158">
          <cell r="A158">
            <v>6100</v>
          </cell>
          <cell r="B158" t="str">
            <v>114001300196</v>
          </cell>
          <cell r="C158" t="str">
            <v>114</v>
          </cell>
          <cell r="D158" t="str">
            <v>114001</v>
          </cell>
          <cell r="E158" t="str">
            <v>ساير حسابها و اسناد دريافتني</v>
          </cell>
          <cell r="F158" t="str">
            <v>علي الحساب حقوق</v>
          </cell>
          <cell r="G158" t="str">
            <v>300196</v>
          </cell>
          <cell r="H158" t="str">
            <v>حسيني سيد جواد</v>
          </cell>
          <cell r="P158" t="str">
            <v>610</v>
          </cell>
        </row>
        <row r="159">
          <cell r="A159">
            <v>6100</v>
          </cell>
          <cell r="B159" t="str">
            <v>114001300198</v>
          </cell>
          <cell r="C159" t="str">
            <v>114</v>
          </cell>
          <cell r="D159" t="str">
            <v>114001</v>
          </cell>
          <cell r="E159" t="str">
            <v>ساير حسابها و اسناد دريافتني</v>
          </cell>
          <cell r="F159" t="str">
            <v>علي الحساب حقوق</v>
          </cell>
          <cell r="G159" t="str">
            <v>300198</v>
          </cell>
          <cell r="H159" t="str">
            <v>ميرزائي شكور</v>
          </cell>
          <cell r="P159" t="str">
            <v>610</v>
          </cell>
        </row>
        <row r="160">
          <cell r="A160">
            <v>6100</v>
          </cell>
          <cell r="B160" t="str">
            <v>114001300216</v>
          </cell>
          <cell r="C160" t="str">
            <v>114</v>
          </cell>
          <cell r="D160" t="str">
            <v>114001</v>
          </cell>
          <cell r="E160" t="str">
            <v>ساير حسابها و اسناد دريافتني</v>
          </cell>
          <cell r="F160" t="str">
            <v>علي الحساب حقوق</v>
          </cell>
          <cell r="G160" t="str">
            <v>300216</v>
          </cell>
          <cell r="H160" t="str">
            <v>علي زاده اقبالي نژاد محمدباقر</v>
          </cell>
          <cell r="P160" t="str">
            <v>610</v>
          </cell>
        </row>
        <row r="161">
          <cell r="A161">
            <v>6100</v>
          </cell>
          <cell r="B161" t="str">
            <v>114001300220</v>
          </cell>
          <cell r="C161" t="str">
            <v>114</v>
          </cell>
          <cell r="D161" t="str">
            <v>114001</v>
          </cell>
          <cell r="E161" t="str">
            <v>ساير حسابها و اسناد دريافتني</v>
          </cell>
          <cell r="F161" t="str">
            <v>علي الحساب حقوق</v>
          </cell>
          <cell r="G161" t="str">
            <v>300220</v>
          </cell>
          <cell r="H161" t="str">
            <v>صحت مند قره بابا يوسف</v>
          </cell>
          <cell r="P161" t="str">
            <v>610</v>
          </cell>
        </row>
        <row r="162">
          <cell r="A162">
            <v>6100</v>
          </cell>
          <cell r="B162" t="str">
            <v>114001300240</v>
          </cell>
          <cell r="C162" t="str">
            <v>114</v>
          </cell>
          <cell r="D162" t="str">
            <v>114001</v>
          </cell>
          <cell r="E162" t="str">
            <v>ساير حسابها و اسناد دريافتني</v>
          </cell>
          <cell r="F162" t="str">
            <v>علي الحساب حقوق</v>
          </cell>
          <cell r="G162" t="str">
            <v>300240</v>
          </cell>
          <cell r="H162" t="str">
            <v>شاهد قراملكي ابوالقاسم</v>
          </cell>
          <cell r="P162" t="str">
            <v>610</v>
          </cell>
        </row>
        <row r="163">
          <cell r="A163">
            <v>6100</v>
          </cell>
          <cell r="B163" t="str">
            <v>114001300244</v>
          </cell>
          <cell r="C163" t="str">
            <v>114</v>
          </cell>
          <cell r="D163" t="str">
            <v>114001</v>
          </cell>
          <cell r="E163" t="str">
            <v>ساير حسابها و اسناد دريافتني</v>
          </cell>
          <cell r="F163" t="str">
            <v>علي الحساب حقوق</v>
          </cell>
          <cell r="G163" t="str">
            <v>300244</v>
          </cell>
          <cell r="H163" t="str">
            <v>بزمي حسن</v>
          </cell>
          <cell r="P163" t="str">
            <v>610</v>
          </cell>
        </row>
        <row r="164">
          <cell r="A164">
            <v>6100</v>
          </cell>
          <cell r="B164" t="str">
            <v>114001300250</v>
          </cell>
          <cell r="C164" t="str">
            <v>114</v>
          </cell>
          <cell r="D164" t="str">
            <v>114001</v>
          </cell>
          <cell r="E164" t="str">
            <v>ساير حسابها و اسناد دريافتني</v>
          </cell>
          <cell r="F164" t="str">
            <v>علي الحساب حقوق</v>
          </cell>
          <cell r="G164" t="str">
            <v>300250</v>
          </cell>
          <cell r="H164" t="str">
            <v>برزگر قراملكي محمد</v>
          </cell>
          <cell r="P164" t="str">
            <v>610</v>
          </cell>
        </row>
        <row r="165">
          <cell r="A165">
            <v>6100</v>
          </cell>
          <cell r="B165" t="str">
            <v>114001300259</v>
          </cell>
          <cell r="C165" t="str">
            <v>114</v>
          </cell>
          <cell r="D165" t="str">
            <v>114001</v>
          </cell>
          <cell r="E165" t="str">
            <v>ساير حسابها و اسناد دريافتني</v>
          </cell>
          <cell r="F165" t="str">
            <v>علي الحساب حقوق</v>
          </cell>
          <cell r="G165" t="str">
            <v>300259</v>
          </cell>
          <cell r="H165" t="str">
            <v>ميلي علي</v>
          </cell>
          <cell r="P165" t="str">
            <v>610</v>
          </cell>
        </row>
        <row r="166">
          <cell r="A166">
            <v>6100</v>
          </cell>
          <cell r="B166" t="str">
            <v>114001300305</v>
          </cell>
          <cell r="C166" t="str">
            <v>114</v>
          </cell>
          <cell r="D166" t="str">
            <v>114001</v>
          </cell>
          <cell r="E166" t="str">
            <v>ساير حسابها و اسناد دريافتني</v>
          </cell>
          <cell r="F166" t="str">
            <v>علي الحساب حقوق</v>
          </cell>
          <cell r="G166" t="str">
            <v>300305</v>
          </cell>
          <cell r="H166" t="str">
            <v>خضرلوي اقدم رضا</v>
          </cell>
          <cell r="P166" t="str">
            <v>610</v>
          </cell>
        </row>
        <row r="167">
          <cell r="A167">
            <v>6100</v>
          </cell>
          <cell r="B167" t="str">
            <v>114001300306</v>
          </cell>
          <cell r="C167" t="str">
            <v>114</v>
          </cell>
          <cell r="D167" t="str">
            <v>114001</v>
          </cell>
          <cell r="E167" t="str">
            <v>ساير حسابها و اسناد دريافتني</v>
          </cell>
          <cell r="F167" t="str">
            <v>علي الحساب حقوق</v>
          </cell>
          <cell r="G167" t="str">
            <v>300306</v>
          </cell>
          <cell r="H167" t="str">
            <v>نوري بهروز</v>
          </cell>
          <cell r="P167" t="str">
            <v>610</v>
          </cell>
        </row>
        <row r="168">
          <cell r="A168">
            <v>6100</v>
          </cell>
          <cell r="B168" t="str">
            <v>114001300310</v>
          </cell>
          <cell r="C168" t="str">
            <v>114</v>
          </cell>
          <cell r="D168" t="str">
            <v>114001</v>
          </cell>
          <cell r="E168" t="str">
            <v>ساير حسابها و اسناد دريافتني</v>
          </cell>
          <cell r="F168" t="str">
            <v>علي الحساب حقوق</v>
          </cell>
          <cell r="G168" t="str">
            <v>300310</v>
          </cell>
          <cell r="H168" t="str">
            <v>نوري مسعود</v>
          </cell>
          <cell r="P168" t="str">
            <v>610</v>
          </cell>
        </row>
        <row r="169">
          <cell r="A169">
            <v>6100</v>
          </cell>
          <cell r="B169" t="str">
            <v>114001300144</v>
          </cell>
          <cell r="C169" t="str">
            <v>114</v>
          </cell>
          <cell r="D169" t="str">
            <v>114001</v>
          </cell>
          <cell r="E169" t="str">
            <v>ساير حسابها و اسناد دريافتني</v>
          </cell>
          <cell r="F169" t="str">
            <v>علي الحساب حقوق</v>
          </cell>
          <cell r="G169" t="str">
            <v>300144</v>
          </cell>
          <cell r="H169" t="str">
            <v>آقائي كومله نادر</v>
          </cell>
          <cell r="P169" t="str">
            <v>610</v>
          </cell>
        </row>
        <row r="170">
          <cell r="A170">
            <v>6100</v>
          </cell>
          <cell r="B170" t="str">
            <v>114001300174</v>
          </cell>
          <cell r="C170" t="str">
            <v>114</v>
          </cell>
          <cell r="D170" t="str">
            <v>114001</v>
          </cell>
          <cell r="E170" t="str">
            <v>ساير حسابها و اسناد دريافتني</v>
          </cell>
          <cell r="F170" t="str">
            <v>علي الحساب حقوق</v>
          </cell>
          <cell r="G170" t="str">
            <v>300174</v>
          </cell>
          <cell r="H170" t="str">
            <v>سراجي عنصرودي محمد</v>
          </cell>
          <cell r="P170" t="str">
            <v>610</v>
          </cell>
        </row>
        <row r="171">
          <cell r="A171">
            <v>6100</v>
          </cell>
          <cell r="B171" t="str">
            <v>114001300189</v>
          </cell>
          <cell r="C171" t="str">
            <v>114</v>
          </cell>
          <cell r="D171" t="str">
            <v>114001</v>
          </cell>
          <cell r="E171" t="str">
            <v>ساير حسابها و اسناد دريافتني</v>
          </cell>
          <cell r="F171" t="str">
            <v>علي الحساب حقوق</v>
          </cell>
          <cell r="G171" t="str">
            <v>300189</v>
          </cell>
          <cell r="H171" t="str">
            <v>داناي يوسف</v>
          </cell>
          <cell r="P171" t="str">
            <v>610</v>
          </cell>
        </row>
        <row r="172">
          <cell r="A172">
            <v>6100</v>
          </cell>
          <cell r="B172" t="str">
            <v>114001300194</v>
          </cell>
          <cell r="C172" t="str">
            <v>114</v>
          </cell>
          <cell r="D172" t="str">
            <v>114001</v>
          </cell>
          <cell r="E172" t="str">
            <v>ساير حسابها و اسناد دريافتني</v>
          </cell>
          <cell r="F172" t="str">
            <v>علي الحساب حقوق</v>
          </cell>
          <cell r="G172" t="str">
            <v>300194</v>
          </cell>
          <cell r="H172" t="str">
            <v>كارگر شهرام</v>
          </cell>
          <cell r="P172" t="str">
            <v>610</v>
          </cell>
        </row>
        <row r="173">
          <cell r="A173">
            <v>6100</v>
          </cell>
          <cell r="B173" t="str">
            <v>114001300199</v>
          </cell>
          <cell r="C173" t="str">
            <v>114</v>
          </cell>
          <cell r="D173" t="str">
            <v>114001</v>
          </cell>
          <cell r="E173" t="str">
            <v>ساير حسابها و اسناد دريافتني</v>
          </cell>
          <cell r="F173" t="str">
            <v>علي الحساب حقوق</v>
          </cell>
          <cell r="G173" t="str">
            <v>300199</v>
          </cell>
          <cell r="H173" t="str">
            <v>ناصح قراملكي مهدي</v>
          </cell>
          <cell r="P173" t="str">
            <v>610</v>
          </cell>
        </row>
        <row r="174">
          <cell r="A174">
            <v>6100</v>
          </cell>
          <cell r="B174" t="str">
            <v>114001300201</v>
          </cell>
          <cell r="C174" t="str">
            <v>114</v>
          </cell>
          <cell r="D174" t="str">
            <v>114001</v>
          </cell>
          <cell r="E174" t="str">
            <v>ساير حسابها و اسناد دريافتني</v>
          </cell>
          <cell r="F174" t="str">
            <v>علي الحساب حقوق</v>
          </cell>
          <cell r="G174" t="str">
            <v>300201</v>
          </cell>
          <cell r="H174" t="str">
            <v>حسين زاده فرد سجاد</v>
          </cell>
          <cell r="P174" t="str">
            <v>610</v>
          </cell>
        </row>
        <row r="175">
          <cell r="A175">
            <v>6100</v>
          </cell>
          <cell r="B175" t="str">
            <v>114001300205</v>
          </cell>
          <cell r="C175" t="str">
            <v>114</v>
          </cell>
          <cell r="D175" t="str">
            <v>114001</v>
          </cell>
          <cell r="E175" t="str">
            <v>ساير حسابها و اسناد دريافتني</v>
          </cell>
          <cell r="F175" t="str">
            <v>علي الحساب حقوق</v>
          </cell>
          <cell r="G175" t="str">
            <v>300205</v>
          </cell>
          <cell r="H175" t="str">
            <v>ميرفتاح زاده سيد يوسف</v>
          </cell>
          <cell r="P175" t="str">
            <v>610</v>
          </cell>
        </row>
        <row r="176">
          <cell r="A176">
            <v>6100</v>
          </cell>
          <cell r="B176" t="str">
            <v>114001300210</v>
          </cell>
          <cell r="C176" t="str">
            <v>114</v>
          </cell>
          <cell r="D176" t="str">
            <v>114001</v>
          </cell>
          <cell r="E176" t="str">
            <v>ساير حسابها و اسناد دريافتني</v>
          </cell>
          <cell r="F176" t="str">
            <v>علي الحساب حقوق</v>
          </cell>
          <cell r="G176" t="str">
            <v>300210</v>
          </cell>
          <cell r="H176" t="str">
            <v>احمدي نژاد مجيد</v>
          </cell>
          <cell r="P176" t="str">
            <v>610</v>
          </cell>
        </row>
        <row r="177">
          <cell r="A177">
            <v>6100</v>
          </cell>
          <cell r="B177" t="str">
            <v>114001300214</v>
          </cell>
          <cell r="C177" t="str">
            <v>114</v>
          </cell>
          <cell r="D177" t="str">
            <v>114001</v>
          </cell>
          <cell r="E177" t="str">
            <v>ساير حسابها و اسناد دريافتني</v>
          </cell>
          <cell r="F177" t="str">
            <v>علي الحساب حقوق</v>
          </cell>
          <cell r="G177" t="str">
            <v>300214</v>
          </cell>
          <cell r="H177" t="str">
            <v>صنعتي قراملكي عليرضا</v>
          </cell>
          <cell r="P177" t="str">
            <v>610</v>
          </cell>
        </row>
        <row r="178">
          <cell r="A178">
            <v>6100</v>
          </cell>
          <cell r="B178" t="str">
            <v>114001300215</v>
          </cell>
          <cell r="C178" t="str">
            <v>114</v>
          </cell>
          <cell r="D178" t="str">
            <v>114001</v>
          </cell>
          <cell r="E178" t="str">
            <v>ساير حسابها و اسناد دريافتني</v>
          </cell>
          <cell r="F178" t="str">
            <v>علي الحساب حقوق</v>
          </cell>
          <cell r="G178" t="str">
            <v>300215</v>
          </cell>
          <cell r="H178" t="str">
            <v>هژبر جواد</v>
          </cell>
          <cell r="P178" t="str">
            <v>610</v>
          </cell>
        </row>
        <row r="179">
          <cell r="A179">
            <v>6100</v>
          </cell>
          <cell r="B179" t="str">
            <v>114001300225</v>
          </cell>
          <cell r="C179" t="str">
            <v>114</v>
          </cell>
          <cell r="D179" t="str">
            <v>114001</v>
          </cell>
          <cell r="E179" t="str">
            <v>ساير حسابها و اسناد دريافتني</v>
          </cell>
          <cell r="F179" t="str">
            <v>علي الحساب حقوق</v>
          </cell>
          <cell r="G179" t="str">
            <v>300225</v>
          </cell>
          <cell r="H179" t="str">
            <v>نيك پور رسول</v>
          </cell>
          <cell r="P179" t="str">
            <v>610</v>
          </cell>
        </row>
        <row r="180">
          <cell r="A180">
            <v>6100</v>
          </cell>
          <cell r="B180" t="str">
            <v>114001300226</v>
          </cell>
          <cell r="C180" t="str">
            <v>114</v>
          </cell>
          <cell r="D180" t="str">
            <v>114001</v>
          </cell>
          <cell r="E180" t="str">
            <v>ساير حسابها و اسناد دريافتني</v>
          </cell>
          <cell r="F180" t="str">
            <v>علي الحساب حقوق</v>
          </cell>
          <cell r="G180" t="str">
            <v>300226</v>
          </cell>
          <cell r="H180" t="str">
            <v>طاهباز هادي</v>
          </cell>
          <cell r="P180" t="str">
            <v>610</v>
          </cell>
        </row>
        <row r="181">
          <cell r="A181">
            <v>6100</v>
          </cell>
          <cell r="B181" t="str">
            <v>114001300231</v>
          </cell>
          <cell r="C181" t="str">
            <v>114</v>
          </cell>
          <cell r="D181" t="str">
            <v>114001</v>
          </cell>
          <cell r="E181" t="str">
            <v>ساير حسابها و اسناد دريافتني</v>
          </cell>
          <cell r="F181" t="str">
            <v>علي الحساب حقوق</v>
          </cell>
          <cell r="G181" t="str">
            <v>300231</v>
          </cell>
          <cell r="H181" t="str">
            <v>تمدن خشكناب رضا</v>
          </cell>
          <cell r="P181" t="str">
            <v>610</v>
          </cell>
        </row>
        <row r="182">
          <cell r="A182">
            <v>6100</v>
          </cell>
          <cell r="B182" t="str">
            <v>114001300239</v>
          </cell>
          <cell r="C182" t="str">
            <v>114</v>
          </cell>
          <cell r="D182" t="str">
            <v>114001</v>
          </cell>
          <cell r="E182" t="str">
            <v>ساير حسابها و اسناد دريافتني</v>
          </cell>
          <cell r="F182" t="str">
            <v>علي الحساب حقوق</v>
          </cell>
          <cell r="G182" t="str">
            <v>300239</v>
          </cell>
          <cell r="H182" t="str">
            <v>بهرامي قراملكي محمدعلي</v>
          </cell>
          <cell r="P182" t="str">
            <v>610</v>
          </cell>
        </row>
        <row r="183">
          <cell r="A183">
            <v>6100</v>
          </cell>
          <cell r="B183" t="str">
            <v>114001300249</v>
          </cell>
          <cell r="C183" t="str">
            <v>114</v>
          </cell>
          <cell r="D183" t="str">
            <v>114001</v>
          </cell>
          <cell r="E183" t="str">
            <v>ساير حسابها و اسناد دريافتني</v>
          </cell>
          <cell r="F183" t="str">
            <v>علي الحساب حقوق</v>
          </cell>
          <cell r="G183" t="str">
            <v>300249</v>
          </cell>
          <cell r="H183" t="str">
            <v>آقاداداش كرامتي داود</v>
          </cell>
          <cell r="P183" t="str">
            <v>610</v>
          </cell>
        </row>
        <row r="184">
          <cell r="A184">
            <v>6100</v>
          </cell>
          <cell r="B184" t="str">
            <v>114001300307</v>
          </cell>
          <cell r="C184" t="str">
            <v>114</v>
          </cell>
          <cell r="D184" t="str">
            <v>114001</v>
          </cell>
          <cell r="E184" t="str">
            <v>ساير حسابها و اسناد دريافتني</v>
          </cell>
          <cell r="F184" t="str">
            <v>علي الحساب حقوق</v>
          </cell>
          <cell r="G184" t="str">
            <v>300307</v>
          </cell>
          <cell r="H184" t="str">
            <v>سعيدي قراملكي حسين</v>
          </cell>
          <cell r="P184" t="str">
            <v>610</v>
          </cell>
        </row>
        <row r="185">
          <cell r="A185">
            <v>6100</v>
          </cell>
          <cell r="B185" t="str">
            <v>114001300211</v>
          </cell>
          <cell r="C185" t="str">
            <v>114</v>
          </cell>
          <cell r="D185" t="str">
            <v>114001</v>
          </cell>
          <cell r="E185" t="str">
            <v>ساير حسابها و اسناد دريافتني</v>
          </cell>
          <cell r="F185" t="str">
            <v>علي الحساب حقوق</v>
          </cell>
          <cell r="G185" t="str">
            <v>300211</v>
          </cell>
          <cell r="H185" t="str">
            <v>جعفرنژاد عليرضا</v>
          </cell>
          <cell r="P185" t="str">
            <v>610</v>
          </cell>
        </row>
        <row r="186">
          <cell r="A186">
            <v>6100</v>
          </cell>
          <cell r="B186" t="str">
            <v>114001300219</v>
          </cell>
          <cell r="C186" t="str">
            <v>114</v>
          </cell>
          <cell r="D186" t="str">
            <v>114001</v>
          </cell>
          <cell r="E186" t="str">
            <v>ساير حسابها و اسناد دريافتني</v>
          </cell>
          <cell r="F186" t="str">
            <v>علي الحساب حقوق</v>
          </cell>
          <cell r="G186" t="str">
            <v>300219</v>
          </cell>
          <cell r="H186" t="str">
            <v>سلماني كريم</v>
          </cell>
          <cell r="P186" t="str">
            <v>610</v>
          </cell>
        </row>
        <row r="187">
          <cell r="A187">
            <v>6100</v>
          </cell>
          <cell r="B187" t="str">
            <v>114001300222</v>
          </cell>
          <cell r="C187" t="str">
            <v>114</v>
          </cell>
          <cell r="D187" t="str">
            <v>114001</v>
          </cell>
          <cell r="E187" t="str">
            <v>ساير حسابها و اسناد دريافتني</v>
          </cell>
          <cell r="F187" t="str">
            <v>علي الحساب حقوق</v>
          </cell>
          <cell r="G187" t="str">
            <v>300222</v>
          </cell>
          <cell r="H187" t="str">
            <v>شكري احمد</v>
          </cell>
          <cell r="P187" t="str">
            <v>610</v>
          </cell>
        </row>
        <row r="188">
          <cell r="A188">
            <v>6100</v>
          </cell>
          <cell r="B188" t="str">
            <v>114001300245</v>
          </cell>
          <cell r="C188" t="str">
            <v>114</v>
          </cell>
          <cell r="D188" t="str">
            <v>114001</v>
          </cell>
          <cell r="E188" t="str">
            <v>ساير حسابها و اسناد دريافتني</v>
          </cell>
          <cell r="F188" t="str">
            <v>علي الحساب حقوق</v>
          </cell>
          <cell r="G188" t="str">
            <v>300245</v>
          </cell>
          <cell r="H188" t="str">
            <v>غفاري افشرد كريم</v>
          </cell>
          <cell r="P188" t="str">
            <v>610</v>
          </cell>
        </row>
        <row r="189">
          <cell r="A189">
            <v>6100</v>
          </cell>
          <cell r="B189" t="str">
            <v>114001300261</v>
          </cell>
          <cell r="C189" t="str">
            <v>114</v>
          </cell>
          <cell r="D189" t="str">
            <v>114001</v>
          </cell>
          <cell r="E189" t="str">
            <v>ساير حسابها و اسناد دريافتني</v>
          </cell>
          <cell r="F189" t="str">
            <v>علي الحساب حقوق</v>
          </cell>
          <cell r="G189" t="str">
            <v>300261</v>
          </cell>
          <cell r="H189" t="str">
            <v>دليري اقدم وحيد</v>
          </cell>
          <cell r="P189" t="str">
            <v>610</v>
          </cell>
        </row>
        <row r="190">
          <cell r="A190">
            <v>6100</v>
          </cell>
          <cell r="B190" t="str">
            <v>114001300277</v>
          </cell>
          <cell r="C190" t="str">
            <v>114</v>
          </cell>
          <cell r="D190" t="str">
            <v>114001</v>
          </cell>
          <cell r="E190" t="str">
            <v>ساير حسابها و اسناد دريافتني</v>
          </cell>
          <cell r="F190" t="str">
            <v>علي الحساب حقوق</v>
          </cell>
          <cell r="G190" t="str">
            <v>300277</v>
          </cell>
          <cell r="H190" t="str">
            <v>پورزالي بالوجه احمد</v>
          </cell>
          <cell r="P190" t="str">
            <v>610</v>
          </cell>
        </row>
        <row r="191">
          <cell r="A191">
            <v>6100</v>
          </cell>
          <cell r="B191" t="str">
            <v>114001300298</v>
          </cell>
          <cell r="C191" t="str">
            <v>114</v>
          </cell>
          <cell r="D191" t="str">
            <v>114001</v>
          </cell>
          <cell r="E191" t="str">
            <v>ساير حسابها و اسناد دريافتني</v>
          </cell>
          <cell r="F191" t="str">
            <v>علي الحساب حقوق</v>
          </cell>
          <cell r="G191" t="str">
            <v>300298</v>
          </cell>
          <cell r="H191" t="str">
            <v>جبرئيلي اميد</v>
          </cell>
          <cell r="P191" t="str">
            <v>610</v>
          </cell>
        </row>
        <row r="192">
          <cell r="A192">
            <v>6100</v>
          </cell>
          <cell r="B192" t="str">
            <v>114001300313</v>
          </cell>
          <cell r="C192" t="str">
            <v>114</v>
          </cell>
          <cell r="D192" t="str">
            <v>114001</v>
          </cell>
          <cell r="E192" t="str">
            <v>ساير حسابها و اسناد دريافتني</v>
          </cell>
          <cell r="F192" t="str">
            <v>علي الحساب حقوق</v>
          </cell>
          <cell r="G192" t="str">
            <v>300313</v>
          </cell>
          <cell r="H192" t="str">
            <v>ايران زاد محمدهادي</v>
          </cell>
          <cell r="P192" t="str">
            <v>610</v>
          </cell>
        </row>
        <row r="193">
          <cell r="A193">
            <v>6100</v>
          </cell>
          <cell r="B193" t="str">
            <v>114001300223</v>
          </cell>
          <cell r="C193" t="str">
            <v>114</v>
          </cell>
          <cell r="D193" t="str">
            <v>114001</v>
          </cell>
          <cell r="E193" t="str">
            <v>ساير حسابها و اسناد دريافتني</v>
          </cell>
          <cell r="F193" t="str">
            <v>علي الحساب حقوق</v>
          </cell>
          <cell r="G193" t="str">
            <v>300223</v>
          </cell>
          <cell r="H193" t="str">
            <v>حسيني ميرصمد</v>
          </cell>
          <cell r="P193" t="str">
            <v>610</v>
          </cell>
        </row>
        <row r="194">
          <cell r="A194">
            <v>6100</v>
          </cell>
          <cell r="B194" t="str">
            <v>114001300224</v>
          </cell>
          <cell r="C194" t="str">
            <v>114</v>
          </cell>
          <cell r="D194" t="str">
            <v>114001</v>
          </cell>
          <cell r="E194" t="str">
            <v>ساير حسابها و اسناد دريافتني</v>
          </cell>
          <cell r="F194" t="str">
            <v>علي الحساب حقوق</v>
          </cell>
          <cell r="G194" t="str">
            <v>300224</v>
          </cell>
          <cell r="H194" t="str">
            <v>زنده شعر بهمن</v>
          </cell>
          <cell r="P194" t="str">
            <v>610</v>
          </cell>
        </row>
        <row r="195">
          <cell r="A195">
            <v>6100</v>
          </cell>
          <cell r="B195" t="str">
            <v>114001300242</v>
          </cell>
          <cell r="C195" t="str">
            <v>114</v>
          </cell>
          <cell r="D195" t="str">
            <v>114001</v>
          </cell>
          <cell r="E195" t="str">
            <v>ساير حسابها و اسناد دريافتني</v>
          </cell>
          <cell r="F195" t="str">
            <v>علي الحساب حقوق</v>
          </cell>
          <cell r="G195" t="str">
            <v>300242</v>
          </cell>
          <cell r="H195" t="str">
            <v>زبردست قراملكي حسن</v>
          </cell>
          <cell r="P195" t="str">
            <v>610</v>
          </cell>
        </row>
        <row r="196">
          <cell r="A196">
            <v>6100</v>
          </cell>
          <cell r="B196" t="str">
            <v>114001300247</v>
          </cell>
          <cell r="C196" t="str">
            <v>114</v>
          </cell>
          <cell r="D196" t="str">
            <v>114001</v>
          </cell>
          <cell r="E196" t="str">
            <v>ساير حسابها و اسناد دريافتني</v>
          </cell>
          <cell r="F196" t="str">
            <v>علي الحساب حقوق</v>
          </cell>
          <cell r="G196" t="str">
            <v>300247</v>
          </cell>
          <cell r="H196" t="str">
            <v>حسن زاده علي بيك كندي مطلب</v>
          </cell>
          <cell r="P196" t="str">
            <v>610</v>
          </cell>
        </row>
        <row r="197">
          <cell r="A197">
            <v>6100</v>
          </cell>
          <cell r="B197" t="str">
            <v>114001300260</v>
          </cell>
          <cell r="C197" t="str">
            <v>114</v>
          </cell>
          <cell r="D197" t="str">
            <v>114001</v>
          </cell>
          <cell r="E197" t="str">
            <v>ساير حسابها و اسناد دريافتني</v>
          </cell>
          <cell r="F197" t="str">
            <v>علي الحساب حقوق</v>
          </cell>
          <cell r="G197" t="str">
            <v>300260</v>
          </cell>
          <cell r="H197" t="str">
            <v>منزوي صوفياني مسعود</v>
          </cell>
          <cell r="P197" t="str">
            <v>610</v>
          </cell>
        </row>
        <row r="198">
          <cell r="A198">
            <v>6100</v>
          </cell>
          <cell r="B198" t="str">
            <v>114001300288</v>
          </cell>
          <cell r="C198" t="str">
            <v>114</v>
          </cell>
          <cell r="D198" t="str">
            <v>114001</v>
          </cell>
          <cell r="E198" t="str">
            <v>ساير حسابها و اسناد دريافتني</v>
          </cell>
          <cell r="F198" t="str">
            <v>علي الحساب حقوق</v>
          </cell>
          <cell r="G198" t="str">
            <v>300288</v>
          </cell>
          <cell r="H198" t="str">
            <v>حاتملو محمد</v>
          </cell>
          <cell r="P198" t="str">
            <v>610</v>
          </cell>
        </row>
        <row r="199">
          <cell r="A199">
            <v>6100</v>
          </cell>
          <cell r="B199" t="str">
            <v>114001300017</v>
          </cell>
          <cell r="C199" t="str">
            <v>114</v>
          </cell>
          <cell r="D199" t="str">
            <v>114001</v>
          </cell>
          <cell r="E199" t="str">
            <v>ساير حسابها و اسناد دريافتني</v>
          </cell>
          <cell r="F199" t="str">
            <v>علي الحساب حقوق</v>
          </cell>
          <cell r="G199" t="str">
            <v>300017</v>
          </cell>
          <cell r="H199" t="str">
            <v>خوش اخلاق جانبهان ناصر</v>
          </cell>
          <cell r="P199" t="str">
            <v>610</v>
          </cell>
        </row>
        <row r="200">
          <cell r="A200">
            <v>6100</v>
          </cell>
          <cell r="B200" t="str">
            <v>114001300099</v>
          </cell>
          <cell r="C200" t="str">
            <v>114</v>
          </cell>
          <cell r="D200" t="str">
            <v>114001</v>
          </cell>
          <cell r="E200" t="str">
            <v>ساير حسابها و اسناد دريافتني</v>
          </cell>
          <cell r="F200" t="str">
            <v>علي الحساب حقوق</v>
          </cell>
          <cell r="G200" t="str">
            <v>300099</v>
          </cell>
          <cell r="H200" t="str">
            <v>مددي زكلوجه مهرداد</v>
          </cell>
          <cell r="P200" t="str">
            <v>610</v>
          </cell>
        </row>
        <row r="201">
          <cell r="A201">
            <v>6100</v>
          </cell>
          <cell r="B201" t="str">
            <v>114001300230</v>
          </cell>
          <cell r="C201" t="str">
            <v>114</v>
          </cell>
          <cell r="D201" t="str">
            <v>114001</v>
          </cell>
          <cell r="E201" t="str">
            <v>ساير حسابها و اسناد دريافتني</v>
          </cell>
          <cell r="F201" t="str">
            <v>علي الحساب حقوق</v>
          </cell>
          <cell r="G201" t="str">
            <v>300230</v>
          </cell>
          <cell r="H201" t="str">
            <v>ابراهيمي حامد صمد</v>
          </cell>
          <cell r="P201" t="str">
            <v>610</v>
          </cell>
        </row>
        <row r="202">
          <cell r="A202">
            <v>6100</v>
          </cell>
          <cell r="B202" t="str">
            <v>114001300238</v>
          </cell>
          <cell r="C202" t="str">
            <v>114</v>
          </cell>
          <cell r="D202" t="str">
            <v>114001</v>
          </cell>
          <cell r="E202" t="str">
            <v>ساير حسابها و اسناد دريافتني</v>
          </cell>
          <cell r="F202" t="str">
            <v>علي الحساب حقوق</v>
          </cell>
          <cell r="G202" t="str">
            <v>300238</v>
          </cell>
          <cell r="H202" t="str">
            <v>شكوهي لله لو علي</v>
          </cell>
          <cell r="P202" t="str">
            <v>610</v>
          </cell>
        </row>
        <row r="203">
          <cell r="A203">
            <v>6100</v>
          </cell>
          <cell r="B203" t="str">
            <v>114001300251</v>
          </cell>
          <cell r="C203" t="str">
            <v>114</v>
          </cell>
          <cell r="D203" t="str">
            <v>114001</v>
          </cell>
          <cell r="E203" t="str">
            <v>ساير حسابها و اسناد دريافتني</v>
          </cell>
          <cell r="F203" t="str">
            <v>علي الحساب حقوق</v>
          </cell>
          <cell r="G203" t="str">
            <v>300251</v>
          </cell>
          <cell r="H203" t="str">
            <v>تبرخي تبريزي فرهاد</v>
          </cell>
          <cell r="P203" t="str">
            <v>610</v>
          </cell>
        </row>
        <row r="204">
          <cell r="A204">
            <v>6100</v>
          </cell>
          <cell r="B204" t="str">
            <v>114001300252</v>
          </cell>
          <cell r="C204" t="str">
            <v>114</v>
          </cell>
          <cell r="D204" t="str">
            <v>114001</v>
          </cell>
          <cell r="E204" t="str">
            <v>ساير حسابها و اسناد دريافتني</v>
          </cell>
          <cell r="F204" t="str">
            <v>علي الحساب حقوق</v>
          </cell>
          <cell r="G204" t="str">
            <v>300252</v>
          </cell>
          <cell r="H204" t="str">
            <v>رنجبران عين الدين محمدرضا</v>
          </cell>
          <cell r="P204" t="str">
            <v>610</v>
          </cell>
        </row>
        <row r="205">
          <cell r="A205">
            <v>6100</v>
          </cell>
          <cell r="B205" t="str">
            <v>114001300283</v>
          </cell>
          <cell r="C205" t="str">
            <v>114</v>
          </cell>
          <cell r="D205" t="str">
            <v>114001</v>
          </cell>
          <cell r="E205" t="str">
            <v>ساير حسابها و اسناد دريافتني</v>
          </cell>
          <cell r="F205" t="str">
            <v>علي الحساب حقوق</v>
          </cell>
          <cell r="G205" t="str">
            <v>300283</v>
          </cell>
          <cell r="H205" t="str">
            <v>نكوئي عيسي</v>
          </cell>
          <cell r="P205" t="str">
            <v>610</v>
          </cell>
        </row>
        <row r="206">
          <cell r="A206">
            <v>6100</v>
          </cell>
          <cell r="B206" t="str">
            <v>114001300304</v>
          </cell>
          <cell r="C206" t="str">
            <v>114</v>
          </cell>
          <cell r="D206" t="str">
            <v>114001</v>
          </cell>
          <cell r="E206" t="str">
            <v>ساير حسابها و اسناد دريافتني</v>
          </cell>
          <cell r="F206" t="str">
            <v>علي الحساب حقوق</v>
          </cell>
          <cell r="G206" t="str">
            <v>300304</v>
          </cell>
          <cell r="H206" t="str">
            <v>محمد نژاد سعيد</v>
          </cell>
          <cell r="P206" t="str">
            <v>610</v>
          </cell>
        </row>
        <row r="207">
          <cell r="A207">
            <v>6100</v>
          </cell>
          <cell r="B207" t="str">
            <v>114001300266</v>
          </cell>
          <cell r="C207" t="str">
            <v>114</v>
          </cell>
          <cell r="D207" t="str">
            <v>114001</v>
          </cell>
          <cell r="E207" t="str">
            <v>ساير حسابها و اسناد دريافتني</v>
          </cell>
          <cell r="F207" t="str">
            <v>علي الحساب حقوق</v>
          </cell>
          <cell r="G207" t="str">
            <v>300266</v>
          </cell>
          <cell r="H207" t="str">
            <v>عطايان حسن</v>
          </cell>
          <cell r="P207" t="str">
            <v>610</v>
          </cell>
        </row>
        <row r="208">
          <cell r="A208">
            <v>6100</v>
          </cell>
          <cell r="B208" t="str">
            <v>114001300270</v>
          </cell>
          <cell r="C208" t="str">
            <v>114</v>
          </cell>
          <cell r="D208" t="str">
            <v>114001</v>
          </cell>
          <cell r="E208" t="str">
            <v>ساير حسابها و اسناد دريافتني</v>
          </cell>
          <cell r="F208" t="str">
            <v>علي الحساب حقوق</v>
          </cell>
          <cell r="G208" t="str">
            <v>300270</v>
          </cell>
          <cell r="H208" t="str">
            <v>حسين پور شفقي جليل</v>
          </cell>
          <cell r="P208" t="str">
            <v>610</v>
          </cell>
        </row>
        <row r="209">
          <cell r="A209">
            <v>6100</v>
          </cell>
          <cell r="B209" t="str">
            <v>114001300279</v>
          </cell>
          <cell r="C209" t="str">
            <v>114</v>
          </cell>
          <cell r="D209" t="str">
            <v>114001</v>
          </cell>
          <cell r="E209" t="str">
            <v>ساير حسابها و اسناد دريافتني</v>
          </cell>
          <cell r="F209" t="str">
            <v>علي الحساب حقوق</v>
          </cell>
          <cell r="G209" t="str">
            <v>300279</v>
          </cell>
          <cell r="H209" t="str">
            <v>عابد زاده اندريان محب علي</v>
          </cell>
          <cell r="P209" t="str">
            <v>610</v>
          </cell>
        </row>
        <row r="210">
          <cell r="A210">
            <v>6100</v>
          </cell>
          <cell r="B210" t="str">
            <v>114001300280</v>
          </cell>
          <cell r="C210" t="str">
            <v>114</v>
          </cell>
          <cell r="D210" t="str">
            <v>114001</v>
          </cell>
          <cell r="E210" t="str">
            <v>ساير حسابها و اسناد دريافتني</v>
          </cell>
          <cell r="F210" t="str">
            <v>علي الحساب حقوق</v>
          </cell>
          <cell r="G210" t="str">
            <v>300280</v>
          </cell>
          <cell r="H210" t="str">
            <v>طهماسبيان سجاد</v>
          </cell>
          <cell r="P210" t="str">
            <v>610</v>
          </cell>
        </row>
        <row r="211">
          <cell r="A211">
            <v>6100</v>
          </cell>
          <cell r="B211" t="str">
            <v>114001300290</v>
          </cell>
          <cell r="C211" t="str">
            <v>114</v>
          </cell>
          <cell r="D211" t="str">
            <v>114001</v>
          </cell>
          <cell r="E211" t="str">
            <v>ساير حسابها و اسناد دريافتني</v>
          </cell>
          <cell r="F211" t="str">
            <v>علي الحساب حقوق</v>
          </cell>
          <cell r="G211" t="str">
            <v>300290</v>
          </cell>
          <cell r="H211" t="str">
            <v>نيك قدم ديزناب داود</v>
          </cell>
          <cell r="P211" t="str">
            <v>610</v>
          </cell>
        </row>
        <row r="212">
          <cell r="A212">
            <v>6100</v>
          </cell>
          <cell r="B212" t="str">
            <v>114001300309</v>
          </cell>
          <cell r="C212" t="str">
            <v>114</v>
          </cell>
          <cell r="D212" t="str">
            <v>114001</v>
          </cell>
          <cell r="E212" t="str">
            <v>ساير حسابها و اسناد دريافتني</v>
          </cell>
          <cell r="F212" t="str">
            <v>علي الحساب حقوق</v>
          </cell>
          <cell r="G212" t="str">
            <v>300309</v>
          </cell>
          <cell r="H212" t="str">
            <v>قزل سوفلو محمد</v>
          </cell>
          <cell r="P212" t="str">
            <v>610</v>
          </cell>
        </row>
        <row r="213">
          <cell r="A213">
            <v>6100</v>
          </cell>
          <cell r="B213" t="str">
            <v>114001300033</v>
          </cell>
          <cell r="C213" t="str">
            <v>114</v>
          </cell>
          <cell r="D213" t="str">
            <v>114001</v>
          </cell>
          <cell r="E213" t="str">
            <v>ساير حسابها و اسناد دريافتني</v>
          </cell>
          <cell r="F213" t="str">
            <v>علي الحساب حقوق</v>
          </cell>
          <cell r="G213" t="str">
            <v>300033</v>
          </cell>
          <cell r="H213" t="str">
            <v>احمد زاده حمامي رضا</v>
          </cell>
          <cell r="P213" t="str">
            <v>610</v>
          </cell>
        </row>
        <row r="214">
          <cell r="A214">
            <v>6100</v>
          </cell>
          <cell r="B214" t="str">
            <v>114001300100</v>
          </cell>
          <cell r="C214" t="str">
            <v>114</v>
          </cell>
          <cell r="D214" t="str">
            <v>114001</v>
          </cell>
          <cell r="E214" t="str">
            <v>ساير حسابها و اسناد دريافتني</v>
          </cell>
          <cell r="F214" t="str">
            <v>علي الحساب حقوق</v>
          </cell>
          <cell r="G214" t="str">
            <v>300100</v>
          </cell>
          <cell r="H214" t="str">
            <v>محمدي ينكجه ناصر</v>
          </cell>
          <cell r="P214" t="str">
            <v>610</v>
          </cell>
        </row>
        <row r="215">
          <cell r="A215">
            <v>6100</v>
          </cell>
          <cell r="B215" t="str">
            <v>114001300256</v>
          </cell>
          <cell r="C215" t="str">
            <v>114</v>
          </cell>
          <cell r="D215" t="str">
            <v>114001</v>
          </cell>
          <cell r="E215" t="str">
            <v>ساير حسابها و اسناد دريافتني</v>
          </cell>
          <cell r="F215" t="str">
            <v>علي الحساب حقوق</v>
          </cell>
          <cell r="G215" t="str">
            <v>300256</v>
          </cell>
          <cell r="H215" t="str">
            <v>نادري بركجه پرويز</v>
          </cell>
          <cell r="P215" t="str">
            <v>610</v>
          </cell>
        </row>
        <row r="216">
          <cell r="A216">
            <v>6100</v>
          </cell>
          <cell r="B216" t="str">
            <v>114001300262</v>
          </cell>
          <cell r="C216" t="str">
            <v>114</v>
          </cell>
          <cell r="D216" t="str">
            <v>114001</v>
          </cell>
          <cell r="E216" t="str">
            <v>ساير حسابها و اسناد دريافتني</v>
          </cell>
          <cell r="F216" t="str">
            <v>علي الحساب حقوق</v>
          </cell>
          <cell r="G216" t="str">
            <v>300262</v>
          </cell>
          <cell r="H216" t="str">
            <v>عزت پور نقاره كوب آيدين</v>
          </cell>
          <cell r="P216" t="str">
            <v>610</v>
          </cell>
        </row>
        <row r="217">
          <cell r="A217">
            <v>6100</v>
          </cell>
          <cell r="B217" t="str">
            <v>114001300271</v>
          </cell>
          <cell r="C217" t="str">
            <v>114</v>
          </cell>
          <cell r="D217" t="str">
            <v>114001</v>
          </cell>
          <cell r="E217" t="str">
            <v>ساير حسابها و اسناد دريافتني</v>
          </cell>
          <cell r="F217" t="str">
            <v>علي الحساب حقوق</v>
          </cell>
          <cell r="G217" t="str">
            <v>300271</v>
          </cell>
          <cell r="H217" t="str">
            <v>واحدي باويل مهدي</v>
          </cell>
          <cell r="P217" t="str">
            <v>610</v>
          </cell>
        </row>
        <row r="218">
          <cell r="A218">
            <v>6100</v>
          </cell>
          <cell r="B218" t="str">
            <v>114001300272</v>
          </cell>
          <cell r="C218" t="str">
            <v>114</v>
          </cell>
          <cell r="D218" t="str">
            <v>114001</v>
          </cell>
          <cell r="E218" t="str">
            <v>ساير حسابها و اسناد دريافتني</v>
          </cell>
          <cell r="F218" t="str">
            <v>علي الحساب حقوق</v>
          </cell>
          <cell r="G218" t="str">
            <v>300272</v>
          </cell>
          <cell r="H218" t="str">
            <v>حاجيلاري محمدتقي</v>
          </cell>
          <cell r="P218" t="str">
            <v>610</v>
          </cell>
        </row>
        <row r="219">
          <cell r="A219">
            <v>6100</v>
          </cell>
          <cell r="B219" t="str">
            <v>114001300275</v>
          </cell>
          <cell r="C219" t="str">
            <v>114</v>
          </cell>
          <cell r="D219" t="str">
            <v>114001</v>
          </cell>
          <cell r="E219" t="str">
            <v>ساير حسابها و اسناد دريافتني</v>
          </cell>
          <cell r="F219" t="str">
            <v>علي الحساب حقوق</v>
          </cell>
          <cell r="G219" t="str">
            <v>300275</v>
          </cell>
          <cell r="H219" t="str">
            <v>بخشي باقر</v>
          </cell>
          <cell r="P219" t="str">
            <v>610</v>
          </cell>
        </row>
        <row r="220">
          <cell r="A220">
            <v>6100</v>
          </cell>
          <cell r="B220" t="str">
            <v>114001300276</v>
          </cell>
          <cell r="C220" t="str">
            <v>114</v>
          </cell>
          <cell r="D220" t="str">
            <v>114001</v>
          </cell>
          <cell r="E220" t="str">
            <v>ساير حسابها و اسناد دريافتني</v>
          </cell>
          <cell r="F220" t="str">
            <v>علي الحساب حقوق</v>
          </cell>
          <cell r="G220" t="str">
            <v>300276</v>
          </cell>
          <cell r="H220" t="str">
            <v>ملوكي مهرشاد</v>
          </cell>
          <cell r="P220" t="str">
            <v>610</v>
          </cell>
        </row>
        <row r="221">
          <cell r="A221">
            <v>6100</v>
          </cell>
          <cell r="B221" t="str">
            <v>114001300278</v>
          </cell>
          <cell r="C221" t="str">
            <v>114</v>
          </cell>
          <cell r="D221" t="str">
            <v>114001</v>
          </cell>
          <cell r="E221" t="str">
            <v>ساير حسابها و اسناد دريافتني</v>
          </cell>
          <cell r="F221" t="str">
            <v>علي الحساب حقوق</v>
          </cell>
          <cell r="G221" t="str">
            <v>300278</v>
          </cell>
          <cell r="H221" t="str">
            <v>مكرمي مهدي</v>
          </cell>
          <cell r="P221" t="str">
            <v>610</v>
          </cell>
        </row>
        <row r="222">
          <cell r="A222">
            <v>6100</v>
          </cell>
          <cell r="B222" t="str">
            <v>114001300281</v>
          </cell>
          <cell r="C222" t="str">
            <v>114</v>
          </cell>
          <cell r="D222" t="str">
            <v>114001</v>
          </cell>
          <cell r="E222" t="str">
            <v>ساير حسابها و اسناد دريافتني</v>
          </cell>
          <cell r="F222" t="str">
            <v>علي الحساب حقوق</v>
          </cell>
          <cell r="G222" t="str">
            <v>300281</v>
          </cell>
          <cell r="H222" t="str">
            <v>بني اسد احمد</v>
          </cell>
          <cell r="P222" t="str">
            <v>610</v>
          </cell>
        </row>
        <row r="223">
          <cell r="A223">
            <v>6100</v>
          </cell>
          <cell r="B223" t="str">
            <v>114001300284</v>
          </cell>
          <cell r="C223" t="str">
            <v>114</v>
          </cell>
          <cell r="D223" t="str">
            <v>114001</v>
          </cell>
          <cell r="E223" t="str">
            <v>ساير حسابها و اسناد دريافتني</v>
          </cell>
          <cell r="F223" t="str">
            <v>علي الحساب حقوق</v>
          </cell>
          <cell r="G223" t="str">
            <v>300284</v>
          </cell>
          <cell r="H223" t="str">
            <v>عتيقي علي</v>
          </cell>
          <cell r="P223" t="str">
            <v>610</v>
          </cell>
        </row>
        <row r="224">
          <cell r="A224">
            <v>6100</v>
          </cell>
          <cell r="B224" t="str">
            <v>114001300308</v>
          </cell>
          <cell r="C224" t="str">
            <v>114</v>
          </cell>
          <cell r="D224" t="str">
            <v>114001</v>
          </cell>
          <cell r="E224" t="str">
            <v>ساير حسابها و اسناد دريافتني</v>
          </cell>
          <cell r="F224" t="str">
            <v>علي الحساب حقوق</v>
          </cell>
          <cell r="G224" t="str">
            <v>300308</v>
          </cell>
          <cell r="H224" t="str">
            <v>شاه قاسمي مهرداد</v>
          </cell>
          <cell r="P224" t="str">
            <v>610</v>
          </cell>
        </row>
        <row r="225">
          <cell r="A225">
            <v>6100</v>
          </cell>
          <cell r="B225" t="str">
            <v>114001300315</v>
          </cell>
          <cell r="C225" t="str">
            <v>114</v>
          </cell>
          <cell r="D225" t="str">
            <v>114001</v>
          </cell>
          <cell r="E225" t="str">
            <v>ساير حسابها و اسناد دريافتني</v>
          </cell>
          <cell r="F225" t="str">
            <v>علي الحساب حقوق</v>
          </cell>
          <cell r="G225" t="str">
            <v>300315</v>
          </cell>
          <cell r="H225" t="str">
            <v>زينالي علي</v>
          </cell>
          <cell r="P225" t="str">
            <v>610</v>
          </cell>
        </row>
        <row r="226">
          <cell r="A226">
            <v>6100</v>
          </cell>
          <cell r="B226" t="str">
            <v>114001300264</v>
          </cell>
          <cell r="C226" t="str">
            <v>114</v>
          </cell>
          <cell r="D226" t="str">
            <v>114001</v>
          </cell>
          <cell r="E226" t="str">
            <v>ساير حسابها و اسناد دريافتني</v>
          </cell>
          <cell r="F226" t="str">
            <v>علي الحساب حقوق</v>
          </cell>
          <cell r="G226" t="str">
            <v>300264</v>
          </cell>
          <cell r="H226" t="str">
            <v>جليل پور صابرجوي حسين</v>
          </cell>
          <cell r="P226" t="str">
            <v>610</v>
          </cell>
        </row>
        <row r="227">
          <cell r="A227">
            <v>6100</v>
          </cell>
          <cell r="B227" t="str">
            <v>114001300101</v>
          </cell>
          <cell r="C227" t="str">
            <v>114</v>
          </cell>
          <cell r="D227" t="str">
            <v>114001</v>
          </cell>
          <cell r="E227" t="str">
            <v>ساير حسابها و اسناد دريافتني</v>
          </cell>
          <cell r="F227" t="str">
            <v>علي الحساب حقوق</v>
          </cell>
          <cell r="G227" t="str">
            <v>300101</v>
          </cell>
          <cell r="H227" t="str">
            <v>شكري جليل</v>
          </cell>
          <cell r="P227" t="str">
            <v>610</v>
          </cell>
        </row>
        <row r="228">
          <cell r="A228">
            <v>6100</v>
          </cell>
          <cell r="B228" t="str">
            <v>114001300102</v>
          </cell>
          <cell r="C228" t="str">
            <v>114</v>
          </cell>
          <cell r="D228" t="str">
            <v>114001</v>
          </cell>
          <cell r="E228" t="str">
            <v>ساير حسابها و اسناد دريافتني</v>
          </cell>
          <cell r="F228" t="str">
            <v>علي الحساب حقوق</v>
          </cell>
          <cell r="G228" t="str">
            <v>300102</v>
          </cell>
          <cell r="H228" t="str">
            <v>صفري آذر جعفر</v>
          </cell>
          <cell r="P228" t="str">
            <v>610</v>
          </cell>
        </row>
        <row r="229">
          <cell r="A229">
            <v>6100</v>
          </cell>
          <cell r="B229" t="str">
            <v>114002300263</v>
          </cell>
          <cell r="C229" t="str">
            <v>114</v>
          </cell>
          <cell r="D229" t="str">
            <v>114002</v>
          </cell>
          <cell r="E229" t="str">
            <v>ساير حسابها و اسناد دريافتني</v>
          </cell>
          <cell r="F229" t="str">
            <v>علي الحساب چند ماهه</v>
          </cell>
          <cell r="G229" t="str">
            <v>300263</v>
          </cell>
          <cell r="H229" t="str">
            <v>خدائي محمودي رضا</v>
          </cell>
          <cell r="P229" t="str">
            <v>610</v>
          </cell>
        </row>
        <row r="230">
          <cell r="A230">
            <v>6100</v>
          </cell>
          <cell r="B230" t="str">
            <v>114002300202</v>
          </cell>
          <cell r="C230" t="str">
            <v>114</v>
          </cell>
          <cell r="D230" t="str">
            <v>114002</v>
          </cell>
          <cell r="E230" t="str">
            <v>ساير حسابها و اسناد دريافتني</v>
          </cell>
          <cell r="F230" t="str">
            <v>علي الحساب چند ماهه</v>
          </cell>
          <cell r="G230" t="str">
            <v>300202</v>
          </cell>
          <cell r="H230" t="str">
            <v>لك جواد</v>
          </cell>
          <cell r="P230" t="str">
            <v>610</v>
          </cell>
        </row>
        <row r="231">
          <cell r="A231">
            <v>6100</v>
          </cell>
          <cell r="B231" t="str">
            <v>114002300113</v>
          </cell>
          <cell r="C231" t="str">
            <v>114</v>
          </cell>
          <cell r="D231" t="str">
            <v>114002</v>
          </cell>
          <cell r="E231" t="str">
            <v>ساير حسابها و اسناد دريافتني</v>
          </cell>
          <cell r="F231" t="str">
            <v>علي الحساب چند ماهه</v>
          </cell>
          <cell r="G231" t="str">
            <v>300113</v>
          </cell>
          <cell r="H231" t="str">
            <v>باغباني خضرلو منوچهر</v>
          </cell>
          <cell r="P231" t="str">
            <v>610</v>
          </cell>
        </row>
        <row r="232">
          <cell r="A232">
            <v>6100</v>
          </cell>
          <cell r="B232" t="str">
            <v>114002300085</v>
          </cell>
          <cell r="C232" t="str">
            <v>114</v>
          </cell>
          <cell r="D232" t="str">
            <v>114002</v>
          </cell>
          <cell r="E232" t="str">
            <v>ساير حسابها و اسناد دريافتني</v>
          </cell>
          <cell r="F232" t="str">
            <v>علي الحساب چند ماهه</v>
          </cell>
          <cell r="G232" t="str">
            <v>300085</v>
          </cell>
          <cell r="H232" t="str">
            <v>جبارپور يوسف</v>
          </cell>
          <cell r="P232" t="str">
            <v>610</v>
          </cell>
        </row>
        <row r="233">
          <cell r="A233">
            <v>6100</v>
          </cell>
          <cell r="B233" t="str">
            <v>114002300076</v>
          </cell>
          <cell r="C233" t="str">
            <v>114</v>
          </cell>
          <cell r="D233" t="str">
            <v>114002</v>
          </cell>
          <cell r="E233" t="str">
            <v>ساير حسابها و اسناد دريافتني</v>
          </cell>
          <cell r="F233" t="str">
            <v>علي الحساب چند ماهه</v>
          </cell>
          <cell r="G233" t="str">
            <v>300076</v>
          </cell>
          <cell r="H233" t="str">
            <v>همتي مسعود</v>
          </cell>
          <cell r="P233" t="str">
            <v>610</v>
          </cell>
        </row>
        <row r="234">
          <cell r="A234">
            <v>6100</v>
          </cell>
          <cell r="B234" t="str">
            <v>114002300094</v>
          </cell>
          <cell r="C234" t="str">
            <v>114</v>
          </cell>
          <cell r="D234" t="str">
            <v>114002</v>
          </cell>
          <cell r="E234" t="str">
            <v>ساير حسابها و اسناد دريافتني</v>
          </cell>
          <cell r="F234" t="str">
            <v>علي الحساب چند ماهه</v>
          </cell>
          <cell r="G234" t="str">
            <v>300094</v>
          </cell>
          <cell r="H234" t="str">
            <v>محمود شريعتي مهرداد</v>
          </cell>
          <cell r="P234" t="str">
            <v>610</v>
          </cell>
        </row>
        <row r="235">
          <cell r="A235">
            <v>6100</v>
          </cell>
          <cell r="B235" t="str">
            <v>114002300142</v>
          </cell>
          <cell r="C235" t="str">
            <v>114</v>
          </cell>
          <cell r="D235" t="str">
            <v>114002</v>
          </cell>
          <cell r="E235" t="str">
            <v>ساير حسابها و اسناد دريافتني</v>
          </cell>
          <cell r="F235" t="str">
            <v>علي الحساب چند ماهه</v>
          </cell>
          <cell r="G235" t="str">
            <v>300142</v>
          </cell>
          <cell r="H235" t="str">
            <v>فروتني قهرماني احمد</v>
          </cell>
          <cell r="P235" t="str">
            <v>610</v>
          </cell>
        </row>
        <row r="236">
          <cell r="A236">
            <v>6100</v>
          </cell>
          <cell r="B236" t="str">
            <v>114002300264</v>
          </cell>
          <cell r="C236" t="str">
            <v>114</v>
          </cell>
          <cell r="D236" t="str">
            <v>114002</v>
          </cell>
          <cell r="E236" t="str">
            <v>ساير حسابها و اسناد دريافتني</v>
          </cell>
          <cell r="F236" t="str">
            <v>علي الحساب چند ماهه</v>
          </cell>
          <cell r="G236" t="str">
            <v>300264</v>
          </cell>
          <cell r="H236" t="str">
            <v>جليل پور صابرجوي حسين</v>
          </cell>
          <cell r="P236" t="str">
            <v>610</v>
          </cell>
        </row>
        <row r="237">
          <cell r="A237">
            <v>6100</v>
          </cell>
          <cell r="B237" t="str">
            <v>114002300226</v>
          </cell>
          <cell r="C237" t="str">
            <v>114</v>
          </cell>
          <cell r="D237" t="str">
            <v>114002</v>
          </cell>
          <cell r="E237" t="str">
            <v>ساير حسابها و اسناد دريافتني</v>
          </cell>
          <cell r="F237" t="str">
            <v>علي الحساب چند ماهه</v>
          </cell>
          <cell r="G237" t="str">
            <v>300226</v>
          </cell>
          <cell r="H237" t="str">
            <v>طاهباز هادي</v>
          </cell>
          <cell r="P237" t="str">
            <v>610</v>
          </cell>
        </row>
        <row r="238">
          <cell r="A238">
            <v>6100</v>
          </cell>
          <cell r="B238" t="str">
            <v>114002300101</v>
          </cell>
          <cell r="C238" t="str">
            <v>114</v>
          </cell>
          <cell r="D238" t="str">
            <v>114002</v>
          </cell>
          <cell r="E238" t="str">
            <v>ساير حسابها و اسناد دريافتني</v>
          </cell>
          <cell r="F238" t="str">
            <v>علي الحساب چند ماهه</v>
          </cell>
          <cell r="G238" t="str">
            <v>300101</v>
          </cell>
          <cell r="H238" t="str">
            <v>شكري جليل</v>
          </cell>
          <cell r="P238" t="str">
            <v>610</v>
          </cell>
        </row>
        <row r="239">
          <cell r="A239">
            <v>6100</v>
          </cell>
          <cell r="B239" t="str">
            <v>114002300129</v>
          </cell>
          <cell r="C239" t="str">
            <v>114</v>
          </cell>
          <cell r="D239" t="str">
            <v>114002</v>
          </cell>
          <cell r="E239" t="str">
            <v>ساير حسابها و اسناد دريافتني</v>
          </cell>
          <cell r="F239" t="str">
            <v>علي الحساب چند ماهه</v>
          </cell>
          <cell r="G239" t="str">
            <v>300129</v>
          </cell>
          <cell r="H239" t="str">
            <v>بهاري ناصر</v>
          </cell>
          <cell r="P239" t="str">
            <v>610</v>
          </cell>
        </row>
        <row r="240">
          <cell r="A240">
            <v>6100</v>
          </cell>
          <cell r="B240" t="str">
            <v>114002300288</v>
          </cell>
          <cell r="C240" t="str">
            <v>114</v>
          </cell>
          <cell r="D240" t="str">
            <v>114002</v>
          </cell>
          <cell r="E240" t="str">
            <v>ساير حسابها و اسناد دريافتني</v>
          </cell>
          <cell r="F240" t="str">
            <v>علي الحساب چند ماهه</v>
          </cell>
          <cell r="G240" t="str">
            <v>300288</v>
          </cell>
          <cell r="H240" t="str">
            <v>حاتملو محمد</v>
          </cell>
          <cell r="P240" t="str">
            <v>610</v>
          </cell>
        </row>
        <row r="241">
          <cell r="A241">
            <v>6100</v>
          </cell>
          <cell r="B241" t="str">
            <v>114002300070</v>
          </cell>
          <cell r="C241" t="str">
            <v>114</v>
          </cell>
          <cell r="D241" t="str">
            <v>114002</v>
          </cell>
          <cell r="E241" t="str">
            <v>ساير حسابها و اسناد دريافتني</v>
          </cell>
          <cell r="F241" t="str">
            <v>علي الحساب چند ماهه</v>
          </cell>
          <cell r="G241" t="str">
            <v>300070</v>
          </cell>
          <cell r="H241" t="str">
            <v>فريدي نسب كريم</v>
          </cell>
          <cell r="P241" t="str">
            <v>610</v>
          </cell>
        </row>
        <row r="242">
          <cell r="A242">
            <v>6100</v>
          </cell>
          <cell r="B242" t="str">
            <v>114002300235</v>
          </cell>
          <cell r="C242" t="str">
            <v>114</v>
          </cell>
          <cell r="D242" t="str">
            <v>114002</v>
          </cell>
          <cell r="E242" t="str">
            <v>ساير حسابها و اسناد دريافتني</v>
          </cell>
          <cell r="F242" t="str">
            <v>علي الحساب چند ماهه</v>
          </cell>
          <cell r="G242" t="str">
            <v>300235</v>
          </cell>
          <cell r="H242" t="str">
            <v>حدادپوربدر محمدرضا</v>
          </cell>
          <cell r="P242" t="str">
            <v>610</v>
          </cell>
        </row>
        <row r="243">
          <cell r="A243">
            <v>6100</v>
          </cell>
          <cell r="B243" t="str">
            <v>114002300181</v>
          </cell>
          <cell r="C243" t="str">
            <v>114</v>
          </cell>
          <cell r="D243" t="str">
            <v>114002</v>
          </cell>
          <cell r="E243" t="str">
            <v>ساير حسابها و اسناد دريافتني</v>
          </cell>
          <cell r="F243" t="str">
            <v>علي الحساب چند ماهه</v>
          </cell>
          <cell r="G243" t="str">
            <v>300181</v>
          </cell>
          <cell r="H243" t="str">
            <v>وظيفه واثق مهدي</v>
          </cell>
          <cell r="P243" t="str">
            <v>610</v>
          </cell>
        </row>
        <row r="244">
          <cell r="A244">
            <v>6100</v>
          </cell>
          <cell r="B244" t="str">
            <v>114002300245</v>
          </cell>
          <cell r="C244" t="str">
            <v>114</v>
          </cell>
          <cell r="D244" t="str">
            <v>114002</v>
          </cell>
          <cell r="E244" t="str">
            <v>ساير حسابها و اسناد دريافتني</v>
          </cell>
          <cell r="F244" t="str">
            <v>علي الحساب چند ماهه</v>
          </cell>
          <cell r="G244" t="str">
            <v>300245</v>
          </cell>
          <cell r="H244" t="str">
            <v>غفاري افشرد كريم</v>
          </cell>
          <cell r="P244" t="str">
            <v>610</v>
          </cell>
        </row>
        <row r="245">
          <cell r="A245">
            <v>6100</v>
          </cell>
          <cell r="B245" t="str">
            <v>114002300057</v>
          </cell>
          <cell r="C245" t="str">
            <v>114</v>
          </cell>
          <cell r="D245" t="str">
            <v>114002</v>
          </cell>
          <cell r="E245" t="str">
            <v>ساير حسابها و اسناد دريافتني</v>
          </cell>
          <cell r="F245" t="str">
            <v>علي الحساب چند ماهه</v>
          </cell>
          <cell r="G245" t="str">
            <v>300057</v>
          </cell>
          <cell r="H245" t="str">
            <v>سلطاني حميد</v>
          </cell>
          <cell r="P245" t="str">
            <v>610</v>
          </cell>
        </row>
        <row r="246">
          <cell r="A246">
            <v>6100</v>
          </cell>
          <cell r="B246" t="str">
            <v>114002300090</v>
          </cell>
          <cell r="C246" t="str">
            <v>114</v>
          </cell>
          <cell r="D246" t="str">
            <v>114002</v>
          </cell>
          <cell r="E246" t="str">
            <v>ساير حسابها و اسناد دريافتني</v>
          </cell>
          <cell r="F246" t="str">
            <v>علي الحساب چند ماهه</v>
          </cell>
          <cell r="G246" t="str">
            <v>300090</v>
          </cell>
          <cell r="H246" t="str">
            <v>شايان مهر ابراهيم</v>
          </cell>
          <cell r="P246" t="str">
            <v>610</v>
          </cell>
        </row>
        <row r="247">
          <cell r="A247">
            <v>6100</v>
          </cell>
          <cell r="B247" t="str">
            <v>114002300103</v>
          </cell>
          <cell r="C247" t="str">
            <v>114</v>
          </cell>
          <cell r="D247" t="str">
            <v>114002</v>
          </cell>
          <cell r="E247" t="str">
            <v>ساير حسابها و اسناد دريافتني</v>
          </cell>
          <cell r="F247" t="str">
            <v>علي الحساب چند ماهه</v>
          </cell>
          <cell r="G247" t="str">
            <v>300103</v>
          </cell>
          <cell r="H247" t="str">
            <v>چابك شاهرخ</v>
          </cell>
          <cell r="P247" t="str">
            <v>610</v>
          </cell>
        </row>
        <row r="248">
          <cell r="A248">
            <v>6100</v>
          </cell>
          <cell r="B248" t="str">
            <v>114002300248</v>
          </cell>
          <cell r="C248" t="str">
            <v>114</v>
          </cell>
          <cell r="D248" t="str">
            <v>114002</v>
          </cell>
          <cell r="E248" t="str">
            <v>ساير حسابها و اسناد دريافتني</v>
          </cell>
          <cell r="F248" t="str">
            <v>علي الحساب چند ماهه</v>
          </cell>
          <cell r="G248" t="str">
            <v>300248</v>
          </cell>
          <cell r="H248" t="str">
            <v>واحدي باويل محمدحسين</v>
          </cell>
          <cell r="P248" t="str">
            <v>610</v>
          </cell>
        </row>
        <row r="249">
          <cell r="A249">
            <v>6100</v>
          </cell>
          <cell r="B249" t="str">
            <v>114002300218</v>
          </cell>
          <cell r="C249" t="str">
            <v>114</v>
          </cell>
          <cell r="D249" t="str">
            <v>114002</v>
          </cell>
          <cell r="E249" t="str">
            <v>ساير حسابها و اسناد دريافتني</v>
          </cell>
          <cell r="F249" t="str">
            <v>علي الحساب چند ماهه</v>
          </cell>
          <cell r="G249" t="str">
            <v>300218</v>
          </cell>
          <cell r="H249" t="str">
            <v>يحيي پور داخل مرتضي</v>
          </cell>
          <cell r="P249" t="str">
            <v>610</v>
          </cell>
        </row>
        <row r="250">
          <cell r="A250">
            <v>6100</v>
          </cell>
          <cell r="B250" t="str">
            <v>114002300251</v>
          </cell>
          <cell r="C250" t="str">
            <v>114</v>
          </cell>
          <cell r="D250" t="str">
            <v>114002</v>
          </cell>
          <cell r="E250" t="str">
            <v>ساير حسابها و اسناد دريافتني</v>
          </cell>
          <cell r="F250" t="str">
            <v>علي الحساب چند ماهه</v>
          </cell>
          <cell r="G250" t="str">
            <v>300251</v>
          </cell>
          <cell r="H250" t="str">
            <v>تبرخي تبريزي فرهاد</v>
          </cell>
          <cell r="P250" t="str">
            <v>610</v>
          </cell>
        </row>
        <row r="251">
          <cell r="A251">
            <v>6100</v>
          </cell>
          <cell r="B251" t="str">
            <v>114002300208</v>
          </cell>
          <cell r="C251" t="str">
            <v>114</v>
          </cell>
          <cell r="D251" t="str">
            <v>114002</v>
          </cell>
          <cell r="E251" t="str">
            <v>ساير حسابها و اسناد دريافتني</v>
          </cell>
          <cell r="F251" t="str">
            <v>علي الحساب چند ماهه</v>
          </cell>
          <cell r="G251" t="str">
            <v>300208</v>
          </cell>
          <cell r="H251" t="str">
            <v>جعفرزاده رسول</v>
          </cell>
          <cell r="P251" t="str">
            <v>610</v>
          </cell>
        </row>
        <row r="252">
          <cell r="A252">
            <v>6100</v>
          </cell>
          <cell r="B252" t="str">
            <v>114002300143</v>
          </cell>
          <cell r="C252" t="str">
            <v>114</v>
          </cell>
          <cell r="D252" t="str">
            <v>114002</v>
          </cell>
          <cell r="E252" t="str">
            <v>ساير حسابها و اسناد دريافتني</v>
          </cell>
          <cell r="F252" t="str">
            <v>علي الحساب چند ماهه</v>
          </cell>
          <cell r="G252" t="str">
            <v>300143</v>
          </cell>
          <cell r="H252" t="str">
            <v>وفائي نهر مهدي</v>
          </cell>
          <cell r="P252" t="str">
            <v>610</v>
          </cell>
        </row>
        <row r="253">
          <cell r="A253">
            <v>6100</v>
          </cell>
          <cell r="B253" t="str">
            <v>114002300204</v>
          </cell>
          <cell r="C253" t="str">
            <v>114</v>
          </cell>
          <cell r="D253" t="str">
            <v>114002</v>
          </cell>
          <cell r="E253" t="str">
            <v>ساير حسابها و اسناد دريافتني</v>
          </cell>
          <cell r="F253" t="str">
            <v>علي الحساب چند ماهه</v>
          </cell>
          <cell r="G253" t="str">
            <v>300204</v>
          </cell>
          <cell r="H253" t="str">
            <v>قازانچائي جواد</v>
          </cell>
          <cell r="P253" t="str">
            <v>610</v>
          </cell>
        </row>
        <row r="254">
          <cell r="A254">
            <v>6100</v>
          </cell>
          <cell r="B254" t="str">
            <v>114002300172</v>
          </cell>
          <cell r="C254" t="str">
            <v>114</v>
          </cell>
          <cell r="D254" t="str">
            <v>114002</v>
          </cell>
          <cell r="E254" t="str">
            <v>ساير حسابها و اسناد دريافتني</v>
          </cell>
          <cell r="F254" t="str">
            <v>علي الحساب چند ماهه</v>
          </cell>
          <cell r="G254" t="str">
            <v>300172</v>
          </cell>
          <cell r="H254" t="str">
            <v>عليزاد پورسعيدي حامد</v>
          </cell>
          <cell r="P254" t="str">
            <v>610</v>
          </cell>
        </row>
        <row r="255">
          <cell r="A255">
            <v>6100</v>
          </cell>
          <cell r="B255" t="str">
            <v>114002300237</v>
          </cell>
          <cell r="C255" t="str">
            <v>114</v>
          </cell>
          <cell r="D255" t="str">
            <v>114002</v>
          </cell>
          <cell r="E255" t="str">
            <v>ساير حسابها و اسناد دريافتني</v>
          </cell>
          <cell r="F255" t="str">
            <v>علي الحساب چند ماهه</v>
          </cell>
          <cell r="G255" t="str">
            <v>300237</v>
          </cell>
          <cell r="H255" t="str">
            <v>رمضاني فريد مريم</v>
          </cell>
          <cell r="P255" t="str">
            <v>610</v>
          </cell>
        </row>
        <row r="256">
          <cell r="A256">
            <v>6100</v>
          </cell>
          <cell r="B256" t="str">
            <v>114002300154</v>
          </cell>
          <cell r="C256" t="str">
            <v>114</v>
          </cell>
          <cell r="D256" t="str">
            <v>114002</v>
          </cell>
          <cell r="E256" t="str">
            <v>ساير حسابها و اسناد دريافتني</v>
          </cell>
          <cell r="F256" t="str">
            <v>علي الحساب چند ماهه</v>
          </cell>
          <cell r="G256" t="str">
            <v>300154</v>
          </cell>
          <cell r="H256" t="str">
            <v>زارعي ارزيل مصطفي</v>
          </cell>
          <cell r="P256" t="str">
            <v>610</v>
          </cell>
        </row>
        <row r="257">
          <cell r="A257">
            <v>6100</v>
          </cell>
          <cell r="B257" t="str">
            <v>114002300141</v>
          </cell>
          <cell r="C257" t="str">
            <v>114</v>
          </cell>
          <cell r="D257" t="str">
            <v>114002</v>
          </cell>
          <cell r="E257" t="str">
            <v>ساير حسابها و اسناد دريافتني</v>
          </cell>
          <cell r="F257" t="str">
            <v>علي الحساب چند ماهه</v>
          </cell>
          <cell r="G257" t="str">
            <v>300141</v>
          </cell>
          <cell r="H257" t="str">
            <v>سالك علي اصغر</v>
          </cell>
          <cell r="P257" t="str">
            <v>610</v>
          </cell>
        </row>
        <row r="258">
          <cell r="A258">
            <v>6100</v>
          </cell>
          <cell r="B258" t="str">
            <v>114002300152</v>
          </cell>
          <cell r="C258" t="str">
            <v>114</v>
          </cell>
          <cell r="D258" t="str">
            <v>114002</v>
          </cell>
          <cell r="E258" t="str">
            <v>ساير حسابها و اسناد دريافتني</v>
          </cell>
          <cell r="F258" t="str">
            <v>علي الحساب چند ماهه</v>
          </cell>
          <cell r="G258" t="str">
            <v>300152</v>
          </cell>
          <cell r="H258" t="str">
            <v>حسن زاده حميد</v>
          </cell>
          <cell r="P258" t="str">
            <v>610</v>
          </cell>
        </row>
        <row r="259">
          <cell r="A259">
            <v>6100</v>
          </cell>
          <cell r="B259" t="str">
            <v>114002300075</v>
          </cell>
          <cell r="C259" t="str">
            <v>114</v>
          </cell>
          <cell r="D259" t="str">
            <v>114002</v>
          </cell>
          <cell r="E259" t="str">
            <v>ساير حسابها و اسناد دريافتني</v>
          </cell>
          <cell r="F259" t="str">
            <v>علي الحساب چند ماهه</v>
          </cell>
          <cell r="G259" t="str">
            <v>300075</v>
          </cell>
          <cell r="H259" t="str">
            <v>نظامي سقين سرا يوسف</v>
          </cell>
          <cell r="P259" t="str">
            <v>610</v>
          </cell>
        </row>
        <row r="260">
          <cell r="A260">
            <v>6100</v>
          </cell>
          <cell r="B260" t="str">
            <v>114002300081</v>
          </cell>
          <cell r="C260" t="str">
            <v>114</v>
          </cell>
          <cell r="D260" t="str">
            <v>114002</v>
          </cell>
          <cell r="E260" t="str">
            <v>ساير حسابها و اسناد دريافتني</v>
          </cell>
          <cell r="F260" t="str">
            <v>علي الحساب چند ماهه</v>
          </cell>
          <cell r="G260" t="str">
            <v>300081</v>
          </cell>
          <cell r="H260" t="str">
            <v>بهاري قراجه مرادعلي</v>
          </cell>
          <cell r="P260" t="str">
            <v>610</v>
          </cell>
        </row>
        <row r="261">
          <cell r="A261">
            <v>6100</v>
          </cell>
          <cell r="B261" t="str">
            <v>114002300239</v>
          </cell>
          <cell r="C261" t="str">
            <v>114</v>
          </cell>
          <cell r="D261" t="str">
            <v>114002</v>
          </cell>
          <cell r="E261" t="str">
            <v>ساير حسابها و اسناد دريافتني</v>
          </cell>
          <cell r="F261" t="str">
            <v>علي الحساب چند ماهه</v>
          </cell>
          <cell r="G261" t="str">
            <v>300239</v>
          </cell>
          <cell r="H261" t="str">
            <v>بهرامي قراملكي محمدعلي</v>
          </cell>
          <cell r="P261" t="str">
            <v>610</v>
          </cell>
        </row>
        <row r="262">
          <cell r="A262">
            <v>6100</v>
          </cell>
          <cell r="B262" t="str">
            <v>114002300260</v>
          </cell>
          <cell r="C262" t="str">
            <v>114</v>
          </cell>
          <cell r="D262" t="str">
            <v>114002</v>
          </cell>
          <cell r="E262" t="str">
            <v>ساير حسابها و اسناد دريافتني</v>
          </cell>
          <cell r="F262" t="str">
            <v>علي الحساب چند ماهه</v>
          </cell>
          <cell r="G262" t="str">
            <v>300260</v>
          </cell>
          <cell r="H262" t="str">
            <v>منزوي صوفياني مسعود</v>
          </cell>
          <cell r="P262" t="str">
            <v>610</v>
          </cell>
        </row>
        <row r="263">
          <cell r="A263">
            <v>6100</v>
          </cell>
          <cell r="B263" t="str">
            <v>114002300266</v>
          </cell>
          <cell r="C263" t="str">
            <v>114</v>
          </cell>
          <cell r="D263" t="str">
            <v>114002</v>
          </cell>
          <cell r="E263" t="str">
            <v>ساير حسابها و اسناد دريافتني</v>
          </cell>
          <cell r="F263" t="str">
            <v>علي الحساب چند ماهه</v>
          </cell>
          <cell r="G263" t="str">
            <v>300266</v>
          </cell>
          <cell r="H263" t="str">
            <v>عطايان حسن</v>
          </cell>
          <cell r="P263" t="str">
            <v>610</v>
          </cell>
        </row>
        <row r="264">
          <cell r="A264">
            <v>6100</v>
          </cell>
          <cell r="B264" t="str">
            <v>114002300280</v>
          </cell>
          <cell r="C264" t="str">
            <v>114</v>
          </cell>
          <cell r="D264" t="str">
            <v>114002</v>
          </cell>
          <cell r="E264" t="str">
            <v>ساير حسابها و اسناد دريافتني</v>
          </cell>
          <cell r="F264" t="str">
            <v>علي الحساب چند ماهه</v>
          </cell>
          <cell r="G264" t="str">
            <v>300280</v>
          </cell>
          <cell r="H264" t="str">
            <v>طهماسبيان سجاد</v>
          </cell>
          <cell r="P264" t="str">
            <v>610</v>
          </cell>
        </row>
        <row r="265">
          <cell r="A265">
            <v>6100</v>
          </cell>
          <cell r="B265" t="str">
            <v>114002300149</v>
          </cell>
          <cell r="C265" t="str">
            <v>114</v>
          </cell>
          <cell r="D265" t="str">
            <v>114002</v>
          </cell>
          <cell r="E265" t="str">
            <v>ساير حسابها و اسناد دريافتني</v>
          </cell>
          <cell r="F265" t="str">
            <v>علي الحساب چند ماهه</v>
          </cell>
          <cell r="G265" t="str">
            <v>300149</v>
          </cell>
          <cell r="H265" t="str">
            <v>مردان پور دامن آباد خسرو</v>
          </cell>
          <cell r="P265" t="str">
            <v>610</v>
          </cell>
        </row>
        <row r="266">
          <cell r="A266">
            <v>6100</v>
          </cell>
          <cell r="B266" t="str">
            <v>114002300199</v>
          </cell>
          <cell r="C266" t="str">
            <v>114</v>
          </cell>
          <cell r="D266" t="str">
            <v>114002</v>
          </cell>
          <cell r="E266" t="str">
            <v>ساير حسابها و اسناد دريافتني</v>
          </cell>
          <cell r="F266" t="str">
            <v>علي الحساب چند ماهه</v>
          </cell>
          <cell r="G266" t="str">
            <v>300199</v>
          </cell>
          <cell r="H266" t="str">
            <v>ناصح قراملكي مهدي</v>
          </cell>
          <cell r="P266" t="str">
            <v>610</v>
          </cell>
        </row>
        <row r="267">
          <cell r="A267">
            <v>6100</v>
          </cell>
          <cell r="B267" t="str">
            <v>114002300096</v>
          </cell>
          <cell r="C267" t="str">
            <v>114</v>
          </cell>
          <cell r="D267" t="str">
            <v>114002</v>
          </cell>
          <cell r="E267" t="str">
            <v>ساير حسابها و اسناد دريافتني</v>
          </cell>
          <cell r="F267" t="str">
            <v>علي الحساب چند ماهه</v>
          </cell>
          <cell r="G267" t="str">
            <v>300096</v>
          </cell>
          <cell r="H267" t="str">
            <v>امتحاني علي اكبر</v>
          </cell>
          <cell r="P267" t="str">
            <v>610</v>
          </cell>
        </row>
        <row r="268">
          <cell r="A268">
            <v>6100</v>
          </cell>
          <cell r="B268" t="str">
            <v>114002300200</v>
          </cell>
          <cell r="C268" t="str">
            <v>114</v>
          </cell>
          <cell r="D268" t="str">
            <v>114002</v>
          </cell>
          <cell r="E268" t="str">
            <v>ساير حسابها و اسناد دريافتني</v>
          </cell>
          <cell r="F268" t="str">
            <v>علي الحساب چند ماهه</v>
          </cell>
          <cell r="G268" t="str">
            <v>300200</v>
          </cell>
          <cell r="H268" t="str">
            <v>محمد كريمي حامد</v>
          </cell>
          <cell r="P268" t="str">
            <v>610</v>
          </cell>
        </row>
        <row r="269">
          <cell r="A269">
            <v>6100</v>
          </cell>
          <cell r="B269" t="str">
            <v>114002300080</v>
          </cell>
          <cell r="C269" t="str">
            <v>114</v>
          </cell>
          <cell r="D269" t="str">
            <v>114002</v>
          </cell>
          <cell r="E269" t="str">
            <v>ساير حسابها و اسناد دريافتني</v>
          </cell>
          <cell r="F269" t="str">
            <v>علي الحساب چند ماهه</v>
          </cell>
          <cell r="G269" t="str">
            <v>300080</v>
          </cell>
          <cell r="H269" t="str">
            <v>ابراهيمي مهر آور رحيم</v>
          </cell>
          <cell r="P269" t="str">
            <v>610</v>
          </cell>
        </row>
        <row r="270">
          <cell r="A270">
            <v>6100</v>
          </cell>
          <cell r="B270" t="str">
            <v>114002300151</v>
          </cell>
          <cell r="C270" t="str">
            <v>114</v>
          </cell>
          <cell r="D270" t="str">
            <v>114002</v>
          </cell>
          <cell r="E270" t="str">
            <v>ساير حسابها و اسناد دريافتني</v>
          </cell>
          <cell r="F270" t="str">
            <v>علي الحساب چند ماهه</v>
          </cell>
          <cell r="G270" t="str">
            <v>300151</v>
          </cell>
          <cell r="H270" t="str">
            <v>امجدي رحيم</v>
          </cell>
          <cell r="P270" t="str">
            <v>610</v>
          </cell>
        </row>
        <row r="271">
          <cell r="A271">
            <v>6100</v>
          </cell>
          <cell r="B271" t="str">
            <v>114002300056</v>
          </cell>
          <cell r="C271" t="str">
            <v>114</v>
          </cell>
          <cell r="D271" t="str">
            <v>114002</v>
          </cell>
          <cell r="E271" t="str">
            <v>ساير حسابها و اسناد دريافتني</v>
          </cell>
          <cell r="F271" t="str">
            <v>علي الحساب چند ماهه</v>
          </cell>
          <cell r="G271" t="str">
            <v>300056</v>
          </cell>
          <cell r="H271" t="str">
            <v>حسين زاده گورچين اكبر</v>
          </cell>
          <cell r="P271" t="str">
            <v>610</v>
          </cell>
        </row>
        <row r="272">
          <cell r="A272">
            <v>6100</v>
          </cell>
          <cell r="B272" t="str">
            <v>114002300071</v>
          </cell>
          <cell r="C272" t="str">
            <v>114</v>
          </cell>
          <cell r="D272" t="str">
            <v>114002</v>
          </cell>
          <cell r="E272" t="str">
            <v>ساير حسابها و اسناد دريافتني</v>
          </cell>
          <cell r="F272" t="str">
            <v>علي الحساب چند ماهه</v>
          </cell>
          <cell r="G272" t="str">
            <v>300071</v>
          </cell>
          <cell r="H272" t="str">
            <v>ضياء سرابي اكبر</v>
          </cell>
          <cell r="P272" t="str">
            <v>610</v>
          </cell>
        </row>
        <row r="273">
          <cell r="A273">
            <v>6100</v>
          </cell>
          <cell r="B273" t="str">
            <v>114002300213</v>
          </cell>
          <cell r="C273" t="str">
            <v>114</v>
          </cell>
          <cell r="D273" t="str">
            <v>114002</v>
          </cell>
          <cell r="E273" t="str">
            <v>ساير حسابها و اسناد دريافتني</v>
          </cell>
          <cell r="F273" t="str">
            <v>علي الحساب چند ماهه</v>
          </cell>
          <cell r="G273" t="str">
            <v>300213</v>
          </cell>
          <cell r="H273" t="str">
            <v>وطني رضا</v>
          </cell>
          <cell r="P273" t="str">
            <v>610</v>
          </cell>
        </row>
        <row r="274">
          <cell r="A274">
            <v>6100</v>
          </cell>
          <cell r="B274" t="str">
            <v>114002300220</v>
          </cell>
          <cell r="C274" t="str">
            <v>114</v>
          </cell>
          <cell r="D274" t="str">
            <v>114002</v>
          </cell>
          <cell r="E274" t="str">
            <v>ساير حسابها و اسناد دريافتني</v>
          </cell>
          <cell r="F274" t="str">
            <v>علي الحساب چند ماهه</v>
          </cell>
          <cell r="G274" t="str">
            <v>300220</v>
          </cell>
          <cell r="H274" t="str">
            <v>صحت مند قره بابا يوسف</v>
          </cell>
          <cell r="P274" t="str">
            <v>610</v>
          </cell>
        </row>
        <row r="275">
          <cell r="A275">
            <v>6100</v>
          </cell>
          <cell r="B275" t="str">
            <v>114002300249</v>
          </cell>
          <cell r="C275" t="str">
            <v>114</v>
          </cell>
          <cell r="D275" t="str">
            <v>114002</v>
          </cell>
          <cell r="E275" t="str">
            <v>ساير حسابها و اسناد دريافتني</v>
          </cell>
          <cell r="F275" t="str">
            <v>علي الحساب چند ماهه</v>
          </cell>
          <cell r="G275" t="str">
            <v>300249</v>
          </cell>
          <cell r="H275" t="str">
            <v>آقاداداش كرامتي داود</v>
          </cell>
          <cell r="P275" t="str">
            <v>610</v>
          </cell>
        </row>
        <row r="276">
          <cell r="A276">
            <v>6100</v>
          </cell>
          <cell r="B276" t="str">
            <v>114002300281</v>
          </cell>
          <cell r="C276" t="str">
            <v>114</v>
          </cell>
          <cell r="D276" t="str">
            <v>114002</v>
          </cell>
          <cell r="E276" t="str">
            <v>ساير حسابها و اسناد دريافتني</v>
          </cell>
          <cell r="F276" t="str">
            <v>علي الحساب چند ماهه</v>
          </cell>
          <cell r="G276" t="str">
            <v>300281</v>
          </cell>
          <cell r="H276" t="str">
            <v>بني اسد احمد</v>
          </cell>
          <cell r="P276" t="str">
            <v>610</v>
          </cell>
        </row>
        <row r="277">
          <cell r="A277">
            <v>6100</v>
          </cell>
          <cell r="B277" t="str">
            <v>114002300298</v>
          </cell>
          <cell r="C277" t="str">
            <v>114</v>
          </cell>
          <cell r="D277" t="str">
            <v>114002</v>
          </cell>
          <cell r="E277" t="str">
            <v>ساير حسابها و اسناد دريافتني</v>
          </cell>
          <cell r="F277" t="str">
            <v>علي الحساب چند ماهه</v>
          </cell>
          <cell r="G277" t="str">
            <v>300298</v>
          </cell>
          <cell r="H277" t="str">
            <v>جبرئيلي اميد</v>
          </cell>
          <cell r="P277" t="str">
            <v>610</v>
          </cell>
        </row>
        <row r="278">
          <cell r="A278">
            <v>6100</v>
          </cell>
          <cell r="B278" t="str">
            <v>114002300242</v>
          </cell>
          <cell r="C278" t="str">
            <v>114</v>
          </cell>
          <cell r="D278" t="str">
            <v>114002</v>
          </cell>
          <cell r="E278" t="str">
            <v>ساير حسابها و اسناد دريافتني</v>
          </cell>
          <cell r="F278" t="str">
            <v>علي الحساب چند ماهه</v>
          </cell>
          <cell r="G278" t="str">
            <v>300242</v>
          </cell>
          <cell r="H278" t="str">
            <v>زبردست قراملكي حسن</v>
          </cell>
          <cell r="P278" t="str">
            <v>610</v>
          </cell>
        </row>
        <row r="279">
          <cell r="A279">
            <v>6100</v>
          </cell>
          <cell r="B279" t="str">
            <v>114002300247</v>
          </cell>
          <cell r="C279" t="str">
            <v>114</v>
          </cell>
          <cell r="D279" t="str">
            <v>114002</v>
          </cell>
          <cell r="E279" t="str">
            <v>ساير حسابها و اسناد دريافتني</v>
          </cell>
          <cell r="F279" t="str">
            <v>علي الحساب چند ماهه</v>
          </cell>
          <cell r="G279" t="str">
            <v>300247</v>
          </cell>
          <cell r="H279" t="str">
            <v>حسن زاده علي بيك كندي مطلب</v>
          </cell>
          <cell r="P279" t="str">
            <v>610</v>
          </cell>
        </row>
        <row r="280">
          <cell r="A280">
            <v>6100</v>
          </cell>
          <cell r="B280" t="str">
            <v>114002300084</v>
          </cell>
          <cell r="C280" t="str">
            <v>114</v>
          </cell>
          <cell r="D280" t="str">
            <v>114002</v>
          </cell>
          <cell r="E280" t="str">
            <v>ساير حسابها و اسناد دريافتني</v>
          </cell>
          <cell r="F280" t="str">
            <v>علي الحساب چند ماهه</v>
          </cell>
          <cell r="G280" t="str">
            <v>300084</v>
          </cell>
          <cell r="H280" t="str">
            <v>نوري حسين</v>
          </cell>
          <cell r="P280" t="str">
            <v>610</v>
          </cell>
        </row>
        <row r="281">
          <cell r="A281">
            <v>6100</v>
          </cell>
          <cell r="B281" t="str">
            <v>114002300244</v>
          </cell>
          <cell r="C281" t="str">
            <v>114</v>
          </cell>
          <cell r="D281" t="str">
            <v>114002</v>
          </cell>
          <cell r="E281" t="str">
            <v>ساير حسابها و اسناد دريافتني</v>
          </cell>
          <cell r="F281" t="str">
            <v>علي الحساب چند ماهه</v>
          </cell>
          <cell r="G281" t="str">
            <v>300244</v>
          </cell>
          <cell r="H281" t="str">
            <v>بزمي حسن</v>
          </cell>
          <cell r="P281" t="str">
            <v>610</v>
          </cell>
        </row>
        <row r="282">
          <cell r="A282">
            <v>6100</v>
          </cell>
          <cell r="B282" t="str">
            <v>114002300107</v>
          </cell>
          <cell r="C282" t="str">
            <v>114</v>
          </cell>
          <cell r="D282" t="str">
            <v>114002</v>
          </cell>
          <cell r="E282" t="str">
            <v>ساير حسابها و اسناد دريافتني</v>
          </cell>
          <cell r="F282" t="str">
            <v>علي الحساب چند ماهه</v>
          </cell>
          <cell r="G282" t="str">
            <v>300107</v>
          </cell>
          <cell r="H282" t="str">
            <v>روحي مهر سياوش</v>
          </cell>
          <cell r="P282" t="str">
            <v>610</v>
          </cell>
        </row>
        <row r="283">
          <cell r="A283">
            <v>6100</v>
          </cell>
          <cell r="B283" t="str">
            <v>114002300211</v>
          </cell>
          <cell r="C283" t="str">
            <v>114</v>
          </cell>
          <cell r="D283" t="str">
            <v>114002</v>
          </cell>
          <cell r="E283" t="str">
            <v>ساير حسابها و اسناد دريافتني</v>
          </cell>
          <cell r="F283" t="str">
            <v>علي الحساب چند ماهه</v>
          </cell>
          <cell r="G283" t="str">
            <v>300211</v>
          </cell>
          <cell r="H283" t="str">
            <v>جعفرنژاد عليرضا</v>
          </cell>
          <cell r="P283" t="str">
            <v>610</v>
          </cell>
        </row>
        <row r="284">
          <cell r="A284">
            <v>6100</v>
          </cell>
          <cell r="B284" t="str">
            <v>114004300057</v>
          </cell>
          <cell r="C284" t="str">
            <v>114</v>
          </cell>
          <cell r="D284" t="str">
            <v>114004</v>
          </cell>
          <cell r="E284" t="str">
            <v>ساير حسابها و اسناد دريافتني</v>
          </cell>
          <cell r="F284" t="str">
            <v>وام ضروري كاركنان</v>
          </cell>
          <cell r="G284" t="str">
            <v>300057</v>
          </cell>
          <cell r="H284" t="str">
            <v>سلطاني حميد</v>
          </cell>
          <cell r="P284" t="str">
            <v>610</v>
          </cell>
        </row>
        <row r="285">
          <cell r="A285">
            <v>6100</v>
          </cell>
          <cell r="B285" t="str">
            <v>114004300133</v>
          </cell>
          <cell r="C285" t="str">
            <v>114</v>
          </cell>
          <cell r="D285" t="str">
            <v>114004</v>
          </cell>
          <cell r="E285" t="str">
            <v>ساير حسابها و اسناد دريافتني</v>
          </cell>
          <cell r="F285" t="str">
            <v>وام ضروري كاركنان</v>
          </cell>
          <cell r="G285" t="str">
            <v>300133</v>
          </cell>
          <cell r="H285" t="str">
            <v>عليپور كمال</v>
          </cell>
          <cell r="P285" t="str">
            <v>610</v>
          </cell>
        </row>
        <row r="286">
          <cell r="A286">
            <v>6100</v>
          </cell>
          <cell r="B286" t="str">
            <v>114004300197</v>
          </cell>
          <cell r="C286" t="str">
            <v>114</v>
          </cell>
          <cell r="D286" t="str">
            <v>114004</v>
          </cell>
          <cell r="E286" t="str">
            <v>ساير حسابها و اسناد دريافتني</v>
          </cell>
          <cell r="F286" t="str">
            <v>وام ضروري كاركنان</v>
          </cell>
          <cell r="G286" t="str">
            <v>300197</v>
          </cell>
          <cell r="H286" t="str">
            <v>عمراني عبدالناصر</v>
          </cell>
          <cell r="P286" t="str">
            <v>610</v>
          </cell>
        </row>
        <row r="287">
          <cell r="A287">
            <v>6100</v>
          </cell>
          <cell r="B287" t="str">
            <v>114004300264</v>
          </cell>
          <cell r="C287" t="str">
            <v>114</v>
          </cell>
          <cell r="D287" t="str">
            <v>114004</v>
          </cell>
          <cell r="E287" t="str">
            <v>ساير حسابها و اسناد دريافتني</v>
          </cell>
          <cell r="F287" t="str">
            <v>وام ضروري كاركنان</v>
          </cell>
          <cell r="G287" t="str">
            <v>300264</v>
          </cell>
          <cell r="H287" t="str">
            <v>جليل پور صابرجوي حسين</v>
          </cell>
          <cell r="P287" t="str">
            <v>610</v>
          </cell>
        </row>
        <row r="288">
          <cell r="A288">
            <v>6100</v>
          </cell>
          <cell r="B288" t="str">
            <v>114004300095</v>
          </cell>
          <cell r="C288" t="str">
            <v>114</v>
          </cell>
          <cell r="D288" t="str">
            <v>114004</v>
          </cell>
          <cell r="E288" t="str">
            <v>ساير حسابها و اسناد دريافتني</v>
          </cell>
          <cell r="F288" t="str">
            <v>وام ضروري كاركنان</v>
          </cell>
          <cell r="G288" t="str">
            <v>300095</v>
          </cell>
          <cell r="H288" t="str">
            <v>حسين پور فيضي محمد</v>
          </cell>
          <cell r="P288" t="str">
            <v>610</v>
          </cell>
        </row>
        <row r="289">
          <cell r="A289">
            <v>6100</v>
          </cell>
          <cell r="B289" t="str">
            <v>114004300102</v>
          </cell>
          <cell r="C289" t="str">
            <v>114</v>
          </cell>
          <cell r="D289" t="str">
            <v>114004</v>
          </cell>
          <cell r="E289" t="str">
            <v>ساير حسابها و اسناد دريافتني</v>
          </cell>
          <cell r="F289" t="str">
            <v>وام ضروري كاركنان</v>
          </cell>
          <cell r="G289" t="str">
            <v>300102</v>
          </cell>
          <cell r="H289" t="str">
            <v>صفري آذر جعفر</v>
          </cell>
          <cell r="P289" t="str">
            <v>610</v>
          </cell>
        </row>
        <row r="290">
          <cell r="A290">
            <v>6100</v>
          </cell>
          <cell r="B290" t="str">
            <v>114004300213</v>
          </cell>
          <cell r="C290" t="str">
            <v>114</v>
          </cell>
          <cell r="D290" t="str">
            <v>114004</v>
          </cell>
          <cell r="E290" t="str">
            <v>ساير حسابها و اسناد دريافتني</v>
          </cell>
          <cell r="F290" t="str">
            <v>وام ضروري كاركنان</v>
          </cell>
          <cell r="G290" t="str">
            <v>300213</v>
          </cell>
          <cell r="H290" t="str">
            <v>وطني رضا</v>
          </cell>
          <cell r="P290" t="str">
            <v>610</v>
          </cell>
        </row>
        <row r="291">
          <cell r="A291">
            <v>6100</v>
          </cell>
          <cell r="B291" t="str">
            <v>114004300253</v>
          </cell>
          <cell r="C291" t="str">
            <v>114</v>
          </cell>
          <cell r="D291" t="str">
            <v>114004</v>
          </cell>
          <cell r="E291" t="str">
            <v>ساير حسابها و اسناد دريافتني</v>
          </cell>
          <cell r="F291" t="str">
            <v>وام ضروري كاركنان</v>
          </cell>
          <cell r="G291" t="str">
            <v>300253</v>
          </cell>
          <cell r="H291" t="str">
            <v>جعفريان حسن</v>
          </cell>
          <cell r="P291" t="str">
            <v>610</v>
          </cell>
        </row>
        <row r="292">
          <cell r="A292">
            <v>6100</v>
          </cell>
          <cell r="B292" t="str">
            <v>114004300263</v>
          </cell>
          <cell r="C292" t="str">
            <v>114</v>
          </cell>
          <cell r="D292" t="str">
            <v>114004</v>
          </cell>
          <cell r="E292" t="str">
            <v>ساير حسابها و اسناد دريافتني</v>
          </cell>
          <cell r="F292" t="str">
            <v>وام ضروري كاركنان</v>
          </cell>
          <cell r="G292" t="str">
            <v>300263</v>
          </cell>
          <cell r="H292" t="str">
            <v>خدائي محمودي رضا</v>
          </cell>
          <cell r="P292" t="str">
            <v>610</v>
          </cell>
        </row>
        <row r="293">
          <cell r="A293">
            <v>6100</v>
          </cell>
          <cell r="B293" t="str">
            <v>114004300056</v>
          </cell>
          <cell r="C293" t="str">
            <v>114</v>
          </cell>
          <cell r="D293" t="str">
            <v>114004</v>
          </cell>
          <cell r="E293" t="str">
            <v>ساير حسابها و اسناد دريافتني</v>
          </cell>
          <cell r="F293" t="str">
            <v>وام ضروري كاركنان</v>
          </cell>
          <cell r="G293" t="str">
            <v>300056</v>
          </cell>
          <cell r="H293" t="str">
            <v>حسين زاده گورچين اكبر</v>
          </cell>
          <cell r="P293" t="str">
            <v>610</v>
          </cell>
        </row>
        <row r="294">
          <cell r="A294">
            <v>6100</v>
          </cell>
          <cell r="B294" t="str">
            <v>114004300001</v>
          </cell>
          <cell r="C294" t="str">
            <v>114</v>
          </cell>
          <cell r="D294" t="str">
            <v>114004</v>
          </cell>
          <cell r="E294" t="str">
            <v>ساير حسابها و اسناد دريافتني</v>
          </cell>
          <cell r="F294" t="str">
            <v>وام ضروري كاركنان</v>
          </cell>
          <cell r="G294" t="str">
            <v>300001</v>
          </cell>
          <cell r="H294" t="str">
            <v>فتاحي رسول</v>
          </cell>
          <cell r="P294" t="str">
            <v>610</v>
          </cell>
        </row>
        <row r="295">
          <cell r="A295">
            <v>6100</v>
          </cell>
          <cell r="B295" t="str">
            <v>114004300130</v>
          </cell>
          <cell r="C295" t="str">
            <v>114</v>
          </cell>
          <cell r="D295" t="str">
            <v>114004</v>
          </cell>
          <cell r="E295" t="str">
            <v>ساير حسابها و اسناد دريافتني</v>
          </cell>
          <cell r="F295" t="str">
            <v>وام ضروري كاركنان</v>
          </cell>
          <cell r="G295" t="str">
            <v>300130</v>
          </cell>
          <cell r="H295" t="str">
            <v>نوري علي</v>
          </cell>
          <cell r="P295" t="str">
            <v>610</v>
          </cell>
        </row>
        <row r="296">
          <cell r="A296">
            <v>6100</v>
          </cell>
          <cell r="B296" t="str">
            <v>114004300135</v>
          </cell>
          <cell r="C296" t="str">
            <v>114</v>
          </cell>
          <cell r="D296" t="str">
            <v>114004</v>
          </cell>
          <cell r="E296" t="str">
            <v>ساير حسابها و اسناد دريافتني</v>
          </cell>
          <cell r="F296" t="str">
            <v>وام ضروري كاركنان</v>
          </cell>
          <cell r="G296" t="str">
            <v>300135</v>
          </cell>
          <cell r="H296" t="str">
            <v>سيفي ديزناب ابراهيم</v>
          </cell>
          <cell r="P296" t="str">
            <v>610</v>
          </cell>
        </row>
        <row r="297">
          <cell r="A297">
            <v>6100</v>
          </cell>
          <cell r="B297" t="str">
            <v>114004300149</v>
          </cell>
          <cell r="C297" t="str">
            <v>114</v>
          </cell>
          <cell r="D297" t="str">
            <v>114004</v>
          </cell>
          <cell r="E297" t="str">
            <v>ساير حسابها و اسناد دريافتني</v>
          </cell>
          <cell r="F297" t="str">
            <v>وام ضروري كاركنان</v>
          </cell>
          <cell r="G297" t="str">
            <v>300149</v>
          </cell>
          <cell r="H297" t="str">
            <v>مردان پور دامن آباد خسرو</v>
          </cell>
          <cell r="P297" t="str">
            <v>610</v>
          </cell>
        </row>
        <row r="298">
          <cell r="A298">
            <v>6100</v>
          </cell>
          <cell r="B298" t="str">
            <v>114004300173</v>
          </cell>
          <cell r="C298" t="str">
            <v>114</v>
          </cell>
          <cell r="D298" t="str">
            <v>114004</v>
          </cell>
          <cell r="E298" t="str">
            <v>ساير حسابها و اسناد دريافتني</v>
          </cell>
          <cell r="F298" t="str">
            <v>وام ضروري كاركنان</v>
          </cell>
          <cell r="G298" t="str">
            <v>300173</v>
          </cell>
          <cell r="H298" t="str">
            <v>قنبري اهري محمدرضا</v>
          </cell>
          <cell r="P298" t="str">
            <v>610</v>
          </cell>
        </row>
        <row r="299">
          <cell r="A299">
            <v>6100</v>
          </cell>
          <cell r="B299" t="str">
            <v>114004300176</v>
          </cell>
          <cell r="C299" t="str">
            <v>114</v>
          </cell>
          <cell r="D299" t="str">
            <v>114004</v>
          </cell>
          <cell r="E299" t="str">
            <v>ساير حسابها و اسناد دريافتني</v>
          </cell>
          <cell r="F299" t="str">
            <v>وام ضروري كاركنان</v>
          </cell>
          <cell r="G299" t="str">
            <v>300176</v>
          </cell>
          <cell r="H299" t="str">
            <v>قليپور قراجه بهروز</v>
          </cell>
          <cell r="P299" t="str">
            <v>610</v>
          </cell>
        </row>
        <row r="300">
          <cell r="A300">
            <v>6100</v>
          </cell>
          <cell r="B300" t="str">
            <v>114004300206</v>
          </cell>
          <cell r="C300" t="str">
            <v>114</v>
          </cell>
          <cell r="D300" t="str">
            <v>114004</v>
          </cell>
          <cell r="E300" t="str">
            <v>ساير حسابها و اسناد دريافتني</v>
          </cell>
          <cell r="F300" t="str">
            <v>وام ضروري كاركنان</v>
          </cell>
          <cell r="G300" t="str">
            <v>300206</v>
          </cell>
          <cell r="H300" t="str">
            <v>كامران هزه بران محمدرضا</v>
          </cell>
          <cell r="P300" t="str">
            <v>610</v>
          </cell>
        </row>
        <row r="301">
          <cell r="A301">
            <v>6100</v>
          </cell>
          <cell r="B301" t="str">
            <v>114004300219</v>
          </cell>
          <cell r="C301" t="str">
            <v>114</v>
          </cell>
          <cell r="D301" t="str">
            <v>114004</v>
          </cell>
          <cell r="E301" t="str">
            <v>ساير حسابها و اسناد دريافتني</v>
          </cell>
          <cell r="F301" t="str">
            <v>وام ضروري كاركنان</v>
          </cell>
          <cell r="G301" t="str">
            <v>300219</v>
          </cell>
          <cell r="H301" t="str">
            <v>سلماني كريم</v>
          </cell>
          <cell r="P301" t="str">
            <v>610</v>
          </cell>
        </row>
        <row r="302">
          <cell r="A302">
            <v>6100</v>
          </cell>
          <cell r="B302" t="str">
            <v>114004300222</v>
          </cell>
          <cell r="C302" t="str">
            <v>114</v>
          </cell>
          <cell r="D302" t="str">
            <v>114004</v>
          </cell>
          <cell r="E302" t="str">
            <v>ساير حسابها و اسناد دريافتني</v>
          </cell>
          <cell r="F302" t="str">
            <v>وام ضروري كاركنان</v>
          </cell>
          <cell r="G302" t="str">
            <v>300222</v>
          </cell>
          <cell r="H302" t="str">
            <v>شكري احمد</v>
          </cell>
          <cell r="P302" t="str">
            <v>610</v>
          </cell>
        </row>
        <row r="303">
          <cell r="A303">
            <v>6100</v>
          </cell>
          <cell r="B303" t="str">
            <v>114004300231</v>
          </cell>
          <cell r="C303" t="str">
            <v>114</v>
          </cell>
          <cell r="D303" t="str">
            <v>114004</v>
          </cell>
          <cell r="E303" t="str">
            <v>ساير حسابها و اسناد دريافتني</v>
          </cell>
          <cell r="F303" t="str">
            <v>وام ضروري كاركنان</v>
          </cell>
          <cell r="G303" t="str">
            <v>300231</v>
          </cell>
          <cell r="H303" t="str">
            <v>تمدن خشكناب رضا</v>
          </cell>
          <cell r="P303" t="str">
            <v>610</v>
          </cell>
        </row>
        <row r="304">
          <cell r="A304">
            <v>6100</v>
          </cell>
          <cell r="B304" t="str">
            <v>114004300239</v>
          </cell>
          <cell r="C304" t="str">
            <v>114</v>
          </cell>
          <cell r="D304" t="str">
            <v>114004</v>
          </cell>
          <cell r="E304" t="str">
            <v>ساير حسابها و اسناد دريافتني</v>
          </cell>
          <cell r="F304" t="str">
            <v>وام ضروري كاركنان</v>
          </cell>
          <cell r="G304" t="str">
            <v>300239</v>
          </cell>
          <cell r="H304" t="str">
            <v>بهرامي قراملكي محمدعلي</v>
          </cell>
          <cell r="P304" t="str">
            <v>610</v>
          </cell>
        </row>
        <row r="305">
          <cell r="A305">
            <v>6100</v>
          </cell>
          <cell r="B305" t="str">
            <v>114004300240</v>
          </cell>
          <cell r="C305" t="str">
            <v>114</v>
          </cell>
          <cell r="D305" t="str">
            <v>114004</v>
          </cell>
          <cell r="E305" t="str">
            <v>ساير حسابها و اسناد دريافتني</v>
          </cell>
          <cell r="F305" t="str">
            <v>وام ضروري كاركنان</v>
          </cell>
          <cell r="G305" t="str">
            <v>300240</v>
          </cell>
          <cell r="H305" t="str">
            <v>شاهد قراملكي ابوالقاسم</v>
          </cell>
          <cell r="P305" t="str">
            <v>610</v>
          </cell>
        </row>
        <row r="306">
          <cell r="A306">
            <v>6100</v>
          </cell>
          <cell r="B306" t="str">
            <v>114004300248</v>
          </cell>
          <cell r="C306" t="str">
            <v>114</v>
          </cell>
          <cell r="D306" t="str">
            <v>114004</v>
          </cell>
          <cell r="E306" t="str">
            <v>ساير حسابها و اسناد دريافتني</v>
          </cell>
          <cell r="F306" t="str">
            <v>وام ضروري كاركنان</v>
          </cell>
          <cell r="G306" t="str">
            <v>300248</v>
          </cell>
          <cell r="H306" t="str">
            <v>واحدي باويل محمدحسين</v>
          </cell>
          <cell r="P306" t="str">
            <v>610</v>
          </cell>
        </row>
        <row r="307">
          <cell r="A307">
            <v>6100</v>
          </cell>
          <cell r="B307" t="str">
            <v>114004300307</v>
          </cell>
          <cell r="C307" t="str">
            <v>114</v>
          </cell>
          <cell r="D307" t="str">
            <v>114004</v>
          </cell>
          <cell r="E307" t="str">
            <v>ساير حسابها و اسناد دريافتني</v>
          </cell>
          <cell r="F307" t="str">
            <v>وام ضروري كاركنان</v>
          </cell>
          <cell r="G307" t="str">
            <v>300307</v>
          </cell>
          <cell r="H307" t="str">
            <v>سعيدي قراملكي حسين</v>
          </cell>
          <cell r="P307" t="str">
            <v>610</v>
          </cell>
        </row>
        <row r="308">
          <cell r="A308">
            <v>6100</v>
          </cell>
          <cell r="B308" t="str">
            <v>114004300308</v>
          </cell>
          <cell r="C308" t="str">
            <v>114</v>
          </cell>
          <cell r="D308" t="str">
            <v>114004</v>
          </cell>
          <cell r="E308" t="str">
            <v>ساير حسابها و اسناد دريافتني</v>
          </cell>
          <cell r="F308" t="str">
            <v>وام ضروري كاركنان</v>
          </cell>
          <cell r="G308" t="str">
            <v>300308</v>
          </cell>
          <cell r="H308" t="str">
            <v>شاه قاسمي مهرداد</v>
          </cell>
          <cell r="P308" t="str">
            <v>610</v>
          </cell>
        </row>
        <row r="309">
          <cell r="A309">
            <v>6100</v>
          </cell>
          <cell r="B309" t="str">
            <v>114004300202</v>
          </cell>
          <cell r="C309" t="str">
            <v>114</v>
          </cell>
          <cell r="D309" t="str">
            <v>114004</v>
          </cell>
          <cell r="E309" t="str">
            <v>ساير حسابها و اسناد دريافتني</v>
          </cell>
          <cell r="F309" t="str">
            <v>وام ضروري كاركنان</v>
          </cell>
          <cell r="G309" t="str">
            <v>300202</v>
          </cell>
          <cell r="H309" t="str">
            <v>لك جواد</v>
          </cell>
          <cell r="P309" t="str">
            <v>610</v>
          </cell>
        </row>
        <row r="310">
          <cell r="A310">
            <v>6100</v>
          </cell>
          <cell r="B310" t="str">
            <v>114004300234</v>
          </cell>
          <cell r="C310" t="str">
            <v>114</v>
          </cell>
          <cell r="D310" t="str">
            <v>114004</v>
          </cell>
          <cell r="E310" t="str">
            <v>ساير حسابها و اسناد دريافتني</v>
          </cell>
          <cell r="F310" t="str">
            <v>وام ضروري كاركنان</v>
          </cell>
          <cell r="G310" t="str">
            <v>300234</v>
          </cell>
          <cell r="H310" t="str">
            <v>عبداله ميرشكارلو عليرضا</v>
          </cell>
          <cell r="P310" t="str">
            <v>610</v>
          </cell>
        </row>
        <row r="311">
          <cell r="A311">
            <v>6100</v>
          </cell>
          <cell r="B311" t="str">
            <v>114004300113</v>
          </cell>
          <cell r="C311" t="str">
            <v>114</v>
          </cell>
          <cell r="D311" t="str">
            <v>114004</v>
          </cell>
          <cell r="E311" t="str">
            <v>ساير حسابها و اسناد دريافتني</v>
          </cell>
          <cell r="F311" t="str">
            <v>وام ضروري كاركنان</v>
          </cell>
          <cell r="G311" t="str">
            <v>300113</v>
          </cell>
          <cell r="H311" t="str">
            <v>باغباني خضرلو منوچهر</v>
          </cell>
          <cell r="P311" t="str">
            <v>610</v>
          </cell>
        </row>
        <row r="312">
          <cell r="A312">
            <v>6100</v>
          </cell>
          <cell r="B312" t="str">
            <v>114004300076</v>
          </cell>
          <cell r="C312" t="str">
            <v>114</v>
          </cell>
          <cell r="D312" t="str">
            <v>114004</v>
          </cell>
          <cell r="E312" t="str">
            <v>ساير حسابها و اسناد دريافتني</v>
          </cell>
          <cell r="F312" t="str">
            <v>وام ضروري كاركنان</v>
          </cell>
          <cell r="G312" t="str">
            <v>300076</v>
          </cell>
          <cell r="H312" t="str">
            <v>همتي مسعود</v>
          </cell>
          <cell r="P312" t="str">
            <v>610</v>
          </cell>
        </row>
        <row r="313">
          <cell r="A313">
            <v>6100</v>
          </cell>
          <cell r="B313" t="str">
            <v>114004300101</v>
          </cell>
          <cell r="C313" t="str">
            <v>114</v>
          </cell>
          <cell r="D313" t="str">
            <v>114004</v>
          </cell>
          <cell r="E313" t="str">
            <v>ساير حسابها و اسناد دريافتني</v>
          </cell>
          <cell r="F313" t="str">
            <v>وام ضروري كاركنان</v>
          </cell>
          <cell r="G313" t="str">
            <v>300101</v>
          </cell>
          <cell r="H313" t="str">
            <v>شكري جليل</v>
          </cell>
          <cell r="P313" t="str">
            <v>610</v>
          </cell>
        </row>
        <row r="314">
          <cell r="A314">
            <v>6100</v>
          </cell>
          <cell r="B314" t="str">
            <v>114004300241</v>
          </cell>
          <cell r="C314" t="str">
            <v>114</v>
          </cell>
          <cell r="D314" t="str">
            <v>114004</v>
          </cell>
          <cell r="E314" t="str">
            <v>ساير حسابها و اسناد دريافتني</v>
          </cell>
          <cell r="F314" t="str">
            <v>وام ضروري كاركنان</v>
          </cell>
          <cell r="G314" t="str">
            <v>300241</v>
          </cell>
          <cell r="H314" t="str">
            <v>همتي قراملكي عليرضا</v>
          </cell>
          <cell r="P314" t="str">
            <v>610</v>
          </cell>
        </row>
        <row r="315">
          <cell r="A315">
            <v>6100</v>
          </cell>
          <cell r="B315" t="str">
            <v>114004300124</v>
          </cell>
          <cell r="C315" t="str">
            <v>114</v>
          </cell>
          <cell r="D315" t="str">
            <v>114004</v>
          </cell>
          <cell r="E315" t="str">
            <v>ساير حسابها و اسناد دريافتني</v>
          </cell>
          <cell r="F315" t="str">
            <v>وام ضروري كاركنان</v>
          </cell>
          <cell r="G315" t="str">
            <v>300124</v>
          </cell>
          <cell r="H315" t="str">
            <v>محب حق رحيم</v>
          </cell>
          <cell r="P315" t="str">
            <v>610</v>
          </cell>
        </row>
        <row r="316">
          <cell r="A316">
            <v>6100</v>
          </cell>
          <cell r="B316" t="str">
            <v>114004300169</v>
          </cell>
          <cell r="C316" t="str">
            <v>114</v>
          </cell>
          <cell r="D316" t="str">
            <v>114004</v>
          </cell>
          <cell r="E316" t="str">
            <v>ساير حسابها و اسناد دريافتني</v>
          </cell>
          <cell r="F316" t="str">
            <v>وام ضروري كاركنان</v>
          </cell>
          <cell r="G316" t="str">
            <v>300169</v>
          </cell>
          <cell r="H316" t="str">
            <v>منظر خسروشاهي اميرعلي</v>
          </cell>
          <cell r="P316" t="str">
            <v>610</v>
          </cell>
        </row>
        <row r="317">
          <cell r="A317">
            <v>6100</v>
          </cell>
          <cell r="B317" t="str">
            <v>114004300092</v>
          </cell>
          <cell r="C317" t="str">
            <v>114</v>
          </cell>
          <cell r="D317" t="str">
            <v>114004</v>
          </cell>
          <cell r="E317" t="str">
            <v>ساير حسابها و اسناد دريافتني</v>
          </cell>
          <cell r="F317" t="str">
            <v>وام ضروري كاركنان</v>
          </cell>
          <cell r="G317" t="str">
            <v>300092</v>
          </cell>
          <cell r="H317" t="str">
            <v>كولاب محمدحسين</v>
          </cell>
          <cell r="P317" t="str">
            <v>610</v>
          </cell>
        </row>
        <row r="318">
          <cell r="A318">
            <v>6100</v>
          </cell>
          <cell r="B318" t="str">
            <v>114004300096</v>
          </cell>
          <cell r="C318" t="str">
            <v>114</v>
          </cell>
          <cell r="D318" t="str">
            <v>114004</v>
          </cell>
          <cell r="E318" t="str">
            <v>ساير حسابها و اسناد دريافتني</v>
          </cell>
          <cell r="F318" t="str">
            <v>وام ضروري كاركنان</v>
          </cell>
          <cell r="G318" t="str">
            <v>300096</v>
          </cell>
          <cell r="H318" t="str">
            <v>امتحاني علي اكبر</v>
          </cell>
          <cell r="P318" t="str">
            <v>610</v>
          </cell>
        </row>
        <row r="319">
          <cell r="A319">
            <v>6100</v>
          </cell>
          <cell r="B319" t="str">
            <v>114004300071</v>
          </cell>
          <cell r="C319" t="str">
            <v>114</v>
          </cell>
          <cell r="D319" t="str">
            <v>114004</v>
          </cell>
          <cell r="E319" t="str">
            <v>ساير حسابها و اسناد دريافتني</v>
          </cell>
          <cell r="F319" t="str">
            <v>وام ضروري كاركنان</v>
          </cell>
          <cell r="G319" t="str">
            <v>300071</v>
          </cell>
          <cell r="H319" t="str">
            <v>ضياء سرابي اكبر</v>
          </cell>
          <cell r="P319" t="str">
            <v>610</v>
          </cell>
        </row>
        <row r="320">
          <cell r="A320">
            <v>6100</v>
          </cell>
          <cell r="B320" t="str">
            <v>114004300118</v>
          </cell>
          <cell r="C320" t="str">
            <v>114</v>
          </cell>
          <cell r="D320" t="str">
            <v>114004</v>
          </cell>
          <cell r="E320" t="str">
            <v>ساير حسابها و اسناد دريافتني</v>
          </cell>
          <cell r="F320" t="str">
            <v>وام ضروري كاركنان</v>
          </cell>
          <cell r="G320" t="str">
            <v>300118</v>
          </cell>
          <cell r="H320" t="str">
            <v>جعفرزاده بهروز</v>
          </cell>
          <cell r="P320" t="str">
            <v>610</v>
          </cell>
        </row>
        <row r="321">
          <cell r="A321">
            <v>6100</v>
          </cell>
          <cell r="B321" t="str">
            <v>114004300148</v>
          </cell>
          <cell r="C321" t="str">
            <v>114</v>
          </cell>
          <cell r="D321" t="str">
            <v>114004</v>
          </cell>
          <cell r="E321" t="str">
            <v>ساير حسابها و اسناد دريافتني</v>
          </cell>
          <cell r="F321" t="str">
            <v>وام ضروري كاركنان</v>
          </cell>
          <cell r="G321" t="str">
            <v>300148</v>
          </cell>
          <cell r="H321" t="str">
            <v>شفيعي عنصرودي داريوش</v>
          </cell>
          <cell r="P321" t="str">
            <v>610</v>
          </cell>
        </row>
        <row r="322">
          <cell r="A322">
            <v>6100</v>
          </cell>
          <cell r="B322" t="str">
            <v>114004300151</v>
          </cell>
          <cell r="C322" t="str">
            <v>114</v>
          </cell>
          <cell r="D322" t="str">
            <v>114004</v>
          </cell>
          <cell r="E322" t="str">
            <v>ساير حسابها و اسناد دريافتني</v>
          </cell>
          <cell r="F322" t="str">
            <v>وام ضروري كاركنان</v>
          </cell>
          <cell r="G322" t="str">
            <v>300151</v>
          </cell>
          <cell r="H322" t="str">
            <v>امجدي رحيم</v>
          </cell>
          <cell r="P322" t="str">
            <v>610</v>
          </cell>
        </row>
        <row r="323">
          <cell r="A323">
            <v>6100</v>
          </cell>
          <cell r="B323" t="str">
            <v>114004300152</v>
          </cell>
          <cell r="C323" t="str">
            <v>114</v>
          </cell>
          <cell r="D323" t="str">
            <v>114004</v>
          </cell>
          <cell r="E323" t="str">
            <v>ساير حسابها و اسناد دريافتني</v>
          </cell>
          <cell r="F323" t="str">
            <v>وام ضروري كاركنان</v>
          </cell>
          <cell r="G323" t="str">
            <v>300152</v>
          </cell>
          <cell r="H323" t="str">
            <v>حسن زاده حميد</v>
          </cell>
          <cell r="P323" t="str">
            <v>610</v>
          </cell>
        </row>
        <row r="324">
          <cell r="A324">
            <v>6100</v>
          </cell>
          <cell r="B324" t="str">
            <v>114004300156</v>
          </cell>
          <cell r="C324" t="str">
            <v>114</v>
          </cell>
          <cell r="D324" t="str">
            <v>114004</v>
          </cell>
          <cell r="E324" t="str">
            <v>ساير حسابها و اسناد دريافتني</v>
          </cell>
          <cell r="F324" t="str">
            <v>وام ضروري كاركنان</v>
          </cell>
          <cell r="G324" t="str">
            <v>300156</v>
          </cell>
          <cell r="H324" t="str">
            <v>حسينيان سيروس</v>
          </cell>
          <cell r="P324" t="str">
            <v>610</v>
          </cell>
        </row>
        <row r="325">
          <cell r="A325">
            <v>6100</v>
          </cell>
          <cell r="B325" t="str">
            <v>114004300162</v>
          </cell>
          <cell r="C325" t="str">
            <v>114</v>
          </cell>
          <cell r="D325" t="str">
            <v>114004</v>
          </cell>
          <cell r="E325" t="str">
            <v>ساير حسابها و اسناد دريافتني</v>
          </cell>
          <cell r="F325" t="str">
            <v>وام ضروري كاركنان</v>
          </cell>
          <cell r="G325" t="str">
            <v>300162</v>
          </cell>
          <cell r="H325" t="str">
            <v>محمدي جابر</v>
          </cell>
          <cell r="P325" t="str">
            <v>610</v>
          </cell>
        </row>
        <row r="326">
          <cell r="A326">
            <v>6100</v>
          </cell>
          <cell r="B326" t="str">
            <v>114004300170</v>
          </cell>
          <cell r="C326" t="str">
            <v>114</v>
          </cell>
          <cell r="D326" t="str">
            <v>114004</v>
          </cell>
          <cell r="E326" t="str">
            <v>ساير حسابها و اسناد دريافتني</v>
          </cell>
          <cell r="F326" t="str">
            <v>وام ضروري كاركنان</v>
          </cell>
          <cell r="G326" t="str">
            <v>300170</v>
          </cell>
          <cell r="H326" t="str">
            <v>فتحي سياوش</v>
          </cell>
          <cell r="P326" t="str">
            <v>610</v>
          </cell>
        </row>
        <row r="327">
          <cell r="A327">
            <v>6100</v>
          </cell>
          <cell r="B327" t="str">
            <v>114004300187</v>
          </cell>
          <cell r="C327" t="str">
            <v>114</v>
          </cell>
          <cell r="D327" t="str">
            <v>114004</v>
          </cell>
          <cell r="E327" t="str">
            <v>ساير حسابها و اسناد دريافتني</v>
          </cell>
          <cell r="F327" t="str">
            <v>وام ضروري كاركنان</v>
          </cell>
          <cell r="G327" t="str">
            <v>300187</v>
          </cell>
          <cell r="H327" t="str">
            <v>حاجي حيدري ممقاني مهدي</v>
          </cell>
          <cell r="P327" t="str">
            <v>610</v>
          </cell>
        </row>
        <row r="328">
          <cell r="A328">
            <v>6100</v>
          </cell>
          <cell r="B328" t="str">
            <v>114004300195</v>
          </cell>
          <cell r="C328" t="str">
            <v>114</v>
          </cell>
          <cell r="D328" t="str">
            <v>114004</v>
          </cell>
          <cell r="E328" t="str">
            <v>ساير حسابها و اسناد دريافتني</v>
          </cell>
          <cell r="F328" t="str">
            <v>وام ضروري كاركنان</v>
          </cell>
          <cell r="G328" t="str">
            <v>300195</v>
          </cell>
          <cell r="H328" t="str">
            <v>حريري كهنموئي علي</v>
          </cell>
          <cell r="P328" t="str">
            <v>610</v>
          </cell>
        </row>
        <row r="329">
          <cell r="A329">
            <v>6100</v>
          </cell>
          <cell r="B329" t="str">
            <v>114004300198</v>
          </cell>
          <cell r="C329" t="str">
            <v>114</v>
          </cell>
          <cell r="D329" t="str">
            <v>114004</v>
          </cell>
          <cell r="E329" t="str">
            <v>ساير حسابها و اسناد دريافتني</v>
          </cell>
          <cell r="F329" t="str">
            <v>وام ضروري كاركنان</v>
          </cell>
          <cell r="G329" t="str">
            <v>300198</v>
          </cell>
          <cell r="H329" t="str">
            <v>ميرزائي شكور</v>
          </cell>
          <cell r="P329" t="str">
            <v>610</v>
          </cell>
        </row>
        <row r="330">
          <cell r="A330">
            <v>6100</v>
          </cell>
          <cell r="B330" t="str">
            <v>114004300199</v>
          </cell>
          <cell r="C330" t="str">
            <v>114</v>
          </cell>
          <cell r="D330" t="str">
            <v>114004</v>
          </cell>
          <cell r="E330" t="str">
            <v>ساير حسابها و اسناد دريافتني</v>
          </cell>
          <cell r="F330" t="str">
            <v>وام ضروري كاركنان</v>
          </cell>
          <cell r="G330" t="str">
            <v>300199</v>
          </cell>
          <cell r="H330" t="str">
            <v>ناصح قراملكي مهدي</v>
          </cell>
          <cell r="P330" t="str">
            <v>610</v>
          </cell>
        </row>
        <row r="331">
          <cell r="A331">
            <v>6100</v>
          </cell>
          <cell r="B331" t="str">
            <v>114004300220</v>
          </cell>
          <cell r="C331" t="str">
            <v>114</v>
          </cell>
          <cell r="D331" t="str">
            <v>114004</v>
          </cell>
          <cell r="E331" t="str">
            <v>ساير حسابها و اسناد دريافتني</v>
          </cell>
          <cell r="F331" t="str">
            <v>وام ضروري كاركنان</v>
          </cell>
          <cell r="G331" t="str">
            <v>300220</v>
          </cell>
          <cell r="H331" t="str">
            <v>صحت مند قره بابا يوسف</v>
          </cell>
          <cell r="P331" t="str">
            <v>610</v>
          </cell>
        </row>
        <row r="332">
          <cell r="A332">
            <v>6100</v>
          </cell>
          <cell r="B332" t="str">
            <v>114004300306</v>
          </cell>
          <cell r="C332" t="str">
            <v>114</v>
          </cell>
          <cell r="D332" t="str">
            <v>114004</v>
          </cell>
          <cell r="E332" t="str">
            <v>ساير حسابها و اسناد دريافتني</v>
          </cell>
          <cell r="F332" t="str">
            <v>وام ضروري كاركنان</v>
          </cell>
          <cell r="G332" t="str">
            <v>300306</v>
          </cell>
          <cell r="H332" t="str">
            <v>نوري بهروز</v>
          </cell>
          <cell r="P332" t="str">
            <v>610</v>
          </cell>
        </row>
        <row r="333">
          <cell r="A333">
            <v>6100</v>
          </cell>
          <cell r="B333" t="str">
            <v>114004300280</v>
          </cell>
          <cell r="C333" t="str">
            <v>114</v>
          </cell>
          <cell r="D333" t="str">
            <v>114004</v>
          </cell>
          <cell r="E333" t="str">
            <v>ساير حسابها و اسناد دريافتني</v>
          </cell>
          <cell r="F333" t="str">
            <v>وام ضروري كاركنان</v>
          </cell>
          <cell r="G333" t="str">
            <v>300280</v>
          </cell>
          <cell r="H333" t="str">
            <v>طهماسبيان سجاد</v>
          </cell>
          <cell r="P333" t="str">
            <v>610</v>
          </cell>
        </row>
        <row r="334">
          <cell r="A334">
            <v>6100</v>
          </cell>
          <cell r="B334" t="str">
            <v>114004300191</v>
          </cell>
          <cell r="C334" t="str">
            <v>114</v>
          </cell>
          <cell r="D334" t="str">
            <v>114004</v>
          </cell>
          <cell r="E334" t="str">
            <v>ساير حسابها و اسناد دريافتني</v>
          </cell>
          <cell r="F334" t="str">
            <v>وام ضروري كاركنان</v>
          </cell>
          <cell r="G334" t="str">
            <v>300191</v>
          </cell>
          <cell r="H334" t="str">
            <v>باقر قازيار رشيد</v>
          </cell>
          <cell r="P334" t="str">
            <v>610</v>
          </cell>
        </row>
        <row r="335">
          <cell r="A335">
            <v>6100</v>
          </cell>
          <cell r="B335" t="str">
            <v>114004300245</v>
          </cell>
          <cell r="C335" t="str">
            <v>114</v>
          </cell>
          <cell r="D335" t="str">
            <v>114004</v>
          </cell>
          <cell r="E335" t="str">
            <v>ساير حسابها و اسناد دريافتني</v>
          </cell>
          <cell r="F335" t="str">
            <v>وام ضروري كاركنان</v>
          </cell>
          <cell r="G335" t="str">
            <v>300245</v>
          </cell>
          <cell r="H335" t="str">
            <v>غفاري افشرد كريم</v>
          </cell>
          <cell r="P335" t="str">
            <v>610</v>
          </cell>
        </row>
        <row r="336">
          <cell r="A336">
            <v>6100</v>
          </cell>
          <cell r="B336" t="str">
            <v>114004300081</v>
          </cell>
          <cell r="C336" t="str">
            <v>114</v>
          </cell>
          <cell r="D336" t="str">
            <v>114004</v>
          </cell>
          <cell r="E336" t="str">
            <v>ساير حسابها و اسناد دريافتني</v>
          </cell>
          <cell r="F336" t="str">
            <v>وام ضروري كاركنان</v>
          </cell>
          <cell r="G336" t="str">
            <v>300081</v>
          </cell>
          <cell r="H336" t="str">
            <v>بهاري قراجه مرادعلي</v>
          </cell>
          <cell r="P336" t="str">
            <v>610</v>
          </cell>
        </row>
        <row r="337">
          <cell r="A337">
            <v>6100</v>
          </cell>
          <cell r="B337" t="str">
            <v>114004300288</v>
          </cell>
          <cell r="C337" t="str">
            <v>114</v>
          </cell>
          <cell r="D337" t="str">
            <v>114004</v>
          </cell>
          <cell r="E337" t="str">
            <v>ساير حسابها و اسناد دريافتني</v>
          </cell>
          <cell r="F337" t="str">
            <v>وام ضروري كاركنان</v>
          </cell>
          <cell r="G337" t="str">
            <v>300288</v>
          </cell>
          <cell r="H337" t="str">
            <v>حاتملو محمد</v>
          </cell>
          <cell r="P337" t="str">
            <v>610</v>
          </cell>
        </row>
        <row r="338">
          <cell r="A338">
            <v>6100</v>
          </cell>
          <cell r="B338" t="str">
            <v>114004300074</v>
          </cell>
          <cell r="C338" t="str">
            <v>114</v>
          </cell>
          <cell r="D338" t="str">
            <v>114004</v>
          </cell>
          <cell r="E338" t="str">
            <v>ساير حسابها و اسناد دريافتني</v>
          </cell>
          <cell r="F338" t="str">
            <v>وام ضروري كاركنان</v>
          </cell>
          <cell r="G338" t="str">
            <v>300074</v>
          </cell>
          <cell r="H338" t="str">
            <v>ميرزا عليزاده پهر آباد فريبا</v>
          </cell>
          <cell r="P338" t="str">
            <v>610</v>
          </cell>
        </row>
        <row r="339">
          <cell r="A339">
            <v>6100</v>
          </cell>
          <cell r="B339" t="str">
            <v>114004300298</v>
          </cell>
          <cell r="C339" t="str">
            <v>114</v>
          </cell>
          <cell r="D339" t="str">
            <v>114004</v>
          </cell>
          <cell r="E339" t="str">
            <v>ساير حسابها و اسناد دريافتني</v>
          </cell>
          <cell r="F339" t="str">
            <v>وام ضروري كاركنان</v>
          </cell>
          <cell r="G339" t="str">
            <v>300298</v>
          </cell>
          <cell r="H339" t="str">
            <v>جبرئيلي اميد</v>
          </cell>
          <cell r="P339" t="str">
            <v>610</v>
          </cell>
        </row>
        <row r="340">
          <cell r="A340">
            <v>6100</v>
          </cell>
          <cell r="B340" t="str">
            <v>114004300110</v>
          </cell>
          <cell r="C340" t="str">
            <v>114</v>
          </cell>
          <cell r="D340" t="str">
            <v>114004</v>
          </cell>
          <cell r="E340" t="str">
            <v>ساير حسابها و اسناد دريافتني</v>
          </cell>
          <cell r="F340" t="str">
            <v>وام ضروري كاركنان</v>
          </cell>
          <cell r="G340" t="str">
            <v>300110</v>
          </cell>
          <cell r="H340" t="str">
            <v>فروغي زهرا</v>
          </cell>
          <cell r="P340" t="str">
            <v>610</v>
          </cell>
        </row>
        <row r="341">
          <cell r="A341">
            <v>6100</v>
          </cell>
          <cell r="B341" t="str">
            <v>114004300257</v>
          </cell>
          <cell r="C341" t="str">
            <v>114</v>
          </cell>
          <cell r="D341" t="str">
            <v>114004</v>
          </cell>
          <cell r="E341" t="str">
            <v>ساير حسابها و اسناد دريافتني</v>
          </cell>
          <cell r="F341" t="str">
            <v>وام ضروري كاركنان</v>
          </cell>
          <cell r="G341" t="str">
            <v>300257</v>
          </cell>
          <cell r="H341" t="str">
            <v>برادران حسن زاده وحيد</v>
          </cell>
          <cell r="P341" t="str">
            <v>610</v>
          </cell>
        </row>
        <row r="342">
          <cell r="A342">
            <v>6100</v>
          </cell>
          <cell r="B342" t="str">
            <v>114004300244</v>
          </cell>
          <cell r="C342" t="str">
            <v>114</v>
          </cell>
          <cell r="D342" t="str">
            <v>114004</v>
          </cell>
          <cell r="E342" t="str">
            <v>ساير حسابها و اسناد دريافتني</v>
          </cell>
          <cell r="F342" t="str">
            <v>وام ضروري كاركنان</v>
          </cell>
          <cell r="G342" t="str">
            <v>300244</v>
          </cell>
          <cell r="H342" t="str">
            <v>بزمي حسن</v>
          </cell>
          <cell r="P342" t="str">
            <v>610</v>
          </cell>
        </row>
        <row r="343">
          <cell r="A343">
            <v>6100</v>
          </cell>
          <cell r="B343" t="str">
            <v>114004300181</v>
          </cell>
          <cell r="C343" t="str">
            <v>114</v>
          </cell>
          <cell r="D343" t="str">
            <v>114004</v>
          </cell>
          <cell r="E343" t="str">
            <v>ساير حسابها و اسناد دريافتني</v>
          </cell>
          <cell r="F343" t="str">
            <v>وام ضروري كاركنان</v>
          </cell>
          <cell r="G343" t="str">
            <v>300181</v>
          </cell>
          <cell r="H343" t="str">
            <v>وظيفه واثق مهدي</v>
          </cell>
          <cell r="P343" t="str">
            <v>610</v>
          </cell>
        </row>
        <row r="344">
          <cell r="A344">
            <v>6100</v>
          </cell>
          <cell r="B344" t="str">
            <v>114004300125</v>
          </cell>
          <cell r="C344" t="str">
            <v>114</v>
          </cell>
          <cell r="D344" t="str">
            <v>114004</v>
          </cell>
          <cell r="E344" t="str">
            <v>ساير حسابها و اسناد دريافتني</v>
          </cell>
          <cell r="F344" t="str">
            <v>وام ضروري كاركنان</v>
          </cell>
          <cell r="G344" t="str">
            <v>300125</v>
          </cell>
          <cell r="H344" t="str">
            <v>سلطاني حسين</v>
          </cell>
          <cell r="P344" t="str">
            <v>610</v>
          </cell>
        </row>
        <row r="345">
          <cell r="A345">
            <v>6100</v>
          </cell>
          <cell r="B345" t="str">
            <v>114004300132</v>
          </cell>
          <cell r="C345" t="str">
            <v>114</v>
          </cell>
          <cell r="D345" t="str">
            <v>114004</v>
          </cell>
          <cell r="E345" t="str">
            <v>ساير حسابها و اسناد دريافتني</v>
          </cell>
          <cell r="F345" t="str">
            <v>وام ضروري كاركنان</v>
          </cell>
          <cell r="G345" t="str">
            <v>300132</v>
          </cell>
          <cell r="H345" t="str">
            <v>مهرابي افشار عباس</v>
          </cell>
          <cell r="P345" t="str">
            <v>610</v>
          </cell>
        </row>
        <row r="346">
          <cell r="A346">
            <v>6100</v>
          </cell>
          <cell r="B346" t="str">
            <v>114004300136</v>
          </cell>
          <cell r="C346" t="str">
            <v>114</v>
          </cell>
          <cell r="D346" t="str">
            <v>114004</v>
          </cell>
          <cell r="E346" t="str">
            <v>ساير حسابها و اسناد دريافتني</v>
          </cell>
          <cell r="F346" t="str">
            <v>وام ضروري كاركنان</v>
          </cell>
          <cell r="G346" t="str">
            <v>300136</v>
          </cell>
          <cell r="H346" t="str">
            <v>تقي پور كهاني محمدرضا</v>
          </cell>
          <cell r="P346" t="str">
            <v>610</v>
          </cell>
        </row>
        <row r="347">
          <cell r="A347">
            <v>6100</v>
          </cell>
          <cell r="B347" t="str">
            <v>114004300137</v>
          </cell>
          <cell r="C347" t="str">
            <v>114</v>
          </cell>
          <cell r="D347" t="str">
            <v>114004</v>
          </cell>
          <cell r="E347" t="str">
            <v>ساير حسابها و اسناد دريافتني</v>
          </cell>
          <cell r="F347" t="str">
            <v>وام ضروري كاركنان</v>
          </cell>
          <cell r="G347" t="str">
            <v>300137</v>
          </cell>
          <cell r="H347" t="str">
            <v>ستاري ميرهاشم</v>
          </cell>
          <cell r="P347" t="str">
            <v>610</v>
          </cell>
        </row>
        <row r="348">
          <cell r="A348">
            <v>6100</v>
          </cell>
          <cell r="B348" t="str">
            <v>114004300144</v>
          </cell>
          <cell r="C348" t="str">
            <v>114</v>
          </cell>
          <cell r="D348" t="str">
            <v>114004</v>
          </cell>
          <cell r="E348" t="str">
            <v>ساير حسابها و اسناد دريافتني</v>
          </cell>
          <cell r="F348" t="str">
            <v>وام ضروري كاركنان</v>
          </cell>
          <cell r="G348" t="str">
            <v>300144</v>
          </cell>
          <cell r="H348" t="str">
            <v>آقائي كومله نادر</v>
          </cell>
          <cell r="P348" t="str">
            <v>610</v>
          </cell>
        </row>
        <row r="349">
          <cell r="A349">
            <v>6100</v>
          </cell>
          <cell r="B349" t="str">
            <v>114004300146</v>
          </cell>
          <cell r="C349" t="str">
            <v>114</v>
          </cell>
          <cell r="D349" t="str">
            <v>114004</v>
          </cell>
          <cell r="E349" t="str">
            <v>ساير حسابها و اسناد دريافتني</v>
          </cell>
          <cell r="F349" t="str">
            <v>وام ضروري كاركنان</v>
          </cell>
          <cell r="G349" t="str">
            <v>300146</v>
          </cell>
          <cell r="H349" t="str">
            <v>شمس آذر ميرعلي</v>
          </cell>
          <cell r="P349" t="str">
            <v>610</v>
          </cell>
        </row>
        <row r="350">
          <cell r="A350">
            <v>6100</v>
          </cell>
          <cell r="B350" t="str">
            <v>114004300155</v>
          </cell>
          <cell r="C350" t="str">
            <v>114</v>
          </cell>
          <cell r="D350" t="str">
            <v>114004</v>
          </cell>
          <cell r="E350" t="str">
            <v>ساير حسابها و اسناد دريافتني</v>
          </cell>
          <cell r="F350" t="str">
            <v>وام ضروري كاركنان</v>
          </cell>
          <cell r="G350" t="str">
            <v>300155</v>
          </cell>
          <cell r="H350" t="str">
            <v>قليپور سفيداني حسين</v>
          </cell>
          <cell r="P350" t="str">
            <v>610</v>
          </cell>
        </row>
        <row r="351">
          <cell r="A351">
            <v>6100</v>
          </cell>
          <cell r="B351" t="str">
            <v>114004300157</v>
          </cell>
          <cell r="C351" t="str">
            <v>114</v>
          </cell>
          <cell r="D351" t="str">
            <v>114004</v>
          </cell>
          <cell r="E351" t="str">
            <v>ساير حسابها و اسناد دريافتني</v>
          </cell>
          <cell r="F351" t="str">
            <v>وام ضروري كاركنان</v>
          </cell>
          <cell r="G351" t="str">
            <v>300157</v>
          </cell>
          <cell r="H351" t="str">
            <v>معصومي خدايار</v>
          </cell>
          <cell r="P351" t="str">
            <v>610</v>
          </cell>
        </row>
        <row r="352">
          <cell r="A352">
            <v>6100</v>
          </cell>
          <cell r="B352" t="str">
            <v>114004300160</v>
          </cell>
          <cell r="C352" t="str">
            <v>114</v>
          </cell>
          <cell r="D352" t="str">
            <v>114004</v>
          </cell>
          <cell r="E352" t="str">
            <v>ساير حسابها و اسناد دريافتني</v>
          </cell>
          <cell r="F352" t="str">
            <v>وام ضروري كاركنان</v>
          </cell>
          <cell r="G352" t="str">
            <v>300160</v>
          </cell>
          <cell r="H352" t="str">
            <v>عالم وحيد</v>
          </cell>
          <cell r="P352" t="str">
            <v>610</v>
          </cell>
        </row>
        <row r="353">
          <cell r="A353">
            <v>6100</v>
          </cell>
          <cell r="B353" t="str">
            <v>114004300204</v>
          </cell>
          <cell r="C353" t="str">
            <v>114</v>
          </cell>
          <cell r="D353" t="str">
            <v>114004</v>
          </cell>
          <cell r="E353" t="str">
            <v>ساير حسابها و اسناد دريافتني</v>
          </cell>
          <cell r="F353" t="str">
            <v>وام ضروري كاركنان</v>
          </cell>
          <cell r="G353" t="str">
            <v>300204</v>
          </cell>
          <cell r="H353" t="str">
            <v>قازانچائي جواد</v>
          </cell>
          <cell r="P353" t="str">
            <v>610</v>
          </cell>
        </row>
        <row r="354">
          <cell r="A354">
            <v>6100</v>
          </cell>
          <cell r="B354" t="str">
            <v>114004300208</v>
          </cell>
          <cell r="C354" t="str">
            <v>114</v>
          </cell>
          <cell r="D354" t="str">
            <v>114004</v>
          </cell>
          <cell r="E354" t="str">
            <v>ساير حسابها و اسناد دريافتني</v>
          </cell>
          <cell r="F354" t="str">
            <v>وام ضروري كاركنان</v>
          </cell>
          <cell r="G354" t="str">
            <v>300208</v>
          </cell>
          <cell r="H354" t="str">
            <v>جعفرزاده رسول</v>
          </cell>
          <cell r="P354" t="str">
            <v>610</v>
          </cell>
        </row>
        <row r="355">
          <cell r="A355">
            <v>6100</v>
          </cell>
          <cell r="B355" t="str">
            <v>114004300226</v>
          </cell>
          <cell r="C355" t="str">
            <v>114</v>
          </cell>
          <cell r="D355" t="str">
            <v>114004</v>
          </cell>
          <cell r="E355" t="str">
            <v>ساير حسابها و اسناد دريافتني</v>
          </cell>
          <cell r="F355" t="str">
            <v>وام ضروري كاركنان</v>
          </cell>
          <cell r="G355" t="str">
            <v>300226</v>
          </cell>
          <cell r="H355" t="str">
            <v>طاهباز هادي</v>
          </cell>
          <cell r="P355" t="str">
            <v>610</v>
          </cell>
        </row>
        <row r="356">
          <cell r="A356">
            <v>6100</v>
          </cell>
          <cell r="B356" t="str">
            <v>114004300247</v>
          </cell>
          <cell r="C356" t="str">
            <v>114</v>
          </cell>
          <cell r="D356" t="str">
            <v>114004</v>
          </cell>
          <cell r="E356" t="str">
            <v>ساير حسابها و اسناد دريافتني</v>
          </cell>
          <cell r="F356" t="str">
            <v>وام ضروري كاركنان</v>
          </cell>
          <cell r="G356" t="str">
            <v>300247</v>
          </cell>
          <cell r="H356" t="str">
            <v>حسن زاده علي بيك كندي مطلب</v>
          </cell>
          <cell r="P356" t="str">
            <v>610</v>
          </cell>
        </row>
        <row r="357">
          <cell r="A357">
            <v>6100</v>
          </cell>
          <cell r="B357" t="str">
            <v>114004300260</v>
          </cell>
          <cell r="C357" t="str">
            <v>114</v>
          </cell>
          <cell r="D357" t="str">
            <v>114004</v>
          </cell>
          <cell r="E357" t="str">
            <v>ساير حسابها و اسناد دريافتني</v>
          </cell>
          <cell r="F357" t="str">
            <v>وام ضروري كاركنان</v>
          </cell>
          <cell r="G357" t="str">
            <v>300260</v>
          </cell>
          <cell r="H357" t="str">
            <v>منزوي صوفياني مسعود</v>
          </cell>
          <cell r="P357" t="str">
            <v>610</v>
          </cell>
        </row>
        <row r="358">
          <cell r="A358">
            <v>6100</v>
          </cell>
          <cell r="B358" t="str">
            <v>114004300261</v>
          </cell>
          <cell r="C358" t="str">
            <v>114</v>
          </cell>
          <cell r="D358" t="str">
            <v>114004</v>
          </cell>
          <cell r="E358" t="str">
            <v>ساير حسابها و اسناد دريافتني</v>
          </cell>
          <cell r="F358" t="str">
            <v>وام ضروري كاركنان</v>
          </cell>
          <cell r="G358" t="str">
            <v>300261</v>
          </cell>
          <cell r="H358" t="str">
            <v>دليري اقدم وحيد</v>
          </cell>
          <cell r="P358" t="str">
            <v>610</v>
          </cell>
        </row>
        <row r="359">
          <cell r="A359">
            <v>6100</v>
          </cell>
          <cell r="B359" t="str">
            <v>114004300062</v>
          </cell>
          <cell r="C359" t="str">
            <v>114</v>
          </cell>
          <cell r="D359" t="str">
            <v>114004</v>
          </cell>
          <cell r="E359" t="str">
            <v>ساير حسابها و اسناد دريافتني</v>
          </cell>
          <cell r="F359" t="str">
            <v>وام ضروري كاركنان</v>
          </cell>
          <cell r="G359" t="str">
            <v>300062</v>
          </cell>
          <cell r="H359" t="str">
            <v>شاه رسالي صالح</v>
          </cell>
          <cell r="P359" t="str">
            <v>610</v>
          </cell>
        </row>
        <row r="360">
          <cell r="A360">
            <v>6100</v>
          </cell>
          <cell r="B360" t="str">
            <v>114004300069</v>
          </cell>
          <cell r="C360" t="str">
            <v>114</v>
          </cell>
          <cell r="D360" t="str">
            <v>114004</v>
          </cell>
          <cell r="E360" t="str">
            <v>ساير حسابها و اسناد دريافتني</v>
          </cell>
          <cell r="F360" t="str">
            <v>وام ضروري كاركنان</v>
          </cell>
          <cell r="G360" t="str">
            <v>300069</v>
          </cell>
          <cell r="H360" t="str">
            <v>دلمقاني زاده عليرضا</v>
          </cell>
          <cell r="P360" t="str">
            <v>610</v>
          </cell>
        </row>
        <row r="361">
          <cell r="A361">
            <v>6100</v>
          </cell>
          <cell r="B361" t="str">
            <v>114004300119</v>
          </cell>
          <cell r="C361" t="str">
            <v>114</v>
          </cell>
          <cell r="D361" t="str">
            <v>114004</v>
          </cell>
          <cell r="E361" t="str">
            <v>ساير حسابها و اسناد دريافتني</v>
          </cell>
          <cell r="F361" t="str">
            <v>وام ضروري كاركنان</v>
          </cell>
          <cell r="G361" t="str">
            <v>300119</v>
          </cell>
          <cell r="H361" t="str">
            <v>رستم پور مشكنبر حسن</v>
          </cell>
          <cell r="P361" t="str">
            <v>610</v>
          </cell>
        </row>
        <row r="362">
          <cell r="A362">
            <v>6100</v>
          </cell>
          <cell r="B362" t="str">
            <v>114004300128</v>
          </cell>
          <cell r="C362" t="str">
            <v>114</v>
          </cell>
          <cell r="D362" t="str">
            <v>114004</v>
          </cell>
          <cell r="E362" t="str">
            <v>ساير حسابها و اسناد دريافتني</v>
          </cell>
          <cell r="F362" t="str">
            <v>وام ضروري كاركنان</v>
          </cell>
          <cell r="G362" t="str">
            <v>300128</v>
          </cell>
          <cell r="H362" t="str">
            <v>محمدباقري لاهوت كريم</v>
          </cell>
          <cell r="P362" t="str">
            <v>610</v>
          </cell>
        </row>
        <row r="363">
          <cell r="A363">
            <v>6100</v>
          </cell>
          <cell r="B363" t="str">
            <v>114004300131</v>
          </cell>
          <cell r="C363" t="str">
            <v>114</v>
          </cell>
          <cell r="D363" t="str">
            <v>114004</v>
          </cell>
          <cell r="E363" t="str">
            <v>ساير حسابها و اسناد دريافتني</v>
          </cell>
          <cell r="F363" t="str">
            <v>وام ضروري كاركنان</v>
          </cell>
          <cell r="G363" t="str">
            <v>300131</v>
          </cell>
          <cell r="H363" t="str">
            <v>شكوهي علي</v>
          </cell>
          <cell r="P363" t="str">
            <v>610</v>
          </cell>
        </row>
        <row r="364">
          <cell r="A364">
            <v>6100</v>
          </cell>
          <cell r="B364" t="str">
            <v>114004300182</v>
          </cell>
          <cell r="C364" t="str">
            <v>114</v>
          </cell>
          <cell r="D364" t="str">
            <v>114004</v>
          </cell>
          <cell r="E364" t="str">
            <v>ساير حسابها و اسناد دريافتني</v>
          </cell>
          <cell r="F364" t="str">
            <v>وام ضروري كاركنان</v>
          </cell>
          <cell r="G364" t="str">
            <v>300182</v>
          </cell>
          <cell r="H364" t="str">
            <v>اصلاني مقدم علي</v>
          </cell>
          <cell r="P364" t="str">
            <v>610</v>
          </cell>
        </row>
        <row r="365">
          <cell r="A365">
            <v>6100</v>
          </cell>
          <cell r="B365" t="str">
            <v>114004300103</v>
          </cell>
          <cell r="C365" t="str">
            <v>114</v>
          </cell>
          <cell r="D365" t="str">
            <v>114004</v>
          </cell>
          <cell r="E365" t="str">
            <v>ساير حسابها و اسناد دريافتني</v>
          </cell>
          <cell r="F365" t="str">
            <v>وام ضروري كاركنان</v>
          </cell>
          <cell r="G365" t="str">
            <v>300103</v>
          </cell>
          <cell r="H365" t="str">
            <v>چابك شاهرخ</v>
          </cell>
          <cell r="P365" t="str">
            <v>610</v>
          </cell>
        </row>
        <row r="366">
          <cell r="A366">
            <v>6100</v>
          </cell>
          <cell r="B366" t="str">
            <v>114004300134</v>
          </cell>
          <cell r="C366" t="str">
            <v>114</v>
          </cell>
          <cell r="D366" t="str">
            <v>114004</v>
          </cell>
          <cell r="E366" t="str">
            <v>ساير حسابها و اسناد دريافتني</v>
          </cell>
          <cell r="F366" t="str">
            <v>وام ضروري كاركنان</v>
          </cell>
          <cell r="G366" t="str">
            <v>300134</v>
          </cell>
          <cell r="H366" t="str">
            <v>نكوئي فائق</v>
          </cell>
          <cell r="P366" t="str">
            <v>610</v>
          </cell>
        </row>
        <row r="367">
          <cell r="A367">
            <v>6100</v>
          </cell>
          <cell r="B367" t="str">
            <v>114004300008</v>
          </cell>
          <cell r="C367" t="str">
            <v>114</v>
          </cell>
          <cell r="D367" t="str">
            <v>114004</v>
          </cell>
          <cell r="E367" t="str">
            <v>ساير حسابها و اسناد دريافتني</v>
          </cell>
          <cell r="F367" t="str">
            <v>وام ضروري كاركنان</v>
          </cell>
          <cell r="G367" t="str">
            <v>300008</v>
          </cell>
          <cell r="H367" t="str">
            <v>واحد ابراهيم</v>
          </cell>
          <cell r="P367" t="str">
            <v>610</v>
          </cell>
        </row>
        <row r="368">
          <cell r="A368">
            <v>6100</v>
          </cell>
          <cell r="B368" t="str">
            <v>114004300196</v>
          </cell>
          <cell r="C368" t="str">
            <v>114</v>
          </cell>
          <cell r="D368" t="str">
            <v>114004</v>
          </cell>
          <cell r="E368" t="str">
            <v>ساير حسابها و اسناد دريافتني</v>
          </cell>
          <cell r="F368" t="str">
            <v>وام ضروري كاركنان</v>
          </cell>
          <cell r="G368" t="str">
            <v>300196</v>
          </cell>
          <cell r="H368" t="str">
            <v>حسيني سيد جواد</v>
          </cell>
          <cell r="P368" t="str">
            <v>610</v>
          </cell>
        </row>
        <row r="369">
          <cell r="A369">
            <v>6100</v>
          </cell>
          <cell r="B369" t="str">
            <v>114004300210</v>
          </cell>
          <cell r="C369" t="str">
            <v>114</v>
          </cell>
          <cell r="D369" t="str">
            <v>114004</v>
          </cell>
          <cell r="E369" t="str">
            <v>ساير حسابها و اسناد دريافتني</v>
          </cell>
          <cell r="F369" t="str">
            <v>وام ضروري كاركنان</v>
          </cell>
          <cell r="G369" t="str">
            <v>300210</v>
          </cell>
          <cell r="H369" t="str">
            <v>احمدي نژاد مجيد</v>
          </cell>
          <cell r="P369" t="str">
            <v>610</v>
          </cell>
        </row>
        <row r="370">
          <cell r="A370">
            <v>6100</v>
          </cell>
          <cell r="B370" t="str">
            <v>114004300223</v>
          </cell>
          <cell r="C370" t="str">
            <v>114</v>
          </cell>
          <cell r="D370" t="str">
            <v>114004</v>
          </cell>
          <cell r="E370" t="str">
            <v>ساير حسابها و اسناد دريافتني</v>
          </cell>
          <cell r="F370" t="str">
            <v>وام ضروري كاركنان</v>
          </cell>
          <cell r="G370" t="str">
            <v>300223</v>
          </cell>
          <cell r="H370" t="str">
            <v>حسيني ميرصمد</v>
          </cell>
          <cell r="P370" t="str">
            <v>610</v>
          </cell>
        </row>
        <row r="371">
          <cell r="A371">
            <v>6100</v>
          </cell>
          <cell r="B371" t="str">
            <v>114006300107</v>
          </cell>
          <cell r="C371" t="str">
            <v>114</v>
          </cell>
          <cell r="D371" t="str">
            <v>114006</v>
          </cell>
          <cell r="E371" t="str">
            <v>ساير حسابها و اسناد دريافتني</v>
          </cell>
          <cell r="F371" t="str">
            <v>وام خريدخودرو</v>
          </cell>
          <cell r="G371" t="str">
            <v>300107</v>
          </cell>
          <cell r="H371" t="str">
            <v>روحي مهر سياوش</v>
          </cell>
          <cell r="P371" t="str">
            <v>610</v>
          </cell>
        </row>
        <row r="372">
          <cell r="A372">
            <v>6100</v>
          </cell>
          <cell r="B372" t="str">
            <v>114006300200</v>
          </cell>
          <cell r="C372" t="str">
            <v>114</v>
          </cell>
          <cell r="D372" t="str">
            <v>114006</v>
          </cell>
          <cell r="E372" t="str">
            <v>ساير حسابها و اسناد دريافتني</v>
          </cell>
          <cell r="F372" t="str">
            <v>وام خريدخودرو</v>
          </cell>
          <cell r="G372" t="str">
            <v>300200</v>
          </cell>
          <cell r="H372" t="str">
            <v>محمد كريمي حامد</v>
          </cell>
          <cell r="P372" t="str">
            <v>610</v>
          </cell>
        </row>
        <row r="373">
          <cell r="A373">
            <v>6100</v>
          </cell>
          <cell r="B373" t="str">
            <v>114006300274</v>
          </cell>
          <cell r="C373" t="str">
            <v>114</v>
          </cell>
          <cell r="D373" t="str">
            <v>114006</v>
          </cell>
          <cell r="E373" t="str">
            <v>ساير حسابها و اسناد دريافتني</v>
          </cell>
          <cell r="F373" t="str">
            <v>وام خريدخودرو</v>
          </cell>
          <cell r="G373" t="str">
            <v>300274</v>
          </cell>
          <cell r="H373" t="str">
            <v>مومني ميرمسعود</v>
          </cell>
          <cell r="P373" t="str">
            <v>610</v>
          </cell>
        </row>
        <row r="374">
          <cell r="A374">
            <v>6100</v>
          </cell>
          <cell r="B374" t="str">
            <v>114006300263</v>
          </cell>
          <cell r="C374" t="str">
            <v>114</v>
          </cell>
          <cell r="D374" t="str">
            <v>114006</v>
          </cell>
          <cell r="E374" t="str">
            <v>ساير حسابها و اسناد دريافتني</v>
          </cell>
          <cell r="F374" t="str">
            <v>وام خريدخودرو</v>
          </cell>
          <cell r="G374" t="str">
            <v>300263</v>
          </cell>
          <cell r="H374" t="str">
            <v>خدائي محمودي رضا</v>
          </cell>
          <cell r="P374" t="str">
            <v>610</v>
          </cell>
        </row>
        <row r="375">
          <cell r="A375">
            <v>6100</v>
          </cell>
          <cell r="B375" t="str">
            <v>114006300264</v>
          </cell>
          <cell r="C375" t="str">
            <v>114</v>
          </cell>
          <cell r="D375" t="str">
            <v>114006</v>
          </cell>
          <cell r="E375" t="str">
            <v>ساير حسابها و اسناد دريافتني</v>
          </cell>
          <cell r="F375" t="str">
            <v>وام خريدخودرو</v>
          </cell>
          <cell r="G375" t="str">
            <v>300264</v>
          </cell>
          <cell r="H375" t="str">
            <v>جليل پور صابرجوي حسين</v>
          </cell>
          <cell r="P375" t="str">
            <v>610</v>
          </cell>
        </row>
        <row r="376">
          <cell r="A376">
            <v>6100</v>
          </cell>
          <cell r="B376" t="str">
            <v>114006300235</v>
          </cell>
          <cell r="C376" t="str">
            <v>114</v>
          </cell>
          <cell r="D376" t="str">
            <v>114006</v>
          </cell>
          <cell r="E376" t="str">
            <v>ساير حسابها و اسناد دريافتني</v>
          </cell>
          <cell r="F376" t="str">
            <v>وام خريدخودرو</v>
          </cell>
          <cell r="G376" t="str">
            <v>300235</v>
          </cell>
          <cell r="H376" t="str">
            <v>حدادپوربدر محمدرضا</v>
          </cell>
          <cell r="P376" t="str">
            <v>610</v>
          </cell>
        </row>
        <row r="377">
          <cell r="A377">
            <v>6100</v>
          </cell>
          <cell r="B377" t="str">
            <v>114006300094</v>
          </cell>
          <cell r="C377" t="str">
            <v>114</v>
          </cell>
          <cell r="D377" t="str">
            <v>114006</v>
          </cell>
          <cell r="E377" t="str">
            <v>ساير حسابها و اسناد دريافتني</v>
          </cell>
          <cell r="F377" t="str">
            <v>وام خريدخودرو</v>
          </cell>
          <cell r="G377" t="str">
            <v>300094</v>
          </cell>
          <cell r="H377" t="str">
            <v>محمود شريعتي مهرداد</v>
          </cell>
          <cell r="P377" t="str">
            <v>610</v>
          </cell>
        </row>
        <row r="378">
          <cell r="A378">
            <v>6100</v>
          </cell>
          <cell r="B378" t="str">
            <v>114007</v>
          </cell>
          <cell r="C378" t="str">
            <v>114</v>
          </cell>
          <cell r="D378" t="str">
            <v>114007</v>
          </cell>
          <cell r="E378" t="str">
            <v>ساير حسابها و اسناد دريافتني</v>
          </cell>
          <cell r="F378" t="str">
            <v>رند ماه</v>
          </cell>
          <cell r="G378" t="str">
            <v/>
          </cell>
          <cell r="H378" t="str">
            <v/>
          </cell>
          <cell r="P378" t="str">
            <v>610</v>
          </cell>
        </row>
        <row r="379">
          <cell r="A379">
            <v>6300</v>
          </cell>
          <cell r="B379" t="str">
            <v>114008100109</v>
          </cell>
          <cell r="C379" t="str">
            <v>114</v>
          </cell>
          <cell r="D379" t="str">
            <v>114008</v>
          </cell>
          <cell r="E379" t="str">
            <v>ساير حسابها و اسناد دريافتني</v>
          </cell>
          <cell r="F379" t="str">
            <v>سپرده ها و ودايع</v>
          </cell>
          <cell r="G379" t="str">
            <v>100109</v>
          </cell>
          <cell r="H379" t="str">
            <v>بانک ملت پروين جاري96656582(جام)</v>
          </cell>
          <cell r="P379" t="str">
            <v>630</v>
          </cell>
        </row>
        <row r="380">
          <cell r="A380">
            <v>6300</v>
          </cell>
          <cell r="B380" t="str">
            <v>114008101482</v>
          </cell>
          <cell r="C380" t="str">
            <v>114</v>
          </cell>
          <cell r="D380" t="str">
            <v>114008</v>
          </cell>
          <cell r="E380" t="str">
            <v>ساير حسابها و اسناد دريافتني</v>
          </cell>
          <cell r="F380" t="str">
            <v>سپرده ها و ودايع</v>
          </cell>
          <cell r="G380" t="str">
            <v>101482</v>
          </cell>
          <cell r="H380" t="str">
            <v>شرکت نفت</v>
          </cell>
          <cell r="P380" t="str">
            <v>630</v>
          </cell>
        </row>
        <row r="381">
          <cell r="A381">
            <v>1160</v>
          </cell>
          <cell r="B381" t="str">
            <v>114009101954</v>
          </cell>
          <cell r="C381" t="str">
            <v>114</v>
          </cell>
          <cell r="D381" t="str">
            <v>114009</v>
          </cell>
          <cell r="E381" t="str">
            <v>ساير حسابها و اسناد دريافتني</v>
          </cell>
          <cell r="F381" t="str">
            <v>ساير بدهكاران</v>
          </cell>
          <cell r="G381" t="str">
            <v>101954</v>
          </cell>
          <cell r="H381" t="str">
            <v>شركت كارگزاري بانك مسكن</v>
          </cell>
          <cell r="P381" t="str">
            <v>116</v>
          </cell>
        </row>
        <row r="382">
          <cell r="A382">
            <v>6000</v>
          </cell>
          <cell r="B382" t="str">
            <v>114009101220</v>
          </cell>
          <cell r="C382" t="str">
            <v>114</v>
          </cell>
          <cell r="D382" t="str">
            <v>114009</v>
          </cell>
          <cell r="E382" t="str">
            <v>ساير حسابها و اسناد دريافتني</v>
          </cell>
          <cell r="F382" t="str">
            <v>ساير بدهكاران</v>
          </cell>
          <cell r="G382" t="str">
            <v>101220</v>
          </cell>
          <cell r="H382" t="str">
            <v>سازمان گسترش ونوسازي صنايع ايران</v>
          </cell>
          <cell r="P382" t="str">
            <v>600</v>
          </cell>
        </row>
        <row r="383">
          <cell r="A383">
            <v>6000</v>
          </cell>
          <cell r="B383" t="str">
            <v>114009300018</v>
          </cell>
          <cell r="C383" t="str">
            <v>114</v>
          </cell>
          <cell r="D383" t="str">
            <v>114009</v>
          </cell>
          <cell r="E383" t="str">
            <v>ساير حسابها و اسناد دريافتني</v>
          </cell>
          <cell r="F383" t="str">
            <v>ساير بدهكاران</v>
          </cell>
          <cell r="G383" t="str">
            <v>300018</v>
          </cell>
          <cell r="H383" t="str">
            <v>عليپور فيروزي صمد</v>
          </cell>
          <cell r="P383" t="str">
            <v>600</v>
          </cell>
        </row>
        <row r="384">
          <cell r="A384">
            <v>6000</v>
          </cell>
          <cell r="B384" t="str">
            <v>114009101249</v>
          </cell>
          <cell r="C384" t="str">
            <v>114</v>
          </cell>
          <cell r="D384" t="str">
            <v>114009</v>
          </cell>
          <cell r="E384" t="str">
            <v>ساير حسابها و اسناد دريافتني</v>
          </cell>
          <cell r="F384" t="str">
            <v>ساير بدهكاران</v>
          </cell>
          <cell r="G384" t="str">
            <v>101249</v>
          </cell>
          <cell r="H384" t="str">
            <v>پاوند</v>
          </cell>
          <cell r="P384" t="str">
            <v>600</v>
          </cell>
        </row>
        <row r="385">
          <cell r="A385">
            <v>6000</v>
          </cell>
          <cell r="B385" t="str">
            <v>114009101699</v>
          </cell>
          <cell r="C385" t="str">
            <v>114</v>
          </cell>
          <cell r="D385" t="str">
            <v>114009</v>
          </cell>
          <cell r="E385" t="str">
            <v>ساير حسابها و اسناد دريافتني</v>
          </cell>
          <cell r="F385" t="str">
            <v>ساير بدهكاران</v>
          </cell>
          <cell r="G385" t="str">
            <v>101699</v>
          </cell>
          <cell r="H385" t="str">
            <v>متفرقه</v>
          </cell>
          <cell r="P385" t="str">
            <v>600</v>
          </cell>
        </row>
        <row r="386">
          <cell r="A386">
            <v>6000</v>
          </cell>
          <cell r="B386" t="str">
            <v>114009101719</v>
          </cell>
          <cell r="C386" t="str">
            <v>114</v>
          </cell>
          <cell r="D386" t="str">
            <v>114009</v>
          </cell>
          <cell r="E386" t="str">
            <v>ساير حسابها و اسناد دريافتني</v>
          </cell>
          <cell r="F386" t="str">
            <v>ساير بدهكاران</v>
          </cell>
          <cell r="G386" t="str">
            <v>101719</v>
          </cell>
          <cell r="H386" t="str">
            <v>كاظم سياباني</v>
          </cell>
          <cell r="P386" t="str">
            <v>600</v>
          </cell>
        </row>
        <row r="387">
          <cell r="A387">
            <v>6000</v>
          </cell>
          <cell r="B387" t="str">
            <v>114009101349</v>
          </cell>
          <cell r="C387" t="str">
            <v>114</v>
          </cell>
          <cell r="D387" t="str">
            <v>114009</v>
          </cell>
          <cell r="E387" t="str">
            <v>ساير حسابها و اسناد دريافتني</v>
          </cell>
          <cell r="F387" t="str">
            <v>ساير بدهكاران</v>
          </cell>
          <cell r="G387" t="str">
            <v>101349</v>
          </cell>
          <cell r="H387" t="str">
            <v>حاجي مهدي صباغ</v>
          </cell>
          <cell r="P387" t="str">
            <v>600</v>
          </cell>
        </row>
        <row r="388">
          <cell r="A388">
            <v>6000</v>
          </cell>
          <cell r="B388" t="str">
            <v>114009101258</v>
          </cell>
          <cell r="C388" t="str">
            <v>114</v>
          </cell>
          <cell r="D388" t="str">
            <v>114009</v>
          </cell>
          <cell r="E388" t="str">
            <v>ساير حسابها و اسناد دريافتني</v>
          </cell>
          <cell r="F388" t="str">
            <v>ساير بدهكاران</v>
          </cell>
          <cell r="G388" t="str">
            <v>101258</v>
          </cell>
          <cell r="H388" t="str">
            <v>كارگاه توليدي امين (حسينلو)</v>
          </cell>
          <cell r="P388" t="str">
            <v>600</v>
          </cell>
        </row>
        <row r="389">
          <cell r="A389">
            <v>6000</v>
          </cell>
          <cell r="B389" t="str">
            <v>114009101227</v>
          </cell>
          <cell r="C389" t="str">
            <v>114</v>
          </cell>
          <cell r="D389" t="str">
            <v>114009</v>
          </cell>
          <cell r="E389" t="str">
            <v>ساير حسابها و اسناد دريافتني</v>
          </cell>
          <cell r="F389" t="str">
            <v>ساير بدهكاران</v>
          </cell>
          <cell r="G389" t="str">
            <v>101227</v>
          </cell>
          <cell r="H389" t="str">
            <v>پيوند صنايع فردا</v>
          </cell>
          <cell r="P389" t="str">
            <v>600</v>
          </cell>
        </row>
        <row r="390">
          <cell r="A390">
            <v>6000</v>
          </cell>
          <cell r="B390" t="str">
            <v>114009101811</v>
          </cell>
          <cell r="C390" t="str">
            <v>114</v>
          </cell>
          <cell r="D390" t="str">
            <v>114009</v>
          </cell>
          <cell r="E390" t="str">
            <v>ساير حسابها و اسناد دريافتني</v>
          </cell>
          <cell r="F390" t="str">
            <v>ساير بدهكاران</v>
          </cell>
          <cell r="G390" t="str">
            <v>101811</v>
          </cell>
          <cell r="H390" t="str">
            <v>خسارت درمان بيمه تكميلي پرسنل</v>
          </cell>
          <cell r="P390" t="str">
            <v>600</v>
          </cell>
        </row>
        <row r="391">
          <cell r="A391">
            <v>6000</v>
          </cell>
          <cell r="B391" t="str">
            <v>114009101502</v>
          </cell>
          <cell r="C391" t="str">
            <v>114</v>
          </cell>
          <cell r="D391" t="str">
            <v>114009</v>
          </cell>
          <cell r="E391" t="str">
            <v>ساير حسابها و اسناد دريافتني</v>
          </cell>
          <cell r="F391" t="str">
            <v>ساير بدهكاران</v>
          </cell>
          <cell r="G391" t="str">
            <v>101502</v>
          </cell>
          <cell r="H391" t="str">
            <v>شركت فرايند ابتكار امين (اقاي وزير نظام)</v>
          </cell>
          <cell r="P391" t="str">
            <v>600</v>
          </cell>
        </row>
        <row r="392">
          <cell r="A392">
            <v>1302</v>
          </cell>
          <cell r="B392" t="str">
            <v>114010101001</v>
          </cell>
          <cell r="C392" t="str">
            <v>114</v>
          </cell>
          <cell r="D392" t="str">
            <v>114010</v>
          </cell>
          <cell r="E392" t="str">
            <v>ساير حسابها و اسناد دريافتني</v>
          </cell>
          <cell r="F392" t="str">
            <v>ماليات بر ارزش افزوده(خريد)</v>
          </cell>
          <cell r="G392" t="str">
            <v>101001</v>
          </cell>
          <cell r="H392" t="str">
            <v>شرکت مگا موتورفروش قطعات خودرو</v>
          </cell>
          <cell r="P392" t="str">
            <v>130</v>
          </cell>
        </row>
        <row r="393">
          <cell r="A393">
            <v>1302</v>
          </cell>
          <cell r="B393" t="str">
            <v>114010101676</v>
          </cell>
          <cell r="C393" t="str">
            <v>114</v>
          </cell>
          <cell r="D393" t="str">
            <v>114010</v>
          </cell>
          <cell r="E393" t="str">
            <v>ساير حسابها و اسناد دريافتني</v>
          </cell>
          <cell r="F393" t="str">
            <v>ماليات بر ارزش افزوده(خريد)</v>
          </cell>
          <cell r="G393" t="str">
            <v>101676</v>
          </cell>
          <cell r="H393" t="str">
            <v>طاها صنعت تبريز</v>
          </cell>
          <cell r="P393" t="str">
            <v>130</v>
          </cell>
        </row>
        <row r="394">
          <cell r="A394">
            <v>1302</v>
          </cell>
          <cell r="B394" t="str">
            <v>114010101699</v>
          </cell>
          <cell r="C394" t="str">
            <v>114</v>
          </cell>
          <cell r="D394" t="str">
            <v>114010</v>
          </cell>
          <cell r="E394" t="str">
            <v>ساير حسابها و اسناد دريافتني</v>
          </cell>
          <cell r="F394" t="str">
            <v>ماليات بر ارزش افزوده(خريد)</v>
          </cell>
          <cell r="G394" t="str">
            <v>101699</v>
          </cell>
          <cell r="H394" t="str">
            <v>متفرقه</v>
          </cell>
          <cell r="P394" t="str">
            <v>130</v>
          </cell>
        </row>
        <row r="395">
          <cell r="A395">
            <v>1302</v>
          </cell>
          <cell r="B395" t="str">
            <v>114010101252</v>
          </cell>
          <cell r="C395" t="str">
            <v>114</v>
          </cell>
          <cell r="D395" t="str">
            <v>114010</v>
          </cell>
          <cell r="E395" t="str">
            <v>ساير حسابها و اسناد دريافتني</v>
          </cell>
          <cell r="F395" t="str">
            <v>ماليات بر ارزش افزوده(خريد)</v>
          </cell>
          <cell r="G395" t="str">
            <v>101252</v>
          </cell>
          <cell r="H395" t="str">
            <v>شرکت مهندسي لاستيك يمين خراسان</v>
          </cell>
          <cell r="P395" t="str">
            <v>130</v>
          </cell>
        </row>
        <row r="396">
          <cell r="A396">
            <v>1302</v>
          </cell>
          <cell r="B396" t="str">
            <v>114010101279</v>
          </cell>
          <cell r="C396" t="str">
            <v>114</v>
          </cell>
          <cell r="D396" t="str">
            <v>114010</v>
          </cell>
          <cell r="E396" t="str">
            <v>ساير حسابها و اسناد دريافتني</v>
          </cell>
          <cell r="F396" t="str">
            <v>ماليات بر ارزش افزوده(خريد)</v>
          </cell>
          <cell r="G396" t="str">
            <v>101279</v>
          </cell>
          <cell r="H396" t="str">
            <v>جبارپور بنيادي مهندس محمد</v>
          </cell>
          <cell r="P396" t="str">
            <v>130</v>
          </cell>
        </row>
        <row r="397">
          <cell r="A397">
            <v>1302</v>
          </cell>
          <cell r="B397" t="str">
            <v>114010101748</v>
          </cell>
          <cell r="C397" t="str">
            <v>114</v>
          </cell>
          <cell r="D397" t="str">
            <v>114010</v>
          </cell>
          <cell r="E397" t="str">
            <v>ساير حسابها و اسناد دريافتني</v>
          </cell>
          <cell r="F397" t="str">
            <v>ماليات بر ارزش افزوده(خريد)</v>
          </cell>
          <cell r="G397" t="str">
            <v>101748</v>
          </cell>
          <cell r="H397" t="str">
            <v>شركت سهند پولاد</v>
          </cell>
          <cell r="P397" t="str">
            <v>130</v>
          </cell>
        </row>
        <row r="398">
          <cell r="A398">
            <v>1302</v>
          </cell>
          <cell r="B398" t="str">
            <v>114010101414</v>
          </cell>
          <cell r="C398" t="str">
            <v>114</v>
          </cell>
          <cell r="D398" t="str">
            <v>114010</v>
          </cell>
          <cell r="E398" t="str">
            <v>ساير حسابها و اسناد دريافتني</v>
          </cell>
          <cell r="F398" t="str">
            <v>ماليات بر ارزش افزوده(خريد)</v>
          </cell>
          <cell r="G398" t="str">
            <v>101414</v>
          </cell>
          <cell r="H398" t="str">
            <v>شركت آذردنده تبريز</v>
          </cell>
          <cell r="P398" t="str">
            <v>130</v>
          </cell>
        </row>
        <row r="399">
          <cell r="A399">
            <v>1302</v>
          </cell>
          <cell r="B399" t="str">
            <v>114010101799</v>
          </cell>
          <cell r="C399" t="str">
            <v>114</v>
          </cell>
          <cell r="D399" t="str">
            <v>114010</v>
          </cell>
          <cell r="E399" t="str">
            <v>ساير حسابها و اسناد دريافتني</v>
          </cell>
          <cell r="F399" t="str">
            <v>ماليات بر ارزش افزوده(خريد)</v>
          </cell>
          <cell r="G399" t="str">
            <v>101799</v>
          </cell>
          <cell r="H399" t="str">
            <v>شركت ريخته گري چشمه سار زنجان</v>
          </cell>
          <cell r="P399" t="str">
            <v>130</v>
          </cell>
        </row>
        <row r="400">
          <cell r="A400">
            <v>1302</v>
          </cell>
          <cell r="B400" t="str">
            <v>114010101505</v>
          </cell>
          <cell r="C400" t="str">
            <v>114</v>
          </cell>
          <cell r="D400" t="str">
            <v>114010</v>
          </cell>
          <cell r="E400" t="str">
            <v>ساير حسابها و اسناد دريافتني</v>
          </cell>
          <cell r="F400" t="str">
            <v>ماليات بر ارزش افزوده(خريد)</v>
          </cell>
          <cell r="G400" t="str">
            <v>101505</v>
          </cell>
          <cell r="H400" t="str">
            <v>لوله هاي صنعتي دقيق كاوه</v>
          </cell>
          <cell r="P400" t="str">
            <v>130</v>
          </cell>
        </row>
        <row r="401">
          <cell r="A401">
            <v>1302</v>
          </cell>
          <cell r="B401" t="str">
            <v>114010101933</v>
          </cell>
          <cell r="C401" t="str">
            <v>114</v>
          </cell>
          <cell r="D401" t="str">
            <v>114010</v>
          </cell>
          <cell r="E401" t="str">
            <v>ساير حسابها و اسناد دريافتني</v>
          </cell>
          <cell r="F401" t="str">
            <v>ماليات بر ارزش افزوده(خريد)</v>
          </cell>
          <cell r="G401" t="str">
            <v>101933</v>
          </cell>
          <cell r="H401" t="str">
            <v>شركت طرح ريزان پروژه ساز آذر ميهن</v>
          </cell>
          <cell r="P401" t="str">
            <v>130</v>
          </cell>
        </row>
        <row r="402">
          <cell r="A402">
            <v>1302</v>
          </cell>
          <cell r="B402" t="str">
            <v>114010101589</v>
          </cell>
          <cell r="C402" t="str">
            <v>114</v>
          </cell>
          <cell r="D402" t="str">
            <v>114010</v>
          </cell>
          <cell r="E402" t="str">
            <v>ساير حسابها و اسناد دريافتني</v>
          </cell>
          <cell r="F402" t="str">
            <v>ماليات بر ارزش افزوده(خريد)</v>
          </cell>
          <cell r="G402" t="str">
            <v>101589</v>
          </cell>
          <cell r="H402" t="str">
            <v>ريخته گري سهند آذرين</v>
          </cell>
          <cell r="P402" t="str">
            <v>130</v>
          </cell>
        </row>
        <row r="403">
          <cell r="A403">
            <v>1302</v>
          </cell>
          <cell r="B403" t="str">
            <v>114010101238</v>
          </cell>
          <cell r="C403" t="str">
            <v>114</v>
          </cell>
          <cell r="D403" t="str">
            <v>114010</v>
          </cell>
          <cell r="E403" t="str">
            <v>ساير حسابها و اسناد دريافتني</v>
          </cell>
          <cell r="F403" t="str">
            <v>ماليات بر ارزش افزوده(خريد)</v>
          </cell>
          <cell r="G403" t="str">
            <v>101238</v>
          </cell>
          <cell r="H403" t="str">
            <v>شرکت ريخته گري تراکتورسازي ايران(سهامي عام)</v>
          </cell>
          <cell r="P403" t="str">
            <v>130</v>
          </cell>
        </row>
        <row r="404">
          <cell r="A404">
            <v>1302</v>
          </cell>
          <cell r="B404" t="str">
            <v>114010101606</v>
          </cell>
          <cell r="C404" t="str">
            <v>114</v>
          </cell>
          <cell r="D404" t="str">
            <v>114010</v>
          </cell>
          <cell r="E404" t="str">
            <v>ساير حسابها و اسناد دريافتني</v>
          </cell>
          <cell r="F404" t="str">
            <v>ماليات بر ارزش افزوده(خريد)</v>
          </cell>
          <cell r="G404" t="str">
            <v>101606</v>
          </cell>
          <cell r="H404" t="str">
            <v>شركت معماران توسعه صنعت آلومينيوم(متصا)</v>
          </cell>
          <cell r="P404" t="str">
            <v>130</v>
          </cell>
        </row>
        <row r="405">
          <cell r="A405">
            <v>1302</v>
          </cell>
          <cell r="B405" t="str">
            <v>114010101224</v>
          </cell>
          <cell r="C405" t="str">
            <v>114</v>
          </cell>
          <cell r="D405" t="str">
            <v>114010</v>
          </cell>
          <cell r="E405" t="str">
            <v>ساير حسابها و اسناد دريافتني</v>
          </cell>
          <cell r="F405" t="str">
            <v>ماليات بر ارزش افزوده(خريد)</v>
          </cell>
          <cell r="G405" t="str">
            <v>101224</v>
          </cell>
          <cell r="H405" t="str">
            <v>شرکت فولاد فرايند شهريار</v>
          </cell>
          <cell r="P405" t="str">
            <v>130</v>
          </cell>
        </row>
        <row r="406">
          <cell r="A406">
            <v>1302</v>
          </cell>
          <cell r="B406" t="str">
            <v>114010101468</v>
          </cell>
          <cell r="C406" t="str">
            <v>114</v>
          </cell>
          <cell r="D406" t="str">
            <v>114010</v>
          </cell>
          <cell r="E406" t="str">
            <v>ساير حسابها و اسناد دريافتني</v>
          </cell>
          <cell r="F406" t="str">
            <v>ماليات بر ارزش افزوده(خريد)</v>
          </cell>
          <cell r="G406" t="str">
            <v>101468</v>
          </cell>
          <cell r="H406" t="str">
            <v>شرکت خدمات بيمه اي رايان سايپا(بيمه درماني و تکميلي)</v>
          </cell>
          <cell r="P406" t="str">
            <v>130</v>
          </cell>
        </row>
        <row r="407">
          <cell r="A407">
            <v>1302</v>
          </cell>
          <cell r="B407" t="str">
            <v>114010101629</v>
          </cell>
          <cell r="C407" t="str">
            <v>114</v>
          </cell>
          <cell r="D407" t="str">
            <v>114010</v>
          </cell>
          <cell r="E407" t="str">
            <v>ساير حسابها و اسناد دريافتني</v>
          </cell>
          <cell r="F407" t="str">
            <v>ماليات بر ارزش افزوده(خريد)</v>
          </cell>
          <cell r="G407" t="str">
            <v>101629</v>
          </cell>
          <cell r="H407" t="str">
            <v>شركت الماسه ساز</v>
          </cell>
          <cell r="P407" t="str">
            <v>130</v>
          </cell>
        </row>
        <row r="408">
          <cell r="A408">
            <v>1302</v>
          </cell>
          <cell r="B408" t="str">
            <v>114010101690</v>
          </cell>
          <cell r="C408" t="str">
            <v>114</v>
          </cell>
          <cell r="D408" t="str">
            <v>114010</v>
          </cell>
          <cell r="E408" t="str">
            <v>ساير حسابها و اسناد دريافتني</v>
          </cell>
          <cell r="F408" t="str">
            <v>ماليات بر ارزش افزوده(خريد)</v>
          </cell>
          <cell r="G408" t="str">
            <v>101690</v>
          </cell>
          <cell r="H408" t="str">
            <v>شركت پيشگام لاستيك بارثاوا</v>
          </cell>
          <cell r="P408" t="str">
            <v>130</v>
          </cell>
        </row>
        <row r="409">
          <cell r="A409">
            <v>1302</v>
          </cell>
          <cell r="B409" t="str">
            <v>114010101649</v>
          </cell>
          <cell r="C409" t="str">
            <v>114</v>
          </cell>
          <cell r="D409" t="str">
            <v>114010</v>
          </cell>
          <cell r="E409" t="str">
            <v>ساير حسابها و اسناد دريافتني</v>
          </cell>
          <cell r="F409" t="str">
            <v>ماليات بر ارزش افزوده(خريد)</v>
          </cell>
          <cell r="G409" t="str">
            <v>101649</v>
          </cell>
          <cell r="H409" t="str">
            <v>شركت حمل و نقل زربار</v>
          </cell>
          <cell r="P409" t="str">
            <v>130</v>
          </cell>
        </row>
        <row r="410">
          <cell r="A410">
            <v>1302</v>
          </cell>
          <cell r="B410" t="str">
            <v>114010101501</v>
          </cell>
          <cell r="C410" t="str">
            <v>114</v>
          </cell>
          <cell r="D410" t="str">
            <v>114010</v>
          </cell>
          <cell r="E410" t="str">
            <v>ساير حسابها و اسناد دريافتني</v>
          </cell>
          <cell r="F410" t="str">
            <v>ماليات بر ارزش افزوده(خريد)</v>
          </cell>
          <cell r="G410" t="str">
            <v>101501</v>
          </cell>
          <cell r="H410" t="str">
            <v>شركت خدمات بيمه اي رايان سايپا(بيمه مدني كارفرما)</v>
          </cell>
          <cell r="P410" t="str">
            <v>130</v>
          </cell>
        </row>
        <row r="411">
          <cell r="A411">
            <v>1302</v>
          </cell>
          <cell r="B411" t="str">
            <v>114010101453</v>
          </cell>
          <cell r="C411" t="str">
            <v>114</v>
          </cell>
          <cell r="D411" t="str">
            <v>114010</v>
          </cell>
          <cell r="E411" t="str">
            <v>ساير حسابها و اسناد دريافتني</v>
          </cell>
          <cell r="F411" t="str">
            <v>ماليات بر ارزش افزوده(خريد)</v>
          </cell>
          <cell r="G411" t="str">
            <v>101453</v>
          </cell>
          <cell r="H411" t="str">
            <v>شرکت بيمه رايان سايپا(حريق)</v>
          </cell>
          <cell r="P411" t="str">
            <v>130</v>
          </cell>
        </row>
        <row r="412">
          <cell r="A412">
            <v>1302</v>
          </cell>
          <cell r="B412" t="str">
            <v>114010101761</v>
          </cell>
          <cell r="C412" t="str">
            <v>114</v>
          </cell>
          <cell r="D412" t="str">
            <v>114010</v>
          </cell>
          <cell r="E412" t="str">
            <v>ساير حسابها و اسناد دريافتني</v>
          </cell>
          <cell r="F412" t="str">
            <v>ماليات بر ارزش افزوده(خريد)</v>
          </cell>
          <cell r="G412" t="str">
            <v>101761</v>
          </cell>
          <cell r="H412" t="str">
            <v>شركت فامور مهرگان</v>
          </cell>
          <cell r="P412" t="str">
            <v>130</v>
          </cell>
        </row>
        <row r="413">
          <cell r="A413">
            <v>1302</v>
          </cell>
          <cell r="B413" t="str">
            <v>114010101250</v>
          </cell>
          <cell r="C413" t="str">
            <v>114</v>
          </cell>
          <cell r="D413" t="str">
            <v>114010</v>
          </cell>
          <cell r="E413" t="str">
            <v>ساير حسابها و اسناد دريافتني</v>
          </cell>
          <cell r="F413" t="str">
            <v>ماليات بر ارزش افزوده(خريد)</v>
          </cell>
          <cell r="G413" t="str">
            <v>101250</v>
          </cell>
          <cell r="H413" t="str">
            <v>شرکت مهندسي آذر بسامد</v>
          </cell>
          <cell r="P413" t="str">
            <v>130</v>
          </cell>
        </row>
        <row r="414">
          <cell r="A414">
            <v>1302</v>
          </cell>
          <cell r="B414" t="str">
            <v>114010101323</v>
          </cell>
          <cell r="C414" t="str">
            <v>114</v>
          </cell>
          <cell r="D414" t="str">
            <v>114010</v>
          </cell>
          <cell r="E414" t="str">
            <v>ساير حسابها و اسناد دريافتني</v>
          </cell>
          <cell r="F414" t="str">
            <v>ماليات بر ارزش افزوده(خريد)</v>
          </cell>
          <cell r="G414" t="str">
            <v>101323</v>
          </cell>
          <cell r="H414" t="str">
            <v>بازرگاني روغنكار ناظم .</v>
          </cell>
          <cell r="P414" t="str">
            <v>130</v>
          </cell>
        </row>
        <row r="415">
          <cell r="A415">
            <v>1302</v>
          </cell>
          <cell r="B415" t="str">
            <v>114010101218</v>
          </cell>
          <cell r="C415" t="str">
            <v>114</v>
          </cell>
          <cell r="D415" t="str">
            <v>114010</v>
          </cell>
          <cell r="E415" t="str">
            <v>ساير حسابها و اسناد دريافتني</v>
          </cell>
          <cell r="F415" t="str">
            <v>ماليات بر ارزش افزوده(خريد)</v>
          </cell>
          <cell r="G415" t="str">
            <v>101218</v>
          </cell>
          <cell r="H415" t="str">
            <v>شرکت ريخته گري ماشين سازي تبريز</v>
          </cell>
          <cell r="P415" t="str">
            <v>130</v>
          </cell>
        </row>
        <row r="416">
          <cell r="A416">
            <v>1302</v>
          </cell>
          <cell r="B416" t="str">
            <v>114010101885</v>
          </cell>
          <cell r="C416" t="str">
            <v>114</v>
          </cell>
          <cell r="D416" t="str">
            <v>114010</v>
          </cell>
          <cell r="E416" t="str">
            <v>ساير حسابها و اسناد دريافتني</v>
          </cell>
          <cell r="F416" t="str">
            <v>ماليات بر ارزش افزوده(خريد)</v>
          </cell>
          <cell r="G416" t="str">
            <v>101885</v>
          </cell>
          <cell r="H416" t="str">
            <v>گروه صنعتي آذر جست (قدير مهري)</v>
          </cell>
          <cell r="P416" t="str">
            <v>130</v>
          </cell>
        </row>
        <row r="417">
          <cell r="A417">
            <v>1302</v>
          </cell>
          <cell r="B417" t="str">
            <v>114010101422</v>
          </cell>
          <cell r="C417" t="str">
            <v>114</v>
          </cell>
          <cell r="D417" t="str">
            <v>114010</v>
          </cell>
          <cell r="E417" t="str">
            <v>ساير حسابها و اسناد دريافتني</v>
          </cell>
          <cell r="F417" t="str">
            <v>ماليات بر ارزش افزوده(خريد)</v>
          </cell>
          <cell r="G417" t="str">
            <v>101422</v>
          </cell>
          <cell r="H417" t="str">
            <v>موسسه حسابرسي ارکان سيستم</v>
          </cell>
          <cell r="P417" t="str">
            <v>130</v>
          </cell>
        </row>
        <row r="418">
          <cell r="A418">
            <v>1302</v>
          </cell>
          <cell r="B418" t="str">
            <v>114010101937</v>
          </cell>
          <cell r="C418" t="str">
            <v>114</v>
          </cell>
          <cell r="D418" t="str">
            <v>114010</v>
          </cell>
          <cell r="E418" t="str">
            <v>ساير حسابها و اسناد دريافتني</v>
          </cell>
          <cell r="F418" t="str">
            <v>ماليات بر ارزش افزوده(خريد)</v>
          </cell>
          <cell r="G418" t="str">
            <v>101937</v>
          </cell>
          <cell r="H418" t="str">
            <v>شركت مدلسازي تبريز</v>
          </cell>
          <cell r="P418" t="str">
            <v>130</v>
          </cell>
        </row>
        <row r="419">
          <cell r="A419">
            <v>1302</v>
          </cell>
          <cell r="B419" t="str">
            <v>114010101373</v>
          </cell>
          <cell r="C419" t="str">
            <v>114</v>
          </cell>
          <cell r="D419" t="str">
            <v>114010</v>
          </cell>
          <cell r="E419" t="str">
            <v>ساير حسابها و اسناد دريافتني</v>
          </cell>
          <cell r="F419" t="str">
            <v>ماليات بر ارزش افزوده(خريد)</v>
          </cell>
          <cell r="G419" t="str">
            <v>101373</v>
          </cell>
          <cell r="H419" t="str">
            <v>شرکت درخشش افرنگ</v>
          </cell>
          <cell r="P419" t="str">
            <v>130</v>
          </cell>
        </row>
        <row r="420">
          <cell r="A420">
            <v>1302</v>
          </cell>
          <cell r="B420" t="str">
            <v>114010101432</v>
          </cell>
          <cell r="C420" t="str">
            <v>114</v>
          </cell>
          <cell r="D420" t="str">
            <v>114010</v>
          </cell>
          <cell r="E420" t="str">
            <v>ساير حسابها و اسناد دريافتني</v>
          </cell>
          <cell r="F420" t="str">
            <v>ماليات بر ارزش افزوده(خريد)</v>
          </cell>
          <cell r="G420" t="str">
            <v>101432</v>
          </cell>
          <cell r="H420" t="str">
            <v>فروشگاه هنگامي</v>
          </cell>
          <cell r="P420" t="str">
            <v>130</v>
          </cell>
        </row>
        <row r="421">
          <cell r="A421">
            <v>1302</v>
          </cell>
          <cell r="B421" t="str">
            <v>114010101262</v>
          </cell>
          <cell r="C421" t="str">
            <v>114</v>
          </cell>
          <cell r="D421" t="str">
            <v>114010</v>
          </cell>
          <cell r="E421" t="str">
            <v>ساير حسابها و اسناد دريافتني</v>
          </cell>
          <cell r="F421" t="str">
            <v>ماليات بر ارزش افزوده(خريد)</v>
          </cell>
          <cell r="G421" t="str">
            <v>101262</v>
          </cell>
          <cell r="H421" t="str">
            <v>شركت صنايع لاستيك توس</v>
          </cell>
          <cell r="P421" t="str">
            <v>130</v>
          </cell>
        </row>
        <row r="422">
          <cell r="A422">
            <v>1302</v>
          </cell>
          <cell r="B422" t="str">
            <v>114010101853</v>
          </cell>
          <cell r="C422" t="str">
            <v>114</v>
          </cell>
          <cell r="D422" t="str">
            <v>114010</v>
          </cell>
          <cell r="E422" t="str">
            <v>ساير حسابها و اسناد دريافتني</v>
          </cell>
          <cell r="F422" t="str">
            <v>ماليات بر ارزش افزوده(خريد)</v>
          </cell>
          <cell r="G422" t="str">
            <v>101853</v>
          </cell>
          <cell r="H422" t="str">
            <v>شركت سهند رايان افق</v>
          </cell>
          <cell r="P422" t="str">
            <v>130</v>
          </cell>
        </row>
        <row r="423">
          <cell r="A423">
            <v>1302</v>
          </cell>
          <cell r="B423" t="str">
            <v>114010101648</v>
          </cell>
          <cell r="C423" t="str">
            <v>114</v>
          </cell>
          <cell r="D423" t="str">
            <v>114010</v>
          </cell>
          <cell r="E423" t="str">
            <v>ساير حسابها و اسناد دريافتني</v>
          </cell>
          <cell r="F423" t="str">
            <v>ماليات بر ارزش افزوده(خريد)</v>
          </cell>
          <cell r="G423" t="str">
            <v>101648</v>
          </cell>
          <cell r="H423" t="str">
            <v>شركت حمل و نقل آذر فجر شمس</v>
          </cell>
          <cell r="P423" t="str">
            <v>130</v>
          </cell>
        </row>
        <row r="424">
          <cell r="A424">
            <v>1302</v>
          </cell>
          <cell r="B424" t="str">
            <v>114010101288</v>
          </cell>
          <cell r="C424" t="str">
            <v>114</v>
          </cell>
          <cell r="D424" t="str">
            <v>114010</v>
          </cell>
          <cell r="E424" t="str">
            <v>ساير حسابها و اسناد دريافتني</v>
          </cell>
          <cell r="F424" t="str">
            <v>ماليات بر ارزش افزوده(خريد)</v>
          </cell>
          <cell r="G424" t="str">
            <v>101288</v>
          </cell>
          <cell r="H424" t="str">
            <v>توفيق صنعت</v>
          </cell>
          <cell r="P424" t="str">
            <v>130</v>
          </cell>
        </row>
        <row r="425">
          <cell r="A425">
            <v>1302</v>
          </cell>
          <cell r="B425" t="str">
            <v>114010101467</v>
          </cell>
          <cell r="C425" t="str">
            <v>114</v>
          </cell>
          <cell r="D425" t="str">
            <v>114010</v>
          </cell>
          <cell r="E425" t="str">
            <v>ساير حسابها و اسناد دريافتني</v>
          </cell>
          <cell r="F425" t="str">
            <v>ماليات بر ارزش افزوده(خريد)</v>
          </cell>
          <cell r="G425" t="str">
            <v>101467</v>
          </cell>
          <cell r="H425" t="str">
            <v>شرکت خدمات بيمه اي رايان سايپا(بيمه عمروحوادث)</v>
          </cell>
          <cell r="P425" t="str">
            <v>130</v>
          </cell>
        </row>
        <row r="426">
          <cell r="A426">
            <v>1302</v>
          </cell>
          <cell r="B426" t="str">
            <v>114010101855</v>
          </cell>
          <cell r="C426" t="str">
            <v>114</v>
          </cell>
          <cell r="D426" t="str">
            <v>114010</v>
          </cell>
          <cell r="E426" t="str">
            <v>ساير حسابها و اسناد دريافتني</v>
          </cell>
          <cell r="F426" t="str">
            <v>ماليات بر ارزش افزوده(خريد)</v>
          </cell>
          <cell r="G426" t="str">
            <v>101855</v>
          </cell>
          <cell r="H426" t="str">
            <v>شركت صنعت ياران</v>
          </cell>
          <cell r="P426" t="str">
            <v>130</v>
          </cell>
        </row>
        <row r="427">
          <cell r="A427">
            <v>1302</v>
          </cell>
          <cell r="B427" t="str">
            <v>114010101828</v>
          </cell>
          <cell r="C427" t="str">
            <v>114</v>
          </cell>
          <cell r="D427" t="str">
            <v>114010</v>
          </cell>
          <cell r="E427" t="str">
            <v>ساير حسابها و اسناد دريافتني</v>
          </cell>
          <cell r="F427" t="str">
            <v>ماليات بر ارزش افزوده(خريد)</v>
          </cell>
          <cell r="G427" t="str">
            <v>101828</v>
          </cell>
          <cell r="H427" t="str">
            <v>شركت بيمه رايان سايپا (طرح مخصوص ليفتراك)</v>
          </cell>
          <cell r="P427" t="str">
            <v>130</v>
          </cell>
        </row>
        <row r="428">
          <cell r="A428">
            <v>6100</v>
          </cell>
          <cell r="B428" t="str">
            <v>114012300055</v>
          </cell>
          <cell r="C428" t="str">
            <v>114</v>
          </cell>
          <cell r="D428" t="str">
            <v>114012</v>
          </cell>
          <cell r="E428" t="str">
            <v>ساير حسابها و اسناد دريافتني</v>
          </cell>
          <cell r="F428" t="str">
            <v>علي الحساب سنوات</v>
          </cell>
          <cell r="G428" t="str">
            <v>300055</v>
          </cell>
          <cell r="H428" t="str">
            <v>نبوي علمداري شاپور</v>
          </cell>
          <cell r="P428" t="str">
            <v>610</v>
          </cell>
        </row>
        <row r="429">
          <cell r="A429">
            <v>6100</v>
          </cell>
          <cell r="B429" t="str">
            <v>114012300062</v>
          </cell>
          <cell r="C429" t="str">
            <v>114</v>
          </cell>
          <cell r="D429" t="str">
            <v>114012</v>
          </cell>
          <cell r="E429" t="str">
            <v>ساير حسابها و اسناد دريافتني</v>
          </cell>
          <cell r="F429" t="str">
            <v>علي الحساب سنوات</v>
          </cell>
          <cell r="G429" t="str">
            <v>300062</v>
          </cell>
          <cell r="H429" t="str">
            <v>شاه رسالي صالح</v>
          </cell>
          <cell r="P429" t="str">
            <v>610</v>
          </cell>
        </row>
        <row r="430">
          <cell r="A430">
            <v>6100</v>
          </cell>
          <cell r="B430" t="str">
            <v>114012300254</v>
          </cell>
          <cell r="C430" t="str">
            <v>114</v>
          </cell>
          <cell r="D430" t="str">
            <v>114012</v>
          </cell>
          <cell r="E430" t="str">
            <v>ساير حسابها و اسناد دريافتني</v>
          </cell>
          <cell r="F430" t="str">
            <v>علي الحساب سنوات</v>
          </cell>
          <cell r="G430" t="str">
            <v>300254</v>
          </cell>
          <cell r="H430" t="str">
            <v>زمانلو مهدي</v>
          </cell>
          <cell r="P430" t="str">
            <v>610</v>
          </cell>
        </row>
        <row r="431">
          <cell r="A431">
            <v>6100</v>
          </cell>
          <cell r="B431" t="str">
            <v>114012300159</v>
          </cell>
          <cell r="C431" t="str">
            <v>114</v>
          </cell>
          <cell r="D431" t="str">
            <v>114012</v>
          </cell>
          <cell r="E431" t="str">
            <v>ساير حسابها و اسناد دريافتني</v>
          </cell>
          <cell r="F431" t="str">
            <v>علي الحساب سنوات</v>
          </cell>
          <cell r="G431" t="str">
            <v>300159</v>
          </cell>
          <cell r="H431" t="str">
            <v>شيرزاده اكبر</v>
          </cell>
          <cell r="P431" t="str">
            <v>610</v>
          </cell>
        </row>
        <row r="432">
          <cell r="A432">
            <v>6100</v>
          </cell>
          <cell r="B432" t="str">
            <v>114012300070</v>
          </cell>
          <cell r="C432" t="str">
            <v>114</v>
          </cell>
          <cell r="D432" t="str">
            <v>114012</v>
          </cell>
          <cell r="E432" t="str">
            <v>ساير حسابها و اسناد دريافتني</v>
          </cell>
          <cell r="F432" t="str">
            <v>علي الحساب سنوات</v>
          </cell>
          <cell r="G432" t="str">
            <v>300070</v>
          </cell>
          <cell r="H432" t="str">
            <v>فريدي نسب كريم</v>
          </cell>
          <cell r="P432" t="str">
            <v>610</v>
          </cell>
        </row>
        <row r="433">
          <cell r="A433">
            <v>6000</v>
          </cell>
          <cell r="B433" t="str">
            <v>114013101213</v>
          </cell>
          <cell r="C433" t="str">
            <v>114</v>
          </cell>
          <cell r="D433" t="str">
            <v>114013</v>
          </cell>
          <cell r="E433" t="str">
            <v>ساير حسابها و اسناد دريافتني</v>
          </cell>
          <cell r="F433" t="str">
            <v>ذخيره مطالبات مشكوك الوصول</v>
          </cell>
          <cell r="G433" t="str">
            <v>101213</v>
          </cell>
          <cell r="H433" t="str">
            <v>شرکت ثامن تراش مشهد</v>
          </cell>
          <cell r="P433" t="str">
            <v>600</v>
          </cell>
        </row>
        <row r="434">
          <cell r="A434">
            <v>6000</v>
          </cell>
          <cell r="B434" t="str">
            <v>114013101344</v>
          </cell>
          <cell r="C434" t="str">
            <v>114</v>
          </cell>
          <cell r="D434" t="str">
            <v>114013</v>
          </cell>
          <cell r="E434" t="str">
            <v>ساير حسابها و اسناد دريافتني</v>
          </cell>
          <cell r="F434" t="str">
            <v>ذخيره مطالبات مشكوك الوصول</v>
          </cell>
          <cell r="G434" t="str">
            <v>101344</v>
          </cell>
          <cell r="H434" t="str">
            <v>كارگاه فاخري</v>
          </cell>
          <cell r="P434" t="str">
            <v>600</v>
          </cell>
        </row>
        <row r="435">
          <cell r="A435">
            <v>6000</v>
          </cell>
          <cell r="B435" t="str">
            <v>114013101227</v>
          </cell>
          <cell r="C435" t="str">
            <v>114</v>
          </cell>
          <cell r="D435" t="str">
            <v>114013</v>
          </cell>
          <cell r="E435" t="str">
            <v>ساير حسابها و اسناد دريافتني</v>
          </cell>
          <cell r="F435" t="str">
            <v>ذخيره مطالبات مشكوك الوصول</v>
          </cell>
          <cell r="G435" t="str">
            <v>101227</v>
          </cell>
          <cell r="H435" t="str">
            <v>پيوند صنايع فردا</v>
          </cell>
          <cell r="P435" t="str">
            <v>600</v>
          </cell>
        </row>
        <row r="436">
          <cell r="A436">
            <v>6000</v>
          </cell>
          <cell r="B436" t="str">
            <v>114013101343</v>
          </cell>
          <cell r="C436" t="str">
            <v>114</v>
          </cell>
          <cell r="D436" t="str">
            <v>114013</v>
          </cell>
          <cell r="E436" t="str">
            <v>ساير حسابها و اسناد دريافتني</v>
          </cell>
          <cell r="F436" t="str">
            <v>ذخيره مطالبات مشكوك الوصول</v>
          </cell>
          <cell r="G436" t="str">
            <v>101343</v>
          </cell>
          <cell r="H436" t="str">
            <v>شرکت آسيکو</v>
          </cell>
          <cell r="P436" t="str">
            <v>600</v>
          </cell>
        </row>
        <row r="437">
          <cell r="A437">
            <v>6000</v>
          </cell>
          <cell r="B437" t="str">
            <v>114013101211</v>
          </cell>
          <cell r="C437" t="str">
            <v>114</v>
          </cell>
          <cell r="D437" t="str">
            <v>114013</v>
          </cell>
          <cell r="E437" t="str">
            <v>ساير حسابها و اسناد دريافتني</v>
          </cell>
          <cell r="F437" t="str">
            <v>ذخيره مطالبات مشكوك الوصول</v>
          </cell>
          <cell r="G437" t="str">
            <v>101211</v>
          </cell>
          <cell r="H437" t="str">
            <v>شرکت رينگ سازي مشهد</v>
          </cell>
          <cell r="P437" t="str">
            <v>600</v>
          </cell>
        </row>
        <row r="438">
          <cell r="A438">
            <v>6000</v>
          </cell>
          <cell r="B438" t="str">
            <v>114013101348</v>
          </cell>
          <cell r="C438" t="str">
            <v>114</v>
          </cell>
          <cell r="D438" t="str">
            <v>114013</v>
          </cell>
          <cell r="E438" t="str">
            <v>ساير حسابها و اسناد دريافتني</v>
          </cell>
          <cell r="F438" t="str">
            <v>ذخيره مطالبات مشكوك الوصول</v>
          </cell>
          <cell r="G438" t="str">
            <v>101348</v>
          </cell>
          <cell r="H438" t="str">
            <v>دمير پولاد (آذرکي)</v>
          </cell>
          <cell r="P438" t="str">
            <v>600</v>
          </cell>
        </row>
        <row r="439">
          <cell r="A439">
            <v>6000</v>
          </cell>
          <cell r="B439" t="str">
            <v>114013101214</v>
          </cell>
          <cell r="C439" t="str">
            <v>114</v>
          </cell>
          <cell r="D439" t="str">
            <v>114013</v>
          </cell>
          <cell r="E439" t="str">
            <v>ساير حسابها و اسناد دريافتني</v>
          </cell>
          <cell r="F439" t="str">
            <v>ذخيره مطالبات مشكوك الوصول</v>
          </cell>
          <cell r="G439" t="str">
            <v>101214</v>
          </cell>
          <cell r="H439" t="str">
            <v>ديسکي لنت</v>
          </cell>
          <cell r="P439" t="str">
            <v>600</v>
          </cell>
        </row>
        <row r="440">
          <cell r="A440">
            <v>6000</v>
          </cell>
          <cell r="B440" t="str">
            <v>114013101342</v>
          </cell>
          <cell r="C440" t="str">
            <v>114</v>
          </cell>
          <cell r="D440" t="str">
            <v>114013</v>
          </cell>
          <cell r="E440" t="str">
            <v>ساير حسابها و اسناد دريافتني</v>
          </cell>
          <cell r="F440" t="str">
            <v>ذخيره مطالبات مشكوك الوصول</v>
          </cell>
          <cell r="G440" t="str">
            <v>101342</v>
          </cell>
          <cell r="H440" t="str">
            <v>شرکت راشا</v>
          </cell>
          <cell r="P440" t="str">
            <v>600</v>
          </cell>
        </row>
        <row r="441">
          <cell r="A441">
            <v>6000</v>
          </cell>
          <cell r="B441" t="str">
            <v>114013101202</v>
          </cell>
          <cell r="C441" t="str">
            <v>114</v>
          </cell>
          <cell r="D441" t="str">
            <v>114013</v>
          </cell>
          <cell r="E441" t="str">
            <v>ساير حسابها و اسناد دريافتني</v>
          </cell>
          <cell r="F441" t="str">
            <v>ذخيره مطالبات مشكوك الوصول</v>
          </cell>
          <cell r="G441" t="str">
            <v>101202</v>
          </cell>
          <cell r="H441" t="str">
            <v>شرکت محورسازان ايران خودرو</v>
          </cell>
          <cell r="P441" t="str">
            <v>600</v>
          </cell>
        </row>
        <row r="442">
          <cell r="A442">
            <v>6000</v>
          </cell>
          <cell r="B442" t="str">
            <v>114013101345</v>
          </cell>
          <cell r="C442" t="str">
            <v>114</v>
          </cell>
          <cell r="D442" t="str">
            <v>114013</v>
          </cell>
          <cell r="E442" t="str">
            <v>ساير حسابها و اسناد دريافتني</v>
          </cell>
          <cell r="F442" t="str">
            <v>ذخيره مطالبات مشكوك الوصول</v>
          </cell>
          <cell r="G442" t="str">
            <v>101345</v>
          </cell>
          <cell r="H442" t="str">
            <v>تکنوفرم</v>
          </cell>
          <cell r="P442" t="str">
            <v>600</v>
          </cell>
        </row>
        <row r="443">
          <cell r="A443">
            <v>6000</v>
          </cell>
          <cell r="B443" t="str">
            <v>114013101352</v>
          </cell>
          <cell r="C443" t="str">
            <v>114</v>
          </cell>
          <cell r="D443" t="str">
            <v>114013</v>
          </cell>
          <cell r="E443" t="str">
            <v>ساير حسابها و اسناد دريافتني</v>
          </cell>
          <cell r="F443" t="str">
            <v>ذخيره مطالبات مشكوك الوصول</v>
          </cell>
          <cell r="G443" t="str">
            <v>101352</v>
          </cell>
          <cell r="H443" t="str">
            <v>شرکت برين ساز</v>
          </cell>
          <cell r="P443" t="str">
            <v>600</v>
          </cell>
        </row>
        <row r="444">
          <cell r="A444">
            <v>6000</v>
          </cell>
          <cell r="B444" t="str">
            <v>114013101346</v>
          </cell>
          <cell r="C444" t="str">
            <v>114</v>
          </cell>
          <cell r="D444" t="str">
            <v>114013</v>
          </cell>
          <cell r="E444" t="str">
            <v>ساير حسابها و اسناد دريافتني</v>
          </cell>
          <cell r="F444" t="str">
            <v>ذخيره مطالبات مشكوك الوصول</v>
          </cell>
          <cell r="G444" t="str">
            <v>101346</v>
          </cell>
          <cell r="H444" t="str">
            <v>دميرايش</v>
          </cell>
          <cell r="P444" t="str">
            <v>600</v>
          </cell>
        </row>
        <row r="445">
          <cell r="A445">
            <v>6000</v>
          </cell>
          <cell r="B445" t="str">
            <v>114013101339</v>
          </cell>
          <cell r="C445" t="str">
            <v>114</v>
          </cell>
          <cell r="D445" t="str">
            <v>114013</v>
          </cell>
          <cell r="E445" t="str">
            <v>ساير حسابها و اسناد دريافتني</v>
          </cell>
          <cell r="F445" t="str">
            <v>ذخيره مطالبات مشكوك الوصول</v>
          </cell>
          <cell r="G445" t="str">
            <v>101339</v>
          </cell>
          <cell r="H445" t="str">
            <v>ايران خودرو</v>
          </cell>
          <cell r="P445" t="str">
            <v>600</v>
          </cell>
        </row>
        <row r="446">
          <cell r="A446">
            <v>6000</v>
          </cell>
          <cell r="B446" t="str">
            <v>114013101341</v>
          </cell>
          <cell r="C446" t="str">
            <v>114</v>
          </cell>
          <cell r="D446" t="str">
            <v>114013</v>
          </cell>
          <cell r="E446" t="str">
            <v>ساير حسابها و اسناد دريافتني</v>
          </cell>
          <cell r="F446" t="str">
            <v>ذخيره مطالبات مشكوك الوصول</v>
          </cell>
          <cell r="G446" t="str">
            <v>101341</v>
          </cell>
          <cell r="H446" t="str">
            <v>ذکرياذوقي</v>
          </cell>
          <cell r="P446" t="str">
            <v>600</v>
          </cell>
        </row>
        <row r="447">
          <cell r="A447">
            <v>6000</v>
          </cell>
          <cell r="B447" t="str">
            <v>114013101245</v>
          </cell>
          <cell r="C447" t="str">
            <v>114</v>
          </cell>
          <cell r="D447" t="str">
            <v>114013</v>
          </cell>
          <cell r="E447" t="str">
            <v>ساير حسابها و اسناد دريافتني</v>
          </cell>
          <cell r="F447" t="str">
            <v>ذخيره مطالبات مشكوك الوصول</v>
          </cell>
          <cell r="G447" t="str">
            <v>101245</v>
          </cell>
          <cell r="H447" t="str">
            <v>پارسي ساخت فن آور</v>
          </cell>
          <cell r="P447" t="str">
            <v>600</v>
          </cell>
        </row>
        <row r="448">
          <cell r="A448">
            <v>6000</v>
          </cell>
          <cell r="B448" t="str">
            <v>114013101208</v>
          </cell>
          <cell r="C448" t="str">
            <v>114</v>
          </cell>
          <cell r="D448" t="str">
            <v>114013</v>
          </cell>
          <cell r="E448" t="str">
            <v>ساير حسابها و اسناد دريافتني</v>
          </cell>
          <cell r="F448" t="str">
            <v>ذخيره مطالبات مشكوك الوصول</v>
          </cell>
          <cell r="G448" t="str">
            <v>101208</v>
          </cell>
          <cell r="H448" t="str">
            <v>شرکت پمپ ايران</v>
          </cell>
          <cell r="P448" t="str">
            <v>600</v>
          </cell>
        </row>
        <row r="449">
          <cell r="A449">
            <v>6000</v>
          </cell>
          <cell r="B449" t="str">
            <v>114013101215</v>
          </cell>
          <cell r="C449" t="str">
            <v>114</v>
          </cell>
          <cell r="D449" t="str">
            <v>114013</v>
          </cell>
          <cell r="E449" t="str">
            <v>ساير حسابها و اسناد دريافتني</v>
          </cell>
          <cell r="F449" t="str">
            <v>ذخيره مطالبات مشكوك الوصول</v>
          </cell>
          <cell r="G449" t="str">
            <v>101215</v>
          </cell>
          <cell r="H449" t="str">
            <v>آذر يدک</v>
          </cell>
          <cell r="P449" t="str">
            <v>600</v>
          </cell>
        </row>
        <row r="450">
          <cell r="A450">
            <v>6000</v>
          </cell>
          <cell r="B450" t="str">
            <v>114013101294</v>
          </cell>
          <cell r="C450" t="str">
            <v>114</v>
          </cell>
          <cell r="D450" t="str">
            <v>114013</v>
          </cell>
          <cell r="E450" t="str">
            <v>ساير حسابها و اسناد دريافتني</v>
          </cell>
          <cell r="F450" t="str">
            <v>ذخيره مطالبات مشكوك الوصول</v>
          </cell>
          <cell r="G450" t="str">
            <v>101294</v>
          </cell>
          <cell r="H450" t="str">
            <v>كارگاه غلامي</v>
          </cell>
          <cell r="P450" t="str">
            <v>600</v>
          </cell>
        </row>
        <row r="451">
          <cell r="A451">
            <v>6000</v>
          </cell>
          <cell r="B451" t="str">
            <v>114013101034</v>
          </cell>
          <cell r="C451" t="str">
            <v>114</v>
          </cell>
          <cell r="D451" t="str">
            <v>114013</v>
          </cell>
          <cell r="E451" t="str">
            <v>ساير حسابها و اسناد دريافتني</v>
          </cell>
          <cell r="F451" t="str">
            <v>ذخيره مطالبات مشكوك الوصول</v>
          </cell>
          <cell r="G451" t="str">
            <v>101034</v>
          </cell>
          <cell r="H451" t="str">
            <v>مگاموتور نمايندگي تبريز</v>
          </cell>
          <cell r="P451" t="str">
            <v>600</v>
          </cell>
        </row>
        <row r="452">
          <cell r="A452">
            <v>6000</v>
          </cell>
          <cell r="B452" t="str">
            <v>114013101351</v>
          </cell>
          <cell r="C452" t="str">
            <v>114</v>
          </cell>
          <cell r="D452" t="str">
            <v>114013</v>
          </cell>
          <cell r="E452" t="str">
            <v>ساير حسابها و اسناد دريافتني</v>
          </cell>
          <cell r="F452" t="str">
            <v>ذخيره مطالبات مشكوك الوصول</v>
          </cell>
          <cell r="G452" t="str">
            <v>101351</v>
          </cell>
          <cell r="H452" t="str">
            <v>حمل ونقل اطمينان آذرکاران</v>
          </cell>
          <cell r="P452" t="str">
            <v>600</v>
          </cell>
        </row>
        <row r="453">
          <cell r="A453">
            <v>6000</v>
          </cell>
          <cell r="B453" t="str">
            <v>114013101350</v>
          </cell>
          <cell r="C453" t="str">
            <v>114</v>
          </cell>
          <cell r="D453" t="str">
            <v>114013</v>
          </cell>
          <cell r="E453" t="str">
            <v>ساير حسابها و اسناد دريافتني</v>
          </cell>
          <cell r="F453" t="str">
            <v>ذخيره مطالبات مشكوك الوصول</v>
          </cell>
          <cell r="G453" t="str">
            <v>101350</v>
          </cell>
          <cell r="H453" t="str">
            <v>محمد چالپاپاق</v>
          </cell>
          <cell r="P453" t="str">
            <v>600</v>
          </cell>
        </row>
        <row r="454">
          <cell r="A454">
            <v>6000</v>
          </cell>
          <cell r="B454" t="str">
            <v>114013101240</v>
          </cell>
          <cell r="C454" t="str">
            <v>114</v>
          </cell>
          <cell r="D454" t="str">
            <v>114013</v>
          </cell>
          <cell r="E454" t="str">
            <v>ساير حسابها و اسناد دريافتني</v>
          </cell>
          <cell r="F454" t="str">
            <v>ذخيره مطالبات مشكوك الوصول</v>
          </cell>
          <cell r="G454" t="str">
            <v>101240</v>
          </cell>
          <cell r="H454" t="str">
            <v>هنر گستر آذر</v>
          </cell>
          <cell r="P454" t="str">
            <v>600</v>
          </cell>
        </row>
        <row r="455">
          <cell r="A455">
            <v>6000</v>
          </cell>
          <cell r="B455" t="str">
            <v>114013101558</v>
          </cell>
          <cell r="C455" t="str">
            <v>114</v>
          </cell>
          <cell r="D455" t="str">
            <v>114013</v>
          </cell>
          <cell r="E455" t="str">
            <v>ساير حسابها و اسناد دريافتني</v>
          </cell>
          <cell r="F455" t="str">
            <v>ذخيره مطالبات مشكوك الوصول</v>
          </cell>
          <cell r="G455" t="str">
            <v>101558</v>
          </cell>
          <cell r="H455" t="str">
            <v>صنايع قوطي تبريز</v>
          </cell>
          <cell r="P455" t="str">
            <v>600</v>
          </cell>
        </row>
        <row r="456">
          <cell r="A456">
            <v>6000</v>
          </cell>
          <cell r="B456" t="str">
            <v>114013101347</v>
          </cell>
          <cell r="C456" t="str">
            <v>114</v>
          </cell>
          <cell r="D456" t="str">
            <v>114013</v>
          </cell>
          <cell r="E456" t="str">
            <v>ساير حسابها و اسناد دريافتني</v>
          </cell>
          <cell r="F456" t="str">
            <v>ذخيره مطالبات مشكوك الوصول</v>
          </cell>
          <cell r="G456" t="str">
            <v>101347</v>
          </cell>
          <cell r="H456" t="str">
            <v>جواد فرجيان</v>
          </cell>
          <cell r="P456" t="str">
            <v>600</v>
          </cell>
        </row>
        <row r="457">
          <cell r="A457">
            <v>6100</v>
          </cell>
          <cell r="B457" t="str">
            <v>114014300197</v>
          </cell>
          <cell r="C457" t="str">
            <v>114</v>
          </cell>
          <cell r="D457" t="str">
            <v>114014</v>
          </cell>
          <cell r="E457" t="str">
            <v>ساير حسابها و اسناد دريافتني</v>
          </cell>
          <cell r="F457" t="str">
            <v>سهام خريداري شده  پرسنل</v>
          </cell>
          <cell r="G457" t="str">
            <v>300197</v>
          </cell>
          <cell r="H457" t="str">
            <v>عمراني عبدالناصر</v>
          </cell>
          <cell r="P457" t="str">
            <v>610</v>
          </cell>
        </row>
        <row r="458">
          <cell r="A458">
            <v>6100</v>
          </cell>
          <cell r="B458" t="str">
            <v>114014300235</v>
          </cell>
          <cell r="C458" t="str">
            <v>114</v>
          </cell>
          <cell r="D458" t="str">
            <v>114014</v>
          </cell>
          <cell r="E458" t="str">
            <v>ساير حسابها و اسناد دريافتني</v>
          </cell>
          <cell r="F458" t="str">
            <v>سهام خريداري شده  پرسنل</v>
          </cell>
          <cell r="G458" t="str">
            <v>300235</v>
          </cell>
          <cell r="H458" t="str">
            <v>حدادپوربدر محمدرضا</v>
          </cell>
          <cell r="P458" t="str">
            <v>610</v>
          </cell>
        </row>
        <row r="459">
          <cell r="A459">
            <v>6100</v>
          </cell>
          <cell r="B459" t="str">
            <v>114014300102</v>
          </cell>
          <cell r="C459" t="str">
            <v>114</v>
          </cell>
          <cell r="D459" t="str">
            <v>114014</v>
          </cell>
          <cell r="E459" t="str">
            <v>ساير حسابها و اسناد دريافتني</v>
          </cell>
          <cell r="F459" t="str">
            <v>سهام خريداري شده  پرسنل</v>
          </cell>
          <cell r="G459" t="str">
            <v>300102</v>
          </cell>
          <cell r="H459" t="str">
            <v>صفري آذر جعفر</v>
          </cell>
          <cell r="P459" t="str">
            <v>610</v>
          </cell>
        </row>
        <row r="460">
          <cell r="A460">
            <v>6100</v>
          </cell>
          <cell r="B460" t="str">
            <v>114014300107</v>
          </cell>
          <cell r="C460" t="str">
            <v>114</v>
          </cell>
          <cell r="D460" t="str">
            <v>114014</v>
          </cell>
          <cell r="E460" t="str">
            <v>ساير حسابها و اسناد دريافتني</v>
          </cell>
          <cell r="F460" t="str">
            <v>سهام خريداري شده  پرسنل</v>
          </cell>
          <cell r="G460" t="str">
            <v>300107</v>
          </cell>
          <cell r="H460" t="str">
            <v>روحي مهر سياوش</v>
          </cell>
          <cell r="P460" t="str">
            <v>610</v>
          </cell>
        </row>
        <row r="461">
          <cell r="A461">
            <v>6100</v>
          </cell>
          <cell r="B461" t="str">
            <v>114014300113</v>
          </cell>
          <cell r="C461" t="str">
            <v>114</v>
          </cell>
          <cell r="D461" t="str">
            <v>114014</v>
          </cell>
          <cell r="E461" t="str">
            <v>ساير حسابها و اسناد دريافتني</v>
          </cell>
          <cell r="F461" t="str">
            <v>سهام خريداري شده  پرسنل</v>
          </cell>
          <cell r="G461" t="str">
            <v>300113</v>
          </cell>
          <cell r="H461" t="str">
            <v>باغباني خضرلو منوچهر</v>
          </cell>
          <cell r="P461" t="str">
            <v>610</v>
          </cell>
        </row>
        <row r="462">
          <cell r="A462">
            <v>6100</v>
          </cell>
          <cell r="B462" t="str">
            <v>114014300202</v>
          </cell>
          <cell r="C462" t="str">
            <v>114</v>
          </cell>
          <cell r="D462" t="str">
            <v>114014</v>
          </cell>
          <cell r="E462" t="str">
            <v>ساير حسابها و اسناد دريافتني</v>
          </cell>
          <cell r="F462" t="str">
            <v>سهام خريداري شده  پرسنل</v>
          </cell>
          <cell r="G462" t="str">
            <v>300202</v>
          </cell>
          <cell r="H462" t="str">
            <v>لك جواد</v>
          </cell>
          <cell r="P462" t="str">
            <v>610</v>
          </cell>
        </row>
        <row r="463">
          <cell r="A463">
            <v>6100</v>
          </cell>
          <cell r="B463" t="str">
            <v>114014300057</v>
          </cell>
          <cell r="C463" t="str">
            <v>114</v>
          </cell>
          <cell r="D463" t="str">
            <v>114014</v>
          </cell>
          <cell r="E463" t="str">
            <v>ساير حسابها و اسناد دريافتني</v>
          </cell>
          <cell r="F463" t="str">
            <v>سهام خريداري شده  پرسنل</v>
          </cell>
          <cell r="G463" t="str">
            <v>300057</v>
          </cell>
          <cell r="H463" t="str">
            <v>سلطاني حميد</v>
          </cell>
          <cell r="P463" t="str">
            <v>610</v>
          </cell>
        </row>
        <row r="464">
          <cell r="A464">
            <v>6100</v>
          </cell>
          <cell r="B464" t="str">
            <v>114014300133</v>
          </cell>
          <cell r="C464" t="str">
            <v>114</v>
          </cell>
          <cell r="D464" t="str">
            <v>114014</v>
          </cell>
          <cell r="E464" t="str">
            <v>ساير حسابها و اسناد دريافتني</v>
          </cell>
          <cell r="F464" t="str">
            <v>سهام خريداري شده  پرسنل</v>
          </cell>
          <cell r="G464" t="str">
            <v>300133</v>
          </cell>
          <cell r="H464" t="str">
            <v>عليپور كمال</v>
          </cell>
          <cell r="P464" t="str">
            <v>610</v>
          </cell>
        </row>
        <row r="465">
          <cell r="A465">
            <v>6100</v>
          </cell>
          <cell r="B465" t="str">
            <v>114014300095</v>
          </cell>
          <cell r="C465" t="str">
            <v>114</v>
          </cell>
          <cell r="D465" t="str">
            <v>114014</v>
          </cell>
          <cell r="E465" t="str">
            <v>ساير حسابها و اسناد دريافتني</v>
          </cell>
          <cell r="F465" t="str">
            <v>سهام خريداري شده  پرسنل</v>
          </cell>
          <cell r="G465" t="str">
            <v>300095</v>
          </cell>
          <cell r="H465" t="str">
            <v>حسين پور فيضي محمد</v>
          </cell>
          <cell r="P465" t="str">
            <v>610</v>
          </cell>
        </row>
        <row r="466">
          <cell r="A466">
            <v>6100</v>
          </cell>
          <cell r="B466" t="str">
            <v>114014300077</v>
          </cell>
          <cell r="C466" t="str">
            <v>114</v>
          </cell>
          <cell r="D466" t="str">
            <v>114014</v>
          </cell>
          <cell r="E466" t="str">
            <v>ساير حسابها و اسناد دريافتني</v>
          </cell>
          <cell r="F466" t="str">
            <v>سهام خريداري شده  پرسنل</v>
          </cell>
          <cell r="G466" t="str">
            <v>300077</v>
          </cell>
          <cell r="H466" t="str">
            <v>واحديان وحيد</v>
          </cell>
          <cell r="P466" t="str">
            <v>610</v>
          </cell>
        </row>
        <row r="467">
          <cell r="A467">
            <v>6100</v>
          </cell>
          <cell r="B467" t="str">
            <v>114014300134</v>
          </cell>
          <cell r="C467" t="str">
            <v>114</v>
          </cell>
          <cell r="D467" t="str">
            <v>114014</v>
          </cell>
          <cell r="E467" t="str">
            <v>ساير حسابها و اسناد دريافتني</v>
          </cell>
          <cell r="F467" t="str">
            <v>سهام خريداري شده  پرسنل</v>
          </cell>
          <cell r="G467" t="str">
            <v>300134</v>
          </cell>
          <cell r="H467" t="str">
            <v>نكوئي فائق</v>
          </cell>
          <cell r="P467" t="str">
            <v>610</v>
          </cell>
        </row>
        <row r="468">
          <cell r="A468">
            <v>6100</v>
          </cell>
          <cell r="B468" t="str">
            <v>114014300237</v>
          </cell>
          <cell r="C468" t="str">
            <v>114</v>
          </cell>
          <cell r="D468" t="str">
            <v>114014</v>
          </cell>
          <cell r="E468" t="str">
            <v>ساير حسابها و اسناد دريافتني</v>
          </cell>
          <cell r="F468" t="str">
            <v>سهام خريداري شده  پرسنل</v>
          </cell>
          <cell r="G468" t="str">
            <v>300237</v>
          </cell>
          <cell r="H468" t="str">
            <v>رمضاني فريد مريم</v>
          </cell>
          <cell r="P468" t="str">
            <v>610</v>
          </cell>
        </row>
        <row r="469">
          <cell r="A469">
            <v>6100</v>
          </cell>
          <cell r="B469" t="str">
            <v>114014300213</v>
          </cell>
          <cell r="C469" t="str">
            <v>114</v>
          </cell>
          <cell r="D469" t="str">
            <v>114014</v>
          </cell>
          <cell r="E469" t="str">
            <v>ساير حسابها و اسناد دريافتني</v>
          </cell>
          <cell r="F469" t="str">
            <v>سهام خريداري شده  پرسنل</v>
          </cell>
          <cell r="G469" t="str">
            <v>300213</v>
          </cell>
          <cell r="H469" t="str">
            <v>وطني رضا</v>
          </cell>
          <cell r="P469" t="str">
            <v>610</v>
          </cell>
        </row>
        <row r="470">
          <cell r="A470">
            <v>6100</v>
          </cell>
          <cell r="B470" t="str">
            <v>114014300054</v>
          </cell>
          <cell r="C470" t="str">
            <v>114</v>
          </cell>
          <cell r="D470" t="str">
            <v>114014</v>
          </cell>
          <cell r="E470" t="str">
            <v>ساير حسابها و اسناد دريافتني</v>
          </cell>
          <cell r="F470" t="str">
            <v>سهام خريداري شده  پرسنل</v>
          </cell>
          <cell r="G470" t="str">
            <v>300054</v>
          </cell>
          <cell r="H470" t="str">
            <v>اميرحقيان يعقوب</v>
          </cell>
          <cell r="P470" t="str">
            <v>610</v>
          </cell>
        </row>
        <row r="471">
          <cell r="A471">
            <v>6100</v>
          </cell>
          <cell r="B471" t="str">
            <v>114014300263</v>
          </cell>
          <cell r="C471" t="str">
            <v>114</v>
          </cell>
          <cell r="D471" t="str">
            <v>114014</v>
          </cell>
          <cell r="E471" t="str">
            <v>ساير حسابها و اسناد دريافتني</v>
          </cell>
          <cell r="F471" t="str">
            <v>سهام خريداري شده  پرسنل</v>
          </cell>
          <cell r="G471" t="str">
            <v>300263</v>
          </cell>
          <cell r="H471" t="str">
            <v>خدائي محمودي رضا</v>
          </cell>
          <cell r="P471" t="str">
            <v>610</v>
          </cell>
        </row>
        <row r="472">
          <cell r="A472">
            <v>6100</v>
          </cell>
          <cell r="B472" t="str">
            <v>114014300072</v>
          </cell>
          <cell r="C472" t="str">
            <v>114</v>
          </cell>
          <cell r="D472" t="str">
            <v>114014</v>
          </cell>
          <cell r="E472" t="str">
            <v>ساير حسابها و اسناد دريافتني</v>
          </cell>
          <cell r="F472" t="str">
            <v>سهام خريداري شده  پرسنل</v>
          </cell>
          <cell r="G472" t="str">
            <v>300072</v>
          </cell>
          <cell r="H472" t="str">
            <v>داوري مجد محمدرضا</v>
          </cell>
          <cell r="P472" t="str">
            <v>610</v>
          </cell>
        </row>
        <row r="473">
          <cell r="A473">
            <v>6100</v>
          </cell>
          <cell r="B473" t="str">
            <v>114014300092</v>
          </cell>
          <cell r="C473" t="str">
            <v>114</v>
          </cell>
          <cell r="D473" t="str">
            <v>114014</v>
          </cell>
          <cell r="E473" t="str">
            <v>ساير حسابها و اسناد دريافتني</v>
          </cell>
          <cell r="F473" t="str">
            <v>سهام خريداري شده  پرسنل</v>
          </cell>
          <cell r="G473" t="str">
            <v>300092</v>
          </cell>
          <cell r="H473" t="str">
            <v>كولاب محمدحسين</v>
          </cell>
          <cell r="P473" t="str">
            <v>610</v>
          </cell>
        </row>
        <row r="474">
          <cell r="A474">
            <v>6100</v>
          </cell>
          <cell r="B474" t="str">
            <v>114014300063</v>
          </cell>
          <cell r="C474" t="str">
            <v>114</v>
          </cell>
          <cell r="D474" t="str">
            <v>114014</v>
          </cell>
          <cell r="E474" t="str">
            <v>ساير حسابها و اسناد دريافتني</v>
          </cell>
          <cell r="F474" t="str">
            <v>سهام خريداري شده  پرسنل</v>
          </cell>
          <cell r="G474" t="str">
            <v>300063</v>
          </cell>
          <cell r="H474" t="str">
            <v>ايرادي ميرداود</v>
          </cell>
          <cell r="P474" t="str">
            <v>610</v>
          </cell>
        </row>
        <row r="475">
          <cell r="A475">
            <v>6100</v>
          </cell>
          <cell r="B475" t="str">
            <v>114014300071</v>
          </cell>
          <cell r="C475" t="str">
            <v>114</v>
          </cell>
          <cell r="D475" t="str">
            <v>114014</v>
          </cell>
          <cell r="E475" t="str">
            <v>ساير حسابها و اسناد دريافتني</v>
          </cell>
          <cell r="F475" t="str">
            <v>سهام خريداري شده  پرسنل</v>
          </cell>
          <cell r="G475" t="str">
            <v>300071</v>
          </cell>
          <cell r="H475" t="str">
            <v>ضياء سرابي اكبر</v>
          </cell>
          <cell r="P475" t="str">
            <v>610</v>
          </cell>
        </row>
        <row r="476">
          <cell r="A476">
            <v>6100</v>
          </cell>
          <cell r="B476" t="str">
            <v>114014300075</v>
          </cell>
          <cell r="C476" t="str">
            <v>114</v>
          </cell>
          <cell r="D476" t="str">
            <v>114014</v>
          </cell>
          <cell r="E476" t="str">
            <v>ساير حسابها و اسناد دريافتني</v>
          </cell>
          <cell r="F476" t="str">
            <v>سهام خريداري شده  پرسنل</v>
          </cell>
          <cell r="G476" t="str">
            <v>300075</v>
          </cell>
          <cell r="H476" t="str">
            <v>نظامي سقين سرا يوسف</v>
          </cell>
          <cell r="P476" t="str">
            <v>610</v>
          </cell>
        </row>
        <row r="477">
          <cell r="A477">
            <v>6100</v>
          </cell>
          <cell r="B477" t="str">
            <v>114014300145</v>
          </cell>
          <cell r="C477" t="str">
            <v>114</v>
          </cell>
          <cell r="D477" t="str">
            <v>114014</v>
          </cell>
          <cell r="E477" t="str">
            <v>ساير حسابها و اسناد دريافتني</v>
          </cell>
          <cell r="F477" t="str">
            <v>سهام خريداري شده  پرسنل</v>
          </cell>
          <cell r="G477" t="str">
            <v>300145</v>
          </cell>
          <cell r="H477" t="str">
            <v>طريقت نيا يعقوب</v>
          </cell>
          <cell r="P477" t="str">
            <v>610</v>
          </cell>
        </row>
        <row r="478">
          <cell r="A478">
            <v>6100</v>
          </cell>
          <cell r="B478" t="str">
            <v>114014300068</v>
          </cell>
          <cell r="C478" t="str">
            <v>114</v>
          </cell>
          <cell r="D478" t="str">
            <v>114014</v>
          </cell>
          <cell r="E478" t="str">
            <v>ساير حسابها و اسناد دريافتني</v>
          </cell>
          <cell r="F478" t="str">
            <v>سهام خريداري شده  پرسنل</v>
          </cell>
          <cell r="G478" t="str">
            <v>300068</v>
          </cell>
          <cell r="H478" t="str">
            <v>صادق زاده سيد محمود</v>
          </cell>
          <cell r="P478" t="str">
            <v>610</v>
          </cell>
        </row>
        <row r="479">
          <cell r="A479">
            <v>6100</v>
          </cell>
          <cell r="B479" t="str">
            <v>114014300020</v>
          </cell>
          <cell r="C479" t="str">
            <v>114</v>
          </cell>
          <cell r="D479" t="str">
            <v>114014</v>
          </cell>
          <cell r="E479" t="str">
            <v>ساير حسابها و اسناد دريافتني</v>
          </cell>
          <cell r="F479" t="str">
            <v>سهام خريداري شده  پرسنل</v>
          </cell>
          <cell r="G479" t="str">
            <v>300020</v>
          </cell>
          <cell r="H479" t="str">
            <v>نورپورينگجه جعفر</v>
          </cell>
          <cell r="P479" t="str">
            <v>610</v>
          </cell>
        </row>
        <row r="480">
          <cell r="A480">
            <v>6100</v>
          </cell>
          <cell r="B480" t="str">
            <v>114014300080</v>
          </cell>
          <cell r="C480" t="str">
            <v>114</v>
          </cell>
          <cell r="D480" t="str">
            <v>114014</v>
          </cell>
          <cell r="E480" t="str">
            <v>ساير حسابها و اسناد دريافتني</v>
          </cell>
          <cell r="F480" t="str">
            <v>سهام خريداري شده  پرسنل</v>
          </cell>
          <cell r="G480" t="str">
            <v>300080</v>
          </cell>
          <cell r="H480" t="str">
            <v>ابراهيمي مهر آور رحيم</v>
          </cell>
          <cell r="P480" t="str">
            <v>610</v>
          </cell>
        </row>
        <row r="481">
          <cell r="A481">
            <v>6100</v>
          </cell>
          <cell r="B481" t="str">
            <v>114014300070</v>
          </cell>
          <cell r="C481" t="str">
            <v>114</v>
          </cell>
          <cell r="D481" t="str">
            <v>114014</v>
          </cell>
          <cell r="E481" t="str">
            <v>ساير حسابها و اسناد دريافتني</v>
          </cell>
          <cell r="F481" t="str">
            <v>سهام خريداري شده  پرسنل</v>
          </cell>
          <cell r="G481" t="str">
            <v>300070</v>
          </cell>
          <cell r="H481" t="str">
            <v>فريدي نسب كريم</v>
          </cell>
          <cell r="P481" t="str">
            <v>610</v>
          </cell>
        </row>
        <row r="482">
          <cell r="A482">
            <v>6100</v>
          </cell>
          <cell r="B482" t="str">
            <v>114014300129</v>
          </cell>
          <cell r="C482" t="str">
            <v>114</v>
          </cell>
          <cell r="D482" t="str">
            <v>114014</v>
          </cell>
          <cell r="E482" t="str">
            <v>ساير حسابها و اسناد دريافتني</v>
          </cell>
          <cell r="F482" t="str">
            <v>سهام خريداري شده  پرسنل</v>
          </cell>
          <cell r="G482" t="str">
            <v>300129</v>
          </cell>
          <cell r="H482" t="str">
            <v>بهاري ناصر</v>
          </cell>
          <cell r="P482" t="str">
            <v>610</v>
          </cell>
        </row>
        <row r="483">
          <cell r="A483">
            <v>6100</v>
          </cell>
          <cell r="B483" t="str">
            <v>114014300136</v>
          </cell>
          <cell r="C483" t="str">
            <v>114</v>
          </cell>
          <cell r="D483" t="str">
            <v>114014</v>
          </cell>
          <cell r="E483" t="str">
            <v>ساير حسابها و اسناد دريافتني</v>
          </cell>
          <cell r="F483" t="str">
            <v>سهام خريداري شده  پرسنل</v>
          </cell>
          <cell r="G483" t="str">
            <v>300136</v>
          </cell>
          <cell r="H483" t="str">
            <v>تقي پور كهاني محمدرضا</v>
          </cell>
          <cell r="P483" t="str">
            <v>610</v>
          </cell>
        </row>
        <row r="484">
          <cell r="A484">
            <v>6100</v>
          </cell>
          <cell r="B484" t="str">
            <v>114014300074</v>
          </cell>
          <cell r="C484" t="str">
            <v>114</v>
          </cell>
          <cell r="D484" t="str">
            <v>114014</v>
          </cell>
          <cell r="E484" t="str">
            <v>ساير حسابها و اسناد دريافتني</v>
          </cell>
          <cell r="F484" t="str">
            <v>سهام خريداري شده  پرسنل</v>
          </cell>
          <cell r="G484" t="str">
            <v>300074</v>
          </cell>
          <cell r="H484" t="str">
            <v>ميرزا عليزاده پهر آباد فريبا</v>
          </cell>
          <cell r="P484" t="str">
            <v>610</v>
          </cell>
        </row>
        <row r="485">
          <cell r="A485">
            <v>6100</v>
          </cell>
          <cell r="B485" t="str">
            <v>114014300126</v>
          </cell>
          <cell r="C485" t="str">
            <v>114</v>
          </cell>
          <cell r="D485" t="str">
            <v>114014</v>
          </cell>
          <cell r="E485" t="str">
            <v>ساير حسابها و اسناد دريافتني</v>
          </cell>
          <cell r="F485" t="str">
            <v>سهام خريداري شده  پرسنل</v>
          </cell>
          <cell r="G485" t="str">
            <v>300126</v>
          </cell>
          <cell r="H485" t="str">
            <v>جهاني رحيم</v>
          </cell>
          <cell r="P485" t="str">
            <v>610</v>
          </cell>
        </row>
        <row r="486">
          <cell r="A486">
            <v>6100</v>
          </cell>
          <cell r="B486" t="str">
            <v>114014300062</v>
          </cell>
          <cell r="C486" t="str">
            <v>114</v>
          </cell>
          <cell r="D486" t="str">
            <v>114014</v>
          </cell>
          <cell r="E486" t="str">
            <v>ساير حسابها و اسناد دريافتني</v>
          </cell>
          <cell r="F486" t="str">
            <v>سهام خريداري شده  پرسنل</v>
          </cell>
          <cell r="G486" t="str">
            <v>300062</v>
          </cell>
          <cell r="H486" t="str">
            <v>شاه رسالي صالح</v>
          </cell>
          <cell r="P486" t="str">
            <v>610</v>
          </cell>
        </row>
        <row r="487">
          <cell r="A487">
            <v>6100</v>
          </cell>
          <cell r="B487" t="str">
            <v>114014300055</v>
          </cell>
          <cell r="C487" t="str">
            <v>114</v>
          </cell>
          <cell r="D487" t="str">
            <v>114014</v>
          </cell>
          <cell r="E487" t="str">
            <v>ساير حسابها و اسناد دريافتني</v>
          </cell>
          <cell r="F487" t="str">
            <v>سهام خريداري شده  پرسنل</v>
          </cell>
          <cell r="G487" t="str">
            <v>300055</v>
          </cell>
          <cell r="H487" t="str">
            <v>نبوي علمداري شاپور</v>
          </cell>
          <cell r="P487" t="str">
            <v>610</v>
          </cell>
        </row>
        <row r="488">
          <cell r="A488">
            <v>6100</v>
          </cell>
          <cell r="B488" t="str">
            <v>114014300149</v>
          </cell>
          <cell r="C488" t="str">
            <v>114</v>
          </cell>
          <cell r="D488" t="str">
            <v>114014</v>
          </cell>
          <cell r="E488" t="str">
            <v>ساير حسابها و اسناد دريافتني</v>
          </cell>
          <cell r="F488" t="str">
            <v>سهام خريداري شده  پرسنل</v>
          </cell>
          <cell r="G488" t="str">
            <v>300149</v>
          </cell>
          <cell r="H488" t="str">
            <v>مردان پور دامن آباد خسرو</v>
          </cell>
          <cell r="P488" t="str">
            <v>610</v>
          </cell>
        </row>
        <row r="489">
          <cell r="A489">
            <v>6100</v>
          </cell>
          <cell r="B489" t="str">
            <v>114014300050</v>
          </cell>
          <cell r="C489" t="str">
            <v>114</v>
          </cell>
          <cell r="D489" t="str">
            <v>114014</v>
          </cell>
          <cell r="E489" t="str">
            <v>ساير حسابها و اسناد دريافتني</v>
          </cell>
          <cell r="F489" t="str">
            <v>سهام خريداري شده  پرسنل</v>
          </cell>
          <cell r="G489" t="str">
            <v>300050</v>
          </cell>
          <cell r="H489" t="str">
            <v>شاهد قراملكي علي</v>
          </cell>
          <cell r="P489" t="str">
            <v>610</v>
          </cell>
        </row>
        <row r="490">
          <cell r="A490">
            <v>6100</v>
          </cell>
          <cell r="B490" t="str">
            <v>114014300069</v>
          </cell>
          <cell r="C490" t="str">
            <v>114</v>
          </cell>
          <cell r="D490" t="str">
            <v>114014</v>
          </cell>
          <cell r="E490" t="str">
            <v>ساير حسابها و اسناد دريافتني</v>
          </cell>
          <cell r="F490" t="str">
            <v>سهام خريداري شده  پرسنل</v>
          </cell>
          <cell r="G490" t="str">
            <v>300069</v>
          </cell>
          <cell r="H490" t="str">
            <v>دلمقاني زاده عليرضا</v>
          </cell>
          <cell r="P490" t="str">
            <v>610</v>
          </cell>
        </row>
        <row r="491">
          <cell r="A491">
            <v>6100</v>
          </cell>
          <cell r="B491" t="str">
            <v>114014300128</v>
          </cell>
          <cell r="C491" t="str">
            <v>114</v>
          </cell>
          <cell r="D491" t="str">
            <v>114014</v>
          </cell>
          <cell r="E491" t="str">
            <v>ساير حسابها و اسناد دريافتني</v>
          </cell>
          <cell r="F491" t="str">
            <v>سهام خريداري شده  پرسنل</v>
          </cell>
          <cell r="G491" t="str">
            <v>300128</v>
          </cell>
          <cell r="H491" t="str">
            <v>محمدباقري لاهوت كريم</v>
          </cell>
          <cell r="P491" t="str">
            <v>610</v>
          </cell>
        </row>
        <row r="492">
          <cell r="A492">
            <v>6100</v>
          </cell>
          <cell r="B492" t="str">
            <v>114014300204</v>
          </cell>
          <cell r="C492" t="str">
            <v>114</v>
          </cell>
          <cell r="D492" t="str">
            <v>114014</v>
          </cell>
          <cell r="E492" t="str">
            <v>ساير حسابها و اسناد دريافتني</v>
          </cell>
          <cell r="F492" t="str">
            <v>سهام خريداري شده  پرسنل</v>
          </cell>
          <cell r="G492" t="str">
            <v>300204</v>
          </cell>
          <cell r="H492" t="str">
            <v>قازانچائي جواد</v>
          </cell>
          <cell r="P492" t="str">
            <v>610</v>
          </cell>
        </row>
        <row r="493">
          <cell r="A493">
            <v>6100</v>
          </cell>
          <cell r="B493" t="str">
            <v>114014300253</v>
          </cell>
          <cell r="C493" t="str">
            <v>114</v>
          </cell>
          <cell r="D493" t="str">
            <v>114014</v>
          </cell>
          <cell r="E493" t="str">
            <v>ساير حسابها و اسناد دريافتني</v>
          </cell>
          <cell r="F493" t="str">
            <v>سهام خريداري شده  پرسنل</v>
          </cell>
          <cell r="G493" t="str">
            <v>300253</v>
          </cell>
          <cell r="H493" t="str">
            <v>جعفريان حسن</v>
          </cell>
          <cell r="P493" t="str">
            <v>610</v>
          </cell>
        </row>
        <row r="494">
          <cell r="A494">
            <v>6100</v>
          </cell>
          <cell r="B494" t="str">
            <v>114014300131</v>
          </cell>
          <cell r="C494" t="str">
            <v>114</v>
          </cell>
          <cell r="D494" t="str">
            <v>114014</v>
          </cell>
          <cell r="E494" t="str">
            <v>ساير حسابها و اسناد دريافتني</v>
          </cell>
          <cell r="F494" t="str">
            <v>سهام خريداري شده  پرسنل</v>
          </cell>
          <cell r="G494" t="str">
            <v>300131</v>
          </cell>
          <cell r="H494" t="str">
            <v>شكوهي علي</v>
          </cell>
          <cell r="P494" t="str">
            <v>610</v>
          </cell>
        </row>
        <row r="495">
          <cell r="A495">
            <v>6100</v>
          </cell>
          <cell r="B495" t="str">
            <v>114014300125</v>
          </cell>
          <cell r="C495" t="str">
            <v>114</v>
          </cell>
          <cell r="D495" t="str">
            <v>114014</v>
          </cell>
          <cell r="E495" t="str">
            <v>ساير حسابها و اسناد دريافتني</v>
          </cell>
          <cell r="F495" t="str">
            <v>سهام خريداري شده  پرسنل</v>
          </cell>
          <cell r="G495" t="str">
            <v>300125</v>
          </cell>
          <cell r="H495" t="str">
            <v>سلطاني حسين</v>
          </cell>
          <cell r="P495" t="str">
            <v>610</v>
          </cell>
        </row>
        <row r="496">
          <cell r="A496">
            <v>6100</v>
          </cell>
          <cell r="B496" t="str">
            <v>114014300137</v>
          </cell>
          <cell r="C496" t="str">
            <v>114</v>
          </cell>
          <cell r="D496" t="str">
            <v>114014</v>
          </cell>
          <cell r="E496" t="str">
            <v>ساير حسابها و اسناد دريافتني</v>
          </cell>
          <cell r="F496" t="str">
            <v>سهام خريداري شده  پرسنل</v>
          </cell>
          <cell r="G496" t="str">
            <v>300137</v>
          </cell>
          <cell r="H496" t="str">
            <v>ستاري ميرهاشم</v>
          </cell>
          <cell r="P496" t="str">
            <v>610</v>
          </cell>
        </row>
        <row r="497">
          <cell r="A497">
            <v>6100</v>
          </cell>
          <cell r="B497" t="str">
            <v>114014300148</v>
          </cell>
          <cell r="C497" t="str">
            <v>114</v>
          </cell>
          <cell r="D497" t="str">
            <v>114014</v>
          </cell>
          <cell r="E497" t="str">
            <v>ساير حسابها و اسناد دريافتني</v>
          </cell>
          <cell r="F497" t="str">
            <v>سهام خريداري شده  پرسنل</v>
          </cell>
          <cell r="G497" t="str">
            <v>300148</v>
          </cell>
          <cell r="H497" t="str">
            <v>شفيعي عنصرودي داريوش</v>
          </cell>
          <cell r="P497" t="str">
            <v>610</v>
          </cell>
        </row>
        <row r="498">
          <cell r="A498">
            <v>6100</v>
          </cell>
          <cell r="B498" t="str">
            <v>114014300160</v>
          </cell>
          <cell r="C498" t="str">
            <v>114</v>
          </cell>
          <cell r="D498" t="str">
            <v>114014</v>
          </cell>
          <cell r="E498" t="str">
            <v>ساير حسابها و اسناد دريافتني</v>
          </cell>
          <cell r="F498" t="str">
            <v>سهام خريداري شده  پرسنل</v>
          </cell>
          <cell r="G498" t="str">
            <v>300160</v>
          </cell>
          <cell r="H498" t="str">
            <v>عالم وحيد</v>
          </cell>
          <cell r="P498" t="str">
            <v>610</v>
          </cell>
        </row>
        <row r="499">
          <cell r="A499">
            <v>6100</v>
          </cell>
          <cell r="B499" t="str">
            <v>114014300147</v>
          </cell>
          <cell r="C499" t="str">
            <v>114</v>
          </cell>
          <cell r="D499" t="str">
            <v>114014</v>
          </cell>
          <cell r="E499" t="str">
            <v>ساير حسابها و اسناد دريافتني</v>
          </cell>
          <cell r="F499" t="str">
            <v>سهام خريداري شده  پرسنل</v>
          </cell>
          <cell r="G499" t="str">
            <v>300147</v>
          </cell>
          <cell r="H499" t="str">
            <v>فرشباف عبهري يوسف</v>
          </cell>
          <cell r="P499" t="str">
            <v>610</v>
          </cell>
        </row>
        <row r="500">
          <cell r="A500">
            <v>6100</v>
          </cell>
          <cell r="B500" t="str">
            <v>114014300157</v>
          </cell>
          <cell r="C500" t="str">
            <v>114</v>
          </cell>
          <cell r="D500" t="str">
            <v>114014</v>
          </cell>
          <cell r="E500" t="str">
            <v>ساير حسابها و اسناد دريافتني</v>
          </cell>
          <cell r="F500" t="str">
            <v>سهام خريداري شده  پرسنل</v>
          </cell>
          <cell r="G500" t="str">
            <v>300157</v>
          </cell>
          <cell r="H500" t="str">
            <v>معصومي خدايار</v>
          </cell>
          <cell r="P500" t="str">
            <v>610</v>
          </cell>
        </row>
        <row r="501">
          <cell r="A501">
            <v>6100</v>
          </cell>
          <cell r="B501" t="str">
            <v>114014300051</v>
          </cell>
          <cell r="C501" t="str">
            <v>114</v>
          </cell>
          <cell r="D501" t="str">
            <v>114014</v>
          </cell>
          <cell r="E501" t="str">
            <v>ساير حسابها و اسناد دريافتني</v>
          </cell>
          <cell r="F501" t="str">
            <v>سهام خريداري شده  پرسنل</v>
          </cell>
          <cell r="G501" t="str">
            <v>300051</v>
          </cell>
          <cell r="H501" t="str">
            <v>فتحي نصرت</v>
          </cell>
          <cell r="P501" t="str">
            <v>610</v>
          </cell>
        </row>
        <row r="502">
          <cell r="A502">
            <v>6100</v>
          </cell>
          <cell r="B502" t="str">
            <v>114014300110</v>
          </cell>
          <cell r="C502" t="str">
            <v>114</v>
          </cell>
          <cell r="D502" t="str">
            <v>114014</v>
          </cell>
          <cell r="E502" t="str">
            <v>ساير حسابها و اسناد دريافتني</v>
          </cell>
          <cell r="F502" t="str">
            <v>سهام خريداري شده  پرسنل</v>
          </cell>
          <cell r="G502" t="str">
            <v>300110</v>
          </cell>
          <cell r="H502" t="str">
            <v>فروغي زهرا</v>
          </cell>
          <cell r="P502" t="str">
            <v>610</v>
          </cell>
        </row>
        <row r="503">
          <cell r="A503">
            <v>6100</v>
          </cell>
          <cell r="B503" t="str">
            <v>114014300124</v>
          </cell>
          <cell r="C503" t="str">
            <v>114</v>
          </cell>
          <cell r="D503" t="str">
            <v>114014</v>
          </cell>
          <cell r="E503" t="str">
            <v>ساير حسابها و اسناد دريافتني</v>
          </cell>
          <cell r="F503" t="str">
            <v>سهام خريداري شده  پرسنل</v>
          </cell>
          <cell r="G503" t="str">
            <v>300124</v>
          </cell>
          <cell r="H503" t="str">
            <v>محب حق رحيم</v>
          </cell>
          <cell r="P503" t="str">
            <v>610</v>
          </cell>
        </row>
        <row r="504">
          <cell r="A504">
            <v>6100</v>
          </cell>
          <cell r="B504" t="str">
            <v>114014300165</v>
          </cell>
          <cell r="C504" t="str">
            <v>114</v>
          </cell>
          <cell r="D504" t="str">
            <v>114014</v>
          </cell>
          <cell r="E504" t="str">
            <v>ساير حسابها و اسناد دريافتني</v>
          </cell>
          <cell r="F504" t="str">
            <v>سهام خريداري شده  پرسنل</v>
          </cell>
          <cell r="G504" t="str">
            <v>300165</v>
          </cell>
          <cell r="H504" t="str">
            <v>تهم بهنام</v>
          </cell>
          <cell r="P504" t="str">
            <v>610</v>
          </cell>
        </row>
        <row r="505">
          <cell r="A505">
            <v>6100</v>
          </cell>
          <cell r="B505" t="str">
            <v>114014300171</v>
          </cell>
          <cell r="C505" t="str">
            <v>114</v>
          </cell>
          <cell r="D505" t="str">
            <v>114014</v>
          </cell>
          <cell r="E505" t="str">
            <v>ساير حسابها و اسناد دريافتني</v>
          </cell>
          <cell r="F505" t="str">
            <v>سهام خريداري شده  پرسنل</v>
          </cell>
          <cell r="G505" t="str">
            <v>300171</v>
          </cell>
          <cell r="H505" t="str">
            <v>اميرحقيان سعيد</v>
          </cell>
          <cell r="P505" t="str">
            <v>610</v>
          </cell>
        </row>
        <row r="506">
          <cell r="A506">
            <v>6100</v>
          </cell>
          <cell r="B506" t="str">
            <v>114014300170</v>
          </cell>
          <cell r="C506" t="str">
            <v>114</v>
          </cell>
          <cell r="D506" t="str">
            <v>114014</v>
          </cell>
          <cell r="E506" t="str">
            <v>ساير حسابها و اسناد دريافتني</v>
          </cell>
          <cell r="F506" t="str">
            <v>سهام خريداري شده  پرسنل</v>
          </cell>
          <cell r="G506" t="str">
            <v>300170</v>
          </cell>
          <cell r="H506" t="str">
            <v>فتحي سياوش</v>
          </cell>
          <cell r="P506" t="str">
            <v>610</v>
          </cell>
        </row>
        <row r="507">
          <cell r="A507">
            <v>6100</v>
          </cell>
          <cell r="B507" t="str">
            <v>114014300067</v>
          </cell>
          <cell r="C507" t="str">
            <v>114</v>
          </cell>
          <cell r="D507" t="str">
            <v>114014</v>
          </cell>
          <cell r="E507" t="str">
            <v>ساير حسابها و اسناد دريافتني</v>
          </cell>
          <cell r="F507" t="str">
            <v>سهام خريداري شده  پرسنل</v>
          </cell>
          <cell r="G507" t="str">
            <v>300067</v>
          </cell>
          <cell r="H507" t="str">
            <v>صباغي جديد حسن</v>
          </cell>
          <cell r="P507" t="str">
            <v>610</v>
          </cell>
        </row>
        <row r="508">
          <cell r="A508">
            <v>6100</v>
          </cell>
          <cell r="B508" t="str">
            <v>114014300182</v>
          </cell>
          <cell r="C508" t="str">
            <v>114</v>
          </cell>
          <cell r="D508" t="str">
            <v>114014</v>
          </cell>
          <cell r="E508" t="str">
            <v>ساير حسابها و اسناد دريافتني</v>
          </cell>
          <cell r="F508" t="str">
            <v>سهام خريداري شده  پرسنل</v>
          </cell>
          <cell r="G508" t="str">
            <v>300182</v>
          </cell>
          <cell r="H508" t="str">
            <v>اصلاني مقدم علي</v>
          </cell>
          <cell r="P508" t="str">
            <v>610</v>
          </cell>
        </row>
        <row r="509">
          <cell r="A509">
            <v>6100</v>
          </cell>
          <cell r="B509" t="str">
            <v>114014300153</v>
          </cell>
          <cell r="C509" t="str">
            <v>114</v>
          </cell>
          <cell r="D509" t="str">
            <v>114014</v>
          </cell>
          <cell r="E509" t="str">
            <v>ساير حسابها و اسناد دريافتني</v>
          </cell>
          <cell r="F509" t="str">
            <v>سهام خريداري شده  پرسنل</v>
          </cell>
          <cell r="G509" t="str">
            <v>300153</v>
          </cell>
          <cell r="H509" t="str">
            <v>محمدپور مهدوي احمدرضا</v>
          </cell>
          <cell r="P509" t="str">
            <v>610</v>
          </cell>
        </row>
        <row r="510">
          <cell r="A510">
            <v>6100</v>
          </cell>
          <cell r="B510" t="str">
            <v>114014300187</v>
          </cell>
          <cell r="C510" t="str">
            <v>114</v>
          </cell>
          <cell r="D510" t="str">
            <v>114014</v>
          </cell>
          <cell r="E510" t="str">
            <v>ساير حسابها و اسناد دريافتني</v>
          </cell>
          <cell r="F510" t="str">
            <v>سهام خريداري شده  پرسنل</v>
          </cell>
          <cell r="G510" t="str">
            <v>300187</v>
          </cell>
          <cell r="H510" t="str">
            <v>حاجي حيدري ممقاني مهدي</v>
          </cell>
          <cell r="P510" t="str">
            <v>610</v>
          </cell>
        </row>
        <row r="511">
          <cell r="A511">
            <v>6100</v>
          </cell>
          <cell r="B511" t="str">
            <v>114014300248</v>
          </cell>
          <cell r="C511" t="str">
            <v>114</v>
          </cell>
          <cell r="D511" t="str">
            <v>114014</v>
          </cell>
          <cell r="E511" t="str">
            <v>ساير حسابها و اسناد دريافتني</v>
          </cell>
          <cell r="F511" t="str">
            <v>سهام خريداري شده  پرسنل</v>
          </cell>
          <cell r="G511" t="str">
            <v>300248</v>
          </cell>
          <cell r="H511" t="str">
            <v>واحدي باويل محمدحسين</v>
          </cell>
          <cell r="P511" t="str">
            <v>610</v>
          </cell>
        </row>
        <row r="512">
          <cell r="A512">
            <v>6100</v>
          </cell>
          <cell r="B512" t="str">
            <v>114014300168</v>
          </cell>
          <cell r="C512" t="str">
            <v>114</v>
          </cell>
          <cell r="D512" t="str">
            <v>114014</v>
          </cell>
          <cell r="E512" t="str">
            <v>ساير حسابها و اسناد دريافتني</v>
          </cell>
          <cell r="F512" t="str">
            <v>سهام خريداري شده  پرسنل</v>
          </cell>
          <cell r="G512" t="str">
            <v>300168</v>
          </cell>
          <cell r="H512" t="str">
            <v>بابكان ياشار</v>
          </cell>
          <cell r="P512" t="str">
            <v>610</v>
          </cell>
        </row>
        <row r="513">
          <cell r="A513">
            <v>6100</v>
          </cell>
          <cell r="B513" t="str">
            <v>114014300169</v>
          </cell>
          <cell r="C513" t="str">
            <v>114</v>
          </cell>
          <cell r="D513" t="str">
            <v>114014</v>
          </cell>
          <cell r="E513" t="str">
            <v>ساير حسابها و اسناد دريافتني</v>
          </cell>
          <cell r="F513" t="str">
            <v>سهام خريداري شده  پرسنل</v>
          </cell>
          <cell r="G513" t="str">
            <v>300169</v>
          </cell>
          <cell r="H513" t="str">
            <v>منظر خسروشاهي اميرعلي</v>
          </cell>
          <cell r="P513" t="str">
            <v>610</v>
          </cell>
        </row>
        <row r="514">
          <cell r="A514">
            <v>6100</v>
          </cell>
          <cell r="B514" t="str">
            <v>114014300090</v>
          </cell>
          <cell r="C514" t="str">
            <v>114</v>
          </cell>
          <cell r="D514" t="str">
            <v>114014</v>
          </cell>
          <cell r="E514" t="str">
            <v>ساير حسابها و اسناد دريافتني</v>
          </cell>
          <cell r="F514" t="str">
            <v>سهام خريداري شده  پرسنل</v>
          </cell>
          <cell r="G514" t="str">
            <v>300090</v>
          </cell>
          <cell r="H514" t="str">
            <v>شايان مهر ابراهيم</v>
          </cell>
          <cell r="P514" t="str">
            <v>610</v>
          </cell>
        </row>
        <row r="515">
          <cell r="A515">
            <v>6100</v>
          </cell>
          <cell r="B515" t="str">
            <v>114014300216</v>
          </cell>
          <cell r="C515" t="str">
            <v>114</v>
          </cell>
          <cell r="D515" t="str">
            <v>114014</v>
          </cell>
          <cell r="E515" t="str">
            <v>ساير حسابها و اسناد دريافتني</v>
          </cell>
          <cell r="F515" t="str">
            <v>سهام خريداري شده  پرسنل</v>
          </cell>
          <cell r="G515" t="str">
            <v>300216</v>
          </cell>
          <cell r="H515" t="str">
            <v>علي زاده اقبالي نژاد محمدباقر</v>
          </cell>
          <cell r="P515" t="str">
            <v>610</v>
          </cell>
        </row>
        <row r="516">
          <cell r="A516">
            <v>6100</v>
          </cell>
          <cell r="B516" t="str">
            <v>114014300181</v>
          </cell>
          <cell r="C516" t="str">
            <v>114</v>
          </cell>
          <cell r="D516" t="str">
            <v>114014</v>
          </cell>
          <cell r="E516" t="str">
            <v>ساير حسابها و اسناد دريافتني</v>
          </cell>
          <cell r="F516" t="str">
            <v>سهام خريداري شده  پرسنل</v>
          </cell>
          <cell r="G516" t="str">
            <v>300181</v>
          </cell>
          <cell r="H516" t="str">
            <v>وظيفه واثق مهدي</v>
          </cell>
          <cell r="P516" t="str">
            <v>610</v>
          </cell>
        </row>
        <row r="517">
          <cell r="A517">
            <v>6100</v>
          </cell>
          <cell r="B517" t="str">
            <v>114014300215</v>
          </cell>
          <cell r="C517" t="str">
            <v>114</v>
          </cell>
          <cell r="D517" t="str">
            <v>114014</v>
          </cell>
          <cell r="E517" t="str">
            <v>ساير حسابها و اسناد دريافتني</v>
          </cell>
          <cell r="F517" t="str">
            <v>سهام خريداري شده  پرسنل</v>
          </cell>
          <cell r="G517" t="str">
            <v>300215</v>
          </cell>
          <cell r="H517" t="str">
            <v>هژبر جواد</v>
          </cell>
          <cell r="P517" t="str">
            <v>610</v>
          </cell>
        </row>
        <row r="518">
          <cell r="A518">
            <v>6100</v>
          </cell>
          <cell r="B518" t="str">
            <v>114014300306</v>
          </cell>
          <cell r="C518" t="str">
            <v>114</v>
          </cell>
          <cell r="D518" t="str">
            <v>114014</v>
          </cell>
          <cell r="E518" t="str">
            <v>ساير حسابها و اسناد دريافتني</v>
          </cell>
          <cell r="F518" t="str">
            <v>سهام خريداري شده  پرسنل</v>
          </cell>
          <cell r="G518" t="str">
            <v>300306</v>
          </cell>
          <cell r="H518" t="str">
            <v>نوري بهروز</v>
          </cell>
          <cell r="P518" t="str">
            <v>610</v>
          </cell>
        </row>
        <row r="519">
          <cell r="A519">
            <v>6100</v>
          </cell>
          <cell r="B519" t="str">
            <v>114014300307</v>
          </cell>
          <cell r="C519" t="str">
            <v>114</v>
          </cell>
          <cell r="D519" t="str">
            <v>114014</v>
          </cell>
          <cell r="E519" t="str">
            <v>ساير حسابها و اسناد دريافتني</v>
          </cell>
          <cell r="F519" t="str">
            <v>سهام خريداري شده  پرسنل</v>
          </cell>
          <cell r="G519" t="str">
            <v>300307</v>
          </cell>
          <cell r="H519" t="str">
            <v>سعيدي قراملكي حسين</v>
          </cell>
          <cell r="P519" t="str">
            <v>610</v>
          </cell>
        </row>
        <row r="520">
          <cell r="A520">
            <v>6100</v>
          </cell>
          <cell r="B520" t="str">
            <v>114014300219</v>
          </cell>
          <cell r="C520" t="str">
            <v>114</v>
          </cell>
          <cell r="D520" t="str">
            <v>114014</v>
          </cell>
          <cell r="E520" t="str">
            <v>ساير حسابها و اسناد دريافتني</v>
          </cell>
          <cell r="F520" t="str">
            <v>سهام خريداري شده  پرسنل</v>
          </cell>
          <cell r="G520" t="str">
            <v>300219</v>
          </cell>
          <cell r="H520" t="str">
            <v>سلماني كريم</v>
          </cell>
          <cell r="P520" t="str">
            <v>610</v>
          </cell>
        </row>
        <row r="521">
          <cell r="A521">
            <v>6100</v>
          </cell>
          <cell r="B521" t="str">
            <v>114014300222</v>
          </cell>
          <cell r="C521" t="str">
            <v>114</v>
          </cell>
          <cell r="D521" t="str">
            <v>114014</v>
          </cell>
          <cell r="E521" t="str">
            <v>ساير حسابها و اسناد دريافتني</v>
          </cell>
          <cell r="F521" t="str">
            <v>سهام خريداري شده  پرسنل</v>
          </cell>
          <cell r="G521" t="str">
            <v>300222</v>
          </cell>
          <cell r="H521" t="str">
            <v>شكري احمد</v>
          </cell>
          <cell r="P521" t="str">
            <v>610</v>
          </cell>
        </row>
        <row r="522">
          <cell r="A522">
            <v>6100</v>
          </cell>
          <cell r="B522" t="str">
            <v>114014300208</v>
          </cell>
          <cell r="C522" t="str">
            <v>114</v>
          </cell>
          <cell r="D522" t="str">
            <v>114014</v>
          </cell>
          <cell r="E522" t="str">
            <v>ساير حسابها و اسناد دريافتني</v>
          </cell>
          <cell r="F522" t="str">
            <v>سهام خريداري شده  پرسنل</v>
          </cell>
          <cell r="G522" t="str">
            <v>300208</v>
          </cell>
          <cell r="H522" t="str">
            <v>جعفرزاده رسول</v>
          </cell>
          <cell r="P522" t="str">
            <v>610</v>
          </cell>
        </row>
        <row r="523">
          <cell r="A523">
            <v>6100</v>
          </cell>
          <cell r="B523" t="str">
            <v>114014300066</v>
          </cell>
          <cell r="C523" t="str">
            <v>114</v>
          </cell>
          <cell r="D523" t="str">
            <v>114014</v>
          </cell>
          <cell r="E523" t="str">
            <v>ساير حسابها و اسناد دريافتني</v>
          </cell>
          <cell r="F523" t="str">
            <v>سهام خريداري شده  پرسنل</v>
          </cell>
          <cell r="G523" t="str">
            <v>300066</v>
          </cell>
          <cell r="H523" t="str">
            <v>نيرومند يعقوب</v>
          </cell>
          <cell r="P523" t="str">
            <v>610</v>
          </cell>
        </row>
        <row r="524">
          <cell r="A524">
            <v>6100</v>
          </cell>
          <cell r="B524" t="str">
            <v>114014300001</v>
          </cell>
          <cell r="C524" t="str">
            <v>114</v>
          </cell>
          <cell r="D524" t="str">
            <v>114014</v>
          </cell>
          <cell r="E524" t="str">
            <v>ساير حسابها و اسناد دريافتني</v>
          </cell>
          <cell r="F524" t="str">
            <v>سهام خريداري شده  پرسنل</v>
          </cell>
          <cell r="G524" t="str">
            <v>300001</v>
          </cell>
          <cell r="H524" t="str">
            <v>فتاحي رسول</v>
          </cell>
          <cell r="P524" t="str">
            <v>610</v>
          </cell>
        </row>
        <row r="525">
          <cell r="A525">
            <v>6100</v>
          </cell>
          <cell r="B525" t="str">
            <v>114014300104</v>
          </cell>
          <cell r="C525" t="str">
            <v>114</v>
          </cell>
          <cell r="D525" t="str">
            <v>114014</v>
          </cell>
          <cell r="E525" t="str">
            <v>ساير حسابها و اسناد دريافتني</v>
          </cell>
          <cell r="F525" t="str">
            <v>سهام خريداري شده  پرسنل</v>
          </cell>
          <cell r="G525" t="str">
            <v>300104</v>
          </cell>
          <cell r="H525" t="str">
            <v>پور گل محمد جواد</v>
          </cell>
          <cell r="P525" t="str">
            <v>610</v>
          </cell>
        </row>
        <row r="526">
          <cell r="A526">
            <v>6100</v>
          </cell>
          <cell r="B526" t="str">
            <v>114014300135</v>
          </cell>
          <cell r="C526" t="str">
            <v>114</v>
          </cell>
          <cell r="D526" t="str">
            <v>114014</v>
          </cell>
          <cell r="E526" t="str">
            <v>ساير حسابها و اسناد دريافتني</v>
          </cell>
          <cell r="F526" t="str">
            <v>سهام خريداري شده  پرسنل</v>
          </cell>
          <cell r="G526" t="str">
            <v>300135</v>
          </cell>
          <cell r="H526" t="str">
            <v>سيفي ديزناب ابراهيم</v>
          </cell>
          <cell r="P526" t="str">
            <v>610</v>
          </cell>
        </row>
        <row r="527">
          <cell r="A527">
            <v>6100</v>
          </cell>
          <cell r="B527" t="str">
            <v>114014300142</v>
          </cell>
          <cell r="C527" t="str">
            <v>114</v>
          </cell>
          <cell r="D527" t="str">
            <v>114014</v>
          </cell>
          <cell r="E527" t="str">
            <v>ساير حسابها و اسناد دريافتني</v>
          </cell>
          <cell r="F527" t="str">
            <v>سهام خريداري شده  پرسنل</v>
          </cell>
          <cell r="G527" t="str">
            <v>300142</v>
          </cell>
          <cell r="H527" t="str">
            <v>فروتني قهرماني احمد</v>
          </cell>
          <cell r="P527" t="str">
            <v>610</v>
          </cell>
        </row>
        <row r="528">
          <cell r="A528">
            <v>6100</v>
          </cell>
          <cell r="B528" t="str">
            <v>114014300223</v>
          </cell>
          <cell r="C528" t="str">
            <v>114</v>
          </cell>
          <cell r="D528" t="str">
            <v>114014</v>
          </cell>
          <cell r="E528" t="str">
            <v>ساير حسابها و اسناد دريافتني</v>
          </cell>
          <cell r="F528" t="str">
            <v>سهام خريداري شده  پرسنل</v>
          </cell>
          <cell r="G528" t="str">
            <v>300223</v>
          </cell>
          <cell r="H528" t="str">
            <v>حسيني ميرصمد</v>
          </cell>
          <cell r="P528" t="str">
            <v>610</v>
          </cell>
        </row>
        <row r="529">
          <cell r="A529">
            <v>6100</v>
          </cell>
          <cell r="B529" t="str">
            <v>114014300052</v>
          </cell>
          <cell r="C529" t="str">
            <v>114</v>
          </cell>
          <cell r="D529" t="str">
            <v>114014</v>
          </cell>
          <cell r="E529" t="str">
            <v>ساير حسابها و اسناد دريافتني</v>
          </cell>
          <cell r="F529" t="str">
            <v>سهام خريداري شده  پرسنل</v>
          </cell>
          <cell r="G529" t="str">
            <v>300052</v>
          </cell>
          <cell r="H529" t="str">
            <v>بخش پور خيراله</v>
          </cell>
          <cell r="P529" t="str">
            <v>610</v>
          </cell>
        </row>
        <row r="530">
          <cell r="A530">
            <v>6100</v>
          </cell>
          <cell r="B530" t="str">
            <v>114014300234</v>
          </cell>
          <cell r="C530" t="str">
            <v>114</v>
          </cell>
          <cell r="D530" t="str">
            <v>114014</v>
          </cell>
          <cell r="E530" t="str">
            <v>ساير حسابها و اسناد دريافتني</v>
          </cell>
          <cell r="F530" t="str">
            <v>سهام خريداري شده  پرسنل</v>
          </cell>
          <cell r="G530" t="str">
            <v>300234</v>
          </cell>
          <cell r="H530" t="str">
            <v>عبداله ميرشكارلو عليرضا</v>
          </cell>
          <cell r="P530" t="str">
            <v>610</v>
          </cell>
        </row>
        <row r="531">
          <cell r="A531">
            <v>6100</v>
          </cell>
          <cell r="B531" t="str">
            <v>114014300005</v>
          </cell>
          <cell r="C531" t="str">
            <v>114</v>
          </cell>
          <cell r="D531" t="str">
            <v>114014</v>
          </cell>
          <cell r="E531" t="str">
            <v>ساير حسابها و اسناد دريافتني</v>
          </cell>
          <cell r="F531" t="str">
            <v>سهام خريداري شده  پرسنل</v>
          </cell>
          <cell r="G531" t="str">
            <v>300005</v>
          </cell>
          <cell r="H531" t="str">
            <v>زمانلو محمد رضا</v>
          </cell>
          <cell r="P531" t="str">
            <v>610</v>
          </cell>
        </row>
        <row r="532">
          <cell r="A532">
            <v>6100</v>
          </cell>
          <cell r="B532" t="str">
            <v>114014300254</v>
          </cell>
          <cell r="C532" t="str">
            <v>114</v>
          </cell>
          <cell r="D532" t="str">
            <v>114014</v>
          </cell>
          <cell r="E532" t="str">
            <v>ساير حسابها و اسناد دريافتني</v>
          </cell>
          <cell r="F532" t="str">
            <v>سهام خريداري شده  پرسنل</v>
          </cell>
          <cell r="G532" t="str">
            <v>300254</v>
          </cell>
          <cell r="H532" t="str">
            <v>زمانلو مهدي</v>
          </cell>
          <cell r="P532" t="str">
            <v>610</v>
          </cell>
        </row>
        <row r="533">
          <cell r="A533">
            <v>6100</v>
          </cell>
          <cell r="B533" t="str">
            <v>114014300154</v>
          </cell>
          <cell r="C533" t="str">
            <v>114</v>
          </cell>
          <cell r="D533" t="str">
            <v>114014</v>
          </cell>
          <cell r="E533" t="str">
            <v>ساير حسابها و اسناد دريافتني</v>
          </cell>
          <cell r="F533" t="str">
            <v>سهام خريداري شده  پرسنل</v>
          </cell>
          <cell r="G533" t="str">
            <v>300154</v>
          </cell>
          <cell r="H533" t="str">
            <v>زارعي ارزيل مصطفي</v>
          </cell>
          <cell r="P533" t="str">
            <v>610</v>
          </cell>
        </row>
        <row r="534">
          <cell r="A534">
            <v>6100</v>
          </cell>
          <cell r="B534" t="str">
            <v>114014300257</v>
          </cell>
          <cell r="C534" t="str">
            <v>114</v>
          </cell>
          <cell r="D534" t="str">
            <v>114014</v>
          </cell>
          <cell r="E534" t="str">
            <v>ساير حسابها و اسناد دريافتني</v>
          </cell>
          <cell r="F534" t="str">
            <v>سهام خريداري شده  پرسنل</v>
          </cell>
          <cell r="G534" t="str">
            <v>300257</v>
          </cell>
          <cell r="H534" t="str">
            <v>برادران حسن زاده وحيد</v>
          </cell>
          <cell r="P534" t="str">
            <v>610</v>
          </cell>
        </row>
        <row r="535">
          <cell r="A535">
            <v>6100</v>
          </cell>
          <cell r="B535" t="str">
            <v>114014300085</v>
          </cell>
          <cell r="C535" t="str">
            <v>114</v>
          </cell>
          <cell r="D535" t="str">
            <v>114014</v>
          </cell>
          <cell r="E535" t="str">
            <v>ساير حسابها و اسناد دريافتني</v>
          </cell>
          <cell r="F535" t="str">
            <v>سهام خريداري شده  پرسنل</v>
          </cell>
          <cell r="G535" t="str">
            <v>300085</v>
          </cell>
          <cell r="H535" t="str">
            <v>جبارپور يوسف</v>
          </cell>
          <cell r="P535" t="str">
            <v>610</v>
          </cell>
        </row>
        <row r="536">
          <cell r="A536">
            <v>6100</v>
          </cell>
          <cell r="B536" t="str">
            <v>114014300101</v>
          </cell>
          <cell r="C536" t="str">
            <v>114</v>
          </cell>
          <cell r="D536" t="str">
            <v>114014</v>
          </cell>
          <cell r="E536" t="str">
            <v>ساير حسابها و اسناد دريافتني</v>
          </cell>
          <cell r="F536" t="str">
            <v>سهام خريداري شده  پرسنل</v>
          </cell>
          <cell r="G536" t="str">
            <v>300101</v>
          </cell>
          <cell r="H536" t="str">
            <v>شكري جليل</v>
          </cell>
          <cell r="P536" t="str">
            <v>610</v>
          </cell>
        </row>
        <row r="537">
          <cell r="A537">
            <v>6100</v>
          </cell>
          <cell r="B537" t="str">
            <v>114014300172</v>
          </cell>
          <cell r="C537" t="str">
            <v>114</v>
          </cell>
          <cell r="D537" t="str">
            <v>114014</v>
          </cell>
          <cell r="E537" t="str">
            <v>ساير حسابها و اسناد دريافتني</v>
          </cell>
          <cell r="F537" t="str">
            <v>سهام خريداري شده  پرسنل</v>
          </cell>
          <cell r="G537" t="str">
            <v>300172</v>
          </cell>
          <cell r="H537" t="str">
            <v>عليزاد پورسعيدي حامد</v>
          </cell>
          <cell r="P537" t="str">
            <v>610</v>
          </cell>
        </row>
        <row r="538">
          <cell r="A538">
            <v>6100</v>
          </cell>
          <cell r="B538" t="str">
            <v>114014300259</v>
          </cell>
          <cell r="C538" t="str">
            <v>114</v>
          </cell>
          <cell r="D538" t="str">
            <v>114014</v>
          </cell>
          <cell r="E538" t="str">
            <v>ساير حسابها و اسناد دريافتني</v>
          </cell>
          <cell r="F538" t="str">
            <v>سهام خريداري شده  پرسنل</v>
          </cell>
          <cell r="G538" t="str">
            <v>300259</v>
          </cell>
          <cell r="H538" t="str">
            <v>ميلي علي</v>
          </cell>
          <cell r="P538" t="str">
            <v>610</v>
          </cell>
        </row>
        <row r="539">
          <cell r="A539">
            <v>7300</v>
          </cell>
          <cell r="B539" t="str">
            <v>115001201101</v>
          </cell>
          <cell r="C539" t="str">
            <v>115</v>
          </cell>
          <cell r="D539" t="str">
            <v>115001</v>
          </cell>
          <cell r="E539" t="str">
            <v>موجودي مواد وكالا</v>
          </cell>
          <cell r="F539" t="str">
            <v>مواد اوليه</v>
          </cell>
          <cell r="G539" t="str">
            <v>201101</v>
          </cell>
          <cell r="H539" t="str">
            <v>انبار مواد اوليه</v>
          </cell>
          <cell r="P539" t="str">
            <v>730</v>
          </cell>
        </row>
        <row r="540">
          <cell r="A540">
            <v>7300</v>
          </cell>
          <cell r="B540" t="str">
            <v>115001201102</v>
          </cell>
          <cell r="C540" t="str">
            <v>115</v>
          </cell>
          <cell r="D540" t="str">
            <v>115001</v>
          </cell>
          <cell r="E540" t="str">
            <v>موجودي مواد وكالا</v>
          </cell>
          <cell r="F540" t="str">
            <v>مواد اوليه</v>
          </cell>
          <cell r="G540" t="str">
            <v>201102</v>
          </cell>
          <cell r="H540" t="str">
            <v>انبار استاندارد</v>
          </cell>
          <cell r="P540" t="str">
            <v>730</v>
          </cell>
        </row>
        <row r="541">
          <cell r="A541">
            <v>7200</v>
          </cell>
          <cell r="B541" t="str">
            <v>115002205000</v>
          </cell>
          <cell r="C541" t="str">
            <v>115</v>
          </cell>
          <cell r="D541" t="str">
            <v>115002</v>
          </cell>
          <cell r="E541" t="str">
            <v>موجودي مواد وكالا</v>
          </cell>
          <cell r="F541" t="str">
            <v>كالاي در جريان ساخت</v>
          </cell>
          <cell r="G541" t="str">
            <v>205000</v>
          </cell>
          <cell r="H541" t="str">
            <v>کليپر پرايد</v>
          </cell>
          <cell r="P541" t="str">
            <v>720</v>
          </cell>
        </row>
        <row r="542">
          <cell r="A542">
            <v>7200</v>
          </cell>
          <cell r="B542" t="str">
            <v>115002205020</v>
          </cell>
          <cell r="C542" t="str">
            <v>115</v>
          </cell>
          <cell r="D542" t="str">
            <v>115002</v>
          </cell>
          <cell r="E542" t="str">
            <v>موجودي مواد وكالا</v>
          </cell>
          <cell r="F542" t="str">
            <v>كالاي در جريان ساخت</v>
          </cell>
          <cell r="G542" t="str">
            <v>205020</v>
          </cell>
          <cell r="H542" t="str">
            <v>سيلندر ترمز عقب نيسان</v>
          </cell>
          <cell r="P542" t="str">
            <v>720</v>
          </cell>
        </row>
        <row r="543">
          <cell r="A543">
            <v>7200</v>
          </cell>
          <cell r="B543" t="str">
            <v>115002205030</v>
          </cell>
          <cell r="C543" t="str">
            <v>115</v>
          </cell>
          <cell r="D543" t="str">
            <v>115002</v>
          </cell>
          <cell r="E543" t="str">
            <v>موجودي مواد وكالا</v>
          </cell>
          <cell r="F543" t="str">
            <v>كالاي در جريان ساخت</v>
          </cell>
          <cell r="G543" t="str">
            <v>205030</v>
          </cell>
          <cell r="H543" t="str">
            <v>گيج و خدمات سفارش مشتريان</v>
          </cell>
          <cell r="P543" t="str">
            <v>720</v>
          </cell>
        </row>
        <row r="544">
          <cell r="A544">
            <v>7200</v>
          </cell>
          <cell r="B544" t="str">
            <v>115002205010</v>
          </cell>
          <cell r="C544" t="str">
            <v>115</v>
          </cell>
          <cell r="D544" t="str">
            <v>115002</v>
          </cell>
          <cell r="E544" t="str">
            <v>موجودي مواد وكالا</v>
          </cell>
          <cell r="F544" t="str">
            <v>كالاي در جريان ساخت</v>
          </cell>
          <cell r="G544" t="str">
            <v>205010</v>
          </cell>
          <cell r="H544" t="str">
            <v>سيلندر ترمز جلوي نيسان</v>
          </cell>
          <cell r="P544" t="str">
            <v>720</v>
          </cell>
        </row>
        <row r="545">
          <cell r="A545">
            <v>7200</v>
          </cell>
          <cell r="B545" t="str">
            <v>115002205040</v>
          </cell>
          <cell r="C545" t="str">
            <v>115</v>
          </cell>
          <cell r="D545" t="str">
            <v>115002</v>
          </cell>
          <cell r="E545" t="str">
            <v>موجودي مواد وكالا</v>
          </cell>
          <cell r="F545" t="str">
            <v>كالاي در جريان ساخت</v>
          </cell>
          <cell r="G545" t="str">
            <v>205040</v>
          </cell>
          <cell r="H545" t="str">
            <v>كليپر تيبا</v>
          </cell>
          <cell r="P545" t="str">
            <v>720</v>
          </cell>
        </row>
        <row r="546">
          <cell r="A546">
            <v>7200</v>
          </cell>
          <cell r="B546" t="str">
            <v>115002205031</v>
          </cell>
          <cell r="C546" t="str">
            <v>115</v>
          </cell>
          <cell r="D546" t="str">
            <v>115002</v>
          </cell>
          <cell r="E546" t="str">
            <v>موجودي مواد وكالا</v>
          </cell>
          <cell r="F546" t="str">
            <v>كالاي در جريان ساخت</v>
          </cell>
          <cell r="G546" t="str">
            <v>205031</v>
          </cell>
          <cell r="H546" t="str">
            <v>گيج و خدمات سفارش داخل</v>
          </cell>
          <cell r="P546" t="str">
            <v>720</v>
          </cell>
        </row>
        <row r="547">
          <cell r="A547">
            <v>7100</v>
          </cell>
          <cell r="B547" t="str">
            <v>115003</v>
          </cell>
          <cell r="C547" t="str">
            <v>115</v>
          </cell>
          <cell r="D547" t="str">
            <v>115003</v>
          </cell>
          <cell r="E547" t="str">
            <v>موجودي مواد وكالا</v>
          </cell>
          <cell r="F547" t="str">
            <v>كالاي ساخته شده(محصول)</v>
          </cell>
          <cell r="G547" t="str">
            <v/>
          </cell>
          <cell r="H547" t="str">
            <v/>
          </cell>
          <cell r="P547" t="str">
            <v>710</v>
          </cell>
        </row>
        <row r="548">
          <cell r="A548">
            <v>7800</v>
          </cell>
          <cell r="B548" t="str">
            <v>115004201110</v>
          </cell>
          <cell r="C548" t="str">
            <v>115</v>
          </cell>
          <cell r="D548" t="str">
            <v>115004</v>
          </cell>
          <cell r="E548" t="str">
            <v>موجودي مواد وكالا</v>
          </cell>
          <cell r="F548" t="str">
            <v>ساير موجوديها</v>
          </cell>
          <cell r="G548" t="str">
            <v>201110</v>
          </cell>
          <cell r="H548" t="str">
            <v>موجودي کالاي ورودي</v>
          </cell>
          <cell r="P548" t="str">
            <v>780</v>
          </cell>
        </row>
        <row r="549">
          <cell r="A549">
            <v>7400</v>
          </cell>
          <cell r="B549" t="str">
            <v>115004201111</v>
          </cell>
          <cell r="C549" t="str">
            <v>115</v>
          </cell>
          <cell r="D549" t="str">
            <v>115004</v>
          </cell>
          <cell r="E549" t="str">
            <v>موجودي مواد وكالا</v>
          </cell>
          <cell r="F549" t="str">
            <v>ساير موجوديها</v>
          </cell>
          <cell r="G549" t="str">
            <v>201111</v>
          </cell>
          <cell r="H549" t="str">
            <v>انبار توزيع ابزا ر</v>
          </cell>
          <cell r="P549" t="str">
            <v>740</v>
          </cell>
        </row>
        <row r="550">
          <cell r="A550">
            <v>7400</v>
          </cell>
          <cell r="B550" t="str">
            <v>115004201104</v>
          </cell>
          <cell r="C550" t="str">
            <v>115</v>
          </cell>
          <cell r="D550" t="str">
            <v>115004</v>
          </cell>
          <cell r="E550" t="str">
            <v>موجودي مواد وكالا</v>
          </cell>
          <cell r="F550" t="str">
            <v>ساير موجوديها</v>
          </cell>
          <cell r="G550" t="str">
            <v>201104</v>
          </cell>
          <cell r="H550" t="str">
            <v>انبار ابزار</v>
          </cell>
          <cell r="P550" t="str">
            <v>740</v>
          </cell>
        </row>
        <row r="551">
          <cell r="A551">
            <v>7500</v>
          </cell>
          <cell r="B551" t="str">
            <v>115004201103</v>
          </cell>
          <cell r="C551" t="str">
            <v>115</v>
          </cell>
          <cell r="D551" t="str">
            <v>115004</v>
          </cell>
          <cell r="E551" t="str">
            <v>موجودي مواد وكالا</v>
          </cell>
          <cell r="F551" t="str">
            <v>ساير موجوديها</v>
          </cell>
          <cell r="G551" t="str">
            <v>201103</v>
          </cell>
          <cell r="H551" t="str">
            <v>انبار مصرفي</v>
          </cell>
          <cell r="P551" t="str">
            <v>750</v>
          </cell>
        </row>
        <row r="552">
          <cell r="A552">
            <v>7400</v>
          </cell>
          <cell r="B552" t="str">
            <v>115004201109</v>
          </cell>
          <cell r="C552" t="str">
            <v>115</v>
          </cell>
          <cell r="D552" t="str">
            <v>115004</v>
          </cell>
          <cell r="E552" t="str">
            <v>موجودي مواد وكالا</v>
          </cell>
          <cell r="F552" t="str">
            <v>ساير موجوديها</v>
          </cell>
          <cell r="G552" t="str">
            <v>201109</v>
          </cell>
          <cell r="H552" t="str">
            <v>انبار قطعات يدكي ماشين آلات</v>
          </cell>
          <cell r="P552" t="str">
            <v>740</v>
          </cell>
        </row>
        <row r="553">
          <cell r="A553">
            <v>7501</v>
          </cell>
          <cell r="B553" t="str">
            <v>115004101238</v>
          </cell>
          <cell r="C553" t="str">
            <v>115</v>
          </cell>
          <cell r="D553" t="str">
            <v>115004</v>
          </cell>
          <cell r="E553" t="str">
            <v>موجودي مواد وكالا</v>
          </cell>
          <cell r="F553" t="str">
            <v>ساير موجوديها</v>
          </cell>
          <cell r="G553" t="str">
            <v>101238</v>
          </cell>
          <cell r="H553" t="str">
            <v>شرکت ريخته گري تراکتورسازي ايران(سهامي عام)</v>
          </cell>
          <cell r="P553" t="str">
            <v>750</v>
          </cell>
        </row>
        <row r="554">
          <cell r="A554">
            <v>7501</v>
          </cell>
          <cell r="B554" t="str">
            <v>115004101278</v>
          </cell>
          <cell r="C554" t="str">
            <v>115</v>
          </cell>
          <cell r="D554" t="str">
            <v>115004</v>
          </cell>
          <cell r="E554" t="str">
            <v>موجودي مواد وكالا</v>
          </cell>
          <cell r="F554" t="str">
            <v>ساير موجوديها</v>
          </cell>
          <cell r="G554" t="str">
            <v>101278</v>
          </cell>
          <cell r="H554" t="str">
            <v>صنايع لاستيک ممتاز تهران</v>
          </cell>
          <cell r="P554" t="str">
            <v>750</v>
          </cell>
        </row>
        <row r="555">
          <cell r="A555">
            <v>7502</v>
          </cell>
          <cell r="B555" t="str">
            <v>115005</v>
          </cell>
          <cell r="C555" t="str">
            <v>115</v>
          </cell>
          <cell r="D555" t="str">
            <v>115005</v>
          </cell>
          <cell r="E555" t="str">
            <v>موجودي مواد وكالا</v>
          </cell>
          <cell r="F555" t="str">
            <v>اسكرپ</v>
          </cell>
          <cell r="G555" t="str">
            <v/>
          </cell>
          <cell r="H555" t="str">
            <v/>
          </cell>
          <cell r="P555" t="str">
            <v>750</v>
          </cell>
        </row>
        <row r="556">
          <cell r="A556">
            <v>7600</v>
          </cell>
          <cell r="B556" t="str">
            <v>115006101659</v>
          </cell>
          <cell r="C556" t="str">
            <v>115</v>
          </cell>
          <cell r="D556" t="str">
            <v>115006</v>
          </cell>
          <cell r="E556" t="str">
            <v>موجودي مواد وكالا</v>
          </cell>
          <cell r="F556" t="str">
            <v>كالاي اماني  ما نزد ديگران</v>
          </cell>
          <cell r="G556" t="str">
            <v>101659</v>
          </cell>
          <cell r="H556" t="str">
            <v>آبكاري آريا</v>
          </cell>
          <cell r="P556" t="str">
            <v>760</v>
          </cell>
        </row>
        <row r="557">
          <cell r="A557">
            <v>7600</v>
          </cell>
          <cell r="B557" t="str">
            <v>115006101818</v>
          </cell>
          <cell r="C557" t="str">
            <v>115</v>
          </cell>
          <cell r="D557" t="str">
            <v>115006</v>
          </cell>
          <cell r="E557" t="str">
            <v>موجودي مواد وكالا</v>
          </cell>
          <cell r="F557" t="str">
            <v>كالاي اماني  ما نزد ديگران</v>
          </cell>
          <cell r="G557" t="str">
            <v>101818</v>
          </cell>
          <cell r="H557" t="str">
            <v>آبكاري صدف</v>
          </cell>
          <cell r="P557" t="str">
            <v>760</v>
          </cell>
        </row>
        <row r="558">
          <cell r="A558">
            <v>7600</v>
          </cell>
          <cell r="B558" t="str">
            <v>115006101001</v>
          </cell>
          <cell r="C558" t="str">
            <v>115</v>
          </cell>
          <cell r="D558" t="str">
            <v>115006</v>
          </cell>
          <cell r="E558" t="str">
            <v>موجودي مواد وكالا</v>
          </cell>
          <cell r="F558" t="str">
            <v>كالاي اماني  ما نزد ديگران</v>
          </cell>
          <cell r="G558" t="str">
            <v>101001</v>
          </cell>
          <cell r="H558" t="str">
            <v>شرکت مگا موتورفروش قطعات خودرو</v>
          </cell>
          <cell r="P558" t="str">
            <v>760</v>
          </cell>
        </row>
        <row r="559">
          <cell r="A559">
            <v>7600</v>
          </cell>
          <cell r="B559" t="str">
            <v>115006101912</v>
          </cell>
          <cell r="C559" t="str">
            <v>115</v>
          </cell>
          <cell r="D559" t="str">
            <v>115006</v>
          </cell>
          <cell r="E559" t="str">
            <v>موجودي مواد وكالا</v>
          </cell>
          <cell r="F559" t="str">
            <v>كالاي اماني  ما نزد ديگران</v>
          </cell>
          <cell r="G559" t="str">
            <v>101912</v>
          </cell>
          <cell r="H559" t="str">
            <v>آبكاري تكنو آب</v>
          </cell>
          <cell r="P559" t="str">
            <v>760</v>
          </cell>
        </row>
        <row r="560">
          <cell r="A560">
            <v>7600</v>
          </cell>
          <cell r="B560" t="str">
            <v>115006101813</v>
          </cell>
          <cell r="C560" t="str">
            <v>115</v>
          </cell>
          <cell r="D560" t="str">
            <v>115006</v>
          </cell>
          <cell r="E560" t="str">
            <v>موجودي مواد وكالا</v>
          </cell>
          <cell r="F560" t="str">
            <v>كالاي اماني  ما نزد ديگران</v>
          </cell>
          <cell r="G560" t="str">
            <v>101813</v>
          </cell>
          <cell r="H560" t="str">
            <v>شركت مبتكران صنايع نوين</v>
          </cell>
          <cell r="P560" t="str">
            <v>760</v>
          </cell>
        </row>
        <row r="561">
          <cell r="A561">
            <v>7600</v>
          </cell>
          <cell r="B561" t="str">
            <v>115006101903</v>
          </cell>
          <cell r="C561" t="str">
            <v>115</v>
          </cell>
          <cell r="D561" t="str">
            <v>115006</v>
          </cell>
          <cell r="E561" t="str">
            <v>موجودي مواد وكالا</v>
          </cell>
          <cell r="F561" t="str">
            <v>كالاي اماني  ما نزد ديگران</v>
          </cell>
          <cell r="G561" t="str">
            <v>101903</v>
          </cell>
          <cell r="H561" t="str">
            <v>شركت تكسان (تهران)</v>
          </cell>
          <cell r="P561" t="str">
            <v>760</v>
          </cell>
        </row>
        <row r="562">
          <cell r="A562">
            <v>7600</v>
          </cell>
          <cell r="B562" t="str">
            <v>115006101867</v>
          </cell>
          <cell r="C562" t="str">
            <v>115</v>
          </cell>
          <cell r="D562" t="str">
            <v>115006</v>
          </cell>
          <cell r="E562" t="str">
            <v>موجودي مواد وكالا</v>
          </cell>
          <cell r="F562" t="str">
            <v>كالاي اماني  ما نزد ديگران</v>
          </cell>
          <cell r="G562" t="str">
            <v>101867</v>
          </cell>
          <cell r="H562" t="str">
            <v>كارگاه كات فن آذر</v>
          </cell>
          <cell r="P562" t="str">
            <v>760</v>
          </cell>
        </row>
        <row r="563">
          <cell r="A563">
            <v>7600</v>
          </cell>
          <cell r="B563" t="str">
            <v>115006101517</v>
          </cell>
          <cell r="C563" t="str">
            <v>115</v>
          </cell>
          <cell r="D563" t="str">
            <v>115006</v>
          </cell>
          <cell r="E563" t="str">
            <v>موجودي مواد وكالا</v>
          </cell>
          <cell r="F563" t="str">
            <v>كالاي اماني  ما نزد ديگران</v>
          </cell>
          <cell r="G563" t="str">
            <v>101517</v>
          </cell>
          <cell r="H563" t="str">
            <v>كارگاه توليدي صنعتي امين (سنگزني امين)</v>
          </cell>
          <cell r="P563" t="str">
            <v>760</v>
          </cell>
        </row>
        <row r="564">
          <cell r="A564">
            <v>7600</v>
          </cell>
          <cell r="B564" t="str">
            <v>115006101251</v>
          </cell>
          <cell r="C564" t="str">
            <v>115</v>
          </cell>
          <cell r="D564" t="str">
            <v>115006</v>
          </cell>
          <cell r="E564" t="str">
            <v>موجودي مواد وكالا</v>
          </cell>
          <cell r="F564" t="str">
            <v>كالاي اماني  ما نزد ديگران</v>
          </cell>
          <cell r="G564" t="str">
            <v>101251</v>
          </cell>
          <cell r="H564" t="str">
            <v>كارگاه آبكاري لوكس</v>
          </cell>
          <cell r="P564" t="str">
            <v>760</v>
          </cell>
        </row>
        <row r="565">
          <cell r="A565">
            <v>7600</v>
          </cell>
          <cell r="B565" t="str">
            <v>115006101806</v>
          </cell>
          <cell r="C565" t="str">
            <v>115</v>
          </cell>
          <cell r="D565" t="str">
            <v>115006</v>
          </cell>
          <cell r="E565" t="str">
            <v>موجودي مواد وكالا</v>
          </cell>
          <cell r="F565" t="str">
            <v>كالاي اماني  ما نزد ديگران</v>
          </cell>
          <cell r="G565" t="str">
            <v>101806</v>
          </cell>
          <cell r="H565" t="str">
            <v>تراشكاري دقيق صنعت</v>
          </cell>
          <cell r="P565" t="str">
            <v>760</v>
          </cell>
        </row>
        <row r="566">
          <cell r="A566">
            <v>7600</v>
          </cell>
          <cell r="B566" t="str">
            <v>115006101259</v>
          </cell>
          <cell r="C566" t="str">
            <v>115</v>
          </cell>
          <cell r="D566" t="str">
            <v>115006</v>
          </cell>
          <cell r="E566" t="str">
            <v>موجودي مواد وكالا</v>
          </cell>
          <cell r="F566" t="str">
            <v>كالاي اماني  ما نزد ديگران</v>
          </cell>
          <cell r="G566" t="str">
            <v>101259</v>
          </cell>
          <cell r="H566" t="str">
            <v>كارگاه حسينپور خيري</v>
          </cell>
          <cell r="P566" t="str">
            <v>760</v>
          </cell>
        </row>
        <row r="567">
          <cell r="A567">
            <v>7600</v>
          </cell>
          <cell r="B567" t="str">
            <v>115006101835</v>
          </cell>
          <cell r="C567" t="str">
            <v>115</v>
          </cell>
          <cell r="D567" t="str">
            <v>115006</v>
          </cell>
          <cell r="E567" t="str">
            <v>موجودي مواد وكالا</v>
          </cell>
          <cell r="F567" t="str">
            <v>كالاي اماني  ما نزد ديگران</v>
          </cell>
          <cell r="G567" t="str">
            <v>101835</v>
          </cell>
          <cell r="H567" t="str">
            <v>كارگاه فرامرزي</v>
          </cell>
          <cell r="P567" t="str">
            <v>760</v>
          </cell>
        </row>
        <row r="568">
          <cell r="A568">
            <v>7600</v>
          </cell>
          <cell r="B568" t="str">
            <v>115006101747</v>
          </cell>
          <cell r="C568" t="str">
            <v>115</v>
          </cell>
          <cell r="D568" t="str">
            <v>115006</v>
          </cell>
          <cell r="E568" t="str">
            <v>موجودي مواد وكالا</v>
          </cell>
          <cell r="F568" t="str">
            <v>كالاي اماني  ما نزد ديگران</v>
          </cell>
          <cell r="G568" t="str">
            <v>101747</v>
          </cell>
          <cell r="H568" t="str">
            <v>كارگاه پوريا صنعت</v>
          </cell>
          <cell r="P568" t="str">
            <v>760</v>
          </cell>
        </row>
        <row r="569">
          <cell r="A569">
            <v>7600</v>
          </cell>
          <cell r="B569" t="str">
            <v>115006101293</v>
          </cell>
          <cell r="C569" t="str">
            <v>115</v>
          </cell>
          <cell r="D569" t="str">
            <v>115006</v>
          </cell>
          <cell r="E569" t="str">
            <v>موجودي مواد وكالا</v>
          </cell>
          <cell r="F569" t="str">
            <v>كالاي اماني  ما نزد ديگران</v>
          </cell>
          <cell r="G569" t="str">
            <v>101293</v>
          </cell>
          <cell r="H569" t="str">
            <v>كارگاه المهدي</v>
          </cell>
          <cell r="P569" t="str">
            <v>760</v>
          </cell>
        </row>
        <row r="570">
          <cell r="A570">
            <v>7600</v>
          </cell>
          <cell r="B570" t="str">
            <v>115006101240</v>
          </cell>
          <cell r="C570" t="str">
            <v>115</v>
          </cell>
          <cell r="D570" t="str">
            <v>115006</v>
          </cell>
          <cell r="E570" t="str">
            <v>موجودي مواد وكالا</v>
          </cell>
          <cell r="F570" t="str">
            <v>كالاي اماني  ما نزد ديگران</v>
          </cell>
          <cell r="G570" t="str">
            <v>101240</v>
          </cell>
          <cell r="H570" t="str">
            <v>هنر گستر آذر</v>
          </cell>
          <cell r="P570" t="str">
            <v>760</v>
          </cell>
        </row>
        <row r="571">
          <cell r="A571">
            <v>7600</v>
          </cell>
          <cell r="B571" t="str">
            <v>115006101257</v>
          </cell>
          <cell r="C571" t="str">
            <v>115</v>
          </cell>
          <cell r="D571" t="str">
            <v>115006</v>
          </cell>
          <cell r="E571" t="str">
            <v>موجودي مواد وكالا</v>
          </cell>
          <cell r="F571" t="str">
            <v>كالاي اماني  ما نزد ديگران</v>
          </cell>
          <cell r="G571" t="str">
            <v>101257</v>
          </cell>
          <cell r="H571" t="str">
            <v>كارگاه فرجزاده</v>
          </cell>
          <cell r="P571" t="str">
            <v>760</v>
          </cell>
        </row>
        <row r="572">
          <cell r="A572">
            <v>7600</v>
          </cell>
          <cell r="B572" t="str">
            <v>115006101515</v>
          </cell>
          <cell r="C572" t="str">
            <v>115</v>
          </cell>
          <cell r="D572" t="str">
            <v>115006</v>
          </cell>
          <cell r="E572" t="str">
            <v>موجودي مواد وكالا</v>
          </cell>
          <cell r="F572" t="str">
            <v>كالاي اماني  ما نزد ديگران</v>
          </cell>
          <cell r="G572" t="str">
            <v>101515</v>
          </cell>
          <cell r="H572" t="str">
            <v>شرکت پارس صنعت تبريز</v>
          </cell>
          <cell r="P572" t="str">
            <v>760</v>
          </cell>
        </row>
        <row r="573">
          <cell r="A573">
            <v>7600</v>
          </cell>
          <cell r="B573" t="str">
            <v>115006101027</v>
          </cell>
          <cell r="C573" t="str">
            <v>115</v>
          </cell>
          <cell r="D573" t="str">
            <v>115006</v>
          </cell>
          <cell r="E573" t="str">
            <v>موجودي مواد وكالا</v>
          </cell>
          <cell r="F573" t="str">
            <v>كالاي اماني  ما نزد ديگران</v>
          </cell>
          <cell r="G573" t="str">
            <v>101027</v>
          </cell>
          <cell r="H573" t="str">
            <v>شرکت نساجي ايران</v>
          </cell>
          <cell r="P573" t="str">
            <v>760</v>
          </cell>
        </row>
        <row r="574">
          <cell r="A574">
            <v>7600</v>
          </cell>
          <cell r="B574" t="str">
            <v>115006101881</v>
          </cell>
          <cell r="C574" t="str">
            <v>115</v>
          </cell>
          <cell r="D574" t="str">
            <v>115006</v>
          </cell>
          <cell r="E574" t="str">
            <v>موجودي مواد وكالا</v>
          </cell>
          <cell r="F574" t="str">
            <v>كالاي اماني  ما نزد ديگران</v>
          </cell>
          <cell r="G574" t="str">
            <v>101881</v>
          </cell>
          <cell r="H574" t="str">
            <v>شركت مارال نقش آذربايجان</v>
          </cell>
          <cell r="P574" t="str">
            <v>760</v>
          </cell>
        </row>
        <row r="575">
          <cell r="A575">
            <v>7600</v>
          </cell>
          <cell r="B575" t="str">
            <v>115006101414</v>
          </cell>
          <cell r="C575" t="str">
            <v>115</v>
          </cell>
          <cell r="D575" t="str">
            <v>115006</v>
          </cell>
          <cell r="E575" t="str">
            <v>موجودي مواد وكالا</v>
          </cell>
          <cell r="F575" t="str">
            <v>كالاي اماني  ما نزد ديگران</v>
          </cell>
          <cell r="G575" t="str">
            <v>101414</v>
          </cell>
          <cell r="H575" t="str">
            <v>شركت آذردنده تبريز</v>
          </cell>
          <cell r="P575" t="str">
            <v>760</v>
          </cell>
        </row>
        <row r="576">
          <cell r="A576">
            <v>7600</v>
          </cell>
          <cell r="B576" t="str">
            <v>115006101916</v>
          </cell>
          <cell r="C576" t="str">
            <v>115</v>
          </cell>
          <cell r="D576" t="str">
            <v>115006</v>
          </cell>
          <cell r="E576" t="str">
            <v>موجودي مواد وكالا</v>
          </cell>
          <cell r="F576" t="str">
            <v>كالاي اماني  ما نزد ديگران</v>
          </cell>
          <cell r="G576" t="str">
            <v>101916</v>
          </cell>
          <cell r="H576" t="str">
            <v>شركت قطعه سازان ماد</v>
          </cell>
          <cell r="P576" t="str">
            <v>760</v>
          </cell>
        </row>
        <row r="577">
          <cell r="A577">
            <v>7600</v>
          </cell>
          <cell r="B577" t="str">
            <v>115006101686</v>
          </cell>
          <cell r="C577" t="str">
            <v>115</v>
          </cell>
          <cell r="D577" t="str">
            <v>115006</v>
          </cell>
          <cell r="E577" t="str">
            <v>موجودي مواد وكالا</v>
          </cell>
          <cell r="F577" t="str">
            <v>كالاي اماني  ما نزد ديگران</v>
          </cell>
          <cell r="G577" t="str">
            <v>101686</v>
          </cell>
          <cell r="H577" t="str">
            <v>شركت فن گستر</v>
          </cell>
          <cell r="P577" t="str">
            <v>760</v>
          </cell>
        </row>
        <row r="578">
          <cell r="A578">
            <v>7600</v>
          </cell>
          <cell r="B578" t="str">
            <v>115006101264</v>
          </cell>
          <cell r="C578" t="str">
            <v>115</v>
          </cell>
          <cell r="D578" t="str">
            <v>115006</v>
          </cell>
          <cell r="E578" t="str">
            <v>موجودي مواد وكالا</v>
          </cell>
          <cell r="F578" t="str">
            <v>كالاي اماني  ما نزد ديگران</v>
          </cell>
          <cell r="G578" t="str">
            <v>101264</v>
          </cell>
          <cell r="H578" t="str">
            <v>گروه توليدي وصنعتي قطعه فرم</v>
          </cell>
          <cell r="P578" t="str">
            <v>760</v>
          </cell>
        </row>
        <row r="579">
          <cell r="A579">
            <v>7600</v>
          </cell>
          <cell r="B579" t="str">
            <v>115006101607</v>
          </cell>
          <cell r="C579" t="str">
            <v>115</v>
          </cell>
          <cell r="D579" t="str">
            <v>115006</v>
          </cell>
          <cell r="E579" t="str">
            <v>موجودي مواد وكالا</v>
          </cell>
          <cell r="F579" t="str">
            <v>كالاي اماني  ما نزد ديگران</v>
          </cell>
          <cell r="G579" t="str">
            <v>101607</v>
          </cell>
          <cell r="H579" t="str">
            <v>كارگاه صنعتي پالاديم</v>
          </cell>
          <cell r="P579" t="str">
            <v>760</v>
          </cell>
        </row>
        <row r="580">
          <cell r="A580">
            <v>7600</v>
          </cell>
          <cell r="B580" t="str">
            <v>115006101827</v>
          </cell>
          <cell r="C580" t="str">
            <v>115</v>
          </cell>
          <cell r="D580" t="str">
            <v>115006</v>
          </cell>
          <cell r="E580" t="str">
            <v>موجودي مواد وكالا</v>
          </cell>
          <cell r="F580" t="str">
            <v>كالاي اماني  ما نزد ديگران</v>
          </cell>
          <cell r="G580" t="str">
            <v>101827</v>
          </cell>
          <cell r="H580" t="str">
            <v>گروه صنعتي آذر پارت</v>
          </cell>
          <cell r="P580" t="str">
            <v>760</v>
          </cell>
        </row>
        <row r="581">
          <cell r="A581">
            <v>7600</v>
          </cell>
          <cell r="B581" t="str">
            <v>115006101939</v>
          </cell>
          <cell r="C581" t="str">
            <v>115</v>
          </cell>
          <cell r="D581" t="str">
            <v>115006</v>
          </cell>
          <cell r="E581" t="str">
            <v>موجودي مواد وكالا</v>
          </cell>
          <cell r="F581" t="str">
            <v>كالاي اماني  ما نزد ديگران</v>
          </cell>
          <cell r="G581" t="str">
            <v>101939</v>
          </cell>
          <cell r="H581" t="str">
            <v>تراش فرز اتحاد</v>
          </cell>
          <cell r="P581" t="str">
            <v>760</v>
          </cell>
        </row>
        <row r="582">
          <cell r="A582">
            <v>7600</v>
          </cell>
          <cell r="B582" t="str">
            <v>115006101868</v>
          </cell>
          <cell r="C582" t="str">
            <v>115</v>
          </cell>
          <cell r="D582" t="str">
            <v>115006</v>
          </cell>
          <cell r="E582" t="str">
            <v>موجودي مواد وكالا</v>
          </cell>
          <cell r="F582" t="str">
            <v>كالاي اماني  ما نزد ديگران</v>
          </cell>
          <cell r="G582" t="str">
            <v>101868</v>
          </cell>
          <cell r="H582" t="str">
            <v>شركت كاوشگران صنعت تبريز</v>
          </cell>
          <cell r="P582" t="str">
            <v>760</v>
          </cell>
        </row>
        <row r="583">
          <cell r="A583">
            <v>7600</v>
          </cell>
          <cell r="B583" t="str">
            <v>115006101940</v>
          </cell>
          <cell r="C583" t="str">
            <v>115</v>
          </cell>
          <cell r="D583" t="str">
            <v>115006</v>
          </cell>
          <cell r="E583" t="str">
            <v>موجودي مواد وكالا</v>
          </cell>
          <cell r="F583" t="str">
            <v>كالاي اماني  ما نزد ديگران</v>
          </cell>
          <cell r="G583" t="str">
            <v>101940</v>
          </cell>
          <cell r="H583" t="str">
            <v>آرتا کويشگر تهران</v>
          </cell>
          <cell r="P583" t="str">
            <v>760</v>
          </cell>
        </row>
        <row r="584">
          <cell r="A584">
            <v>7600</v>
          </cell>
          <cell r="B584" t="str">
            <v>115006101941</v>
          </cell>
          <cell r="C584" t="str">
            <v>115</v>
          </cell>
          <cell r="D584" t="str">
            <v>115006</v>
          </cell>
          <cell r="E584" t="str">
            <v>موجودي مواد وكالا</v>
          </cell>
          <cell r="F584" t="str">
            <v>كالاي اماني  ما نزد ديگران</v>
          </cell>
          <cell r="G584" t="str">
            <v>101941</v>
          </cell>
          <cell r="H584" t="str">
            <v>تابان گستر پويا</v>
          </cell>
          <cell r="P584" t="str">
            <v>760</v>
          </cell>
        </row>
        <row r="585">
          <cell r="A585">
            <v>7600</v>
          </cell>
          <cell r="B585" t="str">
            <v>115006101679</v>
          </cell>
          <cell r="C585" t="str">
            <v>115</v>
          </cell>
          <cell r="D585" t="str">
            <v>115006</v>
          </cell>
          <cell r="E585" t="str">
            <v>موجودي مواد وكالا</v>
          </cell>
          <cell r="F585" t="str">
            <v>كالاي اماني  ما نزد ديگران</v>
          </cell>
          <cell r="G585" t="str">
            <v>101679</v>
          </cell>
          <cell r="H585" t="str">
            <v>شركت پارس لوجيك</v>
          </cell>
          <cell r="P585" t="str">
            <v>760</v>
          </cell>
        </row>
        <row r="586">
          <cell r="A586">
            <v>7600</v>
          </cell>
          <cell r="B586" t="str">
            <v>115006101523</v>
          </cell>
          <cell r="C586" t="str">
            <v>115</v>
          </cell>
          <cell r="D586" t="str">
            <v>115006</v>
          </cell>
          <cell r="E586" t="str">
            <v>موجودي مواد وكالا</v>
          </cell>
          <cell r="F586" t="str">
            <v>كالاي اماني  ما نزد ديگران</v>
          </cell>
          <cell r="G586" t="str">
            <v>101523</v>
          </cell>
          <cell r="H586" t="str">
            <v>شركت فن ناب</v>
          </cell>
          <cell r="P586" t="str">
            <v>760</v>
          </cell>
        </row>
        <row r="587">
          <cell r="A587">
            <v>7600</v>
          </cell>
          <cell r="B587" t="str">
            <v>115006101942</v>
          </cell>
          <cell r="C587" t="str">
            <v>115</v>
          </cell>
          <cell r="D587" t="str">
            <v>115006</v>
          </cell>
          <cell r="E587" t="str">
            <v>موجودي مواد وكالا</v>
          </cell>
          <cell r="F587" t="str">
            <v>كالاي اماني  ما نزد ديگران</v>
          </cell>
          <cell r="G587" t="str">
            <v>101942</v>
          </cell>
          <cell r="H587" t="str">
            <v>محور خودرو آذر</v>
          </cell>
          <cell r="P587" t="str">
            <v>760</v>
          </cell>
        </row>
        <row r="588">
          <cell r="A588">
            <v>7600</v>
          </cell>
          <cell r="B588" t="str">
            <v>115006101671</v>
          </cell>
          <cell r="C588" t="str">
            <v>115</v>
          </cell>
          <cell r="D588" t="str">
            <v>115006</v>
          </cell>
          <cell r="E588" t="str">
            <v>موجودي مواد وكالا</v>
          </cell>
          <cell r="F588" t="str">
            <v>كالاي اماني  ما نزد ديگران</v>
          </cell>
          <cell r="G588" t="str">
            <v>101671</v>
          </cell>
          <cell r="H588" t="str">
            <v>گروه صنعتي آذر ماكينا</v>
          </cell>
          <cell r="P588" t="str">
            <v>760</v>
          </cell>
        </row>
        <row r="589">
          <cell r="A589">
            <v>7600</v>
          </cell>
          <cell r="B589" t="str">
            <v>115006101901</v>
          </cell>
          <cell r="C589" t="str">
            <v>115</v>
          </cell>
          <cell r="D589" t="str">
            <v>115006</v>
          </cell>
          <cell r="E589" t="str">
            <v>موجودي مواد وكالا</v>
          </cell>
          <cell r="F589" t="str">
            <v>كالاي اماني  ما نزد ديگران</v>
          </cell>
          <cell r="G589" t="str">
            <v>101901</v>
          </cell>
          <cell r="H589" t="str">
            <v>شركت نسجه سازان</v>
          </cell>
          <cell r="P589" t="str">
            <v>760</v>
          </cell>
        </row>
        <row r="590">
          <cell r="A590">
            <v>7600</v>
          </cell>
          <cell r="B590" t="str">
            <v>115006101943</v>
          </cell>
          <cell r="C590" t="str">
            <v>115</v>
          </cell>
          <cell r="D590" t="str">
            <v>115006</v>
          </cell>
          <cell r="E590" t="str">
            <v>موجودي مواد وكالا</v>
          </cell>
          <cell r="F590" t="str">
            <v>كالاي اماني  ما نزد ديگران</v>
          </cell>
          <cell r="G590" t="str">
            <v>101943</v>
          </cell>
          <cell r="H590" t="str">
            <v>مپنا گستر الکترونيک</v>
          </cell>
          <cell r="P590" t="str">
            <v>760</v>
          </cell>
        </row>
        <row r="591">
          <cell r="A591">
            <v>7600</v>
          </cell>
          <cell r="B591" t="str">
            <v>115006101882</v>
          </cell>
          <cell r="C591" t="str">
            <v>115</v>
          </cell>
          <cell r="D591" t="str">
            <v>115006</v>
          </cell>
          <cell r="E591" t="str">
            <v>موجودي مواد وكالا</v>
          </cell>
          <cell r="F591" t="str">
            <v>كالاي اماني  ما نزد ديگران</v>
          </cell>
          <cell r="G591" t="str">
            <v>101882</v>
          </cell>
          <cell r="H591" t="str">
            <v>شركت فراگامان صنعت پايدار</v>
          </cell>
          <cell r="P591" t="str">
            <v>760</v>
          </cell>
        </row>
        <row r="592">
          <cell r="A592">
            <v>7600</v>
          </cell>
          <cell r="B592" t="str">
            <v>115006101707</v>
          </cell>
          <cell r="C592" t="str">
            <v>115</v>
          </cell>
          <cell r="D592" t="str">
            <v>115006</v>
          </cell>
          <cell r="E592" t="str">
            <v>موجودي مواد وكالا</v>
          </cell>
          <cell r="F592" t="str">
            <v>كالاي اماني  ما نزد ديگران</v>
          </cell>
          <cell r="G592" t="str">
            <v>101707</v>
          </cell>
          <cell r="H592" t="str">
            <v>شرکت آذربايجان صنعت</v>
          </cell>
          <cell r="P592" t="str">
            <v>760</v>
          </cell>
        </row>
        <row r="593">
          <cell r="A593">
            <v>7600</v>
          </cell>
          <cell r="B593" t="str">
            <v>115006101902</v>
          </cell>
          <cell r="C593" t="str">
            <v>115</v>
          </cell>
          <cell r="D593" t="str">
            <v>115006</v>
          </cell>
          <cell r="E593" t="str">
            <v>موجودي مواد وكالا</v>
          </cell>
          <cell r="F593" t="str">
            <v>كالاي اماني  ما نزد ديگران</v>
          </cell>
          <cell r="G593" t="str">
            <v>101902</v>
          </cell>
          <cell r="H593" t="str">
            <v>شركت تحول (اروميه)</v>
          </cell>
          <cell r="P593" t="str">
            <v>760</v>
          </cell>
        </row>
        <row r="594">
          <cell r="A594">
            <v>7600</v>
          </cell>
          <cell r="B594" t="str">
            <v>115006101900</v>
          </cell>
          <cell r="C594" t="str">
            <v>115</v>
          </cell>
          <cell r="D594" t="str">
            <v>115006</v>
          </cell>
          <cell r="E594" t="str">
            <v>موجودي مواد وكالا</v>
          </cell>
          <cell r="F594" t="str">
            <v>كالاي اماني  ما نزد ديگران</v>
          </cell>
          <cell r="G594" t="str">
            <v>101900</v>
          </cell>
          <cell r="H594" t="str">
            <v>شركت متاليك صنعت (توپچي)</v>
          </cell>
          <cell r="P594" t="str">
            <v>760</v>
          </cell>
        </row>
        <row r="595">
          <cell r="A595">
            <v>7600</v>
          </cell>
          <cell r="B595" t="str">
            <v>115006101676</v>
          </cell>
          <cell r="C595" t="str">
            <v>115</v>
          </cell>
          <cell r="D595" t="str">
            <v>115006</v>
          </cell>
          <cell r="E595" t="str">
            <v>موجودي مواد وكالا</v>
          </cell>
          <cell r="F595" t="str">
            <v>كالاي اماني  ما نزد ديگران</v>
          </cell>
          <cell r="G595" t="str">
            <v>101676</v>
          </cell>
          <cell r="H595" t="str">
            <v>طاها صنعت تبريز</v>
          </cell>
          <cell r="P595" t="str">
            <v>760</v>
          </cell>
        </row>
        <row r="596">
          <cell r="A596">
            <v>7600</v>
          </cell>
          <cell r="B596" t="str">
            <v>115006101708</v>
          </cell>
          <cell r="C596" t="str">
            <v>115</v>
          </cell>
          <cell r="D596" t="str">
            <v>115006</v>
          </cell>
          <cell r="E596" t="str">
            <v>موجودي مواد وكالا</v>
          </cell>
          <cell r="F596" t="str">
            <v>كالاي اماني  ما نزد ديگران</v>
          </cell>
          <cell r="G596" t="str">
            <v>101708</v>
          </cell>
          <cell r="H596" t="str">
            <v>كارگاه شابلون .</v>
          </cell>
          <cell r="P596" t="str">
            <v>760</v>
          </cell>
        </row>
        <row r="597">
          <cell r="A597">
            <v>7600</v>
          </cell>
          <cell r="B597" t="str">
            <v>115006101729</v>
          </cell>
          <cell r="C597" t="str">
            <v>115</v>
          </cell>
          <cell r="D597" t="str">
            <v>115006</v>
          </cell>
          <cell r="E597" t="str">
            <v>موجودي مواد وكالا</v>
          </cell>
          <cell r="F597" t="str">
            <v>كالاي اماني  ما نزد ديگران</v>
          </cell>
          <cell r="G597" t="str">
            <v>101729</v>
          </cell>
          <cell r="H597" t="str">
            <v>شركت توحيد خراسان</v>
          </cell>
          <cell r="P597" t="str">
            <v>760</v>
          </cell>
        </row>
        <row r="598">
          <cell r="A598">
            <v>7600</v>
          </cell>
          <cell r="B598" t="str">
            <v>115006101899</v>
          </cell>
          <cell r="C598" t="str">
            <v>115</v>
          </cell>
          <cell r="D598" t="str">
            <v>115006</v>
          </cell>
          <cell r="E598" t="str">
            <v>موجودي مواد وكالا</v>
          </cell>
          <cell r="F598" t="str">
            <v>كالاي اماني  ما نزد ديگران</v>
          </cell>
          <cell r="G598" t="str">
            <v>101899</v>
          </cell>
          <cell r="H598" t="str">
            <v>گروه صنعتي تيتان</v>
          </cell>
          <cell r="P598" t="str">
            <v>760</v>
          </cell>
        </row>
        <row r="599">
          <cell r="A599">
            <v>7600</v>
          </cell>
          <cell r="B599" t="str">
            <v>115006101914</v>
          </cell>
          <cell r="C599" t="str">
            <v>115</v>
          </cell>
          <cell r="D599" t="str">
            <v>115006</v>
          </cell>
          <cell r="E599" t="str">
            <v>موجودي مواد وكالا</v>
          </cell>
          <cell r="F599" t="str">
            <v>كالاي اماني  ما نزد ديگران</v>
          </cell>
          <cell r="G599" t="str">
            <v>101914</v>
          </cell>
          <cell r="H599" t="str">
            <v>شركت آذر ايش صنعت تبريز</v>
          </cell>
          <cell r="P599" t="str">
            <v>760</v>
          </cell>
        </row>
        <row r="600">
          <cell r="A600">
            <v>7750</v>
          </cell>
          <cell r="B600" t="str">
            <v>115009</v>
          </cell>
          <cell r="C600" t="str">
            <v>115</v>
          </cell>
          <cell r="D600" t="str">
            <v>115009</v>
          </cell>
          <cell r="E600" t="str">
            <v>موجودي مواد وكالا</v>
          </cell>
          <cell r="F600" t="str">
            <v>ذخيره كاهش اررزش موجودهاي مواد و كالا</v>
          </cell>
          <cell r="G600" t="str">
            <v/>
          </cell>
          <cell r="H600" t="str">
            <v/>
          </cell>
          <cell r="P600" t="str">
            <v>775</v>
          </cell>
        </row>
        <row r="601">
          <cell r="A601">
            <v>8000</v>
          </cell>
          <cell r="B601" t="str">
            <v>116001101505</v>
          </cell>
          <cell r="C601" t="str">
            <v>116</v>
          </cell>
          <cell r="D601" t="str">
            <v>116001</v>
          </cell>
          <cell r="E601" t="str">
            <v>سفارشات و پيش پرداختها</v>
          </cell>
          <cell r="F601" t="str">
            <v>پيش پرداخت خريد كالا</v>
          </cell>
          <cell r="G601" t="str">
            <v>101505</v>
          </cell>
          <cell r="H601" t="str">
            <v>لوله هاي صنعتي دقيق كاوه</v>
          </cell>
          <cell r="P601" t="str">
            <v>800</v>
          </cell>
        </row>
        <row r="602">
          <cell r="A602">
            <v>8001</v>
          </cell>
          <cell r="B602" t="str">
            <v>116001101451</v>
          </cell>
          <cell r="C602" t="str">
            <v>116</v>
          </cell>
          <cell r="D602" t="str">
            <v>116001</v>
          </cell>
          <cell r="E602" t="str">
            <v>سفارشات و پيش پرداختها</v>
          </cell>
          <cell r="F602" t="str">
            <v>پيش پرداخت خريد كالا</v>
          </cell>
          <cell r="G602" t="str">
            <v>101451</v>
          </cell>
          <cell r="H602" t="str">
            <v>گروه صنعتي كاوه</v>
          </cell>
          <cell r="P602" t="str">
            <v>800</v>
          </cell>
        </row>
        <row r="603">
          <cell r="A603">
            <v>8002</v>
          </cell>
          <cell r="B603" t="str">
            <v>116001101948</v>
          </cell>
          <cell r="C603" t="str">
            <v>116</v>
          </cell>
          <cell r="D603" t="str">
            <v>116001</v>
          </cell>
          <cell r="E603" t="str">
            <v>سفارشات و پيش پرداختها</v>
          </cell>
          <cell r="F603" t="str">
            <v>پيش پرداخت خريد كالا</v>
          </cell>
          <cell r="G603" t="str">
            <v>101948</v>
          </cell>
          <cell r="H603" t="str">
            <v>آقاي حسين رضائي طلب (نمايندگي سايپا)</v>
          </cell>
          <cell r="P603" t="str">
            <v>800</v>
          </cell>
        </row>
        <row r="604">
          <cell r="A604">
            <v>8003</v>
          </cell>
          <cell r="B604" t="str">
            <v>116001101680</v>
          </cell>
          <cell r="C604" t="str">
            <v>116</v>
          </cell>
          <cell r="D604" t="str">
            <v>116001</v>
          </cell>
          <cell r="E604" t="str">
            <v>سفارشات و پيش پرداختها</v>
          </cell>
          <cell r="F604" t="str">
            <v>پيش پرداخت خريد كالا</v>
          </cell>
          <cell r="G604" t="str">
            <v>101680</v>
          </cell>
          <cell r="H604" t="str">
            <v>شركت ريخته گري دانا روش انديشه</v>
          </cell>
          <cell r="P604" t="str">
            <v>800</v>
          </cell>
        </row>
        <row r="605">
          <cell r="A605">
            <v>8004</v>
          </cell>
          <cell r="B605" t="str">
            <v>116001101476</v>
          </cell>
          <cell r="C605" t="str">
            <v>116</v>
          </cell>
          <cell r="D605" t="str">
            <v>116001</v>
          </cell>
          <cell r="E605" t="str">
            <v>سفارشات و پيش پرداختها</v>
          </cell>
          <cell r="F605" t="str">
            <v>پيش پرداخت خريد كالا</v>
          </cell>
          <cell r="G605" t="str">
            <v>101476</v>
          </cell>
          <cell r="H605" t="str">
            <v>شرکت آهنگري تراکتور سازي ايران</v>
          </cell>
          <cell r="P605" t="str">
            <v>800</v>
          </cell>
        </row>
        <row r="606">
          <cell r="A606">
            <v>8004</v>
          </cell>
          <cell r="B606" t="str">
            <v>116001101951</v>
          </cell>
          <cell r="C606" t="str">
            <v>116</v>
          </cell>
          <cell r="D606" t="str">
            <v>116001</v>
          </cell>
          <cell r="E606" t="str">
            <v>سفارشات و پيش پرداختها</v>
          </cell>
          <cell r="F606" t="str">
            <v>پيش پرداخت خريد كالا</v>
          </cell>
          <cell r="G606" t="str">
            <v>101951</v>
          </cell>
          <cell r="H606" t="str">
            <v>تراش ابزار آراز (تبريز)</v>
          </cell>
          <cell r="P606" t="str">
            <v>800</v>
          </cell>
        </row>
        <row r="607">
          <cell r="A607">
            <v>8004</v>
          </cell>
          <cell r="B607" t="str">
            <v>116001101953</v>
          </cell>
          <cell r="C607" t="str">
            <v>116</v>
          </cell>
          <cell r="D607" t="str">
            <v>116001</v>
          </cell>
          <cell r="E607" t="str">
            <v>سفارشات و پيش پرداختها</v>
          </cell>
          <cell r="F607" t="str">
            <v>پيش پرداخت خريد كالا</v>
          </cell>
          <cell r="G607" t="str">
            <v>101953</v>
          </cell>
          <cell r="H607" t="str">
            <v>آقاي رضا علي نژاد فرد فخيم</v>
          </cell>
          <cell r="P607" t="str">
            <v>800</v>
          </cell>
        </row>
        <row r="608">
          <cell r="A608">
            <v>8200</v>
          </cell>
          <cell r="B608" t="str">
            <v>116002300253</v>
          </cell>
          <cell r="C608" t="str">
            <v>116</v>
          </cell>
          <cell r="D608" t="str">
            <v>116002</v>
          </cell>
          <cell r="E608" t="str">
            <v>سفارشات و پيش پرداختها</v>
          </cell>
          <cell r="F608" t="str">
            <v>پيش پرداخت هزينه اي</v>
          </cell>
          <cell r="G608" t="str">
            <v>300253</v>
          </cell>
          <cell r="H608" t="str">
            <v>جعفريان حسن</v>
          </cell>
          <cell r="P608" t="str">
            <v>820</v>
          </cell>
        </row>
        <row r="609">
          <cell r="A609">
            <v>8200</v>
          </cell>
          <cell r="B609" t="str">
            <v>116002101629</v>
          </cell>
          <cell r="C609" t="str">
            <v>116</v>
          </cell>
          <cell r="D609" t="str">
            <v>116002</v>
          </cell>
          <cell r="E609" t="str">
            <v>سفارشات و پيش پرداختها</v>
          </cell>
          <cell r="F609" t="str">
            <v>پيش پرداخت هزينه اي</v>
          </cell>
          <cell r="G609" t="str">
            <v>101629</v>
          </cell>
          <cell r="H609" t="str">
            <v>شركت الماسه ساز</v>
          </cell>
          <cell r="P609" t="str">
            <v>820</v>
          </cell>
        </row>
        <row r="610">
          <cell r="A610">
            <v>1303</v>
          </cell>
          <cell r="B610" t="str">
            <v>116002101501</v>
          </cell>
          <cell r="C610" t="str">
            <v>116</v>
          </cell>
          <cell r="D610" t="str">
            <v>116002</v>
          </cell>
          <cell r="E610" t="str">
            <v>سفارشات و پيش پرداختها</v>
          </cell>
          <cell r="F610" t="str">
            <v>پيش پرداخت هزينه اي</v>
          </cell>
          <cell r="G610" t="str">
            <v>101501</v>
          </cell>
          <cell r="H610" t="str">
            <v>شركت خدمات بيمه اي رايان سايپا(بيمه مدني كارفرما)</v>
          </cell>
          <cell r="P610" t="str">
            <v>130</v>
          </cell>
        </row>
        <row r="611">
          <cell r="A611">
            <v>1303</v>
          </cell>
          <cell r="B611" t="str">
            <v>116002101453</v>
          </cell>
          <cell r="C611" t="str">
            <v>116</v>
          </cell>
          <cell r="D611" t="str">
            <v>116002</v>
          </cell>
          <cell r="E611" t="str">
            <v>سفارشات و پيش پرداختها</v>
          </cell>
          <cell r="F611" t="str">
            <v>پيش پرداخت هزينه اي</v>
          </cell>
          <cell r="G611" t="str">
            <v>101453</v>
          </cell>
          <cell r="H611" t="str">
            <v>شرکت بيمه رايان سايپا(حريق)</v>
          </cell>
          <cell r="P611" t="str">
            <v>130</v>
          </cell>
        </row>
        <row r="612">
          <cell r="A612">
            <v>8200</v>
          </cell>
          <cell r="B612" t="str">
            <v>116002101952</v>
          </cell>
          <cell r="C612" t="str">
            <v>116</v>
          </cell>
          <cell r="D612" t="str">
            <v>116002</v>
          </cell>
          <cell r="E612" t="str">
            <v>سفارشات و پيش پرداختها</v>
          </cell>
          <cell r="F612" t="str">
            <v>پيش پرداخت هزينه اي</v>
          </cell>
          <cell r="G612" t="str">
            <v>101952</v>
          </cell>
          <cell r="H612" t="str">
            <v>كارخانه حوله هنر</v>
          </cell>
          <cell r="P612" t="str">
            <v>820</v>
          </cell>
        </row>
        <row r="613">
          <cell r="A613">
            <v>8200</v>
          </cell>
          <cell r="B613" t="str">
            <v>116002101236</v>
          </cell>
          <cell r="C613" t="str">
            <v>116</v>
          </cell>
          <cell r="D613" t="str">
            <v>116002</v>
          </cell>
          <cell r="E613" t="str">
            <v>سفارشات و پيش پرداختها</v>
          </cell>
          <cell r="F613" t="str">
            <v>پيش پرداخت هزينه اي</v>
          </cell>
          <cell r="G613" t="str">
            <v>101236</v>
          </cell>
          <cell r="H613" t="str">
            <v>شرکت تراکتور سازي ايران</v>
          </cell>
          <cell r="P613" t="str">
            <v>820</v>
          </cell>
        </row>
        <row r="614">
          <cell r="A614">
            <v>8200</v>
          </cell>
          <cell r="B614" t="str">
            <v>116002101947</v>
          </cell>
          <cell r="C614" t="str">
            <v>116</v>
          </cell>
          <cell r="D614" t="str">
            <v>116002</v>
          </cell>
          <cell r="E614" t="str">
            <v>سفارشات و پيش پرداختها</v>
          </cell>
          <cell r="F614" t="str">
            <v>پيش پرداخت هزينه اي</v>
          </cell>
          <cell r="G614" t="str">
            <v>101947</v>
          </cell>
          <cell r="H614" t="str">
            <v>آقاي نادر صديقي (وكيل پايه يك دادگستري)</v>
          </cell>
          <cell r="P614" t="str">
            <v>820</v>
          </cell>
        </row>
        <row r="615">
          <cell r="A615">
            <v>8200</v>
          </cell>
          <cell r="B615" t="str">
            <v>116002101744</v>
          </cell>
          <cell r="C615" t="str">
            <v>116</v>
          </cell>
          <cell r="D615" t="str">
            <v>116002</v>
          </cell>
          <cell r="E615" t="str">
            <v>سفارشات و پيش پرداختها</v>
          </cell>
          <cell r="F615" t="str">
            <v>پيش پرداخت هزينه اي</v>
          </cell>
          <cell r="G615" t="str">
            <v>101744</v>
          </cell>
          <cell r="H615" t="str">
            <v>شركت مهندسي پايش كاران امين</v>
          </cell>
          <cell r="P615" t="str">
            <v>820</v>
          </cell>
        </row>
        <row r="616">
          <cell r="A616">
            <v>8200</v>
          </cell>
          <cell r="B616" t="str">
            <v>116002300107</v>
          </cell>
          <cell r="C616" t="str">
            <v>116</v>
          </cell>
          <cell r="D616" t="str">
            <v>116002</v>
          </cell>
          <cell r="E616" t="str">
            <v>سفارشات و پيش پرداختها</v>
          </cell>
          <cell r="F616" t="str">
            <v>پيش پرداخت هزينه اي</v>
          </cell>
          <cell r="G616" t="str">
            <v>300107</v>
          </cell>
          <cell r="H616" t="str">
            <v>روحي مهر سياوش</v>
          </cell>
          <cell r="P616" t="str">
            <v>820</v>
          </cell>
        </row>
        <row r="617">
          <cell r="A617">
            <v>8200</v>
          </cell>
          <cell r="B617" t="str">
            <v>116002101759</v>
          </cell>
          <cell r="C617" t="str">
            <v>116</v>
          </cell>
          <cell r="D617" t="str">
            <v>116002</v>
          </cell>
          <cell r="E617" t="str">
            <v>سفارشات و پيش پرداختها</v>
          </cell>
          <cell r="F617" t="str">
            <v>پيش پرداخت هزينه اي</v>
          </cell>
          <cell r="G617" t="str">
            <v>101759</v>
          </cell>
          <cell r="H617" t="str">
            <v>شركت بهين ابزار</v>
          </cell>
          <cell r="P617" t="str">
            <v>820</v>
          </cell>
        </row>
        <row r="618">
          <cell r="A618">
            <v>8200</v>
          </cell>
          <cell r="B618" t="str">
            <v>116002300235</v>
          </cell>
          <cell r="C618" t="str">
            <v>116</v>
          </cell>
          <cell r="D618" t="str">
            <v>116002</v>
          </cell>
          <cell r="E618" t="str">
            <v>سفارشات و پيش پرداختها</v>
          </cell>
          <cell r="F618" t="str">
            <v>پيش پرداخت هزينه اي</v>
          </cell>
          <cell r="G618" t="str">
            <v>300235</v>
          </cell>
          <cell r="H618" t="str">
            <v>حدادپوربدر محمدرضا</v>
          </cell>
          <cell r="P618" t="str">
            <v>820</v>
          </cell>
        </row>
        <row r="619">
          <cell r="A619">
            <v>9900</v>
          </cell>
          <cell r="B619" t="str">
            <v>116003101864</v>
          </cell>
          <cell r="C619" t="str">
            <v>116</v>
          </cell>
          <cell r="D619" t="str">
            <v>116003</v>
          </cell>
          <cell r="E619" t="str">
            <v>سفارشات و پيش پرداختها</v>
          </cell>
          <cell r="F619" t="str">
            <v>پيش پرداخت سرمايه اي</v>
          </cell>
          <cell r="G619" t="str">
            <v>101864</v>
          </cell>
          <cell r="H619" t="str">
            <v>شركت سپهر خودرو خاورميانه</v>
          </cell>
          <cell r="P619" t="str">
            <v>990</v>
          </cell>
        </row>
        <row r="620">
          <cell r="A620">
            <v>9900</v>
          </cell>
          <cell r="B620" t="str">
            <v>116003101882</v>
          </cell>
          <cell r="C620" t="str">
            <v>116</v>
          </cell>
          <cell r="D620" t="str">
            <v>116003</v>
          </cell>
          <cell r="E620" t="str">
            <v>سفارشات و پيش پرداختها</v>
          </cell>
          <cell r="F620" t="str">
            <v>پيش پرداخت سرمايه اي</v>
          </cell>
          <cell r="G620" t="str">
            <v>101882</v>
          </cell>
          <cell r="H620" t="str">
            <v>شركت فراگامان صنعت پايدار</v>
          </cell>
          <cell r="P620" t="str">
            <v>990</v>
          </cell>
        </row>
        <row r="621">
          <cell r="A621">
            <v>9900</v>
          </cell>
          <cell r="B621" t="str">
            <v>116003101312</v>
          </cell>
          <cell r="C621" t="str">
            <v>116</v>
          </cell>
          <cell r="D621" t="str">
            <v>116003</v>
          </cell>
          <cell r="E621" t="str">
            <v>سفارشات و پيش پرداختها</v>
          </cell>
          <cell r="F621" t="str">
            <v>پيش پرداخت سرمايه اي</v>
          </cell>
          <cell r="G621" t="str">
            <v>101312</v>
          </cell>
          <cell r="H621" t="str">
            <v>شرکت تسهيل ماشين صنعت</v>
          </cell>
          <cell r="P621" t="str">
            <v>990</v>
          </cell>
        </row>
        <row r="622">
          <cell r="A622">
            <v>9900</v>
          </cell>
          <cell r="B622" t="str">
            <v>116003101886</v>
          </cell>
          <cell r="C622" t="str">
            <v>116</v>
          </cell>
          <cell r="D622" t="str">
            <v>116003</v>
          </cell>
          <cell r="E622" t="str">
            <v>سفارشات و پيش پرداختها</v>
          </cell>
          <cell r="F622" t="str">
            <v>پيش پرداخت سرمايه اي</v>
          </cell>
          <cell r="G622" t="str">
            <v>101886</v>
          </cell>
          <cell r="H622" t="str">
            <v>شركت مهندسي و بازرگاني مهر نور</v>
          </cell>
          <cell r="P622" t="str">
            <v>990</v>
          </cell>
        </row>
        <row r="623">
          <cell r="A623">
            <v>9900</v>
          </cell>
          <cell r="B623" t="str">
            <v>116003101949</v>
          </cell>
          <cell r="C623" t="str">
            <v>116</v>
          </cell>
          <cell r="D623" t="str">
            <v>116003</v>
          </cell>
          <cell r="E623" t="str">
            <v>سفارشات و پيش پرداختها</v>
          </cell>
          <cell r="F623" t="str">
            <v>پيش پرداخت سرمايه اي</v>
          </cell>
          <cell r="G623" t="str">
            <v>101949</v>
          </cell>
          <cell r="H623" t="str">
            <v>شركت مهندسي هوشمند صنعت ايمن</v>
          </cell>
          <cell r="P623" t="str">
            <v>990</v>
          </cell>
        </row>
        <row r="624">
          <cell r="A624">
            <v>9900</v>
          </cell>
          <cell r="B624" t="str">
            <v>116003101849</v>
          </cell>
          <cell r="C624" t="str">
            <v>116</v>
          </cell>
          <cell r="D624" t="str">
            <v>116003</v>
          </cell>
          <cell r="E624" t="str">
            <v>سفارشات و پيش پرداختها</v>
          </cell>
          <cell r="F624" t="str">
            <v>پيش پرداخت سرمايه اي</v>
          </cell>
          <cell r="G624" t="str">
            <v>101849</v>
          </cell>
          <cell r="H624" t="str">
            <v>مهندس بهزاد اكبري (برنامه نويس)</v>
          </cell>
          <cell r="P624" t="str">
            <v>990</v>
          </cell>
        </row>
        <row r="625">
          <cell r="A625">
            <v>9900</v>
          </cell>
          <cell r="B625" t="str">
            <v>116003101950</v>
          </cell>
          <cell r="C625" t="str">
            <v>116</v>
          </cell>
          <cell r="D625" t="str">
            <v>116003</v>
          </cell>
          <cell r="E625" t="str">
            <v>سفارشات و پيش پرداختها</v>
          </cell>
          <cell r="F625" t="str">
            <v>پيش پرداخت سرمايه اي</v>
          </cell>
          <cell r="G625" t="str">
            <v>101950</v>
          </cell>
          <cell r="H625" t="str">
            <v>فروشگاه خاني (فروشنده موتور آلات و پمپ صنعتي)</v>
          </cell>
          <cell r="P625" t="str">
            <v>990</v>
          </cell>
        </row>
        <row r="626">
          <cell r="A626">
            <v>9900</v>
          </cell>
          <cell r="B626" t="str">
            <v>116003101926</v>
          </cell>
          <cell r="C626" t="str">
            <v>116</v>
          </cell>
          <cell r="D626" t="str">
            <v>116003</v>
          </cell>
          <cell r="E626" t="str">
            <v>سفارشات و پيش پرداختها</v>
          </cell>
          <cell r="F626" t="str">
            <v>پيش پرداخت سرمايه اي</v>
          </cell>
          <cell r="G626" t="str">
            <v>101926</v>
          </cell>
          <cell r="H626" t="str">
            <v>شركت صبا فرين</v>
          </cell>
          <cell r="P626" t="str">
            <v>990</v>
          </cell>
        </row>
        <row r="627">
          <cell r="A627">
            <v>1730</v>
          </cell>
          <cell r="B627" t="str">
            <v>116004100110</v>
          </cell>
          <cell r="C627" t="str">
            <v>116</v>
          </cell>
          <cell r="D627" t="str">
            <v>116004</v>
          </cell>
          <cell r="E627" t="str">
            <v>سفارشات و پيش پرداختها</v>
          </cell>
          <cell r="F627" t="str">
            <v>پيش پرداخت بهره</v>
          </cell>
          <cell r="G627" t="str">
            <v>100110</v>
          </cell>
          <cell r="H627" t="str">
            <v>بانك ملت پروين جاري 1464405011 (پشتيبان)</v>
          </cell>
          <cell r="P627" t="str">
            <v>173</v>
          </cell>
        </row>
        <row r="628">
          <cell r="A628">
            <v>9000</v>
          </cell>
          <cell r="B628" t="str">
            <v>220001</v>
          </cell>
          <cell r="C628" t="str">
            <v>220</v>
          </cell>
          <cell r="D628" t="str">
            <v>220001</v>
          </cell>
          <cell r="E628" t="str">
            <v>داراييهاي ثابت مشهود</v>
          </cell>
          <cell r="F628" t="str">
            <v>زمينها</v>
          </cell>
          <cell r="G628" t="str">
            <v/>
          </cell>
          <cell r="H628" t="str">
            <v/>
          </cell>
          <cell r="P628" t="str">
            <v>900</v>
          </cell>
        </row>
        <row r="629">
          <cell r="A629">
            <v>9100</v>
          </cell>
          <cell r="B629" t="str">
            <v>220002</v>
          </cell>
          <cell r="C629" t="str">
            <v>220</v>
          </cell>
          <cell r="D629" t="str">
            <v>220002</v>
          </cell>
          <cell r="E629" t="str">
            <v>داراييهاي ثابت مشهود</v>
          </cell>
          <cell r="F629" t="str">
            <v>ساختمانها</v>
          </cell>
          <cell r="G629" t="str">
            <v/>
          </cell>
          <cell r="H629" t="str">
            <v/>
          </cell>
          <cell r="P629" t="str">
            <v>910</v>
          </cell>
        </row>
        <row r="630">
          <cell r="A630">
            <v>9200</v>
          </cell>
          <cell r="B630" t="str">
            <v>220003</v>
          </cell>
          <cell r="C630" t="str">
            <v>220</v>
          </cell>
          <cell r="D630" t="str">
            <v>220003</v>
          </cell>
          <cell r="E630" t="str">
            <v>داراييهاي ثابت مشهود</v>
          </cell>
          <cell r="F630" t="str">
            <v>تاسيسات</v>
          </cell>
          <cell r="G630" t="str">
            <v/>
          </cell>
          <cell r="H630" t="str">
            <v/>
          </cell>
          <cell r="P630" t="str">
            <v>920</v>
          </cell>
        </row>
        <row r="631">
          <cell r="A631">
            <v>9300</v>
          </cell>
          <cell r="B631" t="str">
            <v>220004</v>
          </cell>
          <cell r="C631" t="str">
            <v>220</v>
          </cell>
          <cell r="D631" t="str">
            <v>220004</v>
          </cell>
          <cell r="E631" t="str">
            <v>داراييهاي ثابت مشهود</v>
          </cell>
          <cell r="F631" t="str">
            <v>ماشين آلات</v>
          </cell>
          <cell r="G631" t="str">
            <v/>
          </cell>
          <cell r="H631" t="str">
            <v/>
          </cell>
          <cell r="P631" t="str">
            <v>930</v>
          </cell>
        </row>
        <row r="632">
          <cell r="A632">
            <v>9400</v>
          </cell>
          <cell r="B632" t="str">
            <v>220005</v>
          </cell>
          <cell r="C632" t="str">
            <v>220</v>
          </cell>
          <cell r="D632" t="str">
            <v>220005</v>
          </cell>
          <cell r="E632" t="str">
            <v>داراييهاي ثابت مشهود</v>
          </cell>
          <cell r="F632" t="str">
            <v>اثاثه كارگاهي</v>
          </cell>
          <cell r="G632" t="str">
            <v/>
          </cell>
          <cell r="H632" t="str">
            <v/>
          </cell>
          <cell r="P632" t="str">
            <v>940</v>
          </cell>
        </row>
        <row r="633">
          <cell r="A633">
            <v>9700</v>
          </cell>
          <cell r="B633" t="str">
            <v>220007</v>
          </cell>
          <cell r="C633" t="str">
            <v>220</v>
          </cell>
          <cell r="D633" t="str">
            <v>220007</v>
          </cell>
          <cell r="E633" t="str">
            <v>داراييهاي ثابت مشهود</v>
          </cell>
          <cell r="F633" t="str">
            <v>وسائط نقليه</v>
          </cell>
          <cell r="G633" t="str">
            <v/>
          </cell>
          <cell r="H633" t="str">
            <v/>
          </cell>
          <cell r="P633" t="str">
            <v>970</v>
          </cell>
        </row>
        <row r="634">
          <cell r="A634">
            <v>9600</v>
          </cell>
          <cell r="B634" t="str">
            <v>220008</v>
          </cell>
          <cell r="C634" t="str">
            <v>220</v>
          </cell>
          <cell r="D634" t="str">
            <v>220008</v>
          </cell>
          <cell r="E634" t="str">
            <v>داراييهاي ثابت مشهود</v>
          </cell>
          <cell r="F634" t="str">
            <v>اثاثه و منصوبات</v>
          </cell>
          <cell r="G634" t="str">
            <v/>
          </cell>
          <cell r="H634" t="str">
            <v/>
          </cell>
          <cell r="P634" t="str">
            <v>960</v>
          </cell>
        </row>
        <row r="635">
          <cell r="A635">
            <v>9800</v>
          </cell>
          <cell r="B635" t="str">
            <v>220011000818</v>
          </cell>
          <cell r="C635" t="str">
            <v>220</v>
          </cell>
          <cell r="D635" t="str">
            <v>220011</v>
          </cell>
          <cell r="E635" t="str">
            <v>داراييهاي ثابت مشهود</v>
          </cell>
          <cell r="F635" t="str">
            <v>دارائيهاي در جريان تكميل</v>
          </cell>
          <cell r="G635" t="str">
            <v>000818</v>
          </cell>
          <cell r="H635" t="str">
            <v>ابزارآلات مصرفي</v>
          </cell>
          <cell r="P635" t="str">
            <v>980</v>
          </cell>
        </row>
        <row r="636">
          <cell r="A636">
            <v>1000</v>
          </cell>
          <cell r="B636" t="str">
            <v>221001402501</v>
          </cell>
          <cell r="C636" t="str">
            <v>221</v>
          </cell>
          <cell r="D636" t="str">
            <v>221001</v>
          </cell>
          <cell r="E636" t="str">
            <v>داراييهاي نامشهود</v>
          </cell>
          <cell r="F636" t="str">
            <v>حق الامتياز ها</v>
          </cell>
          <cell r="G636" t="str">
            <v>402501</v>
          </cell>
          <cell r="H636" t="str">
            <v>حق المتياز گاز</v>
          </cell>
          <cell r="P636" t="str">
            <v>100</v>
          </cell>
        </row>
        <row r="637">
          <cell r="A637">
            <v>1001</v>
          </cell>
          <cell r="B637" t="str">
            <v>221001402503</v>
          </cell>
          <cell r="C637" t="str">
            <v>221</v>
          </cell>
          <cell r="D637" t="str">
            <v>221001</v>
          </cell>
          <cell r="E637" t="str">
            <v>داراييهاي نامشهود</v>
          </cell>
          <cell r="F637" t="str">
            <v>حق الامتياز ها</v>
          </cell>
          <cell r="G637" t="str">
            <v>402503</v>
          </cell>
          <cell r="H637" t="str">
            <v>حق المتياز آب</v>
          </cell>
          <cell r="P637" t="str">
            <v>100</v>
          </cell>
        </row>
        <row r="638">
          <cell r="A638">
            <v>1002</v>
          </cell>
          <cell r="B638" t="str">
            <v>221001402502</v>
          </cell>
          <cell r="C638" t="str">
            <v>221</v>
          </cell>
          <cell r="D638" t="str">
            <v>221001</v>
          </cell>
          <cell r="E638" t="str">
            <v>داراييهاي نامشهود</v>
          </cell>
          <cell r="F638" t="str">
            <v>حق الامتياز ها</v>
          </cell>
          <cell r="G638" t="str">
            <v>402502</v>
          </cell>
          <cell r="H638" t="str">
            <v>حق المتياز برق</v>
          </cell>
          <cell r="P638" t="str">
            <v>100</v>
          </cell>
        </row>
        <row r="639">
          <cell r="A639">
            <v>1003</v>
          </cell>
          <cell r="B639" t="str">
            <v>221001402500</v>
          </cell>
          <cell r="C639" t="str">
            <v>221</v>
          </cell>
          <cell r="D639" t="str">
            <v>221001</v>
          </cell>
          <cell r="E639" t="str">
            <v>داراييهاي نامشهود</v>
          </cell>
          <cell r="F639" t="str">
            <v>حق الامتياز ها</v>
          </cell>
          <cell r="G639" t="str">
            <v>402500</v>
          </cell>
          <cell r="H639" t="str">
            <v>حق المتياز تلفن</v>
          </cell>
          <cell r="P639" t="str">
            <v>100</v>
          </cell>
        </row>
        <row r="640">
          <cell r="A640">
            <v>1160</v>
          </cell>
          <cell r="B640" t="str">
            <v>221002000834</v>
          </cell>
          <cell r="C640" t="str">
            <v>221</v>
          </cell>
          <cell r="D640" t="str">
            <v>221002</v>
          </cell>
          <cell r="E640" t="str">
            <v>داراييهاي نامشهود</v>
          </cell>
          <cell r="F640" t="str">
            <v>دانش فني</v>
          </cell>
          <cell r="G640" t="str">
            <v>000834</v>
          </cell>
          <cell r="H640" t="str">
            <v>كتب و نشريات فني</v>
          </cell>
          <cell r="P640" t="str">
            <v>116</v>
          </cell>
        </row>
        <row r="641">
          <cell r="A641">
            <v>1030</v>
          </cell>
          <cell r="B641" t="str">
            <v>221003</v>
          </cell>
          <cell r="C641" t="str">
            <v>221</v>
          </cell>
          <cell r="D641" t="str">
            <v>221003</v>
          </cell>
          <cell r="E641" t="str">
            <v>داراييهاي نامشهود</v>
          </cell>
          <cell r="F641" t="str">
            <v>سيستم نرم افزاري</v>
          </cell>
          <cell r="G641" t="str">
            <v/>
          </cell>
          <cell r="H641" t="str">
            <v/>
          </cell>
          <cell r="P641" t="str">
            <v>103</v>
          </cell>
        </row>
        <row r="642">
          <cell r="A642">
            <v>9150</v>
          </cell>
          <cell r="B642" t="str">
            <v>223002</v>
          </cell>
          <cell r="C642" t="str">
            <v>223</v>
          </cell>
          <cell r="D642" t="str">
            <v>223002</v>
          </cell>
          <cell r="E642" t="str">
            <v>ذخيره استهلاك دارائيهاي ثابت</v>
          </cell>
          <cell r="F642" t="str">
            <v>ذخيره استهلاك ساختمانها</v>
          </cell>
          <cell r="G642" t="str">
            <v/>
          </cell>
          <cell r="H642" t="str">
            <v/>
          </cell>
          <cell r="P642" t="str">
            <v>915</v>
          </cell>
        </row>
        <row r="643">
          <cell r="A643">
            <v>9250</v>
          </cell>
          <cell r="B643" t="str">
            <v>223003</v>
          </cell>
          <cell r="C643" t="str">
            <v>223</v>
          </cell>
          <cell r="D643" t="str">
            <v>223003</v>
          </cell>
          <cell r="E643" t="str">
            <v>ذخيره استهلاك دارائيهاي ثابت</v>
          </cell>
          <cell r="F643" t="str">
            <v>ذخيره استهلاك تاسيسات</v>
          </cell>
          <cell r="G643" t="str">
            <v/>
          </cell>
          <cell r="H643" t="str">
            <v/>
          </cell>
          <cell r="P643" t="str">
            <v>925</v>
          </cell>
        </row>
        <row r="644">
          <cell r="A644">
            <v>9350</v>
          </cell>
          <cell r="B644" t="str">
            <v>223004</v>
          </cell>
          <cell r="C644" t="str">
            <v>223</v>
          </cell>
          <cell r="D644" t="str">
            <v>223004</v>
          </cell>
          <cell r="E644" t="str">
            <v>ذخيره استهلاك دارائيهاي ثابت</v>
          </cell>
          <cell r="F644" t="str">
            <v>ذخيره استهلاك ماشين آلات</v>
          </cell>
          <cell r="G644" t="str">
            <v/>
          </cell>
          <cell r="H644" t="str">
            <v/>
          </cell>
          <cell r="P644" t="str">
            <v>935</v>
          </cell>
        </row>
        <row r="645">
          <cell r="A645">
            <v>9450</v>
          </cell>
          <cell r="B645" t="str">
            <v>223005</v>
          </cell>
          <cell r="C645" t="str">
            <v>223</v>
          </cell>
          <cell r="D645" t="str">
            <v>223005</v>
          </cell>
          <cell r="E645" t="str">
            <v>ذخيره استهلاك دارائيهاي ثابت</v>
          </cell>
          <cell r="F645" t="str">
            <v>ذخيره استهلاك اثاثه كارگاهي</v>
          </cell>
          <cell r="G645" t="str">
            <v/>
          </cell>
          <cell r="H645" t="str">
            <v/>
          </cell>
          <cell r="P645" t="str">
            <v>945</v>
          </cell>
        </row>
        <row r="646">
          <cell r="A646">
            <v>9750</v>
          </cell>
          <cell r="B646" t="str">
            <v>223007</v>
          </cell>
          <cell r="C646" t="str">
            <v>223</v>
          </cell>
          <cell r="D646" t="str">
            <v>223007</v>
          </cell>
          <cell r="E646" t="str">
            <v>ذخيره استهلاك دارائيهاي ثابت</v>
          </cell>
          <cell r="F646" t="str">
            <v>ذخيره استهلاك وسائط نقليه</v>
          </cell>
          <cell r="G646" t="str">
            <v/>
          </cell>
          <cell r="H646" t="str">
            <v/>
          </cell>
          <cell r="P646" t="str">
            <v>975</v>
          </cell>
        </row>
        <row r="647">
          <cell r="A647">
            <v>9650</v>
          </cell>
          <cell r="B647" t="str">
            <v>223008</v>
          </cell>
          <cell r="C647" t="str">
            <v>223</v>
          </cell>
          <cell r="D647" t="str">
            <v>223008</v>
          </cell>
          <cell r="E647" t="str">
            <v>ذخيره استهلاك دارائيهاي ثابت</v>
          </cell>
          <cell r="F647" t="str">
            <v>ذخيره استهلاك اثاثه و منصوبات</v>
          </cell>
          <cell r="G647" t="str">
            <v/>
          </cell>
          <cell r="H647" t="str">
            <v/>
          </cell>
          <cell r="P647" t="str">
            <v>965</v>
          </cell>
        </row>
        <row r="648">
          <cell r="A648">
            <v>1030</v>
          </cell>
          <cell r="B648" t="str">
            <v>223009</v>
          </cell>
          <cell r="C648" t="str">
            <v>223</v>
          </cell>
          <cell r="D648" t="str">
            <v>223009</v>
          </cell>
          <cell r="E648" t="str">
            <v>ذخيره استهلاك دارائيهاي ثابت</v>
          </cell>
          <cell r="F648" t="str">
            <v>ذخيره استهلاک سيستم هاي نرم افزاري</v>
          </cell>
          <cell r="G648" t="str">
            <v/>
          </cell>
          <cell r="H648" t="str">
            <v/>
          </cell>
          <cell r="P648" t="str">
            <v>103</v>
          </cell>
        </row>
        <row r="649">
          <cell r="A649">
            <v>5200</v>
          </cell>
          <cell r="B649" t="str">
            <v>330001101001</v>
          </cell>
          <cell r="C649" t="str">
            <v>330</v>
          </cell>
          <cell r="D649" t="str">
            <v>330001</v>
          </cell>
          <cell r="E649" t="str">
            <v>حسابها و اسناد پرداختني تجاري(وابسته)</v>
          </cell>
          <cell r="F649" t="str">
            <v>حسابهاي پرداختني تجاري (وابسته)</v>
          </cell>
          <cell r="G649" t="str">
            <v>101001</v>
          </cell>
          <cell r="H649" t="str">
            <v>شرکت مگا موتورفروش قطعات خودرو</v>
          </cell>
          <cell r="P649" t="str">
            <v>520</v>
          </cell>
        </row>
        <row r="650">
          <cell r="A650">
            <v>5208</v>
          </cell>
          <cell r="B650" t="str">
            <v>330001101021</v>
          </cell>
          <cell r="C650" t="str">
            <v>330</v>
          </cell>
          <cell r="D650" t="str">
            <v>330001</v>
          </cell>
          <cell r="E650" t="str">
            <v>حسابها و اسناد پرداختني تجاري(وابسته)</v>
          </cell>
          <cell r="F650" t="str">
            <v>حسابهاي پرداختني تجاري (وابسته)</v>
          </cell>
          <cell r="G650" t="str">
            <v>101021</v>
          </cell>
          <cell r="H650" t="str">
            <v>شرکت صانع</v>
          </cell>
          <cell r="P650" t="str">
            <v>520</v>
          </cell>
        </row>
        <row r="651">
          <cell r="A651">
            <v>5205</v>
          </cell>
          <cell r="B651" t="str">
            <v>330001101027</v>
          </cell>
          <cell r="C651" t="str">
            <v>330</v>
          </cell>
          <cell r="D651" t="str">
            <v>330001</v>
          </cell>
          <cell r="E651" t="str">
            <v>حسابها و اسناد پرداختني تجاري(وابسته)</v>
          </cell>
          <cell r="F651" t="str">
            <v>حسابهاي پرداختني تجاري (وابسته)</v>
          </cell>
          <cell r="G651" t="str">
            <v>101027</v>
          </cell>
          <cell r="H651" t="str">
            <v>شرکت نساجي ايران</v>
          </cell>
          <cell r="P651" t="str">
            <v>520</v>
          </cell>
        </row>
        <row r="652">
          <cell r="A652">
            <v>5207</v>
          </cell>
          <cell r="B652" t="str">
            <v>330001101028</v>
          </cell>
          <cell r="C652" t="str">
            <v>330</v>
          </cell>
          <cell r="D652" t="str">
            <v>330001</v>
          </cell>
          <cell r="E652" t="str">
            <v>حسابها و اسناد پرداختني تجاري(وابسته)</v>
          </cell>
          <cell r="F652" t="str">
            <v>حسابهاي پرداختني تجاري (وابسته)</v>
          </cell>
          <cell r="G652" t="str">
            <v>101028</v>
          </cell>
          <cell r="H652" t="str">
            <v>شرکت سايپاپيستون</v>
          </cell>
          <cell r="P652" t="str">
            <v>520</v>
          </cell>
        </row>
        <row r="653">
          <cell r="A653">
            <v>1200</v>
          </cell>
          <cell r="B653" t="str">
            <v>331001101275</v>
          </cell>
          <cell r="C653" t="str">
            <v>331</v>
          </cell>
          <cell r="D653" t="str">
            <v>331001</v>
          </cell>
          <cell r="E653" t="str">
            <v>حسابها واسناد پرداختني تجاري</v>
          </cell>
          <cell r="F653" t="str">
            <v>حسابهاي پرداختني تجاري</v>
          </cell>
          <cell r="G653" t="str">
            <v>101275</v>
          </cell>
          <cell r="H653" t="str">
            <v>شرکت ايرانپيچکار</v>
          </cell>
          <cell r="P653" t="str">
            <v>120</v>
          </cell>
        </row>
        <row r="654">
          <cell r="A654">
            <v>1200</v>
          </cell>
          <cell r="B654" t="str">
            <v>331001101881</v>
          </cell>
          <cell r="C654" t="str">
            <v>331</v>
          </cell>
          <cell r="D654" t="str">
            <v>331001</v>
          </cell>
          <cell r="E654" t="str">
            <v>حسابها واسناد پرداختني تجاري</v>
          </cell>
          <cell r="F654" t="str">
            <v>حسابهاي پرداختني تجاري</v>
          </cell>
          <cell r="G654" t="str">
            <v>101881</v>
          </cell>
          <cell r="H654" t="str">
            <v>شركت مارال نقش آذربايجان</v>
          </cell>
          <cell r="P654" t="str">
            <v>120</v>
          </cell>
        </row>
        <row r="655">
          <cell r="A655">
            <v>1200</v>
          </cell>
          <cell r="B655" t="str">
            <v>331001101903</v>
          </cell>
          <cell r="C655" t="str">
            <v>331</v>
          </cell>
          <cell r="D655" t="str">
            <v>331001</v>
          </cell>
          <cell r="E655" t="str">
            <v>حسابها واسناد پرداختني تجاري</v>
          </cell>
          <cell r="F655" t="str">
            <v>حسابهاي پرداختني تجاري</v>
          </cell>
          <cell r="G655" t="str">
            <v>101903</v>
          </cell>
          <cell r="H655" t="str">
            <v>شركت تكسان (تهران)</v>
          </cell>
          <cell r="P655" t="str">
            <v>120</v>
          </cell>
        </row>
        <row r="656">
          <cell r="A656">
            <v>1200</v>
          </cell>
          <cell r="B656" t="str">
            <v>331001101287</v>
          </cell>
          <cell r="C656" t="str">
            <v>331</v>
          </cell>
          <cell r="D656" t="str">
            <v>331001</v>
          </cell>
          <cell r="E656" t="str">
            <v>حسابها واسناد پرداختني تجاري</v>
          </cell>
          <cell r="F656" t="str">
            <v>حسابهاي پرداختني تجاري</v>
          </cell>
          <cell r="G656" t="str">
            <v>101287</v>
          </cell>
          <cell r="H656" t="str">
            <v>كارگاه محمدي</v>
          </cell>
          <cell r="P656" t="str">
            <v>120</v>
          </cell>
        </row>
        <row r="657">
          <cell r="A657">
            <v>1200</v>
          </cell>
          <cell r="B657" t="str">
            <v>331001101729</v>
          </cell>
          <cell r="C657" t="str">
            <v>331</v>
          </cell>
          <cell r="D657" t="str">
            <v>331001</v>
          </cell>
          <cell r="E657" t="str">
            <v>حسابها واسناد پرداختني تجاري</v>
          </cell>
          <cell r="F657" t="str">
            <v>حسابهاي پرداختني تجاري</v>
          </cell>
          <cell r="G657" t="str">
            <v>101729</v>
          </cell>
          <cell r="H657" t="str">
            <v>شركت توحيد خراسان</v>
          </cell>
          <cell r="P657" t="str">
            <v>120</v>
          </cell>
        </row>
        <row r="658">
          <cell r="A658">
            <v>1211</v>
          </cell>
          <cell r="B658" t="str">
            <v>331001101676</v>
          </cell>
          <cell r="C658" t="str">
            <v>331</v>
          </cell>
          <cell r="D658" t="str">
            <v>331001</v>
          </cell>
          <cell r="E658" t="str">
            <v>حسابها واسناد پرداختني تجاري</v>
          </cell>
          <cell r="F658" t="str">
            <v>حسابهاي پرداختني تجاري</v>
          </cell>
          <cell r="G658" t="str">
            <v>101676</v>
          </cell>
          <cell r="H658" t="str">
            <v>طاها صنعت تبريز</v>
          </cell>
          <cell r="P658" t="str">
            <v>121</v>
          </cell>
        </row>
        <row r="659">
          <cell r="A659">
            <v>1212</v>
          </cell>
          <cell r="B659" t="str">
            <v>331001101279</v>
          </cell>
          <cell r="C659" t="str">
            <v>331</v>
          </cell>
          <cell r="D659" t="str">
            <v>331001</v>
          </cell>
          <cell r="E659" t="str">
            <v>حسابها واسناد پرداختني تجاري</v>
          </cell>
          <cell r="F659" t="str">
            <v>حسابهاي پرداختني تجاري</v>
          </cell>
          <cell r="G659" t="str">
            <v>101279</v>
          </cell>
          <cell r="H659" t="str">
            <v>جبارپور بنيادي مهندس محمد</v>
          </cell>
          <cell r="P659" t="str">
            <v>121</v>
          </cell>
        </row>
        <row r="660">
          <cell r="A660">
            <v>1213</v>
          </cell>
          <cell r="B660" t="str">
            <v>331001101282</v>
          </cell>
          <cell r="C660" t="str">
            <v>331</v>
          </cell>
          <cell r="D660" t="str">
            <v>331001</v>
          </cell>
          <cell r="E660" t="str">
            <v>حسابها واسناد پرداختني تجاري</v>
          </cell>
          <cell r="F660" t="str">
            <v>حسابهاي پرداختني تجاري</v>
          </cell>
          <cell r="G660" t="str">
            <v>101282</v>
          </cell>
          <cell r="H660" t="str">
            <v>شرکت برادران راددل</v>
          </cell>
          <cell r="P660" t="str">
            <v>121</v>
          </cell>
        </row>
        <row r="661">
          <cell r="A661">
            <v>1214</v>
          </cell>
          <cell r="B661" t="str">
            <v>331001101414</v>
          </cell>
          <cell r="C661" t="str">
            <v>331</v>
          </cell>
          <cell r="D661" t="str">
            <v>331001</v>
          </cell>
          <cell r="E661" t="str">
            <v>حسابها واسناد پرداختني تجاري</v>
          </cell>
          <cell r="F661" t="str">
            <v>حسابهاي پرداختني تجاري</v>
          </cell>
          <cell r="G661" t="str">
            <v>101414</v>
          </cell>
          <cell r="H661" t="str">
            <v>شركت آذردنده تبريز</v>
          </cell>
          <cell r="P661" t="str">
            <v>121</v>
          </cell>
        </row>
        <row r="662">
          <cell r="A662">
            <v>1217</v>
          </cell>
          <cell r="B662" t="str">
            <v>331001101259</v>
          </cell>
          <cell r="C662" t="str">
            <v>331</v>
          </cell>
          <cell r="D662" t="str">
            <v>331001</v>
          </cell>
          <cell r="E662" t="str">
            <v>حسابها واسناد پرداختني تجاري</v>
          </cell>
          <cell r="F662" t="str">
            <v>حسابهاي پرداختني تجاري</v>
          </cell>
          <cell r="G662" t="str">
            <v>101259</v>
          </cell>
          <cell r="H662" t="str">
            <v>كارگاه حسينپور خيري</v>
          </cell>
          <cell r="P662" t="str">
            <v>121</v>
          </cell>
        </row>
        <row r="663">
          <cell r="A663">
            <v>1218</v>
          </cell>
          <cell r="B663" t="str">
            <v>331001101298</v>
          </cell>
          <cell r="C663" t="str">
            <v>331</v>
          </cell>
          <cell r="D663" t="str">
            <v>331001</v>
          </cell>
          <cell r="E663" t="str">
            <v>حسابها واسناد پرداختني تجاري</v>
          </cell>
          <cell r="F663" t="str">
            <v>حسابهاي پرداختني تجاري</v>
          </cell>
          <cell r="G663" t="str">
            <v>101298</v>
          </cell>
          <cell r="H663" t="str">
            <v>صابريدک</v>
          </cell>
          <cell r="P663" t="str">
            <v>121</v>
          </cell>
        </row>
        <row r="664">
          <cell r="A664">
            <v>1219</v>
          </cell>
          <cell r="B664" t="str">
            <v>331001101238</v>
          </cell>
          <cell r="C664" t="str">
            <v>331</v>
          </cell>
          <cell r="D664" t="str">
            <v>331001</v>
          </cell>
          <cell r="E664" t="str">
            <v>حسابها واسناد پرداختني تجاري</v>
          </cell>
          <cell r="F664" t="str">
            <v>حسابهاي پرداختني تجاري</v>
          </cell>
          <cell r="G664" t="str">
            <v>101238</v>
          </cell>
          <cell r="H664" t="str">
            <v>شرکت ريخته گري تراکتورسازي ايران(سهامي عام)</v>
          </cell>
          <cell r="P664" t="str">
            <v>121</v>
          </cell>
        </row>
        <row r="665">
          <cell r="A665">
            <v>1220</v>
          </cell>
          <cell r="B665" t="str">
            <v>331001101257</v>
          </cell>
          <cell r="C665" t="str">
            <v>331</v>
          </cell>
          <cell r="D665" t="str">
            <v>331001</v>
          </cell>
          <cell r="E665" t="str">
            <v>حسابها واسناد پرداختني تجاري</v>
          </cell>
          <cell r="F665" t="str">
            <v>حسابهاي پرداختني تجاري</v>
          </cell>
          <cell r="G665" t="str">
            <v>101257</v>
          </cell>
          <cell r="H665" t="str">
            <v>كارگاه فرجزاده</v>
          </cell>
          <cell r="P665" t="str">
            <v>122</v>
          </cell>
        </row>
        <row r="666">
          <cell r="A666">
            <v>1221</v>
          </cell>
          <cell r="B666" t="str">
            <v>331001101291</v>
          </cell>
          <cell r="C666" t="str">
            <v>331</v>
          </cell>
          <cell r="D666" t="str">
            <v>331001</v>
          </cell>
          <cell r="E666" t="str">
            <v>حسابها واسناد پرداختني تجاري</v>
          </cell>
          <cell r="F666" t="str">
            <v>حسابهاي پرداختني تجاري</v>
          </cell>
          <cell r="G666" t="str">
            <v>101291</v>
          </cell>
          <cell r="H666" t="str">
            <v>شرکت تلدا خاوران</v>
          </cell>
          <cell r="P666" t="str">
            <v>122</v>
          </cell>
        </row>
        <row r="667">
          <cell r="A667">
            <v>1216</v>
          </cell>
          <cell r="B667" t="str">
            <v>331001101748</v>
          </cell>
          <cell r="C667" t="str">
            <v>331</v>
          </cell>
          <cell r="D667" t="str">
            <v>331001</v>
          </cell>
          <cell r="E667" t="str">
            <v>حسابها واسناد پرداختني تجاري</v>
          </cell>
          <cell r="F667" t="str">
            <v>حسابهاي پرداختني تجاري</v>
          </cell>
          <cell r="G667" t="str">
            <v>101748</v>
          </cell>
          <cell r="H667" t="str">
            <v>شركت سهند پولاد</v>
          </cell>
          <cell r="P667" t="str">
            <v>121</v>
          </cell>
        </row>
        <row r="668">
          <cell r="A668">
            <v>1223</v>
          </cell>
          <cell r="B668" t="str">
            <v>331001101277</v>
          </cell>
          <cell r="C668" t="str">
            <v>331</v>
          </cell>
          <cell r="D668" t="str">
            <v>331001</v>
          </cell>
          <cell r="E668" t="str">
            <v>حسابها واسناد پرداختني تجاري</v>
          </cell>
          <cell r="F668" t="str">
            <v>حسابهاي پرداختني تجاري</v>
          </cell>
          <cell r="G668" t="str">
            <v>101277</v>
          </cell>
          <cell r="H668" t="str">
            <v>فنر سازي پارس صنعت</v>
          </cell>
          <cell r="P668" t="str">
            <v>122</v>
          </cell>
        </row>
        <row r="669">
          <cell r="A669">
            <v>1215</v>
          </cell>
          <cell r="B669" t="str">
            <v>331001101252</v>
          </cell>
          <cell r="C669" t="str">
            <v>331</v>
          </cell>
          <cell r="D669" t="str">
            <v>331001</v>
          </cell>
          <cell r="E669" t="str">
            <v>حسابها واسناد پرداختني تجاري</v>
          </cell>
          <cell r="F669" t="str">
            <v>حسابهاي پرداختني تجاري</v>
          </cell>
          <cell r="G669" t="str">
            <v>101252</v>
          </cell>
          <cell r="H669" t="str">
            <v>شرکت مهندسي لاستيك يمين خراسان</v>
          </cell>
          <cell r="P669" t="str">
            <v>121</v>
          </cell>
        </row>
        <row r="670">
          <cell r="A670">
            <v>1222</v>
          </cell>
          <cell r="B670" t="str">
            <v>331001101659</v>
          </cell>
          <cell r="C670" t="str">
            <v>331</v>
          </cell>
          <cell r="D670" t="str">
            <v>331001</v>
          </cell>
          <cell r="E670" t="str">
            <v>حسابها واسناد پرداختني تجاري</v>
          </cell>
          <cell r="F670" t="str">
            <v>حسابهاي پرداختني تجاري</v>
          </cell>
          <cell r="G670" t="str">
            <v>101659</v>
          </cell>
          <cell r="H670" t="str">
            <v>آبكاري آريا</v>
          </cell>
          <cell r="P670" t="str">
            <v>122</v>
          </cell>
        </row>
        <row r="671">
          <cell r="A671">
            <v>1225</v>
          </cell>
          <cell r="B671" t="str">
            <v>331001101587</v>
          </cell>
          <cell r="C671" t="str">
            <v>331</v>
          </cell>
          <cell r="D671" t="str">
            <v>331001</v>
          </cell>
          <cell r="E671" t="str">
            <v>حسابها واسناد پرداختني تجاري</v>
          </cell>
          <cell r="F671" t="str">
            <v>حسابهاي پرداختني تجاري</v>
          </cell>
          <cell r="G671" t="str">
            <v>101587</v>
          </cell>
          <cell r="H671" t="str">
            <v>شركت پويا نيستانك</v>
          </cell>
          <cell r="P671" t="str">
            <v>122</v>
          </cell>
        </row>
        <row r="672">
          <cell r="A672">
            <v>1224</v>
          </cell>
          <cell r="B672" t="str">
            <v>331001101532</v>
          </cell>
          <cell r="C672" t="str">
            <v>331</v>
          </cell>
          <cell r="D672" t="str">
            <v>331001</v>
          </cell>
          <cell r="E672" t="str">
            <v>حسابها واسناد پرداختني تجاري</v>
          </cell>
          <cell r="F672" t="str">
            <v>حسابهاي پرداختني تجاري</v>
          </cell>
          <cell r="G672" t="str">
            <v>101532</v>
          </cell>
          <cell r="H672" t="str">
            <v>قطعه سازي مروستي</v>
          </cell>
          <cell r="P672" t="str">
            <v>122</v>
          </cell>
        </row>
        <row r="673">
          <cell r="A673">
            <v>1228</v>
          </cell>
          <cell r="B673" t="str">
            <v>331001101596</v>
          </cell>
          <cell r="C673" t="str">
            <v>331</v>
          </cell>
          <cell r="D673" t="str">
            <v>331001</v>
          </cell>
          <cell r="E673" t="str">
            <v>حسابها واسناد پرداختني تجاري</v>
          </cell>
          <cell r="F673" t="str">
            <v>حسابهاي پرداختني تجاري</v>
          </cell>
          <cell r="G673" t="str">
            <v>101596</v>
          </cell>
          <cell r="H673" t="str">
            <v>كارگاه ميرزائي</v>
          </cell>
          <cell r="P673" t="str">
            <v>122</v>
          </cell>
        </row>
        <row r="674">
          <cell r="A674">
            <v>1227</v>
          </cell>
          <cell r="B674" t="str">
            <v>331001101517</v>
          </cell>
          <cell r="C674" t="str">
            <v>331</v>
          </cell>
          <cell r="D674" t="str">
            <v>331001</v>
          </cell>
          <cell r="E674" t="str">
            <v>حسابها واسناد پرداختني تجاري</v>
          </cell>
          <cell r="F674" t="str">
            <v>حسابهاي پرداختني تجاري</v>
          </cell>
          <cell r="G674" t="str">
            <v>101517</v>
          </cell>
          <cell r="H674" t="str">
            <v>كارگاه توليدي صنعتي امين (سنگزني امين)</v>
          </cell>
          <cell r="P674" t="str">
            <v>122</v>
          </cell>
        </row>
        <row r="675">
          <cell r="A675">
            <v>1229</v>
          </cell>
          <cell r="B675" t="str">
            <v>331001101835</v>
          </cell>
          <cell r="C675" t="str">
            <v>331</v>
          </cell>
          <cell r="D675" t="str">
            <v>331001</v>
          </cell>
          <cell r="E675" t="str">
            <v>حسابها واسناد پرداختني تجاري</v>
          </cell>
          <cell r="F675" t="str">
            <v>حسابهاي پرداختني تجاري</v>
          </cell>
          <cell r="G675" t="str">
            <v>101835</v>
          </cell>
          <cell r="H675" t="str">
            <v>كارگاه فرامرزي</v>
          </cell>
          <cell r="P675" t="str">
            <v>122</v>
          </cell>
        </row>
        <row r="676">
          <cell r="A676">
            <v>1226</v>
          </cell>
          <cell r="B676" t="str">
            <v>331001101690</v>
          </cell>
          <cell r="C676" t="str">
            <v>331</v>
          </cell>
          <cell r="D676" t="str">
            <v>331001</v>
          </cell>
          <cell r="E676" t="str">
            <v>حسابها واسناد پرداختني تجاري</v>
          </cell>
          <cell r="F676" t="str">
            <v>حسابهاي پرداختني تجاري</v>
          </cell>
          <cell r="G676" t="str">
            <v>101690</v>
          </cell>
          <cell r="H676" t="str">
            <v>شركت پيشگام لاستيك بارثاوا</v>
          </cell>
          <cell r="P676" t="str">
            <v>122</v>
          </cell>
        </row>
        <row r="677">
          <cell r="A677">
            <v>1232</v>
          </cell>
          <cell r="B677" t="str">
            <v>331001101664</v>
          </cell>
          <cell r="C677" t="str">
            <v>331</v>
          </cell>
          <cell r="D677" t="str">
            <v>331001</v>
          </cell>
          <cell r="E677" t="str">
            <v>حسابها واسناد پرداختني تجاري</v>
          </cell>
          <cell r="F677" t="str">
            <v>حسابهاي پرداختني تجاري</v>
          </cell>
          <cell r="G677" t="str">
            <v>101664</v>
          </cell>
          <cell r="H677" t="str">
            <v>گروه صنعتي سانترال</v>
          </cell>
          <cell r="P677" t="str">
            <v>123</v>
          </cell>
        </row>
        <row r="678">
          <cell r="A678">
            <v>1200</v>
          </cell>
          <cell r="B678" t="str">
            <v>331001101243</v>
          </cell>
          <cell r="C678" t="str">
            <v>331</v>
          </cell>
          <cell r="D678" t="str">
            <v>331001</v>
          </cell>
          <cell r="E678" t="str">
            <v>حسابها واسناد پرداختني تجاري</v>
          </cell>
          <cell r="F678" t="str">
            <v>حسابهاي پرداختني تجاري</v>
          </cell>
          <cell r="G678" t="str">
            <v>101243</v>
          </cell>
          <cell r="H678" t="str">
            <v>شرکت صنعت بنيان موتور</v>
          </cell>
          <cell r="P678" t="str">
            <v>120</v>
          </cell>
        </row>
        <row r="679">
          <cell r="A679">
            <v>1200</v>
          </cell>
          <cell r="B679" t="str">
            <v>331001101218</v>
          </cell>
          <cell r="C679" t="str">
            <v>331</v>
          </cell>
          <cell r="D679" t="str">
            <v>331001</v>
          </cell>
          <cell r="E679" t="str">
            <v>حسابها واسناد پرداختني تجاري</v>
          </cell>
          <cell r="F679" t="str">
            <v>حسابهاي پرداختني تجاري</v>
          </cell>
          <cell r="G679" t="str">
            <v>101218</v>
          </cell>
          <cell r="H679" t="str">
            <v>شرکت ريخته گري ماشين سازي تبريز</v>
          </cell>
          <cell r="P679" t="str">
            <v>120</v>
          </cell>
        </row>
        <row r="680">
          <cell r="A680">
            <v>1233</v>
          </cell>
          <cell r="B680" t="str">
            <v>331001101262</v>
          </cell>
          <cell r="C680" t="str">
            <v>331</v>
          </cell>
          <cell r="D680" t="str">
            <v>331001</v>
          </cell>
          <cell r="E680" t="str">
            <v>حسابها واسناد پرداختني تجاري</v>
          </cell>
          <cell r="F680" t="str">
            <v>حسابهاي پرداختني تجاري</v>
          </cell>
          <cell r="G680" t="str">
            <v>101262</v>
          </cell>
          <cell r="H680" t="str">
            <v>شركت صنايع لاستيك توس</v>
          </cell>
          <cell r="P680" t="str">
            <v>123</v>
          </cell>
        </row>
        <row r="681">
          <cell r="A681">
            <v>1200</v>
          </cell>
          <cell r="B681" t="str">
            <v>331001101594</v>
          </cell>
          <cell r="C681" t="str">
            <v>331</v>
          </cell>
          <cell r="D681" t="str">
            <v>331001</v>
          </cell>
          <cell r="E681" t="str">
            <v>حسابها واسناد پرداختني تجاري</v>
          </cell>
          <cell r="F681" t="str">
            <v>حسابهاي پرداختني تجاري</v>
          </cell>
          <cell r="G681" t="str">
            <v>101594</v>
          </cell>
          <cell r="H681" t="str">
            <v>شركت تك كاران</v>
          </cell>
          <cell r="P681" t="str">
            <v>120</v>
          </cell>
        </row>
        <row r="682">
          <cell r="A682">
            <v>1230</v>
          </cell>
          <cell r="B682" t="str">
            <v>331001101751</v>
          </cell>
          <cell r="C682" t="str">
            <v>331</v>
          </cell>
          <cell r="D682" t="str">
            <v>331001</v>
          </cell>
          <cell r="E682" t="str">
            <v>حسابها واسناد پرداختني تجاري</v>
          </cell>
          <cell r="F682" t="str">
            <v>حسابهاي پرداختني تجاري</v>
          </cell>
          <cell r="G682" t="str">
            <v>101751</v>
          </cell>
          <cell r="H682" t="str">
            <v>قطعه سازي محمودي</v>
          </cell>
          <cell r="P682" t="str">
            <v>123</v>
          </cell>
        </row>
        <row r="683">
          <cell r="A683">
            <v>1200</v>
          </cell>
          <cell r="B683" t="str">
            <v>331001101827</v>
          </cell>
          <cell r="C683" t="str">
            <v>331</v>
          </cell>
          <cell r="D683" t="str">
            <v>331001</v>
          </cell>
          <cell r="E683" t="str">
            <v>حسابها واسناد پرداختني تجاري</v>
          </cell>
          <cell r="F683" t="str">
            <v>حسابهاي پرداختني تجاري</v>
          </cell>
          <cell r="G683" t="str">
            <v>101827</v>
          </cell>
          <cell r="H683" t="str">
            <v>گروه صنعتي آذر پارت</v>
          </cell>
          <cell r="P683" t="str">
            <v>120</v>
          </cell>
        </row>
        <row r="684">
          <cell r="A684">
            <v>1200</v>
          </cell>
          <cell r="B684" t="str">
            <v>331001101673</v>
          </cell>
          <cell r="C684" t="str">
            <v>331</v>
          </cell>
          <cell r="D684" t="str">
            <v>331001</v>
          </cell>
          <cell r="E684" t="str">
            <v>حسابها واسناد پرداختني تجاري</v>
          </cell>
          <cell r="F684" t="str">
            <v>حسابهاي پرداختني تجاري</v>
          </cell>
          <cell r="G684" t="str">
            <v>101673</v>
          </cell>
          <cell r="H684" t="str">
            <v>قطعه سازي ابوذر</v>
          </cell>
          <cell r="P684" t="str">
            <v>120</v>
          </cell>
        </row>
        <row r="685">
          <cell r="A685">
            <v>1200</v>
          </cell>
          <cell r="B685" t="str">
            <v>331001101813</v>
          </cell>
          <cell r="C685" t="str">
            <v>331</v>
          </cell>
          <cell r="D685" t="str">
            <v>331001</v>
          </cell>
          <cell r="E685" t="str">
            <v>حسابها واسناد پرداختني تجاري</v>
          </cell>
          <cell r="F685" t="str">
            <v>حسابهاي پرداختني تجاري</v>
          </cell>
          <cell r="G685" t="str">
            <v>101813</v>
          </cell>
          <cell r="H685" t="str">
            <v>شركت مبتكران صنايع نوين</v>
          </cell>
          <cell r="P685" t="str">
            <v>120</v>
          </cell>
        </row>
        <row r="686">
          <cell r="A686">
            <v>1200</v>
          </cell>
          <cell r="B686" t="str">
            <v>331001101747</v>
          </cell>
          <cell r="C686" t="str">
            <v>331</v>
          </cell>
          <cell r="D686" t="str">
            <v>331001</v>
          </cell>
          <cell r="E686" t="str">
            <v>حسابها واسناد پرداختني تجاري</v>
          </cell>
          <cell r="F686" t="str">
            <v>حسابهاي پرداختني تجاري</v>
          </cell>
          <cell r="G686" t="str">
            <v>101747</v>
          </cell>
          <cell r="H686" t="str">
            <v>كارگاه پوريا صنعت</v>
          </cell>
          <cell r="P686" t="str">
            <v>120</v>
          </cell>
        </row>
        <row r="687">
          <cell r="A687">
            <v>1200</v>
          </cell>
          <cell r="B687" t="str">
            <v>331001101806</v>
          </cell>
          <cell r="C687" t="str">
            <v>331</v>
          </cell>
          <cell r="D687" t="str">
            <v>331001</v>
          </cell>
          <cell r="E687" t="str">
            <v>حسابها واسناد پرداختني تجاري</v>
          </cell>
          <cell r="F687" t="str">
            <v>حسابهاي پرداختني تجاري</v>
          </cell>
          <cell r="G687" t="str">
            <v>101806</v>
          </cell>
          <cell r="H687" t="str">
            <v>تراشكاري دقيق صنعت</v>
          </cell>
          <cell r="P687" t="str">
            <v>120</v>
          </cell>
        </row>
        <row r="688">
          <cell r="A688">
            <v>1200</v>
          </cell>
          <cell r="B688" t="str">
            <v>331001101933</v>
          </cell>
          <cell r="C688" t="str">
            <v>331</v>
          </cell>
          <cell r="D688" t="str">
            <v>331001</v>
          </cell>
          <cell r="E688" t="str">
            <v>حسابها واسناد پرداختني تجاري</v>
          </cell>
          <cell r="F688" t="str">
            <v>حسابهاي پرداختني تجاري</v>
          </cell>
          <cell r="G688" t="str">
            <v>101933</v>
          </cell>
          <cell r="H688" t="str">
            <v>شركت طرح ريزان پروژه ساز آذر ميهن</v>
          </cell>
          <cell r="P688" t="str">
            <v>120</v>
          </cell>
        </row>
        <row r="689">
          <cell r="A689">
            <v>1200</v>
          </cell>
          <cell r="B689" t="str">
            <v>331001101293</v>
          </cell>
          <cell r="C689" t="str">
            <v>331</v>
          </cell>
          <cell r="D689" t="str">
            <v>331001</v>
          </cell>
          <cell r="E689" t="str">
            <v>حسابها واسناد پرداختني تجاري</v>
          </cell>
          <cell r="F689" t="str">
            <v>حسابهاي پرداختني تجاري</v>
          </cell>
          <cell r="G689" t="str">
            <v>101293</v>
          </cell>
          <cell r="H689" t="str">
            <v>كارگاه المهدي</v>
          </cell>
          <cell r="P689" t="str">
            <v>120</v>
          </cell>
        </row>
        <row r="690">
          <cell r="A690">
            <v>1234</v>
          </cell>
          <cell r="B690" t="str">
            <v>331001101589</v>
          </cell>
          <cell r="C690" t="str">
            <v>331</v>
          </cell>
          <cell r="D690" t="str">
            <v>331001</v>
          </cell>
          <cell r="E690" t="str">
            <v>حسابها واسناد پرداختني تجاري</v>
          </cell>
          <cell r="F690" t="str">
            <v>حسابهاي پرداختني تجاري</v>
          </cell>
          <cell r="G690" t="str">
            <v>101589</v>
          </cell>
          <cell r="H690" t="str">
            <v>ريخته گري سهند آذرين</v>
          </cell>
          <cell r="P690" t="str">
            <v>123</v>
          </cell>
        </row>
        <row r="691">
          <cell r="A691">
            <v>1200</v>
          </cell>
          <cell r="B691" t="str">
            <v>331001101505</v>
          </cell>
          <cell r="C691" t="str">
            <v>331</v>
          </cell>
          <cell r="D691" t="str">
            <v>331001</v>
          </cell>
          <cell r="E691" t="str">
            <v>حسابها واسناد پرداختني تجاري</v>
          </cell>
          <cell r="F691" t="str">
            <v>حسابهاي پرداختني تجاري</v>
          </cell>
          <cell r="G691" t="str">
            <v>101505</v>
          </cell>
          <cell r="H691" t="str">
            <v>لوله هاي صنعتي دقيق كاوه</v>
          </cell>
          <cell r="P691" t="str">
            <v>120</v>
          </cell>
        </row>
        <row r="692">
          <cell r="A692">
            <v>1200</v>
          </cell>
          <cell r="B692" t="str">
            <v>331001101301</v>
          </cell>
          <cell r="C692" t="str">
            <v>331</v>
          </cell>
          <cell r="D692" t="str">
            <v>331001</v>
          </cell>
          <cell r="E692" t="str">
            <v>حسابها واسناد پرداختني تجاري</v>
          </cell>
          <cell r="F692" t="str">
            <v>حسابهاي پرداختني تجاري</v>
          </cell>
          <cell r="G692" t="str">
            <v>101301</v>
          </cell>
          <cell r="H692" t="str">
            <v>كارتن سحر تبريز</v>
          </cell>
          <cell r="P692" t="str">
            <v>120</v>
          </cell>
        </row>
        <row r="693">
          <cell r="A693">
            <v>1200</v>
          </cell>
          <cell r="B693" t="str">
            <v>331001101268</v>
          </cell>
          <cell r="C693" t="str">
            <v>331</v>
          </cell>
          <cell r="D693" t="str">
            <v>331001</v>
          </cell>
          <cell r="E693" t="str">
            <v>حسابها واسناد پرداختني تجاري</v>
          </cell>
          <cell r="F693" t="str">
            <v>حسابهاي پرداختني تجاري</v>
          </cell>
          <cell r="G693" t="str">
            <v>101268</v>
          </cell>
          <cell r="H693" t="str">
            <v>شرکت ماشين لنت</v>
          </cell>
          <cell r="P693" t="str">
            <v>120</v>
          </cell>
        </row>
        <row r="694">
          <cell r="A694">
            <v>1200</v>
          </cell>
          <cell r="B694" t="str">
            <v>331001101610</v>
          </cell>
          <cell r="C694" t="str">
            <v>331</v>
          </cell>
          <cell r="D694" t="str">
            <v>331001</v>
          </cell>
          <cell r="E694" t="str">
            <v>حسابها واسناد پرداختني تجاري</v>
          </cell>
          <cell r="F694" t="str">
            <v>حسابهاي پرداختني تجاري</v>
          </cell>
          <cell r="G694" t="str">
            <v>101610</v>
          </cell>
          <cell r="H694" t="str">
            <v>قطعه سازي محمد</v>
          </cell>
          <cell r="P694" t="str">
            <v>120</v>
          </cell>
        </row>
        <row r="695">
          <cell r="A695">
            <v>1200</v>
          </cell>
          <cell r="B695" t="str">
            <v>331001101818</v>
          </cell>
          <cell r="C695" t="str">
            <v>331</v>
          </cell>
          <cell r="D695" t="str">
            <v>331001</v>
          </cell>
          <cell r="E695" t="str">
            <v>حسابها واسناد پرداختني تجاري</v>
          </cell>
          <cell r="F695" t="str">
            <v>حسابهاي پرداختني تجاري</v>
          </cell>
          <cell r="G695" t="str">
            <v>101818</v>
          </cell>
          <cell r="H695" t="str">
            <v>آبكاري صدف</v>
          </cell>
          <cell r="P695" t="str">
            <v>120</v>
          </cell>
        </row>
        <row r="696">
          <cell r="A696">
            <v>1200</v>
          </cell>
          <cell r="B696" t="str">
            <v>331001101867</v>
          </cell>
          <cell r="C696" t="str">
            <v>331</v>
          </cell>
          <cell r="D696" t="str">
            <v>331001</v>
          </cell>
          <cell r="E696" t="str">
            <v>حسابها واسناد پرداختني تجاري</v>
          </cell>
          <cell r="F696" t="str">
            <v>حسابهاي پرداختني تجاري</v>
          </cell>
          <cell r="G696" t="str">
            <v>101867</v>
          </cell>
          <cell r="H696" t="str">
            <v>كارگاه كات فن آذر</v>
          </cell>
          <cell r="P696" t="str">
            <v>120</v>
          </cell>
        </row>
        <row r="697">
          <cell r="A697">
            <v>1200</v>
          </cell>
          <cell r="B697" t="str">
            <v>331001101606</v>
          </cell>
          <cell r="C697" t="str">
            <v>331</v>
          </cell>
          <cell r="D697" t="str">
            <v>331001</v>
          </cell>
          <cell r="E697" t="str">
            <v>حسابها واسناد پرداختني تجاري</v>
          </cell>
          <cell r="F697" t="str">
            <v>حسابهاي پرداختني تجاري</v>
          </cell>
          <cell r="G697" t="str">
            <v>101606</v>
          </cell>
          <cell r="H697" t="str">
            <v>شركت معماران توسعه صنعت آلومينيوم(متصا)</v>
          </cell>
          <cell r="P697" t="str">
            <v>120</v>
          </cell>
        </row>
        <row r="698">
          <cell r="A698">
            <v>1200</v>
          </cell>
          <cell r="B698" t="str">
            <v>331001101616</v>
          </cell>
          <cell r="C698" t="str">
            <v>331</v>
          </cell>
          <cell r="D698" t="str">
            <v>331001</v>
          </cell>
          <cell r="E698" t="str">
            <v>حسابها واسناد پرداختني تجاري</v>
          </cell>
          <cell r="F698" t="str">
            <v>حسابهاي پرداختني تجاري</v>
          </cell>
          <cell r="G698" t="str">
            <v>101616</v>
          </cell>
          <cell r="H698" t="str">
            <v>كارگاه فرشيد نيا</v>
          </cell>
          <cell r="P698" t="str">
            <v>120</v>
          </cell>
        </row>
        <row r="699">
          <cell r="A699">
            <v>1200</v>
          </cell>
          <cell r="B699" t="str">
            <v>331001101515</v>
          </cell>
          <cell r="C699" t="str">
            <v>331</v>
          </cell>
          <cell r="D699" t="str">
            <v>331001</v>
          </cell>
          <cell r="E699" t="str">
            <v>حسابها واسناد پرداختني تجاري</v>
          </cell>
          <cell r="F699" t="str">
            <v>حسابهاي پرداختني تجاري</v>
          </cell>
          <cell r="G699" t="str">
            <v>101515</v>
          </cell>
          <cell r="H699" t="str">
            <v>شرکت پارس صنعت تبريز</v>
          </cell>
          <cell r="P699" t="str">
            <v>120</v>
          </cell>
        </row>
        <row r="700">
          <cell r="A700">
            <v>1200</v>
          </cell>
          <cell r="B700" t="str">
            <v>331001101686</v>
          </cell>
          <cell r="C700" t="str">
            <v>331</v>
          </cell>
          <cell r="D700" t="str">
            <v>331001</v>
          </cell>
          <cell r="E700" t="str">
            <v>حسابها واسناد پرداختني تجاري</v>
          </cell>
          <cell r="F700" t="str">
            <v>حسابهاي پرداختني تجاري</v>
          </cell>
          <cell r="G700" t="str">
            <v>101686</v>
          </cell>
          <cell r="H700" t="str">
            <v>شركت فن گستر</v>
          </cell>
          <cell r="P700" t="str">
            <v>120</v>
          </cell>
        </row>
        <row r="701">
          <cell r="A701">
            <v>1200</v>
          </cell>
          <cell r="B701" t="str">
            <v>331001101263</v>
          </cell>
          <cell r="C701" t="str">
            <v>331</v>
          </cell>
          <cell r="D701" t="str">
            <v>331001</v>
          </cell>
          <cell r="E701" t="str">
            <v>حسابها واسناد پرداختني تجاري</v>
          </cell>
          <cell r="F701" t="str">
            <v>حسابهاي پرداختني تجاري</v>
          </cell>
          <cell r="G701" t="str">
            <v>101263</v>
          </cell>
          <cell r="H701" t="str">
            <v>شرکت قطعه سازان خودرو دلتا امين</v>
          </cell>
          <cell r="P701" t="str">
            <v>120</v>
          </cell>
        </row>
        <row r="702">
          <cell r="A702">
            <v>1200</v>
          </cell>
          <cell r="B702" t="str">
            <v>331001101264</v>
          </cell>
          <cell r="C702" t="str">
            <v>331</v>
          </cell>
          <cell r="D702" t="str">
            <v>331001</v>
          </cell>
          <cell r="E702" t="str">
            <v>حسابها واسناد پرداختني تجاري</v>
          </cell>
          <cell r="F702" t="str">
            <v>حسابهاي پرداختني تجاري</v>
          </cell>
          <cell r="G702" t="str">
            <v>101264</v>
          </cell>
          <cell r="H702" t="str">
            <v>گروه توليدي وصنعتي قطعه فرم</v>
          </cell>
          <cell r="P702" t="str">
            <v>120</v>
          </cell>
        </row>
        <row r="703">
          <cell r="A703">
            <v>1200</v>
          </cell>
          <cell r="B703" t="str">
            <v>331001101746</v>
          </cell>
          <cell r="C703" t="str">
            <v>331</v>
          </cell>
          <cell r="D703" t="str">
            <v>331001</v>
          </cell>
          <cell r="E703" t="str">
            <v>حسابها واسناد پرداختني تجاري</v>
          </cell>
          <cell r="F703" t="str">
            <v>حسابهاي پرداختني تجاري</v>
          </cell>
          <cell r="G703" t="str">
            <v>101746</v>
          </cell>
          <cell r="H703" t="str">
            <v>شركت نور آيدين</v>
          </cell>
          <cell r="P703" t="str">
            <v>120</v>
          </cell>
        </row>
        <row r="704">
          <cell r="A704">
            <v>1200</v>
          </cell>
          <cell r="B704" t="str">
            <v>331001101251</v>
          </cell>
          <cell r="C704" t="str">
            <v>331</v>
          </cell>
          <cell r="D704" t="str">
            <v>331001</v>
          </cell>
          <cell r="E704" t="str">
            <v>حسابها واسناد پرداختني تجاري</v>
          </cell>
          <cell r="F704" t="str">
            <v>حسابهاي پرداختني تجاري</v>
          </cell>
          <cell r="G704" t="str">
            <v>101251</v>
          </cell>
          <cell r="H704" t="str">
            <v>كارگاه آبكاري لوكس</v>
          </cell>
          <cell r="P704" t="str">
            <v>120</v>
          </cell>
        </row>
        <row r="705">
          <cell r="A705">
            <v>1200</v>
          </cell>
          <cell r="B705" t="str">
            <v>331001101242</v>
          </cell>
          <cell r="C705" t="str">
            <v>331</v>
          </cell>
          <cell r="D705" t="str">
            <v>331001</v>
          </cell>
          <cell r="E705" t="str">
            <v>حسابها واسناد پرداختني تجاري</v>
          </cell>
          <cell r="F705" t="str">
            <v>حسابهاي پرداختني تجاري</v>
          </cell>
          <cell r="G705" t="str">
            <v>101242</v>
          </cell>
          <cell r="H705" t="str">
            <v>آذر فيلر</v>
          </cell>
          <cell r="P705" t="str">
            <v>120</v>
          </cell>
        </row>
        <row r="706">
          <cell r="A706">
            <v>1200</v>
          </cell>
          <cell r="B706" t="str">
            <v>331001101240</v>
          </cell>
          <cell r="C706" t="str">
            <v>331</v>
          </cell>
          <cell r="D706" t="str">
            <v>331001</v>
          </cell>
          <cell r="E706" t="str">
            <v>حسابها واسناد پرداختني تجاري</v>
          </cell>
          <cell r="F706" t="str">
            <v>حسابهاي پرداختني تجاري</v>
          </cell>
          <cell r="G706" t="str">
            <v>101240</v>
          </cell>
          <cell r="H706" t="str">
            <v>هنر گستر آذر</v>
          </cell>
          <cell r="P706" t="str">
            <v>120</v>
          </cell>
        </row>
        <row r="707">
          <cell r="A707">
            <v>1200</v>
          </cell>
          <cell r="B707" t="str">
            <v>331001101274</v>
          </cell>
          <cell r="C707" t="str">
            <v>331</v>
          </cell>
          <cell r="D707" t="str">
            <v>331001</v>
          </cell>
          <cell r="E707" t="str">
            <v>حسابها واسناد پرداختني تجاري</v>
          </cell>
          <cell r="F707" t="str">
            <v>حسابهاي پرداختني تجاري</v>
          </cell>
          <cell r="G707" t="str">
            <v>101274</v>
          </cell>
          <cell r="H707" t="str">
            <v>كارگاه توليدي مهدي</v>
          </cell>
          <cell r="P707" t="str">
            <v>120</v>
          </cell>
        </row>
        <row r="708">
          <cell r="A708">
            <v>1200</v>
          </cell>
          <cell r="B708" t="str">
            <v>331001101793</v>
          </cell>
          <cell r="C708" t="str">
            <v>331</v>
          </cell>
          <cell r="D708" t="str">
            <v>331001</v>
          </cell>
          <cell r="E708" t="str">
            <v>حسابها واسناد پرداختني تجاري</v>
          </cell>
          <cell r="F708" t="str">
            <v>حسابهاي پرداختني تجاري</v>
          </cell>
          <cell r="G708" t="str">
            <v>101793</v>
          </cell>
          <cell r="H708" t="str">
            <v>شركت كار سازان</v>
          </cell>
          <cell r="P708" t="str">
            <v>120</v>
          </cell>
        </row>
        <row r="709">
          <cell r="A709">
            <v>1200</v>
          </cell>
          <cell r="B709" t="str">
            <v>331001101224</v>
          </cell>
          <cell r="C709" t="str">
            <v>331</v>
          </cell>
          <cell r="D709" t="str">
            <v>331001</v>
          </cell>
          <cell r="E709" t="str">
            <v>حسابها واسناد پرداختني تجاري</v>
          </cell>
          <cell r="F709" t="str">
            <v>حسابهاي پرداختني تجاري</v>
          </cell>
          <cell r="G709" t="str">
            <v>101224</v>
          </cell>
          <cell r="H709" t="str">
            <v>شرکت فولاد فرايند شهريار</v>
          </cell>
          <cell r="P709" t="str">
            <v>120</v>
          </cell>
        </row>
        <row r="710">
          <cell r="A710">
            <v>1200</v>
          </cell>
          <cell r="B710" t="str">
            <v>331001101877</v>
          </cell>
          <cell r="C710" t="str">
            <v>331</v>
          </cell>
          <cell r="D710" t="str">
            <v>331001</v>
          </cell>
          <cell r="E710" t="str">
            <v>حسابها واسناد پرداختني تجاري</v>
          </cell>
          <cell r="F710" t="str">
            <v>حسابهاي پرداختني تجاري</v>
          </cell>
          <cell r="G710" t="str">
            <v>101877</v>
          </cell>
          <cell r="H710" t="str">
            <v>آقاي غضنفري</v>
          </cell>
          <cell r="P710" t="str">
            <v>120</v>
          </cell>
        </row>
        <row r="711">
          <cell r="A711">
            <v>1200</v>
          </cell>
          <cell r="B711" t="str">
            <v>331001101868</v>
          </cell>
          <cell r="C711" t="str">
            <v>331</v>
          </cell>
          <cell r="D711" t="str">
            <v>331001</v>
          </cell>
          <cell r="E711" t="str">
            <v>حسابها واسناد پرداختني تجاري</v>
          </cell>
          <cell r="F711" t="str">
            <v>حسابهاي پرداختني تجاري</v>
          </cell>
          <cell r="G711" t="str">
            <v>101868</v>
          </cell>
          <cell r="H711" t="str">
            <v>شركت كاوشگران صنعت تبريز</v>
          </cell>
          <cell r="P711" t="str">
            <v>120</v>
          </cell>
        </row>
        <row r="712">
          <cell r="A712">
            <v>1200</v>
          </cell>
          <cell r="B712" t="str">
            <v>331001101912</v>
          </cell>
          <cell r="C712" t="str">
            <v>331</v>
          </cell>
          <cell r="D712" t="str">
            <v>331001</v>
          </cell>
          <cell r="E712" t="str">
            <v>حسابها واسناد پرداختني تجاري</v>
          </cell>
          <cell r="F712" t="str">
            <v>حسابهاي پرداختني تجاري</v>
          </cell>
          <cell r="G712" t="str">
            <v>101912</v>
          </cell>
          <cell r="H712" t="str">
            <v>آبكاري تكنو آب</v>
          </cell>
          <cell r="P712" t="str">
            <v>120</v>
          </cell>
        </row>
        <row r="713">
          <cell r="A713">
            <v>1200</v>
          </cell>
          <cell r="B713" t="str">
            <v>331001101607</v>
          </cell>
          <cell r="C713" t="str">
            <v>331</v>
          </cell>
          <cell r="D713" t="str">
            <v>331001</v>
          </cell>
          <cell r="E713" t="str">
            <v>حسابها واسناد پرداختني تجاري</v>
          </cell>
          <cell r="F713" t="str">
            <v>حسابهاي پرداختني تجاري</v>
          </cell>
          <cell r="G713" t="str">
            <v>101607</v>
          </cell>
          <cell r="H713" t="str">
            <v>كارگاه صنعتي پالاديم</v>
          </cell>
          <cell r="P713" t="str">
            <v>120</v>
          </cell>
        </row>
        <row r="714">
          <cell r="A714">
            <v>1200</v>
          </cell>
          <cell r="B714" t="str">
            <v>331001101288</v>
          </cell>
          <cell r="C714" t="str">
            <v>331</v>
          </cell>
          <cell r="D714" t="str">
            <v>331001</v>
          </cell>
          <cell r="E714" t="str">
            <v>حسابها واسناد پرداختني تجاري</v>
          </cell>
          <cell r="F714" t="str">
            <v>حسابهاي پرداختني تجاري</v>
          </cell>
          <cell r="G714" t="str">
            <v>101288</v>
          </cell>
          <cell r="H714" t="str">
            <v>توفيق صنعت</v>
          </cell>
          <cell r="P714" t="str">
            <v>120</v>
          </cell>
        </row>
        <row r="715">
          <cell r="A715">
            <v>1200</v>
          </cell>
          <cell r="B715" t="str">
            <v>331001101880</v>
          </cell>
          <cell r="C715" t="str">
            <v>331</v>
          </cell>
          <cell r="D715" t="str">
            <v>331001</v>
          </cell>
          <cell r="E715" t="str">
            <v>حسابها واسناد پرداختني تجاري</v>
          </cell>
          <cell r="F715" t="str">
            <v>حسابهاي پرداختني تجاري</v>
          </cell>
          <cell r="G715" t="str">
            <v>101880</v>
          </cell>
          <cell r="H715" t="str">
            <v>گروه صنعتي كاوه ( مگاژن )</v>
          </cell>
          <cell r="P715" t="str">
            <v>120</v>
          </cell>
        </row>
        <row r="716">
          <cell r="A716">
            <v>1200</v>
          </cell>
          <cell r="B716" t="str">
            <v>331001101557</v>
          </cell>
          <cell r="C716" t="str">
            <v>331</v>
          </cell>
          <cell r="D716" t="str">
            <v>331001</v>
          </cell>
          <cell r="E716" t="str">
            <v>حسابها واسناد پرداختني تجاري</v>
          </cell>
          <cell r="F716" t="str">
            <v>حسابهاي پرداختني تجاري</v>
          </cell>
          <cell r="G716" t="str">
            <v>101557</v>
          </cell>
          <cell r="H716" t="str">
            <v>شركت آذر صنعت باهري</v>
          </cell>
          <cell r="P716" t="str">
            <v>120</v>
          </cell>
        </row>
        <row r="717">
          <cell r="A717">
            <v>1200</v>
          </cell>
          <cell r="B717" t="str">
            <v>331001101374</v>
          </cell>
          <cell r="C717" t="str">
            <v>331</v>
          </cell>
          <cell r="D717" t="str">
            <v>331001</v>
          </cell>
          <cell r="E717" t="str">
            <v>حسابها واسناد پرداختني تجاري</v>
          </cell>
          <cell r="F717" t="str">
            <v>حسابهاي پرداختني تجاري</v>
          </cell>
          <cell r="G717" t="str">
            <v>101374</v>
          </cell>
          <cell r="H717" t="str">
            <v>سنجه سازان</v>
          </cell>
          <cell r="P717" t="str">
            <v>120</v>
          </cell>
        </row>
        <row r="718">
          <cell r="A718">
            <v>1200</v>
          </cell>
          <cell r="B718" t="str">
            <v>331001101533</v>
          </cell>
          <cell r="C718" t="str">
            <v>331</v>
          </cell>
          <cell r="D718" t="str">
            <v>331001</v>
          </cell>
          <cell r="E718" t="str">
            <v>حسابها واسناد پرداختني تجاري</v>
          </cell>
          <cell r="F718" t="str">
            <v>حسابهاي پرداختني تجاري</v>
          </cell>
          <cell r="G718" t="str">
            <v>101533</v>
          </cell>
          <cell r="H718" t="str">
            <v>پارس فورجينگ</v>
          </cell>
          <cell r="P718" t="str">
            <v>120</v>
          </cell>
        </row>
        <row r="719">
          <cell r="A719">
            <v>1200</v>
          </cell>
          <cell r="B719" t="str">
            <v>331001101575</v>
          </cell>
          <cell r="C719" t="str">
            <v>331</v>
          </cell>
          <cell r="D719" t="str">
            <v>331001</v>
          </cell>
          <cell r="E719" t="str">
            <v>حسابها واسناد پرداختني تجاري</v>
          </cell>
          <cell r="F719" t="str">
            <v>حسابهاي پرداختني تجاري</v>
          </cell>
          <cell r="G719" t="str">
            <v>101575</v>
          </cell>
          <cell r="H719" t="str">
            <v>قطعه سازي شهريار</v>
          </cell>
          <cell r="P719" t="str">
            <v>120</v>
          </cell>
        </row>
        <row r="720">
          <cell r="A720">
            <v>1200</v>
          </cell>
          <cell r="B720" t="str">
            <v>331001101608</v>
          </cell>
          <cell r="C720" t="str">
            <v>331</v>
          </cell>
          <cell r="D720" t="str">
            <v>331001</v>
          </cell>
          <cell r="E720" t="str">
            <v>حسابها واسناد پرداختني تجاري</v>
          </cell>
          <cell r="F720" t="str">
            <v>حسابهاي پرداختني تجاري</v>
          </cell>
          <cell r="G720" t="str">
            <v>101608</v>
          </cell>
          <cell r="H720" t="str">
            <v>شركت پولاديش</v>
          </cell>
          <cell r="P720" t="str">
            <v>120</v>
          </cell>
        </row>
        <row r="721">
          <cell r="A721">
            <v>1200</v>
          </cell>
          <cell r="B721" t="str">
            <v>331001101590</v>
          </cell>
          <cell r="C721" t="str">
            <v>331</v>
          </cell>
          <cell r="D721" t="str">
            <v>331001</v>
          </cell>
          <cell r="E721" t="str">
            <v>حسابها واسناد پرداختني تجاري</v>
          </cell>
          <cell r="F721" t="str">
            <v>حسابهاي پرداختني تجاري</v>
          </cell>
          <cell r="G721" t="str">
            <v>101590</v>
          </cell>
          <cell r="H721" t="str">
            <v>آريانا ذوب</v>
          </cell>
          <cell r="P721" t="str">
            <v>120</v>
          </cell>
        </row>
        <row r="722">
          <cell r="A722">
            <v>1200</v>
          </cell>
          <cell r="B722" t="str">
            <v>331001101276</v>
          </cell>
          <cell r="C722" t="str">
            <v>331</v>
          </cell>
          <cell r="D722" t="str">
            <v>331001</v>
          </cell>
          <cell r="E722" t="str">
            <v>حسابها واسناد پرداختني تجاري</v>
          </cell>
          <cell r="F722" t="str">
            <v>حسابهاي پرداختني تجاري</v>
          </cell>
          <cell r="G722" t="str">
            <v>101276</v>
          </cell>
          <cell r="H722" t="str">
            <v>كارگاه بقا</v>
          </cell>
          <cell r="P722" t="str">
            <v>120</v>
          </cell>
        </row>
        <row r="723">
          <cell r="A723">
            <v>1200</v>
          </cell>
          <cell r="B723" t="str">
            <v>331001101655</v>
          </cell>
          <cell r="C723" t="str">
            <v>331</v>
          </cell>
          <cell r="D723" t="str">
            <v>331001</v>
          </cell>
          <cell r="E723" t="str">
            <v>حسابها واسناد پرداختني تجاري</v>
          </cell>
          <cell r="F723" t="str">
            <v>حسابهاي پرداختني تجاري</v>
          </cell>
          <cell r="G723" t="str">
            <v>101655</v>
          </cell>
          <cell r="H723" t="str">
            <v>شركت پرشين صنعت</v>
          </cell>
          <cell r="P723" t="str">
            <v>120</v>
          </cell>
        </row>
        <row r="724">
          <cell r="A724">
            <v>1200</v>
          </cell>
          <cell r="B724" t="str">
            <v>331001101774</v>
          </cell>
          <cell r="C724" t="str">
            <v>331</v>
          </cell>
          <cell r="D724" t="str">
            <v>331001</v>
          </cell>
          <cell r="E724" t="str">
            <v>حسابها واسناد پرداختني تجاري</v>
          </cell>
          <cell r="F724" t="str">
            <v>حسابهاي پرداختني تجاري</v>
          </cell>
          <cell r="G724" t="str">
            <v>101774</v>
          </cell>
          <cell r="H724" t="str">
            <v>گروه صنعتي تراش و فن</v>
          </cell>
          <cell r="P724" t="str">
            <v>120</v>
          </cell>
        </row>
        <row r="725">
          <cell r="A725">
            <v>7502</v>
          </cell>
          <cell r="B725" t="str">
            <v>331002101218</v>
          </cell>
          <cell r="C725" t="str">
            <v>331</v>
          </cell>
          <cell r="D725" t="str">
            <v>331002</v>
          </cell>
          <cell r="E725" t="str">
            <v>حسابها واسناد پرداختني تجاري</v>
          </cell>
          <cell r="F725" t="str">
            <v>كالاي اماني ديگران نزدما</v>
          </cell>
          <cell r="G725" t="str">
            <v>101218</v>
          </cell>
          <cell r="H725" t="str">
            <v>شرکت ريخته گري ماشين سازي تبريز</v>
          </cell>
          <cell r="P725" t="str">
            <v>750</v>
          </cell>
        </row>
        <row r="726">
          <cell r="A726">
            <v>7502</v>
          </cell>
          <cell r="B726" t="str">
            <v>331002101505</v>
          </cell>
          <cell r="C726" t="str">
            <v>331</v>
          </cell>
          <cell r="D726" t="str">
            <v>331002</v>
          </cell>
          <cell r="E726" t="str">
            <v>حسابها واسناد پرداختني تجاري</v>
          </cell>
          <cell r="F726" t="str">
            <v>كالاي اماني ديگران نزدما</v>
          </cell>
          <cell r="G726" t="str">
            <v>101505</v>
          </cell>
          <cell r="H726" t="str">
            <v>لوله هاي صنعتي دقيق كاوه</v>
          </cell>
          <cell r="P726" t="str">
            <v>750</v>
          </cell>
        </row>
        <row r="727">
          <cell r="A727">
            <v>7502</v>
          </cell>
          <cell r="B727" t="str">
            <v>331002101001</v>
          </cell>
          <cell r="C727" t="str">
            <v>331</v>
          </cell>
          <cell r="D727" t="str">
            <v>331002</v>
          </cell>
          <cell r="E727" t="str">
            <v>حسابها واسناد پرداختني تجاري</v>
          </cell>
          <cell r="F727" t="str">
            <v>كالاي اماني ديگران نزدما</v>
          </cell>
          <cell r="G727" t="str">
            <v>101001</v>
          </cell>
          <cell r="H727" t="str">
            <v>شرکت مگا موتورفروش قطعات خودرو</v>
          </cell>
          <cell r="P727" t="str">
            <v>750</v>
          </cell>
        </row>
        <row r="728">
          <cell r="A728">
            <v>7502</v>
          </cell>
          <cell r="B728" t="str">
            <v>331002101589</v>
          </cell>
          <cell r="C728" t="str">
            <v>331</v>
          </cell>
          <cell r="D728" t="str">
            <v>331002</v>
          </cell>
          <cell r="E728" t="str">
            <v>حسابها واسناد پرداختني تجاري</v>
          </cell>
          <cell r="F728" t="str">
            <v>كالاي اماني ديگران نزدما</v>
          </cell>
          <cell r="G728" t="str">
            <v>101589</v>
          </cell>
          <cell r="H728" t="str">
            <v>ريخته گري سهند آذرين</v>
          </cell>
          <cell r="P728" t="str">
            <v>750</v>
          </cell>
        </row>
        <row r="729">
          <cell r="A729">
            <v>7502</v>
          </cell>
          <cell r="B729" t="str">
            <v>331002101291</v>
          </cell>
          <cell r="C729" t="str">
            <v>331</v>
          </cell>
          <cell r="D729" t="str">
            <v>331002</v>
          </cell>
          <cell r="E729" t="str">
            <v>حسابها واسناد پرداختني تجاري</v>
          </cell>
          <cell r="F729" t="str">
            <v>كالاي اماني ديگران نزدما</v>
          </cell>
          <cell r="G729" t="str">
            <v>101291</v>
          </cell>
          <cell r="H729" t="str">
            <v>شرکت تلدا خاوران</v>
          </cell>
          <cell r="P729" t="str">
            <v>750</v>
          </cell>
        </row>
        <row r="730">
          <cell r="A730">
            <v>7502</v>
          </cell>
          <cell r="B730" t="str">
            <v>331002101596</v>
          </cell>
          <cell r="C730" t="str">
            <v>331</v>
          </cell>
          <cell r="D730" t="str">
            <v>331002</v>
          </cell>
          <cell r="E730" t="str">
            <v>حسابها واسناد پرداختني تجاري</v>
          </cell>
          <cell r="F730" t="str">
            <v>كالاي اماني ديگران نزدما</v>
          </cell>
          <cell r="G730" t="str">
            <v>101596</v>
          </cell>
          <cell r="H730" t="str">
            <v>كارگاه ميرزائي</v>
          </cell>
          <cell r="P730" t="str">
            <v>750</v>
          </cell>
        </row>
        <row r="731">
          <cell r="A731">
            <v>7502</v>
          </cell>
          <cell r="B731" t="str">
            <v>331002101268</v>
          </cell>
          <cell r="C731" t="str">
            <v>331</v>
          </cell>
          <cell r="D731" t="str">
            <v>331002</v>
          </cell>
          <cell r="E731" t="str">
            <v>حسابها واسناد پرداختني تجاري</v>
          </cell>
          <cell r="F731" t="str">
            <v>كالاي اماني ديگران نزدما</v>
          </cell>
          <cell r="G731" t="str">
            <v>101268</v>
          </cell>
          <cell r="H731" t="str">
            <v>شرکت ماشين لنت</v>
          </cell>
          <cell r="P731" t="str">
            <v>750</v>
          </cell>
        </row>
        <row r="732">
          <cell r="A732">
            <v>7502</v>
          </cell>
          <cell r="B732" t="str">
            <v>331002101259</v>
          </cell>
          <cell r="C732" t="str">
            <v>331</v>
          </cell>
          <cell r="D732" t="str">
            <v>331002</v>
          </cell>
          <cell r="E732" t="str">
            <v>حسابها واسناد پرداختني تجاري</v>
          </cell>
          <cell r="F732" t="str">
            <v>كالاي اماني ديگران نزدما</v>
          </cell>
          <cell r="G732" t="str">
            <v>101259</v>
          </cell>
          <cell r="H732" t="str">
            <v>كارگاه حسينپور خيري</v>
          </cell>
          <cell r="P732" t="str">
            <v>750</v>
          </cell>
        </row>
        <row r="733">
          <cell r="A733">
            <v>7502</v>
          </cell>
          <cell r="B733" t="str">
            <v>331002101595</v>
          </cell>
          <cell r="C733" t="str">
            <v>331</v>
          </cell>
          <cell r="D733" t="str">
            <v>331002</v>
          </cell>
          <cell r="E733" t="str">
            <v>حسابها واسناد پرداختني تجاري</v>
          </cell>
          <cell r="F733" t="str">
            <v>كالاي اماني ديگران نزدما</v>
          </cell>
          <cell r="G733" t="str">
            <v>101595</v>
          </cell>
          <cell r="H733" t="str">
            <v>شركت لنت پارس</v>
          </cell>
          <cell r="P733" t="str">
            <v>750</v>
          </cell>
        </row>
        <row r="734">
          <cell r="A734">
            <v>7502</v>
          </cell>
          <cell r="B734" t="str">
            <v>331002101024</v>
          </cell>
          <cell r="C734" t="str">
            <v>331</v>
          </cell>
          <cell r="D734" t="str">
            <v>331002</v>
          </cell>
          <cell r="E734" t="str">
            <v>حسابها واسناد پرداختني تجاري</v>
          </cell>
          <cell r="F734" t="str">
            <v>كالاي اماني ديگران نزدما</v>
          </cell>
          <cell r="G734" t="str">
            <v>101024</v>
          </cell>
          <cell r="H734" t="str">
            <v>شرکت ماليبل سايپا</v>
          </cell>
          <cell r="P734" t="str">
            <v>750</v>
          </cell>
        </row>
        <row r="735">
          <cell r="A735">
            <v>7502</v>
          </cell>
          <cell r="B735" t="str">
            <v>331002101903</v>
          </cell>
          <cell r="C735" t="str">
            <v>331</v>
          </cell>
          <cell r="D735" t="str">
            <v>331002</v>
          </cell>
          <cell r="E735" t="str">
            <v>حسابها واسناد پرداختني تجاري</v>
          </cell>
          <cell r="F735" t="str">
            <v>كالاي اماني ديگران نزدما</v>
          </cell>
          <cell r="G735" t="str">
            <v>101903</v>
          </cell>
          <cell r="H735" t="str">
            <v>شركت تكسان (تهران)</v>
          </cell>
          <cell r="P735" t="str">
            <v>750</v>
          </cell>
        </row>
        <row r="736">
          <cell r="A736">
            <v>7502</v>
          </cell>
          <cell r="B736" t="str">
            <v>331002101028</v>
          </cell>
          <cell r="C736" t="str">
            <v>331</v>
          </cell>
          <cell r="D736" t="str">
            <v>331002</v>
          </cell>
          <cell r="E736" t="str">
            <v>حسابها واسناد پرداختني تجاري</v>
          </cell>
          <cell r="F736" t="str">
            <v>كالاي اماني ديگران نزدما</v>
          </cell>
          <cell r="G736" t="str">
            <v>101028</v>
          </cell>
          <cell r="H736" t="str">
            <v>شرکت سايپاپيستون</v>
          </cell>
          <cell r="P736" t="str">
            <v>750</v>
          </cell>
        </row>
        <row r="737">
          <cell r="A737">
            <v>7502</v>
          </cell>
          <cell r="B737" t="str">
            <v>331002101238</v>
          </cell>
          <cell r="C737" t="str">
            <v>331</v>
          </cell>
          <cell r="D737" t="str">
            <v>331002</v>
          </cell>
          <cell r="E737" t="str">
            <v>حسابها واسناد پرداختني تجاري</v>
          </cell>
          <cell r="F737" t="str">
            <v>كالاي اماني ديگران نزدما</v>
          </cell>
          <cell r="G737" t="str">
            <v>101238</v>
          </cell>
          <cell r="H737" t="str">
            <v>شرکت ريخته گري تراکتورسازي ايران(سهامي عام)</v>
          </cell>
          <cell r="P737" t="str">
            <v>750</v>
          </cell>
        </row>
        <row r="738">
          <cell r="A738">
            <v>7502</v>
          </cell>
          <cell r="B738" t="str">
            <v>331002101606</v>
          </cell>
          <cell r="C738" t="str">
            <v>331</v>
          </cell>
          <cell r="D738" t="str">
            <v>331002</v>
          </cell>
          <cell r="E738" t="str">
            <v>حسابها واسناد پرداختني تجاري</v>
          </cell>
          <cell r="F738" t="str">
            <v>كالاي اماني ديگران نزدما</v>
          </cell>
          <cell r="G738" t="str">
            <v>101606</v>
          </cell>
          <cell r="H738" t="str">
            <v>شركت معماران توسعه صنعت آلومينيوم(متصا)</v>
          </cell>
          <cell r="P738" t="str">
            <v>750</v>
          </cell>
        </row>
        <row r="739">
          <cell r="A739">
            <v>7502</v>
          </cell>
          <cell r="B739" t="str">
            <v>331002101257</v>
          </cell>
          <cell r="C739" t="str">
            <v>331</v>
          </cell>
          <cell r="D739" t="str">
            <v>331002</v>
          </cell>
          <cell r="E739" t="str">
            <v>حسابها واسناد پرداختني تجاري</v>
          </cell>
          <cell r="F739" t="str">
            <v>كالاي اماني ديگران نزدما</v>
          </cell>
          <cell r="G739" t="str">
            <v>101257</v>
          </cell>
          <cell r="H739" t="str">
            <v>كارگاه فرجزاده</v>
          </cell>
          <cell r="P739" t="str">
            <v>750</v>
          </cell>
        </row>
        <row r="740">
          <cell r="A740">
            <v>7502</v>
          </cell>
          <cell r="B740" t="str">
            <v>331002101414</v>
          </cell>
          <cell r="C740" t="str">
            <v>331</v>
          </cell>
          <cell r="D740" t="str">
            <v>331002</v>
          </cell>
          <cell r="E740" t="str">
            <v>حسابها واسناد پرداختني تجاري</v>
          </cell>
          <cell r="F740" t="str">
            <v>كالاي اماني ديگران نزدما</v>
          </cell>
          <cell r="G740" t="str">
            <v>101414</v>
          </cell>
          <cell r="H740" t="str">
            <v>شركت آذردنده تبريز</v>
          </cell>
          <cell r="P740" t="str">
            <v>750</v>
          </cell>
        </row>
        <row r="741">
          <cell r="A741">
            <v>7502</v>
          </cell>
          <cell r="B741" t="str">
            <v>331002101676</v>
          </cell>
          <cell r="C741" t="str">
            <v>331</v>
          </cell>
          <cell r="D741" t="str">
            <v>331002</v>
          </cell>
          <cell r="E741" t="str">
            <v>حسابها واسناد پرداختني تجاري</v>
          </cell>
          <cell r="F741" t="str">
            <v>كالاي اماني ديگران نزدما</v>
          </cell>
          <cell r="G741" t="str">
            <v>101676</v>
          </cell>
          <cell r="H741" t="str">
            <v>طاها صنعت تبريز</v>
          </cell>
          <cell r="P741" t="str">
            <v>750</v>
          </cell>
        </row>
        <row r="742">
          <cell r="A742">
            <v>7502</v>
          </cell>
          <cell r="B742" t="str">
            <v>331002101682</v>
          </cell>
          <cell r="C742" t="str">
            <v>331</v>
          </cell>
          <cell r="D742" t="str">
            <v>331002</v>
          </cell>
          <cell r="E742" t="str">
            <v>حسابها واسناد پرداختني تجاري</v>
          </cell>
          <cell r="F742" t="str">
            <v>كالاي اماني ديگران نزدما</v>
          </cell>
          <cell r="G742" t="str">
            <v>101682</v>
          </cell>
          <cell r="H742" t="str">
            <v>شركت سحاب تبريز</v>
          </cell>
          <cell r="P742" t="str">
            <v>750</v>
          </cell>
        </row>
        <row r="743">
          <cell r="A743">
            <v>7502</v>
          </cell>
          <cell r="B743" t="str">
            <v>331002101214</v>
          </cell>
          <cell r="C743" t="str">
            <v>331</v>
          </cell>
          <cell r="D743" t="str">
            <v>331002</v>
          </cell>
          <cell r="E743" t="str">
            <v>حسابها واسناد پرداختني تجاري</v>
          </cell>
          <cell r="F743" t="str">
            <v>كالاي اماني ديگران نزدما</v>
          </cell>
          <cell r="G743" t="str">
            <v>101214</v>
          </cell>
          <cell r="H743" t="str">
            <v>ديسکي لنت</v>
          </cell>
          <cell r="P743" t="str">
            <v>750</v>
          </cell>
        </row>
        <row r="744">
          <cell r="A744">
            <v>5200</v>
          </cell>
          <cell r="B744" t="str">
            <v>331004101001</v>
          </cell>
          <cell r="C744" t="str">
            <v>331</v>
          </cell>
          <cell r="D744" t="str">
            <v>331004</v>
          </cell>
          <cell r="E744" t="str">
            <v>حسابها واسناد پرداختني تجاري</v>
          </cell>
          <cell r="F744" t="str">
            <v>معلق خريد</v>
          </cell>
          <cell r="G744" t="str">
            <v>101001</v>
          </cell>
          <cell r="H744" t="str">
            <v>شرکت مگا موتورفروش قطعات خودرو</v>
          </cell>
          <cell r="P744" t="str">
            <v>520</v>
          </cell>
        </row>
        <row r="745">
          <cell r="A745">
            <v>1200</v>
          </cell>
          <cell r="B745" t="str">
            <v>331004101676</v>
          </cell>
          <cell r="C745" t="str">
            <v>331</v>
          </cell>
          <cell r="D745" t="str">
            <v>331004</v>
          </cell>
          <cell r="E745" t="str">
            <v>حسابها واسناد پرداختني تجاري</v>
          </cell>
          <cell r="F745" t="str">
            <v>معلق خريد</v>
          </cell>
          <cell r="G745" t="str">
            <v>101676</v>
          </cell>
          <cell r="H745" t="str">
            <v>طاها صنعت تبريز</v>
          </cell>
          <cell r="P745" t="str">
            <v>120</v>
          </cell>
        </row>
        <row r="746">
          <cell r="A746">
            <v>1215</v>
          </cell>
          <cell r="B746" t="str">
            <v>331004101252</v>
          </cell>
          <cell r="C746" t="str">
            <v>331</v>
          </cell>
          <cell r="D746" t="str">
            <v>331004</v>
          </cell>
          <cell r="E746" t="str">
            <v>حسابها واسناد پرداختني تجاري</v>
          </cell>
          <cell r="F746" t="str">
            <v>معلق خريد</v>
          </cell>
          <cell r="G746" t="str">
            <v>101252</v>
          </cell>
          <cell r="H746" t="str">
            <v>شرکت مهندسي لاستيك يمين خراسان</v>
          </cell>
          <cell r="P746" t="str">
            <v>121</v>
          </cell>
        </row>
        <row r="747">
          <cell r="A747">
            <v>1216</v>
          </cell>
          <cell r="B747" t="str">
            <v>331004101748</v>
          </cell>
          <cell r="C747" t="str">
            <v>331</v>
          </cell>
          <cell r="D747" t="str">
            <v>331004</v>
          </cell>
          <cell r="E747" t="str">
            <v>حسابها واسناد پرداختني تجاري</v>
          </cell>
          <cell r="F747" t="str">
            <v>معلق خريد</v>
          </cell>
          <cell r="G747" t="str">
            <v>101748</v>
          </cell>
          <cell r="H747" t="str">
            <v>شركت سهند پولاد</v>
          </cell>
          <cell r="P747" t="str">
            <v>121</v>
          </cell>
        </row>
        <row r="748">
          <cell r="A748">
            <v>1200</v>
          </cell>
          <cell r="B748" t="str">
            <v>331004101799</v>
          </cell>
          <cell r="C748" t="str">
            <v>331</v>
          </cell>
          <cell r="D748" t="str">
            <v>331004</v>
          </cell>
          <cell r="E748" t="str">
            <v>حسابها واسناد پرداختني تجاري</v>
          </cell>
          <cell r="F748" t="str">
            <v>معلق خريد</v>
          </cell>
          <cell r="G748" t="str">
            <v>101799</v>
          </cell>
          <cell r="H748" t="str">
            <v>شركت ريخته گري چشمه سار زنجان</v>
          </cell>
          <cell r="P748" t="str">
            <v>120</v>
          </cell>
        </row>
        <row r="749">
          <cell r="A749">
            <v>1212</v>
          </cell>
          <cell r="B749" t="str">
            <v>331004101279</v>
          </cell>
          <cell r="C749" t="str">
            <v>331</v>
          </cell>
          <cell r="D749" t="str">
            <v>331004</v>
          </cell>
          <cell r="E749" t="str">
            <v>حسابها واسناد پرداختني تجاري</v>
          </cell>
          <cell r="F749" t="str">
            <v>معلق خريد</v>
          </cell>
          <cell r="G749" t="str">
            <v>101279</v>
          </cell>
          <cell r="H749" t="str">
            <v>جبارپور بنيادي مهندس محمد</v>
          </cell>
          <cell r="P749" t="str">
            <v>121</v>
          </cell>
        </row>
        <row r="750">
          <cell r="A750">
            <v>1234</v>
          </cell>
          <cell r="B750" t="str">
            <v>331004101589</v>
          </cell>
          <cell r="C750" t="str">
            <v>331</v>
          </cell>
          <cell r="D750" t="str">
            <v>331004</v>
          </cell>
          <cell r="E750" t="str">
            <v>حسابها واسناد پرداختني تجاري</v>
          </cell>
          <cell r="F750" t="str">
            <v>معلق خريد</v>
          </cell>
          <cell r="G750" t="str">
            <v>101589</v>
          </cell>
          <cell r="H750" t="str">
            <v>ريخته گري سهند آذرين</v>
          </cell>
          <cell r="P750" t="str">
            <v>123</v>
          </cell>
        </row>
        <row r="751">
          <cell r="A751">
            <v>1200</v>
          </cell>
          <cell r="B751" t="str">
            <v>331004101224</v>
          </cell>
          <cell r="C751" t="str">
            <v>331</v>
          </cell>
          <cell r="D751" t="str">
            <v>331004</v>
          </cell>
          <cell r="E751" t="str">
            <v>حسابها واسناد پرداختني تجاري</v>
          </cell>
          <cell r="F751" t="str">
            <v>معلق خريد</v>
          </cell>
          <cell r="G751" t="str">
            <v>101224</v>
          </cell>
          <cell r="H751" t="str">
            <v>شرکت فولاد فرايند شهريار</v>
          </cell>
          <cell r="P751" t="str">
            <v>120</v>
          </cell>
        </row>
        <row r="752">
          <cell r="A752">
            <v>1226</v>
          </cell>
          <cell r="B752" t="str">
            <v>331004101690</v>
          </cell>
          <cell r="C752" t="str">
            <v>331</v>
          </cell>
          <cell r="D752" t="str">
            <v>331004</v>
          </cell>
          <cell r="E752" t="str">
            <v>حسابها واسناد پرداختني تجاري</v>
          </cell>
          <cell r="F752" t="str">
            <v>معلق خريد</v>
          </cell>
          <cell r="G752" t="str">
            <v>101690</v>
          </cell>
          <cell r="H752" t="str">
            <v>شركت پيشگام لاستيك بارثاوا</v>
          </cell>
          <cell r="P752" t="str">
            <v>122</v>
          </cell>
        </row>
        <row r="753">
          <cell r="A753">
            <v>1200</v>
          </cell>
          <cell r="B753" t="str">
            <v>331004101673</v>
          </cell>
          <cell r="C753" t="str">
            <v>331</v>
          </cell>
          <cell r="D753" t="str">
            <v>331004</v>
          </cell>
          <cell r="E753" t="str">
            <v>حسابها واسناد پرداختني تجاري</v>
          </cell>
          <cell r="F753" t="str">
            <v>معلق خريد</v>
          </cell>
          <cell r="G753" t="str">
            <v>101673</v>
          </cell>
          <cell r="H753" t="str">
            <v>قطعه سازي ابوذر</v>
          </cell>
          <cell r="P753" t="str">
            <v>120</v>
          </cell>
        </row>
        <row r="754">
          <cell r="A754">
            <v>1200</v>
          </cell>
          <cell r="B754" t="str">
            <v>331004101594</v>
          </cell>
          <cell r="C754" t="str">
            <v>331</v>
          </cell>
          <cell r="D754" t="str">
            <v>331004</v>
          </cell>
          <cell r="E754" t="str">
            <v>حسابها واسناد پرداختني تجاري</v>
          </cell>
          <cell r="F754" t="str">
            <v>معلق خريد</v>
          </cell>
          <cell r="G754" t="str">
            <v>101594</v>
          </cell>
          <cell r="H754" t="str">
            <v>شركت تك كاران</v>
          </cell>
          <cell r="P754" t="str">
            <v>120</v>
          </cell>
        </row>
        <row r="755">
          <cell r="A755">
            <v>1219</v>
          </cell>
          <cell r="B755" t="str">
            <v>331004101238</v>
          </cell>
          <cell r="C755" t="str">
            <v>331</v>
          </cell>
          <cell r="D755" t="str">
            <v>331004</v>
          </cell>
          <cell r="E755" t="str">
            <v>حسابها واسناد پرداختني تجاري</v>
          </cell>
          <cell r="F755" t="str">
            <v>معلق خريد</v>
          </cell>
          <cell r="G755" t="str">
            <v>101238</v>
          </cell>
          <cell r="H755" t="str">
            <v>شرکت ريخته گري تراکتورسازي ايران(سهامي عام)</v>
          </cell>
          <cell r="P755" t="str">
            <v>121</v>
          </cell>
        </row>
        <row r="756">
          <cell r="A756">
            <v>1233</v>
          </cell>
          <cell r="B756" t="str">
            <v>331004101262</v>
          </cell>
          <cell r="C756" t="str">
            <v>331</v>
          </cell>
          <cell r="D756" t="str">
            <v>331004</v>
          </cell>
          <cell r="E756" t="str">
            <v>حسابها واسناد پرداختني تجاري</v>
          </cell>
          <cell r="F756" t="str">
            <v>معلق خريد</v>
          </cell>
          <cell r="G756" t="str">
            <v>101262</v>
          </cell>
          <cell r="H756" t="str">
            <v>شركت صنايع لاستيك توس</v>
          </cell>
          <cell r="P756" t="str">
            <v>123</v>
          </cell>
        </row>
        <row r="757">
          <cell r="A757">
            <v>1224</v>
          </cell>
          <cell r="B757" t="str">
            <v>331004101532</v>
          </cell>
          <cell r="C757" t="str">
            <v>331</v>
          </cell>
          <cell r="D757" t="str">
            <v>331004</v>
          </cell>
          <cell r="E757" t="str">
            <v>حسابها واسناد پرداختني تجاري</v>
          </cell>
          <cell r="F757" t="str">
            <v>معلق خريد</v>
          </cell>
          <cell r="G757" t="str">
            <v>101532</v>
          </cell>
          <cell r="H757" t="str">
            <v>قطعه سازي مروستي</v>
          </cell>
          <cell r="P757" t="str">
            <v>122</v>
          </cell>
        </row>
        <row r="758">
          <cell r="A758">
            <v>1230</v>
          </cell>
          <cell r="B758" t="str">
            <v>331004101751</v>
          </cell>
          <cell r="C758" t="str">
            <v>331</v>
          </cell>
          <cell r="D758" t="str">
            <v>331004</v>
          </cell>
          <cell r="E758" t="str">
            <v>حسابها واسناد پرداختني تجاري</v>
          </cell>
          <cell r="F758" t="str">
            <v>معلق خريد</v>
          </cell>
          <cell r="G758" t="str">
            <v>101751</v>
          </cell>
          <cell r="H758" t="str">
            <v>قطعه سازي محمودي</v>
          </cell>
          <cell r="P758" t="str">
            <v>123</v>
          </cell>
        </row>
        <row r="759">
          <cell r="A759">
            <v>1232</v>
          </cell>
          <cell r="B759" t="str">
            <v>331004101664</v>
          </cell>
          <cell r="C759" t="str">
            <v>331</v>
          </cell>
          <cell r="D759" t="str">
            <v>331004</v>
          </cell>
          <cell r="E759" t="str">
            <v>حسابها واسناد پرداختني تجاري</v>
          </cell>
          <cell r="F759" t="str">
            <v>معلق خريد</v>
          </cell>
          <cell r="G759" t="str">
            <v>101664</v>
          </cell>
          <cell r="H759" t="str">
            <v>گروه صنعتي سانترال</v>
          </cell>
          <cell r="P759" t="str">
            <v>123</v>
          </cell>
        </row>
        <row r="760">
          <cell r="A760">
            <v>1223</v>
          </cell>
          <cell r="B760" t="str">
            <v>331004101277</v>
          </cell>
          <cell r="C760" t="str">
            <v>331</v>
          </cell>
          <cell r="D760" t="str">
            <v>331004</v>
          </cell>
          <cell r="E760" t="str">
            <v>حسابها واسناد پرداختني تجاري</v>
          </cell>
          <cell r="F760" t="str">
            <v>معلق خريد</v>
          </cell>
          <cell r="G760" t="str">
            <v>101277</v>
          </cell>
          <cell r="H760" t="str">
            <v>فنر سازي پارس صنعت</v>
          </cell>
          <cell r="P760" t="str">
            <v>122</v>
          </cell>
        </row>
        <row r="761">
          <cell r="A761">
            <v>1218</v>
          </cell>
          <cell r="B761" t="str">
            <v>331004101298</v>
          </cell>
          <cell r="C761" t="str">
            <v>331</v>
          </cell>
          <cell r="D761" t="str">
            <v>331004</v>
          </cell>
          <cell r="E761" t="str">
            <v>حسابها واسناد پرداختني تجاري</v>
          </cell>
          <cell r="F761" t="str">
            <v>معلق خريد</v>
          </cell>
          <cell r="G761" t="str">
            <v>101298</v>
          </cell>
          <cell r="H761" t="str">
            <v>صابريدک</v>
          </cell>
          <cell r="P761" t="str">
            <v>121</v>
          </cell>
        </row>
        <row r="762">
          <cell r="A762">
            <v>1200</v>
          </cell>
          <cell r="B762" t="str">
            <v>331004101610</v>
          </cell>
          <cell r="C762" t="str">
            <v>331</v>
          </cell>
          <cell r="D762" t="str">
            <v>331004</v>
          </cell>
          <cell r="E762" t="str">
            <v>حسابها واسناد پرداختني تجاري</v>
          </cell>
          <cell r="F762" t="str">
            <v>معلق خريد</v>
          </cell>
          <cell r="G762" t="str">
            <v>101610</v>
          </cell>
          <cell r="H762" t="str">
            <v>قطعه سازي محمد</v>
          </cell>
          <cell r="P762" t="str">
            <v>120</v>
          </cell>
        </row>
        <row r="763">
          <cell r="A763">
            <v>1200</v>
          </cell>
          <cell r="B763" t="str">
            <v>331004101218</v>
          </cell>
          <cell r="C763" t="str">
            <v>331</v>
          </cell>
          <cell r="D763" t="str">
            <v>331004</v>
          </cell>
          <cell r="E763" t="str">
            <v>حسابها واسناد پرداختني تجاري</v>
          </cell>
          <cell r="F763" t="str">
            <v>معلق خريد</v>
          </cell>
          <cell r="G763" t="str">
            <v>101218</v>
          </cell>
          <cell r="H763" t="str">
            <v>شرکت ريخته گري ماشين سازي تبريز</v>
          </cell>
          <cell r="P763" t="str">
            <v>120</v>
          </cell>
        </row>
        <row r="764">
          <cell r="A764">
            <v>1200</v>
          </cell>
          <cell r="B764" t="str">
            <v>331004101944</v>
          </cell>
          <cell r="C764" t="str">
            <v>331</v>
          </cell>
          <cell r="D764" t="str">
            <v>331004</v>
          </cell>
          <cell r="E764" t="str">
            <v>حسابها واسناد پرداختني تجاري</v>
          </cell>
          <cell r="F764" t="str">
            <v>معلق خريد</v>
          </cell>
          <cell r="G764" t="str">
            <v>101944</v>
          </cell>
          <cell r="H764" t="str">
            <v>شرکت آسان حديد اروميه</v>
          </cell>
          <cell r="P764" t="str">
            <v>120</v>
          </cell>
        </row>
        <row r="765">
          <cell r="A765">
            <v>1200</v>
          </cell>
          <cell r="B765" t="str">
            <v>331004101301</v>
          </cell>
          <cell r="C765" t="str">
            <v>331</v>
          </cell>
          <cell r="D765" t="str">
            <v>331004</v>
          </cell>
          <cell r="E765" t="str">
            <v>حسابها واسناد پرداختني تجاري</v>
          </cell>
          <cell r="F765" t="str">
            <v>معلق خريد</v>
          </cell>
          <cell r="G765" t="str">
            <v>101301</v>
          </cell>
          <cell r="H765" t="str">
            <v>كارتن سحر تبريز</v>
          </cell>
          <cell r="P765" t="str">
            <v>120</v>
          </cell>
        </row>
        <row r="766">
          <cell r="A766">
            <v>1200</v>
          </cell>
          <cell r="B766" t="str">
            <v>331004101699</v>
          </cell>
          <cell r="C766" t="str">
            <v>331</v>
          </cell>
          <cell r="D766" t="str">
            <v>331004</v>
          </cell>
          <cell r="E766" t="str">
            <v>حسابها واسناد پرداختني تجاري</v>
          </cell>
          <cell r="F766" t="str">
            <v>معلق خريد</v>
          </cell>
          <cell r="G766" t="str">
            <v>101699</v>
          </cell>
          <cell r="H766" t="str">
            <v>متفرقه</v>
          </cell>
          <cell r="P766" t="str">
            <v>120</v>
          </cell>
        </row>
        <row r="767">
          <cell r="A767">
            <v>1200</v>
          </cell>
          <cell r="B767" t="str">
            <v>331004101515</v>
          </cell>
          <cell r="C767" t="str">
            <v>331</v>
          </cell>
          <cell r="D767" t="str">
            <v>331004</v>
          </cell>
          <cell r="E767" t="str">
            <v>حسابها واسناد پرداختني تجاري</v>
          </cell>
          <cell r="F767" t="str">
            <v>معلق خريد</v>
          </cell>
          <cell r="G767" t="str">
            <v>101515</v>
          </cell>
          <cell r="H767" t="str">
            <v>شرکت پارس صنعت تبريز</v>
          </cell>
          <cell r="P767" t="str">
            <v>120</v>
          </cell>
        </row>
        <row r="768">
          <cell r="A768">
            <v>1200</v>
          </cell>
          <cell r="B768" t="str">
            <v>331004101288</v>
          </cell>
          <cell r="C768" t="str">
            <v>331</v>
          </cell>
          <cell r="D768" t="str">
            <v>331004</v>
          </cell>
          <cell r="E768" t="str">
            <v>حسابها واسناد پرداختني تجاري</v>
          </cell>
          <cell r="F768" t="str">
            <v>معلق خريد</v>
          </cell>
          <cell r="G768" t="str">
            <v>101288</v>
          </cell>
          <cell r="H768" t="str">
            <v>توفيق صنعت</v>
          </cell>
          <cell r="P768" t="str">
            <v>120</v>
          </cell>
        </row>
        <row r="769">
          <cell r="A769">
            <v>1200</v>
          </cell>
          <cell r="B769" t="str">
            <v>331004101680</v>
          </cell>
          <cell r="C769" t="str">
            <v>331</v>
          </cell>
          <cell r="D769" t="str">
            <v>331004</v>
          </cell>
          <cell r="E769" t="str">
            <v>حسابها واسناد پرداختني تجاري</v>
          </cell>
          <cell r="F769" t="str">
            <v>معلق خريد</v>
          </cell>
          <cell r="G769" t="str">
            <v>101680</v>
          </cell>
          <cell r="H769" t="str">
            <v>شركت ريخته گري دانا روش انديشه</v>
          </cell>
          <cell r="P769" t="str">
            <v>120</v>
          </cell>
        </row>
        <row r="770">
          <cell r="A770">
            <v>1200</v>
          </cell>
          <cell r="B770" t="str">
            <v>331004101793</v>
          </cell>
          <cell r="C770" t="str">
            <v>331</v>
          </cell>
          <cell r="D770" t="str">
            <v>331004</v>
          </cell>
          <cell r="E770" t="str">
            <v>حسابها واسناد پرداختني تجاري</v>
          </cell>
          <cell r="F770" t="str">
            <v>معلق خريد</v>
          </cell>
          <cell r="G770" t="str">
            <v>101793</v>
          </cell>
          <cell r="H770" t="str">
            <v>شركت كار سازان</v>
          </cell>
          <cell r="P770" t="str">
            <v>120</v>
          </cell>
        </row>
        <row r="771">
          <cell r="A771">
            <v>1200</v>
          </cell>
          <cell r="B771" t="str">
            <v>331004101451</v>
          </cell>
          <cell r="C771" t="str">
            <v>331</v>
          </cell>
          <cell r="D771" t="str">
            <v>331004</v>
          </cell>
          <cell r="E771" t="str">
            <v>حسابها واسناد پرداختني تجاري</v>
          </cell>
          <cell r="F771" t="str">
            <v>معلق خريد</v>
          </cell>
          <cell r="G771" t="str">
            <v>101451</v>
          </cell>
          <cell r="H771" t="str">
            <v>گروه صنعتي كاوه</v>
          </cell>
          <cell r="P771" t="str">
            <v>120</v>
          </cell>
        </row>
        <row r="772">
          <cell r="A772">
            <v>1200</v>
          </cell>
          <cell r="B772" t="str">
            <v>331004101935</v>
          </cell>
          <cell r="C772" t="str">
            <v>331</v>
          </cell>
          <cell r="D772" t="str">
            <v>331004</v>
          </cell>
          <cell r="E772" t="str">
            <v>حسابها واسناد پرداختني تجاري</v>
          </cell>
          <cell r="F772" t="str">
            <v>معلق خريد</v>
          </cell>
          <cell r="G772" t="str">
            <v>101935</v>
          </cell>
          <cell r="H772" t="str">
            <v>شركت ريخته گري توحيد خراسان</v>
          </cell>
          <cell r="P772" t="str">
            <v>120</v>
          </cell>
        </row>
        <row r="773">
          <cell r="A773">
            <v>1305</v>
          </cell>
          <cell r="B773" t="str">
            <v>332001101790</v>
          </cell>
          <cell r="C773" t="str">
            <v>332</v>
          </cell>
          <cell r="D773" t="str">
            <v>332001</v>
          </cell>
          <cell r="E773" t="str">
            <v>ساير حسابها و اسناد پرداختني</v>
          </cell>
          <cell r="F773" t="str">
            <v>مالياتهاي تكليفي</v>
          </cell>
          <cell r="G773" t="str">
            <v>101790</v>
          </cell>
          <cell r="H773" t="str">
            <v>دارائي شعبه تبريز(ماليات حقوق)</v>
          </cell>
          <cell r="P773" t="str">
            <v>130</v>
          </cell>
        </row>
        <row r="774">
          <cell r="A774">
            <v>1305</v>
          </cell>
          <cell r="B774" t="str">
            <v>332001101812</v>
          </cell>
          <cell r="C774" t="str">
            <v>332</v>
          </cell>
          <cell r="D774" t="str">
            <v>332001</v>
          </cell>
          <cell r="E774" t="str">
            <v>ساير حسابها و اسناد پرداختني</v>
          </cell>
          <cell r="F774" t="str">
            <v>مالياتهاي تكليفي</v>
          </cell>
          <cell r="G774" t="str">
            <v>101812</v>
          </cell>
          <cell r="H774" t="str">
            <v>اداره دارائي(اشخاص ثالث)</v>
          </cell>
          <cell r="P774" t="str">
            <v>130</v>
          </cell>
        </row>
        <row r="775">
          <cell r="A775">
            <v>1303</v>
          </cell>
          <cell r="B775" t="str">
            <v>332002101792</v>
          </cell>
          <cell r="C775" t="str">
            <v>332</v>
          </cell>
          <cell r="D775" t="str">
            <v>332002</v>
          </cell>
          <cell r="E775" t="str">
            <v>ساير حسابها و اسناد پرداختني</v>
          </cell>
          <cell r="F775" t="str">
            <v>حق بيمه هاي پرداختني</v>
          </cell>
          <cell r="G775" t="str">
            <v>101792</v>
          </cell>
          <cell r="H775" t="str">
            <v>سازمان تامين اجتماعي شعبه يك تبريز</v>
          </cell>
          <cell r="P775" t="str">
            <v>130</v>
          </cell>
        </row>
        <row r="776">
          <cell r="A776">
            <v>1303</v>
          </cell>
          <cell r="B776" t="str">
            <v>332002101468</v>
          </cell>
          <cell r="C776" t="str">
            <v>332</v>
          </cell>
          <cell r="D776" t="str">
            <v>332002</v>
          </cell>
          <cell r="E776" t="str">
            <v>ساير حسابها و اسناد پرداختني</v>
          </cell>
          <cell r="F776" t="str">
            <v>حق بيمه هاي پرداختني</v>
          </cell>
          <cell r="G776" t="str">
            <v>101468</v>
          </cell>
          <cell r="H776" t="str">
            <v>شرکت خدمات بيمه اي رايان سايپا(بيمه درماني و تکميلي)</v>
          </cell>
          <cell r="P776" t="str">
            <v>130</v>
          </cell>
        </row>
        <row r="777">
          <cell r="A777">
            <v>1303</v>
          </cell>
          <cell r="B777" t="str">
            <v>332002101360</v>
          </cell>
          <cell r="C777" t="str">
            <v>332</v>
          </cell>
          <cell r="D777" t="str">
            <v>332002</v>
          </cell>
          <cell r="E777" t="str">
            <v>ساير حسابها و اسناد پرداختني</v>
          </cell>
          <cell r="F777" t="str">
            <v>حق بيمه هاي پرداختني</v>
          </cell>
          <cell r="G777" t="str">
            <v>101360</v>
          </cell>
          <cell r="H777" t="str">
            <v>سازمان تامين اجتماعي 25</v>
          </cell>
          <cell r="P777" t="str">
            <v>130</v>
          </cell>
        </row>
        <row r="778">
          <cell r="A778">
            <v>1303</v>
          </cell>
          <cell r="B778" t="str">
            <v>332002101453</v>
          </cell>
          <cell r="C778" t="str">
            <v>332</v>
          </cell>
          <cell r="D778" t="str">
            <v>332002</v>
          </cell>
          <cell r="E778" t="str">
            <v>ساير حسابها و اسناد پرداختني</v>
          </cell>
          <cell r="F778" t="str">
            <v>حق بيمه هاي پرداختني</v>
          </cell>
          <cell r="G778" t="str">
            <v>101453</v>
          </cell>
          <cell r="H778" t="str">
            <v>شرکت بيمه رايان سايپا(حريق)</v>
          </cell>
          <cell r="P778" t="str">
            <v>130</v>
          </cell>
        </row>
        <row r="779">
          <cell r="A779">
            <v>1303</v>
          </cell>
          <cell r="B779" t="str">
            <v>332002101501</v>
          </cell>
          <cell r="C779" t="str">
            <v>332</v>
          </cell>
          <cell r="D779" t="str">
            <v>332002</v>
          </cell>
          <cell r="E779" t="str">
            <v>ساير حسابها و اسناد پرداختني</v>
          </cell>
          <cell r="F779" t="str">
            <v>حق بيمه هاي پرداختني</v>
          </cell>
          <cell r="G779" t="str">
            <v>101501</v>
          </cell>
          <cell r="H779" t="str">
            <v>شركت خدمات بيمه اي رايان سايپا(بيمه مدني كارفرما)</v>
          </cell>
          <cell r="P779" t="str">
            <v>130</v>
          </cell>
        </row>
        <row r="780">
          <cell r="A780">
            <v>1303</v>
          </cell>
          <cell r="B780" t="str">
            <v>332002101331</v>
          </cell>
          <cell r="C780" t="str">
            <v>332</v>
          </cell>
          <cell r="D780" t="str">
            <v>332002</v>
          </cell>
          <cell r="E780" t="str">
            <v>ساير حسابها و اسناد پرداختني</v>
          </cell>
          <cell r="F780" t="str">
            <v>حق بيمه هاي پرداختني</v>
          </cell>
          <cell r="G780" t="str">
            <v>101331</v>
          </cell>
          <cell r="H780" t="str">
            <v>شرکت خدماتي سيوان(رحيم ملوکي )</v>
          </cell>
          <cell r="P780" t="str">
            <v>130</v>
          </cell>
        </row>
        <row r="781">
          <cell r="A781">
            <v>1303</v>
          </cell>
          <cell r="B781" t="str">
            <v>332002101467</v>
          </cell>
          <cell r="C781" t="str">
            <v>332</v>
          </cell>
          <cell r="D781" t="str">
            <v>332002</v>
          </cell>
          <cell r="E781" t="str">
            <v>ساير حسابها و اسناد پرداختني</v>
          </cell>
          <cell r="F781" t="str">
            <v>حق بيمه هاي پرداختني</v>
          </cell>
          <cell r="G781" t="str">
            <v>101467</v>
          </cell>
          <cell r="H781" t="str">
            <v>شرکت خدمات بيمه اي رايان سايپا(بيمه عمروحوادث)</v>
          </cell>
          <cell r="P781" t="str">
            <v>130</v>
          </cell>
        </row>
        <row r="782">
          <cell r="A782">
            <v>1303</v>
          </cell>
          <cell r="B782" t="str">
            <v>332002101791</v>
          </cell>
          <cell r="C782" t="str">
            <v>332</v>
          </cell>
          <cell r="D782" t="str">
            <v>332002</v>
          </cell>
          <cell r="E782" t="str">
            <v>ساير حسابها و اسناد پرداختني</v>
          </cell>
          <cell r="F782" t="str">
            <v>حق بيمه هاي پرداختني</v>
          </cell>
          <cell r="G782" t="str">
            <v>101791</v>
          </cell>
          <cell r="H782" t="str">
            <v>صندوق حمايت و بازنشستگي آينده ساز</v>
          </cell>
          <cell r="P782" t="str">
            <v>130</v>
          </cell>
        </row>
        <row r="783">
          <cell r="A783">
            <v>1303</v>
          </cell>
          <cell r="B783" t="str">
            <v>332002101828</v>
          </cell>
          <cell r="C783" t="str">
            <v>332</v>
          </cell>
          <cell r="D783" t="str">
            <v>332002</v>
          </cell>
          <cell r="E783" t="str">
            <v>ساير حسابها و اسناد پرداختني</v>
          </cell>
          <cell r="F783" t="str">
            <v>حق بيمه هاي پرداختني</v>
          </cell>
          <cell r="G783" t="str">
            <v>101828</v>
          </cell>
          <cell r="H783" t="str">
            <v>شركت بيمه رايان سايپا (طرح مخصوص ليفتراك)</v>
          </cell>
          <cell r="P783" t="str">
            <v>130</v>
          </cell>
        </row>
        <row r="784">
          <cell r="A784">
            <v>1304</v>
          </cell>
          <cell r="B784" t="str">
            <v>332004103002</v>
          </cell>
          <cell r="C784" t="str">
            <v>332</v>
          </cell>
          <cell r="D784" t="str">
            <v>332004</v>
          </cell>
          <cell r="E784" t="str">
            <v>ساير حسابها و اسناد پرداختني</v>
          </cell>
          <cell r="F784" t="str">
            <v>حقوق پرداختني و مزاياي پرداختني</v>
          </cell>
          <cell r="G784" t="str">
            <v>103002</v>
          </cell>
          <cell r="H784" t="str">
            <v>ساير پرداختها</v>
          </cell>
          <cell r="P784" t="str">
            <v>130</v>
          </cell>
        </row>
        <row r="785">
          <cell r="A785">
            <v>1304</v>
          </cell>
          <cell r="B785" t="str">
            <v>332004110400</v>
          </cell>
          <cell r="C785" t="str">
            <v>332</v>
          </cell>
          <cell r="D785" t="str">
            <v>332004</v>
          </cell>
          <cell r="E785" t="str">
            <v>ساير حسابها و اسناد پرداختني</v>
          </cell>
          <cell r="F785" t="str">
            <v>حقوق پرداختني و مزاياي پرداختني</v>
          </cell>
          <cell r="G785" t="str">
            <v>110400</v>
          </cell>
          <cell r="H785" t="str">
            <v>ذخيره بهره وري امورمالي</v>
          </cell>
          <cell r="P785" t="str">
            <v>130</v>
          </cell>
        </row>
        <row r="786">
          <cell r="A786">
            <v>1304</v>
          </cell>
          <cell r="B786" t="str">
            <v>332004110301</v>
          </cell>
          <cell r="C786" t="str">
            <v>332</v>
          </cell>
          <cell r="D786" t="str">
            <v>332004</v>
          </cell>
          <cell r="E786" t="str">
            <v>ساير حسابها و اسناد پرداختني</v>
          </cell>
          <cell r="F786" t="str">
            <v>حقوق پرداختني و مزاياي پرداختني</v>
          </cell>
          <cell r="G786" t="str">
            <v>110301</v>
          </cell>
          <cell r="H786" t="str">
            <v>ذخيره بهره وري  حراست</v>
          </cell>
          <cell r="P786" t="str">
            <v>130</v>
          </cell>
        </row>
        <row r="787">
          <cell r="A787">
            <v>1304</v>
          </cell>
          <cell r="B787" t="str">
            <v>332004110103</v>
          </cell>
          <cell r="C787" t="str">
            <v>332</v>
          </cell>
          <cell r="D787" t="str">
            <v>332004</v>
          </cell>
          <cell r="E787" t="str">
            <v>ساير حسابها و اسناد پرداختني</v>
          </cell>
          <cell r="F787" t="str">
            <v>حقوق پرداختني و مزاياي پرداختني</v>
          </cell>
          <cell r="G787" t="str">
            <v>110103</v>
          </cell>
          <cell r="H787" t="str">
            <v>ذخيره بهره وري ساخت و توليد</v>
          </cell>
          <cell r="P787" t="str">
            <v>130</v>
          </cell>
        </row>
        <row r="788">
          <cell r="A788">
            <v>1304</v>
          </cell>
          <cell r="B788" t="str">
            <v>332004110101</v>
          </cell>
          <cell r="C788" t="str">
            <v>332</v>
          </cell>
          <cell r="D788" t="str">
            <v>332004</v>
          </cell>
          <cell r="E788" t="str">
            <v>ساير حسابها و اسناد پرداختني</v>
          </cell>
          <cell r="F788" t="str">
            <v>حقوق پرداختني و مزاياي پرداختني</v>
          </cell>
          <cell r="G788" t="str">
            <v>110101</v>
          </cell>
          <cell r="H788" t="str">
            <v>ذخيره بهره وري تحقيقات مهندسي</v>
          </cell>
          <cell r="P788" t="str">
            <v>130</v>
          </cell>
        </row>
        <row r="789">
          <cell r="A789">
            <v>1304</v>
          </cell>
          <cell r="B789" t="str">
            <v>332004110302</v>
          </cell>
          <cell r="C789" t="str">
            <v>332</v>
          </cell>
          <cell r="D789" t="str">
            <v>332004</v>
          </cell>
          <cell r="E789" t="str">
            <v>ساير حسابها و اسناد پرداختني</v>
          </cell>
          <cell r="F789" t="str">
            <v>حقوق پرداختني و مزاياي پرداختني</v>
          </cell>
          <cell r="G789" t="str">
            <v>110302</v>
          </cell>
          <cell r="H789" t="str">
            <v>ذخيره بهره وري خدمات فني</v>
          </cell>
          <cell r="P789" t="str">
            <v>130</v>
          </cell>
        </row>
        <row r="790">
          <cell r="A790">
            <v>1304</v>
          </cell>
          <cell r="B790" t="str">
            <v>332004300113</v>
          </cell>
          <cell r="C790" t="str">
            <v>332</v>
          </cell>
          <cell r="D790" t="str">
            <v>332004</v>
          </cell>
          <cell r="E790" t="str">
            <v>ساير حسابها و اسناد پرداختني</v>
          </cell>
          <cell r="F790" t="str">
            <v>حقوق پرداختني و مزاياي پرداختني</v>
          </cell>
          <cell r="G790" t="str">
            <v>300113</v>
          </cell>
          <cell r="H790" t="str">
            <v>باغباني خضرلو منوچهر</v>
          </cell>
          <cell r="P790" t="str">
            <v>130</v>
          </cell>
        </row>
        <row r="791">
          <cell r="A791">
            <v>1304</v>
          </cell>
          <cell r="B791" t="str">
            <v>332004110104</v>
          </cell>
          <cell r="C791" t="str">
            <v>332</v>
          </cell>
          <cell r="D791" t="str">
            <v>332004</v>
          </cell>
          <cell r="E791" t="str">
            <v>ساير حسابها و اسناد پرداختني</v>
          </cell>
          <cell r="F791" t="str">
            <v>حقوق پرداختني و مزاياي پرداختني</v>
          </cell>
          <cell r="G791" t="str">
            <v>110104</v>
          </cell>
          <cell r="H791" t="str">
            <v>ذخيره بهره وري كنترل كيفي</v>
          </cell>
          <cell r="P791" t="str">
            <v>130</v>
          </cell>
        </row>
        <row r="792">
          <cell r="A792">
            <v>1304</v>
          </cell>
          <cell r="B792" t="str">
            <v>332004110403</v>
          </cell>
          <cell r="C792" t="str">
            <v>332</v>
          </cell>
          <cell r="D792" t="str">
            <v>332004</v>
          </cell>
          <cell r="E792" t="str">
            <v>ساير حسابها و اسناد پرداختني</v>
          </cell>
          <cell r="F792" t="str">
            <v>حقوق پرداختني و مزاياي پرداختني</v>
          </cell>
          <cell r="G792" t="str">
            <v>110403</v>
          </cell>
          <cell r="H792" t="str">
            <v>ذخيره بهره وري امور اداري</v>
          </cell>
          <cell r="P792" t="str">
            <v>130</v>
          </cell>
        </row>
        <row r="793">
          <cell r="A793">
            <v>1304</v>
          </cell>
          <cell r="B793" t="str">
            <v>332004300319</v>
          </cell>
          <cell r="C793" t="str">
            <v>332</v>
          </cell>
          <cell r="D793" t="str">
            <v>332004</v>
          </cell>
          <cell r="E793" t="str">
            <v>ساير حسابها و اسناد پرداختني</v>
          </cell>
          <cell r="F793" t="str">
            <v>حقوق پرداختني و مزاياي پرداختني</v>
          </cell>
          <cell r="G793" t="str">
            <v>300319</v>
          </cell>
          <cell r="H793" t="str">
            <v>پيماني امير</v>
          </cell>
          <cell r="P793" t="str">
            <v>130</v>
          </cell>
        </row>
        <row r="794">
          <cell r="A794">
            <v>1304</v>
          </cell>
          <cell r="B794" t="str">
            <v>332004110304</v>
          </cell>
          <cell r="C794" t="str">
            <v>332</v>
          </cell>
          <cell r="D794" t="str">
            <v>332004</v>
          </cell>
          <cell r="E794" t="str">
            <v>ساير حسابها و اسناد پرداختني</v>
          </cell>
          <cell r="F794" t="str">
            <v>حقوق پرداختني و مزاياي پرداختني</v>
          </cell>
          <cell r="G794" t="str">
            <v>110304</v>
          </cell>
          <cell r="H794" t="str">
            <v>ذخيره بهره وري بازرگاني</v>
          </cell>
          <cell r="P794" t="str">
            <v>130</v>
          </cell>
        </row>
        <row r="795">
          <cell r="A795">
            <v>1304</v>
          </cell>
          <cell r="B795" t="str">
            <v>332004300001</v>
          </cell>
          <cell r="C795" t="str">
            <v>332</v>
          </cell>
          <cell r="D795" t="str">
            <v>332004</v>
          </cell>
          <cell r="E795" t="str">
            <v>ساير حسابها و اسناد پرداختني</v>
          </cell>
          <cell r="F795" t="str">
            <v>حقوق پرداختني و مزاياي پرداختني</v>
          </cell>
          <cell r="G795" t="str">
            <v>300001</v>
          </cell>
          <cell r="H795" t="str">
            <v>فتاحي رسول</v>
          </cell>
          <cell r="P795" t="str">
            <v>130</v>
          </cell>
        </row>
        <row r="796">
          <cell r="A796">
            <v>1304</v>
          </cell>
          <cell r="B796" t="str">
            <v>332004300082</v>
          </cell>
          <cell r="C796" t="str">
            <v>332</v>
          </cell>
          <cell r="D796" t="str">
            <v>332004</v>
          </cell>
          <cell r="E796" t="str">
            <v>ساير حسابها و اسناد پرداختني</v>
          </cell>
          <cell r="F796" t="str">
            <v>حقوق پرداختني و مزاياي پرداختني</v>
          </cell>
          <cell r="G796" t="str">
            <v>300082</v>
          </cell>
          <cell r="H796" t="str">
            <v>روحي خطيبي محمدرضا</v>
          </cell>
          <cell r="P796" t="str">
            <v>130</v>
          </cell>
        </row>
        <row r="797">
          <cell r="A797">
            <v>1304</v>
          </cell>
          <cell r="B797" t="str">
            <v>332004300157</v>
          </cell>
          <cell r="C797" t="str">
            <v>332</v>
          </cell>
          <cell r="D797" t="str">
            <v>332004</v>
          </cell>
          <cell r="E797" t="str">
            <v>ساير حسابها و اسناد پرداختني</v>
          </cell>
          <cell r="F797" t="str">
            <v>حقوق پرداختني و مزاياي پرداختني</v>
          </cell>
          <cell r="G797" t="str">
            <v>300157</v>
          </cell>
          <cell r="H797" t="str">
            <v>معصومي خدايار</v>
          </cell>
          <cell r="P797" t="str">
            <v>130</v>
          </cell>
        </row>
        <row r="798">
          <cell r="A798">
            <v>1304</v>
          </cell>
          <cell r="B798" t="str">
            <v>332004300094</v>
          </cell>
          <cell r="C798" t="str">
            <v>332</v>
          </cell>
          <cell r="D798" t="str">
            <v>332004</v>
          </cell>
          <cell r="E798" t="str">
            <v>ساير حسابها و اسناد پرداختني</v>
          </cell>
          <cell r="F798" t="str">
            <v>حقوق پرداختني و مزاياي پرداختني</v>
          </cell>
          <cell r="G798" t="str">
            <v>300094</v>
          </cell>
          <cell r="H798" t="str">
            <v>محمود شريعتي مهرداد</v>
          </cell>
          <cell r="P798" t="str">
            <v>130</v>
          </cell>
        </row>
        <row r="799">
          <cell r="A799">
            <v>1304</v>
          </cell>
          <cell r="B799" t="str">
            <v>332004110303</v>
          </cell>
          <cell r="C799" t="str">
            <v>332</v>
          </cell>
          <cell r="D799" t="str">
            <v>332004</v>
          </cell>
          <cell r="E799" t="str">
            <v>ساير حسابها و اسناد پرداختني</v>
          </cell>
          <cell r="F799" t="str">
            <v>حقوق پرداختني و مزاياي پرداختني</v>
          </cell>
          <cell r="G799" t="str">
            <v>110303</v>
          </cell>
          <cell r="H799" t="str">
            <v>ذخيره بهره وري برنامه ريزي</v>
          </cell>
          <cell r="P799" t="str">
            <v>130</v>
          </cell>
        </row>
        <row r="800">
          <cell r="A800">
            <v>1304</v>
          </cell>
          <cell r="B800" t="str">
            <v>332004300142</v>
          </cell>
          <cell r="C800" t="str">
            <v>332</v>
          </cell>
          <cell r="D800" t="str">
            <v>332004</v>
          </cell>
          <cell r="E800" t="str">
            <v>ساير حسابها و اسناد پرداختني</v>
          </cell>
          <cell r="F800" t="str">
            <v>حقوق پرداختني و مزاياي پرداختني</v>
          </cell>
          <cell r="G800" t="str">
            <v>300142</v>
          </cell>
          <cell r="H800" t="str">
            <v>فروتني قهرماني احمد</v>
          </cell>
          <cell r="P800" t="str">
            <v>130</v>
          </cell>
        </row>
        <row r="801">
          <cell r="A801">
            <v>1304</v>
          </cell>
          <cell r="B801" t="str">
            <v>332004300223</v>
          </cell>
          <cell r="C801" t="str">
            <v>332</v>
          </cell>
          <cell r="D801" t="str">
            <v>332004</v>
          </cell>
          <cell r="E801" t="str">
            <v>ساير حسابها و اسناد پرداختني</v>
          </cell>
          <cell r="F801" t="str">
            <v>حقوق پرداختني و مزاياي پرداختني</v>
          </cell>
          <cell r="G801" t="str">
            <v>300223</v>
          </cell>
          <cell r="H801" t="str">
            <v>حسيني ميرصمد</v>
          </cell>
          <cell r="P801" t="str">
            <v>130</v>
          </cell>
        </row>
        <row r="802">
          <cell r="A802">
            <v>1304</v>
          </cell>
          <cell r="B802" t="str">
            <v>332004300107</v>
          </cell>
          <cell r="C802" t="str">
            <v>332</v>
          </cell>
          <cell r="D802" t="str">
            <v>332004</v>
          </cell>
          <cell r="E802" t="str">
            <v>ساير حسابها و اسناد پرداختني</v>
          </cell>
          <cell r="F802" t="str">
            <v>حقوق پرداختني و مزاياي پرداختني</v>
          </cell>
          <cell r="G802" t="str">
            <v>300107</v>
          </cell>
          <cell r="H802" t="str">
            <v>روحي مهر سياوش</v>
          </cell>
          <cell r="P802" t="str">
            <v>130</v>
          </cell>
        </row>
        <row r="803">
          <cell r="A803">
            <v>1300</v>
          </cell>
          <cell r="B803" t="str">
            <v>332006101888</v>
          </cell>
          <cell r="C803" t="str">
            <v>332</v>
          </cell>
          <cell r="D803" t="str">
            <v>332006</v>
          </cell>
          <cell r="E803" t="str">
            <v>ساير حسابها و اسناد پرداختني</v>
          </cell>
          <cell r="F803" t="str">
            <v>ساير بستانكاران</v>
          </cell>
          <cell r="G803" t="str">
            <v>101888</v>
          </cell>
          <cell r="H803" t="str">
            <v>فرشاد سيفي</v>
          </cell>
          <cell r="P803" t="str">
            <v>130</v>
          </cell>
        </row>
        <row r="804">
          <cell r="A804">
            <v>1300</v>
          </cell>
          <cell r="B804" t="str">
            <v>332006101324</v>
          </cell>
          <cell r="C804" t="str">
            <v>332</v>
          </cell>
          <cell r="D804" t="str">
            <v>332006</v>
          </cell>
          <cell r="E804" t="str">
            <v>ساير حسابها و اسناد پرداختني</v>
          </cell>
          <cell r="F804" t="str">
            <v>ساير بستانكاران</v>
          </cell>
          <cell r="G804" t="str">
            <v>101324</v>
          </cell>
          <cell r="H804" t="str">
            <v>صندوق قرض الحسنه شركت طراحي مهندسي سايپا</v>
          </cell>
          <cell r="P804" t="str">
            <v>130</v>
          </cell>
        </row>
        <row r="805">
          <cell r="A805">
            <v>5300</v>
          </cell>
          <cell r="B805" t="str">
            <v>332006101001</v>
          </cell>
          <cell r="C805" t="str">
            <v>332</v>
          </cell>
          <cell r="D805" t="str">
            <v>332006</v>
          </cell>
          <cell r="E805" t="str">
            <v>ساير حسابها و اسناد پرداختني</v>
          </cell>
          <cell r="F805" t="str">
            <v>ساير بستانكاران</v>
          </cell>
          <cell r="G805" t="str">
            <v>101001</v>
          </cell>
          <cell r="H805" t="str">
            <v>شرکت مگا موتورفروش قطعات خودرو</v>
          </cell>
          <cell r="P805" t="str">
            <v>530</v>
          </cell>
        </row>
        <row r="806">
          <cell r="A806">
            <v>5301</v>
          </cell>
          <cell r="B806" t="str">
            <v>332006101026</v>
          </cell>
          <cell r="C806" t="str">
            <v>332</v>
          </cell>
          <cell r="D806" t="str">
            <v>332006</v>
          </cell>
          <cell r="E806" t="str">
            <v>ساير حسابها و اسناد پرداختني</v>
          </cell>
          <cell r="F806" t="str">
            <v>ساير بستانكاران</v>
          </cell>
          <cell r="G806" t="str">
            <v>101026</v>
          </cell>
          <cell r="H806" t="str">
            <v>شرکت سايپا</v>
          </cell>
          <cell r="P806" t="str">
            <v>530</v>
          </cell>
        </row>
        <row r="807">
          <cell r="A807">
            <v>1306</v>
          </cell>
          <cell r="B807" t="str">
            <v>332006101328</v>
          </cell>
          <cell r="C807" t="str">
            <v>332</v>
          </cell>
          <cell r="D807" t="str">
            <v>332006</v>
          </cell>
          <cell r="E807" t="str">
            <v>ساير حسابها و اسناد پرداختني</v>
          </cell>
          <cell r="F807" t="str">
            <v>ساير بستانكاران</v>
          </cell>
          <cell r="G807" t="str">
            <v>101328</v>
          </cell>
          <cell r="H807" t="str">
            <v>شرکت تعاوني مصرف مركز تحقيقات صنايع سنگين</v>
          </cell>
          <cell r="P807" t="str">
            <v>130</v>
          </cell>
        </row>
        <row r="808">
          <cell r="A808">
            <v>1307</v>
          </cell>
          <cell r="B808" t="str">
            <v>332006101561</v>
          </cell>
          <cell r="C808" t="str">
            <v>332</v>
          </cell>
          <cell r="D808" t="str">
            <v>332006</v>
          </cell>
          <cell r="E808" t="str">
            <v>ساير حسابها و اسناد پرداختني</v>
          </cell>
          <cell r="F808" t="str">
            <v>ساير بستانكاران</v>
          </cell>
          <cell r="G808" t="str">
            <v>101561</v>
          </cell>
          <cell r="H808" t="str">
            <v>گروه سرمايه گذاري كاركنان سايپا</v>
          </cell>
          <cell r="P808" t="str">
            <v>130</v>
          </cell>
        </row>
        <row r="809">
          <cell r="A809">
            <v>1308</v>
          </cell>
          <cell r="B809" t="str">
            <v>332006300045</v>
          </cell>
          <cell r="C809" t="str">
            <v>332</v>
          </cell>
          <cell r="D809" t="str">
            <v>332006</v>
          </cell>
          <cell r="E809" t="str">
            <v>ساير حسابها و اسناد پرداختني</v>
          </cell>
          <cell r="F809" t="str">
            <v>ساير بستانكاران</v>
          </cell>
          <cell r="G809" t="str">
            <v>300045</v>
          </cell>
          <cell r="H809" t="str">
            <v>يظهري سيد رضا</v>
          </cell>
          <cell r="P809" t="str">
            <v>130</v>
          </cell>
        </row>
        <row r="810">
          <cell r="A810">
            <v>1309</v>
          </cell>
          <cell r="B810" t="str">
            <v>332006101217</v>
          </cell>
          <cell r="C810" t="str">
            <v>332</v>
          </cell>
          <cell r="D810" t="str">
            <v>332006</v>
          </cell>
          <cell r="E810" t="str">
            <v>ساير حسابها و اسناد پرداختني</v>
          </cell>
          <cell r="F810" t="str">
            <v>ساير بستانكاران</v>
          </cell>
          <cell r="G810" t="str">
            <v>101217</v>
          </cell>
          <cell r="H810" t="str">
            <v>شرکت ماشين سازي تبريز</v>
          </cell>
          <cell r="P810" t="str">
            <v>130</v>
          </cell>
        </row>
        <row r="811">
          <cell r="A811">
            <v>1310</v>
          </cell>
          <cell r="B811" t="str">
            <v>332006101647</v>
          </cell>
          <cell r="C811" t="str">
            <v>332</v>
          </cell>
          <cell r="D811" t="str">
            <v>332006</v>
          </cell>
          <cell r="E811" t="str">
            <v>ساير حسابها و اسناد پرداختني</v>
          </cell>
          <cell r="F811" t="str">
            <v>ساير بستانكاران</v>
          </cell>
          <cell r="G811" t="str">
            <v>101647</v>
          </cell>
          <cell r="H811" t="str">
            <v>شركت حمل و نقل حماسه سازان</v>
          </cell>
          <cell r="P811" t="str">
            <v>131</v>
          </cell>
        </row>
        <row r="812">
          <cell r="A812">
            <v>1311</v>
          </cell>
          <cell r="B812" t="str">
            <v>332006101663</v>
          </cell>
          <cell r="C812" t="str">
            <v>332</v>
          </cell>
          <cell r="D812" t="str">
            <v>332006</v>
          </cell>
          <cell r="E812" t="str">
            <v>ساير حسابها و اسناد پرداختني</v>
          </cell>
          <cell r="F812" t="str">
            <v>ساير بستانكاران</v>
          </cell>
          <cell r="G812" t="str">
            <v>101663</v>
          </cell>
          <cell r="H812" t="str">
            <v>غذاي شايگان</v>
          </cell>
          <cell r="P812" t="str">
            <v>131</v>
          </cell>
        </row>
        <row r="813">
          <cell r="A813">
            <v>1312</v>
          </cell>
          <cell r="B813" t="str">
            <v>332006300259</v>
          </cell>
          <cell r="C813" t="str">
            <v>332</v>
          </cell>
          <cell r="D813" t="str">
            <v>332006</v>
          </cell>
          <cell r="E813" t="str">
            <v>ساير حسابها و اسناد پرداختني</v>
          </cell>
          <cell r="F813" t="str">
            <v>ساير بستانكاران</v>
          </cell>
          <cell r="G813" t="str">
            <v>300259</v>
          </cell>
          <cell r="H813" t="str">
            <v>ميلي علي</v>
          </cell>
          <cell r="P813" t="str">
            <v>131</v>
          </cell>
        </row>
        <row r="814">
          <cell r="A814">
            <v>1313</v>
          </cell>
          <cell r="B814" t="str">
            <v>332006300042</v>
          </cell>
          <cell r="C814" t="str">
            <v>332</v>
          </cell>
          <cell r="D814" t="str">
            <v>332006</v>
          </cell>
          <cell r="E814" t="str">
            <v>ساير حسابها و اسناد پرداختني</v>
          </cell>
          <cell r="F814" t="str">
            <v>ساير بستانكاران</v>
          </cell>
          <cell r="G814" t="str">
            <v>300042</v>
          </cell>
          <cell r="H814" t="str">
            <v>زينالي بهمن</v>
          </cell>
          <cell r="P814" t="str">
            <v>131</v>
          </cell>
        </row>
        <row r="815">
          <cell r="A815">
            <v>1314</v>
          </cell>
          <cell r="B815" t="str">
            <v>332006101305</v>
          </cell>
          <cell r="C815" t="str">
            <v>332</v>
          </cell>
          <cell r="D815" t="str">
            <v>332006</v>
          </cell>
          <cell r="E815" t="str">
            <v>ساير حسابها و اسناد پرداختني</v>
          </cell>
          <cell r="F815" t="str">
            <v>ساير بستانكاران</v>
          </cell>
          <cell r="G815" t="str">
            <v>101305</v>
          </cell>
          <cell r="H815" t="str">
            <v>آجيل سراي تبريز</v>
          </cell>
          <cell r="P815" t="str">
            <v>131</v>
          </cell>
        </row>
        <row r="816">
          <cell r="A816">
            <v>1315</v>
          </cell>
          <cell r="B816" t="str">
            <v>332006101817</v>
          </cell>
          <cell r="C816" t="str">
            <v>332</v>
          </cell>
          <cell r="D816" t="str">
            <v>332006</v>
          </cell>
          <cell r="E816" t="str">
            <v>ساير حسابها و اسناد پرداختني</v>
          </cell>
          <cell r="F816" t="str">
            <v>ساير بستانكاران</v>
          </cell>
          <cell r="G816" t="str">
            <v>101817</v>
          </cell>
          <cell r="H816" t="str">
            <v>كارتن تبريز باكس</v>
          </cell>
          <cell r="P816" t="str">
            <v>131</v>
          </cell>
        </row>
        <row r="817">
          <cell r="A817">
            <v>1316</v>
          </cell>
          <cell r="B817" t="str">
            <v>332006300065</v>
          </cell>
          <cell r="C817" t="str">
            <v>332</v>
          </cell>
          <cell r="D817" t="str">
            <v>332006</v>
          </cell>
          <cell r="E817" t="str">
            <v>ساير حسابها و اسناد پرداختني</v>
          </cell>
          <cell r="F817" t="str">
            <v>ساير بستانكاران</v>
          </cell>
          <cell r="G817" t="str">
            <v>300065</v>
          </cell>
          <cell r="H817" t="str">
            <v>شيدائي زهرا</v>
          </cell>
          <cell r="P817" t="str">
            <v>131</v>
          </cell>
        </row>
        <row r="818">
          <cell r="A818">
            <v>1317</v>
          </cell>
          <cell r="B818" t="str">
            <v>332006300038</v>
          </cell>
          <cell r="C818" t="str">
            <v>332</v>
          </cell>
          <cell r="D818" t="str">
            <v>332006</v>
          </cell>
          <cell r="E818" t="str">
            <v>ساير حسابها و اسناد پرداختني</v>
          </cell>
          <cell r="F818" t="str">
            <v>ساير بستانكاران</v>
          </cell>
          <cell r="G818" t="str">
            <v>300038</v>
          </cell>
          <cell r="H818" t="str">
            <v>مكرمي جمال</v>
          </cell>
          <cell r="P818" t="str">
            <v>131</v>
          </cell>
        </row>
        <row r="819">
          <cell r="A819">
            <v>1318</v>
          </cell>
          <cell r="B819" t="str">
            <v>332006300077</v>
          </cell>
          <cell r="C819" t="str">
            <v>332</v>
          </cell>
          <cell r="D819" t="str">
            <v>332006</v>
          </cell>
          <cell r="E819" t="str">
            <v>ساير حسابها و اسناد پرداختني</v>
          </cell>
          <cell r="F819" t="str">
            <v>ساير بستانكاران</v>
          </cell>
          <cell r="G819" t="str">
            <v>300077</v>
          </cell>
          <cell r="H819" t="str">
            <v>واحديان وحيد</v>
          </cell>
          <cell r="P819" t="str">
            <v>131</v>
          </cell>
        </row>
        <row r="820">
          <cell r="A820">
            <v>1300</v>
          </cell>
          <cell r="B820" t="str">
            <v>332006300060</v>
          </cell>
          <cell r="C820" t="str">
            <v>332</v>
          </cell>
          <cell r="D820" t="str">
            <v>332006</v>
          </cell>
          <cell r="E820" t="str">
            <v>ساير حسابها و اسناد پرداختني</v>
          </cell>
          <cell r="F820" t="str">
            <v>ساير بستانكاران</v>
          </cell>
          <cell r="G820" t="str">
            <v>300060</v>
          </cell>
          <cell r="H820" t="str">
            <v>بخشي حكمعلي</v>
          </cell>
          <cell r="P820" t="str">
            <v>130</v>
          </cell>
        </row>
        <row r="821">
          <cell r="A821">
            <v>1300</v>
          </cell>
          <cell r="B821" t="str">
            <v>332006300044</v>
          </cell>
          <cell r="C821" t="str">
            <v>332</v>
          </cell>
          <cell r="D821" t="str">
            <v>332006</v>
          </cell>
          <cell r="E821" t="str">
            <v>ساير حسابها و اسناد پرداختني</v>
          </cell>
          <cell r="F821" t="str">
            <v>ساير بستانكاران</v>
          </cell>
          <cell r="G821" t="str">
            <v>300044</v>
          </cell>
          <cell r="H821" t="str">
            <v>مغيطي قادر</v>
          </cell>
          <cell r="P821" t="str">
            <v>130</v>
          </cell>
        </row>
        <row r="822">
          <cell r="A822">
            <v>1300</v>
          </cell>
          <cell r="B822" t="str">
            <v>332006300004</v>
          </cell>
          <cell r="C822" t="str">
            <v>332</v>
          </cell>
          <cell r="D822" t="str">
            <v>332006</v>
          </cell>
          <cell r="E822" t="str">
            <v>ساير حسابها و اسناد پرداختني</v>
          </cell>
          <cell r="F822" t="str">
            <v>ساير بستانكاران</v>
          </cell>
          <cell r="G822" t="str">
            <v>300004</v>
          </cell>
          <cell r="H822" t="str">
            <v>شرقي وند رضا</v>
          </cell>
          <cell r="P822" t="str">
            <v>130</v>
          </cell>
        </row>
        <row r="823">
          <cell r="A823">
            <v>1300</v>
          </cell>
          <cell r="B823" t="str">
            <v>332006101331</v>
          </cell>
          <cell r="C823" t="str">
            <v>332</v>
          </cell>
          <cell r="D823" t="str">
            <v>332006</v>
          </cell>
          <cell r="E823" t="str">
            <v>ساير حسابها و اسناد پرداختني</v>
          </cell>
          <cell r="F823" t="str">
            <v>ساير بستانكاران</v>
          </cell>
          <cell r="G823" t="str">
            <v>101331</v>
          </cell>
          <cell r="H823" t="str">
            <v>شرکت خدماتي سيوان(رحيم ملوکي )</v>
          </cell>
          <cell r="P823" t="str">
            <v>130</v>
          </cell>
        </row>
        <row r="824">
          <cell r="A824">
            <v>1300</v>
          </cell>
          <cell r="B824" t="str">
            <v>332006300031</v>
          </cell>
          <cell r="C824" t="str">
            <v>332</v>
          </cell>
          <cell r="D824" t="str">
            <v>332006</v>
          </cell>
          <cell r="E824" t="str">
            <v>ساير حسابها و اسناد پرداختني</v>
          </cell>
          <cell r="F824" t="str">
            <v>ساير بستانكاران</v>
          </cell>
          <cell r="G824" t="str">
            <v>300031</v>
          </cell>
          <cell r="H824" t="str">
            <v>اسماعيل لو محمدصادق</v>
          </cell>
          <cell r="P824" t="str">
            <v>130</v>
          </cell>
        </row>
        <row r="825">
          <cell r="A825">
            <v>1300</v>
          </cell>
          <cell r="B825" t="str">
            <v>332006101699</v>
          </cell>
          <cell r="C825" t="str">
            <v>332</v>
          </cell>
          <cell r="D825" t="str">
            <v>332006</v>
          </cell>
          <cell r="E825" t="str">
            <v>ساير حسابها و اسناد پرداختني</v>
          </cell>
          <cell r="F825" t="str">
            <v>ساير بستانكاران</v>
          </cell>
          <cell r="G825" t="str">
            <v>101699</v>
          </cell>
          <cell r="H825" t="str">
            <v>متفرقه</v>
          </cell>
          <cell r="P825" t="str">
            <v>130</v>
          </cell>
        </row>
        <row r="826">
          <cell r="A826">
            <v>1300</v>
          </cell>
          <cell r="B826" t="str">
            <v>332006101649</v>
          </cell>
          <cell r="C826" t="str">
            <v>332</v>
          </cell>
          <cell r="D826" t="str">
            <v>332006</v>
          </cell>
          <cell r="E826" t="str">
            <v>ساير حسابها و اسناد پرداختني</v>
          </cell>
          <cell r="F826" t="str">
            <v>ساير بستانكاران</v>
          </cell>
          <cell r="G826" t="str">
            <v>101649</v>
          </cell>
          <cell r="H826" t="str">
            <v>شركت حمل و نقل زربار</v>
          </cell>
          <cell r="P826" t="str">
            <v>130</v>
          </cell>
        </row>
        <row r="827">
          <cell r="A827">
            <v>1300</v>
          </cell>
          <cell r="B827" t="str">
            <v>332006101418</v>
          </cell>
          <cell r="C827" t="str">
            <v>332</v>
          </cell>
          <cell r="D827" t="str">
            <v>332006</v>
          </cell>
          <cell r="E827" t="str">
            <v>ساير حسابها و اسناد پرداختني</v>
          </cell>
          <cell r="F827" t="str">
            <v>ساير بستانكاران</v>
          </cell>
          <cell r="G827" t="str">
            <v>101418</v>
          </cell>
          <cell r="H827" t="str">
            <v>حوزه مقاومت يك بسيج كارگري الحديد</v>
          </cell>
          <cell r="P827" t="str">
            <v>130</v>
          </cell>
        </row>
        <row r="828">
          <cell r="A828">
            <v>1300</v>
          </cell>
          <cell r="B828" t="str">
            <v>332006101906</v>
          </cell>
          <cell r="C828" t="str">
            <v>332</v>
          </cell>
          <cell r="D828" t="str">
            <v>332006</v>
          </cell>
          <cell r="E828" t="str">
            <v>ساير حسابها و اسناد پرداختني</v>
          </cell>
          <cell r="F828" t="str">
            <v>ساير بستانكاران</v>
          </cell>
          <cell r="G828" t="str">
            <v>101906</v>
          </cell>
          <cell r="H828" t="str">
            <v>بازرگاني املاك دريا (زاهدي)</v>
          </cell>
          <cell r="P828" t="str">
            <v>130</v>
          </cell>
        </row>
        <row r="829">
          <cell r="A829">
            <v>1300</v>
          </cell>
          <cell r="B829" t="str">
            <v>332006101685</v>
          </cell>
          <cell r="C829" t="str">
            <v>332</v>
          </cell>
          <cell r="D829" t="str">
            <v>332006</v>
          </cell>
          <cell r="E829" t="str">
            <v>ساير حسابها و اسناد پرداختني</v>
          </cell>
          <cell r="F829" t="str">
            <v>ساير بستانكاران</v>
          </cell>
          <cell r="G829" t="str">
            <v>101685</v>
          </cell>
          <cell r="H829" t="str">
            <v>صنايع غذاي آذر نوش .</v>
          </cell>
          <cell r="P829" t="str">
            <v>130</v>
          </cell>
        </row>
        <row r="830">
          <cell r="A830">
            <v>1300</v>
          </cell>
          <cell r="B830" t="str">
            <v>332006101323</v>
          </cell>
          <cell r="C830" t="str">
            <v>332</v>
          </cell>
          <cell r="D830" t="str">
            <v>332006</v>
          </cell>
          <cell r="E830" t="str">
            <v>ساير حسابها و اسناد پرداختني</v>
          </cell>
          <cell r="F830" t="str">
            <v>ساير بستانكاران</v>
          </cell>
          <cell r="G830" t="str">
            <v>101323</v>
          </cell>
          <cell r="H830" t="str">
            <v>بازرگاني روغنكار ناظم .</v>
          </cell>
          <cell r="P830" t="str">
            <v>130</v>
          </cell>
        </row>
        <row r="831">
          <cell r="A831">
            <v>1300</v>
          </cell>
          <cell r="B831" t="str">
            <v>332006101433</v>
          </cell>
          <cell r="C831" t="str">
            <v>332</v>
          </cell>
          <cell r="D831" t="str">
            <v>332006</v>
          </cell>
          <cell r="E831" t="str">
            <v>ساير حسابها و اسناد پرداختني</v>
          </cell>
          <cell r="F831" t="str">
            <v>ساير بستانكاران</v>
          </cell>
          <cell r="G831" t="str">
            <v>101433</v>
          </cell>
          <cell r="H831" t="str">
            <v>هتل گسترش</v>
          </cell>
          <cell r="P831" t="str">
            <v>130</v>
          </cell>
        </row>
        <row r="832">
          <cell r="A832">
            <v>1300</v>
          </cell>
          <cell r="B832" t="str">
            <v>332006101923</v>
          </cell>
          <cell r="C832" t="str">
            <v>332</v>
          </cell>
          <cell r="D832" t="str">
            <v>332006</v>
          </cell>
          <cell r="E832" t="str">
            <v>ساير حسابها و اسناد پرداختني</v>
          </cell>
          <cell r="F832" t="str">
            <v>ساير بستانكاران</v>
          </cell>
          <cell r="G832" t="str">
            <v>101923</v>
          </cell>
          <cell r="H832" t="str">
            <v>شركت كلون در تك آريا</v>
          </cell>
          <cell r="P832" t="str">
            <v>130</v>
          </cell>
        </row>
        <row r="833">
          <cell r="A833">
            <v>1300</v>
          </cell>
          <cell r="B833" t="str">
            <v>332006101869</v>
          </cell>
          <cell r="C833" t="str">
            <v>332</v>
          </cell>
          <cell r="D833" t="str">
            <v>332006</v>
          </cell>
          <cell r="E833" t="str">
            <v>ساير حسابها و اسناد پرداختني</v>
          </cell>
          <cell r="F833" t="str">
            <v>ساير بستانكاران</v>
          </cell>
          <cell r="G833" t="str">
            <v>101869</v>
          </cell>
          <cell r="H833" t="str">
            <v>شركت آذر طيف</v>
          </cell>
          <cell r="P833" t="str">
            <v>130</v>
          </cell>
        </row>
        <row r="834">
          <cell r="A834">
            <v>1300</v>
          </cell>
          <cell r="B834" t="str">
            <v>332006101316</v>
          </cell>
          <cell r="C834" t="str">
            <v>332</v>
          </cell>
          <cell r="D834" t="str">
            <v>332006</v>
          </cell>
          <cell r="E834" t="str">
            <v>ساير حسابها و اسناد پرداختني</v>
          </cell>
          <cell r="F834" t="str">
            <v>ساير بستانكاران</v>
          </cell>
          <cell r="G834" t="str">
            <v>101316</v>
          </cell>
          <cell r="H834" t="str">
            <v>شرکت سامانه صنعت نقش جهان</v>
          </cell>
          <cell r="P834" t="str">
            <v>130</v>
          </cell>
        </row>
        <row r="835">
          <cell r="A835">
            <v>1300</v>
          </cell>
          <cell r="B835" t="str">
            <v>332006101416</v>
          </cell>
          <cell r="C835" t="str">
            <v>332</v>
          </cell>
          <cell r="D835" t="str">
            <v>332006</v>
          </cell>
          <cell r="E835" t="str">
            <v>ساير حسابها و اسناد پرداختني</v>
          </cell>
          <cell r="F835" t="str">
            <v>ساير بستانكاران</v>
          </cell>
          <cell r="G835" t="str">
            <v>101416</v>
          </cell>
          <cell r="H835" t="str">
            <v>كريم قوطي ساز</v>
          </cell>
          <cell r="P835" t="str">
            <v>130</v>
          </cell>
        </row>
        <row r="836">
          <cell r="A836">
            <v>1300</v>
          </cell>
          <cell r="B836" t="str">
            <v>332006101373</v>
          </cell>
          <cell r="C836" t="str">
            <v>332</v>
          </cell>
          <cell r="D836" t="str">
            <v>332006</v>
          </cell>
          <cell r="E836" t="str">
            <v>ساير حسابها و اسناد پرداختني</v>
          </cell>
          <cell r="F836" t="str">
            <v>ساير بستانكاران</v>
          </cell>
          <cell r="G836" t="str">
            <v>101373</v>
          </cell>
          <cell r="H836" t="str">
            <v>شرکت درخشش افرنگ</v>
          </cell>
          <cell r="P836" t="str">
            <v>130</v>
          </cell>
        </row>
        <row r="837">
          <cell r="A837">
            <v>1300</v>
          </cell>
          <cell r="B837" t="str">
            <v>332006101320</v>
          </cell>
          <cell r="C837" t="str">
            <v>332</v>
          </cell>
          <cell r="D837" t="str">
            <v>332006</v>
          </cell>
          <cell r="E837" t="str">
            <v>ساير حسابها و اسناد پرداختني</v>
          </cell>
          <cell r="F837" t="str">
            <v>ساير بستانكاران</v>
          </cell>
          <cell r="G837" t="str">
            <v>101320</v>
          </cell>
          <cell r="H837" t="str">
            <v>بازرگاني رهبري</v>
          </cell>
          <cell r="P837" t="str">
            <v>130</v>
          </cell>
        </row>
        <row r="838">
          <cell r="A838">
            <v>1300</v>
          </cell>
          <cell r="B838" t="str">
            <v>332006101321</v>
          </cell>
          <cell r="C838" t="str">
            <v>332</v>
          </cell>
          <cell r="D838" t="str">
            <v>332006</v>
          </cell>
          <cell r="E838" t="str">
            <v>ساير حسابها و اسناد پرداختني</v>
          </cell>
          <cell r="F838" t="str">
            <v>ساير بستانكاران</v>
          </cell>
          <cell r="G838" t="str">
            <v>101321</v>
          </cell>
          <cell r="H838" t="str">
            <v>گام پرک شيمي</v>
          </cell>
          <cell r="P838" t="str">
            <v>130</v>
          </cell>
        </row>
        <row r="839">
          <cell r="A839">
            <v>1300</v>
          </cell>
          <cell r="B839" t="str">
            <v>332006101826</v>
          </cell>
          <cell r="C839" t="str">
            <v>332</v>
          </cell>
          <cell r="D839" t="str">
            <v>332006</v>
          </cell>
          <cell r="E839" t="str">
            <v>ساير حسابها و اسناد پرداختني</v>
          </cell>
          <cell r="F839" t="str">
            <v>ساير بستانكاران</v>
          </cell>
          <cell r="G839" t="str">
            <v>101826</v>
          </cell>
          <cell r="H839" t="str">
            <v>برش افزار شمس</v>
          </cell>
          <cell r="P839" t="str">
            <v>130</v>
          </cell>
        </row>
        <row r="840">
          <cell r="A840">
            <v>1300</v>
          </cell>
          <cell r="B840" t="str">
            <v>332006101312</v>
          </cell>
          <cell r="C840" t="str">
            <v>332</v>
          </cell>
          <cell r="D840" t="str">
            <v>332006</v>
          </cell>
          <cell r="E840" t="str">
            <v>ساير حسابها و اسناد پرداختني</v>
          </cell>
          <cell r="F840" t="str">
            <v>ساير بستانكاران</v>
          </cell>
          <cell r="G840" t="str">
            <v>101312</v>
          </cell>
          <cell r="H840" t="str">
            <v>شرکت تسهيل ماشين صنعت</v>
          </cell>
          <cell r="P840" t="str">
            <v>130</v>
          </cell>
        </row>
        <row r="841">
          <cell r="A841">
            <v>1300</v>
          </cell>
          <cell r="B841" t="str">
            <v>332006101838</v>
          </cell>
          <cell r="C841" t="str">
            <v>332</v>
          </cell>
          <cell r="D841" t="str">
            <v>332006</v>
          </cell>
          <cell r="E841" t="str">
            <v>ساير حسابها و اسناد پرداختني</v>
          </cell>
          <cell r="F841" t="str">
            <v>ساير بستانكاران</v>
          </cell>
          <cell r="G841" t="str">
            <v>101838</v>
          </cell>
          <cell r="H841" t="str">
            <v>شركت سهند شيمي تبريز</v>
          </cell>
          <cell r="P841" t="str">
            <v>130</v>
          </cell>
        </row>
        <row r="842">
          <cell r="A842">
            <v>1300</v>
          </cell>
          <cell r="B842" t="str">
            <v>332006101905</v>
          </cell>
          <cell r="C842" t="str">
            <v>332</v>
          </cell>
          <cell r="D842" t="str">
            <v>332006</v>
          </cell>
          <cell r="E842" t="str">
            <v>ساير حسابها و اسناد پرداختني</v>
          </cell>
          <cell r="F842" t="str">
            <v>ساير بستانكاران</v>
          </cell>
          <cell r="G842" t="str">
            <v>101905</v>
          </cell>
          <cell r="H842" t="str">
            <v>شركت توليدي آرين پاژنگ</v>
          </cell>
          <cell r="P842" t="str">
            <v>130</v>
          </cell>
        </row>
        <row r="843">
          <cell r="A843">
            <v>1300</v>
          </cell>
          <cell r="B843" t="str">
            <v>332006101648</v>
          </cell>
          <cell r="C843" t="str">
            <v>332</v>
          </cell>
          <cell r="D843" t="str">
            <v>332006</v>
          </cell>
          <cell r="E843" t="str">
            <v>ساير حسابها و اسناد پرداختني</v>
          </cell>
          <cell r="F843" t="str">
            <v>ساير بستانكاران</v>
          </cell>
          <cell r="G843" t="str">
            <v>101648</v>
          </cell>
          <cell r="H843" t="str">
            <v>شركت حمل و نقل آذر فجر شمس</v>
          </cell>
          <cell r="P843" t="str">
            <v>130</v>
          </cell>
        </row>
        <row r="844">
          <cell r="A844">
            <v>1300</v>
          </cell>
          <cell r="B844" t="str">
            <v>332006101449</v>
          </cell>
          <cell r="C844" t="str">
            <v>332</v>
          </cell>
          <cell r="D844" t="str">
            <v>332006</v>
          </cell>
          <cell r="E844" t="str">
            <v>ساير حسابها و اسناد پرداختني</v>
          </cell>
          <cell r="F844" t="str">
            <v>ساير بستانكاران</v>
          </cell>
          <cell r="G844" t="str">
            <v>101449</v>
          </cell>
          <cell r="H844" t="str">
            <v>آکادمي توف ايران-آلمان</v>
          </cell>
          <cell r="P844" t="str">
            <v>130</v>
          </cell>
        </row>
        <row r="845">
          <cell r="A845">
            <v>1300</v>
          </cell>
          <cell r="B845" t="str">
            <v>332006101757</v>
          </cell>
          <cell r="C845" t="str">
            <v>332</v>
          </cell>
          <cell r="D845" t="str">
            <v>332006</v>
          </cell>
          <cell r="E845" t="str">
            <v>ساير حسابها و اسناد پرداختني</v>
          </cell>
          <cell r="F845" t="str">
            <v>ساير بستانكاران</v>
          </cell>
          <cell r="G845" t="str">
            <v>101757</v>
          </cell>
          <cell r="H845" t="str">
            <v>سيد حسين نظام الدين</v>
          </cell>
          <cell r="P845" t="str">
            <v>130</v>
          </cell>
        </row>
        <row r="846">
          <cell r="A846">
            <v>1300</v>
          </cell>
          <cell r="B846" t="str">
            <v>332006101335</v>
          </cell>
          <cell r="C846" t="str">
            <v>332</v>
          </cell>
          <cell r="D846" t="str">
            <v>332006</v>
          </cell>
          <cell r="E846" t="str">
            <v>ساير حسابها و اسناد پرداختني</v>
          </cell>
          <cell r="F846" t="str">
            <v>ساير بستانكاران</v>
          </cell>
          <cell r="G846" t="str">
            <v>101335</v>
          </cell>
          <cell r="H846" t="str">
            <v>كميته امداد امام خميني (ره)</v>
          </cell>
          <cell r="P846" t="str">
            <v>130</v>
          </cell>
        </row>
        <row r="847">
          <cell r="A847">
            <v>1300</v>
          </cell>
          <cell r="B847" t="str">
            <v>332006101909</v>
          </cell>
          <cell r="C847" t="str">
            <v>332</v>
          </cell>
          <cell r="D847" t="str">
            <v>332006</v>
          </cell>
          <cell r="E847" t="str">
            <v>ساير حسابها و اسناد پرداختني</v>
          </cell>
          <cell r="F847" t="str">
            <v>ساير بستانكاران</v>
          </cell>
          <cell r="G847" t="str">
            <v>101909</v>
          </cell>
          <cell r="H847" t="str">
            <v>دفتر فني مهندسي فرا ساز بنا</v>
          </cell>
          <cell r="P847" t="str">
            <v>130</v>
          </cell>
        </row>
        <row r="848">
          <cell r="A848">
            <v>1300</v>
          </cell>
          <cell r="B848" t="str">
            <v>332006300105</v>
          </cell>
          <cell r="C848" t="str">
            <v>332</v>
          </cell>
          <cell r="D848" t="str">
            <v>332006</v>
          </cell>
          <cell r="E848" t="str">
            <v>ساير حسابها و اسناد پرداختني</v>
          </cell>
          <cell r="F848" t="str">
            <v>ساير بستانكاران</v>
          </cell>
          <cell r="G848" t="str">
            <v>300105</v>
          </cell>
          <cell r="H848" t="str">
            <v>شهرام غزنوي</v>
          </cell>
          <cell r="P848" t="str">
            <v>130</v>
          </cell>
        </row>
        <row r="849">
          <cell r="A849">
            <v>1300</v>
          </cell>
          <cell r="B849" t="str">
            <v>332006101878</v>
          </cell>
          <cell r="C849" t="str">
            <v>332</v>
          </cell>
          <cell r="D849" t="str">
            <v>332006</v>
          </cell>
          <cell r="E849" t="str">
            <v>ساير حسابها و اسناد پرداختني</v>
          </cell>
          <cell r="F849" t="str">
            <v>ساير بستانكاران</v>
          </cell>
          <cell r="G849" t="str">
            <v>101878</v>
          </cell>
          <cell r="H849" t="str">
            <v>كلينيك ساختماني تك</v>
          </cell>
          <cell r="P849" t="str">
            <v>130</v>
          </cell>
        </row>
        <row r="850">
          <cell r="A850">
            <v>1300</v>
          </cell>
          <cell r="B850" t="str">
            <v>332006101329</v>
          </cell>
          <cell r="C850" t="str">
            <v>332</v>
          </cell>
          <cell r="D850" t="str">
            <v>332006</v>
          </cell>
          <cell r="E850" t="str">
            <v>ساير حسابها و اسناد پرداختني</v>
          </cell>
          <cell r="F850" t="str">
            <v>ساير بستانكاران</v>
          </cell>
          <cell r="G850" t="str">
            <v>101329</v>
          </cell>
          <cell r="H850" t="str">
            <v>شوراي اسلامي کار</v>
          </cell>
          <cell r="P850" t="str">
            <v>130</v>
          </cell>
        </row>
        <row r="851">
          <cell r="A851">
            <v>1300</v>
          </cell>
          <cell r="B851" t="str">
            <v>332006101769</v>
          </cell>
          <cell r="C851" t="str">
            <v>332</v>
          </cell>
          <cell r="D851" t="str">
            <v>332006</v>
          </cell>
          <cell r="E851" t="str">
            <v>ساير حسابها و اسناد پرداختني</v>
          </cell>
          <cell r="F851" t="str">
            <v>ساير بستانكاران</v>
          </cell>
          <cell r="G851" t="str">
            <v>101769</v>
          </cell>
          <cell r="H851" t="str">
            <v>محمد مصري</v>
          </cell>
          <cell r="P851" t="str">
            <v>130</v>
          </cell>
        </row>
        <row r="852">
          <cell r="A852">
            <v>1300</v>
          </cell>
          <cell r="B852" t="str">
            <v>332006101929</v>
          </cell>
          <cell r="C852" t="str">
            <v>332</v>
          </cell>
          <cell r="D852" t="str">
            <v>332006</v>
          </cell>
          <cell r="E852" t="str">
            <v>ساير حسابها و اسناد پرداختني</v>
          </cell>
          <cell r="F852" t="str">
            <v>ساير بستانكاران</v>
          </cell>
          <cell r="G852" t="str">
            <v>101929</v>
          </cell>
          <cell r="H852" t="str">
            <v>بهمن ايمانپور (نقاش ساختمان)</v>
          </cell>
          <cell r="P852" t="str">
            <v>130</v>
          </cell>
        </row>
        <row r="853">
          <cell r="A853">
            <v>1300</v>
          </cell>
          <cell r="B853" t="str">
            <v>332006101930</v>
          </cell>
          <cell r="C853" t="str">
            <v>332</v>
          </cell>
          <cell r="D853" t="str">
            <v>332006</v>
          </cell>
          <cell r="E853" t="str">
            <v>ساير حسابها و اسناد پرداختني</v>
          </cell>
          <cell r="F853" t="str">
            <v>ساير بستانكاران</v>
          </cell>
          <cell r="G853" t="str">
            <v>101930</v>
          </cell>
          <cell r="H853" t="str">
            <v>شيشه بري پرنيان</v>
          </cell>
          <cell r="P853" t="str">
            <v>130</v>
          </cell>
        </row>
        <row r="854">
          <cell r="A854">
            <v>1300</v>
          </cell>
          <cell r="B854" t="str">
            <v>332006101718</v>
          </cell>
          <cell r="C854" t="str">
            <v>332</v>
          </cell>
          <cell r="D854" t="str">
            <v>332006</v>
          </cell>
          <cell r="E854" t="str">
            <v>ساير حسابها و اسناد پرداختني</v>
          </cell>
          <cell r="F854" t="str">
            <v>ساير بستانكاران</v>
          </cell>
          <cell r="G854" t="str">
            <v>101718</v>
          </cell>
          <cell r="H854" t="str">
            <v>صمد عليائي باويل</v>
          </cell>
          <cell r="P854" t="str">
            <v>130</v>
          </cell>
        </row>
        <row r="855">
          <cell r="A855">
            <v>1300</v>
          </cell>
          <cell r="B855" t="str">
            <v>332006101477</v>
          </cell>
          <cell r="C855" t="str">
            <v>332</v>
          </cell>
          <cell r="D855" t="str">
            <v>332006</v>
          </cell>
          <cell r="E855" t="str">
            <v>ساير حسابها و اسناد پرداختني</v>
          </cell>
          <cell r="F855" t="str">
            <v>ساير بستانكاران</v>
          </cell>
          <cell r="G855" t="str">
            <v>101477</v>
          </cell>
          <cell r="H855" t="str">
            <v>صندوق همياري از کارکنان</v>
          </cell>
          <cell r="P855" t="str">
            <v>130</v>
          </cell>
        </row>
        <row r="856">
          <cell r="A856">
            <v>1300</v>
          </cell>
          <cell r="B856" t="str">
            <v>332006101567</v>
          </cell>
          <cell r="C856" t="str">
            <v>332</v>
          </cell>
          <cell r="D856" t="str">
            <v>332006</v>
          </cell>
          <cell r="E856" t="str">
            <v>ساير حسابها و اسناد پرداختني</v>
          </cell>
          <cell r="F856" t="str">
            <v>ساير بستانكاران</v>
          </cell>
          <cell r="G856" t="str">
            <v>101567</v>
          </cell>
          <cell r="H856" t="str">
            <v>ابزار آزمون صهبا</v>
          </cell>
          <cell r="P856" t="str">
            <v>130</v>
          </cell>
        </row>
        <row r="857">
          <cell r="A857">
            <v>1300</v>
          </cell>
          <cell r="B857" t="str">
            <v>332006101710</v>
          </cell>
          <cell r="C857" t="str">
            <v>332</v>
          </cell>
          <cell r="D857" t="str">
            <v>332006</v>
          </cell>
          <cell r="E857" t="str">
            <v>ساير حسابها و اسناد پرداختني</v>
          </cell>
          <cell r="F857" t="str">
            <v>ساير بستانكاران</v>
          </cell>
          <cell r="G857" t="str">
            <v>101710</v>
          </cell>
          <cell r="H857" t="str">
            <v>سالنامه صنايع خودرو سازي ايران</v>
          </cell>
          <cell r="P857" t="str">
            <v>130</v>
          </cell>
        </row>
        <row r="858">
          <cell r="A858">
            <v>1300</v>
          </cell>
          <cell r="B858" t="str">
            <v>332006101694</v>
          </cell>
          <cell r="C858" t="str">
            <v>332</v>
          </cell>
          <cell r="D858" t="str">
            <v>332006</v>
          </cell>
          <cell r="E858" t="str">
            <v>ساير حسابها و اسناد پرداختني</v>
          </cell>
          <cell r="F858" t="str">
            <v>ساير بستانكاران</v>
          </cell>
          <cell r="G858" t="str">
            <v>101694</v>
          </cell>
          <cell r="H858" t="str">
            <v>خدمات فني تكنو ليفتر</v>
          </cell>
          <cell r="P858" t="str">
            <v>130</v>
          </cell>
        </row>
        <row r="859">
          <cell r="A859">
            <v>1300</v>
          </cell>
          <cell r="B859" t="str">
            <v>332006300233</v>
          </cell>
          <cell r="C859" t="str">
            <v>332</v>
          </cell>
          <cell r="D859" t="str">
            <v>332006</v>
          </cell>
          <cell r="E859" t="str">
            <v>ساير حسابها و اسناد پرداختني</v>
          </cell>
          <cell r="F859" t="str">
            <v>ساير بستانكاران</v>
          </cell>
          <cell r="G859" t="str">
            <v>300233</v>
          </cell>
          <cell r="H859" t="str">
            <v>منصور حسن پور ينگجه</v>
          </cell>
          <cell r="P859" t="str">
            <v>130</v>
          </cell>
        </row>
        <row r="860">
          <cell r="A860">
            <v>1300</v>
          </cell>
          <cell r="B860" t="str">
            <v>332006300236</v>
          </cell>
          <cell r="C860" t="str">
            <v>332</v>
          </cell>
          <cell r="D860" t="str">
            <v>332006</v>
          </cell>
          <cell r="E860" t="str">
            <v>ساير حسابها و اسناد پرداختني</v>
          </cell>
          <cell r="F860" t="str">
            <v>ساير بستانكاران</v>
          </cell>
          <cell r="G860" t="str">
            <v>300236</v>
          </cell>
          <cell r="H860" t="str">
            <v>خسرواني خسرو</v>
          </cell>
          <cell r="P860" t="str">
            <v>130</v>
          </cell>
        </row>
        <row r="861">
          <cell r="A861">
            <v>1300</v>
          </cell>
          <cell r="B861" t="str">
            <v>332006300301</v>
          </cell>
          <cell r="C861" t="str">
            <v>332</v>
          </cell>
          <cell r="D861" t="str">
            <v>332006</v>
          </cell>
          <cell r="E861" t="str">
            <v>ساير حسابها و اسناد پرداختني</v>
          </cell>
          <cell r="F861" t="str">
            <v>ساير بستانكاران</v>
          </cell>
          <cell r="G861" t="str">
            <v>300301</v>
          </cell>
          <cell r="H861" t="str">
            <v>تفهمي عليرضا</v>
          </cell>
          <cell r="P861" t="str">
            <v>130</v>
          </cell>
        </row>
        <row r="862">
          <cell r="A862">
            <v>1300</v>
          </cell>
          <cell r="B862" t="str">
            <v>332006300040</v>
          </cell>
          <cell r="C862" t="str">
            <v>332</v>
          </cell>
          <cell r="D862" t="str">
            <v>332006</v>
          </cell>
          <cell r="E862" t="str">
            <v>ساير حسابها و اسناد پرداختني</v>
          </cell>
          <cell r="F862" t="str">
            <v>ساير بستانكاران</v>
          </cell>
          <cell r="G862" t="str">
            <v>300040</v>
          </cell>
          <cell r="H862" t="str">
            <v>كريمي بخشايش علي</v>
          </cell>
          <cell r="P862" t="str">
            <v>130</v>
          </cell>
        </row>
        <row r="863">
          <cell r="A863">
            <v>1300</v>
          </cell>
          <cell r="B863" t="str">
            <v>332006300059</v>
          </cell>
          <cell r="C863" t="str">
            <v>332</v>
          </cell>
          <cell r="D863" t="str">
            <v>332006</v>
          </cell>
          <cell r="E863" t="str">
            <v>ساير حسابها و اسناد پرداختني</v>
          </cell>
          <cell r="F863" t="str">
            <v>ساير بستانكاران</v>
          </cell>
          <cell r="G863" t="str">
            <v>300059</v>
          </cell>
          <cell r="H863" t="str">
            <v>همايون قيصر</v>
          </cell>
          <cell r="P863" t="str">
            <v>130</v>
          </cell>
        </row>
        <row r="864">
          <cell r="A864">
            <v>1300</v>
          </cell>
          <cell r="B864" t="str">
            <v>332006300003</v>
          </cell>
          <cell r="C864" t="str">
            <v>332</v>
          </cell>
          <cell r="D864" t="str">
            <v>332006</v>
          </cell>
          <cell r="E864" t="str">
            <v>ساير حسابها و اسناد پرداختني</v>
          </cell>
          <cell r="F864" t="str">
            <v>ساير بستانكاران</v>
          </cell>
          <cell r="G864" t="str">
            <v>300003</v>
          </cell>
          <cell r="H864" t="str">
            <v>ميراسد مومني</v>
          </cell>
          <cell r="P864" t="str">
            <v>130</v>
          </cell>
        </row>
        <row r="865">
          <cell r="A865">
            <v>1300</v>
          </cell>
          <cell r="B865" t="str">
            <v>332006300006</v>
          </cell>
          <cell r="C865" t="str">
            <v>332</v>
          </cell>
          <cell r="D865" t="str">
            <v>332006</v>
          </cell>
          <cell r="E865" t="str">
            <v>ساير حسابها و اسناد پرداختني</v>
          </cell>
          <cell r="F865" t="str">
            <v>ساير بستانكاران</v>
          </cell>
          <cell r="G865" t="str">
            <v>300006</v>
          </cell>
          <cell r="H865" t="str">
            <v>حميد طباطبائي رئيسي</v>
          </cell>
          <cell r="P865" t="str">
            <v>130</v>
          </cell>
        </row>
        <row r="866">
          <cell r="A866">
            <v>1300</v>
          </cell>
          <cell r="B866" t="str">
            <v>332006300097</v>
          </cell>
          <cell r="C866" t="str">
            <v>332</v>
          </cell>
          <cell r="D866" t="str">
            <v>332006</v>
          </cell>
          <cell r="E866" t="str">
            <v>ساير حسابها و اسناد پرداختني</v>
          </cell>
          <cell r="F866" t="str">
            <v>ساير بستانكاران</v>
          </cell>
          <cell r="G866" t="str">
            <v>300097</v>
          </cell>
          <cell r="H866" t="str">
            <v>سيد حسن اميريعقوبي تبريز</v>
          </cell>
          <cell r="P866" t="str">
            <v>130</v>
          </cell>
        </row>
        <row r="867">
          <cell r="A867">
            <v>1300</v>
          </cell>
          <cell r="B867" t="str">
            <v>332006300053</v>
          </cell>
          <cell r="C867" t="str">
            <v>332</v>
          </cell>
          <cell r="D867" t="str">
            <v>332006</v>
          </cell>
          <cell r="E867" t="str">
            <v>ساير حسابها و اسناد پرداختني</v>
          </cell>
          <cell r="F867" t="str">
            <v>ساير بستانكاران</v>
          </cell>
          <cell r="G867" t="str">
            <v>300053</v>
          </cell>
          <cell r="H867" t="str">
            <v>خالقي عليرضا</v>
          </cell>
          <cell r="P867" t="str">
            <v>130</v>
          </cell>
        </row>
        <row r="868">
          <cell r="A868">
            <v>1300</v>
          </cell>
          <cell r="B868" t="str">
            <v>332006101854</v>
          </cell>
          <cell r="C868" t="str">
            <v>332</v>
          </cell>
          <cell r="D868" t="str">
            <v>332006</v>
          </cell>
          <cell r="E868" t="str">
            <v>ساير حسابها و اسناد پرداختني</v>
          </cell>
          <cell r="F868" t="str">
            <v>ساير بستانكاران</v>
          </cell>
          <cell r="G868" t="str">
            <v>101854</v>
          </cell>
          <cell r="H868" t="str">
            <v>نصابي پمپاژ آزمايش چاههاي عميق پرديس</v>
          </cell>
          <cell r="P868" t="str">
            <v>130</v>
          </cell>
        </row>
        <row r="869">
          <cell r="A869">
            <v>1300</v>
          </cell>
          <cell r="B869" t="str">
            <v>332006101924</v>
          </cell>
          <cell r="C869" t="str">
            <v>332</v>
          </cell>
          <cell r="D869" t="str">
            <v>332006</v>
          </cell>
          <cell r="E869" t="str">
            <v>ساير حسابها و اسناد پرداختني</v>
          </cell>
          <cell r="F869" t="str">
            <v>ساير بستانكاران</v>
          </cell>
          <cell r="G869" t="str">
            <v>101924</v>
          </cell>
          <cell r="H869" t="str">
            <v>آقاي بايرام عبدي (راننده پيماني تامين قطعات)</v>
          </cell>
          <cell r="P869" t="str">
            <v>130</v>
          </cell>
        </row>
        <row r="870">
          <cell r="A870">
            <v>1300</v>
          </cell>
          <cell r="B870" t="str">
            <v>332006300029</v>
          </cell>
          <cell r="C870" t="str">
            <v>332</v>
          </cell>
          <cell r="D870" t="str">
            <v>332006</v>
          </cell>
          <cell r="E870" t="str">
            <v>ساير حسابها و اسناد پرداختني</v>
          </cell>
          <cell r="F870" t="str">
            <v>ساير بستانكاران</v>
          </cell>
          <cell r="G870" t="str">
            <v>300029</v>
          </cell>
          <cell r="H870" t="str">
            <v>فلاحي اميد علي</v>
          </cell>
          <cell r="P870" t="str">
            <v>130</v>
          </cell>
        </row>
        <row r="871">
          <cell r="A871">
            <v>1300</v>
          </cell>
          <cell r="B871" t="str">
            <v>332006101630</v>
          </cell>
          <cell r="C871" t="str">
            <v>332</v>
          </cell>
          <cell r="D871" t="str">
            <v>332006</v>
          </cell>
          <cell r="E871" t="str">
            <v>ساير حسابها و اسناد پرداختني</v>
          </cell>
          <cell r="F871" t="str">
            <v>ساير بستانكاران</v>
          </cell>
          <cell r="G871" t="str">
            <v>101630</v>
          </cell>
          <cell r="H871" t="str">
            <v>شركت آريا</v>
          </cell>
          <cell r="P871" t="str">
            <v>130</v>
          </cell>
        </row>
        <row r="872">
          <cell r="A872">
            <v>1300</v>
          </cell>
          <cell r="B872" t="str">
            <v>332006300986</v>
          </cell>
          <cell r="C872" t="str">
            <v>332</v>
          </cell>
          <cell r="D872" t="str">
            <v>332006</v>
          </cell>
          <cell r="E872" t="str">
            <v>ساير حسابها و اسناد پرداختني</v>
          </cell>
          <cell r="F872" t="str">
            <v>ساير بستانكاران</v>
          </cell>
          <cell r="G872" t="str">
            <v>300986</v>
          </cell>
          <cell r="H872" t="str">
            <v>صفر علي پيري ياورکندي</v>
          </cell>
          <cell r="P872" t="str">
            <v>130</v>
          </cell>
        </row>
        <row r="873">
          <cell r="A873">
            <v>1300</v>
          </cell>
          <cell r="B873" t="str">
            <v>332006300987</v>
          </cell>
          <cell r="C873" t="str">
            <v>332</v>
          </cell>
          <cell r="D873" t="str">
            <v>332006</v>
          </cell>
          <cell r="E873" t="str">
            <v>ساير حسابها و اسناد پرداختني</v>
          </cell>
          <cell r="F873" t="str">
            <v>ساير بستانكاران</v>
          </cell>
          <cell r="G873" t="str">
            <v>300987</v>
          </cell>
          <cell r="H873" t="str">
            <v>محسن جعفرنژاد</v>
          </cell>
          <cell r="P873" t="str">
            <v>130</v>
          </cell>
        </row>
        <row r="874">
          <cell r="A874">
            <v>1300</v>
          </cell>
          <cell r="B874" t="str">
            <v>332006300988</v>
          </cell>
          <cell r="C874" t="str">
            <v>332</v>
          </cell>
          <cell r="D874" t="str">
            <v>332006</v>
          </cell>
          <cell r="E874" t="str">
            <v>ساير حسابها و اسناد پرداختني</v>
          </cell>
          <cell r="F874" t="str">
            <v>ساير بستانكاران</v>
          </cell>
          <cell r="G874" t="str">
            <v>300988</v>
          </cell>
          <cell r="H874" t="str">
            <v>اکبر سامبراني اهر</v>
          </cell>
          <cell r="P874" t="str">
            <v>130</v>
          </cell>
        </row>
        <row r="875">
          <cell r="A875">
            <v>1300</v>
          </cell>
          <cell r="B875" t="str">
            <v>332006300989</v>
          </cell>
          <cell r="C875" t="str">
            <v>332</v>
          </cell>
          <cell r="D875" t="str">
            <v>332006</v>
          </cell>
          <cell r="E875" t="str">
            <v>ساير حسابها و اسناد پرداختني</v>
          </cell>
          <cell r="F875" t="str">
            <v>ساير بستانكاران</v>
          </cell>
          <cell r="G875" t="str">
            <v>300989</v>
          </cell>
          <cell r="H875" t="str">
            <v>محمد حسن غريبي</v>
          </cell>
          <cell r="P875" t="str">
            <v>130</v>
          </cell>
        </row>
        <row r="876">
          <cell r="A876">
            <v>1300</v>
          </cell>
          <cell r="B876" t="str">
            <v>332006300010</v>
          </cell>
          <cell r="C876" t="str">
            <v>332</v>
          </cell>
          <cell r="D876" t="str">
            <v>332006</v>
          </cell>
          <cell r="E876" t="str">
            <v>ساير حسابها و اسناد پرداختني</v>
          </cell>
          <cell r="F876" t="str">
            <v>ساير بستانكاران</v>
          </cell>
          <cell r="G876" t="str">
            <v>300010</v>
          </cell>
          <cell r="H876" t="str">
            <v>صمد اميردادي</v>
          </cell>
          <cell r="P876" t="str">
            <v>130</v>
          </cell>
        </row>
        <row r="877">
          <cell r="A877">
            <v>1300</v>
          </cell>
          <cell r="B877" t="str">
            <v>332006300078</v>
          </cell>
          <cell r="C877" t="str">
            <v>332</v>
          </cell>
          <cell r="D877" t="str">
            <v>332006</v>
          </cell>
          <cell r="E877" t="str">
            <v>ساير حسابها و اسناد پرداختني</v>
          </cell>
          <cell r="F877" t="str">
            <v>ساير بستانكاران</v>
          </cell>
          <cell r="G877" t="str">
            <v>300078</v>
          </cell>
          <cell r="H877" t="str">
            <v>رويا نوراني زنوز</v>
          </cell>
          <cell r="P877" t="str">
            <v>130</v>
          </cell>
        </row>
        <row r="878">
          <cell r="A878">
            <v>1300</v>
          </cell>
          <cell r="B878" t="str">
            <v>332006101461</v>
          </cell>
          <cell r="C878" t="str">
            <v>332</v>
          </cell>
          <cell r="D878" t="str">
            <v>332006</v>
          </cell>
          <cell r="E878" t="str">
            <v>ساير حسابها و اسناد پرداختني</v>
          </cell>
          <cell r="F878" t="str">
            <v>ساير بستانكاران</v>
          </cell>
          <cell r="G878" t="str">
            <v>101461</v>
          </cell>
          <cell r="H878" t="str">
            <v>جمعيت هلال احمر آذربايجان شرقي</v>
          </cell>
          <cell r="P878" t="str">
            <v>130</v>
          </cell>
        </row>
        <row r="879">
          <cell r="A879">
            <v>1300</v>
          </cell>
          <cell r="B879" t="str">
            <v>332006101267</v>
          </cell>
          <cell r="C879" t="str">
            <v>332</v>
          </cell>
          <cell r="D879" t="str">
            <v>332006</v>
          </cell>
          <cell r="E879" t="str">
            <v>ساير حسابها و اسناد پرداختني</v>
          </cell>
          <cell r="F879" t="str">
            <v>ساير بستانكاران</v>
          </cell>
          <cell r="G879" t="str">
            <v>101267</v>
          </cell>
          <cell r="H879" t="str">
            <v>سهامي عام پرفيل ايران</v>
          </cell>
          <cell r="P879" t="str">
            <v>130</v>
          </cell>
        </row>
        <row r="880">
          <cell r="A880">
            <v>1300</v>
          </cell>
          <cell r="B880" t="str">
            <v>332006300034</v>
          </cell>
          <cell r="C880" t="str">
            <v>332</v>
          </cell>
          <cell r="D880" t="str">
            <v>332006</v>
          </cell>
          <cell r="E880" t="str">
            <v>ساير حسابها و اسناد پرداختني</v>
          </cell>
          <cell r="F880" t="str">
            <v>ساير بستانكاران</v>
          </cell>
          <cell r="G880" t="str">
            <v>300034</v>
          </cell>
          <cell r="H880" t="str">
            <v>ابراهيم يوسف آبادي حامد</v>
          </cell>
          <cell r="P880" t="str">
            <v>130</v>
          </cell>
        </row>
        <row r="881">
          <cell r="A881">
            <v>1300</v>
          </cell>
          <cell r="B881" t="str">
            <v>332006300058</v>
          </cell>
          <cell r="C881" t="str">
            <v>332</v>
          </cell>
          <cell r="D881" t="str">
            <v>332006</v>
          </cell>
          <cell r="E881" t="str">
            <v>ساير حسابها و اسناد پرداختني</v>
          </cell>
          <cell r="F881" t="str">
            <v>ساير بستانكاران</v>
          </cell>
          <cell r="G881" t="str">
            <v>300058</v>
          </cell>
          <cell r="H881" t="str">
            <v>علي فريد جعفريان</v>
          </cell>
          <cell r="P881" t="str">
            <v>130</v>
          </cell>
        </row>
        <row r="882">
          <cell r="A882">
            <v>1300</v>
          </cell>
          <cell r="B882" t="str">
            <v>332006101621</v>
          </cell>
          <cell r="C882" t="str">
            <v>332</v>
          </cell>
          <cell r="D882" t="str">
            <v>332006</v>
          </cell>
          <cell r="E882" t="str">
            <v>ساير حسابها و اسناد پرداختني</v>
          </cell>
          <cell r="F882" t="str">
            <v>ساير بستانكاران</v>
          </cell>
          <cell r="G882" t="str">
            <v>101621</v>
          </cell>
          <cell r="H882" t="str">
            <v>موسسه ميكرو تلفن</v>
          </cell>
          <cell r="P882" t="str">
            <v>130</v>
          </cell>
        </row>
        <row r="883">
          <cell r="A883">
            <v>1300</v>
          </cell>
          <cell r="B883" t="str">
            <v>332006300049</v>
          </cell>
          <cell r="C883" t="str">
            <v>332</v>
          </cell>
          <cell r="D883" t="str">
            <v>332006</v>
          </cell>
          <cell r="E883" t="str">
            <v>ساير حسابها و اسناد پرداختني</v>
          </cell>
          <cell r="F883" t="str">
            <v>ساير بستانكاران</v>
          </cell>
          <cell r="G883" t="str">
            <v>300049</v>
          </cell>
          <cell r="H883" t="str">
            <v>احد احمدي نژاد</v>
          </cell>
          <cell r="P883" t="str">
            <v>130</v>
          </cell>
        </row>
        <row r="884">
          <cell r="A884">
            <v>1300</v>
          </cell>
          <cell r="B884" t="str">
            <v>332006300002</v>
          </cell>
          <cell r="C884" t="str">
            <v>332</v>
          </cell>
          <cell r="D884" t="str">
            <v>332006</v>
          </cell>
          <cell r="E884" t="str">
            <v>ساير حسابها و اسناد پرداختني</v>
          </cell>
          <cell r="F884" t="str">
            <v>ساير بستانكاران</v>
          </cell>
          <cell r="G884" t="str">
            <v>300002</v>
          </cell>
          <cell r="H884" t="str">
            <v>علي متدين</v>
          </cell>
          <cell r="P884" t="str">
            <v>130</v>
          </cell>
        </row>
        <row r="885">
          <cell r="A885">
            <v>1300</v>
          </cell>
          <cell r="B885" t="str">
            <v>332006300012</v>
          </cell>
          <cell r="C885" t="str">
            <v>332</v>
          </cell>
          <cell r="D885" t="str">
            <v>332006</v>
          </cell>
          <cell r="E885" t="str">
            <v>ساير حسابها و اسناد پرداختني</v>
          </cell>
          <cell r="F885" t="str">
            <v>ساير بستانكاران</v>
          </cell>
          <cell r="G885" t="str">
            <v>300012</v>
          </cell>
          <cell r="H885" t="str">
            <v>صمد ابرهيم پور مقدس</v>
          </cell>
          <cell r="P885" t="str">
            <v>130</v>
          </cell>
        </row>
        <row r="886">
          <cell r="A886">
            <v>1300</v>
          </cell>
          <cell r="B886" t="str">
            <v>332006300013</v>
          </cell>
          <cell r="C886" t="str">
            <v>332</v>
          </cell>
          <cell r="D886" t="str">
            <v>332006</v>
          </cell>
          <cell r="E886" t="str">
            <v>ساير حسابها و اسناد پرداختني</v>
          </cell>
          <cell r="F886" t="str">
            <v>ساير بستانكاران</v>
          </cell>
          <cell r="G886" t="str">
            <v>300013</v>
          </cell>
          <cell r="H886" t="str">
            <v>داوود ايمانطلب</v>
          </cell>
          <cell r="P886" t="str">
            <v>130</v>
          </cell>
        </row>
        <row r="887">
          <cell r="A887">
            <v>1300</v>
          </cell>
          <cell r="B887" t="str">
            <v>332006300016</v>
          </cell>
          <cell r="C887" t="str">
            <v>332</v>
          </cell>
          <cell r="D887" t="str">
            <v>332006</v>
          </cell>
          <cell r="E887" t="str">
            <v>ساير حسابها و اسناد پرداختني</v>
          </cell>
          <cell r="F887" t="str">
            <v>ساير بستانكاران</v>
          </cell>
          <cell r="G887" t="str">
            <v>300016</v>
          </cell>
          <cell r="H887" t="str">
            <v>سيد جعفر سيد يزدي</v>
          </cell>
          <cell r="P887" t="str">
            <v>130</v>
          </cell>
        </row>
        <row r="888">
          <cell r="A888">
            <v>1300</v>
          </cell>
          <cell r="B888" t="str">
            <v>332006300021</v>
          </cell>
          <cell r="C888" t="str">
            <v>332</v>
          </cell>
          <cell r="D888" t="str">
            <v>332006</v>
          </cell>
          <cell r="E888" t="str">
            <v>ساير حسابها و اسناد پرداختني</v>
          </cell>
          <cell r="F888" t="str">
            <v>ساير بستانكاران</v>
          </cell>
          <cell r="G888" t="str">
            <v>300021</v>
          </cell>
          <cell r="H888" t="str">
            <v>حسين کفشنوچي خياباني</v>
          </cell>
          <cell r="P888" t="str">
            <v>130</v>
          </cell>
        </row>
        <row r="889">
          <cell r="A889">
            <v>1300</v>
          </cell>
          <cell r="B889" t="str">
            <v>332006300022</v>
          </cell>
          <cell r="C889" t="str">
            <v>332</v>
          </cell>
          <cell r="D889" t="str">
            <v>332006</v>
          </cell>
          <cell r="E889" t="str">
            <v>ساير حسابها و اسناد پرداختني</v>
          </cell>
          <cell r="F889" t="str">
            <v>ساير بستانكاران</v>
          </cell>
          <cell r="G889" t="str">
            <v>300022</v>
          </cell>
          <cell r="H889" t="str">
            <v>محمدعلي نمازي فر</v>
          </cell>
          <cell r="P889" t="str">
            <v>130</v>
          </cell>
        </row>
        <row r="890">
          <cell r="A890">
            <v>1300</v>
          </cell>
          <cell r="B890" t="str">
            <v>332006300027</v>
          </cell>
          <cell r="C890" t="str">
            <v>332</v>
          </cell>
          <cell r="D890" t="str">
            <v>332006</v>
          </cell>
          <cell r="E890" t="str">
            <v>ساير حسابها و اسناد پرداختني</v>
          </cell>
          <cell r="F890" t="str">
            <v>ساير بستانكاران</v>
          </cell>
          <cell r="G890" t="str">
            <v>300027</v>
          </cell>
          <cell r="H890" t="str">
            <v>سيد جعفر ديبازر حسيني</v>
          </cell>
          <cell r="P890" t="str">
            <v>130</v>
          </cell>
        </row>
        <row r="891">
          <cell r="A891">
            <v>1300</v>
          </cell>
          <cell r="B891" t="str">
            <v>332006300037</v>
          </cell>
          <cell r="C891" t="str">
            <v>332</v>
          </cell>
          <cell r="D891" t="str">
            <v>332006</v>
          </cell>
          <cell r="E891" t="str">
            <v>ساير حسابها و اسناد پرداختني</v>
          </cell>
          <cell r="F891" t="str">
            <v>ساير بستانكاران</v>
          </cell>
          <cell r="G891" t="str">
            <v>300037</v>
          </cell>
          <cell r="H891" t="str">
            <v>ناصر بيداري علمداري</v>
          </cell>
          <cell r="P891" t="str">
            <v>130</v>
          </cell>
        </row>
        <row r="892">
          <cell r="A892">
            <v>1300</v>
          </cell>
          <cell r="B892" t="str">
            <v>332006300041</v>
          </cell>
          <cell r="C892" t="str">
            <v>332</v>
          </cell>
          <cell r="D892" t="str">
            <v>332006</v>
          </cell>
          <cell r="E892" t="str">
            <v>ساير حسابها و اسناد پرداختني</v>
          </cell>
          <cell r="F892" t="str">
            <v>ساير بستانكاران</v>
          </cell>
          <cell r="G892" t="str">
            <v>300041</v>
          </cell>
          <cell r="H892" t="str">
            <v>علي ظريفي</v>
          </cell>
          <cell r="P892" t="str">
            <v>130</v>
          </cell>
        </row>
        <row r="893">
          <cell r="A893">
            <v>1300</v>
          </cell>
          <cell r="B893" t="str">
            <v>332006300061</v>
          </cell>
          <cell r="C893" t="str">
            <v>332</v>
          </cell>
          <cell r="D893" t="str">
            <v>332006</v>
          </cell>
          <cell r="E893" t="str">
            <v>ساير حسابها و اسناد پرداختني</v>
          </cell>
          <cell r="F893" t="str">
            <v>ساير بستانكاران</v>
          </cell>
          <cell r="G893" t="str">
            <v>300061</v>
          </cell>
          <cell r="H893" t="str">
            <v>نادر براعتي</v>
          </cell>
          <cell r="P893" t="str">
            <v>130</v>
          </cell>
        </row>
        <row r="894">
          <cell r="A894">
            <v>1300</v>
          </cell>
          <cell r="B894" t="str">
            <v>332006300106</v>
          </cell>
          <cell r="C894" t="str">
            <v>332</v>
          </cell>
          <cell r="D894" t="str">
            <v>332006</v>
          </cell>
          <cell r="E894" t="str">
            <v>ساير حسابها و اسناد پرداختني</v>
          </cell>
          <cell r="F894" t="str">
            <v>ساير بستانكاران</v>
          </cell>
          <cell r="G894" t="str">
            <v>300106</v>
          </cell>
          <cell r="H894" t="str">
            <v>محمد باطومچي</v>
          </cell>
          <cell r="P894" t="str">
            <v>130</v>
          </cell>
        </row>
        <row r="895">
          <cell r="A895">
            <v>1300</v>
          </cell>
          <cell r="B895" t="str">
            <v>332006300109</v>
          </cell>
          <cell r="C895" t="str">
            <v>332</v>
          </cell>
          <cell r="D895" t="str">
            <v>332006</v>
          </cell>
          <cell r="E895" t="str">
            <v>ساير حسابها و اسناد پرداختني</v>
          </cell>
          <cell r="F895" t="str">
            <v>ساير بستانكاران</v>
          </cell>
          <cell r="G895" t="str">
            <v>300109</v>
          </cell>
          <cell r="H895" t="str">
            <v>سيد کاظم حجازي</v>
          </cell>
          <cell r="P895" t="str">
            <v>130</v>
          </cell>
        </row>
        <row r="896">
          <cell r="A896">
            <v>1300</v>
          </cell>
          <cell r="B896" t="str">
            <v>332006300121</v>
          </cell>
          <cell r="C896" t="str">
            <v>332</v>
          </cell>
          <cell r="D896" t="str">
            <v>332006</v>
          </cell>
          <cell r="E896" t="str">
            <v>ساير حسابها و اسناد پرداختني</v>
          </cell>
          <cell r="F896" t="str">
            <v>ساير بستانكاران</v>
          </cell>
          <cell r="G896" t="str">
            <v>300121</v>
          </cell>
          <cell r="H896" t="str">
            <v>محمد پيردولت</v>
          </cell>
          <cell r="P896" t="str">
            <v>130</v>
          </cell>
        </row>
        <row r="897">
          <cell r="A897">
            <v>1300</v>
          </cell>
          <cell r="B897" t="str">
            <v>332006300150</v>
          </cell>
          <cell r="C897" t="str">
            <v>332</v>
          </cell>
          <cell r="D897" t="str">
            <v>332006</v>
          </cell>
          <cell r="E897" t="str">
            <v>ساير حسابها و اسناد پرداختني</v>
          </cell>
          <cell r="F897" t="str">
            <v>ساير بستانكاران</v>
          </cell>
          <cell r="G897" t="str">
            <v>300150</v>
          </cell>
          <cell r="H897" t="str">
            <v>مجتبي شرقي وند</v>
          </cell>
          <cell r="P897" t="str">
            <v>130</v>
          </cell>
        </row>
        <row r="898">
          <cell r="A898">
            <v>1300</v>
          </cell>
          <cell r="B898" t="str">
            <v>332006300166</v>
          </cell>
          <cell r="C898" t="str">
            <v>332</v>
          </cell>
          <cell r="D898" t="str">
            <v>332006</v>
          </cell>
          <cell r="E898" t="str">
            <v>ساير حسابها و اسناد پرداختني</v>
          </cell>
          <cell r="F898" t="str">
            <v>ساير بستانكاران</v>
          </cell>
          <cell r="G898" t="str">
            <v>300166</v>
          </cell>
          <cell r="H898" t="str">
            <v>مسعود عبدالرحميان</v>
          </cell>
          <cell r="P898" t="str">
            <v>130</v>
          </cell>
        </row>
        <row r="899">
          <cell r="A899">
            <v>1300</v>
          </cell>
          <cell r="B899" t="str">
            <v>332006300212</v>
          </cell>
          <cell r="C899" t="str">
            <v>332</v>
          </cell>
          <cell r="D899" t="str">
            <v>332006</v>
          </cell>
          <cell r="E899" t="str">
            <v>ساير حسابها و اسناد پرداختني</v>
          </cell>
          <cell r="F899" t="str">
            <v>ساير بستانكاران</v>
          </cell>
          <cell r="G899" t="str">
            <v>300212</v>
          </cell>
          <cell r="H899" t="str">
            <v>پيمان نعمتي</v>
          </cell>
          <cell r="P899" t="str">
            <v>130</v>
          </cell>
        </row>
        <row r="900">
          <cell r="A900">
            <v>1300</v>
          </cell>
          <cell r="B900" t="str">
            <v>332006300217</v>
          </cell>
          <cell r="C900" t="str">
            <v>332</v>
          </cell>
          <cell r="D900" t="str">
            <v>332006</v>
          </cell>
          <cell r="E900" t="str">
            <v>ساير حسابها و اسناد پرداختني</v>
          </cell>
          <cell r="F900" t="str">
            <v>ساير بستانكاران</v>
          </cell>
          <cell r="G900" t="str">
            <v>300217</v>
          </cell>
          <cell r="H900" t="str">
            <v>عبدالحسين شارقي</v>
          </cell>
          <cell r="P900" t="str">
            <v>130</v>
          </cell>
        </row>
        <row r="901">
          <cell r="A901">
            <v>1300</v>
          </cell>
          <cell r="B901" t="str">
            <v>332006300221</v>
          </cell>
          <cell r="C901" t="str">
            <v>332</v>
          </cell>
          <cell r="D901" t="str">
            <v>332006</v>
          </cell>
          <cell r="E901" t="str">
            <v>ساير حسابها و اسناد پرداختني</v>
          </cell>
          <cell r="F901" t="str">
            <v>ساير بستانكاران</v>
          </cell>
          <cell r="G901" t="str">
            <v>300221</v>
          </cell>
          <cell r="H901" t="str">
            <v>هادي خدائيان</v>
          </cell>
          <cell r="P901" t="str">
            <v>130</v>
          </cell>
        </row>
        <row r="902">
          <cell r="A902">
            <v>1300</v>
          </cell>
          <cell r="B902" t="str">
            <v>332006300227</v>
          </cell>
          <cell r="C902" t="str">
            <v>332</v>
          </cell>
          <cell r="D902" t="str">
            <v>332006</v>
          </cell>
          <cell r="E902" t="str">
            <v>ساير حسابها و اسناد پرداختني</v>
          </cell>
          <cell r="F902" t="str">
            <v>ساير بستانكاران</v>
          </cell>
          <cell r="G902" t="str">
            <v>300227</v>
          </cell>
          <cell r="H902" t="str">
            <v>فربد مصافي</v>
          </cell>
          <cell r="P902" t="str">
            <v>130</v>
          </cell>
        </row>
        <row r="903">
          <cell r="A903">
            <v>1300</v>
          </cell>
          <cell r="B903" t="str">
            <v>332006300228</v>
          </cell>
          <cell r="C903" t="str">
            <v>332</v>
          </cell>
          <cell r="D903" t="str">
            <v>332006</v>
          </cell>
          <cell r="E903" t="str">
            <v>ساير حسابها و اسناد پرداختني</v>
          </cell>
          <cell r="F903" t="str">
            <v>ساير بستانكاران</v>
          </cell>
          <cell r="G903" t="str">
            <v>300228</v>
          </cell>
          <cell r="H903" t="str">
            <v>غلامرضا بهراميان</v>
          </cell>
          <cell r="P903" t="str">
            <v>130</v>
          </cell>
        </row>
        <row r="904">
          <cell r="A904">
            <v>1300</v>
          </cell>
          <cell r="B904" t="str">
            <v>332006300246</v>
          </cell>
          <cell r="C904" t="str">
            <v>332</v>
          </cell>
          <cell r="D904" t="str">
            <v>332006</v>
          </cell>
          <cell r="E904" t="str">
            <v>ساير حسابها و اسناد پرداختني</v>
          </cell>
          <cell r="F904" t="str">
            <v>ساير بستانكاران</v>
          </cell>
          <cell r="G904" t="str">
            <v>300246</v>
          </cell>
          <cell r="H904" t="str">
            <v>عزيز خدادادي</v>
          </cell>
          <cell r="P904" t="str">
            <v>130</v>
          </cell>
        </row>
        <row r="905">
          <cell r="A905">
            <v>1300</v>
          </cell>
          <cell r="B905" t="str">
            <v>332006101326</v>
          </cell>
          <cell r="C905" t="str">
            <v>332</v>
          </cell>
          <cell r="D905" t="str">
            <v>332006</v>
          </cell>
          <cell r="E905" t="str">
            <v>ساير حسابها و اسناد پرداختني</v>
          </cell>
          <cell r="F905" t="str">
            <v>ساير بستانكاران</v>
          </cell>
          <cell r="G905" t="str">
            <v>101326</v>
          </cell>
          <cell r="H905" t="str">
            <v>كانون وكلا</v>
          </cell>
          <cell r="P905" t="str">
            <v>130</v>
          </cell>
        </row>
        <row r="906">
          <cell r="A906">
            <v>1300</v>
          </cell>
          <cell r="B906" t="str">
            <v>332006101325</v>
          </cell>
          <cell r="C906" t="str">
            <v>332</v>
          </cell>
          <cell r="D906" t="str">
            <v>332006</v>
          </cell>
          <cell r="E906" t="str">
            <v>ساير حسابها و اسناد پرداختني</v>
          </cell>
          <cell r="F906" t="str">
            <v>ساير بستانكاران</v>
          </cell>
          <cell r="G906" t="str">
            <v>101325</v>
          </cell>
          <cell r="H906" t="str">
            <v>صندوق حمايت از وكلا</v>
          </cell>
          <cell r="P906" t="str">
            <v>130</v>
          </cell>
        </row>
        <row r="907">
          <cell r="A907">
            <v>1300</v>
          </cell>
          <cell r="B907" t="str">
            <v>332006300068</v>
          </cell>
          <cell r="C907" t="str">
            <v>332</v>
          </cell>
          <cell r="D907" t="str">
            <v>332006</v>
          </cell>
          <cell r="E907" t="str">
            <v>ساير حسابها و اسناد پرداختني</v>
          </cell>
          <cell r="F907" t="str">
            <v>ساير بستانكاران</v>
          </cell>
          <cell r="G907" t="str">
            <v>300068</v>
          </cell>
          <cell r="H907" t="str">
            <v>صادق زاده سيد محمود</v>
          </cell>
          <cell r="P907" t="str">
            <v>130</v>
          </cell>
        </row>
        <row r="908">
          <cell r="A908">
            <v>1320</v>
          </cell>
          <cell r="B908" t="str">
            <v>332007102702</v>
          </cell>
          <cell r="C908" t="str">
            <v>332</v>
          </cell>
          <cell r="D908" t="str">
            <v>332007</v>
          </cell>
          <cell r="E908" t="str">
            <v>ساير حسابها و اسناد پرداختني</v>
          </cell>
          <cell r="F908" t="str">
            <v>اسناد پرداختني</v>
          </cell>
          <cell r="G908" t="str">
            <v>102702</v>
          </cell>
          <cell r="H908" t="str">
            <v>ماليات وعوارض بر ارزش افزوده</v>
          </cell>
          <cell r="P908" t="str">
            <v>132</v>
          </cell>
        </row>
        <row r="909">
          <cell r="A909">
            <v>1320</v>
          </cell>
          <cell r="B909" t="str">
            <v>332007102706</v>
          </cell>
          <cell r="C909" t="str">
            <v>332</v>
          </cell>
          <cell r="D909" t="str">
            <v>332007</v>
          </cell>
          <cell r="E909" t="str">
            <v>ساير حسابها و اسناد پرداختني</v>
          </cell>
          <cell r="F909" t="str">
            <v>اسناد پرداختني</v>
          </cell>
          <cell r="G909" t="str">
            <v>102706</v>
          </cell>
          <cell r="H909" t="str">
            <v>ماليات عملكرد سال 88</v>
          </cell>
          <cell r="P909" t="str">
            <v>132</v>
          </cell>
        </row>
        <row r="910">
          <cell r="A910">
            <v>1302</v>
          </cell>
          <cell r="B910" t="str">
            <v>332008101001</v>
          </cell>
          <cell r="C910" t="str">
            <v>332</v>
          </cell>
          <cell r="D910" t="str">
            <v>332008</v>
          </cell>
          <cell r="E910" t="str">
            <v>ساير حسابها و اسناد پرداختني</v>
          </cell>
          <cell r="F910" t="str">
            <v>ماليات وعوارض بر ارزش افزوده (فروش)</v>
          </cell>
          <cell r="G910" t="str">
            <v>101001</v>
          </cell>
          <cell r="H910" t="str">
            <v>شرکت مگا موتورفروش قطعات خودرو</v>
          </cell>
          <cell r="P910" t="str">
            <v>130</v>
          </cell>
        </row>
        <row r="911">
          <cell r="A911">
            <v>1302</v>
          </cell>
          <cell r="B911" t="str">
            <v>332008101699</v>
          </cell>
          <cell r="C911" t="str">
            <v>332</v>
          </cell>
          <cell r="D911" t="str">
            <v>332008</v>
          </cell>
          <cell r="E911" t="str">
            <v>ساير حسابها و اسناد پرداختني</v>
          </cell>
          <cell r="F911" t="str">
            <v>ماليات وعوارض بر ارزش افزوده (فروش)</v>
          </cell>
          <cell r="G911" t="str">
            <v>101699</v>
          </cell>
          <cell r="H911" t="str">
            <v>متفرقه</v>
          </cell>
          <cell r="P911" t="str">
            <v>130</v>
          </cell>
        </row>
        <row r="912">
          <cell r="A912">
            <v>1302</v>
          </cell>
          <cell r="B912" t="str">
            <v>332008101023</v>
          </cell>
          <cell r="C912" t="str">
            <v>332</v>
          </cell>
          <cell r="D912" t="str">
            <v>332008</v>
          </cell>
          <cell r="E912" t="str">
            <v>ساير حسابها و اسناد پرداختني</v>
          </cell>
          <cell r="F912" t="str">
            <v>ماليات وعوارض بر ارزش افزوده (فروش)</v>
          </cell>
          <cell r="G912" t="str">
            <v>101023</v>
          </cell>
          <cell r="H912" t="str">
            <v>شركت سايپا يدك</v>
          </cell>
          <cell r="P912" t="str">
            <v>130</v>
          </cell>
        </row>
        <row r="913">
          <cell r="A913">
            <v>1302</v>
          </cell>
          <cell r="B913" t="str">
            <v>332008101022</v>
          </cell>
          <cell r="C913" t="str">
            <v>332</v>
          </cell>
          <cell r="D913" t="str">
            <v>332008</v>
          </cell>
          <cell r="E913" t="str">
            <v>ساير حسابها و اسناد پرداختني</v>
          </cell>
          <cell r="F913" t="str">
            <v>ماليات وعوارض بر ارزش افزوده (فروش)</v>
          </cell>
          <cell r="G913" t="str">
            <v>101022</v>
          </cell>
          <cell r="H913" t="str">
            <v>شرکت توليدي بهران محور سايپا</v>
          </cell>
          <cell r="P913" t="str">
            <v>130</v>
          </cell>
        </row>
        <row r="914">
          <cell r="A914">
            <v>1302</v>
          </cell>
          <cell r="B914" t="str">
            <v>332008101862</v>
          </cell>
          <cell r="C914" t="str">
            <v>332</v>
          </cell>
          <cell r="D914" t="str">
            <v>332008</v>
          </cell>
          <cell r="E914" t="str">
            <v>ساير حسابها و اسناد پرداختني</v>
          </cell>
          <cell r="F914" t="str">
            <v>ماليات وعوارض بر ارزش افزوده (فروش)</v>
          </cell>
          <cell r="G914" t="str">
            <v>101862</v>
          </cell>
          <cell r="H914" t="str">
            <v>شركت صنعتي رول محور سامان</v>
          </cell>
          <cell r="P914" t="str">
            <v>130</v>
          </cell>
        </row>
        <row r="915">
          <cell r="A915">
            <v>1302</v>
          </cell>
          <cell r="B915" t="str">
            <v>332008101850</v>
          </cell>
          <cell r="C915" t="str">
            <v>332</v>
          </cell>
          <cell r="D915" t="str">
            <v>332008</v>
          </cell>
          <cell r="E915" t="str">
            <v>ساير حسابها و اسناد پرداختني</v>
          </cell>
          <cell r="F915" t="str">
            <v>ماليات وعوارض بر ارزش افزوده (فروش)</v>
          </cell>
          <cell r="G915" t="str">
            <v>101850</v>
          </cell>
          <cell r="H915" t="str">
            <v>فريدون رزمجو</v>
          </cell>
          <cell r="P915" t="str">
            <v>130</v>
          </cell>
        </row>
        <row r="916">
          <cell r="A916">
            <v>1302</v>
          </cell>
          <cell r="B916" t="str">
            <v>332008101865</v>
          </cell>
          <cell r="C916" t="str">
            <v>332</v>
          </cell>
          <cell r="D916" t="str">
            <v>332008</v>
          </cell>
          <cell r="E916" t="str">
            <v>ساير حسابها و اسناد پرداختني</v>
          </cell>
          <cell r="F916" t="str">
            <v>ماليات وعوارض بر ارزش افزوده (فروش)</v>
          </cell>
          <cell r="G916" t="str">
            <v>101865</v>
          </cell>
          <cell r="H916" t="str">
            <v>شرکت پارت قطعه</v>
          </cell>
          <cell r="P916" t="str">
            <v>130</v>
          </cell>
        </row>
        <row r="917">
          <cell r="A917">
            <v>1302</v>
          </cell>
          <cell r="B917" t="str">
            <v>332008101201</v>
          </cell>
          <cell r="C917" t="str">
            <v>332</v>
          </cell>
          <cell r="D917" t="str">
            <v>332008</v>
          </cell>
          <cell r="E917" t="str">
            <v>ساير حسابها و اسناد پرداختني</v>
          </cell>
          <cell r="F917" t="str">
            <v>ماليات وعوارض بر ارزش افزوده (فروش)</v>
          </cell>
          <cell r="G917" t="str">
            <v>101201</v>
          </cell>
          <cell r="H917" t="str">
            <v>شرکت آهنفام سديد</v>
          </cell>
          <cell r="P917" t="str">
            <v>130</v>
          </cell>
        </row>
        <row r="918">
          <cell r="A918">
            <v>1302</v>
          </cell>
          <cell r="B918" t="str">
            <v>332008101589</v>
          </cell>
          <cell r="C918" t="str">
            <v>332</v>
          </cell>
          <cell r="D918" t="str">
            <v>332008</v>
          </cell>
          <cell r="E918" t="str">
            <v>ساير حسابها و اسناد پرداختني</v>
          </cell>
          <cell r="F918" t="str">
            <v>ماليات وعوارض بر ارزش افزوده (فروش)</v>
          </cell>
          <cell r="G918" t="str">
            <v>101589</v>
          </cell>
          <cell r="H918" t="str">
            <v>ريخته گري سهند آذرين</v>
          </cell>
          <cell r="P918" t="str">
            <v>130</v>
          </cell>
        </row>
        <row r="919">
          <cell r="A919">
            <v>1302</v>
          </cell>
          <cell r="B919" t="str">
            <v>332008101896</v>
          </cell>
          <cell r="C919" t="str">
            <v>332</v>
          </cell>
          <cell r="D919" t="str">
            <v>332008</v>
          </cell>
          <cell r="E919" t="str">
            <v>ساير حسابها و اسناد پرداختني</v>
          </cell>
          <cell r="F919" t="str">
            <v>ماليات وعوارض بر ارزش افزوده (فروش)</v>
          </cell>
          <cell r="G919" t="str">
            <v>101896</v>
          </cell>
          <cell r="H919" t="str">
            <v>شركت درخشان قطعه ساز</v>
          </cell>
          <cell r="P919" t="str">
            <v>130</v>
          </cell>
        </row>
        <row r="920">
          <cell r="A920">
            <v>1302</v>
          </cell>
          <cell r="B920" t="str">
            <v>332008101279</v>
          </cell>
          <cell r="C920" t="str">
            <v>332</v>
          </cell>
          <cell r="D920" t="str">
            <v>332008</v>
          </cell>
          <cell r="E920" t="str">
            <v>ساير حسابها و اسناد پرداختني</v>
          </cell>
          <cell r="F920" t="str">
            <v>ماليات وعوارض بر ارزش افزوده (فروش)</v>
          </cell>
          <cell r="G920" t="str">
            <v>101279</v>
          </cell>
          <cell r="H920" t="str">
            <v>جبارپور بنيادي مهندس محمد</v>
          </cell>
          <cell r="P920" t="str">
            <v>130</v>
          </cell>
        </row>
        <row r="921">
          <cell r="A921">
            <v>1302</v>
          </cell>
          <cell r="B921" t="str">
            <v>332008101018</v>
          </cell>
          <cell r="C921" t="str">
            <v>332</v>
          </cell>
          <cell r="D921" t="str">
            <v>332008</v>
          </cell>
          <cell r="E921" t="str">
            <v>ساير حسابها و اسناد پرداختني</v>
          </cell>
          <cell r="F921" t="str">
            <v>ماليات وعوارض بر ارزش افزوده (فروش)</v>
          </cell>
          <cell r="G921" t="str">
            <v>101018</v>
          </cell>
          <cell r="H921" t="str">
            <v>شرکت مهندسي اجزاء ماشين گستر آرين (امگا)</v>
          </cell>
          <cell r="P921" t="str">
            <v>130</v>
          </cell>
        </row>
        <row r="922">
          <cell r="A922">
            <v>1302</v>
          </cell>
          <cell r="B922" t="str">
            <v>332008101925</v>
          </cell>
          <cell r="C922" t="str">
            <v>332</v>
          </cell>
          <cell r="D922" t="str">
            <v>332008</v>
          </cell>
          <cell r="E922" t="str">
            <v>ساير حسابها و اسناد پرداختني</v>
          </cell>
          <cell r="F922" t="str">
            <v>ماليات وعوارض بر ارزش افزوده (فروش)</v>
          </cell>
          <cell r="G922" t="str">
            <v>101925</v>
          </cell>
          <cell r="H922" t="str">
            <v>صنايع شهيد افشردي</v>
          </cell>
          <cell r="P922" t="str">
            <v>130</v>
          </cell>
        </row>
        <row r="923">
          <cell r="A923">
            <v>1302</v>
          </cell>
          <cell r="B923" t="str">
            <v>332008101945</v>
          </cell>
          <cell r="C923" t="str">
            <v>332</v>
          </cell>
          <cell r="D923" t="str">
            <v>332008</v>
          </cell>
          <cell r="E923" t="str">
            <v>ساير حسابها و اسناد پرداختني</v>
          </cell>
          <cell r="F923" t="str">
            <v>ماليات وعوارض بر ارزش افزوده (فروش)</v>
          </cell>
          <cell r="G923" t="str">
            <v>101945</v>
          </cell>
          <cell r="H923" t="str">
            <v>شركت اروم تجهيز گستر</v>
          </cell>
          <cell r="P923" t="str">
            <v>130</v>
          </cell>
        </row>
        <row r="924">
          <cell r="A924">
            <v>1302</v>
          </cell>
          <cell r="B924" t="str">
            <v>332008101798</v>
          </cell>
          <cell r="C924" t="str">
            <v>332</v>
          </cell>
          <cell r="D924" t="str">
            <v>332008</v>
          </cell>
          <cell r="E924" t="str">
            <v>ساير حسابها و اسناد پرداختني</v>
          </cell>
          <cell r="F924" t="str">
            <v>ماليات وعوارض بر ارزش افزوده (فروش)</v>
          </cell>
          <cell r="G924" t="str">
            <v>101798</v>
          </cell>
          <cell r="H924" t="str">
            <v>شركت بازرگاني و خدمات همگام خودرو</v>
          </cell>
          <cell r="P924" t="str">
            <v>130</v>
          </cell>
        </row>
        <row r="925">
          <cell r="A925">
            <v>1302</v>
          </cell>
          <cell r="B925" t="str">
            <v>332008101919</v>
          </cell>
          <cell r="C925" t="str">
            <v>332</v>
          </cell>
          <cell r="D925" t="str">
            <v>332008</v>
          </cell>
          <cell r="E925" t="str">
            <v>ساير حسابها و اسناد پرداختني</v>
          </cell>
          <cell r="F925" t="str">
            <v>ماليات وعوارض بر ارزش افزوده (فروش)</v>
          </cell>
          <cell r="G925" t="str">
            <v>101919</v>
          </cell>
          <cell r="H925" t="str">
            <v>شركت صنعتي آذر كاوش سهند</v>
          </cell>
          <cell r="P925" t="str">
            <v>130</v>
          </cell>
        </row>
        <row r="926">
          <cell r="A926">
            <v>1302</v>
          </cell>
          <cell r="B926" t="str">
            <v>332008101848</v>
          </cell>
          <cell r="C926" t="str">
            <v>332</v>
          </cell>
          <cell r="D926" t="str">
            <v>332008</v>
          </cell>
          <cell r="E926" t="str">
            <v>ساير حسابها و اسناد پرداختني</v>
          </cell>
          <cell r="F926" t="str">
            <v>ماليات وعوارض بر ارزش افزوده (فروش)</v>
          </cell>
          <cell r="G926" t="str">
            <v>101848</v>
          </cell>
          <cell r="H926" t="str">
            <v>شرکت سپهر آذر پويا</v>
          </cell>
          <cell r="P926" t="str">
            <v>130</v>
          </cell>
        </row>
        <row r="927">
          <cell r="A927">
            <v>1302</v>
          </cell>
          <cell r="B927" t="str">
            <v>332008101836</v>
          </cell>
          <cell r="C927" t="str">
            <v>332</v>
          </cell>
          <cell r="D927" t="str">
            <v>332008</v>
          </cell>
          <cell r="E927" t="str">
            <v>ساير حسابها و اسناد پرداختني</v>
          </cell>
          <cell r="F927" t="str">
            <v>ماليات وعوارض بر ارزش افزوده (فروش)</v>
          </cell>
          <cell r="G927" t="str">
            <v>101836</v>
          </cell>
          <cell r="H927" t="str">
            <v>شركت مهندسي و تامين قطعات تراکتور سازي</v>
          </cell>
          <cell r="P927" t="str">
            <v>130</v>
          </cell>
        </row>
        <row r="928">
          <cell r="A928">
            <v>1302</v>
          </cell>
          <cell r="B928" t="str">
            <v>332008101280</v>
          </cell>
          <cell r="C928" t="str">
            <v>332</v>
          </cell>
          <cell r="D928" t="str">
            <v>332008</v>
          </cell>
          <cell r="E928" t="str">
            <v>ساير حسابها و اسناد پرداختني</v>
          </cell>
          <cell r="F928" t="str">
            <v>ماليات وعوارض بر ارزش افزوده (فروش)</v>
          </cell>
          <cell r="G928" t="str">
            <v>101280</v>
          </cell>
          <cell r="H928" t="str">
            <v>شرکت پرسيران</v>
          </cell>
          <cell r="P928" t="str">
            <v>130</v>
          </cell>
        </row>
        <row r="929">
          <cell r="A929">
            <v>1302</v>
          </cell>
          <cell r="B929" t="str">
            <v>332008101542</v>
          </cell>
          <cell r="C929" t="str">
            <v>332</v>
          </cell>
          <cell r="D929" t="str">
            <v>332008</v>
          </cell>
          <cell r="E929" t="str">
            <v>ساير حسابها و اسناد پرداختني</v>
          </cell>
          <cell r="F929" t="str">
            <v>ماليات وعوارض بر ارزش افزوده (فروش)</v>
          </cell>
          <cell r="G929" t="str">
            <v>101542</v>
          </cell>
          <cell r="H929" t="str">
            <v>بلبرينگ سازي</v>
          </cell>
          <cell r="P929" t="str">
            <v>130</v>
          </cell>
        </row>
        <row r="930">
          <cell r="A930">
            <v>1302</v>
          </cell>
          <cell r="B930" t="str">
            <v>332008101226</v>
          </cell>
          <cell r="C930" t="str">
            <v>332</v>
          </cell>
          <cell r="D930" t="str">
            <v>332008</v>
          </cell>
          <cell r="E930" t="str">
            <v>ساير حسابها و اسناد پرداختني</v>
          </cell>
          <cell r="F930" t="str">
            <v>ماليات وعوارض بر ارزش افزوده (فروش)</v>
          </cell>
          <cell r="G930" t="str">
            <v>101226</v>
          </cell>
          <cell r="H930" t="str">
            <v>شركت گاردان پارت سازان</v>
          </cell>
          <cell r="P930" t="str">
            <v>130</v>
          </cell>
        </row>
        <row r="931">
          <cell r="A931">
            <v>1302</v>
          </cell>
          <cell r="B931" t="str">
            <v>332008101235</v>
          </cell>
          <cell r="C931" t="str">
            <v>332</v>
          </cell>
          <cell r="D931" t="str">
            <v>332008</v>
          </cell>
          <cell r="E931" t="str">
            <v>ساير حسابها و اسناد پرداختني</v>
          </cell>
          <cell r="F931" t="str">
            <v>ماليات وعوارض بر ارزش افزوده (فروش)</v>
          </cell>
          <cell r="G931" t="str">
            <v>101235</v>
          </cell>
          <cell r="H931" t="str">
            <v>شرکت فرمان خودرو</v>
          </cell>
          <cell r="P931" t="str">
            <v>130</v>
          </cell>
        </row>
        <row r="932">
          <cell r="A932">
            <v>1302</v>
          </cell>
          <cell r="B932" t="str">
            <v>332008101608</v>
          </cell>
          <cell r="C932" t="str">
            <v>332</v>
          </cell>
          <cell r="D932" t="str">
            <v>332008</v>
          </cell>
          <cell r="E932" t="str">
            <v>ساير حسابها و اسناد پرداختني</v>
          </cell>
          <cell r="F932" t="str">
            <v>ماليات وعوارض بر ارزش افزوده (فروش)</v>
          </cell>
          <cell r="G932" t="str">
            <v>101608</v>
          </cell>
          <cell r="H932" t="str">
            <v>شركت پولاديش</v>
          </cell>
          <cell r="P932" t="str">
            <v>130</v>
          </cell>
        </row>
        <row r="933">
          <cell r="A933">
            <v>1302</v>
          </cell>
          <cell r="B933" t="str">
            <v>332008101508</v>
          </cell>
          <cell r="C933" t="str">
            <v>332</v>
          </cell>
          <cell r="D933" t="str">
            <v>332008</v>
          </cell>
          <cell r="E933" t="str">
            <v>ساير حسابها و اسناد پرداختني</v>
          </cell>
          <cell r="F933" t="str">
            <v>ماليات وعوارض بر ارزش افزوده (فروش)</v>
          </cell>
          <cell r="G933" t="str">
            <v>101508</v>
          </cell>
          <cell r="H933" t="str">
            <v>شركت بنيان ديزل</v>
          </cell>
          <cell r="P933" t="str">
            <v>130</v>
          </cell>
        </row>
        <row r="934">
          <cell r="A934">
            <v>1302</v>
          </cell>
          <cell r="B934" t="str">
            <v>332008101946</v>
          </cell>
          <cell r="C934" t="str">
            <v>332</v>
          </cell>
          <cell r="D934" t="str">
            <v>332008</v>
          </cell>
          <cell r="E934" t="str">
            <v>ساير حسابها و اسناد پرداختني</v>
          </cell>
          <cell r="F934" t="str">
            <v>ماليات وعوارض بر ارزش افزوده (فروش)</v>
          </cell>
          <cell r="G934" t="str">
            <v>101946</v>
          </cell>
          <cell r="H934" t="str">
            <v>شركت ميانرو</v>
          </cell>
          <cell r="P934" t="str">
            <v>130</v>
          </cell>
        </row>
        <row r="935">
          <cell r="A935">
            <v>1302</v>
          </cell>
          <cell r="B935" t="str">
            <v>332008101927</v>
          </cell>
          <cell r="C935" t="str">
            <v>332</v>
          </cell>
          <cell r="D935" t="str">
            <v>332008</v>
          </cell>
          <cell r="E935" t="str">
            <v>ساير حسابها و اسناد پرداختني</v>
          </cell>
          <cell r="F935" t="str">
            <v>ماليات وعوارض بر ارزش افزوده (فروش)</v>
          </cell>
          <cell r="G935" t="str">
            <v>101927</v>
          </cell>
          <cell r="H935" t="str">
            <v>شركت بن خودرو</v>
          </cell>
          <cell r="P935" t="str">
            <v>130</v>
          </cell>
        </row>
        <row r="936">
          <cell r="A936">
            <v>1302</v>
          </cell>
          <cell r="B936" t="str">
            <v>332008101552</v>
          </cell>
          <cell r="C936" t="str">
            <v>332</v>
          </cell>
          <cell r="D936" t="str">
            <v>332008</v>
          </cell>
          <cell r="E936" t="str">
            <v>ساير حسابها و اسناد پرداختني</v>
          </cell>
          <cell r="F936" t="str">
            <v>ماليات وعوارض بر ارزش افزوده (فروش)</v>
          </cell>
          <cell r="G936" t="str">
            <v>101552</v>
          </cell>
          <cell r="H936" t="str">
            <v>گروه مهندسي نوين برش آذرآبادگان</v>
          </cell>
          <cell r="P936" t="str">
            <v>130</v>
          </cell>
        </row>
        <row r="937">
          <cell r="A937">
            <v>1302</v>
          </cell>
          <cell r="B937" t="str">
            <v>332008101851</v>
          </cell>
          <cell r="C937" t="str">
            <v>332</v>
          </cell>
          <cell r="D937" t="str">
            <v>332008</v>
          </cell>
          <cell r="E937" t="str">
            <v>ساير حسابها و اسناد پرداختني</v>
          </cell>
          <cell r="F937" t="str">
            <v>ماليات وعوارض بر ارزش افزوده (فروش)</v>
          </cell>
          <cell r="G937" t="str">
            <v>101851</v>
          </cell>
          <cell r="H937" t="str">
            <v>شركت كيان صنعت خاوران</v>
          </cell>
          <cell r="P937" t="str">
            <v>130</v>
          </cell>
        </row>
        <row r="938">
          <cell r="A938">
            <v>1302</v>
          </cell>
          <cell r="B938" t="str">
            <v>332008101632</v>
          </cell>
          <cell r="C938" t="str">
            <v>332</v>
          </cell>
          <cell r="D938" t="str">
            <v>332008</v>
          </cell>
          <cell r="E938" t="str">
            <v>ساير حسابها و اسناد پرداختني</v>
          </cell>
          <cell r="F938" t="str">
            <v>ماليات وعوارض بر ارزش افزوده (فروش)</v>
          </cell>
          <cell r="G938" t="str">
            <v>101632</v>
          </cell>
          <cell r="H938" t="str">
            <v>شركت همراهان صنعت</v>
          </cell>
          <cell r="P938" t="str">
            <v>130</v>
          </cell>
        </row>
        <row r="939">
          <cell r="A939">
            <v>1302</v>
          </cell>
          <cell r="B939" t="str">
            <v>332008101894</v>
          </cell>
          <cell r="C939" t="str">
            <v>332</v>
          </cell>
          <cell r="D939" t="str">
            <v>332008</v>
          </cell>
          <cell r="E939" t="str">
            <v>ساير حسابها و اسناد پرداختني</v>
          </cell>
          <cell r="F939" t="str">
            <v>ماليات وعوارض بر ارزش افزوده (فروش)</v>
          </cell>
          <cell r="G939" t="str">
            <v>101894</v>
          </cell>
          <cell r="H939" t="str">
            <v>شركت رسا گستر آذر</v>
          </cell>
          <cell r="P939" t="str">
            <v>130</v>
          </cell>
        </row>
        <row r="940">
          <cell r="A940">
            <v>1302</v>
          </cell>
          <cell r="B940" t="str">
            <v>332008101751</v>
          </cell>
          <cell r="C940" t="str">
            <v>332</v>
          </cell>
          <cell r="D940" t="str">
            <v>332008</v>
          </cell>
          <cell r="E940" t="str">
            <v>ساير حسابها و اسناد پرداختني</v>
          </cell>
          <cell r="F940" t="str">
            <v>ماليات وعوارض بر ارزش افزوده (فروش)</v>
          </cell>
          <cell r="G940" t="str">
            <v>101751</v>
          </cell>
          <cell r="H940" t="str">
            <v>قطعه سازي محمودي</v>
          </cell>
          <cell r="P940" t="str">
            <v>130</v>
          </cell>
        </row>
        <row r="941">
          <cell r="A941">
            <v>1302</v>
          </cell>
          <cell r="B941" t="str">
            <v>332008101786</v>
          </cell>
          <cell r="C941" t="str">
            <v>332</v>
          </cell>
          <cell r="D941" t="str">
            <v>332008</v>
          </cell>
          <cell r="E941" t="str">
            <v>ساير حسابها و اسناد پرداختني</v>
          </cell>
          <cell r="F941" t="str">
            <v>ماليات وعوارض بر ارزش افزوده (فروش)</v>
          </cell>
          <cell r="G941" t="str">
            <v>101786</v>
          </cell>
          <cell r="H941" t="str">
            <v>شركت ورق كاران تبريز</v>
          </cell>
          <cell r="P941" t="str">
            <v>130</v>
          </cell>
        </row>
        <row r="942">
          <cell r="A942">
            <v>1302</v>
          </cell>
          <cell r="B942" t="str">
            <v>332008101839</v>
          </cell>
          <cell r="C942" t="str">
            <v>332</v>
          </cell>
          <cell r="D942" t="str">
            <v>332008</v>
          </cell>
          <cell r="E942" t="str">
            <v>ساير حسابها و اسناد پرداختني</v>
          </cell>
          <cell r="F942" t="str">
            <v>ماليات وعوارض بر ارزش افزوده (فروش)</v>
          </cell>
          <cell r="G942" t="str">
            <v>101839</v>
          </cell>
          <cell r="H942" t="str">
            <v>شرکت آذر پاد</v>
          </cell>
          <cell r="P942" t="str">
            <v>130</v>
          </cell>
        </row>
        <row r="943">
          <cell r="A943">
            <v>1302</v>
          </cell>
          <cell r="B943" t="str">
            <v>332008101681</v>
          </cell>
          <cell r="C943" t="str">
            <v>332</v>
          </cell>
          <cell r="D943" t="str">
            <v>332008</v>
          </cell>
          <cell r="E943" t="str">
            <v>ساير حسابها و اسناد پرداختني</v>
          </cell>
          <cell r="F943" t="str">
            <v>ماليات وعوارض بر ارزش افزوده (فروش)</v>
          </cell>
          <cell r="G943" t="str">
            <v>101681</v>
          </cell>
          <cell r="H943" t="str">
            <v>ساج يدك خودرو</v>
          </cell>
          <cell r="P943" t="str">
            <v>130</v>
          </cell>
        </row>
        <row r="944">
          <cell r="A944">
            <v>1302</v>
          </cell>
          <cell r="B944" t="str">
            <v>332008101831</v>
          </cell>
          <cell r="C944" t="str">
            <v>332</v>
          </cell>
          <cell r="D944" t="str">
            <v>332008</v>
          </cell>
          <cell r="E944" t="str">
            <v>ساير حسابها و اسناد پرداختني</v>
          </cell>
          <cell r="F944" t="str">
            <v>ماليات وعوارض بر ارزش افزوده (فروش)</v>
          </cell>
          <cell r="G944" t="str">
            <v>101831</v>
          </cell>
          <cell r="H944" t="str">
            <v>تقي زاده</v>
          </cell>
          <cell r="P944" t="str">
            <v>130</v>
          </cell>
        </row>
        <row r="945">
          <cell r="A945">
            <v>1302</v>
          </cell>
          <cell r="B945" t="str">
            <v>332008101928</v>
          </cell>
          <cell r="C945" t="str">
            <v>332</v>
          </cell>
          <cell r="D945" t="str">
            <v>332008</v>
          </cell>
          <cell r="E945" t="str">
            <v>ساير حسابها و اسناد پرداختني</v>
          </cell>
          <cell r="F945" t="str">
            <v>ماليات وعوارض بر ارزش افزوده (فروش)</v>
          </cell>
          <cell r="G945" t="str">
            <v>101928</v>
          </cell>
          <cell r="H945" t="str">
            <v>شركت پيشگام صنعت تابان</v>
          </cell>
          <cell r="P945" t="str">
            <v>130</v>
          </cell>
        </row>
        <row r="946">
          <cell r="A946">
            <v>1302</v>
          </cell>
          <cell r="B946" t="str">
            <v>332008101808</v>
          </cell>
          <cell r="C946" t="str">
            <v>332</v>
          </cell>
          <cell r="D946" t="str">
            <v>332008</v>
          </cell>
          <cell r="E946" t="str">
            <v>ساير حسابها و اسناد پرداختني</v>
          </cell>
          <cell r="F946" t="str">
            <v>ماليات وعوارض بر ارزش افزوده (فروش)</v>
          </cell>
          <cell r="G946" t="str">
            <v>101808</v>
          </cell>
          <cell r="H946" t="str">
            <v>حسين عهدي (راننده ترانسپورت)</v>
          </cell>
          <cell r="P946" t="str">
            <v>130</v>
          </cell>
        </row>
        <row r="947">
          <cell r="A947">
            <v>1302</v>
          </cell>
          <cell r="B947" t="str">
            <v>332008300177</v>
          </cell>
          <cell r="C947" t="str">
            <v>332</v>
          </cell>
          <cell r="D947" t="str">
            <v>332008</v>
          </cell>
          <cell r="E947" t="str">
            <v>ساير حسابها و اسناد پرداختني</v>
          </cell>
          <cell r="F947" t="str">
            <v>ماليات وعوارض بر ارزش افزوده (فروش)</v>
          </cell>
          <cell r="G947" t="str">
            <v>300177</v>
          </cell>
          <cell r="H947" t="str">
            <v>كاظم پور احمد</v>
          </cell>
          <cell r="P947" t="str">
            <v>130</v>
          </cell>
        </row>
        <row r="948">
          <cell r="A948">
            <v>1302</v>
          </cell>
          <cell r="B948" t="str">
            <v>332008101910</v>
          </cell>
          <cell r="C948" t="str">
            <v>332</v>
          </cell>
          <cell r="D948" t="str">
            <v>332008</v>
          </cell>
          <cell r="E948" t="str">
            <v>ساير حسابها و اسناد پرداختني</v>
          </cell>
          <cell r="F948" t="str">
            <v>ماليات وعوارض بر ارزش افزوده (فروش)</v>
          </cell>
          <cell r="G948" t="str">
            <v>101910</v>
          </cell>
          <cell r="H948" t="str">
            <v>شركت ابزار محركه آذر</v>
          </cell>
          <cell r="P948" t="str">
            <v>130</v>
          </cell>
        </row>
        <row r="949">
          <cell r="A949">
            <v>1302</v>
          </cell>
          <cell r="B949" t="str">
            <v>332008300020</v>
          </cell>
          <cell r="C949" t="str">
            <v>332</v>
          </cell>
          <cell r="D949" t="str">
            <v>332008</v>
          </cell>
          <cell r="E949" t="str">
            <v>ساير حسابها و اسناد پرداختني</v>
          </cell>
          <cell r="F949" t="str">
            <v>ماليات وعوارض بر ارزش افزوده (فروش)</v>
          </cell>
          <cell r="G949" t="str">
            <v>300020</v>
          </cell>
          <cell r="H949" t="str">
            <v>نورپورينگجه جعفر</v>
          </cell>
          <cell r="P949" t="str">
            <v>130</v>
          </cell>
        </row>
        <row r="950">
          <cell r="A950">
            <v>1302</v>
          </cell>
          <cell r="B950" t="str">
            <v>332008101256</v>
          </cell>
          <cell r="C950" t="str">
            <v>332</v>
          </cell>
          <cell r="D950" t="str">
            <v>332008</v>
          </cell>
          <cell r="E950" t="str">
            <v>ساير حسابها و اسناد پرداختني</v>
          </cell>
          <cell r="F950" t="str">
            <v>ماليات وعوارض بر ارزش افزوده (فروش)</v>
          </cell>
          <cell r="G950" t="str">
            <v>101256</v>
          </cell>
          <cell r="H950" t="str">
            <v>كارگاه ادهمي</v>
          </cell>
          <cell r="P950" t="str">
            <v>130</v>
          </cell>
        </row>
        <row r="951">
          <cell r="A951">
            <v>1302</v>
          </cell>
          <cell r="B951" t="str">
            <v>332008101938</v>
          </cell>
          <cell r="C951" t="str">
            <v>332</v>
          </cell>
          <cell r="D951" t="str">
            <v>332008</v>
          </cell>
          <cell r="E951" t="str">
            <v>ساير حسابها و اسناد پرداختني</v>
          </cell>
          <cell r="F951" t="str">
            <v>ماليات وعوارض بر ارزش افزوده (فروش)</v>
          </cell>
          <cell r="G951" t="str">
            <v>101938</v>
          </cell>
          <cell r="H951" t="str">
            <v>شركت دقت فراز آذر</v>
          </cell>
          <cell r="P951" t="str">
            <v>130</v>
          </cell>
        </row>
        <row r="952">
          <cell r="A952">
            <v>1302</v>
          </cell>
          <cell r="B952" t="str">
            <v>332008300276</v>
          </cell>
          <cell r="C952" t="str">
            <v>332</v>
          </cell>
          <cell r="D952" t="str">
            <v>332008</v>
          </cell>
          <cell r="E952" t="str">
            <v>ساير حسابها و اسناد پرداختني</v>
          </cell>
          <cell r="F952" t="str">
            <v>ماليات وعوارض بر ارزش افزوده (فروش)</v>
          </cell>
          <cell r="G952" t="str">
            <v>300276</v>
          </cell>
          <cell r="H952" t="str">
            <v>ملوكي مهرشاد</v>
          </cell>
          <cell r="P952" t="str">
            <v>130</v>
          </cell>
        </row>
        <row r="953">
          <cell r="A953">
            <v>1302</v>
          </cell>
          <cell r="B953" t="str">
            <v>332008101934</v>
          </cell>
          <cell r="C953" t="str">
            <v>332</v>
          </cell>
          <cell r="D953" t="str">
            <v>332008</v>
          </cell>
          <cell r="E953" t="str">
            <v>ساير حسابها و اسناد پرداختني</v>
          </cell>
          <cell r="F953" t="str">
            <v>ماليات وعوارض بر ارزش افزوده (فروش)</v>
          </cell>
          <cell r="G953" t="str">
            <v>101934</v>
          </cell>
          <cell r="H953" t="str">
            <v>گروه صنعتي صيادي</v>
          </cell>
          <cell r="P953" t="str">
            <v>130</v>
          </cell>
        </row>
        <row r="954">
          <cell r="A954">
            <v>1302</v>
          </cell>
          <cell r="B954" t="str">
            <v>332008101876</v>
          </cell>
          <cell r="C954" t="str">
            <v>332</v>
          </cell>
          <cell r="D954" t="str">
            <v>332008</v>
          </cell>
          <cell r="E954" t="str">
            <v>ساير حسابها و اسناد پرداختني</v>
          </cell>
          <cell r="F954" t="str">
            <v>ماليات وعوارض بر ارزش افزوده (فروش)</v>
          </cell>
          <cell r="G954" t="str">
            <v>101876</v>
          </cell>
          <cell r="H954" t="str">
            <v>شرکت سيماب تبريز</v>
          </cell>
          <cell r="P954" t="str">
            <v>130</v>
          </cell>
        </row>
        <row r="955">
          <cell r="A955">
            <v>1302</v>
          </cell>
          <cell r="B955" t="str">
            <v>332008300085</v>
          </cell>
          <cell r="C955" t="str">
            <v>332</v>
          </cell>
          <cell r="D955" t="str">
            <v>332008</v>
          </cell>
          <cell r="E955" t="str">
            <v>ساير حسابها و اسناد پرداختني</v>
          </cell>
          <cell r="F955" t="str">
            <v>ماليات وعوارض بر ارزش افزوده (فروش)</v>
          </cell>
          <cell r="G955" t="str">
            <v>300085</v>
          </cell>
          <cell r="H955" t="str">
            <v>جبارپور يوسف</v>
          </cell>
          <cell r="P955" t="str">
            <v>130</v>
          </cell>
        </row>
        <row r="956">
          <cell r="A956">
            <v>1302</v>
          </cell>
          <cell r="B956" t="str">
            <v>332008101263</v>
          </cell>
          <cell r="C956" t="str">
            <v>332</v>
          </cell>
          <cell r="D956" t="str">
            <v>332008</v>
          </cell>
          <cell r="E956" t="str">
            <v>ساير حسابها و اسناد پرداختني</v>
          </cell>
          <cell r="F956" t="str">
            <v>ماليات وعوارض بر ارزش افزوده (فروش)</v>
          </cell>
          <cell r="G956" t="str">
            <v>101263</v>
          </cell>
          <cell r="H956" t="str">
            <v>شرکت قطعه سازان خودرو دلتا امين</v>
          </cell>
          <cell r="P956" t="str">
            <v>130</v>
          </cell>
        </row>
        <row r="957">
          <cell r="A957">
            <v>1302</v>
          </cell>
          <cell r="B957" t="str">
            <v>332008101795</v>
          </cell>
          <cell r="C957" t="str">
            <v>332</v>
          </cell>
          <cell r="D957" t="str">
            <v>332008</v>
          </cell>
          <cell r="E957" t="str">
            <v>ساير حسابها و اسناد پرداختني</v>
          </cell>
          <cell r="F957" t="str">
            <v>ماليات وعوارض بر ارزش افزوده (فروش)</v>
          </cell>
          <cell r="G957" t="str">
            <v>101795</v>
          </cell>
          <cell r="H957" t="str">
            <v>خدمات فني و مهندسي بهكار صنعت</v>
          </cell>
          <cell r="P957" t="str">
            <v>130</v>
          </cell>
        </row>
        <row r="958">
          <cell r="A958">
            <v>1305</v>
          </cell>
          <cell r="B958" t="str">
            <v>332009102707</v>
          </cell>
          <cell r="C958" t="str">
            <v>332</v>
          </cell>
          <cell r="D958" t="str">
            <v>332009</v>
          </cell>
          <cell r="E958" t="str">
            <v>ساير حسابها و اسناد پرداختني</v>
          </cell>
          <cell r="F958" t="str">
            <v>ماليات عملكرد</v>
          </cell>
          <cell r="G958" t="str">
            <v>102707</v>
          </cell>
          <cell r="H958" t="str">
            <v>ماليات عملكرد سال 89</v>
          </cell>
          <cell r="P958" t="str">
            <v>130</v>
          </cell>
        </row>
        <row r="959">
          <cell r="A959">
            <v>1200</v>
          </cell>
          <cell r="B959" t="str">
            <v>332011101414</v>
          </cell>
          <cell r="C959" t="str">
            <v>332</v>
          </cell>
          <cell r="D959" t="str">
            <v>332011</v>
          </cell>
          <cell r="E959" t="str">
            <v>ساير حسابها و اسناد پرداختني</v>
          </cell>
          <cell r="F959" t="str">
            <v>ماليات تكليفيي پيمانكاران(5% ماده 104ق.م.م)</v>
          </cell>
          <cell r="G959" t="str">
            <v>101414</v>
          </cell>
          <cell r="H959" t="str">
            <v>شركت آذردنده تبريز</v>
          </cell>
          <cell r="P959" t="str">
            <v>120</v>
          </cell>
        </row>
        <row r="960">
          <cell r="A960">
            <v>1200</v>
          </cell>
          <cell r="B960" t="str">
            <v>332011101659</v>
          </cell>
          <cell r="C960" t="str">
            <v>332</v>
          </cell>
          <cell r="D960" t="str">
            <v>332011</v>
          </cell>
          <cell r="E960" t="str">
            <v>ساير حسابها و اسناد پرداختني</v>
          </cell>
          <cell r="F960" t="str">
            <v>ماليات تكليفيي پيمانكاران(5% ماده 104ق.م.م)</v>
          </cell>
          <cell r="G960" t="str">
            <v>101659</v>
          </cell>
          <cell r="H960" t="str">
            <v>آبكاري آريا</v>
          </cell>
          <cell r="P960" t="str">
            <v>120</v>
          </cell>
        </row>
        <row r="961">
          <cell r="A961">
            <v>1200</v>
          </cell>
          <cell r="B961" t="str">
            <v>332011101257</v>
          </cell>
          <cell r="C961" t="str">
            <v>332</v>
          </cell>
          <cell r="D961" t="str">
            <v>332011</v>
          </cell>
          <cell r="E961" t="str">
            <v>ساير حسابها و اسناد پرداختني</v>
          </cell>
          <cell r="F961" t="str">
            <v>ماليات تكليفيي پيمانكاران(5% ماده 104ق.م.م)</v>
          </cell>
          <cell r="G961" t="str">
            <v>101257</v>
          </cell>
          <cell r="H961" t="str">
            <v>كارگاه فرجزاده</v>
          </cell>
          <cell r="P961" t="str">
            <v>120</v>
          </cell>
        </row>
        <row r="962">
          <cell r="A962">
            <v>1200</v>
          </cell>
          <cell r="B962" t="str">
            <v>332011101517</v>
          </cell>
          <cell r="C962" t="str">
            <v>332</v>
          </cell>
          <cell r="D962" t="str">
            <v>332011</v>
          </cell>
          <cell r="E962" t="str">
            <v>ساير حسابها و اسناد پرداختني</v>
          </cell>
          <cell r="F962" t="str">
            <v>ماليات تكليفيي پيمانكاران(5% ماده 104ق.م.م)</v>
          </cell>
          <cell r="G962" t="str">
            <v>101517</v>
          </cell>
          <cell r="H962" t="str">
            <v>كارگاه توليدي صنعتي امين (سنگزني امين)</v>
          </cell>
          <cell r="P962" t="str">
            <v>120</v>
          </cell>
        </row>
        <row r="963">
          <cell r="A963">
            <v>1200</v>
          </cell>
          <cell r="B963" t="str">
            <v>332011101835</v>
          </cell>
          <cell r="C963" t="str">
            <v>332</v>
          </cell>
          <cell r="D963" t="str">
            <v>332011</v>
          </cell>
          <cell r="E963" t="str">
            <v>ساير حسابها و اسناد پرداختني</v>
          </cell>
          <cell r="F963" t="str">
            <v>ماليات تكليفيي پيمانكاران(5% ماده 104ق.م.م)</v>
          </cell>
          <cell r="G963" t="str">
            <v>101835</v>
          </cell>
          <cell r="H963" t="str">
            <v>كارگاه فرامرزي</v>
          </cell>
          <cell r="P963" t="str">
            <v>120</v>
          </cell>
        </row>
        <row r="964">
          <cell r="A964">
            <v>1200</v>
          </cell>
          <cell r="B964" t="str">
            <v>332011101259</v>
          </cell>
          <cell r="C964" t="str">
            <v>332</v>
          </cell>
          <cell r="D964" t="str">
            <v>332011</v>
          </cell>
          <cell r="E964" t="str">
            <v>ساير حسابها و اسناد پرداختني</v>
          </cell>
          <cell r="F964" t="str">
            <v>ماليات تكليفيي پيمانكاران(5% ماده 104ق.م.م)</v>
          </cell>
          <cell r="G964" t="str">
            <v>101259</v>
          </cell>
          <cell r="H964" t="str">
            <v>كارگاه حسينپور خيري</v>
          </cell>
          <cell r="P964" t="str">
            <v>120</v>
          </cell>
        </row>
        <row r="965">
          <cell r="A965">
            <v>1200</v>
          </cell>
          <cell r="B965" t="str">
            <v>332011101293</v>
          </cell>
          <cell r="C965" t="str">
            <v>332</v>
          </cell>
          <cell r="D965" t="str">
            <v>332011</v>
          </cell>
          <cell r="E965" t="str">
            <v>ساير حسابها و اسناد پرداختني</v>
          </cell>
          <cell r="F965" t="str">
            <v>ماليات تكليفيي پيمانكاران(5% ماده 104ق.م.م)</v>
          </cell>
          <cell r="G965" t="str">
            <v>101293</v>
          </cell>
          <cell r="H965" t="str">
            <v>كارگاه المهدي</v>
          </cell>
          <cell r="P965" t="str">
            <v>120</v>
          </cell>
        </row>
        <row r="966">
          <cell r="A966">
            <v>1200</v>
          </cell>
          <cell r="B966" t="str">
            <v>332011101827</v>
          </cell>
          <cell r="C966" t="str">
            <v>332</v>
          </cell>
          <cell r="D966" t="str">
            <v>332011</v>
          </cell>
          <cell r="E966" t="str">
            <v>ساير حسابها و اسناد پرداختني</v>
          </cell>
          <cell r="F966" t="str">
            <v>ماليات تكليفيي پيمانكاران(5% ماده 104ق.م.م)</v>
          </cell>
          <cell r="G966" t="str">
            <v>101827</v>
          </cell>
          <cell r="H966" t="str">
            <v>گروه صنعتي آذر پارت</v>
          </cell>
          <cell r="P966" t="str">
            <v>120</v>
          </cell>
        </row>
        <row r="967">
          <cell r="A967">
            <v>1200</v>
          </cell>
          <cell r="B967" t="str">
            <v>332011101813</v>
          </cell>
          <cell r="C967" t="str">
            <v>332</v>
          </cell>
          <cell r="D967" t="str">
            <v>332011</v>
          </cell>
          <cell r="E967" t="str">
            <v>ساير حسابها و اسناد پرداختني</v>
          </cell>
          <cell r="F967" t="str">
            <v>ماليات تكليفيي پيمانكاران(5% ماده 104ق.م.م)</v>
          </cell>
          <cell r="G967" t="str">
            <v>101813</v>
          </cell>
          <cell r="H967" t="str">
            <v>شركت مبتكران صنايع نوين</v>
          </cell>
          <cell r="P967" t="str">
            <v>120</v>
          </cell>
        </row>
        <row r="968">
          <cell r="A968">
            <v>1200</v>
          </cell>
          <cell r="B968" t="str">
            <v>332011101747</v>
          </cell>
          <cell r="C968" t="str">
            <v>332</v>
          </cell>
          <cell r="D968" t="str">
            <v>332011</v>
          </cell>
          <cell r="E968" t="str">
            <v>ساير حسابها و اسناد پرداختني</v>
          </cell>
          <cell r="F968" t="str">
            <v>ماليات تكليفيي پيمانكاران(5% ماده 104ق.م.م)</v>
          </cell>
          <cell r="G968" t="str">
            <v>101747</v>
          </cell>
          <cell r="H968" t="str">
            <v>كارگاه پوريا صنعت</v>
          </cell>
          <cell r="P968" t="str">
            <v>120</v>
          </cell>
        </row>
        <row r="969">
          <cell r="A969">
            <v>1200</v>
          </cell>
          <cell r="B969" t="str">
            <v>332011101818</v>
          </cell>
          <cell r="C969" t="str">
            <v>332</v>
          </cell>
          <cell r="D969" t="str">
            <v>332011</v>
          </cell>
          <cell r="E969" t="str">
            <v>ساير حسابها و اسناد پرداختني</v>
          </cell>
          <cell r="F969" t="str">
            <v>ماليات تكليفيي پيمانكاران(5% ماده 104ق.م.م)</v>
          </cell>
          <cell r="G969" t="str">
            <v>101818</v>
          </cell>
          <cell r="H969" t="str">
            <v>آبكاري صدف</v>
          </cell>
          <cell r="P969" t="str">
            <v>120</v>
          </cell>
        </row>
        <row r="970">
          <cell r="A970">
            <v>1200</v>
          </cell>
          <cell r="B970" t="str">
            <v>332011101806</v>
          </cell>
          <cell r="C970" t="str">
            <v>332</v>
          </cell>
          <cell r="D970" t="str">
            <v>332011</v>
          </cell>
          <cell r="E970" t="str">
            <v>ساير حسابها و اسناد پرداختني</v>
          </cell>
          <cell r="F970" t="str">
            <v>ماليات تكليفيي پيمانكاران(5% ماده 104ق.م.م)</v>
          </cell>
          <cell r="G970" t="str">
            <v>101806</v>
          </cell>
          <cell r="H970" t="str">
            <v>تراشكاري دقيق صنعت</v>
          </cell>
          <cell r="P970" t="str">
            <v>120</v>
          </cell>
        </row>
        <row r="971">
          <cell r="A971">
            <v>1200</v>
          </cell>
          <cell r="B971" t="str">
            <v>332011101251</v>
          </cell>
          <cell r="C971" t="str">
            <v>332</v>
          </cell>
          <cell r="D971" t="str">
            <v>332011</v>
          </cell>
          <cell r="E971" t="str">
            <v>ساير حسابها و اسناد پرداختني</v>
          </cell>
          <cell r="F971" t="str">
            <v>ماليات تكليفيي پيمانكاران(5% ماده 104ق.م.م)</v>
          </cell>
          <cell r="G971" t="str">
            <v>101251</v>
          </cell>
          <cell r="H971" t="str">
            <v>كارگاه آبكاري لوكس</v>
          </cell>
          <cell r="P971" t="str">
            <v>120</v>
          </cell>
        </row>
        <row r="972">
          <cell r="A972">
            <v>1200</v>
          </cell>
          <cell r="B972" t="str">
            <v>332011101027</v>
          </cell>
          <cell r="C972" t="str">
            <v>332</v>
          </cell>
          <cell r="D972" t="str">
            <v>332011</v>
          </cell>
          <cell r="E972" t="str">
            <v>ساير حسابها و اسناد پرداختني</v>
          </cell>
          <cell r="F972" t="str">
            <v>ماليات تكليفيي پيمانكاران(5% ماده 104ق.م.م)</v>
          </cell>
          <cell r="G972" t="str">
            <v>101027</v>
          </cell>
          <cell r="H972" t="str">
            <v>شرکت نساجي ايران</v>
          </cell>
          <cell r="P972" t="str">
            <v>120</v>
          </cell>
        </row>
        <row r="973">
          <cell r="A973">
            <v>1200</v>
          </cell>
          <cell r="B973" t="str">
            <v>332011101515</v>
          </cell>
          <cell r="C973" t="str">
            <v>332</v>
          </cell>
          <cell r="D973" t="str">
            <v>332011</v>
          </cell>
          <cell r="E973" t="str">
            <v>ساير حسابها و اسناد پرداختني</v>
          </cell>
          <cell r="F973" t="str">
            <v>ماليات تكليفيي پيمانكاران(5% ماده 104ق.م.م)</v>
          </cell>
          <cell r="G973" t="str">
            <v>101515</v>
          </cell>
          <cell r="H973" t="str">
            <v>شرکت پارس صنعت تبريز</v>
          </cell>
          <cell r="P973" t="str">
            <v>120</v>
          </cell>
        </row>
        <row r="974">
          <cell r="A974">
            <v>1200</v>
          </cell>
          <cell r="B974" t="str">
            <v>332011101867</v>
          </cell>
          <cell r="C974" t="str">
            <v>332</v>
          </cell>
          <cell r="D974" t="str">
            <v>332011</v>
          </cell>
          <cell r="E974" t="str">
            <v>ساير حسابها و اسناد پرداختني</v>
          </cell>
          <cell r="F974" t="str">
            <v>ماليات تكليفيي پيمانكاران(5% ماده 104ق.م.م)</v>
          </cell>
          <cell r="G974" t="str">
            <v>101867</v>
          </cell>
          <cell r="H974" t="str">
            <v>كارگاه كات فن آذر</v>
          </cell>
          <cell r="P974" t="str">
            <v>120</v>
          </cell>
        </row>
        <row r="975">
          <cell r="A975">
            <v>1200</v>
          </cell>
          <cell r="B975" t="str">
            <v>332011101686</v>
          </cell>
          <cell r="C975" t="str">
            <v>332</v>
          </cell>
          <cell r="D975" t="str">
            <v>332011</v>
          </cell>
          <cell r="E975" t="str">
            <v>ساير حسابها و اسناد پرداختني</v>
          </cell>
          <cell r="F975" t="str">
            <v>ماليات تكليفيي پيمانكاران(5% ماده 104ق.م.م)</v>
          </cell>
          <cell r="G975" t="str">
            <v>101686</v>
          </cell>
          <cell r="H975" t="str">
            <v>شركت فن گستر</v>
          </cell>
          <cell r="P975" t="str">
            <v>120</v>
          </cell>
        </row>
        <row r="976">
          <cell r="A976">
            <v>1200</v>
          </cell>
          <cell r="B976" t="str">
            <v>332011101240</v>
          </cell>
          <cell r="C976" t="str">
            <v>332</v>
          </cell>
          <cell r="D976" t="str">
            <v>332011</v>
          </cell>
          <cell r="E976" t="str">
            <v>ساير حسابها و اسناد پرداختني</v>
          </cell>
          <cell r="F976" t="str">
            <v>ماليات تكليفيي پيمانكاران(5% ماده 104ق.م.م)</v>
          </cell>
          <cell r="G976" t="str">
            <v>101240</v>
          </cell>
          <cell r="H976" t="str">
            <v>هنر گستر آذر</v>
          </cell>
          <cell r="P976" t="str">
            <v>120</v>
          </cell>
        </row>
        <row r="977">
          <cell r="A977">
            <v>1200</v>
          </cell>
          <cell r="B977" t="str">
            <v>332011101594</v>
          </cell>
          <cell r="C977" t="str">
            <v>332</v>
          </cell>
          <cell r="D977" t="str">
            <v>332011</v>
          </cell>
          <cell r="E977" t="str">
            <v>ساير حسابها و اسناد پرداختني</v>
          </cell>
          <cell r="F977" t="str">
            <v>ماليات تكليفيي پيمانكاران(5% ماده 104ق.م.م)</v>
          </cell>
          <cell r="G977" t="str">
            <v>101594</v>
          </cell>
          <cell r="H977" t="str">
            <v>شركت تك كاران</v>
          </cell>
          <cell r="P977" t="str">
            <v>120</v>
          </cell>
        </row>
        <row r="978">
          <cell r="A978">
            <v>1200</v>
          </cell>
          <cell r="B978" t="str">
            <v>332011101912</v>
          </cell>
          <cell r="C978" t="str">
            <v>332</v>
          </cell>
          <cell r="D978" t="str">
            <v>332011</v>
          </cell>
          <cell r="E978" t="str">
            <v>ساير حسابها و اسناد پرداختني</v>
          </cell>
          <cell r="F978" t="str">
            <v>ماليات تكليفيي پيمانكاران(5% ماده 104ق.م.م)</v>
          </cell>
          <cell r="G978" t="str">
            <v>101912</v>
          </cell>
          <cell r="H978" t="str">
            <v>آبكاري تكنو آب</v>
          </cell>
          <cell r="P978" t="str">
            <v>120</v>
          </cell>
        </row>
        <row r="979">
          <cell r="A979">
            <v>1200</v>
          </cell>
          <cell r="B979" t="str">
            <v>332011101607</v>
          </cell>
          <cell r="C979" t="str">
            <v>332</v>
          </cell>
          <cell r="D979" t="str">
            <v>332011</v>
          </cell>
          <cell r="E979" t="str">
            <v>ساير حسابها و اسناد پرداختني</v>
          </cell>
          <cell r="F979" t="str">
            <v>ماليات تكليفيي پيمانكاران(5% ماده 104ق.م.م)</v>
          </cell>
          <cell r="G979" t="str">
            <v>101607</v>
          </cell>
          <cell r="H979" t="str">
            <v>كارگاه صنعتي پالاديم</v>
          </cell>
          <cell r="P979" t="str">
            <v>120</v>
          </cell>
        </row>
        <row r="980">
          <cell r="A980">
            <v>1200</v>
          </cell>
          <cell r="B980" t="str">
            <v>332011101903</v>
          </cell>
          <cell r="C980" t="str">
            <v>332</v>
          </cell>
          <cell r="D980" t="str">
            <v>332011</v>
          </cell>
          <cell r="E980" t="str">
            <v>ساير حسابها و اسناد پرداختني</v>
          </cell>
          <cell r="F980" t="str">
            <v>ماليات تكليفيي پيمانكاران(5% ماده 104ق.م.م)</v>
          </cell>
          <cell r="G980" t="str">
            <v>101903</v>
          </cell>
          <cell r="H980" t="str">
            <v>شركت تكسان (تهران)</v>
          </cell>
          <cell r="P980" t="str">
            <v>120</v>
          </cell>
        </row>
        <row r="981">
          <cell r="A981">
            <v>1200</v>
          </cell>
          <cell r="B981" t="str">
            <v>332011101264</v>
          </cell>
          <cell r="C981" t="str">
            <v>332</v>
          </cell>
          <cell r="D981" t="str">
            <v>332011</v>
          </cell>
          <cell r="E981" t="str">
            <v>ساير حسابها و اسناد پرداختني</v>
          </cell>
          <cell r="F981" t="str">
            <v>ماليات تكليفيي پيمانكاران(5% ماده 104ق.م.م)</v>
          </cell>
          <cell r="G981" t="str">
            <v>101264</v>
          </cell>
          <cell r="H981" t="str">
            <v>گروه توليدي وصنعتي قطعه فرم</v>
          </cell>
          <cell r="P981" t="str">
            <v>120</v>
          </cell>
        </row>
        <row r="982">
          <cell r="A982">
            <v>1200</v>
          </cell>
          <cell r="B982" t="str">
            <v>332011101879</v>
          </cell>
          <cell r="C982" t="str">
            <v>332</v>
          </cell>
          <cell r="D982" t="str">
            <v>332011</v>
          </cell>
          <cell r="E982" t="str">
            <v>ساير حسابها و اسناد پرداختني</v>
          </cell>
          <cell r="F982" t="str">
            <v>ماليات تكليفيي پيمانكاران(5% ماده 104ق.م.م)</v>
          </cell>
          <cell r="G982" t="str">
            <v>101879</v>
          </cell>
          <cell r="H982" t="str">
            <v>شركت تبريز گوهر</v>
          </cell>
          <cell r="P982" t="str">
            <v>120</v>
          </cell>
        </row>
        <row r="983">
          <cell r="A983">
            <v>1200</v>
          </cell>
          <cell r="B983" t="str">
            <v>332011101242</v>
          </cell>
          <cell r="C983" t="str">
            <v>332</v>
          </cell>
          <cell r="D983" t="str">
            <v>332011</v>
          </cell>
          <cell r="E983" t="str">
            <v>ساير حسابها و اسناد پرداختني</v>
          </cell>
          <cell r="F983" t="str">
            <v>ماليات تكليفيي پيمانكاران(5% ماده 104ق.م.م)</v>
          </cell>
          <cell r="G983" t="str">
            <v>101242</v>
          </cell>
          <cell r="H983" t="str">
            <v>آذر فيلر</v>
          </cell>
          <cell r="P983" t="str">
            <v>120</v>
          </cell>
        </row>
        <row r="984">
          <cell r="A984">
            <v>1300</v>
          </cell>
          <cell r="B984" t="str">
            <v>332012101906</v>
          </cell>
          <cell r="C984" t="str">
            <v>332</v>
          </cell>
          <cell r="D984" t="str">
            <v>332012</v>
          </cell>
          <cell r="E984" t="str">
            <v>ساير حسابها و اسناد پرداختني</v>
          </cell>
          <cell r="F984" t="str">
            <v>حق بيمه قرارداد هاي پيمانكاري</v>
          </cell>
          <cell r="G984" t="str">
            <v>101906</v>
          </cell>
          <cell r="H984" t="str">
            <v>بازرگاني املاك دريا (زاهدي)</v>
          </cell>
          <cell r="P984" t="str">
            <v>130</v>
          </cell>
        </row>
        <row r="985">
          <cell r="A985">
            <v>5409</v>
          </cell>
          <cell r="B985" t="str">
            <v>333001101023</v>
          </cell>
          <cell r="C985" t="str">
            <v>333</v>
          </cell>
          <cell r="D985" t="str">
            <v>333001</v>
          </cell>
          <cell r="E985" t="str">
            <v>پيش دريافتها ( شركتهاي وابسته)</v>
          </cell>
          <cell r="F985" t="str">
            <v>پيش دريافتها از شركتهاي وابسته</v>
          </cell>
          <cell r="G985" t="str">
            <v>101023</v>
          </cell>
          <cell r="H985" t="str">
            <v>شركت سايپا يدك</v>
          </cell>
          <cell r="P985" t="str">
            <v>540</v>
          </cell>
        </row>
        <row r="986">
          <cell r="A986">
            <v>1401</v>
          </cell>
          <cell r="B986" t="str">
            <v>334001101850</v>
          </cell>
          <cell r="C986" t="str">
            <v>334</v>
          </cell>
          <cell r="D986" t="str">
            <v>334001</v>
          </cell>
          <cell r="E986" t="str">
            <v>پيش دريافتها (شركتهاي غيروابسته)</v>
          </cell>
          <cell r="F986" t="str">
            <v>پيش دريافتها از شركتهاي غير وابسته</v>
          </cell>
          <cell r="G986" t="str">
            <v>101850</v>
          </cell>
          <cell r="H986" t="str">
            <v>فريدون رزمجو</v>
          </cell>
          <cell r="P986" t="str">
            <v>140</v>
          </cell>
        </row>
        <row r="987">
          <cell r="A987">
            <v>1402</v>
          </cell>
          <cell r="B987" t="str">
            <v>334001101925</v>
          </cell>
          <cell r="C987" t="str">
            <v>334</v>
          </cell>
          <cell r="D987" t="str">
            <v>334001</v>
          </cell>
          <cell r="E987" t="str">
            <v>پيش دريافتها (شركتهاي غيروابسته)</v>
          </cell>
          <cell r="F987" t="str">
            <v>پيش دريافتها از شركتهاي غير وابسته</v>
          </cell>
          <cell r="G987" t="str">
            <v>101925</v>
          </cell>
          <cell r="H987" t="str">
            <v>صنايع شهيد افشردي</v>
          </cell>
          <cell r="P987" t="str">
            <v>140</v>
          </cell>
        </row>
        <row r="988">
          <cell r="A988">
            <v>1400</v>
          </cell>
          <cell r="B988" t="str">
            <v>334001101860</v>
          </cell>
          <cell r="C988" t="str">
            <v>334</v>
          </cell>
          <cell r="D988" t="str">
            <v>334001</v>
          </cell>
          <cell r="E988" t="str">
            <v>پيش دريافتها (شركتهاي غيروابسته)</v>
          </cell>
          <cell r="F988" t="str">
            <v>پيش دريافتها از شركتهاي غير وابسته</v>
          </cell>
          <cell r="G988" t="str">
            <v>101860</v>
          </cell>
          <cell r="H988" t="str">
            <v>شرکت قطعه سازان سهند</v>
          </cell>
          <cell r="P988" t="str">
            <v>140</v>
          </cell>
        </row>
        <row r="989">
          <cell r="A989">
            <v>1400</v>
          </cell>
          <cell r="B989" t="str">
            <v>334001101393</v>
          </cell>
          <cell r="C989" t="str">
            <v>334</v>
          </cell>
          <cell r="D989" t="str">
            <v>334001</v>
          </cell>
          <cell r="E989" t="str">
            <v>پيش دريافتها (شركتهاي غيروابسته)</v>
          </cell>
          <cell r="F989" t="str">
            <v>پيش دريافتها از شركتهاي غير وابسته</v>
          </cell>
          <cell r="G989" t="str">
            <v>101393</v>
          </cell>
          <cell r="H989" t="str">
            <v>شرکت نيرومحرکه</v>
          </cell>
          <cell r="P989" t="str">
            <v>140</v>
          </cell>
        </row>
        <row r="990">
          <cell r="A990">
            <v>1400</v>
          </cell>
          <cell r="B990" t="str">
            <v>334001101887</v>
          </cell>
          <cell r="C990" t="str">
            <v>334</v>
          </cell>
          <cell r="D990" t="str">
            <v>334001</v>
          </cell>
          <cell r="E990" t="str">
            <v>پيش دريافتها (شركتهاي غيروابسته)</v>
          </cell>
          <cell r="F990" t="str">
            <v>پيش دريافتها از شركتهاي غير وابسته</v>
          </cell>
          <cell r="G990" t="str">
            <v>101887</v>
          </cell>
          <cell r="H990" t="str">
            <v>شركت خوزستان موتور سيكلت</v>
          </cell>
          <cell r="P990" t="str">
            <v>140</v>
          </cell>
        </row>
        <row r="991">
          <cell r="A991">
            <v>1400</v>
          </cell>
          <cell r="B991" t="str">
            <v>334001101946</v>
          </cell>
          <cell r="C991" t="str">
            <v>334</v>
          </cell>
          <cell r="D991" t="str">
            <v>334001</v>
          </cell>
          <cell r="E991" t="str">
            <v>پيش دريافتها (شركتهاي غيروابسته)</v>
          </cell>
          <cell r="F991" t="str">
            <v>پيش دريافتها از شركتهاي غير وابسته</v>
          </cell>
          <cell r="G991" t="str">
            <v>101946</v>
          </cell>
          <cell r="H991" t="str">
            <v>شركت ميانرو</v>
          </cell>
          <cell r="P991" t="str">
            <v>140</v>
          </cell>
        </row>
        <row r="992">
          <cell r="A992">
            <v>1400</v>
          </cell>
          <cell r="B992" t="str">
            <v>334001101897</v>
          </cell>
          <cell r="C992" t="str">
            <v>334</v>
          </cell>
          <cell r="D992" t="str">
            <v>334001</v>
          </cell>
          <cell r="E992" t="str">
            <v>پيش دريافتها (شركتهاي غيروابسته)</v>
          </cell>
          <cell r="F992" t="str">
            <v>پيش دريافتها از شركتهاي غير وابسته</v>
          </cell>
          <cell r="G992" t="str">
            <v>101897</v>
          </cell>
          <cell r="H992" t="str">
            <v>شركت كوشا وران</v>
          </cell>
          <cell r="P992" t="str">
            <v>140</v>
          </cell>
        </row>
        <row r="993">
          <cell r="A993">
            <v>1400</v>
          </cell>
          <cell r="B993" t="str">
            <v>334001101617</v>
          </cell>
          <cell r="C993" t="str">
            <v>334</v>
          </cell>
          <cell r="D993" t="str">
            <v>334001</v>
          </cell>
          <cell r="E993" t="str">
            <v>پيش دريافتها (شركتهاي غيروابسته)</v>
          </cell>
          <cell r="F993" t="str">
            <v>پيش دريافتها از شركتهاي غير وابسته</v>
          </cell>
          <cell r="G993" t="str">
            <v>101617</v>
          </cell>
          <cell r="H993" t="str">
            <v>شركت مجموعه سازان البرز</v>
          </cell>
          <cell r="P993" t="str">
            <v>140</v>
          </cell>
        </row>
        <row r="994">
          <cell r="A994">
            <v>1400</v>
          </cell>
          <cell r="B994" t="str">
            <v>334001101235</v>
          </cell>
          <cell r="C994" t="str">
            <v>334</v>
          </cell>
          <cell r="D994" t="str">
            <v>334001</v>
          </cell>
          <cell r="E994" t="str">
            <v>پيش دريافتها (شركتهاي غيروابسته)</v>
          </cell>
          <cell r="F994" t="str">
            <v>پيش دريافتها از شركتهاي غير وابسته</v>
          </cell>
          <cell r="G994" t="str">
            <v>101235</v>
          </cell>
          <cell r="H994" t="str">
            <v>شرکت فرمان خودرو</v>
          </cell>
          <cell r="P994" t="str">
            <v>140</v>
          </cell>
        </row>
        <row r="995">
          <cell r="A995">
            <v>1400</v>
          </cell>
          <cell r="B995" t="str">
            <v>334001101599</v>
          </cell>
          <cell r="C995" t="str">
            <v>334</v>
          </cell>
          <cell r="D995" t="str">
            <v>334001</v>
          </cell>
          <cell r="E995" t="str">
            <v>پيش دريافتها (شركتهاي غيروابسته)</v>
          </cell>
          <cell r="F995" t="str">
            <v>پيش دريافتها از شركتهاي غير وابسته</v>
          </cell>
          <cell r="G995" t="str">
            <v>101599</v>
          </cell>
          <cell r="H995" t="str">
            <v>غلامرضا اكبري</v>
          </cell>
          <cell r="P995" t="str">
            <v>140</v>
          </cell>
        </row>
        <row r="996">
          <cell r="A996">
            <v>1400</v>
          </cell>
          <cell r="B996" t="str">
            <v>334001101509</v>
          </cell>
          <cell r="C996" t="str">
            <v>334</v>
          </cell>
          <cell r="D996" t="str">
            <v>334001</v>
          </cell>
          <cell r="E996" t="str">
            <v>پيش دريافتها (شركتهاي غيروابسته)</v>
          </cell>
          <cell r="F996" t="str">
            <v>پيش دريافتها از شركتهاي غير وابسته</v>
          </cell>
          <cell r="G996" t="str">
            <v>101509</v>
          </cell>
          <cell r="H996" t="str">
            <v>ماشين كاران اراك</v>
          </cell>
          <cell r="P996" t="str">
            <v>140</v>
          </cell>
        </row>
        <row r="997">
          <cell r="A997">
            <v>1400</v>
          </cell>
          <cell r="B997" t="str">
            <v>334001101542</v>
          </cell>
          <cell r="C997" t="str">
            <v>334</v>
          </cell>
          <cell r="D997" t="str">
            <v>334001</v>
          </cell>
          <cell r="E997" t="str">
            <v>پيش دريافتها (شركتهاي غيروابسته)</v>
          </cell>
          <cell r="F997" t="str">
            <v>پيش دريافتها از شركتهاي غير وابسته</v>
          </cell>
          <cell r="G997" t="str">
            <v>101542</v>
          </cell>
          <cell r="H997" t="str">
            <v>بلبرينگ سازي</v>
          </cell>
          <cell r="P997" t="str">
            <v>140</v>
          </cell>
        </row>
        <row r="998">
          <cell r="A998">
            <v>1400</v>
          </cell>
          <cell r="B998" t="str">
            <v>334001101226</v>
          </cell>
          <cell r="C998" t="str">
            <v>334</v>
          </cell>
          <cell r="D998" t="str">
            <v>334001</v>
          </cell>
          <cell r="E998" t="str">
            <v>پيش دريافتها (شركتهاي غيروابسته)</v>
          </cell>
          <cell r="F998" t="str">
            <v>پيش دريافتها از شركتهاي غير وابسته</v>
          </cell>
          <cell r="G998" t="str">
            <v>101226</v>
          </cell>
          <cell r="H998" t="str">
            <v>شركت گاردان پارت سازان</v>
          </cell>
          <cell r="P998" t="str">
            <v>140</v>
          </cell>
        </row>
        <row r="999">
          <cell r="A999">
            <v>1400</v>
          </cell>
          <cell r="B999" t="str">
            <v>334001101643</v>
          </cell>
          <cell r="C999" t="str">
            <v>334</v>
          </cell>
          <cell r="D999" t="str">
            <v>334001</v>
          </cell>
          <cell r="E999" t="str">
            <v>پيش دريافتها (شركتهاي غيروابسته)</v>
          </cell>
          <cell r="F999" t="str">
            <v>پيش دريافتها از شركتهاي غير وابسته</v>
          </cell>
          <cell r="G999" t="str">
            <v>101643</v>
          </cell>
          <cell r="H999" t="str">
            <v>شركت کاريزاب</v>
          </cell>
          <cell r="P999" t="str">
            <v>140</v>
          </cell>
        </row>
        <row r="1000">
          <cell r="A1000">
            <v>1301</v>
          </cell>
          <cell r="B1000" t="str">
            <v>336001</v>
          </cell>
          <cell r="C1000" t="str">
            <v>336</v>
          </cell>
          <cell r="D1000" t="str">
            <v>336001</v>
          </cell>
          <cell r="E1000" t="str">
            <v>ساير ذخاير</v>
          </cell>
          <cell r="F1000" t="str">
            <v>ذخيره هزينه هاي پرداختني</v>
          </cell>
          <cell r="G1000" t="str">
            <v/>
          </cell>
          <cell r="H1000" t="str">
            <v/>
          </cell>
          <cell r="P1000" t="str">
            <v>130</v>
          </cell>
        </row>
        <row r="1001">
          <cell r="A1001">
            <v>6500</v>
          </cell>
          <cell r="B1001" t="str">
            <v>336002</v>
          </cell>
          <cell r="C1001" t="str">
            <v>336</v>
          </cell>
          <cell r="D1001" t="str">
            <v>336002</v>
          </cell>
          <cell r="E1001" t="str">
            <v>ساير ذخاير</v>
          </cell>
          <cell r="F1001" t="str">
            <v>ذخيره مطالبات مشكوك الوصول</v>
          </cell>
          <cell r="G1001" t="str">
            <v/>
          </cell>
          <cell r="H1001" t="str">
            <v/>
          </cell>
          <cell r="P1001" t="str">
            <v>650</v>
          </cell>
        </row>
        <row r="1002">
          <cell r="A1002">
            <v>1600</v>
          </cell>
          <cell r="B1002" t="str">
            <v>337001101026</v>
          </cell>
          <cell r="C1002" t="str">
            <v>337</v>
          </cell>
          <cell r="D1002" t="str">
            <v>337001</v>
          </cell>
          <cell r="E1002" t="str">
            <v>سود سهام پيشنهادي و پرداختي</v>
          </cell>
          <cell r="F1002" t="str">
            <v>سود سهام پرداختني</v>
          </cell>
          <cell r="G1002" t="str">
            <v>101026</v>
          </cell>
          <cell r="H1002" t="str">
            <v>شرکت سايپا</v>
          </cell>
          <cell r="P1002" t="str">
            <v>160</v>
          </cell>
        </row>
        <row r="1003">
          <cell r="A1003">
            <v>1600</v>
          </cell>
          <cell r="B1003" t="str">
            <v>337001101220</v>
          </cell>
          <cell r="C1003" t="str">
            <v>337</v>
          </cell>
          <cell r="D1003" t="str">
            <v>337001</v>
          </cell>
          <cell r="E1003" t="str">
            <v>سود سهام پيشنهادي و پرداختي</v>
          </cell>
          <cell r="F1003" t="str">
            <v>سود سهام پرداختني</v>
          </cell>
          <cell r="G1003" t="str">
            <v>101220</v>
          </cell>
          <cell r="H1003" t="str">
            <v>سازمان گسترش ونوسازي صنايع ايران</v>
          </cell>
          <cell r="P1003" t="str">
            <v>160</v>
          </cell>
        </row>
        <row r="1004">
          <cell r="A1004">
            <v>1720</v>
          </cell>
          <cell r="B1004" t="str">
            <v>338001100110</v>
          </cell>
          <cell r="C1004" t="str">
            <v>338</v>
          </cell>
          <cell r="D1004" t="str">
            <v>338001</v>
          </cell>
          <cell r="E1004" t="str">
            <v>تسهيلات مالي دريافتي</v>
          </cell>
          <cell r="F1004" t="str">
            <v>تسهيلات مالي دريافتني كوتاه مدت</v>
          </cell>
          <cell r="G1004" t="str">
            <v>100110</v>
          </cell>
          <cell r="H1004" t="str">
            <v>بانك ملت پروين جاري 1464405011 (پشتيبان)</v>
          </cell>
          <cell r="P1004" t="str">
            <v>172</v>
          </cell>
        </row>
        <row r="1005">
          <cell r="A1005">
            <v>1800</v>
          </cell>
          <cell r="B1005" t="str">
            <v>442002300094</v>
          </cell>
          <cell r="C1005" t="str">
            <v>442</v>
          </cell>
          <cell r="D1005" t="str">
            <v>442002</v>
          </cell>
          <cell r="E1005" t="str">
            <v>ذخيره مزاياي پايان خدمت كاركنان</v>
          </cell>
          <cell r="F1005" t="str">
            <v>ذخيره مزاياي پايان خدمت  كاركنان</v>
          </cell>
          <cell r="G1005" t="str">
            <v>300094</v>
          </cell>
          <cell r="H1005" t="str">
            <v>محمود شريعتي مهرداد</v>
          </cell>
          <cell r="P1005" t="str">
            <v>180</v>
          </cell>
        </row>
        <row r="1006">
          <cell r="A1006">
            <v>1800</v>
          </cell>
          <cell r="B1006" t="str">
            <v>442002300025</v>
          </cell>
          <cell r="C1006" t="str">
            <v>442</v>
          </cell>
          <cell r="D1006" t="str">
            <v>442002</v>
          </cell>
          <cell r="E1006" t="str">
            <v>ذخيره مزاياي پايان خدمت كاركنان</v>
          </cell>
          <cell r="F1006" t="str">
            <v>ذخيره مزاياي پايان خدمت  كاركنان</v>
          </cell>
          <cell r="G1006" t="str">
            <v>300025</v>
          </cell>
          <cell r="H1006" t="str">
            <v>نيروفر شهين</v>
          </cell>
          <cell r="P1006" t="str">
            <v>180</v>
          </cell>
        </row>
        <row r="1007">
          <cell r="A1007">
            <v>1800</v>
          </cell>
          <cell r="B1007" t="str">
            <v>442002300020</v>
          </cell>
          <cell r="C1007" t="str">
            <v>442</v>
          </cell>
          <cell r="D1007" t="str">
            <v>442002</v>
          </cell>
          <cell r="E1007" t="str">
            <v>ذخيره مزاياي پايان خدمت كاركنان</v>
          </cell>
          <cell r="F1007" t="str">
            <v>ذخيره مزاياي پايان خدمت  كاركنان</v>
          </cell>
          <cell r="G1007" t="str">
            <v>300020</v>
          </cell>
          <cell r="H1007" t="str">
            <v>نورپورينگجه جعفر</v>
          </cell>
          <cell r="P1007" t="str">
            <v>180</v>
          </cell>
        </row>
        <row r="1008">
          <cell r="A1008">
            <v>1800</v>
          </cell>
          <cell r="B1008" t="str">
            <v>442002300054</v>
          </cell>
          <cell r="C1008" t="str">
            <v>442</v>
          </cell>
          <cell r="D1008" t="str">
            <v>442002</v>
          </cell>
          <cell r="E1008" t="str">
            <v>ذخيره مزاياي پايان خدمت كاركنان</v>
          </cell>
          <cell r="F1008" t="str">
            <v>ذخيره مزاياي پايان خدمت  كاركنان</v>
          </cell>
          <cell r="G1008" t="str">
            <v>300054</v>
          </cell>
          <cell r="H1008" t="str">
            <v>اميرحقيان يعقوب</v>
          </cell>
          <cell r="P1008" t="str">
            <v>180</v>
          </cell>
        </row>
        <row r="1009">
          <cell r="A1009">
            <v>1800</v>
          </cell>
          <cell r="B1009" t="str">
            <v>442002300237</v>
          </cell>
          <cell r="C1009" t="str">
            <v>442</v>
          </cell>
          <cell r="D1009" t="str">
            <v>442002</v>
          </cell>
          <cell r="E1009" t="str">
            <v>ذخيره مزاياي پايان خدمت كاركنان</v>
          </cell>
          <cell r="F1009" t="str">
            <v>ذخيره مزاياي پايان خدمت  كاركنان</v>
          </cell>
          <cell r="G1009" t="str">
            <v>300237</v>
          </cell>
          <cell r="H1009" t="str">
            <v>رمضاني فريد مريم</v>
          </cell>
          <cell r="P1009" t="str">
            <v>180</v>
          </cell>
        </row>
        <row r="1010">
          <cell r="A1010">
            <v>1800</v>
          </cell>
          <cell r="B1010" t="str">
            <v>442002300055</v>
          </cell>
          <cell r="C1010" t="str">
            <v>442</v>
          </cell>
          <cell r="D1010" t="str">
            <v>442002</v>
          </cell>
          <cell r="E1010" t="str">
            <v>ذخيره مزاياي پايان خدمت كاركنان</v>
          </cell>
          <cell r="F1010" t="str">
            <v>ذخيره مزاياي پايان خدمت  كاركنان</v>
          </cell>
          <cell r="G1010" t="str">
            <v>300055</v>
          </cell>
          <cell r="H1010" t="str">
            <v>نبوي علمداري شاپور</v>
          </cell>
          <cell r="P1010" t="str">
            <v>180</v>
          </cell>
        </row>
        <row r="1011">
          <cell r="A1011">
            <v>1800</v>
          </cell>
          <cell r="B1011" t="str">
            <v>442002300052</v>
          </cell>
          <cell r="C1011" t="str">
            <v>442</v>
          </cell>
          <cell r="D1011" t="str">
            <v>442002</v>
          </cell>
          <cell r="E1011" t="str">
            <v>ذخيره مزاياي پايان خدمت كاركنان</v>
          </cell>
          <cell r="F1011" t="str">
            <v>ذخيره مزاياي پايان خدمت  كاركنان</v>
          </cell>
          <cell r="G1011" t="str">
            <v>300052</v>
          </cell>
          <cell r="H1011" t="str">
            <v>بخش پور خيراله</v>
          </cell>
          <cell r="P1011" t="str">
            <v>180</v>
          </cell>
        </row>
        <row r="1012">
          <cell r="A1012">
            <v>1800</v>
          </cell>
          <cell r="B1012" t="str">
            <v>442002300050</v>
          </cell>
          <cell r="C1012" t="str">
            <v>442</v>
          </cell>
          <cell r="D1012" t="str">
            <v>442002</v>
          </cell>
          <cell r="E1012" t="str">
            <v>ذخيره مزاياي پايان خدمت كاركنان</v>
          </cell>
          <cell r="F1012" t="str">
            <v>ذخيره مزاياي پايان خدمت  كاركنان</v>
          </cell>
          <cell r="G1012" t="str">
            <v>300050</v>
          </cell>
          <cell r="H1012" t="str">
            <v>شاهد قراملكي علي</v>
          </cell>
          <cell r="P1012" t="str">
            <v>180</v>
          </cell>
        </row>
        <row r="1013">
          <cell r="A1013">
            <v>1800</v>
          </cell>
          <cell r="B1013" t="str">
            <v>442002300062</v>
          </cell>
          <cell r="C1013" t="str">
            <v>442</v>
          </cell>
          <cell r="D1013" t="str">
            <v>442002</v>
          </cell>
          <cell r="E1013" t="str">
            <v>ذخيره مزاياي پايان خدمت كاركنان</v>
          </cell>
          <cell r="F1013" t="str">
            <v>ذخيره مزاياي پايان خدمت  كاركنان</v>
          </cell>
          <cell r="G1013" t="str">
            <v>300062</v>
          </cell>
          <cell r="H1013" t="str">
            <v>شاه رسالي صالح</v>
          </cell>
          <cell r="P1013" t="str">
            <v>180</v>
          </cell>
        </row>
        <row r="1014">
          <cell r="A1014">
            <v>1800</v>
          </cell>
          <cell r="B1014" t="str">
            <v>442002300063</v>
          </cell>
          <cell r="C1014" t="str">
            <v>442</v>
          </cell>
          <cell r="D1014" t="str">
            <v>442002</v>
          </cell>
          <cell r="E1014" t="str">
            <v>ذخيره مزاياي پايان خدمت كاركنان</v>
          </cell>
          <cell r="F1014" t="str">
            <v>ذخيره مزاياي پايان خدمت  كاركنان</v>
          </cell>
          <cell r="G1014" t="str">
            <v>300063</v>
          </cell>
          <cell r="H1014" t="str">
            <v>ايرادي ميرداود</v>
          </cell>
          <cell r="P1014" t="str">
            <v>180</v>
          </cell>
        </row>
        <row r="1015">
          <cell r="A1015">
            <v>1800</v>
          </cell>
          <cell r="B1015" t="str">
            <v>442002300066</v>
          </cell>
          <cell r="C1015" t="str">
            <v>442</v>
          </cell>
          <cell r="D1015" t="str">
            <v>442002</v>
          </cell>
          <cell r="E1015" t="str">
            <v>ذخيره مزاياي پايان خدمت كاركنان</v>
          </cell>
          <cell r="F1015" t="str">
            <v>ذخيره مزاياي پايان خدمت  كاركنان</v>
          </cell>
          <cell r="G1015" t="str">
            <v>300066</v>
          </cell>
          <cell r="H1015" t="str">
            <v>نيرومند يعقوب</v>
          </cell>
          <cell r="P1015" t="str">
            <v>180</v>
          </cell>
        </row>
        <row r="1016">
          <cell r="A1016">
            <v>1800</v>
          </cell>
          <cell r="B1016" t="str">
            <v>442002300081</v>
          </cell>
          <cell r="C1016" t="str">
            <v>442</v>
          </cell>
          <cell r="D1016" t="str">
            <v>442002</v>
          </cell>
          <cell r="E1016" t="str">
            <v>ذخيره مزاياي پايان خدمت كاركنان</v>
          </cell>
          <cell r="F1016" t="str">
            <v>ذخيره مزاياي پايان خدمت  كاركنان</v>
          </cell>
          <cell r="G1016" t="str">
            <v>300081</v>
          </cell>
          <cell r="H1016" t="str">
            <v>بهاري قراجه مرادعلي</v>
          </cell>
          <cell r="P1016" t="str">
            <v>180</v>
          </cell>
        </row>
        <row r="1017">
          <cell r="A1017">
            <v>1800</v>
          </cell>
          <cell r="B1017" t="str">
            <v>442002300051</v>
          </cell>
          <cell r="C1017" t="str">
            <v>442</v>
          </cell>
          <cell r="D1017" t="str">
            <v>442002</v>
          </cell>
          <cell r="E1017" t="str">
            <v>ذخيره مزاياي پايان خدمت كاركنان</v>
          </cell>
          <cell r="F1017" t="str">
            <v>ذخيره مزاياي پايان خدمت  كاركنان</v>
          </cell>
          <cell r="G1017" t="str">
            <v>300051</v>
          </cell>
          <cell r="H1017" t="str">
            <v>فتحي نصرت</v>
          </cell>
          <cell r="P1017" t="str">
            <v>180</v>
          </cell>
        </row>
        <row r="1018">
          <cell r="A1018">
            <v>1800</v>
          </cell>
          <cell r="B1018" t="str">
            <v>442002300235</v>
          </cell>
          <cell r="C1018" t="str">
            <v>442</v>
          </cell>
          <cell r="D1018" t="str">
            <v>442002</v>
          </cell>
          <cell r="E1018" t="str">
            <v>ذخيره مزاياي پايان خدمت كاركنان</v>
          </cell>
          <cell r="F1018" t="str">
            <v>ذخيره مزاياي پايان خدمت  كاركنان</v>
          </cell>
          <cell r="G1018" t="str">
            <v>300235</v>
          </cell>
          <cell r="H1018" t="str">
            <v>حدادپوربدر محمدرضا</v>
          </cell>
          <cell r="P1018" t="str">
            <v>180</v>
          </cell>
        </row>
        <row r="1019">
          <cell r="A1019">
            <v>1800</v>
          </cell>
          <cell r="B1019" t="str">
            <v>442002300076</v>
          </cell>
          <cell r="C1019" t="str">
            <v>442</v>
          </cell>
          <cell r="D1019" t="str">
            <v>442002</v>
          </cell>
          <cell r="E1019" t="str">
            <v>ذخيره مزاياي پايان خدمت كاركنان</v>
          </cell>
          <cell r="F1019" t="str">
            <v>ذخيره مزاياي پايان خدمت  كاركنان</v>
          </cell>
          <cell r="G1019" t="str">
            <v>300076</v>
          </cell>
          <cell r="H1019" t="str">
            <v>همتي مسعود</v>
          </cell>
          <cell r="P1019" t="str">
            <v>180</v>
          </cell>
        </row>
        <row r="1020">
          <cell r="A1020">
            <v>1800</v>
          </cell>
          <cell r="B1020" t="str">
            <v>442002300071</v>
          </cell>
          <cell r="C1020" t="str">
            <v>442</v>
          </cell>
          <cell r="D1020" t="str">
            <v>442002</v>
          </cell>
          <cell r="E1020" t="str">
            <v>ذخيره مزاياي پايان خدمت كاركنان</v>
          </cell>
          <cell r="F1020" t="str">
            <v>ذخيره مزاياي پايان خدمت  كاركنان</v>
          </cell>
          <cell r="G1020" t="str">
            <v>300071</v>
          </cell>
          <cell r="H1020" t="str">
            <v>ضياء سرابي اكبر</v>
          </cell>
          <cell r="P1020" t="str">
            <v>180</v>
          </cell>
        </row>
        <row r="1021">
          <cell r="A1021">
            <v>1800</v>
          </cell>
          <cell r="B1021" t="str">
            <v>442002300068</v>
          </cell>
          <cell r="C1021" t="str">
            <v>442</v>
          </cell>
          <cell r="D1021" t="str">
            <v>442002</v>
          </cell>
          <cell r="E1021" t="str">
            <v>ذخيره مزاياي پايان خدمت كاركنان</v>
          </cell>
          <cell r="F1021" t="str">
            <v>ذخيره مزاياي پايان خدمت  كاركنان</v>
          </cell>
          <cell r="G1021" t="str">
            <v>300068</v>
          </cell>
          <cell r="H1021" t="str">
            <v>صادق زاده سيد محمود</v>
          </cell>
          <cell r="P1021" t="str">
            <v>180</v>
          </cell>
        </row>
        <row r="1022">
          <cell r="A1022">
            <v>1800</v>
          </cell>
          <cell r="B1022" t="str">
            <v>442002300072</v>
          </cell>
          <cell r="C1022" t="str">
            <v>442</v>
          </cell>
          <cell r="D1022" t="str">
            <v>442002</v>
          </cell>
          <cell r="E1022" t="str">
            <v>ذخيره مزاياي پايان خدمت كاركنان</v>
          </cell>
          <cell r="F1022" t="str">
            <v>ذخيره مزاياي پايان خدمت  كاركنان</v>
          </cell>
          <cell r="G1022" t="str">
            <v>300072</v>
          </cell>
          <cell r="H1022" t="str">
            <v>داوري مجد محمدرضا</v>
          </cell>
          <cell r="P1022" t="str">
            <v>180</v>
          </cell>
        </row>
        <row r="1023">
          <cell r="A1023">
            <v>1800</v>
          </cell>
          <cell r="B1023" t="str">
            <v>442002300070</v>
          </cell>
          <cell r="C1023" t="str">
            <v>442</v>
          </cell>
          <cell r="D1023" t="str">
            <v>442002</v>
          </cell>
          <cell r="E1023" t="str">
            <v>ذخيره مزاياي پايان خدمت كاركنان</v>
          </cell>
          <cell r="F1023" t="str">
            <v>ذخيره مزاياي پايان خدمت  كاركنان</v>
          </cell>
          <cell r="G1023" t="str">
            <v>300070</v>
          </cell>
          <cell r="H1023" t="str">
            <v>فريدي نسب كريم</v>
          </cell>
          <cell r="P1023" t="str">
            <v>180</v>
          </cell>
        </row>
        <row r="1024">
          <cell r="A1024">
            <v>1800</v>
          </cell>
          <cell r="B1024" t="str">
            <v>442002300113</v>
          </cell>
          <cell r="C1024" t="str">
            <v>442</v>
          </cell>
          <cell r="D1024" t="str">
            <v>442002</v>
          </cell>
          <cell r="E1024" t="str">
            <v>ذخيره مزاياي پايان خدمت كاركنان</v>
          </cell>
          <cell r="F1024" t="str">
            <v>ذخيره مزاياي پايان خدمت  كاركنان</v>
          </cell>
          <cell r="G1024" t="str">
            <v>300113</v>
          </cell>
          <cell r="H1024" t="str">
            <v>باغباني خضرلو منوچهر</v>
          </cell>
          <cell r="P1024" t="str">
            <v>180</v>
          </cell>
        </row>
        <row r="1025">
          <cell r="A1025">
            <v>1800</v>
          </cell>
          <cell r="B1025" t="str">
            <v>442002300069</v>
          </cell>
          <cell r="C1025" t="str">
            <v>442</v>
          </cell>
          <cell r="D1025" t="str">
            <v>442002</v>
          </cell>
          <cell r="E1025" t="str">
            <v>ذخيره مزاياي پايان خدمت كاركنان</v>
          </cell>
          <cell r="F1025" t="str">
            <v>ذخيره مزاياي پايان خدمت  كاركنان</v>
          </cell>
          <cell r="G1025" t="str">
            <v>300069</v>
          </cell>
          <cell r="H1025" t="str">
            <v>دلمقاني زاده عليرضا</v>
          </cell>
          <cell r="P1025" t="str">
            <v>180</v>
          </cell>
        </row>
        <row r="1026">
          <cell r="A1026">
            <v>1800</v>
          </cell>
          <cell r="B1026" t="str">
            <v>442002300074</v>
          </cell>
          <cell r="C1026" t="str">
            <v>442</v>
          </cell>
          <cell r="D1026" t="str">
            <v>442002</v>
          </cell>
          <cell r="E1026" t="str">
            <v>ذخيره مزاياي پايان خدمت كاركنان</v>
          </cell>
          <cell r="F1026" t="str">
            <v>ذخيره مزاياي پايان خدمت  كاركنان</v>
          </cell>
          <cell r="G1026" t="str">
            <v>300074</v>
          </cell>
          <cell r="H1026" t="str">
            <v>ميرزا عليزاده پهر آباد فريبا</v>
          </cell>
          <cell r="P1026" t="str">
            <v>180</v>
          </cell>
        </row>
        <row r="1027">
          <cell r="A1027">
            <v>1800</v>
          </cell>
          <cell r="B1027" t="str">
            <v>442002300197</v>
          </cell>
          <cell r="C1027" t="str">
            <v>442</v>
          </cell>
          <cell r="D1027" t="str">
            <v>442002</v>
          </cell>
          <cell r="E1027" t="str">
            <v>ذخيره مزاياي پايان خدمت كاركنان</v>
          </cell>
          <cell r="F1027" t="str">
            <v>ذخيره مزاياي پايان خدمت  كاركنان</v>
          </cell>
          <cell r="G1027" t="str">
            <v>300197</v>
          </cell>
          <cell r="H1027" t="str">
            <v>عمراني عبدالناصر</v>
          </cell>
          <cell r="P1027" t="str">
            <v>180</v>
          </cell>
        </row>
        <row r="1028">
          <cell r="A1028">
            <v>1800</v>
          </cell>
          <cell r="B1028" t="str">
            <v>442002300107</v>
          </cell>
          <cell r="C1028" t="str">
            <v>442</v>
          </cell>
          <cell r="D1028" t="str">
            <v>442002</v>
          </cell>
          <cell r="E1028" t="str">
            <v>ذخيره مزاياي پايان خدمت كاركنان</v>
          </cell>
          <cell r="F1028" t="str">
            <v>ذخيره مزاياي پايان خدمت  كاركنان</v>
          </cell>
          <cell r="G1028" t="str">
            <v>300107</v>
          </cell>
          <cell r="H1028" t="str">
            <v>روحي مهر سياوش</v>
          </cell>
          <cell r="P1028" t="str">
            <v>180</v>
          </cell>
        </row>
        <row r="1029">
          <cell r="A1029">
            <v>1800</v>
          </cell>
          <cell r="B1029" t="str">
            <v>442002300077</v>
          </cell>
          <cell r="C1029" t="str">
            <v>442</v>
          </cell>
          <cell r="D1029" t="str">
            <v>442002</v>
          </cell>
          <cell r="E1029" t="str">
            <v>ذخيره مزاياي پايان خدمت كاركنان</v>
          </cell>
          <cell r="F1029" t="str">
            <v>ذخيره مزاياي پايان خدمت  كاركنان</v>
          </cell>
          <cell r="G1029" t="str">
            <v>300077</v>
          </cell>
          <cell r="H1029" t="str">
            <v>واحديان وحيد</v>
          </cell>
          <cell r="P1029" t="str">
            <v>180</v>
          </cell>
        </row>
        <row r="1030">
          <cell r="A1030">
            <v>1800</v>
          </cell>
          <cell r="B1030" t="str">
            <v>442002300090</v>
          </cell>
          <cell r="C1030" t="str">
            <v>442</v>
          </cell>
          <cell r="D1030" t="str">
            <v>442002</v>
          </cell>
          <cell r="E1030" t="str">
            <v>ذخيره مزاياي پايان خدمت كاركنان</v>
          </cell>
          <cell r="F1030" t="str">
            <v>ذخيره مزاياي پايان خدمت  كاركنان</v>
          </cell>
          <cell r="G1030" t="str">
            <v>300090</v>
          </cell>
          <cell r="H1030" t="str">
            <v>شايان مهر ابراهيم</v>
          </cell>
          <cell r="P1030" t="str">
            <v>180</v>
          </cell>
        </row>
        <row r="1031">
          <cell r="A1031">
            <v>1800</v>
          </cell>
          <cell r="B1031" t="str">
            <v>442002300102</v>
          </cell>
          <cell r="C1031" t="str">
            <v>442</v>
          </cell>
          <cell r="D1031" t="str">
            <v>442002</v>
          </cell>
          <cell r="E1031" t="str">
            <v>ذخيره مزاياي پايان خدمت كاركنان</v>
          </cell>
          <cell r="F1031" t="str">
            <v>ذخيره مزاياي پايان خدمت  كاركنان</v>
          </cell>
          <cell r="G1031" t="str">
            <v>300102</v>
          </cell>
          <cell r="H1031" t="str">
            <v>صفري آذر جعفر</v>
          </cell>
          <cell r="P1031" t="str">
            <v>180</v>
          </cell>
        </row>
        <row r="1032">
          <cell r="A1032">
            <v>1800</v>
          </cell>
          <cell r="B1032" t="str">
            <v>442002300057</v>
          </cell>
          <cell r="C1032" t="str">
            <v>442</v>
          </cell>
          <cell r="D1032" t="str">
            <v>442002</v>
          </cell>
          <cell r="E1032" t="str">
            <v>ذخيره مزاياي پايان خدمت كاركنان</v>
          </cell>
          <cell r="F1032" t="str">
            <v>ذخيره مزاياي پايان خدمت  كاركنان</v>
          </cell>
          <cell r="G1032" t="str">
            <v>300057</v>
          </cell>
          <cell r="H1032" t="str">
            <v>سلطاني حميد</v>
          </cell>
          <cell r="P1032" t="str">
            <v>180</v>
          </cell>
        </row>
        <row r="1033">
          <cell r="A1033">
            <v>1800</v>
          </cell>
          <cell r="B1033" t="str">
            <v>442002300101</v>
          </cell>
          <cell r="C1033" t="str">
            <v>442</v>
          </cell>
          <cell r="D1033" t="str">
            <v>442002</v>
          </cell>
          <cell r="E1033" t="str">
            <v>ذخيره مزاياي پايان خدمت كاركنان</v>
          </cell>
          <cell r="F1033" t="str">
            <v>ذخيره مزاياي پايان خدمت  كاركنان</v>
          </cell>
          <cell r="G1033" t="str">
            <v>300101</v>
          </cell>
          <cell r="H1033" t="str">
            <v>شكري جليل</v>
          </cell>
          <cell r="P1033" t="str">
            <v>180</v>
          </cell>
        </row>
        <row r="1034">
          <cell r="A1034">
            <v>1800</v>
          </cell>
          <cell r="B1034" t="str">
            <v>442002300141</v>
          </cell>
          <cell r="C1034" t="str">
            <v>442</v>
          </cell>
          <cell r="D1034" t="str">
            <v>442002</v>
          </cell>
          <cell r="E1034" t="str">
            <v>ذخيره مزاياي پايان خدمت كاركنان</v>
          </cell>
          <cell r="F1034" t="str">
            <v>ذخيره مزاياي پايان خدمت  كاركنان</v>
          </cell>
          <cell r="G1034" t="str">
            <v>300141</v>
          </cell>
          <cell r="H1034" t="str">
            <v>سالك علي اصغر</v>
          </cell>
          <cell r="P1034" t="str">
            <v>180</v>
          </cell>
        </row>
        <row r="1035">
          <cell r="A1035">
            <v>1800</v>
          </cell>
          <cell r="B1035" t="str">
            <v>442002300133</v>
          </cell>
          <cell r="C1035" t="str">
            <v>442</v>
          </cell>
          <cell r="D1035" t="str">
            <v>442002</v>
          </cell>
          <cell r="E1035" t="str">
            <v>ذخيره مزاياي پايان خدمت كاركنان</v>
          </cell>
          <cell r="F1035" t="str">
            <v>ذخيره مزاياي پايان خدمت  كاركنان</v>
          </cell>
          <cell r="G1035" t="str">
            <v>300133</v>
          </cell>
          <cell r="H1035" t="str">
            <v>عليپور كمال</v>
          </cell>
          <cell r="P1035" t="str">
            <v>180</v>
          </cell>
        </row>
        <row r="1036">
          <cell r="A1036">
            <v>1800</v>
          </cell>
          <cell r="B1036" t="str">
            <v>442002300095</v>
          </cell>
          <cell r="C1036" t="str">
            <v>442</v>
          </cell>
          <cell r="D1036" t="str">
            <v>442002</v>
          </cell>
          <cell r="E1036" t="str">
            <v>ذخيره مزاياي پايان خدمت كاركنان</v>
          </cell>
          <cell r="F1036" t="str">
            <v>ذخيره مزاياي پايان خدمت  كاركنان</v>
          </cell>
          <cell r="G1036" t="str">
            <v>300095</v>
          </cell>
          <cell r="H1036" t="str">
            <v>حسين پور فيضي محمد</v>
          </cell>
          <cell r="P1036" t="str">
            <v>180</v>
          </cell>
        </row>
        <row r="1037">
          <cell r="A1037">
            <v>1800</v>
          </cell>
          <cell r="B1037" t="str">
            <v>442002300092</v>
          </cell>
          <cell r="C1037" t="str">
            <v>442</v>
          </cell>
          <cell r="D1037" t="str">
            <v>442002</v>
          </cell>
          <cell r="E1037" t="str">
            <v>ذخيره مزاياي پايان خدمت كاركنان</v>
          </cell>
          <cell r="F1037" t="str">
            <v>ذخيره مزاياي پايان خدمت  كاركنان</v>
          </cell>
          <cell r="G1037" t="str">
            <v>300092</v>
          </cell>
          <cell r="H1037" t="str">
            <v>كولاب محمدحسين</v>
          </cell>
          <cell r="P1037" t="str">
            <v>180</v>
          </cell>
        </row>
        <row r="1038">
          <cell r="A1038">
            <v>1800</v>
          </cell>
          <cell r="B1038" t="str">
            <v>442002300114</v>
          </cell>
          <cell r="C1038" t="str">
            <v>442</v>
          </cell>
          <cell r="D1038" t="str">
            <v>442002</v>
          </cell>
          <cell r="E1038" t="str">
            <v>ذخيره مزاياي پايان خدمت كاركنان</v>
          </cell>
          <cell r="F1038" t="str">
            <v>ذخيره مزاياي پايان خدمت  كاركنان</v>
          </cell>
          <cell r="G1038" t="str">
            <v>300114</v>
          </cell>
          <cell r="H1038" t="str">
            <v>عزيزي جهانگير</v>
          </cell>
          <cell r="P1038" t="str">
            <v>180</v>
          </cell>
        </row>
        <row r="1039">
          <cell r="A1039">
            <v>1800</v>
          </cell>
          <cell r="B1039" t="str">
            <v>442002300085</v>
          </cell>
          <cell r="C1039" t="str">
            <v>442</v>
          </cell>
          <cell r="D1039" t="str">
            <v>442002</v>
          </cell>
          <cell r="E1039" t="str">
            <v>ذخيره مزاياي پايان خدمت كاركنان</v>
          </cell>
          <cell r="F1039" t="str">
            <v>ذخيره مزاياي پايان خدمت  كاركنان</v>
          </cell>
          <cell r="G1039" t="str">
            <v>300085</v>
          </cell>
          <cell r="H1039" t="str">
            <v>جبارپور يوسف</v>
          </cell>
          <cell r="P1039" t="str">
            <v>180</v>
          </cell>
        </row>
        <row r="1040">
          <cell r="A1040">
            <v>1800</v>
          </cell>
          <cell r="B1040" t="str">
            <v>442002300008</v>
          </cell>
          <cell r="C1040" t="str">
            <v>442</v>
          </cell>
          <cell r="D1040" t="str">
            <v>442002</v>
          </cell>
          <cell r="E1040" t="str">
            <v>ذخيره مزاياي پايان خدمت كاركنان</v>
          </cell>
          <cell r="F1040" t="str">
            <v>ذخيره مزاياي پايان خدمت  كاركنان</v>
          </cell>
          <cell r="G1040" t="str">
            <v>300008</v>
          </cell>
          <cell r="H1040" t="str">
            <v>واحد ابراهيم</v>
          </cell>
          <cell r="P1040" t="str">
            <v>180</v>
          </cell>
        </row>
        <row r="1041">
          <cell r="A1041">
            <v>1800</v>
          </cell>
          <cell r="B1041" t="str">
            <v>442002300134</v>
          </cell>
          <cell r="C1041" t="str">
            <v>442</v>
          </cell>
          <cell r="D1041" t="str">
            <v>442002</v>
          </cell>
          <cell r="E1041" t="str">
            <v>ذخيره مزاياي پايان خدمت كاركنان</v>
          </cell>
          <cell r="F1041" t="str">
            <v>ذخيره مزاياي پايان خدمت  كاركنان</v>
          </cell>
          <cell r="G1041" t="str">
            <v>300134</v>
          </cell>
          <cell r="H1041" t="str">
            <v>نكوئي فائق</v>
          </cell>
          <cell r="P1041" t="str">
            <v>180</v>
          </cell>
        </row>
        <row r="1042">
          <cell r="A1042">
            <v>1800</v>
          </cell>
          <cell r="B1042" t="str">
            <v>442002300082</v>
          </cell>
          <cell r="C1042" t="str">
            <v>442</v>
          </cell>
          <cell r="D1042" t="str">
            <v>442002</v>
          </cell>
          <cell r="E1042" t="str">
            <v>ذخيره مزاياي پايان خدمت كاركنان</v>
          </cell>
          <cell r="F1042" t="str">
            <v>ذخيره مزاياي پايان خدمت  كاركنان</v>
          </cell>
          <cell r="G1042" t="str">
            <v>300082</v>
          </cell>
          <cell r="H1042" t="str">
            <v>روحي خطيبي محمدرضا</v>
          </cell>
          <cell r="P1042" t="str">
            <v>180</v>
          </cell>
        </row>
        <row r="1043">
          <cell r="A1043">
            <v>1800</v>
          </cell>
          <cell r="B1043" t="str">
            <v>442002300104</v>
          </cell>
          <cell r="C1043" t="str">
            <v>442</v>
          </cell>
          <cell r="D1043" t="str">
            <v>442002</v>
          </cell>
          <cell r="E1043" t="str">
            <v>ذخيره مزاياي پايان خدمت كاركنان</v>
          </cell>
          <cell r="F1043" t="str">
            <v>ذخيره مزاياي پايان خدمت  كاركنان</v>
          </cell>
          <cell r="G1043" t="str">
            <v>300104</v>
          </cell>
          <cell r="H1043" t="str">
            <v>پور گل محمد جواد</v>
          </cell>
          <cell r="P1043" t="str">
            <v>180</v>
          </cell>
        </row>
        <row r="1044">
          <cell r="A1044">
            <v>1800</v>
          </cell>
          <cell r="B1044" t="str">
            <v>442002300145</v>
          </cell>
          <cell r="C1044" t="str">
            <v>442</v>
          </cell>
          <cell r="D1044" t="str">
            <v>442002</v>
          </cell>
          <cell r="E1044" t="str">
            <v>ذخيره مزاياي پايان خدمت كاركنان</v>
          </cell>
          <cell r="F1044" t="str">
            <v>ذخيره مزاياي پايان خدمت  كاركنان</v>
          </cell>
          <cell r="G1044" t="str">
            <v>300145</v>
          </cell>
          <cell r="H1044" t="str">
            <v>طريقت نيا يعقوب</v>
          </cell>
          <cell r="P1044" t="str">
            <v>180</v>
          </cell>
        </row>
        <row r="1045">
          <cell r="A1045">
            <v>1800</v>
          </cell>
          <cell r="B1045" t="str">
            <v>442002300080</v>
          </cell>
          <cell r="C1045" t="str">
            <v>442</v>
          </cell>
          <cell r="D1045" t="str">
            <v>442002</v>
          </cell>
          <cell r="E1045" t="str">
            <v>ذخيره مزاياي پايان خدمت كاركنان</v>
          </cell>
          <cell r="F1045" t="str">
            <v>ذخيره مزاياي پايان خدمت  كاركنان</v>
          </cell>
          <cell r="G1045" t="str">
            <v>300080</v>
          </cell>
          <cell r="H1045" t="str">
            <v>ابراهيمي مهر آور رحيم</v>
          </cell>
          <cell r="P1045" t="str">
            <v>180</v>
          </cell>
        </row>
        <row r="1046">
          <cell r="A1046">
            <v>1800</v>
          </cell>
          <cell r="B1046" t="str">
            <v>442002300132</v>
          </cell>
          <cell r="C1046" t="str">
            <v>442</v>
          </cell>
          <cell r="D1046" t="str">
            <v>442002</v>
          </cell>
          <cell r="E1046" t="str">
            <v>ذخيره مزاياي پايان خدمت كاركنان</v>
          </cell>
          <cell r="F1046" t="str">
            <v>ذخيره مزاياي پايان خدمت  كاركنان</v>
          </cell>
          <cell r="G1046" t="str">
            <v>300132</v>
          </cell>
          <cell r="H1046" t="str">
            <v>مهرابي افشار عباس</v>
          </cell>
          <cell r="P1046" t="str">
            <v>180</v>
          </cell>
        </row>
        <row r="1047">
          <cell r="A1047">
            <v>1800</v>
          </cell>
          <cell r="B1047" t="str">
            <v>442002300087</v>
          </cell>
          <cell r="C1047" t="str">
            <v>442</v>
          </cell>
          <cell r="D1047" t="str">
            <v>442002</v>
          </cell>
          <cell r="E1047" t="str">
            <v>ذخيره مزاياي پايان خدمت كاركنان</v>
          </cell>
          <cell r="F1047" t="str">
            <v>ذخيره مزاياي پايان خدمت  كاركنان</v>
          </cell>
          <cell r="G1047" t="str">
            <v>300087</v>
          </cell>
          <cell r="H1047" t="str">
            <v>مهدي زاده علوي عليرضا</v>
          </cell>
          <cell r="P1047" t="str">
            <v>180</v>
          </cell>
        </row>
        <row r="1048">
          <cell r="A1048">
            <v>1800</v>
          </cell>
          <cell r="B1048" t="str">
            <v>442002300088</v>
          </cell>
          <cell r="C1048" t="str">
            <v>442</v>
          </cell>
          <cell r="D1048" t="str">
            <v>442002</v>
          </cell>
          <cell r="E1048" t="str">
            <v>ذخيره مزاياي پايان خدمت كاركنان</v>
          </cell>
          <cell r="F1048" t="str">
            <v>ذخيره مزاياي پايان خدمت  كاركنان</v>
          </cell>
          <cell r="G1048" t="str">
            <v>300088</v>
          </cell>
          <cell r="H1048" t="str">
            <v>فرشباف شترباني مرتضي</v>
          </cell>
          <cell r="P1048" t="str">
            <v>180</v>
          </cell>
        </row>
        <row r="1049">
          <cell r="A1049">
            <v>1800</v>
          </cell>
          <cell r="B1049" t="str">
            <v>442002300152</v>
          </cell>
          <cell r="C1049" t="str">
            <v>442</v>
          </cell>
          <cell r="D1049" t="str">
            <v>442002</v>
          </cell>
          <cell r="E1049" t="str">
            <v>ذخيره مزاياي پايان خدمت كاركنان</v>
          </cell>
          <cell r="F1049" t="str">
            <v>ذخيره مزاياي پايان خدمت  كاركنان</v>
          </cell>
          <cell r="G1049" t="str">
            <v>300152</v>
          </cell>
          <cell r="H1049" t="str">
            <v>حسن زاده حميد</v>
          </cell>
          <cell r="P1049" t="str">
            <v>180</v>
          </cell>
        </row>
        <row r="1050">
          <cell r="A1050">
            <v>1800</v>
          </cell>
          <cell r="B1050" t="str">
            <v>442002300142</v>
          </cell>
          <cell r="C1050" t="str">
            <v>442</v>
          </cell>
          <cell r="D1050" t="str">
            <v>442002</v>
          </cell>
          <cell r="E1050" t="str">
            <v>ذخيره مزاياي پايان خدمت كاركنان</v>
          </cell>
          <cell r="F1050" t="str">
            <v>ذخيره مزاياي پايان خدمت  كاركنان</v>
          </cell>
          <cell r="G1050" t="str">
            <v>300142</v>
          </cell>
          <cell r="H1050" t="str">
            <v>فروتني قهرماني احمد</v>
          </cell>
          <cell r="P1050" t="str">
            <v>180</v>
          </cell>
        </row>
        <row r="1051">
          <cell r="A1051">
            <v>1800</v>
          </cell>
          <cell r="B1051" t="str">
            <v>442002300005</v>
          </cell>
          <cell r="C1051" t="str">
            <v>442</v>
          </cell>
          <cell r="D1051" t="str">
            <v>442002</v>
          </cell>
          <cell r="E1051" t="str">
            <v>ذخيره مزاياي پايان خدمت كاركنان</v>
          </cell>
          <cell r="F1051" t="str">
            <v>ذخيره مزاياي پايان خدمت  كاركنان</v>
          </cell>
          <cell r="G1051" t="str">
            <v>300005</v>
          </cell>
          <cell r="H1051" t="str">
            <v>زمانلو محمد رضا</v>
          </cell>
          <cell r="P1051" t="str">
            <v>180</v>
          </cell>
        </row>
        <row r="1052">
          <cell r="A1052">
            <v>1800</v>
          </cell>
          <cell r="B1052" t="str">
            <v>442002300129</v>
          </cell>
          <cell r="C1052" t="str">
            <v>442</v>
          </cell>
          <cell r="D1052" t="str">
            <v>442002</v>
          </cell>
          <cell r="E1052" t="str">
            <v>ذخيره مزاياي پايان خدمت كاركنان</v>
          </cell>
          <cell r="F1052" t="str">
            <v>ذخيره مزاياي پايان خدمت  كاركنان</v>
          </cell>
          <cell r="G1052" t="str">
            <v>300129</v>
          </cell>
          <cell r="H1052" t="str">
            <v>بهاري ناصر</v>
          </cell>
          <cell r="P1052" t="str">
            <v>180</v>
          </cell>
        </row>
        <row r="1053">
          <cell r="A1053">
            <v>1800</v>
          </cell>
          <cell r="B1053" t="str">
            <v>442002300103</v>
          </cell>
          <cell r="C1053" t="str">
            <v>442</v>
          </cell>
          <cell r="D1053" t="str">
            <v>442002</v>
          </cell>
          <cell r="E1053" t="str">
            <v>ذخيره مزاياي پايان خدمت كاركنان</v>
          </cell>
          <cell r="F1053" t="str">
            <v>ذخيره مزاياي پايان خدمت  كاركنان</v>
          </cell>
          <cell r="G1053" t="str">
            <v>300103</v>
          </cell>
          <cell r="H1053" t="str">
            <v>چابك شاهرخ</v>
          </cell>
          <cell r="P1053" t="str">
            <v>180</v>
          </cell>
        </row>
        <row r="1054">
          <cell r="A1054">
            <v>1800</v>
          </cell>
          <cell r="B1054" t="str">
            <v>442002300146</v>
          </cell>
          <cell r="C1054" t="str">
            <v>442</v>
          </cell>
          <cell r="D1054" t="str">
            <v>442002</v>
          </cell>
          <cell r="E1054" t="str">
            <v>ذخيره مزاياي پايان خدمت كاركنان</v>
          </cell>
          <cell r="F1054" t="str">
            <v>ذخيره مزاياي پايان خدمت  كاركنان</v>
          </cell>
          <cell r="G1054" t="str">
            <v>300146</v>
          </cell>
          <cell r="H1054" t="str">
            <v>شمس آذر ميرعلي</v>
          </cell>
          <cell r="P1054" t="str">
            <v>180</v>
          </cell>
        </row>
        <row r="1055">
          <cell r="A1055">
            <v>1800</v>
          </cell>
          <cell r="B1055" t="str">
            <v>442002300126</v>
          </cell>
          <cell r="C1055" t="str">
            <v>442</v>
          </cell>
          <cell r="D1055" t="str">
            <v>442002</v>
          </cell>
          <cell r="E1055" t="str">
            <v>ذخيره مزاياي پايان خدمت كاركنان</v>
          </cell>
          <cell r="F1055" t="str">
            <v>ذخيره مزاياي پايان خدمت  كاركنان</v>
          </cell>
          <cell r="G1055" t="str">
            <v>300126</v>
          </cell>
          <cell r="H1055" t="str">
            <v>جهاني رحيم</v>
          </cell>
          <cell r="P1055" t="str">
            <v>180</v>
          </cell>
        </row>
        <row r="1056">
          <cell r="A1056">
            <v>1800</v>
          </cell>
          <cell r="B1056" t="str">
            <v>442002300139</v>
          </cell>
          <cell r="C1056" t="str">
            <v>442</v>
          </cell>
          <cell r="D1056" t="str">
            <v>442002</v>
          </cell>
          <cell r="E1056" t="str">
            <v>ذخيره مزاياي پايان خدمت كاركنان</v>
          </cell>
          <cell r="F1056" t="str">
            <v>ذخيره مزاياي پايان خدمت  كاركنان</v>
          </cell>
          <cell r="G1056" t="str">
            <v>300139</v>
          </cell>
          <cell r="H1056" t="str">
            <v>هادي قشلاق محمد</v>
          </cell>
          <cell r="P1056" t="str">
            <v>180</v>
          </cell>
        </row>
        <row r="1057">
          <cell r="A1057">
            <v>1800</v>
          </cell>
          <cell r="B1057" t="str">
            <v>442002300154</v>
          </cell>
          <cell r="C1057" t="str">
            <v>442</v>
          </cell>
          <cell r="D1057" t="str">
            <v>442002</v>
          </cell>
          <cell r="E1057" t="str">
            <v>ذخيره مزاياي پايان خدمت كاركنان</v>
          </cell>
          <cell r="F1057" t="str">
            <v>ذخيره مزاياي پايان خدمت  كاركنان</v>
          </cell>
          <cell r="G1057" t="str">
            <v>300154</v>
          </cell>
          <cell r="H1057" t="str">
            <v>زارعي ارزيل مصطفي</v>
          </cell>
          <cell r="P1057" t="str">
            <v>180</v>
          </cell>
        </row>
        <row r="1058">
          <cell r="A1058">
            <v>1800</v>
          </cell>
          <cell r="B1058" t="str">
            <v>442002300075</v>
          </cell>
          <cell r="C1058" t="str">
            <v>442</v>
          </cell>
          <cell r="D1058" t="str">
            <v>442002</v>
          </cell>
          <cell r="E1058" t="str">
            <v>ذخيره مزاياي پايان خدمت كاركنان</v>
          </cell>
          <cell r="F1058" t="str">
            <v>ذخيره مزاياي پايان خدمت  كاركنان</v>
          </cell>
          <cell r="G1058" t="str">
            <v>300075</v>
          </cell>
          <cell r="H1058" t="str">
            <v>نظامي سقين سرا يوسف</v>
          </cell>
          <cell r="P1058" t="str">
            <v>180</v>
          </cell>
        </row>
        <row r="1059">
          <cell r="A1059">
            <v>1800</v>
          </cell>
          <cell r="B1059" t="str">
            <v>442002300131</v>
          </cell>
          <cell r="C1059" t="str">
            <v>442</v>
          </cell>
          <cell r="D1059" t="str">
            <v>442002</v>
          </cell>
          <cell r="E1059" t="str">
            <v>ذخيره مزاياي پايان خدمت كاركنان</v>
          </cell>
          <cell r="F1059" t="str">
            <v>ذخيره مزاياي پايان خدمت  كاركنان</v>
          </cell>
          <cell r="G1059" t="str">
            <v>300131</v>
          </cell>
          <cell r="H1059" t="str">
            <v>شكوهي علي</v>
          </cell>
          <cell r="P1059" t="str">
            <v>180</v>
          </cell>
        </row>
        <row r="1060">
          <cell r="A1060">
            <v>1800</v>
          </cell>
          <cell r="B1060" t="str">
            <v>442002300162</v>
          </cell>
          <cell r="C1060" t="str">
            <v>442</v>
          </cell>
          <cell r="D1060" t="str">
            <v>442002</v>
          </cell>
          <cell r="E1060" t="str">
            <v>ذخيره مزاياي پايان خدمت كاركنان</v>
          </cell>
          <cell r="F1060" t="str">
            <v>ذخيره مزاياي پايان خدمت  كاركنان</v>
          </cell>
          <cell r="G1060" t="str">
            <v>300162</v>
          </cell>
          <cell r="H1060" t="str">
            <v>محمدي جابر</v>
          </cell>
          <cell r="P1060" t="str">
            <v>180</v>
          </cell>
        </row>
        <row r="1061">
          <cell r="A1061">
            <v>1800</v>
          </cell>
          <cell r="B1061" t="str">
            <v>442002300135</v>
          </cell>
          <cell r="C1061" t="str">
            <v>442</v>
          </cell>
          <cell r="D1061" t="str">
            <v>442002</v>
          </cell>
          <cell r="E1061" t="str">
            <v>ذخيره مزاياي پايان خدمت كاركنان</v>
          </cell>
          <cell r="F1061" t="str">
            <v>ذخيره مزاياي پايان خدمت  كاركنان</v>
          </cell>
          <cell r="G1061" t="str">
            <v>300135</v>
          </cell>
          <cell r="H1061" t="str">
            <v>سيفي ديزناب ابراهيم</v>
          </cell>
          <cell r="P1061" t="str">
            <v>180</v>
          </cell>
        </row>
        <row r="1062">
          <cell r="A1062">
            <v>1800</v>
          </cell>
          <cell r="B1062" t="str">
            <v>442002300130</v>
          </cell>
          <cell r="C1062" t="str">
            <v>442</v>
          </cell>
          <cell r="D1062" t="str">
            <v>442002</v>
          </cell>
          <cell r="E1062" t="str">
            <v>ذخيره مزاياي پايان خدمت كاركنان</v>
          </cell>
          <cell r="F1062" t="str">
            <v>ذخيره مزاياي پايان خدمت  كاركنان</v>
          </cell>
          <cell r="G1062" t="str">
            <v>300130</v>
          </cell>
          <cell r="H1062" t="str">
            <v>نوري علي</v>
          </cell>
          <cell r="P1062" t="str">
            <v>180</v>
          </cell>
        </row>
        <row r="1063">
          <cell r="A1063">
            <v>1800</v>
          </cell>
          <cell r="B1063" t="str">
            <v>442002300118</v>
          </cell>
          <cell r="C1063" t="str">
            <v>442</v>
          </cell>
          <cell r="D1063" t="str">
            <v>442002</v>
          </cell>
          <cell r="E1063" t="str">
            <v>ذخيره مزاياي پايان خدمت كاركنان</v>
          </cell>
          <cell r="F1063" t="str">
            <v>ذخيره مزاياي پايان خدمت  كاركنان</v>
          </cell>
          <cell r="G1063" t="str">
            <v>300118</v>
          </cell>
          <cell r="H1063" t="str">
            <v>جعفرزاده بهروز</v>
          </cell>
          <cell r="P1063" t="str">
            <v>180</v>
          </cell>
        </row>
        <row r="1064">
          <cell r="A1064">
            <v>1800</v>
          </cell>
          <cell r="B1064" t="str">
            <v>442002300056</v>
          </cell>
          <cell r="C1064" t="str">
            <v>442</v>
          </cell>
          <cell r="D1064" t="str">
            <v>442002</v>
          </cell>
          <cell r="E1064" t="str">
            <v>ذخيره مزاياي پايان خدمت كاركنان</v>
          </cell>
          <cell r="F1064" t="str">
            <v>ذخيره مزاياي پايان خدمت  كاركنان</v>
          </cell>
          <cell r="G1064" t="str">
            <v>300056</v>
          </cell>
          <cell r="H1064" t="str">
            <v>حسين زاده گورچين اكبر</v>
          </cell>
          <cell r="P1064" t="str">
            <v>180</v>
          </cell>
        </row>
        <row r="1065">
          <cell r="A1065">
            <v>1800</v>
          </cell>
          <cell r="B1065" t="str">
            <v>442002300149</v>
          </cell>
          <cell r="C1065" t="str">
            <v>442</v>
          </cell>
          <cell r="D1065" t="str">
            <v>442002</v>
          </cell>
          <cell r="E1065" t="str">
            <v>ذخيره مزاياي پايان خدمت كاركنان</v>
          </cell>
          <cell r="F1065" t="str">
            <v>ذخيره مزاياي پايان خدمت  كاركنان</v>
          </cell>
          <cell r="G1065" t="str">
            <v>300149</v>
          </cell>
          <cell r="H1065" t="str">
            <v>مردان پور دامن آباد خسرو</v>
          </cell>
          <cell r="P1065" t="str">
            <v>180</v>
          </cell>
        </row>
        <row r="1066">
          <cell r="A1066">
            <v>1800</v>
          </cell>
          <cell r="B1066" t="str">
            <v>442002300140</v>
          </cell>
          <cell r="C1066" t="str">
            <v>442</v>
          </cell>
          <cell r="D1066" t="str">
            <v>442002</v>
          </cell>
          <cell r="E1066" t="str">
            <v>ذخيره مزاياي پايان خدمت كاركنان</v>
          </cell>
          <cell r="F1066" t="str">
            <v>ذخيره مزاياي پايان خدمت  كاركنان</v>
          </cell>
          <cell r="G1066" t="str">
            <v>300140</v>
          </cell>
          <cell r="H1066" t="str">
            <v>بلالكه ناصر</v>
          </cell>
          <cell r="P1066" t="str">
            <v>180</v>
          </cell>
        </row>
        <row r="1067">
          <cell r="A1067">
            <v>1800</v>
          </cell>
          <cell r="B1067" t="str">
            <v>442002300155</v>
          </cell>
          <cell r="C1067" t="str">
            <v>442</v>
          </cell>
          <cell r="D1067" t="str">
            <v>442002</v>
          </cell>
          <cell r="E1067" t="str">
            <v>ذخيره مزاياي پايان خدمت كاركنان</v>
          </cell>
          <cell r="F1067" t="str">
            <v>ذخيره مزاياي پايان خدمت  كاركنان</v>
          </cell>
          <cell r="G1067" t="str">
            <v>300155</v>
          </cell>
          <cell r="H1067" t="str">
            <v>قليپور سفيداني حسين</v>
          </cell>
          <cell r="P1067" t="str">
            <v>180</v>
          </cell>
        </row>
        <row r="1068">
          <cell r="A1068">
            <v>1800</v>
          </cell>
          <cell r="B1068" t="str">
            <v>442002300157</v>
          </cell>
          <cell r="C1068" t="str">
            <v>442</v>
          </cell>
          <cell r="D1068" t="str">
            <v>442002</v>
          </cell>
          <cell r="E1068" t="str">
            <v>ذخيره مزاياي پايان خدمت كاركنان</v>
          </cell>
          <cell r="F1068" t="str">
            <v>ذخيره مزاياي پايان خدمت  كاركنان</v>
          </cell>
          <cell r="G1068" t="str">
            <v>300157</v>
          </cell>
          <cell r="H1068" t="str">
            <v>معصومي خدايار</v>
          </cell>
          <cell r="P1068" t="str">
            <v>180</v>
          </cell>
        </row>
        <row r="1069">
          <cell r="A1069">
            <v>1800</v>
          </cell>
          <cell r="B1069" t="str">
            <v>442002300151</v>
          </cell>
          <cell r="C1069" t="str">
            <v>442</v>
          </cell>
          <cell r="D1069" t="str">
            <v>442002</v>
          </cell>
          <cell r="E1069" t="str">
            <v>ذخيره مزاياي پايان خدمت كاركنان</v>
          </cell>
          <cell r="F1069" t="str">
            <v>ذخيره مزاياي پايان خدمت  كاركنان</v>
          </cell>
          <cell r="G1069" t="str">
            <v>300151</v>
          </cell>
          <cell r="H1069" t="str">
            <v>امجدي رحيم</v>
          </cell>
          <cell r="P1069" t="str">
            <v>180</v>
          </cell>
        </row>
        <row r="1070">
          <cell r="A1070">
            <v>1800</v>
          </cell>
          <cell r="B1070" t="str">
            <v>442002300125</v>
          </cell>
          <cell r="C1070" t="str">
            <v>442</v>
          </cell>
          <cell r="D1070" t="str">
            <v>442002</v>
          </cell>
          <cell r="E1070" t="str">
            <v>ذخيره مزاياي پايان خدمت كاركنان</v>
          </cell>
          <cell r="F1070" t="str">
            <v>ذخيره مزاياي پايان خدمت  كاركنان</v>
          </cell>
          <cell r="G1070" t="str">
            <v>300125</v>
          </cell>
          <cell r="H1070" t="str">
            <v>سلطاني حسين</v>
          </cell>
          <cell r="P1070" t="str">
            <v>180</v>
          </cell>
        </row>
        <row r="1071">
          <cell r="A1071">
            <v>1800</v>
          </cell>
          <cell r="B1071" t="str">
            <v>442002300084</v>
          </cell>
          <cell r="C1071" t="str">
            <v>442</v>
          </cell>
          <cell r="D1071" t="str">
            <v>442002</v>
          </cell>
          <cell r="E1071" t="str">
            <v>ذخيره مزاياي پايان خدمت كاركنان</v>
          </cell>
          <cell r="F1071" t="str">
            <v>ذخيره مزاياي پايان خدمت  كاركنان</v>
          </cell>
          <cell r="G1071" t="str">
            <v>300084</v>
          </cell>
          <cell r="H1071" t="str">
            <v>نوري حسين</v>
          </cell>
          <cell r="P1071" t="str">
            <v>180</v>
          </cell>
        </row>
        <row r="1072">
          <cell r="A1072">
            <v>1800</v>
          </cell>
          <cell r="B1072" t="str">
            <v>442002300128</v>
          </cell>
          <cell r="C1072" t="str">
            <v>442</v>
          </cell>
          <cell r="D1072" t="str">
            <v>442002</v>
          </cell>
          <cell r="E1072" t="str">
            <v>ذخيره مزاياي پايان خدمت كاركنان</v>
          </cell>
          <cell r="F1072" t="str">
            <v>ذخيره مزاياي پايان خدمت  كاركنان</v>
          </cell>
          <cell r="G1072" t="str">
            <v>300128</v>
          </cell>
          <cell r="H1072" t="str">
            <v>محمدباقري لاهوت كريم</v>
          </cell>
          <cell r="P1072" t="str">
            <v>180</v>
          </cell>
        </row>
        <row r="1073">
          <cell r="A1073">
            <v>1800</v>
          </cell>
          <cell r="B1073" t="str">
            <v>442002300143</v>
          </cell>
          <cell r="C1073" t="str">
            <v>442</v>
          </cell>
          <cell r="D1073" t="str">
            <v>442002</v>
          </cell>
          <cell r="E1073" t="str">
            <v>ذخيره مزاياي پايان خدمت كاركنان</v>
          </cell>
          <cell r="F1073" t="str">
            <v>ذخيره مزاياي پايان خدمت  كاركنان</v>
          </cell>
          <cell r="G1073" t="str">
            <v>300143</v>
          </cell>
          <cell r="H1073" t="str">
            <v>وفائي نهر مهدي</v>
          </cell>
          <cell r="P1073" t="str">
            <v>180</v>
          </cell>
        </row>
        <row r="1074">
          <cell r="A1074">
            <v>1800</v>
          </cell>
          <cell r="B1074" t="str">
            <v>442002300136</v>
          </cell>
          <cell r="C1074" t="str">
            <v>442</v>
          </cell>
          <cell r="D1074" t="str">
            <v>442002</v>
          </cell>
          <cell r="E1074" t="str">
            <v>ذخيره مزاياي پايان خدمت كاركنان</v>
          </cell>
          <cell r="F1074" t="str">
            <v>ذخيره مزاياي پايان خدمت  كاركنان</v>
          </cell>
          <cell r="G1074" t="str">
            <v>300136</v>
          </cell>
          <cell r="H1074" t="str">
            <v>تقي پور كهاني محمدرضا</v>
          </cell>
          <cell r="P1074" t="str">
            <v>180</v>
          </cell>
        </row>
        <row r="1075">
          <cell r="A1075">
            <v>1800</v>
          </cell>
          <cell r="B1075" t="str">
            <v>442002300147</v>
          </cell>
          <cell r="C1075" t="str">
            <v>442</v>
          </cell>
          <cell r="D1075" t="str">
            <v>442002</v>
          </cell>
          <cell r="E1075" t="str">
            <v>ذخيره مزاياي پايان خدمت كاركنان</v>
          </cell>
          <cell r="F1075" t="str">
            <v>ذخيره مزاياي پايان خدمت  كاركنان</v>
          </cell>
          <cell r="G1075" t="str">
            <v>300147</v>
          </cell>
          <cell r="H1075" t="str">
            <v>فرشباف عبهري يوسف</v>
          </cell>
          <cell r="P1075" t="str">
            <v>180</v>
          </cell>
        </row>
        <row r="1076">
          <cell r="A1076">
            <v>1800</v>
          </cell>
          <cell r="B1076" t="str">
            <v>442002300148</v>
          </cell>
          <cell r="C1076" t="str">
            <v>442</v>
          </cell>
          <cell r="D1076" t="str">
            <v>442002</v>
          </cell>
          <cell r="E1076" t="str">
            <v>ذخيره مزاياي پايان خدمت كاركنان</v>
          </cell>
          <cell r="F1076" t="str">
            <v>ذخيره مزاياي پايان خدمت  كاركنان</v>
          </cell>
          <cell r="G1076" t="str">
            <v>300148</v>
          </cell>
          <cell r="H1076" t="str">
            <v>شفيعي عنصرودي داريوش</v>
          </cell>
          <cell r="P1076" t="str">
            <v>180</v>
          </cell>
        </row>
        <row r="1077">
          <cell r="A1077">
            <v>1800</v>
          </cell>
          <cell r="B1077" t="str">
            <v>442002300110</v>
          </cell>
          <cell r="C1077" t="str">
            <v>442</v>
          </cell>
          <cell r="D1077" t="str">
            <v>442002</v>
          </cell>
          <cell r="E1077" t="str">
            <v>ذخيره مزاياي پايان خدمت كاركنان</v>
          </cell>
          <cell r="F1077" t="str">
            <v>ذخيره مزاياي پايان خدمت  كاركنان</v>
          </cell>
          <cell r="G1077" t="str">
            <v>300110</v>
          </cell>
          <cell r="H1077" t="str">
            <v>فروغي زهرا</v>
          </cell>
          <cell r="P1077" t="str">
            <v>180</v>
          </cell>
        </row>
        <row r="1078">
          <cell r="A1078">
            <v>1800</v>
          </cell>
          <cell r="B1078" t="str">
            <v>442002300124</v>
          </cell>
          <cell r="C1078" t="str">
            <v>442</v>
          </cell>
          <cell r="D1078" t="str">
            <v>442002</v>
          </cell>
          <cell r="E1078" t="str">
            <v>ذخيره مزاياي پايان خدمت كاركنان</v>
          </cell>
          <cell r="F1078" t="str">
            <v>ذخيره مزاياي پايان خدمت  كاركنان</v>
          </cell>
          <cell r="G1078" t="str">
            <v>300124</v>
          </cell>
          <cell r="H1078" t="str">
            <v>محب حق رحيم</v>
          </cell>
          <cell r="P1078" t="str">
            <v>180</v>
          </cell>
        </row>
        <row r="1079">
          <cell r="A1079">
            <v>1800</v>
          </cell>
          <cell r="B1079" t="str">
            <v>442002300160</v>
          </cell>
          <cell r="C1079" t="str">
            <v>442</v>
          </cell>
          <cell r="D1079" t="str">
            <v>442002</v>
          </cell>
          <cell r="E1079" t="str">
            <v>ذخيره مزاياي پايان خدمت كاركنان</v>
          </cell>
          <cell r="F1079" t="str">
            <v>ذخيره مزاياي پايان خدمت  كاركنان</v>
          </cell>
          <cell r="G1079" t="str">
            <v>300160</v>
          </cell>
          <cell r="H1079" t="str">
            <v>عالم وحيد</v>
          </cell>
          <cell r="P1079" t="str">
            <v>180</v>
          </cell>
        </row>
        <row r="1080">
          <cell r="A1080">
            <v>1800</v>
          </cell>
          <cell r="B1080" t="str">
            <v>442002300156</v>
          </cell>
          <cell r="C1080" t="str">
            <v>442</v>
          </cell>
          <cell r="D1080" t="str">
            <v>442002</v>
          </cell>
          <cell r="E1080" t="str">
            <v>ذخيره مزاياي پايان خدمت كاركنان</v>
          </cell>
          <cell r="F1080" t="str">
            <v>ذخيره مزاياي پايان خدمت  كاركنان</v>
          </cell>
          <cell r="G1080" t="str">
            <v>300156</v>
          </cell>
          <cell r="H1080" t="str">
            <v>حسينيان سيروس</v>
          </cell>
          <cell r="P1080" t="str">
            <v>180</v>
          </cell>
        </row>
        <row r="1081">
          <cell r="A1081">
            <v>1800</v>
          </cell>
          <cell r="B1081" t="str">
            <v>442002300119</v>
          </cell>
          <cell r="C1081" t="str">
            <v>442</v>
          </cell>
          <cell r="D1081" t="str">
            <v>442002</v>
          </cell>
          <cell r="E1081" t="str">
            <v>ذخيره مزاياي پايان خدمت كاركنان</v>
          </cell>
          <cell r="F1081" t="str">
            <v>ذخيره مزاياي پايان خدمت  كاركنان</v>
          </cell>
          <cell r="G1081" t="str">
            <v>300119</v>
          </cell>
          <cell r="H1081" t="str">
            <v>رستم پور مشكنبر حسن</v>
          </cell>
          <cell r="P1081" t="str">
            <v>180</v>
          </cell>
        </row>
        <row r="1082">
          <cell r="A1082">
            <v>1800</v>
          </cell>
          <cell r="B1082" t="str">
            <v>442002300158</v>
          </cell>
          <cell r="C1082" t="str">
            <v>442</v>
          </cell>
          <cell r="D1082" t="str">
            <v>442002</v>
          </cell>
          <cell r="E1082" t="str">
            <v>ذخيره مزاياي پايان خدمت كاركنان</v>
          </cell>
          <cell r="F1082" t="str">
            <v>ذخيره مزاياي پايان خدمت  كاركنان</v>
          </cell>
          <cell r="G1082" t="str">
            <v>300158</v>
          </cell>
          <cell r="H1082" t="str">
            <v>تقي پور متقيان نوبري رحيم</v>
          </cell>
          <cell r="P1082" t="str">
            <v>180</v>
          </cell>
        </row>
        <row r="1083">
          <cell r="A1083">
            <v>1800</v>
          </cell>
          <cell r="B1083" t="str">
            <v>442002300153</v>
          </cell>
          <cell r="C1083" t="str">
            <v>442</v>
          </cell>
          <cell r="D1083" t="str">
            <v>442002</v>
          </cell>
          <cell r="E1083" t="str">
            <v>ذخيره مزاياي پايان خدمت كاركنان</v>
          </cell>
          <cell r="F1083" t="str">
            <v>ذخيره مزاياي پايان خدمت  كاركنان</v>
          </cell>
          <cell r="G1083" t="str">
            <v>300153</v>
          </cell>
          <cell r="H1083" t="str">
            <v>محمدپور مهدوي احمدرضا</v>
          </cell>
          <cell r="P1083" t="str">
            <v>180</v>
          </cell>
        </row>
        <row r="1084">
          <cell r="A1084">
            <v>1800</v>
          </cell>
          <cell r="B1084" t="str">
            <v>442002300096</v>
          </cell>
          <cell r="C1084" t="str">
            <v>442</v>
          </cell>
          <cell r="D1084" t="str">
            <v>442002</v>
          </cell>
          <cell r="E1084" t="str">
            <v>ذخيره مزاياي پايان خدمت كاركنان</v>
          </cell>
          <cell r="F1084" t="str">
            <v>ذخيره مزاياي پايان خدمت  كاركنان</v>
          </cell>
          <cell r="G1084" t="str">
            <v>300096</v>
          </cell>
          <cell r="H1084" t="str">
            <v>امتحاني علي اكبر</v>
          </cell>
          <cell r="P1084" t="str">
            <v>180</v>
          </cell>
        </row>
        <row r="1085">
          <cell r="A1085">
            <v>1800</v>
          </cell>
          <cell r="B1085" t="str">
            <v>442002300137</v>
          </cell>
          <cell r="C1085" t="str">
            <v>442</v>
          </cell>
          <cell r="D1085" t="str">
            <v>442002</v>
          </cell>
          <cell r="E1085" t="str">
            <v>ذخيره مزاياي پايان خدمت كاركنان</v>
          </cell>
          <cell r="F1085" t="str">
            <v>ذخيره مزاياي پايان خدمت  كاركنان</v>
          </cell>
          <cell r="G1085" t="str">
            <v>300137</v>
          </cell>
          <cell r="H1085" t="str">
            <v>ستاري ميرهاشم</v>
          </cell>
          <cell r="P1085" t="str">
            <v>180</v>
          </cell>
        </row>
        <row r="1086">
          <cell r="A1086">
            <v>1800</v>
          </cell>
          <cell r="B1086" t="str">
            <v>442002300083</v>
          </cell>
          <cell r="C1086" t="str">
            <v>442</v>
          </cell>
          <cell r="D1086" t="str">
            <v>442002</v>
          </cell>
          <cell r="E1086" t="str">
            <v>ذخيره مزاياي پايان خدمت كاركنان</v>
          </cell>
          <cell r="F1086" t="str">
            <v>ذخيره مزاياي پايان خدمت  كاركنان</v>
          </cell>
          <cell r="G1086" t="str">
            <v>300083</v>
          </cell>
          <cell r="H1086" t="str">
            <v>ميرزالو جواد</v>
          </cell>
          <cell r="P1086" t="str">
            <v>180</v>
          </cell>
        </row>
        <row r="1087">
          <cell r="A1087">
            <v>1800</v>
          </cell>
          <cell r="B1087" t="str">
            <v>442002300163</v>
          </cell>
          <cell r="C1087" t="str">
            <v>442</v>
          </cell>
          <cell r="D1087" t="str">
            <v>442002</v>
          </cell>
          <cell r="E1087" t="str">
            <v>ذخيره مزاياي پايان خدمت كاركنان</v>
          </cell>
          <cell r="F1087" t="str">
            <v>ذخيره مزاياي پايان خدمت  كاركنان</v>
          </cell>
          <cell r="G1087" t="str">
            <v>300163</v>
          </cell>
          <cell r="H1087" t="str">
            <v>روشناس شهرام</v>
          </cell>
          <cell r="P1087" t="str">
            <v>180</v>
          </cell>
        </row>
        <row r="1088">
          <cell r="A1088">
            <v>1800</v>
          </cell>
          <cell r="B1088" t="str">
            <v>442002300165</v>
          </cell>
          <cell r="C1088" t="str">
            <v>442</v>
          </cell>
          <cell r="D1088" t="str">
            <v>442002</v>
          </cell>
          <cell r="E1088" t="str">
            <v>ذخيره مزاياي پايان خدمت كاركنان</v>
          </cell>
          <cell r="F1088" t="str">
            <v>ذخيره مزاياي پايان خدمت  كاركنان</v>
          </cell>
          <cell r="G1088" t="str">
            <v>300165</v>
          </cell>
          <cell r="H1088" t="str">
            <v>تهم بهنام</v>
          </cell>
          <cell r="P1088" t="str">
            <v>180</v>
          </cell>
        </row>
        <row r="1089">
          <cell r="A1089">
            <v>1800</v>
          </cell>
          <cell r="B1089" t="str">
            <v>442002300048</v>
          </cell>
          <cell r="C1089" t="str">
            <v>442</v>
          </cell>
          <cell r="D1089" t="str">
            <v>442002</v>
          </cell>
          <cell r="E1089" t="str">
            <v>ذخيره مزاياي پايان خدمت كاركنان</v>
          </cell>
          <cell r="F1089" t="str">
            <v>ذخيره مزاياي پايان خدمت  كاركنان</v>
          </cell>
          <cell r="G1089" t="str">
            <v>300048</v>
          </cell>
          <cell r="H1089" t="str">
            <v>ممي پور بارنجي سعيد</v>
          </cell>
          <cell r="P1089" t="str">
            <v>180</v>
          </cell>
        </row>
        <row r="1090">
          <cell r="A1090">
            <v>1800</v>
          </cell>
          <cell r="B1090" t="str">
            <v>442002300202</v>
          </cell>
          <cell r="C1090" t="str">
            <v>442</v>
          </cell>
          <cell r="D1090" t="str">
            <v>442002</v>
          </cell>
          <cell r="E1090" t="str">
            <v>ذخيره مزاياي پايان خدمت كاركنان</v>
          </cell>
          <cell r="F1090" t="str">
            <v>ذخيره مزاياي پايان خدمت  كاركنان</v>
          </cell>
          <cell r="G1090" t="str">
            <v>300202</v>
          </cell>
          <cell r="H1090" t="str">
            <v>لك جواد</v>
          </cell>
          <cell r="P1090" t="str">
            <v>180</v>
          </cell>
        </row>
        <row r="1091">
          <cell r="A1091">
            <v>1800</v>
          </cell>
          <cell r="B1091" t="str">
            <v>442002300067</v>
          </cell>
          <cell r="C1091" t="str">
            <v>442</v>
          </cell>
          <cell r="D1091" t="str">
            <v>442002</v>
          </cell>
          <cell r="E1091" t="str">
            <v>ذخيره مزاياي پايان خدمت كاركنان</v>
          </cell>
          <cell r="F1091" t="str">
            <v>ذخيره مزاياي پايان خدمت  كاركنان</v>
          </cell>
          <cell r="G1091" t="str">
            <v>300067</v>
          </cell>
          <cell r="H1091" t="str">
            <v>صباغي جديد حسن</v>
          </cell>
          <cell r="P1091" t="str">
            <v>180</v>
          </cell>
        </row>
        <row r="1092">
          <cell r="A1092">
            <v>1800</v>
          </cell>
          <cell r="B1092" t="str">
            <v>442002300172</v>
          </cell>
          <cell r="C1092" t="str">
            <v>442</v>
          </cell>
          <cell r="D1092" t="str">
            <v>442002</v>
          </cell>
          <cell r="E1092" t="str">
            <v>ذخيره مزاياي پايان خدمت كاركنان</v>
          </cell>
          <cell r="F1092" t="str">
            <v>ذخيره مزاياي پايان خدمت  كاركنان</v>
          </cell>
          <cell r="G1092" t="str">
            <v>300172</v>
          </cell>
          <cell r="H1092" t="str">
            <v>عليزاد پورسعيدي حامد</v>
          </cell>
          <cell r="P1092" t="str">
            <v>180</v>
          </cell>
        </row>
        <row r="1093">
          <cell r="A1093">
            <v>1800</v>
          </cell>
          <cell r="B1093" t="str">
            <v>442002300171</v>
          </cell>
          <cell r="C1093" t="str">
            <v>442</v>
          </cell>
          <cell r="D1093" t="str">
            <v>442002</v>
          </cell>
          <cell r="E1093" t="str">
            <v>ذخيره مزاياي پايان خدمت كاركنان</v>
          </cell>
          <cell r="F1093" t="str">
            <v>ذخيره مزاياي پايان خدمت  كاركنان</v>
          </cell>
          <cell r="G1093" t="str">
            <v>300171</v>
          </cell>
          <cell r="H1093" t="str">
            <v>اميرحقيان سعيد</v>
          </cell>
          <cell r="P1093" t="str">
            <v>180</v>
          </cell>
        </row>
        <row r="1094">
          <cell r="A1094">
            <v>1800</v>
          </cell>
          <cell r="B1094" t="str">
            <v>442002300170</v>
          </cell>
          <cell r="C1094" t="str">
            <v>442</v>
          </cell>
          <cell r="D1094" t="str">
            <v>442002</v>
          </cell>
          <cell r="E1094" t="str">
            <v>ذخيره مزاياي پايان خدمت كاركنان</v>
          </cell>
          <cell r="F1094" t="str">
            <v>ذخيره مزاياي پايان خدمت  كاركنان</v>
          </cell>
          <cell r="G1094" t="str">
            <v>300170</v>
          </cell>
          <cell r="H1094" t="str">
            <v>فتحي سياوش</v>
          </cell>
          <cell r="P1094" t="str">
            <v>180</v>
          </cell>
        </row>
        <row r="1095">
          <cell r="A1095">
            <v>1800</v>
          </cell>
          <cell r="B1095" t="str">
            <v>442002300168</v>
          </cell>
          <cell r="C1095" t="str">
            <v>442</v>
          </cell>
          <cell r="D1095" t="str">
            <v>442002</v>
          </cell>
          <cell r="E1095" t="str">
            <v>ذخيره مزاياي پايان خدمت كاركنان</v>
          </cell>
          <cell r="F1095" t="str">
            <v>ذخيره مزاياي پايان خدمت  كاركنان</v>
          </cell>
          <cell r="G1095" t="str">
            <v>300168</v>
          </cell>
          <cell r="H1095" t="str">
            <v>بابكان ياشار</v>
          </cell>
          <cell r="P1095" t="str">
            <v>180</v>
          </cell>
        </row>
        <row r="1096">
          <cell r="A1096">
            <v>1800</v>
          </cell>
          <cell r="B1096" t="str">
            <v>442002300169</v>
          </cell>
          <cell r="C1096" t="str">
            <v>442</v>
          </cell>
          <cell r="D1096" t="str">
            <v>442002</v>
          </cell>
          <cell r="E1096" t="str">
            <v>ذخيره مزاياي پايان خدمت كاركنان</v>
          </cell>
          <cell r="F1096" t="str">
            <v>ذخيره مزاياي پايان خدمت  كاركنان</v>
          </cell>
          <cell r="G1096" t="str">
            <v>300169</v>
          </cell>
          <cell r="H1096" t="str">
            <v>منظر خسروشاهي اميرعلي</v>
          </cell>
          <cell r="P1096" t="str">
            <v>180</v>
          </cell>
        </row>
        <row r="1097">
          <cell r="A1097">
            <v>1800</v>
          </cell>
          <cell r="B1097" t="str">
            <v>442002300144</v>
          </cell>
          <cell r="C1097" t="str">
            <v>442</v>
          </cell>
          <cell r="D1097" t="str">
            <v>442002</v>
          </cell>
          <cell r="E1097" t="str">
            <v>ذخيره مزاياي پايان خدمت كاركنان</v>
          </cell>
          <cell r="F1097" t="str">
            <v>ذخيره مزاياي پايان خدمت  كاركنان</v>
          </cell>
          <cell r="G1097" t="str">
            <v>300144</v>
          </cell>
          <cell r="H1097" t="str">
            <v>آقائي كومله نادر</v>
          </cell>
          <cell r="P1097" t="str">
            <v>180</v>
          </cell>
        </row>
        <row r="1098">
          <cell r="A1098">
            <v>1800</v>
          </cell>
          <cell r="B1098" t="str">
            <v>442002300173</v>
          </cell>
          <cell r="C1098" t="str">
            <v>442</v>
          </cell>
          <cell r="D1098" t="str">
            <v>442002</v>
          </cell>
          <cell r="E1098" t="str">
            <v>ذخيره مزاياي پايان خدمت كاركنان</v>
          </cell>
          <cell r="F1098" t="str">
            <v>ذخيره مزاياي پايان خدمت  كاركنان</v>
          </cell>
          <cell r="G1098" t="str">
            <v>300173</v>
          </cell>
          <cell r="H1098" t="str">
            <v>قنبري اهري محمدرضا</v>
          </cell>
          <cell r="P1098" t="str">
            <v>180</v>
          </cell>
        </row>
        <row r="1099">
          <cell r="A1099">
            <v>1800</v>
          </cell>
          <cell r="B1099" t="str">
            <v>442002300174</v>
          </cell>
          <cell r="C1099" t="str">
            <v>442</v>
          </cell>
          <cell r="D1099" t="str">
            <v>442002</v>
          </cell>
          <cell r="E1099" t="str">
            <v>ذخيره مزاياي پايان خدمت كاركنان</v>
          </cell>
          <cell r="F1099" t="str">
            <v>ذخيره مزاياي پايان خدمت  كاركنان</v>
          </cell>
          <cell r="G1099" t="str">
            <v>300174</v>
          </cell>
          <cell r="H1099" t="str">
            <v>سراجي عنصرودي محمد</v>
          </cell>
          <cell r="P1099" t="str">
            <v>180</v>
          </cell>
        </row>
        <row r="1100">
          <cell r="A1100">
            <v>1800</v>
          </cell>
          <cell r="B1100" t="str">
            <v>442002300213</v>
          </cell>
          <cell r="C1100" t="str">
            <v>442</v>
          </cell>
          <cell r="D1100" t="str">
            <v>442002</v>
          </cell>
          <cell r="E1100" t="str">
            <v>ذخيره مزاياي پايان خدمت كاركنان</v>
          </cell>
          <cell r="F1100" t="str">
            <v>ذخيره مزاياي پايان خدمت  كاركنان</v>
          </cell>
          <cell r="G1100" t="str">
            <v>300213</v>
          </cell>
          <cell r="H1100" t="str">
            <v>وطني رضا</v>
          </cell>
          <cell r="P1100" t="str">
            <v>180</v>
          </cell>
        </row>
        <row r="1101">
          <cell r="A1101">
            <v>1800</v>
          </cell>
          <cell r="B1101" t="str">
            <v>442002300208</v>
          </cell>
          <cell r="C1101" t="str">
            <v>442</v>
          </cell>
          <cell r="D1101" t="str">
            <v>442002</v>
          </cell>
          <cell r="E1101" t="str">
            <v>ذخيره مزاياي پايان خدمت كاركنان</v>
          </cell>
          <cell r="F1101" t="str">
            <v>ذخيره مزاياي پايان خدمت  كاركنان</v>
          </cell>
          <cell r="G1101" t="str">
            <v>300208</v>
          </cell>
          <cell r="H1101" t="str">
            <v>جعفرزاده رسول</v>
          </cell>
          <cell r="P1101" t="str">
            <v>180</v>
          </cell>
        </row>
        <row r="1102">
          <cell r="A1102">
            <v>1800</v>
          </cell>
          <cell r="B1102" t="str">
            <v>442002300182</v>
          </cell>
          <cell r="C1102" t="str">
            <v>442</v>
          </cell>
          <cell r="D1102" t="str">
            <v>442002</v>
          </cell>
          <cell r="E1102" t="str">
            <v>ذخيره مزاياي پايان خدمت كاركنان</v>
          </cell>
          <cell r="F1102" t="str">
            <v>ذخيره مزاياي پايان خدمت  كاركنان</v>
          </cell>
          <cell r="G1102" t="str">
            <v>300182</v>
          </cell>
          <cell r="H1102" t="str">
            <v>اصلاني مقدم علي</v>
          </cell>
          <cell r="P1102" t="str">
            <v>180</v>
          </cell>
        </row>
        <row r="1103">
          <cell r="A1103">
            <v>1800</v>
          </cell>
          <cell r="B1103" t="str">
            <v>442002300218</v>
          </cell>
          <cell r="C1103" t="str">
            <v>442</v>
          </cell>
          <cell r="D1103" t="str">
            <v>442002</v>
          </cell>
          <cell r="E1103" t="str">
            <v>ذخيره مزاياي پايان خدمت كاركنان</v>
          </cell>
          <cell r="F1103" t="str">
            <v>ذخيره مزاياي پايان خدمت  كاركنان</v>
          </cell>
          <cell r="G1103" t="str">
            <v>300218</v>
          </cell>
          <cell r="H1103" t="str">
            <v>يحيي پور داخل مرتضي</v>
          </cell>
          <cell r="P1103" t="str">
            <v>180</v>
          </cell>
        </row>
        <row r="1104">
          <cell r="A1104">
            <v>1800</v>
          </cell>
          <cell r="B1104" t="str">
            <v>442002300181</v>
          </cell>
          <cell r="C1104" t="str">
            <v>442</v>
          </cell>
          <cell r="D1104" t="str">
            <v>442002</v>
          </cell>
          <cell r="E1104" t="str">
            <v>ذخيره مزاياي پايان خدمت كاركنان</v>
          </cell>
          <cell r="F1104" t="str">
            <v>ذخيره مزاياي پايان خدمت  كاركنان</v>
          </cell>
          <cell r="G1104" t="str">
            <v>300181</v>
          </cell>
          <cell r="H1104" t="str">
            <v>وظيفه واثق مهدي</v>
          </cell>
          <cell r="P1104" t="str">
            <v>180</v>
          </cell>
        </row>
        <row r="1105">
          <cell r="A1105">
            <v>1800</v>
          </cell>
          <cell r="B1105" t="str">
            <v>442002300176</v>
          </cell>
          <cell r="C1105" t="str">
            <v>442</v>
          </cell>
          <cell r="D1105" t="str">
            <v>442002</v>
          </cell>
          <cell r="E1105" t="str">
            <v>ذخيره مزاياي پايان خدمت كاركنان</v>
          </cell>
          <cell r="F1105" t="str">
            <v>ذخيره مزاياي پايان خدمت  كاركنان</v>
          </cell>
          <cell r="G1105" t="str">
            <v>300176</v>
          </cell>
          <cell r="H1105" t="str">
            <v>قليپور قراجه بهروز</v>
          </cell>
          <cell r="P1105" t="str">
            <v>180</v>
          </cell>
        </row>
        <row r="1106">
          <cell r="A1106">
            <v>1800</v>
          </cell>
          <cell r="B1106" t="str">
            <v>442002300183</v>
          </cell>
          <cell r="C1106" t="str">
            <v>442</v>
          </cell>
          <cell r="D1106" t="str">
            <v>442002</v>
          </cell>
          <cell r="E1106" t="str">
            <v>ذخيره مزاياي پايان خدمت كاركنان</v>
          </cell>
          <cell r="F1106" t="str">
            <v>ذخيره مزاياي پايان خدمت  كاركنان</v>
          </cell>
          <cell r="G1106" t="str">
            <v>300183</v>
          </cell>
          <cell r="H1106" t="str">
            <v>سليماني رضا</v>
          </cell>
          <cell r="P1106" t="str">
            <v>180</v>
          </cell>
        </row>
        <row r="1107">
          <cell r="A1107">
            <v>1800</v>
          </cell>
          <cell r="B1107" t="str">
            <v>442002300187</v>
          </cell>
          <cell r="C1107" t="str">
            <v>442</v>
          </cell>
          <cell r="D1107" t="str">
            <v>442002</v>
          </cell>
          <cell r="E1107" t="str">
            <v>ذخيره مزاياي پايان خدمت كاركنان</v>
          </cell>
          <cell r="F1107" t="str">
            <v>ذخيره مزاياي پايان خدمت  كاركنان</v>
          </cell>
          <cell r="G1107" t="str">
            <v>300187</v>
          </cell>
          <cell r="H1107" t="str">
            <v>حاجي حيدري ممقاني مهدي</v>
          </cell>
          <cell r="P1107" t="str">
            <v>180</v>
          </cell>
        </row>
        <row r="1108">
          <cell r="A1108">
            <v>1800</v>
          </cell>
          <cell r="B1108" t="str">
            <v>442002300177</v>
          </cell>
          <cell r="C1108" t="str">
            <v>442</v>
          </cell>
          <cell r="D1108" t="str">
            <v>442002</v>
          </cell>
          <cell r="E1108" t="str">
            <v>ذخيره مزاياي پايان خدمت كاركنان</v>
          </cell>
          <cell r="F1108" t="str">
            <v>ذخيره مزاياي پايان خدمت  كاركنان</v>
          </cell>
          <cell r="G1108" t="str">
            <v>300177</v>
          </cell>
          <cell r="H1108" t="str">
            <v>كاظم پور احمد</v>
          </cell>
          <cell r="P1108" t="str">
            <v>180</v>
          </cell>
        </row>
        <row r="1109">
          <cell r="A1109">
            <v>1800</v>
          </cell>
          <cell r="B1109" t="str">
            <v>442002300196</v>
          </cell>
          <cell r="C1109" t="str">
            <v>442</v>
          </cell>
          <cell r="D1109" t="str">
            <v>442002</v>
          </cell>
          <cell r="E1109" t="str">
            <v>ذخيره مزاياي پايان خدمت كاركنان</v>
          </cell>
          <cell r="F1109" t="str">
            <v>ذخيره مزاياي پايان خدمت  كاركنان</v>
          </cell>
          <cell r="G1109" t="str">
            <v>300196</v>
          </cell>
          <cell r="H1109" t="str">
            <v>حسيني سيد جواد</v>
          </cell>
          <cell r="P1109" t="str">
            <v>180</v>
          </cell>
        </row>
        <row r="1110">
          <cell r="A1110">
            <v>1800</v>
          </cell>
          <cell r="B1110" t="str">
            <v>442002300007</v>
          </cell>
          <cell r="C1110" t="str">
            <v>442</v>
          </cell>
          <cell r="D1110" t="str">
            <v>442002</v>
          </cell>
          <cell r="E1110" t="str">
            <v>ذخيره مزاياي پايان خدمت كاركنان</v>
          </cell>
          <cell r="F1110" t="str">
            <v>ذخيره مزاياي پايان خدمت  كاركنان</v>
          </cell>
          <cell r="G1110" t="str">
            <v>300007</v>
          </cell>
          <cell r="H1110" t="str">
            <v>عبدالهي خليل</v>
          </cell>
          <cell r="P1110" t="str">
            <v>180</v>
          </cell>
        </row>
        <row r="1111">
          <cell r="A1111">
            <v>1800</v>
          </cell>
          <cell r="B1111" t="str">
            <v>442002300159</v>
          </cell>
          <cell r="C1111" t="str">
            <v>442</v>
          </cell>
          <cell r="D1111" t="str">
            <v>442002</v>
          </cell>
          <cell r="E1111" t="str">
            <v>ذخيره مزاياي پايان خدمت كاركنان</v>
          </cell>
          <cell r="F1111" t="str">
            <v>ذخيره مزاياي پايان خدمت  كاركنان</v>
          </cell>
          <cell r="G1111" t="str">
            <v>300159</v>
          </cell>
          <cell r="H1111" t="str">
            <v>شيرزاده اكبر</v>
          </cell>
          <cell r="P1111" t="str">
            <v>180</v>
          </cell>
        </row>
        <row r="1112">
          <cell r="A1112">
            <v>1800</v>
          </cell>
          <cell r="B1112" t="str">
            <v>442002300234</v>
          </cell>
          <cell r="C1112" t="str">
            <v>442</v>
          </cell>
          <cell r="D1112" t="str">
            <v>442002</v>
          </cell>
          <cell r="E1112" t="str">
            <v>ذخيره مزاياي پايان خدمت كاركنان</v>
          </cell>
          <cell r="F1112" t="str">
            <v>ذخيره مزاياي پايان خدمت  كاركنان</v>
          </cell>
          <cell r="G1112" t="str">
            <v>300234</v>
          </cell>
          <cell r="H1112" t="str">
            <v>عبداله ميرشكارلو عليرضا</v>
          </cell>
          <cell r="P1112" t="str">
            <v>180</v>
          </cell>
        </row>
        <row r="1113">
          <cell r="A1113">
            <v>1800</v>
          </cell>
          <cell r="B1113" t="str">
            <v>442002300200</v>
          </cell>
          <cell r="C1113" t="str">
            <v>442</v>
          </cell>
          <cell r="D1113" t="str">
            <v>442002</v>
          </cell>
          <cell r="E1113" t="str">
            <v>ذخيره مزاياي پايان خدمت كاركنان</v>
          </cell>
          <cell r="F1113" t="str">
            <v>ذخيره مزاياي پايان خدمت  كاركنان</v>
          </cell>
          <cell r="G1113" t="str">
            <v>300200</v>
          </cell>
          <cell r="H1113" t="str">
            <v>محمد كريمي حامد</v>
          </cell>
          <cell r="P1113" t="str">
            <v>180</v>
          </cell>
        </row>
        <row r="1114">
          <cell r="A1114">
            <v>1800</v>
          </cell>
          <cell r="B1114" t="str">
            <v>442002300263</v>
          </cell>
          <cell r="C1114" t="str">
            <v>442</v>
          </cell>
          <cell r="D1114" t="str">
            <v>442002</v>
          </cell>
          <cell r="E1114" t="str">
            <v>ذخيره مزاياي پايان خدمت كاركنان</v>
          </cell>
          <cell r="F1114" t="str">
            <v>ذخيره مزاياي پايان خدمت  كاركنان</v>
          </cell>
          <cell r="G1114" t="str">
            <v>300263</v>
          </cell>
          <cell r="H1114" t="str">
            <v>خدائي محمودي رضا</v>
          </cell>
          <cell r="P1114" t="str">
            <v>180</v>
          </cell>
        </row>
        <row r="1115">
          <cell r="A1115">
            <v>1800</v>
          </cell>
          <cell r="B1115" t="str">
            <v>442002300001</v>
          </cell>
          <cell r="C1115" t="str">
            <v>442</v>
          </cell>
          <cell r="D1115" t="str">
            <v>442002</v>
          </cell>
          <cell r="E1115" t="str">
            <v>ذخيره مزاياي پايان خدمت كاركنان</v>
          </cell>
          <cell r="F1115" t="str">
            <v>ذخيره مزاياي پايان خدمت  كاركنان</v>
          </cell>
          <cell r="G1115" t="str">
            <v>300001</v>
          </cell>
          <cell r="H1115" t="str">
            <v>فتاحي رسول</v>
          </cell>
          <cell r="P1115" t="str">
            <v>180</v>
          </cell>
        </row>
        <row r="1116">
          <cell r="A1116">
            <v>1800</v>
          </cell>
          <cell r="B1116" t="str">
            <v>442002300274</v>
          </cell>
          <cell r="C1116" t="str">
            <v>442</v>
          </cell>
          <cell r="D1116" t="str">
            <v>442002</v>
          </cell>
          <cell r="E1116" t="str">
            <v>ذخيره مزاياي پايان خدمت كاركنان</v>
          </cell>
          <cell r="F1116" t="str">
            <v>ذخيره مزاياي پايان خدمت  كاركنان</v>
          </cell>
          <cell r="G1116" t="str">
            <v>300274</v>
          </cell>
          <cell r="H1116" t="str">
            <v>مومني ميرمسعود</v>
          </cell>
          <cell r="P1116" t="str">
            <v>180</v>
          </cell>
        </row>
        <row r="1117">
          <cell r="A1117">
            <v>1800</v>
          </cell>
          <cell r="B1117" t="str">
            <v>442002300264</v>
          </cell>
          <cell r="C1117" t="str">
            <v>442</v>
          </cell>
          <cell r="D1117" t="str">
            <v>442002</v>
          </cell>
          <cell r="E1117" t="str">
            <v>ذخيره مزاياي پايان خدمت كاركنان</v>
          </cell>
          <cell r="F1117" t="str">
            <v>ذخيره مزاياي پايان خدمت  كاركنان</v>
          </cell>
          <cell r="G1117" t="str">
            <v>300264</v>
          </cell>
          <cell r="H1117" t="str">
            <v>جليل پور صابرجوي حسين</v>
          </cell>
          <cell r="P1117" t="str">
            <v>180</v>
          </cell>
        </row>
        <row r="1118">
          <cell r="A1118">
            <v>1800</v>
          </cell>
          <cell r="B1118" t="str">
            <v>442002300198</v>
          </cell>
          <cell r="C1118" t="str">
            <v>442</v>
          </cell>
          <cell r="D1118" t="str">
            <v>442002</v>
          </cell>
          <cell r="E1118" t="str">
            <v>ذخيره مزاياي پايان خدمت كاركنان</v>
          </cell>
          <cell r="F1118" t="str">
            <v>ذخيره مزاياي پايان خدمت  كاركنان</v>
          </cell>
          <cell r="G1118" t="str">
            <v>300198</v>
          </cell>
          <cell r="H1118" t="str">
            <v>ميرزائي شكور</v>
          </cell>
          <cell r="P1118" t="str">
            <v>180</v>
          </cell>
        </row>
        <row r="1119">
          <cell r="A1119">
            <v>1800</v>
          </cell>
          <cell r="B1119" t="str">
            <v>442002300206</v>
          </cell>
          <cell r="C1119" t="str">
            <v>442</v>
          </cell>
          <cell r="D1119" t="str">
            <v>442002</v>
          </cell>
          <cell r="E1119" t="str">
            <v>ذخيره مزاياي پايان خدمت كاركنان</v>
          </cell>
          <cell r="F1119" t="str">
            <v>ذخيره مزاياي پايان خدمت  كاركنان</v>
          </cell>
          <cell r="G1119" t="str">
            <v>300206</v>
          </cell>
          <cell r="H1119" t="str">
            <v>كامران هزه بران محمدرضا</v>
          </cell>
          <cell r="P1119" t="str">
            <v>180</v>
          </cell>
        </row>
        <row r="1120">
          <cell r="A1120">
            <v>1800</v>
          </cell>
          <cell r="B1120" t="str">
            <v>442002300204</v>
          </cell>
          <cell r="C1120" t="str">
            <v>442</v>
          </cell>
          <cell r="D1120" t="str">
            <v>442002</v>
          </cell>
          <cell r="E1120" t="str">
            <v>ذخيره مزاياي پايان خدمت كاركنان</v>
          </cell>
          <cell r="F1120" t="str">
            <v>ذخيره مزاياي پايان خدمت  كاركنان</v>
          </cell>
          <cell r="G1120" t="str">
            <v>300204</v>
          </cell>
          <cell r="H1120" t="str">
            <v>قازانچائي جواد</v>
          </cell>
          <cell r="P1120" t="str">
            <v>180</v>
          </cell>
        </row>
        <row r="1121">
          <cell r="A1121">
            <v>1800</v>
          </cell>
          <cell r="B1121" t="str">
            <v>442002300189</v>
          </cell>
          <cell r="C1121" t="str">
            <v>442</v>
          </cell>
          <cell r="D1121" t="str">
            <v>442002</v>
          </cell>
          <cell r="E1121" t="str">
            <v>ذخيره مزاياي پايان خدمت كاركنان</v>
          </cell>
          <cell r="F1121" t="str">
            <v>ذخيره مزاياي پايان خدمت  كاركنان</v>
          </cell>
          <cell r="G1121" t="str">
            <v>300189</v>
          </cell>
          <cell r="H1121" t="str">
            <v>داناي يوسف</v>
          </cell>
          <cell r="P1121" t="str">
            <v>180</v>
          </cell>
        </row>
        <row r="1122">
          <cell r="A1122">
            <v>1800</v>
          </cell>
          <cell r="B1122" t="str">
            <v>442002300195</v>
          </cell>
          <cell r="C1122" t="str">
            <v>442</v>
          </cell>
          <cell r="D1122" t="str">
            <v>442002</v>
          </cell>
          <cell r="E1122" t="str">
            <v>ذخيره مزاياي پايان خدمت كاركنان</v>
          </cell>
          <cell r="F1122" t="str">
            <v>ذخيره مزاياي پايان خدمت  كاركنان</v>
          </cell>
          <cell r="G1122" t="str">
            <v>300195</v>
          </cell>
          <cell r="H1122" t="str">
            <v>حريري كهنموئي علي</v>
          </cell>
          <cell r="P1122" t="str">
            <v>180</v>
          </cell>
        </row>
        <row r="1123">
          <cell r="A1123">
            <v>1800</v>
          </cell>
          <cell r="B1123" t="str">
            <v>442002300247</v>
          </cell>
          <cell r="C1123" t="str">
            <v>442</v>
          </cell>
          <cell r="D1123" t="str">
            <v>442002</v>
          </cell>
          <cell r="E1123" t="str">
            <v>ذخيره مزاياي پايان خدمت كاركنان</v>
          </cell>
          <cell r="F1123" t="str">
            <v>ذخيره مزاياي پايان خدمت  كاركنان</v>
          </cell>
          <cell r="G1123" t="str">
            <v>300247</v>
          </cell>
          <cell r="H1123" t="str">
            <v>حسن زاده علي بيك كندي مطلب</v>
          </cell>
          <cell r="P1123" t="str">
            <v>180</v>
          </cell>
        </row>
        <row r="1124">
          <cell r="A1124">
            <v>1800</v>
          </cell>
          <cell r="B1124" t="str">
            <v>442002300220</v>
          </cell>
          <cell r="C1124" t="str">
            <v>442</v>
          </cell>
          <cell r="D1124" t="str">
            <v>442002</v>
          </cell>
          <cell r="E1124" t="str">
            <v>ذخيره مزاياي پايان خدمت كاركنان</v>
          </cell>
          <cell r="F1124" t="str">
            <v>ذخيره مزاياي پايان خدمت  كاركنان</v>
          </cell>
          <cell r="G1124" t="str">
            <v>300220</v>
          </cell>
          <cell r="H1124" t="str">
            <v>صحت مند قره بابا يوسف</v>
          </cell>
          <cell r="P1124" t="str">
            <v>180</v>
          </cell>
        </row>
        <row r="1125">
          <cell r="A1125">
            <v>1800</v>
          </cell>
          <cell r="B1125" t="str">
            <v>442002300216</v>
          </cell>
          <cell r="C1125" t="str">
            <v>442</v>
          </cell>
          <cell r="D1125" t="str">
            <v>442002</v>
          </cell>
          <cell r="E1125" t="str">
            <v>ذخيره مزاياي پايان خدمت كاركنان</v>
          </cell>
          <cell r="F1125" t="str">
            <v>ذخيره مزاياي پايان خدمت  كاركنان</v>
          </cell>
          <cell r="G1125" t="str">
            <v>300216</v>
          </cell>
          <cell r="H1125" t="str">
            <v>علي زاده اقبالي نژاد محمدباقر</v>
          </cell>
          <cell r="P1125" t="str">
            <v>180</v>
          </cell>
        </row>
        <row r="1126">
          <cell r="A1126">
            <v>1800</v>
          </cell>
          <cell r="B1126" t="str">
            <v>442002300253</v>
          </cell>
          <cell r="C1126" t="str">
            <v>442</v>
          </cell>
          <cell r="D1126" t="str">
            <v>442002</v>
          </cell>
          <cell r="E1126" t="str">
            <v>ذخيره مزاياي پايان خدمت كاركنان</v>
          </cell>
          <cell r="F1126" t="str">
            <v>ذخيره مزاياي پايان خدمت  كاركنان</v>
          </cell>
          <cell r="G1126" t="str">
            <v>300253</v>
          </cell>
          <cell r="H1126" t="str">
            <v>جعفريان حسن</v>
          </cell>
          <cell r="P1126" t="str">
            <v>180</v>
          </cell>
        </row>
        <row r="1127">
          <cell r="A1127">
            <v>1800</v>
          </cell>
          <cell r="B1127" t="str">
            <v>442002300199</v>
          </cell>
          <cell r="C1127" t="str">
            <v>442</v>
          </cell>
          <cell r="D1127" t="str">
            <v>442002</v>
          </cell>
          <cell r="E1127" t="str">
            <v>ذخيره مزاياي پايان خدمت كاركنان</v>
          </cell>
          <cell r="F1127" t="str">
            <v>ذخيره مزاياي پايان خدمت  كاركنان</v>
          </cell>
          <cell r="G1127" t="str">
            <v>300199</v>
          </cell>
          <cell r="H1127" t="str">
            <v>ناصح قراملكي مهدي</v>
          </cell>
          <cell r="P1127" t="str">
            <v>180</v>
          </cell>
        </row>
        <row r="1128">
          <cell r="A1128">
            <v>1800</v>
          </cell>
          <cell r="B1128" t="str">
            <v>442002300231</v>
          </cell>
          <cell r="C1128" t="str">
            <v>442</v>
          </cell>
          <cell r="D1128" t="str">
            <v>442002</v>
          </cell>
          <cell r="E1128" t="str">
            <v>ذخيره مزاياي پايان خدمت كاركنان</v>
          </cell>
          <cell r="F1128" t="str">
            <v>ذخيره مزاياي پايان خدمت  كاركنان</v>
          </cell>
          <cell r="G1128" t="str">
            <v>300231</v>
          </cell>
          <cell r="H1128" t="str">
            <v>تمدن خشكناب رضا</v>
          </cell>
          <cell r="P1128" t="str">
            <v>180</v>
          </cell>
        </row>
        <row r="1129">
          <cell r="A1129">
            <v>1800</v>
          </cell>
          <cell r="B1129" t="str">
            <v>442002300185</v>
          </cell>
          <cell r="C1129" t="str">
            <v>442</v>
          </cell>
          <cell r="D1129" t="str">
            <v>442002</v>
          </cell>
          <cell r="E1129" t="str">
            <v>ذخيره مزاياي پايان خدمت كاركنان</v>
          </cell>
          <cell r="F1129" t="str">
            <v>ذخيره مزاياي پايان خدمت  كاركنان</v>
          </cell>
          <cell r="G1129" t="str">
            <v>300185</v>
          </cell>
          <cell r="H1129" t="str">
            <v>عوني عليرضا</v>
          </cell>
          <cell r="P1129" t="str">
            <v>180</v>
          </cell>
        </row>
        <row r="1130">
          <cell r="A1130">
            <v>1800</v>
          </cell>
          <cell r="B1130" t="str">
            <v>442002300191</v>
          </cell>
          <cell r="C1130" t="str">
            <v>442</v>
          </cell>
          <cell r="D1130" t="str">
            <v>442002</v>
          </cell>
          <cell r="E1130" t="str">
            <v>ذخيره مزاياي پايان خدمت كاركنان</v>
          </cell>
          <cell r="F1130" t="str">
            <v>ذخيره مزاياي پايان خدمت  كاركنان</v>
          </cell>
          <cell r="G1130" t="str">
            <v>300191</v>
          </cell>
          <cell r="H1130" t="str">
            <v>باقر قازيار رشيد</v>
          </cell>
          <cell r="P1130" t="str">
            <v>180</v>
          </cell>
        </row>
        <row r="1131">
          <cell r="A1131">
            <v>1800</v>
          </cell>
          <cell r="B1131" t="str">
            <v>442002300214</v>
          </cell>
          <cell r="C1131" t="str">
            <v>442</v>
          </cell>
          <cell r="D1131" t="str">
            <v>442002</v>
          </cell>
          <cell r="E1131" t="str">
            <v>ذخيره مزاياي پايان خدمت كاركنان</v>
          </cell>
          <cell r="F1131" t="str">
            <v>ذخيره مزاياي پايان خدمت  كاركنان</v>
          </cell>
          <cell r="G1131" t="str">
            <v>300214</v>
          </cell>
          <cell r="H1131" t="str">
            <v>صنعتي قراملكي عليرضا</v>
          </cell>
          <cell r="P1131" t="str">
            <v>180</v>
          </cell>
        </row>
        <row r="1132">
          <cell r="A1132">
            <v>1800</v>
          </cell>
          <cell r="B1132" t="str">
            <v>442002300241</v>
          </cell>
          <cell r="C1132" t="str">
            <v>442</v>
          </cell>
          <cell r="D1132" t="str">
            <v>442002</v>
          </cell>
          <cell r="E1132" t="str">
            <v>ذخيره مزاياي پايان خدمت كاركنان</v>
          </cell>
          <cell r="F1132" t="str">
            <v>ذخيره مزاياي پايان خدمت  كاركنان</v>
          </cell>
          <cell r="G1132" t="str">
            <v>300241</v>
          </cell>
          <cell r="H1132" t="str">
            <v>همتي قراملكي عليرضا</v>
          </cell>
          <cell r="P1132" t="str">
            <v>180</v>
          </cell>
        </row>
        <row r="1133">
          <cell r="A1133">
            <v>1800</v>
          </cell>
          <cell r="B1133" t="str">
            <v>442002300205</v>
          </cell>
          <cell r="C1133" t="str">
            <v>442</v>
          </cell>
          <cell r="D1133" t="str">
            <v>442002</v>
          </cell>
          <cell r="E1133" t="str">
            <v>ذخيره مزاياي پايان خدمت كاركنان</v>
          </cell>
          <cell r="F1133" t="str">
            <v>ذخيره مزاياي پايان خدمت  كاركنان</v>
          </cell>
          <cell r="G1133" t="str">
            <v>300205</v>
          </cell>
          <cell r="H1133" t="str">
            <v>ميرفتاح زاده سيد يوسف</v>
          </cell>
          <cell r="P1133" t="str">
            <v>180</v>
          </cell>
        </row>
        <row r="1134">
          <cell r="A1134">
            <v>1800</v>
          </cell>
          <cell r="B1134" t="str">
            <v>442002300259</v>
          </cell>
          <cell r="C1134" t="str">
            <v>442</v>
          </cell>
          <cell r="D1134" t="str">
            <v>442002</v>
          </cell>
          <cell r="E1134" t="str">
            <v>ذخيره مزاياي پايان خدمت كاركنان</v>
          </cell>
          <cell r="F1134" t="str">
            <v>ذخيره مزاياي پايان خدمت  كاركنان</v>
          </cell>
          <cell r="G1134" t="str">
            <v>300259</v>
          </cell>
          <cell r="H1134" t="str">
            <v>ميلي علي</v>
          </cell>
          <cell r="P1134" t="str">
            <v>180</v>
          </cell>
        </row>
        <row r="1135">
          <cell r="A1135">
            <v>1800</v>
          </cell>
          <cell r="B1135" t="str">
            <v>442002300257</v>
          </cell>
          <cell r="C1135" t="str">
            <v>442</v>
          </cell>
          <cell r="D1135" t="str">
            <v>442002</v>
          </cell>
          <cell r="E1135" t="str">
            <v>ذخيره مزاياي پايان خدمت كاركنان</v>
          </cell>
          <cell r="F1135" t="str">
            <v>ذخيره مزاياي پايان خدمت  كاركنان</v>
          </cell>
          <cell r="G1135" t="str">
            <v>300257</v>
          </cell>
          <cell r="H1135" t="str">
            <v>برادران حسن زاده وحيد</v>
          </cell>
          <cell r="P1135" t="str">
            <v>180</v>
          </cell>
        </row>
        <row r="1136">
          <cell r="A1136">
            <v>1800</v>
          </cell>
          <cell r="B1136" t="str">
            <v>442002300248</v>
          </cell>
          <cell r="C1136" t="str">
            <v>442</v>
          </cell>
          <cell r="D1136" t="str">
            <v>442002</v>
          </cell>
          <cell r="E1136" t="str">
            <v>ذخيره مزاياي پايان خدمت كاركنان</v>
          </cell>
          <cell r="F1136" t="str">
            <v>ذخيره مزاياي پايان خدمت  كاركنان</v>
          </cell>
          <cell r="G1136" t="str">
            <v>300248</v>
          </cell>
          <cell r="H1136" t="str">
            <v>واحدي باويل محمدحسين</v>
          </cell>
          <cell r="P1136" t="str">
            <v>180</v>
          </cell>
        </row>
        <row r="1137">
          <cell r="A1137">
            <v>1800</v>
          </cell>
          <cell r="B1137" t="str">
            <v>442002300194</v>
          </cell>
          <cell r="C1137" t="str">
            <v>442</v>
          </cell>
          <cell r="D1137" t="str">
            <v>442002</v>
          </cell>
          <cell r="E1137" t="str">
            <v>ذخيره مزاياي پايان خدمت كاركنان</v>
          </cell>
          <cell r="F1137" t="str">
            <v>ذخيره مزاياي پايان خدمت  كاركنان</v>
          </cell>
          <cell r="G1137" t="str">
            <v>300194</v>
          </cell>
          <cell r="H1137" t="str">
            <v>كارگر شهرام</v>
          </cell>
          <cell r="P1137" t="str">
            <v>180</v>
          </cell>
        </row>
        <row r="1138">
          <cell r="A1138">
            <v>1800</v>
          </cell>
          <cell r="B1138" t="str">
            <v>442002300250</v>
          </cell>
          <cell r="C1138" t="str">
            <v>442</v>
          </cell>
          <cell r="D1138" t="str">
            <v>442002</v>
          </cell>
          <cell r="E1138" t="str">
            <v>ذخيره مزاياي پايان خدمت كاركنان</v>
          </cell>
          <cell r="F1138" t="str">
            <v>ذخيره مزاياي پايان خدمت  كاركنان</v>
          </cell>
          <cell r="G1138" t="str">
            <v>300250</v>
          </cell>
          <cell r="H1138" t="str">
            <v>برزگر قراملكي محمد</v>
          </cell>
          <cell r="P1138" t="str">
            <v>180</v>
          </cell>
        </row>
        <row r="1139">
          <cell r="A1139">
            <v>1800</v>
          </cell>
          <cell r="B1139" t="str">
            <v>442002300261</v>
          </cell>
          <cell r="C1139" t="str">
            <v>442</v>
          </cell>
          <cell r="D1139" t="str">
            <v>442002</v>
          </cell>
          <cell r="E1139" t="str">
            <v>ذخيره مزاياي پايان خدمت كاركنان</v>
          </cell>
          <cell r="F1139" t="str">
            <v>ذخيره مزاياي پايان خدمت  كاركنان</v>
          </cell>
          <cell r="G1139" t="str">
            <v>300261</v>
          </cell>
          <cell r="H1139" t="str">
            <v>دليري اقدم وحيد</v>
          </cell>
          <cell r="P1139" t="str">
            <v>180</v>
          </cell>
        </row>
        <row r="1140">
          <cell r="A1140">
            <v>1800</v>
          </cell>
          <cell r="B1140" t="str">
            <v>442002300240</v>
          </cell>
          <cell r="C1140" t="str">
            <v>442</v>
          </cell>
          <cell r="D1140" t="str">
            <v>442002</v>
          </cell>
          <cell r="E1140" t="str">
            <v>ذخيره مزاياي پايان خدمت كاركنان</v>
          </cell>
          <cell r="F1140" t="str">
            <v>ذخيره مزاياي پايان خدمت  كاركنان</v>
          </cell>
          <cell r="G1140" t="str">
            <v>300240</v>
          </cell>
          <cell r="H1140" t="str">
            <v>شاهد قراملكي ابوالقاسم</v>
          </cell>
          <cell r="P1140" t="str">
            <v>180</v>
          </cell>
        </row>
        <row r="1141">
          <cell r="A1141">
            <v>1800</v>
          </cell>
          <cell r="B1141" t="str">
            <v>442002300244</v>
          </cell>
          <cell r="C1141" t="str">
            <v>442</v>
          </cell>
          <cell r="D1141" t="str">
            <v>442002</v>
          </cell>
          <cell r="E1141" t="str">
            <v>ذخيره مزاياي پايان خدمت كاركنان</v>
          </cell>
          <cell r="F1141" t="str">
            <v>ذخيره مزاياي پايان خدمت  كاركنان</v>
          </cell>
          <cell r="G1141" t="str">
            <v>300244</v>
          </cell>
          <cell r="H1141" t="str">
            <v>بزمي حسن</v>
          </cell>
          <cell r="P1141" t="str">
            <v>180</v>
          </cell>
        </row>
        <row r="1142">
          <cell r="A1142">
            <v>1800</v>
          </cell>
          <cell r="B1142" t="str">
            <v>442002300260</v>
          </cell>
          <cell r="C1142" t="str">
            <v>442</v>
          </cell>
          <cell r="D1142" t="str">
            <v>442002</v>
          </cell>
          <cell r="E1142" t="str">
            <v>ذخيره مزاياي پايان خدمت كاركنان</v>
          </cell>
          <cell r="F1142" t="str">
            <v>ذخيره مزاياي پايان خدمت  كاركنان</v>
          </cell>
          <cell r="G1142" t="str">
            <v>300260</v>
          </cell>
          <cell r="H1142" t="str">
            <v>منزوي صوفياني مسعود</v>
          </cell>
          <cell r="P1142" t="str">
            <v>180</v>
          </cell>
        </row>
        <row r="1143">
          <cell r="A1143">
            <v>1800</v>
          </cell>
          <cell r="B1143" t="str">
            <v>442002300242</v>
          </cell>
          <cell r="C1143" t="str">
            <v>442</v>
          </cell>
          <cell r="D1143" t="str">
            <v>442002</v>
          </cell>
          <cell r="E1143" t="str">
            <v>ذخيره مزاياي پايان خدمت كاركنان</v>
          </cell>
          <cell r="F1143" t="str">
            <v>ذخيره مزاياي پايان خدمت  كاركنان</v>
          </cell>
          <cell r="G1143" t="str">
            <v>300242</v>
          </cell>
          <cell r="H1143" t="str">
            <v>زبردست قراملكي حسن</v>
          </cell>
          <cell r="P1143" t="str">
            <v>180</v>
          </cell>
        </row>
        <row r="1144">
          <cell r="A1144">
            <v>1800</v>
          </cell>
          <cell r="B1144" t="str">
            <v>442002300239</v>
          </cell>
          <cell r="C1144" t="str">
            <v>442</v>
          </cell>
          <cell r="D1144" t="str">
            <v>442002</v>
          </cell>
          <cell r="E1144" t="str">
            <v>ذخيره مزاياي پايان خدمت كاركنان</v>
          </cell>
          <cell r="F1144" t="str">
            <v>ذخيره مزاياي پايان خدمت  كاركنان</v>
          </cell>
          <cell r="G1144" t="str">
            <v>300239</v>
          </cell>
          <cell r="H1144" t="str">
            <v>بهرامي قراملكي محمدعلي</v>
          </cell>
          <cell r="P1144" t="str">
            <v>180</v>
          </cell>
        </row>
        <row r="1145">
          <cell r="A1145">
            <v>1800</v>
          </cell>
          <cell r="B1145" t="str">
            <v>442002300249</v>
          </cell>
          <cell r="C1145" t="str">
            <v>442</v>
          </cell>
          <cell r="D1145" t="str">
            <v>442002</v>
          </cell>
          <cell r="E1145" t="str">
            <v>ذخيره مزاياي پايان خدمت كاركنان</v>
          </cell>
          <cell r="F1145" t="str">
            <v>ذخيره مزاياي پايان خدمت  كاركنان</v>
          </cell>
          <cell r="G1145" t="str">
            <v>300249</v>
          </cell>
          <cell r="H1145" t="str">
            <v>آقاداداش كرامتي داود</v>
          </cell>
          <cell r="P1145" t="str">
            <v>180</v>
          </cell>
        </row>
        <row r="1146">
          <cell r="A1146">
            <v>1800</v>
          </cell>
          <cell r="B1146" t="str">
            <v>442002300225</v>
          </cell>
          <cell r="C1146" t="str">
            <v>442</v>
          </cell>
          <cell r="D1146" t="str">
            <v>442002</v>
          </cell>
          <cell r="E1146" t="str">
            <v>ذخيره مزاياي پايان خدمت كاركنان</v>
          </cell>
          <cell r="F1146" t="str">
            <v>ذخيره مزاياي پايان خدمت  كاركنان</v>
          </cell>
          <cell r="G1146" t="str">
            <v>300225</v>
          </cell>
          <cell r="H1146" t="str">
            <v>نيك پور رسول</v>
          </cell>
          <cell r="P1146" t="str">
            <v>180</v>
          </cell>
        </row>
        <row r="1147">
          <cell r="A1147">
            <v>1800</v>
          </cell>
          <cell r="B1147" t="str">
            <v>442002300226</v>
          </cell>
          <cell r="C1147" t="str">
            <v>442</v>
          </cell>
          <cell r="D1147" t="str">
            <v>442002</v>
          </cell>
          <cell r="E1147" t="str">
            <v>ذخيره مزاياي پايان خدمت كاركنان</v>
          </cell>
          <cell r="F1147" t="str">
            <v>ذخيره مزاياي پايان خدمت  كاركنان</v>
          </cell>
          <cell r="G1147" t="str">
            <v>300226</v>
          </cell>
          <cell r="H1147" t="str">
            <v>طاهباز هادي</v>
          </cell>
          <cell r="P1147" t="str">
            <v>180</v>
          </cell>
        </row>
        <row r="1148">
          <cell r="A1148">
            <v>1800</v>
          </cell>
          <cell r="B1148" t="str">
            <v>442002300210</v>
          </cell>
          <cell r="C1148" t="str">
            <v>442</v>
          </cell>
          <cell r="D1148" t="str">
            <v>442002</v>
          </cell>
          <cell r="E1148" t="str">
            <v>ذخيره مزاياي پايان خدمت كاركنان</v>
          </cell>
          <cell r="F1148" t="str">
            <v>ذخيره مزاياي پايان خدمت  كاركنان</v>
          </cell>
          <cell r="G1148" t="str">
            <v>300210</v>
          </cell>
          <cell r="H1148" t="str">
            <v>احمدي نژاد مجيد</v>
          </cell>
          <cell r="P1148" t="str">
            <v>180</v>
          </cell>
        </row>
        <row r="1149">
          <cell r="A1149">
            <v>1800</v>
          </cell>
          <cell r="B1149" t="str">
            <v>442002300245</v>
          </cell>
          <cell r="C1149" t="str">
            <v>442</v>
          </cell>
          <cell r="D1149" t="str">
            <v>442002</v>
          </cell>
          <cell r="E1149" t="str">
            <v>ذخيره مزاياي پايان خدمت كاركنان</v>
          </cell>
          <cell r="F1149" t="str">
            <v>ذخيره مزاياي پايان خدمت  كاركنان</v>
          </cell>
          <cell r="G1149" t="str">
            <v>300245</v>
          </cell>
          <cell r="H1149" t="str">
            <v>غفاري افشرد كريم</v>
          </cell>
          <cell r="P1149" t="str">
            <v>180</v>
          </cell>
        </row>
        <row r="1150">
          <cell r="A1150">
            <v>1800</v>
          </cell>
          <cell r="B1150" t="str">
            <v>442002300219</v>
          </cell>
          <cell r="C1150" t="str">
            <v>442</v>
          </cell>
          <cell r="D1150" t="str">
            <v>442002</v>
          </cell>
          <cell r="E1150" t="str">
            <v>ذخيره مزاياي پايان خدمت كاركنان</v>
          </cell>
          <cell r="F1150" t="str">
            <v>ذخيره مزاياي پايان خدمت  كاركنان</v>
          </cell>
          <cell r="G1150" t="str">
            <v>300219</v>
          </cell>
          <cell r="H1150" t="str">
            <v>سلماني كريم</v>
          </cell>
          <cell r="P1150" t="str">
            <v>180</v>
          </cell>
        </row>
        <row r="1151">
          <cell r="A1151">
            <v>1800</v>
          </cell>
          <cell r="B1151" t="str">
            <v>442002300311</v>
          </cell>
          <cell r="C1151" t="str">
            <v>442</v>
          </cell>
          <cell r="D1151" t="str">
            <v>442002</v>
          </cell>
          <cell r="E1151" t="str">
            <v>ذخيره مزاياي پايان خدمت كاركنان</v>
          </cell>
          <cell r="F1151" t="str">
            <v>ذخيره مزاياي پايان خدمت  كاركنان</v>
          </cell>
          <cell r="G1151" t="str">
            <v>300311</v>
          </cell>
          <cell r="H1151" t="str">
            <v>فيروزي رسول</v>
          </cell>
          <cell r="P1151" t="str">
            <v>180</v>
          </cell>
        </row>
        <row r="1152">
          <cell r="A1152">
            <v>1800</v>
          </cell>
          <cell r="B1152" t="str">
            <v>442002300223</v>
          </cell>
          <cell r="C1152" t="str">
            <v>442</v>
          </cell>
          <cell r="D1152" t="str">
            <v>442002</v>
          </cell>
          <cell r="E1152" t="str">
            <v>ذخيره مزاياي پايان خدمت كاركنان</v>
          </cell>
          <cell r="F1152" t="str">
            <v>ذخيره مزاياي پايان خدمت  كاركنان</v>
          </cell>
          <cell r="G1152" t="str">
            <v>300223</v>
          </cell>
          <cell r="H1152" t="str">
            <v>حسيني ميرصمد</v>
          </cell>
          <cell r="P1152" t="str">
            <v>180</v>
          </cell>
        </row>
        <row r="1153">
          <cell r="A1153">
            <v>1800</v>
          </cell>
          <cell r="B1153" t="str">
            <v>442002300222</v>
          </cell>
          <cell r="C1153" t="str">
            <v>442</v>
          </cell>
          <cell r="D1153" t="str">
            <v>442002</v>
          </cell>
          <cell r="E1153" t="str">
            <v>ذخيره مزاياي پايان خدمت كاركنان</v>
          </cell>
          <cell r="F1153" t="str">
            <v>ذخيره مزاياي پايان خدمت  كاركنان</v>
          </cell>
          <cell r="G1153" t="str">
            <v>300222</v>
          </cell>
          <cell r="H1153" t="str">
            <v>شكري احمد</v>
          </cell>
          <cell r="P1153" t="str">
            <v>180</v>
          </cell>
        </row>
        <row r="1154">
          <cell r="A1154">
            <v>1800</v>
          </cell>
          <cell r="B1154" t="str">
            <v>442002300201</v>
          </cell>
          <cell r="C1154" t="str">
            <v>442</v>
          </cell>
          <cell r="D1154" t="str">
            <v>442002</v>
          </cell>
          <cell r="E1154" t="str">
            <v>ذخيره مزاياي پايان خدمت كاركنان</v>
          </cell>
          <cell r="F1154" t="str">
            <v>ذخيره مزاياي پايان خدمت  كاركنان</v>
          </cell>
          <cell r="G1154" t="str">
            <v>300201</v>
          </cell>
          <cell r="H1154" t="str">
            <v>حسين زاده فرد سجاد</v>
          </cell>
          <cell r="P1154" t="str">
            <v>180</v>
          </cell>
        </row>
        <row r="1155">
          <cell r="A1155">
            <v>1800</v>
          </cell>
          <cell r="B1155" t="str">
            <v>442002300211</v>
          </cell>
          <cell r="C1155" t="str">
            <v>442</v>
          </cell>
          <cell r="D1155" t="str">
            <v>442002</v>
          </cell>
          <cell r="E1155" t="str">
            <v>ذخيره مزاياي پايان خدمت كاركنان</v>
          </cell>
          <cell r="F1155" t="str">
            <v>ذخيره مزاياي پايان خدمت  كاركنان</v>
          </cell>
          <cell r="G1155" t="str">
            <v>300211</v>
          </cell>
          <cell r="H1155" t="str">
            <v>جعفرنژاد عليرضا</v>
          </cell>
          <cell r="P1155" t="str">
            <v>180</v>
          </cell>
        </row>
        <row r="1156">
          <cell r="A1156">
            <v>1800</v>
          </cell>
          <cell r="B1156" t="str">
            <v>442002300224</v>
          </cell>
          <cell r="C1156" t="str">
            <v>442</v>
          </cell>
          <cell r="D1156" t="str">
            <v>442002</v>
          </cell>
          <cell r="E1156" t="str">
            <v>ذخيره مزاياي پايان خدمت كاركنان</v>
          </cell>
          <cell r="F1156" t="str">
            <v>ذخيره مزاياي پايان خدمت  كاركنان</v>
          </cell>
          <cell r="G1156" t="str">
            <v>300224</v>
          </cell>
          <cell r="H1156" t="str">
            <v>زنده شعر بهمن</v>
          </cell>
          <cell r="P1156" t="str">
            <v>180</v>
          </cell>
        </row>
        <row r="1157">
          <cell r="A1157">
            <v>1800</v>
          </cell>
          <cell r="B1157" t="str">
            <v>442002300230</v>
          </cell>
          <cell r="C1157" t="str">
            <v>442</v>
          </cell>
          <cell r="D1157" t="str">
            <v>442002</v>
          </cell>
          <cell r="E1157" t="str">
            <v>ذخيره مزاياي پايان خدمت كاركنان</v>
          </cell>
          <cell r="F1157" t="str">
            <v>ذخيره مزاياي پايان خدمت  كاركنان</v>
          </cell>
          <cell r="G1157" t="str">
            <v>300230</v>
          </cell>
          <cell r="H1157" t="str">
            <v>ابراهيمي حامد صمد</v>
          </cell>
          <cell r="P1157" t="str">
            <v>180</v>
          </cell>
        </row>
        <row r="1158">
          <cell r="A1158">
            <v>1800</v>
          </cell>
          <cell r="B1158" t="str">
            <v>442002300238</v>
          </cell>
          <cell r="C1158" t="str">
            <v>442</v>
          </cell>
          <cell r="D1158" t="str">
            <v>442002</v>
          </cell>
          <cell r="E1158" t="str">
            <v>ذخيره مزاياي پايان خدمت كاركنان</v>
          </cell>
          <cell r="F1158" t="str">
            <v>ذخيره مزاياي پايان خدمت  كاركنان</v>
          </cell>
          <cell r="G1158" t="str">
            <v>300238</v>
          </cell>
          <cell r="H1158" t="str">
            <v>شكوهي لله لو علي</v>
          </cell>
          <cell r="P1158" t="str">
            <v>180</v>
          </cell>
        </row>
        <row r="1159">
          <cell r="A1159">
            <v>1800</v>
          </cell>
          <cell r="B1159" t="str">
            <v>442002300251</v>
          </cell>
          <cell r="C1159" t="str">
            <v>442</v>
          </cell>
          <cell r="D1159" t="str">
            <v>442002</v>
          </cell>
          <cell r="E1159" t="str">
            <v>ذخيره مزاياي پايان خدمت كاركنان</v>
          </cell>
          <cell r="F1159" t="str">
            <v>ذخيره مزاياي پايان خدمت  كاركنان</v>
          </cell>
          <cell r="G1159" t="str">
            <v>300251</v>
          </cell>
          <cell r="H1159" t="str">
            <v>تبرخي تبريزي فرهاد</v>
          </cell>
          <cell r="P1159" t="str">
            <v>180</v>
          </cell>
        </row>
        <row r="1160">
          <cell r="A1160">
            <v>1800</v>
          </cell>
          <cell r="B1160" t="str">
            <v>442002300252</v>
          </cell>
          <cell r="C1160" t="str">
            <v>442</v>
          </cell>
          <cell r="D1160" t="str">
            <v>442002</v>
          </cell>
          <cell r="E1160" t="str">
            <v>ذخيره مزاياي پايان خدمت كاركنان</v>
          </cell>
          <cell r="F1160" t="str">
            <v>ذخيره مزاياي پايان خدمت  كاركنان</v>
          </cell>
          <cell r="G1160" t="str">
            <v>300252</v>
          </cell>
          <cell r="H1160" t="str">
            <v>رنجبران عين الدين محمدرضا</v>
          </cell>
          <cell r="P1160" t="str">
            <v>180</v>
          </cell>
        </row>
        <row r="1161">
          <cell r="A1161">
            <v>1800</v>
          </cell>
          <cell r="B1161" t="str">
            <v>442002300305</v>
          </cell>
          <cell r="C1161" t="str">
            <v>442</v>
          </cell>
          <cell r="D1161" t="str">
            <v>442002</v>
          </cell>
          <cell r="E1161" t="str">
            <v>ذخيره مزاياي پايان خدمت كاركنان</v>
          </cell>
          <cell r="F1161" t="str">
            <v>ذخيره مزاياي پايان خدمت  كاركنان</v>
          </cell>
          <cell r="G1161" t="str">
            <v>300305</v>
          </cell>
          <cell r="H1161" t="str">
            <v>خضرلوي اقدم رضا</v>
          </cell>
          <cell r="P1161" t="str">
            <v>180</v>
          </cell>
        </row>
        <row r="1162">
          <cell r="A1162">
            <v>1800</v>
          </cell>
          <cell r="B1162" t="str">
            <v>442002300215</v>
          </cell>
          <cell r="C1162" t="str">
            <v>442</v>
          </cell>
          <cell r="D1162" t="str">
            <v>442002</v>
          </cell>
          <cell r="E1162" t="str">
            <v>ذخيره مزاياي پايان خدمت كاركنان</v>
          </cell>
          <cell r="F1162" t="str">
            <v>ذخيره مزاياي پايان خدمت  كاركنان</v>
          </cell>
          <cell r="G1162" t="str">
            <v>300215</v>
          </cell>
          <cell r="H1162" t="str">
            <v>هژبر جواد</v>
          </cell>
          <cell r="P1162" t="str">
            <v>180</v>
          </cell>
        </row>
        <row r="1163">
          <cell r="A1163">
            <v>1800</v>
          </cell>
          <cell r="B1163" t="str">
            <v>442002300306</v>
          </cell>
          <cell r="C1163" t="str">
            <v>442</v>
          </cell>
          <cell r="D1163" t="str">
            <v>442002</v>
          </cell>
          <cell r="E1163" t="str">
            <v>ذخيره مزاياي پايان خدمت كاركنان</v>
          </cell>
          <cell r="F1163" t="str">
            <v>ذخيره مزاياي پايان خدمت  كاركنان</v>
          </cell>
          <cell r="G1163" t="str">
            <v>300306</v>
          </cell>
          <cell r="H1163" t="str">
            <v>نوري بهروز</v>
          </cell>
          <cell r="P1163" t="str">
            <v>180</v>
          </cell>
        </row>
        <row r="1164">
          <cell r="A1164">
            <v>1800</v>
          </cell>
          <cell r="B1164" t="str">
            <v>442002300298</v>
          </cell>
          <cell r="C1164" t="str">
            <v>442</v>
          </cell>
          <cell r="D1164" t="str">
            <v>442002</v>
          </cell>
          <cell r="E1164" t="str">
            <v>ذخيره مزاياي پايان خدمت كاركنان</v>
          </cell>
          <cell r="F1164" t="str">
            <v>ذخيره مزاياي پايان خدمت  كاركنان</v>
          </cell>
          <cell r="G1164" t="str">
            <v>300298</v>
          </cell>
          <cell r="H1164" t="str">
            <v>جبرئيلي اميد</v>
          </cell>
          <cell r="P1164" t="str">
            <v>180</v>
          </cell>
        </row>
        <row r="1165">
          <cell r="A1165">
            <v>1800</v>
          </cell>
          <cell r="B1165" t="str">
            <v>442002300307</v>
          </cell>
          <cell r="C1165" t="str">
            <v>442</v>
          </cell>
          <cell r="D1165" t="str">
            <v>442002</v>
          </cell>
          <cell r="E1165" t="str">
            <v>ذخيره مزاياي پايان خدمت كاركنان</v>
          </cell>
          <cell r="F1165" t="str">
            <v>ذخيره مزاياي پايان خدمت  كاركنان</v>
          </cell>
          <cell r="G1165" t="str">
            <v>300307</v>
          </cell>
          <cell r="H1165" t="str">
            <v>سعيدي قراملكي حسين</v>
          </cell>
          <cell r="P1165" t="str">
            <v>180</v>
          </cell>
        </row>
        <row r="1166">
          <cell r="A1166">
            <v>1800</v>
          </cell>
          <cell r="B1166" t="str">
            <v>442002300256</v>
          </cell>
          <cell r="C1166" t="str">
            <v>442</v>
          </cell>
          <cell r="D1166" t="str">
            <v>442002</v>
          </cell>
          <cell r="E1166" t="str">
            <v>ذخيره مزاياي پايان خدمت كاركنان</v>
          </cell>
          <cell r="F1166" t="str">
            <v>ذخيره مزاياي پايان خدمت  كاركنان</v>
          </cell>
          <cell r="G1166" t="str">
            <v>300256</v>
          </cell>
          <cell r="H1166" t="str">
            <v>نادري بركجه پرويز</v>
          </cell>
          <cell r="P1166" t="str">
            <v>180</v>
          </cell>
        </row>
        <row r="1167">
          <cell r="A1167">
            <v>1800</v>
          </cell>
          <cell r="B1167" t="str">
            <v>442002300262</v>
          </cell>
          <cell r="C1167" t="str">
            <v>442</v>
          </cell>
          <cell r="D1167" t="str">
            <v>442002</v>
          </cell>
          <cell r="E1167" t="str">
            <v>ذخيره مزاياي پايان خدمت كاركنان</v>
          </cell>
          <cell r="F1167" t="str">
            <v>ذخيره مزاياي پايان خدمت  كاركنان</v>
          </cell>
          <cell r="G1167" t="str">
            <v>300262</v>
          </cell>
          <cell r="H1167" t="str">
            <v>عزت پور نقاره كوب آيدين</v>
          </cell>
          <cell r="P1167" t="str">
            <v>180</v>
          </cell>
        </row>
        <row r="1168">
          <cell r="A1168">
            <v>1800</v>
          </cell>
          <cell r="B1168" t="str">
            <v>442002300271</v>
          </cell>
          <cell r="C1168" t="str">
            <v>442</v>
          </cell>
          <cell r="D1168" t="str">
            <v>442002</v>
          </cell>
          <cell r="E1168" t="str">
            <v>ذخيره مزاياي پايان خدمت كاركنان</v>
          </cell>
          <cell r="F1168" t="str">
            <v>ذخيره مزاياي پايان خدمت  كاركنان</v>
          </cell>
          <cell r="G1168" t="str">
            <v>300271</v>
          </cell>
          <cell r="H1168" t="str">
            <v>واحدي باويل مهدي</v>
          </cell>
          <cell r="P1168" t="str">
            <v>180</v>
          </cell>
        </row>
        <row r="1169">
          <cell r="A1169">
            <v>1800</v>
          </cell>
          <cell r="B1169" t="str">
            <v>442002300304</v>
          </cell>
          <cell r="C1169" t="str">
            <v>442</v>
          </cell>
          <cell r="D1169" t="str">
            <v>442002</v>
          </cell>
          <cell r="E1169" t="str">
            <v>ذخيره مزاياي پايان خدمت كاركنان</v>
          </cell>
          <cell r="F1169" t="str">
            <v>ذخيره مزاياي پايان خدمت  كاركنان</v>
          </cell>
          <cell r="G1169" t="str">
            <v>300304</v>
          </cell>
          <cell r="H1169" t="str">
            <v>محمد نژاد سعيد</v>
          </cell>
          <cell r="P1169" t="str">
            <v>180</v>
          </cell>
        </row>
        <row r="1170">
          <cell r="A1170">
            <v>1800</v>
          </cell>
          <cell r="B1170" t="str">
            <v>442002300254</v>
          </cell>
          <cell r="C1170" t="str">
            <v>442</v>
          </cell>
          <cell r="D1170" t="str">
            <v>442002</v>
          </cell>
          <cell r="E1170" t="str">
            <v>ذخيره مزاياي پايان خدمت كاركنان</v>
          </cell>
          <cell r="F1170" t="str">
            <v>ذخيره مزاياي پايان خدمت  كاركنان</v>
          </cell>
          <cell r="G1170" t="str">
            <v>300254</v>
          </cell>
          <cell r="H1170" t="str">
            <v>زمانلو مهدي</v>
          </cell>
          <cell r="P1170" t="str">
            <v>180</v>
          </cell>
        </row>
        <row r="1171">
          <cell r="A1171">
            <v>1800</v>
          </cell>
          <cell r="B1171" t="str">
            <v>442002300308</v>
          </cell>
          <cell r="C1171" t="str">
            <v>442</v>
          </cell>
          <cell r="D1171" t="str">
            <v>442002</v>
          </cell>
          <cell r="E1171" t="str">
            <v>ذخيره مزاياي پايان خدمت كاركنان</v>
          </cell>
          <cell r="F1171" t="str">
            <v>ذخيره مزاياي پايان خدمت  كاركنان</v>
          </cell>
          <cell r="G1171" t="str">
            <v>300308</v>
          </cell>
          <cell r="H1171" t="str">
            <v>شاه قاسمي مهرداد</v>
          </cell>
          <cell r="P1171" t="str">
            <v>180</v>
          </cell>
        </row>
        <row r="1172">
          <cell r="A1172">
            <v>1800</v>
          </cell>
          <cell r="B1172" t="str">
            <v>442002300310</v>
          </cell>
          <cell r="C1172" t="str">
            <v>442</v>
          </cell>
          <cell r="D1172" t="str">
            <v>442002</v>
          </cell>
          <cell r="E1172" t="str">
            <v>ذخيره مزاياي پايان خدمت كاركنان</v>
          </cell>
          <cell r="F1172" t="str">
            <v>ذخيره مزاياي پايان خدمت  كاركنان</v>
          </cell>
          <cell r="G1172" t="str">
            <v>300310</v>
          </cell>
          <cell r="H1172" t="str">
            <v>نوري مسعود</v>
          </cell>
          <cell r="P1172" t="str">
            <v>180</v>
          </cell>
        </row>
        <row r="1173">
          <cell r="A1173">
            <v>1800</v>
          </cell>
          <cell r="B1173" t="str">
            <v>442002300314</v>
          </cell>
          <cell r="C1173" t="str">
            <v>442</v>
          </cell>
          <cell r="D1173" t="str">
            <v>442002</v>
          </cell>
          <cell r="E1173" t="str">
            <v>ذخيره مزاياي پايان خدمت كاركنان</v>
          </cell>
          <cell r="F1173" t="str">
            <v>ذخيره مزاياي پايان خدمت  كاركنان</v>
          </cell>
          <cell r="G1173" t="str">
            <v>300314</v>
          </cell>
          <cell r="H1173" t="str">
            <v>صالح زاده احد</v>
          </cell>
          <cell r="P1173" t="str">
            <v>180</v>
          </cell>
        </row>
        <row r="1174">
          <cell r="A1174">
            <v>1800</v>
          </cell>
          <cell r="B1174" t="str">
            <v>442002300312</v>
          </cell>
          <cell r="C1174" t="str">
            <v>442</v>
          </cell>
          <cell r="D1174" t="str">
            <v>442002</v>
          </cell>
          <cell r="E1174" t="str">
            <v>ذخيره مزاياي پايان خدمت كاركنان</v>
          </cell>
          <cell r="F1174" t="str">
            <v>ذخيره مزاياي پايان خدمت  كاركنان</v>
          </cell>
          <cell r="G1174" t="str">
            <v>300312</v>
          </cell>
          <cell r="H1174" t="str">
            <v>غنيمتي محمد</v>
          </cell>
          <cell r="P1174" t="str">
            <v>180</v>
          </cell>
        </row>
        <row r="1175">
          <cell r="A1175">
            <v>1800</v>
          </cell>
          <cell r="B1175" t="str">
            <v>442002300313</v>
          </cell>
          <cell r="C1175" t="str">
            <v>442</v>
          </cell>
          <cell r="D1175" t="str">
            <v>442002</v>
          </cell>
          <cell r="E1175" t="str">
            <v>ذخيره مزاياي پايان خدمت كاركنان</v>
          </cell>
          <cell r="F1175" t="str">
            <v>ذخيره مزاياي پايان خدمت  كاركنان</v>
          </cell>
          <cell r="G1175" t="str">
            <v>300313</v>
          </cell>
          <cell r="H1175" t="str">
            <v>ايران زاد محمدهادي</v>
          </cell>
          <cell r="P1175" t="str">
            <v>180</v>
          </cell>
        </row>
        <row r="1176">
          <cell r="A1176">
            <v>1800</v>
          </cell>
          <cell r="B1176" t="str">
            <v>442002300319</v>
          </cell>
          <cell r="C1176" t="str">
            <v>442</v>
          </cell>
          <cell r="D1176" t="str">
            <v>442002</v>
          </cell>
          <cell r="E1176" t="str">
            <v>ذخيره مزاياي پايان خدمت كاركنان</v>
          </cell>
          <cell r="F1176" t="str">
            <v>ذخيره مزاياي پايان خدمت  كاركنان</v>
          </cell>
          <cell r="G1176" t="str">
            <v>300319</v>
          </cell>
          <cell r="H1176" t="str">
            <v>پيماني امير</v>
          </cell>
          <cell r="P1176" t="str">
            <v>180</v>
          </cell>
        </row>
        <row r="1177">
          <cell r="A1177">
            <v>1800</v>
          </cell>
          <cell r="B1177" t="str">
            <v>442002300315</v>
          </cell>
          <cell r="C1177" t="str">
            <v>442</v>
          </cell>
          <cell r="D1177" t="str">
            <v>442002</v>
          </cell>
          <cell r="E1177" t="str">
            <v>ذخيره مزاياي پايان خدمت كاركنان</v>
          </cell>
          <cell r="F1177" t="str">
            <v>ذخيره مزاياي پايان خدمت  كاركنان</v>
          </cell>
          <cell r="G1177" t="str">
            <v>300315</v>
          </cell>
          <cell r="H1177" t="str">
            <v>زينالي علي</v>
          </cell>
          <cell r="P1177" t="str">
            <v>180</v>
          </cell>
        </row>
        <row r="1178">
          <cell r="A1178">
            <v>1800</v>
          </cell>
          <cell r="B1178" t="str">
            <v>442002300033</v>
          </cell>
          <cell r="C1178" t="str">
            <v>442</v>
          </cell>
          <cell r="D1178" t="str">
            <v>442002</v>
          </cell>
          <cell r="E1178" t="str">
            <v>ذخيره مزاياي پايان خدمت كاركنان</v>
          </cell>
          <cell r="F1178" t="str">
            <v>ذخيره مزاياي پايان خدمت  كاركنان</v>
          </cell>
          <cell r="G1178" t="str">
            <v>300033</v>
          </cell>
          <cell r="H1178" t="str">
            <v>احمد زاده حمامي رضا</v>
          </cell>
          <cell r="P1178" t="str">
            <v>180</v>
          </cell>
        </row>
        <row r="1179">
          <cell r="A1179">
            <v>1900</v>
          </cell>
          <cell r="B1179" t="str">
            <v>550001101026</v>
          </cell>
          <cell r="C1179" t="str">
            <v>550</v>
          </cell>
          <cell r="D1179" t="str">
            <v>550001</v>
          </cell>
          <cell r="E1179" t="str">
            <v>سرمايه</v>
          </cell>
          <cell r="F1179" t="str">
            <v>سرمايه ثبت شده</v>
          </cell>
          <cell r="G1179" t="str">
            <v>101026</v>
          </cell>
          <cell r="H1179" t="str">
            <v>شرکت سايپا</v>
          </cell>
          <cell r="P1179" t="str">
            <v>190</v>
          </cell>
        </row>
        <row r="1180">
          <cell r="A1180">
            <v>1901</v>
          </cell>
          <cell r="B1180" t="str">
            <v>550001101220</v>
          </cell>
          <cell r="C1180" t="str">
            <v>550</v>
          </cell>
          <cell r="D1180" t="str">
            <v>550001</v>
          </cell>
          <cell r="E1180" t="str">
            <v>سرمايه</v>
          </cell>
          <cell r="F1180" t="str">
            <v>سرمايه ثبت شده</v>
          </cell>
          <cell r="G1180" t="str">
            <v>101220</v>
          </cell>
          <cell r="H1180" t="str">
            <v>سازمان گسترش ونوسازي صنايع ايران</v>
          </cell>
          <cell r="P1180" t="str">
            <v>190</v>
          </cell>
        </row>
        <row r="1181">
          <cell r="A1181">
            <v>20</v>
          </cell>
          <cell r="B1181" t="str">
            <v>551001</v>
          </cell>
          <cell r="C1181" t="str">
            <v>551</v>
          </cell>
          <cell r="D1181" t="str">
            <v>551001</v>
          </cell>
          <cell r="E1181" t="str">
            <v>اندوخته ها</v>
          </cell>
          <cell r="F1181" t="str">
            <v>اندوخته قانوني</v>
          </cell>
          <cell r="G1181" t="str">
            <v/>
          </cell>
          <cell r="H1181" t="str">
            <v/>
          </cell>
          <cell r="P1181" t="str">
            <v>20</v>
          </cell>
        </row>
        <row r="1182">
          <cell r="A1182">
            <v>121</v>
          </cell>
          <cell r="B1182" t="str">
            <v>553001</v>
          </cell>
          <cell r="C1182" t="str">
            <v>553</v>
          </cell>
          <cell r="D1182" t="str">
            <v>553001</v>
          </cell>
          <cell r="E1182" t="str">
            <v>سود(زيان)انباشته</v>
          </cell>
          <cell r="F1182" t="str">
            <v>سود و يا زيان سنوات قبل</v>
          </cell>
          <cell r="G1182" t="str">
            <v/>
          </cell>
          <cell r="H1182" t="str">
            <v/>
          </cell>
          <cell r="P1182" t="str">
            <v>121</v>
          </cell>
        </row>
        <row r="1183">
          <cell r="A1183" t="str">
            <v>كد را وارد كنيد</v>
          </cell>
          <cell r="B1183" t="str">
            <v>556001000833</v>
          </cell>
          <cell r="C1183" t="str">
            <v>556</v>
          </cell>
          <cell r="D1183" t="str">
            <v>556001</v>
          </cell>
          <cell r="E1183" t="str">
            <v>مازاد ناشي از تجديد ارزيابي دارائيهاي ثابت</v>
          </cell>
          <cell r="F1183" t="str">
            <v>مازاد ناشي از تجديد ارزيابي زمين</v>
          </cell>
          <cell r="G1183" t="str">
            <v>000833</v>
          </cell>
          <cell r="H1183" t="str">
            <v>زمين</v>
          </cell>
          <cell r="P1183" t="str">
            <v xml:space="preserve">كد </v>
          </cell>
        </row>
        <row r="1184">
          <cell r="A1184">
            <v>2100</v>
          </cell>
          <cell r="B1184" t="str">
            <v>660001000001</v>
          </cell>
          <cell r="C1184" t="str">
            <v>660</v>
          </cell>
          <cell r="D1184" t="str">
            <v>660001</v>
          </cell>
          <cell r="E1184" t="str">
            <v>فروش و درآمد حاصل ازارائه خدمات</v>
          </cell>
          <cell r="F1184" t="str">
            <v>فروش قطعات خودرو</v>
          </cell>
          <cell r="G1184" t="str">
            <v>000001</v>
          </cell>
          <cell r="H1184" t="str">
            <v>كليپر پرايد</v>
          </cell>
          <cell r="P1184" t="str">
            <v>210</v>
          </cell>
        </row>
        <row r="1185">
          <cell r="A1185">
            <v>2102</v>
          </cell>
          <cell r="B1185" t="str">
            <v>660001000003</v>
          </cell>
          <cell r="C1185" t="str">
            <v>660</v>
          </cell>
          <cell r="D1185" t="str">
            <v>660001</v>
          </cell>
          <cell r="E1185" t="str">
            <v>فروش و درآمد حاصل ازارائه خدمات</v>
          </cell>
          <cell r="F1185" t="str">
            <v>فروش قطعات خودرو</v>
          </cell>
          <cell r="G1185" t="str">
            <v>000003</v>
          </cell>
          <cell r="H1185" t="str">
            <v>اكسل عقب نيسان(كفشك)</v>
          </cell>
          <cell r="P1185" t="str">
            <v>210</v>
          </cell>
        </row>
        <row r="1186">
          <cell r="A1186">
            <v>2101</v>
          </cell>
          <cell r="B1186" t="str">
            <v>660001000002</v>
          </cell>
          <cell r="C1186" t="str">
            <v>660</v>
          </cell>
          <cell r="D1186" t="str">
            <v>660001</v>
          </cell>
          <cell r="E1186" t="str">
            <v>فروش و درآمد حاصل ازارائه خدمات</v>
          </cell>
          <cell r="F1186" t="str">
            <v>فروش قطعات خودرو</v>
          </cell>
          <cell r="G1186" t="str">
            <v>000002</v>
          </cell>
          <cell r="H1186" t="str">
            <v>اكسل جلو نيسان</v>
          </cell>
          <cell r="P1186" t="str">
            <v>210</v>
          </cell>
        </row>
        <row r="1187">
          <cell r="A1187">
            <v>2103</v>
          </cell>
          <cell r="B1187" t="str">
            <v>660001000005</v>
          </cell>
          <cell r="C1187" t="str">
            <v>660</v>
          </cell>
          <cell r="D1187" t="str">
            <v>660001</v>
          </cell>
          <cell r="E1187" t="str">
            <v>فروش و درآمد حاصل ازارائه خدمات</v>
          </cell>
          <cell r="F1187" t="str">
            <v>فروش قطعات خودرو</v>
          </cell>
          <cell r="G1187" t="str">
            <v>000005</v>
          </cell>
          <cell r="H1187" t="str">
            <v>قيفي نيسان</v>
          </cell>
          <cell r="P1187" t="str">
            <v>210</v>
          </cell>
        </row>
        <row r="1188">
          <cell r="A1188">
            <v>2130</v>
          </cell>
          <cell r="B1188" t="str">
            <v>660001000007</v>
          </cell>
          <cell r="C1188" t="str">
            <v>660</v>
          </cell>
          <cell r="D1188" t="str">
            <v>660001</v>
          </cell>
          <cell r="E1188" t="str">
            <v>فروش و درآمد حاصل ازارائه خدمات</v>
          </cell>
          <cell r="F1188" t="str">
            <v>فروش قطعات خودرو</v>
          </cell>
          <cell r="G1188" t="str">
            <v>000007</v>
          </cell>
          <cell r="H1188" t="str">
            <v>ساير قطعات خودرو</v>
          </cell>
          <cell r="P1188" t="str">
            <v>213</v>
          </cell>
        </row>
        <row r="1189">
          <cell r="A1189">
            <v>2104</v>
          </cell>
          <cell r="B1189" t="str">
            <v>660001000006</v>
          </cell>
          <cell r="C1189" t="str">
            <v>660</v>
          </cell>
          <cell r="D1189" t="str">
            <v>660001</v>
          </cell>
          <cell r="E1189" t="str">
            <v>فروش و درآمد حاصل ازارائه خدمات</v>
          </cell>
          <cell r="F1189" t="str">
            <v>فروش قطعات خودرو</v>
          </cell>
          <cell r="G1189" t="str">
            <v>000006</v>
          </cell>
          <cell r="H1189" t="str">
            <v>كشويي نيسان</v>
          </cell>
          <cell r="P1189" t="str">
            <v>210</v>
          </cell>
        </row>
        <row r="1190">
          <cell r="A1190">
            <v>2106</v>
          </cell>
          <cell r="B1190" t="str">
            <v>660001000020</v>
          </cell>
          <cell r="C1190" t="str">
            <v>660</v>
          </cell>
          <cell r="D1190" t="str">
            <v>660001</v>
          </cell>
          <cell r="E1190" t="str">
            <v>فروش و درآمد حاصل ازارائه خدمات</v>
          </cell>
          <cell r="F1190" t="str">
            <v>فروش قطعات خودرو</v>
          </cell>
          <cell r="G1190" t="str">
            <v>000020</v>
          </cell>
          <cell r="H1190" t="str">
            <v>مستر و بوستر پرايد</v>
          </cell>
          <cell r="P1190" t="str">
            <v>210</v>
          </cell>
        </row>
        <row r="1191">
          <cell r="A1191">
            <v>2109</v>
          </cell>
          <cell r="B1191" t="str">
            <v>660002000004</v>
          </cell>
          <cell r="C1191" t="str">
            <v>660</v>
          </cell>
          <cell r="D1191" t="str">
            <v>660002</v>
          </cell>
          <cell r="E1191" t="str">
            <v>فروش و درآمد حاصل ازارائه خدمات</v>
          </cell>
          <cell r="F1191" t="str">
            <v>فروش ساخت ابزارآلات</v>
          </cell>
          <cell r="G1191" t="str">
            <v>000004</v>
          </cell>
          <cell r="H1191" t="str">
            <v>ساخت گيج</v>
          </cell>
          <cell r="P1191" t="str">
            <v>210</v>
          </cell>
        </row>
        <row r="1192">
          <cell r="A1192">
            <v>2131</v>
          </cell>
          <cell r="B1192" t="str">
            <v>660003000009</v>
          </cell>
          <cell r="C1192" t="str">
            <v>660</v>
          </cell>
          <cell r="D1192" t="str">
            <v>660003</v>
          </cell>
          <cell r="E1192" t="str">
            <v>فروش و درآمد حاصل ازارائه خدمات</v>
          </cell>
          <cell r="F1192" t="str">
            <v>فروش ارائه خدمات</v>
          </cell>
          <cell r="G1192" t="str">
            <v>000009</v>
          </cell>
          <cell r="H1192" t="str">
            <v>خدمات كاليبراسيون</v>
          </cell>
          <cell r="P1192" t="str">
            <v>213</v>
          </cell>
        </row>
        <row r="1193">
          <cell r="A1193">
            <v>2132</v>
          </cell>
          <cell r="B1193" t="str">
            <v>660003000010</v>
          </cell>
          <cell r="C1193" t="str">
            <v>660</v>
          </cell>
          <cell r="D1193" t="str">
            <v>660003</v>
          </cell>
          <cell r="E1193" t="str">
            <v>فروش و درآمد حاصل ازارائه خدمات</v>
          </cell>
          <cell r="F1193" t="str">
            <v>فروش ارائه خدمات</v>
          </cell>
          <cell r="G1193" t="str">
            <v>000010</v>
          </cell>
          <cell r="H1193" t="str">
            <v>خدمات سنگزني</v>
          </cell>
          <cell r="P1193" t="str">
            <v>213</v>
          </cell>
        </row>
        <row r="1194">
          <cell r="A1194">
            <v>2139</v>
          </cell>
          <cell r="B1194" t="str">
            <v>660003000013</v>
          </cell>
          <cell r="C1194" t="str">
            <v>660</v>
          </cell>
          <cell r="D1194" t="str">
            <v>660003</v>
          </cell>
          <cell r="E1194" t="str">
            <v>فروش و درآمد حاصل ازارائه خدمات</v>
          </cell>
          <cell r="F1194" t="str">
            <v>فروش ارائه خدمات</v>
          </cell>
          <cell r="G1194" t="str">
            <v>000013</v>
          </cell>
          <cell r="H1194" t="str">
            <v>خدمات تست و آناليز مواد</v>
          </cell>
          <cell r="P1194" t="str">
            <v>213</v>
          </cell>
        </row>
        <row r="1195">
          <cell r="A1195">
            <v>2139</v>
          </cell>
          <cell r="B1195" t="str">
            <v>660003000011</v>
          </cell>
          <cell r="C1195" t="str">
            <v>660</v>
          </cell>
          <cell r="D1195" t="str">
            <v>660003</v>
          </cell>
          <cell r="E1195" t="str">
            <v>فروش و درآمد حاصل ازارائه خدمات</v>
          </cell>
          <cell r="F1195" t="str">
            <v>فروش ارائه خدمات</v>
          </cell>
          <cell r="G1195" t="str">
            <v>000011</v>
          </cell>
          <cell r="H1195" t="str">
            <v>خدمات ساخت فيكسچر</v>
          </cell>
          <cell r="P1195" t="str">
            <v>213</v>
          </cell>
        </row>
        <row r="1196">
          <cell r="A1196">
            <v>2139</v>
          </cell>
          <cell r="B1196" t="str">
            <v>660003000014</v>
          </cell>
          <cell r="C1196" t="str">
            <v>660</v>
          </cell>
          <cell r="D1196" t="str">
            <v>660003</v>
          </cell>
          <cell r="E1196" t="str">
            <v>فروش و درآمد حاصل ازارائه خدمات</v>
          </cell>
          <cell r="F1196" t="str">
            <v>فروش ارائه خدمات</v>
          </cell>
          <cell r="G1196" t="str">
            <v>000014</v>
          </cell>
          <cell r="H1196" t="str">
            <v>خدمات اندازه گيري</v>
          </cell>
          <cell r="P1196" t="str">
            <v>213</v>
          </cell>
        </row>
        <row r="1197">
          <cell r="A1197">
            <v>2139</v>
          </cell>
          <cell r="B1197" t="str">
            <v>660003000016</v>
          </cell>
          <cell r="C1197" t="str">
            <v>660</v>
          </cell>
          <cell r="D1197" t="str">
            <v>660003</v>
          </cell>
          <cell r="E1197" t="str">
            <v>فروش و درآمد حاصل ازارائه خدمات</v>
          </cell>
          <cell r="F1197" t="str">
            <v>فروش ارائه خدمات</v>
          </cell>
          <cell r="G1197" t="str">
            <v>000016</v>
          </cell>
          <cell r="H1197" t="str">
            <v>خدمات متفرقه</v>
          </cell>
          <cell r="P1197" t="str">
            <v>213</v>
          </cell>
        </row>
        <row r="1198">
          <cell r="A1198">
            <v>2104</v>
          </cell>
          <cell r="B1198" t="str">
            <v>661001000006</v>
          </cell>
          <cell r="C1198" t="str">
            <v>661</v>
          </cell>
          <cell r="D1198" t="str">
            <v>661001</v>
          </cell>
          <cell r="E1198" t="str">
            <v>برگشت از فروش و تخفيفات</v>
          </cell>
          <cell r="F1198" t="str">
            <v>برگشت از فروش قطعات خودرو</v>
          </cell>
          <cell r="G1198" t="str">
            <v>000006</v>
          </cell>
          <cell r="H1198" t="str">
            <v>كشويي نيسان</v>
          </cell>
          <cell r="P1198" t="str">
            <v>210</v>
          </cell>
        </row>
        <row r="1199">
          <cell r="A1199">
            <v>2162</v>
          </cell>
          <cell r="B1199" t="str">
            <v>661001000003</v>
          </cell>
          <cell r="C1199" t="str">
            <v>661</v>
          </cell>
          <cell r="D1199" t="str">
            <v>661001</v>
          </cell>
          <cell r="E1199" t="str">
            <v>برگشت از فروش و تخفيفات</v>
          </cell>
          <cell r="F1199" t="str">
            <v>برگشت از فروش قطعات خودرو</v>
          </cell>
          <cell r="G1199" t="str">
            <v>000003</v>
          </cell>
          <cell r="H1199" t="str">
            <v>اكسل عقب نيسان(كفشك)</v>
          </cell>
          <cell r="P1199" t="str">
            <v>216</v>
          </cell>
        </row>
        <row r="1200">
          <cell r="A1200">
            <v>2160</v>
          </cell>
          <cell r="B1200" t="str">
            <v>661001000001</v>
          </cell>
          <cell r="C1200" t="str">
            <v>661</v>
          </cell>
          <cell r="D1200" t="str">
            <v>661001</v>
          </cell>
          <cell r="E1200" t="str">
            <v>برگشت از فروش و تخفيفات</v>
          </cell>
          <cell r="F1200" t="str">
            <v>برگشت از فروش قطعات خودرو</v>
          </cell>
          <cell r="G1200" t="str">
            <v>000001</v>
          </cell>
          <cell r="H1200" t="str">
            <v>كليپر پرايد</v>
          </cell>
          <cell r="P1200" t="str">
            <v>216</v>
          </cell>
        </row>
        <row r="1201">
          <cell r="A1201">
            <v>2106</v>
          </cell>
          <cell r="B1201" t="str">
            <v>661001000020</v>
          </cell>
          <cell r="C1201" t="str">
            <v>661</v>
          </cell>
          <cell r="D1201" t="str">
            <v>661001</v>
          </cell>
          <cell r="E1201" t="str">
            <v>برگشت از فروش و تخفيفات</v>
          </cell>
          <cell r="F1201" t="str">
            <v>برگشت از فروش قطعات خودرو</v>
          </cell>
          <cell r="G1201" t="str">
            <v>000020</v>
          </cell>
          <cell r="H1201" t="str">
            <v>مستر و بوستر پرايد</v>
          </cell>
          <cell r="P1201" t="str">
            <v>210</v>
          </cell>
        </row>
        <row r="1202">
          <cell r="A1202">
            <v>2169</v>
          </cell>
          <cell r="B1202" t="str">
            <v>661002000004</v>
          </cell>
          <cell r="C1202" t="str">
            <v>661</v>
          </cell>
          <cell r="D1202" t="str">
            <v>661002</v>
          </cell>
          <cell r="E1202" t="str">
            <v>برگشت از فروش و تخفيفات</v>
          </cell>
          <cell r="F1202" t="str">
            <v>برگشت از فروش ساخت ابزارآلات</v>
          </cell>
          <cell r="G1202" t="str">
            <v>000004</v>
          </cell>
          <cell r="H1202" t="str">
            <v>ساخت گيج</v>
          </cell>
          <cell r="P1202" t="str">
            <v>216</v>
          </cell>
        </row>
        <row r="1203">
          <cell r="A1203">
            <v>2168</v>
          </cell>
          <cell r="B1203" t="str">
            <v>661011000007</v>
          </cell>
          <cell r="C1203" t="str">
            <v>661</v>
          </cell>
          <cell r="D1203" t="str">
            <v>661011</v>
          </cell>
          <cell r="E1203" t="str">
            <v>برگشت از فروش و تخفيفات</v>
          </cell>
          <cell r="F1203" t="str">
            <v>تخفيفات فروش قطعات خودرو</v>
          </cell>
          <cell r="G1203" t="str">
            <v>000007</v>
          </cell>
          <cell r="H1203" t="str">
            <v>ساير قطعات خودرو</v>
          </cell>
          <cell r="P1203" t="str">
            <v>216</v>
          </cell>
        </row>
        <row r="1204">
          <cell r="A1204">
            <v>2169</v>
          </cell>
          <cell r="B1204" t="str">
            <v>661012000004</v>
          </cell>
          <cell r="C1204" t="str">
            <v>661</v>
          </cell>
          <cell r="D1204" t="str">
            <v>661012</v>
          </cell>
          <cell r="E1204" t="str">
            <v>برگشت از فروش و تخفيفات</v>
          </cell>
          <cell r="F1204" t="str">
            <v>تخفيفات فروش ساخت ابزارآلات</v>
          </cell>
          <cell r="G1204" t="str">
            <v>000004</v>
          </cell>
          <cell r="H1204" t="str">
            <v>ساخت گيج</v>
          </cell>
          <cell r="P1204" t="str">
            <v>216</v>
          </cell>
        </row>
        <row r="1205">
          <cell r="A1205">
            <v>2550</v>
          </cell>
          <cell r="B1205" t="str">
            <v>662001000017</v>
          </cell>
          <cell r="C1205" t="str">
            <v>662</v>
          </cell>
          <cell r="D1205" t="str">
            <v>662001</v>
          </cell>
          <cell r="E1205" t="str">
            <v>ساير درآمدها و هزينه ها ي عملياتي</v>
          </cell>
          <cell r="F1205" t="str">
            <v>فروش ضايعات</v>
          </cell>
          <cell r="G1205" t="str">
            <v>000017</v>
          </cell>
          <cell r="H1205" t="str">
            <v>درآمد هاي عملياتي</v>
          </cell>
          <cell r="P1205" t="str">
            <v>255</v>
          </cell>
        </row>
        <row r="1206">
          <cell r="A1206">
            <v>2705</v>
          </cell>
          <cell r="B1206" t="str">
            <v>663002000018</v>
          </cell>
          <cell r="C1206" t="str">
            <v>663</v>
          </cell>
          <cell r="D1206" t="str">
            <v>663002</v>
          </cell>
          <cell r="E1206" t="str">
            <v>ساير درآمدها و هزينه ها ي غيرغملياتي</v>
          </cell>
          <cell r="F1206" t="str">
            <v>ساير درآمدهاوهزينه هاي غير عملياتي</v>
          </cell>
          <cell r="G1206" t="str">
            <v>000018</v>
          </cell>
          <cell r="H1206" t="str">
            <v>درآمد هاي غير عملياتي</v>
          </cell>
          <cell r="P1206" t="str">
            <v>270</v>
          </cell>
        </row>
        <row r="1207">
          <cell r="A1207">
            <v>2701</v>
          </cell>
          <cell r="B1207" t="str">
            <v>663003</v>
          </cell>
          <cell r="C1207" t="str">
            <v>663</v>
          </cell>
          <cell r="D1207" t="str">
            <v>663003</v>
          </cell>
          <cell r="E1207" t="str">
            <v>ساير درآمدها و هزينه ها ي غيرغملياتي</v>
          </cell>
          <cell r="F1207" t="str">
            <v>سود دريافتي از بانك</v>
          </cell>
          <cell r="G1207" t="str">
            <v/>
          </cell>
          <cell r="H1207" t="str">
            <v/>
          </cell>
          <cell r="P1207" t="str">
            <v>270</v>
          </cell>
        </row>
        <row r="1208">
          <cell r="A1208">
            <v>2240</v>
          </cell>
          <cell r="B1208" t="str">
            <v>880001800103</v>
          </cell>
          <cell r="C1208" t="str">
            <v>880</v>
          </cell>
          <cell r="D1208" t="str">
            <v>880001</v>
          </cell>
          <cell r="E1208" t="str">
            <v>دستمزد و مزايا</v>
          </cell>
          <cell r="F1208" t="str">
            <v>دستمزد ثابت</v>
          </cell>
          <cell r="G1208" t="str">
            <v>800103</v>
          </cell>
          <cell r="H1208" t="str">
            <v>مرکز ساخت و توليد</v>
          </cell>
          <cell r="P1208" t="str">
            <v>224</v>
          </cell>
        </row>
        <row r="1209">
          <cell r="A1209">
            <v>2200</v>
          </cell>
          <cell r="B1209" t="str">
            <v>880001800100</v>
          </cell>
          <cell r="C1209" t="str">
            <v>880</v>
          </cell>
          <cell r="D1209" t="str">
            <v>880001</v>
          </cell>
          <cell r="E1209" t="str">
            <v>دستمزد و مزايا</v>
          </cell>
          <cell r="F1209" t="str">
            <v>دستمزد ثابت</v>
          </cell>
          <cell r="G1209" t="str">
            <v>800100</v>
          </cell>
          <cell r="H1209" t="str">
            <v>مونتاژ</v>
          </cell>
          <cell r="P1209" t="str">
            <v>220</v>
          </cell>
        </row>
        <row r="1210">
          <cell r="A1210">
            <v>2300</v>
          </cell>
          <cell r="B1210" t="str">
            <v>880001800303</v>
          </cell>
          <cell r="C1210" t="str">
            <v>880</v>
          </cell>
          <cell r="D1210" t="str">
            <v>880001</v>
          </cell>
          <cell r="E1210" t="str">
            <v>دستمزد و مزايا</v>
          </cell>
          <cell r="F1210" t="str">
            <v>دستمزد ثابت</v>
          </cell>
          <cell r="G1210" t="str">
            <v>800303</v>
          </cell>
          <cell r="H1210" t="str">
            <v>برنامه ريزي</v>
          </cell>
          <cell r="P1210" t="str">
            <v>230</v>
          </cell>
        </row>
        <row r="1211">
          <cell r="A1211">
            <v>2400</v>
          </cell>
          <cell r="B1211" t="str">
            <v>880001800403</v>
          </cell>
          <cell r="C1211" t="str">
            <v>880</v>
          </cell>
          <cell r="D1211" t="str">
            <v>880001</v>
          </cell>
          <cell r="E1211" t="str">
            <v>دستمزد و مزايا</v>
          </cell>
          <cell r="F1211" t="str">
            <v>دستمزد ثابت</v>
          </cell>
          <cell r="G1211" t="str">
            <v>800403</v>
          </cell>
          <cell r="H1211" t="str">
            <v>امو ر اداري</v>
          </cell>
          <cell r="P1211" t="str">
            <v>240</v>
          </cell>
        </row>
        <row r="1212">
          <cell r="A1212">
            <v>2240</v>
          </cell>
          <cell r="B1212" t="str">
            <v>880001800104</v>
          </cell>
          <cell r="C1212" t="str">
            <v>880</v>
          </cell>
          <cell r="D1212" t="str">
            <v>880001</v>
          </cell>
          <cell r="E1212" t="str">
            <v>دستمزد و مزايا</v>
          </cell>
          <cell r="F1212" t="str">
            <v>دستمزد ثابت</v>
          </cell>
          <cell r="G1212" t="str">
            <v>800104</v>
          </cell>
          <cell r="H1212" t="str">
            <v>کنترل کيفي</v>
          </cell>
          <cell r="P1212" t="str">
            <v>224</v>
          </cell>
        </row>
        <row r="1213">
          <cell r="A1213">
            <v>2300</v>
          </cell>
          <cell r="B1213" t="str">
            <v>880001800302</v>
          </cell>
          <cell r="C1213" t="str">
            <v>880</v>
          </cell>
          <cell r="D1213" t="str">
            <v>880001</v>
          </cell>
          <cell r="E1213" t="str">
            <v>دستمزد و مزايا</v>
          </cell>
          <cell r="F1213" t="str">
            <v>دستمزد ثابت</v>
          </cell>
          <cell r="G1213" t="str">
            <v>800302</v>
          </cell>
          <cell r="H1213" t="str">
            <v>خدمات فني</v>
          </cell>
          <cell r="P1213" t="str">
            <v>230</v>
          </cell>
        </row>
        <row r="1214">
          <cell r="A1214">
            <v>2261</v>
          </cell>
          <cell r="B1214" t="str">
            <v>880001800202</v>
          </cell>
          <cell r="C1214" t="str">
            <v>880</v>
          </cell>
          <cell r="D1214" t="str">
            <v>880001</v>
          </cell>
          <cell r="E1214" t="str">
            <v>دستمزد و مزايا</v>
          </cell>
          <cell r="F1214" t="str">
            <v>دستمزد ثابت</v>
          </cell>
          <cell r="G1214" t="str">
            <v>800202</v>
          </cell>
          <cell r="H1214" t="str">
            <v>عمومي ساخت و توليد</v>
          </cell>
          <cell r="P1214" t="str">
            <v>226</v>
          </cell>
        </row>
        <row r="1215">
          <cell r="A1215">
            <v>2400</v>
          </cell>
          <cell r="B1215" t="str">
            <v>880001800401</v>
          </cell>
          <cell r="C1215" t="str">
            <v>880</v>
          </cell>
          <cell r="D1215" t="str">
            <v>880001</v>
          </cell>
          <cell r="E1215" t="str">
            <v>دستمزد و مزايا</v>
          </cell>
          <cell r="F1215" t="str">
            <v>دستمزد ثابت</v>
          </cell>
          <cell r="G1215" t="str">
            <v>800401</v>
          </cell>
          <cell r="H1215" t="str">
            <v>مديريت</v>
          </cell>
          <cell r="P1215" t="str">
            <v>240</v>
          </cell>
        </row>
        <row r="1216">
          <cell r="A1216">
            <v>2400</v>
          </cell>
          <cell r="B1216" t="str">
            <v>880001800400</v>
          </cell>
          <cell r="C1216" t="str">
            <v>880</v>
          </cell>
          <cell r="D1216" t="str">
            <v>880001</v>
          </cell>
          <cell r="E1216" t="str">
            <v>دستمزد و مزايا</v>
          </cell>
          <cell r="F1216" t="str">
            <v>دستمزد ثابت</v>
          </cell>
          <cell r="G1216" t="str">
            <v>800400</v>
          </cell>
          <cell r="H1216" t="str">
            <v>امور مالي</v>
          </cell>
          <cell r="P1216" t="str">
            <v>240</v>
          </cell>
        </row>
        <row r="1217">
          <cell r="A1217">
            <v>2240</v>
          </cell>
          <cell r="B1217" t="str">
            <v>880001800101</v>
          </cell>
          <cell r="C1217" t="str">
            <v>880</v>
          </cell>
          <cell r="D1217" t="str">
            <v>880001</v>
          </cell>
          <cell r="E1217" t="str">
            <v>دستمزد و مزايا</v>
          </cell>
          <cell r="F1217" t="str">
            <v>دستمزد ثابت</v>
          </cell>
          <cell r="G1217" t="str">
            <v>800101</v>
          </cell>
          <cell r="H1217" t="str">
            <v>تحقيقات مهندسي</v>
          </cell>
          <cell r="P1217" t="str">
            <v>224</v>
          </cell>
        </row>
        <row r="1218">
          <cell r="A1218">
            <v>2240</v>
          </cell>
          <cell r="B1218" t="str">
            <v>880001800107</v>
          </cell>
          <cell r="C1218" t="str">
            <v>880</v>
          </cell>
          <cell r="D1218" t="str">
            <v>880001</v>
          </cell>
          <cell r="E1218" t="str">
            <v>دستمزد و مزايا</v>
          </cell>
          <cell r="F1218" t="str">
            <v>دستمزد ثابت</v>
          </cell>
          <cell r="G1218" t="str">
            <v>800107</v>
          </cell>
          <cell r="H1218" t="str">
            <v>خط گيج</v>
          </cell>
          <cell r="P1218" t="str">
            <v>224</v>
          </cell>
        </row>
        <row r="1219">
          <cell r="A1219">
            <v>2300</v>
          </cell>
          <cell r="B1219" t="str">
            <v>880001800301</v>
          </cell>
          <cell r="C1219" t="str">
            <v>880</v>
          </cell>
          <cell r="D1219" t="str">
            <v>880001</v>
          </cell>
          <cell r="E1219" t="str">
            <v>دستمزد و مزايا</v>
          </cell>
          <cell r="F1219" t="str">
            <v>دستمزد ثابت</v>
          </cell>
          <cell r="G1219" t="str">
            <v>800301</v>
          </cell>
          <cell r="H1219" t="str">
            <v>حراست</v>
          </cell>
          <cell r="P1219" t="str">
            <v>230</v>
          </cell>
        </row>
        <row r="1220">
          <cell r="A1220">
            <v>2500</v>
          </cell>
          <cell r="B1220" t="str">
            <v>880001800500</v>
          </cell>
          <cell r="C1220" t="str">
            <v>880</v>
          </cell>
          <cell r="D1220" t="str">
            <v>880001</v>
          </cell>
          <cell r="E1220" t="str">
            <v>دستمزد و مزايا</v>
          </cell>
          <cell r="F1220" t="str">
            <v>دستمزد ثابت</v>
          </cell>
          <cell r="G1220" t="str">
            <v>800500</v>
          </cell>
          <cell r="H1220" t="str">
            <v>فروش</v>
          </cell>
          <cell r="P1220" t="str">
            <v>250</v>
          </cell>
        </row>
        <row r="1221">
          <cell r="A1221">
            <v>2300</v>
          </cell>
          <cell r="B1221" t="str">
            <v>880001800304</v>
          </cell>
          <cell r="C1221" t="str">
            <v>880</v>
          </cell>
          <cell r="D1221" t="str">
            <v>880001</v>
          </cell>
          <cell r="E1221" t="str">
            <v>دستمزد و مزايا</v>
          </cell>
          <cell r="F1221" t="str">
            <v>دستمزد ثابت</v>
          </cell>
          <cell r="G1221" t="str">
            <v>800304</v>
          </cell>
          <cell r="H1221" t="str">
            <v>تدارکات و تامين قطعات</v>
          </cell>
          <cell r="P1221" t="str">
            <v>230</v>
          </cell>
        </row>
        <row r="1222">
          <cell r="A1222">
            <v>2240</v>
          </cell>
          <cell r="B1222" t="str">
            <v>880001800105</v>
          </cell>
          <cell r="C1222" t="str">
            <v>880</v>
          </cell>
          <cell r="D1222" t="str">
            <v>880001</v>
          </cell>
          <cell r="E1222" t="str">
            <v>دستمزد و مزايا</v>
          </cell>
          <cell r="F1222" t="str">
            <v>دستمزد ثابت</v>
          </cell>
          <cell r="G1222" t="str">
            <v>800105</v>
          </cell>
          <cell r="H1222" t="str">
            <v>مترولوژي</v>
          </cell>
          <cell r="P1222" t="str">
            <v>224</v>
          </cell>
        </row>
        <row r="1223">
          <cell r="A1223">
            <v>2400</v>
          </cell>
          <cell r="B1223" t="str">
            <v>880001800402</v>
          </cell>
          <cell r="C1223" t="str">
            <v>880</v>
          </cell>
          <cell r="D1223" t="str">
            <v>880001</v>
          </cell>
          <cell r="E1223" t="str">
            <v>دستمزد و مزايا</v>
          </cell>
          <cell r="F1223" t="str">
            <v>دستمزد ثابت</v>
          </cell>
          <cell r="G1223" t="str">
            <v>800402</v>
          </cell>
          <cell r="H1223" t="str">
            <v>دفتر تهران</v>
          </cell>
          <cell r="P1223" t="str">
            <v>240</v>
          </cell>
        </row>
        <row r="1224">
          <cell r="A1224">
            <v>2261</v>
          </cell>
          <cell r="B1224" t="str">
            <v>880001800203</v>
          </cell>
          <cell r="C1224" t="str">
            <v>880</v>
          </cell>
          <cell r="D1224" t="str">
            <v>880001</v>
          </cell>
          <cell r="E1224" t="str">
            <v>دستمزد و مزايا</v>
          </cell>
          <cell r="F1224" t="str">
            <v>دستمزد ثابت</v>
          </cell>
          <cell r="G1224" t="str">
            <v>800203</v>
          </cell>
          <cell r="H1224" t="str">
            <v>عمومي کنترل کيفي</v>
          </cell>
          <cell r="P1224" t="str">
            <v>226</v>
          </cell>
        </row>
        <row r="1225">
          <cell r="A1225">
            <v>2261</v>
          </cell>
          <cell r="B1225" t="str">
            <v>880001800206</v>
          </cell>
          <cell r="C1225" t="str">
            <v>880</v>
          </cell>
          <cell r="D1225" t="str">
            <v>880001</v>
          </cell>
          <cell r="E1225" t="str">
            <v>دستمزد و مزايا</v>
          </cell>
          <cell r="F1225" t="str">
            <v>دستمزد ثابت</v>
          </cell>
          <cell r="G1225" t="str">
            <v>800206</v>
          </cell>
          <cell r="H1225" t="str">
            <v>عمومي خط گيج</v>
          </cell>
          <cell r="P1225" t="str">
            <v>226</v>
          </cell>
        </row>
        <row r="1226">
          <cell r="A1226">
            <v>2300</v>
          </cell>
          <cell r="B1226" t="str">
            <v>880001800305</v>
          </cell>
          <cell r="C1226" t="str">
            <v>880</v>
          </cell>
          <cell r="D1226" t="str">
            <v>880001</v>
          </cell>
          <cell r="E1226" t="str">
            <v>دستمزد و مزايا</v>
          </cell>
          <cell r="F1226" t="str">
            <v>دستمزد ثابت</v>
          </cell>
          <cell r="G1226" t="str">
            <v>800305</v>
          </cell>
          <cell r="H1226" t="str">
            <v>طرح و توسعه سيستمها</v>
          </cell>
          <cell r="P1226" t="str">
            <v>230</v>
          </cell>
        </row>
        <row r="1227">
          <cell r="A1227">
            <v>2221</v>
          </cell>
          <cell r="B1227" t="str">
            <v>880001800200</v>
          </cell>
          <cell r="C1227" t="str">
            <v>880</v>
          </cell>
          <cell r="D1227" t="str">
            <v>880001</v>
          </cell>
          <cell r="E1227" t="str">
            <v>دستمزد و مزايا</v>
          </cell>
          <cell r="F1227" t="str">
            <v>دستمزد ثابت</v>
          </cell>
          <cell r="G1227" t="str">
            <v>800200</v>
          </cell>
          <cell r="H1227" t="str">
            <v>عمومي مونتاژ</v>
          </cell>
          <cell r="P1227" t="str">
            <v>222</v>
          </cell>
        </row>
        <row r="1228">
          <cell r="A1228">
            <v>2261</v>
          </cell>
          <cell r="B1228" t="str">
            <v>880001800201</v>
          </cell>
          <cell r="C1228" t="str">
            <v>880</v>
          </cell>
          <cell r="D1228" t="str">
            <v>880001</v>
          </cell>
          <cell r="E1228" t="str">
            <v>دستمزد و مزايا</v>
          </cell>
          <cell r="F1228" t="str">
            <v>دستمزد ثابت</v>
          </cell>
          <cell r="G1228" t="str">
            <v>800201</v>
          </cell>
          <cell r="H1228" t="str">
            <v>عمومي تحقيقات و مهندسي</v>
          </cell>
          <cell r="P1228" t="str">
            <v>226</v>
          </cell>
        </row>
        <row r="1229">
          <cell r="A1229">
            <v>2240</v>
          </cell>
          <cell r="B1229" t="str">
            <v>880001800102</v>
          </cell>
          <cell r="C1229" t="str">
            <v>880</v>
          </cell>
          <cell r="D1229" t="str">
            <v>880001</v>
          </cell>
          <cell r="E1229" t="str">
            <v>دستمزد و مزايا</v>
          </cell>
          <cell r="F1229" t="str">
            <v>دستمزد ثابت</v>
          </cell>
          <cell r="G1229" t="str">
            <v>800102</v>
          </cell>
          <cell r="H1229" t="str">
            <v>عمليات حرارتي و آبکاري</v>
          </cell>
          <cell r="P1229" t="str">
            <v>224</v>
          </cell>
        </row>
        <row r="1230">
          <cell r="A1230">
            <v>2240</v>
          </cell>
          <cell r="B1230" t="str">
            <v>880001800106</v>
          </cell>
          <cell r="C1230" t="str">
            <v>880</v>
          </cell>
          <cell r="D1230" t="str">
            <v>880001</v>
          </cell>
          <cell r="E1230" t="str">
            <v>دستمزد و مزايا</v>
          </cell>
          <cell r="F1230" t="str">
            <v>دستمزد ثابت</v>
          </cell>
          <cell r="G1230" t="str">
            <v>800106</v>
          </cell>
          <cell r="H1230" t="str">
            <v>تست مواد وشيمي</v>
          </cell>
          <cell r="P1230" t="str">
            <v>224</v>
          </cell>
        </row>
        <row r="1231">
          <cell r="A1231">
            <v>2240</v>
          </cell>
          <cell r="B1231" t="str">
            <v>880002800103</v>
          </cell>
          <cell r="C1231" t="str">
            <v>880</v>
          </cell>
          <cell r="D1231" t="str">
            <v>880002</v>
          </cell>
          <cell r="E1231" t="str">
            <v>دستمزد و مزايا</v>
          </cell>
          <cell r="F1231" t="str">
            <v>اضافه كاري</v>
          </cell>
          <cell r="G1231" t="str">
            <v>800103</v>
          </cell>
          <cell r="H1231" t="str">
            <v>مرکز ساخت و توليد</v>
          </cell>
          <cell r="P1231" t="str">
            <v>224</v>
          </cell>
        </row>
        <row r="1232">
          <cell r="A1232">
            <v>2300</v>
          </cell>
          <cell r="B1232" t="str">
            <v>880002800302</v>
          </cell>
          <cell r="C1232" t="str">
            <v>880</v>
          </cell>
          <cell r="D1232" t="str">
            <v>880002</v>
          </cell>
          <cell r="E1232" t="str">
            <v>دستمزد و مزايا</v>
          </cell>
          <cell r="F1232" t="str">
            <v>اضافه كاري</v>
          </cell>
          <cell r="G1232" t="str">
            <v>800302</v>
          </cell>
          <cell r="H1232" t="str">
            <v>خدمات فني</v>
          </cell>
          <cell r="P1232" t="str">
            <v>230</v>
          </cell>
        </row>
        <row r="1233">
          <cell r="A1233">
            <v>2300</v>
          </cell>
          <cell r="B1233" t="str">
            <v>880002800303</v>
          </cell>
          <cell r="C1233" t="str">
            <v>880</v>
          </cell>
          <cell r="D1233" t="str">
            <v>880002</v>
          </cell>
          <cell r="E1233" t="str">
            <v>دستمزد و مزايا</v>
          </cell>
          <cell r="F1233" t="str">
            <v>اضافه كاري</v>
          </cell>
          <cell r="G1233" t="str">
            <v>800303</v>
          </cell>
          <cell r="H1233" t="str">
            <v>برنامه ريزي</v>
          </cell>
          <cell r="P1233" t="str">
            <v>230</v>
          </cell>
        </row>
        <row r="1234">
          <cell r="A1234">
            <v>2400</v>
          </cell>
          <cell r="B1234" t="str">
            <v>880002800401</v>
          </cell>
          <cell r="C1234" t="str">
            <v>880</v>
          </cell>
          <cell r="D1234" t="str">
            <v>880002</v>
          </cell>
          <cell r="E1234" t="str">
            <v>دستمزد و مزايا</v>
          </cell>
          <cell r="F1234" t="str">
            <v>اضافه كاري</v>
          </cell>
          <cell r="G1234" t="str">
            <v>800401</v>
          </cell>
          <cell r="H1234" t="str">
            <v>مديريت</v>
          </cell>
          <cell r="P1234" t="str">
            <v>240</v>
          </cell>
        </row>
        <row r="1235">
          <cell r="A1235">
            <v>2400</v>
          </cell>
          <cell r="B1235" t="str">
            <v>880002800403</v>
          </cell>
          <cell r="C1235" t="str">
            <v>880</v>
          </cell>
          <cell r="D1235" t="str">
            <v>880002</v>
          </cell>
          <cell r="E1235" t="str">
            <v>دستمزد و مزايا</v>
          </cell>
          <cell r="F1235" t="str">
            <v>اضافه كاري</v>
          </cell>
          <cell r="G1235" t="str">
            <v>800403</v>
          </cell>
          <cell r="H1235" t="str">
            <v>امو ر اداري</v>
          </cell>
          <cell r="P1235" t="str">
            <v>240</v>
          </cell>
        </row>
        <row r="1236">
          <cell r="A1236">
            <v>2300</v>
          </cell>
          <cell r="B1236" t="str">
            <v>880002800301</v>
          </cell>
          <cell r="C1236" t="str">
            <v>880</v>
          </cell>
          <cell r="D1236" t="str">
            <v>880002</v>
          </cell>
          <cell r="E1236" t="str">
            <v>دستمزد و مزايا</v>
          </cell>
          <cell r="F1236" t="str">
            <v>اضافه كاري</v>
          </cell>
          <cell r="G1236" t="str">
            <v>800301</v>
          </cell>
          <cell r="H1236" t="str">
            <v>حراست</v>
          </cell>
          <cell r="P1236" t="str">
            <v>230</v>
          </cell>
        </row>
        <row r="1237">
          <cell r="A1237">
            <v>2261</v>
          </cell>
          <cell r="B1237" t="str">
            <v>880002800202</v>
          </cell>
          <cell r="C1237" t="str">
            <v>880</v>
          </cell>
          <cell r="D1237" t="str">
            <v>880002</v>
          </cell>
          <cell r="E1237" t="str">
            <v>دستمزد و مزايا</v>
          </cell>
          <cell r="F1237" t="str">
            <v>اضافه كاري</v>
          </cell>
          <cell r="G1237" t="str">
            <v>800202</v>
          </cell>
          <cell r="H1237" t="str">
            <v>عمومي ساخت و توليد</v>
          </cell>
          <cell r="P1237" t="str">
            <v>226</v>
          </cell>
        </row>
        <row r="1238">
          <cell r="A1238">
            <v>2200</v>
          </cell>
          <cell r="B1238" t="str">
            <v>880002800100</v>
          </cell>
          <cell r="C1238" t="str">
            <v>880</v>
          </cell>
          <cell r="D1238" t="str">
            <v>880002</v>
          </cell>
          <cell r="E1238" t="str">
            <v>دستمزد و مزايا</v>
          </cell>
          <cell r="F1238" t="str">
            <v>اضافه كاري</v>
          </cell>
          <cell r="G1238" t="str">
            <v>800100</v>
          </cell>
          <cell r="H1238" t="str">
            <v>مونتاژ</v>
          </cell>
          <cell r="P1238" t="str">
            <v>220</v>
          </cell>
        </row>
        <row r="1239">
          <cell r="A1239">
            <v>2240</v>
          </cell>
          <cell r="B1239" t="str">
            <v>880002800104</v>
          </cell>
          <cell r="C1239" t="str">
            <v>880</v>
          </cell>
          <cell r="D1239" t="str">
            <v>880002</v>
          </cell>
          <cell r="E1239" t="str">
            <v>دستمزد و مزايا</v>
          </cell>
          <cell r="F1239" t="str">
            <v>اضافه كاري</v>
          </cell>
          <cell r="G1239" t="str">
            <v>800104</v>
          </cell>
          <cell r="H1239" t="str">
            <v>کنترل کيفي</v>
          </cell>
          <cell r="P1239" t="str">
            <v>224</v>
          </cell>
        </row>
        <row r="1240">
          <cell r="A1240">
            <v>2400</v>
          </cell>
          <cell r="B1240" t="str">
            <v>880002800400</v>
          </cell>
          <cell r="C1240" t="str">
            <v>880</v>
          </cell>
          <cell r="D1240" t="str">
            <v>880002</v>
          </cell>
          <cell r="E1240" t="str">
            <v>دستمزد و مزايا</v>
          </cell>
          <cell r="F1240" t="str">
            <v>اضافه كاري</v>
          </cell>
          <cell r="G1240" t="str">
            <v>800400</v>
          </cell>
          <cell r="H1240" t="str">
            <v>امور مالي</v>
          </cell>
          <cell r="P1240" t="str">
            <v>240</v>
          </cell>
        </row>
        <row r="1241">
          <cell r="A1241">
            <v>2240</v>
          </cell>
          <cell r="B1241" t="str">
            <v>880002800107</v>
          </cell>
          <cell r="C1241" t="str">
            <v>880</v>
          </cell>
          <cell r="D1241" t="str">
            <v>880002</v>
          </cell>
          <cell r="E1241" t="str">
            <v>دستمزد و مزايا</v>
          </cell>
          <cell r="F1241" t="str">
            <v>اضافه كاري</v>
          </cell>
          <cell r="G1241" t="str">
            <v>800107</v>
          </cell>
          <cell r="H1241" t="str">
            <v>خط گيج</v>
          </cell>
          <cell r="P1241" t="str">
            <v>224</v>
          </cell>
        </row>
        <row r="1242">
          <cell r="A1242">
            <v>2240</v>
          </cell>
          <cell r="B1242" t="str">
            <v>880002800101</v>
          </cell>
          <cell r="C1242" t="str">
            <v>880</v>
          </cell>
          <cell r="D1242" t="str">
            <v>880002</v>
          </cell>
          <cell r="E1242" t="str">
            <v>دستمزد و مزايا</v>
          </cell>
          <cell r="F1242" t="str">
            <v>اضافه كاري</v>
          </cell>
          <cell r="G1242" t="str">
            <v>800101</v>
          </cell>
          <cell r="H1242" t="str">
            <v>تحقيقات مهندسي</v>
          </cell>
          <cell r="P1242" t="str">
            <v>224</v>
          </cell>
        </row>
        <row r="1243">
          <cell r="A1243">
            <v>2300</v>
          </cell>
          <cell r="B1243" t="str">
            <v>880002800304</v>
          </cell>
          <cell r="C1243" t="str">
            <v>880</v>
          </cell>
          <cell r="D1243" t="str">
            <v>880002</v>
          </cell>
          <cell r="E1243" t="str">
            <v>دستمزد و مزايا</v>
          </cell>
          <cell r="F1243" t="str">
            <v>اضافه كاري</v>
          </cell>
          <cell r="G1243" t="str">
            <v>800304</v>
          </cell>
          <cell r="H1243" t="str">
            <v>تدارکات و تامين قطعات</v>
          </cell>
          <cell r="P1243" t="str">
            <v>230</v>
          </cell>
        </row>
        <row r="1244">
          <cell r="A1244">
            <v>2500</v>
          </cell>
          <cell r="B1244" t="str">
            <v>880002800500</v>
          </cell>
          <cell r="C1244" t="str">
            <v>880</v>
          </cell>
          <cell r="D1244" t="str">
            <v>880002</v>
          </cell>
          <cell r="E1244" t="str">
            <v>دستمزد و مزايا</v>
          </cell>
          <cell r="F1244" t="str">
            <v>اضافه كاري</v>
          </cell>
          <cell r="G1244" t="str">
            <v>800500</v>
          </cell>
          <cell r="H1244" t="str">
            <v>فروش</v>
          </cell>
          <cell r="P1244" t="str">
            <v>250</v>
          </cell>
        </row>
        <row r="1245">
          <cell r="A1245">
            <v>2261</v>
          </cell>
          <cell r="B1245" t="str">
            <v>880002800206</v>
          </cell>
          <cell r="C1245" t="str">
            <v>880</v>
          </cell>
          <cell r="D1245" t="str">
            <v>880002</v>
          </cell>
          <cell r="E1245" t="str">
            <v>دستمزد و مزايا</v>
          </cell>
          <cell r="F1245" t="str">
            <v>اضافه كاري</v>
          </cell>
          <cell r="G1245" t="str">
            <v>800206</v>
          </cell>
          <cell r="H1245" t="str">
            <v>عمومي خط گيج</v>
          </cell>
          <cell r="P1245" t="str">
            <v>226</v>
          </cell>
        </row>
        <row r="1246">
          <cell r="A1246">
            <v>2240</v>
          </cell>
          <cell r="B1246" t="str">
            <v>880002800105</v>
          </cell>
          <cell r="C1246" t="str">
            <v>880</v>
          </cell>
          <cell r="D1246" t="str">
            <v>880002</v>
          </cell>
          <cell r="E1246" t="str">
            <v>دستمزد و مزايا</v>
          </cell>
          <cell r="F1246" t="str">
            <v>اضافه كاري</v>
          </cell>
          <cell r="G1246" t="str">
            <v>800105</v>
          </cell>
          <cell r="H1246" t="str">
            <v>مترولوژي</v>
          </cell>
          <cell r="P1246" t="str">
            <v>224</v>
          </cell>
        </row>
        <row r="1247">
          <cell r="A1247">
            <v>2261</v>
          </cell>
          <cell r="B1247" t="str">
            <v>880002800203</v>
          </cell>
          <cell r="C1247" t="str">
            <v>880</v>
          </cell>
          <cell r="D1247" t="str">
            <v>880002</v>
          </cell>
          <cell r="E1247" t="str">
            <v>دستمزد و مزايا</v>
          </cell>
          <cell r="F1247" t="str">
            <v>اضافه كاري</v>
          </cell>
          <cell r="G1247" t="str">
            <v>800203</v>
          </cell>
          <cell r="H1247" t="str">
            <v>عمومي کنترل کيفي</v>
          </cell>
          <cell r="P1247" t="str">
            <v>226</v>
          </cell>
        </row>
        <row r="1248">
          <cell r="A1248">
            <v>2221</v>
          </cell>
          <cell r="B1248" t="str">
            <v>880002800200</v>
          </cell>
          <cell r="C1248" t="str">
            <v>880</v>
          </cell>
          <cell r="D1248" t="str">
            <v>880002</v>
          </cell>
          <cell r="E1248" t="str">
            <v>دستمزد و مزايا</v>
          </cell>
          <cell r="F1248" t="str">
            <v>اضافه كاري</v>
          </cell>
          <cell r="G1248" t="str">
            <v>800200</v>
          </cell>
          <cell r="H1248" t="str">
            <v>عمومي مونتاژ</v>
          </cell>
          <cell r="P1248" t="str">
            <v>222</v>
          </cell>
        </row>
        <row r="1249">
          <cell r="A1249">
            <v>2300</v>
          </cell>
          <cell r="B1249" t="str">
            <v>880002800305</v>
          </cell>
          <cell r="C1249" t="str">
            <v>880</v>
          </cell>
          <cell r="D1249" t="str">
            <v>880002</v>
          </cell>
          <cell r="E1249" t="str">
            <v>دستمزد و مزايا</v>
          </cell>
          <cell r="F1249" t="str">
            <v>اضافه كاري</v>
          </cell>
          <cell r="G1249" t="str">
            <v>800305</v>
          </cell>
          <cell r="H1249" t="str">
            <v>طرح و توسعه سيستمها</v>
          </cell>
          <cell r="P1249" t="str">
            <v>230</v>
          </cell>
        </row>
        <row r="1250">
          <cell r="A1250">
            <v>2261</v>
          </cell>
          <cell r="B1250" t="str">
            <v>880002800201</v>
          </cell>
          <cell r="C1250" t="str">
            <v>880</v>
          </cell>
          <cell r="D1250" t="str">
            <v>880002</v>
          </cell>
          <cell r="E1250" t="str">
            <v>دستمزد و مزايا</v>
          </cell>
          <cell r="F1250" t="str">
            <v>اضافه كاري</v>
          </cell>
          <cell r="G1250" t="str">
            <v>800201</v>
          </cell>
          <cell r="H1250" t="str">
            <v>عمومي تحقيقات و مهندسي</v>
          </cell>
          <cell r="P1250" t="str">
            <v>226</v>
          </cell>
        </row>
        <row r="1251">
          <cell r="A1251">
            <v>2240</v>
          </cell>
          <cell r="B1251" t="str">
            <v>880002800102</v>
          </cell>
          <cell r="C1251" t="str">
            <v>880</v>
          </cell>
          <cell r="D1251" t="str">
            <v>880002</v>
          </cell>
          <cell r="E1251" t="str">
            <v>دستمزد و مزايا</v>
          </cell>
          <cell r="F1251" t="str">
            <v>اضافه كاري</v>
          </cell>
          <cell r="G1251" t="str">
            <v>800102</v>
          </cell>
          <cell r="H1251" t="str">
            <v>عمليات حرارتي و آبکاري</v>
          </cell>
          <cell r="P1251" t="str">
            <v>224</v>
          </cell>
        </row>
        <row r="1252">
          <cell r="A1252">
            <v>2400</v>
          </cell>
          <cell r="B1252" t="str">
            <v>880002800402</v>
          </cell>
          <cell r="C1252" t="str">
            <v>880</v>
          </cell>
          <cell r="D1252" t="str">
            <v>880002</v>
          </cell>
          <cell r="E1252" t="str">
            <v>دستمزد و مزايا</v>
          </cell>
          <cell r="F1252" t="str">
            <v>اضافه كاري</v>
          </cell>
          <cell r="G1252" t="str">
            <v>800402</v>
          </cell>
          <cell r="H1252" t="str">
            <v>دفتر تهران</v>
          </cell>
          <cell r="P1252" t="str">
            <v>240</v>
          </cell>
        </row>
        <row r="1253">
          <cell r="A1253">
            <v>2240</v>
          </cell>
          <cell r="B1253" t="str">
            <v>880002800106</v>
          </cell>
          <cell r="C1253" t="str">
            <v>880</v>
          </cell>
          <cell r="D1253" t="str">
            <v>880002</v>
          </cell>
          <cell r="E1253" t="str">
            <v>دستمزد و مزايا</v>
          </cell>
          <cell r="F1253" t="str">
            <v>اضافه كاري</v>
          </cell>
          <cell r="G1253" t="str">
            <v>800106</v>
          </cell>
          <cell r="H1253" t="str">
            <v>تست مواد وشيمي</v>
          </cell>
          <cell r="P1253" t="str">
            <v>224</v>
          </cell>
        </row>
        <row r="1254">
          <cell r="A1254">
            <v>2240</v>
          </cell>
          <cell r="B1254" t="str">
            <v>880003800103</v>
          </cell>
          <cell r="C1254" t="str">
            <v>880</v>
          </cell>
          <cell r="D1254" t="str">
            <v>880003</v>
          </cell>
          <cell r="E1254" t="str">
            <v>دستمزد و مزايا</v>
          </cell>
          <cell r="F1254" t="str">
            <v>نوبت كاري</v>
          </cell>
          <cell r="G1254" t="str">
            <v>800103</v>
          </cell>
          <cell r="H1254" t="str">
            <v>مرکز ساخت و توليد</v>
          </cell>
          <cell r="P1254" t="str">
            <v>224</v>
          </cell>
        </row>
        <row r="1255">
          <cell r="A1255">
            <v>2200</v>
          </cell>
          <cell r="B1255" t="str">
            <v>880003800100</v>
          </cell>
          <cell r="C1255" t="str">
            <v>880</v>
          </cell>
          <cell r="D1255" t="str">
            <v>880003</v>
          </cell>
          <cell r="E1255" t="str">
            <v>دستمزد و مزايا</v>
          </cell>
          <cell r="F1255" t="str">
            <v>نوبت كاري</v>
          </cell>
          <cell r="G1255" t="str">
            <v>800100</v>
          </cell>
          <cell r="H1255" t="str">
            <v>مونتاژ</v>
          </cell>
          <cell r="P1255" t="str">
            <v>220</v>
          </cell>
        </row>
        <row r="1256">
          <cell r="A1256">
            <v>2261</v>
          </cell>
          <cell r="B1256" t="str">
            <v>880003800202</v>
          </cell>
          <cell r="C1256" t="str">
            <v>880</v>
          </cell>
          <cell r="D1256" t="str">
            <v>880003</v>
          </cell>
          <cell r="E1256" t="str">
            <v>دستمزد و مزايا</v>
          </cell>
          <cell r="F1256" t="str">
            <v>نوبت كاري</v>
          </cell>
          <cell r="G1256" t="str">
            <v>800202</v>
          </cell>
          <cell r="H1256" t="str">
            <v>عمومي ساخت و توليد</v>
          </cell>
          <cell r="P1256" t="str">
            <v>226</v>
          </cell>
        </row>
        <row r="1257">
          <cell r="A1257">
            <v>2300</v>
          </cell>
          <cell r="B1257" t="str">
            <v>880003800302</v>
          </cell>
          <cell r="C1257" t="str">
            <v>880</v>
          </cell>
          <cell r="D1257" t="str">
            <v>880003</v>
          </cell>
          <cell r="E1257" t="str">
            <v>دستمزد و مزايا</v>
          </cell>
          <cell r="F1257" t="str">
            <v>نوبت كاري</v>
          </cell>
          <cell r="G1257" t="str">
            <v>800302</v>
          </cell>
          <cell r="H1257" t="str">
            <v>خدمات فني</v>
          </cell>
          <cell r="P1257" t="str">
            <v>230</v>
          </cell>
        </row>
        <row r="1258">
          <cell r="A1258">
            <v>2300</v>
          </cell>
          <cell r="B1258" t="str">
            <v>880003800301</v>
          </cell>
          <cell r="C1258" t="str">
            <v>880</v>
          </cell>
          <cell r="D1258" t="str">
            <v>880003</v>
          </cell>
          <cell r="E1258" t="str">
            <v>دستمزد و مزايا</v>
          </cell>
          <cell r="F1258" t="str">
            <v>نوبت كاري</v>
          </cell>
          <cell r="G1258" t="str">
            <v>800301</v>
          </cell>
          <cell r="H1258" t="str">
            <v>حراست</v>
          </cell>
          <cell r="P1258" t="str">
            <v>230</v>
          </cell>
        </row>
        <row r="1259">
          <cell r="A1259">
            <v>2240</v>
          </cell>
          <cell r="B1259" t="str">
            <v>880004800103</v>
          </cell>
          <cell r="C1259" t="str">
            <v>880</v>
          </cell>
          <cell r="D1259" t="str">
            <v>880004</v>
          </cell>
          <cell r="E1259" t="str">
            <v>دستمزد و مزايا</v>
          </cell>
          <cell r="F1259" t="str">
            <v>حق اولاد</v>
          </cell>
          <cell r="G1259" t="str">
            <v>800103</v>
          </cell>
          <cell r="H1259" t="str">
            <v>مرکز ساخت و توليد</v>
          </cell>
          <cell r="P1259" t="str">
            <v>224</v>
          </cell>
        </row>
        <row r="1260">
          <cell r="A1260">
            <v>2200</v>
          </cell>
          <cell r="B1260" t="str">
            <v>880004800100</v>
          </cell>
          <cell r="C1260" t="str">
            <v>880</v>
          </cell>
          <cell r="D1260" t="str">
            <v>880004</v>
          </cell>
          <cell r="E1260" t="str">
            <v>دستمزد و مزايا</v>
          </cell>
          <cell r="F1260" t="str">
            <v>حق اولاد</v>
          </cell>
          <cell r="G1260" t="str">
            <v>800100</v>
          </cell>
          <cell r="H1260" t="str">
            <v>مونتاژ</v>
          </cell>
          <cell r="P1260" t="str">
            <v>220</v>
          </cell>
        </row>
        <row r="1261">
          <cell r="A1261">
            <v>2300</v>
          </cell>
          <cell r="B1261" t="str">
            <v>880004800303</v>
          </cell>
          <cell r="C1261" t="str">
            <v>880</v>
          </cell>
          <cell r="D1261" t="str">
            <v>880004</v>
          </cell>
          <cell r="E1261" t="str">
            <v>دستمزد و مزايا</v>
          </cell>
          <cell r="F1261" t="str">
            <v>حق اولاد</v>
          </cell>
          <cell r="G1261" t="str">
            <v>800303</v>
          </cell>
          <cell r="H1261" t="str">
            <v>برنامه ريزي</v>
          </cell>
          <cell r="P1261" t="str">
            <v>230</v>
          </cell>
        </row>
        <row r="1262">
          <cell r="A1262">
            <v>2400</v>
          </cell>
          <cell r="B1262" t="str">
            <v>880004800403</v>
          </cell>
          <cell r="C1262" t="str">
            <v>880</v>
          </cell>
          <cell r="D1262" t="str">
            <v>880004</v>
          </cell>
          <cell r="E1262" t="str">
            <v>دستمزد و مزايا</v>
          </cell>
          <cell r="F1262" t="str">
            <v>حق اولاد</v>
          </cell>
          <cell r="G1262" t="str">
            <v>800403</v>
          </cell>
          <cell r="H1262" t="str">
            <v>امو ر اداري</v>
          </cell>
          <cell r="P1262" t="str">
            <v>240</v>
          </cell>
        </row>
        <row r="1263">
          <cell r="A1263">
            <v>2261</v>
          </cell>
          <cell r="B1263" t="str">
            <v>880004800202</v>
          </cell>
          <cell r="C1263" t="str">
            <v>880</v>
          </cell>
          <cell r="D1263" t="str">
            <v>880004</v>
          </cell>
          <cell r="E1263" t="str">
            <v>دستمزد و مزايا</v>
          </cell>
          <cell r="F1263" t="str">
            <v>حق اولاد</v>
          </cell>
          <cell r="G1263" t="str">
            <v>800202</v>
          </cell>
          <cell r="H1263" t="str">
            <v>عمومي ساخت و توليد</v>
          </cell>
          <cell r="P1263" t="str">
            <v>226</v>
          </cell>
        </row>
        <row r="1264">
          <cell r="A1264">
            <v>2300</v>
          </cell>
          <cell r="B1264" t="str">
            <v>880004800302</v>
          </cell>
          <cell r="C1264" t="str">
            <v>880</v>
          </cell>
          <cell r="D1264" t="str">
            <v>880004</v>
          </cell>
          <cell r="E1264" t="str">
            <v>دستمزد و مزايا</v>
          </cell>
          <cell r="F1264" t="str">
            <v>حق اولاد</v>
          </cell>
          <cell r="G1264" t="str">
            <v>800302</v>
          </cell>
          <cell r="H1264" t="str">
            <v>خدمات فني</v>
          </cell>
          <cell r="P1264" t="str">
            <v>230</v>
          </cell>
        </row>
        <row r="1265">
          <cell r="A1265">
            <v>2240</v>
          </cell>
          <cell r="B1265" t="str">
            <v>880004800104</v>
          </cell>
          <cell r="C1265" t="str">
            <v>880</v>
          </cell>
          <cell r="D1265" t="str">
            <v>880004</v>
          </cell>
          <cell r="E1265" t="str">
            <v>دستمزد و مزايا</v>
          </cell>
          <cell r="F1265" t="str">
            <v>حق اولاد</v>
          </cell>
          <cell r="G1265" t="str">
            <v>800104</v>
          </cell>
          <cell r="H1265" t="str">
            <v>کنترل کيفي</v>
          </cell>
          <cell r="P1265" t="str">
            <v>224</v>
          </cell>
        </row>
        <row r="1266">
          <cell r="A1266">
            <v>2240</v>
          </cell>
          <cell r="B1266" t="str">
            <v>880004800107</v>
          </cell>
          <cell r="C1266" t="str">
            <v>880</v>
          </cell>
          <cell r="D1266" t="str">
            <v>880004</v>
          </cell>
          <cell r="E1266" t="str">
            <v>دستمزد و مزايا</v>
          </cell>
          <cell r="F1266" t="str">
            <v>حق اولاد</v>
          </cell>
          <cell r="G1266" t="str">
            <v>800107</v>
          </cell>
          <cell r="H1266" t="str">
            <v>خط گيج</v>
          </cell>
          <cell r="P1266" t="str">
            <v>224</v>
          </cell>
        </row>
        <row r="1267">
          <cell r="A1267">
            <v>2300</v>
          </cell>
          <cell r="B1267" t="str">
            <v>880004800304</v>
          </cell>
          <cell r="C1267" t="str">
            <v>880</v>
          </cell>
          <cell r="D1267" t="str">
            <v>880004</v>
          </cell>
          <cell r="E1267" t="str">
            <v>دستمزد و مزايا</v>
          </cell>
          <cell r="F1267" t="str">
            <v>حق اولاد</v>
          </cell>
          <cell r="G1267" t="str">
            <v>800304</v>
          </cell>
          <cell r="H1267" t="str">
            <v>تدارکات و تامين قطعات</v>
          </cell>
          <cell r="P1267" t="str">
            <v>230</v>
          </cell>
        </row>
        <row r="1268">
          <cell r="A1268">
            <v>2400</v>
          </cell>
          <cell r="B1268" t="str">
            <v>880004800400</v>
          </cell>
          <cell r="C1268" t="str">
            <v>880</v>
          </cell>
          <cell r="D1268" t="str">
            <v>880004</v>
          </cell>
          <cell r="E1268" t="str">
            <v>دستمزد و مزايا</v>
          </cell>
          <cell r="F1268" t="str">
            <v>حق اولاد</v>
          </cell>
          <cell r="G1268" t="str">
            <v>800400</v>
          </cell>
          <cell r="H1268" t="str">
            <v>امور مالي</v>
          </cell>
          <cell r="P1268" t="str">
            <v>240</v>
          </cell>
        </row>
        <row r="1269">
          <cell r="A1269">
            <v>2300</v>
          </cell>
          <cell r="B1269" t="str">
            <v>880004800301</v>
          </cell>
          <cell r="C1269" t="str">
            <v>880</v>
          </cell>
          <cell r="D1269" t="str">
            <v>880004</v>
          </cell>
          <cell r="E1269" t="str">
            <v>دستمزد و مزايا</v>
          </cell>
          <cell r="F1269" t="str">
            <v>حق اولاد</v>
          </cell>
          <cell r="G1269" t="str">
            <v>800301</v>
          </cell>
          <cell r="H1269" t="str">
            <v>حراست</v>
          </cell>
          <cell r="P1269" t="str">
            <v>230</v>
          </cell>
        </row>
        <row r="1270">
          <cell r="A1270">
            <v>2400</v>
          </cell>
          <cell r="B1270" t="str">
            <v>880004800402</v>
          </cell>
          <cell r="C1270" t="str">
            <v>880</v>
          </cell>
          <cell r="D1270" t="str">
            <v>880004</v>
          </cell>
          <cell r="E1270" t="str">
            <v>دستمزد و مزايا</v>
          </cell>
          <cell r="F1270" t="str">
            <v>حق اولاد</v>
          </cell>
          <cell r="G1270" t="str">
            <v>800402</v>
          </cell>
          <cell r="H1270" t="str">
            <v>دفتر تهران</v>
          </cell>
          <cell r="P1270" t="str">
            <v>240</v>
          </cell>
        </row>
        <row r="1271">
          <cell r="A1271">
            <v>2400</v>
          </cell>
          <cell r="B1271" t="str">
            <v>880004800401</v>
          </cell>
          <cell r="C1271" t="str">
            <v>880</v>
          </cell>
          <cell r="D1271" t="str">
            <v>880004</v>
          </cell>
          <cell r="E1271" t="str">
            <v>دستمزد و مزايا</v>
          </cell>
          <cell r="F1271" t="str">
            <v>حق اولاد</v>
          </cell>
          <cell r="G1271" t="str">
            <v>800401</v>
          </cell>
          <cell r="H1271" t="str">
            <v>مديريت</v>
          </cell>
          <cell r="P1271" t="str">
            <v>240</v>
          </cell>
        </row>
        <row r="1272">
          <cell r="A1272">
            <v>2261</v>
          </cell>
          <cell r="B1272" t="str">
            <v>880004800203</v>
          </cell>
          <cell r="C1272" t="str">
            <v>880</v>
          </cell>
          <cell r="D1272" t="str">
            <v>880004</v>
          </cell>
          <cell r="E1272" t="str">
            <v>دستمزد و مزايا</v>
          </cell>
          <cell r="F1272" t="str">
            <v>حق اولاد</v>
          </cell>
          <cell r="G1272" t="str">
            <v>800203</v>
          </cell>
          <cell r="H1272" t="str">
            <v>عمومي کنترل کيفي</v>
          </cell>
          <cell r="P1272" t="str">
            <v>226</v>
          </cell>
        </row>
        <row r="1273">
          <cell r="A1273">
            <v>2500</v>
          </cell>
          <cell r="B1273" t="str">
            <v>880004800500</v>
          </cell>
          <cell r="C1273" t="str">
            <v>880</v>
          </cell>
          <cell r="D1273" t="str">
            <v>880004</v>
          </cell>
          <cell r="E1273" t="str">
            <v>دستمزد و مزايا</v>
          </cell>
          <cell r="F1273" t="str">
            <v>حق اولاد</v>
          </cell>
          <cell r="G1273" t="str">
            <v>800500</v>
          </cell>
          <cell r="H1273" t="str">
            <v>فروش</v>
          </cell>
          <cell r="P1273" t="str">
            <v>250</v>
          </cell>
        </row>
        <row r="1274">
          <cell r="A1274">
            <v>2240</v>
          </cell>
          <cell r="B1274" t="str">
            <v>880004800101</v>
          </cell>
          <cell r="C1274" t="str">
            <v>880</v>
          </cell>
          <cell r="D1274" t="str">
            <v>880004</v>
          </cell>
          <cell r="E1274" t="str">
            <v>دستمزد و مزايا</v>
          </cell>
          <cell r="F1274" t="str">
            <v>حق اولاد</v>
          </cell>
          <cell r="G1274" t="str">
            <v>800101</v>
          </cell>
          <cell r="H1274" t="str">
            <v>تحقيقات مهندسي</v>
          </cell>
          <cell r="P1274" t="str">
            <v>224</v>
          </cell>
        </row>
        <row r="1275">
          <cell r="A1275">
            <v>2221</v>
          </cell>
          <cell r="B1275" t="str">
            <v>880004800200</v>
          </cell>
          <cell r="C1275" t="str">
            <v>880</v>
          </cell>
          <cell r="D1275" t="str">
            <v>880004</v>
          </cell>
          <cell r="E1275" t="str">
            <v>دستمزد و مزايا</v>
          </cell>
          <cell r="F1275" t="str">
            <v>حق اولاد</v>
          </cell>
          <cell r="G1275" t="str">
            <v>800200</v>
          </cell>
          <cell r="H1275" t="str">
            <v>عمومي مونتاژ</v>
          </cell>
          <cell r="P1275" t="str">
            <v>222</v>
          </cell>
        </row>
        <row r="1276">
          <cell r="A1276">
            <v>2261</v>
          </cell>
          <cell r="B1276" t="str">
            <v>880004800206</v>
          </cell>
          <cell r="C1276" t="str">
            <v>880</v>
          </cell>
          <cell r="D1276" t="str">
            <v>880004</v>
          </cell>
          <cell r="E1276" t="str">
            <v>دستمزد و مزايا</v>
          </cell>
          <cell r="F1276" t="str">
            <v>حق اولاد</v>
          </cell>
          <cell r="G1276" t="str">
            <v>800206</v>
          </cell>
          <cell r="H1276" t="str">
            <v>عمومي خط گيج</v>
          </cell>
          <cell r="P1276" t="str">
            <v>226</v>
          </cell>
        </row>
        <row r="1277">
          <cell r="A1277">
            <v>2240</v>
          </cell>
          <cell r="B1277" t="str">
            <v>880004800105</v>
          </cell>
          <cell r="C1277" t="str">
            <v>880</v>
          </cell>
          <cell r="D1277" t="str">
            <v>880004</v>
          </cell>
          <cell r="E1277" t="str">
            <v>دستمزد و مزايا</v>
          </cell>
          <cell r="F1277" t="str">
            <v>حق اولاد</v>
          </cell>
          <cell r="G1277" t="str">
            <v>800105</v>
          </cell>
          <cell r="H1277" t="str">
            <v>مترولوژي</v>
          </cell>
          <cell r="P1277" t="str">
            <v>224</v>
          </cell>
        </row>
        <row r="1278">
          <cell r="A1278">
            <v>2240</v>
          </cell>
          <cell r="B1278" t="str">
            <v>880004800102</v>
          </cell>
          <cell r="C1278" t="str">
            <v>880</v>
          </cell>
          <cell r="D1278" t="str">
            <v>880004</v>
          </cell>
          <cell r="E1278" t="str">
            <v>دستمزد و مزايا</v>
          </cell>
          <cell r="F1278" t="str">
            <v>حق اولاد</v>
          </cell>
          <cell r="G1278" t="str">
            <v>800102</v>
          </cell>
          <cell r="H1278" t="str">
            <v>عمليات حرارتي و آبکاري</v>
          </cell>
          <cell r="P1278" t="str">
            <v>224</v>
          </cell>
        </row>
        <row r="1279">
          <cell r="A1279">
            <v>2261</v>
          </cell>
          <cell r="B1279" t="str">
            <v>880004800201</v>
          </cell>
          <cell r="C1279" t="str">
            <v>880</v>
          </cell>
          <cell r="D1279" t="str">
            <v>880004</v>
          </cell>
          <cell r="E1279" t="str">
            <v>دستمزد و مزايا</v>
          </cell>
          <cell r="F1279" t="str">
            <v>حق اولاد</v>
          </cell>
          <cell r="G1279" t="str">
            <v>800201</v>
          </cell>
          <cell r="H1279" t="str">
            <v>عمومي تحقيقات و مهندسي</v>
          </cell>
          <cell r="P1279" t="str">
            <v>226</v>
          </cell>
        </row>
        <row r="1280">
          <cell r="A1280">
            <v>2241</v>
          </cell>
          <cell r="B1280" t="str">
            <v>880005800103</v>
          </cell>
          <cell r="C1280" t="str">
            <v>880</v>
          </cell>
          <cell r="D1280" t="str">
            <v>880005</v>
          </cell>
          <cell r="E1280" t="str">
            <v>دستمزد و مزايا</v>
          </cell>
          <cell r="F1280" t="str">
            <v>بيمه كارفرما</v>
          </cell>
          <cell r="G1280" t="str">
            <v>800103</v>
          </cell>
          <cell r="H1280" t="str">
            <v>مرکز ساخت و توليد</v>
          </cell>
          <cell r="P1280" t="str">
            <v>224</v>
          </cell>
        </row>
        <row r="1281">
          <cell r="A1281">
            <v>2201</v>
          </cell>
          <cell r="B1281" t="str">
            <v>880005800100</v>
          </cell>
          <cell r="C1281" t="str">
            <v>880</v>
          </cell>
          <cell r="D1281" t="str">
            <v>880005</v>
          </cell>
          <cell r="E1281" t="str">
            <v>دستمزد و مزايا</v>
          </cell>
          <cell r="F1281" t="str">
            <v>بيمه كارفرما</v>
          </cell>
          <cell r="G1281" t="str">
            <v>800100</v>
          </cell>
          <cell r="H1281" t="str">
            <v>مونتاژ</v>
          </cell>
          <cell r="P1281" t="str">
            <v>220</v>
          </cell>
        </row>
        <row r="1282">
          <cell r="A1282">
            <v>2401</v>
          </cell>
          <cell r="B1282" t="str">
            <v>880005800403</v>
          </cell>
          <cell r="C1282" t="str">
            <v>880</v>
          </cell>
          <cell r="D1282" t="str">
            <v>880005</v>
          </cell>
          <cell r="E1282" t="str">
            <v>دستمزد و مزايا</v>
          </cell>
          <cell r="F1282" t="str">
            <v>بيمه كارفرما</v>
          </cell>
          <cell r="G1282" t="str">
            <v>800403</v>
          </cell>
          <cell r="H1282" t="str">
            <v>امو ر اداري</v>
          </cell>
          <cell r="P1282" t="str">
            <v>240</v>
          </cell>
        </row>
        <row r="1283">
          <cell r="A1283">
            <v>2301</v>
          </cell>
          <cell r="B1283" t="str">
            <v>880005800303</v>
          </cell>
          <cell r="C1283" t="str">
            <v>880</v>
          </cell>
          <cell r="D1283" t="str">
            <v>880005</v>
          </cell>
          <cell r="E1283" t="str">
            <v>دستمزد و مزايا</v>
          </cell>
          <cell r="F1283" t="str">
            <v>بيمه كارفرما</v>
          </cell>
          <cell r="G1283" t="str">
            <v>800303</v>
          </cell>
          <cell r="H1283" t="str">
            <v>برنامه ريزي</v>
          </cell>
          <cell r="P1283" t="str">
            <v>230</v>
          </cell>
        </row>
        <row r="1284">
          <cell r="A1284">
            <v>2301</v>
          </cell>
          <cell r="B1284" t="str">
            <v>880005800302</v>
          </cell>
          <cell r="C1284" t="str">
            <v>880</v>
          </cell>
          <cell r="D1284" t="str">
            <v>880005</v>
          </cell>
          <cell r="E1284" t="str">
            <v>دستمزد و مزايا</v>
          </cell>
          <cell r="F1284" t="str">
            <v>بيمه كارفرما</v>
          </cell>
          <cell r="G1284" t="str">
            <v>800302</v>
          </cell>
          <cell r="H1284" t="str">
            <v>خدمات فني</v>
          </cell>
          <cell r="P1284" t="str">
            <v>230</v>
          </cell>
        </row>
        <row r="1285">
          <cell r="A1285">
            <v>2301</v>
          </cell>
          <cell r="B1285" t="str">
            <v>880005800301</v>
          </cell>
          <cell r="C1285" t="str">
            <v>880</v>
          </cell>
          <cell r="D1285" t="str">
            <v>880005</v>
          </cell>
          <cell r="E1285" t="str">
            <v>دستمزد و مزايا</v>
          </cell>
          <cell r="F1285" t="str">
            <v>بيمه كارفرما</v>
          </cell>
          <cell r="G1285" t="str">
            <v>800301</v>
          </cell>
          <cell r="H1285" t="str">
            <v>حراست</v>
          </cell>
          <cell r="P1285" t="str">
            <v>230</v>
          </cell>
        </row>
        <row r="1286">
          <cell r="A1286">
            <v>2241</v>
          </cell>
          <cell r="B1286" t="str">
            <v>880005800104</v>
          </cell>
          <cell r="C1286" t="str">
            <v>880</v>
          </cell>
          <cell r="D1286" t="str">
            <v>880005</v>
          </cell>
          <cell r="E1286" t="str">
            <v>دستمزد و مزايا</v>
          </cell>
          <cell r="F1286" t="str">
            <v>بيمه كارفرما</v>
          </cell>
          <cell r="G1286" t="str">
            <v>800104</v>
          </cell>
          <cell r="H1286" t="str">
            <v>کنترل کيفي</v>
          </cell>
          <cell r="P1286" t="str">
            <v>224</v>
          </cell>
        </row>
        <row r="1287">
          <cell r="A1287">
            <v>2266</v>
          </cell>
          <cell r="B1287" t="str">
            <v>880005800202</v>
          </cell>
          <cell r="C1287" t="str">
            <v>880</v>
          </cell>
          <cell r="D1287" t="str">
            <v>880005</v>
          </cell>
          <cell r="E1287" t="str">
            <v>دستمزد و مزايا</v>
          </cell>
          <cell r="F1287" t="str">
            <v>بيمه كارفرما</v>
          </cell>
          <cell r="G1287" t="str">
            <v>800202</v>
          </cell>
          <cell r="H1287" t="str">
            <v>عمومي ساخت و توليد</v>
          </cell>
          <cell r="P1287" t="str">
            <v>226</v>
          </cell>
        </row>
        <row r="1288">
          <cell r="A1288">
            <v>2301</v>
          </cell>
          <cell r="B1288" t="str">
            <v>880005800304</v>
          </cell>
          <cell r="C1288" t="str">
            <v>880</v>
          </cell>
          <cell r="D1288" t="str">
            <v>880005</v>
          </cell>
          <cell r="E1288" t="str">
            <v>دستمزد و مزايا</v>
          </cell>
          <cell r="F1288" t="str">
            <v>بيمه كارفرما</v>
          </cell>
          <cell r="G1288" t="str">
            <v>800304</v>
          </cell>
          <cell r="H1288" t="str">
            <v>تدارکات و تامين قطعات</v>
          </cell>
          <cell r="P1288" t="str">
            <v>230</v>
          </cell>
        </row>
        <row r="1289">
          <cell r="A1289">
            <v>2241</v>
          </cell>
          <cell r="B1289" t="str">
            <v>880005800101</v>
          </cell>
          <cell r="C1289" t="str">
            <v>880</v>
          </cell>
          <cell r="D1289" t="str">
            <v>880005</v>
          </cell>
          <cell r="E1289" t="str">
            <v>دستمزد و مزايا</v>
          </cell>
          <cell r="F1289" t="str">
            <v>بيمه كارفرما</v>
          </cell>
          <cell r="G1289" t="str">
            <v>800101</v>
          </cell>
          <cell r="H1289" t="str">
            <v>تحقيقات مهندسي</v>
          </cell>
          <cell r="P1289" t="str">
            <v>224</v>
          </cell>
        </row>
        <row r="1290">
          <cell r="A1290">
            <v>2401</v>
          </cell>
          <cell r="B1290" t="str">
            <v>880005800400</v>
          </cell>
          <cell r="C1290" t="str">
            <v>880</v>
          </cell>
          <cell r="D1290" t="str">
            <v>880005</v>
          </cell>
          <cell r="E1290" t="str">
            <v>دستمزد و مزايا</v>
          </cell>
          <cell r="F1290" t="str">
            <v>بيمه كارفرما</v>
          </cell>
          <cell r="G1290" t="str">
            <v>800400</v>
          </cell>
          <cell r="H1290" t="str">
            <v>امور مالي</v>
          </cell>
          <cell r="P1290" t="str">
            <v>240</v>
          </cell>
        </row>
        <row r="1291">
          <cell r="A1291">
            <v>2241</v>
          </cell>
          <cell r="B1291" t="str">
            <v>880005800107</v>
          </cell>
          <cell r="C1291" t="str">
            <v>880</v>
          </cell>
          <cell r="D1291" t="str">
            <v>880005</v>
          </cell>
          <cell r="E1291" t="str">
            <v>دستمزد و مزايا</v>
          </cell>
          <cell r="F1291" t="str">
            <v>بيمه كارفرما</v>
          </cell>
          <cell r="G1291" t="str">
            <v>800107</v>
          </cell>
          <cell r="H1291" t="str">
            <v>خط گيج</v>
          </cell>
          <cell r="P1291" t="str">
            <v>224</v>
          </cell>
        </row>
        <row r="1292">
          <cell r="A1292">
            <v>2266</v>
          </cell>
          <cell r="B1292" t="str">
            <v>880005800206</v>
          </cell>
          <cell r="C1292" t="str">
            <v>880</v>
          </cell>
          <cell r="D1292" t="str">
            <v>880005</v>
          </cell>
          <cell r="E1292" t="str">
            <v>دستمزد و مزايا</v>
          </cell>
          <cell r="F1292" t="str">
            <v>بيمه كارفرما</v>
          </cell>
          <cell r="G1292" t="str">
            <v>800206</v>
          </cell>
          <cell r="H1292" t="str">
            <v>عمومي خط گيج</v>
          </cell>
          <cell r="P1292" t="str">
            <v>226</v>
          </cell>
        </row>
        <row r="1293">
          <cell r="A1293">
            <v>2226</v>
          </cell>
          <cell r="B1293" t="str">
            <v>880005800200</v>
          </cell>
          <cell r="C1293" t="str">
            <v>880</v>
          </cell>
          <cell r="D1293" t="str">
            <v>880005</v>
          </cell>
          <cell r="E1293" t="str">
            <v>دستمزد و مزايا</v>
          </cell>
          <cell r="F1293" t="str">
            <v>بيمه كارفرما</v>
          </cell>
          <cell r="G1293" t="str">
            <v>800200</v>
          </cell>
          <cell r="H1293" t="str">
            <v>عمومي مونتاژ</v>
          </cell>
          <cell r="P1293" t="str">
            <v>222</v>
          </cell>
        </row>
        <row r="1294">
          <cell r="A1294">
            <v>2241</v>
          </cell>
          <cell r="B1294" t="str">
            <v>880005800105</v>
          </cell>
          <cell r="C1294" t="str">
            <v>880</v>
          </cell>
          <cell r="D1294" t="str">
            <v>880005</v>
          </cell>
          <cell r="E1294" t="str">
            <v>دستمزد و مزايا</v>
          </cell>
          <cell r="F1294" t="str">
            <v>بيمه كارفرما</v>
          </cell>
          <cell r="G1294" t="str">
            <v>800105</v>
          </cell>
          <cell r="H1294" t="str">
            <v>مترولوژي</v>
          </cell>
          <cell r="P1294" t="str">
            <v>224</v>
          </cell>
        </row>
        <row r="1295">
          <cell r="A1295">
            <v>2501</v>
          </cell>
          <cell r="B1295" t="str">
            <v>880005800500</v>
          </cell>
          <cell r="C1295" t="str">
            <v>880</v>
          </cell>
          <cell r="D1295" t="str">
            <v>880005</v>
          </cell>
          <cell r="E1295" t="str">
            <v>دستمزد و مزايا</v>
          </cell>
          <cell r="F1295" t="str">
            <v>بيمه كارفرما</v>
          </cell>
          <cell r="G1295" t="str">
            <v>800500</v>
          </cell>
          <cell r="H1295" t="str">
            <v>فروش</v>
          </cell>
          <cell r="P1295" t="str">
            <v>250</v>
          </cell>
        </row>
        <row r="1296">
          <cell r="A1296">
            <v>2401</v>
          </cell>
          <cell r="B1296" t="str">
            <v>880005800402</v>
          </cell>
          <cell r="C1296" t="str">
            <v>880</v>
          </cell>
          <cell r="D1296" t="str">
            <v>880005</v>
          </cell>
          <cell r="E1296" t="str">
            <v>دستمزد و مزايا</v>
          </cell>
          <cell r="F1296" t="str">
            <v>بيمه كارفرما</v>
          </cell>
          <cell r="G1296" t="str">
            <v>800402</v>
          </cell>
          <cell r="H1296" t="str">
            <v>دفتر تهران</v>
          </cell>
          <cell r="P1296" t="str">
            <v>240</v>
          </cell>
        </row>
        <row r="1297">
          <cell r="A1297">
            <v>2266</v>
          </cell>
          <cell r="B1297" t="str">
            <v>880005800203</v>
          </cell>
          <cell r="C1297" t="str">
            <v>880</v>
          </cell>
          <cell r="D1297" t="str">
            <v>880005</v>
          </cell>
          <cell r="E1297" t="str">
            <v>دستمزد و مزايا</v>
          </cell>
          <cell r="F1297" t="str">
            <v>بيمه كارفرما</v>
          </cell>
          <cell r="G1297" t="str">
            <v>800203</v>
          </cell>
          <cell r="H1297" t="str">
            <v>عمومي کنترل کيفي</v>
          </cell>
          <cell r="P1297" t="str">
            <v>226</v>
          </cell>
        </row>
        <row r="1298">
          <cell r="A1298">
            <v>2401</v>
          </cell>
          <cell r="B1298" t="str">
            <v>880005800401</v>
          </cell>
          <cell r="C1298" t="str">
            <v>880</v>
          </cell>
          <cell r="D1298" t="str">
            <v>880005</v>
          </cell>
          <cell r="E1298" t="str">
            <v>دستمزد و مزايا</v>
          </cell>
          <cell r="F1298" t="str">
            <v>بيمه كارفرما</v>
          </cell>
          <cell r="G1298" t="str">
            <v>800401</v>
          </cell>
          <cell r="H1298" t="str">
            <v>مديريت</v>
          </cell>
          <cell r="P1298" t="str">
            <v>240</v>
          </cell>
        </row>
        <row r="1299">
          <cell r="A1299">
            <v>2266</v>
          </cell>
          <cell r="B1299" t="str">
            <v>880005800201</v>
          </cell>
          <cell r="C1299" t="str">
            <v>880</v>
          </cell>
          <cell r="D1299" t="str">
            <v>880005</v>
          </cell>
          <cell r="E1299" t="str">
            <v>دستمزد و مزايا</v>
          </cell>
          <cell r="F1299" t="str">
            <v>بيمه كارفرما</v>
          </cell>
          <cell r="G1299" t="str">
            <v>800201</v>
          </cell>
          <cell r="H1299" t="str">
            <v>عمومي تحقيقات و مهندسي</v>
          </cell>
          <cell r="P1299" t="str">
            <v>226</v>
          </cell>
        </row>
        <row r="1300">
          <cell r="A1300">
            <v>2266</v>
          </cell>
          <cell r="B1300" t="str">
            <v>880005800205</v>
          </cell>
          <cell r="C1300" t="str">
            <v>880</v>
          </cell>
          <cell r="D1300" t="str">
            <v>880005</v>
          </cell>
          <cell r="E1300" t="str">
            <v>دستمزد و مزايا</v>
          </cell>
          <cell r="F1300" t="str">
            <v>بيمه كارفرما</v>
          </cell>
          <cell r="G1300" t="str">
            <v>800205</v>
          </cell>
          <cell r="H1300" t="str">
            <v>عمومي تست مواد و شيمي</v>
          </cell>
          <cell r="P1300" t="str">
            <v>226</v>
          </cell>
        </row>
        <row r="1301">
          <cell r="A1301">
            <v>2301</v>
          </cell>
          <cell r="B1301" t="str">
            <v>880005800305</v>
          </cell>
          <cell r="C1301" t="str">
            <v>880</v>
          </cell>
          <cell r="D1301" t="str">
            <v>880005</v>
          </cell>
          <cell r="E1301" t="str">
            <v>دستمزد و مزايا</v>
          </cell>
          <cell r="F1301" t="str">
            <v>بيمه كارفرما</v>
          </cell>
          <cell r="G1301" t="str">
            <v>800305</v>
          </cell>
          <cell r="H1301" t="str">
            <v>طرح و توسعه سيستمها</v>
          </cell>
          <cell r="P1301" t="str">
            <v>230</v>
          </cell>
        </row>
        <row r="1302">
          <cell r="A1302">
            <v>2241</v>
          </cell>
          <cell r="B1302" t="str">
            <v>880005800102</v>
          </cell>
          <cell r="C1302" t="str">
            <v>880</v>
          </cell>
          <cell r="D1302" t="str">
            <v>880005</v>
          </cell>
          <cell r="E1302" t="str">
            <v>دستمزد و مزايا</v>
          </cell>
          <cell r="F1302" t="str">
            <v>بيمه كارفرما</v>
          </cell>
          <cell r="G1302" t="str">
            <v>800102</v>
          </cell>
          <cell r="H1302" t="str">
            <v>عمليات حرارتي و آبکاري</v>
          </cell>
          <cell r="P1302" t="str">
            <v>224</v>
          </cell>
        </row>
        <row r="1303">
          <cell r="A1303">
            <v>2241</v>
          </cell>
          <cell r="B1303" t="str">
            <v>880005800106</v>
          </cell>
          <cell r="C1303" t="str">
            <v>880</v>
          </cell>
          <cell r="D1303" t="str">
            <v>880005</v>
          </cell>
          <cell r="E1303" t="str">
            <v>دستمزد و مزايا</v>
          </cell>
          <cell r="F1303" t="str">
            <v>بيمه كارفرما</v>
          </cell>
          <cell r="G1303" t="str">
            <v>800106</v>
          </cell>
          <cell r="H1303" t="str">
            <v>تست مواد وشيمي</v>
          </cell>
          <cell r="P1303" t="str">
            <v>224</v>
          </cell>
        </row>
        <row r="1304">
          <cell r="A1304">
            <v>2240</v>
          </cell>
          <cell r="B1304" t="str">
            <v>880006800103</v>
          </cell>
          <cell r="C1304" t="str">
            <v>880</v>
          </cell>
          <cell r="D1304" t="str">
            <v>880006</v>
          </cell>
          <cell r="E1304" t="str">
            <v>دستمزد و مزايا</v>
          </cell>
          <cell r="F1304" t="str">
            <v>پاداش اضافه توليد</v>
          </cell>
          <cell r="G1304" t="str">
            <v>800103</v>
          </cell>
          <cell r="H1304" t="str">
            <v>مرکز ساخت و توليد</v>
          </cell>
          <cell r="P1304" t="str">
            <v>224</v>
          </cell>
        </row>
        <row r="1305">
          <cell r="A1305">
            <v>2200</v>
          </cell>
          <cell r="B1305" t="str">
            <v>880006800100</v>
          </cell>
          <cell r="C1305" t="str">
            <v>880</v>
          </cell>
          <cell r="D1305" t="str">
            <v>880006</v>
          </cell>
          <cell r="E1305" t="str">
            <v>دستمزد و مزايا</v>
          </cell>
          <cell r="F1305" t="str">
            <v>پاداش اضافه توليد</v>
          </cell>
          <cell r="G1305" t="str">
            <v>800100</v>
          </cell>
          <cell r="H1305" t="str">
            <v>مونتاژ</v>
          </cell>
          <cell r="P1305" t="str">
            <v>220</v>
          </cell>
        </row>
        <row r="1306">
          <cell r="A1306">
            <v>2300</v>
          </cell>
          <cell r="B1306" t="str">
            <v>880006800303</v>
          </cell>
          <cell r="C1306" t="str">
            <v>880</v>
          </cell>
          <cell r="D1306" t="str">
            <v>880006</v>
          </cell>
          <cell r="E1306" t="str">
            <v>دستمزد و مزايا</v>
          </cell>
          <cell r="F1306" t="str">
            <v>پاداش اضافه توليد</v>
          </cell>
          <cell r="G1306" t="str">
            <v>800303</v>
          </cell>
          <cell r="H1306" t="str">
            <v>برنامه ريزي</v>
          </cell>
          <cell r="P1306" t="str">
            <v>230</v>
          </cell>
        </row>
        <row r="1307">
          <cell r="A1307">
            <v>2240</v>
          </cell>
          <cell r="B1307" t="str">
            <v>880006800104</v>
          </cell>
          <cell r="C1307" t="str">
            <v>880</v>
          </cell>
          <cell r="D1307" t="str">
            <v>880006</v>
          </cell>
          <cell r="E1307" t="str">
            <v>دستمزد و مزايا</v>
          </cell>
          <cell r="F1307" t="str">
            <v>پاداش اضافه توليد</v>
          </cell>
          <cell r="G1307" t="str">
            <v>800104</v>
          </cell>
          <cell r="H1307" t="str">
            <v>کنترل کيفي</v>
          </cell>
          <cell r="P1307" t="str">
            <v>224</v>
          </cell>
        </row>
        <row r="1308">
          <cell r="A1308">
            <v>2261</v>
          </cell>
          <cell r="B1308" t="str">
            <v>880006800202</v>
          </cell>
          <cell r="C1308" t="str">
            <v>880</v>
          </cell>
          <cell r="D1308" t="str">
            <v>880006</v>
          </cell>
          <cell r="E1308" t="str">
            <v>دستمزد و مزايا</v>
          </cell>
          <cell r="F1308" t="str">
            <v>پاداش اضافه توليد</v>
          </cell>
          <cell r="G1308" t="str">
            <v>800202</v>
          </cell>
          <cell r="H1308" t="str">
            <v>عمومي ساخت و توليد</v>
          </cell>
          <cell r="P1308" t="str">
            <v>226</v>
          </cell>
        </row>
        <row r="1309">
          <cell r="A1309">
            <v>2221</v>
          </cell>
          <cell r="B1309" t="str">
            <v>880006800200</v>
          </cell>
          <cell r="C1309" t="str">
            <v>880</v>
          </cell>
          <cell r="D1309" t="str">
            <v>880006</v>
          </cell>
          <cell r="E1309" t="str">
            <v>دستمزد و مزايا</v>
          </cell>
          <cell r="F1309" t="str">
            <v>پاداش اضافه توليد</v>
          </cell>
          <cell r="G1309" t="str">
            <v>800200</v>
          </cell>
          <cell r="H1309" t="str">
            <v>عمومي مونتاژ</v>
          </cell>
          <cell r="P1309" t="str">
            <v>222</v>
          </cell>
        </row>
        <row r="1310">
          <cell r="A1310">
            <v>2300</v>
          </cell>
          <cell r="B1310" t="str">
            <v>880006800304</v>
          </cell>
          <cell r="C1310" t="str">
            <v>880</v>
          </cell>
          <cell r="D1310" t="str">
            <v>880006</v>
          </cell>
          <cell r="E1310" t="str">
            <v>دستمزد و مزايا</v>
          </cell>
          <cell r="F1310" t="str">
            <v>پاداش اضافه توليد</v>
          </cell>
          <cell r="G1310" t="str">
            <v>800304</v>
          </cell>
          <cell r="H1310" t="str">
            <v>تدارکات و تامين قطعات</v>
          </cell>
          <cell r="P1310" t="str">
            <v>230</v>
          </cell>
        </row>
        <row r="1311">
          <cell r="A1311">
            <v>2400</v>
          </cell>
          <cell r="B1311" t="str">
            <v>880006800403</v>
          </cell>
          <cell r="C1311" t="str">
            <v>880</v>
          </cell>
          <cell r="D1311" t="str">
            <v>880006</v>
          </cell>
          <cell r="E1311" t="str">
            <v>دستمزد و مزايا</v>
          </cell>
          <cell r="F1311" t="str">
            <v>پاداش اضافه توليد</v>
          </cell>
          <cell r="G1311" t="str">
            <v>800403</v>
          </cell>
          <cell r="H1311" t="str">
            <v>امو ر اداري</v>
          </cell>
          <cell r="P1311" t="str">
            <v>240</v>
          </cell>
        </row>
        <row r="1312">
          <cell r="A1312">
            <v>2241</v>
          </cell>
          <cell r="B1312" t="str">
            <v>880008800103</v>
          </cell>
          <cell r="C1312" t="str">
            <v>880</v>
          </cell>
          <cell r="D1312" t="str">
            <v>880008</v>
          </cell>
          <cell r="E1312" t="str">
            <v>دستمزد و مزايا</v>
          </cell>
          <cell r="F1312" t="str">
            <v>بيمه تكميلي (عمر و حوادث)</v>
          </cell>
          <cell r="G1312" t="str">
            <v>800103</v>
          </cell>
          <cell r="H1312" t="str">
            <v>مرکز ساخت و توليد</v>
          </cell>
          <cell r="P1312" t="str">
            <v>224</v>
          </cell>
        </row>
        <row r="1313">
          <cell r="A1313">
            <v>2201</v>
          </cell>
          <cell r="B1313" t="str">
            <v>880008800100</v>
          </cell>
          <cell r="C1313" t="str">
            <v>880</v>
          </cell>
          <cell r="D1313" t="str">
            <v>880008</v>
          </cell>
          <cell r="E1313" t="str">
            <v>دستمزد و مزايا</v>
          </cell>
          <cell r="F1313" t="str">
            <v>بيمه تكميلي (عمر و حوادث)</v>
          </cell>
          <cell r="G1313" t="str">
            <v>800100</v>
          </cell>
          <cell r="H1313" t="str">
            <v>مونتاژ</v>
          </cell>
          <cell r="P1313" t="str">
            <v>220</v>
          </cell>
        </row>
        <row r="1314">
          <cell r="A1314">
            <v>2301</v>
          </cell>
          <cell r="B1314" t="str">
            <v>880008800303</v>
          </cell>
          <cell r="C1314" t="str">
            <v>880</v>
          </cell>
          <cell r="D1314" t="str">
            <v>880008</v>
          </cell>
          <cell r="E1314" t="str">
            <v>دستمزد و مزايا</v>
          </cell>
          <cell r="F1314" t="str">
            <v>بيمه تكميلي (عمر و حوادث)</v>
          </cell>
          <cell r="G1314" t="str">
            <v>800303</v>
          </cell>
          <cell r="H1314" t="str">
            <v>برنامه ريزي</v>
          </cell>
          <cell r="P1314" t="str">
            <v>230</v>
          </cell>
        </row>
        <row r="1315">
          <cell r="A1315">
            <v>2241</v>
          </cell>
          <cell r="B1315" t="str">
            <v>880008800104</v>
          </cell>
          <cell r="C1315" t="str">
            <v>880</v>
          </cell>
          <cell r="D1315" t="str">
            <v>880008</v>
          </cell>
          <cell r="E1315" t="str">
            <v>دستمزد و مزايا</v>
          </cell>
          <cell r="F1315" t="str">
            <v>بيمه تكميلي (عمر و حوادث)</v>
          </cell>
          <cell r="G1315" t="str">
            <v>800104</v>
          </cell>
          <cell r="H1315" t="str">
            <v>کنترل کيفي</v>
          </cell>
          <cell r="P1315" t="str">
            <v>224</v>
          </cell>
        </row>
        <row r="1316">
          <cell r="A1316">
            <v>2401</v>
          </cell>
          <cell r="B1316" t="str">
            <v>880008800403</v>
          </cell>
          <cell r="C1316" t="str">
            <v>880</v>
          </cell>
          <cell r="D1316" t="str">
            <v>880008</v>
          </cell>
          <cell r="E1316" t="str">
            <v>دستمزد و مزايا</v>
          </cell>
          <cell r="F1316" t="str">
            <v>بيمه تكميلي (عمر و حوادث)</v>
          </cell>
          <cell r="G1316" t="str">
            <v>800403</v>
          </cell>
          <cell r="H1316" t="str">
            <v>امو ر اداري</v>
          </cell>
          <cell r="P1316" t="str">
            <v>240</v>
          </cell>
        </row>
        <row r="1317">
          <cell r="A1317">
            <v>2301</v>
          </cell>
          <cell r="B1317" t="str">
            <v>880008800302</v>
          </cell>
          <cell r="C1317" t="str">
            <v>880</v>
          </cell>
          <cell r="D1317" t="str">
            <v>880008</v>
          </cell>
          <cell r="E1317" t="str">
            <v>دستمزد و مزايا</v>
          </cell>
          <cell r="F1317" t="str">
            <v>بيمه تكميلي (عمر و حوادث)</v>
          </cell>
          <cell r="G1317" t="str">
            <v>800302</v>
          </cell>
          <cell r="H1317" t="str">
            <v>خدمات فني</v>
          </cell>
          <cell r="P1317" t="str">
            <v>230</v>
          </cell>
        </row>
        <row r="1318">
          <cell r="A1318">
            <v>2266</v>
          </cell>
          <cell r="B1318" t="str">
            <v>880008800202</v>
          </cell>
          <cell r="C1318" t="str">
            <v>880</v>
          </cell>
          <cell r="D1318" t="str">
            <v>880008</v>
          </cell>
          <cell r="E1318" t="str">
            <v>دستمزد و مزايا</v>
          </cell>
          <cell r="F1318" t="str">
            <v>بيمه تكميلي (عمر و حوادث)</v>
          </cell>
          <cell r="G1318" t="str">
            <v>800202</v>
          </cell>
          <cell r="H1318" t="str">
            <v>عمومي ساخت و توليد</v>
          </cell>
          <cell r="P1318" t="str">
            <v>226</v>
          </cell>
        </row>
        <row r="1319">
          <cell r="A1319">
            <v>2241</v>
          </cell>
          <cell r="B1319" t="str">
            <v>880008800107</v>
          </cell>
          <cell r="C1319" t="str">
            <v>880</v>
          </cell>
          <cell r="D1319" t="str">
            <v>880008</v>
          </cell>
          <cell r="E1319" t="str">
            <v>دستمزد و مزايا</v>
          </cell>
          <cell r="F1319" t="str">
            <v>بيمه تكميلي (عمر و حوادث)</v>
          </cell>
          <cell r="G1319" t="str">
            <v>800107</v>
          </cell>
          <cell r="H1319" t="str">
            <v>خط گيج</v>
          </cell>
          <cell r="P1319" t="str">
            <v>224</v>
          </cell>
        </row>
        <row r="1320">
          <cell r="A1320">
            <v>2401</v>
          </cell>
          <cell r="B1320" t="str">
            <v>880008800400</v>
          </cell>
          <cell r="C1320" t="str">
            <v>880</v>
          </cell>
          <cell r="D1320" t="str">
            <v>880008</v>
          </cell>
          <cell r="E1320" t="str">
            <v>دستمزد و مزايا</v>
          </cell>
          <cell r="F1320" t="str">
            <v>بيمه تكميلي (عمر و حوادث)</v>
          </cell>
          <cell r="G1320" t="str">
            <v>800400</v>
          </cell>
          <cell r="H1320" t="str">
            <v>امور مالي</v>
          </cell>
          <cell r="P1320" t="str">
            <v>240</v>
          </cell>
        </row>
        <row r="1321">
          <cell r="A1321">
            <v>2301</v>
          </cell>
          <cell r="B1321" t="str">
            <v>880008800304</v>
          </cell>
          <cell r="C1321" t="str">
            <v>880</v>
          </cell>
          <cell r="D1321" t="str">
            <v>880008</v>
          </cell>
          <cell r="E1321" t="str">
            <v>دستمزد و مزايا</v>
          </cell>
          <cell r="F1321" t="str">
            <v>بيمه تكميلي (عمر و حوادث)</v>
          </cell>
          <cell r="G1321" t="str">
            <v>800304</v>
          </cell>
          <cell r="H1321" t="str">
            <v>تدارکات و تامين قطعات</v>
          </cell>
          <cell r="P1321" t="str">
            <v>230</v>
          </cell>
        </row>
        <row r="1322">
          <cell r="A1322">
            <v>2301</v>
          </cell>
          <cell r="B1322" t="str">
            <v>880008800301</v>
          </cell>
          <cell r="C1322" t="str">
            <v>880</v>
          </cell>
          <cell r="D1322" t="str">
            <v>880008</v>
          </cell>
          <cell r="E1322" t="str">
            <v>دستمزد و مزايا</v>
          </cell>
          <cell r="F1322" t="str">
            <v>بيمه تكميلي (عمر و حوادث)</v>
          </cell>
          <cell r="G1322" t="str">
            <v>800301</v>
          </cell>
          <cell r="H1322" t="str">
            <v>حراست</v>
          </cell>
          <cell r="P1322" t="str">
            <v>230</v>
          </cell>
        </row>
        <row r="1323">
          <cell r="A1323">
            <v>2501</v>
          </cell>
          <cell r="B1323" t="str">
            <v>880008800500</v>
          </cell>
          <cell r="C1323" t="str">
            <v>880</v>
          </cell>
          <cell r="D1323" t="str">
            <v>880008</v>
          </cell>
          <cell r="E1323" t="str">
            <v>دستمزد و مزايا</v>
          </cell>
          <cell r="F1323" t="str">
            <v>بيمه تكميلي (عمر و حوادث)</v>
          </cell>
          <cell r="G1323" t="str">
            <v>800500</v>
          </cell>
          <cell r="H1323" t="str">
            <v>فروش</v>
          </cell>
          <cell r="P1323" t="str">
            <v>250</v>
          </cell>
        </row>
        <row r="1324">
          <cell r="A1324">
            <v>2241</v>
          </cell>
          <cell r="B1324" t="str">
            <v>880008800101</v>
          </cell>
          <cell r="C1324" t="str">
            <v>880</v>
          </cell>
          <cell r="D1324" t="str">
            <v>880008</v>
          </cell>
          <cell r="E1324" t="str">
            <v>دستمزد و مزايا</v>
          </cell>
          <cell r="F1324" t="str">
            <v>بيمه تكميلي (عمر و حوادث)</v>
          </cell>
          <cell r="G1324" t="str">
            <v>800101</v>
          </cell>
          <cell r="H1324" t="str">
            <v>تحقيقات مهندسي</v>
          </cell>
          <cell r="P1324" t="str">
            <v>224</v>
          </cell>
        </row>
        <row r="1325">
          <cell r="A1325">
            <v>2266</v>
          </cell>
          <cell r="B1325" t="str">
            <v>880008800203</v>
          </cell>
          <cell r="C1325" t="str">
            <v>880</v>
          </cell>
          <cell r="D1325" t="str">
            <v>880008</v>
          </cell>
          <cell r="E1325" t="str">
            <v>دستمزد و مزايا</v>
          </cell>
          <cell r="F1325" t="str">
            <v>بيمه تكميلي (عمر و حوادث)</v>
          </cell>
          <cell r="G1325" t="str">
            <v>800203</v>
          </cell>
          <cell r="H1325" t="str">
            <v>عمومي کنترل کيفي</v>
          </cell>
          <cell r="P1325" t="str">
            <v>226</v>
          </cell>
        </row>
        <row r="1326">
          <cell r="A1326">
            <v>2241</v>
          </cell>
          <cell r="B1326" t="str">
            <v>880008800105</v>
          </cell>
          <cell r="C1326" t="str">
            <v>880</v>
          </cell>
          <cell r="D1326" t="str">
            <v>880008</v>
          </cell>
          <cell r="E1326" t="str">
            <v>دستمزد و مزايا</v>
          </cell>
          <cell r="F1326" t="str">
            <v>بيمه تكميلي (عمر و حوادث)</v>
          </cell>
          <cell r="G1326" t="str">
            <v>800105</v>
          </cell>
          <cell r="H1326" t="str">
            <v>مترولوژي</v>
          </cell>
          <cell r="P1326" t="str">
            <v>224</v>
          </cell>
        </row>
        <row r="1327">
          <cell r="A1327">
            <v>2401</v>
          </cell>
          <cell r="B1327" t="str">
            <v>880008800402</v>
          </cell>
          <cell r="C1327" t="str">
            <v>880</v>
          </cell>
          <cell r="D1327" t="str">
            <v>880008</v>
          </cell>
          <cell r="E1327" t="str">
            <v>دستمزد و مزايا</v>
          </cell>
          <cell r="F1327" t="str">
            <v>بيمه تكميلي (عمر و حوادث)</v>
          </cell>
          <cell r="G1327" t="str">
            <v>800402</v>
          </cell>
          <cell r="H1327" t="str">
            <v>دفتر تهران</v>
          </cell>
          <cell r="P1327" t="str">
            <v>240</v>
          </cell>
        </row>
        <row r="1328">
          <cell r="A1328">
            <v>2266</v>
          </cell>
          <cell r="B1328" t="str">
            <v>880008800206</v>
          </cell>
          <cell r="C1328" t="str">
            <v>880</v>
          </cell>
          <cell r="D1328" t="str">
            <v>880008</v>
          </cell>
          <cell r="E1328" t="str">
            <v>دستمزد و مزايا</v>
          </cell>
          <cell r="F1328" t="str">
            <v>بيمه تكميلي (عمر و حوادث)</v>
          </cell>
          <cell r="G1328" t="str">
            <v>800206</v>
          </cell>
          <cell r="H1328" t="str">
            <v>عمومي خط گيج</v>
          </cell>
          <cell r="P1328" t="str">
            <v>226</v>
          </cell>
        </row>
        <row r="1329">
          <cell r="A1329">
            <v>2226</v>
          </cell>
          <cell r="B1329" t="str">
            <v>880008800200</v>
          </cell>
          <cell r="C1329" t="str">
            <v>880</v>
          </cell>
          <cell r="D1329" t="str">
            <v>880008</v>
          </cell>
          <cell r="E1329" t="str">
            <v>دستمزد و مزايا</v>
          </cell>
          <cell r="F1329" t="str">
            <v>بيمه تكميلي (عمر و حوادث)</v>
          </cell>
          <cell r="G1329" t="str">
            <v>800200</v>
          </cell>
          <cell r="H1329" t="str">
            <v>عمومي مونتاژ</v>
          </cell>
          <cell r="P1329" t="str">
            <v>222</v>
          </cell>
        </row>
        <row r="1330">
          <cell r="A1330">
            <v>2401</v>
          </cell>
          <cell r="B1330" t="str">
            <v>880008800401</v>
          </cell>
          <cell r="C1330" t="str">
            <v>880</v>
          </cell>
          <cell r="D1330" t="str">
            <v>880008</v>
          </cell>
          <cell r="E1330" t="str">
            <v>دستمزد و مزايا</v>
          </cell>
          <cell r="F1330" t="str">
            <v>بيمه تكميلي (عمر و حوادث)</v>
          </cell>
          <cell r="G1330" t="str">
            <v>800401</v>
          </cell>
          <cell r="H1330" t="str">
            <v>مديريت</v>
          </cell>
          <cell r="P1330" t="str">
            <v>240</v>
          </cell>
        </row>
        <row r="1331">
          <cell r="A1331">
            <v>2301</v>
          </cell>
          <cell r="B1331" t="str">
            <v>880008800305</v>
          </cell>
          <cell r="C1331" t="str">
            <v>880</v>
          </cell>
          <cell r="D1331" t="str">
            <v>880008</v>
          </cell>
          <cell r="E1331" t="str">
            <v>دستمزد و مزايا</v>
          </cell>
          <cell r="F1331" t="str">
            <v>بيمه تكميلي (عمر و حوادث)</v>
          </cell>
          <cell r="G1331" t="str">
            <v>800305</v>
          </cell>
          <cell r="H1331" t="str">
            <v>طرح و توسعه سيستمها</v>
          </cell>
          <cell r="P1331" t="str">
            <v>230</v>
          </cell>
        </row>
        <row r="1332">
          <cell r="A1332">
            <v>2241</v>
          </cell>
          <cell r="B1332" t="str">
            <v>880008800102</v>
          </cell>
          <cell r="C1332" t="str">
            <v>880</v>
          </cell>
          <cell r="D1332" t="str">
            <v>880008</v>
          </cell>
          <cell r="E1332" t="str">
            <v>دستمزد و مزايا</v>
          </cell>
          <cell r="F1332" t="str">
            <v>بيمه تكميلي (عمر و حوادث)</v>
          </cell>
          <cell r="G1332" t="str">
            <v>800102</v>
          </cell>
          <cell r="H1332" t="str">
            <v>عمليات حرارتي و آبکاري</v>
          </cell>
          <cell r="P1332" t="str">
            <v>224</v>
          </cell>
        </row>
        <row r="1333">
          <cell r="A1333">
            <v>2266</v>
          </cell>
          <cell r="B1333" t="str">
            <v>880008800201</v>
          </cell>
          <cell r="C1333" t="str">
            <v>880</v>
          </cell>
          <cell r="D1333" t="str">
            <v>880008</v>
          </cell>
          <cell r="E1333" t="str">
            <v>دستمزد و مزايا</v>
          </cell>
          <cell r="F1333" t="str">
            <v>بيمه تكميلي (عمر و حوادث)</v>
          </cell>
          <cell r="G1333" t="str">
            <v>800201</v>
          </cell>
          <cell r="H1333" t="str">
            <v>عمومي تحقيقات و مهندسي</v>
          </cell>
          <cell r="P1333" t="str">
            <v>226</v>
          </cell>
        </row>
        <row r="1334">
          <cell r="A1334">
            <v>2241</v>
          </cell>
          <cell r="B1334" t="str">
            <v>880008800106</v>
          </cell>
          <cell r="C1334" t="str">
            <v>880</v>
          </cell>
          <cell r="D1334" t="str">
            <v>880008</v>
          </cell>
          <cell r="E1334" t="str">
            <v>دستمزد و مزايا</v>
          </cell>
          <cell r="F1334" t="str">
            <v>بيمه تكميلي (عمر و حوادث)</v>
          </cell>
          <cell r="G1334" t="str">
            <v>800106</v>
          </cell>
          <cell r="H1334" t="str">
            <v>تست مواد وشيمي</v>
          </cell>
          <cell r="P1334" t="str">
            <v>224</v>
          </cell>
        </row>
        <row r="1335">
          <cell r="A1335">
            <v>2300</v>
          </cell>
          <cell r="B1335" t="str">
            <v>880009800301</v>
          </cell>
          <cell r="C1335" t="str">
            <v>880</v>
          </cell>
          <cell r="D1335" t="str">
            <v>880009</v>
          </cell>
          <cell r="E1335" t="str">
            <v>دستمزد و مزايا</v>
          </cell>
          <cell r="F1335" t="str">
            <v>شب كاري</v>
          </cell>
          <cell r="G1335" t="str">
            <v>800301</v>
          </cell>
          <cell r="H1335" t="str">
            <v>حراست</v>
          </cell>
          <cell r="P1335" t="str">
            <v>230</v>
          </cell>
        </row>
        <row r="1336">
          <cell r="A1336">
            <v>2300</v>
          </cell>
          <cell r="B1336" t="str">
            <v>880009800302</v>
          </cell>
          <cell r="C1336" t="str">
            <v>880</v>
          </cell>
          <cell r="D1336" t="str">
            <v>880009</v>
          </cell>
          <cell r="E1336" t="str">
            <v>دستمزد و مزايا</v>
          </cell>
          <cell r="F1336" t="str">
            <v>شب كاري</v>
          </cell>
          <cell r="G1336" t="str">
            <v>800302</v>
          </cell>
          <cell r="H1336" t="str">
            <v>خدمات فني</v>
          </cell>
          <cell r="P1336" t="str">
            <v>230</v>
          </cell>
        </row>
        <row r="1337">
          <cell r="A1337">
            <v>2400</v>
          </cell>
          <cell r="B1337" t="str">
            <v>880009800403</v>
          </cell>
          <cell r="C1337" t="str">
            <v>880</v>
          </cell>
          <cell r="D1337" t="str">
            <v>880009</v>
          </cell>
          <cell r="E1337" t="str">
            <v>دستمزد و مزايا</v>
          </cell>
          <cell r="F1337" t="str">
            <v>شب كاري</v>
          </cell>
          <cell r="G1337" t="str">
            <v>800403</v>
          </cell>
          <cell r="H1337" t="str">
            <v>امو ر اداري</v>
          </cell>
          <cell r="P1337" t="str">
            <v>240</v>
          </cell>
        </row>
        <row r="1338">
          <cell r="A1338">
            <v>2240</v>
          </cell>
          <cell r="B1338" t="str">
            <v>880009800103</v>
          </cell>
          <cell r="C1338" t="str">
            <v>880</v>
          </cell>
          <cell r="D1338" t="str">
            <v>880009</v>
          </cell>
          <cell r="E1338" t="str">
            <v>دستمزد و مزايا</v>
          </cell>
          <cell r="F1338" t="str">
            <v>شب كاري</v>
          </cell>
          <cell r="G1338" t="str">
            <v>800103</v>
          </cell>
          <cell r="H1338" t="str">
            <v>مرکز ساخت و توليد</v>
          </cell>
          <cell r="P1338" t="str">
            <v>224</v>
          </cell>
        </row>
        <row r="1339">
          <cell r="A1339">
            <v>2240</v>
          </cell>
          <cell r="B1339" t="str">
            <v>880009800107</v>
          </cell>
          <cell r="C1339" t="str">
            <v>880</v>
          </cell>
          <cell r="D1339" t="str">
            <v>880009</v>
          </cell>
          <cell r="E1339" t="str">
            <v>دستمزد و مزايا</v>
          </cell>
          <cell r="F1339" t="str">
            <v>شب كاري</v>
          </cell>
          <cell r="G1339" t="str">
            <v>800107</v>
          </cell>
          <cell r="H1339" t="str">
            <v>خط گيج</v>
          </cell>
          <cell r="P1339" t="str">
            <v>224</v>
          </cell>
        </row>
        <row r="1340">
          <cell r="A1340">
            <v>2200</v>
          </cell>
          <cell r="B1340" t="str">
            <v>880009800100</v>
          </cell>
          <cell r="C1340" t="str">
            <v>880</v>
          </cell>
          <cell r="D1340" t="str">
            <v>880009</v>
          </cell>
          <cell r="E1340" t="str">
            <v>دستمزد و مزايا</v>
          </cell>
          <cell r="F1340" t="str">
            <v>شب كاري</v>
          </cell>
          <cell r="G1340" t="str">
            <v>800100</v>
          </cell>
          <cell r="H1340" t="str">
            <v>مونتاژ</v>
          </cell>
          <cell r="P1340" t="str">
            <v>220</v>
          </cell>
        </row>
        <row r="1341">
          <cell r="A1341">
            <v>2240</v>
          </cell>
          <cell r="B1341" t="str">
            <v>880009800105</v>
          </cell>
          <cell r="C1341" t="str">
            <v>880</v>
          </cell>
          <cell r="D1341" t="str">
            <v>880009</v>
          </cell>
          <cell r="E1341" t="str">
            <v>دستمزد و مزايا</v>
          </cell>
          <cell r="F1341" t="str">
            <v>شب كاري</v>
          </cell>
          <cell r="G1341" t="str">
            <v>800105</v>
          </cell>
          <cell r="H1341" t="str">
            <v>مترولوژي</v>
          </cell>
          <cell r="P1341" t="str">
            <v>224</v>
          </cell>
        </row>
        <row r="1342">
          <cell r="A1342">
            <v>2300</v>
          </cell>
          <cell r="B1342" t="str">
            <v>880009800304</v>
          </cell>
          <cell r="C1342" t="str">
            <v>880</v>
          </cell>
          <cell r="D1342" t="str">
            <v>880009</v>
          </cell>
          <cell r="E1342" t="str">
            <v>دستمزد و مزايا</v>
          </cell>
          <cell r="F1342" t="str">
            <v>شب كاري</v>
          </cell>
          <cell r="G1342" t="str">
            <v>800304</v>
          </cell>
          <cell r="H1342" t="str">
            <v>تدارکات و تامين قطعات</v>
          </cell>
          <cell r="P1342" t="str">
            <v>230</v>
          </cell>
        </row>
        <row r="1343">
          <cell r="A1343">
            <v>2261</v>
          </cell>
          <cell r="B1343" t="str">
            <v>880009800206</v>
          </cell>
          <cell r="C1343" t="str">
            <v>880</v>
          </cell>
          <cell r="D1343" t="str">
            <v>880009</v>
          </cell>
          <cell r="E1343" t="str">
            <v>دستمزد و مزايا</v>
          </cell>
          <cell r="F1343" t="str">
            <v>شب كاري</v>
          </cell>
          <cell r="G1343" t="str">
            <v>800206</v>
          </cell>
          <cell r="H1343" t="str">
            <v>عمومي خط گيج</v>
          </cell>
          <cell r="P1343" t="str">
            <v>226</v>
          </cell>
        </row>
        <row r="1344">
          <cell r="A1344">
            <v>2261</v>
          </cell>
          <cell r="B1344" t="str">
            <v>880009800202</v>
          </cell>
          <cell r="C1344" t="str">
            <v>880</v>
          </cell>
          <cell r="D1344" t="str">
            <v>880009</v>
          </cell>
          <cell r="E1344" t="str">
            <v>دستمزد و مزايا</v>
          </cell>
          <cell r="F1344" t="str">
            <v>شب كاري</v>
          </cell>
          <cell r="G1344" t="str">
            <v>800202</v>
          </cell>
          <cell r="H1344" t="str">
            <v>عمومي ساخت و توليد</v>
          </cell>
          <cell r="P1344" t="str">
            <v>226</v>
          </cell>
        </row>
        <row r="1345">
          <cell r="A1345">
            <v>2300</v>
          </cell>
          <cell r="B1345" t="str">
            <v>880009800303</v>
          </cell>
          <cell r="C1345" t="str">
            <v>880</v>
          </cell>
          <cell r="D1345" t="str">
            <v>880009</v>
          </cell>
          <cell r="E1345" t="str">
            <v>دستمزد و مزايا</v>
          </cell>
          <cell r="F1345" t="str">
            <v>شب كاري</v>
          </cell>
          <cell r="G1345" t="str">
            <v>800303</v>
          </cell>
          <cell r="H1345" t="str">
            <v>برنامه ريزي</v>
          </cell>
          <cell r="P1345" t="str">
            <v>230</v>
          </cell>
        </row>
        <row r="1346">
          <cell r="A1346">
            <v>2400</v>
          </cell>
          <cell r="B1346" t="str">
            <v>880009800402</v>
          </cell>
          <cell r="C1346" t="str">
            <v>880</v>
          </cell>
          <cell r="D1346" t="str">
            <v>880009</v>
          </cell>
          <cell r="E1346" t="str">
            <v>دستمزد و مزايا</v>
          </cell>
          <cell r="F1346" t="str">
            <v>شب كاري</v>
          </cell>
          <cell r="G1346" t="str">
            <v>800402</v>
          </cell>
          <cell r="H1346" t="str">
            <v>دفتر تهران</v>
          </cell>
          <cell r="P1346" t="str">
            <v>240</v>
          </cell>
        </row>
        <row r="1347">
          <cell r="A1347">
            <v>2400</v>
          </cell>
          <cell r="B1347" t="str">
            <v>880009800401</v>
          </cell>
          <cell r="C1347" t="str">
            <v>880</v>
          </cell>
          <cell r="D1347" t="str">
            <v>880009</v>
          </cell>
          <cell r="E1347" t="str">
            <v>دستمزد و مزايا</v>
          </cell>
          <cell r="F1347" t="str">
            <v>شب كاري</v>
          </cell>
          <cell r="G1347" t="str">
            <v>800401</v>
          </cell>
          <cell r="H1347" t="str">
            <v>مديريت</v>
          </cell>
          <cell r="P1347" t="str">
            <v>240</v>
          </cell>
        </row>
        <row r="1348">
          <cell r="A1348">
            <v>2240</v>
          </cell>
          <cell r="B1348" t="str">
            <v>880009800104</v>
          </cell>
          <cell r="C1348" t="str">
            <v>880</v>
          </cell>
          <cell r="D1348" t="str">
            <v>880009</v>
          </cell>
          <cell r="E1348" t="str">
            <v>دستمزد و مزايا</v>
          </cell>
          <cell r="F1348" t="str">
            <v>شب كاري</v>
          </cell>
          <cell r="G1348" t="str">
            <v>800104</v>
          </cell>
          <cell r="H1348" t="str">
            <v>کنترل کيفي</v>
          </cell>
          <cell r="P1348" t="str">
            <v>224</v>
          </cell>
        </row>
        <row r="1349">
          <cell r="A1349">
            <v>2400</v>
          </cell>
          <cell r="B1349" t="str">
            <v>880009800400</v>
          </cell>
          <cell r="C1349" t="str">
            <v>880</v>
          </cell>
          <cell r="D1349" t="str">
            <v>880009</v>
          </cell>
          <cell r="E1349" t="str">
            <v>دستمزد و مزايا</v>
          </cell>
          <cell r="F1349" t="str">
            <v>شب كاري</v>
          </cell>
          <cell r="G1349" t="str">
            <v>800400</v>
          </cell>
          <cell r="H1349" t="str">
            <v>امور مالي</v>
          </cell>
          <cell r="P1349" t="str">
            <v>240</v>
          </cell>
        </row>
        <row r="1350">
          <cell r="A1350">
            <v>2500</v>
          </cell>
          <cell r="B1350" t="str">
            <v>880009800500</v>
          </cell>
          <cell r="C1350" t="str">
            <v>880</v>
          </cell>
          <cell r="D1350" t="str">
            <v>880009</v>
          </cell>
          <cell r="E1350" t="str">
            <v>دستمزد و مزايا</v>
          </cell>
          <cell r="F1350" t="str">
            <v>شب كاري</v>
          </cell>
          <cell r="G1350" t="str">
            <v>800500</v>
          </cell>
          <cell r="H1350" t="str">
            <v>فروش</v>
          </cell>
          <cell r="P1350" t="str">
            <v>250</v>
          </cell>
        </row>
        <row r="1351">
          <cell r="A1351">
            <v>2261</v>
          </cell>
          <cell r="B1351" t="str">
            <v>880009800203</v>
          </cell>
          <cell r="C1351" t="str">
            <v>880</v>
          </cell>
          <cell r="D1351" t="str">
            <v>880009</v>
          </cell>
          <cell r="E1351" t="str">
            <v>دستمزد و مزايا</v>
          </cell>
          <cell r="F1351" t="str">
            <v>شب كاري</v>
          </cell>
          <cell r="G1351" t="str">
            <v>800203</v>
          </cell>
          <cell r="H1351" t="str">
            <v>عمومي کنترل کيفي</v>
          </cell>
          <cell r="P1351" t="str">
            <v>226</v>
          </cell>
        </row>
        <row r="1352">
          <cell r="A1352">
            <v>2240</v>
          </cell>
          <cell r="B1352" t="str">
            <v>880009800101</v>
          </cell>
          <cell r="C1352" t="str">
            <v>880</v>
          </cell>
          <cell r="D1352" t="str">
            <v>880009</v>
          </cell>
          <cell r="E1352" t="str">
            <v>دستمزد و مزايا</v>
          </cell>
          <cell r="F1352" t="str">
            <v>شب كاري</v>
          </cell>
          <cell r="G1352" t="str">
            <v>800101</v>
          </cell>
          <cell r="H1352" t="str">
            <v>تحقيقات مهندسي</v>
          </cell>
          <cell r="P1352" t="str">
            <v>224</v>
          </cell>
        </row>
        <row r="1353">
          <cell r="A1353">
            <v>2240</v>
          </cell>
          <cell r="B1353" t="str">
            <v>880009800102</v>
          </cell>
          <cell r="C1353" t="str">
            <v>880</v>
          </cell>
          <cell r="D1353" t="str">
            <v>880009</v>
          </cell>
          <cell r="E1353" t="str">
            <v>دستمزد و مزايا</v>
          </cell>
          <cell r="F1353" t="str">
            <v>شب كاري</v>
          </cell>
          <cell r="G1353" t="str">
            <v>800102</v>
          </cell>
          <cell r="H1353" t="str">
            <v>عمليات حرارتي و آبکاري</v>
          </cell>
          <cell r="P1353" t="str">
            <v>224</v>
          </cell>
        </row>
        <row r="1354">
          <cell r="A1354">
            <v>2240</v>
          </cell>
          <cell r="B1354" t="str">
            <v>880009800106</v>
          </cell>
          <cell r="C1354" t="str">
            <v>880</v>
          </cell>
          <cell r="D1354" t="str">
            <v>880009</v>
          </cell>
          <cell r="E1354" t="str">
            <v>دستمزد و مزايا</v>
          </cell>
          <cell r="F1354" t="str">
            <v>شب كاري</v>
          </cell>
          <cell r="G1354" t="str">
            <v>800106</v>
          </cell>
          <cell r="H1354" t="str">
            <v>تست مواد وشيمي</v>
          </cell>
          <cell r="P1354" t="str">
            <v>224</v>
          </cell>
        </row>
        <row r="1355">
          <cell r="A1355">
            <v>2400</v>
          </cell>
          <cell r="B1355" t="str">
            <v>880010800401</v>
          </cell>
          <cell r="C1355" t="str">
            <v>880</v>
          </cell>
          <cell r="D1355" t="str">
            <v>880010</v>
          </cell>
          <cell r="E1355" t="str">
            <v>دستمزد و مزايا</v>
          </cell>
          <cell r="F1355" t="str">
            <v>حق مسكن</v>
          </cell>
          <cell r="G1355" t="str">
            <v>800401</v>
          </cell>
          <cell r="H1355" t="str">
            <v>مديريت</v>
          </cell>
          <cell r="P1355" t="str">
            <v>240</v>
          </cell>
        </row>
        <row r="1356">
          <cell r="A1356">
            <v>2240</v>
          </cell>
          <cell r="B1356" t="str">
            <v>880010800103</v>
          </cell>
          <cell r="C1356" t="str">
            <v>880</v>
          </cell>
          <cell r="D1356" t="str">
            <v>880010</v>
          </cell>
          <cell r="E1356" t="str">
            <v>دستمزد و مزايا</v>
          </cell>
          <cell r="F1356" t="str">
            <v>حق مسكن</v>
          </cell>
          <cell r="G1356" t="str">
            <v>800103</v>
          </cell>
          <cell r="H1356" t="str">
            <v>مرکز ساخت و توليد</v>
          </cell>
          <cell r="P1356" t="str">
            <v>224</v>
          </cell>
        </row>
        <row r="1357">
          <cell r="A1357">
            <v>2200</v>
          </cell>
          <cell r="B1357" t="str">
            <v>880010800100</v>
          </cell>
          <cell r="C1357" t="str">
            <v>880</v>
          </cell>
          <cell r="D1357" t="str">
            <v>880010</v>
          </cell>
          <cell r="E1357" t="str">
            <v>دستمزد و مزايا</v>
          </cell>
          <cell r="F1357" t="str">
            <v>حق مسكن</v>
          </cell>
          <cell r="G1357" t="str">
            <v>800100</v>
          </cell>
          <cell r="H1357" t="str">
            <v>مونتاژ</v>
          </cell>
          <cell r="P1357" t="str">
            <v>220</v>
          </cell>
        </row>
        <row r="1358">
          <cell r="A1358">
            <v>2300</v>
          </cell>
          <cell r="B1358" t="str">
            <v>880010800303</v>
          </cell>
          <cell r="C1358" t="str">
            <v>880</v>
          </cell>
          <cell r="D1358" t="str">
            <v>880010</v>
          </cell>
          <cell r="E1358" t="str">
            <v>دستمزد و مزايا</v>
          </cell>
          <cell r="F1358" t="str">
            <v>حق مسكن</v>
          </cell>
          <cell r="G1358" t="str">
            <v>800303</v>
          </cell>
          <cell r="H1358" t="str">
            <v>برنامه ريزي</v>
          </cell>
          <cell r="P1358" t="str">
            <v>230</v>
          </cell>
        </row>
        <row r="1359">
          <cell r="A1359">
            <v>2240</v>
          </cell>
          <cell r="B1359" t="str">
            <v>880010800104</v>
          </cell>
          <cell r="C1359" t="str">
            <v>880</v>
          </cell>
          <cell r="D1359" t="str">
            <v>880010</v>
          </cell>
          <cell r="E1359" t="str">
            <v>دستمزد و مزايا</v>
          </cell>
          <cell r="F1359" t="str">
            <v>حق مسكن</v>
          </cell>
          <cell r="G1359" t="str">
            <v>800104</v>
          </cell>
          <cell r="H1359" t="str">
            <v>کنترل کيفي</v>
          </cell>
          <cell r="P1359" t="str">
            <v>224</v>
          </cell>
        </row>
        <row r="1360">
          <cell r="A1360">
            <v>2400</v>
          </cell>
          <cell r="B1360" t="str">
            <v>880010800403</v>
          </cell>
          <cell r="C1360" t="str">
            <v>880</v>
          </cell>
          <cell r="D1360" t="str">
            <v>880010</v>
          </cell>
          <cell r="E1360" t="str">
            <v>دستمزد و مزايا</v>
          </cell>
          <cell r="F1360" t="str">
            <v>حق مسكن</v>
          </cell>
          <cell r="G1360" t="str">
            <v>800403</v>
          </cell>
          <cell r="H1360" t="str">
            <v>امو ر اداري</v>
          </cell>
          <cell r="P1360" t="str">
            <v>240</v>
          </cell>
        </row>
        <row r="1361">
          <cell r="A1361">
            <v>2400</v>
          </cell>
          <cell r="B1361" t="str">
            <v>880010800400</v>
          </cell>
          <cell r="C1361" t="str">
            <v>880</v>
          </cell>
          <cell r="D1361" t="str">
            <v>880010</v>
          </cell>
          <cell r="E1361" t="str">
            <v>دستمزد و مزايا</v>
          </cell>
          <cell r="F1361" t="str">
            <v>حق مسكن</v>
          </cell>
          <cell r="G1361" t="str">
            <v>800400</v>
          </cell>
          <cell r="H1361" t="str">
            <v>امور مالي</v>
          </cell>
          <cell r="P1361" t="str">
            <v>240</v>
          </cell>
        </row>
        <row r="1362">
          <cell r="A1362">
            <v>2300</v>
          </cell>
          <cell r="B1362" t="str">
            <v>880010800302</v>
          </cell>
          <cell r="C1362" t="str">
            <v>880</v>
          </cell>
          <cell r="D1362" t="str">
            <v>880010</v>
          </cell>
          <cell r="E1362" t="str">
            <v>دستمزد و مزايا</v>
          </cell>
          <cell r="F1362" t="str">
            <v>حق مسكن</v>
          </cell>
          <cell r="G1362" t="str">
            <v>800302</v>
          </cell>
          <cell r="H1362" t="str">
            <v>خدمات فني</v>
          </cell>
          <cell r="P1362" t="str">
            <v>230</v>
          </cell>
        </row>
        <row r="1363">
          <cell r="A1363">
            <v>2261</v>
          </cell>
          <cell r="B1363" t="str">
            <v>880010800202</v>
          </cell>
          <cell r="C1363" t="str">
            <v>880</v>
          </cell>
          <cell r="D1363" t="str">
            <v>880010</v>
          </cell>
          <cell r="E1363" t="str">
            <v>دستمزد و مزايا</v>
          </cell>
          <cell r="F1363" t="str">
            <v>حق مسكن</v>
          </cell>
          <cell r="G1363" t="str">
            <v>800202</v>
          </cell>
          <cell r="H1363" t="str">
            <v>عمومي ساخت و توليد</v>
          </cell>
          <cell r="P1363" t="str">
            <v>226</v>
          </cell>
        </row>
        <row r="1364">
          <cell r="A1364">
            <v>2240</v>
          </cell>
          <cell r="B1364" t="str">
            <v>880010800107</v>
          </cell>
          <cell r="C1364" t="str">
            <v>880</v>
          </cell>
          <cell r="D1364" t="str">
            <v>880010</v>
          </cell>
          <cell r="E1364" t="str">
            <v>دستمزد و مزايا</v>
          </cell>
          <cell r="F1364" t="str">
            <v>حق مسكن</v>
          </cell>
          <cell r="G1364" t="str">
            <v>800107</v>
          </cell>
          <cell r="H1364" t="str">
            <v>خط گيج</v>
          </cell>
          <cell r="P1364" t="str">
            <v>224</v>
          </cell>
        </row>
        <row r="1365">
          <cell r="A1365">
            <v>2240</v>
          </cell>
          <cell r="B1365" t="str">
            <v>880010800101</v>
          </cell>
          <cell r="C1365" t="str">
            <v>880</v>
          </cell>
          <cell r="D1365" t="str">
            <v>880010</v>
          </cell>
          <cell r="E1365" t="str">
            <v>دستمزد و مزايا</v>
          </cell>
          <cell r="F1365" t="str">
            <v>حق مسكن</v>
          </cell>
          <cell r="G1365" t="str">
            <v>800101</v>
          </cell>
          <cell r="H1365" t="str">
            <v>تحقيقات مهندسي</v>
          </cell>
          <cell r="P1365" t="str">
            <v>224</v>
          </cell>
        </row>
        <row r="1366">
          <cell r="A1366">
            <v>2300</v>
          </cell>
          <cell r="B1366" t="str">
            <v>880010800301</v>
          </cell>
          <cell r="C1366" t="str">
            <v>880</v>
          </cell>
          <cell r="D1366" t="str">
            <v>880010</v>
          </cell>
          <cell r="E1366" t="str">
            <v>دستمزد و مزايا</v>
          </cell>
          <cell r="F1366" t="str">
            <v>حق مسكن</v>
          </cell>
          <cell r="G1366" t="str">
            <v>800301</v>
          </cell>
          <cell r="H1366" t="str">
            <v>حراست</v>
          </cell>
          <cell r="P1366" t="str">
            <v>230</v>
          </cell>
        </row>
        <row r="1367">
          <cell r="A1367">
            <v>2300</v>
          </cell>
          <cell r="B1367" t="str">
            <v>880010800304</v>
          </cell>
          <cell r="C1367" t="str">
            <v>880</v>
          </cell>
          <cell r="D1367" t="str">
            <v>880010</v>
          </cell>
          <cell r="E1367" t="str">
            <v>دستمزد و مزايا</v>
          </cell>
          <cell r="F1367" t="str">
            <v>حق مسكن</v>
          </cell>
          <cell r="G1367" t="str">
            <v>800304</v>
          </cell>
          <cell r="H1367" t="str">
            <v>تدارکات و تامين قطعات</v>
          </cell>
          <cell r="P1367" t="str">
            <v>230</v>
          </cell>
        </row>
        <row r="1368">
          <cell r="A1368">
            <v>2500</v>
          </cell>
          <cell r="B1368" t="str">
            <v>880010800500</v>
          </cell>
          <cell r="C1368" t="str">
            <v>880</v>
          </cell>
          <cell r="D1368" t="str">
            <v>880010</v>
          </cell>
          <cell r="E1368" t="str">
            <v>دستمزد و مزايا</v>
          </cell>
          <cell r="F1368" t="str">
            <v>حق مسكن</v>
          </cell>
          <cell r="G1368" t="str">
            <v>800500</v>
          </cell>
          <cell r="H1368" t="str">
            <v>فروش</v>
          </cell>
          <cell r="P1368" t="str">
            <v>250</v>
          </cell>
        </row>
        <row r="1369">
          <cell r="A1369">
            <v>2240</v>
          </cell>
          <cell r="B1369" t="str">
            <v>880010800105</v>
          </cell>
          <cell r="C1369" t="str">
            <v>880</v>
          </cell>
          <cell r="D1369" t="str">
            <v>880010</v>
          </cell>
          <cell r="E1369" t="str">
            <v>دستمزد و مزايا</v>
          </cell>
          <cell r="F1369" t="str">
            <v>حق مسكن</v>
          </cell>
          <cell r="G1369" t="str">
            <v>800105</v>
          </cell>
          <cell r="H1369" t="str">
            <v>مترولوژي</v>
          </cell>
          <cell r="P1369" t="str">
            <v>224</v>
          </cell>
        </row>
        <row r="1370">
          <cell r="A1370">
            <v>2400</v>
          </cell>
          <cell r="B1370" t="str">
            <v>880010800402</v>
          </cell>
          <cell r="C1370" t="str">
            <v>880</v>
          </cell>
          <cell r="D1370" t="str">
            <v>880010</v>
          </cell>
          <cell r="E1370" t="str">
            <v>دستمزد و مزايا</v>
          </cell>
          <cell r="F1370" t="str">
            <v>حق مسكن</v>
          </cell>
          <cell r="G1370" t="str">
            <v>800402</v>
          </cell>
          <cell r="H1370" t="str">
            <v>دفتر تهران</v>
          </cell>
          <cell r="P1370" t="str">
            <v>240</v>
          </cell>
        </row>
        <row r="1371">
          <cell r="A1371">
            <v>2261</v>
          </cell>
          <cell r="B1371" t="str">
            <v>880010800203</v>
          </cell>
          <cell r="C1371" t="str">
            <v>880</v>
          </cell>
          <cell r="D1371" t="str">
            <v>880010</v>
          </cell>
          <cell r="E1371" t="str">
            <v>دستمزد و مزايا</v>
          </cell>
          <cell r="F1371" t="str">
            <v>حق مسكن</v>
          </cell>
          <cell r="G1371" t="str">
            <v>800203</v>
          </cell>
          <cell r="H1371" t="str">
            <v>عمومي کنترل کيفي</v>
          </cell>
          <cell r="P1371" t="str">
            <v>226</v>
          </cell>
        </row>
        <row r="1372">
          <cell r="A1372">
            <v>2300</v>
          </cell>
          <cell r="B1372" t="str">
            <v>880010800305</v>
          </cell>
          <cell r="C1372" t="str">
            <v>880</v>
          </cell>
          <cell r="D1372" t="str">
            <v>880010</v>
          </cell>
          <cell r="E1372" t="str">
            <v>دستمزد و مزايا</v>
          </cell>
          <cell r="F1372" t="str">
            <v>حق مسكن</v>
          </cell>
          <cell r="G1372" t="str">
            <v>800305</v>
          </cell>
          <cell r="H1372" t="str">
            <v>طرح و توسعه سيستمها</v>
          </cell>
          <cell r="P1372" t="str">
            <v>230</v>
          </cell>
        </row>
        <row r="1373">
          <cell r="A1373">
            <v>2221</v>
          </cell>
          <cell r="B1373" t="str">
            <v>880010800200</v>
          </cell>
          <cell r="C1373" t="str">
            <v>880</v>
          </cell>
          <cell r="D1373" t="str">
            <v>880010</v>
          </cell>
          <cell r="E1373" t="str">
            <v>دستمزد و مزايا</v>
          </cell>
          <cell r="F1373" t="str">
            <v>حق مسكن</v>
          </cell>
          <cell r="G1373" t="str">
            <v>800200</v>
          </cell>
          <cell r="H1373" t="str">
            <v>عمومي مونتاژ</v>
          </cell>
          <cell r="P1373" t="str">
            <v>222</v>
          </cell>
        </row>
        <row r="1374">
          <cell r="A1374">
            <v>2261</v>
          </cell>
          <cell r="B1374" t="str">
            <v>880010800206</v>
          </cell>
          <cell r="C1374" t="str">
            <v>880</v>
          </cell>
          <cell r="D1374" t="str">
            <v>880010</v>
          </cell>
          <cell r="E1374" t="str">
            <v>دستمزد و مزايا</v>
          </cell>
          <cell r="F1374" t="str">
            <v>حق مسكن</v>
          </cell>
          <cell r="G1374" t="str">
            <v>800206</v>
          </cell>
          <cell r="H1374" t="str">
            <v>عمومي خط گيج</v>
          </cell>
          <cell r="P1374" t="str">
            <v>226</v>
          </cell>
        </row>
        <row r="1375">
          <cell r="A1375">
            <v>2240</v>
          </cell>
          <cell r="B1375" t="str">
            <v>880010800102</v>
          </cell>
          <cell r="C1375" t="str">
            <v>880</v>
          </cell>
          <cell r="D1375" t="str">
            <v>880010</v>
          </cell>
          <cell r="E1375" t="str">
            <v>دستمزد و مزايا</v>
          </cell>
          <cell r="F1375" t="str">
            <v>حق مسكن</v>
          </cell>
          <cell r="G1375" t="str">
            <v>800102</v>
          </cell>
          <cell r="H1375" t="str">
            <v>عمليات حرارتي و آبکاري</v>
          </cell>
          <cell r="P1375" t="str">
            <v>224</v>
          </cell>
        </row>
        <row r="1376">
          <cell r="A1376">
            <v>2261</v>
          </cell>
          <cell r="B1376" t="str">
            <v>880010800201</v>
          </cell>
          <cell r="C1376" t="str">
            <v>880</v>
          </cell>
          <cell r="D1376" t="str">
            <v>880010</v>
          </cell>
          <cell r="E1376" t="str">
            <v>دستمزد و مزايا</v>
          </cell>
          <cell r="F1376" t="str">
            <v>حق مسكن</v>
          </cell>
          <cell r="G1376" t="str">
            <v>800201</v>
          </cell>
          <cell r="H1376" t="str">
            <v>عمومي تحقيقات و مهندسي</v>
          </cell>
          <cell r="P1376" t="str">
            <v>226</v>
          </cell>
        </row>
        <row r="1377">
          <cell r="A1377">
            <v>2240</v>
          </cell>
          <cell r="B1377" t="str">
            <v>880010800106</v>
          </cell>
          <cell r="C1377" t="str">
            <v>880</v>
          </cell>
          <cell r="D1377" t="str">
            <v>880010</v>
          </cell>
          <cell r="E1377" t="str">
            <v>دستمزد و مزايا</v>
          </cell>
          <cell r="F1377" t="str">
            <v>حق مسكن</v>
          </cell>
          <cell r="G1377" t="str">
            <v>800106</v>
          </cell>
          <cell r="H1377" t="str">
            <v>تست مواد وشيمي</v>
          </cell>
          <cell r="P1377" t="str">
            <v>224</v>
          </cell>
        </row>
        <row r="1378">
          <cell r="A1378">
            <v>2240</v>
          </cell>
          <cell r="B1378" t="str">
            <v>880011800103</v>
          </cell>
          <cell r="C1378" t="str">
            <v>880</v>
          </cell>
          <cell r="D1378" t="str">
            <v>880011</v>
          </cell>
          <cell r="E1378" t="str">
            <v>دستمزد و مزايا</v>
          </cell>
          <cell r="F1378" t="str">
            <v>خواروبار</v>
          </cell>
          <cell r="G1378" t="str">
            <v>800103</v>
          </cell>
          <cell r="H1378" t="str">
            <v>مرکز ساخت و توليد</v>
          </cell>
          <cell r="P1378" t="str">
            <v>224</v>
          </cell>
        </row>
        <row r="1379">
          <cell r="A1379">
            <v>2200</v>
          </cell>
          <cell r="B1379" t="str">
            <v>880011800100</v>
          </cell>
          <cell r="C1379" t="str">
            <v>880</v>
          </cell>
          <cell r="D1379" t="str">
            <v>880011</v>
          </cell>
          <cell r="E1379" t="str">
            <v>دستمزد و مزايا</v>
          </cell>
          <cell r="F1379" t="str">
            <v>خواروبار</v>
          </cell>
          <cell r="G1379" t="str">
            <v>800100</v>
          </cell>
          <cell r="H1379" t="str">
            <v>مونتاژ</v>
          </cell>
          <cell r="P1379" t="str">
            <v>220</v>
          </cell>
        </row>
        <row r="1380">
          <cell r="A1380">
            <v>2300</v>
          </cell>
          <cell r="B1380" t="str">
            <v>880011800303</v>
          </cell>
          <cell r="C1380" t="str">
            <v>880</v>
          </cell>
          <cell r="D1380" t="str">
            <v>880011</v>
          </cell>
          <cell r="E1380" t="str">
            <v>دستمزد و مزايا</v>
          </cell>
          <cell r="F1380" t="str">
            <v>خواروبار</v>
          </cell>
          <cell r="G1380" t="str">
            <v>800303</v>
          </cell>
          <cell r="H1380" t="str">
            <v>برنامه ريزي</v>
          </cell>
          <cell r="P1380" t="str">
            <v>230</v>
          </cell>
        </row>
        <row r="1381">
          <cell r="A1381">
            <v>2404</v>
          </cell>
          <cell r="B1381" t="str">
            <v>880011800403</v>
          </cell>
          <cell r="C1381" t="str">
            <v>880</v>
          </cell>
          <cell r="D1381" t="str">
            <v>880011</v>
          </cell>
          <cell r="E1381" t="str">
            <v>دستمزد و مزايا</v>
          </cell>
          <cell r="F1381" t="str">
            <v>خواروبار</v>
          </cell>
          <cell r="G1381" t="str">
            <v>800403</v>
          </cell>
          <cell r="H1381" t="str">
            <v>امو ر اداري</v>
          </cell>
          <cell r="P1381" t="str">
            <v>240</v>
          </cell>
        </row>
        <row r="1382">
          <cell r="A1382">
            <v>2240</v>
          </cell>
          <cell r="B1382" t="str">
            <v>880011800104</v>
          </cell>
          <cell r="C1382" t="str">
            <v>880</v>
          </cell>
          <cell r="D1382" t="str">
            <v>880011</v>
          </cell>
          <cell r="E1382" t="str">
            <v>دستمزد و مزايا</v>
          </cell>
          <cell r="F1382" t="str">
            <v>خواروبار</v>
          </cell>
          <cell r="G1382" t="str">
            <v>800104</v>
          </cell>
          <cell r="H1382" t="str">
            <v>کنترل کيفي</v>
          </cell>
          <cell r="P1382" t="str">
            <v>224</v>
          </cell>
        </row>
        <row r="1383">
          <cell r="A1383">
            <v>2240</v>
          </cell>
          <cell r="B1383" t="str">
            <v>880011800107</v>
          </cell>
          <cell r="C1383" t="str">
            <v>880</v>
          </cell>
          <cell r="D1383" t="str">
            <v>880011</v>
          </cell>
          <cell r="E1383" t="str">
            <v>دستمزد و مزايا</v>
          </cell>
          <cell r="F1383" t="str">
            <v>خواروبار</v>
          </cell>
          <cell r="G1383" t="str">
            <v>800107</v>
          </cell>
          <cell r="H1383" t="str">
            <v>خط گيج</v>
          </cell>
          <cell r="P1383" t="str">
            <v>224</v>
          </cell>
        </row>
        <row r="1384">
          <cell r="A1384">
            <v>2300</v>
          </cell>
          <cell r="B1384" t="str">
            <v>880011800302</v>
          </cell>
          <cell r="C1384" t="str">
            <v>880</v>
          </cell>
          <cell r="D1384" t="str">
            <v>880011</v>
          </cell>
          <cell r="E1384" t="str">
            <v>دستمزد و مزايا</v>
          </cell>
          <cell r="F1384" t="str">
            <v>خواروبار</v>
          </cell>
          <cell r="G1384" t="str">
            <v>800302</v>
          </cell>
          <cell r="H1384" t="str">
            <v>خدمات فني</v>
          </cell>
          <cell r="P1384" t="str">
            <v>230</v>
          </cell>
        </row>
        <row r="1385">
          <cell r="A1385">
            <v>2404</v>
          </cell>
          <cell r="B1385" t="str">
            <v>880011800401</v>
          </cell>
          <cell r="C1385" t="str">
            <v>880</v>
          </cell>
          <cell r="D1385" t="str">
            <v>880011</v>
          </cell>
          <cell r="E1385" t="str">
            <v>دستمزد و مزايا</v>
          </cell>
          <cell r="F1385" t="str">
            <v>خواروبار</v>
          </cell>
          <cell r="G1385" t="str">
            <v>800401</v>
          </cell>
          <cell r="H1385" t="str">
            <v>مديريت</v>
          </cell>
          <cell r="P1385" t="str">
            <v>240</v>
          </cell>
        </row>
        <row r="1386">
          <cell r="A1386">
            <v>2268</v>
          </cell>
          <cell r="B1386" t="str">
            <v>880011800202</v>
          </cell>
          <cell r="C1386" t="str">
            <v>880</v>
          </cell>
          <cell r="D1386" t="str">
            <v>880011</v>
          </cell>
          <cell r="E1386" t="str">
            <v>دستمزد و مزايا</v>
          </cell>
          <cell r="F1386" t="str">
            <v>خواروبار</v>
          </cell>
          <cell r="G1386" t="str">
            <v>800202</v>
          </cell>
          <cell r="H1386" t="str">
            <v>عمومي ساخت و توليد</v>
          </cell>
          <cell r="P1386" t="str">
            <v>226</v>
          </cell>
        </row>
        <row r="1387">
          <cell r="A1387">
            <v>2404</v>
          </cell>
          <cell r="B1387" t="str">
            <v>880011800400</v>
          </cell>
          <cell r="C1387" t="str">
            <v>880</v>
          </cell>
          <cell r="D1387" t="str">
            <v>880011</v>
          </cell>
          <cell r="E1387" t="str">
            <v>دستمزد و مزايا</v>
          </cell>
          <cell r="F1387" t="str">
            <v>خواروبار</v>
          </cell>
          <cell r="G1387" t="str">
            <v>800400</v>
          </cell>
          <cell r="H1387" t="str">
            <v>امور مالي</v>
          </cell>
          <cell r="P1387" t="str">
            <v>240</v>
          </cell>
        </row>
        <row r="1388">
          <cell r="A1388">
            <v>2300</v>
          </cell>
          <cell r="B1388" t="str">
            <v>880011800304</v>
          </cell>
          <cell r="C1388" t="str">
            <v>880</v>
          </cell>
          <cell r="D1388" t="str">
            <v>880011</v>
          </cell>
          <cell r="E1388" t="str">
            <v>دستمزد و مزايا</v>
          </cell>
          <cell r="F1388" t="str">
            <v>خواروبار</v>
          </cell>
          <cell r="G1388" t="str">
            <v>800304</v>
          </cell>
          <cell r="H1388" t="str">
            <v>تدارکات و تامين قطعات</v>
          </cell>
          <cell r="P1388" t="str">
            <v>230</v>
          </cell>
        </row>
        <row r="1389">
          <cell r="A1389">
            <v>2300</v>
          </cell>
          <cell r="B1389" t="str">
            <v>880011800301</v>
          </cell>
          <cell r="C1389" t="str">
            <v>880</v>
          </cell>
          <cell r="D1389" t="str">
            <v>880011</v>
          </cell>
          <cell r="E1389" t="str">
            <v>دستمزد و مزايا</v>
          </cell>
          <cell r="F1389" t="str">
            <v>خواروبار</v>
          </cell>
          <cell r="G1389" t="str">
            <v>800301</v>
          </cell>
          <cell r="H1389" t="str">
            <v>حراست</v>
          </cell>
          <cell r="P1389" t="str">
            <v>230</v>
          </cell>
        </row>
        <row r="1390">
          <cell r="A1390">
            <v>2240</v>
          </cell>
          <cell r="B1390" t="str">
            <v>880011800105</v>
          </cell>
          <cell r="C1390" t="str">
            <v>880</v>
          </cell>
          <cell r="D1390" t="str">
            <v>880011</v>
          </cell>
          <cell r="E1390" t="str">
            <v>دستمزد و مزايا</v>
          </cell>
          <cell r="F1390" t="str">
            <v>خواروبار</v>
          </cell>
          <cell r="G1390" t="str">
            <v>800105</v>
          </cell>
          <cell r="H1390" t="str">
            <v>مترولوژي</v>
          </cell>
          <cell r="P1390" t="str">
            <v>224</v>
          </cell>
        </row>
        <row r="1391">
          <cell r="A1391">
            <v>2500</v>
          </cell>
          <cell r="B1391" t="str">
            <v>880011800500</v>
          </cell>
          <cell r="C1391" t="str">
            <v>880</v>
          </cell>
          <cell r="D1391" t="str">
            <v>880011</v>
          </cell>
          <cell r="E1391" t="str">
            <v>دستمزد و مزايا</v>
          </cell>
          <cell r="F1391" t="str">
            <v>خواروبار</v>
          </cell>
          <cell r="G1391" t="str">
            <v>800500</v>
          </cell>
          <cell r="H1391" t="str">
            <v>فروش</v>
          </cell>
          <cell r="P1391" t="str">
            <v>250</v>
          </cell>
        </row>
        <row r="1392">
          <cell r="A1392">
            <v>2404</v>
          </cell>
          <cell r="B1392" t="str">
            <v>880011800402</v>
          </cell>
          <cell r="C1392" t="str">
            <v>880</v>
          </cell>
          <cell r="D1392" t="str">
            <v>880011</v>
          </cell>
          <cell r="E1392" t="str">
            <v>دستمزد و مزايا</v>
          </cell>
          <cell r="F1392" t="str">
            <v>خواروبار</v>
          </cell>
          <cell r="G1392" t="str">
            <v>800402</v>
          </cell>
          <cell r="H1392" t="str">
            <v>دفتر تهران</v>
          </cell>
          <cell r="P1392" t="str">
            <v>240</v>
          </cell>
        </row>
        <row r="1393">
          <cell r="A1393">
            <v>2300</v>
          </cell>
          <cell r="B1393" t="str">
            <v>880011800305</v>
          </cell>
          <cell r="C1393" t="str">
            <v>880</v>
          </cell>
          <cell r="D1393" t="str">
            <v>880011</v>
          </cell>
          <cell r="E1393" t="str">
            <v>دستمزد و مزايا</v>
          </cell>
          <cell r="F1393" t="str">
            <v>خواروبار</v>
          </cell>
          <cell r="G1393" t="str">
            <v>800305</v>
          </cell>
          <cell r="H1393" t="str">
            <v>طرح و توسعه سيستمها</v>
          </cell>
          <cell r="P1393" t="str">
            <v>230</v>
          </cell>
        </row>
        <row r="1394">
          <cell r="A1394">
            <v>2240</v>
          </cell>
          <cell r="B1394" t="str">
            <v>880011800101</v>
          </cell>
          <cell r="C1394" t="str">
            <v>880</v>
          </cell>
          <cell r="D1394" t="str">
            <v>880011</v>
          </cell>
          <cell r="E1394" t="str">
            <v>دستمزد و مزايا</v>
          </cell>
          <cell r="F1394" t="str">
            <v>خواروبار</v>
          </cell>
          <cell r="G1394" t="str">
            <v>800101</v>
          </cell>
          <cell r="H1394" t="str">
            <v>تحقيقات مهندسي</v>
          </cell>
          <cell r="P1394" t="str">
            <v>224</v>
          </cell>
        </row>
        <row r="1395">
          <cell r="A1395">
            <v>2268</v>
          </cell>
          <cell r="B1395" t="str">
            <v>880011800203</v>
          </cell>
          <cell r="C1395" t="str">
            <v>880</v>
          </cell>
          <cell r="D1395" t="str">
            <v>880011</v>
          </cell>
          <cell r="E1395" t="str">
            <v>دستمزد و مزايا</v>
          </cell>
          <cell r="F1395" t="str">
            <v>خواروبار</v>
          </cell>
          <cell r="G1395" t="str">
            <v>800203</v>
          </cell>
          <cell r="H1395" t="str">
            <v>عمومي کنترل کيفي</v>
          </cell>
          <cell r="P1395" t="str">
            <v>226</v>
          </cell>
        </row>
        <row r="1396">
          <cell r="A1396">
            <v>2228</v>
          </cell>
          <cell r="B1396" t="str">
            <v>880011800200</v>
          </cell>
          <cell r="C1396" t="str">
            <v>880</v>
          </cell>
          <cell r="D1396" t="str">
            <v>880011</v>
          </cell>
          <cell r="E1396" t="str">
            <v>دستمزد و مزايا</v>
          </cell>
          <cell r="F1396" t="str">
            <v>خواروبار</v>
          </cell>
          <cell r="G1396" t="str">
            <v>800200</v>
          </cell>
          <cell r="H1396" t="str">
            <v>عمومي مونتاژ</v>
          </cell>
          <cell r="P1396" t="str">
            <v>222</v>
          </cell>
        </row>
        <row r="1397">
          <cell r="A1397">
            <v>2268</v>
          </cell>
          <cell r="B1397" t="str">
            <v>880011800206</v>
          </cell>
          <cell r="C1397" t="str">
            <v>880</v>
          </cell>
          <cell r="D1397" t="str">
            <v>880011</v>
          </cell>
          <cell r="E1397" t="str">
            <v>دستمزد و مزايا</v>
          </cell>
          <cell r="F1397" t="str">
            <v>خواروبار</v>
          </cell>
          <cell r="G1397" t="str">
            <v>800206</v>
          </cell>
          <cell r="H1397" t="str">
            <v>عمومي خط گيج</v>
          </cell>
          <cell r="P1397" t="str">
            <v>226</v>
          </cell>
        </row>
        <row r="1398">
          <cell r="A1398">
            <v>2240</v>
          </cell>
          <cell r="B1398" t="str">
            <v>880011800102</v>
          </cell>
          <cell r="C1398" t="str">
            <v>880</v>
          </cell>
          <cell r="D1398" t="str">
            <v>880011</v>
          </cell>
          <cell r="E1398" t="str">
            <v>دستمزد و مزايا</v>
          </cell>
          <cell r="F1398" t="str">
            <v>خواروبار</v>
          </cell>
          <cell r="G1398" t="str">
            <v>800102</v>
          </cell>
          <cell r="H1398" t="str">
            <v>عمليات حرارتي و آبکاري</v>
          </cell>
          <cell r="P1398" t="str">
            <v>224</v>
          </cell>
        </row>
        <row r="1399">
          <cell r="A1399">
            <v>2268</v>
          </cell>
          <cell r="B1399" t="str">
            <v>880011800201</v>
          </cell>
          <cell r="C1399" t="str">
            <v>880</v>
          </cell>
          <cell r="D1399" t="str">
            <v>880011</v>
          </cell>
          <cell r="E1399" t="str">
            <v>دستمزد و مزايا</v>
          </cell>
          <cell r="F1399" t="str">
            <v>خواروبار</v>
          </cell>
          <cell r="G1399" t="str">
            <v>800201</v>
          </cell>
          <cell r="H1399" t="str">
            <v>عمومي تحقيقات و مهندسي</v>
          </cell>
          <cell r="P1399" t="str">
            <v>226</v>
          </cell>
        </row>
        <row r="1400">
          <cell r="A1400">
            <v>2240</v>
          </cell>
          <cell r="B1400" t="str">
            <v>880011800106</v>
          </cell>
          <cell r="C1400" t="str">
            <v>880</v>
          </cell>
          <cell r="D1400" t="str">
            <v>880011</v>
          </cell>
          <cell r="E1400" t="str">
            <v>دستمزد و مزايا</v>
          </cell>
          <cell r="F1400" t="str">
            <v>خواروبار</v>
          </cell>
          <cell r="G1400" t="str">
            <v>800106</v>
          </cell>
          <cell r="H1400" t="str">
            <v>تست مواد وشيمي</v>
          </cell>
          <cell r="P1400" t="str">
            <v>224</v>
          </cell>
        </row>
        <row r="1401">
          <cell r="A1401">
            <v>2242</v>
          </cell>
          <cell r="B1401" t="str">
            <v>880012800103</v>
          </cell>
          <cell r="C1401" t="str">
            <v>880</v>
          </cell>
          <cell r="D1401" t="str">
            <v>880012</v>
          </cell>
          <cell r="E1401" t="str">
            <v>دستمزد و مزايا</v>
          </cell>
          <cell r="F1401" t="str">
            <v>پاداش بهره وري</v>
          </cell>
          <cell r="G1401" t="str">
            <v>800103</v>
          </cell>
          <cell r="H1401" t="str">
            <v>مرکز ساخت و توليد</v>
          </cell>
          <cell r="P1401" t="str">
            <v>224</v>
          </cell>
        </row>
        <row r="1402">
          <cell r="A1402">
            <v>2202</v>
          </cell>
          <cell r="B1402" t="str">
            <v>880012800100</v>
          </cell>
          <cell r="C1402" t="str">
            <v>880</v>
          </cell>
          <cell r="D1402" t="str">
            <v>880012</v>
          </cell>
          <cell r="E1402" t="str">
            <v>دستمزد و مزايا</v>
          </cell>
          <cell r="F1402" t="str">
            <v>پاداش بهره وري</v>
          </cell>
          <cell r="G1402" t="str">
            <v>800100</v>
          </cell>
          <cell r="H1402" t="str">
            <v>مونتاژ</v>
          </cell>
          <cell r="P1402" t="str">
            <v>220</v>
          </cell>
        </row>
        <row r="1403">
          <cell r="A1403">
            <v>2303</v>
          </cell>
          <cell r="B1403" t="str">
            <v>880012800303</v>
          </cell>
          <cell r="C1403" t="str">
            <v>880</v>
          </cell>
          <cell r="D1403" t="str">
            <v>880012</v>
          </cell>
          <cell r="E1403" t="str">
            <v>دستمزد و مزايا</v>
          </cell>
          <cell r="F1403" t="str">
            <v>پاداش بهره وري</v>
          </cell>
          <cell r="G1403" t="str">
            <v>800303</v>
          </cell>
          <cell r="H1403" t="str">
            <v>برنامه ريزي</v>
          </cell>
          <cell r="P1403" t="str">
            <v>230</v>
          </cell>
        </row>
        <row r="1404">
          <cell r="A1404">
            <v>2265</v>
          </cell>
          <cell r="B1404" t="str">
            <v>880012800202</v>
          </cell>
          <cell r="C1404" t="str">
            <v>880</v>
          </cell>
          <cell r="D1404" t="str">
            <v>880012</v>
          </cell>
          <cell r="E1404" t="str">
            <v>دستمزد و مزايا</v>
          </cell>
          <cell r="F1404" t="str">
            <v>پاداش بهره وري</v>
          </cell>
          <cell r="G1404" t="str">
            <v>800202</v>
          </cell>
          <cell r="H1404" t="str">
            <v>عمومي ساخت و توليد</v>
          </cell>
          <cell r="P1404" t="str">
            <v>226</v>
          </cell>
        </row>
        <row r="1405">
          <cell r="A1405">
            <v>2242</v>
          </cell>
          <cell r="B1405" t="str">
            <v>880012800104</v>
          </cell>
          <cell r="C1405" t="str">
            <v>880</v>
          </cell>
          <cell r="D1405" t="str">
            <v>880012</v>
          </cell>
          <cell r="E1405" t="str">
            <v>دستمزد و مزايا</v>
          </cell>
          <cell r="F1405" t="str">
            <v>پاداش بهره وري</v>
          </cell>
          <cell r="G1405" t="str">
            <v>800104</v>
          </cell>
          <cell r="H1405" t="str">
            <v>کنترل کيفي</v>
          </cell>
          <cell r="P1405" t="str">
            <v>224</v>
          </cell>
        </row>
        <row r="1406">
          <cell r="A1406">
            <v>2303</v>
          </cell>
          <cell r="B1406" t="str">
            <v>880012800302</v>
          </cell>
          <cell r="C1406" t="str">
            <v>880</v>
          </cell>
          <cell r="D1406" t="str">
            <v>880012</v>
          </cell>
          <cell r="E1406" t="str">
            <v>دستمزد و مزايا</v>
          </cell>
          <cell r="F1406" t="str">
            <v>پاداش بهره وري</v>
          </cell>
          <cell r="G1406" t="str">
            <v>800302</v>
          </cell>
          <cell r="H1406" t="str">
            <v>خدمات فني</v>
          </cell>
          <cell r="P1406" t="str">
            <v>230</v>
          </cell>
        </row>
        <row r="1407">
          <cell r="A1407">
            <v>2403</v>
          </cell>
          <cell r="B1407" t="str">
            <v>880012800401</v>
          </cell>
          <cell r="C1407" t="str">
            <v>880</v>
          </cell>
          <cell r="D1407" t="str">
            <v>880012</v>
          </cell>
          <cell r="E1407" t="str">
            <v>دستمزد و مزايا</v>
          </cell>
          <cell r="F1407" t="str">
            <v>پاداش بهره وري</v>
          </cell>
          <cell r="G1407" t="str">
            <v>800401</v>
          </cell>
          <cell r="H1407" t="str">
            <v>مديريت</v>
          </cell>
          <cell r="P1407" t="str">
            <v>240</v>
          </cell>
        </row>
        <row r="1408">
          <cell r="A1408">
            <v>2403</v>
          </cell>
          <cell r="B1408" t="str">
            <v>880012800403</v>
          </cell>
          <cell r="C1408" t="str">
            <v>880</v>
          </cell>
          <cell r="D1408" t="str">
            <v>880012</v>
          </cell>
          <cell r="E1408" t="str">
            <v>دستمزد و مزايا</v>
          </cell>
          <cell r="F1408" t="str">
            <v>پاداش بهره وري</v>
          </cell>
          <cell r="G1408" t="str">
            <v>800403</v>
          </cell>
          <cell r="H1408" t="str">
            <v>امو ر اداري</v>
          </cell>
          <cell r="P1408" t="str">
            <v>240</v>
          </cell>
        </row>
        <row r="1409">
          <cell r="A1409">
            <v>2403</v>
          </cell>
          <cell r="B1409" t="str">
            <v>880012800400</v>
          </cell>
          <cell r="C1409" t="str">
            <v>880</v>
          </cell>
          <cell r="D1409" t="str">
            <v>880012</v>
          </cell>
          <cell r="E1409" t="str">
            <v>دستمزد و مزايا</v>
          </cell>
          <cell r="F1409" t="str">
            <v>پاداش بهره وري</v>
          </cell>
          <cell r="G1409" t="str">
            <v>800400</v>
          </cell>
          <cell r="H1409" t="str">
            <v>امور مالي</v>
          </cell>
          <cell r="P1409" t="str">
            <v>240</v>
          </cell>
        </row>
        <row r="1410">
          <cell r="A1410">
            <v>2503</v>
          </cell>
          <cell r="B1410" t="str">
            <v>880012800500</v>
          </cell>
          <cell r="C1410" t="str">
            <v>880</v>
          </cell>
          <cell r="D1410" t="str">
            <v>880012</v>
          </cell>
          <cell r="E1410" t="str">
            <v>دستمزد و مزايا</v>
          </cell>
          <cell r="F1410" t="str">
            <v>پاداش بهره وري</v>
          </cell>
          <cell r="G1410" t="str">
            <v>800500</v>
          </cell>
          <cell r="H1410" t="str">
            <v>فروش</v>
          </cell>
          <cell r="P1410" t="str">
            <v>250</v>
          </cell>
        </row>
        <row r="1411">
          <cell r="A1411">
            <v>2242</v>
          </cell>
          <cell r="B1411" t="str">
            <v>880012800107</v>
          </cell>
          <cell r="C1411" t="str">
            <v>880</v>
          </cell>
          <cell r="D1411" t="str">
            <v>880012</v>
          </cell>
          <cell r="E1411" t="str">
            <v>دستمزد و مزايا</v>
          </cell>
          <cell r="F1411" t="str">
            <v>پاداش بهره وري</v>
          </cell>
          <cell r="G1411" t="str">
            <v>800107</v>
          </cell>
          <cell r="H1411" t="str">
            <v>خط گيج</v>
          </cell>
          <cell r="P1411" t="str">
            <v>224</v>
          </cell>
        </row>
        <row r="1412">
          <cell r="A1412">
            <v>2242</v>
          </cell>
          <cell r="B1412" t="str">
            <v>880012800101</v>
          </cell>
          <cell r="C1412" t="str">
            <v>880</v>
          </cell>
          <cell r="D1412" t="str">
            <v>880012</v>
          </cell>
          <cell r="E1412" t="str">
            <v>دستمزد و مزايا</v>
          </cell>
          <cell r="F1412" t="str">
            <v>پاداش بهره وري</v>
          </cell>
          <cell r="G1412" t="str">
            <v>800101</v>
          </cell>
          <cell r="H1412" t="str">
            <v>تحقيقات مهندسي</v>
          </cell>
          <cell r="P1412" t="str">
            <v>224</v>
          </cell>
        </row>
        <row r="1413">
          <cell r="A1413">
            <v>2265</v>
          </cell>
          <cell r="B1413" t="str">
            <v>880012800203</v>
          </cell>
          <cell r="C1413" t="str">
            <v>880</v>
          </cell>
          <cell r="D1413" t="str">
            <v>880012</v>
          </cell>
          <cell r="E1413" t="str">
            <v>دستمزد و مزايا</v>
          </cell>
          <cell r="F1413" t="str">
            <v>پاداش بهره وري</v>
          </cell>
          <cell r="G1413" t="str">
            <v>800203</v>
          </cell>
          <cell r="H1413" t="str">
            <v>عمومي کنترل کيفي</v>
          </cell>
          <cell r="P1413" t="str">
            <v>226</v>
          </cell>
        </row>
        <row r="1414">
          <cell r="A1414">
            <v>2303</v>
          </cell>
          <cell r="B1414" t="str">
            <v>880012800304</v>
          </cell>
          <cell r="C1414" t="str">
            <v>880</v>
          </cell>
          <cell r="D1414" t="str">
            <v>880012</v>
          </cell>
          <cell r="E1414" t="str">
            <v>دستمزد و مزايا</v>
          </cell>
          <cell r="F1414" t="str">
            <v>پاداش بهره وري</v>
          </cell>
          <cell r="G1414" t="str">
            <v>800304</v>
          </cell>
          <cell r="H1414" t="str">
            <v>تدارکات و تامين قطعات</v>
          </cell>
          <cell r="P1414" t="str">
            <v>230</v>
          </cell>
        </row>
        <row r="1415">
          <cell r="A1415">
            <v>2303</v>
          </cell>
          <cell r="B1415" t="str">
            <v>880012800301</v>
          </cell>
          <cell r="C1415" t="str">
            <v>880</v>
          </cell>
          <cell r="D1415" t="str">
            <v>880012</v>
          </cell>
          <cell r="E1415" t="str">
            <v>دستمزد و مزايا</v>
          </cell>
          <cell r="F1415" t="str">
            <v>پاداش بهره وري</v>
          </cell>
          <cell r="G1415" t="str">
            <v>800301</v>
          </cell>
          <cell r="H1415" t="str">
            <v>حراست</v>
          </cell>
          <cell r="P1415" t="str">
            <v>230</v>
          </cell>
        </row>
        <row r="1416">
          <cell r="A1416">
            <v>2303</v>
          </cell>
          <cell r="B1416" t="str">
            <v>880012800305</v>
          </cell>
          <cell r="C1416" t="str">
            <v>880</v>
          </cell>
          <cell r="D1416" t="str">
            <v>880012</v>
          </cell>
          <cell r="E1416" t="str">
            <v>دستمزد و مزايا</v>
          </cell>
          <cell r="F1416" t="str">
            <v>پاداش بهره وري</v>
          </cell>
          <cell r="G1416" t="str">
            <v>800305</v>
          </cell>
          <cell r="H1416" t="str">
            <v>طرح و توسعه سيستمها</v>
          </cell>
          <cell r="P1416" t="str">
            <v>230</v>
          </cell>
        </row>
        <row r="1417">
          <cell r="A1417">
            <v>2265</v>
          </cell>
          <cell r="B1417" t="str">
            <v>880012800201</v>
          </cell>
          <cell r="C1417" t="str">
            <v>880</v>
          </cell>
          <cell r="D1417" t="str">
            <v>880012</v>
          </cell>
          <cell r="E1417" t="str">
            <v>دستمزد و مزايا</v>
          </cell>
          <cell r="F1417" t="str">
            <v>پاداش بهره وري</v>
          </cell>
          <cell r="G1417" t="str">
            <v>800201</v>
          </cell>
          <cell r="H1417" t="str">
            <v>عمومي تحقيقات و مهندسي</v>
          </cell>
          <cell r="P1417" t="str">
            <v>226</v>
          </cell>
        </row>
        <row r="1418">
          <cell r="A1418">
            <v>2242</v>
          </cell>
          <cell r="B1418" t="str">
            <v>880012800105</v>
          </cell>
          <cell r="C1418" t="str">
            <v>880</v>
          </cell>
          <cell r="D1418" t="str">
            <v>880012</v>
          </cell>
          <cell r="E1418" t="str">
            <v>دستمزد و مزايا</v>
          </cell>
          <cell r="F1418" t="str">
            <v>پاداش بهره وري</v>
          </cell>
          <cell r="G1418" t="str">
            <v>800105</v>
          </cell>
          <cell r="H1418" t="str">
            <v>مترولوژي</v>
          </cell>
          <cell r="P1418" t="str">
            <v>224</v>
          </cell>
        </row>
        <row r="1419">
          <cell r="A1419">
            <v>2225</v>
          </cell>
          <cell r="B1419" t="str">
            <v>880012800200</v>
          </cell>
          <cell r="C1419" t="str">
            <v>880</v>
          </cell>
          <cell r="D1419" t="str">
            <v>880012</v>
          </cell>
          <cell r="E1419" t="str">
            <v>دستمزد و مزايا</v>
          </cell>
          <cell r="F1419" t="str">
            <v>پاداش بهره وري</v>
          </cell>
          <cell r="G1419" t="str">
            <v>800200</v>
          </cell>
          <cell r="H1419" t="str">
            <v>عمومي مونتاژ</v>
          </cell>
          <cell r="P1419" t="str">
            <v>222</v>
          </cell>
        </row>
        <row r="1420">
          <cell r="A1420">
            <v>2403</v>
          </cell>
          <cell r="B1420" t="str">
            <v>880012800402</v>
          </cell>
          <cell r="C1420" t="str">
            <v>880</v>
          </cell>
          <cell r="D1420" t="str">
            <v>880012</v>
          </cell>
          <cell r="E1420" t="str">
            <v>دستمزد و مزايا</v>
          </cell>
          <cell r="F1420" t="str">
            <v>پاداش بهره وري</v>
          </cell>
          <cell r="G1420" t="str">
            <v>800402</v>
          </cell>
          <cell r="H1420" t="str">
            <v>دفتر تهران</v>
          </cell>
          <cell r="P1420" t="str">
            <v>240</v>
          </cell>
        </row>
        <row r="1421">
          <cell r="A1421">
            <v>2242</v>
          </cell>
          <cell r="B1421" t="str">
            <v>880012800106</v>
          </cell>
          <cell r="C1421" t="str">
            <v>880</v>
          </cell>
          <cell r="D1421" t="str">
            <v>880012</v>
          </cell>
          <cell r="E1421" t="str">
            <v>دستمزد و مزايا</v>
          </cell>
          <cell r="F1421" t="str">
            <v>پاداش بهره وري</v>
          </cell>
          <cell r="G1421" t="str">
            <v>800106</v>
          </cell>
          <cell r="H1421" t="str">
            <v>تست مواد وشيمي</v>
          </cell>
          <cell r="P1421" t="str">
            <v>224</v>
          </cell>
        </row>
        <row r="1422">
          <cell r="A1422">
            <v>2265</v>
          </cell>
          <cell r="B1422" t="str">
            <v>880012800206</v>
          </cell>
          <cell r="C1422" t="str">
            <v>880</v>
          </cell>
          <cell r="D1422" t="str">
            <v>880012</v>
          </cell>
          <cell r="E1422" t="str">
            <v>دستمزد و مزايا</v>
          </cell>
          <cell r="F1422" t="str">
            <v>پاداش بهره وري</v>
          </cell>
          <cell r="G1422" t="str">
            <v>800206</v>
          </cell>
          <cell r="H1422" t="str">
            <v>عمومي خط گيج</v>
          </cell>
          <cell r="P1422" t="str">
            <v>226</v>
          </cell>
        </row>
        <row r="1423">
          <cell r="A1423">
            <v>2242</v>
          </cell>
          <cell r="B1423" t="str">
            <v>880012800102</v>
          </cell>
          <cell r="C1423" t="str">
            <v>880</v>
          </cell>
          <cell r="D1423" t="str">
            <v>880012</v>
          </cell>
          <cell r="E1423" t="str">
            <v>دستمزد و مزايا</v>
          </cell>
          <cell r="F1423" t="str">
            <v>پاداش بهره وري</v>
          </cell>
          <cell r="G1423" t="str">
            <v>800102</v>
          </cell>
          <cell r="H1423" t="str">
            <v>عمليات حرارتي و آبکاري</v>
          </cell>
          <cell r="P1423" t="str">
            <v>224</v>
          </cell>
        </row>
        <row r="1424">
          <cell r="A1424">
            <v>2403</v>
          </cell>
          <cell r="B1424" t="str">
            <v>880013800400</v>
          </cell>
          <cell r="C1424" t="str">
            <v>880</v>
          </cell>
          <cell r="D1424" t="str">
            <v>880013</v>
          </cell>
          <cell r="E1424" t="str">
            <v>دستمزد و مزايا</v>
          </cell>
          <cell r="F1424" t="str">
            <v>پاداش هاي اهدائي مديريت</v>
          </cell>
          <cell r="G1424" t="str">
            <v>800400</v>
          </cell>
          <cell r="H1424" t="str">
            <v>امور مالي</v>
          </cell>
          <cell r="P1424" t="str">
            <v>240</v>
          </cell>
        </row>
        <row r="1425">
          <cell r="A1425">
            <v>2303</v>
          </cell>
          <cell r="B1425" t="str">
            <v>880013800303</v>
          </cell>
          <cell r="C1425" t="str">
            <v>880</v>
          </cell>
          <cell r="D1425" t="str">
            <v>880013</v>
          </cell>
          <cell r="E1425" t="str">
            <v>دستمزد و مزايا</v>
          </cell>
          <cell r="F1425" t="str">
            <v>پاداش هاي اهدائي مديريت</v>
          </cell>
          <cell r="G1425" t="str">
            <v>800303</v>
          </cell>
          <cell r="H1425" t="str">
            <v>برنامه ريزي</v>
          </cell>
          <cell r="P1425" t="str">
            <v>230</v>
          </cell>
        </row>
        <row r="1426">
          <cell r="A1426">
            <v>2242</v>
          </cell>
          <cell r="B1426" t="str">
            <v>880013800103</v>
          </cell>
          <cell r="C1426" t="str">
            <v>880</v>
          </cell>
          <cell r="D1426" t="str">
            <v>880013</v>
          </cell>
          <cell r="E1426" t="str">
            <v>دستمزد و مزايا</v>
          </cell>
          <cell r="F1426" t="str">
            <v>پاداش هاي اهدائي مديريت</v>
          </cell>
          <cell r="G1426" t="str">
            <v>800103</v>
          </cell>
          <cell r="H1426" t="str">
            <v>مرکز ساخت و توليد</v>
          </cell>
          <cell r="P1426" t="str">
            <v>224</v>
          </cell>
        </row>
        <row r="1427">
          <cell r="A1427">
            <v>2202</v>
          </cell>
          <cell r="B1427" t="str">
            <v>880013800100</v>
          </cell>
          <cell r="C1427" t="str">
            <v>880</v>
          </cell>
          <cell r="D1427" t="str">
            <v>880013</v>
          </cell>
          <cell r="E1427" t="str">
            <v>دستمزد و مزايا</v>
          </cell>
          <cell r="F1427" t="str">
            <v>پاداش هاي اهدائي مديريت</v>
          </cell>
          <cell r="G1427" t="str">
            <v>800100</v>
          </cell>
          <cell r="H1427" t="str">
            <v>مونتاژ</v>
          </cell>
          <cell r="P1427" t="str">
            <v>220</v>
          </cell>
        </row>
        <row r="1428">
          <cell r="A1428">
            <v>2403</v>
          </cell>
          <cell r="B1428" t="str">
            <v>880013800403</v>
          </cell>
          <cell r="C1428" t="str">
            <v>880</v>
          </cell>
          <cell r="D1428" t="str">
            <v>880013</v>
          </cell>
          <cell r="E1428" t="str">
            <v>دستمزد و مزايا</v>
          </cell>
          <cell r="F1428" t="str">
            <v>پاداش هاي اهدائي مديريت</v>
          </cell>
          <cell r="G1428" t="str">
            <v>800403</v>
          </cell>
          <cell r="H1428" t="str">
            <v>امو ر اداري</v>
          </cell>
          <cell r="P1428" t="str">
            <v>240</v>
          </cell>
        </row>
        <row r="1429">
          <cell r="A1429">
            <v>2303</v>
          </cell>
          <cell r="B1429" t="str">
            <v>880013800302</v>
          </cell>
          <cell r="C1429" t="str">
            <v>880</v>
          </cell>
          <cell r="D1429" t="str">
            <v>880013</v>
          </cell>
          <cell r="E1429" t="str">
            <v>دستمزد و مزايا</v>
          </cell>
          <cell r="F1429" t="str">
            <v>پاداش هاي اهدائي مديريت</v>
          </cell>
          <cell r="G1429" t="str">
            <v>800302</v>
          </cell>
          <cell r="H1429" t="str">
            <v>خدمات فني</v>
          </cell>
          <cell r="P1429" t="str">
            <v>230</v>
          </cell>
        </row>
        <row r="1430">
          <cell r="A1430">
            <v>2242</v>
          </cell>
          <cell r="B1430" t="str">
            <v>880013800107</v>
          </cell>
          <cell r="C1430" t="str">
            <v>880</v>
          </cell>
          <cell r="D1430" t="str">
            <v>880013</v>
          </cell>
          <cell r="E1430" t="str">
            <v>دستمزد و مزايا</v>
          </cell>
          <cell r="F1430" t="str">
            <v>پاداش هاي اهدائي مديريت</v>
          </cell>
          <cell r="G1430" t="str">
            <v>800107</v>
          </cell>
          <cell r="H1430" t="str">
            <v>خط گيج</v>
          </cell>
          <cell r="P1430" t="str">
            <v>224</v>
          </cell>
        </row>
        <row r="1431">
          <cell r="A1431">
            <v>2242</v>
          </cell>
          <cell r="B1431" t="str">
            <v>880013800104</v>
          </cell>
          <cell r="C1431" t="str">
            <v>880</v>
          </cell>
          <cell r="D1431" t="str">
            <v>880013</v>
          </cell>
          <cell r="E1431" t="str">
            <v>دستمزد و مزايا</v>
          </cell>
          <cell r="F1431" t="str">
            <v>پاداش هاي اهدائي مديريت</v>
          </cell>
          <cell r="G1431" t="str">
            <v>800104</v>
          </cell>
          <cell r="H1431" t="str">
            <v>کنترل کيفي</v>
          </cell>
          <cell r="P1431" t="str">
            <v>224</v>
          </cell>
        </row>
        <row r="1432">
          <cell r="A1432">
            <v>2265</v>
          </cell>
          <cell r="B1432" t="str">
            <v>880013800202</v>
          </cell>
          <cell r="C1432" t="str">
            <v>880</v>
          </cell>
          <cell r="D1432" t="str">
            <v>880013</v>
          </cell>
          <cell r="E1432" t="str">
            <v>دستمزد و مزايا</v>
          </cell>
          <cell r="F1432" t="str">
            <v>پاداش هاي اهدائي مديريت</v>
          </cell>
          <cell r="G1432" t="str">
            <v>800202</v>
          </cell>
          <cell r="H1432" t="str">
            <v>عمومي ساخت و توليد</v>
          </cell>
          <cell r="P1432" t="str">
            <v>226</v>
          </cell>
        </row>
        <row r="1433">
          <cell r="A1433">
            <v>2242</v>
          </cell>
          <cell r="B1433" t="str">
            <v>880013800101</v>
          </cell>
          <cell r="C1433" t="str">
            <v>880</v>
          </cell>
          <cell r="D1433" t="str">
            <v>880013</v>
          </cell>
          <cell r="E1433" t="str">
            <v>دستمزد و مزايا</v>
          </cell>
          <cell r="F1433" t="str">
            <v>پاداش هاي اهدائي مديريت</v>
          </cell>
          <cell r="G1433" t="str">
            <v>800101</v>
          </cell>
          <cell r="H1433" t="str">
            <v>تحقيقات مهندسي</v>
          </cell>
          <cell r="P1433" t="str">
            <v>224</v>
          </cell>
        </row>
        <row r="1434">
          <cell r="A1434">
            <v>2403</v>
          </cell>
          <cell r="B1434" t="str">
            <v>880013800401</v>
          </cell>
          <cell r="C1434" t="str">
            <v>880</v>
          </cell>
          <cell r="D1434" t="str">
            <v>880013</v>
          </cell>
          <cell r="E1434" t="str">
            <v>دستمزد و مزايا</v>
          </cell>
          <cell r="F1434" t="str">
            <v>پاداش هاي اهدائي مديريت</v>
          </cell>
          <cell r="G1434" t="str">
            <v>800401</v>
          </cell>
          <cell r="H1434" t="str">
            <v>مديريت</v>
          </cell>
          <cell r="P1434" t="str">
            <v>240</v>
          </cell>
        </row>
        <row r="1435">
          <cell r="A1435">
            <v>2303</v>
          </cell>
          <cell r="B1435" t="str">
            <v>880013800301</v>
          </cell>
          <cell r="C1435" t="str">
            <v>880</v>
          </cell>
          <cell r="D1435" t="str">
            <v>880013</v>
          </cell>
          <cell r="E1435" t="str">
            <v>دستمزد و مزايا</v>
          </cell>
          <cell r="F1435" t="str">
            <v>پاداش هاي اهدائي مديريت</v>
          </cell>
          <cell r="G1435" t="str">
            <v>800301</v>
          </cell>
          <cell r="H1435" t="str">
            <v>حراست</v>
          </cell>
          <cell r="P1435" t="str">
            <v>230</v>
          </cell>
        </row>
        <row r="1436">
          <cell r="A1436">
            <v>2503</v>
          </cell>
          <cell r="B1436" t="str">
            <v>880013800500</v>
          </cell>
          <cell r="C1436" t="str">
            <v>880</v>
          </cell>
          <cell r="D1436" t="str">
            <v>880013</v>
          </cell>
          <cell r="E1436" t="str">
            <v>دستمزد و مزايا</v>
          </cell>
          <cell r="F1436" t="str">
            <v>پاداش هاي اهدائي مديريت</v>
          </cell>
          <cell r="G1436" t="str">
            <v>800500</v>
          </cell>
          <cell r="H1436" t="str">
            <v>فروش</v>
          </cell>
          <cell r="P1436" t="str">
            <v>250</v>
          </cell>
        </row>
        <row r="1437">
          <cell r="A1437">
            <v>2303</v>
          </cell>
          <cell r="B1437" t="str">
            <v>880013800304</v>
          </cell>
          <cell r="C1437" t="str">
            <v>880</v>
          </cell>
          <cell r="D1437" t="str">
            <v>880013</v>
          </cell>
          <cell r="E1437" t="str">
            <v>دستمزد و مزايا</v>
          </cell>
          <cell r="F1437" t="str">
            <v>پاداش هاي اهدائي مديريت</v>
          </cell>
          <cell r="G1437" t="str">
            <v>800304</v>
          </cell>
          <cell r="H1437" t="str">
            <v>تدارکات و تامين قطعات</v>
          </cell>
          <cell r="P1437" t="str">
            <v>230</v>
          </cell>
        </row>
        <row r="1438">
          <cell r="A1438">
            <v>2242</v>
          </cell>
          <cell r="B1438" t="str">
            <v>880013800105</v>
          </cell>
          <cell r="C1438" t="str">
            <v>880</v>
          </cell>
          <cell r="D1438" t="str">
            <v>880013</v>
          </cell>
          <cell r="E1438" t="str">
            <v>دستمزد و مزايا</v>
          </cell>
          <cell r="F1438" t="str">
            <v>پاداش هاي اهدائي مديريت</v>
          </cell>
          <cell r="G1438" t="str">
            <v>800105</v>
          </cell>
          <cell r="H1438" t="str">
            <v>مترولوژي</v>
          </cell>
          <cell r="P1438" t="str">
            <v>224</v>
          </cell>
        </row>
        <row r="1439">
          <cell r="A1439">
            <v>2303</v>
          </cell>
          <cell r="B1439" t="str">
            <v>880013800305</v>
          </cell>
          <cell r="C1439" t="str">
            <v>880</v>
          </cell>
          <cell r="D1439" t="str">
            <v>880013</v>
          </cell>
          <cell r="E1439" t="str">
            <v>دستمزد و مزايا</v>
          </cell>
          <cell r="F1439" t="str">
            <v>پاداش هاي اهدائي مديريت</v>
          </cell>
          <cell r="G1439" t="str">
            <v>800305</v>
          </cell>
          <cell r="H1439" t="str">
            <v>طرح و توسعه سيستمها</v>
          </cell>
          <cell r="P1439" t="str">
            <v>230</v>
          </cell>
        </row>
        <row r="1440">
          <cell r="A1440">
            <v>2403</v>
          </cell>
          <cell r="B1440" t="str">
            <v>880013800402</v>
          </cell>
          <cell r="C1440" t="str">
            <v>880</v>
          </cell>
          <cell r="D1440" t="str">
            <v>880013</v>
          </cell>
          <cell r="E1440" t="str">
            <v>دستمزد و مزايا</v>
          </cell>
          <cell r="F1440" t="str">
            <v>پاداش هاي اهدائي مديريت</v>
          </cell>
          <cell r="G1440" t="str">
            <v>800402</v>
          </cell>
          <cell r="H1440" t="str">
            <v>دفتر تهران</v>
          </cell>
          <cell r="P1440" t="str">
            <v>240</v>
          </cell>
        </row>
        <row r="1441">
          <cell r="A1441">
            <v>2265</v>
          </cell>
          <cell r="B1441" t="str">
            <v>880013800203</v>
          </cell>
          <cell r="C1441" t="str">
            <v>880</v>
          </cell>
          <cell r="D1441" t="str">
            <v>880013</v>
          </cell>
          <cell r="E1441" t="str">
            <v>دستمزد و مزايا</v>
          </cell>
          <cell r="F1441" t="str">
            <v>پاداش هاي اهدائي مديريت</v>
          </cell>
          <cell r="G1441" t="str">
            <v>800203</v>
          </cell>
          <cell r="H1441" t="str">
            <v>عمومي کنترل کيفي</v>
          </cell>
          <cell r="P1441" t="str">
            <v>226</v>
          </cell>
        </row>
        <row r="1442">
          <cell r="A1442">
            <v>2225</v>
          </cell>
          <cell r="B1442" t="str">
            <v>880013800200</v>
          </cell>
          <cell r="C1442" t="str">
            <v>880</v>
          </cell>
          <cell r="D1442" t="str">
            <v>880013</v>
          </cell>
          <cell r="E1442" t="str">
            <v>دستمزد و مزايا</v>
          </cell>
          <cell r="F1442" t="str">
            <v>پاداش هاي اهدائي مديريت</v>
          </cell>
          <cell r="G1442" t="str">
            <v>800200</v>
          </cell>
          <cell r="H1442" t="str">
            <v>عمومي مونتاژ</v>
          </cell>
          <cell r="P1442" t="str">
            <v>222</v>
          </cell>
        </row>
        <row r="1443">
          <cell r="A1443">
            <v>2265</v>
          </cell>
          <cell r="B1443" t="str">
            <v>880013800206</v>
          </cell>
          <cell r="C1443" t="str">
            <v>880</v>
          </cell>
          <cell r="D1443" t="str">
            <v>880013</v>
          </cell>
          <cell r="E1443" t="str">
            <v>دستمزد و مزايا</v>
          </cell>
          <cell r="F1443" t="str">
            <v>پاداش هاي اهدائي مديريت</v>
          </cell>
          <cell r="G1443" t="str">
            <v>800206</v>
          </cell>
          <cell r="H1443" t="str">
            <v>عمومي خط گيج</v>
          </cell>
          <cell r="P1443" t="str">
            <v>226</v>
          </cell>
        </row>
        <row r="1444">
          <cell r="A1444">
            <v>2265</v>
          </cell>
          <cell r="B1444" t="str">
            <v>880013800201</v>
          </cell>
          <cell r="C1444" t="str">
            <v>880</v>
          </cell>
          <cell r="D1444" t="str">
            <v>880013</v>
          </cell>
          <cell r="E1444" t="str">
            <v>دستمزد و مزايا</v>
          </cell>
          <cell r="F1444" t="str">
            <v>پاداش هاي اهدائي مديريت</v>
          </cell>
          <cell r="G1444" t="str">
            <v>800201</v>
          </cell>
          <cell r="H1444" t="str">
            <v>عمومي تحقيقات و مهندسي</v>
          </cell>
          <cell r="P1444" t="str">
            <v>226</v>
          </cell>
        </row>
        <row r="1445">
          <cell r="A1445">
            <v>2242</v>
          </cell>
          <cell r="B1445" t="str">
            <v>880013800106</v>
          </cell>
          <cell r="C1445" t="str">
            <v>880</v>
          </cell>
          <cell r="D1445" t="str">
            <v>880013</v>
          </cell>
          <cell r="E1445" t="str">
            <v>دستمزد و مزايا</v>
          </cell>
          <cell r="F1445" t="str">
            <v>پاداش هاي اهدائي مديريت</v>
          </cell>
          <cell r="G1445" t="str">
            <v>800106</v>
          </cell>
          <cell r="H1445" t="str">
            <v>تست مواد وشيمي</v>
          </cell>
          <cell r="P1445" t="str">
            <v>224</v>
          </cell>
        </row>
        <row r="1446">
          <cell r="A1446">
            <v>2242</v>
          </cell>
          <cell r="B1446" t="str">
            <v>880013800102</v>
          </cell>
          <cell r="C1446" t="str">
            <v>880</v>
          </cell>
          <cell r="D1446" t="str">
            <v>880013</v>
          </cell>
          <cell r="E1446" t="str">
            <v>دستمزد و مزايا</v>
          </cell>
          <cell r="F1446" t="str">
            <v>پاداش هاي اهدائي مديريت</v>
          </cell>
          <cell r="G1446" t="str">
            <v>800102</v>
          </cell>
          <cell r="H1446" t="str">
            <v>عمليات حرارتي و آبکاري</v>
          </cell>
          <cell r="P1446" t="str">
            <v>224</v>
          </cell>
        </row>
        <row r="1447">
          <cell r="A1447">
            <v>2246</v>
          </cell>
          <cell r="B1447" t="str">
            <v>880016800103</v>
          </cell>
          <cell r="C1447" t="str">
            <v>880</v>
          </cell>
          <cell r="D1447" t="str">
            <v>880016</v>
          </cell>
          <cell r="E1447" t="str">
            <v>دستمزد و مزايا</v>
          </cell>
          <cell r="F1447" t="str">
            <v>پاداش پايان سال (عيدي)</v>
          </cell>
          <cell r="G1447" t="str">
            <v>800103</v>
          </cell>
          <cell r="H1447" t="str">
            <v>مرکز ساخت و توليد</v>
          </cell>
          <cell r="P1447" t="str">
            <v>224</v>
          </cell>
        </row>
        <row r="1448">
          <cell r="A1448">
            <v>2206</v>
          </cell>
          <cell r="B1448" t="str">
            <v>880016800100</v>
          </cell>
          <cell r="C1448" t="str">
            <v>880</v>
          </cell>
          <cell r="D1448" t="str">
            <v>880016</v>
          </cell>
          <cell r="E1448" t="str">
            <v>دستمزد و مزايا</v>
          </cell>
          <cell r="F1448" t="str">
            <v>پاداش پايان سال (عيدي)</v>
          </cell>
          <cell r="G1448" t="str">
            <v>800100</v>
          </cell>
          <cell r="H1448" t="str">
            <v>مونتاژ</v>
          </cell>
          <cell r="P1448" t="str">
            <v>220</v>
          </cell>
        </row>
        <row r="1449">
          <cell r="A1449">
            <v>2305</v>
          </cell>
          <cell r="B1449" t="str">
            <v>880016800303</v>
          </cell>
          <cell r="C1449" t="str">
            <v>880</v>
          </cell>
          <cell r="D1449" t="str">
            <v>880016</v>
          </cell>
          <cell r="E1449" t="str">
            <v>دستمزد و مزايا</v>
          </cell>
          <cell r="F1449" t="str">
            <v>پاداش پايان سال (عيدي)</v>
          </cell>
          <cell r="G1449" t="str">
            <v>800303</v>
          </cell>
          <cell r="H1449" t="str">
            <v>برنامه ريزي</v>
          </cell>
          <cell r="P1449" t="str">
            <v>230</v>
          </cell>
        </row>
        <row r="1450">
          <cell r="A1450">
            <v>2405</v>
          </cell>
          <cell r="B1450" t="str">
            <v>880016800403</v>
          </cell>
          <cell r="C1450" t="str">
            <v>880</v>
          </cell>
          <cell r="D1450" t="str">
            <v>880016</v>
          </cell>
          <cell r="E1450" t="str">
            <v>دستمزد و مزايا</v>
          </cell>
          <cell r="F1450" t="str">
            <v>پاداش پايان سال (عيدي)</v>
          </cell>
          <cell r="G1450" t="str">
            <v>800403</v>
          </cell>
          <cell r="H1450" t="str">
            <v>امو ر اداري</v>
          </cell>
          <cell r="P1450" t="str">
            <v>240</v>
          </cell>
        </row>
        <row r="1451">
          <cell r="A1451">
            <v>2246</v>
          </cell>
          <cell r="B1451" t="str">
            <v>880016800104</v>
          </cell>
          <cell r="C1451" t="str">
            <v>880</v>
          </cell>
          <cell r="D1451" t="str">
            <v>880016</v>
          </cell>
          <cell r="E1451" t="str">
            <v>دستمزد و مزايا</v>
          </cell>
          <cell r="F1451" t="str">
            <v>پاداش پايان سال (عيدي)</v>
          </cell>
          <cell r="G1451" t="str">
            <v>800104</v>
          </cell>
          <cell r="H1451" t="str">
            <v>کنترل کيفي</v>
          </cell>
          <cell r="P1451" t="str">
            <v>224</v>
          </cell>
        </row>
        <row r="1452">
          <cell r="A1452">
            <v>2305</v>
          </cell>
          <cell r="B1452" t="str">
            <v>880016800302</v>
          </cell>
          <cell r="C1452" t="str">
            <v>880</v>
          </cell>
          <cell r="D1452" t="str">
            <v>880016</v>
          </cell>
          <cell r="E1452" t="str">
            <v>دستمزد و مزايا</v>
          </cell>
          <cell r="F1452" t="str">
            <v>پاداش پايان سال (عيدي)</v>
          </cell>
          <cell r="G1452" t="str">
            <v>800302</v>
          </cell>
          <cell r="H1452" t="str">
            <v>خدمات فني</v>
          </cell>
          <cell r="P1452" t="str">
            <v>230</v>
          </cell>
        </row>
        <row r="1453">
          <cell r="A1453">
            <v>2269</v>
          </cell>
          <cell r="B1453" t="str">
            <v>880016800202</v>
          </cell>
          <cell r="C1453" t="str">
            <v>880</v>
          </cell>
          <cell r="D1453" t="str">
            <v>880016</v>
          </cell>
          <cell r="E1453" t="str">
            <v>دستمزد و مزايا</v>
          </cell>
          <cell r="F1453" t="str">
            <v>پاداش پايان سال (عيدي)</v>
          </cell>
          <cell r="G1453" t="str">
            <v>800202</v>
          </cell>
          <cell r="H1453" t="str">
            <v>عمومي ساخت و توليد</v>
          </cell>
          <cell r="P1453" t="str">
            <v>226</v>
          </cell>
        </row>
        <row r="1454">
          <cell r="A1454">
            <v>2246</v>
          </cell>
          <cell r="B1454" t="str">
            <v>880016800107</v>
          </cell>
          <cell r="C1454" t="str">
            <v>880</v>
          </cell>
          <cell r="D1454" t="str">
            <v>880016</v>
          </cell>
          <cell r="E1454" t="str">
            <v>دستمزد و مزايا</v>
          </cell>
          <cell r="F1454" t="str">
            <v>پاداش پايان سال (عيدي)</v>
          </cell>
          <cell r="G1454" t="str">
            <v>800107</v>
          </cell>
          <cell r="H1454" t="str">
            <v>خط گيج</v>
          </cell>
          <cell r="P1454" t="str">
            <v>224</v>
          </cell>
        </row>
        <row r="1455">
          <cell r="A1455">
            <v>2405</v>
          </cell>
          <cell r="B1455" t="str">
            <v>880016800400</v>
          </cell>
          <cell r="C1455" t="str">
            <v>880</v>
          </cell>
          <cell r="D1455" t="str">
            <v>880016</v>
          </cell>
          <cell r="E1455" t="str">
            <v>دستمزد و مزايا</v>
          </cell>
          <cell r="F1455" t="str">
            <v>پاداش پايان سال (عيدي)</v>
          </cell>
          <cell r="G1455" t="str">
            <v>800400</v>
          </cell>
          <cell r="H1455" t="str">
            <v>امور مالي</v>
          </cell>
          <cell r="P1455" t="str">
            <v>240</v>
          </cell>
        </row>
        <row r="1456">
          <cell r="A1456">
            <v>2246</v>
          </cell>
          <cell r="B1456" t="str">
            <v>880016800101</v>
          </cell>
          <cell r="C1456" t="str">
            <v>880</v>
          </cell>
          <cell r="D1456" t="str">
            <v>880016</v>
          </cell>
          <cell r="E1456" t="str">
            <v>دستمزد و مزايا</v>
          </cell>
          <cell r="F1456" t="str">
            <v>پاداش پايان سال (عيدي)</v>
          </cell>
          <cell r="G1456" t="str">
            <v>800101</v>
          </cell>
          <cell r="H1456" t="str">
            <v>تحقيقات مهندسي</v>
          </cell>
          <cell r="P1456" t="str">
            <v>224</v>
          </cell>
        </row>
        <row r="1457">
          <cell r="A1457">
            <v>2505</v>
          </cell>
          <cell r="B1457" t="str">
            <v>880016800500</v>
          </cell>
          <cell r="C1457" t="str">
            <v>880</v>
          </cell>
          <cell r="D1457" t="str">
            <v>880016</v>
          </cell>
          <cell r="E1457" t="str">
            <v>دستمزد و مزايا</v>
          </cell>
          <cell r="F1457" t="str">
            <v>پاداش پايان سال (عيدي)</v>
          </cell>
          <cell r="G1457" t="str">
            <v>800500</v>
          </cell>
          <cell r="H1457" t="str">
            <v>فروش</v>
          </cell>
          <cell r="P1457" t="str">
            <v>250</v>
          </cell>
        </row>
        <row r="1458">
          <cell r="A1458">
            <v>2305</v>
          </cell>
          <cell r="B1458" t="str">
            <v>880016800301</v>
          </cell>
          <cell r="C1458" t="str">
            <v>880</v>
          </cell>
          <cell r="D1458" t="str">
            <v>880016</v>
          </cell>
          <cell r="E1458" t="str">
            <v>دستمزد و مزايا</v>
          </cell>
          <cell r="F1458" t="str">
            <v>پاداش پايان سال (عيدي)</v>
          </cell>
          <cell r="G1458" t="str">
            <v>800301</v>
          </cell>
          <cell r="H1458" t="str">
            <v>حراست</v>
          </cell>
          <cell r="P1458" t="str">
            <v>230</v>
          </cell>
        </row>
        <row r="1459">
          <cell r="A1459">
            <v>2305</v>
          </cell>
          <cell r="B1459" t="str">
            <v>880016800304</v>
          </cell>
          <cell r="C1459" t="str">
            <v>880</v>
          </cell>
          <cell r="D1459" t="str">
            <v>880016</v>
          </cell>
          <cell r="E1459" t="str">
            <v>دستمزد و مزايا</v>
          </cell>
          <cell r="F1459" t="str">
            <v>پاداش پايان سال (عيدي)</v>
          </cell>
          <cell r="G1459" t="str">
            <v>800304</v>
          </cell>
          <cell r="H1459" t="str">
            <v>تدارکات و تامين قطعات</v>
          </cell>
          <cell r="P1459" t="str">
            <v>230</v>
          </cell>
        </row>
        <row r="1460">
          <cell r="A1460">
            <v>2246</v>
          </cell>
          <cell r="B1460" t="str">
            <v>880016800105</v>
          </cell>
          <cell r="C1460" t="str">
            <v>880</v>
          </cell>
          <cell r="D1460" t="str">
            <v>880016</v>
          </cell>
          <cell r="E1460" t="str">
            <v>دستمزد و مزايا</v>
          </cell>
          <cell r="F1460" t="str">
            <v>پاداش پايان سال (عيدي)</v>
          </cell>
          <cell r="G1460" t="str">
            <v>800105</v>
          </cell>
          <cell r="H1460" t="str">
            <v>مترولوژي</v>
          </cell>
          <cell r="P1460" t="str">
            <v>224</v>
          </cell>
        </row>
        <row r="1461">
          <cell r="A1461">
            <v>2269</v>
          </cell>
          <cell r="B1461" t="str">
            <v>880016800203</v>
          </cell>
          <cell r="C1461" t="str">
            <v>880</v>
          </cell>
          <cell r="D1461" t="str">
            <v>880016</v>
          </cell>
          <cell r="E1461" t="str">
            <v>دستمزد و مزايا</v>
          </cell>
          <cell r="F1461" t="str">
            <v>پاداش پايان سال (عيدي)</v>
          </cell>
          <cell r="G1461" t="str">
            <v>800203</v>
          </cell>
          <cell r="H1461" t="str">
            <v>عمومي کنترل کيفي</v>
          </cell>
          <cell r="P1461" t="str">
            <v>226</v>
          </cell>
        </row>
        <row r="1462">
          <cell r="A1462">
            <v>2405</v>
          </cell>
          <cell r="B1462" t="str">
            <v>880016800402</v>
          </cell>
          <cell r="C1462" t="str">
            <v>880</v>
          </cell>
          <cell r="D1462" t="str">
            <v>880016</v>
          </cell>
          <cell r="E1462" t="str">
            <v>دستمزد و مزايا</v>
          </cell>
          <cell r="F1462" t="str">
            <v>پاداش پايان سال (عيدي)</v>
          </cell>
          <cell r="G1462" t="str">
            <v>800402</v>
          </cell>
          <cell r="H1462" t="str">
            <v>دفتر تهران</v>
          </cell>
          <cell r="P1462" t="str">
            <v>240</v>
          </cell>
        </row>
        <row r="1463">
          <cell r="A1463">
            <v>2405</v>
          </cell>
          <cell r="B1463" t="str">
            <v>880016800401</v>
          </cell>
          <cell r="C1463" t="str">
            <v>880</v>
          </cell>
          <cell r="D1463" t="str">
            <v>880016</v>
          </cell>
          <cell r="E1463" t="str">
            <v>دستمزد و مزايا</v>
          </cell>
          <cell r="F1463" t="str">
            <v>پاداش پايان سال (عيدي)</v>
          </cell>
          <cell r="G1463" t="str">
            <v>800401</v>
          </cell>
          <cell r="H1463" t="str">
            <v>مديريت</v>
          </cell>
          <cell r="P1463" t="str">
            <v>240</v>
          </cell>
        </row>
        <row r="1464">
          <cell r="A1464">
            <v>2269</v>
          </cell>
          <cell r="B1464" t="str">
            <v>880016800206</v>
          </cell>
          <cell r="C1464" t="str">
            <v>880</v>
          </cell>
          <cell r="D1464" t="str">
            <v>880016</v>
          </cell>
          <cell r="E1464" t="str">
            <v>دستمزد و مزايا</v>
          </cell>
          <cell r="F1464" t="str">
            <v>پاداش پايان سال (عيدي)</v>
          </cell>
          <cell r="G1464" t="str">
            <v>800206</v>
          </cell>
          <cell r="H1464" t="str">
            <v>عمومي خط گيج</v>
          </cell>
          <cell r="P1464" t="str">
            <v>226</v>
          </cell>
        </row>
        <row r="1465">
          <cell r="A1465">
            <v>2229</v>
          </cell>
          <cell r="B1465" t="str">
            <v>880016800200</v>
          </cell>
          <cell r="C1465" t="str">
            <v>880</v>
          </cell>
          <cell r="D1465" t="str">
            <v>880016</v>
          </cell>
          <cell r="E1465" t="str">
            <v>دستمزد و مزايا</v>
          </cell>
          <cell r="F1465" t="str">
            <v>پاداش پايان سال (عيدي)</v>
          </cell>
          <cell r="G1465" t="str">
            <v>800200</v>
          </cell>
          <cell r="H1465" t="str">
            <v>عمومي مونتاژ</v>
          </cell>
          <cell r="P1465" t="str">
            <v>222</v>
          </cell>
        </row>
        <row r="1466">
          <cell r="A1466">
            <v>2305</v>
          </cell>
          <cell r="B1466" t="str">
            <v>880016800305</v>
          </cell>
          <cell r="C1466" t="str">
            <v>880</v>
          </cell>
          <cell r="D1466" t="str">
            <v>880016</v>
          </cell>
          <cell r="E1466" t="str">
            <v>دستمزد و مزايا</v>
          </cell>
          <cell r="F1466" t="str">
            <v>پاداش پايان سال (عيدي)</v>
          </cell>
          <cell r="G1466" t="str">
            <v>800305</v>
          </cell>
          <cell r="H1466" t="str">
            <v>طرح و توسعه سيستمها</v>
          </cell>
          <cell r="P1466" t="str">
            <v>230</v>
          </cell>
        </row>
        <row r="1467">
          <cell r="A1467">
            <v>2246</v>
          </cell>
          <cell r="B1467" t="str">
            <v>880016800102</v>
          </cell>
          <cell r="C1467" t="str">
            <v>880</v>
          </cell>
          <cell r="D1467" t="str">
            <v>880016</v>
          </cell>
          <cell r="E1467" t="str">
            <v>دستمزد و مزايا</v>
          </cell>
          <cell r="F1467" t="str">
            <v>پاداش پايان سال (عيدي)</v>
          </cell>
          <cell r="G1467" t="str">
            <v>800102</v>
          </cell>
          <cell r="H1467" t="str">
            <v>عمليات حرارتي و آبکاري</v>
          </cell>
          <cell r="P1467" t="str">
            <v>224</v>
          </cell>
        </row>
        <row r="1468">
          <cell r="A1468">
            <v>2246</v>
          </cell>
          <cell r="B1468" t="str">
            <v>880016800106</v>
          </cell>
          <cell r="C1468" t="str">
            <v>880</v>
          </cell>
          <cell r="D1468" t="str">
            <v>880016</v>
          </cell>
          <cell r="E1468" t="str">
            <v>دستمزد و مزايا</v>
          </cell>
          <cell r="F1468" t="str">
            <v>پاداش پايان سال (عيدي)</v>
          </cell>
          <cell r="G1468" t="str">
            <v>800106</v>
          </cell>
          <cell r="H1468" t="str">
            <v>تست مواد وشيمي</v>
          </cell>
          <cell r="P1468" t="str">
            <v>224</v>
          </cell>
        </row>
        <row r="1469">
          <cell r="A1469">
            <v>2269</v>
          </cell>
          <cell r="B1469" t="str">
            <v>880016800201</v>
          </cell>
          <cell r="C1469" t="str">
            <v>880</v>
          </cell>
          <cell r="D1469" t="str">
            <v>880016</v>
          </cell>
          <cell r="E1469" t="str">
            <v>دستمزد و مزايا</v>
          </cell>
          <cell r="F1469" t="str">
            <v>پاداش پايان سال (عيدي)</v>
          </cell>
          <cell r="G1469" t="str">
            <v>800201</v>
          </cell>
          <cell r="H1469" t="str">
            <v>عمومي تحقيقات و مهندسي</v>
          </cell>
          <cell r="P1469" t="str">
            <v>226</v>
          </cell>
        </row>
        <row r="1470">
          <cell r="A1470">
            <v>2244</v>
          </cell>
          <cell r="B1470" t="str">
            <v>880017800103</v>
          </cell>
          <cell r="C1470" t="str">
            <v>880</v>
          </cell>
          <cell r="D1470" t="str">
            <v>880017</v>
          </cell>
          <cell r="E1470" t="str">
            <v>دستمزد و مزايا</v>
          </cell>
          <cell r="F1470" t="str">
            <v>بن و جيره غير نقدي</v>
          </cell>
          <cell r="G1470" t="str">
            <v>800103</v>
          </cell>
          <cell r="H1470" t="str">
            <v>مرکز ساخت و توليد</v>
          </cell>
          <cell r="P1470" t="str">
            <v>224</v>
          </cell>
        </row>
        <row r="1471">
          <cell r="A1471">
            <v>2204</v>
          </cell>
          <cell r="B1471" t="str">
            <v>880017800100</v>
          </cell>
          <cell r="C1471" t="str">
            <v>880</v>
          </cell>
          <cell r="D1471" t="str">
            <v>880017</v>
          </cell>
          <cell r="E1471" t="str">
            <v>دستمزد و مزايا</v>
          </cell>
          <cell r="F1471" t="str">
            <v>بن و جيره غير نقدي</v>
          </cell>
          <cell r="G1471" t="str">
            <v>800100</v>
          </cell>
          <cell r="H1471" t="str">
            <v>مونتاژ</v>
          </cell>
          <cell r="P1471" t="str">
            <v>220</v>
          </cell>
        </row>
        <row r="1472">
          <cell r="A1472">
            <v>2304</v>
          </cell>
          <cell r="B1472" t="str">
            <v>880017800303</v>
          </cell>
          <cell r="C1472" t="str">
            <v>880</v>
          </cell>
          <cell r="D1472" t="str">
            <v>880017</v>
          </cell>
          <cell r="E1472" t="str">
            <v>دستمزد و مزايا</v>
          </cell>
          <cell r="F1472" t="str">
            <v>بن و جيره غير نقدي</v>
          </cell>
          <cell r="G1472" t="str">
            <v>800303</v>
          </cell>
          <cell r="H1472" t="str">
            <v>برنامه ريزي</v>
          </cell>
          <cell r="P1472" t="str">
            <v>230</v>
          </cell>
        </row>
        <row r="1473">
          <cell r="A1473">
            <v>2244</v>
          </cell>
          <cell r="B1473" t="str">
            <v>880017800104</v>
          </cell>
          <cell r="C1473" t="str">
            <v>880</v>
          </cell>
          <cell r="D1473" t="str">
            <v>880017</v>
          </cell>
          <cell r="E1473" t="str">
            <v>دستمزد و مزايا</v>
          </cell>
          <cell r="F1473" t="str">
            <v>بن و جيره غير نقدي</v>
          </cell>
          <cell r="G1473" t="str">
            <v>800104</v>
          </cell>
          <cell r="H1473" t="str">
            <v>کنترل کيفي</v>
          </cell>
          <cell r="P1473" t="str">
            <v>224</v>
          </cell>
        </row>
        <row r="1474">
          <cell r="A1474">
            <v>2404</v>
          </cell>
          <cell r="B1474" t="str">
            <v>880017800403</v>
          </cell>
          <cell r="C1474" t="str">
            <v>880</v>
          </cell>
          <cell r="D1474" t="str">
            <v>880017</v>
          </cell>
          <cell r="E1474" t="str">
            <v>دستمزد و مزايا</v>
          </cell>
          <cell r="F1474" t="str">
            <v>بن و جيره غير نقدي</v>
          </cell>
          <cell r="G1474" t="str">
            <v>800403</v>
          </cell>
          <cell r="H1474" t="str">
            <v>امو ر اداري</v>
          </cell>
          <cell r="P1474" t="str">
            <v>240</v>
          </cell>
        </row>
        <row r="1475">
          <cell r="A1475">
            <v>2304</v>
          </cell>
          <cell r="B1475" t="str">
            <v>880017800302</v>
          </cell>
          <cell r="C1475" t="str">
            <v>880</v>
          </cell>
          <cell r="D1475" t="str">
            <v>880017</v>
          </cell>
          <cell r="E1475" t="str">
            <v>دستمزد و مزايا</v>
          </cell>
          <cell r="F1475" t="str">
            <v>بن و جيره غير نقدي</v>
          </cell>
          <cell r="G1475" t="str">
            <v>800302</v>
          </cell>
          <cell r="H1475" t="str">
            <v>خدمات فني</v>
          </cell>
          <cell r="P1475" t="str">
            <v>230</v>
          </cell>
        </row>
        <row r="1476">
          <cell r="A1476">
            <v>2244</v>
          </cell>
          <cell r="B1476" t="str">
            <v>880017800107</v>
          </cell>
          <cell r="C1476" t="str">
            <v>880</v>
          </cell>
          <cell r="D1476" t="str">
            <v>880017</v>
          </cell>
          <cell r="E1476" t="str">
            <v>دستمزد و مزايا</v>
          </cell>
          <cell r="F1476" t="str">
            <v>بن و جيره غير نقدي</v>
          </cell>
          <cell r="G1476" t="str">
            <v>800107</v>
          </cell>
          <cell r="H1476" t="str">
            <v>خط گيج</v>
          </cell>
          <cell r="P1476" t="str">
            <v>224</v>
          </cell>
        </row>
        <row r="1477">
          <cell r="A1477">
            <v>2268</v>
          </cell>
          <cell r="B1477" t="str">
            <v>880017800202</v>
          </cell>
          <cell r="C1477" t="str">
            <v>880</v>
          </cell>
          <cell r="D1477" t="str">
            <v>880017</v>
          </cell>
          <cell r="E1477" t="str">
            <v>دستمزد و مزايا</v>
          </cell>
          <cell r="F1477" t="str">
            <v>بن و جيره غير نقدي</v>
          </cell>
          <cell r="G1477" t="str">
            <v>800202</v>
          </cell>
          <cell r="H1477" t="str">
            <v>عمومي ساخت و توليد</v>
          </cell>
          <cell r="P1477" t="str">
            <v>226</v>
          </cell>
        </row>
        <row r="1478">
          <cell r="A1478">
            <v>2404</v>
          </cell>
          <cell r="B1478" t="str">
            <v>880017800401</v>
          </cell>
          <cell r="C1478" t="str">
            <v>880</v>
          </cell>
          <cell r="D1478" t="str">
            <v>880017</v>
          </cell>
          <cell r="E1478" t="str">
            <v>دستمزد و مزايا</v>
          </cell>
          <cell r="F1478" t="str">
            <v>بن و جيره غير نقدي</v>
          </cell>
          <cell r="G1478" t="str">
            <v>800401</v>
          </cell>
          <cell r="H1478" t="str">
            <v>مديريت</v>
          </cell>
          <cell r="P1478" t="str">
            <v>240</v>
          </cell>
        </row>
        <row r="1479">
          <cell r="A1479">
            <v>2404</v>
          </cell>
          <cell r="B1479" t="str">
            <v>880017800400</v>
          </cell>
          <cell r="C1479" t="str">
            <v>880</v>
          </cell>
          <cell r="D1479" t="str">
            <v>880017</v>
          </cell>
          <cell r="E1479" t="str">
            <v>دستمزد و مزايا</v>
          </cell>
          <cell r="F1479" t="str">
            <v>بن و جيره غير نقدي</v>
          </cell>
          <cell r="G1479" t="str">
            <v>800400</v>
          </cell>
          <cell r="H1479" t="str">
            <v>امور مالي</v>
          </cell>
          <cell r="P1479" t="str">
            <v>240</v>
          </cell>
        </row>
        <row r="1480">
          <cell r="A1480">
            <v>2304</v>
          </cell>
          <cell r="B1480" t="str">
            <v>880017800304</v>
          </cell>
          <cell r="C1480" t="str">
            <v>880</v>
          </cell>
          <cell r="D1480" t="str">
            <v>880017</v>
          </cell>
          <cell r="E1480" t="str">
            <v>دستمزد و مزايا</v>
          </cell>
          <cell r="F1480" t="str">
            <v>بن و جيره غير نقدي</v>
          </cell>
          <cell r="G1480" t="str">
            <v>800304</v>
          </cell>
          <cell r="H1480" t="str">
            <v>تدارکات و تامين قطعات</v>
          </cell>
          <cell r="P1480" t="str">
            <v>230</v>
          </cell>
        </row>
        <row r="1481">
          <cell r="A1481">
            <v>2504</v>
          </cell>
          <cell r="B1481" t="str">
            <v>880017800500</v>
          </cell>
          <cell r="C1481" t="str">
            <v>880</v>
          </cell>
          <cell r="D1481" t="str">
            <v>880017</v>
          </cell>
          <cell r="E1481" t="str">
            <v>دستمزد و مزايا</v>
          </cell>
          <cell r="F1481" t="str">
            <v>بن و جيره غير نقدي</v>
          </cell>
          <cell r="G1481" t="str">
            <v>800500</v>
          </cell>
          <cell r="H1481" t="str">
            <v>فروش</v>
          </cell>
          <cell r="P1481" t="str">
            <v>250</v>
          </cell>
        </row>
        <row r="1482">
          <cell r="A1482">
            <v>2404</v>
          </cell>
          <cell r="B1482" t="str">
            <v>880017800402</v>
          </cell>
          <cell r="C1482" t="str">
            <v>880</v>
          </cell>
          <cell r="D1482" t="str">
            <v>880017</v>
          </cell>
          <cell r="E1482" t="str">
            <v>دستمزد و مزايا</v>
          </cell>
          <cell r="F1482" t="str">
            <v>بن و جيره غير نقدي</v>
          </cell>
          <cell r="G1482" t="str">
            <v>800402</v>
          </cell>
          <cell r="H1482" t="str">
            <v>دفتر تهران</v>
          </cell>
          <cell r="P1482" t="str">
            <v>240</v>
          </cell>
        </row>
        <row r="1483">
          <cell r="A1483">
            <v>2304</v>
          </cell>
          <cell r="B1483" t="str">
            <v>880017800301</v>
          </cell>
          <cell r="C1483" t="str">
            <v>880</v>
          </cell>
          <cell r="D1483" t="str">
            <v>880017</v>
          </cell>
          <cell r="E1483" t="str">
            <v>دستمزد و مزايا</v>
          </cell>
          <cell r="F1483" t="str">
            <v>بن و جيره غير نقدي</v>
          </cell>
          <cell r="G1483" t="str">
            <v>800301</v>
          </cell>
          <cell r="H1483" t="str">
            <v>حراست</v>
          </cell>
          <cell r="P1483" t="str">
            <v>230</v>
          </cell>
        </row>
        <row r="1484">
          <cell r="A1484">
            <v>2244</v>
          </cell>
          <cell r="B1484" t="str">
            <v>880017800105</v>
          </cell>
          <cell r="C1484" t="str">
            <v>880</v>
          </cell>
          <cell r="D1484" t="str">
            <v>880017</v>
          </cell>
          <cell r="E1484" t="str">
            <v>دستمزد و مزايا</v>
          </cell>
          <cell r="F1484" t="str">
            <v>بن و جيره غير نقدي</v>
          </cell>
          <cell r="G1484" t="str">
            <v>800105</v>
          </cell>
          <cell r="H1484" t="str">
            <v>مترولوژي</v>
          </cell>
          <cell r="P1484" t="str">
            <v>224</v>
          </cell>
        </row>
        <row r="1485">
          <cell r="A1485">
            <v>2268</v>
          </cell>
          <cell r="B1485" t="str">
            <v>880017800206</v>
          </cell>
          <cell r="C1485" t="str">
            <v>880</v>
          </cell>
          <cell r="D1485" t="str">
            <v>880017</v>
          </cell>
          <cell r="E1485" t="str">
            <v>دستمزد و مزايا</v>
          </cell>
          <cell r="F1485" t="str">
            <v>بن و جيره غير نقدي</v>
          </cell>
          <cell r="G1485" t="str">
            <v>800206</v>
          </cell>
          <cell r="H1485" t="str">
            <v>عمومي خط گيج</v>
          </cell>
          <cell r="P1485" t="str">
            <v>226</v>
          </cell>
        </row>
        <row r="1486">
          <cell r="A1486">
            <v>2244</v>
          </cell>
          <cell r="B1486" t="str">
            <v>880017800101</v>
          </cell>
          <cell r="C1486" t="str">
            <v>880</v>
          </cell>
          <cell r="D1486" t="str">
            <v>880017</v>
          </cell>
          <cell r="E1486" t="str">
            <v>دستمزد و مزايا</v>
          </cell>
          <cell r="F1486" t="str">
            <v>بن و جيره غير نقدي</v>
          </cell>
          <cell r="G1486" t="str">
            <v>800101</v>
          </cell>
          <cell r="H1486" t="str">
            <v>تحقيقات مهندسي</v>
          </cell>
          <cell r="P1486" t="str">
            <v>224</v>
          </cell>
        </row>
        <row r="1487">
          <cell r="A1487">
            <v>2304</v>
          </cell>
          <cell r="B1487" t="str">
            <v>880017800305</v>
          </cell>
          <cell r="C1487" t="str">
            <v>880</v>
          </cell>
          <cell r="D1487" t="str">
            <v>880017</v>
          </cell>
          <cell r="E1487" t="str">
            <v>دستمزد و مزايا</v>
          </cell>
          <cell r="F1487" t="str">
            <v>بن و جيره غير نقدي</v>
          </cell>
          <cell r="G1487" t="str">
            <v>800305</v>
          </cell>
          <cell r="H1487" t="str">
            <v>طرح و توسعه سيستمها</v>
          </cell>
          <cell r="P1487" t="str">
            <v>230</v>
          </cell>
        </row>
        <row r="1488">
          <cell r="A1488">
            <v>2268</v>
          </cell>
          <cell r="B1488" t="str">
            <v>880017800203</v>
          </cell>
          <cell r="C1488" t="str">
            <v>880</v>
          </cell>
          <cell r="D1488" t="str">
            <v>880017</v>
          </cell>
          <cell r="E1488" t="str">
            <v>دستمزد و مزايا</v>
          </cell>
          <cell r="F1488" t="str">
            <v>بن و جيره غير نقدي</v>
          </cell>
          <cell r="G1488" t="str">
            <v>800203</v>
          </cell>
          <cell r="H1488" t="str">
            <v>عمومي کنترل کيفي</v>
          </cell>
          <cell r="P1488" t="str">
            <v>226</v>
          </cell>
        </row>
        <row r="1489">
          <cell r="A1489">
            <v>2228</v>
          </cell>
          <cell r="B1489" t="str">
            <v>880017800200</v>
          </cell>
          <cell r="C1489" t="str">
            <v>880</v>
          </cell>
          <cell r="D1489" t="str">
            <v>880017</v>
          </cell>
          <cell r="E1489" t="str">
            <v>دستمزد و مزايا</v>
          </cell>
          <cell r="F1489" t="str">
            <v>بن و جيره غير نقدي</v>
          </cell>
          <cell r="G1489" t="str">
            <v>800200</v>
          </cell>
          <cell r="H1489" t="str">
            <v>عمومي مونتاژ</v>
          </cell>
          <cell r="P1489" t="str">
            <v>222</v>
          </cell>
        </row>
        <row r="1490">
          <cell r="A1490">
            <v>2244</v>
          </cell>
          <cell r="B1490" t="str">
            <v>880017800102</v>
          </cell>
          <cell r="C1490" t="str">
            <v>880</v>
          </cell>
          <cell r="D1490" t="str">
            <v>880017</v>
          </cell>
          <cell r="E1490" t="str">
            <v>دستمزد و مزايا</v>
          </cell>
          <cell r="F1490" t="str">
            <v>بن و جيره غير نقدي</v>
          </cell>
          <cell r="G1490" t="str">
            <v>800102</v>
          </cell>
          <cell r="H1490" t="str">
            <v>عمليات حرارتي و آبکاري</v>
          </cell>
          <cell r="P1490" t="str">
            <v>224</v>
          </cell>
        </row>
        <row r="1491">
          <cell r="A1491">
            <v>2244</v>
          </cell>
          <cell r="B1491" t="str">
            <v>880017800106</v>
          </cell>
          <cell r="C1491" t="str">
            <v>880</v>
          </cell>
          <cell r="D1491" t="str">
            <v>880017</v>
          </cell>
          <cell r="E1491" t="str">
            <v>دستمزد و مزايا</v>
          </cell>
          <cell r="F1491" t="str">
            <v>بن و جيره غير نقدي</v>
          </cell>
          <cell r="G1491" t="str">
            <v>800106</v>
          </cell>
          <cell r="H1491" t="str">
            <v>تست مواد وشيمي</v>
          </cell>
          <cell r="P1491" t="str">
            <v>224</v>
          </cell>
        </row>
        <row r="1492">
          <cell r="A1492">
            <v>2268</v>
          </cell>
          <cell r="B1492" t="str">
            <v>880017800201</v>
          </cell>
          <cell r="C1492" t="str">
            <v>880</v>
          </cell>
          <cell r="D1492" t="str">
            <v>880017</v>
          </cell>
          <cell r="E1492" t="str">
            <v>دستمزد و مزايا</v>
          </cell>
          <cell r="F1492" t="str">
            <v>بن و جيره غير نقدي</v>
          </cell>
          <cell r="G1492" t="str">
            <v>800201</v>
          </cell>
          <cell r="H1492" t="str">
            <v>عمومي تحقيقات و مهندسي</v>
          </cell>
          <cell r="P1492" t="str">
            <v>226</v>
          </cell>
        </row>
        <row r="1493">
          <cell r="A1493">
            <v>2243</v>
          </cell>
          <cell r="B1493" t="str">
            <v>880018800103</v>
          </cell>
          <cell r="C1493" t="str">
            <v>880</v>
          </cell>
          <cell r="D1493" t="str">
            <v>880018</v>
          </cell>
          <cell r="E1493" t="str">
            <v>دستمزد و مزايا</v>
          </cell>
          <cell r="F1493" t="str">
            <v>باز خريد سنوات خدمت كاركنان</v>
          </cell>
          <cell r="G1493" t="str">
            <v>800103</v>
          </cell>
          <cell r="H1493" t="str">
            <v>مرکز ساخت و توليد</v>
          </cell>
          <cell r="P1493" t="str">
            <v>224</v>
          </cell>
        </row>
        <row r="1494">
          <cell r="A1494">
            <v>2203</v>
          </cell>
          <cell r="B1494" t="str">
            <v>880018800100</v>
          </cell>
          <cell r="C1494" t="str">
            <v>880</v>
          </cell>
          <cell r="D1494" t="str">
            <v>880018</v>
          </cell>
          <cell r="E1494" t="str">
            <v>دستمزد و مزايا</v>
          </cell>
          <cell r="F1494" t="str">
            <v>باز خريد سنوات خدمت كاركنان</v>
          </cell>
          <cell r="G1494" t="str">
            <v>800100</v>
          </cell>
          <cell r="H1494" t="str">
            <v>مونتاژ</v>
          </cell>
          <cell r="P1494" t="str">
            <v>220</v>
          </cell>
        </row>
        <row r="1495">
          <cell r="A1495">
            <v>2402</v>
          </cell>
          <cell r="B1495" t="str">
            <v>880018800403</v>
          </cell>
          <cell r="C1495" t="str">
            <v>880</v>
          </cell>
          <cell r="D1495" t="str">
            <v>880018</v>
          </cell>
          <cell r="E1495" t="str">
            <v>دستمزد و مزايا</v>
          </cell>
          <cell r="F1495" t="str">
            <v>باز خريد سنوات خدمت كاركنان</v>
          </cell>
          <cell r="G1495" t="str">
            <v>800403</v>
          </cell>
          <cell r="H1495" t="str">
            <v>امو ر اداري</v>
          </cell>
          <cell r="P1495" t="str">
            <v>240</v>
          </cell>
        </row>
        <row r="1496">
          <cell r="A1496">
            <v>2302</v>
          </cell>
          <cell r="B1496" t="str">
            <v>880018800302</v>
          </cell>
          <cell r="C1496" t="str">
            <v>880</v>
          </cell>
          <cell r="D1496" t="str">
            <v>880018</v>
          </cell>
          <cell r="E1496" t="str">
            <v>دستمزد و مزايا</v>
          </cell>
          <cell r="F1496" t="str">
            <v>باز خريد سنوات خدمت كاركنان</v>
          </cell>
          <cell r="G1496" t="str">
            <v>800302</v>
          </cell>
          <cell r="H1496" t="str">
            <v>خدمات فني</v>
          </cell>
          <cell r="P1496" t="str">
            <v>230</v>
          </cell>
        </row>
        <row r="1497">
          <cell r="A1497">
            <v>2243</v>
          </cell>
          <cell r="B1497" t="str">
            <v>880018800104</v>
          </cell>
          <cell r="C1497" t="str">
            <v>880</v>
          </cell>
          <cell r="D1497" t="str">
            <v>880018</v>
          </cell>
          <cell r="E1497" t="str">
            <v>دستمزد و مزايا</v>
          </cell>
          <cell r="F1497" t="str">
            <v>باز خريد سنوات خدمت كاركنان</v>
          </cell>
          <cell r="G1497" t="str">
            <v>800104</v>
          </cell>
          <cell r="H1497" t="str">
            <v>کنترل کيفي</v>
          </cell>
          <cell r="P1497" t="str">
            <v>224</v>
          </cell>
        </row>
        <row r="1498">
          <cell r="A1498">
            <v>2302</v>
          </cell>
          <cell r="B1498" t="str">
            <v>880018800303</v>
          </cell>
          <cell r="C1498" t="str">
            <v>880</v>
          </cell>
          <cell r="D1498" t="str">
            <v>880018</v>
          </cell>
          <cell r="E1498" t="str">
            <v>دستمزد و مزايا</v>
          </cell>
          <cell r="F1498" t="str">
            <v>باز خريد سنوات خدمت كاركنان</v>
          </cell>
          <cell r="G1498" t="str">
            <v>800303</v>
          </cell>
          <cell r="H1498" t="str">
            <v>برنامه ريزي</v>
          </cell>
          <cell r="P1498" t="str">
            <v>230</v>
          </cell>
        </row>
        <row r="1499">
          <cell r="A1499">
            <v>2502</v>
          </cell>
          <cell r="B1499" t="str">
            <v>880018800500</v>
          </cell>
          <cell r="C1499" t="str">
            <v>880</v>
          </cell>
          <cell r="D1499" t="str">
            <v>880018</v>
          </cell>
          <cell r="E1499" t="str">
            <v>دستمزد و مزايا</v>
          </cell>
          <cell r="F1499" t="str">
            <v>باز خريد سنوات خدمت كاركنان</v>
          </cell>
          <cell r="G1499" t="str">
            <v>800500</v>
          </cell>
          <cell r="H1499" t="str">
            <v>فروش</v>
          </cell>
          <cell r="P1499" t="str">
            <v>250</v>
          </cell>
        </row>
        <row r="1500">
          <cell r="A1500">
            <v>2302</v>
          </cell>
          <cell r="B1500" t="str">
            <v>880018800301</v>
          </cell>
          <cell r="C1500" t="str">
            <v>880</v>
          </cell>
          <cell r="D1500" t="str">
            <v>880018</v>
          </cell>
          <cell r="E1500" t="str">
            <v>دستمزد و مزايا</v>
          </cell>
          <cell r="F1500" t="str">
            <v>باز خريد سنوات خدمت كاركنان</v>
          </cell>
          <cell r="G1500" t="str">
            <v>800301</v>
          </cell>
          <cell r="H1500" t="str">
            <v>حراست</v>
          </cell>
          <cell r="P1500" t="str">
            <v>230</v>
          </cell>
        </row>
        <row r="1501">
          <cell r="A1501">
            <v>2243</v>
          </cell>
          <cell r="B1501" t="str">
            <v>880018800101</v>
          </cell>
          <cell r="C1501" t="str">
            <v>880</v>
          </cell>
          <cell r="D1501" t="str">
            <v>880018</v>
          </cell>
          <cell r="E1501" t="str">
            <v>دستمزد و مزايا</v>
          </cell>
          <cell r="F1501" t="str">
            <v>باز خريد سنوات خدمت كاركنان</v>
          </cell>
          <cell r="G1501" t="str">
            <v>800101</v>
          </cell>
          <cell r="H1501" t="str">
            <v>تحقيقات مهندسي</v>
          </cell>
          <cell r="P1501" t="str">
            <v>224</v>
          </cell>
        </row>
        <row r="1502">
          <cell r="A1502">
            <v>2267</v>
          </cell>
          <cell r="B1502" t="str">
            <v>880018800202</v>
          </cell>
          <cell r="C1502" t="str">
            <v>880</v>
          </cell>
          <cell r="D1502" t="str">
            <v>880018</v>
          </cell>
          <cell r="E1502" t="str">
            <v>دستمزد و مزايا</v>
          </cell>
          <cell r="F1502" t="str">
            <v>باز خريد سنوات خدمت كاركنان</v>
          </cell>
          <cell r="G1502" t="str">
            <v>800202</v>
          </cell>
          <cell r="H1502" t="str">
            <v>عمومي ساخت و توليد</v>
          </cell>
          <cell r="P1502" t="str">
            <v>226</v>
          </cell>
        </row>
        <row r="1503">
          <cell r="A1503">
            <v>2302</v>
          </cell>
          <cell r="B1503" t="str">
            <v>880018800304</v>
          </cell>
          <cell r="C1503" t="str">
            <v>880</v>
          </cell>
          <cell r="D1503" t="str">
            <v>880018</v>
          </cell>
          <cell r="E1503" t="str">
            <v>دستمزد و مزايا</v>
          </cell>
          <cell r="F1503" t="str">
            <v>باز خريد سنوات خدمت كاركنان</v>
          </cell>
          <cell r="G1503" t="str">
            <v>800304</v>
          </cell>
          <cell r="H1503" t="str">
            <v>تدارکات و تامين قطعات</v>
          </cell>
          <cell r="P1503" t="str">
            <v>230</v>
          </cell>
        </row>
        <row r="1504">
          <cell r="A1504">
            <v>2243</v>
          </cell>
          <cell r="B1504" t="str">
            <v>880018800107</v>
          </cell>
          <cell r="C1504" t="str">
            <v>880</v>
          </cell>
          <cell r="D1504" t="str">
            <v>880018</v>
          </cell>
          <cell r="E1504" t="str">
            <v>دستمزد و مزايا</v>
          </cell>
          <cell r="F1504" t="str">
            <v>باز خريد سنوات خدمت كاركنان</v>
          </cell>
          <cell r="G1504" t="str">
            <v>800107</v>
          </cell>
          <cell r="H1504" t="str">
            <v>خط گيج</v>
          </cell>
          <cell r="P1504" t="str">
            <v>224</v>
          </cell>
        </row>
        <row r="1505">
          <cell r="A1505">
            <v>2402</v>
          </cell>
          <cell r="B1505" t="str">
            <v>880018800400</v>
          </cell>
          <cell r="C1505" t="str">
            <v>880</v>
          </cell>
          <cell r="D1505" t="str">
            <v>880018</v>
          </cell>
          <cell r="E1505" t="str">
            <v>دستمزد و مزايا</v>
          </cell>
          <cell r="F1505" t="str">
            <v>باز خريد سنوات خدمت كاركنان</v>
          </cell>
          <cell r="G1505" t="str">
            <v>800400</v>
          </cell>
          <cell r="H1505" t="str">
            <v>امور مالي</v>
          </cell>
          <cell r="P1505" t="str">
            <v>240</v>
          </cell>
        </row>
        <row r="1506">
          <cell r="A1506">
            <v>2402</v>
          </cell>
          <cell r="B1506" t="str">
            <v>880018800402</v>
          </cell>
          <cell r="C1506" t="str">
            <v>880</v>
          </cell>
          <cell r="D1506" t="str">
            <v>880018</v>
          </cell>
          <cell r="E1506" t="str">
            <v>دستمزد و مزايا</v>
          </cell>
          <cell r="F1506" t="str">
            <v>باز خريد سنوات خدمت كاركنان</v>
          </cell>
          <cell r="G1506" t="str">
            <v>800402</v>
          </cell>
          <cell r="H1506" t="str">
            <v>دفتر تهران</v>
          </cell>
          <cell r="P1506" t="str">
            <v>240</v>
          </cell>
        </row>
        <row r="1507">
          <cell r="A1507">
            <v>2243</v>
          </cell>
          <cell r="B1507" t="str">
            <v>880018800105</v>
          </cell>
          <cell r="C1507" t="str">
            <v>880</v>
          </cell>
          <cell r="D1507" t="str">
            <v>880018</v>
          </cell>
          <cell r="E1507" t="str">
            <v>دستمزد و مزايا</v>
          </cell>
          <cell r="F1507" t="str">
            <v>باز خريد سنوات خدمت كاركنان</v>
          </cell>
          <cell r="G1507" t="str">
            <v>800105</v>
          </cell>
          <cell r="H1507" t="str">
            <v>مترولوژي</v>
          </cell>
          <cell r="P1507" t="str">
            <v>224</v>
          </cell>
        </row>
        <row r="1508">
          <cell r="A1508">
            <v>2267</v>
          </cell>
          <cell r="B1508" t="str">
            <v>880018800206</v>
          </cell>
          <cell r="C1508" t="str">
            <v>880</v>
          </cell>
          <cell r="D1508" t="str">
            <v>880018</v>
          </cell>
          <cell r="E1508" t="str">
            <v>دستمزد و مزايا</v>
          </cell>
          <cell r="F1508" t="str">
            <v>باز خريد سنوات خدمت كاركنان</v>
          </cell>
          <cell r="G1508" t="str">
            <v>800206</v>
          </cell>
          <cell r="H1508" t="str">
            <v>عمومي خط گيج</v>
          </cell>
          <cell r="P1508" t="str">
            <v>226</v>
          </cell>
        </row>
        <row r="1509">
          <cell r="A1509">
            <v>2227</v>
          </cell>
          <cell r="B1509" t="str">
            <v>880018800200</v>
          </cell>
          <cell r="C1509" t="str">
            <v>880</v>
          </cell>
          <cell r="D1509" t="str">
            <v>880018</v>
          </cell>
          <cell r="E1509" t="str">
            <v>دستمزد و مزايا</v>
          </cell>
          <cell r="F1509" t="str">
            <v>باز خريد سنوات خدمت كاركنان</v>
          </cell>
          <cell r="G1509" t="str">
            <v>800200</v>
          </cell>
          <cell r="H1509" t="str">
            <v>عمومي مونتاژ</v>
          </cell>
          <cell r="P1509" t="str">
            <v>222</v>
          </cell>
        </row>
        <row r="1510">
          <cell r="A1510">
            <v>2402</v>
          </cell>
          <cell r="B1510" t="str">
            <v>880018800401</v>
          </cell>
          <cell r="C1510" t="str">
            <v>880</v>
          </cell>
          <cell r="D1510" t="str">
            <v>880018</v>
          </cell>
          <cell r="E1510" t="str">
            <v>دستمزد و مزايا</v>
          </cell>
          <cell r="F1510" t="str">
            <v>باز خريد سنوات خدمت كاركنان</v>
          </cell>
          <cell r="G1510" t="str">
            <v>800401</v>
          </cell>
          <cell r="H1510" t="str">
            <v>مديريت</v>
          </cell>
          <cell r="P1510" t="str">
            <v>240</v>
          </cell>
        </row>
        <row r="1511">
          <cell r="A1511">
            <v>2243</v>
          </cell>
          <cell r="B1511" t="str">
            <v>880018800106</v>
          </cell>
          <cell r="C1511" t="str">
            <v>880</v>
          </cell>
          <cell r="D1511" t="str">
            <v>880018</v>
          </cell>
          <cell r="E1511" t="str">
            <v>دستمزد و مزايا</v>
          </cell>
          <cell r="F1511" t="str">
            <v>باز خريد سنوات خدمت كاركنان</v>
          </cell>
          <cell r="G1511" t="str">
            <v>800106</v>
          </cell>
          <cell r="H1511" t="str">
            <v>تست مواد وشيمي</v>
          </cell>
          <cell r="P1511" t="str">
            <v>224</v>
          </cell>
        </row>
        <row r="1512">
          <cell r="A1512">
            <v>2267</v>
          </cell>
          <cell r="B1512" t="str">
            <v>880018800203</v>
          </cell>
          <cell r="C1512" t="str">
            <v>880</v>
          </cell>
          <cell r="D1512" t="str">
            <v>880018</v>
          </cell>
          <cell r="E1512" t="str">
            <v>دستمزد و مزايا</v>
          </cell>
          <cell r="F1512" t="str">
            <v>باز خريد سنوات خدمت كاركنان</v>
          </cell>
          <cell r="G1512" t="str">
            <v>800203</v>
          </cell>
          <cell r="H1512" t="str">
            <v>عمومي کنترل کيفي</v>
          </cell>
          <cell r="P1512" t="str">
            <v>226</v>
          </cell>
        </row>
        <row r="1513">
          <cell r="A1513">
            <v>2302</v>
          </cell>
          <cell r="B1513" t="str">
            <v>880018800305</v>
          </cell>
          <cell r="C1513" t="str">
            <v>880</v>
          </cell>
          <cell r="D1513" t="str">
            <v>880018</v>
          </cell>
          <cell r="E1513" t="str">
            <v>دستمزد و مزايا</v>
          </cell>
          <cell r="F1513" t="str">
            <v>باز خريد سنوات خدمت كاركنان</v>
          </cell>
          <cell r="G1513" t="str">
            <v>800305</v>
          </cell>
          <cell r="H1513" t="str">
            <v>طرح و توسعه سيستمها</v>
          </cell>
          <cell r="P1513" t="str">
            <v>230</v>
          </cell>
        </row>
        <row r="1514">
          <cell r="A1514">
            <v>2243</v>
          </cell>
          <cell r="B1514" t="str">
            <v>880018800102</v>
          </cell>
          <cell r="C1514" t="str">
            <v>880</v>
          </cell>
          <cell r="D1514" t="str">
            <v>880018</v>
          </cell>
          <cell r="E1514" t="str">
            <v>دستمزد و مزايا</v>
          </cell>
          <cell r="F1514" t="str">
            <v>باز خريد سنوات خدمت كاركنان</v>
          </cell>
          <cell r="G1514" t="str">
            <v>800102</v>
          </cell>
          <cell r="H1514" t="str">
            <v>عمليات حرارتي و آبکاري</v>
          </cell>
          <cell r="P1514" t="str">
            <v>224</v>
          </cell>
        </row>
        <row r="1515">
          <cell r="A1515">
            <v>2267</v>
          </cell>
          <cell r="B1515" t="str">
            <v>880018800201</v>
          </cell>
          <cell r="C1515" t="str">
            <v>880</v>
          </cell>
          <cell r="D1515" t="str">
            <v>880018</v>
          </cell>
          <cell r="E1515" t="str">
            <v>دستمزد و مزايا</v>
          </cell>
          <cell r="F1515" t="str">
            <v>باز خريد سنوات خدمت كاركنان</v>
          </cell>
          <cell r="G1515" t="str">
            <v>800201</v>
          </cell>
          <cell r="H1515" t="str">
            <v>عمومي تحقيقات و مهندسي</v>
          </cell>
          <cell r="P1515" t="str">
            <v>226</v>
          </cell>
        </row>
        <row r="1516">
          <cell r="A1516">
            <v>2248</v>
          </cell>
          <cell r="B1516" t="str">
            <v>880019800103</v>
          </cell>
          <cell r="C1516" t="str">
            <v>880</v>
          </cell>
          <cell r="D1516" t="str">
            <v>880019</v>
          </cell>
          <cell r="E1516" t="str">
            <v>دستمزد و مزايا</v>
          </cell>
          <cell r="F1516" t="str">
            <v>بازخريد مرخصي استفاده نشده كاركنان</v>
          </cell>
          <cell r="G1516" t="str">
            <v>800103</v>
          </cell>
          <cell r="H1516" t="str">
            <v>مرکز ساخت و توليد</v>
          </cell>
          <cell r="P1516" t="str">
            <v>224</v>
          </cell>
        </row>
        <row r="1517">
          <cell r="A1517">
            <v>2208</v>
          </cell>
          <cell r="B1517" t="str">
            <v>880019800100</v>
          </cell>
          <cell r="C1517" t="str">
            <v>880</v>
          </cell>
          <cell r="D1517" t="str">
            <v>880019</v>
          </cell>
          <cell r="E1517" t="str">
            <v>دستمزد و مزايا</v>
          </cell>
          <cell r="F1517" t="str">
            <v>بازخريد مرخصي استفاده نشده كاركنان</v>
          </cell>
          <cell r="G1517" t="str">
            <v>800100</v>
          </cell>
          <cell r="H1517" t="str">
            <v>مونتاژ</v>
          </cell>
          <cell r="P1517" t="str">
            <v>220</v>
          </cell>
        </row>
        <row r="1518">
          <cell r="A1518">
            <v>2307</v>
          </cell>
          <cell r="B1518" t="str">
            <v>880019800303</v>
          </cell>
          <cell r="C1518" t="str">
            <v>880</v>
          </cell>
          <cell r="D1518" t="str">
            <v>880019</v>
          </cell>
          <cell r="E1518" t="str">
            <v>دستمزد و مزايا</v>
          </cell>
          <cell r="F1518" t="str">
            <v>بازخريد مرخصي استفاده نشده كاركنان</v>
          </cell>
          <cell r="G1518" t="str">
            <v>800303</v>
          </cell>
          <cell r="H1518" t="str">
            <v>برنامه ريزي</v>
          </cell>
          <cell r="P1518" t="str">
            <v>230</v>
          </cell>
        </row>
        <row r="1519">
          <cell r="A1519">
            <v>2248</v>
          </cell>
          <cell r="B1519" t="str">
            <v>880019800104</v>
          </cell>
          <cell r="C1519" t="str">
            <v>880</v>
          </cell>
          <cell r="D1519" t="str">
            <v>880019</v>
          </cell>
          <cell r="E1519" t="str">
            <v>دستمزد و مزايا</v>
          </cell>
          <cell r="F1519" t="str">
            <v>بازخريد مرخصي استفاده نشده كاركنان</v>
          </cell>
          <cell r="G1519" t="str">
            <v>800104</v>
          </cell>
          <cell r="H1519" t="str">
            <v>کنترل کيفي</v>
          </cell>
          <cell r="P1519" t="str">
            <v>224</v>
          </cell>
        </row>
        <row r="1520">
          <cell r="A1520">
            <v>2407</v>
          </cell>
          <cell r="B1520" t="str">
            <v>880019800403</v>
          </cell>
          <cell r="C1520" t="str">
            <v>880</v>
          </cell>
          <cell r="D1520" t="str">
            <v>880019</v>
          </cell>
          <cell r="E1520" t="str">
            <v>دستمزد و مزايا</v>
          </cell>
          <cell r="F1520" t="str">
            <v>بازخريد مرخصي استفاده نشده كاركنان</v>
          </cell>
          <cell r="G1520" t="str">
            <v>800403</v>
          </cell>
          <cell r="H1520" t="str">
            <v>امو ر اداري</v>
          </cell>
          <cell r="P1520" t="str">
            <v>240</v>
          </cell>
        </row>
        <row r="1521">
          <cell r="A1521">
            <v>2307</v>
          </cell>
          <cell r="B1521" t="str">
            <v>880019800302</v>
          </cell>
          <cell r="C1521" t="str">
            <v>880</v>
          </cell>
          <cell r="D1521" t="str">
            <v>880019</v>
          </cell>
          <cell r="E1521" t="str">
            <v>دستمزد و مزايا</v>
          </cell>
          <cell r="F1521" t="str">
            <v>بازخريد مرخصي استفاده نشده كاركنان</v>
          </cell>
          <cell r="G1521" t="str">
            <v>800302</v>
          </cell>
          <cell r="H1521" t="str">
            <v>خدمات فني</v>
          </cell>
          <cell r="P1521" t="str">
            <v>230</v>
          </cell>
        </row>
        <row r="1522">
          <cell r="A1522">
            <v>2248</v>
          </cell>
          <cell r="B1522" t="str">
            <v>880019800107</v>
          </cell>
          <cell r="C1522" t="str">
            <v>880</v>
          </cell>
          <cell r="D1522" t="str">
            <v>880019</v>
          </cell>
          <cell r="E1522" t="str">
            <v>دستمزد و مزايا</v>
          </cell>
          <cell r="F1522" t="str">
            <v>بازخريد مرخصي استفاده نشده كاركنان</v>
          </cell>
          <cell r="G1522" t="str">
            <v>800107</v>
          </cell>
          <cell r="H1522" t="str">
            <v>خط گيج</v>
          </cell>
          <cell r="P1522" t="str">
            <v>224</v>
          </cell>
        </row>
        <row r="1523">
          <cell r="A1523">
            <v>2272</v>
          </cell>
          <cell r="B1523" t="str">
            <v>880019800202</v>
          </cell>
          <cell r="C1523" t="str">
            <v>880</v>
          </cell>
          <cell r="D1523" t="str">
            <v>880019</v>
          </cell>
          <cell r="E1523" t="str">
            <v>دستمزد و مزايا</v>
          </cell>
          <cell r="F1523" t="str">
            <v>بازخريد مرخصي استفاده نشده كاركنان</v>
          </cell>
          <cell r="G1523" t="str">
            <v>800202</v>
          </cell>
          <cell r="H1523" t="str">
            <v>عمومي ساخت و توليد</v>
          </cell>
          <cell r="P1523" t="str">
            <v>227</v>
          </cell>
        </row>
        <row r="1524">
          <cell r="A1524">
            <v>2248</v>
          </cell>
          <cell r="B1524" t="str">
            <v>880019800101</v>
          </cell>
          <cell r="C1524" t="str">
            <v>880</v>
          </cell>
          <cell r="D1524" t="str">
            <v>880019</v>
          </cell>
          <cell r="E1524" t="str">
            <v>دستمزد و مزايا</v>
          </cell>
          <cell r="F1524" t="str">
            <v>بازخريد مرخصي استفاده نشده كاركنان</v>
          </cell>
          <cell r="G1524" t="str">
            <v>800101</v>
          </cell>
          <cell r="H1524" t="str">
            <v>تحقيقات مهندسي</v>
          </cell>
          <cell r="P1524" t="str">
            <v>224</v>
          </cell>
        </row>
        <row r="1525">
          <cell r="A1525">
            <v>2307</v>
          </cell>
          <cell r="B1525" t="str">
            <v>880019800301</v>
          </cell>
          <cell r="C1525" t="str">
            <v>880</v>
          </cell>
          <cell r="D1525" t="str">
            <v>880019</v>
          </cell>
          <cell r="E1525" t="str">
            <v>دستمزد و مزايا</v>
          </cell>
          <cell r="F1525" t="str">
            <v>بازخريد مرخصي استفاده نشده كاركنان</v>
          </cell>
          <cell r="G1525" t="str">
            <v>800301</v>
          </cell>
          <cell r="H1525" t="str">
            <v>حراست</v>
          </cell>
          <cell r="P1525" t="str">
            <v>230</v>
          </cell>
        </row>
        <row r="1526">
          <cell r="A1526">
            <v>2407</v>
          </cell>
          <cell r="B1526" t="str">
            <v>880019800400</v>
          </cell>
          <cell r="C1526" t="str">
            <v>880</v>
          </cell>
          <cell r="D1526" t="str">
            <v>880019</v>
          </cell>
          <cell r="E1526" t="str">
            <v>دستمزد و مزايا</v>
          </cell>
          <cell r="F1526" t="str">
            <v>بازخريد مرخصي استفاده نشده كاركنان</v>
          </cell>
          <cell r="G1526" t="str">
            <v>800400</v>
          </cell>
          <cell r="H1526" t="str">
            <v>امور مالي</v>
          </cell>
          <cell r="P1526" t="str">
            <v>240</v>
          </cell>
        </row>
        <row r="1527">
          <cell r="A1527">
            <v>2307</v>
          </cell>
          <cell r="B1527" t="str">
            <v>880019800304</v>
          </cell>
          <cell r="C1527" t="str">
            <v>880</v>
          </cell>
          <cell r="D1527" t="str">
            <v>880019</v>
          </cell>
          <cell r="E1527" t="str">
            <v>دستمزد و مزايا</v>
          </cell>
          <cell r="F1527" t="str">
            <v>بازخريد مرخصي استفاده نشده كاركنان</v>
          </cell>
          <cell r="G1527" t="str">
            <v>800304</v>
          </cell>
          <cell r="H1527" t="str">
            <v>تدارکات و تامين قطعات</v>
          </cell>
          <cell r="P1527" t="str">
            <v>230</v>
          </cell>
        </row>
        <row r="1528">
          <cell r="A1528">
            <v>2248</v>
          </cell>
          <cell r="B1528" t="str">
            <v>880019800105</v>
          </cell>
          <cell r="C1528" t="str">
            <v>880</v>
          </cell>
          <cell r="D1528" t="str">
            <v>880019</v>
          </cell>
          <cell r="E1528" t="str">
            <v>دستمزد و مزايا</v>
          </cell>
          <cell r="F1528" t="str">
            <v>بازخريد مرخصي استفاده نشده كاركنان</v>
          </cell>
          <cell r="G1528" t="str">
            <v>800105</v>
          </cell>
          <cell r="H1528" t="str">
            <v>مترولوژي</v>
          </cell>
          <cell r="P1528" t="str">
            <v>224</v>
          </cell>
        </row>
        <row r="1529">
          <cell r="A1529">
            <v>2307</v>
          </cell>
          <cell r="B1529" t="str">
            <v>880019800305</v>
          </cell>
          <cell r="C1529" t="str">
            <v>880</v>
          </cell>
          <cell r="D1529" t="str">
            <v>880019</v>
          </cell>
          <cell r="E1529" t="str">
            <v>دستمزد و مزايا</v>
          </cell>
          <cell r="F1529" t="str">
            <v>بازخريد مرخصي استفاده نشده كاركنان</v>
          </cell>
          <cell r="G1529" t="str">
            <v>800305</v>
          </cell>
          <cell r="H1529" t="str">
            <v>طرح و توسعه سيستمها</v>
          </cell>
          <cell r="P1529" t="str">
            <v>230</v>
          </cell>
        </row>
        <row r="1530">
          <cell r="A1530">
            <v>2407</v>
          </cell>
          <cell r="B1530" t="str">
            <v>880019800402</v>
          </cell>
          <cell r="C1530" t="str">
            <v>880</v>
          </cell>
          <cell r="D1530" t="str">
            <v>880019</v>
          </cell>
          <cell r="E1530" t="str">
            <v>دستمزد و مزايا</v>
          </cell>
          <cell r="F1530" t="str">
            <v>بازخريد مرخصي استفاده نشده كاركنان</v>
          </cell>
          <cell r="G1530" t="str">
            <v>800402</v>
          </cell>
          <cell r="H1530" t="str">
            <v>دفتر تهران</v>
          </cell>
          <cell r="P1530" t="str">
            <v>240</v>
          </cell>
        </row>
        <row r="1531">
          <cell r="A1531">
            <v>2232</v>
          </cell>
          <cell r="B1531" t="str">
            <v>880019800200</v>
          </cell>
          <cell r="C1531" t="str">
            <v>880</v>
          </cell>
          <cell r="D1531" t="str">
            <v>880019</v>
          </cell>
          <cell r="E1531" t="str">
            <v>دستمزد و مزايا</v>
          </cell>
          <cell r="F1531" t="str">
            <v>بازخريد مرخصي استفاده نشده كاركنان</v>
          </cell>
          <cell r="G1531" t="str">
            <v>800200</v>
          </cell>
          <cell r="H1531" t="str">
            <v>عمومي مونتاژ</v>
          </cell>
          <cell r="P1531" t="str">
            <v>223</v>
          </cell>
        </row>
        <row r="1532">
          <cell r="A1532">
            <v>2272</v>
          </cell>
          <cell r="B1532" t="str">
            <v>880019800203</v>
          </cell>
          <cell r="C1532" t="str">
            <v>880</v>
          </cell>
          <cell r="D1532" t="str">
            <v>880019</v>
          </cell>
          <cell r="E1532" t="str">
            <v>دستمزد و مزايا</v>
          </cell>
          <cell r="F1532" t="str">
            <v>بازخريد مرخصي استفاده نشده كاركنان</v>
          </cell>
          <cell r="G1532" t="str">
            <v>800203</v>
          </cell>
          <cell r="H1532" t="str">
            <v>عمومي کنترل کيفي</v>
          </cell>
          <cell r="P1532" t="str">
            <v>227</v>
          </cell>
        </row>
        <row r="1533">
          <cell r="A1533">
            <v>2407</v>
          </cell>
          <cell r="B1533" t="str">
            <v>880019800401</v>
          </cell>
          <cell r="C1533" t="str">
            <v>880</v>
          </cell>
          <cell r="D1533" t="str">
            <v>880019</v>
          </cell>
          <cell r="E1533" t="str">
            <v>دستمزد و مزايا</v>
          </cell>
          <cell r="F1533" t="str">
            <v>بازخريد مرخصي استفاده نشده كاركنان</v>
          </cell>
          <cell r="G1533" t="str">
            <v>800401</v>
          </cell>
          <cell r="H1533" t="str">
            <v>مديريت</v>
          </cell>
          <cell r="P1533" t="str">
            <v>240</v>
          </cell>
        </row>
        <row r="1534">
          <cell r="A1534">
            <v>2507</v>
          </cell>
          <cell r="B1534" t="str">
            <v>880019800500</v>
          </cell>
          <cell r="C1534" t="str">
            <v>880</v>
          </cell>
          <cell r="D1534" t="str">
            <v>880019</v>
          </cell>
          <cell r="E1534" t="str">
            <v>دستمزد و مزايا</v>
          </cell>
          <cell r="F1534" t="str">
            <v>بازخريد مرخصي استفاده نشده كاركنان</v>
          </cell>
          <cell r="G1534" t="str">
            <v>800500</v>
          </cell>
          <cell r="H1534" t="str">
            <v>فروش</v>
          </cell>
          <cell r="P1534" t="str">
            <v>250</v>
          </cell>
        </row>
        <row r="1535">
          <cell r="A1535">
            <v>2248</v>
          </cell>
          <cell r="B1535" t="str">
            <v>880019800102</v>
          </cell>
          <cell r="C1535" t="str">
            <v>880</v>
          </cell>
          <cell r="D1535" t="str">
            <v>880019</v>
          </cell>
          <cell r="E1535" t="str">
            <v>دستمزد و مزايا</v>
          </cell>
          <cell r="F1535" t="str">
            <v>بازخريد مرخصي استفاده نشده كاركنان</v>
          </cell>
          <cell r="G1535" t="str">
            <v>800102</v>
          </cell>
          <cell r="H1535" t="str">
            <v>عمليات حرارتي و آبکاري</v>
          </cell>
          <cell r="P1535" t="str">
            <v>224</v>
          </cell>
        </row>
        <row r="1536">
          <cell r="A1536">
            <v>2248</v>
          </cell>
          <cell r="B1536" t="str">
            <v>880019800106</v>
          </cell>
          <cell r="C1536" t="str">
            <v>880</v>
          </cell>
          <cell r="D1536" t="str">
            <v>880019</v>
          </cell>
          <cell r="E1536" t="str">
            <v>دستمزد و مزايا</v>
          </cell>
          <cell r="F1536" t="str">
            <v>بازخريد مرخصي استفاده نشده كاركنان</v>
          </cell>
          <cell r="G1536" t="str">
            <v>800106</v>
          </cell>
          <cell r="H1536" t="str">
            <v>تست مواد وشيمي</v>
          </cell>
          <cell r="P1536" t="str">
            <v>224</v>
          </cell>
        </row>
        <row r="1537">
          <cell r="A1537">
            <v>2272</v>
          </cell>
          <cell r="B1537" t="str">
            <v>880019800201</v>
          </cell>
          <cell r="C1537" t="str">
            <v>880</v>
          </cell>
          <cell r="D1537" t="str">
            <v>880019</v>
          </cell>
          <cell r="E1537" t="str">
            <v>دستمزد و مزايا</v>
          </cell>
          <cell r="F1537" t="str">
            <v>بازخريد مرخصي استفاده نشده كاركنان</v>
          </cell>
          <cell r="G1537" t="str">
            <v>800201</v>
          </cell>
          <cell r="H1537" t="str">
            <v>عمومي تحقيقات و مهندسي</v>
          </cell>
          <cell r="P1537" t="str">
            <v>227</v>
          </cell>
        </row>
        <row r="1538">
          <cell r="A1538">
            <v>2272</v>
          </cell>
          <cell r="B1538" t="str">
            <v>880019800206</v>
          </cell>
          <cell r="C1538" t="str">
            <v>880</v>
          </cell>
          <cell r="D1538" t="str">
            <v>880019</v>
          </cell>
          <cell r="E1538" t="str">
            <v>دستمزد و مزايا</v>
          </cell>
          <cell r="F1538" t="str">
            <v>بازخريد مرخصي استفاده نشده كاركنان</v>
          </cell>
          <cell r="G1538" t="str">
            <v>800206</v>
          </cell>
          <cell r="H1538" t="str">
            <v>عمومي خط گيج</v>
          </cell>
          <cell r="P1538" t="str">
            <v>227</v>
          </cell>
        </row>
        <row r="1539">
          <cell r="A1539">
            <v>2415</v>
          </cell>
          <cell r="B1539" t="str">
            <v>880020800401</v>
          </cell>
          <cell r="C1539" t="str">
            <v>880</v>
          </cell>
          <cell r="D1539" t="str">
            <v>880020</v>
          </cell>
          <cell r="E1539" t="str">
            <v>دستمزد و مزايا</v>
          </cell>
          <cell r="F1539" t="str">
            <v>فوق العاده سفر و ماموريت</v>
          </cell>
          <cell r="G1539" t="str">
            <v>800401</v>
          </cell>
          <cell r="H1539" t="str">
            <v>مديريت</v>
          </cell>
          <cell r="P1539" t="str">
            <v>241</v>
          </cell>
        </row>
        <row r="1540">
          <cell r="A1540">
            <v>2415</v>
          </cell>
          <cell r="B1540" t="str">
            <v>880020800400</v>
          </cell>
          <cell r="C1540" t="str">
            <v>880</v>
          </cell>
          <cell r="D1540" t="str">
            <v>880020</v>
          </cell>
          <cell r="E1540" t="str">
            <v>دستمزد و مزايا</v>
          </cell>
          <cell r="F1540" t="str">
            <v>فوق العاده سفر و ماموريت</v>
          </cell>
          <cell r="G1540" t="str">
            <v>800400</v>
          </cell>
          <cell r="H1540" t="str">
            <v>امور مالي</v>
          </cell>
          <cell r="P1540" t="str">
            <v>241</v>
          </cell>
        </row>
        <row r="1541">
          <cell r="A1541">
            <v>2271</v>
          </cell>
          <cell r="B1541" t="str">
            <v>880020800203</v>
          </cell>
          <cell r="C1541" t="str">
            <v>880</v>
          </cell>
          <cell r="D1541" t="str">
            <v>880020</v>
          </cell>
          <cell r="E1541" t="str">
            <v>دستمزد و مزايا</v>
          </cell>
          <cell r="F1541" t="str">
            <v>فوق العاده سفر و ماموريت</v>
          </cell>
          <cell r="G1541" t="str">
            <v>800203</v>
          </cell>
          <cell r="H1541" t="str">
            <v>عمومي کنترل کيفي</v>
          </cell>
          <cell r="P1541" t="str">
            <v>227</v>
          </cell>
        </row>
        <row r="1542">
          <cell r="A1542">
            <v>2249</v>
          </cell>
          <cell r="B1542" t="str">
            <v>880020800101</v>
          </cell>
          <cell r="C1542" t="str">
            <v>880</v>
          </cell>
          <cell r="D1542" t="str">
            <v>880020</v>
          </cell>
          <cell r="E1542" t="str">
            <v>دستمزد و مزايا</v>
          </cell>
          <cell r="F1542" t="str">
            <v>فوق العاده سفر و ماموريت</v>
          </cell>
          <cell r="G1542" t="str">
            <v>800101</v>
          </cell>
          <cell r="H1542" t="str">
            <v>تحقيقات مهندسي</v>
          </cell>
          <cell r="P1542" t="str">
            <v>224</v>
          </cell>
        </row>
        <row r="1543">
          <cell r="A1543">
            <v>2315</v>
          </cell>
          <cell r="B1543" t="str">
            <v>880020800304</v>
          </cell>
          <cell r="C1543" t="str">
            <v>880</v>
          </cell>
          <cell r="D1543" t="str">
            <v>880020</v>
          </cell>
          <cell r="E1543" t="str">
            <v>دستمزد و مزايا</v>
          </cell>
          <cell r="F1543" t="str">
            <v>فوق العاده سفر و ماموريت</v>
          </cell>
          <cell r="G1543" t="str">
            <v>800304</v>
          </cell>
          <cell r="H1543" t="str">
            <v>تدارکات و تامين قطعات</v>
          </cell>
          <cell r="P1543" t="str">
            <v>231</v>
          </cell>
        </row>
        <row r="1544">
          <cell r="A1544">
            <v>2515</v>
          </cell>
          <cell r="B1544" t="str">
            <v>880020800500</v>
          </cell>
          <cell r="C1544" t="str">
            <v>880</v>
          </cell>
          <cell r="D1544" t="str">
            <v>880020</v>
          </cell>
          <cell r="E1544" t="str">
            <v>دستمزد و مزايا</v>
          </cell>
          <cell r="F1544" t="str">
            <v>فوق العاده سفر و ماموريت</v>
          </cell>
          <cell r="G1544" t="str">
            <v>800500</v>
          </cell>
          <cell r="H1544" t="str">
            <v>فروش</v>
          </cell>
          <cell r="P1544" t="str">
            <v>251</v>
          </cell>
        </row>
        <row r="1545">
          <cell r="A1545">
            <v>2315</v>
          </cell>
          <cell r="B1545" t="str">
            <v>880020800302</v>
          </cell>
          <cell r="C1545" t="str">
            <v>880</v>
          </cell>
          <cell r="D1545" t="str">
            <v>880020</v>
          </cell>
          <cell r="E1545" t="str">
            <v>دستمزد و مزايا</v>
          </cell>
          <cell r="F1545" t="str">
            <v>فوق العاده سفر و ماموريت</v>
          </cell>
          <cell r="G1545" t="str">
            <v>800302</v>
          </cell>
          <cell r="H1545" t="str">
            <v>خدمات فني</v>
          </cell>
          <cell r="P1545" t="str">
            <v>231</v>
          </cell>
        </row>
        <row r="1546">
          <cell r="A1546">
            <v>2249</v>
          </cell>
          <cell r="B1546" t="str">
            <v>880020800104</v>
          </cell>
          <cell r="C1546" t="str">
            <v>880</v>
          </cell>
          <cell r="D1546" t="str">
            <v>880020</v>
          </cell>
          <cell r="E1546" t="str">
            <v>دستمزد و مزايا</v>
          </cell>
          <cell r="F1546" t="str">
            <v>فوق العاده سفر و ماموريت</v>
          </cell>
          <cell r="G1546" t="str">
            <v>800104</v>
          </cell>
          <cell r="H1546" t="str">
            <v>کنترل کيفي</v>
          </cell>
          <cell r="P1546" t="str">
            <v>224</v>
          </cell>
        </row>
        <row r="1547">
          <cell r="A1547">
            <v>2271</v>
          </cell>
          <cell r="B1547" t="str">
            <v>880020800201</v>
          </cell>
          <cell r="C1547" t="str">
            <v>880</v>
          </cell>
          <cell r="D1547" t="str">
            <v>880020</v>
          </cell>
          <cell r="E1547" t="str">
            <v>دستمزد و مزايا</v>
          </cell>
          <cell r="F1547" t="str">
            <v>فوق العاده سفر و ماموريت</v>
          </cell>
          <cell r="G1547" t="str">
            <v>800201</v>
          </cell>
          <cell r="H1547" t="str">
            <v>عمومي تحقيقات و مهندسي</v>
          </cell>
          <cell r="P1547" t="str">
            <v>227</v>
          </cell>
        </row>
        <row r="1548">
          <cell r="A1548">
            <v>2415</v>
          </cell>
          <cell r="B1548" t="str">
            <v>880020800403</v>
          </cell>
          <cell r="C1548" t="str">
            <v>880</v>
          </cell>
          <cell r="D1548" t="str">
            <v>880020</v>
          </cell>
          <cell r="E1548" t="str">
            <v>دستمزد و مزايا</v>
          </cell>
          <cell r="F1548" t="str">
            <v>فوق العاده سفر و ماموريت</v>
          </cell>
          <cell r="G1548" t="str">
            <v>800403</v>
          </cell>
          <cell r="H1548" t="str">
            <v>امو ر اداري</v>
          </cell>
          <cell r="P1548" t="str">
            <v>241</v>
          </cell>
        </row>
        <row r="1549">
          <cell r="A1549">
            <v>2271</v>
          </cell>
          <cell r="B1549" t="str">
            <v>880020800204</v>
          </cell>
          <cell r="C1549" t="str">
            <v>880</v>
          </cell>
          <cell r="D1549" t="str">
            <v>880020</v>
          </cell>
          <cell r="E1549" t="str">
            <v>دستمزد و مزايا</v>
          </cell>
          <cell r="F1549" t="str">
            <v>فوق العاده سفر و ماموريت</v>
          </cell>
          <cell r="G1549" t="str">
            <v>800204</v>
          </cell>
          <cell r="H1549" t="str">
            <v>عمومي مترولوژي</v>
          </cell>
          <cell r="P1549" t="str">
            <v>227</v>
          </cell>
        </row>
        <row r="1550">
          <cell r="A1550">
            <v>2315</v>
          </cell>
          <cell r="B1550" t="str">
            <v>880020800301</v>
          </cell>
          <cell r="C1550" t="str">
            <v>880</v>
          </cell>
          <cell r="D1550" t="str">
            <v>880020</v>
          </cell>
          <cell r="E1550" t="str">
            <v>دستمزد و مزايا</v>
          </cell>
          <cell r="F1550" t="str">
            <v>فوق العاده سفر و ماموريت</v>
          </cell>
          <cell r="G1550" t="str">
            <v>800301</v>
          </cell>
          <cell r="H1550" t="str">
            <v>حراست</v>
          </cell>
          <cell r="P1550" t="str">
            <v>231</v>
          </cell>
        </row>
        <row r="1551">
          <cell r="A1551">
            <v>2249</v>
          </cell>
          <cell r="B1551" t="str">
            <v>880020800107</v>
          </cell>
          <cell r="C1551" t="str">
            <v>880</v>
          </cell>
          <cell r="D1551" t="str">
            <v>880020</v>
          </cell>
          <cell r="E1551" t="str">
            <v>دستمزد و مزايا</v>
          </cell>
          <cell r="F1551" t="str">
            <v>فوق العاده سفر و ماموريت</v>
          </cell>
          <cell r="G1551" t="str">
            <v>800107</v>
          </cell>
          <cell r="H1551" t="str">
            <v>خط گيج</v>
          </cell>
          <cell r="P1551" t="str">
            <v>224</v>
          </cell>
        </row>
        <row r="1552">
          <cell r="A1552">
            <v>2271</v>
          </cell>
          <cell r="B1552" t="str">
            <v>880020800202</v>
          </cell>
          <cell r="C1552" t="str">
            <v>880</v>
          </cell>
          <cell r="D1552" t="str">
            <v>880020</v>
          </cell>
          <cell r="E1552" t="str">
            <v>دستمزد و مزايا</v>
          </cell>
          <cell r="F1552" t="str">
            <v>فوق العاده سفر و ماموريت</v>
          </cell>
          <cell r="G1552" t="str">
            <v>800202</v>
          </cell>
          <cell r="H1552" t="str">
            <v>عمومي ساخت و توليد</v>
          </cell>
          <cell r="P1552" t="str">
            <v>227</v>
          </cell>
        </row>
        <row r="1553">
          <cell r="A1553">
            <v>2415</v>
          </cell>
          <cell r="B1553" t="str">
            <v>880020800402</v>
          </cell>
          <cell r="C1553" t="str">
            <v>880</v>
          </cell>
          <cell r="D1553" t="str">
            <v>880020</v>
          </cell>
          <cell r="E1553" t="str">
            <v>دستمزد و مزايا</v>
          </cell>
          <cell r="F1553" t="str">
            <v>فوق العاده سفر و ماموريت</v>
          </cell>
          <cell r="G1553" t="str">
            <v>800402</v>
          </cell>
          <cell r="H1553" t="str">
            <v>دفتر تهران</v>
          </cell>
          <cell r="P1553" t="str">
            <v>241</v>
          </cell>
        </row>
        <row r="1554">
          <cell r="A1554">
            <v>2271</v>
          </cell>
          <cell r="B1554" t="str">
            <v>880020800206</v>
          </cell>
          <cell r="C1554" t="str">
            <v>880</v>
          </cell>
          <cell r="D1554" t="str">
            <v>880020</v>
          </cell>
          <cell r="E1554" t="str">
            <v>دستمزد و مزايا</v>
          </cell>
          <cell r="F1554" t="str">
            <v>فوق العاده سفر و ماموريت</v>
          </cell>
          <cell r="G1554" t="str">
            <v>800206</v>
          </cell>
          <cell r="H1554" t="str">
            <v>عمومي خط گيج</v>
          </cell>
          <cell r="P1554" t="str">
            <v>227</v>
          </cell>
        </row>
        <row r="1555">
          <cell r="A1555">
            <v>2209</v>
          </cell>
          <cell r="B1555" t="str">
            <v>880020800100</v>
          </cell>
          <cell r="C1555" t="str">
            <v>880</v>
          </cell>
          <cell r="D1555" t="str">
            <v>880020</v>
          </cell>
          <cell r="E1555" t="str">
            <v>دستمزد و مزايا</v>
          </cell>
          <cell r="F1555" t="str">
            <v>فوق العاده سفر و ماموريت</v>
          </cell>
          <cell r="G1555" t="str">
            <v>800100</v>
          </cell>
          <cell r="H1555" t="str">
            <v>مونتاژ</v>
          </cell>
          <cell r="P1555" t="str">
            <v>220</v>
          </cell>
        </row>
        <row r="1556">
          <cell r="A1556">
            <v>2315</v>
          </cell>
          <cell r="B1556" t="str">
            <v>880020800303</v>
          </cell>
          <cell r="C1556" t="str">
            <v>880</v>
          </cell>
          <cell r="D1556" t="str">
            <v>880020</v>
          </cell>
          <cell r="E1556" t="str">
            <v>دستمزد و مزايا</v>
          </cell>
          <cell r="F1556" t="str">
            <v>فوق العاده سفر و ماموريت</v>
          </cell>
          <cell r="G1556" t="str">
            <v>800303</v>
          </cell>
          <cell r="H1556" t="str">
            <v>برنامه ريزي</v>
          </cell>
          <cell r="P1556" t="str">
            <v>231</v>
          </cell>
        </row>
        <row r="1557">
          <cell r="A1557">
            <v>2240</v>
          </cell>
          <cell r="B1557" t="str">
            <v>880020800105</v>
          </cell>
          <cell r="C1557" t="str">
            <v>880</v>
          </cell>
          <cell r="D1557" t="str">
            <v>880020</v>
          </cell>
          <cell r="E1557" t="str">
            <v>دستمزد و مزايا</v>
          </cell>
          <cell r="F1557" t="str">
            <v>فوق العاده سفر و ماموريت</v>
          </cell>
          <cell r="G1557" t="str">
            <v>800105</v>
          </cell>
          <cell r="H1557" t="str">
            <v>مترولوژي</v>
          </cell>
          <cell r="P1557" t="str">
            <v>224</v>
          </cell>
        </row>
        <row r="1558">
          <cell r="A1558">
            <v>2247</v>
          </cell>
          <cell r="B1558" t="str">
            <v>880021800103</v>
          </cell>
          <cell r="C1558" t="str">
            <v>880</v>
          </cell>
          <cell r="D1558" t="str">
            <v>880021</v>
          </cell>
          <cell r="E1558" t="str">
            <v>دستمزد و مزايا</v>
          </cell>
          <cell r="F1558" t="str">
            <v>اياب ذهاب</v>
          </cell>
          <cell r="G1558" t="str">
            <v>800103</v>
          </cell>
          <cell r="H1558" t="str">
            <v>مرکز ساخت و توليد</v>
          </cell>
          <cell r="P1558" t="str">
            <v>224</v>
          </cell>
        </row>
        <row r="1559">
          <cell r="A1559">
            <v>2406</v>
          </cell>
          <cell r="B1559" t="str">
            <v>880021800402</v>
          </cell>
          <cell r="C1559" t="str">
            <v>880</v>
          </cell>
          <cell r="D1559" t="str">
            <v>880021</v>
          </cell>
          <cell r="E1559" t="str">
            <v>دستمزد و مزايا</v>
          </cell>
          <cell r="F1559" t="str">
            <v>اياب ذهاب</v>
          </cell>
          <cell r="G1559" t="str">
            <v>800402</v>
          </cell>
          <cell r="H1559" t="str">
            <v>دفتر تهران</v>
          </cell>
          <cell r="P1559" t="str">
            <v>240</v>
          </cell>
        </row>
        <row r="1560">
          <cell r="A1560">
            <v>2207</v>
          </cell>
          <cell r="B1560" t="str">
            <v>880021800100</v>
          </cell>
          <cell r="C1560" t="str">
            <v>880</v>
          </cell>
          <cell r="D1560" t="str">
            <v>880021</v>
          </cell>
          <cell r="E1560" t="str">
            <v>دستمزد و مزايا</v>
          </cell>
          <cell r="F1560" t="str">
            <v>اياب ذهاب</v>
          </cell>
          <cell r="G1560" t="str">
            <v>800100</v>
          </cell>
          <cell r="H1560" t="str">
            <v>مونتاژ</v>
          </cell>
          <cell r="P1560" t="str">
            <v>220</v>
          </cell>
        </row>
        <row r="1561">
          <cell r="A1561">
            <v>2406</v>
          </cell>
          <cell r="B1561" t="str">
            <v>880021800403</v>
          </cell>
          <cell r="C1561" t="str">
            <v>880</v>
          </cell>
          <cell r="D1561" t="str">
            <v>880021</v>
          </cell>
          <cell r="E1561" t="str">
            <v>دستمزد و مزايا</v>
          </cell>
          <cell r="F1561" t="str">
            <v>اياب ذهاب</v>
          </cell>
          <cell r="G1561" t="str">
            <v>800403</v>
          </cell>
          <cell r="H1561" t="str">
            <v>امو ر اداري</v>
          </cell>
          <cell r="P1561" t="str">
            <v>240</v>
          </cell>
        </row>
        <row r="1562">
          <cell r="A1562">
            <v>2306</v>
          </cell>
          <cell r="B1562" t="str">
            <v>880021800303</v>
          </cell>
          <cell r="C1562" t="str">
            <v>880</v>
          </cell>
          <cell r="D1562" t="str">
            <v>880021</v>
          </cell>
          <cell r="E1562" t="str">
            <v>دستمزد و مزايا</v>
          </cell>
          <cell r="F1562" t="str">
            <v>اياب ذهاب</v>
          </cell>
          <cell r="G1562" t="str">
            <v>800303</v>
          </cell>
          <cell r="H1562" t="str">
            <v>برنامه ريزي</v>
          </cell>
          <cell r="P1562" t="str">
            <v>230</v>
          </cell>
        </row>
        <row r="1563">
          <cell r="A1563">
            <v>2406</v>
          </cell>
          <cell r="B1563" t="str">
            <v>880021800400</v>
          </cell>
          <cell r="C1563" t="str">
            <v>880</v>
          </cell>
          <cell r="D1563" t="str">
            <v>880021</v>
          </cell>
          <cell r="E1563" t="str">
            <v>دستمزد و مزايا</v>
          </cell>
          <cell r="F1563" t="str">
            <v>اياب ذهاب</v>
          </cell>
          <cell r="G1563" t="str">
            <v>800400</v>
          </cell>
          <cell r="H1563" t="str">
            <v>امور مالي</v>
          </cell>
          <cell r="P1563" t="str">
            <v>240</v>
          </cell>
        </row>
        <row r="1564">
          <cell r="A1564">
            <v>2306</v>
          </cell>
          <cell r="B1564" t="str">
            <v>880021800302</v>
          </cell>
          <cell r="C1564" t="str">
            <v>880</v>
          </cell>
          <cell r="D1564" t="str">
            <v>880021</v>
          </cell>
          <cell r="E1564" t="str">
            <v>دستمزد و مزايا</v>
          </cell>
          <cell r="F1564" t="str">
            <v>اياب ذهاب</v>
          </cell>
          <cell r="G1564" t="str">
            <v>800302</v>
          </cell>
          <cell r="H1564" t="str">
            <v>خدمات فني</v>
          </cell>
          <cell r="P1564" t="str">
            <v>230</v>
          </cell>
        </row>
        <row r="1565">
          <cell r="A1565">
            <v>2270</v>
          </cell>
          <cell r="B1565" t="str">
            <v>880021800202</v>
          </cell>
          <cell r="C1565" t="str">
            <v>880</v>
          </cell>
          <cell r="D1565" t="str">
            <v>880021</v>
          </cell>
          <cell r="E1565" t="str">
            <v>دستمزد و مزايا</v>
          </cell>
          <cell r="F1565" t="str">
            <v>اياب ذهاب</v>
          </cell>
          <cell r="G1565" t="str">
            <v>800202</v>
          </cell>
          <cell r="H1565" t="str">
            <v>عمومي ساخت و توليد</v>
          </cell>
          <cell r="P1565" t="str">
            <v>227</v>
          </cell>
        </row>
        <row r="1566">
          <cell r="A1566">
            <v>2247</v>
          </cell>
          <cell r="B1566" t="str">
            <v>880021800104</v>
          </cell>
          <cell r="C1566" t="str">
            <v>880</v>
          </cell>
          <cell r="D1566" t="str">
            <v>880021</v>
          </cell>
          <cell r="E1566" t="str">
            <v>دستمزد و مزايا</v>
          </cell>
          <cell r="F1566" t="str">
            <v>اياب ذهاب</v>
          </cell>
          <cell r="G1566" t="str">
            <v>800104</v>
          </cell>
          <cell r="H1566" t="str">
            <v>کنترل کيفي</v>
          </cell>
          <cell r="P1566" t="str">
            <v>224</v>
          </cell>
        </row>
        <row r="1567">
          <cell r="A1567">
            <v>2506</v>
          </cell>
          <cell r="B1567" t="str">
            <v>880021800500</v>
          </cell>
          <cell r="C1567" t="str">
            <v>880</v>
          </cell>
          <cell r="D1567" t="str">
            <v>880021</v>
          </cell>
          <cell r="E1567" t="str">
            <v>دستمزد و مزايا</v>
          </cell>
          <cell r="F1567" t="str">
            <v>اياب ذهاب</v>
          </cell>
          <cell r="G1567" t="str">
            <v>800500</v>
          </cell>
          <cell r="H1567" t="str">
            <v>فروش</v>
          </cell>
          <cell r="P1567" t="str">
            <v>250</v>
          </cell>
        </row>
        <row r="1568">
          <cell r="A1568">
            <v>2247</v>
          </cell>
          <cell r="B1568" t="str">
            <v>880021800107</v>
          </cell>
          <cell r="C1568" t="str">
            <v>880</v>
          </cell>
          <cell r="D1568" t="str">
            <v>880021</v>
          </cell>
          <cell r="E1568" t="str">
            <v>دستمزد و مزايا</v>
          </cell>
          <cell r="F1568" t="str">
            <v>اياب ذهاب</v>
          </cell>
          <cell r="G1568" t="str">
            <v>800107</v>
          </cell>
          <cell r="H1568" t="str">
            <v>خط گيج</v>
          </cell>
          <cell r="P1568" t="str">
            <v>224</v>
          </cell>
        </row>
        <row r="1569">
          <cell r="A1569">
            <v>2406</v>
          </cell>
          <cell r="B1569" t="str">
            <v>880021800401</v>
          </cell>
          <cell r="C1569" t="str">
            <v>880</v>
          </cell>
          <cell r="D1569" t="str">
            <v>880021</v>
          </cell>
          <cell r="E1569" t="str">
            <v>دستمزد و مزايا</v>
          </cell>
          <cell r="F1569" t="str">
            <v>اياب ذهاب</v>
          </cell>
          <cell r="G1569" t="str">
            <v>800401</v>
          </cell>
          <cell r="H1569" t="str">
            <v>مديريت</v>
          </cell>
          <cell r="P1569" t="str">
            <v>240</v>
          </cell>
        </row>
        <row r="1570">
          <cell r="A1570">
            <v>2306</v>
          </cell>
          <cell r="B1570" t="str">
            <v>880021800304</v>
          </cell>
          <cell r="C1570" t="str">
            <v>880</v>
          </cell>
          <cell r="D1570" t="str">
            <v>880021</v>
          </cell>
          <cell r="E1570" t="str">
            <v>دستمزد و مزايا</v>
          </cell>
          <cell r="F1570" t="str">
            <v>اياب ذهاب</v>
          </cell>
          <cell r="G1570" t="str">
            <v>800304</v>
          </cell>
          <cell r="H1570" t="str">
            <v>تدارکات و تامين قطعات</v>
          </cell>
          <cell r="P1570" t="str">
            <v>230</v>
          </cell>
        </row>
        <row r="1571">
          <cell r="A1571">
            <v>2270</v>
          </cell>
          <cell r="B1571" t="str">
            <v>880021800201</v>
          </cell>
          <cell r="C1571" t="str">
            <v>880</v>
          </cell>
          <cell r="D1571" t="str">
            <v>880021</v>
          </cell>
          <cell r="E1571" t="str">
            <v>دستمزد و مزايا</v>
          </cell>
          <cell r="F1571" t="str">
            <v>اياب ذهاب</v>
          </cell>
          <cell r="G1571" t="str">
            <v>800201</v>
          </cell>
          <cell r="H1571" t="str">
            <v>عمومي تحقيقات و مهندسي</v>
          </cell>
          <cell r="P1571" t="str">
            <v>227</v>
          </cell>
        </row>
        <row r="1572">
          <cell r="A1572">
            <v>2306</v>
          </cell>
          <cell r="B1572" t="str">
            <v>880021800301</v>
          </cell>
          <cell r="C1572" t="str">
            <v>880</v>
          </cell>
          <cell r="D1572" t="str">
            <v>880021</v>
          </cell>
          <cell r="E1572" t="str">
            <v>دستمزد و مزايا</v>
          </cell>
          <cell r="F1572" t="str">
            <v>اياب ذهاب</v>
          </cell>
          <cell r="G1572" t="str">
            <v>800301</v>
          </cell>
          <cell r="H1572" t="str">
            <v>حراست</v>
          </cell>
          <cell r="P1572" t="str">
            <v>230</v>
          </cell>
        </row>
        <row r="1573">
          <cell r="A1573">
            <v>2247</v>
          </cell>
          <cell r="B1573" t="str">
            <v>880021800101</v>
          </cell>
          <cell r="C1573" t="str">
            <v>880</v>
          </cell>
          <cell r="D1573" t="str">
            <v>880021</v>
          </cell>
          <cell r="E1573" t="str">
            <v>دستمزد و مزايا</v>
          </cell>
          <cell r="F1573" t="str">
            <v>اياب ذهاب</v>
          </cell>
          <cell r="G1573" t="str">
            <v>800101</v>
          </cell>
          <cell r="H1573" t="str">
            <v>تحقيقات مهندسي</v>
          </cell>
          <cell r="P1573" t="str">
            <v>224</v>
          </cell>
        </row>
        <row r="1574">
          <cell r="A1574">
            <v>2247</v>
          </cell>
          <cell r="B1574" t="str">
            <v>880021800105</v>
          </cell>
          <cell r="C1574" t="str">
            <v>880</v>
          </cell>
          <cell r="D1574" t="str">
            <v>880021</v>
          </cell>
          <cell r="E1574" t="str">
            <v>دستمزد و مزايا</v>
          </cell>
          <cell r="F1574" t="str">
            <v>اياب ذهاب</v>
          </cell>
          <cell r="G1574" t="str">
            <v>800105</v>
          </cell>
          <cell r="H1574" t="str">
            <v>مترولوژي</v>
          </cell>
          <cell r="P1574" t="str">
            <v>224</v>
          </cell>
        </row>
        <row r="1575">
          <cell r="A1575">
            <v>2306</v>
          </cell>
          <cell r="B1575" t="str">
            <v>880021800305</v>
          </cell>
          <cell r="C1575" t="str">
            <v>880</v>
          </cell>
          <cell r="D1575" t="str">
            <v>880021</v>
          </cell>
          <cell r="E1575" t="str">
            <v>دستمزد و مزايا</v>
          </cell>
          <cell r="F1575" t="str">
            <v>اياب ذهاب</v>
          </cell>
          <cell r="G1575" t="str">
            <v>800305</v>
          </cell>
          <cell r="H1575" t="str">
            <v>طرح و توسعه سيستمها</v>
          </cell>
          <cell r="P1575" t="str">
            <v>230</v>
          </cell>
        </row>
        <row r="1576">
          <cell r="A1576">
            <v>2270</v>
          </cell>
          <cell r="B1576" t="str">
            <v>880021800203</v>
          </cell>
          <cell r="C1576" t="str">
            <v>880</v>
          </cell>
          <cell r="D1576" t="str">
            <v>880021</v>
          </cell>
          <cell r="E1576" t="str">
            <v>دستمزد و مزايا</v>
          </cell>
          <cell r="F1576" t="str">
            <v>اياب ذهاب</v>
          </cell>
          <cell r="G1576" t="str">
            <v>800203</v>
          </cell>
          <cell r="H1576" t="str">
            <v>عمومي کنترل کيفي</v>
          </cell>
          <cell r="P1576" t="str">
            <v>227</v>
          </cell>
        </row>
        <row r="1577">
          <cell r="A1577">
            <v>2230</v>
          </cell>
          <cell r="B1577" t="str">
            <v>880021800200</v>
          </cell>
          <cell r="C1577" t="str">
            <v>880</v>
          </cell>
          <cell r="D1577" t="str">
            <v>880021</v>
          </cell>
          <cell r="E1577" t="str">
            <v>دستمزد و مزايا</v>
          </cell>
          <cell r="F1577" t="str">
            <v>اياب ذهاب</v>
          </cell>
          <cell r="G1577" t="str">
            <v>800200</v>
          </cell>
          <cell r="H1577" t="str">
            <v>عمومي مونتاژ</v>
          </cell>
          <cell r="P1577" t="str">
            <v>223</v>
          </cell>
        </row>
        <row r="1578">
          <cell r="A1578">
            <v>2247</v>
          </cell>
          <cell r="B1578" t="str">
            <v>880021800102</v>
          </cell>
          <cell r="C1578" t="str">
            <v>880</v>
          </cell>
          <cell r="D1578" t="str">
            <v>880021</v>
          </cell>
          <cell r="E1578" t="str">
            <v>دستمزد و مزايا</v>
          </cell>
          <cell r="F1578" t="str">
            <v>اياب ذهاب</v>
          </cell>
          <cell r="G1578" t="str">
            <v>800102</v>
          </cell>
          <cell r="H1578" t="str">
            <v>عمليات حرارتي و آبکاري</v>
          </cell>
          <cell r="P1578" t="str">
            <v>224</v>
          </cell>
        </row>
        <row r="1579">
          <cell r="A1579">
            <v>2247</v>
          </cell>
          <cell r="B1579" t="str">
            <v>880021800106</v>
          </cell>
          <cell r="C1579" t="str">
            <v>880</v>
          </cell>
          <cell r="D1579" t="str">
            <v>880021</v>
          </cell>
          <cell r="E1579" t="str">
            <v>دستمزد و مزايا</v>
          </cell>
          <cell r="F1579" t="str">
            <v>اياب ذهاب</v>
          </cell>
          <cell r="G1579" t="str">
            <v>800106</v>
          </cell>
          <cell r="H1579" t="str">
            <v>تست مواد وشيمي</v>
          </cell>
          <cell r="P1579" t="str">
            <v>224</v>
          </cell>
        </row>
        <row r="1580">
          <cell r="A1580">
            <v>2270</v>
          </cell>
          <cell r="B1580" t="str">
            <v>880021800206</v>
          </cell>
          <cell r="C1580" t="str">
            <v>880</v>
          </cell>
          <cell r="D1580" t="str">
            <v>880021</v>
          </cell>
          <cell r="E1580" t="str">
            <v>دستمزد و مزايا</v>
          </cell>
          <cell r="F1580" t="str">
            <v>اياب ذهاب</v>
          </cell>
          <cell r="G1580" t="str">
            <v>800206</v>
          </cell>
          <cell r="H1580" t="str">
            <v>عمومي خط گيج</v>
          </cell>
          <cell r="P1580" t="str">
            <v>227</v>
          </cell>
        </row>
        <row r="1581">
          <cell r="A1581">
            <v>2245</v>
          </cell>
          <cell r="B1581" t="str">
            <v>880022800103</v>
          </cell>
          <cell r="C1581" t="str">
            <v>880</v>
          </cell>
          <cell r="D1581" t="str">
            <v>880022</v>
          </cell>
          <cell r="E1581" t="str">
            <v>دستمزد و مزايا</v>
          </cell>
          <cell r="F1581" t="str">
            <v>حق غذا</v>
          </cell>
          <cell r="G1581" t="str">
            <v>800103</v>
          </cell>
          <cell r="H1581" t="str">
            <v>مرکز ساخت و توليد</v>
          </cell>
          <cell r="P1581" t="str">
            <v>224</v>
          </cell>
        </row>
        <row r="1582">
          <cell r="A1582">
            <v>2205</v>
          </cell>
          <cell r="B1582" t="str">
            <v>880022800100</v>
          </cell>
          <cell r="C1582" t="str">
            <v>880</v>
          </cell>
          <cell r="D1582" t="str">
            <v>880022</v>
          </cell>
          <cell r="E1582" t="str">
            <v>دستمزد و مزايا</v>
          </cell>
          <cell r="F1582" t="str">
            <v>حق غذا</v>
          </cell>
          <cell r="G1582" t="str">
            <v>800100</v>
          </cell>
          <cell r="H1582" t="str">
            <v>مونتاژ</v>
          </cell>
          <cell r="P1582" t="str">
            <v>220</v>
          </cell>
        </row>
        <row r="1583">
          <cell r="A1583">
            <v>2308</v>
          </cell>
          <cell r="B1583" t="str">
            <v>880022800303</v>
          </cell>
          <cell r="C1583" t="str">
            <v>880</v>
          </cell>
          <cell r="D1583" t="str">
            <v>880022</v>
          </cell>
          <cell r="E1583" t="str">
            <v>دستمزد و مزايا</v>
          </cell>
          <cell r="F1583" t="str">
            <v>حق غذا</v>
          </cell>
          <cell r="G1583" t="str">
            <v>800303</v>
          </cell>
          <cell r="H1583" t="str">
            <v>برنامه ريزي</v>
          </cell>
          <cell r="P1583" t="str">
            <v>230</v>
          </cell>
        </row>
        <row r="1584">
          <cell r="A1584">
            <v>2245</v>
          </cell>
          <cell r="B1584" t="str">
            <v>880022800107</v>
          </cell>
          <cell r="C1584" t="str">
            <v>880</v>
          </cell>
          <cell r="D1584" t="str">
            <v>880022</v>
          </cell>
          <cell r="E1584" t="str">
            <v>دستمزد و مزايا</v>
          </cell>
          <cell r="F1584" t="str">
            <v>حق غذا</v>
          </cell>
          <cell r="G1584" t="str">
            <v>800107</v>
          </cell>
          <cell r="H1584" t="str">
            <v>خط گيج</v>
          </cell>
          <cell r="P1584" t="str">
            <v>224</v>
          </cell>
        </row>
        <row r="1585">
          <cell r="A1585">
            <v>2408</v>
          </cell>
          <cell r="B1585" t="str">
            <v>880022800403</v>
          </cell>
          <cell r="C1585" t="str">
            <v>880</v>
          </cell>
          <cell r="D1585" t="str">
            <v>880022</v>
          </cell>
          <cell r="E1585" t="str">
            <v>دستمزد و مزايا</v>
          </cell>
          <cell r="F1585" t="str">
            <v>حق غذا</v>
          </cell>
          <cell r="G1585" t="str">
            <v>800403</v>
          </cell>
          <cell r="H1585" t="str">
            <v>امو ر اداري</v>
          </cell>
          <cell r="P1585" t="str">
            <v>240</v>
          </cell>
        </row>
        <row r="1586">
          <cell r="A1586">
            <v>2245</v>
          </cell>
          <cell r="B1586" t="str">
            <v>880022800104</v>
          </cell>
          <cell r="C1586" t="str">
            <v>880</v>
          </cell>
          <cell r="D1586" t="str">
            <v>880022</v>
          </cell>
          <cell r="E1586" t="str">
            <v>دستمزد و مزايا</v>
          </cell>
          <cell r="F1586" t="str">
            <v>حق غذا</v>
          </cell>
          <cell r="G1586" t="str">
            <v>800104</v>
          </cell>
          <cell r="H1586" t="str">
            <v>کنترل کيفي</v>
          </cell>
          <cell r="P1586" t="str">
            <v>224</v>
          </cell>
        </row>
        <row r="1587">
          <cell r="A1587">
            <v>2308</v>
          </cell>
          <cell r="B1587" t="str">
            <v>880022800302</v>
          </cell>
          <cell r="C1587" t="str">
            <v>880</v>
          </cell>
          <cell r="D1587" t="str">
            <v>880022</v>
          </cell>
          <cell r="E1587" t="str">
            <v>دستمزد و مزايا</v>
          </cell>
          <cell r="F1587" t="str">
            <v>حق غذا</v>
          </cell>
          <cell r="G1587" t="str">
            <v>800302</v>
          </cell>
          <cell r="H1587" t="str">
            <v>خدمات فني</v>
          </cell>
          <cell r="P1587" t="str">
            <v>230</v>
          </cell>
        </row>
        <row r="1588">
          <cell r="A1588">
            <v>2279</v>
          </cell>
          <cell r="B1588" t="str">
            <v>880022800202</v>
          </cell>
          <cell r="C1588" t="str">
            <v>880</v>
          </cell>
          <cell r="D1588" t="str">
            <v>880022</v>
          </cell>
          <cell r="E1588" t="str">
            <v>دستمزد و مزايا</v>
          </cell>
          <cell r="F1588" t="str">
            <v>حق غذا</v>
          </cell>
          <cell r="G1588" t="str">
            <v>800202</v>
          </cell>
          <cell r="H1588" t="str">
            <v>عمومي ساخت و توليد</v>
          </cell>
          <cell r="P1588" t="str">
            <v>227</v>
          </cell>
        </row>
        <row r="1589">
          <cell r="A1589">
            <v>2408</v>
          </cell>
          <cell r="B1589" t="str">
            <v>880022800400</v>
          </cell>
          <cell r="C1589" t="str">
            <v>880</v>
          </cell>
          <cell r="D1589" t="str">
            <v>880022</v>
          </cell>
          <cell r="E1589" t="str">
            <v>دستمزد و مزايا</v>
          </cell>
          <cell r="F1589" t="str">
            <v>حق غذا</v>
          </cell>
          <cell r="G1589" t="str">
            <v>800400</v>
          </cell>
          <cell r="H1589" t="str">
            <v>امور مالي</v>
          </cell>
          <cell r="P1589" t="str">
            <v>240</v>
          </cell>
        </row>
        <row r="1590">
          <cell r="A1590">
            <v>2308</v>
          </cell>
          <cell r="B1590" t="str">
            <v>880022800304</v>
          </cell>
          <cell r="C1590" t="str">
            <v>880</v>
          </cell>
          <cell r="D1590" t="str">
            <v>880022</v>
          </cell>
          <cell r="E1590" t="str">
            <v>دستمزد و مزايا</v>
          </cell>
          <cell r="F1590" t="str">
            <v>حق غذا</v>
          </cell>
          <cell r="G1590" t="str">
            <v>800304</v>
          </cell>
          <cell r="H1590" t="str">
            <v>تدارکات و تامين قطعات</v>
          </cell>
          <cell r="P1590" t="str">
            <v>230</v>
          </cell>
        </row>
        <row r="1591">
          <cell r="A1591">
            <v>2408</v>
          </cell>
          <cell r="B1591" t="str">
            <v>880022800402</v>
          </cell>
          <cell r="C1591" t="str">
            <v>880</v>
          </cell>
          <cell r="D1591" t="str">
            <v>880022</v>
          </cell>
          <cell r="E1591" t="str">
            <v>دستمزد و مزايا</v>
          </cell>
          <cell r="F1591" t="str">
            <v>حق غذا</v>
          </cell>
          <cell r="G1591" t="str">
            <v>800402</v>
          </cell>
          <cell r="H1591" t="str">
            <v>دفتر تهران</v>
          </cell>
          <cell r="P1591" t="str">
            <v>240</v>
          </cell>
        </row>
        <row r="1592">
          <cell r="A1592">
            <v>2308</v>
          </cell>
          <cell r="B1592" t="str">
            <v>880022800301</v>
          </cell>
          <cell r="C1592" t="str">
            <v>880</v>
          </cell>
          <cell r="D1592" t="str">
            <v>880022</v>
          </cell>
          <cell r="E1592" t="str">
            <v>دستمزد و مزايا</v>
          </cell>
          <cell r="F1592" t="str">
            <v>حق غذا</v>
          </cell>
          <cell r="G1592" t="str">
            <v>800301</v>
          </cell>
          <cell r="H1592" t="str">
            <v>حراست</v>
          </cell>
          <cell r="P1592" t="str">
            <v>230</v>
          </cell>
        </row>
        <row r="1593">
          <cell r="A1593">
            <v>2408</v>
          </cell>
          <cell r="B1593" t="str">
            <v>880022800401</v>
          </cell>
          <cell r="C1593" t="str">
            <v>880</v>
          </cell>
          <cell r="D1593" t="str">
            <v>880022</v>
          </cell>
          <cell r="E1593" t="str">
            <v>دستمزد و مزايا</v>
          </cell>
          <cell r="F1593" t="str">
            <v>حق غذا</v>
          </cell>
          <cell r="G1593" t="str">
            <v>800401</v>
          </cell>
          <cell r="H1593" t="str">
            <v>مديريت</v>
          </cell>
          <cell r="P1593" t="str">
            <v>240</v>
          </cell>
        </row>
        <row r="1594">
          <cell r="A1594">
            <v>2245</v>
          </cell>
          <cell r="B1594" t="str">
            <v>880022800105</v>
          </cell>
          <cell r="C1594" t="str">
            <v>880</v>
          </cell>
          <cell r="D1594" t="str">
            <v>880022</v>
          </cell>
          <cell r="E1594" t="str">
            <v>دستمزد و مزايا</v>
          </cell>
          <cell r="F1594" t="str">
            <v>حق غذا</v>
          </cell>
          <cell r="G1594" t="str">
            <v>800105</v>
          </cell>
          <cell r="H1594" t="str">
            <v>مترولوژي</v>
          </cell>
          <cell r="P1594" t="str">
            <v>224</v>
          </cell>
        </row>
        <row r="1595">
          <cell r="A1595">
            <v>2508</v>
          </cell>
          <cell r="B1595" t="str">
            <v>880022800500</v>
          </cell>
          <cell r="C1595" t="str">
            <v>880</v>
          </cell>
          <cell r="D1595" t="str">
            <v>880022</v>
          </cell>
          <cell r="E1595" t="str">
            <v>دستمزد و مزايا</v>
          </cell>
          <cell r="F1595" t="str">
            <v>حق غذا</v>
          </cell>
          <cell r="G1595" t="str">
            <v>800500</v>
          </cell>
          <cell r="H1595" t="str">
            <v>فروش</v>
          </cell>
          <cell r="P1595" t="str">
            <v>250</v>
          </cell>
        </row>
        <row r="1596">
          <cell r="A1596">
            <v>2245</v>
          </cell>
          <cell r="B1596" t="str">
            <v>880022800101</v>
          </cell>
          <cell r="C1596" t="str">
            <v>880</v>
          </cell>
          <cell r="D1596" t="str">
            <v>880022</v>
          </cell>
          <cell r="E1596" t="str">
            <v>دستمزد و مزايا</v>
          </cell>
          <cell r="F1596" t="str">
            <v>حق غذا</v>
          </cell>
          <cell r="G1596" t="str">
            <v>800101</v>
          </cell>
          <cell r="H1596" t="str">
            <v>تحقيقات مهندسي</v>
          </cell>
          <cell r="P1596" t="str">
            <v>224</v>
          </cell>
        </row>
        <row r="1597">
          <cell r="A1597">
            <v>2308</v>
          </cell>
          <cell r="B1597" t="str">
            <v>880022800305</v>
          </cell>
          <cell r="C1597" t="str">
            <v>880</v>
          </cell>
          <cell r="D1597" t="str">
            <v>880022</v>
          </cell>
          <cell r="E1597" t="str">
            <v>دستمزد و مزايا</v>
          </cell>
          <cell r="F1597" t="str">
            <v>حق غذا</v>
          </cell>
          <cell r="G1597" t="str">
            <v>800305</v>
          </cell>
          <cell r="H1597" t="str">
            <v>طرح و توسعه سيستمها</v>
          </cell>
          <cell r="P1597" t="str">
            <v>230</v>
          </cell>
        </row>
        <row r="1598">
          <cell r="A1598">
            <v>2239</v>
          </cell>
          <cell r="B1598" t="str">
            <v>880022800200</v>
          </cell>
          <cell r="C1598" t="str">
            <v>880</v>
          </cell>
          <cell r="D1598" t="str">
            <v>880022</v>
          </cell>
          <cell r="E1598" t="str">
            <v>دستمزد و مزايا</v>
          </cell>
          <cell r="F1598" t="str">
            <v>حق غذا</v>
          </cell>
          <cell r="G1598" t="str">
            <v>800200</v>
          </cell>
          <cell r="H1598" t="str">
            <v>عمومي مونتاژ</v>
          </cell>
          <cell r="P1598" t="str">
            <v>223</v>
          </cell>
        </row>
        <row r="1599">
          <cell r="A1599">
            <v>2279</v>
          </cell>
          <cell r="B1599" t="str">
            <v>880022800206</v>
          </cell>
          <cell r="C1599" t="str">
            <v>880</v>
          </cell>
          <cell r="D1599" t="str">
            <v>880022</v>
          </cell>
          <cell r="E1599" t="str">
            <v>دستمزد و مزايا</v>
          </cell>
          <cell r="F1599" t="str">
            <v>حق غذا</v>
          </cell>
          <cell r="G1599" t="str">
            <v>800206</v>
          </cell>
          <cell r="H1599" t="str">
            <v>عمومي خط گيج</v>
          </cell>
          <cell r="P1599" t="str">
            <v>227</v>
          </cell>
        </row>
        <row r="1600">
          <cell r="A1600">
            <v>2279</v>
          </cell>
          <cell r="B1600" t="str">
            <v>880022800203</v>
          </cell>
          <cell r="C1600" t="str">
            <v>880</v>
          </cell>
          <cell r="D1600" t="str">
            <v>880022</v>
          </cell>
          <cell r="E1600" t="str">
            <v>دستمزد و مزايا</v>
          </cell>
          <cell r="F1600" t="str">
            <v>حق غذا</v>
          </cell>
          <cell r="G1600" t="str">
            <v>800203</v>
          </cell>
          <cell r="H1600" t="str">
            <v>عمومي کنترل کيفي</v>
          </cell>
          <cell r="P1600" t="str">
            <v>227</v>
          </cell>
        </row>
        <row r="1601">
          <cell r="A1601">
            <v>2245</v>
          </cell>
          <cell r="B1601" t="str">
            <v>880022800102</v>
          </cell>
          <cell r="C1601" t="str">
            <v>880</v>
          </cell>
          <cell r="D1601" t="str">
            <v>880022</v>
          </cell>
          <cell r="E1601" t="str">
            <v>دستمزد و مزايا</v>
          </cell>
          <cell r="F1601" t="str">
            <v>حق غذا</v>
          </cell>
          <cell r="G1601" t="str">
            <v>800102</v>
          </cell>
          <cell r="H1601" t="str">
            <v>عمليات حرارتي و آبکاري</v>
          </cell>
          <cell r="P1601" t="str">
            <v>224</v>
          </cell>
        </row>
        <row r="1602">
          <cell r="A1602">
            <v>2245</v>
          </cell>
          <cell r="B1602" t="str">
            <v>880022800106</v>
          </cell>
          <cell r="C1602" t="str">
            <v>880</v>
          </cell>
          <cell r="D1602" t="str">
            <v>880022</v>
          </cell>
          <cell r="E1602" t="str">
            <v>دستمزد و مزايا</v>
          </cell>
          <cell r="F1602" t="str">
            <v>حق غذا</v>
          </cell>
          <cell r="G1602" t="str">
            <v>800106</v>
          </cell>
          <cell r="H1602" t="str">
            <v>تست مواد وشيمي</v>
          </cell>
          <cell r="P1602" t="str">
            <v>224</v>
          </cell>
        </row>
        <row r="1603">
          <cell r="A1603">
            <v>2279</v>
          </cell>
          <cell r="B1603" t="str">
            <v>880022800201</v>
          </cell>
          <cell r="C1603" t="str">
            <v>880</v>
          </cell>
          <cell r="D1603" t="str">
            <v>880022</v>
          </cell>
          <cell r="E1603" t="str">
            <v>دستمزد و مزايا</v>
          </cell>
          <cell r="F1603" t="str">
            <v>حق غذا</v>
          </cell>
          <cell r="G1603" t="str">
            <v>800201</v>
          </cell>
          <cell r="H1603" t="str">
            <v>عمومي تحقيقات و مهندسي</v>
          </cell>
          <cell r="P1603" t="str">
            <v>227</v>
          </cell>
        </row>
        <row r="1604">
          <cell r="A1604">
            <v>2279</v>
          </cell>
          <cell r="B1604" t="str">
            <v>880023800202</v>
          </cell>
          <cell r="C1604" t="str">
            <v>880</v>
          </cell>
          <cell r="D1604" t="str">
            <v>880023</v>
          </cell>
          <cell r="E1604" t="str">
            <v>دستمزد و مزايا</v>
          </cell>
          <cell r="F1604" t="str">
            <v>حق عضويت دركميته ها</v>
          </cell>
          <cell r="G1604" t="str">
            <v>800202</v>
          </cell>
          <cell r="H1604" t="str">
            <v>عمومي ساخت و توليد</v>
          </cell>
          <cell r="P1604" t="str">
            <v>227</v>
          </cell>
        </row>
        <row r="1605">
          <cell r="A1605">
            <v>2418</v>
          </cell>
          <cell r="B1605" t="str">
            <v>880023800400</v>
          </cell>
          <cell r="C1605" t="str">
            <v>880</v>
          </cell>
          <cell r="D1605" t="str">
            <v>880023</v>
          </cell>
          <cell r="E1605" t="str">
            <v>دستمزد و مزايا</v>
          </cell>
          <cell r="F1605" t="str">
            <v>حق عضويت دركميته ها</v>
          </cell>
          <cell r="G1605" t="str">
            <v>800400</v>
          </cell>
          <cell r="H1605" t="str">
            <v>امور مالي</v>
          </cell>
          <cell r="P1605" t="str">
            <v>241</v>
          </cell>
        </row>
        <row r="1606">
          <cell r="A1606">
            <v>2418</v>
          </cell>
          <cell r="B1606" t="str">
            <v>880023800403</v>
          </cell>
          <cell r="C1606" t="str">
            <v>880</v>
          </cell>
          <cell r="D1606" t="str">
            <v>880023</v>
          </cell>
          <cell r="E1606" t="str">
            <v>دستمزد و مزايا</v>
          </cell>
          <cell r="F1606" t="str">
            <v>حق عضويت دركميته ها</v>
          </cell>
          <cell r="G1606" t="str">
            <v>800403</v>
          </cell>
          <cell r="H1606" t="str">
            <v>امو ر اداري</v>
          </cell>
          <cell r="P1606" t="str">
            <v>241</v>
          </cell>
        </row>
        <row r="1607">
          <cell r="A1607">
            <v>2260</v>
          </cell>
          <cell r="B1607" t="str">
            <v>880023800101</v>
          </cell>
          <cell r="C1607" t="str">
            <v>880</v>
          </cell>
          <cell r="D1607" t="str">
            <v>880023</v>
          </cell>
          <cell r="E1607" t="str">
            <v>دستمزد و مزايا</v>
          </cell>
          <cell r="F1607" t="str">
            <v>حق عضويت دركميته ها</v>
          </cell>
          <cell r="G1607" t="str">
            <v>800101</v>
          </cell>
          <cell r="H1607" t="str">
            <v>تحقيقات مهندسي</v>
          </cell>
          <cell r="P1607" t="str">
            <v>226</v>
          </cell>
        </row>
        <row r="1608">
          <cell r="A1608">
            <v>2279</v>
          </cell>
          <cell r="B1608" t="str">
            <v>880023800201</v>
          </cell>
          <cell r="C1608" t="str">
            <v>880</v>
          </cell>
          <cell r="D1608" t="str">
            <v>880023</v>
          </cell>
          <cell r="E1608" t="str">
            <v>دستمزد و مزايا</v>
          </cell>
          <cell r="F1608" t="str">
            <v>حق عضويت دركميته ها</v>
          </cell>
          <cell r="G1608" t="str">
            <v>800201</v>
          </cell>
          <cell r="H1608" t="str">
            <v>عمومي تحقيقات و مهندسي</v>
          </cell>
          <cell r="P1608" t="str">
            <v>227</v>
          </cell>
        </row>
        <row r="1609">
          <cell r="A1609">
            <v>2300</v>
          </cell>
          <cell r="B1609" t="str">
            <v>880023800302</v>
          </cell>
          <cell r="C1609" t="str">
            <v>880</v>
          </cell>
          <cell r="D1609" t="str">
            <v>880023</v>
          </cell>
          <cell r="E1609" t="str">
            <v>دستمزد و مزايا</v>
          </cell>
          <cell r="F1609" t="str">
            <v>حق عضويت دركميته ها</v>
          </cell>
          <cell r="G1609" t="str">
            <v>800302</v>
          </cell>
          <cell r="H1609" t="str">
            <v>خدمات فني</v>
          </cell>
          <cell r="P1609" t="str">
            <v>230</v>
          </cell>
        </row>
        <row r="1610">
          <cell r="A1610">
            <v>2300</v>
          </cell>
          <cell r="B1610" t="str">
            <v>880023800301</v>
          </cell>
          <cell r="C1610" t="str">
            <v>880</v>
          </cell>
          <cell r="D1610" t="str">
            <v>880023</v>
          </cell>
          <cell r="E1610" t="str">
            <v>دستمزد و مزايا</v>
          </cell>
          <cell r="F1610" t="str">
            <v>حق عضويت دركميته ها</v>
          </cell>
          <cell r="G1610" t="str">
            <v>800301</v>
          </cell>
          <cell r="H1610" t="str">
            <v>حراست</v>
          </cell>
          <cell r="P1610" t="str">
            <v>230</v>
          </cell>
        </row>
        <row r="1611">
          <cell r="A1611">
            <v>2529</v>
          </cell>
          <cell r="B1611" t="str">
            <v>880023800500</v>
          </cell>
          <cell r="C1611" t="str">
            <v>880</v>
          </cell>
          <cell r="D1611" t="str">
            <v>880023</v>
          </cell>
          <cell r="E1611" t="str">
            <v>دستمزد و مزايا</v>
          </cell>
          <cell r="F1611" t="str">
            <v>حق عضويت دركميته ها</v>
          </cell>
          <cell r="G1611" t="str">
            <v>800500</v>
          </cell>
          <cell r="H1611" t="str">
            <v>فروش</v>
          </cell>
          <cell r="P1611" t="str">
            <v>252</v>
          </cell>
        </row>
        <row r="1612">
          <cell r="A1612">
            <v>2239</v>
          </cell>
          <cell r="B1612" t="str">
            <v>880023800200</v>
          </cell>
          <cell r="C1612" t="str">
            <v>880</v>
          </cell>
          <cell r="D1612" t="str">
            <v>880023</v>
          </cell>
          <cell r="E1612" t="str">
            <v>دستمزد و مزايا</v>
          </cell>
          <cell r="F1612" t="str">
            <v>حق عضويت دركميته ها</v>
          </cell>
          <cell r="G1612" t="str">
            <v>800200</v>
          </cell>
          <cell r="H1612" t="str">
            <v>عمومي مونتاژ</v>
          </cell>
          <cell r="P1612" t="str">
            <v>223</v>
          </cell>
        </row>
        <row r="1613">
          <cell r="A1613">
            <v>2279</v>
          </cell>
          <cell r="B1613" t="str">
            <v>880023800203</v>
          </cell>
          <cell r="C1613" t="str">
            <v>880</v>
          </cell>
          <cell r="D1613" t="str">
            <v>880023</v>
          </cell>
          <cell r="E1613" t="str">
            <v>دستمزد و مزايا</v>
          </cell>
          <cell r="F1613" t="str">
            <v>حق عضويت دركميته ها</v>
          </cell>
          <cell r="G1613" t="str">
            <v>800203</v>
          </cell>
          <cell r="H1613" t="str">
            <v>عمومي کنترل کيفي</v>
          </cell>
          <cell r="P1613" t="str">
            <v>227</v>
          </cell>
        </row>
        <row r="1614">
          <cell r="A1614">
            <v>2300</v>
          </cell>
          <cell r="B1614" t="str">
            <v>880023800304</v>
          </cell>
          <cell r="C1614" t="str">
            <v>880</v>
          </cell>
          <cell r="D1614" t="str">
            <v>880023</v>
          </cell>
          <cell r="E1614" t="str">
            <v>دستمزد و مزايا</v>
          </cell>
          <cell r="F1614" t="str">
            <v>حق عضويت دركميته ها</v>
          </cell>
          <cell r="G1614" t="str">
            <v>800304</v>
          </cell>
          <cell r="H1614" t="str">
            <v>تدارکات و تامين قطعات</v>
          </cell>
          <cell r="P1614" t="str">
            <v>230</v>
          </cell>
        </row>
        <row r="1615">
          <cell r="A1615">
            <v>2260</v>
          </cell>
          <cell r="B1615" t="str">
            <v>880023800106</v>
          </cell>
          <cell r="C1615" t="str">
            <v>880</v>
          </cell>
          <cell r="D1615" t="str">
            <v>880023</v>
          </cell>
          <cell r="E1615" t="str">
            <v>دستمزد و مزايا</v>
          </cell>
          <cell r="F1615" t="str">
            <v>حق عضويت دركميته ها</v>
          </cell>
          <cell r="G1615" t="str">
            <v>800106</v>
          </cell>
          <cell r="H1615" t="str">
            <v>تست مواد وشيمي</v>
          </cell>
          <cell r="P1615" t="str">
            <v>226</v>
          </cell>
        </row>
        <row r="1616">
          <cell r="A1616">
            <v>2260</v>
          </cell>
          <cell r="B1616" t="str">
            <v>880023800104</v>
          </cell>
          <cell r="C1616" t="str">
            <v>880</v>
          </cell>
          <cell r="D1616" t="str">
            <v>880023</v>
          </cell>
          <cell r="E1616" t="str">
            <v>دستمزد و مزايا</v>
          </cell>
          <cell r="F1616" t="str">
            <v>حق عضويت دركميته ها</v>
          </cell>
          <cell r="G1616" t="str">
            <v>800104</v>
          </cell>
          <cell r="H1616" t="str">
            <v>کنترل کيفي</v>
          </cell>
          <cell r="P1616" t="str">
            <v>226</v>
          </cell>
        </row>
        <row r="1617">
          <cell r="A1617">
            <v>2260</v>
          </cell>
          <cell r="B1617" t="str">
            <v>880023800107</v>
          </cell>
          <cell r="C1617" t="str">
            <v>880</v>
          </cell>
          <cell r="D1617" t="str">
            <v>880023</v>
          </cell>
          <cell r="E1617" t="str">
            <v>دستمزد و مزايا</v>
          </cell>
          <cell r="F1617" t="str">
            <v>حق عضويت دركميته ها</v>
          </cell>
          <cell r="G1617" t="str">
            <v>800107</v>
          </cell>
          <cell r="H1617" t="str">
            <v>خط گيج</v>
          </cell>
          <cell r="P1617" t="str">
            <v>226</v>
          </cell>
        </row>
        <row r="1618">
          <cell r="A1618">
            <v>2418</v>
          </cell>
          <cell r="B1618" t="str">
            <v>880023800401</v>
          </cell>
          <cell r="C1618" t="str">
            <v>880</v>
          </cell>
          <cell r="D1618" t="str">
            <v>880023</v>
          </cell>
          <cell r="E1618" t="str">
            <v>دستمزد و مزايا</v>
          </cell>
          <cell r="F1618" t="str">
            <v>حق عضويت دركميته ها</v>
          </cell>
          <cell r="G1618" t="str">
            <v>800401</v>
          </cell>
          <cell r="H1618" t="str">
            <v>مديريت</v>
          </cell>
          <cell r="P1618" t="str">
            <v>241</v>
          </cell>
        </row>
        <row r="1619">
          <cell r="A1619">
            <v>2300</v>
          </cell>
          <cell r="B1619" t="str">
            <v>880023800303</v>
          </cell>
          <cell r="C1619" t="str">
            <v>880</v>
          </cell>
          <cell r="D1619" t="str">
            <v>880023</v>
          </cell>
          <cell r="E1619" t="str">
            <v>دستمزد و مزايا</v>
          </cell>
          <cell r="F1619" t="str">
            <v>حق عضويت دركميته ها</v>
          </cell>
          <cell r="G1619" t="str">
            <v>800303</v>
          </cell>
          <cell r="H1619" t="str">
            <v>برنامه ريزي</v>
          </cell>
          <cell r="P1619" t="str">
            <v>230</v>
          </cell>
        </row>
        <row r="1620">
          <cell r="A1620">
            <v>2429</v>
          </cell>
          <cell r="B1620" t="str">
            <v>880024800403</v>
          </cell>
          <cell r="C1620" t="str">
            <v>880</v>
          </cell>
          <cell r="D1620" t="str">
            <v>880024</v>
          </cell>
          <cell r="E1620" t="str">
            <v>دستمزد و مزايا</v>
          </cell>
          <cell r="F1620" t="str">
            <v>هزينه مهدكودك</v>
          </cell>
          <cell r="G1620" t="str">
            <v>800403</v>
          </cell>
          <cell r="H1620" t="str">
            <v>امو ر اداري</v>
          </cell>
          <cell r="P1620" t="str">
            <v>242</v>
          </cell>
        </row>
        <row r="1621">
          <cell r="A1621">
            <v>2220</v>
          </cell>
          <cell r="B1621" t="str">
            <v>880025800100</v>
          </cell>
          <cell r="C1621" t="str">
            <v>880</v>
          </cell>
          <cell r="D1621" t="str">
            <v>880025</v>
          </cell>
          <cell r="E1621" t="str">
            <v>دستمزد و مزايا</v>
          </cell>
          <cell r="F1621" t="str">
            <v>كارگران موقت</v>
          </cell>
          <cell r="G1621" t="str">
            <v>800100</v>
          </cell>
          <cell r="H1621" t="str">
            <v>مونتاژ</v>
          </cell>
          <cell r="P1621" t="str">
            <v>222</v>
          </cell>
        </row>
        <row r="1622">
          <cell r="A1622">
            <v>2240</v>
          </cell>
          <cell r="B1622" t="str">
            <v>880025800103</v>
          </cell>
          <cell r="C1622" t="str">
            <v>880</v>
          </cell>
          <cell r="D1622" t="str">
            <v>880025</v>
          </cell>
          <cell r="E1622" t="str">
            <v>دستمزد و مزايا</v>
          </cell>
          <cell r="F1622" t="str">
            <v>كارگران موقت</v>
          </cell>
          <cell r="G1622" t="str">
            <v>800103</v>
          </cell>
          <cell r="H1622" t="str">
            <v>مرکز ساخت و توليد</v>
          </cell>
          <cell r="P1622" t="str">
            <v>224</v>
          </cell>
        </row>
        <row r="1623">
          <cell r="A1623">
            <v>2330</v>
          </cell>
          <cell r="B1623" t="str">
            <v>880025800303</v>
          </cell>
          <cell r="C1623" t="str">
            <v>880</v>
          </cell>
          <cell r="D1623" t="str">
            <v>880025</v>
          </cell>
          <cell r="E1623" t="str">
            <v>دستمزد و مزايا</v>
          </cell>
          <cell r="F1623" t="str">
            <v>كارگران موقت</v>
          </cell>
          <cell r="G1623" t="str">
            <v>800303</v>
          </cell>
          <cell r="H1623" t="str">
            <v>برنامه ريزي</v>
          </cell>
          <cell r="P1623" t="str">
            <v>233</v>
          </cell>
        </row>
        <row r="1624">
          <cell r="A1624">
            <v>2240</v>
          </cell>
          <cell r="B1624" t="str">
            <v>880025800102</v>
          </cell>
          <cell r="C1624" t="str">
            <v>880</v>
          </cell>
          <cell r="D1624" t="str">
            <v>880025</v>
          </cell>
          <cell r="E1624" t="str">
            <v>دستمزد و مزايا</v>
          </cell>
          <cell r="F1624" t="str">
            <v>كارگران موقت</v>
          </cell>
          <cell r="G1624" t="str">
            <v>800102</v>
          </cell>
          <cell r="H1624" t="str">
            <v>عمليات حرارتي و آبکاري</v>
          </cell>
          <cell r="P1624" t="str">
            <v>224</v>
          </cell>
        </row>
        <row r="1625">
          <cell r="A1625">
            <v>2240</v>
          </cell>
          <cell r="B1625" t="str">
            <v>880025800104</v>
          </cell>
          <cell r="C1625" t="str">
            <v>880</v>
          </cell>
          <cell r="D1625" t="str">
            <v>880025</v>
          </cell>
          <cell r="E1625" t="str">
            <v>دستمزد و مزايا</v>
          </cell>
          <cell r="F1625" t="str">
            <v>كارگران موقت</v>
          </cell>
          <cell r="G1625" t="str">
            <v>800104</v>
          </cell>
          <cell r="H1625" t="str">
            <v>کنترل کيفي</v>
          </cell>
          <cell r="P1625" t="str">
            <v>224</v>
          </cell>
        </row>
        <row r="1626">
          <cell r="A1626">
            <v>2330</v>
          </cell>
          <cell r="B1626" t="str">
            <v>880025800304</v>
          </cell>
          <cell r="C1626" t="str">
            <v>880</v>
          </cell>
          <cell r="D1626" t="str">
            <v>880025</v>
          </cell>
          <cell r="E1626" t="str">
            <v>دستمزد و مزايا</v>
          </cell>
          <cell r="F1626" t="str">
            <v>كارگران موقت</v>
          </cell>
          <cell r="G1626" t="str">
            <v>800304</v>
          </cell>
          <cell r="H1626" t="str">
            <v>تدارکات و تامين قطعات</v>
          </cell>
          <cell r="P1626" t="str">
            <v>233</v>
          </cell>
        </row>
        <row r="1627">
          <cell r="A1627">
            <v>2330</v>
          </cell>
          <cell r="B1627" t="str">
            <v>880025800302</v>
          </cell>
          <cell r="C1627" t="str">
            <v>880</v>
          </cell>
          <cell r="D1627" t="str">
            <v>880025</v>
          </cell>
          <cell r="E1627" t="str">
            <v>دستمزد و مزايا</v>
          </cell>
          <cell r="F1627" t="str">
            <v>كارگران موقت</v>
          </cell>
          <cell r="G1627" t="str">
            <v>800302</v>
          </cell>
          <cell r="H1627" t="str">
            <v>خدمات فني</v>
          </cell>
          <cell r="P1627" t="str">
            <v>233</v>
          </cell>
        </row>
        <row r="1628">
          <cell r="A1628">
            <v>2260</v>
          </cell>
          <cell r="B1628" t="str">
            <v>880025800101</v>
          </cell>
          <cell r="C1628" t="str">
            <v>880</v>
          </cell>
          <cell r="D1628" t="str">
            <v>880025</v>
          </cell>
          <cell r="E1628" t="str">
            <v>دستمزد و مزايا</v>
          </cell>
          <cell r="F1628" t="str">
            <v>كارگران موقت</v>
          </cell>
          <cell r="G1628" t="str">
            <v>800101</v>
          </cell>
          <cell r="H1628" t="str">
            <v>تحقيقات مهندسي</v>
          </cell>
          <cell r="P1628" t="str">
            <v>226</v>
          </cell>
        </row>
        <row r="1629">
          <cell r="A1629">
            <v>2330</v>
          </cell>
          <cell r="B1629" t="str">
            <v>880025800301</v>
          </cell>
          <cell r="C1629" t="str">
            <v>880</v>
          </cell>
          <cell r="D1629" t="str">
            <v>880025</v>
          </cell>
          <cell r="E1629" t="str">
            <v>دستمزد و مزايا</v>
          </cell>
          <cell r="F1629" t="str">
            <v>كارگران موقت</v>
          </cell>
          <cell r="G1629" t="str">
            <v>800301</v>
          </cell>
          <cell r="H1629" t="str">
            <v>حراست</v>
          </cell>
          <cell r="P1629" t="str">
            <v>233</v>
          </cell>
        </row>
        <row r="1630">
          <cell r="A1630">
            <v>2500</v>
          </cell>
          <cell r="B1630" t="str">
            <v>880025800500</v>
          </cell>
          <cell r="C1630" t="str">
            <v>880</v>
          </cell>
          <cell r="D1630" t="str">
            <v>880025</v>
          </cell>
          <cell r="E1630" t="str">
            <v>دستمزد و مزايا</v>
          </cell>
          <cell r="F1630" t="str">
            <v>كارگران موقت</v>
          </cell>
          <cell r="G1630" t="str">
            <v>800500</v>
          </cell>
          <cell r="H1630" t="str">
            <v>فروش</v>
          </cell>
          <cell r="P1630" t="str">
            <v>250</v>
          </cell>
        </row>
        <row r="1631">
          <cell r="A1631">
            <v>2418</v>
          </cell>
          <cell r="B1631" t="str">
            <v>880026800401</v>
          </cell>
          <cell r="C1631" t="str">
            <v>880</v>
          </cell>
          <cell r="D1631" t="str">
            <v>880026</v>
          </cell>
          <cell r="E1631" t="str">
            <v>دستمزد و مزايا</v>
          </cell>
          <cell r="F1631" t="str">
            <v>حق حضور هيئت مديره غير موظف در جلسات</v>
          </cell>
          <cell r="G1631" t="str">
            <v>800401</v>
          </cell>
          <cell r="H1631" t="str">
            <v>مديريت</v>
          </cell>
          <cell r="P1631" t="str">
            <v>241</v>
          </cell>
        </row>
        <row r="1632">
          <cell r="A1632">
            <v>2260</v>
          </cell>
          <cell r="B1632" t="str">
            <v>880027800103</v>
          </cell>
          <cell r="C1632" t="str">
            <v>880</v>
          </cell>
          <cell r="D1632" t="str">
            <v>880027</v>
          </cell>
          <cell r="E1632" t="str">
            <v>دستمزد و مزايا</v>
          </cell>
          <cell r="F1632" t="str">
            <v>سرمايه گذاري كاركنان سايپا (سهم شركت)</v>
          </cell>
          <cell r="G1632" t="str">
            <v>800103</v>
          </cell>
          <cell r="H1632" t="str">
            <v>مرکز ساخت و توليد</v>
          </cell>
          <cell r="P1632" t="str">
            <v>226</v>
          </cell>
        </row>
        <row r="1633">
          <cell r="A1633">
            <v>2220</v>
          </cell>
          <cell r="B1633" t="str">
            <v>880027800100</v>
          </cell>
          <cell r="C1633" t="str">
            <v>880</v>
          </cell>
          <cell r="D1633" t="str">
            <v>880027</v>
          </cell>
          <cell r="E1633" t="str">
            <v>دستمزد و مزايا</v>
          </cell>
          <cell r="F1633" t="str">
            <v>سرمايه گذاري كاركنان سايپا (سهم شركت)</v>
          </cell>
          <cell r="G1633" t="str">
            <v>800100</v>
          </cell>
          <cell r="H1633" t="str">
            <v>مونتاژ</v>
          </cell>
          <cell r="P1633" t="str">
            <v>222</v>
          </cell>
        </row>
        <row r="1634">
          <cell r="A1634">
            <v>2403</v>
          </cell>
          <cell r="B1634" t="str">
            <v>880027800403</v>
          </cell>
          <cell r="C1634" t="str">
            <v>880</v>
          </cell>
          <cell r="D1634" t="str">
            <v>880027</v>
          </cell>
          <cell r="E1634" t="str">
            <v>دستمزد و مزايا</v>
          </cell>
          <cell r="F1634" t="str">
            <v>سرمايه گذاري كاركنان سايپا (سهم شركت)</v>
          </cell>
          <cell r="G1634" t="str">
            <v>800403</v>
          </cell>
          <cell r="H1634" t="str">
            <v>امو ر اداري</v>
          </cell>
          <cell r="P1634" t="str">
            <v>240</v>
          </cell>
        </row>
        <row r="1635">
          <cell r="A1635">
            <v>2300</v>
          </cell>
          <cell r="B1635" t="str">
            <v>880027800302</v>
          </cell>
          <cell r="C1635" t="str">
            <v>880</v>
          </cell>
          <cell r="D1635" t="str">
            <v>880027</v>
          </cell>
          <cell r="E1635" t="str">
            <v>دستمزد و مزايا</v>
          </cell>
          <cell r="F1635" t="str">
            <v>سرمايه گذاري كاركنان سايپا (سهم شركت)</v>
          </cell>
          <cell r="G1635" t="str">
            <v>800302</v>
          </cell>
          <cell r="H1635" t="str">
            <v>خدمات فني</v>
          </cell>
          <cell r="P1635" t="str">
            <v>230</v>
          </cell>
        </row>
        <row r="1636">
          <cell r="A1636">
            <v>2403</v>
          </cell>
          <cell r="B1636" t="str">
            <v>880027800400</v>
          </cell>
          <cell r="C1636" t="str">
            <v>880</v>
          </cell>
          <cell r="D1636" t="str">
            <v>880027</v>
          </cell>
          <cell r="E1636" t="str">
            <v>دستمزد و مزايا</v>
          </cell>
          <cell r="F1636" t="str">
            <v>سرمايه گذاري كاركنان سايپا (سهم شركت)</v>
          </cell>
          <cell r="G1636" t="str">
            <v>800400</v>
          </cell>
          <cell r="H1636" t="str">
            <v>امور مالي</v>
          </cell>
          <cell r="P1636" t="str">
            <v>240</v>
          </cell>
        </row>
        <row r="1637">
          <cell r="A1637">
            <v>2260</v>
          </cell>
          <cell r="B1637" t="str">
            <v>880027800104</v>
          </cell>
          <cell r="C1637" t="str">
            <v>880</v>
          </cell>
          <cell r="D1637" t="str">
            <v>880027</v>
          </cell>
          <cell r="E1637" t="str">
            <v>دستمزد و مزايا</v>
          </cell>
          <cell r="F1637" t="str">
            <v>سرمايه گذاري كاركنان سايپا (سهم شركت)</v>
          </cell>
          <cell r="G1637" t="str">
            <v>800104</v>
          </cell>
          <cell r="H1637" t="str">
            <v>کنترل کيفي</v>
          </cell>
          <cell r="P1637" t="str">
            <v>226</v>
          </cell>
        </row>
        <row r="1638">
          <cell r="A1638">
            <v>2300</v>
          </cell>
          <cell r="B1638" t="str">
            <v>880027800303</v>
          </cell>
          <cell r="C1638" t="str">
            <v>880</v>
          </cell>
          <cell r="D1638" t="str">
            <v>880027</v>
          </cell>
          <cell r="E1638" t="str">
            <v>دستمزد و مزايا</v>
          </cell>
          <cell r="F1638" t="str">
            <v>سرمايه گذاري كاركنان سايپا (سهم شركت)</v>
          </cell>
          <cell r="G1638" t="str">
            <v>800303</v>
          </cell>
          <cell r="H1638" t="str">
            <v>برنامه ريزي</v>
          </cell>
          <cell r="P1638" t="str">
            <v>230</v>
          </cell>
        </row>
        <row r="1639">
          <cell r="A1639">
            <v>2279</v>
          </cell>
          <cell r="B1639" t="str">
            <v>880027800202</v>
          </cell>
          <cell r="C1639" t="str">
            <v>880</v>
          </cell>
          <cell r="D1639" t="str">
            <v>880027</v>
          </cell>
          <cell r="E1639" t="str">
            <v>دستمزد و مزايا</v>
          </cell>
          <cell r="F1639" t="str">
            <v>سرمايه گذاري كاركنان سايپا (سهم شركت)</v>
          </cell>
          <cell r="G1639" t="str">
            <v>800202</v>
          </cell>
          <cell r="H1639" t="str">
            <v>عمومي ساخت و توليد</v>
          </cell>
          <cell r="P1639" t="str">
            <v>227</v>
          </cell>
        </row>
        <row r="1640">
          <cell r="A1640">
            <v>2503</v>
          </cell>
          <cell r="B1640" t="str">
            <v>880027800500</v>
          </cell>
          <cell r="C1640" t="str">
            <v>880</v>
          </cell>
          <cell r="D1640" t="str">
            <v>880027</v>
          </cell>
          <cell r="E1640" t="str">
            <v>دستمزد و مزايا</v>
          </cell>
          <cell r="F1640" t="str">
            <v>سرمايه گذاري كاركنان سايپا (سهم شركت)</v>
          </cell>
          <cell r="G1640" t="str">
            <v>800500</v>
          </cell>
          <cell r="H1640" t="str">
            <v>فروش</v>
          </cell>
          <cell r="P1640" t="str">
            <v>250</v>
          </cell>
        </row>
        <row r="1641">
          <cell r="A1641">
            <v>2260</v>
          </cell>
          <cell r="B1641" t="str">
            <v>880027800107</v>
          </cell>
          <cell r="C1641" t="str">
            <v>880</v>
          </cell>
          <cell r="D1641" t="str">
            <v>880027</v>
          </cell>
          <cell r="E1641" t="str">
            <v>دستمزد و مزايا</v>
          </cell>
          <cell r="F1641" t="str">
            <v>سرمايه گذاري كاركنان سايپا (سهم شركت)</v>
          </cell>
          <cell r="G1641" t="str">
            <v>800107</v>
          </cell>
          <cell r="H1641" t="str">
            <v>خط گيج</v>
          </cell>
          <cell r="P1641" t="str">
            <v>226</v>
          </cell>
        </row>
        <row r="1642">
          <cell r="A1642">
            <v>2403</v>
          </cell>
          <cell r="B1642" t="str">
            <v>880027800402</v>
          </cell>
          <cell r="C1642" t="str">
            <v>880</v>
          </cell>
          <cell r="D1642" t="str">
            <v>880027</v>
          </cell>
          <cell r="E1642" t="str">
            <v>دستمزد و مزايا</v>
          </cell>
          <cell r="F1642" t="str">
            <v>سرمايه گذاري كاركنان سايپا (سهم شركت)</v>
          </cell>
          <cell r="G1642" t="str">
            <v>800402</v>
          </cell>
          <cell r="H1642" t="str">
            <v>دفتر تهران</v>
          </cell>
          <cell r="P1642" t="str">
            <v>240</v>
          </cell>
        </row>
        <row r="1643">
          <cell r="A1643">
            <v>2279</v>
          </cell>
          <cell r="B1643" t="str">
            <v>880027800203</v>
          </cell>
          <cell r="C1643" t="str">
            <v>880</v>
          </cell>
          <cell r="D1643" t="str">
            <v>880027</v>
          </cell>
          <cell r="E1643" t="str">
            <v>دستمزد و مزايا</v>
          </cell>
          <cell r="F1643" t="str">
            <v>سرمايه گذاري كاركنان سايپا (سهم شركت)</v>
          </cell>
          <cell r="G1643" t="str">
            <v>800203</v>
          </cell>
          <cell r="H1643" t="str">
            <v>عمومي کنترل کيفي</v>
          </cell>
          <cell r="P1643" t="str">
            <v>227</v>
          </cell>
        </row>
        <row r="1644">
          <cell r="A1644">
            <v>2300</v>
          </cell>
          <cell r="B1644" t="str">
            <v>880027800304</v>
          </cell>
          <cell r="C1644" t="str">
            <v>880</v>
          </cell>
          <cell r="D1644" t="str">
            <v>880027</v>
          </cell>
          <cell r="E1644" t="str">
            <v>دستمزد و مزايا</v>
          </cell>
          <cell r="F1644" t="str">
            <v>سرمايه گذاري كاركنان سايپا (سهم شركت)</v>
          </cell>
          <cell r="G1644" t="str">
            <v>800304</v>
          </cell>
          <cell r="H1644" t="str">
            <v>تدارکات و تامين قطعات</v>
          </cell>
          <cell r="P1644" t="str">
            <v>230</v>
          </cell>
        </row>
        <row r="1645">
          <cell r="A1645">
            <v>2300</v>
          </cell>
          <cell r="B1645" t="str">
            <v>880027800301</v>
          </cell>
          <cell r="C1645" t="str">
            <v>880</v>
          </cell>
          <cell r="D1645" t="str">
            <v>880027</v>
          </cell>
          <cell r="E1645" t="str">
            <v>دستمزد و مزايا</v>
          </cell>
          <cell r="F1645" t="str">
            <v>سرمايه گذاري كاركنان سايپا (سهم شركت)</v>
          </cell>
          <cell r="G1645" t="str">
            <v>800301</v>
          </cell>
          <cell r="H1645" t="str">
            <v>حراست</v>
          </cell>
          <cell r="P1645" t="str">
            <v>230</v>
          </cell>
        </row>
        <row r="1646">
          <cell r="A1646">
            <v>2260</v>
          </cell>
          <cell r="B1646" t="str">
            <v>880027800105</v>
          </cell>
          <cell r="C1646" t="str">
            <v>880</v>
          </cell>
          <cell r="D1646" t="str">
            <v>880027</v>
          </cell>
          <cell r="E1646" t="str">
            <v>دستمزد و مزايا</v>
          </cell>
          <cell r="F1646" t="str">
            <v>سرمايه گذاري كاركنان سايپا (سهم شركت)</v>
          </cell>
          <cell r="G1646" t="str">
            <v>800105</v>
          </cell>
          <cell r="H1646" t="str">
            <v>مترولوژي</v>
          </cell>
          <cell r="P1646" t="str">
            <v>226</v>
          </cell>
        </row>
        <row r="1647">
          <cell r="A1647">
            <v>2300</v>
          </cell>
          <cell r="B1647" t="str">
            <v>880027800305</v>
          </cell>
          <cell r="C1647" t="str">
            <v>880</v>
          </cell>
          <cell r="D1647" t="str">
            <v>880027</v>
          </cell>
          <cell r="E1647" t="str">
            <v>دستمزد و مزايا</v>
          </cell>
          <cell r="F1647" t="str">
            <v>سرمايه گذاري كاركنان سايپا (سهم شركت)</v>
          </cell>
          <cell r="G1647" t="str">
            <v>800305</v>
          </cell>
          <cell r="H1647" t="str">
            <v>طرح و توسعه سيستمها</v>
          </cell>
          <cell r="P1647" t="str">
            <v>230</v>
          </cell>
        </row>
        <row r="1648">
          <cell r="A1648">
            <v>2279</v>
          </cell>
          <cell r="B1648" t="str">
            <v>880027800206</v>
          </cell>
          <cell r="C1648" t="str">
            <v>880</v>
          </cell>
          <cell r="D1648" t="str">
            <v>880027</v>
          </cell>
          <cell r="E1648" t="str">
            <v>دستمزد و مزايا</v>
          </cell>
          <cell r="F1648" t="str">
            <v>سرمايه گذاري كاركنان سايپا (سهم شركت)</v>
          </cell>
          <cell r="G1648" t="str">
            <v>800206</v>
          </cell>
          <cell r="H1648" t="str">
            <v>عمومي خط گيج</v>
          </cell>
          <cell r="P1648" t="str">
            <v>227</v>
          </cell>
        </row>
        <row r="1649">
          <cell r="A1649">
            <v>2403</v>
          </cell>
          <cell r="B1649" t="str">
            <v>880027800401</v>
          </cell>
          <cell r="C1649" t="str">
            <v>880</v>
          </cell>
          <cell r="D1649" t="str">
            <v>880027</v>
          </cell>
          <cell r="E1649" t="str">
            <v>دستمزد و مزايا</v>
          </cell>
          <cell r="F1649" t="str">
            <v>سرمايه گذاري كاركنان سايپا (سهم شركت)</v>
          </cell>
          <cell r="G1649" t="str">
            <v>800401</v>
          </cell>
          <cell r="H1649" t="str">
            <v>مديريت</v>
          </cell>
          <cell r="P1649" t="str">
            <v>240</v>
          </cell>
        </row>
        <row r="1650">
          <cell r="A1650">
            <v>2239</v>
          </cell>
          <cell r="B1650" t="str">
            <v>880027800200</v>
          </cell>
          <cell r="C1650" t="str">
            <v>880</v>
          </cell>
          <cell r="D1650" t="str">
            <v>880027</v>
          </cell>
          <cell r="E1650" t="str">
            <v>دستمزد و مزايا</v>
          </cell>
          <cell r="F1650" t="str">
            <v>سرمايه گذاري كاركنان سايپا (سهم شركت)</v>
          </cell>
          <cell r="G1650" t="str">
            <v>800200</v>
          </cell>
          <cell r="H1650" t="str">
            <v>عمومي مونتاژ</v>
          </cell>
          <cell r="P1650" t="str">
            <v>223</v>
          </cell>
        </row>
        <row r="1651">
          <cell r="A1651">
            <v>2260</v>
          </cell>
          <cell r="B1651" t="str">
            <v>880027800101</v>
          </cell>
          <cell r="C1651" t="str">
            <v>880</v>
          </cell>
          <cell r="D1651" t="str">
            <v>880027</v>
          </cell>
          <cell r="E1651" t="str">
            <v>دستمزد و مزايا</v>
          </cell>
          <cell r="F1651" t="str">
            <v>سرمايه گذاري كاركنان سايپا (سهم شركت)</v>
          </cell>
          <cell r="G1651" t="str">
            <v>800101</v>
          </cell>
          <cell r="H1651" t="str">
            <v>تحقيقات مهندسي</v>
          </cell>
          <cell r="P1651" t="str">
            <v>226</v>
          </cell>
        </row>
        <row r="1652">
          <cell r="A1652">
            <v>2260</v>
          </cell>
          <cell r="B1652" t="str">
            <v>880027800106</v>
          </cell>
          <cell r="C1652" t="str">
            <v>880</v>
          </cell>
          <cell r="D1652" t="str">
            <v>880027</v>
          </cell>
          <cell r="E1652" t="str">
            <v>دستمزد و مزايا</v>
          </cell>
          <cell r="F1652" t="str">
            <v>سرمايه گذاري كاركنان سايپا (سهم شركت)</v>
          </cell>
          <cell r="G1652" t="str">
            <v>800106</v>
          </cell>
          <cell r="H1652" t="str">
            <v>تست مواد وشيمي</v>
          </cell>
          <cell r="P1652" t="str">
            <v>226</v>
          </cell>
        </row>
        <row r="1653">
          <cell r="A1653">
            <v>2239</v>
          </cell>
          <cell r="B1653" t="str">
            <v>881001800100</v>
          </cell>
          <cell r="C1653" t="str">
            <v>881</v>
          </cell>
          <cell r="D1653" t="str">
            <v>881001</v>
          </cell>
          <cell r="E1653" t="str">
            <v>هزينه هاي كاركنان</v>
          </cell>
          <cell r="F1653" t="str">
            <v>كمك هزينه تحصيلي</v>
          </cell>
          <cell r="G1653" t="str">
            <v>800100</v>
          </cell>
          <cell r="H1653" t="str">
            <v>مونتاژ</v>
          </cell>
          <cell r="P1653" t="str">
            <v>223</v>
          </cell>
        </row>
        <row r="1654">
          <cell r="A1654">
            <v>2403</v>
          </cell>
          <cell r="B1654" t="str">
            <v>881001800403</v>
          </cell>
          <cell r="C1654" t="str">
            <v>881</v>
          </cell>
          <cell r="D1654" t="str">
            <v>881001</v>
          </cell>
          <cell r="E1654" t="str">
            <v>هزينه هاي كاركنان</v>
          </cell>
          <cell r="F1654" t="str">
            <v>كمك هزينه تحصيلي</v>
          </cell>
          <cell r="G1654" t="str">
            <v>800403</v>
          </cell>
          <cell r="H1654" t="str">
            <v>امو ر اداري</v>
          </cell>
          <cell r="P1654" t="str">
            <v>240</v>
          </cell>
        </row>
        <row r="1655">
          <cell r="A1655">
            <v>2279</v>
          </cell>
          <cell r="B1655" t="str">
            <v>881001800103</v>
          </cell>
          <cell r="C1655" t="str">
            <v>881</v>
          </cell>
          <cell r="D1655" t="str">
            <v>881001</v>
          </cell>
          <cell r="E1655" t="str">
            <v>هزينه هاي كاركنان</v>
          </cell>
          <cell r="F1655" t="str">
            <v>كمك هزينه تحصيلي</v>
          </cell>
          <cell r="G1655" t="str">
            <v>800103</v>
          </cell>
          <cell r="H1655" t="str">
            <v>مرکز ساخت و توليد</v>
          </cell>
          <cell r="P1655" t="str">
            <v>227</v>
          </cell>
        </row>
        <row r="1656">
          <cell r="A1656">
            <v>2309</v>
          </cell>
          <cell r="B1656" t="str">
            <v>881001800303</v>
          </cell>
          <cell r="C1656" t="str">
            <v>881</v>
          </cell>
          <cell r="D1656" t="str">
            <v>881001</v>
          </cell>
          <cell r="E1656" t="str">
            <v>هزينه هاي كاركنان</v>
          </cell>
          <cell r="F1656" t="str">
            <v>كمك هزينه تحصيلي</v>
          </cell>
          <cell r="G1656" t="str">
            <v>800303</v>
          </cell>
          <cell r="H1656" t="str">
            <v>برنامه ريزي</v>
          </cell>
          <cell r="P1656" t="str">
            <v>230</v>
          </cell>
        </row>
        <row r="1657">
          <cell r="A1657">
            <v>2279</v>
          </cell>
          <cell r="B1657" t="str">
            <v>881001800202</v>
          </cell>
          <cell r="C1657" t="str">
            <v>881</v>
          </cell>
          <cell r="D1657" t="str">
            <v>881001</v>
          </cell>
          <cell r="E1657" t="str">
            <v>هزينه هاي كاركنان</v>
          </cell>
          <cell r="F1657" t="str">
            <v>كمك هزينه تحصيلي</v>
          </cell>
          <cell r="G1657" t="str">
            <v>800202</v>
          </cell>
          <cell r="H1657" t="str">
            <v>عمومي ساخت و توليد</v>
          </cell>
          <cell r="P1657" t="str">
            <v>227</v>
          </cell>
        </row>
        <row r="1658">
          <cell r="A1658">
            <v>2279</v>
          </cell>
          <cell r="B1658" t="str">
            <v>881001800104</v>
          </cell>
          <cell r="C1658" t="str">
            <v>881</v>
          </cell>
          <cell r="D1658" t="str">
            <v>881001</v>
          </cell>
          <cell r="E1658" t="str">
            <v>هزينه هاي كاركنان</v>
          </cell>
          <cell r="F1658" t="str">
            <v>كمك هزينه تحصيلي</v>
          </cell>
          <cell r="G1658" t="str">
            <v>800104</v>
          </cell>
          <cell r="H1658" t="str">
            <v>کنترل کيفي</v>
          </cell>
          <cell r="P1658" t="str">
            <v>227</v>
          </cell>
        </row>
        <row r="1659">
          <cell r="A1659">
            <v>2279</v>
          </cell>
          <cell r="B1659" t="str">
            <v>881001800107</v>
          </cell>
          <cell r="C1659" t="str">
            <v>881</v>
          </cell>
          <cell r="D1659" t="str">
            <v>881001</v>
          </cell>
          <cell r="E1659" t="str">
            <v>هزينه هاي كاركنان</v>
          </cell>
          <cell r="F1659" t="str">
            <v>كمك هزينه تحصيلي</v>
          </cell>
          <cell r="G1659" t="str">
            <v>800107</v>
          </cell>
          <cell r="H1659" t="str">
            <v>خط گيج</v>
          </cell>
          <cell r="P1659" t="str">
            <v>227</v>
          </cell>
        </row>
        <row r="1660">
          <cell r="A1660">
            <v>2309</v>
          </cell>
          <cell r="B1660" t="str">
            <v>881001800302</v>
          </cell>
          <cell r="C1660" t="str">
            <v>881</v>
          </cell>
          <cell r="D1660" t="str">
            <v>881001</v>
          </cell>
          <cell r="E1660" t="str">
            <v>هزينه هاي كاركنان</v>
          </cell>
          <cell r="F1660" t="str">
            <v>كمك هزينه تحصيلي</v>
          </cell>
          <cell r="G1660" t="str">
            <v>800302</v>
          </cell>
          <cell r="H1660" t="str">
            <v>خدمات فني</v>
          </cell>
          <cell r="P1660" t="str">
            <v>230</v>
          </cell>
        </row>
        <row r="1661">
          <cell r="A1661">
            <v>2309</v>
          </cell>
          <cell r="B1661" t="str">
            <v>881001800304</v>
          </cell>
          <cell r="C1661" t="str">
            <v>881</v>
          </cell>
          <cell r="D1661" t="str">
            <v>881001</v>
          </cell>
          <cell r="E1661" t="str">
            <v>هزينه هاي كاركنان</v>
          </cell>
          <cell r="F1661" t="str">
            <v>كمك هزينه تحصيلي</v>
          </cell>
          <cell r="G1661" t="str">
            <v>800304</v>
          </cell>
          <cell r="H1661" t="str">
            <v>تدارکات و تامين قطعات</v>
          </cell>
          <cell r="P1661" t="str">
            <v>230</v>
          </cell>
        </row>
        <row r="1662">
          <cell r="A1662">
            <v>2403</v>
          </cell>
          <cell r="B1662" t="str">
            <v>881001800402</v>
          </cell>
          <cell r="C1662" t="str">
            <v>881</v>
          </cell>
          <cell r="D1662" t="str">
            <v>881001</v>
          </cell>
          <cell r="E1662" t="str">
            <v>هزينه هاي كاركنان</v>
          </cell>
          <cell r="F1662" t="str">
            <v>كمك هزينه تحصيلي</v>
          </cell>
          <cell r="G1662" t="str">
            <v>800402</v>
          </cell>
          <cell r="H1662" t="str">
            <v>دفتر تهران</v>
          </cell>
          <cell r="P1662" t="str">
            <v>240</v>
          </cell>
        </row>
        <row r="1663">
          <cell r="A1663">
            <v>2279</v>
          </cell>
          <cell r="B1663" t="str">
            <v>881001800203</v>
          </cell>
          <cell r="C1663" t="str">
            <v>881</v>
          </cell>
          <cell r="D1663" t="str">
            <v>881001</v>
          </cell>
          <cell r="E1663" t="str">
            <v>هزينه هاي كاركنان</v>
          </cell>
          <cell r="F1663" t="str">
            <v>كمك هزينه تحصيلي</v>
          </cell>
          <cell r="G1663" t="str">
            <v>800203</v>
          </cell>
          <cell r="H1663" t="str">
            <v>عمومي کنترل کيفي</v>
          </cell>
          <cell r="P1663" t="str">
            <v>227</v>
          </cell>
        </row>
        <row r="1664">
          <cell r="A1664">
            <v>2279</v>
          </cell>
          <cell r="B1664" t="str">
            <v>881001800206</v>
          </cell>
          <cell r="C1664" t="str">
            <v>881</v>
          </cell>
          <cell r="D1664" t="str">
            <v>881001</v>
          </cell>
          <cell r="E1664" t="str">
            <v>هزينه هاي كاركنان</v>
          </cell>
          <cell r="F1664" t="str">
            <v>كمك هزينه تحصيلي</v>
          </cell>
          <cell r="G1664" t="str">
            <v>800206</v>
          </cell>
          <cell r="H1664" t="str">
            <v>عمومي خط گيج</v>
          </cell>
          <cell r="P1664" t="str">
            <v>227</v>
          </cell>
        </row>
        <row r="1665">
          <cell r="A1665">
            <v>2503</v>
          </cell>
          <cell r="B1665" t="str">
            <v>881001800500</v>
          </cell>
          <cell r="C1665" t="str">
            <v>881</v>
          </cell>
          <cell r="D1665" t="str">
            <v>881001</v>
          </cell>
          <cell r="E1665" t="str">
            <v>هزينه هاي كاركنان</v>
          </cell>
          <cell r="F1665" t="str">
            <v>كمك هزينه تحصيلي</v>
          </cell>
          <cell r="G1665" t="str">
            <v>800500</v>
          </cell>
          <cell r="H1665" t="str">
            <v>فروش</v>
          </cell>
          <cell r="P1665" t="str">
            <v>250</v>
          </cell>
        </row>
        <row r="1666">
          <cell r="A1666">
            <v>2309</v>
          </cell>
          <cell r="B1666" t="str">
            <v>881001800301</v>
          </cell>
          <cell r="C1666" t="str">
            <v>881</v>
          </cell>
          <cell r="D1666" t="str">
            <v>881001</v>
          </cell>
          <cell r="E1666" t="str">
            <v>هزينه هاي كاركنان</v>
          </cell>
          <cell r="F1666" t="str">
            <v>كمك هزينه تحصيلي</v>
          </cell>
          <cell r="G1666" t="str">
            <v>800301</v>
          </cell>
          <cell r="H1666" t="str">
            <v>حراست</v>
          </cell>
          <cell r="P1666" t="str">
            <v>230</v>
          </cell>
        </row>
        <row r="1667">
          <cell r="A1667">
            <v>2279</v>
          </cell>
          <cell r="B1667" t="str">
            <v>881001800101</v>
          </cell>
          <cell r="C1667" t="str">
            <v>881</v>
          </cell>
          <cell r="D1667" t="str">
            <v>881001</v>
          </cell>
          <cell r="E1667" t="str">
            <v>هزينه هاي كاركنان</v>
          </cell>
          <cell r="F1667" t="str">
            <v>كمك هزينه تحصيلي</v>
          </cell>
          <cell r="G1667" t="str">
            <v>800101</v>
          </cell>
          <cell r="H1667" t="str">
            <v>تحقيقات مهندسي</v>
          </cell>
          <cell r="P1667" t="str">
            <v>227</v>
          </cell>
        </row>
        <row r="1668">
          <cell r="A1668">
            <v>2403</v>
          </cell>
          <cell r="B1668" t="str">
            <v>881001800400</v>
          </cell>
          <cell r="C1668" t="str">
            <v>881</v>
          </cell>
          <cell r="D1668" t="str">
            <v>881001</v>
          </cell>
          <cell r="E1668" t="str">
            <v>هزينه هاي كاركنان</v>
          </cell>
          <cell r="F1668" t="str">
            <v>كمك هزينه تحصيلي</v>
          </cell>
          <cell r="G1668" t="str">
            <v>800400</v>
          </cell>
          <cell r="H1668" t="str">
            <v>امور مالي</v>
          </cell>
          <cell r="P1668" t="str">
            <v>240</v>
          </cell>
        </row>
        <row r="1669">
          <cell r="A1669">
            <v>2279</v>
          </cell>
          <cell r="B1669" t="str">
            <v>881001800102</v>
          </cell>
          <cell r="C1669" t="str">
            <v>881</v>
          </cell>
          <cell r="D1669" t="str">
            <v>881001</v>
          </cell>
          <cell r="E1669" t="str">
            <v>هزينه هاي كاركنان</v>
          </cell>
          <cell r="F1669" t="str">
            <v>كمك هزينه تحصيلي</v>
          </cell>
          <cell r="G1669" t="str">
            <v>800102</v>
          </cell>
          <cell r="H1669" t="str">
            <v>عمليات حرارتي و آبکاري</v>
          </cell>
          <cell r="P1669" t="str">
            <v>227</v>
          </cell>
        </row>
        <row r="1670">
          <cell r="A1670">
            <v>2239</v>
          </cell>
          <cell r="B1670" t="str">
            <v>881001800200</v>
          </cell>
          <cell r="C1670" t="str">
            <v>881</v>
          </cell>
          <cell r="D1670" t="str">
            <v>881001</v>
          </cell>
          <cell r="E1670" t="str">
            <v>هزينه هاي كاركنان</v>
          </cell>
          <cell r="F1670" t="str">
            <v>كمك هزينه تحصيلي</v>
          </cell>
          <cell r="G1670" t="str">
            <v>800200</v>
          </cell>
          <cell r="H1670" t="str">
            <v>عمومي مونتاژ</v>
          </cell>
          <cell r="P1670" t="str">
            <v>223</v>
          </cell>
        </row>
        <row r="1671">
          <cell r="A1671">
            <v>2279</v>
          </cell>
          <cell r="B1671" t="str">
            <v>881001800201</v>
          </cell>
          <cell r="C1671" t="str">
            <v>881</v>
          </cell>
          <cell r="D1671" t="str">
            <v>881001</v>
          </cell>
          <cell r="E1671" t="str">
            <v>هزينه هاي كاركنان</v>
          </cell>
          <cell r="F1671" t="str">
            <v>كمك هزينه تحصيلي</v>
          </cell>
          <cell r="G1671" t="str">
            <v>800201</v>
          </cell>
          <cell r="H1671" t="str">
            <v>عمومي تحقيقات و مهندسي</v>
          </cell>
          <cell r="P1671" t="str">
            <v>227</v>
          </cell>
        </row>
        <row r="1672">
          <cell r="A1672">
            <v>2409</v>
          </cell>
          <cell r="B1672" t="str">
            <v>881002800403</v>
          </cell>
          <cell r="C1672" t="str">
            <v>881</v>
          </cell>
          <cell r="D1672" t="str">
            <v>881002</v>
          </cell>
          <cell r="E1672" t="str">
            <v>هزينه هاي كاركنان</v>
          </cell>
          <cell r="F1672" t="str">
            <v>آموزش</v>
          </cell>
          <cell r="G1672" t="str">
            <v>800403</v>
          </cell>
          <cell r="H1672" t="str">
            <v>امو ر اداري</v>
          </cell>
          <cell r="P1672" t="str">
            <v>240</v>
          </cell>
        </row>
        <row r="1673">
          <cell r="A1673">
            <v>2309</v>
          </cell>
          <cell r="B1673" t="str">
            <v>881002800305</v>
          </cell>
          <cell r="C1673" t="str">
            <v>881</v>
          </cell>
          <cell r="D1673" t="str">
            <v>881002</v>
          </cell>
          <cell r="E1673" t="str">
            <v>هزينه هاي كاركنان</v>
          </cell>
          <cell r="F1673" t="str">
            <v>آموزش</v>
          </cell>
          <cell r="G1673" t="str">
            <v>800305</v>
          </cell>
          <cell r="H1673" t="str">
            <v>طرح و توسعه سيستمها</v>
          </cell>
          <cell r="P1673" t="str">
            <v>230</v>
          </cell>
        </row>
        <row r="1674">
          <cell r="A1674">
            <v>2279</v>
          </cell>
          <cell r="B1674" t="str">
            <v>881002800101</v>
          </cell>
          <cell r="C1674" t="str">
            <v>881</v>
          </cell>
          <cell r="D1674" t="str">
            <v>881002</v>
          </cell>
          <cell r="E1674" t="str">
            <v>هزينه هاي كاركنان</v>
          </cell>
          <cell r="F1674" t="str">
            <v>آموزش</v>
          </cell>
          <cell r="G1674" t="str">
            <v>800101</v>
          </cell>
          <cell r="H1674" t="str">
            <v>تحقيقات مهندسي</v>
          </cell>
          <cell r="P1674" t="str">
            <v>227</v>
          </cell>
        </row>
        <row r="1675">
          <cell r="A1675">
            <v>2279</v>
          </cell>
          <cell r="B1675" t="str">
            <v>881002800203</v>
          </cell>
          <cell r="C1675" t="str">
            <v>881</v>
          </cell>
          <cell r="D1675" t="str">
            <v>881002</v>
          </cell>
          <cell r="E1675" t="str">
            <v>هزينه هاي كاركنان</v>
          </cell>
          <cell r="F1675" t="str">
            <v>آموزش</v>
          </cell>
          <cell r="G1675" t="str">
            <v>800203</v>
          </cell>
          <cell r="H1675" t="str">
            <v>عمومي کنترل کيفي</v>
          </cell>
          <cell r="P1675" t="str">
            <v>227</v>
          </cell>
        </row>
        <row r="1676">
          <cell r="A1676">
            <v>2409</v>
          </cell>
          <cell r="B1676" t="str">
            <v>881002800400</v>
          </cell>
          <cell r="C1676" t="str">
            <v>881</v>
          </cell>
          <cell r="D1676" t="str">
            <v>881002</v>
          </cell>
          <cell r="E1676" t="str">
            <v>هزينه هاي كاركنان</v>
          </cell>
          <cell r="F1676" t="str">
            <v>آموزش</v>
          </cell>
          <cell r="G1676" t="str">
            <v>800400</v>
          </cell>
          <cell r="H1676" t="str">
            <v>امور مالي</v>
          </cell>
          <cell r="P1676" t="str">
            <v>240</v>
          </cell>
        </row>
        <row r="1677">
          <cell r="A1677">
            <v>2309</v>
          </cell>
          <cell r="B1677" t="str">
            <v>881002800302</v>
          </cell>
          <cell r="C1677" t="str">
            <v>881</v>
          </cell>
          <cell r="D1677" t="str">
            <v>881002</v>
          </cell>
          <cell r="E1677" t="str">
            <v>هزينه هاي كاركنان</v>
          </cell>
          <cell r="F1677" t="str">
            <v>آموزش</v>
          </cell>
          <cell r="G1677" t="str">
            <v>800302</v>
          </cell>
          <cell r="H1677" t="str">
            <v>خدمات فني</v>
          </cell>
          <cell r="P1677" t="str">
            <v>230</v>
          </cell>
        </row>
        <row r="1678">
          <cell r="A1678">
            <v>2411</v>
          </cell>
          <cell r="B1678" t="str">
            <v>881003800403</v>
          </cell>
          <cell r="C1678" t="str">
            <v>881</v>
          </cell>
          <cell r="D1678" t="str">
            <v>881003</v>
          </cell>
          <cell r="E1678" t="str">
            <v>هزينه هاي كاركنان</v>
          </cell>
          <cell r="F1678" t="str">
            <v>بهداشت و درمان</v>
          </cell>
          <cell r="G1678" t="str">
            <v>800403</v>
          </cell>
          <cell r="H1678" t="str">
            <v>امو ر اداري</v>
          </cell>
          <cell r="P1678" t="str">
            <v>241</v>
          </cell>
        </row>
        <row r="1679">
          <cell r="A1679">
            <v>2279</v>
          </cell>
          <cell r="B1679" t="str">
            <v>881003800103</v>
          </cell>
          <cell r="C1679" t="str">
            <v>881</v>
          </cell>
          <cell r="D1679" t="str">
            <v>881003</v>
          </cell>
          <cell r="E1679" t="str">
            <v>هزينه هاي كاركنان</v>
          </cell>
          <cell r="F1679" t="str">
            <v>بهداشت و درمان</v>
          </cell>
          <cell r="G1679" t="str">
            <v>800103</v>
          </cell>
          <cell r="H1679" t="str">
            <v>مرکز ساخت و توليد</v>
          </cell>
          <cell r="P1679" t="str">
            <v>227</v>
          </cell>
        </row>
        <row r="1680">
          <cell r="A1680">
            <v>2411</v>
          </cell>
          <cell r="B1680" t="str">
            <v>881003800401</v>
          </cell>
          <cell r="C1680" t="str">
            <v>881</v>
          </cell>
          <cell r="D1680" t="str">
            <v>881003</v>
          </cell>
          <cell r="E1680" t="str">
            <v>هزينه هاي كاركنان</v>
          </cell>
          <cell r="F1680" t="str">
            <v>بهداشت و درمان</v>
          </cell>
          <cell r="G1680" t="str">
            <v>800401</v>
          </cell>
          <cell r="H1680" t="str">
            <v>مديريت</v>
          </cell>
          <cell r="P1680" t="str">
            <v>241</v>
          </cell>
        </row>
        <row r="1681">
          <cell r="A1681">
            <v>2279</v>
          </cell>
          <cell r="B1681" t="str">
            <v>881004800103</v>
          </cell>
          <cell r="C1681" t="str">
            <v>881</v>
          </cell>
          <cell r="D1681" t="str">
            <v>881004</v>
          </cell>
          <cell r="E1681" t="str">
            <v>هزينه هاي كاركنان</v>
          </cell>
          <cell r="F1681" t="str">
            <v>پوشاك و لوازم ايمني</v>
          </cell>
          <cell r="G1681" t="str">
            <v>800103</v>
          </cell>
          <cell r="H1681" t="str">
            <v>مرکز ساخت و توليد</v>
          </cell>
          <cell r="P1681" t="str">
            <v>227</v>
          </cell>
        </row>
        <row r="1682">
          <cell r="A1682">
            <v>2411</v>
          </cell>
          <cell r="B1682" t="str">
            <v>881004800401</v>
          </cell>
          <cell r="C1682" t="str">
            <v>881</v>
          </cell>
          <cell r="D1682" t="str">
            <v>881004</v>
          </cell>
          <cell r="E1682" t="str">
            <v>هزينه هاي كاركنان</v>
          </cell>
          <cell r="F1682" t="str">
            <v>پوشاك و لوازم ايمني</v>
          </cell>
          <cell r="G1682" t="str">
            <v>800401</v>
          </cell>
          <cell r="H1682" t="str">
            <v>مديريت</v>
          </cell>
          <cell r="P1682" t="str">
            <v>241</v>
          </cell>
        </row>
        <row r="1683">
          <cell r="A1683">
            <v>2411</v>
          </cell>
          <cell r="B1683" t="str">
            <v>881004800403</v>
          </cell>
          <cell r="C1683" t="str">
            <v>881</v>
          </cell>
          <cell r="D1683" t="str">
            <v>881004</v>
          </cell>
          <cell r="E1683" t="str">
            <v>هزينه هاي كاركنان</v>
          </cell>
          <cell r="F1683" t="str">
            <v>پوشاك و لوازم ايمني</v>
          </cell>
          <cell r="G1683" t="str">
            <v>800403</v>
          </cell>
          <cell r="H1683" t="str">
            <v>امو ر اداري</v>
          </cell>
          <cell r="P1683" t="str">
            <v>241</v>
          </cell>
        </row>
        <row r="1684">
          <cell r="A1684">
            <v>2239</v>
          </cell>
          <cell r="B1684" t="str">
            <v>881004800100</v>
          </cell>
          <cell r="C1684" t="str">
            <v>881</v>
          </cell>
          <cell r="D1684" t="str">
            <v>881004</v>
          </cell>
          <cell r="E1684" t="str">
            <v>هزينه هاي كاركنان</v>
          </cell>
          <cell r="F1684" t="str">
            <v>پوشاك و لوازم ايمني</v>
          </cell>
          <cell r="G1684" t="str">
            <v>800100</v>
          </cell>
          <cell r="H1684" t="str">
            <v>مونتاژ</v>
          </cell>
          <cell r="P1684" t="str">
            <v>223</v>
          </cell>
        </row>
        <row r="1685">
          <cell r="A1685">
            <v>2330</v>
          </cell>
          <cell r="B1685" t="str">
            <v>881004800301</v>
          </cell>
          <cell r="C1685" t="str">
            <v>881</v>
          </cell>
          <cell r="D1685" t="str">
            <v>881004</v>
          </cell>
          <cell r="E1685" t="str">
            <v>هزينه هاي كاركنان</v>
          </cell>
          <cell r="F1685" t="str">
            <v>پوشاك و لوازم ايمني</v>
          </cell>
          <cell r="G1685" t="str">
            <v>800301</v>
          </cell>
          <cell r="H1685" t="str">
            <v>حراست</v>
          </cell>
          <cell r="P1685" t="str">
            <v>233</v>
          </cell>
        </row>
        <row r="1686">
          <cell r="A1686">
            <v>2411</v>
          </cell>
          <cell r="B1686" t="str">
            <v>881004800400</v>
          </cell>
          <cell r="C1686" t="str">
            <v>881</v>
          </cell>
          <cell r="D1686" t="str">
            <v>881004</v>
          </cell>
          <cell r="E1686" t="str">
            <v>هزينه هاي كاركنان</v>
          </cell>
          <cell r="F1686" t="str">
            <v>پوشاك و لوازم ايمني</v>
          </cell>
          <cell r="G1686" t="str">
            <v>800400</v>
          </cell>
          <cell r="H1686" t="str">
            <v>امور مالي</v>
          </cell>
          <cell r="P1686" t="str">
            <v>241</v>
          </cell>
        </row>
        <row r="1687">
          <cell r="A1687">
            <v>2279</v>
          </cell>
          <cell r="B1687" t="str">
            <v>881004800202</v>
          </cell>
          <cell r="C1687" t="str">
            <v>881</v>
          </cell>
          <cell r="D1687" t="str">
            <v>881004</v>
          </cell>
          <cell r="E1687" t="str">
            <v>هزينه هاي كاركنان</v>
          </cell>
          <cell r="F1687" t="str">
            <v>پوشاك و لوازم ايمني</v>
          </cell>
          <cell r="G1687" t="str">
            <v>800202</v>
          </cell>
          <cell r="H1687" t="str">
            <v>عمومي ساخت و توليد</v>
          </cell>
          <cell r="P1687" t="str">
            <v>227</v>
          </cell>
        </row>
        <row r="1688">
          <cell r="A1688">
            <v>2411</v>
          </cell>
          <cell r="B1688" t="str">
            <v>881004800402</v>
          </cell>
          <cell r="C1688" t="str">
            <v>881</v>
          </cell>
          <cell r="D1688" t="str">
            <v>881004</v>
          </cell>
          <cell r="E1688" t="str">
            <v>هزينه هاي كاركنان</v>
          </cell>
          <cell r="F1688" t="str">
            <v>پوشاك و لوازم ايمني</v>
          </cell>
          <cell r="G1688" t="str">
            <v>800402</v>
          </cell>
          <cell r="H1688" t="str">
            <v>دفتر تهران</v>
          </cell>
          <cell r="P1688" t="str">
            <v>241</v>
          </cell>
        </row>
        <row r="1689">
          <cell r="A1689">
            <v>2330</v>
          </cell>
          <cell r="B1689" t="str">
            <v>881004800303</v>
          </cell>
          <cell r="C1689" t="str">
            <v>881</v>
          </cell>
          <cell r="D1689" t="str">
            <v>881004</v>
          </cell>
          <cell r="E1689" t="str">
            <v>هزينه هاي كاركنان</v>
          </cell>
          <cell r="F1689" t="str">
            <v>پوشاك و لوازم ايمني</v>
          </cell>
          <cell r="G1689" t="str">
            <v>800303</v>
          </cell>
          <cell r="H1689" t="str">
            <v>برنامه ريزي</v>
          </cell>
          <cell r="P1689" t="str">
            <v>233</v>
          </cell>
        </row>
        <row r="1690">
          <cell r="A1690">
            <v>2529</v>
          </cell>
          <cell r="B1690" t="str">
            <v>881004800500</v>
          </cell>
          <cell r="C1690" t="str">
            <v>881</v>
          </cell>
          <cell r="D1690" t="str">
            <v>881004</v>
          </cell>
          <cell r="E1690" t="str">
            <v>هزينه هاي كاركنان</v>
          </cell>
          <cell r="F1690" t="str">
            <v>پوشاك و لوازم ايمني</v>
          </cell>
          <cell r="G1690" t="str">
            <v>800500</v>
          </cell>
          <cell r="H1690" t="str">
            <v>فروش</v>
          </cell>
          <cell r="P1690" t="str">
            <v>252</v>
          </cell>
        </row>
        <row r="1691">
          <cell r="A1691">
            <v>2330</v>
          </cell>
          <cell r="B1691" t="str">
            <v>881004800302</v>
          </cell>
          <cell r="C1691" t="str">
            <v>881</v>
          </cell>
          <cell r="D1691" t="str">
            <v>881004</v>
          </cell>
          <cell r="E1691" t="str">
            <v>هزينه هاي كاركنان</v>
          </cell>
          <cell r="F1691" t="str">
            <v>پوشاك و لوازم ايمني</v>
          </cell>
          <cell r="G1691" t="str">
            <v>800302</v>
          </cell>
          <cell r="H1691" t="str">
            <v>خدمات فني</v>
          </cell>
          <cell r="P1691" t="str">
            <v>233</v>
          </cell>
        </row>
        <row r="1692">
          <cell r="A1692">
            <v>2279</v>
          </cell>
          <cell r="B1692" t="str">
            <v>881004800107</v>
          </cell>
          <cell r="C1692" t="str">
            <v>881</v>
          </cell>
          <cell r="D1692" t="str">
            <v>881004</v>
          </cell>
          <cell r="E1692" t="str">
            <v>هزينه هاي كاركنان</v>
          </cell>
          <cell r="F1692" t="str">
            <v>پوشاك و لوازم ايمني</v>
          </cell>
          <cell r="G1692" t="str">
            <v>800107</v>
          </cell>
          <cell r="H1692" t="str">
            <v>خط گيج</v>
          </cell>
          <cell r="P1692" t="str">
            <v>227</v>
          </cell>
        </row>
        <row r="1693">
          <cell r="A1693">
            <v>2279</v>
          </cell>
          <cell r="B1693" t="str">
            <v>881004800201</v>
          </cell>
          <cell r="C1693" t="str">
            <v>881</v>
          </cell>
          <cell r="D1693" t="str">
            <v>881004</v>
          </cell>
          <cell r="E1693" t="str">
            <v>هزينه هاي كاركنان</v>
          </cell>
          <cell r="F1693" t="str">
            <v>پوشاك و لوازم ايمني</v>
          </cell>
          <cell r="G1693" t="str">
            <v>800201</v>
          </cell>
          <cell r="H1693" t="str">
            <v>عمومي تحقيقات و مهندسي</v>
          </cell>
          <cell r="P1693" t="str">
            <v>227</v>
          </cell>
        </row>
        <row r="1694">
          <cell r="A1694">
            <v>2279</v>
          </cell>
          <cell r="B1694" t="str">
            <v>881004800104</v>
          </cell>
          <cell r="C1694" t="str">
            <v>881</v>
          </cell>
          <cell r="D1694" t="str">
            <v>881004</v>
          </cell>
          <cell r="E1694" t="str">
            <v>هزينه هاي كاركنان</v>
          </cell>
          <cell r="F1694" t="str">
            <v>پوشاك و لوازم ايمني</v>
          </cell>
          <cell r="G1694" t="str">
            <v>800104</v>
          </cell>
          <cell r="H1694" t="str">
            <v>کنترل کيفي</v>
          </cell>
          <cell r="P1694" t="str">
            <v>227</v>
          </cell>
        </row>
        <row r="1695">
          <cell r="A1695">
            <v>2330</v>
          </cell>
          <cell r="B1695" t="str">
            <v>881004800304</v>
          </cell>
          <cell r="C1695" t="str">
            <v>881</v>
          </cell>
          <cell r="D1695" t="str">
            <v>881004</v>
          </cell>
          <cell r="E1695" t="str">
            <v>هزينه هاي كاركنان</v>
          </cell>
          <cell r="F1695" t="str">
            <v>پوشاك و لوازم ايمني</v>
          </cell>
          <cell r="G1695" t="str">
            <v>800304</v>
          </cell>
          <cell r="H1695" t="str">
            <v>تدارکات و تامين قطعات</v>
          </cell>
          <cell r="P1695" t="str">
            <v>233</v>
          </cell>
        </row>
        <row r="1696">
          <cell r="A1696">
            <v>2279</v>
          </cell>
          <cell r="B1696" t="str">
            <v>881004800101</v>
          </cell>
          <cell r="C1696" t="str">
            <v>881</v>
          </cell>
          <cell r="D1696" t="str">
            <v>881004</v>
          </cell>
          <cell r="E1696" t="str">
            <v>هزينه هاي كاركنان</v>
          </cell>
          <cell r="F1696" t="str">
            <v>پوشاك و لوازم ايمني</v>
          </cell>
          <cell r="G1696" t="str">
            <v>800101</v>
          </cell>
          <cell r="H1696" t="str">
            <v>تحقيقات مهندسي</v>
          </cell>
          <cell r="P1696" t="str">
            <v>227</v>
          </cell>
        </row>
        <row r="1697">
          <cell r="A1697">
            <v>2279</v>
          </cell>
          <cell r="B1697" t="str">
            <v>881004800105</v>
          </cell>
          <cell r="C1697" t="str">
            <v>881</v>
          </cell>
          <cell r="D1697" t="str">
            <v>881004</v>
          </cell>
          <cell r="E1697" t="str">
            <v>هزينه هاي كاركنان</v>
          </cell>
          <cell r="F1697" t="str">
            <v>پوشاك و لوازم ايمني</v>
          </cell>
          <cell r="G1697" t="str">
            <v>800105</v>
          </cell>
          <cell r="H1697" t="str">
            <v>مترولوژي</v>
          </cell>
          <cell r="P1697" t="str">
            <v>227</v>
          </cell>
        </row>
        <row r="1698">
          <cell r="A1698">
            <v>2311</v>
          </cell>
          <cell r="B1698" t="str">
            <v>881004800305</v>
          </cell>
          <cell r="C1698" t="str">
            <v>881</v>
          </cell>
          <cell r="D1698" t="str">
            <v>881004</v>
          </cell>
          <cell r="E1698" t="str">
            <v>هزينه هاي كاركنان</v>
          </cell>
          <cell r="F1698" t="str">
            <v>پوشاك و لوازم ايمني</v>
          </cell>
          <cell r="G1698" t="str">
            <v>800305</v>
          </cell>
          <cell r="H1698" t="str">
            <v>طرح و توسعه سيستمها</v>
          </cell>
          <cell r="P1698" t="str">
            <v>231</v>
          </cell>
        </row>
        <row r="1699">
          <cell r="A1699">
            <v>2279</v>
          </cell>
          <cell r="B1699" t="str">
            <v>881004800102</v>
          </cell>
          <cell r="C1699" t="str">
            <v>881</v>
          </cell>
          <cell r="D1699" t="str">
            <v>881004</v>
          </cell>
          <cell r="E1699" t="str">
            <v>هزينه هاي كاركنان</v>
          </cell>
          <cell r="F1699" t="str">
            <v>پوشاك و لوازم ايمني</v>
          </cell>
          <cell r="G1699" t="str">
            <v>800102</v>
          </cell>
          <cell r="H1699" t="str">
            <v>عمليات حرارتي و آبکاري</v>
          </cell>
          <cell r="P1699" t="str">
            <v>227</v>
          </cell>
        </row>
        <row r="1700">
          <cell r="A1700">
            <v>2279</v>
          </cell>
          <cell r="B1700" t="str">
            <v>881004800106</v>
          </cell>
          <cell r="C1700" t="str">
            <v>881</v>
          </cell>
          <cell r="D1700" t="str">
            <v>881004</v>
          </cell>
          <cell r="E1700" t="str">
            <v>هزينه هاي كاركنان</v>
          </cell>
          <cell r="F1700" t="str">
            <v>پوشاك و لوازم ايمني</v>
          </cell>
          <cell r="G1700" t="str">
            <v>800106</v>
          </cell>
          <cell r="H1700" t="str">
            <v>تست مواد وشيمي</v>
          </cell>
          <cell r="P1700" t="str">
            <v>227</v>
          </cell>
        </row>
        <row r="1701">
          <cell r="A1701">
            <v>2239</v>
          </cell>
          <cell r="B1701" t="str">
            <v>881004800200</v>
          </cell>
          <cell r="C1701" t="str">
            <v>881</v>
          </cell>
          <cell r="D1701" t="str">
            <v>881004</v>
          </cell>
          <cell r="E1701" t="str">
            <v>هزينه هاي كاركنان</v>
          </cell>
          <cell r="F1701" t="str">
            <v>پوشاك و لوازم ايمني</v>
          </cell>
          <cell r="G1701" t="str">
            <v>800200</v>
          </cell>
          <cell r="H1701" t="str">
            <v>عمومي مونتاژ</v>
          </cell>
          <cell r="P1701" t="str">
            <v>223</v>
          </cell>
        </row>
        <row r="1702">
          <cell r="A1702">
            <v>2279</v>
          </cell>
          <cell r="B1702" t="str">
            <v>881004800203</v>
          </cell>
          <cell r="C1702" t="str">
            <v>881</v>
          </cell>
          <cell r="D1702" t="str">
            <v>881004</v>
          </cell>
          <cell r="E1702" t="str">
            <v>هزينه هاي كاركنان</v>
          </cell>
          <cell r="F1702" t="str">
            <v>پوشاك و لوازم ايمني</v>
          </cell>
          <cell r="G1702" t="str">
            <v>800203</v>
          </cell>
          <cell r="H1702" t="str">
            <v>عمومي کنترل کيفي</v>
          </cell>
          <cell r="P1702" t="str">
            <v>227</v>
          </cell>
        </row>
        <row r="1703">
          <cell r="A1703">
            <v>2279</v>
          </cell>
          <cell r="B1703" t="str">
            <v>881004800206</v>
          </cell>
          <cell r="C1703" t="str">
            <v>881</v>
          </cell>
          <cell r="D1703" t="str">
            <v>881004</v>
          </cell>
          <cell r="E1703" t="str">
            <v>هزينه هاي كاركنان</v>
          </cell>
          <cell r="F1703" t="str">
            <v>پوشاك و لوازم ايمني</v>
          </cell>
          <cell r="G1703" t="str">
            <v>800206</v>
          </cell>
          <cell r="H1703" t="str">
            <v>عمومي خط گيج</v>
          </cell>
          <cell r="P1703" t="str">
            <v>227</v>
          </cell>
        </row>
        <row r="1704">
          <cell r="A1704">
            <v>2411</v>
          </cell>
          <cell r="B1704" t="str">
            <v>881006800403</v>
          </cell>
          <cell r="C1704" t="str">
            <v>881</v>
          </cell>
          <cell r="D1704" t="str">
            <v>881006</v>
          </cell>
          <cell r="E1704" t="str">
            <v>هزينه هاي كاركنان</v>
          </cell>
          <cell r="F1704" t="str">
            <v>ورزش</v>
          </cell>
          <cell r="G1704" t="str">
            <v>800403</v>
          </cell>
          <cell r="H1704" t="str">
            <v>امو ر اداري</v>
          </cell>
          <cell r="P1704" t="str">
            <v>241</v>
          </cell>
        </row>
        <row r="1705">
          <cell r="A1705">
            <v>2279</v>
          </cell>
          <cell r="B1705" t="str">
            <v>881006800103</v>
          </cell>
          <cell r="C1705" t="str">
            <v>881</v>
          </cell>
          <cell r="D1705" t="str">
            <v>881006</v>
          </cell>
          <cell r="E1705" t="str">
            <v>هزينه هاي كاركنان</v>
          </cell>
          <cell r="F1705" t="str">
            <v>ورزش</v>
          </cell>
          <cell r="G1705" t="str">
            <v>800103</v>
          </cell>
          <cell r="H1705" t="str">
            <v>مرکز ساخت و توليد</v>
          </cell>
          <cell r="P1705" t="str">
            <v>227</v>
          </cell>
        </row>
        <row r="1706">
          <cell r="A1706">
            <v>2411</v>
          </cell>
          <cell r="B1706" t="str">
            <v>881006800401</v>
          </cell>
          <cell r="C1706" t="str">
            <v>881</v>
          </cell>
          <cell r="D1706" t="str">
            <v>881006</v>
          </cell>
          <cell r="E1706" t="str">
            <v>هزينه هاي كاركنان</v>
          </cell>
          <cell r="F1706" t="str">
            <v>ورزش</v>
          </cell>
          <cell r="G1706" t="str">
            <v>800401</v>
          </cell>
          <cell r="H1706" t="str">
            <v>مديريت</v>
          </cell>
          <cell r="P1706" t="str">
            <v>241</v>
          </cell>
        </row>
        <row r="1707">
          <cell r="A1707">
            <v>2239</v>
          </cell>
          <cell r="B1707" t="str">
            <v>881006800100</v>
          </cell>
          <cell r="C1707" t="str">
            <v>881</v>
          </cell>
          <cell r="D1707" t="str">
            <v>881006</v>
          </cell>
          <cell r="E1707" t="str">
            <v>هزينه هاي كاركنان</v>
          </cell>
          <cell r="F1707" t="str">
            <v>ورزش</v>
          </cell>
          <cell r="G1707" t="str">
            <v>800100</v>
          </cell>
          <cell r="H1707" t="str">
            <v>مونتاژ</v>
          </cell>
          <cell r="P1707" t="str">
            <v>223</v>
          </cell>
        </row>
        <row r="1708">
          <cell r="A1708">
            <v>2330</v>
          </cell>
          <cell r="B1708" t="str">
            <v>881006800303</v>
          </cell>
          <cell r="C1708" t="str">
            <v>881</v>
          </cell>
          <cell r="D1708" t="str">
            <v>881006</v>
          </cell>
          <cell r="E1708" t="str">
            <v>هزينه هاي كاركنان</v>
          </cell>
          <cell r="F1708" t="str">
            <v>ورزش</v>
          </cell>
          <cell r="G1708" t="str">
            <v>800303</v>
          </cell>
          <cell r="H1708" t="str">
            <v>برنامه ريزي</v>
          </cell>
          <cell r="P1708" t="str">
            <v>233</v>
          </cell>
        </row>
        <row r="1709">
          <cell r="A1709">
            <v>2279</v>
          </cell>
          <cell r="B1709" t="str">
            <v>881006800104</v>
          </cell>
          <cell r="C1709" t="str">
            <v>881</v>
          </cell>
          <cell r="D1709" t="str">
            <v>881006</v>
          </cell>
          <cell r="E1709" t="str">
            <v>هزينه هاي كاركنان</v>
          </cell>
          <cell r="F1709" t="str">
            <v>ورزش</v>
          </cell>
          <cell r="G1709" t="str">
            <v>800104</v>
          </cell>
          <cell r="H1709" t="str">
            <v>کنترل کيفي</v>
          </cell>
          <cell r="P1709" t="str">
            <v>227</v>
          </cell>
        </row>
        <row r="1710">
          <cell r="A1710">
            <v>2330</v>
          </cell>
          <cell r="B1710" t="str">
            <v>881006800302</v>
          </cell>
          <cell r="C1710" t="str">
            <v>881</v>
          </cell>
          <cell r="D1710" t="str">
            <v>881006</v>
          </cell>
          <cell r="E1710" t="str">
            <v>هزينه هاي كاركنان</v>
          </cell>
          <cell r="F1710" t="str">
            <v>ورزش</v>
          </cell>
          <cell r="G1710" t="str">
            <v>800302</v>
          </cell>
          <cell r="H1710" t="str">
            <v>خدمات فني</v>
          </cell>
          <cell r="P1710" t="str">
            <v>233</v>
          </cell>
        </row>
        <row r="1711">
          <cell r="A1711">
            <v>2279</v>
          </cell>
          <cell r="B1711" t="str">
            <v>881006800202</v>
          </cell>
          <cell r="C1711" t="str">
            <v>881</v>
          </cell>
          <cell r="D1711" t="str">
            <v>881006</v>
          </cell>
          <cell r="E1711" t="str">
            <v>هزينه هاي كاركنان</v>
          </cell>
          <cell r="F1711" t="str">
            <v>ورزش</v>
          </cell>
          <cell r="G1711" t="str">
            <v>800202</v>
          </cell>
          <cell r="H1711" t="str">
            <v>عمومي ساخت و توليد</v>
          </cell>
          <cell r="P1711" t="str">
            <v>227</v>
          </cell>
        </row>
        <row r="1712">
          <cell r="A1712">
            <v>2279</v>
          </cell>
          <cell r="B1712" t="str">
            <v>881006800107</v>
          </cell>
          <cell r="C1712" t="str">
            <v>881</v>
          </cell>
          <cell r="D1712" t="str">
            <v>881006</v>
          </cell>
          <cell r="E1712" t="str">
            <v>هزينه هاي كاركنان</v>
          </cell>
          <cell r="F1712" t="str">
            <v>ورزش</v>
          </cell>
          <cell r="G1712" t="str">
            <v>800107</v>
          </cell>
          <cell r="H1712" t="str">
            <v>خط گيج</v>
          </cell>
          <cell r="P1712" t="str">
            <v>227</v>
          </cell>
        </row>
        <row r="1713">
          <cell r="A1713">
            <v>2330</v>
          </cell>
          <cell r="B1713" t="str">
            <v>881006800301</v>
          </cell>
          <cell r="C1713" t="str">
            <v>881</v>
          </cell>
          <cell r="D1713" t="str">
            <v>881006</v>
          </cell>
          <cell r="E1713" t="str">
            <v>هزينه هاي كاركنان</v>
          </cell>
          <cell r="F1713" t="str">
            <v>ورزش</v>
          </cell>
          <cell r="G1713" t="str">
            <v>800301</v>
          </cell>
          <cell r="H1713" t="str">
            <v>حراست</v>
          </cell>
          <cell r="P1713" t="str">
            <v>233</v>
          </cell>
        </row>
        <row r="1714">
          <cell r="A1714">
            <v>2279</v>
          </cell>
          <cell r="B1714" t="str">
            <v>881006800101</v>
          </cell>
          <cell r="C1714" t="str">
            <v>881</v>
          </cell>
          <cell r="D1714" t="str">
            <v>881006</v>
          </cell>
          <cell r="E1714" t="str">
            <v>هزينه هاي كاركنان</v>
          </cell>
          <cell r="F1714" t="str">
            <v>ورزش</v>
          </cell>
          <cell r="G1714" t="str">
            <v>800101</v>
          </cell>
          <cell r="H1714" t="str">
            <v>تحقيقات مهندسي</v>
          </cell>
          <cell r="P1714" t="str">
            <v>227</v>
          </cell>
        </row>
        <row r="1715">
          <cell r="A1715">
            <v>2279</v>
          </cell>
          <cell r="B1715" t="str">
            <v>881006800105</v>
          </cell>
          <cell r="C1715" t="str">
            <v>881</v>
          </cell>
          <cell r="D1715" t="str">
            <v>881006</v>
          </cell>
          <cell r="E1715" t="str">
            <v>هزينه هاي كاركنان</v>
          </cell>
          <cell r="F1715" t="str">
            <v>ورزش</v>
          </cell>
          <cell r="G1715" t="str">
            <v>800105</v>
          </cell>
          <cell r="H1715" t="str">
            <v>مترولوژي</v>
          </cell>
          <cell r="P1715" t="str">
            <v>227</v>
          </cell>
        </row>
        <row r="1716">
          <cell r="A1716">
            <v>2411</v>
          </cell>
          <cell r="B1716" t="str">
            <v>881006800400</v>
          </cell>
          <cell r="C1716" t="str">
            <v>881</v>
          </cell>
          <cell r="D1716" t="str">
            <v>881006</v>
          </cell>
          <cell r="E1716" t="str">
            <v>هزينه هاي كاركنان</v>
          </cell>
          <cell r="F1716" t="str">
            <v>ورزش</v>
          </cell>
          <cell r="G1716" t="str">
            <v>800400</v>
          </cell>
          <cell r="H1716" t="str">
            <v>امور مالي</v>
          </cell>
          <cell r="P1716" t="str">
            <v>241</v>
          </cell>
        </row>
        <row r="1717">
          <cell r="A1717">
            <v>2330</v>
          </cell>
          <cell r="B1717" t="str">
            <v>881006800304</v>
          </cell>
          <cell r="C1717" t="str">
            <v>881</v>
          </cell>
          <cell r="D1717" t="str">
            <v>881006</v>
          </cell>
          <cell r="E1717" t="str">
            <v>هزينه هاي كاركنان</v>
          </cell>
          <cell r="F1717" t="str">
            <v>ورزش</v>
          </cell>
          <cell r="G1717" t="str">
            <v>800304</v>
          </cell>
          <cell r="H1717" t="str">
            <v>تدارکات و تامين قطعات</v>
          </cell>
          <cell r="P1717" t="str">
            <v>233</v>
          </cell>
        </row>
        <row r="1718">
          <cell r="A1718">
            <v>2239</v>
          </cell>
          <cell r="B1718" t="str">
            <v>881006800200</v>
          </cell>
          <cell r="C1718" t="str">
            <v>881</v>
          </cell>
          <cell r="D1718" t="str">
            <v>881006</v>
          </cell>
          <cell r="E1718" t="str">
            <v>هزينه هاي كاركنان</v>
          </cell>
          <cell r="F1718" t="str">
            <v>ورزش</v>
          </cell>
          <cell r="G1718" t="str">
            <v>800200</v>
          </cell>
          <cell r="H1718" t="str">
            <v>عمومي مونتاژ</v>
          </cell>
          <cell r="P1718" t="str">
            <v>223</v>
          </cell>
        </row>
        <row r="1719">
          <cell r="A1719">
            <v>2279</v>
          </cell>
          <cell r="B1719" t="str">
            <v>881006800203</v>
          </cell>
          <cell r="C1719" t="str">
            <v>881</v>
          </cell>
          <cell r="D1719" t="str">
            <v>881006</v>
          </cell>
          <cell r="E1719" t="str">
            <v>هزينه هاي كاركنان</v>
          </cell>
          <cell r="F1719" t="str">
            <v>ورزش</v>
          </cell>
          <cell r="G1719" t="str">
            <v>800203</v>
          </cell>
          <cell r="H1719" t="str">
            <v>عمومي کنترل کيفي</v>
          </cell>
          <cell r="P1719" t="str">
            <v>227</v>
          </cell>
        </row>
        <row r="1720">
          <cell r="A1720">
            <v>2279</v>
          </cell>
          <cell r="B1720" t="str">
            <v>881006800206</v>
          </cell>
          <cell r="C1720" t="str">
            <v>881</v>
          </cell>
          <cell r="D1720" t="str">
            <v>881006</v>
          </cell>
          <cell r="E1720" t="str">
            <v>هزينه هاي كاركنان</v>
          </cell>
          <cell r="F1720" t="str">
            <v>ورزش</v>
          </cell>
          <cell r="G1720" t="str">
            <v>800206</v>
          </cell>
          <cell r="H1720" t="str">
            <v>عمومي خط گيج</v>
          </cell>
          <cell r="P1720" t="str">
            <v>227</v>
          </cell>
        </row>
        <row r="1721">
          <cell r="A1721">
            <v>2529</v>
          </cell>
          <cell r="B1721" t="str">
            <v>881006800500</v>
          </cell>
          <cell r="C1721" t="str">
            <v>881</v>
          </cell>
          <cell r="D1721" t="str">
            <v>881006</v>
          </cell>
          <cell r="E1721" t="str">
            <v>هزينه هاي كاركنان</v>
          </cell>
          <cell r="F1721" t="str">
            <v>ورزش</v>
          </cell>
          <cell r="G1721" t="str">
            <v>800500</v>
          </cell>
          <cell r="H1721" t="str">
            <v>فروش</v>
          </cell>
          <cell r="P1721" t="str">
            <v>252</v>
          </cell>
        </row>
        <row r="1722">
          <cell r="A1722">
            <v>2279</v>
          </cell>
          <cell r="B1722" t="str">
            <v>881006800102</v>
          </cell>
          <cell r="C1722" t="str">
            <v>881</v>
          </cell>
          <cell r="D1722" t="str">
            <v>881006</v>
          </cell>
          <cell r="E1722" t="str">
            <v>هزينه هاي كاركنان</v>
          </cell>
          <cell r="F1722" t="str">
            <v>ورزش</v>
          </cell>
          <cell r="G1722" t="str">
            <v>800102</v>
          </cell>
          <cell r="H1722" t="str">
            <v>عمليات حرارتي و آبکاري</v>
          </cell>
          <cell r="P1722" t="str">
            <v>227</v>
          </cell>
        </row>
        <row r="1723">
          <cell r="A1723">
            <v>2279</v>
          </cell>
          <cell r="B1723" t="str">
            <v>881006800106</v>
          </cell>
          <cell r="C1723" t="str">
            <v>881</v>
          </cell>
          <cell r="D1723" t="str">
            <v>881006</v>
          </cell>
          <cell r="E1723" t="str">
            <v>هزينه هاي كاركنان</v>
          </cell>
          <cell r="F1723" t="str">
            <v>ورزش</v>
          </cell>
          <cell r="G1723" t="str">
            <v>800106</v>
          </cell>
          <cell r="H1723" t="str">
            <v>تست مواد وشيمي</v>
          </cell>
          <cell r="P1723" t="str">
            <v>227</v>
          </cell>
        </row>
        <row r="1724">
          <cell r="A1724">
            <v>2279</v>
          </cell>
          <cell r="B1724" t="str">
            <v>881006800201</v>
          </cell>
          <cell r="C1724" t="str">
            <v>881</v>
          </cell>
          <cell r="D1724" t="str">
            <v>881006</v>
          </cell>
          <cell r="E1724" t="str">
            <v>هزينه هاي كاركنان</v>
          </cell>
          <cell r="F1724" t="str">
            <v>ورزش</v>
          </cell>
          <cell r="G1724" t="str">
            <v>800201</v>
          </cell>
          <cell r="H1724" t="str">
            <v>عمومي تحقيقات و مهندسي</v>
          </cell>
          <cell r="P1724" t="str">
            <v>227</v>
          </cell>
        </row>
        <row r="1725">
          <cell r="A1725">
            <v>2330</v>
          </cell>
          <cell r="B1725" t="str">
            <v>881007800303</v>
          </cell>
          <cell r="C1725" t="str">
            <v>881</v>
          </cell>
          <cell r="D1725" t="str">
            <v>881007</v>
          </cell>
          <cell r="E1725" t="str">
            <v>هزينه هاي كاركنان</v>
          </cell>
          <cell r="F1725" t="str">
            <v>كمك هزينه ازدواج،تولد نوزاد و فوت اقوام</v>
          </cell>
          <cell r="G1725" t="str">
            <v>800303</v>
          </cell>
          <cell r="H1725" t="str">
            <v>برنامه ريزي</v>
          </cell>
          <cell r="P1725" t="str">
            <v>233</v>
          </cell>
        </row>
        <row r="1726">
          <cell r="A1726">
            <v>2279</v>
          </cell>
          <cell r="B1726" t="str">
            <v>881007800103</v>
          </cell>
          <cell r="C1726" t="str">
            <v>881</v>
          </cell>
          <cell r="D1726" t="str">
            <v>881007</v>
          </cell>
          <cell r="E1726" t="str">
            <v>هزينه هاي كاركنان</v>
          </cell>
          <cell r="F1726" t="str">
            <v>كمك هزينه ازدواج،تولد نوزاد و فوت اقوام</v>
          </cell>
          <cell r="G1726" t="str">
            <v>800103</v>
          </cell>
          <cell r="H1726" t="str">
            <v>مرکز ساخت و توليد</v>
          </cell>
          <cell r="P1726" t="str">
            <v>227</v>
          </cell>
        </row>
        <row r="1727">
          <cell r="A1727">
            <v>2330</v>
          </cell>
          <cell r="B1727" t="str">
            <v>881007800304</v>
          </cell>
          <cell r="C1727" t="str">
            <v>881</v>
          </cell>
          <cell r="D1727" t="str">
            <v>881007</v>
          </cell>
          <cell r="E1727" t="str">
            <v>هزينه هاي كاركنان</v>
          </cell>
          <cell r="F1727" t="str">
            <v>كمك هزينه ازدواج،تولد نوزاد و فوت اقوام</v>
          </cell>
          <cell r="G1727" t="str">
            <v>800304</v>
          </cell>
          <cell r="H1727" t="str">
            <v>تدارکات و تامين قطعات</v>
          </cell>
          <cell r="P1727" t="str">
            <v>233</v>
          </cell>
        </row>
        <row r="1728">
          <cell r="A1728">
            <v>2403</v>
          </cell>
          <cell r="B1728" t="str">
            <v>881007800400</v>
          </cell>
          <cell r="C1728" t="str">
            <v>881</v>
          </cell>
          <cell r="D1728" t="str">
            <v>881007</v>
          </cell>
          <cell r="E1728" t="str">
            <v>هزينه هاي كاركنان</v>
          </cell>
          <cell r="F1728" t="str">
            <v>كمك هزينه ازدواج،تولد نوزاد و فوت اقوام</v>
          </cell>
          <cell r="G1728" t="str">
            <v>800400</v>
          </cell>
          <cell r="H1728" t="str">
            <v>امور مالي</v>
          </cell>
          <cell r="P1728" t="str">
            <v>240</v>
          </cell>
        </row>
        <row r="1729">
          <cell r="A1729">
            <v>2239</v>
          </cell>
          <cell r="B1729" t="str">
            <v>881007800100</v>
          </cell>
          <cell r="C1729" t="str">
            <v>881</v>
          </cell>
          <cell r="D1729" t="str">
            <v>881007</v>
          </cell>
          <cell r="E1729" t="str">
            <v>هزينه هاي كاركنان</v>
          </cell>
          <cell r="F1729" t="str">
            <v>كمك هزينه ازدواج،تولد نوزاد و فوت اقوام</v>
          </cell>
          <cell r="G1729" t="str">
            <v>800100</v>
          </cell>
          <cell r="H1729" t="str">
            <v>مونتاژ</v>
          </cell>
          <cell r="P1729" t="str">
            <v>223</v>
          </cell>
        </row>
        <row r="1730">
          <cell r="A1730">
            <v>2403</v>
          </cell>
          <cell r="B1730" t="str">
            <v>881007800403</v>
          </cell>
          <cell r="C1730" t="str">
            <v>881</v>
          </cell>
          <cell r="D1730" t="str">
            <v>881007</v>
          </cell>
          <cell r="E1730" t="str">
            <v>هزينه هاي كاركنان</v>
          </cell>
          <cell r="F1730" t="str">
            <v>كمك هزينه ازدواج،تولد نوزاد و فوت اقوام</v>
          </cell>
          <cell r="G1730" t="str">
            <v>800403</v>
          </cell>
          <cell r="H1730" t="str">
            <v>امو ر اداري</v>
          </cell>
          <cell r="P1730" t="str">
            <v>240</v>
          </cell>
        </row>
        <row r="1731">
          <cell r="A1731">
            <v>2279</v>
          </cell>
          <cell r="B1731" t="str">
            <v>881007800104</v>
          </cell>
          <cell r="C1731" t="str">
            <v>881</v>
          </cell>
          <cell r="D1731" t="str">
            <v>881007</v>
          </cell>
          <cell r="E1731" t="str">
            <v>هزينه هاي كاركنان</v>
          </cell>
          <cell r="F1731" t="str">
            <v>كمك هزينه ازدواج،تولد نوزاد و فوت اقوام</v>
          </cell>
          <cell r="G1731" t="str">
            <v>800104</v>
          </cell>
          <cell r="H1731" t="str">
            <v>کنترل کيفي</v>
          </cell>
          <cell r="P1731" t="str">
            <v>227</v>
          </cell>
        </row>
        <row r="1732">
          <cell r="A1732">
            <v>2279</v>
          </cell>
          <cell r="B1732" t="str">
            <v>881007800101</v>
          </cell>
          <cell r="C1732" t="str">
            <v>881</v>
          </cell>
          <cell r="D1732" t="str">
            <v>881007</v>
          </cell>
          <cell r="E1732" t="str">
            <v>هزينه هاي كاركنان</v>
          </cell>
          <cell r="F1732" t="str">
            <v>كمك هزينه ازدواج،تولد نوزاد و فوت اقوام</v>
          </cell>
          <cell r="G1732" t="str">
            <v>800101</v>
          </cell>
          <cell r="H1732" t="str">
            <v>تحقيقات مهندسي</v>
          </cell>
          <cell r="P1732" t="str">
            <v>227</v>
          </cell>
        </row>
        <row r="1733">
          <cell r="A1733">
            <v>2279</v>
          </cell>
          <cell r="B1733" t="str">
            <v>881007800105</v>
          </cell>
          <cell r="C1733" t="str">
            <v>881</v>
          </cell>
          <cell r="D1733" t="str">
            <v>881007</v>
          </cell>
          <cell r="E1733" t="str">
            <v>هزينه هاي كاركنان</v>
          </cell>
          <cell r="F1733" t="str">
            <v>كمك هزينه ازدواج،تولد نوزاد و فوت اقوام</v>
          </cell>
          <cell r="G1733" t="str">
            <v>800105</v>
          </cell>
          <cell r="H1733" t="str">
            <v>مترولوژي</v>
          </cell>
          <cell r="P1733" t="str">
            <v>227</v>
          </cell>
        </row>
        <row r="1734">
          <cell r="A1734">
            <v>2330</v>
          </cell>
          <cell r="B1734" t="str">
            <v>881007800302</v>
          </cell>
          <cell r="C1734" t="str">
            <v>881</v>
          </cell>
          <cell r="D1734" t="str">
            <v>881007</v>
          </cell>
          <cell r="E1734" t="str">
            <v>هزينه هاي كاركنان</v>
          </cell>
          <cell r="F1734" t="str">
            <v>كمك هزينه ازدواج،تولد نوزاد و فوت اقوام</v>
          </cell>
          <cell r="G1734" t="str">
            <v>800302</v>
          </cell>
          <cell r="H1734" t="str">
            <v>خدمات فني</v>
          </cell>
          <cell r="P1734" t="str">
            <v>233</v>
          </cell>
        </row>
        <row r="1735">
          <cell r="A1735">
            <v>2330</v>
          </cell>
          <cell r="B1735" t="str">
            <v>881007800305</v>
          </cell>
          <cell r="C1735" t="str">
            <v>881</v>
          </cell>
          <cell r="D1735" t="str">
            <v>881007</v>
          </cell>
          <cell r="E1735" t="str">
            <v>هزينه هاي كاركنان</v>
          </cell>
          <cell r="F1735" t="str">
            <v>كمك هزينه ازدواج،تولد نوزاد و فوت اقوام</v>
          </cell>
          <cell r="G1735" t="str">
            <v>800305</v>
          </cell>
          <cell r="H1735" t="str">
            <v>طرح و توسعه سيستمها</v>
          </cell>
          <cell r="P1735" t="str">
            <v>233</v>
          </cell>
        </row>
        <row r="1736">
          <cell r="A1736">
            <v>2403</v>
          </cell>
          <cell r="B1736" t="str">
            <v>881007800401</v>
          </cell>
          <cell r="C1736" t="str">
            <v>881</v>
          </cell>
          <cell r="D1736" t="str">
            <v>881007</v>
          </cell>
          <cell r="E1736" t="str">
            <v>هزينه هاي كاركنان</v>
          </cell>
          <cell r="F1736" t="str">
            <v>كمك هزينه ازدواج،تولد نوزاد و فوت اقوام</v>
          </cell>
          <cell r="G1736" t="str">
            <v>800401</v>
          </cell>
          <cell r="H1736" t="str">
            <v>مديريت</v>
          </cell>
          <cell r="P1736" t="str">
            <v>240</v>
          </cell>
        </row>
        <row r="1737">
          <cell r="A1737">
            <v>2403</v>
          </cell>
          <cell r="B1737" t="str">
            <v>881007800402</v>
          </cell>
          <cell r="C1737" t="str">
            <v>881</v>
          </cell>
          <cell r="D1737" t="str">
            <v>881007</v>
          </cell>
          <cell r="E1737" t="str">
            <v>هزينه هاي كاركنان</v>
          </cell>
          <cell r="F1737" t="str">
            <v>كمك هزينه ازدواج،تولد نوزاد و فوت اقوام</v>
          </cell>
          <cell r="G1737" t="str">
            <v>800402</v>
          </cell>
          <cell r="H1737" t="str">
            <v>دفتر تهران</v>
          </cell>
          <cell r="P1737" t="str">
            <v>240</v>
          </cell>
        </row>
        <row r="1738">
          <cell r="A1738">
            <v>2429</v>
          </cell>
          <cell r="B1738" t="str">
            <v>881010800400</v>
          </cell>
          <cell r="C1738" t="str">
            <v>881</v>
          </cell>
          <cell r="D1738" t="str">
            <v>881010</v>
          </cell>
          <cell r="E1738" t="str">
            <v>هزينه هاي كاركنان</v>
          </cell>
          <cell r="F1738" t="str">
            <v>كسر تنخواه</v>
          </cell>
          <cell r="G1738" t="str">
            <v>800400</v>
          </cell>
          <cell r="H1738" t="str">
            <v>امور مالي</v>
          </cell>
          <cell r="P1738" t="str">
            <v>242</v>
          </cell>
        </row>
        <row r="1739">
          <cell r="A1739">
            <v>2300</v>
          </cell>
          <cell r="B1739" t="str">
            <v>881010800304</v>
          </cell>
          <cell r="C1739" t="str">
            <v>881</v>
          </cell>
          <cell r="D1739" t="str">
            <v>881010</v>
          </cell>
          <cell r="E1739" t="str">
            <v>هزينه هاي كاركنان</v>
          </cell>
          <cell r="F1739" t="str">
            <v>كسر تنخواه</v>
          </cell>
          <cell r="G1739" t="str">
            <v>800304</v>
          </cell>
          <cell r="H1739" t="str">
            <v>تدارکات و تامين قطعات</v>
          </cell>
          <cell r="P1739" t="str">
            <v>230</v>
          </cell>
        </row>
        <row r="1740">
          <cell r="A1740">
            <v>2429</v>
          </cell>
          <cell r="B1740" t="str">
            <v>881010800402</v>
          </cell>
          <cell r="C1740" t="str">
            <v>881</v>
          </cell>
          <cell r="D1740" t="str">
            <v>881010</v>
          </cell>
          <cell r="E1740" t="str">
            <v>هزينه هاي كاركنان</v>
          </cell>
          <cell r="F1740" t="str">
            <v>كسر تنخواه</v>
          </cell>
          <cell r="G1740" t="str">
            <v>800402</v>
          </cell>
          <cell r="H1740" t="str">
            <v>دفتر تهران</v>
          </cell>
          <cell r="P1740" t="str">
            <v>242</v>
          </cell>
        </row>
        <row r="1741">
          <cell r="A1741">
            <v>2412</v>
          </cell>
          <cell r="B1741" t="str">
            <v>881011800401</v>
          </cell>
          <cell r="C1741" t="str">
            <v>881</v>
          </cell>
          <cell r="D1741" t="str">
            <v>881011</v>
          </cell>
          <cell r="E1741" t="str">
            <v>هزينه هاي كاركنان</v>
          </cell>
          <cell r="F1741" t="str">
            <v>مكالمه تلفن(مزايا)</v>
          </cell>
          <cell r="G1741" t="str">
            <v>800401</v>
          </cell>
          <cell r="H1741" t="str">
            <v>مديريت</v>
          </cell>
          <cell r="P1741" t="str">
            <v>241</v>
          </cell>
        </row>
        <row r="1742">
          <cell r="A1742">
            <v>2279</v>
          </cell>
          <cell r="B1742" t="str">
            <v>881011800202</v>
          </cell>
          <cell r="C1742" t="str">
            <v>881</v>
          </cell>
          <cell r="D1742" t="str">
            <v>881011</v>
          </cell>
          <cell r="E1742" t="str">
            <v>هزينه هاي كاركنان</v>
          </cell>
          <cell r="F1742" t="str">
            <v>مكالمه تلفن(مزايا)</v>
          </cell>
          <cell r="G1742" t="str">
            <v>800202</v>
          </cell>
          <cell r="H1742" t="str">
            <v>عمومي ساخت و توليد</v>
          </cell>
          <cell r="P1742" t="str">
            <v>227</v>
          </cell>
        </row>
        <row r="1743">
          <cell r="A1743">
            <v>2412</v>
          </cell>
          <cell r="B1743" t="str">
            <v>881011800400</v>
          </cell>
          <cell r="C1743" t="str">
            <v>881</v>
          </cell>
          <cell r="D1743" t="str">
            <v>881011</v>
          </cell>
          <cell r="E1743" t="str">
            <v>هزينه هاي كاركنان</v>
          </cell>
          <cell r="F1743" t="str">
            <v>مكالمه تلفن(مزايا)</v>
          </cell>
          <cell r="G1743" t="str">
            <v>800400</v>
          </cell>
          <cell r="H1743" t="str">
            <v>امور مالي</v>
          </cell>
          <cell r="P1743" t="str">
            <v>241</v>
          </cell>
        </row>
        <row r="1744">
          <cell r="A1744">
            <v>2300</v>
          </cell>
          <cell r="B1744" t="str">
            <v>881011800304</v>
          </cell>
          <cell r="C1744" t="str">
            <v>881</v>
          </cell>
          <cell r="D1744" t="str">
            <v>881011</v>
          </cell>
          <cell r="E1744" t="str">
            <v>هزينه هاي كاركنان</v>
          </cell>
          <cell r="F1744" t="str">
            <v>مكالمه تلفن(مزايا)</v>
          </cell>
          <cell r="G1744" t="str">
            <v>800304</v>
          </cell>
          <cell r="H1744" t="str">
            <v>تدارکات و تامين قطعات</v>
          </cell>
          <cell r="P1744" t="str">
            <v>230</v>
          </cell>
        </row>
        <row r="1745">
          <cell r="A1745">
            <v>2529</v>
          </cell>
          <cell r="B1745" t="str">
            <v>881011800500</v>
          </cell>
          <cell r="C1745" t="str">
            <v>881</v>
          </cell>
          <cell r="D1745" t="str">
            <v>881011</v>
          </cell>
          <cell r="E1745" t="str">
            <v>هزينه هاي كاركنان</v>
          </cell>
          <cell r="F1745" t="str">
            <v>مكالمه تلفن(مزايا)</v>
          </cell>
          <cell r="G1745" t="str">
            <v>800500</v>
          </cell>
          <cell r="H1745" t="str">
            <v>فروش</v>
          </cell>
          <cell r="P1745" t="str">
            <v>252</v>
          </cell>
        </row>
        <row r="1746">
          <cell r="A1746">
            <v>2279</v>
          </cell>
          <cell r="B1746" t="str">
            <v>881011800201</v>
          </cell>
          <cell r="C1746" t="str">
            <v>881</v>
          </cell>
          <cell r="D1746" t="str">
            <v>881011</v>
          </cell>
          <cell r="E1746" t="str">
            <v>هزينه هاي كاركنان</v>
          </cell>
          <cell r="F1746" t="str">
            <v>مكالمه تلفن(مزايا)</v>
          </cell>
          <cell r="G1746" t="str">
            <v>800201</v>
          </cell>
          <cell r="H1746" t="str">
            <v>عمومي تحقيقات و مهندسي</v>
          </cell>
          <cell r="P1746" t="str">
            <v>227</v>
          </cell>
        </row>
        <row r="1747">
          <cell r="A1747">
            <v>2412</v>
          </cell>
          <cell r="B1747" t="str">
            <v>881011800403</v>
          </cell>
          <cell r="C1747" t="str">
            <v>881</v>
          </cell>
          <cell r="D1747" t="str">
            <v>881011</v>
          </cell>
          <cell r="E1747" t="str">
            <v>هزينه هاي كاركنان</v>
          </cell>
          <cell r="F1747" t="str">
            <v>مكالمه تلفن(مزايا)</v>
          </cell>
          <cell r="G1747" t="str">
            <v>800403</v>
          </cell>
          <cell r="H1747" t="str">
            <v>امو ر اداري</v>
          </cell>
          <cell r="P1747" t="str">
            <v>241</v>
          </cell>
        </row>
        <row r="1748">
          <cell r="A1748">
            <v>2300</v>
          </cell>
          <cell r="B1748" t="str">
            <v>881011800302</v>
          </cell>
          <cell r="C1748" t="str">
            <v>881</v>
          </cell>
          <cell r="D1748" t="str">
            <v>881011</v>
          </cell>
          <cell r="E1748" t="str">
            <v>هزينه هاي كاركنان</v>
          </cell>
          <cell r="F1748" t="str">
            <v>مكالمه تلفن(مزايا)</v>
          </cell>
          <cell r="G1748" t="str">
            <v>800302</v>
          </cell>
          <cell r="H1748" t="str">
            <v>خدمات فني</v>
          </cell>
          <cell r="P1748" t="str">
            <v>230</v>
          </cell>
        </row>
        <row r="1749">
          <cell r="A1749">
            <v>2300</v>
          </cell>
          <cell r="B1749" t="str">
            <v>881011800303</v>
          </cell>
          <cell r="C1749" t="str">
            <v>881</v>
          </cell>
          <cell r="D1749" t="str">
            <v>881011</v>
          </cell>
          <cell r="E1749" t="str">
            <v>هزينه هاي كاركنان</v>
          </cell>
          <cell r="F1749" t="str">
            <v>مكالمه تلفن(مزايا)</v>
          </cell>
          <cell r="G1749" t="str">
            <v>800303</v>
          </cell>
          <cell r="H1749" t="str">
            <v>برنامه ريزي</v>
          </cell>
          <cell r="P1749" t="str">
            <v>230</v>
          </cell>
        </row>
        <row r="1750">
          <cell r="A1750">
            <v>2279</v>
          </cell>
          <cell r="B1750" t="str">
            <v>881012800103</v>
          </cell>
          <cell r="C1750" t="str">
            <v>881</v>
          </cell>
          <cell r="D1750" t="str">
            <v>881012</v>
          </cell>
          <cell r="E1750" t="str">
            <v>هزينه هاي كاركنان</v>
          </cell>
          <cell r="F1750" t="str">
            <v>ساير هزينه هاي كاركنان</v>
          </cell>
          <cell r="G1750" t="str">
            <v>800103</v>
          </cell>
          <cell r="H1750" t="str">
            <v>مرکز ساخت و توليد</v>
          </cell>
          <cell r="P1750" t="str">
            <v>227</v>
          </cell>
        </row>
        <row r="1751">
          <cell r="A1751">
            <v>2429</v>
          </cell>
          <cell r="B1751" t="str">
            <v>881012800403</v>
          </cell>
          <cell r="C1751" t="str">
            <v>881</v>
          </cell>
          <cell r="D1751" t="str">
            <v>881012</v>
          </cell>
          <cell r="E1751" t="str">
            <v>هزينه هاي كاركنان</v>
          </cell>
          <cell r="F1751" t="str">
            <v>ساير هزينه هاي كاركنان</v>
          </cell>
          <cell r="G1751" t="str">
            <v>800403</v>
          </cell>
          <cell r="H1751" t="str">
            <v>امو ر اداري</v>
          </cell>
          <cell r="P1751" t="str">
            <v>242</v>
          </cell>
        </row>
        <row r="1752">
          <cell r="A1752">
            <v>2239</v>
          </cell>
          <cell r="B1752" t="str">
            <v>881012800100</v>
          </cell>
          <cell r="C1752" t="str">
            <v>881</v>
          </cell>
          <cell r="D1752" t="str">
            <v>881012</v>
          </cell>
          <cell r="E1752" t="str">
            <v>هزينه هاي كاركنان</v>
          </cell>
          <cell r="F1752" t="str">
            <v>ساير هزينه هاي كاركنان</v>
          </cell>
          <cell r="G1752" t="str">
            <v>800100</v>
          </cell>
          <cell r="H1752" t="str">
            <v>مونتاژ</v>
          </cell>
          <cell r="P1752" t="str">
            <v>223</v>
          </cell>
        </row>
        <row r="1753">
          <cell r="A1753">
            <v>2330</v>
          </cell>
          <cell r="B1753" t="str">
            <v>881012800303</v>
          </cell>
          <cell r="C1753" t="str">
            <v>881</v>
          </cell>
          <cell r="D1753" t="str">
            <v>881012</v>
          </cell>
          <cell r="E1753" t="str">
            <v>هزينه هاي كاركنان</v>
          </cell>
          <cell r="F1753" t="str">
            <v>ساير هزينه هاي كاركنان</v>
          </cell>
          <cell r="G1753" t="str">
            <v>800303</v>
          </cell>
          <cell r="H1753" t="str">
            <v>برنامه ريزي</v>
          </cell>
          <cell r="P1753" t="str">
            <v>233</v>
          </cell>
        </row>
        <row r="1754">
          <cell r="A1754">
            <v>2279</v>
          </cell>
          <cell r="B1754" t="str">
            <v>881012800107</v>
          </cell>
          <cell r="C1754" t="str">
            <v>881</v>
          </cell>
          <cell r="D1754" t="str">
            <v>881012</v>
          </cell>
          <cell r="E1754" t="str">
            <v>هزينه هاي كاركنان</v>
          </cell>
          <cell r="F1754" t="str">
            <v>ساير هزينه هاي كاركنان</v>
          </cell>
          <cell r="G1754" t="str">
            <v>800107</v>
          </cell>
          <cell r="H1754" t="str">
            <v>خط گيج</v>
          </cell>
          <cell r="P1754" t="str">
            <v>227</v>
          </cell>
        </row>
        <row r="1755">
          <cell r="A1755">
            <v>2279</v>
          </cell>
          <cell r="B1755" t="str">
            <v>881012800104</v>
          </cell>
          <cell r="C1755" t="str">
            <v>881</v>
          </cell>
          <cell r="D1755" t="str">
            <v>881012</v>
          </cell>
          <cell r="E1755" t="str">
            <v>هزينه هاي كاركنان</v>
          </cell>
          <cell r="F1755" t="str">
            <v>ساير هزينه هاي كاركنان</v>
          </cell>
          <cell r="G1755" t="str">
            <v>800104</v>
          </cell>
          <cell r="H1755" t="str">
            <v>کنترل کيفي</v>
          </cell>
          <cell r="P1755" t="str">
            <v>227</v>
          </cell>
        </row>
        <row r="1756">
          <cell r="A1756">
            <v>2330</v>
          </cell>
          <cell r="B1756" t="str">
            <v>881012800302</v>
          </cell>
          <cell r="C1756" t="str">
            <v>881</v>
          </cell>
          <cell r="D1756" t="str">
            <v>881012</v>
          </cell>
          <cell r="E1756" t="str">
            <v>هزينه هاي كاركنان</v>
          </cell>
          <cell r="F1756" t="str">
            <v>ساير هزينه هاي كاركنان</v>
          </cell>
          <cell r="G1756" t="str">
            <v>800302</v>
          </cell>
          <cell r="H1756" t="str">
            <v>خدمات فني</v>
          </cell>
          <cell r="P1756" t="str">
            <v>233</v>
          </cell>
        </row>
        <row r="1757">
          <cell r="A1757">
            <v>2279</v>
          </cell>
          <cell r="B1757" t="str">
            <v>881012800202</v>
          </cell>
          <cell r="C1757" t="str">
            <v>881</v>
          </cell>
          <cell r="D1757" t="str">
            <v>881012</v>
          </cell>
          <cell r="E1757" t="str">
            <v>هزينه هاي كاركنان</v>
          </cell>
          <cell r="F1757" t="str">
            <v>ساير هزينه هاي كاركنان</v>
          </cell>
          <cell r="G1757" t="str">
            <v>800202</v>
          </cell>
          <cell r="H1757" t="str">
            <v>عمومي ساخت و توليد</v>
          </cell>
          <cell r="P1757" t="str">
            <v>227</v>
          </cell>
        </row>
        <row r="1758">
          <cell r="A1758">
            <v>2429</v>
          </cell>
          <cell r="B1758" t="str">
            <v>881012800400</v>
          </cell>
          <cell r="C1758" t="str">
            <v>881</v>
          </cell>
          <cell r="D1758" t="str">
            <v>881012</v>
          </cell>
          <cell r="E1758" t="str">
            <v>هزينه هاي كاركنان</v>
          </cell>
          <cell r="F1758" t="str">
            <v>ساير هزينه هاي كاركنان</v>
          </cell>
          <cell r="G1758" t="str">
            <v>800400</v>
          </cell>
          <cell r="H1758" t="str">
            <v>امور مالي</v>
          </cell>
          <cell r="P1758" t="str">
            <v>242</v>
          </cell>
        </row>
        <row r="1759">
          <cell r="A1759">
            <v>2330</v>
          </cell>
          <cell r="B1759" t="str">
            <v>881012800304</v>
          </cell>
          <cell r="C1759" t="str">
            <v>881</v>
          </cell>
          <cell r="D1759" t="str">
            <v>881012</v>
          </cell>
          <cell r="E1759" t="str">
            <v>هزينه هاي كاركنان</v>
          </cell>
          <cell r="F1759" t="str">
            <v>ساير هزينه هاي كاركنان</v>
          </cell>
          <cell r="G1759" t="str">
            <v>800304</v>
          </cell>
          <cell r="H1759" t="str">
            <v>تدارکات و تامين قطعات</v>
          </cell>
          <cell r="P1759" t="str">
            <v>233</v>
          </cell>
        </row>
        <row r="1760">
          <cell r="A1760">
            <v>2429</v>
          </cell>
          <cell r="B1760" t="str">
            <v>881012800401</v>
          </cell>
          <cell r="C1760" t="str">
            <v>881</v>
          </cell>
          <cell r="D1760" t="str">
            <v>881012</v>
          </cell>
          <cell r="E1760" t="str">
            <v>هزينه هاي كاركنان</v>
          </cell>
          <cell r="F1760" t="str">
            <v>ساير هزينه هاي كاركنان</v>
          </cell>
          <cell r="G1760" t="str">
            <v>800401</v>
          </cell>
          <cell r="H1760" t="str">
            <v>مديريت</v>
          </cell>
          <cell r="P1760" t="str">
            <v>242</v>
          </cell>
        </row>
        <row r="1761">
          <cell r="A1761">
            <v>2330</v>
          </cell>
          <cell r="B1761" t="str">
            <v>881012800301</v>
          </cell>
          <cell r="C1761" t="str">
            <v>881</v>
          </cell>
          <cell r="D1761" t="str">
            <v>881012</v>
          </cell>
          <cell r="E1761" t="str">
            <v>هزينه هاي كاركنان</v>
          </cell>
          <cell r="F1761" t="str">
            <v>ساير هزينه هاي كاركنان</v>
          </cell>
          <cell r="G1761" t="str">
            <v>800301</v>
          </cell>
          <cell r="H1761" t="str">
            <v>حراست</v>
          </cell>
          <cell r="P1761" t="str">
            <v>233</v>
          </cell>
        </row>
        <row r="1762">
          <cell r="A1762">
            <v>2529</v>
          </cell>
          <cell r="B1762" t="str">
            <v>881012800500</v>
          </cell>
          <cell r="C1762" t="str">
            <v>881</v>
          </cell>
          <cell r="D1762" t="str">
            <v>881012</v>
          </cell>
          <cell r="E1762" t="str">
            <v>هزينه هاي كاركنان</v>
          </cell>
          <cell r="F1762" t="str">
            <v>ساير هزينه هاي كاركنان</v>
          </cell>
          <cell r="G1762" t="str">
            <v>800500</v>
          </cell>
          <cell r="H1762" t="str">
            <v>فروش</v>
          </cell>
          <cell r="P1762" t="str">
            <v>252</v>
          </cell>
        </row>
        <row r="1763">
          <cell r="A1763">
            <v>2279</v>
          </cell>
          <cell r="B1763" t="str">
            <v>881012800105</v>
          </cell>
          <cell r="C1763" t="str">
            <v>881</v>
          </cell>
          <cell r="D1763" t="str">
            <v>881012</v>
          </cell>
          <cell r="E1763" t="str">
            <v>هزينه هاي كاركنان</v>
          </cell>
          <cell r="F1763" t="str">
            <v>ساير هزينه هاي كاركنان</v>
          </cell>
          <cell r="G1763" t="str">
            <v>800105</v>
          </cell>
          <cell r="H1763" t="str">
            <v>مترولوژي</v>
          </cell>
          <cell r="P1763" t="str">
            <v>227</v>
          </cell>
        </row>
        <row r="1764">
          <cell r="A1764">
            <v>2279</v>
          </cell>
          <cell r="B1764" t="str">
            <v>881012800101</v>
          </cell>
          <cell r="C1764" t="str">
            <v>881</v>
          </cell>
          <cell r="D1764" t="str">
            <v>881012</v>
          </cell>
          <cell r="E1764" t="str">
            <v>هزينه هاي كاركنان</v>
          </cell>
          <cell r="F1764" t="str">
            <v>ساير هزينه هاي كاركنان</v>
          </cell>
          <cell r="G1764" t="str">
            <v>800101</v>
          </cell>
          <cell r="H1764" t="str">
            <v>تحقيقات مهندسي</v>
          </cell>
          <cell r="P1764" t="str">
            <v>227</v>
          </cell>
        </row>
        <row r="1765">
          <cell r="A1765">
            <v>2429</v>
          </cell>
          <cell r="B1765" t="str">
            <v>881012800402</v>
          </cell>
          <cell r="C1765" t="str">
            <v>881</v>
          </cell>
          <cell r="D1765" t="str">
            <v>881012</v>
          </cell>
          <cell r="E1765" t="str">
            <v>هزينه هاي كاركنان</v>
          </cell>
          <cell r="F1765" t="str">
            <v>ساير هزينه هاي كاركنان</v>
          </cell>
          <cell r="G1765" t="str">
            <v>800402</v>
          </cell>
          <cell r="H1765" t="str">
            <v>دفتر تهران</v>
          </cell>
          <cell r="P1765" t="str">
            <v>242</v>
          </cell>
        </row>
        <row r="1766">
          <cell r="A1766">
            <v>2330</v>
          </cell>
          <cell r="B1766" t="str">
            <v>881012800305</v>
          </cell>
          <cell r="C1766" t="str">
            <v>881</v>
          </cell>
          <cell r="D1766" t="str">
            <v>881012</v>
          </cell>
          <cell r="E1766" t="str">
            <v>هزينه هاي كاركنان</v>
          </cell>
          <cell r="F1766" t="str">
            <v>ساير هزينه هاي كاركنان</v>
          </cell>
          <cell r="G1766" t="str">
            <v>800305</v>
          </cell>
          <cell r="H1766" t="str">
            <v>طرح و توسعه سيستمها</v>
          </cell>
          <cell r="P1766" t="str">
            <v>233</v>
          </cell>
        </row>
        <row r="1767">
          <cell r="A1767">
            <v>2279</v>
          </cell>
          <cell r="B1767" t="str">
            <v>881012800102</v>
          </cell>
          <cell r="C1767" t="str">
            <v>881</v>
          </cell>
          <cell r="D1767" t="str">
            <v>881012</v>
          </cell>
          <cell r="E1767" t="str">
            <v>هزينه هاي كاركنان</v>
          </cell>
          <cell r="F1767" t="str">
            <v>ساير هزينه هاي كاركنان</v>
          </cell>
          <cell r="G1767" t="str">
            <v>800102</v>
          </cell>
          <cell r="H1767" t="str">
            <v>عمليات حرارتي و آبکاري</v>
          </cell>
          <cell r="P1767" t="str">
            <v>227</v>
          </cell>
        </row>
        <row r="1768">
          <cell r="A1768">
            <v>2279</v>
          </cell>
          <cell r="B1768" t="str">
            <v>881012800106</v>
          </cell>
          <cell r="C1768" t="str">
            <v>881</v>
          </cell>
          <cell r="D1768" t="str">
            <v>881012</v>
          </cell>
          <cell r="E1768" t="str">
            <v>هزينه هاي كاركنان</v>
          </cell>
          <cell r="F1768" t="str">
            <v>ساير هزينه هاي كاركنان</v>
          </cell>
          <cell r="G1768" t="str">
            <v>800106</v>
          </cell>
          <cell r="H1768" t="str">
            <v>تست مواد وشيمي</v>
          </cell>
          <cell r="P1768" t="str">
            <v>227</v>
          </cell>
        </row>
        <row r="1769">
          <cell r="A1769">
            <v>2239</v>
          </cell>
          <cell r="B1769" t="str">
            <v>881012800200</v>
          </cell>
          <cell r="C1769" t="str">
            <v>881</v>
          </cell>
          <cell r="D1769" t="str">
            <v>881012</v>
          </cell>
          <cell r="E1769" t="str">
            <v>هزينه هاي كاركنان</v>
          </cell>
          <cell r="F1769" t="str">
            <v>ساير هزينه هاي كاركنان</v>
          </cell>
          <cell r="G1769" t="str">
            <v>800200</v>
          </cell>
          <cell r="H1769" t="str">
            <v>عمومي مونتاژ</v>
          </cell>
          <cell r="P1769" t="str">
            <v>223</v>
          </cell>
        </row>
        <row r="1770">
          <cell r="A1770">
            <v>2279</v>
          </cell>
          <cell r="B1770" t="str">
            <v>881012800201</v>
          </cell>
          <cell r="C1770" t="str">
            <v>881</v>
          </cell>
          <cell r="D1770" t="str">
            <v>881012</v>
          </cell>
          <cell r="E1770" t="str">
            <v>هزينه هاي كاركنان</v>
          </cell>
          <cell r="F1770" t="str">
            <v>ساير هزينه هاي كاركنان</v>
          </cell>
          <cell r="G1770" t="str">
            <v>800201</v>
          </cell>
          <cell r="H1770" t="str">
            <v>عمومي تحقيقات و مهندسي</v>
          </cell>
          <cell r="P1770" t="str">
            <v>227</v>
          </cell>
        </row>
        <row r="1771">
          <cell r="A1771">
            <v>2279</v>
          </cell>
          <cell r="B1771" t="str">
            <v>881012800203</v>
          </cell>
          <cell r="C1771" t="str">
            <v>881</v>
          </cell>
          <cell r="D1771" t="str">
            <v>881012</v>
          </cell>
          <cell r="E1771" t="str">
            <v>هزينه هاي كاركنان</v>
          </cell>
          <cell r="F1771" t="str">
            <v>ساير هزينه هاي كاركنان</v>
          </cell>
          <cell r="G1771" t="str">
            <v>800203</v>
          </cell>
          <cell r="H1771" t="str">
            <v>عمومي کنترل کيفي</v>
          </cell>
          <cell r="P1771" t="str">
            <v>227</v>
          </cell>
        </row>
        <row r="1772">
          <cell r="A1772">
            <v>2279</v>
          </cell>
          <cell r="B1772" t="str">
            <v>881012800206</v>
          </cell>
          <cell r="C1772" t="str">
            <v>881</v>
          </cell>
          <cell r="D1772" t="str">
            <v>881012</v>
          </cell>
          <cell r="E1772" t="str">
            <v>هزينه هاي كاركنان</v>
          </cell>
          <cell r="F1772" t="str">
            <v>ساير هزينه هاي كاركنان</v>
          </cell>
          <cell r="G1772" t="str">
            <v>800206</v>
          </cell>
          <cell r="H1772" t="str">
            <v>عمومي خط گيج</v>
          </cell>
          <cell r="P1772" t="str">
            <v>227</v>
          </cell>
        </row>
        <row r="1773">
          <cell r="A1773">
            <v>2264</v>
          </cell>
          <cell r="B1773" t="str">
            <v>882001800103</v>
          </cell>
          <cell r="C1773" t="str">
            <v>882</v>
          </cell>
          <cell r="D1773" t="str">
            <v>882001</v>
          </cell>
          <cell r="E1773" t="str">
            <v>هزينه هاي عملياتي</v>
          </cell>
          <cell r="F1773" t="str">
            <v>تعميرونگهداري ماشين آلات</v>
          </cell>
          <cell r="G1773" t="str">
            <v>800103</v>
          </cell>
          <cell r="H1773" t="str">
            <v>مرکز ساخت و توليد</v>
          </cell>
          <cell r="P1773" t="str">
            <v>226</v>
          </cell>
        </row>
        <row r="1774">
          <cell r="A1774">
            <v>2310</v>
          </cell>
          <cell r="B1774" t="str">
            <v>882001800303</v>
          </cell>
          <cell r="C1774" t="str">
            <v>882</v>
          </cell>
          <cell r="D1774" t="str">
            <v>882001</v>
          </cell>
          <cell r="E1774" t="str">
            <v>هزينه هاي عملياتي</v>
          </cell>
          <cell r="F1774" t="str">
            <v>تعميرونگهداري ماشين آلات</v>
          </cell>
          <cell r="G1774" t="str">
            <v>800303</v>
          </cell>
          <cell r="H1774" t="str">
            <v>برنامه ريزي</v>
          </cell>
          <cell r="P1774" t="str">
            <v>231</v>
          </cell>
        </row>
        <row r="1775">
          <cell r="A1775">
            <v>2264</v>
          </cell>
          <cell r="B1775" t="str">
            <v>882001800107</v>
          </cell>
          <cell r="C1775" t="str">
            <v>882</v>
          </cell>
          <cell r="D1775" t="str">
            <v>882001</v>
          </cell>
          <cell r="E1775" t="str">
            <v>هزينه هاي عملياتي</v>
          </cell>
          <cell r="F1775" t="str">
            <v>تعميرونگهداري ماشين آلات</v>
          </cell>
          <cell r="G1775" t="str">
            <v>800107</v>
          </cell>
          <cell r="H1775" t="str">
            <v>خط گيج</v>
          </cell>
          <cell r="P1775" t="str">
            <v>226</v>
          </cell>
        </row>
        <row r="1776">
          <cell r="A1776">
            <v>2264</v>
          </cell>
          <cell r="B1776" t="str">
            <v>882001800105</v>
          </cell>
          <cell r="C1776" t="str">
            <v>882</v>
          </cell>
          <cell r="D1776" t="str">
            <v>882001</v>
          </cell>
          <cell r="E1776" t="str">
            <v>هزينه هاي عملياتي</v>
          </cell>
          <cell r="F1776" t="str">
            <v>تعميرونگهداري ماشين آلات</v>
          </cell>
          <cell r="G1776" t="str">
            <v>800105</v>
          </cell>
          <cell r="H1776" t="str">
            <v>مترولوژي</v>
          </cell>
          <cell r="P1776" t="str">
            <v>226</v>
          </cell>
        </row>
        <row r="1777">
          <cell r="A1777">
            <v>2264</v>
          </cell>
          <cell r="B1777" t="str">
            <v>882001800106</v>
          </cell>
          <cell r="C1777" t="str">
            <v>882</v>
          </cell>
          <cell r="D1777" t="str">
            <v>882001</v>
          </cell>
          <cell r="E1777" t="str">
            <v>هزينه هاي عملياتي</v>
          </cell>
          <cell r="F1777" t="str">
            <v>تعميرونگهداري ماشين آلات</v>
          </cell>
          <cell r="G1777" t="str">
            <v>800106</v>
          </cell>
          <cell r="H1777" t="str">
            <v>تست مواد وشيمي</v>
          </cell>
          <cell r="P1777" t="str">
            <v>226</v>
          </cell>
        </row>
        <row r="1778">
          <cell r="A1778">
            <v>2310</v>
          </cell>
          <cell r="B1778" t="str">
            <v>882001800302</v>
          </cell>
          <cell r="C1778" t="str">
            <v>882</v>
          </cell>
          <cell r="D1778" t="str">
            <v>882001</v>
          </cell>
          <cell r="E1778" t="str">
            <v>هزينه هاي عملياتي</v>
          </cell>
          <cell r="F1778" t="str">
            <v>تعميرونگهداري ماشين آلات</v>
          </cell>
          <cell r="G1778" t="str">
            <v>800302</v>
          </cell>
          <cell r="H1778" t="str">
            <v>خدمات فني</v>
          </cell>
          <cell r="P1778" t="str">
            <v>231</v>
          </cell>
        </row>
        <row r="1779">
          <cell r="A1779">
            <v>2264</v>
          </cell>
          <cell r="B1779" t="str">
            <v>882001800104</v>
          </cell>
          <cell r="C1779" t="str">
            <v>882</v>
          </cell>
          <cell r="D1779" t="str">
            <v>882001</v>
          </cell>
          <cell r="E1779" t="str">
            <v>هزينه هاي عملياتي</v>
          </cell>
          <cell r="F1779" t="str">
            <v>تعميرونگهداري ماشين آلات</v>
          </cell>
          <cell r="G1779" t="str">
            <v>800104</v>
          </cell>
          <cell r="H1779" t="str">
            <v>کنترل کيفي</v>
          </cell>
          <cell r="P1779" t="str">
            <v>226</v>
          </cell>
        </row>
        <row r="1780">
          <cell r="A1780">
            <v>2224</v>
          </cell>
          <cell r="B1780" t="str">
            <v>882001800100</v>
          </cell>
          <cell r="C1780" t="str">
            <v>882</v>
          </cell>
          <cell r="D1780" t="str">
            <v>882001</v>
          </cell>
          <cell r="E1780" t="str">
            <v>هزينه هاي عملياتي</v>
          </cell>
          <cell r="F1780" t="str">
            <v>تعميرونگهداري ماشين آلات</v>
          </cell>
          <cell r="G1780" t="str">
            <v>800100</v>
          </cell>
          <cell r="H1780" t="str">
            <v>مونتاژ</v>
          </cell>
          <cell r="P1780" t="str">
            <v>222</v>
          </cell>
        </row>
        <row r="1781">
          <cell r="A1781">
            <v>2264</v>
          </cell>
          <cell r="B1781" t="str">
            <v>882001800102</v>
          </cell>
          <cell r="C1781" t="str">
            <v>882</v>
          </cell>
          <cell r="D1781" t="str">
            <v>882001</v>
          </cell>
          <cell r="E1781" t="str">
            <v>هزينه هاي عملياتي</v>
          </cell>
          <cell r="F1781" t="str">
            <v>تعميرونگهداري ماشين آلات</v>
          </cell>
          <cell r="G1781" t="str">
            <v>800102</v>
          </cell>
          <cell r="H1781" t="str">
            <v>عمليات حرارتي و آبکاري</v>
          </cell>
          <cell r="P1781" t="str">
            <v>226</v>
          </cell>
        </row>
        <row r="1782">
          <cell r="A1782">
            <v>2310</v>
          </cell>
          <cell r="B1782" t="str">
            <v>882001800301</v>
          </cell>
          <cell r="C1782" t="str">
            <v>882</v>
          </cell>
          <cell r="D1782" t="str">
            <v>882001</v>
          </cell>
          <cell r="E1782" t="str">
            <v>هزينه هاي عملياتي</v>
          </cell>
          <cell r="F1782" t="str">
            <v>تعميرونگهداري ماشين آلات</v>
          </cell>
          <cell r="G1782" t="str">
            <v>800301</v>
          </cell>
          <cell r="H1782" t="str">
            <v>حراست</v>
          </cell>
          <cell r="P1782" t="str">
            <v>231</v>
          </cell>
        </row>
        <row r="1783">
          <cell r="A1783">
            <v>2310</v>
          </cell>
          <cell r="B1783" t="str">
            <v>882002800303</v>
          </cell>
          <cell r="C1783" t="str">
            <v>882</v>
          </cell>
          <cell r="D1783" t="str">
            <v>882002</v>
          </cell>
          <cell r="E1783" t="str">
            <v>هزينه هاي عملياتي</v>
          </cell>
          <cell r="F1783" t="str">
            <v>تعميرونگهداري اثاثيه ومنصوبات</v>
          </cell>
          <cell r="G1783" t="str">
            <v>800303</v>
          </cell>
          <cell r="H1783" t="str">
            <v>برنامه ريزي</v>
          </cell>
          <cell r="P1783" t="str">
            <v>231</v>
          </cell>
        </row>
        <row r="1784">
          <cell r="A1784">
            <v>2419</v>
          </cell>
          <cell r="B1784" t="str">
            <v>882002800403</v>
          </cell>
          <cell r="C1784" t="str">
            <v>882</v>
          </cell>
          <cell r="D1784" t="str">
            <v>882002</v>
          </cell>
          <cell r="E1784" t="str">
            <v>هزينه هاي عملياتي</v>
          </cell>
          <cell r="F1784" t="str">
            <v>تعميرونگهداري اثاثيه ومنصوبات</v>
          </cell>
          <cell r="G1784" t="str">
            <v>800403</v>
          </cell>
          <cell r="H1784" t="str">
            <v>امو ر اداري</v>
          </cell>
          <cell r="P1784" t="str">
            <v>241</v>
          </cell>
        </row>
        <row r="1785">
          <cell r="A1785">
            <v>2419</v>
          </cell>
          <cell r="B1785" t="str">
            <v>882002800400</v>
          </cell>
          <cell r="C1785" t="str">
            <v>882</v>
          </cell>
          <cell r="D1785" t="str">
            <v>882002</v>
          </cell>
          <cell r="E1785" t="str">
            <v>هزينه هاي عملياتي</v>
          </cell>
          <cell r="F1785" t="str">
            <v>تعميرونگهداري اثاثيه ومنصوبات</v>
          </cell>
          <cell r="G1785" t="str">
            <v>800400</v>
          </cell>
          <cell r="H1785" t="str">
            <v>امور مالي</v>
          </cell>
          <cell r="P1785" t="str">
            <v>241</v>
          </cell>
        </row>
        <row r="1786">
          <cell r="A1786">
            <v>2264</v>
          </cell>
          <cell r="B1786" t="str">
            <v>882002800103</v>
          </cell>
          <cell r="C1786" t="str">
            <v>882</v>
          </cell>
          <cell r="D1786" t="str">
            <v>882002</v>
          </cell>
          <cell r="E1786" t="str">
            <v>هزينه هاي عملياتي</v>
          </cell>
          <cell r="F1786" t="str">
            <v>تعميرونگهداري اثاثيه ومنصوبات</v>
          </cell>
          <cell r="G1786" t="str">
            <v>800103</v>
          </cell>
          <cell r="H1786" t="str">
            <v>مرکز ساخت و توليد</v>
          </cell>
          <cell r="P1786" t="str">
            <v>226</v>
          </cell>
        </row>
        <row r="1787">
          <cell r="A1787">
            <v>2264</v>
          </cell>
          <cell r="B1787" t="str">
            <v>882002800102</v>
          </cell>
          <cell r="C1787" t="str">
            <v>882</v>
          </cell>
          <cell r="D1787" t="str">
            <v>882002</v>
          </cell>
          <cell r="E1787" t="str">
            <v>هزينه هاي عملياتي</v>
          </cell>
          <cell r="F1787" t="str">
            <v>تعميرونگهداري اثاثيه ومنصوبات</v>
          </cell>
          <cell r="G1787" t="str">
            <v>800102</v>
          </cell>
          <cell r="H1787" t="str">
            <v>عمليات حرارتي و آبکاري</v>
          </cell>
          <cell r="P1787" t="str">
            <v>226</v>
          </cell>
        </row>
        <row r="1788">
          <cell r="A1788">
            <v>2310</v>
          </cell>
          <cell r="B1788" t="str">
            <v>882002800300</v>
          </cell>
          <cell r="C1788" t="str">
            <v>882</v>
          </cell>
          <cell r="D1788" t="str">
            <v>882002</v>
          </cell>
          <cell r="E1788" t="str">
            <v>هزينه هاي عملياتي</v>
          </cell>
          <cell r="F1788" t="str">
            <v>تعميرونگهداري اثاثيه ومنصوبات</v>
          </cell>
          <cell r="G1788" t="str">
            <v>800300</v>
          </cell>
          <cell r="H1788" t="str">
            <v>کانتين</v>
          </cell>
          <cell r="P1788" t="str">
            <v>231</v>
          </cell>
        </row>
        <row r="1789">
          <cell r="A1789">
            <v>2419</v>
          </cell>
          <cell r="B1789" t="str">
            <v>882002800402</v>
          </cell>
          <cell r="C1789" t="str">
            <v>882</v>
          </cell>
          <cell r="D1789" t="str">
            <v>882002</v>
          </cell>
          <cell r="E1789" t="str">
            <v>هزينه هاي عملياتي</v>
          </cell>
          <cell r="F1789" t="str">
            <v>تعميرونگهداري اثاثيه ومنصوبات</v>
          </cell>
          <cell r="G1789" t="str">
            <v>800402</v>
          </cell>
          <cell r="H1789" t="str">
            <v>دفتر تهران</v>
          </cell>
          <cell r="P1789" t="str">
            <v>241</v>
          </cell>
        </row>
        <row r="1790">
          <cell r="A1790">
            <v>2310</v>
          </cell>
          <cell r="B1790" t="str">
            <v>882002800302</v>
          </cell>
          <cell r="C1790" t="str">
            <v>882</v>
          </cell>
          <cell r="D1790" t="str">
            <v>882002</v>
          </cell>
          <cell r="E1790" t="str">
            <v>هزينه هاي عملياتي</v>
          </cell>
          <cell r="F1790" t="str">
            <v>تعميرونگهداري اثاثيه ومنصوبات</v>
          </cell>
          <cell r="G1790" t="str">
            <v>800302</v>
          </cell>
          <cell r="H1790" t="str">
            <v>خدمات فني</v>
          </cell>
          <cell r="P1790" t="str">
            <v>231</v>
          </cell>
        </row>
        <row r="1791">
          <cell r="A1791">
            <v>2310</v>
          </cell>
          <cell r="B1791" t="str">
            <v>882002800304</v>
          </cell>
          <cell r="C1791" t="str">
            <v>882</v>
          </cell>
          <cell r="D1791" t="str">
            <v>882002</v>
          </cell>
          <cell r="E1791" t="str">
            <v>هزينه هاي عملياتي</v>
          </cell>
          <cell r="F1791" t="str">
            <v>تعميرونگهداري اثاثيه ومنصوبات</v>
          </cell>
          <cell r="G1791" t="str">
            <v>800304</v>
          </cell>
          <cell r="H1791" t="str">
            <v>تدارکات و تامين قطعات</v>
          </cell>
          <cell r="P1791" t="str">
            <v>231</v>
          </cell>
        </row>
        <row r="1792">
          <cell r="A1792">
            <v>2224</v>
          </cell>
          <cell r="B1792" t="str">
            <v>882002800100</v>
          </cell>
          <cell r="C1792" t="str">
            <v>882</v>
          </cell>
          <cell r="D1792" t="str">
            <v>882002</v>
          </cell>
          <cell r="E1792" t="str">
            <v>هزينه هاي عملياتي</v>
          </cell>
          <cell r="F1792" t="str">
            <v>تعميرونگهداري اثاثيه ومنصوبات</v>
          </cell>
          <cell r="G1792" t="str">
            <v>800100</v>
          </cell>
          <cell r="H1792" t="str">
            <v>مونتاژ</v>
          </cell>
          <cell r="P1792" t="str">
            <v>222</v>
          </cell>
        </row>
        <row r="1793">
          <cell r="A1793">
            <v>2310</v>
          </cell>
          <cell r="B1793" t="str">
            <v>882002800305</v>
          </cell>
          <cell r="C1793" t="str">
            <v>882</v>
          </cell>
          <cell r="D1793" t="str">
            <v>882002</v>
          </cell>
          <cell r="E1793" t="str">
            <v>هزينه هاي عملياتي</v>
          </cell>
          <cell r="F1793" t="str">
            <v>تعميرونگهداري اثاثيه ومنصوبات</v>
          </cell>
          <cell r="G1793" t="str">
            <v>800305</v>
          </cell>
          <cell r="H1793" t="str">
            <v>طرح و توسعه سيستمها</v>
          </cell>
          <cell r="P1793" t="str">
            <v>231</v>
          </cell>
        </row>
        <row r="1794">
          <cell r="A1794">
            <v>2310</v>
          </cell>
          <cell r="B1794" t="str">
            <v>882002800301</v>
          </cell>
          <cell r="C1794" t="str">
            <v>882</v>
          </cell>
          <cell r="D1794" t="str">
            <v>882002</v>
          </cell>
          <cell r="E1794" t="str">
            <v>هزينه هاي عملياتي</v>
          </cell>
          <cell r="F1794" t="str">
            <v>تعميرونگهداري اثاثيه ومنصوبات</v>
          </cell>
          <cell r="G1794" t="str">
            <v>800301</v>
          </cell>
          <cell r="H1794" t="str">
            <v>حراست</v>
          </cell>
          <cell r="P1794" t="str">
            <v>231</v>
          </cell>
        </row>
        <row r="1795">
          <cell r="A1795">
            <v>2264</v>
          </cell>
          <cell r="B1795" t="str">
            <v>882002800106</v>
          </cell>
          <cell r="C1795" t="str">
            <v>882</v>
          </cell>
          <cell r="D1795" t="str">
            <v>882002</v>
          </cell>
          <cell r="E1795" t="str">
            <v>هزينه هاي عملياتي</v>
          </cell>
          <cell r="F1795" t="str">
            <v>تعميرونگهداري اثاثيه ومنصوبات</v>
          </cell>
          <cell r="G1795" t="str">
            <v>800106</v>
          </cell>
          <cell r="H1795" t="str">
            <v>تست مواد وشيمي</v>
          </cell>
          <cell r="P1795" t="str">
            <v>226</v>
          </cell>
        </row>
        <row r="1796">
          <cell r="A1796">
            <v>2419</v>
          </cell>
          <cell r="B1796" t="str">
            <v>882002800401</v>
          </cell>
          <cell r="C1796" t="str">
            <v>882</v>
          </cell>
          <cell r="D1796" t="str">
            <v>882002</v>
          </cell>
          <cell r="E1796" t="str">
            <v>هزينه هاي عملياتي</v>
          </cell>
          <cell r="F1796" t="str">
            <v>تعميرونگهداري اثاثيه ومنصوبات</v>
          </cell>
          <cell r="G1796" t="str">
            <v>800401</v>
          </cell>
          <cell r="H1796" t="str">
            <v>مديريت</v>
          </cell>
          <cell r="P1796" t="str">
            <v>241</v>
          </cell>
        </row>
        <row r="1797">
          <cell r="A1797">
            <v>2264</v>
          </cell>
          <cell r="B1797" t="str">
            <v>882002800201</v>
          </cell>
          <cell r="C1797" t="str">
            <v>882</v>
          </cell>
          <cell r="D1797" t="str">
            <v>882002</v>
          </cell>
          <cell r="E1797" t="str">
            <v>هزينه هاي عملياتي</v>
          </cell>
          <cell r="F1797" t="str">
            <v>تعميرونگهداري اثاثيه ومنصوبات</v>
          </cell>
          <cell r="G1797" t="str">
            <v>800201</v>
          </cell>
          <cell r="H1797" t="str">
            <v>عمومي تحقيقات و مهندسي</v>
          </cell>
          <cell r="P1797" t="str">
            <v>226</v>
          </cell>
        </row>
        <row r="1798">
          <cell r="A1798">
            <v>2264</v>
          </cell>
          <cell r="B1798" t="str">
            <v>882002800104</v>
          </cell>
          <cell r="C1798" t="str">
            <v>882</v>
          </cell>
          <cell r="D1798" t="str">
            <v>882002</v>
          </cell>
          <cell r="E1798" t="str">
            <v>هزينه هاي عملياتي</v>
          </cell>
          <cell r="F1798" t="str">
            <v>تعميرونگهداري اثاثيه ومنصوبات</v>
          </cell>
          <cell r="G1798" t="str">
            <v>800104</v>
          </cell>
          <cell r="H1798" t="str">
            <v>کنترل کيفي</v>
          </cell>
          <cell r="P1798" t="str">
            <v>226</v>
          </cell>
        </row>
        <row r="1799">
          <cell r="A1799">
            <v>2264</v>
          </cell>
          <cell r="B1799" t="str">
            <v>882002800107</v>
          </cell>
          <cell r="C1799" t="str">
            <v>882</v>
          </cell>
          <cell r="D1799" t="str">
            <v>882002</v>
          </cell>
          <cell r="E1799" t="str">
            <v>هزينه هاي عملياتي</v>
          </cell>
          <cell r="F1799" t="str">
            <v>تعميرونگهداري اثاثيه ومنصوبات</v>
          </cell>
          <cell r="G1799" t="str">
            <v>800107</v>
          </cell>
          <cell r="H1799" t="str">
            <v>خط گيج</v>
          </cell>
          <cell r="P1799" t="str">
            <v>226</v>
          </cell>
        </row>
        <row r="1800">
          <cell r="A1800">
            <v>2264</v>
          </cell>
          <cell r="B1800" t="str">
            <v>882003800103</v>
          </cell>
          <cell r="C1800" t="str">
            <v>882</v>
          </cell>
          <cell r="D1800" t="str">
            <v>882003</v>
          </cell>
          <cell r="E1800" t="str">
            <v>هزينه هاي عملياتي</v>
          </cell>
          <cell r="F1800" t="str">
            <v>تعميرونگهداري ساختمان</v>
          </cell>
          <cell r="G1800" t="str">
            <v>800103</v>
          </cell>
          <cell r="H1800" t="str">
            <v>مرکز ساخت و توليد</v>
          </cell>
          <cell r="P1800" t="str">
            <v>226</v>
          </cell>
        </row>
        <row r="1801">
          <cell r="A1801">
            <v>2224</v>
          </cell>
          <cell r="B1801" t="str">
            <v>882003800100</v>
          </cell>
          <cell r="C1801" t="str">
            <v>882</v>
          </cell>
          <cell r="D1801" t="str">
            <v>882003</v>
          </cell>
          <cell r="E1801" t="str">
            <v>هزينه هاي عملياتي</v>
          </cell>
          <cell r="F1801" t="str">
            <v>تعميرونگهداري ساختمان</v>
          </cell>
          <cell r="G1801" t="str">
            <v>800100</v>
          </cell>
          <cell r="H1801" t="str">
            <v>مونتاژ</v>
          </cell>
          <cell r="P1801" t="str">
            <v>222</v>
          </cell>
        </row>
        <row r="1802">
          <cell r="A1802">
            <v>2310</v>
          </cell>
          <cell r="B1802" t="str">
            <v>882003800302</v>
          </cell>
          <cell r="C1802" t="str">
            <v>882</v>
          </cell>
          <cell r="D1802" t="str">
            <v>882003</v>
          </cell>
          <cell r="E1802" t="str">
            <v>هزينه هاي عملياتي</v>
          </cell>
          <cell r="F1802" t="str">
            <v>تعميرونگهداري ساختمان</v>
          </cell>
          <cell r="G1802" t="str">
            <v>800302</v>
          </cell>
          <cell r="H1802" t="str">
            <v>خدمات فني</v>
          </cell>
          <cell r="P1802" t="str">
            <v>231</v>
          </cell>
        </row>
        <row r="1803">
          <cell r="A1803">
            <v>2419</v>
          </cell>
          <cell r="B1803" t="str">
            <v>882003800403</v>
          </cell>
          <cell r="C1803" t="str">
            <v>882</v>
          </cell>
          <cell r="D1803" t="str">
            <v>882003</v>
          </cell>
          <cell r="E1803" t="str">
            <v>هزينه هاي عملياتي</v>
          </cell>
          <cell r="F1803" t="str">
            <v>تعميرونگهداري ساختمان</v>
          </cell>
          <cell r="G1803" t="str">
            <v>800403</v>
          </cell>
          <cell r="H1803" t="str">
            <v>امو ر اداري</v>
          </cell>
          <cell r="P1803" t="str">
            <v>241</v>
          </cell>
        </row>
        <row r="1804">
          <cell r="A1804">
            <v>2419</v>
          </cell>
          <cell r="B1804" t="str">
            <v>882003800402</v>
          </cell>
          <cell r="C1804" t="str">
            <v>882</v>
          </cell>
          <cell r="D1804" t="str">
            <v>882003</v>
          </cell>
          <cell r="E1804" t="str">
            <v>هزينه هاي عملياتي</v>
          </cell>
          <cell r="F1804" t="str">
            <v>تعميرونگهداري ساختمان</v>
          </cell>
          <cell r="G1804" t="str">
            <v>800402</v>
          </cell>
          <cell r="H1804" t="str">
            <v>دفتر تهران</v>
          </cell>
          <cell r="P1804" t="str">
            <v>241</v>
          </cell>
        </row>
        <row r="1805">
          <cell r="A1805">
            <v>2310</v>
          </cell>
          <cell r="B1805" t="str">
            <v>882003800301</v>
          </cell>
          <cell r="C1805" t="str">
            <v>882</v>
          </cell>
          <cell r="D1805" t="str">
            <v>882003</v>
          </cell>
          <cell r="E1805" t="str">
            <v>هزينه هاي عملياتي</v>
          </cell>
          <cell r="F1805" t="str">
            <v>تعميرونگهداري ساختمان</v>
          </cell>
          <cell r="G1805" t="str">
            <v>800301</v>
          </cell>
          <cell r="H1805" t="str">
            <v>حراست</v>
          </cell>
          <cell r="P1805" t="str">
            <v>231</v>
          </cell>
        </row>
        <row r="1806">
          <cell r="A1806">
            <v>2310</v>
          </cell>
          <cell r="B1806" t="str">
            <v>882003800303</v>
          </cell>
          <cell r="C1806" t="str">
            <v>882</v>
          </cell>
          <cell r="D1806" t="str">
            <v>882003</v>
          </cell>
          <cell r="E1806" t="str">
            <v>هزينه هاي عملياتي</v>
          </cell>
          <cell r="F1806" t="str">
            <v>تعميرونگهداري ساختمان</v>
          </cell>
          <cell r="G1806" t="str">
            <v>800303</v>
          </cell>
          <cell r="H1806" t="str">
            <v>برنامه ريزي</v>
          </cell>
          <cell r="P1806" t="str">
            <v>231</v>
          </cell>
        </row>
        <row r="1807">
          <cell r="A1807">
            <v>2264</v>
          </cell>
          <cell r="B1807" t="str">
            <v>882003800107</v>
          </cell>
          <cell r="C1807" t="str">
            <v>882</v>
          </cell>
          <cell r="D1807" t="str">
            <v>882003</v>
          </cell>
          <cell r="E1807" t="str">
            <v>هزينه هاي عملياتي</v>
          </cell>
          <cell r="F1807" t="str">
            <v>تعميرونگهداري ساختمان</v>
          </cell>
          <cell r="G1807" t="str">
            <v>800107</v>
          </cell>
          <cell r="H1807" t="str">
            <v>خط گيج</v>
          </cell>
          <cell r="P1807" t="str">
            <v>226</v>
          </cell>
        </row>
        <row r="1808">
          <cell r="A1808">
            <v>2310</v>
          </cell>
          <cell r="B1808" t="str">
            <v>882004800302</v>
          </cell>
          <cell r="C1808" t="str">
            <v>882</v>
          </cell>
          <cell r="D1808" t="str">
            <v>882004</v>
          </cell>
          <cell r="E1808" t="str">
            <v>هزينه هاي عملياتي</v>
          </cell>
          <cell r="F1808" t="str">
            <v>تعميرونگهداري تاسيسات</v>
          </cell>
          <cell r="G1808" t="str">
            <v>800302</v>
          </cell>
          <cell r="H1808" t="str">
            <v>خدمات فني</v>
          </cell>
          <cell r="P1808" t="str">
            <v>231</v>
          </cell>
        </row>
        <row r="1809">
          <cell r="A1809">
            <v>2264</v>
          </cell>
          <cell r="B1809" t="str">
            <v>882004800105</v>
          </cell>
          <cell r="C1809" t="str">
            <v>882</v>
          </cell>
          <cell r="D1809" t="str">
            <v>882004</v>
          </cell>
          <cell r="E1809" t="str">
            <v>هزينه هاي عملياتي</v>
          </cell>
          <cell r="F1809" t="str">
            <v>تعميرونگهداري تاسيسات</v>
          </cell>
          <cell r="G1809" t="str">
            <v>800105</v>
          </cell>
          <cell r="H1809" t="str">
            <v>مترولوژي</v>
          </cell>
          <cell r="P1809" t="str">
            <v>226</v>
          </cell>
        </row>
        <row r="1810">
          <cell r="A1810">
            <v>2264</v>
          </cell>
          <cell r="B1810" t="str">
            <v>882004800103</v>
          </cell>
          <cell r="C1810" t="str">
            <v>882</v>
          </cell>
          <cell r="D1810" t="str">
            <v>882004</v>
          </cell>
          <cell r="E1810" t="str">
            <v>هزينه هاي عملياتي</v>
          </cell>
          <cell r="F1810" t="str">
            <v>تعميرونگهداري تاسيسات</v>
          </cell>
          <cell r="G1810" t="str">
            <v>800103</v>
          </cell>
          <cell r="H1810" t="str">
            <v>مرکز ساخت و توليد</v>
          </cell>
          <cell r="P1810" t="str">
            <v>226</v>
          </cell>
        </row>
        <row r="1811">
          <cell r="A1811">
            <v>2224</v>
          </cell>
          <cell r="B1811" t="str">
            <v>882004800100</v>
          </cell>
          <cell r="C1811" t="str">
            <v>882</v>
          </cell>
          <cell r="D1811" t="str">
            <v>882004</v>
          </cell>
          <cell r="E1811" t="str">
            <v>هزينه هاي عملياتي</v>
          </cell>
          <cell r="F1811" t="str">
            <v>تعميرونگهداري تاسيسات</v>
          </cell>
          <cell r="G1811" t="str">
            <v>800100</v>
          </cell>
          <cell r="H1811" t="str">
            <v>مونتاژ</v>
          </cell>
          <cell r="P1811" t="str">
            <v>222</v>
          </cell>
        </row>
        <row r="1812">
          <cell r="A1812">
            <v>2264</v>
          </cell>
          <cell r="B1812" t="str">
            <v>882004800104</v>
          </cell>
          <cell r="C1812" t="str">
            <v>882</v>
          </cell>
          <cell r="D1812" t="str">
            <v>882004</v>
          </cell>
          <cell r="E1812" t="str">
            <v>هزينه هاي عملياتي</v>
          </cell>
          <cell r="F1812" t="str">
            <v>تعميرونگهداري تاسيسات</v>
          </cell>
          <cell r="G1812" t="str">
            <v>800104</v>
          </cell>
          <cell r="H1812" t="str">
            <v>کنترل کيفي</v>
          </cell>
          <cell r="P1812" t="str">
            <v>226</v>
          </cell>
        </row>
        <row r="1813">
          <cell r="A1813">
            <v>2264</v>
          </cell>
          <cell r="B1813" t="str">
            <v>882004800106</v>
          </cell>
          <cell r="C1813" t="str">
            <v>882</v>
          </cell>
          <cell r="D1813" t="str">
            <v>882004</v>
          </cell>
          <cell r="E1813" t="str">
            <v>هزينه هاي عملياتي</v>
          </cell>
          <cell r="F1813" t="str">
            <v>تعميرونگهداري تاسيسات</v>
          </cell>
          <cell r="G1813" t="str">
            <v>800106</v>
          </cell>
          <cell r="H1813" t="str">
            <v>تست مواد وشيمي</v>
          </cell>
          <cell r="P1813" t="str">
            <v>226</v>
          </cell>
        </row>
        <row r="1814">
          <cell r="A1814">
            <v>2273</v>
          </cell>
          <cell r="B1814" t="str">
            <v>882005800103</v>
          </cell>
          <cell r="C1814" t="str">
            <v>882</v>
          </cell>
          <cell r="D1814" t="str">
            <v>882005</v>
          </cell>
          <cell r="E1814" t="str">
            <v>هزينه هاي عملياتي</v>
          </cell>
          <cell r="F1814" t="str">
            <v>بيمه ماشين آلات</v>
          </cell>
          <cell r="G1814" t="str">
            <v>800103</v>
          </cell>
          <cell r="H1814" t="str">
            <v>مرکز ساخت و توليد</v>
          </cell>
          <cell r="P1814" t="str">
            <v>227</v>
          </cell>
        </row>
        <row r="1815">
          <cell r="A1815">
            <v>2429</v>
          </cell>
          <cell r="B1815" t="str">
            <v>882006800403</v>
          </cell>
          <cell r="C1815" t="str">
            <v>882</v>
          </cell>
          <cell r="D1815" t="str">
            <v>882006</v>
          </cell>
          <cell r="E1815" t="str">
            <v>هزينه هاي عملياتي</v>
          </cell>
          <cell r="F1815" t="str">
            <v>بيمه اثاثيه ومنصوبات اداري</v>
          </cell>
          <cell r="G1815" t="str">
            <v>800403</v>
          </cell>
          <cell r="H1815" t="str">
            <v>امو ر اداري</v>
          </cell>
          <cell r="P1815" t="str">
            <v>242</v>
          </cell>
        </row>
        <row r="1816">
          <cell r="A1816">
            <v>2312</v>
          </cell>
          <cell r="B1816" t="str">
            <v>882007800302</v>
          </cell>
          <cell r="C1816" t="str">
            <v>882</v>
          </cell>
          <cell r="D1816" t="str">
            <v>882007</v>
          </cell>
          <cell r="E1816" t="str">
            <v>هزينه هاي عملياتي</v>
          </cell>
          <cell r="F1816" t="str">
            <v>بيمه آتش سوزي ساختمان</v>
          </cell>
          <cell r="G1816" t="str">
            <v>800302</v>
          </cell>
          <cell r="H1816" t="str">
            <v>خدمات فني</v>
          </cell>
          <cell r="P1816" t="str">
            <v>231</v>
          </cell>
        </row>
        <row r="1817">
          <cell r="A1817">
            <v>2312</v>
          </cell>
          <cell r="B1817" t="str">
            <v>882008800302</v>
          </cell>
          <cell r="C1817" t="str">
            <v>882</v>
          </cell>
          <cell r="D1817" t="str">
            <v>882008</v>
          </cell>
          <cell r="E1817" t="str">
            <v>هزينه هاي عملياتي</v>
          </cell>
          <cell r="F1817" t="str">
            <v>بيمه تاسيسات</v>
          </cell>
          <cell r="G1817" t="str">
            <v>800302</v>
          </cell>
          <cell r="H1817" t="str">
            <v>خدمات فني</v>
          </cell>
          <cell r="P1817" t="str">
            <v>231</v>
          </cell>
        </row>
        <row r="1818">
          <cell r="A1818">
            <v>2429</v>
          </cell>
          <cell r="B1818" t="str">
            <v>882009800401</v>
          </cell>
          <cell r="C1818" t="str">
            <v>882</v>
          </cell>
          <cell r="D1818" t="str">
            <v>882009</v>
          </cell>
          <cell r="E1818" t="str">
            <v>هزينه هاي عملياتي</v>
          </cell>
          <cell r="F1818" t="str">
            <v>بيمه و سائط نقليه</v>
          </cell>
          <cell r="G1818" t="str">
            <v>800401</v>
          </cell>
          <cell r="H1818" t="str">
            <v>مديريت</v>
          </cell>
          <cell r="P1818" t="str">
            <v>242</v>
          </cell>
        </row>
        <row r="1819">
          <cell r="A1819">
            <v>2429</v>
          </cell>
          <cell r="B1819" t="str">
            <v>882009800403</v>
          </cell>
          <cell r="C1819" t="str">
            <v>882</v>
          </cell>
          <cell r="D1819" t="str">
            <v>882009</v>
          </cell>
          <cell r="E1819" t="str">
            <v>هزينه هاي عملياتي</v>
          </cell>
          <cell r="F1819" t="str">
            <v>بيمه و سائط نقليه</v>
          </cell>
          <cell r="G1819" t="str">
            <v>800403</v>
          </cell>
          <cell r="H1819" t="str">
            <v>امو ر اداري</v>
          </cell>
          <cell r="P1819" t="str">
            <v>242</v>
          </cell>
        </row>
        <row r="1820">
          <cell r="A1820">
            <v>2312</v>
          </cell>
          <cell r="B1820" t="str">
            <v>882009800304</v>
          </cell>
          <cell r="C1820" t="str">
            <v>882</v>
          </cell>
          <cell r="D1820" t="str">
            <v>882009</v>
          </cell>
          <cell r="E1820" t="str">
            <v>هزينه هاي عملياتي</v>
          </cell>
          <cell r="F1820" t="str">
            <v>بيمه و سائط نقليه</v>
          </cell>
          <cell r="G1820" t="str">
            <v>800304</v>
          </cell>
          <cell r="H1820" t="str">
            <v>تدارکات و تامين قطعات</v>
          </cell>
          <cell r="P1820" t="str">
            <v>231</v>
          </cell>
        </row>
        <row r="1821">
          <cell r="A1821">
            <v>2312</v>
          </cell>
          <cell r="B1821" t="str">
            <v>882009800303</v>
          </cell>
          <cell r="C1821" t="str">
            <v>882</v>
          </cell>
          <cell r="D1821" t="str">
            <v>882009</v>
          </cell>
          <cell r="E1821" t="str">
            <v>هزينه هاي عملياتي</v>
          </cell>
          <cell r="F1821" t="str">
            <v>بيمه و سائط نقليه</v>
          </cell>
          <cell r="G1821" t="str">
            <v>800303</v>
          </cell>
          <cell r="H1821" t="str">
            <v>برنامه ريزي</v>
          </cell>
          <cell r="P1821" t="str">
            <v>231</v>
          </cell>
        </row>
        <row r="1822">
          <cell r="A1822">
            <v>2429</v>
          </cell>
          <cell r="B1822" t="str">
            <v>882010800400</v>
          </cell>
          <cell r="C1822" t="str">
            <v>882</v>
          </cell>
          <cell r="D1822" t="str">
            <v>882010</v>
          </cell>
          <cell r="E1822" t="str">
            <v>هزينه هاي عملياتي</v>
          </cell>
          <cell r="F1822" t="str">
            <v>بيمه صندوق</v>
          </cell>
          <cell r="G1822" t="str">
            <v>800400</v>
          </cell>
          <cell r="H1822" t="str">
            <v>امور مالي</v>
          </cell>
          <cell r="P1822" t="str">
            <v>242</v>
          </cell>
        </row>
        <row r="1823">
          <cell r="A1823">
            <v>2263</v>
          </cell>
          <cell r="B1823" t="str">
            <v>882011800103</v>
          </cell>
          <cell r="C1823" t="str">
            <v>882</v>
          </cell>
          <cell r="D1823" t="str">
            <v>882011</v>
          </cell>
          <cell r="E1823" t="str">
            <v>هزينه هاي عملياتي</v>
          </cell>
          <cell r="F1823" t="str">
            <v>اقلام مصرفي</v>
          </cell>
          <cell r="G1823" t="str">
            <v>800103</v>
          </cell>
          <cell r="H1823" t="str">
            <v>مرکز ساخت و توليد</v>
          </cell>
          <cell r="P1823" t="str">
            <v>226</v>
          </cell>
        </row>
        <row r="1824">
          <cell r="A1824">
            <v>2223</v>
          </cell>
          <cell r="B1824" t="str">
            <v>882011800100</v>
          </cell>
          <cell r="C1824" t="str">
            <v>882</v>
          </cell>
          <cell r="D1824" t="str">
            <v>882011</v>
          </cell>
          <cell r="E1824" t="str">
            <v>هزينه هاي عملياتي</v>
          </cell>
          <cell r="F1824" t="str">
            <v>اقلام مصرفي</v>
          </cell>
          <cell r="G1824" t="str">
            <v>800100</v>
          </cell>
          <cell r="H1824" t="str">
            <v>مونتاژ</v>
          </cell>
          <cell r="P1824" t="str">
            <v>222</v>
          </cell>
        </row>
        <row r="1825">
          <cell r="A1825">
            <v>2417</v>
          </cell>
          <cell r="B1825" t="str">
            <v>882011800402</v>
          </cell>
          <cell r="C1825" t="str">
            <v>882</v>
          </cell>
          <cell r="D1825" t="str">
            <v>882011</v>
          </cell>
          <cell r="E1825" t="str">
            <v>هزينه هاي عملياتي</v>
          </cell>
          <cell r="F1825" t="str">
            <v>اقلام مصرفي</v>
          </cell>
          <cell r="G1825" t="str">
            <v>800402</v>
          </cell>
          <cell r="H1825" t="str">
            <v>دفتر تهران</v>
          </cell>
          <cell r="P1825" t="str">
            <v>241</v>
          </cell>
        </row>
        <row r="1826">
          <cell r="A1826">
            <v>2417</v>
          </cell>
          <cell r="B1826" t="str">
            <v>882011800401</v>
          </cell>
          <cell r="C1826" t="str">
            <v>882</v>
          </cell>
          <cell r="D1826" t="str">
            <v>882011</v>
          </cell>
          <cell r="E1826" t="str">
            <v>هزينه هاي عملياتي</v>
          </cell>
          <cell r="F1826" t="str">
            <v>اقلام مصرفي</v>
          </cell>
          <cell r="G1826" t="str">
            <v>800401</v>
          </cell>
          <cell r="H1826" t="str">
            <v>مديريت</v>
          </cell>
          <cell r="P1826" t="str">
            <v>241</v>
          </cell>
        </row>
        <row r="1827">
          <cell r="A1827">
            <v>2263</v>
          </cell>
          <cell r="B1827" t="str">
            <v>882011800106</v>
          </cell>
          <cell r="C1827" t="str">
            <v>882</v>
          </cell>
          <cell r="D1827" t="str">
            <v>882011</v>
          </cell>
          <cell r="E1827" t="str">
            <v>هزينه هاي عملياتي</v>
          </cell>
          <cell r="F1827" t="str">
            <v>اقلام مصرفي</v>
          </cell>
          <cell r="G1827" t="str">
            <v>800106</v>
          </cell>
          <cell r="H1827" t="str">
            <v>تست مواد وشيمي</v>
          </cell>
          <cell r="P1827" t="str">
            <v>226</v>
          </cell>
        </row>
        <row r="1828">
          <cell r="A1828">
            <v>2263</v>
          </cell>
          <cell r="B1828" t="str">
            <v>882011800104</v>
          </cell>
          <cell r="C1828" t="str">
            <v>882</v>
          </cell>
          <cell r="D1828" t="str">
            <v>882011</v>
          </cell>
          <cell r="E1828" t="str">
            <v>هزينه هاي عملياتي</v>
          </cell>
          <cell r="F1828" t="str">
            <v>اقلام مصرفي</v>
          </cell>
          <cell r="G1828" t="str">
            <v>800104</v>
          </cell>
          <cell r="H1828" t="str">
            <v>کنترل کيفي</v>
          </cell>
          <cell r="P1828" t="str">
            <v>226</v>
          </cell>
        </row>
        <row r="1829">
          <cell r="A1829">
            <v>2417</v>
          </cell>
          <cell r="B1829" t="str">
            <v>882011800403</v>
          </cell>
          <cell r="C1829" t="str">
            <v>882</v>
          </cell>
          <cell r="D1829" t="str">
            <v>882011</v>
          </cell>
          <cell r="E1829" t="str">
            <v>هزينه هاي عملياتي</v>
          </cell>
          <cell r="F1829" t="str">
            <v>اقلام مصرفي</v>
          </cell>
          <cell r="G1829" t="str">
            <v>800403</v>
          </cell>
          <cell r="H1829" t="str">
            <v>امو ر اداري</v>
          </cell>
          <cell r="P1829" t="str">
            <v>241</v>
          </cell>
        </row>
        <row r="1830">
          <cell r="A1830">
            <v>2263</v>
          </cell>
          <cell r="B1830" t="str">
            <v>882011800105</v>
          </cell>
          <cell r="C1830" t="str">
            <v>882</v>
          </cell>
          <cell r="D1830" t="str">
            <v>882011</v>
          </cell>
          <cell r="E1830" t="str">
            <v>هزينه هاي عملياتي</v>
          </cell>
          <cell r="F1830" t="str">
            <v>اقلام مصرفي</v>
          </cell>
          <cell r="G1830" t="str">
            <v>800105</v>
          </cell>
          <cell r="H1830" t="str">
            <v>مترولوژي</v>
          </cell>
          <cell r="P1830" t="str">
            <v>226</v>
          </cell>
        </row>
        <row r="1831">
          <cell r="A1831">
            <v>2314</v>
          </cell>
          <cell r="B1831" t="str">
            <v>882011800303</v>
          </cell>
          <cell r="C1831" t="str">
            <v>882</v>
          </cell>
          <cell r="D1831" t="str">
            <v>882011</v>
          </cell>
          <cell r="E1831" t="str">
            <v>هزينه هاي عملياتي</v>
          </cell>
          <cell r="F1831" t="str">
            <v>اقلام مصرفي</v>
          </cell>
          <cell r="G1831" t="str">
            <v>800303</v>
          </cell>
          <cell r="H1831" t="str">
            <v>برنامه ريزي</v>
          </cell>
          <cell r="P1831" t="str">
            <v>231</v>
          </cell>
        </row>
        <row r="1832">
          <cell r="A1832">
            <v>2417</v>
          </cell>
          <cell r="B1832" t="str">
            <v>882011800400</v>
          </cell>
          <cell r="C1832" t="str">
            <v>882</v>
          </cell>
          <cell r="D1832" t="str">
            <v>882011</v>
          </cell>
          <cell r="E1832" t="str">
            <v>هزينه هاي عملياتي</v>
          </cell>
          <cell r="F1832" t="str">
            <v>اقلام مصرفي</v>
          </cell>
          <cell r="G1832" t="str">
            <v>800400</v>
          </cell>
          <cell r="H1832" t="str">
            <v>امور مالي</v>
          </cell>
          <cell r="P1832" t="str">
            <v>241</v>
          </cell>
        </row>
        <row r="1833">
          <cell r="A1833">
            <v>2314</v>
          </cell>
          <cell r="B1833" t="str">
            <v>882011800305</v>
          </cell>
          <cell r="C1833" t="str">
            <v>882</v>
          </cell>
          <cell r="D1833" t="str">
            <v>882011</v>
          </cell>
          <cell r="E1833" t="str">
            <v>هزينه هاي عملياتي</v>
          </cell>
          <cell r="F1833" t="str">
            <v>اقلام مصرفي</v>
          </cell>
          <cell r="G1833" t="str">
            <v>800305</v>
          </cell>
          <cell r="H1833" t="str">
            <v>طرح و توسعه سيستمها</v>
          </cell>
          <cell r="P1833" t="str">
            <v>231</v>
          </cell>
        </row>
        <row r="1834">
          <cell r="A1834">
            <v>2314</v>
          </cell>
          <cell r="B1834" t="str">
            <v>882011800302</v>
          </cell>
          <cell r="C1834" t="str">
            <v>882</v>
          </cell>
          <cell r="D1834" t="str">
            <v>882011</v>
          </cell>
          <cell r="E1834" t="str">
            <v>هزينه هاي عملياتي</v>
          </cell>
          <cell r="F1834" t="str">
            <v>اقلام مصرفي</v>
          </cell>
          <cell r="G1834" t="str">
            <v>800302</v>
          </cell>
          <cell r="H1834" t="str">
            <v>خدمات فني</v>
          </cell>
          <cell r="P1834" t="str">
            <v>231</v>
          </cell>
        </row>
        <row r="1835">
          <cell r="A1835">
            <v>2314</v>
          </cell>
          <cell r="B1835" t="str">
            <v>882011800301</v>
          </cell>
          <cell r="C1835" t="str">
            <v>882</v>
          </cell>
          <cell r="D1835" t="str">
            <v>882011</v>
          </cell>
          <cell r="E1835" t="str">
            <v>هزينه هاي عملياتي</v>
          </cell>
          <cell r="F1835" t="str">
            <v>اقلام مصرفي</v>
          </cell>
          <cell r="G1835" t="str">
            <v>800301</v>
          </cell>
          <cell r="H1835" t="str">
            <v>حراست</v>
          </cell>
          <cell r="P1835" t="str">
            <v>231</v>
          </cell>
        </row>
        <row r="1836">
          <cell r="A1836">
            <v>2314</v>
          </cell>
          <cell r="B1836" t="str">
            <v>882011800300</v>
          </cell>
          <cell r="C1836" t="str">
            <v>882</v>
          </cell>
          <cell r="D1836" t="str">
            <v>882011</v>
          </cell>
          <cell r="E1836" t="str">
            <v>هزينه هاي عملياتي</v>
          </cell>
          <cell r="F1836" t="str">
            <v>اقلام مصرفي</v>
          </cell>
          <cell r="G1836" t="str">
            <v>800300</v>
          </cell>
          <cell r="H1836" t="str">
            <v>کانتين</v>
          </cell>
          <cell r="P1836" t="str">
            <v>231</v>
          </cell>
        </row>
        <row r="1837">
          <cell r="A1837">
            <v>2263</v>
          </cell>
          <cell r="B1837" t="str">
            <v>882011800102</v>
          </cell>
          <cell r="C1837" t="str">
            <v>882</v>
          </cell>
          <cell r="D1837" t="str">
            <v>882011</v>
          </cell>
          <cell r="E1837" t="str">
            <v>هزينه هاي عملياتي</v>
          </cell>
          <cell r="F1837" t="str">
            <v>اقلام مصرفي</v>
          </cell>
          <cell r="G1837" t="str">
            <v>800102</v>
          </cell>
          <cell r="H1837" t="str">
            <v>عمليات حرارتي و آبکاري</v>
          </cell>
          <cell r="P1837" t="str">
            <v>226</v>
          </cell>
        </row>
        <row r="1838">
          <cell r="A1838">
            <v>2314</v>
          </cell>
          <cell r="B1838" t="str">
            <v>882011800304</v>
          </cell>
          <cell r="C1838" t="str">
            <v>882</v>
          </cell>
          <cell r="D1838" t="str">
            <v>882011</v>
          </cell>
          <cell r="E1838" t="str">
            <v>هزينه هاي عملياتي</v>
          </cell>
          <cell r="F1838" t="str">
            <v>اقلام مصرفي</v>
          </cell>
          <cell r="G1838" t="str">
            <v>800304</v>
          </cell>
          <cell r="H1838" t="str">
            <v>تدارکات و تامين قطعات</v>
          </cell>
          <cell r="P1838" t="str">
            <v>231</v>
          </cell>
        </row>
        <row r="1839">
          <cell r="A1839">
            <v>2263</v>
          </cell>
          <cell r="B1839" t="str">
            <v>882011800101</v>
          </cell>
          <cell r="C1839" t="str">
            <v>882</v>
          </cell>
          <cell r="D1839" t="str">
            <v>882011</v>
          </cell>
          <cell r="E1839" t="str">
            <v>هزينه هاي عملياتي</v>
          </cell>
          <cell r="F1839" t="str">
            <v>اقلام مصرفي</v>
          </cell>
          <cell r="G1839" t="str">
            <v>800101</v>
          </cell>
          <cell r="H1839" t="str">
            <v>تحقيقات مهندسي</v>
          </cell>
          <cell r="P1839" t="str">
            <v>226</v>
          </cell>
        </row>
        <row r="1840">
          <cell r="A1840">
            <v>2529</v>
          </cell>
          <cell r="B1840" t="str">
            <v>882011800500</v>
          </cell>
          <cell r="C1840" t="str">
            <v>882</v>
          </cell>
          <cell r="D1840" t="str">
            <v>882011</v>
          </cell>
          <cell r="E1840" t="str">
            <v>هزينه هاي عملياتي</v>
          </cell>
          <cell r="F1840" t="str">
            <v>اقلام مصرفي</v>
          </cell>
          <cell r="G1840" t="str">
            <v>800500</v>
          </cell>
          <cell r="H1840" t="str">
            <v>فروش</v>
          </cell>
          <cell r="P1840" t="str">
            <v>252</v>
          </cell>
        </row>
        <row r="1841">
          <cell r="A1841">
            <v>2263</v>
          </cell>
          <cell r="B1841" t="str">
            <v>882011800107</v>
          </cell>
          <cell r="C1841" t="str">
            <v>882</v>
          </cell>
          <cell r="D1841" t="str">
            <v>882011</v>
          </cell>
          <cell r="E1841" t="str">
            <v>هزينه هاي عملياتي</v>
          </cell>
          <cell r="F1841" t="str">
            <v>اقلام مصرفي</v>
          </cell>
          <cell r="G1841" t="str">
            <v>800107</v>
          </cell>
          <cell r="H1841" t="str">
            <v>خط گيج</v>
          </cell>
          <cell r="P1841" t="str">
            <v>226</v>
          </cell>
        </row>
        <row r="1842">
          <cell r="A1842">
            <v>2263</v>
          </cell>
          <cell r="B1842" t="str">
            <v>882011800201</v>
          </cell>
          <cell r="C1842" t="str">
            <v>882</v>
          </cell>
          <cell r="D1842" t="str">
            <v>882011</v>
          </cell>
          <cell r="E1842" t="str">
            <v>هزينه هاي عملياتي</v>
          </cell>
          <cell r="F1842" t="str">
            <v>اقلام مصرفي</v>
          </cell>
          <cell r="G1842" t="str">
            <v>800201</v>
          </cell>
          <cell r="H1842" t="str">
            <v>عمومي تحقيقات و مهندسي</v>
          </cell>
          <cell r="P1842" t="str">
            <v>226</v>
          </cell>
        </row>
        <row r="1843">
          <cell r="A1843">
            <v>2263</v>
          </cell>
          <cell r="B1843" t="str">
            <v>882011800202</v>
          </cell>
          <cell r="C1843" t="str">
            <v>882</v>
          </cell>
          <cell r="D1843" t="str">
            <v>882011</v>
          </cell>
          <cell r="E1843" t="str">
            <v>هزينه هاي عملياتي</v>
          </cell>
          <cell r="F1843" t="str">
            <v>اقلام مصرفي</v>
          </cell>
          <cell r="G1843" t="str">
            <v>800202</v>
          </cell>
          <cell r="H1843" t="str">
            <v>عمومي ساخت و توليد</v>
          </cell>
          <cell r="P1843" t="str">
            <v>226</v>
          </cell>
        </row>
        <row r="1844">
          <cell r="A1844">
            <v>2263</v>
          </cell>
          <cell r="B1844" t="str">
            <v>882012800103</v>
          </cell>
          <cell r="C1844" t="str">
            <v>882</v>
          </cell>
          <cell r="D1844" t="str">
            <v>882012</v>
          </cell>
          <cell r="E1844" t="str">
            <v>هزينه هاي عملياتي</v>
          </cell>
          <cell r="F1844" t="str">
            <v>ابزارمصرفي</v>
          </cell>
          <cell r="G1844" t="str">
            <v>800103</v>
          </cell>
          <cell r="H1844" t="str">
            <v>مرکز ساخت و توليد</v>
          </cell>
          <cell r="P1844" t="str">
            <v>226</v>
          </cell>
        </row>
        <row r="1845">
          <cell r="A1845">
            <v>2223</v>
          </cell>
          <cell r="B1845" t="str">
            <v>882012800100</v>
          </cell>
          <cell r="C1845" t="str">
            <v>882</v>
          </cell>
          <cell r="D1845" t="str">
            <v>882012</v>
          </cell>
          <cell r="E1845" t="str">
            <v>هزينه هاي عملياتي</v>
          </cell>
          <cell r="F1845" t="str">
            <v>ابزارمصرفي</v>
          </cell>
          <cell r="G1845" t="str">
            <v>800100</v>
          </cell>
          <cell r="H1845" t="str">
            <v>مونتاژ</v>
          </cell>
          <cell r="P1845" t="str">
            <v>222</v>
          </cell>
        </row>
        <row r="1846">
          <cell r="A1846">
            <v>2263</v>
          </cell>
          <cell r="B1846" t="str">
            <v>882012800107</v>
          </cell>
          <cell r="C1846" t="str">
            <v>882</v>
          </cell>
          <cell r="D1846" t="str">
            <v>882012</v>
          </cell>
          <cell r="E1846" t="str">
            <v>هزينه هاي عملياتي</v>
          </cell>
          <cell r="F1846" t="str">
            <v>ابزارمصرفي</v>
          </cell>
          <cell r="G1846" t="str">
            <v>800107</v>
          </cell>
          <cell r="H1846" t="str">
            <v>خط گيج</v>
          </cell>
          <cell r="P1846" t="str">
            <v>226</v>
          </cell>
        </row>
        <row r="1847">
          <cell r="A1847">
            <v>2314</v>
          </cell>
          <cell r="B1847" t="str">
            <v>882012800303</v>
          </cell>
          <cell r="C1847" t="str">
            <v>882</v>
          </cell>
          <cell r="D1847" t="str">
            <v>882012</v>
          </cell>
          <cell r="E1847" t="str">
            <v>هزينه هاي عملياتي</v>
          </cell>
          <cell r="F1847" t="str">
            <v>ابزارمصرفي</v>
          </cell>
          <cell r="G1847" t="str">
            <v>800303</v>
          </cell>
          <cell r="H1847" t="str">
            <v>برنامه ريزي</v>
          </cell>
          <cell r="P1847" t="str">
            <v>231</v>
          </cell>
        </row>
        <row r="1848">
          <cell r="A1848">
            <v>2263</v>
          </cell>
          <cell r="B1848" t="str">
            <v>882012800102</v>
          </cell>
          <cell r="C1848" t="str">
            <v>882</v>
          </cell>
          <cell r="D1848" t="str">
            <v>882012</v>
          </cell>
          <cell r="E1848" t="str">
            <v>هزينه هاي عملياتي</v>
          </cell>
          <cell r="F1848" t="str">
            <v>ابزارمصرفي</v>
          </cell>
          <cell r="G1848" t="str">
            <v>800102</v>
          </cell>
          <cell r="H1848" t="str">
            <v>عمليات حرارتي و آبکاري</v>
          </cell>
          <cell r="P1848" t="str">
            <v>226</v>
          </cell>
        </row>
        <row r="1849">
          <cell r="A1849">
            <v>2417</v>
          </cell>
          <cell r="B1849" t="str">
            <v>882012800403</v>
          </cell>
          <cell r="C1849" t="str">
            <v>882</v>
          </cell>
          <cell r="D1849" t="str">
            <v>882012</v>
          </cell>
          <cell r="E1849" t="str">
            <v>هزينه هاي عملياتي</v>
          </cell>
          <cell r="F1849" t="str">
            <v>ابزارمصرفي</v>
          </cell>
          <cell r="G1849" t="str">
            <v>800403</v>
          </cell>
          <cell r="H1849" t="str">
            <v>امو ر اداري</v>
          </cell>
          <cell r="P1849" t="str">
            <v>241</v>
          </cell>
        </row>
        <row r="1850">
          <cell r="A1850">
            <v>2314</v>
          </cell>
          <cell r="B1850" t="str">
            <v>882012800304</v>
          </cell>
          <cell r="C1850" t="str">
            <v>882</v>
          </cell>
          <cell r="D1850" t="str">
            <v>882012</v>
          </cell>
          <cell r="E1850" t="str">
            <v>هزينه هاي عملياتي</v>
          </cell>
          <cell r="F1850" t="str">
            <v>ابزارمصرفي</v>
          </cell>
          <cell r="G1850" t="str">
            <v>800304</v>
          </cell>
          <cell r="H1850" t="str">
            <v>تدارکات و تامين قطعات</v>
          </cell>
          <cell r="P1850" t="str">
            <v>231</v>
          </cell>
        </row>
        <row r="1851">
          <cell r="A1851">
            <v>2263</v>
          </cell>
          <cell r="B1851" t="str">
            <v>882012800104</v>
          </cell>
          <cell r="C1851" t="str">
            <v>882</v>
          </cell>
          <cell r="D1851" t="str">
            <v>882012</v>
          </cell>
          <cell r="E1851" t="str">
            <v>هزينه هاي عملياتي</v>
          </cell>
          <cell r="F1851" t="str">
            <v>ابزارمصرفي</v>
          </cell>
          <cell r="G1851" t="str">
            <v>800104</v>
          </cell>
          <cell r="H1851" t="str">
            <v>کنترل کيفي</v>
          </cell>
          <cell r="P1851" t="str">
            <v>226</v>
          </cell>
        </row>
        <row r="1852">
          <cell r="A1852">
            <v>2263</v>
          </cell>
          <cell r="B1852" t="str">
            <v>882012800106</v>
          </cell>
          <cell r="C1852" t="str">
            <v>882</v>
          </cell>
          <cell r="D1852" t="str">
            <v>882012</v>
          </cell>
          <cell r="E1852" t="str">
            <v>هزينه هاي عملياتي</v>
          </cell>
          <cell r="F1852" t="str">
            <v>ابزارمصرفي</v>
          </cell>
          <cell r="G1852" t="str">
            <v>800106</v>
          </cell>
          <cell r="H1852" t="str">
            <v>تست مواد وشيمي</v>
          </cell>
          <cell r="P1852" t="str">
            <v>226</v>
          </cell>
        </row>
        <row r="1853">
          <cell r="A1853">
            <v>2314</v>
          </cell>
          <cell r="B1853" t="str">
            <v>882012800302</v>
          </cell>
          <cell r="C1853" t="str">
            <v>882</v>
          </cell>
          <cell r="D1853" t="str">
            <v>882012</v>
          </cell>
          <cell r="E1853" t="str">
            <v>هزينه هاي عملياتي</v>
          </cell>
          <cell r="F1853" t="str">
            <v>ابزارمصرفي</v>
          </cell>
          <cell r="G1853" t="str">
            <v>800302</v>
          </cell>
          <cell r="H1853" t="str">
            <v>خدمات فني</v>
          </cell>
          <cell r="P1853" t="str">
            <v>231</v>
          </cell>
        </row>
        <row r="1854">
          <cell r="A1854">
            <v>2263</v>
          </cell>
          <cell r="B1854" t="str">
            <v>882012800205</v>
          </cell>
          <cell r="C1854" t="str">
            <v>882</v>
          </cell>
          <cell r="D1854" t="str">
            <v>882012</v>
          </cell>
          <cell r="E1854" t="str">
            <v>هزينه هاي عملياتي</v>
          </cell>
          <cell r="F1854" t="str">
            <v>ابزارمصرفي</v>
          </cell>
          <cell r="G1854" t="str">
            <v>800205</v>
          </cell>
          <cell r="H1854" t="str">
            <v>عمومي تست مواد و شيمي</v>
          </cell>
          <cell r="P1854" t="str">
            <v>226</v>
          </cell>
        </row>
        <row r="1855">
          <cell r="A1855">
            <v>2314</v>
          </cell>
          <cell r="B1855" t="str">
            <v>882012800305</v>
          </cell>
          <cell r="C1855" t="str">
            <v>882</v>
          </cell>
          <cell r="D1855" t="str">
            <v>882012</v>
          </cell>
          <cell r="E1855" t="str">
            <v>هزينه هاي عملياتي</v>
          </cell>
          <cell r="F1855" t="str">
            <v>ابزارمصرفي</v>
          </cell>
          <cell r="G1855" t="str">
            <v>800305</v>
          </cell>
          <cell r="H1855" t="str">
            <v>طرح و توسعه سيستمها</v>
          </cell>
          <cell r="P1855" t="str">
            <v>231</v>
          </cell>
        </row>
        <row r="1856">
          <cell r="A1856">
            <v>2412</v>
          </cell>
          <cell r="B1856" t="str">
            <v>882013800403</v>
          </cell>
          <cell r="C1856" t="str">
            <v>882</v>
          </cell>
          <cell r="D1856" t="str">
            <v>882013</v>
          </cell>
          <cell r="E1856" t="str">
            <v>هزينه هاي عملياتي</v>
          </cell>
          <cell r="F1856" t="str">
            <v>تلفن(عملياتي)</v>
          </cell>
          <cell r="G1856" t="str">
            <v>800403</v>
          </cell>
          <cell r="H1856" t="str">
            <v>امو ر اداري</v>
          </cell>
          <cell r="P1856" t="str">
            <v>241</v>
          </cell>
        </row>
        <row r="1857">
          <cell r="A1857">
            <v>2412</v>
          </cell>
          <cell r="B1857" t="str">
            <v>882013800402</v>
          </cell>
          <cell r="C1857" t="str">
            <v>882</v>
          </cell>
          <cell r="D1857" t="str">
            <v>882013</v>
          </cell>
          <cell r="E1857" t="str">
            <v>هزينه هاي عملياتي</v>
          </cell>
          <cell r="F1857" t="str">
            <v>تلفن(عملياتي)</v>
          </cell>
          <cell r="G1857" t="str">
            <v>800402</v>
          </cell>
          <cell r="H1857" t="str">
            <v>دفتر تهران</v>
          </cell>
          <cell r="P1857" t="str">
            <v>241</v>
          </cell>
        </row>
        <row r="1858">
          <cell r="A1858">
            <v>2412</v>
          </cell>
          <cell r="B1858" t="str">
            <v>882013800401</v>
          </cell>
          <cell r="C1858" t="str">
            <v>882</v>
          </cell>
          <cell r="D1858" t="str">
            <v>882013</v>
          </cell>
          <cell r="E1858" t="str">
            <v>هزينه هاي عملياتي</v>
          </cell>
          <cell r="F1858" t="str">
            <v>تلفن(عملياتي)</v>
          </cell>
          <cell r="G1858" t="str">
            <v>800401</v>
          </cell>
          <cell r="H1858" t="str">
            <v>مديريت</v>
          </cell>
          <cell r="P1858" t="str">
            <v>241</v>
          </cell>
        </row>
        <row r="1859">
          <cell r="A1859">
            <v>2529</v>
          </cell>
          <cell r="B1859" t="str">
            <v>882013800500</v>
          </cell>
          <cell r="C1859" t="str">
            <v>882</v>
          </cell>
          <cell r="D1859" t="str">
            <v>882013</v>
          </cell>
          <cell r="E1859" t="str">
            <v>هزينه هاي عملياتي</v>
          </cell>
          <cell r="F1859" t="str">
            <v>تلفن(عملياتي)</v>
          </cell>
          <cell r="G1859" t="str">
            <v>800500</v>
          </cell>
          <cell r="H1859" t="str">
            <v>فروش</v>
          </cell>
          <cell r="P1859" t="str">
            <v>252</v>
          </cell>
        </row>
        <row r="1860">
          <cell r="A1860">
            <v>2412</v>
          </cell>
          <cell r="B1860" t="str">
            <v>882013800400</v>
          </cell>
          <cell r="C1860" t="str">
            <v>882</v>
          </cell>
          <cell r="D1860" t="str">
            <v>882013</v>
          </cell>
          <cell r="E1860" t="str">
            <v>هزينه هاي عملياتي</v>
          </cell>
          <cell r="F1860" t="str">
            <v>تلفن(عملياتي)</v>
          </cell>
          <cell r="G1860" t="str">
            <v>800400</v>
          </cell>
          <cell r="H1860" t="str">
            <v>امور مالي</v>
          </cell>
          <cell r="P1860" t="str">
            <v>241</v>
          </cell>
        </row>
        <row r="1861">
          <cell r="A1861">
            <v>2316</v>
          </cell>
          <cell r="B1861" t="str">
            <v>882013800302</v>
          </cell>
          <cell r="C1861" t="str">
            <v>882</v>
          </cell>
          <cell r="D1861" t="str">
            <v>882013</v>
          </cell>
          <cell r="E1861" t="str">
            <v>هزينه هاي عملياتي</v>
          </cell>
          <cell r="F1861" t="str">
            <v>تلفن(عملياتي)</v>
          </cell>
          <cell r="G1861" t="str">
            <v>800302</v>
          </cell>
          <cell r="H1861" t="str">
            <v>خدمات فني</v>
          </cell>
          <cell r="P1861" t="str">
            <v>231</v>
          </cell>
        </row>
        <row r="1862">
          <cell r="A1862">
            <v>2279</v>
          </cell>
          <cell r="B1862" t="str">
            <v>882013800201</v>
          </cell>
          <cell r="C1862" t="str">
            <v>882</v>
          </cell>
          <cell r="D1862" t="str">
            <v>882013</v>
          </cell>
          <cell r="E1862" t="str">
            <v>هزينه هاي عملياتي</v>
          </cell>
          <cell r="F1862" t="str">
            <v>تلفن(عملياتي)</v>
          </cell>
          <cell r="G1862" t="str">
            <v>800201</v>
          </cell>
          <cell r="H1862" t="str">
            <v>عمومي تحقيقات و مهندسي</v>
          </cell>
          <cell r="P1862" t="str">
            <v>227</v>
          </cell>
        </row>
        <row r="1863">
          <cell r="A1863">
            <v>2316</v>
          </cell>
          <cell r="B1863" t="str">
            <v>882013800301</v>
          </cell>
          <cell r="C1863" t="str">
            <v>882</v>
          </cell>
          <cell r="D1863" t="str">
            <v>882013</v>
          </cell>
          <cell r="E1863" t="str">
            <v>هزينه هاي عملياتي</v>
          </cell>
          <cell r="F1863" t="str">
            <v>تلفن(عملياتي)</v>
          </cell>
          <cell r="G1863" t="str">
            <v>800301</v>
          </cell>
          <cell r="H1863" t="str">
            <v>حراست</v>
          </cell>
          <cell r="P1863" t="str">
            <v>231</v>
          </cell>
        </row>
        <row r="1864">
          <cell r="A1864">
            <v>2279</v>
          </cell>
          <cell r="B1864" t="str">
            <v>882013800101</v>
          </cell>
          <cell r="C1864" t="str">
            <v>882</v>
          </cell>
          <cell r="D1864" t="str">
            <v>882013</v>
          </cell>
          <cell r="E1864" t="str">
            <v>هزينه هاي عملياتي</v>
          </cell>
          <cell r="F1864" t="str">
            <v>تلفن(عملياتي)</v>
          </cell>
          <cell r="G1864" t="str">
            <v>800101</v>
          </cell>
          <cell r="H1864" t="str">
            <v>تحقيقات مهندسي</v>
          </cell>
          <cell r="P1864" t="str">
            <v>227</v>
          </cell>
        </row>
        <row r="1865">
          <cell r="A1865">
            <v>2316</v>
          </cell>
          <cell r="B1865" t="str">
            <v>882013800304</v>
          </cell>
          <cell r="C1865" t="str">
            <v>882</v>
          </cell>
          <cell r="D1865" t="str">
            <v>882013</v>
          </cell>
          <cell r="E1865" t="str">
            <v>هزينه هاي عملياتي</v>
          </cell>
          <cell r="F1865" t="str">
            <v>تلفن(عملياتي)</v>
          </cell>
          <cell r="G1865" t="str">
            <v>800304</v>
          </cell>
          <cell r="H1865" t="str">
            <v>تدارکات و تامين قطعات</v>
          </cell>
          <cell r="P1865" t="str">
            <v>231</v>
          </cell>
        </row>
        <row r="1866">
          <cell r="A1866">
            <v>2279</v>
          </cell>
          <cell r="B1866" t="str">
            <v>882013800202</v>
          </cell>
          <cell r="C1866" t="str">
            <v>882</v>
          </cell>
          <cell r="D1866" t="str">
            <v>882013</v>
          </cell>
          <cell r="E1866" t="str">
            <v>هزينه هاي عملياتي</v>
          </cell>
          <cell r="F1866" t="str">
            <v>تلفن(عملياتي)</v>
          </cell>
          <cell r="G1866" t="str">
            <v>800202</v>
          </cell>
          <cell r="H1866" t="str">
            <v>عمومي ساخت و توليد</v>
          </cell>
          <cell r="P1866" t="str">
            <v>227</v>
          </cell>
        </row>
        <row r="1867">
          <cell r="A1867">
            <v>2316</v>
          </cell>
          <cell r="B1867" t="str">
            <v>882013800305</v>
          </cell>
          <cell r="C1867" t="str">
            <v>882</v>
          </cell>
          <cell r="D1867" t="str">
            <v>882013</v>
          </cell>
          <cell r="E1867" t="str">
            <v>هزينه هاي عملياتي</v>
          </cell>
          <cell r="F1867" t="str">
            <v>تلفن(عملياتي)</v>
          </cell>
          <cell r="G1867" t="str">
            <v>800305</v>
          </cell>
          <cell r="H1867" t="str">
            <v>طرح و توسعه سيستمها</v>
          </cell>
          <cell r="P1867" t="str">
            <v>231</v>
          </cell>
        </row>
        <row r="1868">
          <cell r="A1868">
            <v>2316</v>
          </cell>
          <cell r="B1868" t="str">
            <v>882014800302</v>
          </cell>
          <cell r="C1868" t="str">
            <v>882</v>
          </cell>
          <cell r="D1868" t="str">
            <v>882014</v>
          </cell>
          <cell r="E1868" t="str">
            <v>هزينه هاي عملياتي</v>
          </cell>
          <cell r="F1868" t="str">
            <v>آب مصرفي</v>
          </cell>
          <cell r="G1868" t="str">
            <v>800302</v>
          </cell>
          <cell r="H1868" t="str">
            <v>خدمات فني</v>
          </cell>
          <cell r="P1868" t="str">
            <v>231</v>
          </cell>
        </row>
        <row r="1869">
          <cell r="A1869">
            <v>2316</v>
          </cell>
          <cell r="B1869" t="str">
            <v>882015800302</v>
          </cell>
          <cell r="C1869" t="str">
            <v>882</v>
          </cell>
          <cell r="D1869" t="str">
            <v>882015</v>
          </cell>
          <cell r="E1869" t="str">
            <v>هزينه هاي عملياتي</v>
          </cell>
          <cell r="F1869" t="str">
            <v>برق مصرفي</v>
          </cell>
          <cell r="G1869" t="str">
            <v>800302</v>
          </cell>
          <cell r="H1869" t="str">
            <v>خدمات فني</v>
          </cell>
          <cell r="P1869" t="str">
            <v>231</v>
          </cell>
        </row>
        <row r="1870">
          <cell r="A1870">
            <v>2429</v>
          </cell>
          <cell r="B1870" t="str">
            <v>882015800402</v>
          </cell>
          <cell r="C1870" t="str">
            <v>882</v>
          </cell>
          <cell r="D1870" t="str">
            <v>882015</v>
          </cell>
          <cell r="E1870" t="str">
            <v>هزينه هاي عملياتي</v>
          </cell>
          <cell r="F1870" t="str">
            <v>برق مصرفي</v>
          </cell>
          <cell r="G1870" t="str">
            <v>800402</v>
          </cell>
          <cell r="H1870" t="str">
            <v>دفتر تهران</v>
          </cell>
          <cell r="P1870" t="str">
            <v>242</v>
          </cell>
        </row>
        <row r="1871">
          <cell r="A1871">
            <v>2318</v>
          </cell>
          <cell r="B1871" t="str">
            <v>882016800302</v>
          </cell>
          <cell r="C1871" t="str">
            <v>882</v>
          </cell>
          <cell r="D1871" t="str">
            <v>882016</v>
          </cell>
          <cell r="E1871" t="str">
            <v>هزينه هاي عملياتي</v>
          </cell>
          <cell r="F1871" t="str">
            <v>گازمصرفي</v>
          </cell>
          <cell r="G1871" t="str">
            <v>800302</v>
          </cell>
          <cell r="H1871" t="str">
            <v>خدمات فني</v>
          </cell>
          <cell r="P1871" t="str">
            <v>231</v>
          </cell>
        </row>
        <row r="1872">
          <cell r="A1872">
            <v>2318</v>
          </cell>
          <cell r="B1872" t="str">
            <v>882017800304</v>
          </cell>
          <cell r="C1872" t="str">
            <v>882</v>
          </cell>
          <cell r="D1872" t="str">
            <v>882017</v>
          </cell>
          <cell r="E1872" t="str">
            <v>هزينه هاي عملياتي</v>
          </cell>
          <cell r="F1872" t="str">
            <v>بنزين و روغن</v>
          </cell>
          <cell r="G1872" t="str">
            <v>800304</v>
          </cell>
          <cell r="H1872" t="str">
            <v>تدارکات و تامين قطعات</v>
          </cell>
          <cell r="P1872" t="str">
            <v>231</v>
          </cell>
        </row>
        <row r="1873">
          <cell r="A1873">
            <v>2429</v>
          </cell>
          <cell r="B1873" t="str">
            <v>882017800401</v>
          </cell>
          <cell r="C1873" t="str">
            <v>882</v>
          </cell>
          <cell r="D1873" t="str">
            <v>882017</v>
          </cell>
          <cell r="E1873" t="str">
            <v>هزينه هاي عملياتي</v>
          </cell>
          <cell r="F1873" t="str">
            <v>بنزين و روغن</v>
          </cell>
          <cell r="G1873" t="str">
            <v>800401</v>
          </cell>
          <cell r="H1873" t="str">
            <v>مديريت</v>
          </cell>
          <cell r="P1873" t="str">
            <v>242</v>
          </cell>
        </row>
        <row r="1874">
          <cell r="A1874">
            <v>2429</v>
          </cell>
          <cell r="B1874" t="str">
            <v>882017800402</v>
          </cell>
          <cell r="C1874" t="str">
            <v>882</v>
          </cell>
          <cell r="D1874" t="str">
            <v>882017</v>
          </cell>
          <cell r="E1874" t="str">
            <v>هزينه هاي عملياتي</v>
          </cell>
          <cell r="F1874" t="str">
            <v>بنزين و روغن</v>
          </cell>
          <cell r="G1874" t="str">
            <v>800402</v>
          </cell>
          <cell r="H1874" t="str">
            <v>دفتر تهران</v>
          </cell>
          <cell r="P1874" t="str">
            <v>242</v>
          </cell>
        </row>
        <row r="1875">
          <cell r="A1875">
            <v>2429</v>
          </cell>
          <cell r="B1875" t="str">
            <v>882017800403</v>
          </cell>
          <cell r="C1875" t="str">
            <v>882</v>
          </cell>
          <cell r="D1875" t="str">
            <v>882017</v>
          </cell>
          <cell r="E1875" t="str">
            <v>هزينه هاي عملياتي</v>
          </cell>
          <cell r="F1875" t="str">
            <v>بنزين و روغن</v>
          </cell>
          <cell r="G1875" t="str">
            <v>800403</v>
          </cell>
          <cell r="H1875" t="str">
            <v>امو ر اداري</v>
          </cell>
          <cell r="P1875" t="str">
            <v>242</v>
          </cell>
        </row>
        <row r="1876">
          <cell r="A1876">
            <v>2318</v>
          </cell>
          <cell r="B1876" t="str">
            <v>882017800303</v>
          </cell>
          <cell r="C1876" t="str">
            <v>882</v>
          </cell>
          <cell r="D1876" t="str">
            <v>882017</v>
          </cell>
          <cell r="E1876" t="str">
            <v>هزينه هاي عملياتي</v>
          </cell>
          <cell r="F1876" t="str">
            <v>بنزين و روغن</v>
          </cell>
          <cell r="G1876" t="str">
            <v>800303</v>
          </cell>
          <cell r="H1876" t="str">
            <v>برنامه ريزي</v>
          </cell>
          <cell r="P1876" t="str">
            <v>231</v>
          </cell>
        </row>
        <row r="1877">
          <cell r="A1877">
            <v>2417</v>
          </cell>
          <cell r="B1877" t="str">
            <v>882019800400</v>
          </cell>
          <cell r="C1877" t="str">
            <v>882</v>
          </cell>
          <cell r="D1877" t="str">
            <v>882019</v>
          </cell>
          <cell r="E1877" t="str">
            <v>هزينه هاي عملياتي</v>
          </cell>
          <cell r="F1877" t="str">
            <v>تحقيق توسعه و اينترنت</v>
          </cell>
          <cell r="G1877" t="str">
            <v>800400</v>
          </cell>
          <cell r="H1877" t="str">
            <v>امور مالي</v>
          </cell>
          <cell r="P1877" t="str">
            <v>241</v>
          </cell>
        </row>
        <row r="1878">
          <cell r="A1878">
            <v>2330</v>
          </cell>
          <cell r="B1878" t="str">
            <v>882019800305</v>
          </cell>
          <cell r="C1878" t="str">
            <v>882</v>
          </cell>
          <cell r="D1878" t="str">
            <v>882019</v>
          </cell>
          <cell r="E1878" t="str">
            <v>هزينه هاي عملياتي</v>
          </cell>
          <cell r="F1878" t="str">
            <v>تحقيق توسعه و اينترنت</v>
          </cell>
          <cell r="G1878" t="str">
            <v>800305</v>
          </cell>
          <cell r="H1878" t="str">
            <v>طرح و توسعه سيستمها</v>
          </cell>
          <cell r="P1878" t="str">
            <v>233</v>
          </cell>
        </row>
        <row r="1879">
          <cell r="A1879">
            <v>2279</v>
          </cell>
          <cell r="B1879" t="str">
            <v>882019800101</v>
          </cell>
          <cell r="C1879" t="str">
            <v>882</v>
          </cell>
          <cell r="D1879" t="str">
            <v>882019</v>
          </cell>
          <cell r="E1879" t="str">
            <v>هزينه هاي عملياتي</v>
          </cell>
          <cell r="F1879" t="str">
            <v>تحقيق توسعه و اينترنت</v>
          </cell>
          <cell r="G1879" t="str">
            <v>800101</v>
          </cell>
          <cell r="H1879" t="str">
            <v>تحقيقات مهندسي</v>
          </cell>
          <cell r="P1879" t="str">
            <v>227</v>
          </cell>
        </row>
        <row r="1880">
          <cell r="A1880">
            <v>2417</v>
          </cell>
          <cell r="B1880" t="str">
            <v>882019800401</v>
          </cell>
          <cell r="C1880" t="str">
            <v>882</v>
          </cell>
          <cell r="D1880" t="str">
            <v>882019</v>
          </cell>
          <cell r="E1880" t="str">
            <v>هزينه هاي عملياتي</v>
          </cell>
          <cell r="F1880" t="str">
            <v>تحقيق توسعه و اينترنت</v>
          </cell>
          <cell r="G1880" t="str">
            <v>800401</v>
          </cell>
          <cell r="H1880" t="str">
            <v>مديريت</v>
          </cell>
          <cell r="P1880" t="str">
            <v>241</v>
          </cell>
        </row>
        <row r="1881">
          <cell r="A1881">
            <v>2417</v>
          </cell>
          <cell r="B1881" t="str">
            <v>882019800403</v>
          </cell>
          <cell r="C1881" t="str">
            <v>882</v>
          </cell>
          <cell r="D1881" t="str">
            <v>882019</v>
          </cell>
          <cell r="E1881" t="str">
            <v>هزينه هاي عملياتي</v>
          </cell>
          <cell r="F1881" t="str">
            <v>تحقيق توسعه و اينترنت</v>
          </cell>
          <cell r="G1881" t="str">
            <v>800403</v>
          </cell>
          <cell r="H1881" t="str">
            <v>امو ر اداري</v>
          </cell>
          <cell r="P1881" t="str">
            <v>241</v>
          </cell>
        </row>
        <row r="1882">
          <cell r="A1882">
            <v>2330</v>
          </cell>
          <cell r="B1882" t="str">
            <v>882019800302</v>
          </cell>
          <cell r="C1882" t="str">
            <v>882</v>
          </cell>
          <cell r="D1882" t="str">
            <v>882019</v>
          </cell>
          <cell r="E1882" t="str">
            <v>هزينه هاي عملياتي</v>
          </cell>
          <cell r="F1882" t="str">
            <v>تحقيق توسعه و اينترنت</v>
          </cell>
          <cell r="G1882" t="str">
            <v>800302</v>
          </cell>
          <cell r="H1882" t="str">
            <v>خدمات فني</v>
          </cell>
          <cell r="P1882" t="str">
            <v>233</v>
          </cell>
        </row>
        <row r="1883">
          <cell r="A1883">
            <v>2279</v>
          </cell>
          <cell r="B1883" t="str">
            <v>882020800105</v>
          </cell>
          <cell r="C1883" t="str">
            <v>882</v>
          </cell>
          <cell r="D1883" t="str">
            <v>882020</v>
          </cell>
          <cell r="E1883" t="str">
            <v>هزينه هاي عملياتي</v>
          </cell>
          <cell r="F1883" t="str">
            <v>كاليبراسيون ابزارآلات</v>
          </cell>
          <cell r="G1883" t="str">
            <v>800105</v>
          </cell>
          <cell r="H1883" t="str">
            <v>مترولوژي</v>
          </cell>
          <cell r="P1883" t="str">
            <v>227</v>
          </cell>
        </row>
        <row r="1884">
          <cell r="A1884">
            <v>2223</v>
          </cell>
          <cell r="B1884" t="str">
            <v>882020800100</v>
          </cell>
          <cell r="C1884" t="str">
            <v>882</v>
          </cell>
          <cell r="D1884" t="str">
            <v>882020</v>
          </cell>
          <cell r="E1884" t="str">
            <v>هزينه هاي عملياتي</v>
          </cell>
          <cell r="F1884" t="str">
            <v>كاليبراسيون ابزارآلات</v>
          </cell>
          <cell r="G1884" t="str">
            <v>800100</v>
          </cell>
          <cell r="H1884" t="str">
            <v>مونتاژ</v>
          </cell>
          <cell r="P1884" t="str">
            <v>222</v>
          </cell>
        </row>
        <row r="1885">
          <cell r="A1885">
            <v>2279</v>
          </cell>
          <cell r="B1885" t="str">
            <v>882021800103</v>
          </cell>
          <cell r="C1885" t="str">
            <v>882</v>
          </cell>
          <cell r="D1885" t="str">
            <v>882021</v>
          </cell>
          <cell r="E1885" t="str">
            <v>هزينه هاي عملياتي</v>
          </cell>
          <cell r="F1885" t="str">
            <v>پست</v>
          </cell>
          <cell r="G1885" t="str">
            <v>800103</v>
          </cell>
          <cell r="H1885" t="str">
            <v>مرکز ساخت و توليد</v>
          </cell>
          <cell r="P1885" t="str">
            <v>227</v>
          </cell>
        </row>
        <row r="1886">
          <cell r="A1886">
            <v>2412</v>
          </cell>
          <cell r="B1886" t="str">
            <v>882021800403</v>
          </cell>
          <cell r="C1886" t="str">
            <v>882</v>
          </cell>
          <cell r="D1886" t="str">
            <v>882021</v>
          </cell>
          <cell r="E1886" t="str">
            <v>هزينه هاي عملياتي</v>
          </cell>
          <cell r="F1886" t="str">
            <v>پست</v>
          </cell>
          <cell r="G1886" t="str">
            <v>800403</v>
          </cell>
          <cell r="H1886" t="str">
            <v>امو ر اداري</v>
          </cell>
          <cell r="P1886" t="str">
            <v>241</v>
          </cell>
        </row>
        <row r="1887">
          <cell r="A1887">
            <v>2319</v>
          </cell>
          <cell r="B1887" t="str">
            <v>882021800304</v>
          </cell>
          <cell r="C1887" t="str">
            <v>882</v>
          </cell>
          <cell r="D1887" t="str">
            <v>882021</v>
          </cell>
          <cell r="E1887" t="str">
            <v>هزينه هاي عملياتي</v>
          </cell>
          <cell r="F1887" t="str">
            <v>پست</v>
          </cell>
          <cell r="G1887" t="str">
            <v>800304</v>
          </cell>
          <cell r="H1887" t="str">
            <v>تدارکات و تامين قطعات</v>
          </cell>
          <cell r="P1887" t="str">
            <v>231</v>
          </cell>
        </row>
        <row r="1888">
          <cell r="A1888">
            <v>2412</v>
          </cell>
          <cell r="B1888" t="str">
            <v>882021800402</v>
          </cell>
          <cell r="C1888" t="str">
            <v>882</v>
          </cell>
          <cell r="D1888" t="str">
            <v>882021</v>
          </cell>
          <cell r="E1888" t="str">
            <v>هزينه هاي عملياتي</v>
          </cell>
          <cell r="F1888" t="str">
            <v>پست</v>
          </cell>
          <cell r="G1888" t="str">
            <v>800402</v>
          </cell>
          <cell r="H1888" t="str">
            <v>دفتر تهران</v>
          </cell>
          <cell r="P1888" t="str">
            <v>241</v>
          </cell>
        </row>
        <row r="1889">
          <cell r="A1889">
            <v>2412</v>
          </cell>
          <cell r="B1889" t="str">
            <v>882021800400</v>
          </cell>
          <cell r="C1889" t="str">
            <v>882</v>
          </cell>
          <cell r="D1889" t="str">
            <v>882021</v>
          </cell>
          <cell r="E1889" t="str">
            <v>هزينه هاي عملياتي</v>
          </cell>
          <cell r="F1889" t="str">
            <v>پست</v>
          </cell>
          <cell r="G1889" t="str">
            <v>800400</v>
          </cell>
          <cell r="H1889" t="str">
            <v>امور مالي</v>
          </cell>
          <cell r="P1889" t="str">
            <v>241</v>
          </cell>
        </row>
        <row r="1890">
          <cell r="A1890">
            <v>2330</v>
          </cell>
          <cell r="B1890" t="str">
            <v>882021800301</v>
          </cell>
          <cell r="C1890" t="str">
            <v>882</v>
          </cell>
          <cell r="D1890" t="str">
            <v>882021</v>
          </cell>
          <cell r="E1890" t="str">
            <v>هزينه هاي عملياتي</v>
          </cell>
          <cell r="F1890" t="str">
            <v>پست</v>
          </cell>
          <cell r="G1890" t="str">
            <v>800301</v>
          </cell>
          <cell r="H1890" t="str">
            <v>حراست</v>
          </cell>
          <cell r="P1890" t="str">
            <v>233</v>
          </cell>
        </row>
        <row r="1891">
          <cell r="A1891">
            <v>2279</v>
          </cell>
          <cell r="B1891" t="str">
            <v>882022800103</v>
          </cell>
          <cell r="C1891" t="str">
            <v>882</v>
          </cell>
          <cell r="D1891" t="str">
            <v>882022</v>
          </cell>
          <cell r="E1891" t="str">
            <v>هزينه هاي عملياتي</v>
          </cell>
          <cell r="F1891" t="str">
            <v>هزينه حمل</v>
          </cell>
          <cell r="G1891" t="str">
            <v>800103</v>
          </cell>
          <cell r="H1891" t="str">
            <v>مرکز ساخت و توليد</v>
          </cell>
          <cell r="P1891" t="str">
            <v>227</v>
          </cell>
        </row>
        <row r="1892">
          <cell r="A1892">
            <v>2429</v>
          </cell>
          <cell r="B1892" t="str">
            <v>882022800402</v>
          </cell>
          <cell r="C1892" t="str">
            <v>882</v>
          </cell>
          <cell r="D1892" t="str">
            <v>882022</v>
          </cell>
          <cell r="E1892" t="str">
            <v>هزينه هاي عملياتي</v>
          </cell>
          <cell r="F1892" t="str">
            <v>هزينه حمل</v>
          </cell>
          <cell r="G1892" t="str">
            <v>800402</v>
          </cell>
          <cell r="H1892" t="str">
            <v>دفتر تهران</v>
          </cell>
          <cell r="P1892" t="str">
            <v>242</v>
          </cell>
        </row>
        <row r="1893">
          <cell r="A1893">
            <v>2429</v>
          </cell>
          <cell r="B1893" t="str">
            <v>882022800403</v>
          </cell>
          <cell r="C1893" t="str">
            <v>882</v>
          </cell>
          <cell r="D1893" t="str">
            <v>882022</v>
          </cell>
          <cell r="E1893" t="str">
            <v>هزينه هاي عملياتي</v>
          </cell>
          <cell r="F1893" t="str">
            <v>هزينه حمل</v>
          </cell>
          <cell r="G1893" t="str">
            <v>800403</v>
          </cell>
          <cell r="H1893" t="str">
            <v>امو ر اداري</v>
          </cell>
          <cell r="P1893" t="str">
            <v>242</v>
          </cell>
        </row>
        <row r="1894">
          <cell r="A1894">
            <v>2330</v>
          </cell>
          <cell r="B1894" t="str">
            <v>882022800304</v>
          </cell>
          <cell r="C1894" t="str">
            <v>882</v>
          </cell>
          <cell r="D1894" t="str">
            <v>882022</v>
          </cell>
          <cell r="E1894" t="str">
            <v>هزينه هاي عملياتي</v>
          </cell>
          <cell r="F1894" t="str">
            <v>هزينه حمل</v>
          </cell>
          <cell r="G1894" t="str">
            <v>800304</v>
          </cell>
          <cell r="H1894" t="str">
            <v>تدارکات و تامين قطعات</v>
          </cell>
          <cell r="P1894" t="str">
            <v>233</v>
          </cell>
        </row>
        <row r="1895">
          <cell r="A1895">
            <v>2511</v>
          </cell>
          <cell r="B1895" t="str">
            <v>882022800500</v>
          </cell>
          <cell r="C1895" t="str">
            <v>882</v>
          </cell>
          <cell r="D1895" t="str">
            <v>882022</v>
          </cell>
          <cell r="E1895" t="str">
            <v>هزينه هاي عملياتي</v>
          </cell>
          <cell r="F1895" t="str">
            <v>هزينه حمل</v>
          </cell>
          <cell r="G1895" t="str">
            <v>800500</v>
          </cell>
          <cell r="H1895" t="str">
            <v>فروش</v>
          </cell>
          <cell r="P1895" t="str">
            <v>251</v>
          </cell>
        </row>
        <row r="1896">
          <cell r="A1896">
            <v>2310</v>
          </cell>
          <cell r="B1896" t="str">
            <v>882023800303</v>
          </cell>
          <cell r="C1896" t="str">
            <v>882</v>
          </cell>
          <cell r="D1896" t="str">
            <v>882023</v>
          </cell>
          <cell r="E1896" t="str">
            <v>هزينه هاي عملياتي</v>
          </cell>
          <cell r="F1896" t="str">
            <v>تعمييرونگهداري وسائط نقليه</v>
          </cell>
          <cell r="G1896" t="str">
            <v>800303</v>
          </cell>
          <cell r="H1896" t="str">
            <v>برنامه ريزي</v>
          </cell>
          <cell r="P1896" t="str">
            <v>231</v>
          </cell>
        </row>
        <row r="1897">
          <cell r="A1897">
            <v>2310</v>
          </cell>
          <cell r="B1897" t="str">
            <v>882023800304</v>
          </cell>
          <cell r="C1897" t="str">
            <v>882</v>
          </cell>
          <cell r="D1897" t="str">
            <v>882023</v>
          </cell>
          <cell r="E1897" t="str">
            <v>هزينه هاي عملياتي</v>
          </cell>
          <cell r="F1897" t="str">
            <v>تعمييرونگهداري وسائط نقليه</v>
          </cell>
          <cell r="G1897" t="str">
            <v>800304</v>
          </cell>
          <cell r="H1897" t="str">
            <v>تدارکات و تامين قطعات</v>
          </cell>
          <cell r="P1897" t="str">
            <v>231</v>
          </cell>
        </row>
        <row r="1898">
          <cell r="A1898">
            <v>2419</v>
          </cell>
          <cell r="B1898" t="str">
            <v>882023800401</v>
          </cell>
          <cell r="C1898" t="str">
            <v>882</v>
          </cell>
          <cell r="D1898" t="str">
            <v>882023</v>
          </cell>
          <cell r="E1898" t="str">
            <v>هزينه هاي عملياتي</v>
          </cell>
          <cell r="F1898" t="str">
            <v>تعمييرونگهداري وسائط نقليه</v>
          </cell>
          <cell r="G1898" t="str">
            <v>800401</v>
          </cell>
          <cell r="H1898" t="str">
            <v>مديريت</v>
          </cell>
          <cell r="P1898" t="str">
            <v>241</v>
          </cell>
        </row>
        <row r="1899">
          <cell r="A1899">
            <v>2419</v>
          </cell>
          <cell r="B1899" t="str">
            <v>882023800402</v>
          </cell>
          <cell r="C1899" t="str">
            <v>882</v>
          </cell>
          <cell r="D1899" t="str">
            <v>882023</v>
          </cell>
          <cell r="E1899" t="str">
            <v>هزينه هاي عملياتي</v>
          </cell>
          <cell r="F1899" t="str">
            <v>تعمييرونگهداري وسائط نقليه</v>
          </cell>
          <cell r="G1899" t="str">
            <v>800402</v>
          </cell>
          <cell r="H1899" t="str">
            <v>دفتر تهران</v>
          </cell>
          <cell r="P1899" t="str">
            <v>241</v>
          </cell>
        </row>
        <row r="1900">
          <cell r="A1900">
            <v>2419</v>
          </cell>
          <cell r="B1900" t="str">
            <v>882023800403</v>
          </cell>
          <cell r="C1900" t="str">
            <v>882</v>
          </cell>
          <cell r="D1900" t="str">
            <v>882023</v>
          </cell>
          <cell r="E1900" t="str">
            <v>هزينه هاي عملياتي</v>
          </cell>
          <cell r="F1900" t="str">
            <v>تعمييرونگهداري وسائط نقليه</v>
          </cell>
          <cell r="G1900" t="str">
            <v>800403</v>
          </cell>
          <cell r="H1900" t="str">
            <v>امو ر اداري</v>
          </cell>
          <cell r="P1900" t="str">
            <v>241</v>
          </cell>
        </row>
        <row r="1901">
          <cell r="A1901">
            <v>2416</v>
          </cell>
          <cell r="B1901" t="str">
            <v>882024800402</v>
          </cell>
          <cell r="C1901" t="str">
            <v>882</v>
          </cell>
          <cell r="D1901" t="str">
            <v>882024</v>
          </cell>
          <cell r="E1901" t="str">
            <v>هزينه هاي عملياتي</v>
          </cell>
          <cell r="F1901" t="str">
            <v>هزينه هاي شارژ دفتر تهران و ميهمانسرا</v>
          </cell>
          <cell r="G1901" t="str">
            <v>800402</v>
          </cell>
          <cell r="H1901" t="str">
            <v>دفتر تهران</v>
          </cell>
          <cell r="P1901" t="str">
            <v>241</v>
          </cell>
        </row>
        <row r="1902">
          <cell r="A1902">
            <v>2312</v>
          </cell>
          <cell r="B1902" t="str">
            <v>882025800303</v>
          </cell>
          <cell r="C1902" t="str">
            <v>882</v>
          </cell>
          <cell r="D1902" t="str">
            <v>882025</v>
          </cell>
          <cell r="E1902" t="str">
            <v>هزينه هاي عملياتي</v>
          </cell>
          <cell r="F1902" t="str">
            <v>بيمه مواد اوليه و انبارها</v>
          </cell>
          <cell r="G1902" t="str">
            <v>800303</v>
          </cell>
          <cell r="H1902" t="str">
            <v>برنامه ريزي</v>
          </cell>
          <cell r="P1902" t="str">
            <v>231</v>
          </cell>
        </row>
        <row r="1903">
          <cell r="A1903">
            <v>2273</v>
          </cell>
          <cell r="B1903" t="str">
            <v>882026800103</v>
          </cell>
          <cell r="C1903" t="str">
            <v>882</v>
          </cell>
          <cell r="D1903" t="str">
            <v>882026</v>
          </cell>
          <cell r="E1903" t="str">
            <v>هزينه هاي عملياتي</v>
          </cell>
          <cell r="F1903" t="str">
            <v>بيمه محصولات</v>
          </cell>
          <cell r="G1903" t="str">
            <v>800103</v>
          </cell>
          <cell r="H1903" t="str">
            <v>مرکز ساخت و توليد</v>
          </cell>
          <cell r="P1903" t="str">
            <v>227</v>
          </cell>
        </row>
        <row r="1904">
          <cell r="A1904">
            <v>2330</v>
          </cell>
          <cell r="B1904" t="str">
            <v>882027800302</v>
          </cell>
          <cell r="C1904" t="str">
            <v>882</v>
          </cell>
          <cell r="D1904" t="str">
            <v>882027</v>
          </cell>
          <cell r="E1904" t="str">
            <v>هزينه هاي عملياتي</v>
          </cell>
          <cell r="F1904" t="str">
            <v>فاضلاب انساني</v>
          </cell>
          <cell r="G1904" t="str">
            <v>800302</v>
          </cell>
          <cell r="H1904" t="str">
            <v>خدمات فني</v>
          </cell>
          <cell r="P1904" t="str">
            <v>233</v>
          </cell>
        </row>
        <row r="1905">
          <cell r="A1905">
            <v>2273</v>
          </cell>
          <cell r="B1905" t="str">
            <v>882029800103</v>
          </cell>
          <cell r="C1905" t="str">
            <v>882</v>
          </cell>
          <cell r="D1905" t="str">
            <v>882029</v>
          </cell>
          <cell r="E1905" t="str">
            <v>هزينه هاي عملياتي</v>
          </cell>
          <cell r="F1905" t="str">
            <v>بيمه اثاثيه و منصوبات كارگاهي</v>
          </cell>
          <cell r="G1905" t="str">
            <v>800103</v>
          </cell>
          <cell r="H1905" t="str">
            <v>مرکز ساخت و توليد</v>
          </cell>
          <cell r="P1905" t="str">
            <v>227</v>
          </cell>
        </row>
        <row r="1906">
          <cell r="A1906">
            <v>2318</v>
          </cell>
          <cell r="B1906" t="str">
            <v>882030800302</v>
          </cell>
          <cell r="C1906" t="str">
            <v>882</v>
          </cell>
          <cell r="D1906" t="str">
            <v>882030</v>
          </cell>
          <cell r="E1906" t="str">
            <v>هزينه هاي عملياتي</v>
          </cell>
          <cell r="F1906" t="str">
            <v>سوخت وحرارت</v>
          </cell>
          <cell r="G1906" t="str">
            <v>800302</v>
          </cell>
          <cell r="H1906" t="str">
            <v>خدمات فني</v>
          </cell>
          <cell r="P1906" t="str">
            <v>231</v>
          </cell>
        </row>
        <row r="1907">
          <cell r="A1907">
            <v>2413</v>
          </cell>
          <cell r="B1907" t="str">
            <v>883001800402</v>
          </cell>
          <cell r="C1907" t="str">
            <v>883</v>
          </cell>
          <cell r="D1907" t="str">
            <v>883001</v>
          </cell>
          <cell r="E1907" t="str">
            <v>هزينه هاي استهلاك</v>
          </cell>
          <cell r="F1907" t="str">
            <v>استهلاك ساختمان</v>
          </cell>
          <cell r="G1907" t="str">
            <v>800402</v>
          </cell>
          <cell r="H1907" t="str">
            <v>دفتر تهران</v>
          </cell>
          <cell r="P1907" t="str">
            <v>241</v>
          </cell>
        </row>
        <row r="1908">
          <cell r="A1908">
            <v>2262</v>
          </cell>
          <cell r="B1908" t="str">
            <v>883001800103</v>
          </cell>
          <cell r="C1908" t="str">
            <v>883</v>
          </cell>
          <cell r="D1908" t="str">
            <v>883001</v>
          </cell>
          <cell r="E1908" t="str">
            <v>هزينه هاي استهلاك</v>
          </cell>
          <cell r="F1908" t="str">
            <v>استهلاك ساختمان</v>
          </cell>
          <cell r="G1908" t="str">
            <v>800103</v>
          </cell>
          <cell r="H1908" t="str">
            <v>مرکز ساخت و توليد</v>
          </cell>
          <cell r="P1908" t="str">
            <v>226</v>
          </cell>
        </row>
        <row r="1909">
          <cell r="A1909">
            <v>2313</v>
          </cell>
          <cell r="B1909" t="str">
            <v>883001800303</v>
          </cell>
          <cell r="C1909" t="str">
            <v>883</v>
          </cell>
          <cell r="D1909" t="str">
            <v>883001</v>
          </cell>
          <cell r="E1909" t="str">
            <v>هزينه هاي استهلاك</v>
          </cell>
          <cell r="F1909" t="str">
            <v>استهلاك ساختمان</v>
          </cell>
          <cell r="G1909" t="str">
            <v>800303</v>
          </cell>
          <cell r="H1909" t="str">
            <v>برنامه ريزي</v>
          </cell>
          <cell r="P1909" t="str">
            <v>231</v>
          </cell>
        </row>
        <row r="1910">
          <cell r="A1910">
            <v>2413</v>
          </cell>
          <cell r="B1910" t="str">
            <v>883001800403</v>
          </cell>
          <cell r="C1910" t="str">
            <v>883</v>
          </cell>
          <cell r="D1910" t="str">
            <v>883001</v>
          </cell>
          <cell r="E1910" t="str">
            <v>هزينه هاي استهلاك</v>
          </cell>
          <cell r="F1910" t="str">
            <v>استهلاك ساختمان</v>
          </cell>
          <cell r="G1910" t="str">
            <v>800403</v>
          </cell>
          <cell r="H1910" t="str">
            <v>امو ر اداري</v>
          </cell>
          <cell r="P1910" t="str">
            <v>241</v>
          </cell>
        </row>
        <row r="1911">
          <cell r="A1911">
            <v>2313</v>
          </cell>
          <cell r="B1911" t="str">
            <v>883001800302</v>
          </cell>
          <cell r="C1911" t="str">
            <v>883</v>
          </cell>
          <cell r="D1911" t="str">
            <v>883001</v>
          </cell>
          <cell r="E1911" t="str">
            <v>هزينه هاي استهلاك</v>
          </cell>
          <cell r="F1911" t="str">
            <v>استهلاك ساختمان</v>
          </cell>
          <cell r="G1911" t="str">
            <v>800302</v>
          </cell>
          <cell r="H1911" t="str">
            <v>خدمات فني</v>
          </cell>
          <cell r="P1911" t="str">
            <v>231</v>
          </cell>
        </row>
        <row r="1912">
          <cell r="A1912">
            <v>2262</v>
          </cell>
          <cell r="B1912" t="str">
            <v>883001800104</v>
          </cell>
          <cell r="C1912" t="str">
            <v>883</v>
          </cell>
          <cell r="D1912" t="str">
            <v>883001</v>
          </cell>
          <cell r="E1912" t="str">
            <v>هزينه هاي استهلاك</v>
          </cell>
          <cell r="F1912" t="str">
            <v>استهلاك ساختمان</v>
          </cell>
          <cell r="G1912" t="str">
            <v>800104</v>
          </cell>
          <cell r="H1912" t="str">
            <v>کنترل کيفي</v>
          </cell>
          <cell r="P1912" t="str">
            <v>226</v>
          </cell>
        </row>
        <row r="1913">
          <cell r="A1913">
            <v>2222</v>
          </cell>
          <cell r="B1913" t="str">
            <v>883001800100</v>
          </cell>
          <cell r="C1913" t="str">
            <v>883</v>
          </cell>
          <cell r="D1913" t="str">
            <v>883001</v>
          </cell>
          <cell r="E1913" t="str">
            <v>هزينه هاي استهلاك</v>
          </cell>
          <cell r="F1913" t="str">
            <v>استهلاك ساختمان</v>
          </cell>
          <cell r="G1913" t="str">
            <v>800100</v>
          </cell>
          <cell r="H1913" t="str">
            <v>مونتاژ</v>
          </cell>
          <cell r="P1913" t="str">
            <v>222</v>
          </cell>
        </row>
        <row r="1914">
          <cell r="A1914">
            <v>2413</v>
          </cell>
          <cell r="B1914" t="str">
            <v>883001800401</v>
          </cell>
          <cell r="C1914" t="str">
            <v>883</v>
          </cell>
          <cell r="D1914" t="str">
            <v>883001</v>
          </cell>
          <cell r="E1914" t="str">
            <v>هزينه هاي استهلاك</v>
          </cell>
          <cell r="F1914" t="str">
            <v>استهلاك ساختمان</v>
          </cell>
          <cell r="G1914" t="str">
            <v>800401</v>
          </cell>
          <cell r="H1914" t="str">
            <v>مديريت</v>
          </cell>
          <cell r="P1914" t="str">
            <v>241</v>
          </cell>
        </row>
        <row r="1915">
          <cell r="A1915">
            <v>2313</v>
          </cell>
          <cell r="B1915" t="str">
            <v>883001800300</v>
          </cell>
          <cell r="C1915" t="str">
            <v>883</v>
          </cell>
          <cell r="D1915" t="str">
            <v>883001</v>
          </cell>
          <cell r="E1915" t="str">
            <v>هزينه هاي استهلاك</v>
          </cell>
          <cell r="F1915" t="str">
            <v>استهلاك ساختمان</v>
          </cell>
          <cell r="G1915" t="str">
            <v>800300</v>
          </cell>
          <cell r="H1915" t="str">
            <v>کانتين</v>
          </cell>
          <cell r="P1915" t="str">
            <v>231</v>
          </cell>
        </row>
        <row r="1916">
          <cell r="A1916">
            <v>2313</v>
          </cell>
          <cell r="B1916" t="str">
            <v>883001800301</v>
          </cell>
          <cell r="C1916" t="str">
            <v>883</v>
          </cell>
          <cell r="D1916" t="str">
            <v>883001</v>
          </cell>
          <cell r="E1916" t="str">
            <v>هزينه هاي استهلاك</v>
          </cell>
          <cell r="F1916" t="str">
            <v>استهلاك ساختمان</v>
          </cell>
          <cell r="G1916" t="str">
            <v>800301</v>
          </cell>
          <cell r="H1916" t="str">
            <v>حراست</v>
          </cell>
          <cell r="P1916" t="str">
            <v>231</v>
          </cell>
        </row>
        <row r="1917">
          <cell r="A1917">
            <v>2262</v>
          </cell>
          <cell r="B1917" t="str">
            <v>883001800101</v>
          </cell>
          <cell r="C1917" t="str">
            <v>883</v>
          </cell>
          <cell r="D1917" t="str">
            <v>883001</v>
          </cell>
          <cell r="E1917" t="str">
            <v>هزينه هاي استهلاك</v>
          </cell>
          <cell r="F1917" t="str">
            <v>استهلاك ساختمان</v>
          </cell>
          <cell r="G1917" t="str">
            <v>800101</v>
          </cell>
          <cell r="H1917" t="str">
            <v>تحقيقات مهندسي</v>
          </cell>
          <cell r="P1917" t="str">
            <v>226</v>
          </cell>
        </row>
        <row r="1918">
          <cell r="A1918">
            <v>2413</v>
          </cell>
          <cell r="B1918" t="str">
            <v>883001800400</v>
          </cell>
          <cell r="C1918" t="str">
            <v>883</v>
          </cell>
          <cell r="D1918" t="str">
            <v>883001</v>
          </cell>
          <cell r="E1918" t="str">
            <v>هزينه هاي استهلاك</v>
          </cell>
          <cell r="F1918" t="str">
            <v>استهلاك ساختمان</v>
          </cell>
          <cell r="G1918" t="str">
            <v>800400</v>
          </cell>
          <cell r="H1918" t="str">
            <v>امور مالي</v>
          </cell>
          <cell r="P1918" t="str">
            <v>241</v>
          </cell>
        </row>
        <row r="1919">
          <cell r="A1919">
            <v>2262</v>
          </cell>
          <cell r="B1919" t="str">
            <v>883001800102</v>
          </cell>
          <cell r="C1919" t="str">
            <v>883</v>
          </cell>
          <cell r="D1919" t="str">
            <v>883001</v>
          </cell>
          <cell r="E1919" t="str">
            <v>هزينه هاي استهلاك</v>
          </cell>
          <cell r="F1919" t="str">
            <v>استهلاك ساختمان</v>
          </cell>
          <cell r="G1919" t="str">
            <v>800102</v>
          </cell>
          <cell r="H1919" t="str">
            <v>عمليات حرارتي و آبکاري</v>
          </cell>
          <cell r="P1919" t="str">
            <v>226</v>
          </cell>
        </row>
        <row r="1920">
          <cell r="A1920">
            <v>2262</v>
          </cell>
          <cell r="B1920" t="str">
            <v>883001800106</v>
          </cell>
          <cell r="C1920" t="str">
            <v>883</v>
          </cell>
          <cell r="D1920" t="str">
            <v>883001</v>
          </cell>
          <cell r="E1920" t="str">
            <v>هزينه هاي استهلاك</v>
          </cell>
          <cell r="F1920" t="str">
            <v>استهلاك ساختمان</v>
          </cell>
          <cell r="G1920" t="str">
            <v>800106</v>
          </cell>
          <cell r="H1920" t="str">
            <v>تست مواد وشيمي</v>
          </cell>
          <cell r="P1920" t="str">
            <v>226</v>
          </cell>
        </row>
        <row r="1921">
          <cell r="A1921">
            <v>2513</v>
          </cell>
          <cell r="B1921" t="str">
            <v>883001800500</v>
          </cell>
          <cell r="C1921" t="str">
            <v>883</v>
          </cell>
          <cell r="D1921" t="str">
            <v>883001</v>
          </cell>
          <cell r="E1921" t="str">
            <v>هزينه هاي استهلاك</v>
          </cell>
          <cell r="F1921" t="str">
            <v>استهلاك ساختمان</v>
          </cell>
          <cell r="G1921" t="str">
            <v>800500</v>
          </cell>
          <cell r="H1921" t="str">
            <v>فروش</v>
          </cell>
          <cell r="P1921" t="str">
            <v>251</v>
          </cell>
        </row>
        <row r="1922">
          <cell r="A1922">
            <v>2313</v>
          </cell>
          <cell r="B1922" t="str">
            <v>883001800304</v>
          </cell>
          <cell r="C1922" t="str">
            <v>883</v>
          </cell>
          <cell r="D1922" t="str">
            <v>883001</v>
          </cell>
          <cell r="E1922" t="str">
            <v>هزينه هاي استهلاك</v>
          </cell>
          <cell r="F1922" t="str">
            <v>استهلاك ساختمان</v>
          </cell>
          <cell r="G1922" t="str">
            <v>800304</v>
          </cell>
          <cell r="H1922" t="str">
            <v>تدارکات و تامين قطعات</v>
          </cell>
          <cell r="P1922" t="str">
            <v>231</v>
          </cell>
        </row>
        <row r="1923">
          <cell r="A1923">
            <v>2313</v>
          </cell>
          <cell r="B1923" t="str">
            <v>883001800305</v>
          </cell>
          <cell r="C1923" t="str">
            <v>883</v>
          </cell>
          <cell r="D1923" t="str">
            <v>883001</v>
          </cell>
          <cell r="E1923" t="str">
            <v>هزينه هاي استهلاك</v>
          </cell>
          <cell r="F1923" t="str">
            <v>استهلاك ساختمان</v>
          </cell>
          <cell r="G1923" t="str">
            <v>800305</v>
          </cell>
          <cell r="H1923" t="str">
            <v>طرح و توسعه سيستمها</v>
          </cell>
          <cell r="P1923" t="str">
            <v>231</v>
          </cell>
        </row>
        <row r="1924">
          <cell r="A1924">
            <v>2313</v>
          </cell>
          <cell r="B1924" t="str">
            <v>883002800302</v>
          </cell>
          <cell r="C1924" t="str">
            <v>883</v>
          </cell>
          <cell r="D1924" t="str">
            <v>883002</v>
          </cell>
          <cell r="E1924" t="str">
            <v>هزينه هاي استهلاك</v>
          </cell>
          <cell r="F1924" t="str">
            <v>استهلاك تاسيسات</v>
          </cell>
          <cell r="G1924" t="str">
            <v>800302</v>
          </cell>
          <cell r="H1924" t="str">
            <v>خدمات فني</v>
          </cell>
          <cell r="P1924" t="str">
            <v>231</v>
          </cell>
        </row>
        <row r="1925">
          <cell r="A1925">
            <v>2313</v>
          </cell>
          <cell r="B1925" t="str">
            <v>883002800301</v>
          </cell>
          <cell r="C1925" t="str">
            <v>883</v>
          </cell>
          <cell r="D1925" t="str">
            <v>883002</v>
          </cell>
          <cell r="E1925" t="str">
            <v>هزينه هاي استهلاك</v>
          </cell>
          <cell r="F1925" t="str">
            <v>استهلاك تاسيسات</v>
          </cell>
          <cell r="G1925" t="str">
            <v>800301</v>
          </cell>
          <cell r="H1925" t="str">
            <v>حراست</v>
          </cell>
          <cell r="P1925" t="str">
            <v>231</v>
          </cell>
        </row>
        <row r="1926">
          <cell r="A1926">
            <v>2262</v>
          </cell>
          <cell r="B1926" t="str">
            <v>883003800103</v>
          </cell>
          <cell r="C1926" t="str">
            <v>883</v>
          </cell>
          <cell r="D1926" t="str">
            <v>883003</v>
          </cell>
          <cell r="E1926" t="str">
            <v>هزينه هاي استهلاك</v>
          </cell>
          <cell r="F1926" t="str">
            <v>استهلاك ماشين آلات</v>
          </cell>
          <cell r="G1926" t="str">
            <v>800103</v>
          </cell>
          <cell r="H1926" t="str">
            <v>مرکز ساخت و توليد</v>
          </cell>
          <cell r="P1926" t="str">
            <v>226</v>
          </cell>
        </row>
        <row r="1927">
          <cell r="A1927">
            <v>2262</v>
          </cell>
          <cell r="B1927" t="str">
            <v>883003800104</v>
          </cell>
          <cell r="C1927" t="str">
            <v>883</v>
          </cell>
          <cell r="D1927" t="str">
            <v>883003</v>
          </cell>
          <cell r="E1927" t="str">
            <v>هزينه هاي استهلاك</v>
          </cell>
          <cell r="F1927" t="str">
            <v>استهلاك ماشين آلات</v>
          </cell>
          <cell r="G1927" t="str">
            <v>800104</v>
          </cell>
          <cell r="H1927" t="str">
            <v>کنترل کيفي</v>
          </cell>
          <cell r="P1927" t="str">
            <v>226</v>
          </cell>
        </row>
        <row r="1928">
          <cell r="A1928">
            <v>2313</v>
          </cell>
          <cell r="B1928" t="str">
            <v>883003800303</v>
          </cell>
          <cell r="C1928" t="str">
            <v>883</v>
          </cell>
          <cell r="D1928" t="str">
            <v>883003</v>
          </cell>
          <cell r="E1928" t="str">
            <v>هزينه هاي استهلاك</v>
          </cell>
          <cell r="F1928" t="str">
            <v>استهلاك ماشين آلات</v>
          </cell>
          <cell r="G1928" t="str">
            <v>800303</v>
          </cell>
          <cell r="H1928" t="str">
            <v>برنامه ريزي</v>
          </cell>
          <cell r="P1928" t="str">
            <v>231</v>
          </cell>
        </row>
        <row r="1929">
          <cell r="A1929">
            <v>2313</v>
          </cell>
          <cell r="B1929" t="str">
            <v>883003800302</v>
          </cell>
          <cell r="C1929" t="str">
            <v>883</v>
          </cell>
          <cell r="D1929" t="str">
            <v>883003</v>
          </cell>
          <cell r="E1929" t="str">
            <v>هزينه هاي استهلاك</v>
          </cell>
          <cell r="F1929" t="str">
            <v>استهلاك ماشين آلات</v>
          </cell>
          <cell r="G1929" t="str">
            <v>800302</v>
          </cell>
          <cell r="H1929" t="str">
            <v>خدمات فني</v>
          </cell>
          <cell r="P1929" t="str">
            <v>231</v>
          </cell>
        </row>
        <row r="1930">
          <cell r="A1930">
            <v>2262</v>
          </cell>
          <cell r="B1930" t="str">
            <v>883003800106</v>
          </cell>
          <cell r="C1930" t="str">
            <v>883</v>
          </cell>
          <cell r="D1930" t="str">
            <v>883003</v>
          </cell>
          <cell r="E1930" t="str">
            <v>هزينه هاي استهلاك</v>
          </cell>
          <cell r="F1930" t="str">
            <v>استهلاك ماشين آلات</v>
          </cell>
          <cell r="G1930" t="str">
            <v>800106</v>
          </cell>
          <cell r="H1930" t="str">
            <v>تست مواد وشيمي</v>
          </cell>
          <cell r="P1930" t="str">
            <v>226</v>
          </cell>
        </row>
        <row r="1931">
          <cell r="A1931">
            <v>2262</v>
          </cell>
          <cell r="B1931" t="str">
            <v>883003800102</v>
          </cell>
          <cell r="C1931" t="str">
            <v>883</v>
          </cell>
          <cell r="D1931" t="str">
            <v>883003</v>
          </cell>
          <cell r="E1931" t="str">
            <v>هزينه هاي استهلاك</v>
          </cell>
          <cell r="F1931" t="str">
            <v>استهلاك ماشين آلات</v>
          </cell>
          <cell r="G1931" t="str">
            <v>800102</v>
          </cell>
          <cell r="H1931" t="str">
            <v>عمليات حرارتي و آبکاري</v>
          </cell>
          <cell r="P1931" t="str">
            <v>226</v>
          </cell>
        </row>
        <row r="1932">
          <cell r="A1932">
            <v>2222</v>
          </cell>
          <cell r="B1932" t="str">
            <v>883003800100</v>
          </cell>
          <cell r="C1932" t="str">
            <v>883</v>
          </cell>
          <cell r="D1932" t="str">
            <v>883003</v>
          </cell>
          <cell r="E1932" t="str">
            <v>هزينه هاي استهلاك</v>
          </cell>
          <cell r="F1932" t="str">
            <v>استهلاك ماشين آلات</v>
          </cell>
          <cell r="G1932" t="str">
            <v>800100</v>
          </cell>
          <cell r="H1932" t="str">
            <v>مونتاژ</v>
          </cell>
          <cell r="P1932" t="str">
            <v>222</v>
          </cell>
        </row>
        <row r="1933">
          <cell r="A1933">
            <v>2262</v>
          </cell>
          <cell r="B1933" t="str">
            <v>883003800101</v>
          </cell>
          <cell r="C1933" t="str">
            <v>883</v>
          </cell>
          <cell r="D1933" t="str">
            <v>883003</v>
          </cell>
          <cell r="E1933" t="str">
            <v>هزينه هاي استهلاك</v>
          </cell>
          <cell r="F1933" t="str">
            <v>استهلاك ماشين آلات</v>
          </cell>
          <cell r="G1933" t="str">
            <v>800101</v>
          </cell>
          <cell r="H1933" t="str">
            <v>تحقيقات مهندسي</v>
          </cell>
          <cell r="P1933" t="str">
            <v>226</v>
          </cell>
        </row>
        <row r="1934">
          <cell r="A1934">
            <v>2262</v>
          </cell>
          <cell r="B1934" t="str">
            <v>883004800103</v>
          </cell>
          <cell r="C1934" t="str">
            <v>883</v>
          </cell>
          <cell r="D1934" t="str">
            <v>883004</v>
          </cell>
          <cell r="E1934" t="str">
            <v>هزينه هاي استهلاك</v>
          </cell>
          <cell r="F1934" t="str">
            <v>استهلاك اثاثيه كارگاهي</v>
          </cell>
          <cell r="G1934" t="str">
            <v>800103</v>
          </cell>
          <cell r="H1934" t="str">
            <v>مرکز ساخت و توليد</v>
          </cell>
          <cell r="P1934" t="str">
            <v>226</v>
          </cell>
        </row>
        <row r="1935">
          <cell r="A1935">
            <v>2222</v>
          </cell>
          <cell r="B1935" t="str">
            <v>883004800100</v>
          </cell>
          <cell r="C1935" t="str">
            <v>883</v>
          </cell>
          <cell r="D1935" t="str">
            <v>883004</v>
          </cell>
          <cell r="E1935" t="str">
            <v>هزينه هاي استهلاك</v>
          </cell>
          <cell r="F1935" t="str">
            <v>استهلاك اثاثيه كارگاهي</v>
          </cell>
          <cell r="G1935" t="str">
            <v>800100</v>
          </cell>
          <cell r="H1935" t="str">
            <v>مونتاژ</v>
          </cell>
          <cell r="P1935" t="str">
            <v>222</v>
          </cell>
        </row>
        <row r="1936">
          <cell r="A1936">
            <v>2313</v>
          </cell>
          <cell r="B1936" t="str">
            <v>883004800303</v>
          </cell>
          <cell r="C1936" t="str">
            <v>883</v>
          </cell>
          <cell r="D1936" t="str">
            <v>883004</v>
          </cell>
          <cell r="E1936" t="str">
            <v>هزينه هاي استهلاك</v>
          </cell>
          <cell r="F1936" t="str">
            <v>استهلاك اثاثيه كارگاهي</v>
          </cell>
          <cell r="G1936" t="str">
            <v>800303</v>
          </cell>
          <cell r="H1936" t="str">
            <v>برنامه ريزي</v>
          </cell>
          <cell r="P1936" t="str">
            <v>231</v>
          </cell>
        </row>
        <row r="1937">
          <cell r="A1937">
            <v>2262</v>
          </cell>
          <cell r="B1937" t="str">
            <v>883004800104</v>
          </cell>
          <cell r="C1937" t="str">
            <v>883</v>
          </cell>
          <cell r="D1937" t="str">
            <v>883004</v>
          </cell>
          <cell r="E1937" t="str">
            <v>هزينه هاي استهلاك</v>
          </cell>
          <cell r="F1937" t="str">
            <v>استهلاك اثاثيه كارگاهي</v>
          </cell>
          <cell r="G1937" t="str">
            <v>800104</v>
          </cell>
          <cell r="H1937" t="str">
            <v>کنترل کيفي</v>
          </cell>
          <cell r="P1937" t="str">
            <v>226</v>
          </cell>
        </row>
        <row r="1938">
          <cell r="A1938">
            <v>2262</v>
          </cell>
          <cell r="B1938" t="str">
            <v>883004800102</v>
          </cell>
          <cell r="C1938" t="str">
            <v>883</v>
          </cell>
          <cell r="D1938" t="str">
            <v>883004</v>
          </cell>
          <cell r="E1938" t="str">
            <v>هزينه هاي استهلاك</v>
          </cell>
          <cell r="F1938" t="str">
            <v>استهلاك اثاثيه كارگاهي</v>
          </cell>
          <cell r="G1938" t="str">
            <v>800102</v>
          </cell>
          <cell r="H1938" t="str">
            <v>عمليات حرارتي و آبکاري</v>
          </cell>
          <cell r="P1938" t="str">
            <v>226</v>
          </cell>
        </row>
        <row r="1939">
          <cell r="A1939">
            <v>2262</v>
          </cell>
          <cell r="B1939" t="str">
            <v>883004800106</v>
          </cell>
          <cell r="C1939" t="str">
            <v>883</v>
          </cell>
          <cell r="D1939" t="str">
            <v>883004</v>
          </cell>
          <cell r="E1939" t="str">
            <v>هزينه هاي استهلاك</v>
          </cell>
          <cell r="F1939" t="str">
            <v>استهلاك اثاثيه كارگاهي</v>
          </cell>
          <cell r="G1939" t="str">
            <v>800106</v>
          </cell>
          <cell r="H1939" t="str">
            <v>تست مواد وشيمي</v>
          </cell>
          <cell r="P1939" t="str">
            <v>226</v>
          </cell>
        </row>
        <row r="1940">
          <cell r="A1940">
            <v>2413</v>
          </cell>
          <cell r="B1940" t="str">
            <v>883006800401</v>
          </cell>
          <cell r="C1940" t="str">
            <v>883</v>
          </cell>
          <cell r="D1940" t="str">
            <v>883006</v>
          </cell>
          <cell r="E1940" t="str">
            <v>هزينه هاي استهلاك</v>
          </cell>
          <cell r="F1940" t="str">
            <v>استهلاك و سائط نقليه</v>
          </cell>
          <cell r="G1940" t="str">
            <v>800401</v>
          </cell>
          <cell r="H1940" t="str">
            <v>مديريت</v>
          </cell>
          <cell r="P1940" t="str">
            <v>241</v>
          </cell>
        </row>
        <row r="1941">
          <cell r="A1941">
            <v>2413</v>
          </cell>
          <cell r="B1941" t="str">
            <v>883006800402</v>
          </cell>
          <cell r="C1941" t="str">
            <v>883</v>
          </cell>
          <cell r="D1941" t="str">
            <v>883006</v>
          </cell>
          <cell r="E1941" t="str">
            <v>هزينه هاي استهلاك</v>
          </cell>
          <cell r="F1941" t="str">
            <v>استهلاك و سائط نقليه</v>
          </cell>
          <cell r="G1941" t="str">
            <v>800402</v>
          </cell>
          <cell r="H1941" t="str">
            <v>دفتر تهران</v>
          </cell>
          <cell r="P1941" t="str">
            <v>241</v>
          </cell>
        </row>
        <row r="1942">
          <cell r="A1942">
            <v>2313</v>
          </cell>
          <cell r="B1942" t="str">
            <v>883006800303</v>
          </cell>
          <cell r="C1942" t="str">
            <v>883</v>
          </cell>
          <cell r="D1942" t="str">
            <v>883006</v>
          </cell>
          <cell r="E1942" t="str">
            <v>هزينه هاي استهلاك</v>
          </cell>
          <cell r="F1942" t="str">
            <v>استهلاك و سائط نقليه</v>
          </cell>
          <cell r="G1942" t="str">
            <v>800303</v>
          </cell>
          <cell r="H1942" t="str">
            <v>برنامه ريزي</v>
          </cell>
          <cell r="P1942" t="str">
            <v>231</v>
          </cell>
        </row>
        <row r="1943">
          <cell r="A1943">
            <v>2313</v>
          </cell>
          <cell r="B1943" t="str">
            <v>883006800304</v>
          </cell>
          <cell r="C1943" t="str">
            <v>883</v>
          </cell>
          <cell r="D1943" t="str">
            <v>883006</v>
          </cell>
          <cell r="E1943" t="str">
            <v>هزينه هاي استهلاك</v>
          </cell>
          <cell r="F1943" t="str">
            <v>استهلاك و سائط نقليه</v>
          </cell>
          <cell r="G1943" t="str">
            <v>800304</v>
          </cell>
          <cell r="H1943" t="str">
            <v>تدارکات و تامين قطعات</v>
          </cell>
          <cell r="P1943" t="str">
            <v>231</v>
          </cell>
        </row>
        <row r="1944">
          <cell r="A1944">
            <v>2313</v>
          </cell>
          <cell r="B1944" t="str">
            <v>883006800302</v>
          </cell>
          <cell r="C1944" t="str">
            <v>883</v>
          </cell>
          <cell r="D1944" t="str">
            <v>883006</v>
          </cell>
          <cell r="E1944" t="str">
            <v>هزينه هاي استهلاك</v>
          </cell>
          <cell r="F1944" t="str">
            <v>استهلاك و سائط نقليه</v>
          </cell>
          <cell r="G1944" t="str">
            <v>800302</v>
          </cell>
          <cell r="H1944" t="str">
            <v>خدمات فني</v>
          </cell>
          <cell r="P1944" t="str">
            <v>231</v>
          </cell>
        </row>
        <row r="1945">
          <cell r="A1945">
            <v>2413</v>
          </cell>
          <cell r="B1945" t="str">
            <v>883007800403</v>
          </cell>
          <cell r="C1945" t="str">
            <v>883</v>
          </cell>
          <cell r="D1945" t="str">
            <v>883007</v>
          </cell>
          <cell r="E1945" t="str">
            <v>هزينه هاي استهلاك</v>
          </cell>
          <cell r="F1945" t="str">
            <v>استهلاك اثاثيه و منصوبات</v>
          </cell>
          <cell r="G1945" t="str">
            <v>800403</v>
          </cell>
          <cell r="H1945" t="str">
            <v>امو ر اداري</v>
          </cell>
          <cell r="P1945" t="str">
            <v>241</v>
          </cell>
        </row>
        <row r="1946">
          <cell r="A1946">
            <v>2413</v>
          </cell>
          <cell r="B1946" t="str">
            <v>883007800401</v>
          </cell>
          <cell r="C1946" t="str">
            <v>883</v>
          </cell>
          <cell r="D1946" t="str">
            <v>883007</v>
          </cell>
          <cell r="E1946" t="str">
            <v>هزينه هاي استهلاك</v>
          </cell>
          <cell r="F1946" t="str">
            <v>استهلاك اثاثيه و منصوبات</v>
          </cell>
          <cell r="G1946" t="str">
            <v>800401</v>
          </cell>
          <cell r="H1946" t="str">
            <v>مديريت</v>
          </cell>
          <cell r="P1946" t="str">
            <v>241</v>
          </cell>
        </row>
        <row r="1947">
          <cell r="A1947">
            <v>2413</v>
          </cell>
          <cell r="B1947" t="str">
            <v>883007800400</v>
          </cell>
          <cell r="C1947" t="str">
            <v>883</v>
          </cell>
          <cell r="D1947" t="str">
            <v>883007</v>
          </cell>
          <cell r="E1947" t="str">
            <v>هزينه هاي استهلاك</v>
          </cell>
          <cell r="F1947" t="str">
            <v>استهلاك اثاثيه و منصوبات</v>
          </cell>
          <cell r="G1947" t="str">
            <v>800400</v>
          </cell>
          <cell r="H1947" t="str">
            <v>امور مالي</v>
          </cell>
          <cell r="P1947" t="str">
            <v>241</v>
          </cell>
        </row>
        <row r="1948">
          <cell r="A1948">
            <v>2313</v>
          </cell>
          <cell r="B1948" t="str">
            <v>883007800305</v>
          </cell>
          <cell r="C1948" t="str">
            <v>883</v>
          </cell>
          <cell r="D1948" t="str">
            <v>883007</v>
          </cell>
          <cell r="E1948" t="str">
            <v>هزينه هاي استهلاك</v>
          </cell>
          <cell r="F1948" t="str">
            <v>استهلاك اثاثيه و منصوبات</v>
          </cell>
          <cell r="G1948" t="str">
            <v>800305</v>
          </cell>
          <cell r="H1948" t="str">
            <v>طرح و توسعه سيستمها</v>
          </cell>
          <cell r="P1948" t="str">
            <v>231</v>
          </cell>
        </row>
        <row r="1949">
          <cell r="A1949">
            <v>2313</v>
          </cell>
          <cell r="B1949" t="str">
            <v>883007800303</v>
          </cell>
          <cell r="C1949" t="str">
            <v>883</v>
          </cell>
          <cell r="D1949" t="str">
            <v>883007</v>
          </cell>
          <cell r="E1949" t="str">
            <v>هزينه هاي استهلاك</v>
          </cell>
          <cell r="F1949" t="str">
            <v>استهلاك اثاثيه و منصوبات</v>
          </cell>
          <cell r="G1949" t="str">
            <v>800303</v>
          </cell>
          <cell r="H1949" t="str">
            <v>برنامه ريزي</v>
          </cell>
          <cell r="P1949" t="str">
            <v>231</v>
          </cell>
        </row>
        <row r="1950">
          <cell r="A1950">
            <v>2262</v>
          </cell>
          <cell r="B1950" t="str">
            <v>883007800101</v>
          </cell>
          <cell r="C1950" t="str">
            <v>883</v>
          </cell>
          <cell r="D1950" t="str">
            <v>883007</v>
          </cell>
          <cell r="E1950" t="str">
            <v>هزينه هاي استهلاك</v>
          </cell>
          <cell r="F1950" t="str">
            <v>استهلاك اثاثيه و منصوبات</v>
          </cell>
          <cell r="G1950" t="str">
            <v>800101</v>
          </cell>
          <cell r="H1950" t="str">
            <v>تحقيقات مهندسي</v>
          </cell>
          <cell r="P1950" t="str">
            <v>226</v>
          </cell>
        </row>
        <row r="1951">
          <cell r="A1951">
            <v>2413</v>
          </cell>
          <cell r="B1951" t="str">
            <v>883007800402</v>
          </cell>
          <cell r="C1951" t="str">
            <v>883</v>
          </cell>
          <cell r="D1951" t="str">
            <v>883007</v>
          </cell>
          <cell r="E1951" t="str">
            <v>هزينه هاي استهلاك</v>
          </cell>
          <cell r="F1951" t="str">
            <v>استهلاك اثاثيه و منصوبات</v>
          </cell>
          <cell r="G1951" t="str">
            <v>800402</v>
          </cell>
          <cell r="H1951" t="str">
            <v>دفتر تهران</v>
          </cell>
          <cell r="P1951" t="str">
            <v>241</v>
          </cell>
        </row>
        <row r="1952">
          <cell r="A1952">
            <v>2262</v>
          </cell>
          <cell r="B1952" t="str">
            <v>883007800103</v>
          </cell>
          <cell r="C1952" t="str">
            <v>883</v>
          </cell>
          <cell r="D1952" t="str">
            <v>883007</v>
          </cell>
          <cell r="E1952" t="str">
            <v>هزينه هاي استهلاك</v>
          </cell>
          <cell r="F1952" t="str">
            <v>استهلاك اثاثيه و منصوبات</v>
          </cell>
          <cell r="G1952" t="str">
            <v>800103</v>
          </cell>
          <cell r="H1952" t="str">
            <v>مرکز ساخت و توليد</v>
          </cell>
          <cell r="P1952" t="str">
            <v>226</v>
          </cell>
        </row>
        <row r="1953">
          <cell r="A1953">
            <v>2513</v>
          </cell>
          <cell r="B1953" t="str">
            <v>883007800500</v>
          </cell>
          <cell r="C1953" t="str">
            <v>883</v>
          </cell>
          <cell r="D1953" t="str">
            <v>883007</v>
          </cell>
          <cell r="E1953" t="str">
            <v>هزينه هاي استهلاك</v>
          </cell>
          <cell r="F1953" t="str">
            <v>استهلاك اثاثيه و منصوبات</v>
          </cell>
          <cell r="G1953" t="str">
            <v>800500</v>
          </cell>
          <cell r="H1953" t="str">
            <v>فروش</v>
          </cell>
          <cell r="P1953" t="str">
            <v>251</v>
          </cell>
        </row>
        <row r="1954">
          <cell r="A1954">
            <v>2313</v>
          </cell>
          <cell r="B1954" t="str">
            <v>883007800304</v>
          </cell>
          <cell r="C1954" t="str">
            <v>883</v>
          </cell>
          <cell r="D1954" t="str">
            <v>883007</v>
          </cell>
          <cell r="E1954" t="str">
            <v>هزينه هاي استهلاك</v>
          </cell>
          <cell r="F1954" t="str">
            <v>استهلاك اثاثيه و منصوبات</v>
          </cell>
          <cell r="G1954" t="str">
            <v>800304</v>
          </cell>
          <cell r="H1954" t="str">
            <v>تدارکات و تامين قطعات</v>
          </cell>
          <cell r="P1954" t="str">
            <v>231</v>
          </cell>
        </row>
        <row r="1955">
          <cell r="A1955">
            <v>2222</v>
          </cell>
          <cell r="B1955" t="str">
            <v>883007800100</v>
          </cell>
          <cell r="C1955" t="str">
            <v>883</v>
          </cell>
          <cell r="D1955" t="str">
            <v>883007</v>
          </cell>
          <cell r="E1955" t="str">
            <v>هزينه هاي استهلاك</v>
          </cell>
          <cell r="F1955" t="str">
            <v>استهلاك اثاثيه و منصوبات</v>
          </cell>
          <cell r="G1955" t="str">
            <v>800100</v>
          </cell>
          <cell r="H1955" t="str">
            <v>مونتاژ</v>
          </cell>
          <cell r="P1955" t="str">
            <v>222</v>
          </cell>
        </row>
        <row r="1956">
          <cell r="A1956">
            <v>2313</v>
          </cell>
          <cell r="B1956" t="str">
            <v>883007800301</v>
          </cell>
          <cell r="C1956" t="str">
            <v>883</v>
          </cell>
          <cell r="D1956" t="str">
            <v>883007</v>
          </cell>
          <cell r="E1956" t="str">
            <v>هزينه هاي استهلاك</v>
          </cell>
          <cell r="F1956" t="str">
            <v>استهلاك اثاثيه و منصوبات</v>
          </cell>
          <cell r="G1956" t="str">
            <v>800301</v>
          </cell>
          <cell r="H1956" t="str">
            <v>حراست</v>
          </cell>
          <cell r="P1956" t="str">
            <v>231</v>
          </cell>
        </row>
        <row r="1957">
          <cell r="A1957">
            <v>2262</v>
          </cell>
          <cell r="B1957" t="str">
            <v>883007800104</v>
          </cell>
          <cell r="C1957" t="str">
            <v>883</v>
          </cell>
          <cell r="D1957" t="str">
            <v>883007</v>
          </cell>
          <cell r="E1957" t="str">
            <v>هزينه هاي استهلاك</v>
          </cell>
          <cell r="F1957" t="str">
            <v>استهلاك اثاثيه و منصوبات</v>
          </cell>
          <cell r="G1957" t="str">
            <v>800104</v>
          </cell>
          <cell r="H1957" t="str">
            <v>کنترل کيفي</v>
          </cell>
          <cell r="P1957" t="str">
            <v>226</v>
          </cell>
        </row>
        <row r="1958">
          <cell r="A1958">
            <v>2313</v>
          </cell>
          <cell r="B1958" t="str">
            <v>883007800302</v>
          </cell>
          <cell r="C1958" t="str">
            <v>883</v>
          </cell>
          <cell r="D1958" t="str">
            <v>883007</v>
          </cell>
          <cell r="E1958" t="str">
            <v>هزينه هاي استهلاك</v>
          </cell>
          <cell r="F1958" t="str">
            <v>استهلاك اثاثيه و منصوبات</v>
          </cell>
          <cell r="G1958" t="str">
            <v>800302</v>
          </cell>
          <cell r="H1958" t="str">
            <v>خدمات فني</v>
          </cell>
          <cell r="P1958" t="str">
            <v>231</v>
          </cell>
        </row>
        <row r="1959">
          <cell r="A1959">
            <v>2313</v>
          </cell>
          <cell r="B1959" t="str">
            <v>883007800300</v>
          </cell>
          <cell r="C1959" t="str">
            <v>883</v>
          </cell>
          <cell r="D1959" t="str">
            <v>883007</v>
          </cell>
          <cell r="E1959" t="str">
            <v>هزينه هاي استهلاك</v>
          </cell>
          <cell r="F1959" t="str">
            <v>استهلاك اثاثيه و منصوبات</v>
          </cell>
          <cell r="G1959" t="str">
            <v>800300</v>
          </cell>
          <cell r="H1959" t="str">
            <v>کانتين</v>
          </cell>
          <cell r="P1959" t="str">
            <v>231</v>
          </cell>
        </row>
        <row r="1960">
          <cell r="A1960">
            <v>2262</v>
          </cell>
          <cell r="B1960" t="str">
            <v>883007800203</v>
          </cell>
          <cell r="C1960" t="str">
            <v>883</v>
          </cell>
          <cell r="D1960" t="str">
            <v>883007</v>
          </cell>
          <cell r="E1960" t="str">
            <v>هزينه هاي استهلاك</v>
          </cell>
          <cell r="F1960" t="str">
            <v>استهلاك اثاثيه و منصوبات</v>
          </cell>
          <cell r="G1960" t="str">
            <v>800203</v>
          </cell>
          <cell r="H1960" t="str">
            <v>عمومي کنترل کيفي</v>
          </cell>
          <cell r="P1960" t="str">
            <v>226</v>
          </cell>
        </row>
        <row r="1961">
          <cell r="A1961">
            <v>2262</v>
          </cell>
          <cell r="B1961" t="str">
            <v>883007800105</v>
          </cell>
          <cell r="C1961" t="str">
            <v>883</v>
          </cell>
          <cell r="D1961" t="str">
            <v>883007</v>
          </cell>
          <cell r="E1961" t="str">
            <v>هزينه هاي استهلاك</v>
          </cell>
          <cell r="F1961" t="str">
            <v>استهلاك اثاثيه و منصوبات</v>
          </cell>
          <cell r="G1961" t="str">
            <v>800105</v>
          </cell>
          <cell r="H1961" t="str">
            <v>مترولوژي</v>
          </cell>
          <cell r="P1961" t="str">
            <v>226</v>
          </cell>
        </row>
        <row r="1962">
          <cell r="A1962">
            <v>2413</v>
          </cell>
          <cell r="B1962" t="str">
            <v>883009800400</v>
          </cell>
          <cell r="C1962" t="str">
            <v>883</v>
          </cell>
          <cell r="D1962" t="str">
            <v>883009</v>
          </cell>
          <cell r="E1962" t="str">
            <v>هزينه هاي استهلاك</v>
          </cell>
          <cell r="F1962" t="str">
            <v>استهلاک سيستم هاي نرم افزاري</v>
          </cell>
          <cell r="G1962" t="str">
            <v>800400</v>
          </cell>
          <cell r="H1962" t="str">
            <v>امور مالي</v>
          </cell>
          <cell r="P1962" t="str">
            <v>241</v>
          </cell>
        </row>
        <row r="1963">
          <cell r="A1963">
            <v>2413</v>
          </cell>
          <cell r="B1963" t="str">
            <v>883009800403</v>
          </cell>
          <cell r="C1963" t="str">
            <v>883</v>
          </cell>
          <cell r="D1963" t="str">
            <v>883009</v>
          </cell>
          <cell r="E1963" t="str">
            <v>هزينه هاي استهلاك</v>
          </cell>
          <cell r="F1963" t="str">
            <v>استهلاک سيستم هاي نرم افزاري</v>
          </cell>
          <cell r="G1963" t="str">
            <v>800403</v>
          </cell>
          <cell r="H1963" t="str">
            <v>امو ر اداري</v>
          </cell>
          <cell r="P1963" t="str">
            <v>241</v>
          </cell>
        </row>
        <row r="1964">
          <cell r="A1964">
            <v>2601</v>
          </cell>
          <cell r="B1964" t="str">
            <v>884001800400</v>
          </cell>
          <cell r="C1964" t="str">
            <v>884</v>
          </cell>
          <cell r="D1964" t="str">
            <v>884001</v>
          </cell>
          <cell r="E1964" t="str">
            <v>هزينه هاي مالي</v>
          </cell>
          <cell r="F1964" t="str">
            <v>كارمزد وخدمات بانكي</v>
          </cell>
          <cell r="G1964" t="str">
            <v>800400</v>
          </cell>
          <cell r="H1964" t="str">
            <v>امور مالي</v>
          </cell>
          <cell r="P1964" t="str">
            <v>260</v>
          </cell>
        </row>
        <row r="1965">
          <cell r="A1965">
            <v>2603</v>
          </cell>
          <cell r="B1965" t="str">
            <v>884002800400</v>
          </cell>
          <cell r="C1965" t="str">
            <v>884</v>
          </cell>
          <cell r="D1965" t="str">
            <v>884002</v>
          </cell>
          <cell r="E1965" t="str">
            <v>هزينه هاي مالي</v>
          </cell>
          <cell r="F1965" t="str">
            <v>سفته و برات</v>
          </cell>
          <cell r="G1965" t="str">
            <v>800400</v>
          </cell>
          <cell r="H1965" t="str">
            <v>امور مالي</v>
          </cell>
          <cell r="P1965" t="str">
            <v>260</v>
          </cell>
        </row>
        <row r="1966">
          <cell r="A1966">
            <v>2600</v>
          </cell>
          <cell r="B1966" t="str">
            <v>884003800400</v>
          </cell>
          <cell r="C1966" t="str">
            <v>884</v>
          </cell>
          <cell r="D1966" t="str">
            <v>884003</v>
          </cell>
          <cell r="E1966" t="str">
            <v>هزينه هاي مالي</v>
          </cell>
          <cell r="F1966" t="str">
            <v>بهره تسهيلات دريافتي</v>
          </cell>
          <cell r="G1966" t="str">
            <v>800400</v>
          </cell>
          <cell r="H1966" t="str">
            <v>امور مالي</v>
          </cell>
          <cell r="P1966" t="str">
            <v>260</v>
          </cell>
        </row>
        <row r="1967">
          <cell r="A1967">
            <v>2511</v>
          </cell>
          <cell r="B1967" t="str">
            <v>885001800500</v>
          </cell>
          <cell r="C1967" t="str">
            <v>885</v>
          </cell>
          <cell r="D1967" t="str">
            <v>885001</v>
          </cell>
          <cell r="E1967" t="str">
            <v>هزينه هاي فروش</v>
          </cell>
          <cell r="F1967" t="str">
            <v>هزينه حمل فروش</v>
          </cell>
          <cell r="G1967" t="str">
            <v>800500</v>
          </cell>
          <cell r="H1967" t="str">
            <v>فروش</v>
          </cell>
          <cell r="P1967" t="str">
            <v>251</v>
          </cell>
        </row>
        <row r="1968">
          <cell r="A1968">
            <v>2330</v>
          </cell>
          <cell r="B1968" t="str">
            <v>885001800304</v>
          </cell>
          <cell r="C1968" t="str">
            <v>885</v>
          </cell>
          <cell r="D1968" t="str">
            <v>885001</v>
          </cell>
          <cell r="E1968" t="str">
            <v>هزينه هاي فروش</v>
          </cell>
          <cell r="F1968" t="str">
            <v>هزينه حمل فروش</v>
          </cell>
          <cell r="G1968" t="str">
            <v>800304</v>
          </cell>
          <cell r="H1968" t="str">
            <v>تدارکات و تامين قطعات</v>
          </cell>
          <cell r="P1968" t="str">
            <v>233</v>
          </cell>
        </row>
        <row r="1969">
          <cell r="A1969">
            <v>2510</v>
          </cell>
          <cell r="B1969" t="str">
            <v>885002800500</v>
          </cell>
          <cell r="C1969" t="str">
            <v>885</v>
          </cell>
          <cell r="D1969" t="str">
            <v>885002</v>
          </cell>
          <cell r="E1969" t="str">
            <v>هزينه هاي فروش</v>
          </cell>
          <cell r="F1969" t="str">
            <v>نمايشگاه</v>
          </cell>
          <cell r="G1969" t="str">
            <v>800500</v>
          </cell>
          <cell r="H1969" t="str">
            <v>فروش</v>
          </cell>
          <cell r="P1969" t="str">
            <v>251</v>
          </cell>
        </row>
        <row r="1970">
          <cell r="A1970">
            <v>2510</v>
          </cell>
          <cell r="B1970" t="str">
            <v>885003800500</v>
          </cell>
          <cell r="C1970" t="str">
            <v>885</v>
          </cell>
          <cell r="D1970" t="str">
            <v>885003</v>
          </cell>
          <cell r="E1970" t="str">
            <v>هزينه هاي فروش</v>
          </cell>
          <cell r="F1970" t="str">
            <v>بازاريابي</v>
          </cell>
          <cell r="G1970" t="str">
            <v>800500</v>
          </cell>
          <cell r="H1970" t="str">
            <v>فروش</v>
          </cell>
          <cell r="P1970" t="str">
            <v>251</v>
          </cell>
        </row>
        <row r="1971">
          <cell r="A1971">
            <v>2510</v>
          </cell>
          <cell r="B1971" t="str">
            <v>885004800500</v>
          </cell>
          <cell r="C1971" t="str">
            <v>885</v>
          </cell>
          <cell r="D1971" t="str">
            <v>885004</v>
          </cell>
          <cell r="E1971" t="str">
            <v>هزينه هاي فروش</v>
          </cell>
          <cell r="F1971" t="str">
            <v>تبليغاتي</v>
          </cell>
          <cell r="G1971" t="str">
            <v>800500</v>
          </cell>
          <cell r="H1971" t="str">
            <v>فروش</v>
          </cell>
          <cell r="P1971" t="str">
            <v>251</v>
          </cell>
        </row>
        <row r="1972">
          <cell r="A1972">
            <v>2529</v>
          </cell>
          <cell r="B1972" t="str">
            <v>885005800500</v>
          </cell>
          <cell r="C1972" t="str">
            <v>885</v>
          </cell>
          <cell r="D1972" t="str">
            <v>885005</v>
          </cell>
          <cell r="E1972" t="str">
            <v>هزينه هاي فروش</v>
          </cell>
          <cell r="F1972" t="str">
            <v>بسته بندي</v>
          </cell>
          <cell r="G1972" t="str">
            <v>800500</v>
          </cell>
          <cell r="H1972" t="str">
            <v>فروش</v>
          </cell>
          <cell r="P1972" t="str">
            <v>252</v>
          </cell>
        </row>
        <row r="1973">
          <cell r="A1973">
            <v>2512</v>
          </cell>
          <cell r="B1973" t="str">
            <v>885006800500</v>
          </cell>
          <cell r="C1973" t="str">
            <v>885</v>
          </cell>
          <cell r="D1973" t="str">
            <v>885006</v>
          </cell>
          <cell r="E1973" t="str">
            <v>هزينه هاي فروش</v>
          </cell>
          <cell r="F1973" t="str">
            <v>خدمات پس ازفروش</v>
          </cell>
          <cell r="G1973" t="str">
            <v>800500</v>
          </cell>
          <cell r="H1973" t="str">
            <v>فروش</v>
          </cell>
          <cell r="P1973" t="str">
            <v>251</v>
          </cell>
        </row>
        <row r="1974">
          <cell r="A1974">
            <v>2529</v>
          </cell>
          <cell r="B1974" t="str">
            <v>885008800500</v>
          </cell>
          <cell r="C1974" t="str">
            <v>885</v>
          </cell>
          <cell r="D1974" t="str">
            <v>885008</v>
          </cell>
          <cell r="E1974" t="str">
            <v>هزينه هاي فروش</v>
          </cell>
          <cell r="F1974" t="str">
            <v>امكان سنجي ماشينكاري</v>
          </cell>
          <cell r="G1974" t="str">
            <v>800500</v>
          </cell>
          <cell r="H1974" t="str">
            <v>فروش</v>
          </cell>
          <cell r="P1974" t="str">
            <v>252</v>
          </cell>
        </row>
        <row r="1975">
          <cell r="A1975">
            <v>2414</v>
          </cell>
          <cell r="B1975" t="str">
            <v>886001800400</v>
          </cell>
          <cell r="C1975" t="str">
            <v>886</v>
          </cell>
          <cell r="D1975" t="str">
            <v>886001</v>
          </cell>
          <cell r="E1975" t="str">
            <v>ساير هزينه ها عمومي</v>
          </cell>
          <cell r="F1975" t="str">
            <v>حق الزحمه و هزينه هاي حسابرسي</v>
          </cell>
          <cell r="G1975" t="str">
            <v>800400</v>
          </cell>
          <cell r="H1975" t="str">
            <v>امور مالي</v>
          </cell>
          <cell r="P1975" t="str">
            <v>241</v>
          </cell>
        </row>
        <row r="1976">
          <cell r="A1976">
            <v>2414</v>
          </cell>
          <cell r="B1976" t="str">
            <v>886002800403</v>
          </cell>
          <cell r="C1976" t="str">
            <v>886</v>
          </cell>
          <cell r="D1976" t="str">
            <v>886002</v>
          </cell>
          <cell r="E1976" t="str">
            <v>ساير هزينه ها عمومي</v>
          </cell>
          <cell r="F1976" t="str">
            <v>حق الزحمه مشاور بيمه و كارگزيني</v>
          </cell>
          <cell r="G1976" t="str">
            <v>800403</v>
          </cell>
          <cell r="H1976" t="str">
            <v>امو ر اداري</v>
          </cell>
          <cell r="P1976" t="str">
            <v>241</v>
          </cell>
        </row>
        <row r="1977">
          <cell r="A1977">
            <v>2414</v>
          </cell>
          <cell r="B1977" t="str">
            <v>886003800400</v>
          </cell>
          <cell r="C1977" t="str">
            <v>886</v>
          </cell>
          <cell r="D1977" t="str">
            <v>886003</v>
          </cell>
          <cell r="E1977" t="str">
            <v>ساير هزينه ها عمومي</v>
          </cell>
          <cell r="F1977" t="str">
            <v>حق الزحمه مشاور مالي</v>
          </cell>
          <cell r="G1977" t="str">
            <v>800400</v>
          </cell>
          <cell r="H1977" t="str">
            <v>امور مالي</v>
          </cell>
          <cell r="P1977" t="str">
            <v>241</v>
          </cell>
        </row>
        <row r="1978">
          <cell r="A1978">
            <v>2414</v>
          </cell>
          <cell r="B1978" t="str">
            <v>886004800403</v>
          </cell>
          <cell r="C1978" t="str">
            <v>886</v>
          </cell>
          <cell r="D1978" t="str">
            <v>886004</v>
          </cell>
          <cell r="E1978" t="str">
            <v>ساير هزينه ها عمومي</v>
          </cell>
          <cell r="F1978" t="str">
            <v>حق الزحمه مشاور حقوقي</v>
          </cell>
          <cell r="G1978" t="str">
            <v>800403</v>
          </cell>
          <cell r="H1978" t="str">
            <v>امو ر اداري</v>
          </cell>
          <cell r="P1978" t="str">
            <v>241</v>
          </cell>
        </row>
        <row r="1979">
          <cell r="A1979">
            <v>2414</v>
          </cell>
          <cell r="B1979" t="str">
            <v>886004800401</v>
          </cell>
          <cell r="C1979" t="str">
            <v>886</v>
          </cell>
          <cell r="D1979" t="str">
            <v>886004</v>
          </cell>
          <cell r="E1979" t="str">
            <v>ساير هزينه ها عمومي</v>
          </cell>
          <cell r="F1979" t="str">
            <v>حق الزحمه مشاور حقوقي</v>
          </cell>
          <cell r="G1979" t="str">
            <v>800401</v>
          </cell>
          <cell r="H1979" t="str">
            <v>مديريت</v>
          </cell>
          <cell r="P1979" t="str">
            <v>241</v>
          </cell>
        </row>
        <row r="1980">
          <cell r="A1980">
            <v>2414</v>
          </cell>
          <cell r="B1980" t="str">
            <v>886005800403</v>
          </cell>
          <cell r="C1980" t="str">
            <v>886</v>
          </cell>
          <cell r="D1980" t="str">
            <v>886005</v>
          </cell>
          <cell r="E1980" t="str">
            <v>ساير هزينه ها عمومي</v>
          </cell>
          <cell r="F1980" t="str">
            <v>حق الزحمه مشاور پزشكي</v>
          </cell>
          <cell r="G1980" t="str">
            <v>800403</v>
          </cell>
          <cell r="H1980" t="str">
            <v>امو ر اداري</v>
          </cell>
          <cell r="P1980" t="str">
            <v>241</v>
          </cell>
        </row>
        <row r="1981">
          <cell r="A1981">
            <v>2410</v>
          </cell>
          <cell r="B1981" t="str">
            <v>886007800403</v>
          </cell>
          <cell r="C1981" t="str">
            <v>886</v>
          </cell>
          <cell r="D1981" t="str">
            <v>886007</v>
          </cell>
          <cell r="E1981" t="str">
            <v>ساير هزينه ها عمومي</v>
          </cell>
          <cell r="F1981" t="str">
            <v>خدمات اداري وفضاي سبز</v>
          </cell>
          <cell r="G1981" t="str">
            <v>800403</v>
          </cell>
          <cell r="H1981" t="str">
            <v>امو ر اداري</v>
          </cell>
          <cell r="P1981" t="str">
            <v>241</v>
          </cell>
        </row>
        <row r="1982">
          <cell r="A1982">
            <v>2416</v>
          </cell>
          <cell r="B1982" t="str">
            <v>886008800403</v>
          </cell>
          <cell r="C1982" t="str">
            <v>886</v>
          </cell>
          <cell r="D1982" t="str">
            <v>886008</v>
          </cell>
          <cell r="E1982" t="str">
            <v>ساير هزينه ها عمومي</v>
          </cell>
          <cell r="F1982" t="str">
            <v>پذيرائي جشنها و مناسبتها</v>
          </cell>
          <cell r="G1982" t="str">
            <v>800403</v>
          </cell>
          <cell r="H1982" t="str">
            <v>امو ر اداري</v>
          </cell>
          <cell r="P1982" t="str">
            <v>241</v>
          </cell>
        </row>
        <row r="1983">
          <cell r="A1983">
            <v>2416</v>
          </cell>
          <cell r="B1983" t="str">
            <v>886008800401</v>
          </cell>
          <cell r="C1983" t="str">
            <v>886</v>
          </cell>
          <cell r="D1983" t="str">
            <v>886008</v>
          </cell>
          <cell r="E1983" t="str">
            <v>ساير هزينه ها عمومي</v>
          </cell>
          <cell r="F1983" t="str">
            <v>پذيرائي جشنها و مناسبتها</v>
          </cell>
          <cell r="G1983" t="str">
            <v>800401</v>
          </cell>
          <cell r="H1983" t="str">
            <v>مديريت</v>
          </cell>
          <cell r="P1983" t="str">
            <v>241</v>
          </cell>
        </row>
        <row r="1984">
          <cell r="A1984">
            <v>2279</v>
          </cell>
          <cell r="B1984" t="str">
            <v>886008800103</v>
          </cell>
          <cell r="C1984" t="str">
            <v>886</v>
          </cell>
          <cell r="D1984" t="str">
            <v>886008</v>
          </cell>
          <cell r="E1984" t="str">
            <v>ساير هزينه ها عمومي</v>
          </cell>
          <cell r="F1984" t="str">
            <v>پذيرائي جشنها و مناسبتها</v>
          </cell>
          <cell r="G1984" t="str">
            <v>800103</v>
          </cell>
          <cell r="H1984" t="str">
            <v>مرکز ساخت و توليد</v>
          </cell>
          <cell r="P1984" t="str">
            <v>227</v>
          </cell>
        </row>
        <row r="1985">
          <cell r="A1985">
            <v>2330</v>
          </cell>
          <cell r="B1985" t="str">
            <v>886008800302</v>
          </cell>
          <cell r="C1985" t="str">
            <v>886</v>
          </cell>
          <cell r="D1985" t="str">
            <v>886008</v>
          </cell>
          <cell r="E1985" t="str">
            <v>ساير هزينه ها عمومي</v>
          </cell>
          <cell r="F1985" t="str">
            <v>پذيرائي جشنها و مناسبتها</v>
          </cell>
          <cell r="G1985" t="str">
            <v>800302</v>
          </cell>
          <cell r="H1985" t="str">
            <v>خدمات فني</v>
          </cell>
          <cell r="P1985" t="str">
            <v>233</v>
          </cell>
        </row>
        <row r="1986">
          <cell r="A1986">
            <v>2330</v>
          </cell>
          <cell r="B1986" t="str">
            <v>886008800303</v>
          </cell>
          <cell r="C1986" t="str">
            <v>886</v>
          </cell>
          <cell r="D1986" t="str">
            <v>886008</v>
          </cell>
          <cell r="E1986" t="str">
            <v>ساير هزينه ها عمومي</v>
          </cell>
          <cell r="F1986" t="str">
            <v>پذيرائي جشنها و مناسبتها</v>
          </cell>
          <cell r="G1986" t="str">
            <v>800303</v>
          </cell>
          <cell r="H1986" t="str">
            <v>برنامه ريزي</v>
          </cell>
          <cell r="P1986" t="str">
            <v>233</v>
          </cell>
        </row>
        <row r="1987">
          <cell r="A1987">
            <v>2529</v>
          </cell>
          <cell r="B1987" t="str">
            <v>886008800500</v>
          </cell>
          <cell r="C1987" t="str">
            <v>886</v>
          </cell>
          <cell r="D1987" t="str">
            <v>886008</v>
          </cell>
          <cell r="E1987" t="str">
            <v>ساير هزينه ها عمومي</v>
          </cell>
          <cell r="F1987" t="str">
            <v>پذيرائي جشنها و مناسبتها</v>
          </cell>
          <cell r="G1987" t="str">
            <v>800500</v>
          </cell>
          <cell r="H1987" t="str">
            <v>فروش</v>
          </cell>
          <cell r="P1987" t="str">
            <v>252</v>
          </cell>
        </row>
        <row r="1988">
          <cell r="A1988">
            <v>2416</v>
          </cell>
          <cell r="B1988" t="str">
            <v>886008800402</v>
          </cell>
          <cell r="C1988" t="str">
            <v>886</v>
          </cell>
          <cell r="D1988" t="str">
            <v>886008</v>
          </cell>
          <cell r="E1988" t="str">
            <v>ساير هزينه ها عمومي</v>
          </cell>
          <cell r="F1988" t="str">
            <v>پذيرائي جشنها و مناسبتها</v>
          </cell>
          <cell r="G1988" t="str">
            <v>800402</v>
          </cell>
          <cell r="H1988" t="str">
            <v>دفتر تهران</v>
          </cell>
          <cell r="P1988" t="str">
            <v>241</v>
          </cell>
        </row>
        <row r="1989">
          <cell r="A1989">
            <v>2409</v>
          </cell>
          <cell r="B1989" t="str">
            <v>886009800403</v>
          </cell>
          <cell r="C1989" t="str">
            <v>886</v>
          </cell>
          <cell r="D1989" t="str">
            <v>886009</v>
          </cell>
          <cell r="E1989" t="str">
            <v>ساير هزينه ها عمومي</v>
          </cell>
          <cell r="F1989" t="str">
            <v>كتب،نشريات،مطبوعات و لوزم التحرير</v>
          </cell>
          <cell r="G1989" t="str">
            <v>800403</v>
          </cell>
          <cell r="H1989" t="str">
            <v>امو ر اداري</v>
          </cell>
          <cell r="P1989" t="str">
            <v>240</v>
          </cell>
        </row>
        <row r="1990">
          <cell r="A1990">
            <v>2319</v>
          </cell>
          <cell r="B1990" t="str">
            <v>886009800305</v>
          </cell>
          <cell r="C1990" t="str">
            <v>886</v>
          </cell>
          <cell r="D1990" t="str">
            <v>886009</v>
          </cell>
          <cell r="E1990" t="str">
            <v>ساير هزينه ها عمومي</v>
          </cell>
          <cell r="F1990" t="str">
            <v>كتب،نشريات،مطبوعات و لوزم التحرير</v>
          </cell>
          <cell r="G1990" t="str">
            <v>800305</v>
          </cell>
          <cell r="H1990" t="str">
            <v>طرح و توسعه سيستمها</v>
          </cell>
          <cell r="P1990" t="str">
            <v>231</v>
          </cell>
        </row>
        <row r="1991">
          <cell r="A1991">
            <v>2234</v>
          </cell>
          <cell r="B1991" t="str">
            <v>886009800100</v>
          </cell>
          <cell r="C1991" t="str">
            <v>886</v>
          </cell>
          <cell r="D1991" t="str">
            <v>886009</v>
          </cell>
          <cell r="E1991" t="str">
            <v>ساير هزينه ها عمومي</v>
          </cell>
          <cell r="F1991" t="str">
            <v>كتب،نشريات،مطبوعات و لوزم التحرير</v>
          </cell>
          <cell r="G1991" t="str">
            <v>800100</v>
          </cell>
          <cell r="H1991" t="str">
            <v>مونتاژ</v>
          </cell>
          <cell r="P1991" t="str">
            <v>223</v>
          </cell>
        </row>
        <row r="1992">
          <cell r="A1992">
            <v>2319</v>
          </cell>
          <cell r="B1992" t="str">
            <v>886009800303</v>
          </cell>
          <cell r="C1992" t="str">
            <v>886</v>
          </cell>
          <cell r="D1992" t="str">
            <v>886009</v>
          </cell>
          <cell r="E1992" t="str">
            <v>ساير هزينه ها عمومي</v>
          </cell>
          <cell r="F1992" t="str">
            <v>كتب،نشريات،مطبوعات و لوزم التحرير</v>
          </cell>
          <cell r="G1992" t="str">
            <v>800303</v>
          </cell>
          <cell r="H1992" t="str">
            <v>برنامه ريزي</v>
          </cell>
          <cell r="P1992" t="str">
            <v>231</v>
          </cell>
        </row>
        <row r="1993">
          <cell r="A1993">
            <v>2409</v>
          </cell>
          <cell r="B1993" t="str">
            <v>886009800402</v>
          </cell>
          <cell r="C1993" t="str">
            <v>886</v>
          </cell>
          <cell r="D1993" t="str">
            <v>886009</v>
          </cell>
          <cell r="E1993" t="str">
            <v>ساير هزينه ها عمومي</v>
          </cell>
          <cell r="F1993" t="str">
            <v>كتب،نشريات،مطبوعات و لوزم التحرير</v>
          </cell>
          <cell r="G1993" t="str">
            <v>800402</v>
          </cell>
          <cell r="H1993" t="str">
            <v>دفتر تهران</v>
          </cell>
          <cell r="P1993" t="str">
            <v>240</v>
          </cell>
        </row>
        <row r="1994">
          <cell r="A1994">
            <v>2409</v>
          </cell>
          <cell r="B1994" t="str">
            <v>886009800400</v>
          </cell>
          <cell r="C1994" t="str">
            <v>886</v>
          </cell>
          <cell r="D1994" t="str">
            <v>886009</v>
          </cell>
          <cell r="E1994" t="str">
            <v>ساير هزينه ها عمومي</v>
          </cell>
          <cell r="F1994" t="str">
            <v>كتب،نشريات،مطبوعات و لوزم التحرير</v>
          </cell>
          <cell r="G1994" t="str">
            <v>800400</v>
          </cell>
          <cell r="H1994" t="str">
            <v>امور مالي</v>
          </cell>
          <cell r="P1994" t="str">
            <v>240</v>
          </cell>
        </row>
        <row r="1995">
          <cell r="A1995">
            <v>2319</v>
          </cell>
          <cell r="B1995" t="str">
            <v>886009800301</v>
          </cell>
          <cell r="C1995" t="str">
            <v>886</v>
          </cell>
          <cell r="D1995" t="str">
            <v>886009</v>
          </cell>
          <cell r="E1995" t="str">
            <v>ساير هزينه ها عمومي</v>
          </cell>
          <cell r="F1995" t="str">
            <v>كتب،نشريات،مطبوعات و لوزم التحرير</v>
          </cell>
          <cell r="G1995" t="str">
            <v>800301</v>
          </cell>
          <cell r="H1995" t="str">
            <v>حراست</v>
          </cell>
          <cell r="P1995" t="str">
            <v>231</v>
          </cell>
        </row>
        <row r="1996">
          <cell r="A1996">
            <v>2319</v>
          </cell>
          <cell r="B1996" t="str">
            <v>886009800304</v>
          </cell>
          <cell r="C1996" t="str">
            <v>886</v>
          </cell>
          <cell r="D1996" t="str">
            <v>886009</v>
          </cell>
          <cell r="E1996" t="str">
            <v>ساير هزينه ها عمومي</v>
          </cell>
          <cell r="F1996" t="str">
            <v>كتب،نشريات،مطبوعات و لوزم التحرير</v>
          </cell>
          <cell r="G1996" t="str">
            <v>800304</v>
          </cell>
          <cell r="H1996" t="str">
            <v>تدارکات و تامين قطعات</v>
          </cell>
          <cell r="P1996" t="str">
            <v>231</v>
          </cell>
        </row>
        <row r="1997">
          <cell r="A1997">
            <v>2274</v>
          </cell>
          <cell r="B1997" t="str">
            <v>886009800106</v>
          </cell>
          <cell r="C1997" t="str">
            <v>886</v>
          </cell>
          <cell r="D1997" t="str">
            <v>886009</v>
          </cell>
          <cell r="E1997" t="str">
            <v>ساير هزينه ها عمومي</v>
          </cell>
          <cell r="F1997" t="str">
            <v>كتب،نشريات،مطبوعات و لوزم التحرير</v>
          </cell>
          <cell r="G1997" t="str">
            <v>800106</v>
          </cell>
          <cell r="H1997" t="str">
            <v>تست مواد وشيمي</v>
          </cell>
          <cell r="P1997" t="str">
            <v>227</v>
          </cell>
        </row>
        <row r="1998">
          <cell r="A1998">
            <v>2409</v>
          </cell>
          <cell r="B1998" t="str">
            <v>886009800401</v>
          </cell>
          <cell r="C1998" t="str">
            <v>886</v>
          </cell>
          <cell r="D1998" t="str">
            <v>886009</v>
          </cell>
          <cell r="E1998" t="str">
            <v>ساير هزينه ها عمومي</v>
          </cell>
          <cell r="F1998" t="str">
            <v>كتب،نشريات،مطبوعات و لوزم التحرير</v>
          </cell>
          <cell r="G1998" t="str">
            <v>800401</v>
          </cell>
          <cell r="H1998" t="str">
            <v>مديريت</v>
          </cell>
          <cell r="P1998" t="str">
            <v>240</v>
          </cell>
        </row>
        <row r="1999">
          <cell r="A1999">
            <v>2509</v>
          </cell>
          <cell r="B1999" t="str">
            <v>886009800500</v>
          </cell>
          <cell r="C1999" t="str">
            <v>886</v>
          </cell>
          <cell r="D1999" t="str">
            <v>886009</v>
          </cell>
          <cell r="E1999" t="str">
            <v>ساير هزينه ها عمومي</v>
          </cell>
          <cell r="F1999" t="str">
            <v>كتب،نشريات،مطبوعات و لوزم التحرير</v>
          </cell>
          <cell r="G1999" t="str">
            <v>800500</v>
          </cell>
          <cell r="H1999" t="str">
            <v>فروش</v>
          </cell>
          <cell r="P1999" t="str">
            <v>250</v>
          </cell>
        </row>
        <row r="2000">
          <cell r="A2000">
            <v>2274</v>
          </cell>
          <cell r="B2000" t="str">
            <v>886009800105</v>
          </cell>
          <cell r="C2000" t="str">
            <v>886</v>
          </cell>
          <cell r="D2000" t="str">
            <v>886009</v>
          </cell>
          <cell r="E2000" t="str">
            <v>ساير هزينه ها عمومي</v>
          </cell>
          <cell r="F2000" t="str">
            <v>كتب،نشريات،مطبوعات و لوزم التحرير</v>
          </cell>
          <cell r="G2000" t="str">
            <v>800105</v>
          </cell>
          <cell r="H2000" t="str">
            <v>مترولوژي</v>
          </cell>
          <cell r="P2000" t="str">
            <v>227</v>
          </cell>
        </row>
        <row r="2001">
          <cell r="A2001">
            <v>2274</v>
          </cell>
          <cell r="B2001" t="str">
            <v>886009800104</v>
          </cell>
          <cell r="C2001" t="str">
            <v>886</v>
          </cell>
          <cell r="D2001" t="str">
            <v>886009</v>
          </cell>
          <cell r="E2001" t="str">
            <v>ساير هزينه ها عمومي</v>
          </cell>
          <cell r="F2001" t="str">
            <v>كتب،نشريات،مطبوعات و لوزم التحرير</v>
          </cell>
          <cell r="G2001" t="str">
            <v>800104</v>
          </cell>
          <cell r="H2001" t="str">
            <v>کنترل کيفي</v>
          </cell>
          <cell r="P2001" t="str">
            <v>227</v>
          </cell>
        </row>
        <row r="2002">
          <cell r="A2002">
            <v>2274</v>
          </cell>
          <cell r="B2002" t="str">
            <v>886009800103</v>
          </cell>
          <cell r="C2002" t="str">
            <v>886</v>
          </cell>
          <cell r="D2002" t="str">
            <v>886009</v>
          </cell>
          <cell r="E2002" t="str">
            <v>ساير هزينه ها عمومي</v>
          </cell>
          <cell r="F2002" t="str">
            <v>كتب،نشريات،مطبوعات و لوزم التحرير</v>
          </cell>
          <cell r="G2002" t="str">
            <v>800103</v>
          </cell>
          <cell r="H2002" t="str">
            <v>مرکز ساخت و توليد</v>
          </cell>
          <cell r="P2002" t="str">
            <v>227</v>
          </cell>
        </row>
        <row r="2003">
          <cell r="A2003">
            <v>2274</v>
          </cell>
          <cell r="B2003" t="str">
            <v>886009800101</v>
          </cell>
          <cell r="C2003" t="str">
            <v>886</v>
          </cell>
          <cell r="D2003" t="str">
            <v>886009</v>
          </cell>
          <cell r="E2003" t="str">
            <v>ساير هزينه ها عمومي</v>
          </cell>
          <cell r="F2003" t="str">
            <v>كتب،نشريات،مطبوعات و لوزم التحرير</v>
          </cell>
          <cell r="G2003" t="str">
            <v>800101</v>
          </cell>
          <cell r="H2003" t="str">
            <v>تحقيقات مهندسي</v>
          </cell>
          <cell r="P2003" t="str">
            <v>227</v>
          </cell>
        </row>
        <row r="2004">
          <cell r="A2004">
            <v>2319</v>
          </cell>
          <cell r="B2004" t="str">
            <v>886009800302</v>
          </cell>
          <cell r="C2004" t="str">
            <v>886</v>
          </cell>
          <cell r="D2004" t="str">
            <v>886009</v>
          </cell>
          <cell r="E2004" t="str">
            <v>ساير هزينه ها عمومي</v>
          </cell>
          <cell r="F2004" t="str">
            <v>كتب،نشريات،مطبوعات و لوزم التحرير</v>
          </cell>
          <cell r="G2004" t="str">
            <v>800302</v>
          </cell>
          <cell r="H2004" t="str">
            <v>خدمات فني</v>
          </cell>
          <cell r="P2004" t="str">
            <v>231</v>
          </cell>
        </row>
        <row r="2005">
          <cell r="A2005">
            <v>2274</v>
          </cell>
          <cell r="B2005" t="str">
            <v>886009800107</v>
          </cell>
          <cell r="C2005" t="str">
            <v>886</v>
          </cell>
          <cell r="D2005" t="str">
            <v>886009</v>
          </cell>
          <cell r="E2005" t="str">
            <v>ساير هزينه ها عمومي</v>
          </cell>
          <cell r="F2005" t="str">
            <v>كتب،نشريات،مطبوعات و لوزم التحرير</v>
          </cell>
          <cell r="G2005" t="str">
            <v>800107</v>
          </cell>
          <cell r="H2005" t="str">
            <v>خط گيج</v>
          </cell>
          <cell r="P2005" t="str">
            <v>227</v>
          </cell>
        </row>
        <row r="2006">
          <cell r="A2006">
            <v>2274</v>
          </cell>
          <cell r="B2006" t="str">
            <v>886009800202</v>
          </cell>
          <cell r="C2006" t="str">
            <v>886</v>
          </cell>
          <cell r="D2006" t="str">
            <v>886009</v>
          </cell>
          <cell r="E2006" t="str">
            <v>ساير هزينه ها عمومي</v>
          </cell>
          <cell r="F2006" t="str">
            <v>كتب،نشريات،مطبوعات و لوزم التحرير</v>
          </cell>
          <cell r="G2006" t="str">
            <v>800202</v>
          </cell>
          <cell r="H2006" t="str">
            <v>عمومي ساخت و توليد</v>
          </cell>
          <cell r="P2006" t="str">
            <v>227</v>
          </cell>
        </row>
        <row r="2007">
          <cell r="A2007">
            <v>2274</v>
          </cell>
          <cell r="B2007" t="str">
            <v>886009800102</v>
          </cell>
          <cell r="C2007" t="str">
            <v>886</v>
          </cell>
          <cell r="D2007" t="str">
            <v>886009</v>
          </cell>
          <cell r="E2007" t="str">
            <v>ساير هزينه ها عمومي</v>
          </cell>
          <cell r="F2007" t="str">
            <v>كتب،نشريات،مطبوعات و لوزم التحرير</v>
          </cell>
          <cell r="G2007" t="str">
            <v>800102</v>
          </cell>
          <cell r="H2007" t="str">
            <v>عمليات حرارتي و آبکاري</v>
          </cell>
          <cell r="P2007" t="str">
            <v>227</v>
          </cell>
        </row>
        <row r="2008">
          <cell r="A2008">
            <v>2274</v>
          </cell>
          <cell r="B2008" t="str">
            <v>886009800203</v>
          </cell>
          <cell r="C2008" t="str">
            <v>886</v>
          </cell>
          <cell r="D2008" t="str">
            <v>886009</v>
          </cell>
          <cell r="E2008" t="str">
            <v>ساير هزينه ها عمومي</v>
          </cell>
          <cell r="F2008" t="str">
            <v>كتب،نشريات،مطبوعات و لوزم التحرير</v>
          </cell>
          <cell r="G2008" t="str">
            <v>800203</v>
          </cell>
          <cell r="H2008" t="str">
            <v>عمومي کنترل کيفي</v>
          </cell>
          <cell r="P2008" t="str">
            <v>227</v>
          </cell>
        </row>
        <row r="2009">
          <cell r="A2009">
            <v>2274</v>
          </cell>
          <cell r="B2009" t="str">
            <v>886009800201</v>
          </cell>
          <cell r="C2009" t="str">
            <v>886</v>
          </cell>
          <cell r="D2009" t="str">
            <v>886009</v>
          </cell>
          <cell r="E2009" t="str">
            <v>ساير هزينه ها عمومي</v>
          </cell>
          <cell r="F2009" t="str">
            <v>كتب،نشريات،مطبوعات و لوزم التحرير</v>
          </cell>
          <cell r="G2009" t="str">
            <v>800201</v>
          </cell>
          <cell r="H2009" t="str">
            <v>عمومي تحقيقات و مهندسي</v>
          </cell>
          <cell r="P2009" t="str">
            <v>227</v>
          </cell>
        </row>
        <row r="2010">
          <cell r="A2010">
            <v>2279</v>
          </cell>
          <cell r="B2010" t="str">
            <v>886011800104</v>
          </cell>
          <cell r="C2010" t="str">
            <v>886</v>
          </cell>
          <cell r="D2010" t="str">
            <v>886011</v>
          </cell>
          <cell r="E2010" t="str">
            <v>ساير هزينه ها عمومي</v>
          </cell>
          <cell r="F2010" t="str">
            <v>هزينه هاي ISO</v>
          </cell>
          <cell r="G2010" t="str">
            <v>800104</v>
          </cell>
          <cell r="H2010" t="str">
            <v>کنترل کيفي</v>
          </cell>
          <cell r="P2010" t="str">
            <v>227</v>
          </cell>
        </row>
        <row r="2011">
          <cell r="A2011">
            <v>2330</v>
          </cell>
          <cell r="B2011" t="str">
            <v>886012800302</v>
          </cell>
          <cell r="C2011" t="str">
            <v>886</v>
          </cell>
          <cell r="D2011" t="str">
            <v>886012</v>
          </cell>
          <cell r="E2011" t="str">
            <v>ساير هزينه ها عمومي</v>
          </cell>
          <cell r="F2011" t="str">
            <v>پاركينگ وعوارض شهرداري</v>
          </cell>
          <cell r="G2011" t="str">
            <v>800302</v>
          </cell>
          <cell r="H2011" t="str">
            <v>خدمات فني</v>
          </cell>
          <cell r="P2011" t="str">
            <v>233</v>
          </cell>
        </row>
        <row r="2012">
          <cell r="A2012">
            <v>2429</v>
          </cell>
          <cell r="B2012" t="str">
            <v>886012800402</v>
          </cell>
          <cell r="C2012" t="str">
            <v>886</v>
          </cell>
          <cell r="D2012" t="str">
            <v>886012</v>
          </cell>
          <cell r="E2012" t="str">
            <v>ساير هزينه ها عمومي</v>
          </cell>
          <cell r="F2012" t="str">
            <v>پاركينگ وعوارض شهرداري</v>
          </cell>
          <cell r="G2012" t="str">
            <v>800402</v>
          </cell>
          <cell r="H2012" t="str">
            <v>دفتر تهران</v>
          </cell>
          <cell r="P2012" t="str">
            <v>242</v>
          </cell>
        </row>
        <row r="2013">
          <cell r="A2013">
            <v>2330</v>
          </cell>
          <cell r="B2013" t="str">
            <v>886012800304</v>
          </cell>
          <cell r="C2013" t="str">
            <v>886</v>
          </cell>
          <cell r="D2013" t="str">
            <v>886012</v>
          </cell>
          <cell r="E2013" t="str">
            <v>ساير هزينه ها عمومي</v>
          </cell>
          <cell r="F2013" t="str">
            <v>پاركينگ وعوارض شهرداري</v>
          </cell>
          <cell r="G2013" t="str">
            <v>800304</v>
          </cell>
          <cell r="H2013" t="str">
            <v>تدارکات و تامين قطعات</v>
          </cell>
          <cell r="P2013" t="str">
            <v>233</v>
          </cell>
        </row>
        <row r="2014">
          <cell r="A2014">
            <v>2429</v>
          </cell>
          <cell r="B2014" t="str">
            <v>886012800401</v>
          </cell>
          <cell r="C2014" t="str">
            <v>886</v>
          </cell>
          <cell r="D2014" t="str">
            <v>886012</v>
          </cell>
          <cell r="E2014" t="str">
            <v>ساير هزينه ها عمومي</v>
          </cell>
          <cell r="F2014" t="str">
            <v>پاركينگ وعوارض شهرداري</v>
          </cell>
          <cell r="G2014" t="str">
            <v>800401</v>
          </cell>
          <cell r="H2014" t="str">
            <v>مديريت</v>
          </cell>
          <cell r="P2014" t="str">
            <v>242</v>
          </cell>
        </row>
        <row r="2015">
          <cell r="A2015">
            <v>2429</v>
          </cell>
          <cell r="B2015" t="str">
            <v>886012800403</v>
          </cell>
          <cell r="C2015" t="str">
            <v>886</v>
          </cell>
          <cell r="D2015" t="str">
            <v>886012</v>
          </cell>
          <cell r="E2015" t="str">
            <v>ساير هزينه ها عمومي</v>
          </cell>
          <cell r="F2015" t="str">
            <v>پاركينگ وعوارض شهرداري</v>
          </cell>
          <cell r="G2015" t="str">
            <v>800403</v>
          </cell>
          <cell r="H2015" t="str">
            <v>امو ر اداري</v>
          </cell>
          <cell r="P2015" t="str">
            <v>242</v>
          </cell>
        </row>
        <row r="2016">
          <cell r="A2016">
            <v>2279</v>
          </cell>
          <cell r="B2016" t="str">
            <v>886013800104</v>
          </cell>
          <cell r="C2016" t="str">
            <v>886</v>
          </cell>
          <cell r="D2016" t="str">
            <v>886013</v>
          </cell>
          <cell r="E2016" t="str">
            <v>ساير هزينه ها عمومي</v>
          </cell>
          <cell r="F2016" t="str">
            <v>هزينه هاي آزمايشگاهي</v>
          </cell>
          <cell r="G2016" t="str">
            <v>800104</v>
          </cell>
          <cell r="H2016" t="str">
            <v>کنترل کيفي</v>
          </cell>
          <cell r="P2016" t="str">
            <v>227</v>
          </cell>
        </row>
        <row r="2017">
          <cell r="A2017">
            <v>2279</v>
          </cell>
          <cell r="B2017" t="str">
            <v>886013800105</v>
          </cell>
          <cell r="C2017" t="str">
            <v>886</v>
          </cell>
          <cell r="D2017" t="str">
            <v>886013</v>
          </cell>
          <cell r="E2017" t="str">
            <v>ساير هزينه ها عمومي</v>
          </cell>
          <cell r="F2017" t="str">
            <v>هزينه هاي آزمايشگاهي</v>
          </cell>
          <cell r="G2017" t="str">
            <v>800105</v>
          </cell>
          <cell r="H2017" t="str">
            <v>مترولوژي</v>
          </cell>
          <cell r="P2017" t="str">
            <v>227</v>
          </cell>
        </row>
        <row r="2018">
          <cell r="A2018">
            <v>2279</v>
          </cell>
          <cell r="B2018" t="str">
            <v>886013800106</v>
          </cell>
          <cell r="C2018" t="str">
            <v>886</v>
          </cell>
          <cell r="D2018" t="str">
            <v>886013</v>
          </cell>
          <cell r="E2018" t="str">
            <v>ساير هزينه ها عمومي</v>
          </cell>
          <cell r="F2018" t="str">
            <v>هزينه هاي آزمايشگاهي</v>
          </cell>
          <cell r="G2018" t="str">
            <v>800106</v>
          </cell>
          <cell r="H2018" t="str">
            <v>تست مواد وشيمي</v>
          </cell>
          <cell r="P2018" t="str">
            <v>227</v>
          </cell>
        </row>
        <row r="2019">
          <cell r="A2019">
            <v>2529</v>
          </cell>
          <cell r="B2019" t="str">
            <v>886015800500</v>
          </cell>
          <cell r="C2019" t="str">
            <v>886</v>
          </cell>
          <cell r="D2019" t="str">
            <v>886015</v>
          </cell>
          <cell r="E2019" t="str">
            <v>ساير هزينه ها عمومي</v>
          </cell>
          <cell r="F2019" t="str">
            <v>حق عضويت شركت در موسسات و ساير شركتها</v>
          </cell>
          <cell r="G2019" t="str">
            <v>800500</v>
          </cell>
          <cell r="H2019" t="str">
            <v>فروش</v>
          </cell>
          <cell r="P2019" t="str">
            <v>252</v>
          </cell>
        </row>
        <row r="2020">
          <cell r="A2020">
            <v>2429</v>
          </cell>
          <cell r="B2020" t="str">
            <v>886015800403</v>
          </cell>
          <cell r="C2020" t="str">
            <v>886</v>
          </cell>
          <cell r="D2020" t="str">
            <v>886015</v>
          </cell>
          <cell r="E2020" t="str">
            <v>ساير هزينه ها عمومي</v>
          </cell>
          <cell r="F2020" t="str">
            <v>حق عضويت شركت در موسسات و ساير شركتها</v>
          </cell>
          <cell r="G2020" t="str">
            <v>800403</v>
          </cell>
          <cell r="H2020" t="str">
            <v>امو ر اداري</v>
          </cell>
          <cell r="P2020" t="str">
            <v>242</v>
          </cell>
        </row>
        <row r="2021">
          <cell r="A2021">
            <v>2279</v>
          </cell>
          <cell r="B2021" t="str">
            <v>886016800103</v>
          </cell>
          <cell r="C2021" t="str">
            <v>886</v>
          </cell>
          <cell r="D2021" t="str">
            <v>886016</v>
          </cell>
          <cell r="E2021" t="str">
            <v>ساير هزينه ها عمومي</v>
          </cell>
          <cell r="F2021" t="str">
            <v>حق الزحمه مشاور فني</v>
          </cell>
          <cell r="G2021" t="str">
            <v>800103</v>
          </cell>
          <cell r="H2021" t="str">
            <v>مرکز ساخت و توليد</v>
          </cell>
          <cell r="P2021" t="str">
            <v>227</v>
          </cell>
        </row>
        <row r="2022">
          <cell r="A2022">
            <v>9999</v>
          </cell>
          <cell r="B2022" t="str">
            <v>990002101882</v>
          </cell>
          <cell r="C2022" t="str">
            <v>990</v>
          </cell>
          <cell r="D2022" t="str">
            <v>990002</v>
          </cell>
          <cell r="E2022" t="str">
            <v>حسابهاي انتظامي</v>
          </cell>
          <cell r="F2022" t="str">
            <v>اسناد تضميني به نفع شركت</v>
          </cell>
          <cell r="G2022" t="str">
            <v>101882</v>
          </cell>
          <cell r="H2022" t="str">
            <v>شركت فراگامان صنعت پايدار</v>
          </cell>
          <cell r="P2022" t="str">
            <v>999</v>
          </cell>
        </row>
        <row r="2023">
          <cell r="A2023">
            <v>9999</v>
          </cell>
          <cell r="B2023" t="str">
            <v>990002101316</v>
          </cell>
          <cell r="C2023" t="str">
            <v>990</v>
          </cell>
          <cell r="D2023" t="str">
            <v>990002</v>
          </cell>
          <cell r="E2023" t="str">
            <v>حسابهاي انتظامي</v>
          </cell>
          <cell r="F2023" t="str">
            <v>اسناد تضميني به نفع شركت</v>
          </cell>
          <cell r="G2023" t="str">
            <v>101316</v>
          </cell>
          <cell r="H2023" t="str">
            <v>شرکت سامانه صنعت نقش جهان</v>
          </cell>
          <cell r="P2023" t="str">
            <v>999</v>
          </cell>
        </row>
        <row r="2024">
          <cell r="A2024">
            <v>9999</v>
          </cell>
          <cell r="B2024" t="str">
            <v>990002101751</v>
          </cell>
          <cell r="C2024" t="str">
            <v>990</v>
          </cell>
          <cell r="D2024" t="str">
            <v>990002</v>
          </cell>
          <cell r="E2024" t="str">
            <v>حسابهاي انتظامي</v>
          </cell>
          <cell r="F2024" t="str">
            <v>اسناد تضميني به نفع شركت</v>
          </cell>
          <cell r="G2024" t="str">
            <v>101751</v>
          </cell>
          <cell r="H2024" t="str">
            <v>قطعه سازي محمودي</v>
          </cell>
          <cell r="P2024" t="str">
            <v>999</v>
          </cell>
        </row>
        <row r="2025">
          <cell r="A2025">
            <v>9999</v>
          </cell>
          <cell r="B2025" t="str">
            <v>990002101375</v>
          </cell>
          <cell r="C2025" t="str">
            <v>990</v>
          </cell>
          <cell r="D2025" t="str">
            <v>990002</v>
          </cell>
          <cell r="E2025" t="str">
            <v>حسابهاي انتظامي</v>
          </cell>
          <cell r="F2025" t="str">
            <v>اسناد تضميني به نفع شركت</v>
          </cell>
          <cell r="G2025" t="str">
            <v>101375</v>
          </cell>
          <cell r="H2025" t="str">
            <v>آشنافن</v>
          </cell>
          <cell r="P2025" t="str">
            <v>999</v>
          </cell>
        </row>
        <row r="2026">
          <cell r="A2026">
            <v>9999</v>
          </cell>
          <cell r="B2026" t="str">
            <v>990002101263</v>
          </cell>
          <cell r="C2026" t="str">
            <v>990</v>
          </cell>
          <cell r="D2026" t="str">
            <v>990002</v>
          </cell>
          <cell r="E2026" t="str">
            <v>حسابهاي انتظامي</v>
          </cell>
          <cell r="F2026" t="str">
            <v>اسناد تضميني به نفع شركت</v>
          </cell>
          <cell r="G2026" t="str">
            <v>101263</v>
          </cell>
          <cell r="H2026" t="str">
            <v>شرکت قطعه سازان خودرو دلتا امين</v>
          </cell>
          <cell r="P2026" t="str">
            <v>999</v>
          </cell>
        </row>
        <row r="2027">
          <cell r="A2027">
            <v>9999</v>
          </cell>
          <cell r="B2027" t="str">
            <v>990002101258</v>
          </cell>
          <cell r="C2027" t="str">
            <v>990</v>
          </cell>
          <cell r="D2027" t="str">
            <v>990002</v>
          </cell>
          <cell r="E2027" t="str">
            <v>حسابهاي انتظامي</v>
          </cell>
          <cell r="F2027" t="str">
            <v>اسناد تضميني به نفع شركت</v>
          </cell>
          <cell r="G2027" t="str">
            <v>101258</v>
          </cell>
          <cell r="H2027" t="str">
            <v>كارگاه توليدي امين (حسينلو)</v>
          </cell>
          <cell r="P2027" t="str">
            <v>999</v>
          </cell>
        </row>
        <row r="2028">
          <cell r="A2028">
            <v>9999</v>
          </cell>
          <cell r="B2028" t="str">
            <v>990002101227</v>
          </cell>
          <cell r="C2028" t="str">
            <v>990</v>
          </cell>
          <cell r="D2028" t="str">
            <v>990002</v>
          </cell>
          <cell r="E2028" t="str">
            <v>حسابهاي انتظامي</v>
          </cell>
          <cell r="F2028" t="str">
            <v>اسناد تضميني به نفع شركت</v>
          </cell>
          <cell r="G2028" t="str">
            <v>101227</v>
          </cell>
          <cell r="H2028" t="str">
            <v>پيوند صنايع فردا</v>
          </cell>
          <cell r="P2028" t="str">
            <v>999</v>
          </cell>
        </row>
        <row r="2029">
          <cell r="A2029">
            <v>9999</v>
          </cell>
          <cell r="B2029" t="str">
            <v>990002101282</v>
          </cell>
          <cell r="C2029" t="str">
            <v>990</v>
          </cell>
          <cell r="D2029" t="str">
            <v>990002</v>
          </cell>
          <cell r="E2029" t="str">
            <v>حسابهاي انتظامي</v>
          </cell>
          <cell r="F2029" t="str">
            <v>اسناد تضميني به نفع شركت</v>
          </cell>
          <cell r="G2029" t="str">
            <v>101282</v>
          </cell>
          <cell r="H2029" t="str">
            <v>شرکت برادران راددل</v>
          </cell>
          <cell r="P2029" t="str">
            <v>999</v>
          </cell>
        </row>
        <row r="2030">
          <cell r="A2030">
            <v>9999</v>
          </cell>
          <cell r="B2030" t="str">
            <v>990002101279</v>
          </cell>
          <cell r="C2030" t="str">
            <v>990</v>
          </cell>
          <cell r="D2030" t="str">
            <v>990002</v>
          </cell>
          <cell r="E2030" t="str">
            <v>حسابهاي انتظامي</v>
          </cell>
          <cell r="F2030" t="str">
            <v>اسناد تضميني به نفع شركت</v>
          </cell>
          <cell r="G2030" t="str">
            <v>101279</v>
          </cell>
          <cell r="H2030" t="str">
            <v>جبارپور بنيادي مهندس محمد</v>
          </cell>
          <cell r="P2030" t="str">
            <v>999</v>
          </cell>
        </row>
        <row r="2031">
          <cell r="A2031">
            <v>9999</v>
          </cell>
          <cell r="B2031" t="str">
            <v>990002101281</v>
          </cell>
          <cell r="C2031" t="str">
            <v>990</v>
          </cell>
          <cell r="D2031" t="str">
            <v>990002</v>
          </cell>
          <cell r="E2031" t="str">
            <v>حسابهاي انتظامي</v>
          </cell>
          <cell r="F2031" t="str">
            <v>اسناد تضميني به نفع شركت</v>
          </cell>
          <cell r="G2031" t="str">
            <v>101281</v>
          </cell>
          <cell r="H2031" t="str">
            <v>شركت لنت ساز</v>
          </cell>
          <cell r="P2031" t="str">
            <v>999</v>
          </cell>
        </row>
        <row r="2032">
          <cell r="A2032">
            <v>9999</v>
          </cell>
          <cell r="B2032" t="str">
            <v>990002101861</v>
          </cell>
          <cell r="C2032" t="str">
            <v>990</v>
          </cell>
          <cell r="D2032" t="str">
            <v>990002</v>
          </cell>
          <cell r="E2032" t="str">
            <v>حسابهاي انتظامي</v>
          </cell>
          <cell r="F2032" t="str">
            <v>اسناد تضميني به نفع شركت</v>
          </cell>
          <cell r="G2032" t="str">
            <v>101861</v>
          </cell>
          <cell r="H2032" t="str">
            <v>شركت آذر اتصال</v>
          </cell>
          <cell r="P2032" t="str">
            <v>999</v>
          </cell>
        </row>
        <row r="2033">
          <cell r="A2033">
            <v>9999</v>
          </cell>
          <cell r="B2033" t="str">
            <v>990002101264</v>
          </cell>
          <cell r="C2033" t="str">
            <v>990</v>
          </cell>
          <cell r="D2033" t="str">
            <v>990002</v>
          </cell>
          <cell r="E2033" t="str">
            <v>حسابهاي انتظامي</v>
          </cell>
          <cell r="F2033" t="str">
            <v>اسناد تضميني به نفع شركت</v>
          </cell>
          <cell r="G2033" t="str">
            <v>101264</v>
          </cell>
          <cell r="H2033" t="str">
            <v>گروه توليدي وصنعتي قطعه فرم</v>
          </cell>
          <cell r="P2033" t="str">
            <v>999</v>
          </cell>
        </row>
        <row r="2034">
          <cell r="A2034">
            <v>9999</v>
          </cell>
          <cell r="B2034" t="str">
            <v>990002101245</v>
          </cell>
          <cell r="C2034" t="str">
            <v>990</v>
          </cell>
          <cell r="D2034" t="str">
            <v>990002</v>
          </cell>
          <cell r="E2034" t="str">
            <v>حسابهاي انتظامي</v>
          </cell>
          <cell r="F2034" t="str">
            <v>اسناد تضميني به نفع شركت</v>
          </cell>
          <cell r="G2034" t="str">
            <v>101245</v>
          </cell>
          <cell r="H2034" t="str">
            <v>پارسي ساخت فن آور</v>
          </cell>
          <cell r="P2034" t="str">
            <v>999</v>
          </cell>
        </row>
        <row r="2035">
          <cell r="A2035">
            <v>9999</v>
          </cell>
          <cell r="B2035" t="str">
            <v>990002101256</v>
          </cell>
          <cell r="C2035" t="str">
            <v>990</v>
          </cell>
          <cell r="D2035" t="str">
            <v>990002</v>
          </cell>
          <cell r="E2035" t="str">
            <v>حسابهاي انتظامي</v>
          </cell>
          <cell r="F2035" t="str">
            <v>اسناد تضميني به نفع شركت</v>
          </cell>
          <cell r="G2035" t="str">
            <v>101256</v>
          </cell>
          <cell r="H2035" t="str">
            <v>كارگاه ادهمي</v>
          </cell>
          <cell r="P2035" t="str">
            <v>999</v>
          </cell>
        </row>
        <row r="2036">
          <cell r="A2036">
            <v>9999</v>
          </cell>
          <cell r="B2036" t="str">
            <v>990002101505</v>
          </cell>
          <cell r="C2036" t="str">
            <v>990</v>
          </cell>
          <cell r="D2036" t="str">
            <v>990002</v>
          </cell>
          <cell r="E2036" t="str">
            <v>حسابهاي انتظامي</v>
          </cell>
          <cell r="F2036" t="str">
            <v>اسناد تضميني به نفع شركت</v>
          </cell>
          <cell r="G2036" t="str">
            <v>101505</v>
          </cell>
          <cell r="H2036" t="str">
            <v>لوله هاي صنعتي دقيق كاوه</v>
          </cell>
          <cell r="P2036" t="str">
            <v>999</v>
          </cell>
        </row>
        <row r="2037">
          <cell r="A2037">
            <v>9999</v>
          </cell>
          <cell r="B2037" t="str">
            <v>990002101268</v>
          </cell>
          <cell r="C2037" t="str">
            <v>990</v>
          </cell>
          <cell r="D2037" t="str">
            <v>990002</v>
          </cell>
          <cell r="E2037" t="str">
            <v>حسابهاي انتظامي</v>
          </cell>
          <cell r="F2037" t="str">
            <v>اسناد تضميني به نفع شركت</v>
          </cell>
          <cell r="G2037" t="str">
            <v>101268</v>
          </cell>
          <cell r="H2037" t="str">
            <v>شرکت ماشين لنت</v>
          </cell>
          <cell r="P2037" t="str">
            <v>999</v>
          </cell>
        </row>
        <row r="2038">
          <cell r="A2038">
            <v>9999</v>
          </cell>
          <cell r="B2038" t="str">
            <v>990002101210</v>
          </cell>
          <cell r="C2038" t="str">
            <v>990</v>
          </cell>
          <cell r="D2038" t="str">
            <v>990002</v>
          </cell>
          <cell r="E2038" t="str">
            <v>حسابهاي انتظامي</v>
          </cell>
          <cell r="F2038" t="str">
            <v>اسناد تضميني به نفع شركت</v>
          </cell>
          <cell r="G2038" t="str">
            <v>101210</v>
          </cell>
          <cell r="H2038" t="str">
            <v>شرکت ايران فاره</v>
          </cell>
          <cell r="P2038" t="str">
            <v>999</v>
          </cell>
        </row>
        <row r="2039">
          <cell r="A2039">
            <v>9999</v>
          </cell>
          <cell r="B2039" t="str">
            <v>990002101519</v>
          </cell>
          <cell r="C2039" t="str">
            <v>990</v>
          </cell>
          <cell r="D2039" t="str">
            <v>990002</v>
          </cell>
          <cell r="E2039" t="str">
            <v>حسابهاي انتظامي</v>
          </cell>
          <cell r="F2039" t="str">
            <v>اسناد تضميني به نفع شركت</v>
          </cell>
          <cell r="G2039" t="str">
            <v>101519</v>
          </cell>
          <cell r="H2039" t="str">
            <v>شركت تعاوني مسكن مركز تحقيقات</v>
          </cell>
          <cell r="P2039" t="str">
            <v>999</v>
          </cell>
        </row>
        <row r="2040">
          <cell r="A2040">
            <v>9999</v>
          </cell>
          <cell r="B2040" t="str">
            <v>990002101215</v>
          </cell>
          <cell r="C2040" t="str">
            <v>990</v>
          </cell>
          <cell r="D2040" t="str">
            <v>990002</v>
          </cell>
          <cell r="E2040" t="str">
            <v>حسابهاي انتظامي</v>
          </cell>
          <cell r="F2040" t="str">
            <v>اسناد تضميني به نفع شركت</v>
          </cell>
          <cell r="G2040" t="str">
            <v>101215</v>
          </cell>
          <cell r="H2040" t="str">
            <v>آذر يدک</v>
          </cell>
          <cell r="P2040" t="str">
            <v>999</v>
          </cell>
        </row>
        <row r="2041">
          <cell r="A2041">
            <v>9999</v>
          </cell>
          <cell r="B2041" t="str">
            <v>990002101372</v>
          </cell>
          <cell r="C2041" t="str">
            <v>990</v>
          </cell>
          <cell r="D2041" t="str">
            <v>990002</v>
          </cell>
          <cell r="E2041" t="str">
            <v>حسابهاي انتظامي</v>
          </cell>
          <cell r="F2041" t="str">
            <v>اسناد تضميني به نفع شركت</v>
          </cell>
          <cell r="G2041" t="str">
            <v>101372</v>
          </cell>
          <cell r="H2041" t="str">
            <v>توليد آلياژ</v>
          </cell>
          <cell r="P2041" t="str">
            <v>999</v>
          </cell>
        </row>
        <row r="2042">
          <cell r="A2042">
            <v>9999</v>
          </cell>
          <cell r="B2042" t="str">
            <v>990002101277</v>
          </cell>
          <cell r="C2042" t="str">
            <v>990</v>
          </cell>
          <cell r="D2042" t="str">
            <v>990002</v>
          </cell>
          <cell r="E2042" t="str">
            <v>حسابهاي انتظامي</v>
          </cell>
          <cell r="F2042" t="str">
            <v>اسناد تضميني به نفع شركت</v>
          </cell>
          <cell r="G2042" t="str">
            <v>101277</v>
          </cell>
          <cell r="H2042" t="str">
            <v>فنر سازي پارس صنعت</v>
          </cell>
          <cell r="P2042" t="str">
            <v>999</v>
          </cell>
        </row>
        <row r="2043">
          <cell r="A2043">
            <v>9999</v>
          </cell>
          <cell r="B2043" t="str">
            <v>990002101451</v>
          </cell>
          <cell r="C2043" t="str">
            <v>990</v>
          </cell>
          <cell r="D2043" t="str">
            <v>990002</v>
          </cell>
          <cell r="E2043" t="str">
            <v>حسابهاي انتظامي</v>
          </cell>
          <cell r="F2043" t="str">
            <v>اسناد تضميني به نفع شركت</v>
          </cell>
          <cell r="G2043" t="str">
            <v>101451</v>
          </cell>
          <cell r="H2043" t="str">
            <v>گروه صنعتي كاوه</v>
          </cell>
          <cell r="P2043" t="str">
            <v>999</v>
          </cell>
        </row>
        <row r="2044">
          <cell r="A2044">
            <v>9999</v>
          </cell>
          <cell r="B2044" t="str">
            <v>990002101238</v>
          </cell>
          <cell r="C2044" t="str">
            <v>990</v>
          </cell>
          <cell r="D2044" t="str">
            <v>990002</v>
          </cell>
          <cell r="E2044" t="str">
            <v>حسابهاي انتظامي</v>
          </cell>
          <cell r="F2044" t="str">
            <v>اسناد تضميني به نفع شركت</v>
          </cell>
          <cell r="G2044" t="str">
            <v>101238</v>
          </cell>
          <cell r="H2044" t="str">
            <v>شرکت ريخته گري تراکتورسازي ايران(سهامي عام)</v>
          </cell>
          <cell r="P2044" t="str">
            <v>999</v>
          </cell>
        </row>
        <row r="2045">
          <cell r="A2045">
            <v>9999</v>
          </cell>
          <cell r="B2045" t="str">
            <v>990002101280</v>
          </cell>
          <cell r="C2045" t="str">
            <v>990</v>
          </cell>
          <cell r="D2045" t="str">
            <v>990002</v>
          </cell>
          <cell r="E2045" t="str">
            <v>حسابهاي انتظامي</v>
          </cell>
          <cell r="F2045" t="str">
            <v>اسناد تضميني به نفع شركت</v>
          </cell>
          <cell r="G2045" t="str">
            <v>101280</v>
          </cell>
          <cell r="H2045" t="str">
            <v>شرکت پرسيران</v>
          </cell>
          <cell r="P2045" t="str">
            <v>999</v>
          </cell>
        </row>
        <row r="2046">
          <cell r="A2046">
            <v>9999</v>
          </cell>
          <cell r="B2046" t="str">
            <v>990002101328</v>
          </cell>
          <cell r="C2046" t="str">
            <v>990</v>
          </cell>
          <cell r="D2046" t="str">
            <v>990002</v>
          </cell>
          <cell r="E2046" t="str">
            <v>حسابهاي انتظامي</v>
          </cell>
          <cell r="F2046" t="str">
            <v>اسناد تضميني به نفع شركت</v>
          </cell>
          <cell r="G2046" t="str">
            <v>101328</v>
          </cell>
          <cell r="H2046" t="str">
            <v>شرکت تعاوني مصرف مركز تحقيقات صنايع سنگين</v>
          </cell>
          <cell r="P2046" t="str">
            <v>999</v>
          </cell>
        </row>
        <row r="2047">
          <cell r="A2047">
            <v>9999</v>
          </cell>
          <cell r="B2047" t="str">
            <v>990002101806</v>
          </cell>
          <cell r="C2047" t="str">
            <v>990</v>
          </cell>
          <cell r="D2047" t="str">
            <v>990002</v>
          </cell>
          <cell r="E2047" t="str">
            <v>حسابهاي انتظامي</v>
          </cell>
          <cell r="F2047" t="str">
            <v>اسناد تضميني به نفع شركت</v>
          </cell>
          <cell r="G2047" t="str">
            <v>101806</v>
          </cell>
          <cell r="H2047" t="str">
            <v>تراشكاري دقيق صنعت</v>
          </cell>
          <cell r="P2047" t="str">
            <v>999</v>
          </cell>
        </row>
        <row r="2048">
          <cell r="A2048">
            <v>9999</v>
          </cell>
          <cell r="B2048" t="str">
            <v>990002101827</v>
          </cell>
          <cell r="C2048" t="str">
            <v>990</v>
          </cell>
          <cell r="D2048" t="str">
            <v>990002</v>
          </cell>
          <cell r="E2048" t="str">
            <v>حسابهاي انتظامي</v>
          </cell>
          <cell r="F2048" t="str">
            <v>اسناد تضميني به نفع شركت</v>
          </cell>
          <cell r="G2048" t="str">
            <v>101827</v>
          </cell>
          <cell r="H2048" t="str">
            <v>گروه صنعتي آذر پارت</v>
          </cell>
          <cell r="P2048" t="str">
            <v>999</v>
          </cell>
        </row>
        <row r="2049">
          <cell r="A2049">
            <v>9999</v>
          </cell>
          <cell r="B2049" t="str">
            <v>990002101218</v>
          </cell>
          <cell r="C2049" t="str">
            <v>990</v>
          </cell>
          <cell r="D2049" t="str">
            <v>990002</v>
          </cell>
          <cell r="E2049" t="str">
            <v>حسابهاي انتظامي</v>
          </cell>
          <cell r="F2049" t="str">
            <v>اسناد تضميني به نفع شركت</v>
          </cell>
          <cell r="G2049" t="str">
            <v>101218</v>
          </cell>
          <cell r="H2049" t="str">
            <v>شرکت ريخته گري ماشين سازي تبريز</v>
          </cell>
          <cell r="P2049" t="str">
            <v>999</v>
          </cell>
        </row>
        <row r="2050">
          <cell r="A2050">
            <v>9999</v>
          </cell>
          <cell r="B2050" t="str">
            <v>990002101343</v>
          </cell>
          <cell r="C2050" t="str">
            <v>990</v>
          </cell>
          <cell r="D2050" t="str">
            <v>990002</v>
          </cell>
          <cell r="E2050" t="str">
            <v>حسابهاي انتظامي</v>
          </cell>
          <cell r="F2050" t="str">
            <v>اسناد تضميني به نفع شركت</v>
          </cell>
          <cell r="G2050" t="str">
            <v>101343</v>
          </cell>
          <cell r="H2050" t="str">
            <v>شرکت آسيکو</v>
          </cell>
          <cell r="P2050" t="str">
            <v>999</v>
          </cell>
        </row>
        <row r="2051">
          <cell r="A2051">
            <v>9999</v>
          </cell>
          <cell r="B2051" t="str">
            <v>990002101466</v>
          </cell>
          <cell r="C2051" t="str">
            <v>990</v>
          </cell>
          <cell r="D2051" t="str">
            <v>990002</v>
          </cell>
          <cell r="E2051" t="str">
            <v>حسابهاي انتظامي</v>
          </cell>
          <cell r="F2051" t="str">
            <v>اسناد تضميني به نفع شركت</v>
          </cell>
          <cell r="G2051" t="str">
            <v>101466</v>
          </cell>
          <cell r="H2051" t="str">
            <v>تراش پولاد شاهين</v>
          </cell>
          <cell r="P2051" t="str">
            <v>999</v>
          </cell>
        </row>
        <row r="2052">
          <cell r="A2052">
            <v>9999</v>
          </cell>
          <cell r="B2052" t="str">
            <v>990002101906</v>
          </cell>
          <cell r="C2052" t="str">
            <v>990</v>
          </cell>
          <cell r="D2052" t="str">
            <v>990002</v>
          </cell>
          <cell r="E2052" t="str">
            <v>حسابهاي انتظامي</v>
          </cell>
          <cell r="F2052" t="str">
            <v>اسناد تضميني به نفع شركت</v>
          </cell>
          <cell r="G2052" t="str">
            <v>101906</v>
          </cell>
          <cell r="H2052" t="str">
            <v>بازرگاني املاك دريا (زاهدي)</v>
          </cell>
          <cell r="P2052" t="str">
            <v>999</v>
          </cell>
        </row>
        <row r="2053">
          <cell r="A2053">
            <v>9999</v>
          </cell>
          <cell r="B2053" t="str">
            <v>990002101476</v>
          </cell>
          <cell r="C2053" t="str">
            <v>990</v>
          </cell>
          <cell r="D2053" t="str">
            <v>990002</v>
          </cell>
          <cell r="E2053" t="str">
            <v>حسابهاي انتظامي</v>
          </cell>
          <cell r="F2053" t="str">
            <v>اسناد تضميني به نفع شركت</v>
          </cell>
          <cell r="G2053" t="str">
            <v>101476</v>
          </cell>
          <cell r="H2053" t="str">
            <v>شرکت آهنگري تراکتور سازي ايران</v>
          </cell>
          <cell r="P2053" t="str">
            <v>999</v>
          </cell>
        </row>
        <row r="2054">
          <cell r="A2054">
            <v>9999</v>
          </cell>
          <cell r="B2054" t="str">
            <v>990002101346</v>
          </cell>
          <cell r="C2054" t="str">
            <v>990</v>
          </cell>
          <cell r="D2054" t="str">
            <v>990002</v>
          </cell>
          <cell r="E2054" t="str">
            <v>حسابهاي انتظامي</v>
          </cell>
          <cell r="F2054" t="str">
            <v>اسناد تضميني به نفع شركت</v>
          </cell>
          <cell r="G2054" t="str">
            <v>101346</v>
          </cell>
          <cell r="H2054" t="str">
            <v>دميرايش</v>
          </cell>
          <cell r="P2054" t="str">
            <v>999</v>
          </cell>
        </row>
        <row r="2055">
          <cell r="A2055">
            <v>9999</v>
          </cell>
          <cell r="B2055" t="str">
            <v>990002101224</v>
          </cell>
          <cell r="C2055" t="str">
            <v>990</v>
          </cell>
          <cell r="D2055" t="str">
            <v>990002</v>
          </cell>
          <cell r="E2055" t="str">
            <v>حسابهاي انتظامي</v>
          </cell>
          <cell r="F2055" t="str">
            <v>اسناد تضميني به نفع شركت</v>
          </cell>
          <cell r="G2055" t="str">
            <v>101224</v>
          </cell>
          <cell r="H2055" t="str">
            <v>شرکت فولاد فرايند شهريار</v>
          </cell>
          <cell r="P2055" t="str">
            <v>999</v>
          </cell>
        </row>
        <row r="2056">
          <cell r="A2056">
            <v>9999</v>
          </cell>
          <cell r="B2056" t="str">
            <v>990002101251</v>
          </cell>
          <cell r="C2056" t="str">
            <v>990</v>
          </cell>
          <cell r="D2056" t="str">
            <v>990002</v>
          </cell>
          <cell r="E2056" t="str">
            <v>حسابهاي انتظامي</v>
          </cell>
          <cell r="F2056" t="str">
            <v>اسناد تضميني به نفع شركت</v>
          </cell>
          <cell r="G2056" t="str">
            <v>101251</v>
          </cell>
          <cell r="H2056" t="str">
            <v>كارگاه آبكاري لوكس</v>
          </cell>
          <cell r="P2056" t="str">
            <v>999</v>
          </cell>
        </row>
        <row r="2057">
          <cell r="A2057">
            <v>9999</v>
          </cell>
          <cell r="B2057" t="str">
            <v>990002101273</v>
          </cell>
          <cell r="C2057" t="str">
            <v>990</v>
          </cell>
          <cell r="D2057" t="str">
            <v>990002</v>
          </cell>
          <cell r="E2057" t="str">
            <v>حسابهاي انتظامي</v>
          </cell>
          <cell r="F2057" t="str">
            <v>اسناد تضميني به نفع شركت</v>
          </cell>
          <cell r="G2057" t="str">
            <v>101273</v>
          </cell>
          <cell r="H2057" t="str">
            <v>شرکت قطعه سازان</v>
          </cell>
          <cell r="P2057" t="str">
            <v>999</v>
          </cell>
        </row>
        <row r="2058">
          <cell r="A2058">
            <v>9999</v>
          </cell>
          <cell r="B2058" t="str">
            <v>990002101293</v>
          </cell>
          <cell r="C2058" t="str">
            <v>990</v>
          </cell>
          <cell r="D2058" t="str">
            <v>990002</v>
          </cell>
          <cell r="E2058" t="str">
            <v>حسابهاي انتظامي</v>
          </cell>
          <cell r="F2058" t="str">
            <v>اسناد تضميني به نفع شركت</v>
          </cell>
          <cell r="G2058" t="str">
            <v>101293</v>
          </cell>
          <cell r="H2058" t="str">
            <v>كارگاه المهدي</v>
          </cell>
          <cell r="P2058" t="str">
            <v>999</v>
          </cell>
        </row>
        <row r="2059">
          <cell r="A2059">
            <v>9999</v>
          </cell>
          <cell r="B2059" t="str">
            <v>990002101423</v>
          </cell>
          <cell r="C2059" t="str">
            <v>990</v>
          </cell>
          <cell r="D2059" t="str">
            <v>990002</v>
          </cell>
          <cell r="E2059" t="str">
            <v>حسابهاي انتظامي</v>
          </cell>
          <cell r="F2059" t="str">
            <v>اسناد تضميني به نفع شركت</v>
          </cell>
          <cell r="G2059" t="str">
            <v>101423</v>
          </cell>
          <cell r="H2059" t="str">
            <v>شرکت آشيان سازان آذربايجان</v>
          </cell>
          <cell r="P2059" t="str">
            <v>999</v>
          </cell>
        </row>
        <row r="2060">
          <cell r="A2060">
            <v>9999</v>
          </cell>
          <cell r="B2060" t="str">
            <v>990002101682</v>
          </cell>
          <cell r="C2060" t="str">
            <v>990</v>
          </cell>
          <cell r="D2060" t="str">
            <v>990002</v>
          </cell>
          <cell r="E2060" t="str">
            <v>حسابهاي انتظامي</v>
          </cell>
          <cell r="F2060" t="str">
            <v>اسناد تضميني به نفع شركت</v>
          </cell>
          <cell r="G2060" t="str">
            <v>101682</v>
          </cell>
          <cell r="H2060" t="str">
            <v>شركت سحاب تبريز</v>
          </cell>
          <cell r="P2060" t="str">
            <v>999</v>
          </cell>
        </row>
        <row r="2061">
          <cell r="A2061">
            <v>9999</v>
          </cell>
          <cell r="B2061" t="str">
            <v>990002101867</v>
          </cell>
          <cell r="C2061" t="str">
            <v>990</v>
          </cell>
          <cell r="D2061" t="str">
            <v>990002</v>
          </cell>
          <cell r="E2061" t="str">
            <v>حسابهاي انتظامي</v>
          </cell>
          <cell r="F2061" t="str">
            <v>اسناد تضميني به نفع شركت</v>
          </cell>
          <cell r="G2061" t="str">
            <v>101867</v>
          </cell>
          <cell r="H2061" t="str">
            <v>كارگاه كات فن آذر</v>
          </cell>
          <cell r="P2061" t="str">
            <v>999</v>
          </cell>
        </row>
        <row r="2062">
          <cell r="A2062">
            <v>9999</v>
          </cell>
          <cell r="B2062" t="str">
            <v>990002101881</v>
          </cell>
          <cell r="C2062" t="str">
            <v>990</v>
          </cell>
          <cell r="D2062" t="str">
            <v>990002</v>
          </cell>
          <cell r="E2062" t="str">
            <v>حسابهاي انتظامي</v>
          </cell>
          <cell r="F2062" t="str">
            <v>اسناد تضميني به نفع شركت</v>
          </cell>
          <cell r="G2062" t="str">
            <v>101881</v>
          </cell>
          <cell r="H2062" t="str">
            <v>شركت مارال نقش آذربايجان</v>
          </cell>
          <cell r="P2062" t="str">
            <v>999</v>
          </cell>
        </row>
        <row r="2063">
          <cell r="A2063">
            <v>9999</v>
          </cell>
          <cell r="B2063" t="str">
            <v>990002101912</v>
          </cell>
          <cell r="C2063" t="str">
            <v>990</v>
          </cell>
          <cell r="D2063" t="str">
            <v>990002</v>
          </cell>
          <cell r="E2063" t="str">
            <v>حسابهاي انتظامي</v>
          </cell>
          <cell r="F2063" t="str">
            <v>اسناد تضميني به نفع شركت</v>
          </cell>
          <cell r="G2063" t="str">
            <v>101912</v>
          </cell>
          <cell r="H2063" t="str">
            <v>آبكاري تكنو آب</v>
          </cell>
          <cell r="P2063" t="str">
            <v>999</v>
          </cell>
        </row>
        <row r="2064">
          <cell r="A2064">
            <v>9999</v>
          </cell>
          <cell r="B2064" t="str">
            <v>990002101523</v>
          </cell>
          <cell r="C2064" t="str">
            <v>990</v>
          </cell>
          <cell r="D2064" t="str">
            <v>990002</v>
          </cell>
          <cell r="E2064" t="str">
            <v>حسابهاي انتظامي</v>
          </cell>
          <cell r="F2064" t="str">
            <v>اسناد تضميني به نفع شركت</v>
          </cell>
          <cell r="G2064" t="str">
            <v>101523</v>
          </cell>
          <cell r="H2064" t="str">
            <v>شركت فن ناب</v>
          </cell>
          <cell r="P2064" t="str">
            <v>999</v>
          </cell>
        </row>
        <row r="2065">
          <cell r="A2065">
            <v>9999</v>
          </cell>
          <cell r="B2065" t="str">
            <v>990002101242</v>
          </cell>
          <cell r="C2065" t="str">
            <v>990</v>
          </cell>
          <cell r="D2065" t="str">
            <v>990002</v>
          </cell>
          <cell r="E2065" t="str">
            <v>حسابهاي انتظامي</v>
          </cell>
          <cell r="F2065" t="str">
            <v>اسناد تضميني به نفع شركت</v>
          </cell>
          <cell r="G2065" t="str">
            <v>101242</v>
          </cell>
          <cell r="H2065" t="str">
            <v>آذر فيلر</v>
          </cell>
          <cell r="P2065" t="str">
            <v>999</v>
          </cell>
        </row>
        <row r="2066">
          <cell r="A2066">
            <v>9999</v>
          </cell>
          <cell r="B2066" t="str">
            <v>990002101414</v>
          </cell>
          <cell r="C2066" t="str">
            <v>990</v>
          </cell>
          <cell r="D2066" t="str">
            <v>990002</v>
          </cell>
          <cell r="E2066" t="str">
            <v>حسابهاي انتظامي</v>
          </cell>
          <cell r="F2066" t="str">
            <v>اسناد تضميني به نفع شركت</v>
          </cell>
          <cell r="G2066" t="str">
            <v>101414</v>
          </cell>
          <cell r="H2066" t="str">
            <v>شركت آذردنده تبريز</v>
          </cell>
          <cell r="P2066" t="str">
            <v>999</v>
          </cell>
        </row>
        <row r="2067">
          <cell r="A2067">
            <v>9999</v>
          </cell>
          <cell r="B2067" t="str">
            <v>990002101377</v>
          </cell>
          <cell r="C2067" t="str">
            <v>990</v>
          </cell>
          <cell r="D2067" t="str">
            <v>990002</v>
          </cell>
          <cell r="E2067" t="str">
            <v>حسابهاي انتظامي</v>
          </cell>
          <cell r="F2067" t="str">
            <v>اسناد تضميني به نفع شركت</v>
          </cell>
          <cell r="G2067" t="str">
            <v>101377</v>
          </cell>
          <cell r="H2067" t="str">
            <v>شرکت همکارصنايع</v>
          </cell>
          <cell r="P2067" t="str">
            <v>999</v>
          </cell>
        </row>
        <row r="2068">
          <cell r="A2068">
            <v>9999</v>
          </cell>
          <cell r="B2068" t="str">
            <v>990002101840</v>
          </cell>
          <cell r="C2068" t="str">
            <v>990</v>
          </cell>
          <cell r="D2068" t="str">
            <v>990002</v>
          </cell>
          <cell r="E2068" t="str">
            <v>حسابهاي انتظامي</v>
          </cell>
          <cell r="F2068" t="str">
            <v>اسناد تضميني به نفع شركت</v>
          </cell>
          <cell r="G2068" t="str">
            <v>101840</v>
          </cell>
          <cell r="H2068" t="str">
            <v>نوين ابزار</v>
          </cell>
          <cell r="P2068" t="str">
            <v>999</v>
          </cell>
        </row>
        <row r="2069">
          <cell r="A2069">
            <v>9999</v>
          </cell>
          <cell r="B2069" t="str">
            <v>990002101502</v>
          </cell>
          <cell r="C2069" t="str">
            <v>990</v>
          </cell>
          <cell r="D2069" t="str">
            <v>990002</v>
          </cell>
          <cell r="E2069" t="str">
            <v>حسابهاي انتظامي</v>
          </cell>
          <cell r="F2069" t="str">
            <v>اسناد تضميني به نفع شركت</v>
          </cell>
          <cell r="G2069" t="str">
            <v>101502</v>
          </cell>
          <cell r="H2069" t="str">
            <v>شركت فرايند ابتكار امين (اقاي وزير نظام)</v>
          </cell>
          <cell r="P2069" t="str">
            <v>999</v>
          </cell>
        </row>
        <row r="2070">
          <cell r="A2070">
            <v>9999</v>
          </cell>
          <cell r="B2070" t="str">
            <v>990002101517</v>
          </cell>
          <cell r="C2070" t="str">
            <v>990</v>
          </cell>
          <cell r="D2070" t="str">
            <v>990002</v>
          </cell>
          <cell r="E2070" t="str">
            <v>حسابهاي انتظامي</v>
          </cell>
          <cell r="F2070" t="str">
            <v>اسناد تضميني به نفع شركت</v>
          </cell>
          <cell r="G2070" t="str">
            <v>101517</v>
          </cell>
          <cell r="H2070" t="str">
            <v>كارگاه توليدي صنعتي امين (سنگزني امين)</v>
          </cell>
          <cell r="P2070" t="str">
            <v>999</v>
          </cell>
        </row>
        <row r="2071">
          <cell r="A2071">
            <v>9999</v>
          </cell>
          <cell r="B2071" t="str">
            <v>990002101659</v>
          </cell>
          <cell r="C2071" t="str">
            <v>990</v>
          </cell>
          <cell r="D2071" t="str">
            <v>990002</v>
          </cell>
          <cell r="E2071" t="str">
            <v>حسابهاي انتظامي</v>
          </cell>
          <cell r="F2071" t="str">
            <v>اسناد تضميني به نفع شركت</v>
          </cell>
          <cell r="G2071" t="str">
            <v>101659</v>
          </cell>
          <cell r="H2071" t="str">
            <v>آبكاري آريا</v>
          </cell>
          <cell r="P2071" t="str">
            <v>999</v>
          </cell>
        </row>
        <row r="2072">
          <cell r="A2072">
            <v>9999</v>
          </cell>
          <cell r="B2072" t="str">
            <v>990002101680</v>
          </cell>
          <cell r="C2072" t="str">
            <v>990</v>
          </cell>
          <cell r="D2072" t="str">
            <v>990002</v>
          </cell>
          <cell r="E2072" t="str">
            <v>حسابهاي انتظامي</v>
          </cell>
          <cell r="F2072" t="str">
            <v>اسناد تضميني به نفع شركت</v>
          </cell>
          <cell r="G2072" t="str">
            <v>101680</v>
          </cell>
          <cell r="H2072" t="str">
            <v>شركت ريخته گري دانا روش انديشه</v>
          </cell>
          <cell r="P2072" t="str">
            <v>999</v>
          </cell>
        </row>
        <row r="2073">
          <cell r="A2073">
            <v>9999</v>
          </cell>
          <cell r="B2073" t="str">
            <v>990002101686</v>
          </cell>
          <cell r="C2073" t="str">
            <v>990</v>
          </cell>
          <cell r="D2073" t="str">
            <v>990002</v>
          </cell>
          <cell r="E2073" t="str">
            <v>حسابهاي انتظامي</v>
          </cell>
          <cell r="F2073" t="str">
            <v>اسناد تضميني به نفع شركت</v>
          </cell>
          <cell r="G2073" t="str">
            <v>101686</v>
          </cell>
          <cell r="H2073" t="str">
            <v>شركت فن گستر</v>
          </cell>
          <cell r="P2073" t="str">
            <v>999</v>
          </cell>
        </row>
        <row r="2074">
          <cell r="A2074">
            <v>9999</v>
          </cell>
          <cell r="B2074" t="str">
            <v>990002101747</v>
          </cell>
          <cell r="C2074" t="str">
            <v>990</v>
          </cell>
          <cell r="D2074" t="str">
            <v>990002</v>
          </cell>
          <cell r="E2074" t="str">
            <v>حسابهاي انتظامي</v>
          </cell>
          <cell r="F2074" t="str">
            <v>اسناد تضميني به نفع شركت</v>
          </cell>
          <cell r="G2074" t="str">
            <v>101747</v>
          </cell>
          <cell r="H2074" t="str">
            <v>كارگاه پوريا صنعت</v>
          </cell>
          <cell r="P2074" t="str">
            <v>999</v>
          </cell>
        </row>
        <row r="2075">
          <cell r="A2075">
            <v>9999</v>
          </cell>
          <cell r="B2075" t="str">
            <v>990002101288</v>
          </cell>
          <cell r="C2075" t="str">
            <v>990</v>
          </cell>
          <cell r="D2075" t="str">
            <v>990002</v>
          </cell>
          <cell r="E2075" t="str">
            <v>حسابهاي انتظامي</v>
          </cell>
          <cell r="F2075" t="str">
            <v>اسناد تضميني به نفع شركت</v>
          </cell>
          <cell r="G2075" t="str">
            <v>101288</v>
          </cell>
          <cell r="H2075" t="str">
            <v>توفيق صنعت</v>
          </cell>
          <cell r="P2075" t="str">
            <v>999</v>
          </cell>
        </row>
        <row r="2076">
          <cell r="A2076">
            <v>9999</v>
          </cell>
          <cell r="B2076" t="str">
            <v>990002101438</v>
          </cell>
          <cell r="C2076" t="str">
            <v>990</v>
          </cell>
          <cell r="D2076" t="str">
            <v>990002</v>
          </cell>
          <cell r="E2076" t="str">
            <v>حسابهاي انتظامي</v>
          </cell>
          <cell r="F2076" t="str">
            <v>اسناد تضميني به نفع شركت</v>
          </cell>
          <cell r="G2076" t="str">
            <v>101438</v>
          </cell>
          <cell r="H2076" t="str">
            <v>كارگاه مهندس هادي</v>
          </cell>
          <cell r="P2076" t="str">
            <v>999</v>
          </cell>
        </row>
        <row r="2077">
          <cell r="A2077">
            <v>9999</v>
          </cell>
          <cell r="B2077" t="str">
            <v>990002101257</v>
          </cell>
          <cell r="C2077" t="str">
            <v>990</v>
          </cell>
          <cell r="D2077" t="str">
            <v>990002</v>
          </cell>
          <cell r="E2077" t="str">
            <v>حسابهاي انتظامي</v>
          </cell>
          <cell r="F2077" t="str">
            <v>اسناد تضميني به نفع شركت</v>
          </cell>
          <cell r="G2077" t="str">
            <v>101257</v>
          </cell>
          <cell r="H2077" t="str">
            <v>كارگاه فرجزاده</v>
          </cell>
          <cell r="P2077" t="str">
            <v>999</v>
          </cell>
        </row>
        <row r="2078">
          <cell r="A2078">
            <v>9999</v>
          </cell>
          <cell r="B2078" t="str">
            <v>990002101259</v>
          </cell>
          <cell r="C2078" t="str">
            <v>990</v>
          </cell>
          <cell r="D2078" t="str">
            <v>990002</v>
          </cell>
          <cell r="E2078" t="str">
            <v>حسابهاي انتظامي</v>
          </cell>
          <cell r="F2078" t="str">
            <v>اسناد تضميني به نفع شركت</v>
          </cell>
          <cell r="G2078" t="str">
            <v>101259</v>
          </cell>
          <cell r="H2078" t="str">
            <v>كارگاه حسينپور خيري</v>
          </cell>
          <cell r="P2078" t="str">
            <v>999</v>
          </cell>
        </row>
        <row r="2079">
          <cell r="A2079">
            <v>9999</v>
          </cell>
          <cell r="B2079" t="str">
            <v>990002101278</v>
          </cell>
          <cell r="C2079" t="str">
            <v>990</v>
          </cell>
          <cell r="D2079" t="str">
            <v>990002</v>
          </cell>
          <cell r="E2079" t="str">
            <v>حسابهاي انتظامي</v>
          </cell>
          <cell r="F2079" t="str">
            <v>اسناد تضميني به نفع شركت</v>
          </cell>
          <cell r="G2079" t="str">
            <v>101278</v>
          </cell>
          <cell r="H2079" t="str">
            <v>صنايع لاستيک ممتاز تهران</v>
          </cell>
          <cell r="P2079" t="str">
            <v>999</v>
          </cell>
        </row>
        <row r="2080">
          <cell r="A2080">
            <v>9999</v>
          </cell>
          <cell r="B2080" t="str">
            <v>990002101337</v>
          </cell>
          <cell r="C2080" t="str">
            <v>990</v>
          </cell>
          <cell r="D2080" t="str">
            <v>990002</v>
          </cell>
          <cell r="E2080" t="str">
            <v>حسابهاي انتظامي</v>
          </cell>
          <cell r="F2080" t="str">
            <v>اسناد تضميني به نفع شركت</v>
          </cell>
          <cell r="G2080" t="str">
            <v>101337</v>
          </cell>
          <cell r="H2080" t="str">
            <v>خليل سلطاني</v>
          </cell>
          <cell r="P2080" t="str">
            <v>999</v>
          </cell>
        </row>
        <row r="2081">
          <cell r="A2081">
            <v>9999</v>
          </cell>
          <cell r="B2081" t="str">
            <v>990002101515</v>
          </cell>
          <cell r="C2081" t="str">
            <v>990</v>
          </cell>
          <cell r="D2081" t="str">
            <v>990002</v>
          </cell>
          <cell r="E2081" t="str">
            <v>حسابهاي انتظامي</v>
          </cell>
          <cell r="F2081" t="str">
            <v>اسناد تضميني به نفع شركت</v>
          </cell>
          <cell r="G2081" t="str">
            <v>101515</v>
          </cell>
          <cell r="H2081" t="str">
            <v>شرکت پارس صنعت تبريز</v>
          </cell>
          <cell r="P2081" t="str">
            <v>999</v>
          </cell>
        </row>
        <row r="2082">
          <cell r="A2082">
            <v>9999</v>
          </cell>
          <cell r="B2082" t="str">
            <v>990002101607</v>
          </cell>
          <cell r="C2082" t="str">
            <v>990</v>
          </cell>
          <cell r="D2082" t="str">
            <v>990002</v>
          </cell>
          <cell r="E2082" t="str">
            <v>حسابهاي انتظامي</v>
          </cell>
          <cell r="F2082" t="str">
            <v>اسناد تضميني به نفع شركت</v>
          </cell>
          <cell r="G2082" t="str">
            <v>101607</v>
          </cell>
          <cell r="H2082" t="str">
            <v>كارگاه صنعتي پالاديم</v>
          </cell>
          <cell r="P2082" t="str">
            <v>999</v>
          </cell>
        </row>
        <row r="2083">
          <cell r="A2083">
            <v>9999</v>
          </cell>
          <cell r="B2083" t="str">
            <v>990002101773</v>
          </cell>
          <cell r="C2083" t="str">
            <v>990</v>
          </cell>
          <cell r="D2083" t="str">
            <v>990002</v>
          </cell>
          <cell r="E2083" t="str">
            <v>حسابهاي انتظامي</v>
          </cell>
          <cell r="F2083" t="str">
            <v>اسناد تضميني به نفع شركت</v>
          </cell>
          <cell r="G2083" t="str">
            <v>101773</v>
          </cell>
          <cell r="H2083" t="str">
            <v>شركت گئنيش زامان</v>
          </cell>
          <cell r="P2083" t="str">
            <v>999</v>
          </cell>
        </row>
        <row r="2084">
          <cell r="A2084">
            <v>9999</v>
          </cell>
          <cell r="B2084" t="str">
            <v>990002101440</v>
          </cell>
          <cell r="C2084" t="str">
            <v>990</v>
          </cell>
          <cell r="D2084" t="str">
            <v>990002</v>
          </cell>
          <cell r="E2084" t="str">
            <v>حسابهاي انتظامي</v>
          </cell>
          <cell r="F2084" t="str">
            <v>اسناد تضميني به نفع شركت</v>
          </cell>
          <cell r="G2084" t="str">
            <v>101440</v>
          </cell>
          <cell r="H2084" t="str">
            <v>پوريا طوس</v>
          </cell>
          <cell r="P2084" t="str">
            <v>999</v>
          </cell>
        </row>
        <row r="2085">
          <cell r="A2085">
            <v>9999</v>
          </cell>
          <cell r="B2085" t="str">
            <v>990002101368</v>
          </cell>
          <cell r="C2085" t="str">
            <v>990</v>
          </cell>
          <cell r="D2085" t="str">
            <v>990002</v>
          </cell>
          <cell r="E2085" t="str">
            <v>حسابهاي انتظامي</v>
          </cell>
          <cell r="F2085" t="str">
            <v>اسناد تضميني به نفع شركت</v>
          </cell>
          <cell r="G2085" t="str">
            <v>101368</v>
          </cell>
          <cell r="H2085" t="str">
            <v>شرکت طراحي مهندسي هميارطرح آذر</v>
          </cell>
          <cell r="P2085" t="str">
            <v>999</v>
          </cell>
        </row>
        <row r="2086">
          <cell r="A2086">
            <v>9999</v>
          </cell>
          <cell r="B2086" t="str">
            <v>990002101387</v>
          </cell>
          <cell r="C2086" t="str">
            <v>990</v>
          </cell>
          <cell r="D2086" t="str">
            <v>990002</v>
          </cell>
          <cell r="E2086" t="str">
            <v>حسابهاي انتظامي</v>
          </cell>
          <cell r="F2086" t="str">
            <v>اسناد تضميني به نفع شركت</v>
          </cell>
          <cell r="G2086" t="str">
            <v>101387</v>
          </cell>
          <cell r="H2086" t="str">
            <v>كارتن سازي سعيد</v>
          </cell>
          <cell r="P2086" t="str">
            <v>999</v>
          </cell>
        </row>
        <row r="2087">
          <cell r="A2087">
            <v>9999</v>
          </cell>
          <cell r="B2087" t="str">
            <v>990002101344</v>
          </cell>
          <cell r="C2087" t="str">
            <v>990</v>
          </cell>
          <cell r="D2087" t="str">
            <v>990002</v>
          </cell>
          <cell r="E2087" t="str">
            <v>حسابهاي انتظامي</v>
          </cell>
          <cell r="F2087" t="str">
            <v>اسناد تضميني به نفع شركت</v>
          </cell>
          <cell r="G2087" t="str">
            <v>101344</v>
          </cell>
          <cell r="H2087" t="str">
            <v>كارگاه فاخري</v>
          </cell>
          <cell r="P2087" t="str">
            <v>999</v>
          </cell>
        </row>
        <row r="2088">
          <cell r="A2088">
            <v>9999</v>
          </cell>
          <cell r="B2088" t="str">
            <v>990002101953</v>
          </cell>
          <cell r="C2088" t="str">
            <v>990</v>
          </cell>
          <cell r="D2088" t="str">
            <v>990002</v>
          </cell>
          <cell r="E2088" t="str">
            <v>حسابهاي انتظامي</v>
          </cell>
          <cell r="F2088" t="str">
            <v>اسناد تضميني به نفع شركت</v>
          </cell>
          <cell r="G2088" t="str">
            <v>101953</v>
          </cell>
          <cell r="H2088" t="str">
            <v>آقاي رضا علي نژاد فرد فخيم</v>
          </cell>
          <cell r="P2088" t="str">
            <v>999</v>
          </cell>
        </row>
        <row r="2089">
          <cell r="A2089">
            <v>9999</v>
          </cell>
          <cell r="B2089" t="str">
            <v>990002101392</v>
          </cell>
          <cell r="C2089" t="str">
            <v>990</v>
          </cell>
          <cell r="D2089" t="str">
            <v>990002</v>
          </cell>
          <cell r="E2089" t="str">
            <v>حسابهاي انتظامي</v>
          </cell>
          <cell r="F2089" t="str">
            <v>اسناد تضميني به نفع شركت</v>
          </cell>
          <cell r="G2089" t="str">
            <v>101392</v>
          </cell>
          <cell r="H2089" t="str">
            <v>شرکت شعله صنعت</v>
          </cell>
          <cell r="P2089" t="str">
            <v>999</v>
          </cell>
        </row>
        <row r="2090">
          <cell r="A2090">
            <v>9999</v>
          </cell>
          <cell r="B2090" t="str">
            <v>990002101342</v>
          </cell>
          <cell r="C2090" t="str">
            <v>990</v>
          </cell>
          <cell r="D2090" t="str">
            <v>990002</v>
          </cell>
          <cell r="E2090" t="str">
            <v>حسابهاي انتظامي</v>
          </cell>
          <cell r="F2090" t="str">
            <v>اسناد تضميني به نفع شركت</v>
          </cell>
          <cell r="G2090" t="str">
            <v>101342</v>
          </cell>
          <cell r="H2090" t="str">
            <v>شرکت راشا</v>
          </cell>
          <cell r="P2090" t="str">
            <v>999</v>
          </cell>
        </row>
        <row r="2091">
          <cell r="A2091">
            <v>9999</v>
          </cell>
          <cell r="B2091" t="str">
            <v>990002101439</v>
          </cell>
          <cell r="C2091" t="str">
            <v>990</v>
          </cell>
          <cell r="D2091" t="str">
            <v>990002</v>
          </cell>
          <cell r="E2091" t="str">
            <v>حسابهاي انتظامي</v>
          </cell>
          <cell r="F2091" t="str">
            <v>اسناد تضميني به نفع شركت</v>
          </cell>
          <cell r="G2091" t="str">
            <v>101439</v>
          </cell>
          <cell r="H2091" t="str">
            <v>تبريز فن آور</v>
          </cell>
          <cell r="P2091" t="str">
            <v>999</v>
          </cell>
        </row>
        <row r="2092">
          <cell r="A2092">
            <v>9999</v>
          </cell>
          <cell r="B2092" t="str">
            <v>990002101949</v>
          </cell>
          <cell r="C2092" t="str">
            <v>990</v>
          </cell>
          <cell r="D2092" t="str">
            <v>990002</v>
          </cell>
          <cell r="E2092" t="str">
            <v>حسابهاي انتظامي</v>
          </cell>
          <cell r="F2092" t="str">
            <v>اسناد تضميني به نفع شركت</v>
          </cell>
          <cell r="G2092" t="str">
            <v>101949</v>
          </cell>
          <cell r="H2092" t="str">
            <v>شركت مهندسي هوشمند صنعت ايمن</v>
          </cell>
          <cell r="P2092" t="str">
            <v>999</v>
          </cell>
        </row>
        <row r="2093">
          <cell r="A2093">
            <v>9999</v>
          </cell>
          <cell r="B2093" t="str">
            <v>990002101369</v>
          </cell>
          <cell r="C2093" t="str">
            <v>990</v>
          </cell>
          <cell r="D2093" t="str">
            <v>990002</v>
          </cell>
          <cell r="E2093" t="str">
            <v>حسابهاي انتظامي</v>
          </cell>
          <cell r="F2093" t="str">
            <v>اسناد تضميني به نفع شركت</v>
          </cell>
          <cell r="G2093" t="str">
            <v>101369</v>
          </cell>
          <cell r="H2093" t="str">
            <v>شرکت سما ميکرو</v>
          </cell>
          <cell r="P2093" t="str">
            <v>999</v>
          </cell>
        </row>
        <row r="2094">
          <cell r="A2094">
            <v>9999</v>
          </cell>
          <cell r="B2094" t="str">
            <v>990002101761</v>
          </cell>
          <cell r="C2094" t="str">
            <v>990</v>
          </cell>
          <cell r="D2094" t="str">
            <v>990002</v>
          </cell>
          <cell r="E2094" t="str">
            <v>حسابهاي انتظامي</v>
          </cell>
          <cell r="F2094" t="str">
            <v>اسناد تضميني به نفع شركت</v>
          </cell>
          <cell r="G2094" t="str">
            <v>101761</v>
          </cell>
          <cell r="H2094" t="str">
            <v>شركت فامور مهرگان</v>
          </cell>
          <cell r="P2094" t="str">
            <v>999</v>
          </cell>
        </row>
        <row r="2095">
          <cell r="A2095">
            <v>9999</v>
          </cell>
          <cell r="B2095" t="str">
            <v>990002101361</v>
          </cell>
          <cell r="C2095" t="str">
            <v>990</v>
          </cell>
          <cell r="D2095" t="str">
            <v>990002</v>
          </cell>
          <cell r="E2095" t="str">
            <v>حسابهاي انتظامي</v>
          </cell>
          <cell r="F2095" t="str">
            <v>اسناد تضميني به نفع شركت</v>
          </cell>
          <cell r="G2095" t="str">
            <v>101361</v>
          </cell>
          <cell r="H2095" t="str">
            <v>شرکت ستاره دانش سيستم قشم</v>
          </cell>
          <cell r="P2095" t="str">
            <v>999</v>
          </cell>
        </row>
        <row r="2096">
          <cell r="A2096">
            <v>9999</v>
          </cell>
          <cell r="B2096" t="str">
            <v>990002101390</v>
          </cell>
          <cell r="C2096" t="str">
            <v>990</v>
          </cell>
          <cell r="D2096" t="str">
            <v>990002</v>
          </cell>
          <cell r="E2096" t="str">
            <v>حسابهاي انتظامي</v>
          </cell>
          <cell r="F2096" t="str">
            <v>اسناد تضميني به نفع شركت</v>
          </cell>
          <cell r="G2096" t="str">
            <v>101390</v>
          </cell>
          <cell r="H2096" t="str">
            <v>شرکت شبيرصنعت</v>
          </cell>
          <cell r="P2096" t="str">
            <v>999</v>
          </cell>
        </row>
        <row r="2097">
          <cell r="A2097">
            <v>9999</v>
          </cell>
          <cell r="B2097" t="str">
            <v>990002101699</v>
          </cell>
          <cell r="C2097" t="str">
            <v>990</v>
          </cell>
          <cell r="D2097" t="str">
            <v>990002</v>
          </cell>
          <cell r="E2097" t="str">
            <v>حسابهاي انتظامي</v>
          </cell>
          <cell r="F2097" t="str">
            <v>اسناد تضميني به نفع شركت</v>
          </cell>
          <cell r="G2097" t="str">
            <v>101699</v>
          </cell>
          <cell r="H2097" t="str">
            <v>متفرقه</v>
          </cell>
          <cell r="P2097" t="str">
            <v>999</v>
          </cell>
        </row>
        <row r="2098">
          <cell r="A2098">
            <v>9999</v>
          </cell>
          <cell r="B2098" t="str">
            <v>990002101391</v>
          </cell>
          <cell r="C2098" t="str">
            <v>990</v>
          </cell>
          <cell r="D2098" t="str">
            <v>990002</v>
          </cell>
          <cell r="E2098" t="str">
            <v>حسابهاي انتظامي</v>
          </cell>
          <cell r="F2098" t="str">
            <v>اسناد تضميني به نفع شركت</v>
          </cell>
          <cell r="G2098" t="str">
            <v>101391</v>
          </cell>
          <cell r="H2098" t="str">
            <v>شرکت ساپ</v>
          </cell>
          <cell r="P2098" t="str">
            <v>999</v>
          </cell>
        </row>
        <row r="2099">
          <cell r="A2099">
            <v>9999</v>
          </cell>
          <cell r="B2099" t="str">
            <v>990002101359</v>
          </cell>
          <cell r="C2099" t="str">
            <v>990</v>
          </cell>
          <cell r="D2099" t="str">
            <v>990002</v>
          </cell>
          <cell r="E2099" t="str">
            <v>حسابهاي انتظامي</v>
          </cell>
          <cell r="F2099" t="str">
            <v>اسناد تضميني به نفع شركت</v>
          </cell>
          <cell r="G2099" t="str">
            <v>101359</v>
          </cell>
          <cell r="H2099" t="str">
            <v>شرکت جهش طب</v>
          </cell>
          <cell r="P2099" t="str">
            <v>999</v>
          </cell>
        </row>
        <row r="2100">
          <cell r="A2100">
            <v>9999</v>
          </cell>
          <cell r="B2100" t="str">
            <v>990002101380</v>
          </cell>
          <cell r="C2100" t="str">
            <v>990</v>
          </cell>
          <cell r="D2100" t="str">
            <v>990002</v>
          </cell>
          <cell r="E2100" t="str">
            <v>حسابهاي انتظامي</v>
          </cell>
          <cell r="F2100" t="str">
            <v>اسناد تضميني به نفع شركت</v>
          </cell>
          <cell r="G2100" t="str">
            <v>101380</v>
          </cell>
          <cell r="H2100" t="str">
            <v>شرکت صنعتي توربين</v>
          </cell>
          <cell r="P2100" t="str">
            <v>999</v>
          </cell>
        </row>
        <row r="2101">
          <cell r="A2101">
            <v>9999</v>
          </cell>
          <cell r="B2101" t="str">
            <v>990002101379</v>
          </cell>
          <cell r="C2101" t="str">
            <v>990</v>
          </cell>
          <cell r="D2101" t="str">
            <v>990002</v>
          </cell>
          <cell r="E2101" t="str">
            <v>حسابهاي انتظامي</v>
          </cell>
          <cell r="F2101" t="str">
            <v>اسناد تضميني به نفع شركت</v>
          </cell>
          <cell r="G2101" t="str">
            <v>101379</v>
          </cell>
          <cell r="H2101" t="str">
            <v>شرکت کاوش</v>
          </cell>
          <cell r="P2101" t="str">
            <v>999</v>
          </cell>
        </row>
        <row r="2102">
          <cell r="A2102">
            <v>9999</v>
          </cell>
          <cell r="B2102" t="str">
            <v>990002101345</v>
          </cell>
          <cell r="C2102" t="str">
            <v>990</v>
          </cell>
          <cell r="D2102" t="str">
            <v>990002</v>
          </cell>
          <cell r="E2102" t="str">
            <v>حسابهاي انتظامي</v>
          </cell>
          <cell r="F2102" t="str">
            <v>اسناد تضميني به نفع شركت</v>
          </cell>
          <cell r="G2102" t="str">
            <v>101345</v>
          </cell>
          <cell r="H2102" t="str">
            <v>تکنوفرم</v>
          </cell>
          <cell r="P2102" t="str">
            <v>999</v>
          </cell>
        </row>
        <row r="2103">
          <cell r="A2103">
            <v>9999</v>
          </cell>
          <cell r="B2103" t="str">
            <v>990002101351</v>
          </cell>
          <cell r="C2103" t="str">
            <v>990</v>
          </cell>
          <cell r="D2103" t="str">
            <v>990002</v>
          </cell>
          <cell r="E2103" t="str">
            <v>حسابهاي انتظامي</v>
          </cell>
          <cell r="F2103" t="str">
            <v>اسناد تضميني به نفع شركت</v>
          </cell>
          <cell r="G2103" t="str">
            <v>101351</v>
          </cell>
          <cell r="H2103" t="str">
            <v>حمل ونقل اطمينان آذرکاران</v>
          </cell>
          <cell r="P2103" t="str">
            <v>999</v>
          </cell>
        </row>
        <row r="2104">
          <cell r="A2104">
            <v>9999</v>
          </cell>
          <cell r="B2104" t="str">
            <v>990002101348</v>
          </cell>
          <cell r="C2104" t="str">
            <v>990</v>
          </cell>
          <cell r="D2104" t="str">
            <v>990002</v>
          </cell>
          <cell r="E2104" t="str">
            <v>حسابهاي انتظامي</v>
          </cell>
          <cell r="F2104" t="str">
            <v>اسناد تضميني به نفع شركت</v>
          </cell>
          <cell r="G2104" t="str">
            <v>101348</v>
          </cell>
          <cell r="H2104" t="str">
            <v>دمير پولاد (آذرکي)</v>
          </cell>
          <cell r="P2104" t="str">
            <v>999</v>
          </cell>
        </row>
        <row r="2105">
          <cell r="A2105">
            <v>9999</v>
          </cell>
          <cell r="B2105" t="str">
            <v>990002101818</v>
          </cell>
          <cell r="C2105" t="str">
            <v>990</v>
          </cell>
          <cell r="D2105" t="str">
            <v>990002</v>
          </cell>
          <cell r="E2105" t="str">
            <v>حسابهاي انتظامي</v>
          </cell>
          <cell r="F2105" t="str">
            <v>اسناد تضميني به نفع شركت</v>
          </cell>
          <cell r="G2105" t="str">
            <v>101818</v>
          </cell>
          <cell r="H2105" t="str">
            <v>آبكاري صدف</v>
          </cell>
          <cell r="P2105" t="str">
            <v>999</v>
          </cell>
        </row>
        <row r="2106">
          <cell r="A2106">
            <v>9999</v>
          </cell>
          <cell r="B2106" t="str">
            <v>990002101460</v>
          </cell>
          <cell r="C2106" t="str">
            <v>990</v>
          </cell>
          <cell r="D2106" t="str">
            <v>990002</v>
          </cell>
          <cell r="E2106" t="str">
            <v>حسابهاي انتظامي</v>
          </cell>
          <cell r="F2106" t="str">
            <v>اسناد تضميني به نفع شركت</v>
          </cell>
          <cell r="G2106" t="str">
            <v>101460</v>
          </cell>
          <cell r="H2106" t="str">
            <v>صنايع مهيار تهران</v>
          </cell>
          <cell r="P2106" t="str">
            <v>999</v>
          </cell>
        </row>
        <row r="2107">
          <cell r="A2107">
            <v>9999</v>
          </cell>
          <cell r="B2107" t="str">
            <v>990002101283</v>
          </cell>
          <cell r="C2107" t="str">
            <v>990</v>
          </cell>
          <cell r="D2107" t="str">
            <v>990002</v>
          </cell>
          <cell r="E2107" t="str">
            <v>حسابهاي انتظامي</v>
          </cell>
          <cell r="F2107" t="str">
            <v>اسناد تضميني به نفع شركت</v>
          </cell>
          <cell r="G2107" t="str">
            <v>101283</v>
          </cell>
          <cell r="H2107" t="str">
            <v>شرکت ايران رابر(حسيني )</v>
          </cell>
          <cell r="P2107" t="str">
            <v>999</v>
          </cell>
        </row>
        <row r="2108">
          <cell r="A2108">
            <v>9999</v>
          </cell>
          <cell r="B2108" t="str">
            <v>990002101349</v>
          </cell>
          <cell r="C2108" t="str">
            <v>990</v>
          </cell>
          <cell r="D2108" t="str">
            <v>990002</v>
          </cell>
          <cell r="E2108" t="str">
            <v>حسابهاي انتظامي</v>
          </cell>
          <cell r="F2108" t="str">
            <v>اسناد تضميني به نفع شركت</v>
          </cell>
          <cell r="G2108" t="str">
            <v>101349</v>
          </cell>
          <cell r="H2108" t="str">
            <v>حاجي مهدي صباغ</v>
          </cell>
          <cell r="P2108" t="str">
            <v>999</v>
          </cell>
        </row>
        <row r="2109">
          <cell r="A2109">
            <v>9999</v>
          </cell>
          <cell r="B2109" t="str">
            <v>990002101347</v>
          </cell>
          <cell r="C2109" t="str">
            <v>990</v>
          </cell>
          <cell r="D2109" t="str">
            <v>990002</v>
          </cell>
          <cell r="E2109" t="str">
            <v>حسابهاي انتظامي</v>
          </cell>
          <cell r="F2109" t="str">
            <v>اسناد تضميني به نفع شركت</v>
          </cell>
          <cell r="G2109" t="str">
            <v>101347</v>
          </cell>
          <cell r="H2109" t="str">
            <v>جواد فرجيان</v>
          </cell>
          <cell r="P2109" t="str">
            <v>999</v>
          </cell>
        </row>
        <row r="2110">
          <cell r="A2110">
            <v>9999</v>
          </cell>
          <cell r="B2110" t="str">
            <v>990002101371</v>
          </cell>
          <cell r="C2110" t="str">
            <v>990</v>
          </cell>
          <cell r="D2110" t="str">
            <v>990002</v>
          </cell>
          <cell r="E2110" t="str">
            <v>حسابهاي انتظامي</v>
          </cell>
          <cell r="F2110" t="str">
            <v>اسناد تضميني به نفع شركت</v>
          </cell>
          <cell r="G2110" t="str">
            <v>101371</v>
          </cell>
          <cell r="H2110" t="str">
            <v>شهاب شمس</v>
          </cell>
          <cell r="P2110" t="str">
            <v>999</v>
          </cell>
        </row>
        <row r="2111">
          <cell r="A2111">
            <v>9999</v>
          </cell>
          <cell r="B2111" t="str">
            <v>990002101374</v>
          </cell>
          <cell r="C2111" t="str">
            <v>990</v>
          </cell>
          <cell r="D2111" t="str">
            <v>990002</v>
          </cell>
          <cell r="E2111" t="str">
            <v>حسابهاي انتظامي</v>
          </cell>
          <cell r="F2111" t="str">
            <v>اسناد تضميني به نفع شركت</v>
          </cell>
          <cell r="G2111" t="str">
            <v>101374</v>
          </cell>
          <cell r="H2111" t="str">
            <v>سنجه سازان</v>
          </cell>
          <cell r="P2111" t="str">
            <v>999</v>
          </cell>
        </row>
        <row r="2112">
          <cell r="A2112">
            <v>9999</v>
          </cell>
          <cell r="B2112" t="str">
            <v>990002101286</v>
          </cell>
          <cell r="C2112" t="str">
            <v>990</v>
          </cell>
          <cell r="D2112" t="str">
            <v>990002</v>
          </cell>
          <cell r="E2112" t="str">
            <v>حسابهاي انتظامي</v>
          </cell>
          <cell r="F2112" t="str">
            <v>اسناد تضميني به نفع شركت</v>
          </cell>
          <cell r="G2112" t="str">
            <v>101286</v>
          </cell>
          <cell r="H2112" t="str">
            <v>كارگاه تبريز پيچ</v>
          </cell>
          <cell r="P2112" t="str">
            <v>999</v>
          </cell>
        </row>
        <row r="2113">
          <cell r="A2113">
            <v>9999</v>
          </cell>
          <cell r="B2113" t="str">
            <v>990002101376</v>
          </cell>
          <cell r="C2113" t="str">
            <v>990</v>
          </cell>
          <cell r="D2113" t="str">
            <v>990002</v>
          </cell>
          <cell r="E2113" t="str">
            <v>حسابهاي انتظامي</v>
          </cell>
          <cell r="F2113" t="str">
            <v>اسناد تضميني به نفع شركت</v>
          </cell>
          <cell r="G2113" t="str">
            <v>101376</v>
          </cell>
          <cell r="H2113" t="str">
            <v>خدمات فني کريستال</v>
          </cell>
          <cell r="P2113" t="str">
            <v>999</v>
          </cell>
        </row>
        <row r="2114">
          <cell r="A2114">
            <v>9999</v>
          </cell>
          <cell r="B2114" t="str">
            <v>990002101388</v>
          </cell>
          <cell r="C2114" t="str">
            <v>990</v>
          </cell>
          <cell r="D2114" t="str">
            <v>990002</v>
          </cell>
          <cell r="E2114" t="str">
            <v>حسابهاي انتظامي</v>
          </cell>
          <cell r="F2114" t="str">
            <v>اسناد تضميني به نفع شركت</v>
          </cell>
          <cell r="G2114" t="str">
            <v>101388</v>
          </cell>
          <cell r="H2114" t="str">
            <v>آقاي بدرنژاد</v>
          </cell>
          <cell r="P2114" t="str">
            <v>999</v>
          </cell>
        </row>
        <row r="2115">
          <cell r="A2115">
            <v>9999</v>
          </cell>
          <cell r="B2115" t="str">
            <v>990002101841</v>
          </cell>
          <cell r="C2115" t="str">
            <v>990</v>
          </cell>
          <cell r="D2115" t="str">
            <v>990002</v>
          </cell>
          <cell r="E2115" t="str">
            <v>حسابهاي انتظامي</v>
          </cell>
          <cell r="F2115" t="str">
            <v>اسناد تضميني به نفع شركت</v>
          </cell>
          <cell r="G2115" t="str">
            <v>101841</v>
          </cell>
          <cell r="H2115" t="str">
            <v>شركت تهيه و توزيع قطعات دانا</v>
          </cell>
          <cell r="P2115" t="str">
            <v>999</v>
          </cell>
        </row>
        <row r="2116">
          <cell r="A2116">
            <v>9999</v>
          </cell>
          <cell r="B2116" t="str">
            <v>990002101436</v>
          </cell>
          <cell r="C2116" t="str">
            <v>990</v>
          </cell>
          <cell r="D2116" t="str">
            <v>990002</v>
          </cell>
          <cell r="E2116" t="str">
            <v>حسابهاي انتظامي</v>
          </cell>
          <cell r="F2116" t="str">
            <v>اسناد تضميني به نفع شركت</v>
          </cell>
          <cell r="G2116" t="str">
            <v>101436</v>
          </cell>
          <cell r="H2116" t="str">
            <v>احد فلاحزاده طرزم</v>
          </cell>
          <cell r="P2116" t="str">
            <v>999</v>
          </cell>
        </row>
        <row r="2117">
          <cell r="A2117">
            <v>9999</v>
          </cell>
          <cell r="B2117" t="str">
            <v>990002101262</v>
          </cell>
          <cell r="C2117" t="str">
            <v>990</v>
          </cell>
          <cell r="D2117" t="str">
            <v>990002</v>
          </cell>
          <cell r="E2117" t="str">
            <v>حسابهاي انتظامي</v>
          </cell>
          <cell r="F2117" t="str">
            <v>اسناد تضميني به نفع شركت</v>
          </cell>
          <cell r="G2117" t="str">
            <v>101262</v>
          </cell>
          <cell r="H2117" t="str">
            <v>شركت صنايع لاستيك توس</v>
          </cell>
          <cell r="P2117" t="str">
            <v>999</v>
          </cell>
        </row>
        <row r="2118">
          <cell r="A2118">
            <v>9999</v>
          </cell>
          <cell r="B2118" t="str">
            <v>990002101389</v>
          </cell>
          <cell r="C2118" t="str">
            <v>990</v>
          </cell>
          <cell r="D2118" t="str">
            <v>990002</v>
          </cell>
          <cell r="E2118" t="str">
            <v>حسابهاي انتظامي</v>
          </cell>
          <cell r="F2118" t="str">
            <v>اسناد تضميني به نفع شركت</v>
          </cell>
          <cell r="G2118" t="str">
            <v>101389</v>
          </cell>
          <cell r="H2118" t="str">
            <v>پرويزخاکپور</v>
          </cell>
          <cell r="P2118" t="str">
            <v>999</v>
          </cell>
        </row>
        <row r="2119">
          <cell r="A2119">
            <v>9999</v>
          </cell>
          <cell r="B2119" t="str">
            <v>990002101382</v>
          </cell>
          <cell r="C2119" t="str">
            <v>990</v>
          </cell>
          <cell r="D2119" t="str">
            <v>990002</v>
          </cell>
          <cell r="E2119" t="str">
            <v>حسابهاي انتظامي</v>
          </cell>
          <cell r="F2119" t="str">
            <v>اسناد تضميني به نفع شركت</v>
          </cell>
          <cell r="G2119" t="str">
            <v>101382</v>
          </cell>
          <cell r="H2119" t="str">
            <v>سروش فيلم</v>
          </cell>
          <cell r="P2119" t="str">
            <v>999</v>
          </cell>
        </row>
        <row r="2120">
          <cell r="A2120">
            <v>9999</v>
          </cell>
          <cell r="B2120" t="str">
            <v>990002101435</v>
          </cell>
          <cell r="C2120" t="str">
            <v>990</v>
          </cell>
          <cell r="D2120" t="str">
            <v>990002</v>
          </cell>
          <cell r="E2120" t="str">
            <v>حسابهاي انتظامي</v>
          </cell>
          <cell r="F2120" t="str">
            <v>اسناد تضميني به نفع شركت</v>
          </cell>
          <cell r="G2120" t="str">
            <v>101435</v>
          </cell>
          <cell r="H2120" t="str">
            <v>فرخ فرشچي</v>
          </cell>
          <cell r="P2120" t="str">
            <v>999</v>
          </cell>
        </row>
        <row r="2121">
          <cell r="A2121">
            <v>9999</v>
          </cell>
          <cell r="B2121" t="str">
            <v>990002101434</v>
          </cell>
          <cell r="C2121" t="str">
            <v>990</v>
          </cell>
          <cell r="D2121" t="str">
            <v>990002</v>
          </cell>
          <cell r="E2121" t="str">
            <v>حسابهاي انتظامي</v>
          </cell>
          <cell r="F2121" t="str">
            <v>اسناد تضميني به نفع شركت</v>
          </cell>
          <cell r="G2121" t="str">
            <v>101434</v>
          </cell>
          <cell r="H2121" t="str">
            <v>بابک شجاعي</v>
          </cell>
          <cell r="P2121" t="str">
            <v>999</v>
          </cell>
        </row>
        <row r="2122">
          <cell r="A2122">
            <v>9999</v>
          </cell>
          <cell r="B2122" t="str">
            <v>990002101383</v>
          </cell>
          <cell r="C2122" t="str">
            <v>990</v>
          </cell>
          <cell r="D2122" t="str">
            <v>990002</v>
          </cell>
          <cell r="E2122" t="str">
            <v>حسابهاي انتظامي</v>
          </cell>
          <cell r="F2122" t="str">
            <v>اسناد تضميني به نفع شركت</v>
          </cell>
          <cell r="G2122" t="str">
            <v>101383</v>
          </cell>
          <cell r="H2122" t="str">
            <v>سيروس رحيمي</v>
          </cell>
          <cell r="P2122" t="str">
            <v>999</v>
          </cell>
        </row>
        <row r="2123">
          <cell r="A2123">
            <v>9999</v>
          </cell>
          <cell r="B2123" t="str">
            <v>990003101400</v>
          </cell>
          <cell r="C2123" t="str">
            <v>990</v>
          </cell>
          <cell r="D2123" t="str">
            <v>990003</v>
          </cell>
          <cell r="E2123" t="str">
            <v>حسابهاي انتظامي</v>
          </cell>
          <cell r="F2123" t="str">
            <v>اسناد اسناد تضميني به عهده شركت</v>
          </cell>
          <cell r="G2123" t="str">
            <v>101400</v>
          </cell>
          <cell r="H2123" t="str">
            <v>شرکت ساپکو</v>
          </cell>
          <cell r="P2123" t="str">
            <v>999</v>
          </cell>
        </row>
        <row r="2124">
          <cell r="A2124">
            <v>9999</v>
          </cell>
          <cell r="B2124" t="str">
            <v>990003101001</v>
          </cell>
          <cell r="C2124" t="str">
            <v>990</v>
          </cell>
          <cell r="D2124" t="str">
            <v>990003</v>
          </cell>
          <cell r="E2124" t="str">
            <v>حسابهاي انتظامي</v>
          </cell>
          <cell r="F2124" t="str">
            <v>اسناد اسناد تضميني به عهده شركت</v>
          </cell>
          <cell r="G2124" t="str">
            <v>101001</v>
          </cell>
          <cell r="H2124" t="str">
            <v>شرکت مگا موتورفروش قطعات خودرو</v>
          </cell>
          <cell r="P2124" t="str">
            <v>999</v>
          </cell>
        </row>
        <row r="2125">
          <cell r="A2125">
            <v>9999</v>
          </cell>
          <cell r="B2125" t="str">
            <v>990003101023</v>
          </cell>
          <cell r="C2125" t="str">
            <v>990</v>
          </cell>
          <cell r="D2125" t="str">
            <v>990003</v>
          </cell>
          <cell r="E2125" t="str">
            <v>حسابهاي انتظامي</v>
          </cell>
          <cell r="F2125" t="str">
            <v>اسناد اسناد تضميني به عهده شركت</v>
          </cell>
          <cell r="G2125" t="str">
            <v>101023</v>
          </cell>
          <cell r="H2125" t="str">
            <v>شركت سايپا يدك</v>
          </cell>
          <cell r="P2125" t="str">
            <v>999</v>
          </cell>
        </row>
        <row r="2126">
          <cell r="A2126">
            <v>9999</v>
          </cell>
          <cell r="B2126" t="str">
            <v>990003100110</v>
          </cell>
          <cell r="C2126" t="str">
            <v>990</v>
          </cell>
          <cell r="D2126" t="str">
            <v>990003</v>
          </cell>
          <cell r="E2126" t="str">
            <v>حسابهاي انتظامي</v>
          </cell>
          <cell r="F2126" t="str">
            <v>اسناد اسناد تضميني به عهده شركت</v>
          </cell>
          <cell r="G2126" t="str">
            <v>100110</v>
          </cell>
          <cell r="H2126" t="str">
            <v>بانك ملت پروين جاري 1464405011 (پشتيبان)</v>
          </cell>
          <cell r="P2126" t="str">
            <v>999</v>
          </cell>
        </row>
        <row r="2127">
          <cell r="A2127">
            <v>9999</v>
          </cell>
          <cell r="B2127" t="str">
            <v>990003101012</v>
          </cell>
          <cell r="C2127" t="str">
            <v>990</v>
          </cell>
          <cell r="D2127" t="str">
            <v>990003</v>
          </cell>
          <cell r="E2127" t="str">
            <v>حسابهاي انتظامي</v>
          </cell>
          <cell r="F2127" t="str">
            <v>اسناد اسناد تضميني به عهده شركت</v>
          </cell>
          <cell r="G2127" t="str">
            <v>101012</v>
          </cell>
          <cell r="H2127" t="str">
            <v>مگاموتور قرارداد اکسل جلو نيسان</v>
          </cell>
          <cell r="P2127" t="str">
            <v>999</v>
          </cell>
        </row>
        <row r="2128">
          <cell r="A2128">
            <v>9999</v>
          </cell>
          <cell r="B2128" t="str">
            <v>990003101480</v>
          </cell>
          <cell r="C2128" t="str">
            <v>990</v>
          </cell>
          <cell r="D2128" t="str">
            <v>990003</v>
          </cell>
          <cell r="E2128" t="str">
            <v>حسابهاي انتظامي</v>
          </cell>
          <cell r="F2128" t="str">
            <v>اسناد اسناد تضميني به عهده شركت</v>
          </cell>
          <cell r="G2128" t="str">
            <v>101480</v>
          </cell>
          <cell r="H2128" t="str">
            <v>اداره دارائي تبريز(عملكرد)</v>
          </cell>
          <cell r="P2128" t="str">
            <v>999</v>
          </cell>
        </row>
        <row r="2129">
          <cell r="A2129">
            <v>9999</v>
          </cell>
          <cell r="B2129" t="str">
            <v>990003101030</v>
          </cell>
          <cell r="C2129" t="str">
            <v>990</v>
          </cell>
          <cell r="D2129" t="str">
            <v>990003</v>
          </cell>
          <cell r="E2129" t="str">
            <v>حسابهاي انتظامي</v>
          </cell>
          <cell r="F2129" t="str">
            <v>اسناد اسناد تضميني به عهده شركت</v>
          </cell>
          <cell r="G2129" t="str">
            <v>101030</v>
          </cell>
          <cell r="H2129" t="str">
            <v>شرکت دسکو قرارداد9917 جعبه فرمان</v>
          </cell>
          <cell r="P2129" t="str">
            <v>999</v>
          </cell>
        </row>
        <row r="2130">
          <cell r="A2130">
            <v>9999</v>
          </cell>
          <cell r="B2130" t="str">
            <v>990003101203</v>
          </cell>
          <cell r="C2130" t="str">
            <v>990</v>
          </cell>
          <cell r="D2130" t="str">
            <v>990003</v>
          </cell>
          <cell r="E2130" t="str">
            <v>حسابهاي انتظامي</v>
          </cell>
          <cell r="F2130" t="str">
            <v>اسناد اسناد تضميني به عهده شركت</v>
          </cell>
          <cell r="G2130" t="str">
            <v>101203</v>
          </cell>
          <cell r="H2130" t="str">
            <v>شرکت توليدي محورخودرو</v>
          </cell>
          <cell r="P2130" t="str">
            <v>999</v>
          </cell>
        </row>
        <row r="2131">
          <cell r="A2131">
            <v>9999</v>
          </cell>
          <cell r="B2131" t="str">
            <v>990003101022</v>
          </cell>
          <cell r="C2131" t="str">
            <v>990</v>
          </cell>
          <cell r="D2131" t="str">
            <v>990003</v>
          </cell>
          <cell r="E2131" t="str">
            <v>حسابهاي انتظامي</v>
          </cell>
          <cell r="F2131" t="str">
            <v>اسناد اسناد تضميني به عهده شركت</v>
          </cell>
          <cell r="G2131" t="str">
            <v>101022</v>
          </cell>
          <cell r="H2131" t="str">
            <v>شرکت توليدي بهران محور سايپا</v>
          </cell>
          <cell r="P2131" t="str">
            <v>999</v>
          </cell>
        </row>
        <row r="2132">
          <cell r="A2132">
            <v>9999</v>
          </cell>
          <cell r="B2132" t="str">
            <v>990003100102</v>
          </cell>
          <cell r="C2132" t="str">
            <v>990</v>
          </cell>
          <cell r="D2132" t="str">
            <v>990003</v>
          </cell>
          <cell r="E2132" t="str">
            <v>حسابهاي انتظامي</v>
          </cell>
          <cell r="F2132" t="str">
            <v>اسناد اسناد تضميني به عهده شركت</v>
          </cell>
          <cell r="G2132" t="str">
            <v>100102</v>
          </cell>
          <cell r="H2132" t="str">
            <v>بانک ملت پروين جاري 26009</v>
          </cell>
          <cell r="P2132" t="str">
            <v>999</v>
          </cell>
        </row>
        <row r="2133">
          <cell r="A2133">
            <v>9999</v>
          </cell>
          <cell r="B2133" t="str">
            <v>990003101689</v>
          </cell>
          <cell r="C2133" t="str">
            <v>990</v>
          </cell>
          <cell r="D2133" t="str">
            <v>990003</v>
          </cell>
          <cell r="E2133" t="str">
            <v>حسابهاي انتظامي</v>
          </cell>
          <cell r="F2133" t="str">
            <v>اسناد اسناد تضميني به عهده شركت</v>
          </cell>
          <cell r="G2133" t="str">
            <v>101689</v>
          </cell>
          <cell r="H2133" t="str">
            <v>صنايع جنگ افزاري تهران</v>
          </cell>
          <cell r="P2133" t="str">
            <v>999</v>
          </cell>
        </row>
        <row r="2134">
          <cell r="A2134">
            <v>9999</v>
          </cell>
          <cell r="B2134" t="str">
            <v>990003101798</v>
          </cell>
          <cell r="C2134" t="str">
            <v>990</v>
          </cell>
          <cell r="D2134" t="str">
            <v>990003</v>
          </cell>
          <cell r="E2134" t="str">
            <v>حسابهاي انتظامي</v>
          </cell>
          <cell r="F2134" t="str">
            <v>اسناد اسناد تضميني به عهده شركت</v>
          </cell>
          <cell r="G2134" t="str">
            <v>101798</v>
          </cell>
          <cell r="H2134" t="str">
            <v>شركت بازرگاني و خدمات همگام خودرو</v>
          </cell>
          <cell r="P2134" t="str">
            <v>999</v>
          </cell>
        </row>
        <row r="2135">
          <cell r="A2135">
            <v>9999</v>
          </cell>
          <cell r="B2135" t="str">
            <v>990003101018</v>
          </cell>
          <cell r="C2135" t="str">
            <v>990</v>
          </cell>
          <cell r="D2135" t="str">
            <v>990003</v>
          </cell>
          <cell r="E2135" t="str">
            <v>حسابهاي انتظامي</v>
          </cell>
          <cell r="F2135" t="str">
            <v>اسناد اسناد تضميني به عهده شركت</v>
          </cell>
          <cell r="G2135" t="str">
            <v>101018</v>
          </cell>
          <cell r="H2135" t="str">
            <v>شرکت مهندسي اجزاء ماشين گستر آرين (امگا)</v>
          </cell>
          <cell r="P2135" t="str">
            <v>999</v>
          </cell>
        </row>
        <row r="2136">
          <cell r="A2136">
            <v>9999</v>
          </cell>
          <cell r="B2136" t="str">
            <v>990003101545</v>
          </cell>
          <cell r="C2136" t="str">
            <v>990</v>
          </cell>
          <cell r="D2136" t="str">
            <v>990003</v>
          </cell>
          <cell r="E2136" t="str">
            <v>حسابهاي انتظامي</v>
          </cell>
          <cell r="F2136" t="str">
            <v>اسناد اسناد تضميني به عهده شركت</v>
          </cell>
          <cell r="G2136" t="str">
            <v>101545</v>
          </cell>
          <cell r="H2136" t="str">
            <v>صنايع شهيد باقري</v>
          </cell>
          <cell r="P2136" t="str">
            <v>999</v>
          </cell>
        </row>
        <row r="2137">
          <cell r="A2137">
            <v>9999</v>
          </cell>
          <cell r="B2137" t="str">
            <v>990003101804</v>
          </cell>
          <cell r="C2137" t="str">
            <v>990</v>
          </cell>
          <cell r="D2137" t="str">
            <v>990003</v>
          </cell>
          <cell r="E2137" t="str">
            <v>حسابهاي انتظامي</v>
          </cell>
          <cell r="F2137" t="str">
            <v>اسناد اسناد تضميني به عهده شركت</v>
          </cell>
          <cell r="G2137" t="str">
            <v>101804</v>
          </cell>
          <cell r="H2137" t="str">
            <v>شركت ريخته گري آلومنيوم ايران خودرو</v>
          </cell>
          <cell r="P2137" t="str">
            <v>999</v>
          </cell>
        </row>
        <row r="2138">
          <cell r="A2138">
            <v>9999</v>
          </cell>
          <cell r="B2138" t="str">
            <v>990003101206</v>
          </cell>
          <cell r="C2138" t="str">
            <v>990</v>
          </cell>
          <cell r="D2138" t="str">
            <v>990003</v>
          </cell>
          <cell r="E2138" t="str">
            <v>حسابهاي انتظامي</v>
          </cell>
          <cell r="F2138" t="str">
            <v>اسناد اسناد تضميني به عهده شركت</v>
          </cell>
          <cell r="G2138" t="str">
            <v>101206</v>
          </cell>
          <cell r="H2138" t="str">
            <v>مجتمع صنعتي شهيد همت</v>
          </cell>
          <cell r="P2138" t="str">
            <v>999</v>
          </cell>
        </row>
        <row r="2139">
          <cell r="A2139">
            <v>9999</v>
          </cell>
          <cell r="B2139" t="str">
            <v>990003101398</v>
          </cell>
          <cell r="C2139" t="str">
            <v>990</v>
          </cell>
          <cell r="D2139" t="str">
            <v>990003</v>
          </cell>
          <cell r="E2139" t="str">
            <v>حسابهاي انتظامي</v>
          </cell>
          <cell r="F2139" t="str">
            <v>اسناد اسناد تضميني به عهده شركت</v>
          </cell>
          <cell r="G2139" t="str">
            <v>101398</v>
          </cell>
          <cell r="H2139" t="str">
            <v>ايران ترمه</v>
          </cell>
          <cell r="P2139" t="str">
            <v>999</v>
          </cell>
        </row>
        <row r="2140">
          <cell r="A2140">
            <v>9999</v>
          </cell>
          <cell r="B2140" t="str">
            <v>990003101270</v>
          </cell>
          <cell r="C2140" t="str">
            <v>990</v>
          </cell>
          <cell r="D2140" t="str">
            <v>990003</v>
          </cell>
          <cell r="E2140" t="str">
            <v>حسابهاي انتظامي</v>
          </cell>
          <cell r="F2140" t="str">
            <v>اسناد اسناد تضميني به عهده شركت</v>
          </cell>
          <cell r="G2140" t="str">
            <v>101270</v>
          </cell>
          <cell r="H2140" t="str">
            <v>شرکت صنعت پژوهان کيا</v>
          </cell>
          <cell r="P2140" t="str">
            <v>999</v>
          </cell>
        </row>
        <row r="2141">
          <cell r="A2141">
            <v>9999</v>
          </cell>
          <cell r="B2141" t="str">
            <v>990003101796</v>
          </cell>
          <cell r="C2141" t="str">
            <v>990</v>
          </cell>
          <cell r="D2141" t="str">
            <v>990003</v>
          </cell>
          <cell r="E2141" t="str">
            <v>حسابهاي انتظامي</v>
          </cell>
          <cell r="F2141" t="str">
            <v>اسناد اسناد تضميني به عهده شركت</v>
          </cell>
          <cell r="G2141" t="str">
            <v>101796</v>
          </cell>
          <cell r="H2141" t="str">
            <v>شركت اوژن صنعت پارس</v>
          </cell>
          <cell r="P2141" t="str">
            <v>999</v>
          </cell>
        </row>
        <row r="2142">
          <cell r="A2142">
            <v>9999</v>
          </cell>
          <cell r="B2142" t="str">
            <v>990003101699</v>
          </cell>
          <cell r="C2142" t="str">
            <v>990</v>
          </cell>
          <cell r="D2142" t="str">
            <v>990003</v>
          </cell>
          <cell r="E2142" t="str">
            <v>حسابهاي انتظامي</v>
          </cell>
          <cell r="F2142" t="str">
            <v>اسناد اسناد تضميني به عهده شركت</v>
          </cell>
          <cell r="G2142" t="str">
            <v>101699</v>
          </cell>
          <cell r="H2142" t="str">
            <v>متفرقه</v>
          </cell>
          <cell r="P2142" t="str">
            <v>999</v>
          </cell>
        </row>
        <row r="2143">
          <cell r="A2143">
            <v>9999</v>
          </cell>
          <cell r="B2143" t="str">
            <v>990003101396</v>
          </cell>
          <cell r="C2143" t="str">
            <v>990</v>
          </cell>
          <cell r="D2143" t="str">
            <v>990003</v>
          </cell>
          <cell r="E2143" t="str">
            <v>حسابهاي انتظامي</v>
          </cell>
          <cell r="F2143" t="str">
            <v>اسناد اسناد تضميني به عهده شركت</v>
          </cell>
          <cell r="G2143" t="str">
            <v>101396</v>
          </cell>
          <cell r="H2143" t="str">
            <v>گسترش شيرسازي</v>
          </cell>
          <cell r="P2143" t="str">
            <v>999</v>
          </cell>
        </row>
        <row r="2144">
          <cell r="A2144">
            <v>9999</v>
          </cell>
          <cell r="B2144" t="str">
            <v>990003101236</v>
          </cell>
          <cell r="C2144" t="str">
            <v>990</v>
          </cell>
          <cell r="D2144" t="str">
            <v>990003</v>
          </cell>
          <cell r="E2144" t="str">
            <v>حسابهاي انتظامي</v>
          </cell>
          <cell r="F2144" t="str">
            <v>اسناد اسناد تضميني به عهده شركت</v>
          </cell>
          <cell r="G2144" t="str">
            <v>101236</v>
          </cell>
          <cell r="H2144" t="str">
            <v>شرکت تراکتور سازي ايران</v>
          </cell>
          <cell r="P2144" t="str">
            <v>999</v>
          </cell>
        </row>
        <row r="2145">
          <cell r="A2145">
            <v>9999</v>
          </cell>
          <cell r="B2145" t="str">
            <v>990003101271</v>
          </cell>
          <cell r="C2145" t="str">
            <v>990</v>
          </cell>
          <cell r="D2145" t="str">
            <v>990003</v>
          </cell>
          <cell r="E2145" t="str">
            <v>حسابهاي انتظامي</v>
          </cell>
          <cell r="F2145" t="str">
            <v>اسناد اسناد تضميني به عهده شركت</v>
          </cell>
          <cell r="G2145" t="str">
            <v>101271</v>
          </cell>
          <cell r="H2145" t="str">
            <v>صنايع الکترو صنام</v>
          </cell>
          <cell r="P2145" t="str">
            <v>999</v>
          </cell>
        </row>
        <row r="2146">
          <cell r="A2146">
            <v>9999</v>
          </cell>
          <cell r="B2146" t="str">
            <v>990003101399</v>
          </cell>
          <cell r="C2146" t="str">
            <v>990</v>
          </cell>
          <cell r="D2146" t="str">
            <v>990003</v>
          </cell>
          <cell r="E2146" t="str">
            <v>حسابهاي انتظامي</v>
          </cell>
          <cell r="F2146" t="str">
            <v>اسناد اسناد تضميني به عهده شركت</v>
          </cell>
          <cell r="G2146" t="str">
            <v>101399</v>
          </cell>
          <cell r="H2146" t="str">
            <v>شرکت ايرالکو</v>
          </cell>
          <cell r="P2146" t="str">
            <v>999</v>
          </cell>
        </row>
        <row r="2147">
          <cell r="A2147">
            <v>9999</v>
          </cell>
          <cell r="B2147" t="str">
            <v>990003101445</v>
          </cell>
          <cell r="C2147" t="str">
            <v>990</v>
          </cell>
          <cell r="D2147" t="str">
            <v>990003</v>
          </cell>
          <cell r="E2147" t="str">
            <v>حسابهاي انتظامي</v>
          </cell>
          <cell r="F2147" t="str">
            <v>اسناد اسناد تضميني به عهده شركت</v>
          </cell>
          <cell r="G2147" t="str">
            <v>101445</v>
          </cell>
          <cell r="H2147" t="str">
            <v>گروه مپنا</v>
          </cell>
          <cell r="P2147" t="str">
            <v>999</v>
          </cell>
        </row>
        <row r="2148">
          <cell r="A2148">
            <v>9999</v>
          </cell>
          <cell r="B2148" t="str">
            <v>990003101031</v>
          </cell>
          <cell r="C2148" t="str">
            <v>990</v>
          </cell>
          <cell r="D2148" t="str">
            <v>990003</v>
          </cell>
          <cell r="E2148" t="str">
            <v>حسابهاي انتظامي</v>
          </cell>
          <cell r="F2148" t="str">
            <v>اسناد اسناد تضميني به عهده شركت</v>
          </cell>
          <cell r="G2148" t="str">
            <v>101031</v>
          </cell>
          <cell r="H2148" t="str">
            <v>شرکت دسکو قرارداد9734پمپ ترمز رنو</v>
          </cell>
          <cell r="P2148" t="str">
            <v>999</v>
          </cell>
        </row>
        <row r="2149">
          <cell r="A2149">
            <v>9999</v>
          </cell>
          <cell r="B2149" t="str">
            <v>990003101303</v>
          </cell>
          <cell r="C2149" t="str">
            <v>990</v>
          </cell>
          <cell r="D2149" t="str">
            <v>990003</v>
          </cell>
          <cell r="E2149" t="str">
            <v>حسابهاي انتظامي</v>
          </cell>
          <cell r="F2149" t="str">
            <v>اسناد اسناد تضميني به عهده شركت</v>
          </cell>
          <cell r="G2149" t="str">
            <v>101303</v>
          </cell>
          <cell r="H2149" t="str">
            <v>صنايع مهمات سازي تهران</v>
          </cell>
          <cell r="P2149" t="str">
            <v>999</v>
          </cell>
        </row>
        <row r="2150">
          <cell r="A2150">
            <v>9999</v>
          </cell>
          <cell r="B2150" t="str">
            <v>990003101393</v>
          </cell>
          <cell r="C2150" t="str">
            <v>990</v>
          </cell>
          <cell r="D2150" t="str">
            <v>990003</v>
          </cell>
          <cell r="E2150" t="str">
            <v>حسابهاي انتظامي</v>
          </cell>
          <cell r="F2150" t="str">
            <v>اسناد اسناد تضميني به عهده شركت</v>
          </cell>
          <cell r="G2150" t="str">
            <v>101393</v>
          </cell>
          <cell r="H2150" t="str">
            <v>شرکت نيرومحرکه</v>
          </cell>
          <cell r="P2150" t="str">
            <v>999</v>
          </cell>
        </row>
        <row r="2151">
          <cell r="A2151">
            <v>9999</v>
          </cell>
          <cell r="B2151" t="str">
            <v>990003101355</v>
          </cell>
          <cell r="C2151" t="str">
            <v>990</v>
          </cell>
          <cell r="D2151" t="str">
            <v>990003</v>
          </cell>
          <cell r="E2151" t="str">
            <v>حسابهاي انتظامي</v>
          </cell>
          <cell r="F2151" t="str">
            <v>اسناد اسناد تضميني به عهده شركت</v>
          </cell>
          <cell r="G2151" t="str">
            <v>101355</v>
          </cell>
          <cell r="H2151" t="str">
            <v>مرکز پژوهش متالوژي رازي</v>
          </cell>
          <cell r="P2151" t="str">
            <v>999</v>
          </cell>
        </row>
        <row r="2152">
          <cell r="A2152">
            <v>9999</v>
          </cell>
          <cell r="B2152" t="str">
            <v>990003101397</v>
          </cell>
          <cell r="C2152" t="str">
            <v>990</v>
          </cell>
          <cell r="D2152" t="str">
            <v>990003</v>
          </cell>
          <cell r="E2152" t="str">
            <v>حسابهاي انتظامي</v>
          </cell>
          <cell r="F2152" t="str">
            <v>اسناد اسناد تضميني به عهده شركت</v>
          </cell>
          <cell r="G2152" t="str">
            <v>101397</v>
          </cell>
          <cell r="H2152" t="str">
            <v>صنايع الکترونيک شيراز</v>
          </cell>
          <cell r="P2152" t="str">
            <v>999</v>
          </cell>
        </row>
        <row r="2153">
          <cell r="A2153">
            <v>9999</v>
          </cell>
          <cell r="B2153" t="str">
            <v>990003101395</v>
          </cell>
          <cell r="C2153" t="str">
            <v>990</v>
          </cell>
          <cell r="D2153" t="str">
            <v>990003</v>
          </cell>
          <cell r="E2153" t="str">
            <v>حسابهاي انتظامي</v>
          </cell>
          <cell r="F2153" t="str">
            <v>اسناد اسناد تضميني به عهده شركت</v>
          </cell>
          <cell r="G2153" t="str">
            <v>101395</v>
          </cell>
          <cell r="H2153" t="str">
            <v>سداد ماشين</v>
          </cell>
          <cell r="P2153" t="str">
            <v>999</v>
          </cell>
        </row>
        <row r="2154">
          <cell r="A2154">
            <v>9999</v>
          </cell>
          <cell r="B2154" t="str">
            <v>990099300157</v>
          </cell>
          <cell r="C2154" t="str">
            <v>990</v>
          </cell>
          <cell r="D2154" t="str">
            <v>990099</v>
          </cell>
          <cell r="E2154" t="str">
            <v>حسابهاي انتظامي</v>
          </cell>
          <cell r="F2154" t="str">
            <v>اسناد تضميني دريافتي از كاركنان</v>
          </cell>
          <cell r="G2154" t="str">
            <v>300157</v>
          </cell>
          <cell r="H2154" t="str">
            <v>معصومي خدايار</v>
          </cell>
          <cell r="P2154" t="str">
            <v>999</v>
          </cell>
        </row>
        <row r="2155">
          <cell r="A2155">
            <v>9999</v>
          </cell>
          <cell r="B2155" t="str">
            <v>990099300090</v>
          </cell>
          <cell r="C2155" t="str">
            <v>990</v>
          </cell>
          <cell r="D2155" t="str">
            <v>990099</v>
          </cell>
          <cell r="E2155" t="str">
            <v>حسابهاي انتظامي</v>
          </cell>
          <cell r="F2155" t="str">
            <v>اسناد تضميني دريافتي از كاركنان</v>
          </cell>
          <cell r="G2155" t="str">
            <v>300090</v>
          </cell>
          <cell r="H2155" t="str">
            <v>شايان مهر ابراهيم</v>
          </cell>
          <cell r="P2155" t="str">
            <v>999</v>
          </cell>
        </row>
        <row r="2156">
          <cell r="A2156">
            <v>9999</v>
          </cell>
          <cell r="B2156" t="str">
            <v>990099300289</v>
          </cell>
          <cell r="C2156" t="str">
            <v>990</v>
          </cell>
          <cell r="D2156" t="str">
            <v>990099</v>
          </cell>
          <cell r="E2156" t="str">
            <v>حسابهاي انتظامي</v>
          </cell>
          <cell r="F2156" t="str">
            <v>اسناد تضميني دريافتي از كاركنان</v>
          </cell>
          <cell r="G2156" t="str">
            <v>300289</v>
          </cell>
          <cell r="H2156" t="str">
            <v>اميني طاژاندره احمد</v>
          </cell>
          <cell r="P2156" t="str">
            <v>999</v>
          </cell>
        </row>
        <row r="2157">
          <cell r="A2157">
            <v>9999</v>
          </cell>
          <cell r="B2157" t="str">
            <v>990099300197</v>
          </cell>
          <cell r="C2157" t="str">
            <v>990</v>
          </cell>
          <cell r="D2157" t="str">
            <v>990099</v>
          </cell>
          <cell r="E2157" t="str">
            <v>حسابهاي انتظامي</v>
          </cell>
          <cell r="F2157" t="str">
            <v>اسناد تضميني دريافتي از كاركنان</v>
          </cell>
          <cell r="G2157" t="str">
            <v>300197</v>
          </cell>
          <cell r="H2157" t="str">
            <v>عمراني عبدالناصر</v>
          </cell>
          <cell r="P2157" t="str">
            <v>999</v>
          </cell>
        </row>
        <row r="2158">
          <cell r="A2158">
            <v>9999</v>
          </cell>
          <cell r="B2158" t="str">
            <v>990099300137</v>
          </cell>
          <cell r="C2158" t="str">
            <v>990</v>
          </cell>
          <cell r="D2158" t="str">
            <v>990099</v>
          </cell>
          <cell r="E2158" t="str">
            <v>حسابهاي انتظامي</v>
          </cell>
          <cell r="F2158" t="str">
            <v>اسناد تضميني دريافتي از كاركنان</v>
          </cell>
          <cell r="G2158" t="str">
            <v>300137</v>
          </cell>
          <cell r="H2158" t="str">
            <v>ستاري ميرهاشم</v>
          </cell>
          <cell r="P2158" t="str">
            <v>999</v>
          </cell>
        </row>
        <row r="2159">
          <cell r="A2159">
            <v>9999</v>
          </cell>
          <cell r="B2159" t="str">
            <v>990099300074</v>
          </cell>
          <cell r="C2159" t="str">
            <v>990</v>
          </cell>
          <cell r="D2159" t="str">
            <v>990099</v>
          </cell>
          <cell r="E2159" t="str">
            <v>حسابهاي انتظامي</v>
          </cell>
          <cell r="F2159" t="str">
            <v>اسناد تضميني دريافتي از كاركنان</v>
          </cell>
          <cell r="G2159" t="str">
            <v>300074</v>
          </cell>
          <cell r="H2159" t="str">
            <v>ميرزا عليزاده پهر آباد فريبا</v>
          </cell>
          <cell r="P2159" t="str">
            <v>999</v>
          </cell>
        </row>
        <row r="2160">
          <cell r="A2160">
            <v>9999</v>
          </cell>
          <cell r="B2160" t="str">
            <v>990099300210</v>
          </cell>
          <cell r="C2160" t="str">
            <v>990</v>
          </cell>
          <cell r="D2160" t="str">
            <v>990099</v>
          </cell>
          <cell r="E2160" t="str">
            <v>حسابهاي انتظامي</v>
          </cell>
          <cell r="F2160" t="str">
            <v>اسناد تضميني دريافتي از كاركنان</v>
          </cell>
          <cell r="G2160" t="str">
            <v>300210</v>
          </cell>
          <cell r="H2160" t="str">
            <v>احمدي نژاد مجيد</v>
          </cell>
          <cell r="P2160" t="str">
            <v>999</v>
          </cell>
        </row>
        <row r="2161">
          <cell r="A2161">
            <v>9999</v>
          </cell>
          <cell r="B2161" t="str">
            <v>990099300114</v>
          </cell>
          <cell r="C2161" t="str">
            <v>990</v>
          </cell>
          <cell r="D2161" t="str">
            <v>990099</v>
          </cell>
          <cell r="E2161" t="str">
            <v>حسابهاي انتظامي</v>
          </cell>
          <cell r="F2161" t="str">
            <v>اسناد تضميني دريافتي از كاركنان</v>
          </cell>
          <cell r="G2161" t="str">
            <v>300114</v>
          </cell>
          <cell r="H2161" t="str">
            <v>عزيزي جهانگير</v>
          </cell>
          <cell r="P2161" t="str">
            <v>999</v>
          </cell>
        </row>
        <row r="2162">
          <cell r="A2162">
            <v>9999</v>
          </cell>
          <cell r="B2162" t="str">
            <v>990099300057</v>
          </cell>
          <cell r="C2162" t="str">
            <v>990</v>
          </cell>
          <cell r="D2162" t="str">
            <v>990099</v>
          </cell>
          <cell r="E2162" t="str">
            <v>حسابهاي انتظامي</v>
          </cell>
          <cell r="F2162" t="str">
            <v>اسناد تضميني دريافتي از كاركنان</v>
          </cell>
          <cell r="G2162" t="str">
            <v>300057</v>
          </cell>
          <cell r="H2162" t="str">
            <v>سلطاني حميد</v>
          </cell>
          <cell r="P2162" t="str">
            <v>999</v>
          </cell>
        </row>
        <row r="2163">
          <cell r="A2163">
            <v>9999</v>
          </cell>
          <cell r="B2163" t="str">
            <v>990099300110</v>
          </cell>
          <cell r="C2163" t="str">
            <v>990</v>
          </cell>
          <cell r="D2163" t="str">
            <v>990099</v>
          </cell>
          <cell r="E2163" t="str">
            <v>حسابهاي انتظامي</v>
          </cell>
          <cell r="F2163" t="str">
            <v>اسناد تضميني دريافتي از كاركنان</v>
          </cell>
          <cell r="G2163" t="str">
            <v>300110</v>
          </cell>
          <cell r="H2163" t="str">
            <v>فروغي زهرا</v>
          </cell>
          <cell r="P2163" t="str">
            <v>999</v>
          </cell>
        </row>
        <row r="2164">
          <cell r="A2164">
            <v>9999</v>
          </cell>
          <cell r="B2164" t="str">
            <v>990099300084</v>
          </cell>
          <cell r="C2164" t="str">
            <v>990</v>
          </cell>
          <cell r="D2164" t="str">
            <v>990099</v>
          </cell>
          <cell r="E2164" t="str">
            <v>حسابهاي انتظامي</v>
          </cell>
          <cell r="F2164" t="str">
            <v>اسناد تضميني دريافتي از كاركنان</v>
          </cell>
          <cell r="G2164" t="str">
            <v>300084</v>
          </cell>
          <cell r="H2164" t="str">
            <v>نوري حسين</v>
          </cell>
          <cell r="P2164" t="str">
            <v>999</v>
          </cell>
        </row>
        <row r="2165">
          <cell r="A2165">
            <v>9999</v>
          </cell>
          <cell r="B2165" t="str">
            <v>990099300228</v>
          </cell>
          <cell r="C2165" t="str">
            <v>990</v>
          </cell>
          <cell r="D2165" t="str">
            <v>990099</v>
          </cell>
          <cell r="E2165" t="str">
            <v>حسابهاي انتظامي</v>
          </cell>
          <cell r="F2165" t="str">
            <v>اسناد تضميني دريافتي از كاركنان</v>
          </cell>
          <cell r="G2165" t="str">
            <v>300228</v>
          </cell>
          <cell r="H2165" t="str">
            <v>غلامرضا بهراميان</v>
          </cell>
          <cell r="P2165" t="str">
            <v>999</v>
          </cell>
        </row>
        <row r="2166">
          <cell r="A2166">
            <v>9999</v>
          </cell>
          <cell r="B2166" t="str">
            <v>990099300103</v>
          </cell>
          <cell r="C2166" t="str">
            <v>990</v>
          </cell>
          <cell r="D2166" t="str">
            <v>990099</v>
          </cell>
          <cell r="E2166" t="str">
            <v>حسابهاي انتظامي</v>
          </cell>
          <cell r="F2166" t="str">
            <v>اسناد تضميني دريافتي از كاركنان</v>
          </cell>
          <cell r="G2166" t="str">
            <v>300103</v>
          </cell>
          <cell r="H2166" t="str">
            <v>چابك شاهرخ</v>
          </cell>
          <cell r="P2166" t="str">
            <v>999</v>
          </cell>
        </row>
        <row r="2167">
          <cell r="A2167">
            <v>9999</v>
          </cell>
          <cell r="B2167" t="str">
            <v>990099300253</v>
          </cell>
          <cell r="C2167" t="str">
            <v>990</v>
          </cell>
          <cell r="D2167" t="str">
            <v>990099</v>
          </cell>
          <cell r="E2167" t="str">
            <v>حسابهاي انتظامي</v>
          </cell>
          <cell r="F2167" t="str">
            <v>اسناد تضميني دريافتي از كاركنان</v>
          </cell>
          <cell r="G2167" t="str">
            <v>300253</v>
          </cell>
          <cell r="H2167" t="str">
            <v>جعفريان حسن</v>
          </cell>
          <cell r="P2167" t="str">
            <v>999</v>
          </cell>
        </row>
        <row r="2168">
          <cell r="A2168">
            <v>9999</v>
          </cell>
          <cell r="B2168" t="str">
            <v>990099300261</v>
          </cell>
          <cell r="C2168" t="str">
            <v>990</v>
          </cell>
          <cell r="D2168" t="str">
            <v>990099</v>
          </cell>
          <cell r="E2168" t="str">
            <v>حسابهاي انتظامي</v>
          </cell>
          <cell r="F2168" t="str">
            <v>اسناد تضميني دريافتي از كاركنان</v>
          </cell>
          <cell r="G2168" t="str">
            <v>300261</v>
          </cell>
          <cell r="H2168" t="str">
            <v>دليري اقدم وحيد</v>
          </cell>
          <cell r="P2168" t="str">
            <v>999</v>
          </cell>
        </row>
        <row r="2169">
          <cell r="A2169">
            <v>9999</v>
          </cell>
          <cell r="B2169" t="str">
            <v>990099300130</v>
          </cell>
          <cell r="C2169" t="str">
            <v>990</v>
          </cell>
          <cell r="D2169" t="str">
            <v>990099</v>
          </cell>
          <cell r="E2169" t="str">
            <v>حسابهاي انتظامي</v>
          </cell>
          <cell r="F2169" t="str">
            <v>اسناد تضميني دريافتي از كاركنان</v>
          </cell>
          <cell r="G2169" t="str">
            <v>300130</v>
          </cell>
          <cell r="H2169" t="str">
            <v>نوري علي</v>
          </cell>
          <cell r="P2169" t="str">
            <v>999</v>
          </cell>
        </row>
        <row r="2170">
          <cell r="A2170">
            <v>9999</v>
          </cell>
          <cell r="B2170" t="str">
            <v>990099300131</v>
          </cell>
          <cell r="C2170" t="str">
            <v>990</v>
          </cell>
          <cell r="D2170" t="str">
            <v>990099</v>
          </cell>
          <cell r="E2170" t="str">
            <v>حسابهاي انتظامي</v>
          </cell>
          <cell r="F2170" t="str">
            <v>اسناد تضميني دريافتي از كاركنان</v>
          </cell>
          <cell r="G2170" t="str">
            <v>300131</v>
          </cell>
          <cell r="H2170" t="str">
            <v>شكوهي علي</v>
          </cell>
          <cell r="P2170" t="str">
            <v>999</v>
          </cell>
        </row>
        <row r="2171">
          <cell r="A2171">
            <v>9999</v>
          </cell>
          <cell r="B2171" t="str">
            <v>990099300259</v>
          </cell>
          <cell r="C2171" t="str">
            <v>990</v>
          </cell>
          <cell r="D2171" t="str">
            <v>990099</v>
          </cell>
          <cell r="E2171" t="str">
            <v>حسابهاي انتظامي</v>
          </cell>
          <cell r="F2171" t="str">
            <v>اسناد تضميني دريافتي از كاركنان</v>
          </cell>
          <cell r="G2171" t="str">
            <v>300259</v>
          </cell>
          <cell r="H2171" t="str">
            <v>ميلي علي</v>
          </cell>
          <cell r="P2171" t="str">
            <v>999</v>
          </cell>
        </row>
        <row r="2172">
          <cell r="A2172">
            <v>9999</v>
          </cell>
          <cell r="B2172" t="str">
            <v>990099300123</v>
          </cell>
          <cell r="C2172" t="str">
            <v>990</v>
          </cell>
          <cell r="D2172" t="str">
            <v>990099</v>
          </cell>
          <cell r="E2172" t="str">
            <v>حسابهاي انتظامي</v>
          </cell>
          <cell r="F2172" t="str">
            <v>اسناد تضميني دريافتي از كاركنان</v>
          </cell>
          <cell r="G2172" t="str">
            <v>300123</v>
          </cell>
          <cell r="H2172" t="str">
            <v>فخيمي نجفي ناصر</v>
          </cell>
          <cell r="P2172" t="str">
            <v>999</v>
          </cell>
        </row>
        <row r="2173">
          <cell r="A2173">
            <v>9999</v>
          </cell>
          <cell r="B2173" t="str">
            <v>990099300203</v>
          </cell>
          <cell r="C2173" t="str">
            <v>990</v>
          </cell>
          <cell r="D2173" t="str">
            <v>990099</v>
          </cell>
          <cell r="E2173" t="str">
            <v>حسابهاي انتظامي</v>
          </cell>
          <cell r="F2173" t="str">
            <v>اسناد تضميني دريافتي از كاركنان</v>
          </cell>
          <cell r="G2173" t="str">
            <v>300203</v>
          </cell>
          <cell r="H2173" t="str">
            <v>ابوالفضل باباپور ورزقان</v>
          </cell>
          <cell r="P2173" t="str">
            <v>999</v>
          </cell>
        </row>
        <row r="2174">
          <cell r="A2174">
            <v>9999</v>
          </cell>
          <cell r="B2174" t="str">
            <v>990099300129</v>
          </cell>
          <cell r="C2174" t="str">
            <v>990</v>
          </cell>
          <cell r="D2174" t="str">
            <v>990099</v>
          </cell>
          <cell r="E2174" t="str">
            <v>حسابهاي انتظامي</v>
          </cell>
          <cell r="F2174" t="str">
            <v>اسناد تضميني دريافتي از كاركنان</v>
          </cell>
          <cell r="G2174" t="str">
            <v>300129</v>
          </cell>
          <cell r="H2174" t="str">
            <v>بهاري ناصر</v>
          </cell>
          <cell r="P2174" t="str">
            <v>999</v>
          </cell>
        </row>
        <row r="2175">
          <cell r="A2175">
            <v>9999</v>
          </cell>
          <cell r="B2175" t="str">
            <v>990099300142</v>
          </cell>
          <cell r="C2175" t="str">
            <v>990</v>
          </cell>
          <cell r="D2175" t="str">
            <v>990099</v>
          </cell>
          <cell r="E2175" t="str">
            <v>حسابهاي انتظامي</v>
          </cell>
          <cell r="F2175" t="str">
            <v>اسناد تضميني دريافتي از كاركنان</v>
          </cell>
          <cell r="G2175" t="str">
            <v>300142</v>
          </cell>
          <cell r="H2175" t="str">
            <v>فروتني قهرماني احمد</v>
          </cell>
          <cell r="P2175" t="str">
            <v>999</v>
          </cell>
        </row>
        <row r="2176">
          <cell r="A2176">
            <v>9999</v>
          </cell>
          <cell r="B2176" t="str">
            <v>990099300021</v>
          </cell>
          <cell r="C2176" t="str">
            <v>990</v>
          </cell>
          <cell r="D2176" t="str">
            <v>990099</v>
          </cell>
          <cell r="E2176" t="str">
            <v>حسابهاي انتظامي</v>
          </cell>
          <cell r="F2176" t="str">
            <v>اسناد تضميني دريافتي از كاركنان</v>
          </cell>
          <cell r="G2176" t="str">
            <v>300021</v>
          </cell>
          <cell r="H2176" t="str">
            <v>حسين کفشنوچي خياباني</v>
          </cell>
          <cell r="P2176" t="str">
            <v>999</v>
          </cell>
        </row>
        <row r="2177">
          <cell r="A2177">
            <v>9999</v>
          </cell>
          <cell r="B2177" t="str">
            <v>990099300993</v>
          </cell>
          <cell r="C2177" t="str">
            <v>990</v>
          </cell>
          <cell r="D2177" t="str">
            <v>990099</v>
          </cell>
          <cell r="E2177" t="str">
            <v>حسابهاي انتظامي</v>
          </cell>
          <cell r="F2177" t="str">
            <v>اسناد تضميني دريافتي از كاركنان</v>
          </cell>
          <cell r="G2177" t="str">
            <v>300993</v>
          </cell>
          <cell r="H2177" t="str">
            <v>محمود آسيابلر</v>
          </cell>
          <cell r="P2177" t="str">
            <v>999</v>
          </cell>
        </row>
        <row r="2178">
          <cell r="A2178">
            <v>9999</v>
          </cell>
          <cell r="B2178" t="str">
            <v>990099300125</v>
          </cell>
          <cell r="C2178" t="str">
            <v>990</v>
          </cell>
          <cell r="D2178" t="str">
            <v>990099</v>
          </cell>
          <cell r="E2178" t="str">
            <v>حسابهاي انتظامي</v>
          </cell>
          <cell r="F2178" t="str">
            <v>اسناد تضميني دريافتي از كاركنان</v>
          </cell>
          <cell r="G2178" t="str">
            <v>300125</v>
          </cell>
          <cell r="H2178" t="str">
            <v>سلطاني حسين</v>
          </cell>
          <cell r="P2178" t="str">
            <v>999</v>
          </cell>
        </row>
        <row r="2179">
          <cell r="A2179">
            <v>9999</v>
          </cell>
          <cell r="B2179" t="str">
            <v>990099300263</v>
          </cell>
          <cell r="C2179" t="str">
            <v>990</v>
          </cell>
          <cell r="D2179" t="str">
            <v>990099</v>
          </cell>
          <cell r="E2179" t="str">
            <v>حسابهاي انتظامي</v>
          </cell>
          <cell r="F2179" t="str">
            <v>اسناد تضميني دريافتي از كاركنان</v>
          </cell>
          <cell r="G2179" t="str">
            <v>300263</v>
          </cell>
          <cell r="H2179" t="str">
            <v>خدائي محمودي رضا</v>
          </cell>
          <cell r="P2179" t="str">
            <v>999</v>
          </cell>
        </row>
        <row r="2180">
          <cell r="A2180">
            <v>9999</v>
          </cell>
          <cell r="B2180" t="str">
            <v>990099300265</v>
          </cell>
          <cell r="C2180" t="str">
            <v>990</v>
          </cell>
          <cell r="D2180" t="str">
            <v>990099</v>
          </cell>
          <cell r="E2180" t="str">
            <v>حسابهاي انتظامي</v>
          </cell>
          <cell r="F2180" t="str">
            <v>اسناد تضميني دريافتي از كاركنان</v>
          </cell>
          <cell r="G2180" t="str">
            <v>300265</v>
          </cell>
          <cell r="H2180" t="str">
            <v>اورنگي حسن نژاد عادل</v>
          </cell>
          <cell r="P2180" t="str">
            <v>999</v>
          </cell>
        </row>
        <row r="2181">
          <cell r="A2181">
            <v>9999</v>
          </cell>
          <cell r="B2181" t="str">
            <v>990099300077</v>
          </cell>
          <cell r="C2181" t="str">
            <v>990</v>
          </cell>
          <cell r="D2181" t="str">
            <v>990099</v>
          </cell>
          <cell r="E2181" t="str">
            <v>حسابهاي انتظامي</v>
          </cell>
          <cell r="F2181" t="str">
            <v>اسناد تضميني دريافتي از كاركنان</v>
          </cell>
          <cell r="G2181" t="str">
            <v>300077</v>
          </cell>
          <cell r="H2181" t="str">
            <v>واحديان وحيد</v>
          </cell>
          <cell r="P2181" t="str">
            <v>999</v>
          </cell>
        </row>
        <row r="2182">
          <cell r="A2182">
            <v>9999</v>
          </cell>
          <cell r="B2182" t="str">
            <v>990099300067</v>
          </cell>
          <cell r="C2182" t="str">
            <v>990</v>
          </cell>
          <cell r="D2182" t="str">
            <v>990099</v>
          </cell>
          <cell r="E2182" t="str">
            <v>حسابهاي انتظامي</v>
          </cell>
          <cell r="F2182" t="str">
            <v>اسناد تضميني دريافتي از كاركنان</v>
          </cell>
          <cell r="G2182" t="str">
            <v>300067</v>
          </cell>
          <cell r="H2182" t="str">
            <v>صباغي جديد حسن</v>
          </cell>
          <cell r="P2182" t="str">
            <v>999</v>
          </cell>
        </row>
        <row r="2183">
          <cell r="A2183">
            <v>9999</v>
          </cell>
          <cell r="B2183" t="str">
            <v>990099300160</v>
          </cell>
          <cell r="C2183" t="str">
            <v>990</v>
          </cell>
          <cell r="D2183" t="str">
            <v>990099</v>
          </cell>
          <cell r="E2183" t="str">
            <v>حسابهاي انتظامي</v>
          </cell>
          <cell r="F2183" t="str">
            <v>اسناد تضميني دريافتي از كاركنان</v>
          </cell>
          <cell r="G2183" t="str">
            <v>300160</v>
          </cell>
          <cell r="H2183" t="str">
            <v>عالم وحيد</v>
          </cell>
          <cell r="P2183" t="str">
            <v>999</v>
          </cell>
        </row>
        <row r="2184">
          <cell r="A2184">
            <v>9999</v>
          </cell>
          <cell r="B2184" t="str">
            <v>990099300047</v>
          </cell>
          <cell r="C2184" t="str">
            <v>990</v>
          </cell>
          <cell r="D2184" t="str">
            <v>990099</v>
          </cell>
          <cell r="E2184" t="str">
            <v>حسابهاي انتظامي</v>
          </cell>
          <cell r="F2184" t="str">
            <v>اسناد تضميني دريافتي از كاركنان</v>
          </cell>
          <cell r="G2184" t="str">
            <v>300047</v>
          </cell>
          <cell r="H2184" t="str">
            <v>محمد حسين فعال اسکوئي</v>
          </cell>
          <cell r="P2184" t="str">
            <v>999</v>
          </cell>
        </row>
        <row r="2185">
          <cell r="A2185">
            <v>9999</v>
          </cell>
          <cell r="B2185" t="str">
            <v>990099300994</v>
          </cell>
          <cell r="C2185" t="str">
            <v>990</v>
          </cell>
          <cell r="D2185" t="str">
            <v>990099</v>
          </cell>
          <cell r="E2185" t="str">
            <v>حسابهاي انتظامي</v>
          </cell>
          <cell r="F2185" t="str">
            <v>اسناد تضميني دريافتي از كاركنان</v>
          </cell>
          <cell r="G2185" t="str">
            <v>300994</v>
          </cell>
          <cell r="H2185" t="str">
            <v>كريم عليزاد پورسعيدي</v>
          </cell>
          <cell r="P2185" t="str">
            <v>999</v>
          </cell>
        </row>
        <row r="2186">
          <cell r="A2186">
            <v>9999</v>
          </cell>
          <cell r="B2186" t="str">
            <v>990099300145</v>
          </cell>
          <cell r="C2186" t="str">
            <v>990</v>
          </cell>
          <cell r="D2186" t="str">
            <v>990099</v>
          </cell>
          <cell r="E2186" t="str">
            <v>حسابهاي انتظامي</v>
          </cell>
          <cell r="F2186" t="str">
            <v>اسناد تضميني دريافتي از كاركنان</v>
          </cell>
          <cell r="G2186" t="str">
            <v>300145</v>
          </cell>
          <cell r="H2186" t="str">
            <v>طريقت نيا يعقوب</v>
          </cell>
          <cell r="P2186" t="str">
            <v>999</v>
          </cell>
        </row>
        <row r="2187">
          <cell r="A2187">
            <v>9999</v>
          </cell>
          <cell r="B2187" t="str">
            <v>990099300226</v>
          </cell>
          <cell r="C2187" t="str">
            <v>990</v>
          </cell>
          <cell r="D2187" t="str">
            <v>990099</v>
          </cell>
          <cell r="E2187" t="str">
            <v>حسابهاي انتظامي</v>
          </cell>
          <cell r="F2187" t="str">
            <v>اسناد تضميني دريافتي از كاركنان</v>
          </cell>
          <cell r="G2187" t="str">
            <v>300226</v>
          </cell>
          <cell r="H2187" t="str">
            <v>طاهباز هادي</v>
          </cell>
          <cell r="P2187" t="str">
            <v>999</v>
          </cell>
        </row>
        <row r="2188">
          <cell r="A2188">
            <v>9999</v>
          </cell>
          <cell r="B2188" t="str">
            <v>990099300006</v>
          </cell>
          <cell r="C2188" t="str">
            <v>990</v>
          </cell>
          <cell r="D2188" t="str">
            <v>990099</v>
          </cell>
          <cell r="E2188" t="str">
            <v>حسابهاي انتظامي</v>
          </cell>
          <cell r="F2188" t="str">
            <v>اسناد تضميني دريافتي از كاركنان</v>
          </cell>
          <cell r="G2188" t="str">
            <v>300006</v>
          </cell>
          <cell r="H2188" t="str">
            <v>حميد طباطبائي رئيسي</v>
          </cell>
          <cell r="P2188" t="str">
            <v>999</v>
          </cell>
        </row>
        <row r="2189">
          <cell r="A2189">
            <v>9999</v>
          </cell>
          <cell r="B2189" t="str">
            <v>990099300078</v>
          </cell>
          <cell r="C2189" t="str">
            <v>990</v>
          </cell>
          <cell r="D2189" t="str">
            <v>990099</v>
          </cell>
          <cell r="E2189" t="str">
            <v>حسابهاي انتظامي</v>
          </cell>
          <cell r="F2189" t="str">
            <v>اسناد تضميني دريافتي از كاركنان</v>
          </cell>
          <cell r="G2189" t="str">
            <v>300078</v>
          </cell>
          <cell r="H2189" t="str">
            <v>رويا نوراني زنوز</v>
          </cell>
          <cell r="P2189" t="str">
            <v>999</v>
          </cell>
        </row>
        <row r="2190">
          <cell r="A2190">
            <v>9999</v>
          </cell>
          <cell r="B2190" t="str">
            <v>990099300113</v>
          </cell>
          <cell r="C2190" t="str">
            <v>990</v>
          </cell>
          <cell r="D2190" t="str">
            <v>990099</v>
          </cell>
          <cell r="E2190" t="str">
            <v>حسابهاي انتظامي</v>
          </cell>
          <cell r="F2190" t="str">
            <v>اسناد تضميني دريافتي از كاركنان</v>
          </cell>
          <cell r="G2190" t="str">
            <v>300113</v>
          </cell>
          <cell r="H2190" t="str">
            <v>باغباني خضرلو منوچهر</v>
          </cell>
          <cell r="P2190" t="str">
            <v>999</v>
          </cell>
        </row>
        <row r="2191">
          <cell r="A2191">
            <v>9999</v>
          </cell>
          <cell r="B2191" t="str">
            <v>990099300234</v>
          </cell>
          <cell r="C2191" t="str">
            <v>990</v>
          </cell>
          <cell r="D2191" t="str">
            <v>990099</v>
          </cell>
          <cell r="E2191" t="str">
            <v>حسابهاي انتظامي</v>
          </cell>
          <cell r="F2191" t="str">
            <v>اسناد تضميني دريافتي از كاركنان</v>
          </cell>
          <cell r="G2191" t="str">
            <v>300234</v>
          </cell>
          <cell r="H2191" t="str">
            <v>عبداله ميرشكارلو عليرضا</v>
          </cell>
          <cell r="P2191" t="str">
            <v>999</v>
          </cell>
        </row>
        <row r="2192">
          <cell r="A2192">
            <v>9999</v>
          </cell>
          <cell r="B2192" t="str">
            <v>990099300107</v>
          </cell>
          <cell r="C2192" t="str">
            <v>990</v>
          </cell>
          <cell r="D2192" t="str">
            <v>990099</v>
          </cell>
          <cell r="E2192" t="str">
            <v>حسابهاي انتظامي</v>
          </cell>
          <cell r="F2192" t="str">
            <v>اسناد تضميني دريافتي از كاركنان</v>
          </cell>
          <cell r="G2192" t="str">
            <v>300107</v>
          </cell>
          <cell r="H2192" t="str">
            <v>روحي مهر سياوش</v>
          </cell>
          <cell r="P2192" t="str">
            <v>999</v>
          </cell>
        </row>
        <row r="2193">
          <cell r="A2193">
            <v>9999</v>
          </cell>
          <cell r="B2193" t="str">
            <v>990099300055</v>
          </cell>
          <cell r="C2193" t="str">
            <v>990</v>
          </cell>
          <cell r="D2193" t="str">
            <v>990099</v>
          </cell>
          <cell r="E2193" t="str">
            <v>حسابهاي انتظامي</v>
          </cell>
          <cell r="F2193" t="str">
            <v>اسناد تضميني دريافتي از كاركنان</v>
          </cell>
          <cell r="G2193" t="str">
            <v>300055</v>
          </cell>
          <cell r="H2193" t="str">
            <v>نبوي علمداري شاپور</v>
          </cell>
          <cell r="P2193" t="str">
            <v>999</v>
          </cell>
        </row>
        <row r="2194">
          <cell r="A2194">
            <v>9999</v>
          </cell>
          <cell r="B2194" t="str">
            <v>990099300134</v>
          </cell>
          <cell r="C2194" t="str">
            <v>990</v>
          </cell>
          <cell r="D2194" t="str">
            <v>990099</v>
          </cell>
          <cell r="E2194" t="str">
            <v>حسابهاي انتظامي</v>
          </cell>
          <cell r="F2194" t="str">
            <v>اسناد تضميني دريافتي از كاركنان</v>
          </cell>
          <cell r="G2194" t="str">
            <v>300134</v>
          </cell>
          <cell r="H2194" t="str">
            <v>نكوئي فائق</v>
          </cell>
          <cell r="P2194" t="str">
            <v>999</v>
          </cell>
        </row>
        <row r="2195">
          <cell r="A2195">
            <v>9999</v>
          </cell>
          <cell r="B2195" t="str">
            <v>990099300149</v>
          </cell>
          <cell r="C2195" t="str">
            <v>990</v>
          </cell>
          <cell r="D2195" t="str">
            <v>990099</v>
          </cell>
          <cell r="E2195" t="str">
            <v>حسابهاي انتظامي</v>
          </cell>
          <cell r="F2195" t="str">
            <v>اسناد تضميني دريافتي از كاركنان</v>
          </cell>
          <cell r="G2195" t="str">
            <v>300149</v>
          </cell>
          <cell r="H2195" t="str">
            <v>مردان پور دامن آباد خسرو</v>
          </cell>
          <cell r="P2195" t="str">
            <v>999</v>
          </cell>
        </row>
        <row r="2196">
          <cell r="A2196">
            <v>9999</v>
          </cell>
          <cell r="B2196" t="str">
            <v>990099300209</v>
          </cell>
          <cell r="C2196" t="str">
            <v>990</v>
          </cell>
          <cell r="D2196" t="str">
            <v>990099</v>
          </cell>
          <cell r="E2196" t="str">
            <v>حسابهاي انتظامي</v>
          </cell>
          <cell r="F2196" t="str">
            <v>اسناد تضميني دريافتي از كاركنان</v>
          </cell>
          <cell r="G2196" t="str">
            <v>300209</v>
          </cell>
          <cell r="H2196" t="str">
            <v>علي اکبر موثقي</v>
          </cell>
          <cell r="P2196" t="str">
            <v>999</v>
          </cell>
        </row>
        <row r="2197">
          <cell r="A2197">
            <v>9999</v>
          </cell>
          <cell r="B2197" t="str">
            <v>990099300991</v>
          </cell>
          <cell r="C2197" t="str">
            <v>990</v>
          </cell>
          <cell r="D2197" t="str">
            <v>990099</v>
          </cell>
          <cell r="E2197" t="str">
            <v>حسابهاي انتظامي</v>
          </cell>
          <cell r="F2197" t="str">
            <v>اسناد تضميني دريافتي از كاركنان</v>
          </cell>
          <cell r="G2197" t="str">
            <v>300991</v>
          </cell>
          <cell r="H2197" t="str">
            <v>سعيد زارعي چايکندي</v>
          </cell>
          <cell r="P2197" t="str">
            <v>999</v>
          </cell>
        </row>
        <row r="2198">
          <cell r="A2198">
            <v>9999</v>
          </cell>
          <cell r="B2198" t="str">
            <v>990099300081</v>
          </cell>
          <cell r="C2198" t="str">
            <v>990</v>
          </cell>
          <cell r="D2198" t="str">
            <v>990099</v>
          </cell>
          <cell r="E2198" t="str">
            <v>حسابهاي انتظامي</v>
          </cell>
          <cell r="F2198" t="str">
            <v>اسناد تضميني دريافتي از كاركنان</v>
          </cell>
          <cell r="G2198" t="str">
            <v>300081</v>
          </cell>
          <cell r="H2198" t="str">
            <v>بهاري قراجه مرادعلي</v>
          </cell>
          <cell r="P2198" t="str">
            <v>999</v>
          </cell>
        </row>
        <row r="2199">
          <cell r="A2199">
            <v>9999</v>
          </cell>
          <cell r="B2199" t="str">
            <v>990099300094</v>
          </cell>
          <cell r="C2199" t="str">
            <v>990</v>
          </cell>
          <cell r="D2199" t="str">
            <v>990099</v>
          </cell>
          <cell r="E2199" t="str">
            <v>حسابهاي انتظامي</v>
          </cell>
          <cell r="F2199" t="str">
            <v>اسناد تضميني دريافتي از كاركنان</v>
          </cell>
          <cell r="G2199" t="str">
            <v>300094</v>
          </cell>
          <cell r="H2199" t="str">
            <v>محمود شريعتي مهرداد</v>
          </cell>
          <cell r="P2199" t="str">
            <v>999</v>
          </cell>
        </row>
        <row r="2200">
          <cell r="A2200">
            <v>9999</v>
          </cell>
          <cell r="B2200" t="str">
            <v>990099300060</v>
          </cell>
          <cell r="C2200" t="str">
            <v>990</v>
          </cell>
          <cell r="D2200" t="str">
            <v>990099</v>
          </cell>
          <cell r="E2200" t="str">
            <v>حسابهاي انتظامي</v>
          </cell>
          <cell r="F2200" t="str">
            <v>اسناد تضميني دريافتي از كاركنان</v>
          </cell>
          <cell r="G2200" t="str">
            <v>300060</v>
          </cell>
          <cell r="H2200" t="str">
            <v>بخشي حكمعلي</v>
          </cell>
          <cell r="P2200" t="str">
            <v>999</v>
          </cell>
        </row>
        <row r="2201">
          <cell r="A2201">
            <v>9999</v>
          </cell>
          <cell r="B2201" t="str">
            <v>990099300189</v>
          </cell>
          <cell r="C2201" t="str">
            <v>990</v>
          </cell>
          <cell r="D2201" t="str">
            <v>990099</v>
          </cell>
          <cell r="E2201" t="str">
            <v>حسابهاي انتظامي</v>
          </cell>
          <cell r="F2201" t="str">
            <v>اسناد تضميني دريافتي از كاركنان</v>
          </cell>
          <cell r="G2201" t="str">
            <v>300189</v>
          </cell>
          <cell r="H2201" t="str">
            <v>داناي يوسف</v>
          </cell>
          <cell r="P2201" t="str">
            <v>999</v>
          </cell>
        </row>
        <row r="2202">
          <cell r="A2202">
            <v>9999</v>
          </cell>
          <cell r="B2202" t="str">
            <v>990099300200</v>
          </cell>
          <cell r="C2202" t="str">
            <v>990</v>
          </cell>
          <cell r="D2202" t="str">
            <v>990099</v>
          </cell>
          <cell r="E2202" t="str">
            <v>حسابهاي انتظامي</v>
          </cell>
          <cell r="F2202" t="str">
            <v>اسناد تضميني دريافتي از كاركنان</v>
          </cell>
          <cell r="G2202" t="str">
            <v>300200</v>
          </cell>
          <cell r="H2202" t="str">
            <v>محمد كريمي حامد</v>
          </cell>
          <cell r="P2202" t="str">
            <v>999</v>
          </cell>
        </row>
        <row r="2203">
          <cell r="A2203">
            <v>9999</v>
          </cell>
          <cell r="B2203" t="str">
            <v>990099300254</v>
          </cell>
          <cell r="C2203" t="str">
            <v>990</v>
          </cell>
          <cell r="D2203" t="str">
            <v>990099</v>
          </cell>
          <cell r="E2203" t="str">
            <v>حسابهاي انتظامي</v>
          </cell>
          <cell r="F2203" t="str">
            <v>اسناد تضميني دريافتي از كاركنان</v>
          </cell>
          <cell r="G2203" t="str">
            <v>300254</v>
          </cell>
          <cell r="H2203" t="str">
            <v>زمانلو مهدي</v>
          </cell>
          <cell r="P2203" t="str">
            <v>999</v>
          </cell>
        </row>
        <row r="2204">
          <cell r="A2204">
            <v>9999</v>
          </cell>
          <cell r="B2204" t="str">
            <v>990099300274</v>
          </cell>
          <cell r="C2204" t="str">
            <v>990</v>
          </cell>
          <cell r="D2204" t="str">
            <v>990099</v>
          </cell>
          <cell r="E2204" t="str">
            <v>حسابهاي انتظامي</v>
          </cell>
          <cell r="F2204" t="str">
            <v>اسناد تضميني دريافتي از كاركنان</v>
          </cell>
          <cell r="G2204" t="str">
            <v>300274</v>
          </cell>
          <cell r="H2204" t="str">
            <v>مومني ميرمسعود</v>
          </cell>
          <cell r="P2204" t="str">
            <v>999</v>
          </cell>
        </row>
        <row r="2205">
          <cell r="A2205">
            <v>9999</v>
          </cell>
          <cell r="B2205" t="str">
            <v>990099300306</v>
          </cell>
          <cell r="C2205" t="str">
            <v>990</v>
          </cell>
          <cell r="D2205" t="str">
            <v>990099</v>
          </cell>
          <cell r="E2205" t="str">
            <v>حسابهاي انتظامي</v>
          </cell>
          <cell r="F2205" t="str">
            <v>اسناد تضميني دريافتي از كاركنان</v>
          </cell>
          <cell r="G2205" t="str">
            <v>300306</v>
          </cell>
          <cell r="H2205" t="str">
            <v>نوري بهروز</v>
          </cell>
          <cell r="P2205" t="str">
            <v>999</v>
          </cell>
        </row>
        <row r="2206">
          <cell r="A2206">
            <v>9999</v>
          </cell>
          <cell r="B2206" t="str">
            <v>990099300116</v>
          </cell>
          <cell r="C2206" t="str">
            <v>990</v>
          </cell>
          <cell r="D2206" t="str">
            <v>990099</v>
          </cell>
          <cell r="E2206" t="str">
            <v>حسابهاي انتظامي</v>
          </cell>
          <cell r="F2206" t="str">
            <v>اسناد تضميني دريافتي از كاركنان</v>
          </cell>
          <cell r="G2206" t="str">
            <v>300116</v>
          </cell>
          <cell r="H2206" t="str">
            <v>شهاب زاده حسين</v>
          </cell>
          <cell r="P2206" t="str">
            <v>999</v>
          </cell>
        </row>
        <row r="2207">
          <cell r="A2207">
            <v>9999</v>
          </cell>
          <cell r="B2207" t="str">
            <v>990099300135</v>
          </cell>
          <cell r="C2207" t="str">
            <v>990</v>
          </cell>
          <cell r="D2207" t="str">
            <v>990099</v>
          </cell>
          <cell r="E2207" t="str">
            <v>حسابهاي انتظامي</v>
          </cell>
          <cell r="F2207" t="str">
            <v>اسناد تضميني دريافتي از كاركنان</v>
          </cell>
          <cell r="G2207" t="str">
            <v>300135</v>
          </cell>
          <cell r="H2207" t="str">
            <v>سيفي ديزناب ابراهيم</v>
          </cell>
          <cell r="P2207" t="str">
            <v>999</v>
          </cell>
        </row>
        <row r="2208">
          <cell r="A2208">
            <v>9999</v>
          </cell>
          <cell r="B2208" t="str">
            <v>990099300151</v>
          </cell>
          <cell r="C2208" t="str">
            <v>990</v>
          </cell>
          <cell r="D2208" t="str">
            <v>990099</v>
          </cell>
          <cell r="E2208" t="str">
            <v>حسابهاي انتظامي</v>
          </cell>
          <cell r="F2208" t="str">
            <v>اسناد تضميني دريافتي از كاركنان</v>
          </cell>
          <cell r="G2208" t="str">
            <v>300151</v>
          </cell>
          <cell r="H2208" t="str">
            <v>امجدي رحيم</v>
          </cell>
          <cell r="P2208" t="str">
            <v>999</v>
          </cell>
        </row>
        <row r="2209">
          <cell r="A2209">
            <v>9999</v>
          </cell>
          <cell r="B2209" t="str">
            <v>990099300126</v>
          </cell>
          <cell r="C2209" t="str">
            <v>990</v>
          </cell>
          <cell r="D2209" t="str">
            <v>990099</v>
          </cell>
          <cell r="E2209" t="str">
            <v>حسابهاي انتظامي</v>
          </cell>
          <cell r="F2209" t="str">
            <v>اسناد تضميني دريافتي از كاركنان</v>
          </cell>
          <cell r="G2209" t="str">
            <v>300126</v>
          </cell>
          <cell r="H2209" t="str">
            <v>جهاني رحيم</v>
          </cell>
          <cell r="P2209" t="str">
            <v>999</v>
          </cell>
        </row>
        <row r="2210">
          <cell r="A2210">
            <v>9999</v>
          </cell>
          <cell r="B2210" t="str">
            <v>990099300156</v>
          </cell>
          <cell r="C2210" t="str">
            <v>990</v>
          </cell>
          <cell r="D2210" t="str">
            <v>990099</v>
          </cell>
          <cell r="E2210" t="str">
            <v>حسابهاي انتظامي</v>
          </cell>
          <cell r="F2210" t="str">
            <v>اسناد تضميني دريافتي از كاركنان</v>
          </cell>
          <cell r="G2210" t="str">
            <v>300156</v>
          </cell>
          <cell r="H2210" t="str">
            <v>حسينيان سيروس</v>
          </cell>
          <cell r="P2210" t="str">
            <v>999</v>
          </cell>
        </row>
        <row r="2211">
          <cell r="A2211">
            <v>9999</v>
          </cell>
          <cell r="B2211" t="str">
            <v>990099300058</v>
          </cell>
          <cell r="C2211" t="str">
            <v>990</v>
          </cell>
          <cell r="D2211" t="str">
            <v>990099</v>
          </cell>
          <cell r="E2211" t="str">
            <v>حسابهاي انتظامي</v>
          </cell>
          <cell r="F2211" t="str">
            <v>اسناد تضميني دريافتي از كاركنان</v>
          </cell>
          <cell r="G2211" t="str">
            <v>300058</v>
          </cell>
          <cell r="H2211" t="str">
            <v>علي فريد جعفريان</v>
          </cell>
          <cell r="P2211" t="str">
            <v>999</v>
          </cell>
        </row>
        <row r="2212">
          <cell r="A2212">
            <v>9999</v>
          </cell>
          <cell r="B2212" t="str">
            <v>990099300071</v>
          </cell>
          <cell r="C2212" t="str">
            <v>990</v>
          </cell>
          <cell r="D2212" t="str">
            <v>990099</v>
          </cell>
          <cell r="E2212" t="str">
            <v>حسابهاي انتظامي</v>
          </cell>
          <cell r="F2212" t="str">
            <v>اسناد تضميني دريافتي از كاركنان</v>
          </cell>
          <cell r="G2212" t="str">
            <v>300071</v>
          </cell>
          <cell r="H2212" t="str">
            <v>ضياء سرابي اكبر</v>
          </cell>
          <cell r="P2212" t="str">
            <v>999</v>
          </cell>
        </row>
        <row r="2213">
          <cell r="A2213">
            <v>9999</v>
          </cell>
          <cell r="B2213" t="str">
            <v>990099300169</v>
          </cell>
          <cell r="C2213" t="str">
            <v>990</v>
          </cell>
          <cell r="D2213" t="str">
            <v>990099</v>
          </cell>
          <cell r="E2213" t="str">
            <v>حسابهاي انتظامي</v>
          </cell>
          <cell r="F2213" t="str">
            <v>اسناد تضميني دريافتي از كاركنان</v>
          </cell>
          <cell r="G2213" t="str">
            <v>300169</v>
          </cell>
          <cell r="H2213" t="str">
            <v>منظر خسروشاهي اميرعلي</v>
          </cell>
          <cell r="P2213" t="str">
            <v>999</v>
          </cell>
        </row>
        <row r="2214">
          <cell r="A2214">
            <v>9999</v>
          </cell>
          <cell r="B2214" t="str">
            <v>990099300264</v>
          </cell>
          <cell r="C2214" t="str">
            <v>990</v>
          </cell>
          <cell r="D2214" t="str">
            <v>990099</v>
          </cell>
          <cell r="E2214" t="str">
            <v>حسابهاي انتظامي</v>
          </cell>
          <cell r="F2214" t="str">
            <v>اسناد تضميني دريافتي از كاركنان</v>
          </cell>
          <cell r="G2214" t="str">
            <v>300264</v>
          </cell>
          <cell r="H2214" t="str">
            <v>جليل پور صابرجوي حسين</v>
          </cell>
          <cell r="P2214" t="str">
            <v>999</v>
          </cell>
        </row>
        <row r="2215">
          <cell r="A2215">
            <v>9999</v>
          </cell>
          <cell r="B2215" t="str">
            <v>990099300096</v>
          </cell>
          <cell r="C2215" t="str">
            <v>990</v>
          </cell>
          <cell r="D2215" t="str">
            <v>990099</v>
          </cell>
          <cell r="E2215" t="str">
            <v>حسابهاي انتظامي</v>
          </cell>
          <cell r="F2215" t="str">
            <v>اسناد تضميني دريافتي از كاركنان</v>
          </cell>
          <cell r="G2215" t="str">
            <v>300096</v>
          </cell>
          <cell r="H2215" t="str">
            <v>امتحاني علي اكبر</v>
          </cell>
          <cell r="P2215" t="str">
            <v>999</v>
          </cell>
        </row>
        <row r="2216">
          <cell r="A2216">
            <v>9999</v>
          </cell>
          <cell r="B2216" t="str">
            <v>990099300054</v>
          </cell>
          <cell r="C2216" t="str">
            <v>990</v>
          </cell>
          <cell r="D2216" t="str">
            <v>990099</v>
          </cell>
          <cell r="E2216" t="str">
            <v>حسابهاي انتظامي</v>
          </cell>
          <cell r="F2216" t="str">
            <v>اسناد تضميني دريافتي از كاركنان</v>
          </cell>
          <cell r="G2216" t="str">
            <v>300054</v>
          </cell>
          <cell r="H2216" t="str">
            <v>اميرحقيان يعقوب</v>
          </cell>
          <cell r="P2216" t="str">
            <v>999</v>
          </cell>
        </row>
        <row r="2217">
          <cell r="A2217">
            <v>9999</v>
          </cell>
          <cell r="B2217" t="str">
            <v>990099300139</v>
          </cell>
          <cell r="C2217" t="str">
            <v>990</v>
          </cell>
          <cell r="D2217" t="str">
            <v>990099</v>
          </cell>
          <cell r="E2217" t="str">
            <v>حسابهاي انتظامي</v>
          </cell>
          <cell r="F2217" t="str">
            <v>اسناد تضميني دريافتي از كاركنان</v>
          </cell>
          <cell r="G2217" t="str">
            <v>300139</v>
          </cell>
          <cell r="H2217" t="str">
            <v>هادي قشلاق محمد</v>
          </cell>
          <cell r="P2217" t="str">
            <v>999</v>
          </cell>
        </row>
        <row r="2218">
          <cell r="A2218">
            <v>9999</v>
          </cell>
          <cell r="B2218" t="str">
            <v>990099300144</v>
          </cell>
          <cell r="C2218" t="str">
            <v>990</v>
          </cell>
          <cell r="D2218" t="str">
            <v>990099</v>
          </cell>
          <cell r="E2218" t="str">
            <v>حسابهاي انتظامي</v>
          </cell>
          <cell r="F2218" t="str">
            <v>اسناد تضميني دريافتي از كاركنان</v>
          </cell>
          <cell r="G2218" t="str">
            <v>300144</v>
          </cell>
          <cell r="H2218" t="str">
            <v>آقائي كومله نادر</v>
          </cell>
          <cell r="P2218" t="str">
            <v>999</v>
          </cell>
        </row>
        <row r="2219">
          <cell r="A2219">
            <v>9999</v>
          </cell>
          <cell r="B2219" t="str">
            <v>990099300119</v>
          </cell>
          <cell r="C2219" t="str">
            <v>990</v>
          </cell>
          <cell r="D2219" t="str">
            <v>990099</v>
          </cell>
          <cell r="E2219" t="str">
            <v>حسابهاي انتظامي</v>
          </cell>
          <cell r="F2219" t="str">
            <v>اسناد تضميني دريافتي از كاركنان</v>
          </cell>
          <cell r="G2219" t="str">
            <v>300119</v>
          </cell>
          <cell r="H2219" t="str">
            <v>رستم پور مشكنبر حسن</v>
          </cell>
          <cell r="P2219" t="str">
            <v>999</v>
          </cell>
        </row>
        <row r="2220">
          <cell r="A2220">
            <v>9999</v>
          </cell>
          <cell r="B2220" t="str">
            <v>990099300029</v>
          </cell>
          <cell r="C2220" t="str">
            <v>990</v>
          </cell>
          <cell r="D2220" t="str">
            <v>990099</v>
          </cell>
          <cell r="E2220" t="str">
            <v>حسابهاي انتظامي</v>
          </cell>
          <cell r="F2220" t="str">
            <v>اسناد تضميني دريافتي از كاركنان</v>
          </cell>
          <cell r="G2220" t="str">
            <v>300029</v>
          </cell>
          <cell r="H2220" t="str">
            <v>فلاحي اميد علي</v>
          </cell>
          <cell r="P2220" t="str">
            <v>999</v>
          </cell>
        </row>
        <row r="2221">
          <cell r="A2221">
            <v>9999</v>
          </cell>
          <cell r="B2221" t="str">
            <v>990099300075</v>
          </cell>
          <cell r="C2221" t="str">
            <v>990</v>
          </cell>
          <cell r="D2221" t="str">
            <v>990099</v>
          </cell>
          <cell r="E2221" t="str">
            <v>حسابهاي انتظامي</v>
          </cell>
          <cell r="F2221" t="str">
            <v>اسناد تضميني دريافتي از كاركنان</v>
          </cell>
          <cell r="G2221" t="str">
            <v>300075</v>
          </cell>
          <cell r="H2221" t="str">
            <v>نظامي سقين سرا يوسف</v>
          </cell>
          <cell r="P2221" t="str">
            <v>999</v>
          </cell>
        </row>
        <row r="2222">
          <cell r="A2222">
            <v>9999</v>
          </cell>
          <cell r="B2222" t="str">
            <v>990099300227</v>
          </cell>
          <cell r="C2222" t="str">
            <v>990</v>
          </cell>
          <cell r="D2222" t="str">
            <v>990099</v>
          </cell>
          <cell r="E2222" t="str">
            <v>حسابهاي انتظامي</v>
          </cell>
          <cell r="F2222" t="str">
            <v>اسناد تضميني دريافتي از كاركنان</v>
          </cell>
          <cell r="G2222" t="str">
            <v>300227</v>
          </cell>
          <cell r="H2222" t="str">
            <v>فربد مصافي</v>
          </cell>
          <cell r="P2222" t="str">
            <v>999</v>
          </cell>
        </row>
        <row r="2223">
          <cell r="A2223">
            <v>9999</v>
          </cell>
          <cell r="B2223" t="str">
            <v>990099300027</v>
          </cell>
          <cell r="C2223" t="str">
            <v>990</v>
          </cell>
          <cell r="D2223" t="str">
            <v>990099</v>
          </cell>
          <cell r="E2223" t="str">
            <v>حسابهاي انتظامي</v>
          </cell>
          <cell r="F2223" t="str">
            <v>اسناد تضميني دريافتي از كاركنان</v>
          </cell>
          <cell r="G2223" t="str">
            <v>300027</v>
          </cell>
          <cell r="H2223" t="str">
            <v>سيد جعفر ديبازر حسيني</v>
          </cell>
          <cell r="P2223" t="str">
            <v>999</v>
          </cell>
        </row>
        <row r="2224">
          <cell r="A2224">
            <v>9999</v>
          </cell>
          <cell r="B2224" t="str">
            <v>990099300088</v>
          </cell>
          <cell r="C2224" t="str">
            <v>990</v>
          </cell>
          <cell r="D2224" t="str">
            <v>990099</v>
          </cell>
          <cell r="E2224" t="str">
            <v>حسابهاي انتظامي</v>
          </cell>
          <cell r="F2224" t="str">
            <v>اسناد تضميني دريافتي از كاركنان</v>
          </cell>
          <cell r="G2224" t="str">
            <v>300088</v>
          </cell>
          <cell r="H2224" t="str">
            <v>فرشباف شترباني مرتضي</v>
          </cell>
          <cell r="P2224" t="str">
            <v>999</v>
          </cell>
        </row>
        <row r="2225">
          <cell r="A2225">
            <v>9999</v>
          </cell>
          <cell r="B2225" t="str">
            <v>990099300101</v>
          </cell>
          <cell r="C2225" t="str">
            <v>990</v>
          </cell>
          <cell r="D2225" t="str">
            <v>990099</v>
          </cell>
          <cell r="E2225" t="str">
            <v>حسابهاي انتظامي</v>
          </cell>
          <cell r="F2225" t="str">
            <v>اسناد تضميني دريافتي از كاركنان</v>
          </cell>
          <cell r="G2225" t="str">
            <v>300101</v>
          </cell>
          <cell r="H2225" t="str">
            <v>شكري جليل</v>
          </cell>
          <cell r="P2225" t="str">
            <v>999</v>
          </cell>
        </row>
        <row r="2226">
          <cell r="A2226">
            <v>9999</v>
          </cell>
          <cell r="B2226" t="str">
            <v>990099300085</v>
          </cell>
          <cell r="C2226" t="str">
            <v>990</v>
          </cell>
          <cell r="D2226" t="str">
            <v>990099</v>
          </cell>
          <cell r="E2226" t="str">
            <v>حسابهاي انتظامي</v>
          </cell>
          <cell r="F2226" t="str">
            <v>اسناد تضميني دريافتي از كاركنان</v>
          </cell>
          <cell r="G2226" t="str">
            <v>300085</v>
          </cell>
          <cell r="H2226" t="str">
            <v>جبارپور يوسف</v>
          </cell>
          <cell r="P2226" t="str">
            <v>999</v>
          </cell>
        </row>
        <row r="2227">
          <cell r="A2227">
            <v>9999</v>
          </cell>
          <cell r="B2227" t="str">
            <v>990099300080</v>
          </cell>
          <cell r="C2227" t="str">
            <v>990</v>
          </cell>
          <cell r="D2227" t="str">
            <v>990099</v>
          </cell>
          <cell r="E2227" t="str">
            <v>حسابهاي انتظامي</v>
          </cell>
          <cell r="F2227" t="str">
            <v>اسناد تضميني دريافتي از كاركنان</v>
          </cell>
          <cell r="G2227" t="str">
            <v>300080</v>
          </cell>
          <cell r="H2227" t="str">
            <v>ابراهيمي مهر آور رحيم</v>
          </cell>
          <cell r="P2227" t="str">
            <v>999</v>
          </cell>
        </row>
        <row r="2228">
          <cell r="A2228">
            <v>9999</v>
          </cell>
          <cell r="B2228" t="str">
            <v>990099300237</v>
          </cell>
          <cell r="C2228" t="str">
            <v>990</v>
          </cell>
          <cell r="D2228" t="str">
            <v>990099</v>
          </cell>
          <cell r="E2228" t="str">
            <v>حسابهاي انتظامي</v>
          </cell>
          <cell r="F2228" t="str">
            <v>اسناد تضميني دريافتي از كاركنان</v>
          </cell>
          <cell r="G2228" t="str">
            <v>300237</v>
          </cell>
          <cell r="H2228" t="str">
            <v>رمضاني فريد مريم</v>
          </cell>
          <cell r="P2228" t="str">
            <v>999</v>
          </cell>
        </row>
        <row r="2229">
          <cell r="A2229">
            <v>9999</v>
          </cell>
          <cell r="B2229" t="str">
            <v>990099300257</v>
          </cell>
          <cell r="C2229" t="str">
            <v>990</v>
          </cell>
          <cell r="D2229" t="str">
            <v>990099</v>
          </cell>
          <cell r="E2229" t="str">
            <v>حسابهاي انتظامي</v>
          </cell>
          <cell r="F2229" t="str">
            <v>اسناد تضميني دريافتي از كاركنان</v>
          </cell>
          <cell r="G2229" t="str">
            <v>300257</v>
          </cell>
          <cell r="H2229" t="str">
            <v>برادران حسن زاده وحيد</v>
          </cell>
          <cell r="P2229" t="str">
            <v>999</v>
          </cell>
        </row>
        <row r="2230">
          <cell r="A2230">
            <v>9999</v>
          </cell>
          <cell r="B2230" t="str">
            <v>990099300288</v>
          </cell>
          <cell r="C2230" t="str">
            <v>990</v>
          </cell>
          <cell r="D2230" t="str">
            <v>990099</v>
          </cell>
          <cell r="E2230" t="str">
            <v>حسابهاي انتظامي</v>
          </cell>
          <cell r="F2230" t="str">
            <v>اسناد تضميني دريافتي از كاركنان</v>
          </cell>
          <cell r="G2230" t="str">
            <v>300288</v>
          </cell>
          <cell r="H2230" t="str">
            <v>حاتملو محمد</v>
          </cell>
          <cell r="P2230" t="str">
            <v>999</v>
          </cell>
        </row>
        <row r="2231">
          <cell r="A2231">
            <v>9999</v>
          </cell>
          <cell r="B2231" t="str">
            <v>990099300298</v>
          </cell>
          <cell r="C2231" t="str">
            <v>990</v>
          </cell>
          <cell r="D2231" t="str">
            <v>990099</v>
          </cell>
          <cell r="E2231" t="str">
            <v>حسابهاي انتظامي</v>
          </cell>
          <cell r="F2231" t="str">
            <v>اسناد تضميني دريافتي از كاركنان</v>
          </cell>
          <cell r="G2231" t="str">
            <v>300298</v>
          </cell>
          <cell r="H2231" t="str">
            <v>جبرئيلي اميد</v>
          </cell>
          <cell r="P2231" t="str">
            <v>999</v>
          </cell>
        </row>
        <row r="2232">
          <cell r="A2232">
            <v>9999</v>
          </cell>
          <cell r="B2232" t="str">
            <v>990099300303</v>
          </cell>
          <cell r="C2232" t="str">
            <v>990</v>
          </cell>
          <cell r="D2232" t="str">
            <v>990099</v>
          </cell>
          <cell r="E2232" t="str">
            <v>حسابهاي انتظامي</v>
          </cell>
          <cell r="F2232" t="str">
            <v>اسناد تضميني دريافتي از كاركنان</v>
          </cell>
          <cell r="G2232" t="str">
            <v>300303</v>
          </cell>
          <cell r="H2232" t="str">
            <v>جمال نيا ولي اله</v>
          </cell>
          <cell r="P2232" t="str">
            <v>999</v>
          </cell>
        </row>
        <row r="2233">
          <cell r="A2233">
            <v>9999</v>
          </cell>
          <cell r="B2233" t="str">
            <v>990099300183</v>
          </cell>
          <cell r="C2233" t="str">
            <v>990</v>
          </cell>
          <cell r="D2233" t="str">
            <v>990099</v>
          </cell>
          <cell r="E2233" t="str">
            <v>حسابهاي انتظامي</v>
          </cell>
          <cell r="F2233" t="str">
            <v>اسناد تضميني دريافتي از كاركنان</v>
          </cell>
          <cell r="G2233" t="str">
            <v>300183</v>
          </cell>
          <cell r="H2233" t="str">
            <v>سليماني رضا</v>
          </cell>
          <cell r="P2233" t="str">
            <v>999</v>
          </cell>
        </row>
        <row r="2234">
          <cell r="A2234">
            <v>9999</v>
          </cell>
          <cell r="B2234" t="str">
            <v>990099300102</v>
          </cell>
          <cell r="C2234" t="str">
            <v>990</v>
          </cell>
          <cell r="D2234" t="str">
            <v>990099</v>
          </cell>
          <cell r="E2234" t="str">
            <v>حسابهاي انتظامي</v>
          </cell>
          <cell r="F2234" t="str">
            <v>اسناد تضميني دريافتي از كاركنان</v>
          </cell>
          <cell r="G2234" t="str">
            <v>300102</v>
          </cell>
          <cell r="H2234" t="str">
            <v>صفري آذر جعفر</v>
          </cell>
          <cell r="P2234" t="str">
            <v>999</v>
          </cell>
        </row>
        <row r="2235">
          <cell r="A2235">
            <v>9999</v>
          </cell>
          <cell r="B2235" t="str">
            <v>990099300204</v>
          </cell>
          <cell r="C2235" t="str">
            <v>990</v>
          </cell>
          <cell r="D2235" t="str">
            <v>990099</v>
          </cell>
          <cell r="E2235" t="str">
            <v>حسابهاي انتظامي</v>
          </cell>
          <cell r="F2235" t="str">
            <v>اسناد تضميني دريافتي از كاركنان</v>
          </cell>
          <cell r="G2235" t="str">
            <v>300204</v>
          </cell>
          <cell r="H2235" t="str">
            <v>قازانچائي جواد</v>
          </cell>
          <cell r="P2235" t="str">
            <v>999</v>
          </cell>
        </row>
        <row r="2236">
          <cell r="A2236">
            <v>9999</v>
          </cell>
          <cell r="B2236" t="str">
            <v>990099300133</v>
          </cell>
          <cell r="C2236" t="str">
            <v>990</v>
          </cell>
          <cell r="D2236" t="str">
            <v>990099</v>
          </cell>
          <cell r="E2236" t="str">
            <v>حسابهاي انتظامي</v>
          </cell>
          <cell r="F2236" t="str">
            <v>اسناد تضميني دريافتي از كاركنان</v>
          </cell>
          <cell r="G2236" t="str">
            <v>300133</v>
          </cell>
          <cell r="H2236" t="str">
            <v>عليپور كمال</v>
          </cell>
          <cell r="P2236" t="str">
            <v>999</v>
          </cell>
        </row>
        <row r="2237">
          <cell r="A2237">
            <v>9999</v>
          </cell>
          <cell r="B2237" t="str">
            <v>990099300999</v>
          </cell>
          <cell r="C2237" t="str">
            <v>990</v>
          </cell>
          <cell r="D2237" t="str">
            <v>990099</v>
          </cell>
          <cell r="E2237" t="str">
            <v>حسابهاي انتظامي</v>
          </cell>
          <cell r="F2237" t="str">
            <v>اسناد تضميني دريافتي از كاركنان</v>
          </cell>
          <cell r="G2237" t="str">
            <v>300999</v>
          </cell>
          <cell r="H2237" t="str">
            <v>متفرقه و عمومي</v>
          </cell>
          <cell r="P2237" t="str">
            <v>999</v>
          </cell>
        </row>
        <row r="2238">
          <cell r="A2238">
            <v>9999</v>
          </cell>
          <cell r="B2238" t="str">
            <v>990099300300</v>
          </cell>
          <cell r="C2238" t="str">
            <v>990</v>
          </cell>
          <cell r="D2238" t="str">
            <v>990099</v>
          </cell>
          <cell r="E2238" t="str">
            <v>حسابهاي انتظامي</v>
          </cell>
          <cell r="F2238" t="str">
            <v>اسناد تضميني دريافتي از كاركنان</v>
          </cell>
          <cell r="G2238" t="str">
            <v>300300</v>
          </cell>
          <cell r="H2238" t="str">
            <v>مهراب فلاحي تاج</v>
          </cell>
          <cell r="P2238" t="str">
            <v>999</v>
          </cell>
        </row>
        <row r="2239">
          <cell r="A2239">
            <v>9999</v>
          </cell>
          <cell r="B2239" t="str">
            <v>990099300092</v>
          </cell>
          <cell r="C2239" t="str">
            <v>990</v>
          </cell>
          <cell r="D2239" t="str">
            <v>990099</v>
          </cell>
          <cell r="E2239" t="str">
            <v>حسابهاي انتظامي</v>
          </cell>
          <cell r="F2239" t="str">
            <v>اسناد تضميني دريافتي از كاركنان</v>
          </cell>
          <cell r="G2239" t="str">
            <v>300092</v>
          </cell>
          <cell r="H2239" t="str">
            <v>كولاب محمدحسين</v>
          </cell>
          <cell r="P2239" t="str">
            <v>999</v>
          </cell>
        </row>
        <row r="2240">
          <cell r="A2240">
            <v>9999</v>
          </cell>
          <cell r="B2240" t="str">
            <v>990099300247</v>
          </cell>
          <cell r="C2240" t="str">
            <v>990</v>
          </cell>
          <cell r="D2240" t="str">
            <v>990099</v>
          </cell>
          <cell r="E2240" t="str">
            <v>حسابهاي انتظامي</v>
          </cell>
          <cell r="F2240" t="str">
            <v>اسناد تضميني دريافتي از كاركنان</v>
          </cell>
          <cell r="G2240" t="str">
            <v>300247</v>
          </cell>
          <cell r="H2240" t="str">
            <v>حسن زاده علي بيك كندي مطلب</v>
          </cell>
          <cell r="P2240" t="str">
            <v>999</v>
          </cell>
        </row>
        <row r="2241">
          <cell r="A2241">
            <v>9999</v>
          </cell>
          <cell r="B2241" t="str">
            <v>990099300008</v>
          </cell>
          <cell r="C2241" t="str">
            <v>990</v>
          </cell>
          <cell r="D2241" t="str">
            <v>990099</v>
          </cell>
          <cell r="E2241" t="str">
            <v>حسابهاي انتظامي</v>
          </cell>
          <cell r="F2241" t="str">
            <v>اسناد تضميني دريافتي از كاركنان</v>
          </cell>
          <cell r="G2241" t="str">
            <v>300008</v>
          </cell>
          <cell r="H2241" t="str">
            <v>واحد ابراهيم</v>
          </cell>
          <cell r="P2241" t="str">
            <v>999</v>
          </cell>
        </row>
        <row r="2242">
          <cell r="A2242">
            <v>9999</v>
          </cell>
          <cell r="B2242" t="str">
            <v>990099300249</v>
          </cell>
          <cell r="C2242" t="str">
            <v>990</v>
          </cell>
          <cell r="D2242" t="str">
            <v>990099</v>
          </cell>
          <cell r="E2242" t="str">
            <v>حسابهاي انتظامي</v>
          </cell>
          <cell r="F2242" t="str">
            <v>اسناد تضميني دريافتي از كاركنان</v>
          </cell>
          <cell r="G2242" t="str">
            <v>300249</v>
          </cell>
          <cell r="H2242" t="str">
            <v>آقاداداش كرامتي داود</v>
          </cell>
          <cell r="P2242" t="str">
            <v>999</v>
          </cell>
        </row>
        <row r="2243">
          <cell r="A2243">
            <v>9999</v>
          </cell>
          <cell r="B2243" t="str">
            <v>990099300052</v>
          </cell>
          <cell r="C2243" t="str">
            <v>990</v>
          </cell>
          <cell r="D2243" t="str">
            <v>990099</v>
          </cell>
          <cell r="E2243" t="str">
            <v>حسابهاي انتظامي</v>
          </cell>
          <cell r="F2243" t="str">
            <v>اسناد تضميني دريافتي از كاركنان</v>
          </cell>
          <cell r="G2243" t="str">
            <v>300052</v>
          </cell>
          <cell r="H2243" t="str">
            <v>بخش پور خيراله</v>
          </cell>
          <cell r="P2243" t="str">
            <v>999</v>
          </cell>
        </row>
        <row r="2244">
          <cell r="A2244">
            <v>9999</v>
          </cell>
          <cell r="B2244" t="str">
            <v>990099300095</v>
          </cell>
          <cell r="C2244" t="str">
            <v>990</v>
          </cell>
          <cell r="D2244" t="str">
            <v>990099</v>
          </cell>
          <cell r="E2244" t="str">
            <v>حسابهاي انتظامي</v>
          </cell>
          <cell r="F2244" t="str">
            <v>اسناد تضميني دريافتي از كاركنان</v>
          </cell>
          <cell r="G2244" t="str">
            <v>300095</v>
          </cell>
          <cell r="H2244" t="str">
            <v>حسين پور فيضي محمد</v>
          </cell>
          <cell r="P2244" t="str">
            <v>999</v>
          </cell>
        </row>
        <row r="2245">
          <cell r="A2245">
            <v>9999</v>
          </cell>
          <cell r="B2245" t="str">
            <v>990099300106</v>
          </cell>
          <cell r="C2245" t="str">
            <v>990</v>
          </cell>
          <cell r="D2245" t="str">
            <v>990099</v>
          </cell>
          <cell r="E2245" t="str">
            <v>حسابهاي انتظامي</v>
          </cell>
          <cell r="F2245" t="str">
            <v>اسناد تضميني دريافتي از كاركنان</v>
          </cell>
          <cell r="G2245" t="str">
            <v>300106</v>
          </cell>
          <cell r="H2245" t="str">
            <v>محمد باطومچي</v>
          </cell>
          <cell r="P2245" t="str">
            <v>999</v>
          </cell>
        </row>
        <row r="2246">
          <cell r="A2246">
            <v>9999</v>
          </cell>
          <cell r="B2246" t="str">
            <v>990099300168</v>
          </cell>
          <cell r="C2246" t="str">
            <v>990</v>
          </cell>
          <cell r="D2246" t="str">
            <v>990099</v>
          </cell>
          <cell r="E2246" t="str">
            <v>حسابهاي انتظامي</v>
          </cell>
          <cell r="F2246" t="str">
            <v>اسناد تضميني دريافتي از كاركنان</v>
          </cell>
          <cell r="G2246" t="str">
            <v>300168</v>
          </cell>
          <cell r="H2246" t="str">
            <v>بابكان ياشار</v>
          </cell>
          <cell r="P2246" t="str">
            <v>999</v>
          </cell>
        </row>
        <row r="2247">
          <cell r="A2247">
            <v>9999</v>
          </cell>
          <cell r="B2247" t="str">
            <v>990099300216</v>
          </cell>
          <cell r="C2247" t="str">
            <v>990</v>
          </cell>
          <cell r="D2247" t="str">
            <v>990099</v>
          </cell>
          <cell r="E2247" t="str">
            <v>حسابهاي انتظامي</v>
          </cell>
          <cell r="F2247" t="str">
            <v>اسناد تضميني دريافتي از كاركنان</v>
          </cell>
          <cell r="G2247" t="str">
            <v>300216</v>
          </cell>
          <cell r="H2247" t="str">
            <v>علي زاده اقبالي نژاد محمدباقر</v>
          </cell>
          <cell r="P2247" t="str">
            <v>999</v>
          </cell>
        </row>
        <row r="2248">
          <cell r="A2248">
            <v>9999</v>
          </cell>
          <cell r="B2248" t="str">
            <v>990099300241</v>
          </cell>
          <cell r="C2248" t="str">
            <v>990</v>
          </cell>
          <cell r="D2248" t="str">
            <v>990099</v>
          </cell>
          <cell r="E2248" t="str">
            <v>حسابهاي انتظامي</v>
          </cell>
          <cell r="F2248" t="str">
            <v>اسناد تضميني دريافتي از كاركنان</v>
          </cell>
          <cell r="G2248" t="str">
            <v>300241</v>
          </cell>
          <cell r="H2248" t="str">
            <v>همتي قراملكي عليرضا</v>
          </cell>
          <cell r="P2248" t="str">
            <v>999</v>
          </cell>
        </row>
        <row r="2249">
          <cell r="A2249">
            <v>9999</v>
          </cell>
          <cell r="B2249" t="str">
            <v>990099300272</v>
          </cell>
          <cell r="C2249" t="str">
            <v>990</v>
          </cell>
          <cell r="D2249" t="str">
            <v>990099</v>
          </cell>
          <cell r="E2249" t="str">
            <v>حسابهاي انتظامي</v>
          </cell>
          <cell r="F2249" t="str">
            <v>اسناد تضميني دريافتي از كاركنان</v>
          </cell>
          <cell r="G2249" t="str">
            <v>300272</v>
          </cell>
          <cell r="H2249" t="str">
            <v>حاجيلاري محمدتقي</v>
          </cell>
          <cell r="P2249" t="str">
            <v>999</v>
          </cell>
        </row>
        <row r="2250">
          <cell r="A2250">
            <v>9999</v>
          </cell>
          <cell r="B2250" t="str">
            <v>990099300001</v>
          </cell>
          <cell r="C2250" t="str">
            <v>990</v>
          </cell>
          <cell r="D2250" t="str">
            <v>990099</v>
          </cell>
          <cell r="E2250" t="str">
            <v>حسابهاي انتظامي</v>
          </cell>
          <cell r="F2250" t="str">
            <v>اسناد تضميني دريافتي از كاركنان</v>
          </cell>
          <cell r="G2250" t="str">
            <v>300001</v>
          </cell>
          <cell r="H2250" t="str">
            <v>فتاحي رسول</v>
          </cell>
          <cell r="P2250" t="str">
            <v>999</v>
          </cell>
        </row>
        <row r="2251">
          <cell r="A2251">
            <v>9999</v>
          </cell>
          <cell r="B2251" t="str">
            <v>990099300016</v>
          </cell>
          <cell r="C2251" t="str">
            <v>990</v>
          </cell>
          <cell r="D2251" t="str">
            <v>990099</v>
          </cell>
          <cell r="E2251" t="str">
            <v>حسابهاي انتظامي</v>
          </cell>
          <cell r="F2251" t="str">
            <v>اسناد تضميني دريافتي از كاركنان</v>
          </cell>
          <cell r="G2251" t="str">
            <v>300016</v>
          </cell>
          <cell r="H2251" t="str">
            <v>سيد جعفر سيد يزدي</v>
          </cell>
          <cell r="P2251" t="str">
            <v>999</v>
          </cell>
        </row>
        <row r="2252">
          <cell r="A2252">
            <v>9999</v>
          </cell>
          <cell r="B2252" t="str">
            <v>990099300148</v>
          </cell>
          <cell r="C2252" t="str">
            <v>990</v>
          </cell>
          <cell r="D2252" t="str">
            <v>990099</v>
          </cell>
          <cell r="E2252" t="str">
            <v>حسابهاي انتظامي</v>
          </cell>
          <cell r="F2252" t="str">
            <v>اسناد تضميني دريافتي از كاركنان</v>
          </cell>
          <cell r="G2252" t="str">
            <v>300148</v>
          </cell>
          <cell r="H2252" t="str">
            <v>شفيعي عنصرودي داريوش</v>
          </cell>
          <cell r="P2252" t="str">
            <v>999</v>
          </cell>
        </row>
        <row r="2253">
          <cell r="A2253">
            <v>9999</v>
          </cell>
          <cell r="B2253" t="str">
            <v>990099300154</v>
          </cell>
          <cell r="C2253" t="str">
            <v>990</v>
          </cell>
          <cell r="D2253" t="str">
            <v>990099</v>
          </cell>
          <cell r="E2253" t="str">
            <v>حسابهاي انتظامي</v>
          </cell>
          <cell r="F2253" t="str">
            <v>اسناد تضميني دريافتي از كاركنان</v>
          </cell>
          <cell r="G2253" t="str">
            <v>300154</v>
          </cell>
          <cell r="H2253" t="str">
            <v>زارعي ارزيل مصطفي</v>
          </cell>
          <cell r="P2253" t="str">
            <v>999</v>
          </cell>
        </row>
        <row r="2254">
          <cell r="A2254">
            <v>9999</v>
          </cell>
          <cell r="B2254" t="str">
            <v>990099300010</v>
          </cell>
          <cell r="C2254" t="str">
            <v>990</v>
          </cell>
          <cell r="D2254" t="str">
            <v>990099</v>
          </cell>
          <cell r="E2254" t="str">
            <v>حسابهاي انتظامي</v>
          </cell>
          <cell r="F2254" t="str">
            <v>اسناد تضميني دريافتي از كاركنان</v>
          </cell>
          <cell r="G2254" t="str">
            <v>300010</v>
          </cell>
          <cell r="H2254" t="str">
            <v>صمد اميردادي</v>
          </cell>
          <cell r="P2254" t="str">
            <v>999</v>
          </cell>
        </row>
        <row r="2255">
          <cell r="A2255">
            <v>9999</v>
          </cell>
          <cell r="B2255" t="str">
            <v>990099300056</v>
          </cell>
          <cell r="C2255" t="str">
            <v>990</v>
          </cell>
          <cell r="D2255" t="str">
            <v>990099</v>
          </cell>
          <cell r="E2255" t="str">
            <v>حسابهاي انتظامي</v>
          </cell>
          <cell r="F2255" t="str">
            <v>اسناد تضميني دريافتي از كاركنان</v>
          </cell>
          <cell r="G2255" t="str">
            <v>300056</v>
          </cell>
          <cell r="H2255" t="str">
            <v>حسين زاده گورچين اكبر</v>
          </cell>
          <cell r="P2255" t="str">
            <v>999</v>
          </cell>
        </row>
        <row r="2256">
          <cell r="A2256">
            <v>9999</v>
          </cell>
          <cell r="B2256" t="str">
            <v>990099300118</v>
          </cell>
          <cell r="C2256" t="str">
            <v>990</v>
          </cell>
          <cell r="D2256" t="str">
            <v>990099</v>
          </cell>
          <cell r="E2256" t="str">
            <v>حسابهاي انتظامي</v>
          </cell>
          <cell r="F2256" t="str">
            <v>اسناد تضميني دريافتي از كاركنان</v>
          </cell>
          <cell r="G2256" t="str">
            <v>300118</v>
          </cell>
          <cell r="H2256" t="str">
            <v>جعفرزاده بهروز</v>
          </cell>
          <cell r="P2256" t="str">
            <v>999</v>
          </cell>
        </row>
        <row r="2257">
          <cell r="A2257">
            <v>9999</v>
          </cell>
          <cell r="B2257" t="str">
            <v>990099300031</v>
          </cell>
          <cell r="C2257" t="str">
            <v>990</v>
          </cell>
          <cell r="D2257" t="str">
            <v>990099</v>
          </cell>
          <cell r="E2257" t="str">
            <v>حسابهاي انتظامي</v>
          </cell>
          <cell r="F2257" t="str">
            <v>اسناد تضميني دريافتي از كاركنان</v>
          </cell>
          <cell r="G2257" t="str">
            <v>300031</v>
          </cell>
          <cell r="H2257" t="str">
            <v>اسماعيل لو محمدصادق</v>
          </cell>
          <cell r="P2257" t="str">
            <v>999</v>
          </cell>
        </row>
        <row r="2258">
          <cell r="A2258">
            <v>9999</v>
          </cell>
          <cell r="B2258" t="str">
            <v>990099300218</v>
          </cell>
          <cell r="C2258" t="str">
            <v>990</v>
          </cell>
          <cell r="D2258" t="str">
            <v>990099</v>
          </cell>
          <cell r="E2258" t="str">
            <v>حسابهاي انتظامي</v>
          </cell>
          <cell r="F2258" t="str">
            <v>اسناد تضميني دريافتي از كاركنان</v>
          </cell>
          <cell r="G2258" t="str">
            <v>300218</v>
          </cell>
          <cell r="H2258" t="str">
            <v>يحيي پور داخل مرتضي</v>
          </cell>
          <cell r="P2258" t="str">
            <v>999</v>
          </cell>
        </row>
        <row r="2259">
          <cell r="A2259">
            <v>9999</v>
          </cell>
          <cell r="B2259" t="str">
            <v>990099300020</v>
          </cell>
          <cell r="C2259" t="str">
            <v>990</v>
          </cell>
          <cell r="D2259" t="str">
            <v>990099</v>
          </cell>
          <cell r="E2259" t="str">
            <v>حسابهاي انتظامي</v>
          </cell>
          <cell r="F2259" t="str">
            <v>اسناد تضميني دريافتي از كاركنان</v>
          </cell>
          <cell r="G2259" t="str">
            <v>300020</v>
          </cell>
          <cell r="H2259" t="str">
            <v>نورپورينگجه جعفر</v>
          </cell>
          <cell r="P2259" t="str">
            <v>999</v>
          </cell>
        </row>
        <row r="2260">
          <cell r="A2260">
            <v>9999</v>
          </cell>
          <cell r="B2260" t="str">
            <v>990099300059</v>
          </cell>
          <cell r="C2260" t="str">
            <v>990</v>
          </cell>
          <cell r="D2260" t="str">
            <v>990099</v>
          </cell>
          <cell r="E2260" t="str">
            <v>حسابهاي انتظامي</v>
          </cell>
          <cell r="F2260" t="str">
            <v>اسناد تضميني دريافتي از كاركنان</v>
          </cell>
          <cell r="G2260" t="str">
            <v>300059</v>
          </cell>
          <cell r="H2260" t="str">
            <v>همايون قيصر</v>
          </cell>
          <cell r="P2260" t="str">
            <v>999</v>
          </cell>
        </row>
        <row r="2261">
          <cell r="A2261">
            <v>9999</v>
          </cell>
          <cell r="B2261" t="str">
            <v>990099300083</v>
          </cell>
          <cell r="C2261" t="str">
            <v>990</v>
          </cell>
          <cell r="D2261" t="str">
            <v>990099</v>
          </cell>
          <cell r="E2261" t="str">
            <v>حسابهاي انتظامي</v>
          </cell>
          <cell r="F2261" t="str">
            <v>اسناد تضميني دريافتي از كاركنان</v>
          </cell>
          <cell r="G2261" t="str">
            <v>300083</v>
          </cell>
          <cell r="H2261" t="str">
            <v>ميرزالو جواد</v>
          </cell>
          <cell r="P2261" t="str">
            <v>999</v>
          </cell>
        </row>
        <row r="2262">
          <cell r="A2262">
            <v>9999</v>
          </cell>
          <cell r="B2262" t="str">
            <v>990099300093</v>
          </cell>
          <cell r="C2262" t="str">
            <v>990</v>
          </cell>
          <cell r="D2262" t="str">
            <v>990099</v>
          </cell>
          <cell r="E2262" t="str">
            <v>حسابهاي انتظامي</v>
          </cell>
          <cell r="F2262" t="str">
            <v>اسناد تضميني دريافتي از كاركنان</v>
          </cell>
          <cell r="G2262" t="str">
            <v>300093</v>
          </cell>
          <cell r="H2262" t="str">
            <v>علي زاده اقبالي نژاد قربان</v>
          </cell>
          <cell r="P2262" t="str">
            <v>999</v>
          </cell>
        </row>
        <row r="2263">
          <cell r="A2263">
            <v>9999</v>
          </cell>
          <cell r="B2263" t="str">
            <v>990099300136</v>
          </cell>
          <cell r="C2263" t="str">
            <v>990</v>
          </cell>
          <cell r="D2263" t="str">
            <v>990099</v>
          </cell>
          <cell r="E2263" t="str">
            <v>حسابهاي انتظامي</v>
          </cell>
          <cell r="F2263" t="str">
            <v>اسناد تضميني دريافتي از كاركنان</v>
          </cell>
          <cell r="G2263" t="str">
            <v>300136</v>
          </cell>
          <cell r="H2263" t="str">
            <v>تقي پور كهاني محمدرضا</v>
          </cell>
          <cell r="P2263" t="str">
            <v>999</v>
          </cell>
        </row>
        <row r="2264">
          <cell r="A2264">
            <v>9999</v>
          </cell>
          <cell r="B2264" t="str">
            <v>990099300153</v>
          </cell>
          <cell r="C2264" t="str">
            <v>990</v>
          </cell>
          <cell r="D2264" t="str">
            <v>990099</v>
          </cell>
          <cell r="E2264" t="str">
            <v>حسابهاي انتظامي</v>
          </cell>
          <cell r="F2264" t="str">
            <v>اسناد تضميني دريافتي از كاركنان</v>
          </cell>
          <cell r="G2264" t="str">
            <v>300153</v>
          </cell>
          <cell r="H2264" t="str">
            <v>محمدپور مهدوي احمدرضا</v>
          </cell>
          <cell r="P2264" t="str">
            <v>999</v>
          </cell>
        </row>
        <row r="2265">
          <cell r="A2265">
            <v>9999</v>
          </cell>
          <cell r="B2265" t="str">
            <v>990099300181</v>
          </cell>
          <cell r="C2265" t="str">
            <v>990</v>
          </cell>
          <cell r="D2265" t="str">
            <v>990099</v>
          </cell>
          <cell r="E2265" t="str">
            <v>حسابهاي انتظامي</v>
          </cell>
          <cell r="F2265" t="str">
            <v>اسناد تضميني دريافتي از كاركنان</v>
          </cell>
          <cell r="G2265" t="str">
            <v>300181</v>
          </cell>
          <cell r="H2265" t="str">
            <v>وظيفه واثق مهدي</v>
          </cell>
          <cell r="P2265" t="str">
            <v>999</v>
          </cell>
        </row>
        <row r="2266">
          <cell r="A2266">
            <v>9999</v>
          </cell>
          <cell r="B2266" t="str">
            <v>990099300195</v>
          </cell>
          <cell r="C2266" t="str">
            <v>990</v>
          </cell>
          <cell r="D2266" t="str">
            <v>990099</v>
          </cell>
          <cell r="E2266" t="str">
            <v>حسابهاي انتظامي</v>
          </cell>
          <cell r="F2266" t="str">
            <v>اسناد تضميني دريافتي از كاركنان</v>
          </cell>
          <cell r="G2266" t="str">
            <v>300195</v>
          </cell>
          <cell r="H2266" t="str">
            <v>حريري كهنموئي علي</v>
          </cell>
          <cell r="P2266" t="str">
            <v>999</v>
          </cell>
        </row>
        <row r="2267">
          <cell r="A2267">
            <v>9999</v>
          </cell>
          <cell r="B2267" t="str">
            <v>990099300219</v>
          </cell>
          <cell r="C2267" t="str">
            <v>990</v>
          </cell>
          <cell r="D2267" t="str">
            <v>990099</v>
          </cell>
          <cell r="E2267" t="str">
            <v>حسابهاي انتظامي</v>
          </cell>
          <cell r="F2267" t="str">
            <v>اسناد تضميني دريافتي از كاركنان</v>
          </cell>
          <cell r="G2267" t="str">
            <v>300219</v>
          </cell>
          <cell r="H2267" t="str">
            <v>سلماني كريم</v>
          </cell>
          <cell r="P2267" t="str">
            <v>999</v>
          </cell>
        </row>
        <row r="2268">
          <cell r="A2268">
            <v>9999</v>
          </cell>
          <cell r="B2268" t="str">
            <v>990099300231</v>
          </cell>
          <cell r="C2268" t="str">
            <v>990</v>
          </cell>
          <cell r="D2268" t="str">
            <v>990099</v>
          </cell>
          <cell r="E2268" t="str">
            <v>حسابهاي انتظامي</v>
          </cell>
          <cell r="F2268" t="str">
            <v>اسناد تضميني دريافتي از كاركنان</v>
          </cell>
          <cell r="G2268" t="str">
            <v>300231</v>
          </cell>
          <cell r="H2268" t="str">
            <v>تمدن خشكناب رضا</v>
          </cell>
          <cell r="P2268" t="str">
            <v>999</v>
          </cell>
        </row>
        <row r="2269">
          <cell r="A2269">
            <v>9999</v>
          </cell>
          <cell r="B2269" t="str">
            <v>990099300235</v>
          </cell>
          <cell r="C2269" t="str">
            <v>990</v>
          </cell>
          <cell r="D2269" t="str">
            <v>990099</v>
          </cell>
          <cell r="E2269" t="str">
            <v>حسابهاي انتظامي</v>
          </cell>
          <cell r="F2269" t="str">
            <v>اسناد تضميني دريافتي از كاركنان</v>
          </cell>
          <cell r="G2269" t="str">
            <v>300235</v>
          </cell>
          <cell r="H2269" t="str">
            <v>حدادپوربدر محمدرضا</v>
          </cell>
          <cell r="P2269" t="str">
            <v>999</v>
          </cell>
        </row>
        <row r="2270">
          <cell r="A2270">
            <v>9999</v>
          </cell>
          <cell r="B2270" t="str">
            <v>990099300307</v>
          </cell>
          <cell r="C2270" t="str">
            <v>990</v>
          </cell>
          <cell r="D2270" t="str">
            <v>990099</v>
          </cell>
          <cell r="E2270" t="str">
            <v>حسابهاي انتظامي</v>
          </cell>
          <cell r="F2270" t="str">
            <v>اسناد تضميني دريافتي از كاركنان</v>
          </cell>
          <cell r="G2270" t="str">
            <v>300307</v>
          </cell>
          <cell r="H2270" t="str">
            <v>سعيدي قراملكي حسين</v>
          </cell>
          <cell r="P2270" t="str">
            <v>999</v>
          </cell>
        </row>
        <row r="2271">
          <cell r="A2271">
            <v>9999</v>
          </cell>
          <cell r="B2271" t="str">
            <v>990099300308</v>
          </cell>
          <cell r="C2271" t="str">
            <v>990</v>
          </cell>
          <cell r="D2271" t="str">
            <v>990099</v>
          </cell>
          <cell r="E2271" t="str">
            <v>حسابهاي انتظامي</v>
          </cell>
          <cell r="F2271" t="str">
            <v>اسناد تضميني دريافتي از كاركنان</v>
          </cell>
          <cell r="G2271" t="str">
            <v>300308</v>
          </cell>
          <cell r="H2271" t="str">
            <v>شاه قاسمي مهرداد</v>
          </cell>
          <cell r="P2271" t="str">
            <v>999</v>
          </cell>
        </row>
        <row r="2272">
          <cell r="A2272">
            <v>9999</v>
          </cell>
          <cell r="B2272" t="str">
            <v>990099300985</v>
          </cell>
          <cell r="C2272" t="str">
            <v>990</v>
          </cell>
          <cell r="D2272" t="str">
            <v>990099</v>
          </cell>
          <cell r="E2272" t="str">
            <v>حسابهاي انتظامي</v>
          </cell>
          <cell r="F2272" t="str">
            <v>اسناد تضميني دريافتي از كاركنان</v>
          </cell>
          <cell r="G2272" t="str">
            <v>300985</v>
          </cell>
          <cell r="H2272" t="str">
            <v>احمد اوجان</v>
          </cell>
          <cell r="P2272" t="str">
            <v>999</v>
          </cell>
        </row>
        <row r="2273">
          <cell r="A2273">
            <v>9999</v>
          </cell>
          <cell r="B2273" t="str">
            <v>990099300108</v>
          </cell>
          <cell r="C2273" t="str">
            <v>990</v>
          </cell>
          <cell r="D2273" t="str">
            <v>990099</v>
          </cell>
          <cell r="E2273" t="str">
            <v>حسابهاي انتظامي</v>
          </cell>
          <cell r="F2273" t="str">
            <v>اسناد تضميني دريافتي از كاركنان</v>
          </cell>
          <cell r="G2273" t="str">
            <v>300108</v>
          </cell>
          <cell r="H2273" t="str">
            <v>رسول محمدزادگان</v>
          </cell>
          <cell r="P2273" t="str">
            <v>999</v>
          </cell>
        </row>
        <row r="2274">
          <cell r="A2274">
            <v>9999</v>
          </cell>
          <cell r="B2274" t="str">
            <v>990099300070</v>
          </cell>
          <cell r="C2274" t="str">
            <v>990</v>
          </cell>
          <cell r="D2274" t="str">
            <v>990099</v>
          </cell>
          <cell r="E2274" t="str">
            <v>حسابهاي انتظامي</v>
          </cell>
          <cell r="F2274" t="str">
            <v>اسناد تضميني دريافتي از كاركنان</v>
          </cell>
          <cell r="G2274" t="str">
            <v>300070</v>
          </cell>
          <cell r="H2274" t="str">
            <v>فريدي نسب كريم</v>
          </cell>
          <cell r="P2274" t="str">
            <v>999</v>
          </cell>
        </row>
        <row r="2275">
          <cell r="A2275">
            <v>9999</v>
          </cell>
          <cell r="B2275" t="str">
            <v>990099300042</v>
          </cell>
          <cell r="C2275" t="str">
            <v>990</v>
          </cell>
          <cell r="D2275" t="str">
            <v>990099</v>
          </cell>
          <cell r="E2275" t="str">
            <v>حسابهاي انتظامي</v>
          </cell>
          <cell r="F2275" t="str">
            <v>اسناد تضميني دريافتي از كاركنان</v>
          </cell>
          <cell r="G2275" t="str">
            <v>300042</v>
          </cell>
          <cell r="H2275" t="str">
            <v>زينالي بهمن</v>
          </cell>
          <cell r="P2275" t="str">
            <v>999</v>
          </cell>
        </row>
        <row r="2276">
          <cell r="A2276">
            <v>9999</v>
          </cell>
          <cell r="B2276" t="str">
            <v>990099300128</v>
          </cell>
          <cell r="C2276" t="str">
            <v>990</v>
          </cell>
          <cell r="D2276" t="str">
            <v>990099</v>
          </cell>
          <cell r="E2276" t="str">
            <v>حسابهاي انتظامي</v>
          </cell>
          <cell r="F2276" t="str">
            <v>اسناد تضميني دريافتي از كاركنان</v>
          </cell>
          <cell r="G2276" t="str">
            <v>300128</v>
          </cell>
          <cell r="H2276" t="str">
            <v>محمدباقري لاهوت كريم</v>
          </cell>
          <cell r="P2276" t="str">
            <v>999</v>
          </cell>
        </row>
        <row r="2277">
          <cell r="A2277">
            <v>9999</v>
          </cell>
          <cell r="B2277" t="str">
            <v>990099300176</v>
          </cell>
          <cell r="C2277" t="str">
            <v>990</v>
          </cell>
          <cell r="D2277" t="str">
            <v>990099</v>
          </cell>
          <cell r="E2277" t="str">
            <v>حسابهاي انتظامي</v>
          </cell>
          <cell r="F2277" t="str">
            <v>اسناد تضميني دريافتي از كاركنان</v>
          </cell>
          <cell r="G2277" t="str">
            <v>300176</v>
          </cell>
          <cell r="H2277" t="str">
            <v>قليپور قراجه بهروز</v>
          </cell>
          <cell r="P2277" t="str">
            <v>999</v>
          </cell>
        </row>
        <row r="2278">
          <cell r="A2278">
            <v>9999</v>
          </cell>
          <cell r="B2278" t="str">
            <v>990099300187</v>
          </cell>
          <cell r="C2278" t="str">
            <v>990</v>
          </cell>
          <cell r="D2278" t="str">
            <v>990099</v>
          </cell>
          <cell r="E2278" t="str">
            <v>حسابهاي انتظامي</v>
          </cell>
          <cell r="F2278" t="str">
            <v>اسناد تضميني دريافتي از كاركنان</v>
          </cell>
          <cell r="G2278" t="str">
            <v>300187</v>
          </cell>
          <cell r="H2278" t="str">
            <v>حاجي حيدري ممقاني مهدي</v>
          </cell>
          <cell r="P2278" t="str">
            <v>999</v>
          </cell>
        </row>
        <row r="2279">
          <cell r="A2279">
            <v>9999</v>
          </cell>
          <cell r="B2279" t="str">
            <v>990099300250</v>
          </cell>
          <cell r="C2279" t="str">
            <v>990</v>
          </cell>
          <cell r="D2279" t="str">
            <v>990099</v>
          </cell>
          <cell r="E2279" t="str">
            <v>حسابهاي انتظامي</v>
          </cell>
          <cell r="F2279" t="str">
            <v>اسناد تضميني دريافتي از كاركنان</v>
          </cell>
          <cell r="G2279" t="str">
            <v>300250</v>
          </cell>
          <cell r="H2279" t="str">
            <v>برزگر قراملكي محمد</v>
          </cell>
          <cell r="P2279" t="str">
            <v>999</v>
          </cell>
        </row>
        <row r="2280">
          <cell r="A2280">
            <v>9999</v>
          </cell>
          <cell r="B2280" t="str">
            <v>990099300990</v>
          </cell>
          <cell r="C2280" t="str">
            <v>990</v>
          </cell>
          <cell r="D2280" t="str">
            <v>990099</v>
          </cell>
          <cell r="E2280" t="str">
            <v>حسابهاي انتظامي</v>
          </cell>
          <cell r="F2280" t="str">
            <v>اسناد تضميني دريافتي از كاركنان</v>
          </cell>
          <cell r="G2280" t="str">
            <v>300990</v>
          </cell>
          <cell r="H2280" t="str">
            <v>محمد علي حسن مشهور ناصرالفقراء</v>
          </cell>
          <cell r="P2280" t="str">
            <v>999</v>
          </cell>
        </row>
        <row r="2281">
          <cell r="A2281">
            <v>9999</v>
          </cell>
          <cell r="B2281" t="str">
            <v>990099300051</v>
          </cell>
          <cell r="C2281" t="str">
            <v>990</v>
          </cell>
          <cell r="D2281" t="str">
            <v>990099</v>
          </cell>
          <cell r="E2281" t="str">
            <v>حسابهاي انتظامي</v>
          </cell>
          <cell r="F2281" t="str">
            <v>اسناد تضميني دريافتي از كاركنان</v>
          </cell>
          <cell r="G2281" t="str">
            <v>300051</v>
          </cell>
          <cell r="H2281" t="str">
            <v>فتحي نصرت</v>
          </cell>
          <cell r="P2281" t="str">
            <v>999</v>
          </cell>
        </row>
        <row r="2282">
          <cell r="A2282">
            <v>9999</v>
          </cell>
          <cell r="B2282" t="str">
            <v>990099300043</v>
          </cell>
          <cell r="C2282" t="str">
            <v>990</v>
          </cell>
          <cell r="D2282" t="str">
            <v>990099</v>
          </cell>
          <cell r="E2282" t="str">
            <v>حسابهاي انتظامي</v>
          </cell>
          <cell r="F2282" t="str">
            <v>اسناد تضميني دريافتي از كاركنان</v>
          </cell>
          <cell r="G2282" t="str">
            <v>300043</v>
          </cell>
          <cell r="H2282" t="str">
            <v>هاشم پور چرخي عليرضا</v>
          </cell>
          <cell r="P2282" t="str">
            <v>999</v>
          </cell>
        </row>
        <row r="2283">
          <cell r="A2283">
            <v>9999</v>
          </cell>
          <cell r="B2283" t="str">
            <v>990099300012</v>
          </cell>
          <cell r="C2283" t="str">
            <v>990</v>
          </cell>
          <cell r="D2283" t="str">
            <v>990099</v>
          </cell>
          <cell r="E2283" t="str">
            <v>حسابهاي انتظامي</v>
          </cell>
          <cell r="F2283" t="str">
            <v>اسناد تضميني دريافتي از كاركنان</v>
          </cell>
          <cell r="G2283" t="str">
            <v>300012</v>
          </cell>
          <cell r="H2283" t="str">
            <v>صمد ابرهيم پور مقدس</v>
          </cell>
          <cell r="P2283" t="str">
            <v>999</v>
          </cell>
        </row>
        <row r="2284">
          <cell r="A2284">
            <v>9999</v>
          </cell>
          <cell r="B2284" t="str">
            <v>990099300155</v>
          </cell>
          <cell r="C2284" t="str">
            <v>990</v>
          </cell>
          <cell r="D2284" t="str">
            <v>990099</v>
          </cell>
          <cell r="E2284" t="str">
            <v>حسابهاي انتظامي</v>
          </cell>
          <cell r="F2284" t="str">
            <v>اسناد تضميني دريافتي از كاركنان</v>
          </cell>
          <cell r="G2284" t="str">
            <v>300155</v>
          </cell>
          <cell r="H2284" t="str">
            <v>قليپور سفيداني حسين</v>
          </cell>
          <cell r="P2284" t="str">
            <v>999</v>
          </cell>
        </row>
        <row r="2285">
          <cell r="A2285">
            <v>9999</v>
          </cell>
          <cell r="B2285" t="str">
            <v>990099300046</v>
          </cell>
          <cell r="C2285" t="str">
            <v>990</v>
          </cell>
          <cell r="D2285" t="str">
            <v>990099</v>
          </cell>
          <cell r="E2285" t="str">
            <v>حسابهاي انتظامي</v>
          </cell>
          <cell r="F2285" t="str">
            <v>اسناد تضميني دريافتي از كاركنان</v>
          </cell>
          <cell r="G2285" t="str">
            <v>300046</v>
          </cell>
          <cell r="H2285" t="str">
            <v>عباسي ابوالفضل</v>
          </cell>
          <cell r="P2285" t="str">
            <v>999</v>
          </cell>
        </row>
        <row r="2286">
          <cell r="A2286">
            <v>9999</v>
          </cell>
          <cell r="B2286" t="str">
            <v>990099300049</v>
          </cell>
          <cell r="C2286" t="str">
            <v>990</v>
          </cell>
          <cell r="D2286" t="str">
            <v>990099</v>
          </cell>
          <cell r="E2286" t="str">
            <v>حسابهاي انتظامي</v>
          </cell>
          <cell r="F2286" t="str">
            <v>اسناد تضميني دريافتي از كاركنان</v>
          </cell>
          <cell r="G2286" t="str">
            <v>300049</v>
          </cell>
          <cell r="H2286" t="str">
            <v>احد احمدي نژاد</v>
          </cell>
          <cell r="P2286" t="str">
            <v>999</v>
          </cell>
        </row>
        <row r="2287">
          <cell r="A2287">
            <v>9999</v>
          </cell>
          <cell r="B2287" t="str">
            <v>990099300068</v>
          </cell>
          <cell r="C2287" t="str">
            <v>990</v>
          </cell>
          <cell r="D2287" t="str">
            <v>990099</v>
          </cell>
          <cell r="E2287" t="str">
            <v>حسابهاي انتظامي</v>
          </cell>
          <cell r="F2287" t="str">
            <v>اسناد تضميني دريافتي از كاركنان</v>
          </cell>
          <cell r="G2287" t="str">
            <v>300068</v>
          </cell>
          <cell r="H2287" t="str">
            <v>صادق زاده سيد محمود</v>
          </cell>
          <cell r="P2287" t="str">
            <v>999</v>
          </cell>
        </row>
        <row r="2288">
          <cell r="A2288">
            <v>9999</v>
          </cell>
          <cell r="B2288" t="str">
            <v>990099300239</v>
          </cell>
          <cell r="C2288" t="str">
            <v>990</v>
          </cell>
          <cell r="D2288" t="str">
            <v>990099</v>
          </cell>
          <cell r="E2288" t="str">
            <v>حسابهاي انتظامي</v>
          </cell>
          <cell r="F2288" t="str">
            <v>اسناد تضميني دريافتي از كاركنان</v>
          </cell>
          <cell r="G2288" t="str">
            <v>300239</v>
          </cell>
          <cell r="H2288" t="str">
            <v>بهرامي قراملكي محمدعلي</v>
          </cell>
          <cell r="P2288" t="str">
            <v>999</v>
          </cell>
        </row>
        <row r="2289">
          <cell r="A2289">
            <v>9999</v>
          </cell>
          <cell r="B2289" t="str">
            <v>990099300024</v>
          </cell>
          <cell r="C2289" t="str">
            <v>990</v>
          </cell>
          <cell r="D2289" t="str">
            <v>990099</v>
          </cell>
          <cell r="E2289" t="str">
            <v>حسابهاي انتظامي</v>
          </cell>
          <cell r="F2289" t="str">
            <v>اسناد تضميني دريافتي از كاركنان</v>
          </cell>
          <cell r="G2289" t="str">
            <v>300024</v>
          </cell>
          <cell r="H2289" t="str">
            <v>رزمي آتميانلو عليرضا</v>
          </cell>
          <cell r="P2289" t="str">
            <v>999</v>
          </cell>
        </row>
        <row r="2290">
          <cell r="A2290">
            <v>9999</v>
          </cell>
          <cell r="B2290" t="str">
            <v>990099300044</v>
          </cell>
          <cell r="C2290" t="str">
            <v>990</v>
          </cell>
          <cell r="D2290" t="str">
            <v>990099</v>
          </cell>
          <cell r="E2290" t="str">
            <v>حسابهاي انتظامي</v>
          </cell>
          <cell r="F2290" t="str">
            <v>اسناد تضميني دريافتي از كاركنان</v>
          </cell>
          <cell r="G2290" t="str">
            <v>300044</v>
          </cell>
          <cell r="H2290" t="str">
            <v>مغيطي قادر</v>
          </cell>
          <cell r="P2290" t="str">
            <v>999</v>
          </cell>
        </row>
        <row r="2291">
          <cell r="A2291">
            <v>9999</v>
          </cell>
          <cell r="B2291" t="str">
            <v>990099300050</v>
          </cell>
          <cell r="C2291" t="str">
            <v>990</v>
          </cell>
          <cell r="D2291" t="str">
            <v>990099</v>
          </cell>
          <cell r="E2291" t="str">
            <v>حسابهاي انتظامي</v>
          </cell>
          <cell r="F2291" t="str">
            <v>اسناد تضميني دريافتي از كاركنان</v>
          </cell>
          <cell r="G2291" t="str">
            <v>300050</v>
          </cell>
          <cell r="H2291" t="str">
            <v>شاهد قراملكي علي</v>
          </cell>
          <cell r="P2291" t="str">
            <v>999</v>
          </cell>
        </row>
        <row r="2292">
          <cell r="A2292">
            <v>9999</v>
          </cell>
          <cell r="B2292" t="str">
            <v>990099300053</v>
          </cell>
          <cell r="C2292" t="str">
            <v>990</v>
          </cell>
          <cell r="D2292" t="str">
            <v>990099</v>
          </cell>
          <cell r="E2292" t="str">
            <v>حسابهاي انتظامي</v>
          </cell>
          <cell r="F2292" t="str">
            <v>اسناد تضميني دريافتي از كاركنان</v>
          </cell>
          <cell r="G2292" t="str">
            <v>300053</v>
          </cell>
          <cell r="H2292" t="str">
            <v>خالقي عليرضا</v>
          </cell>
          <cell r="P2292" t="str">
            <v>999</v>
          </cell>
        </row>
        <row r="2293">
          <cell r="A2293">
            <v>9999</v>
          </cell>
          <cell r="B2293" t="str">
            <v>990099300061</v>
          </cell>
          <cell r="C2293" t="str">
            <v>990</v>
          </cell>
          <cell r="D2293" t="str">
            <v>990099</v>
          </cell>
          <cell r="E2293" t="str">
            <v>حسابهاي انتظامي</v>
          </cell>
          <cell r="F2293" t="str">
            <v>اسناد تضميني دريافتي از كاركنان</v>
          </cell>
          <cell r="G2293" t="str">
            <v>300061</v>
          </cell>
          <cell r="H2293" t="str">
            <v>نادر براعتي</v>
          </cell>
          <cell r="P2293" t="str">
            <v>999</v>
          </cell>
        </row>
        <row r="2294">
          <cell r="A2294">
            <v>9999</v>
          </cell>
          <cell r="B2294" t="str">
            <v>990099300064</v>
          </cell>
          <cell r="C2294" t="str">
            <v>990</v>
          </cell>
          <cell r="D2294" t="str">
            <v>990099</v>
          </cell>
          <cell r="E2294" t="str">
            <v>حسابهاي انتظامي</v>
          </cell>
          <cell r="F2294" t="str">
            <v>اسناد تضميني دريافتي از كاركنان</v>
          </cell>
          <cell r="G2294" t="str">
            <v>300064</v>
          </cell>
          <cell r="H2294" t="str">
            <v>عباس زاده باويل سفلائي حسن</v>
          </cell>
          <cell r="P2294" t="str">
            <v>999</v>
          </cell>
        </row>
        <row r="2295">
          <cell r="A2295">
            <v>9999</v>
          </cell>
          <cell r="B2295" t="str">
            <v>990099300066</v>
          </cell>
          <cell r="C2295" t="str">
            <v>990</v>
          </cell>
          <cell r="D2295" t="str">
            <v>990099</v>
          </cell>
          <cell r="E2295" t="str">
            <v>حسابهاي انتظامي</v>
          </cell>
          <cell r="F2295" t="str">
            <v>اسناد تضميني دريافتي از كاركنان</v>
          </cell>
          <cell r="G2295" t="str">
            <v>300066</v>
          </cell>
          <cell r="H2295" t="str">
            <v>نيرومند يعقوب</v>
          </cell>
          <cell r="P2295" t="str">
            <v>999</v>
          </cell>
        </row>
        <row r="2296">
          <cell r="A2296">
            <v>9999</v>
          </cell>
          <cell r="B2296" t="str">
            <v>990099300076</v>
          </cell>
          <cell r="C2296" t="str">
            <v>990</v>
          </cell>
          <cell r="D2296" t="str">
            <v>990099</v>
          </cell>
          <cell r="E2296" t="str">
            <v>حسابهاي انتظامي</v>
          </cell>
          <cell r="F2296" t="str">
            <v>اسناد تضميني دريافتي از كاركنان</v>
          </cell>
          <cell r="G2296" t="str">
            <v>300076</v>
          </cell>
          <cell r="H2296" t="str">
            <v>همتي مسعود</v>
          </cell>
          <cell r="P2296" t="str">
            <v>999</v>
          </cell>
        </row>
        <row r="2297">
          <cell r="A2297">
            <v>9999</v>
          </cell>
          <cell r="B2297" t="str">
            <v>990099300124</v>
          </cell>
          <cell r="C2297" t="str">
            <v>990</v>
          </cell>
          <cell r="D2297" t="str">
            <v>990099</v>
          </cell>
          <cell r="E2297" t="str">
            <v>حسابهاي انتظامي</v>
          </cell>
          <cell r="F2297" t="str">
            <v>اسناد تضميني دريافتي از كاركنان</v>
          </cell>
          <cell r="G2297" t="str">
            <v>300124</v>
          </cell>
          <cell r="H2297" t="str">
            <v>محب حق رحيم</v>
          </cell>
          <cell r="P2297" t="str">
            <v>999</v>
          </cell>
        </row>
        <row r="2298">
          <cell r="A2298">
            <v>9999</v>
          </cell>
          <cell r="B2298" t="str">
            <v>990099300132</v>
          </cell>
          <cell r="C2298" t="str">
            <v>990</v>
          </cell>
          <cell r="D2298" t="str">
            <v>990099</v>
          </cell>
          <cell r="E2298" t="str">
            <v>حسابهاي انتظامي</v>
          </cell>
          <cell r="F2298" t="str">
            <v>اسناد تضميني دريافتي از كاركنان</v>
          </cell>
          <cell r="G2298" t="str">
            <v>300132</v>
          </cell>
          <cell r="H2298" t="str">
            <v>مهرابي افشار عباس</v>
          </cell>
          <cell r="P2298" t="str">
            <v>999</v>
          </cell>
        </row>
        <row r="2299">
          <cell r="A2299">
            <v>9999</v>
          </cell>
          <cell r="B2299" t="str">
            <v>990099300141</v>
          </cell>
          <cell r="C2299" t="str">
            <v>990</v>
          </cell>
          <cell r="D2299" t="str">
            <v>990099</v>
          </cell>
          <cell r="E2299" t="str">
            <v>حسابهاي انتظامي</v>
          </cell>
          <cell r="F2299" t="str">
            <v>اسناد تضميني دريافتي از كاركنان</v>
          </cell>
          <cell r="G2299" t="str">
            <v>300141</v>
          </cell>
          <cell r="H2299" t="str">
            <v>سالك علي اصغر</v>
          </cell>
          <cell r="P2299" t="str">
            <v>999</v>
          </cell>
        </row>
        <row r="2300">
          <cell r="A2300">
            <v>9999</v>
          </cell>
          <cell r="B2300" t="str">
            <v>990099300146</v>
          </cell>
          <cell r="C2300" t="str">
            <v>990</v>
          </cell>
          <cell r="D2300" t="str">
            <v>990099</v>
          </cell>
          <cell r="E2300" t="str">
            <v>حسابهاي انتظامي</v>
          </cell>
          <cell r="F2300" t="str">
            <v>اسناد تضميني دريافتي از كاركنان</v>
          </cell>
          <cell r="G2300" t="str">
            <v>300146</v>
          </cell>
          <cell r="H2300" t="str">
            <v>شمس آذر ميرعلي</v>
          </cell>
          <cell r="P2300" t="str">
            <v>999</v>
          </cell>
        </row>
        <row r="2301">
          <cell r="A2301">
            <v>9999</v>
          </cell>
          <cell r="B2301" t="str">
            <v>990099300152</v>
          </cell>
          <cell r="C2301" t="str">
            <v>990</v>
          </cell>
          <cell r="D2301" t="str">
            <v>990099</v>
          </cell>
          <cell r="E2301" t="str">
            <v>حسابهاي انتظامي</v>
          </cell>
          <cell r="F2301" t="str">
            <v>اسناد تضميني دريافتي از كاركنان</v>
          </cell>
          <cell r="G2301" t="str">
            <v>300152</v>
          </cell>
          <cell r="H2301" t="str">
            <v>حسن زاده حميد</v>
          </cell>
          <cell r="P2301" t="str">
            <v>999</v>
          </cell>
        </row>
        <row r="2302">
          <cell r="A2302">
            <v>9999</v>
          </cell>
          <cell r="B2302" t="str">
            <v>990099300163</v>
          </cell>
          <cell r="C2302" t="str">
            <v>990</v>
          </cell>
          <cell r="D2302" t="str">
            <v>990099</v>
          </cell>
          <cell r="E2302" t="str">
            <v>حسابهاي انتظامي</v>
          </cell>
          <cell r="F2302" t="str">
            <v>اسناد تضميني دريافتي از كاركنان</v>
          </cell>
          <cell r="G2302" t="str">
            <v>300163</v>
          </cell>
          <cell r="H2302" t="str">
            <v>روشناس شهرام</v>
          </cell>
          <cell r="P2302" t="str">
            <v>999</v>
          </cell>
        </row>
        <row r="2303">
          <cell r="A2303">
            <v>9999</v>
          </cell>
          <cell r="B2303" t="str">
            <v>990099300172</v>
          </cell>
          <cell r="C2303" t="str">
            <v>990</v>
          </cell>
          <cell r="D2303" t="str">
            <v>990099</v>
          </cell>
          <cell r="E2303" t="str">
            <v>حسابهاي انتظامي</v>
          </cell>
          <cell r="F2303" t="str">
            <v>اسناد تضميني دريافتي از كاركنان</v>
          </cell>
          <cell r="G2303" t="str">
            <v>300172</v>
          </cell>
          <cell r="H2303" t="str">
            <v>عليزاد پورسعيدي حامد</v>
          </cell>
          <cell r="P2303" t="str">
            <v>999</v>
          </cell>
        </row>
        <row r="2304">
          <cell r="A2304">
            <v>9999</v>
          </cell>
          <cell r="B2304" t="str">
            <v>990099300174</v>
          </cell>
          <cell r="C2304" t="str">
            <v>990</v>
          </cell>
          <cell r="D2304" t="str">
            <v>990099</v>
          </cell>
          <cell r="E2304" t="str">
            <v>حسابهاي انتظامي</v>
          </cell>
          <cell r="F2304" t="str">
            <v>اسناد تضميني دريافتي از كاركنان</v>
          </cell>
          <cell r="G2304" t="str">
            <v>300174</v>
          </cell>
          <cell r="H2304" t="str">
            <v>سراجي عنصرودي محمد</v>
          </cell>
          <cell r="P2304" t="str">
            <v>999</v>
          </cell>
        </row>
        <row r="2305">
          <cell r="A2305">
            <v>9999</v>
          </cell>
          <cell r="B2305" t="str">
            <v>990099300177</v>
          </cell>
          <cell r="C2305" t="str">
            <v>990</v>
          </cell>
          <cell r="D2305" t="str">
            <v>990099</v>
          </cell>
          <cell r="E2305" t="str">
            <v>حسابهاي انتظامي</v>
          </cell>
          <cell r="F2305" t="str">
            <v>اسناد تضميني دريافتي از كاركنان</v>
          </cell>
          <cell r="G2305" t="str">
            <v>300177</v>
          </cell>
          <cell r="H2305" t="str">
            <v>كاظم پور احمد</v>
          </cell>
          <cell r="P2305" t="str">
            <v>999</v>
          </cell>
        </row>
        <row r="2306">
          <cell r="A2306">
            <v>9999</v>
          </cell>
          <cell r="B2306" t="str">
            <v>990099300182</v>
          </cell>
          <cell r="C2306" t="str">
            <v>990</v>
          </cell>
          <cell r="D2306" t="str">
            <v>990099</v>
          </cell>
          <cell r="E2306" t="str">
            <v>حسابهاي انتظامي</v>
          </cell>
          <cell r="F2306" t="str">
            <v>اسناد تضميني دريافتي از كاركنان</v>
          </cell>
          <cell r="G2306" t="str">
            <v>300182</v>
          </cell>
          <cell r="H2306" t="str">
            <v>اصلاني مقدم علي</v>
          </cell>
          <cell r="P2306" t="str">
            <v>999</v>
          </cell>
        </row>
        <row r="2307">
          <cell r="A2307">
            <v>9999</v>
          </cell>
          <cell r="B2307" t="str">
            <v>990099300192</v>
          </cell>
          <cell r="C2307" t="str">
            <v>990</v>
          </cell>
          <cell r="D2307" t="str">
            <v>990099</v>
          </cell>
          <cell r="E2307" t="str">
            <v>حسابهاي انتظامي</v>
          </cell>
          <cell r="F2307" t="str">
            <v>اسناد تضميني دريافتي از كاركنان</v>
          </cell>
          <cell r="G2307" t="str">
            <v>300192</v>
          </cell>
          <cell r="H2307" t="str">
            <v>علي آريان پور</v>
          </cell>
          <cell r="P2307" t="str">
            <v>999</v>
          </cell>
        </row>
        <row r="2308">
          <cell r="A2308">
            <v>9999</v>
          </cell>
          <cell r="B2308" t="str">
            <v>990099300199</v>
          </cell>
          <cell r="C2308" t="str">
            <v>990</v>
          </cell>
          <cell r="D2308" t="str">
            <v>990099</v>
          </cell>
          <cell r="E2308" t="str">
            <v>حسابهاي انتظامي</v>
          </cell>
          <cell r="F2308" t="str">
            <v>اسناد تضميني دريافتي از كاركنان</v>
          </cell>
          <cell r="G2308" t="str">
            <v>300199</v>
          </cell>
          <cell r="H2308" t="str">
            <v>ناصح قراملكي مهدي</v>
          </cell>
          <cell r="P2308" t="str">
            <v>999</v>
          </cell>
        </row>
        <row r="2309">
          <cell r="A2309">
            <v>9999</v>
          </cell>
          <cell r="B2309" t="str">
            <v>990099300202</v>
          </cell>
          <cell r="C2309" t="str">
            <v>990</v>
          </cell>
          <cell r="D2309" t="str">
            <v>990099</v>
          </cell>
          <cell r="E2309" t="str">
            <v>حسابهاي انتظامي</v>
          </cell>
          <cell r="F2309" t="str">
            <v>اسناد تضميني دريافتي از كاركنان</v>
          </cell>
          <cell r="G2309" t="str">
            <v>300202</v>
          </cell>
          <cell r="H2309" t="str">
            <v>لك جواد</v>
          </cell>
          <cell r="P2309" t="str">
            <v>999</v>
          </cell>
        </row>
        <row r="2310">
          <cell r="A2310">
            <v>9999</v>
          </cell>
          <cell r="B2310" t="str">
            <v>990099300206</v>
          </cell>
          <cell r="C2310" t="str">
            <v>990</v>
          </cell>
          <cell r="D2310" t="str">
            <v>990099</v>
          </cell>
          <cell r="E2310" t="str">
            <v>حسابهاي انتظامي</v>
          </cell>
          <cell r="F2310" t="str">
            <v>اسناد تضميني دريافتي از كاركنان</v>
          </cell>
          <cell r="G2310" t="str">
            <v>300206</v>
          </cell>
          <cell r="H2310" t="str">
            <v>كامران هزه بران محمدرضا</v>
          </cell>
          <cell r="P2310" t="str">
            <v>999</v>
          </cell>
        </row>
        <row r="2311">
          <cell r="A2311">
            <v>9999</v>
          </cell>
          <cell r="B2311" t="str">
            <v>990099300208</v>
          </cell>
          <cell r="C2311" t="str">
            <v>990</v>
          </cell>
          <cell r="D2311" t="str">
            <v>990099</v>
          </cell>
          <cell r="E2311" t="str">
            <v>حسابهاي انتظامي</v>
          </cell>
          <cell r="F2311" t="str">
            <v>اسناد تضميني دريافتي از كاركنان</v>
          </cell>
          <cell r="G2311" t="str">
            <v>300208</v>
          </cell>
          <cell r="H2311" t="str">
            <v>جعفرزاده رسول</v>
          </cell>
          <cell r="P2311" t="str">
            <v>999</v>
          </cell>
        </row>
        <row r="2312">
          <cell r="A2312">
            <v>9999</v>
          </cell>
          <cell r="B2312" t="str">
            <v>990099300213</v>
          </cell>
          <cell r="C2312" t="str">
            <v>990</v>
          </cell>
          <cell r="D2312" t="str">
            <v>990099</v>
          </cell>
          <cell r="E2312" t="str">
            <v>حسابهاي انتظامي</v>
          </cell>
          <cell r="F2312" t="str">
            <v>اسناد تضميني دريافتي از كاركنان</v>
          </cell>
          <cell r="G2312" t="str">
            <v>300213</v>
          </cell>
          <cell r="H2312" t="str">
            <v>وطني رضا</v>
          </cell>
          <cell r="P2312" t="str">
            <v>999</v>
          </cell>
        </row>
        <row r="2313">
          <cell r="A2313">
            <v>9999</v>
          </cell>
          <cell r="B2313" t="str">
            <v>990099300214</v>
          </cell>
          <cell r="C2313" t="str">
            <v>990</v>
          </cell>
          <cell r="D2313" t="str">
            <v>990099</v>
          </cell>
          <cell r="E2313" t="str">
            <v>حسابهاي انتظامي</v>
          </cell>
          <cell r="F2313" t="str">
            <v>اسناد تضميني دريافتي از كاركنان</v>
          </cell>
          <cell r="G2313" t="str">
            <v>300214</v>
          </cell>
          <cell r="H2313" t="str">
            <v>صنعتي قراملكي عليرضا</v>
          </cell>
          <cell r="P2313" t="str">
            <v>999</v>
          </cell>
        </row>
        <row r="2314">
          <cell r="A2314">
            <v>9999</v>
          </cell>
          <cell r="B2314" t="str">
            <v>990099300221</v>
          </cell>
          <cell r="C2314" t="str">
            <v>990</v>
          </cell>
          <cell r="D2314" t="str">
            <v>990099</v>
          </cell>
          <cell r="E2314" t="str">
            <v>حسابهاي انتظامي</v>
          </cell>
          <cell r="F2314" t="str">
            <v>اسناد تضميني دريافتي از كاركنان</v>
          </cell>
          <cell r="G2314" t="str">
            <v>300221</v>
          </cell>
          <cell r="H2314" t="str">
            <v>هادي خدائيان</v>
          </cell>
          <cell r="P2314" t="str">
            <v>999</v>
          </cell>
        </row>
        <row r="2315">
          <cell r="A2315">
            <v>9999</v>
          </cell>
          <cell r="B2315" t="str">
            <v>990099300222</v>
          </cell>
          <cell r="C2315" t="str">
            <v>990</v>
          </cell>
          <cell r="D2315" t="str">
            <v>990099</v>
          </cell>
          <cell r="E2315" t="str">
            <v>حسابهاي انتظامي</v>
          </cell>
          <cell r="F2315" t="str">
            <v>اسناد تضميني دريافتي از كاركنان</v>
          </cell>
          <cell r="G2315" t="str">
            <v>300222</v>
          </cell>
          <cell r="H2315" t="str">
            <v>شكري احمد</v>
          </cell>
          <cell r="P2315" t="str">
            <v>999</v>
          </cell>
        </row>
        <row r="2316">
          <cell r="A2316">
            <v>9999</v>
          </cell>
          <cell r="B2316" t="str">
            <v>990099300225</v>
          </cell>
          <cell r="C2316" t="str">
            <v>990</v>
          </cell>
          <cell r="D2316" t="str">
            <v>990099</v>
          </cell>
          <cell r="E2316" t="str">
            <v>حسابهاي انتظامي</v>
          </cell>
          <cell r="F2316" t="str">
            <v>اسناد تضميني دريافتي از كاركنان</v>
          </cell>
          <cell r="G2316" t="str">
            <v>300225</v>
          </cell>
          <cell r="H2316" t="str">
            <v>نيك پور رسول</v>
          </cell>
          <cell r="P2316" t="str">
            <v>999</v>
          </cell>
        </row>
        <row r="2317">
          <cell r="A2317">
            <v>9999</v>
          </cell>
          <cell r="B2317" t="str">
            <v>990099300242</v>
          </cell>
          <cell r="C2317" t="str">
            <v>990</v>
          </cell>
          <cell r="D2317" t="str">
            <v>990099</v>
          </cell>
          <cell r="E2317" t="str">
            <v>حسابهاي انتظامي</v>
          </cell>
          <cell r="F2317" t="str">
            <v>اسناد تضميني دريافتي از كاركنان</v>
          </cell>
          <cell r="G2317" t="str">
            <v>300242</v>
          </cell>
          <cell r="H2317" t="str">
            <v>زبردست قراملكي حسن</v>
          </cell>
          <cell r="P2317" t="str">
            <v>999</v>
          </cell>
        </row>
        <row r="2318">
          <cell r="A2318">
            <v>9999</v>
          </cell>
          <cell r="B2318" t="str">
            <v>990099300244</v>
          </cell>
          <cell r="C2318" t="str">
            <v>990</v>
          </cell>
          <cell r="D2318" t="str">
            <v>990099</v>
          </cell>
          <cell r="E2318" t="str">
            <v>حسابهاي انتظامي</v>
          </cell>
          <cell r="F2318" t="str">
            <v>اسناد تضميني دريافتي از كاركنان</v>
          </cell>
          <cell r="G2318" t="str">
            <v>300244</v>
          </cell>
          <cell r="H2318" t="str">
            <v>بزمي حسن</v>
          </cell>
          <cell r="P2318" t="str">
            <v>999</v>
          </cell>
        </row>
        <row r="2319">
          <cell r="A2319">
            <v>9999</v>
          </cell>
          <cell r="B2319" t="str">
            <v>990099300252</v>
          </cell>
          <cell r="C2319" t="str">
            <v>990</v>
          </cell>
          <cell r="D2319" t="str">
            <v>990099</v>
          </cell>
          <cell r="E2319" t="str">
            <v>حسابهاي انتظامي</v>
          </cell>
          <cell r="F2319" t="str">
            <v>اسناد تضميني دريافتي از كاركنان</v>
          </cell>
          <cell r="G2319" t="str">
            <v>300252</v>
          </cell>
          <cell r="H2319" t="str">
            <v>رنجبران عين الدين محمدرضا</v>
          </cell>
          <cell r="P2319" t="str">
            <v>999</v>
          </cell>
        </row>
        <row r="2320">
          <cell r="A2320">
            <v>9999</v>
          </cell>
          <cell r="B2320" t="str">
            <v>990099300037</v>
          </cell>
          <cell r="C2320" t="str">
            <v>990</v>
          </cell>
          <cell r="D2320" t="str">
            <v>990099</v>
          </cell>
          <cell r="E2320" t="str">
            <v>حسابهاي انتظامي</v>
          </cell>
          <cell r="F2320" t="str">
            <v>اسناد تضميني دريافتي از كاركنان</v>
          </cell>
          <cell r="G2320" t="str">
            <v>300037</v>
          </cell>
          <cell r="H2320" t="str">
            <v>ناصر بيداري علمداري</v>
          </cell>
          <cell r="P2320" t="str">
            <v>999</v>
          </cell>
        </row>
        <row r="2321">
          <cell r="A2321">
            <v>9999</v>
          </cell>
          <cell r="B2321" t="str">
            <v>990099300038</v>
          </cell>
          <cell r="C2321" t="str">
            <v>990</v>
          </cell>
          <cell r="D2321" t="str">
            <v>990099</v>
          </cell>
          <cell r="E2321" t="str">
            <v>حسابهاي انتظامي</v>
          </cell>
          <cell r="F2321" t="str">
            <v>اسناد تضميني دريافتي از كاركنان</v>
          </cell>
          <cell r="G2321" t="str">
            <v>300038</v>
          </cell>
          <cell r="H2321" t="str">
            <v>مكرمي جمال</v>
          </cell>
          <cell r="P2321" t="str">
            <v>999</v>
          </cell>
        </row>
        <row r="2322">
          <cell r="A2322">
            <v>9999</v>
          </cell>
          <cell r="B2322" t="str">
            <v>990099300104</v>
          </cell>
          <cell r="C2322" t="str">
            <v>990</v>
          </cell>
          <cell r="D2322" t="str">
            <v>990099</v>
          </cell>
          <cell r="E2322" t="str">
            <v>حسابهاي انتظامي</v>
          </cell>
          <cell r="F2322" t="str">
            <v>اسناد تضميني دريافتي از كاركنان</v>
          </cell>
          <cell r="G2322" t="str">
            <v>300104</v>
          </cell>
          <cell r="H2322" t="str">
            <v>پور گل محمد جواد</v>
          </cell>
          <cell r="P2322" t="str">
            <v>999</v>
          </cell>
        </row>
        <row r="2323">
          <cell r="A2323">
            <v>9999</v>
          </cell>
          <cell r="B2323" t="str">
            <v>990099300170</v>
          </cell>
          <cell r="C2323" t="str">
            <v>990</v>
          </cell>
          <cell r="D2323" t="str">
            <v>990099</v>
          </cell>
          <cell r="E2323" t="str">
            <v>حسابهاي انتظامي</v>
          </cell>
          <cell r="F2323" t="str">
            <v>اسناد تضميني دريافتي از كاركنان</v>
          </cell>
          <cell r="G2323" t="str">
            <v>300170</v>
          </cell>
          <cell r="H2323" t="str">
            <v>فتحي سياوش</v>
          </cell>
          <cell r="P2323" t="str">
            <v>999</v>
          </cell>
        </row>
        <row r="2324">
          <cell r="A2324">
            <v>9999</v>
          </cell>
          <cell r="B2324" t="str">
            <v>990099300171</v>
          </cell>
          <cell r="C2324" t="str">
            <v>990</v>
          </cell>
          <cell r="D2324" t="str">
            <v>990099</v>
          </cell>
          <cell r="E2324" t="str">
            <v>حسابهاي انتظامي</v>
          </cell>
          <cell r="F2324" t="str">
            <v>اسناد تضميني دريافتي از كاركنان</v>
          </cell>
          <cell r="G2324" t="str">
            <v>300171</v>
          </cell>
          <cell r="H2324" t="str">
            <v>اميرحقيان سعيد</v>
          </cell>
          <cell r="P2324" t="str">
            <v>999</v>
          </cell>
        </row>
        <row r="2325">
          <cell r="A2325">
            <v>9999</v>
          </cell>
          <cell r="B2325" t="str">
            <v>990099300196</v>
          </cell>
          <cell r="C2325" t="str">
            <v>990</v>
          </cell>
          <cell r="D2325" t="str">
            <v>990099</v>
          </cell>
          <cell r="E2325" t="str">
            <v>حسابهاي انتظامي</v>
          </cell>
          <cell r="F2325" t="str">
            <v>اسناد تضميني دريافتي از كاركنان</v>
          </cell>
          <cell r="G2325" t="str">
            <v>300196</v>
          </cell>
          <cell r="H2325" t="str">
            <v>حسيني سيد جواد</v>
          </cell>
          <cell r="P2325" t="str">
            <v>999</v>
          </cell>
        </row>
        <row r="2326">
          <cell r="A2326">
            <v>9999</v>
          </cell>
          <cell r="B2326" t="str">
            <v>990099300986</v>
          </cell>
          <cell r="C2326" t="str">
            <v>990</v>
          </cell>
          <cell r="D2326" t="str">
            <v>990099</v>
          </cell>
          <cell r="E2326" t="str">
            <v>حسابهاي انتظامي</v>
          </cell>
          <cell r="F2326" t="str">
            <v>اسناد تضميني دريافتي از كاركنان</v>
          </cell>
          <cell r="G2326" t="str">
            <v>300986</v>
          </cell>
          <cell r="H2326" t="str">
            <v>صفر علي پيري ياورکندي</v>
          </cell>
          <cell r="P2326" t="str">
            <v>999</v>
          </cell>
        </row>
        <row r="2327">
          <cell r="A2327">
            <v>9999</v>
          </cell>
          <cell r="B2327" t="str">
            <v>990099300039</v>
          </cell>
          <cell r="C2327" t="str">
            <v>990</v>
          </cell>
          <cell r="D2327" t="str">
            <v>990099</v>
          </cell>
          <cell r="E2327" t="str">
            <v>حسابهاي انتظامي</v>
          </cell>
          <cell r="F2327" t="str">
            <v>اسناد تضميني دريافتي از كاركنان</v>
          </cell>
          <cell r="G2327" t="str">
            <v>300039</v>
          </cell>
          <cell r="H2327" t="str">
            <v>جواد اصلاني</v>
          </cell>
          <cell r="P2327" t="str">
            <v>999</v>
          </cell>
        </row>
        <row r="2328">
          <cell r="A2328">
            <v>9999</v>
          </cell>
          <cell r="B2328" t="str">
            <v>990099300040</v>
          </cell>
          <cell r="C2328" t="str">
            <v>990</v>
          </cell>
          <cell r="D2328" t="str">
            <v>990099</v>
          </cell>
          <cell r="E2328" t="str">
            <v>حسابهاي انتظامي</v>
          </cell>
          <cell r="F2328" t="str">
            <v>اسناد تضميني دريافتي از كاركنان</v>
          </cell>
          <cell r="G2328" t="str">
            <v>300040</v>
          </cell>
          <cell r="H2328" t="str">
            <v>كريمي بخشايش علي</v>
          </cell>
          <cell r="P2328" t="str">
            <v>999</v>
          </cell>
        </row>
        <row r="2329">
          <cell r="A2329">
            <v>9999</v>
          </cell>
          <cell r="B2329" t="str">
            <v>990099300041</v>
          </cell>
          <cell r="C2329" t="str">
            <v>990</v>
          </cell>
          <cell r="D2329" t="str">
            <v>990099</v>
          </cell>
          <cell r="E2329" t="str">
            <v>حسابهاي انتظامي</v>
          </cell>
          <cell r="F2329" t="str">
            <v>اسناد تضميني دريافتي از كاركنان</v>
          </cell>
          <cell r="G2329" t="str">
            <v>300041</v>
          </cell>
          <cell r="H2329" t="str">
            <v>علي ظريفي</v>
          </cell>
          <cell r="P2329" t="str">
            <v>999</v>
          </cell>
        </row>
        <row r="2330">
          <cell r="A2330">
            <v>9999</v>
          </cell>
          <cell r="B2330" t="str">
            <v>990099300062</v>
          </cell>
          <cell r="C2330" t="str">
            <v>990</v>
          </cell>
          <cell r="D2330" t="str">
            <v>990099</v>
          </cell>
          <cell r="E2330" t="str">
            <v>حسابهاي انتظامي</v>
          </cell>
          <cell r="F2330" t="str">
            <v>اسناد تضميني دريافتي از كاركنان</v>
          </cell>
          <cell r="G2330" t="str">
            <v>300062</v>
          </cell>
          <cell r="H2330" t="str">
            <v>شاه رسالي صالح</v>
          </cell>
          <cell r="P2330" t="str">
            <v>999</v>
          </cell>
        </row>
        <row r="2331">
          <cell r="A2331">
            <v>9999</v>
          </cell>
          <cell r="B2331" t="str">
            <v>990099300082</v>
          </cell>
          <cell r="C2331" t="str">
            <v>990</v>
          </cell>
          <cell r="D2331" t="str">
            <v>990099</v>
          </cell>
          <cell r="E2331" t="str">
            <v>حسابهاي انتظامي</v>
          </cell>
          <cell r="F2331" t="str">
            <v>اسناد تضميني دريافتي از كاركنان</v>
          </cell>
          <cell r="G2331" t="str">
            <v>300082</v>
          </cell>
          <cell r="H2331" t="str">
            <v>روحي خطيبي محمدرضا</v>
          </cell>
          <cell r="P2331" t="str">
            <v>999</v>
          </cell>
        </row>
        <row r="2332">
          <cell r="A2332">
            <v>9999</v>
          </cell>
          <cell r="B2332" t="str">
            <v>990099300140</v>
          </cell>
          <cell r="C2332" t="str">
            <v>990</v>
          </cell>
          <cell r="D2332" t="str">
            <v>990099</v>
          </cell>
          <cell r="E2332" t="str">
            <v>حسابهاي انتظامي</v>
          </cell>
          <cell r="F2332" t="str">
            <v>اسناد تضميني دريافتي از كاركنان</v>
          </cell>
          <cell r="G2332" t="str">
            <v>300140</v>
          </cell>
          <cell r="H2332" t="str">
            <v>بلالكه ناصر</v>
          </cell>
          <cell r="P2332" t="str">
            <v>999</v>
          </cell>
        </row>
        <row r="2333">
          <cell r="A2333">
            <v>9999</v>
          </cell>
          <cell r="B2333" t="str">
            <v>990099300147</v>
          </cell>
          <cell r="C2333" t="str">
            <v>990</v>
          </cell>
          <cell r="D2333" t="str">
            <v>990099</v>
          </cell>
          <cell r="E2333" t="str">
            <v>حسابهاي انتظامي</v>
          </cell>
          <cell r="F2333" t="str">
            <v>اسناد تضميني دريافتي از كاركنان</v>
          </cell>
          <cell r="G2333" t="str">
            <v>300147</v>
          </cell>
          <cell r="H2333" t="str">
            <v>فرشباف عبهري يوسف</v>
          </cell>
          <cell r="P2333" t="str">
            <v>999</v>
          </cell>
        </row>
        <row r="2334">
          <cell r="A2334">
            <v>9999</v>
          </cell>
          <cell r="B2334" t="str">
            <v>990099300162</v>
          </cell>
          <cell r="C2334" t="str">
            <v>990</v>
          </cell>
          <cell r="D2334" t="str">
            <v>990099</v>
          </cell>
          <cell r="E2334" t="str">
            <v>حسابهاي انتظامي</v>
          </cell>
          <cell r="F2334" t="str">
            <v>اسناد تضميني دريافتي از كاركنان</v>
          </cell>
          <cell r="G2334" t="str">
            <v>300162</v>
          </cell>
          <cell r="H2334" t="str">
            <v>محمدي جابر</v>
          </cell>
          <cell r="P2334" t="str">
            <v>999</v>
          </cell>
        </row>
        <row r="2335">
          <cell r="A2335">
            <v>9999</v>
          </cell>
          <cell r="B2335" t="str">
            <v>990099300173</v>
          </cell>
          <cell r="C2335" t="str">
            <v>990</v>
          </cell>
          <cell r="D2335" t="str">
            <v>990099</v>
          </cell>
          <cell r="E2335" t="str">
            <v>حسابهاي انتظامي</v>
          </cell>
          <cell r="F2335" t="str">
            <v>اسناد تضميني دريافتي از كاركنان</v>
          </cell>
          <cell r="G2335" t="str">
            <v>300173</v>
          </cell>
          <cell r="H2335" t="str">
            <v>قنبري اهري محمدرضا</v>
          </cell>
          <cell r="P2335" t="str">
            <v>999</v>
          </cell>
        </row>
        <row r="2336">
          <cell r="A2336">
            <v>9999</v>
          </cell>
          <cell r="B2336" t="str">
            <v>990099300185</v>
          </cell>
          <cell r="C2336" t="str">
            <v>990</v>
          </cell>
          <cell r="D2336" t="str">
            <v>990099</v>
          </cell>
          <cell r="E2336" t="str">
            <v>حسابهاي انتظامي</v>
          </cell>
          <cell r="F2336" t="str">
            <v>اسناد تضميني دريافتي از كاركنان</v>
          </cell>
          <cell r="G2336" t="str">
            <v>300185</v>
          </cell>
          <cell r="H2336" t="str">
            <v>عوني عليرضا</v>
          </cell>
          <cell r="P2336" t="str">
            <v>999</v>
          </cell>
        </row>
        <row r="2337">
          <cell r="A2337">
            <v>9999</v>
          </cell>
          <cell r="B2337" t="str">
            <v>990099300207</v>
          </cell>
          <cell r="C2337" t="str">
            <v>990</v>
          </cell>
          <cell r="D2337" t="str">
            <v>990099</v>
          </cell>
          <cell r="E2337" t="str">
            <v>حسابهاي انتظامي</v>
          </cell>
          <cell r="F2337" t="str">
            <v>اسناد تضميني دريافتي از كاركنان</v>
          </cell>
          <cell r="G2337" t="str">
            <v>300207</v>
          </cell>
          <cell r="H2337" t="str">
            <v>امير بقالي مروزي</v>
          </cell>
          <cell r="P2337" t="str">
            <v>999</v>
          </cell>
        </row>
        <row r="2338">
          <cell r="A2338">
            <v>9999</v>
          </cell>
          <cell r="B2338" t="str">
            <v>990099300240</v>
          </cell>
          <cell r="C2338" t="str">
            <v>990</v>
          </cell>
          <cell r="D2338" t="str">
            <v>990099</v>
          </cell>
          <cell r="E2338" t="str">
            <v>حسابهاي انتظامي</v>
          </cell>
          <cell r="F2338" t="str">
            <v>اسناد تضميني دريافتي از كاركنان</v>
          </cell>
          <cell r="G2338" t="str">
            <v>300240</v>
          </cell>
          <cell r="H2338" t="str">
            <v>شاهد قراملكي ابوالقاسم</v>
          </cell>
          <cell r="P2338" t="str">
            <v>999</v>
          </cell>
        </row>
        <row r="2339">
          <cell r="A2339">
            <v>9999</v>
          </cell>
          <cell r="B2339" t="str">
            <v>990099300165</v>
          </cell>
          <cell r="C2339" t="str">
            <v>990</v>
          </cell>
          <cell r="D2339" t="str">
            <v>990099</v>
          </cell>
          <cell r="E2339" t="str">
            <v>حسابهاي انتظامي</v>
          </cell>
          <cell r="F2339" t="str">
            <v>اسناد تضميني دريافتي از كاركنان</v>
          </cell>
          <cell r="G2339" t="str">
            <v>300165</v>
          </cell>
          <cell r="H2339" t="str">
            <v>تهم بهنام</v>
          </cell>
          <cell r="P2339" t="str">
            <v>999</v>
          </cell>
        </row>
        <row r="2340">
          <cell r="A2340">
            <v>9999</v>
          </cell>
          <cell r="B2340" t="str">
            <v>990099300984</v>
          </cell>
          <cell r="C2340" t="str">
            <v>990</v>
          </cell>
          <cell r="D2340" t="str">
            <v>990099</v>
          </cell>
          <cell r="E2340" t="str">
            <v>حسابهاي انتظامي</v>
          </cell>
          <cell r="F2340" t="str">
            <v>اسناد تضميني دريافتي از كاركنان</v>
          </cell>
          <cell r="G2340" t="str">
            <v>300984</v>
          </cell>
          <cell r="H2340" t="str">
            <v>علي قليپور قراجه</v>
          </cell>
          <cell r="P2340" t="str">
            <v>999</v>
          </cell>
        </row>
        <row r="2341">
          <cell r="A2341">
            <v>9999</v>
          </cell>
          <cell r="B2341" t="str">
            <v>990099300989</v>
          </cell>
          <cell r="C2341" t="str">
            <v>990</v>
          </cell>
          <cell r="D2341" t="str">
            <v>990099</v>
          </cell>
          <cell r="E2341" t="str">
            <v>حسابهاي انتظامي</v>
          </cell>
          <cell r="F2341" t="str">
            <v>اسناد تضميني دريافتي از كاركنان</v>
          </cell>
          <cell r="G2341" t="str">
            <v>300989</v>
          </cell>
          <cell r="H2341" t="str">
            <v>محمد حسن غريبي</v>
          </cell>
          <cell r="P2341" t="str">
            <v>999</v>
          </cell>
        </row>
        <row r="2342">
          <cell r="A2342">
            <v>9999</v>
          </cell>
          <cell r="B2342" t="str">
            <v>990099300996</v>
          </cell>
          <cell r="C2342" t="str">
            <v>990</v>
          </cell>
          <cell r="D2342" t="str">
            <v>990099</v>
          </cell>
          <cell r="E2342" t="str">
            <v>حسابهاي انتظامي</v>
          </cell>
          <cell r="F2342" t="str">
            <v>اسناد تضميني دريافتي از كاركنان</v>
          </cell>
          <cell r="G2342" t="str">
            <v>300996</v>
          </cell>
          <cell r="H2342" t="str">
            <v>احمد واحد</v>
          </cell>
          <cell r="P2342" t="str">
            <v>999</v>
          </cell>
        </row>
        <row r="2343">
          <cell r="A2343">
            <v>9999</v>
          </cell>
          <cell r="B2343" t="str">
            <v>990099300998</v>
          </cell>
          <cell r="C2343" t="str">
            <v>990</v>
          </cell>
          <cell r="D2343" t="str">
            <v>990099</v>
          </cell>
          <cell r="E2343" t="str">
            <v>حسابهاي انتظامي</v>
          </cell>
          <cell r="F2343" t="str">
            <v>اسناد تضميني دريافتي از كاركنان</v>
          </cell>
          <cell r="G2343" t="str">
            <v>300998</v>
          </cell>
          <cell r="H2343" t="str">
            <v>محسن مختاروند</v>
          </cell>
          <cell r="P2343" t="str">
            <v>999</v>
          </cell>
        </row>
        <row r="2344">
          <cell r="A2344">
            <v>9999</v>
          </cell>
          <cell r="B2344" t="str">
            <v>990099300034</v>
          </cell>
          <cell r="C2344" t="str">
            <v>990</v>
          </cell>
          <cell r="D2344" t="str">
            <v>990099</v>
          </cell>
          <cell r="E2344" t="str">
            <v>حسابهاي انتظامي</v>
          </cell>
          <cell r="F2344" t="str">
            <v>اسناد تضميني دريافتي از كاركنان</v>
          </cell>
          <cell r="G2344" t="str">
            <v>300034</v>
          </cell>
          <cell r="H2344" t="str">
            <v>ابراهيم يوسف آبادي حامد</v>
          </cell>
          <cell r="P2344" t="str">
            <v>999</v>
          </cell>
        </row>
        <row r="2345">
          <cell r="A2345">
            <v>9999</v>
          </cell>
          <cell r="B2345" t="str">
            <v>990099300045</v>
          </cell>
          <cell r="C2345" t="str">
            <v>990</v>
          </cell>
          <cell r="D2345" t="str">
            <v>990099</v>
          </cell>
          <cell r="E2345" t="str">
            <v>حسابهاي انتظامي</v>
          </cell>
          <cell r="F2345" t="str">
            <v>اسناد تضميني دريافتي از كاركنان</v>
          </cell>
          <cell r="G2345" t="str">
            <v>300045</v>
          </cell>
          <cell r="H2345" t="str">
            <v>يظهري سيد رضا</v>
          </cell>
          <cell r="P2345" t="str">
            <v>999</v>
          </cell>
        </row>
        <row r="2346">
          <cell r="A2346">
            <v>9999</v>
          </cell>
          <cell r="B2346" t="str">
            <v>990099300097</v>
          </cell>
          <cell r="C2346" t="str">
            <v>990</v>
          </cell>
          <cell r="D2346" t="str">
            <v>990099</v>
          </cell>
          <cell r="E2346" t="str">
            <v>حسابهاي انتظامي</v>
          </cell>
          <cell r="F2346" t="str">
            <v>اسناد تضميني دريافتي از كاركنان</v>
          </cell>
          <cell r="G2346" t="str">
            <v>300097</v>
          </cell>
          <cell r="H2346" t="str">
            <v>سيد حسن اميريعقوبي تبريز</v>
          </cell>
          <cell r="P2346" t="str">
            <v>999</v>
          </cell>
        </row>
        <row r="2347">
          <cell r="A2347">
            <v>9999</v>
          </cell>
          <cell r="B2347" t="str">
            <v>990099300212</v>
          </cell>
          <cell r="C2347" t="str">
            <v>990</v>
          </cell>
          <cell r="D2347" t="str">
            <v>990099</v>
          </cell>
          <cell r="E2347" t="str">
            <v>حسابهاي انتظامي</v>
          </cell>
          <cell r="F2347" t="str">
            <v>اسناد تضميني دريافتي از كاركنان</v>
          </cell>
          <cell r="G2347" t="str">
            <v>300212</v>
          </cell>
          <cell r="H2347" t="str">
            <v>پيمان نعمتي</v>
          </cell>
          <cell r="P2347" t="str">
            <v>999</v>
          </cell>
        </row>
        <row r="2348">
          <cell r="A2348">
            <v>9999</v>
          </cell>
          <cell r="B2348" t="str">
            <v>990099300194</v>
          </cell>
          <cell r="C2348" t="str">
            <v>990</v>
          </cell>
          <cell r="D2348" t="str">
            <v>990099</v>
          </cell>
          <cell r="E2348" t="str">
            <v>حسابهاي انتظامي</v>
          </cell>
          <cell r="F2348" t="str">
            <v>اسناد تضميني دريافتي از كاركنان</v>
          </cell>
          <cell r="G2348" t="str">
            <v>300194</v>
          </cell>
          <cell r="H2348" t="str">
            <v>كارگر شهرام</v>
          </cell>
          <cell r="P2348" t="str">
            <v>999</v>
          </cell>
        </row>
        <row r="2349">
          <cell r="A2349">
            <v>9999</v>
          </cell>
          <cell r="B2349" t="str">
            <v>990099300987</v>
          </cell>
          <cell r="C2349" t="str">
            <v>990</v>
          </cell>
          <cell r="D2349" t="str">
            <v>990099</v>
          </cell>
          <cell r="E2349" t="str">
            <v>حسابهاي انتظامي</v>
          </cell>
          <cell r="F2349" t="str">
            <v>اسناد تضميني دريافتي از كاركنان</v>
          </cell>
          <cell r="G2349" t="str">
            <v>300987</v>
          </cell>
          <cell r="H2349" t="str">
            <v>محسن جعفرنژاد</v>
          </cell>
          <cell r="P2349" t="str">
            <v>999</v>
          </cell>
        </row>
        <row r="2350">
          <cell r="A2350">
            <v>9999</v>
          </cell>
          <cell r="B2350" t="str">
            <v>990099300072</v>
          </cell>
          <cell r="C2350" t="str">
            <v>990</v>
          </cell>
          <cell r="D2350" t="str">
            <v>990099</v>
          </cell>
          <cell r="E2350" t="str">
            <v>حسابهاي انتظامي</v>
          </cell>
          <cell r="F2350" t="str">
            <v>اسناد تضميني دريافتي از كاركنان</v>
          </cell>
          <cell r="G2350" t="str">
            <v>300072</v>
          </cell>
          <cell r="H2350" t="str">
            <v>داوري مجد محمدرضا</v>
          </cell>
          <cell r="P2350" t="str">
            <v>999</v>
          </cell>
        </row>
        <row r="2351">
          <cell r="A2351">
            <v>9999</v>
          </cell>
          <cell r="B2351" t="str">
            <v>990099300087</v>
          </cell>
          <cell r="C2351" t="str">
            <v>990</v>
          </cell>
          <cell r="D2351" t="str">
            <v>990099</v>
          </cell>
          <cell r="E2351" t="str">
            <v>حسابهاي انتظامي</v>
          </cell>
          <cell r="F2351" t="str">
            <v>اسناد تضميني دريافتي از كاركنان</v>
          </cell>
          <cell r="G2351" t="str">
            <v>300087</v>
          </cell>
          <cell r="H2351" t="str">
            <v>مهدي زاده علوي عليرضا</v>
          </cell>
          <cell r="P2351" t="str">
            <v>999</v>
          </cell>
        </row>
        <row r="2352">
          <cell r="A2352">
            <v>9999</v>
          </cell>
          <cell r="B2352" t="str">
            <v>990099300158</v>
          </cell>
          <cell r="C2352" t="str">
            <v>990</v>
          </cell>
          <cell r="D2352" t="str">
            <v>990099</v>
          </cell>
          <cell r="E2352" t="str">
            <v>حسابهاي انتظامي</v>
          </cell>
          <cell r="F2352" t="str">
            <v>اسناد تضميني دريافتي از كاركنان</v>
          </cell>
          <cell r="G2352" t="str">
            <v>300158</v>
          </cell>
          <cell r="H2352" t="str">
            <v>تقي پور متقيان نوبري رحيم</v>
          </cell>
          <cell r="P2352" t="str">
            <v>999</v>
          </cell>
        </row>
        <row r="2353">
          <cell r="A2353">
            <v>9999</v>
          </cell>
          <cell r="B2353" t="str">
            <v>990099300159</v>
          </cell>
          <cell r="C2353" t="str">
            <v>990</v>
          </cell>
          <cell r="D2353" t="str">
            <v>990099</v>
          </cell>
          <cell r="E2353" t="str">
            <v>حسابهاي انتظامي</v>
          </cell>
          <cell r="F2353" t="str">
            <v>اسناد تضميني دريافتي از كاركنان</v>
          </cell>
          <cell r="G2353" t="str">
            <v>300159</v>
          </cell>
          <cell r="H2353" t="str">
            <v>شيرزاده اكبر</v>
          </cell>
          <cell r="P2353" t="str">
            <v>999</v>
          </cell>
        </row>
        <row r="2354">
          <cell r="A2354">
            <v>9999</v>
          </cell>
          <cell r="B2354" t="str">
            <v>990099300191</v>
          </cell>
          <cell r="C2354" t="str">
            <v>990</v>
          </cell>
          <cell r="D2354" t="str">
            <v>990099</v>
          </cell>
          <cell r="E2354" t="str">
            <v>حسابهاي انتظامي</v>
          </cell>
          <cell r="F2354" t="str">
            <v>اسناد تضميني دريافتي از كاركنان</v>
          </cell>
          <cell r="G2354" t="str">
            <v>300191</v>
          </cell>
          <cell r="H2354" t="str">
            <v>باقر قازيار رشيد</v>
          </cell>
          <cell r="P2354" t="str">
            <v>999</v>
          </cell>
        </row>
        <row r="2355">
          <cell r="A2355">
            <v>9999</v>
          </cell>
          <cell r="B2355" t="str">
            <v>990099300198</v>
          </cell>
          <cell r="C2355" t="str">
            <v>990</v>
          </cell>
          <cell r="D2355" t="str">
            <v>990099</v>
          </cell>
          <cell r="E2355" t="str">
            <v>حسابهاي انتظامي</v>
          </cell>
          <cell r="F2355" t="str">
            <v>اسناد تضميني دريافتي از كاركنان</v>
          </cell>
          <cell r="G2355" t="str">
            <v>300198</v>
          </cell>
          <cell r="H2355" t="str">
            <v>ميرزائي شكور</v>
          </cell>
          <cell r="P2355" t="str">
            <v>999</v>
          </cell>
        </row>
        <row r="2356">
          <cell r="A2356">
            <v>9999</v>
          </cell>
          <cell r="B2356" t="str">
            <v>990099300201</v>
          </cell>
          <cell r="C2356" t="str">
            <v>990</v>
          </cell>
          <cell r="D2356" t="str">
            <v>990099</v>
          </cell>
          <cell r="E2356" t="str">
            <v>حسابهاي انتظامي</v>
          </cell>
          <cell r="F2356" t="str">
            <v>اسناد تضميني دريافتي از كاركنان</v>
          </cell>
          <cell r="G2356" t="str">
            <v>300201</v>
          </cell>
          <cell r="H2356" t="str">
            <v>حسين زاده فرد سجاد</v>
          </cell>
          <cell r="P2356" t="str">
            <v>999</v>
          </cell>
        </row>
        <row r="2357">
          <cell r="A2357">
            <v>9999</v>
          </cell>
          <cell r="B2357" t="str">
            <v>990099300215</v>
          </cell>
          <cell r="C2357" t="str">
            <v>990</v>
          </cell>
          <cell r="D2357" t="str">
            <v>990099</v>
          </cell>
          <cell r="E2357" t="str">
            <v>حسابهاي انتظامي</v>
          </cell>
          <cell r="F2357" t="str">
            <v>اسناد تضميني دريافتي از كاركنان</v>
          </cell>
          <cell r="G2357" t="str">
            <v>300215</v>
          </cell>
          <cell r="H2357" t="str">
            <v>هژبر جواد</v>
          </cell>
          <cell r="P2357" t="str">
            <v>999</v>
          </cell>
        </row>
        <row r="2358">
          <cell r="A2358">
            <v>9999</v>
          </cell>
          <cell r="B2358" t="str">
            <v>990099300220</v>
          </cell>
          <cell r="C2358" t="str">
            <v>990</v>
          </cell>
          <cell r="D2358" t="str">
            <v>990099</v>
          </cell>
          <cell r="E2358" t="str">
            <v>حسابهاي انتظامي</v>
          </cell>
          <cell r="F2358" t="str">
            <v>اسناد تضميني دريافتي از كاركنان</v>
          </cell>
          <cell r="G2358" t="str">
            <v>300220</v>
          </cell>
          <cell r="H2358" t="str">
            <v>صحت مند قره بابا يوسف</v>
          </cell>
          <cell r="P2358" t="str">
            <v>999</v>
          </cell>
        </row>
        <row r="2359">
          <cell r="A2359">
            <v>9999</v>
          </cell>
          <cell r="B2359" t="str">
            <v>990099300245</v>
          </cell>
          <cell r="C2359" t="str">
            <v>990</v>
          </cell>
          <cell r="D2359" t="str">
            <v>990099</v>
          </cell>
          <cell r="E2359" t="str">
            <v>حسابهاي انتظامي</v>
          </cell>
          <cell r="F2359" t="str">
            <v>اسناد تضميني دريافتي از كاركنان</v>
          </cell>
          <cell r="G2359" t="str">
            <v>300245</v>
          </cell>
          <cell r="H2359" t="str">
            <v>غفاري افشرد كريم</v>
          </cell>
          <cell r="P2359" t="str">
            <v>999</v>
          </cell>
        </row>
        <row r="2360">
          <cell r="A2360">
            <v>9999</v>
          </cell>
          <cell r="B2360" t="str">
            <v>990099300248</v>
          </cell>
          <cell r="C2360" t="str">
            <v>990</v>
          </cell>
          <cell r="D2360" t="str">
            <v>990099</v>
          </cell>
          <cell r="E2360" t="str">
            <v>حسابهاي انتظامي</v>
          </cell>
          <cell r="F2360" t="str">
            <v>اسناد تضميني دريافتي از كاركنان</v>
          </cell>
          <cell r="G2360" t="str">
            <v>300248</v>
          </cell>
          <cell r="H2360" t="str">
            <v>واحدي باويل محمدحسين</v>
          </cell>
          <cell r="P2360" t="str">
            <v>999</v>
          </cell>
        </row>
        <row r="2361">
          <cell r="A2361">
            <v>9999</v>
          </cell>
          <cell r="B2361" t="str">
            <v>990099300256</v>
          </cell>
          <cell r="C2361" t="str">
            <v>990</v>
          </cell>
          <cell r="D2361" t="str">
            <v>990099</v>
          </cell>
          <cell r="E2361" t="str">
            <v>حسابهاي انتظامي</v>
          </cell>
          <cell r="F2361" t="str">
            <v>اسناد تضميني دريافتي از كاركنان</v>
          </cell>
          <cell r="G2361" t="str">
            <v>300256</v>
          </cell>
          <cell r="H2361" t="str">
            <v>نادري بركجه پرويز</v>
          </cell>
          <cell r="P2361" t="str">
            <v>999</v>
          </cell>
        </row>
        <row r="2362">
          <cell r="A2362">
            <v>9999</v>
          </cell>
          <cell r="B2362" t="str">
            <v>990099300266</v>
          </cell>
          <cell r="C2362" t="str">
            <v>990</v>
          </cell>
          <cell r="D2362" t="str">
            <v>990099</v>
          </cell>
          <cell r="E2362" t="str">
            <v>حسابهاي انتظامي</v>
          </cell>
          <cell r="F2362" t="str">
            <v>اسناد تضميني دريافتي از كاركنان</v>
          </cell>
          <cell r="G2362" t="str">
            <v>300266</v>
          </cell>
          <cell r="H2362" t="str">
            <v>عطايان حسن</v>
          </cell>
          <cell r="P2362" t="str">
            <v>999</v>
          </cell>
        </row>
        <row r="2363">
          <cell r="A2363">
            <v>9999</v>
          </cell>
          <cell r="B2363" t="str">
            <v>990099300981</v>
          </cell>
          <cell r="C2363" t="str">
            <v>990</v>
          </cell>
          <cell r="D2363" t="str">
            <v>990099</v>
          </cell>
          <cell r="E2363" t="str">
            <v>حسابهاي انتظامي</v>
          </cell>
          <cell r="F2363" t="str">
            <v>اسناد تضميني دريافتي از كاركنان</v>
          </cell>
          <cell r="G2363" t="str">
            <v>300981</v>
          </cell>
          <cell r="H2363" t="str">
            <v>يونس تيزقدم</v>
          </cell>
          <cell r="P2363" t="str">
            <v>999</v>
          </cell>
        </row>
        <row r="2364">
          <cell r="A2364">
            <v>9999</v>
          </cell>
          <cell r="B2364" t="str">
            <v>990099300992</v>
          </cell>
          <cell r="C2364" t="str">
            <v>990</v>
          </cell>
          <cell r="D2364" t="str">
            <v>990099</v>
          </cell>
          <cell r="E2364" t="str">
            <v>حسابهاي انتظامي</v>
          </cell>
          <cell r="F2364" t="str">
            <v>اسناد تضميني دريافتي از كاركنان</v>
          </cell>
          <cell r="G2364" t="str">
            <v>300992</v>
          </cell>
          <cell r="H2364" t="str">
            <v>سعيد حسين پور</v>
          </cell>
          <cell r="P2364" t="str">
            <v>999</v>
          </cell>
        </row>
        <row r="2365">
          <cell r="A2365">
            <v>9999</v>
          </cell>
          <cell r="B2365" t="str">
            <v>990099300048</v>
          </cell>
          <cell r="C2365" t="str">
            <v>990</v>
          </cell>
          <cell r="D2365" t="str">
            <v>990099</v>
          </cell>
          <cell r="E2365" t="str">
            <v>حسابهاي انتظامي</v>
          </cell>
          <cell r="F2365" t="str">
            <v>اسناد تضميني دريافتي از كاركنان</v>
          </cell>
          <cell r="G2365" t="str">
            <v>300048</v>
          </cell>
          <cell r="H2365" t="str">
            <v>ممي پور بارنجي سعيد</v>
          </cell>
          <cell r="P2365" t="str">
            <v>999</v>
          </cell>
        </row>
        <row r="2366">
          <cell r="A2366">
            <v>9999</v>
          </cell>
          <cell r="B2366" t="str">
            <v>990099300997</v>
          </cell>
          <cell r="C2366" t="str">
            <v>990</v>
          </cell>
          <cell r="D2366" t="str">
            <v>990099</v>
          </cell>
          <cell r="E2366" t="str">
            <v>حسابهاي انتظامي</v>
          </cell>
          <cell r="F2366" t="str">
            <v>اسناد تضميني دريافتي از كاركنان</v>
          </cell>
          <cell r="G2366" t="str">
            <v>300997</v>
          </cell>
          <cell r="H2366" t="str">
            <v>نادر سليماني</v>
          </cell>
          <cell r="P2366" t="str">
            <v>999</v>
          </cell>
        </row>
        <row r="2367">
          <cell r="A2367">
            <v>0</v>
          </cell>
          <cell r="B2367" t="str">
            <v>991001</v>
          </cell>
          <cell r="C2367" t="str">
            <v>991</v>
          </cell>
          <cell r="D2367" t="str">
            <v>991001</v>
          </cell>
          <cell r="E2367" t="str">
            <v>طرف حسابهاي انتظامي</v>
          </cell>
          <cell r="F2367" t="str">
            <v>طرف حسابهاي انتظامي</v>
          </cell>
          <cell r="G2367" t="str">
            <v/>
          </cell>
          <cell r="H2367" t="str">
            <v/>
          </cell>
          <cell r="P2367" t="str">
            <v>0</v>
          </cell>
        </row>
        <row r="2368">
          <cell r="A2368">
            <v>0</v>
          </cell>
          <cell r="B2368" t="str">
            <v/>
          </cell>
          <cell r="P2368" t="str">
            <v/>
          </cell>
        </row>
        <row r="2369">
          <cell r="A2369">
            <v>0</v>
          </cell>
          <cell r="B2369" t="str">
            <v/>
          </cell>
          <cell r="P2369" t="str">
            <v/>
          </cell>
        </row>
        <row r="2370">
          <cell r="A2370">
            <v>0</v>
          </cell>
          <cell r="B2370" t="str">
            <v/>
          </cell>
          <cell r="P2370" t="str">
            <v/>
          </cell>
        </row>
        <row r="2371">
          <cell r="A2371">
            <v>0</v>
          </cell>
          <cell r="B2371" t="str">
            <v/>
          </cell>
          <cell r="P2371" t="str">
            <v/>
          </cell>
        </row>
        <row r="2372">
          <cell r="A2372">
            <v>0</v>
          </cell>
          <cell r="B2372" t="str">
            <v/>
          </cell>
          <cell r="P2372" t="str">
            <v/>
          </cell>
        </row>
        <row r="2373">
          <cell r="A2373">
            <v>0</v>
          </cell>
          <cell r="B2373" t="str">
            <v/>
          </cell>
          <cell r="P2373" t="str">
            <v/>
          </cell>
        </row>
        <row r="2374">
          <cell r="A2374">
            <v>0</v>
          </cell>
          <cell r="B2374" t="str">
            <v/>
          </cell>
          <cell r="P2374" t="str">
            <v/>
          </cell>
        </row>
        <row r="2375">
          <cell r="A2375">
            <v>0</v>
          </cell>
          <cell r="B2375" t="str">
            <v/>
          </cell>
          <cell r="P2375" t="str">
            <v/>
          </cell>
        </row>
        <row r="2376">
          <cell r="A2376">
            <v>0</v>
          </cell>
          <cell r="B2376" t="str">
            <v/>
          </cell>
          <cell r="P2376" t="str">
            <v/>
          </cell>
        </row>
        <row r="2377">
          <cell r="A2377">
            <v>0</v>
          </cell>
          <cell r="B2377" t="str">
            <v/>
          </cell>
          <cell r="P2377" t="str">
            <v/>
          </cell>
        </row>
        <row r="2378">
          <cell r="A2378">
            <v>0</v>
          </cell>
          <cell r="B2378" t="str">
            <v/>
          </cell>
          <cell r="P2378" t="str">
            <v/>
          </cell>
        </row>
        <row r="2379">
          <cell r="A2379">
            <v>0</v>
          </cell>
          <cell r="B2379" t="str">
            <v/>
          </cell>
          <cell r="P2379" t="str">
            <v/>
          </cell>
        </row>
        <row r="2380">
          <cell r="A2380">
            <v>0</v>
          </cell>
          <cell r="B2380" t="str">
            <v/>
          </cell>
          <cell r="P2380" t="str">
            <v/>
          </cell>
        </row>
        <row r="2381">
          <cell r="A2381">
            <v>0</v>
          </cell>
          <cell r="B2381" t="str">
            <v/>
          </cell>
          <cell r="P2381" t="str">
            <v/>
          </cell>
        </row>
        <row r="2382">
          <cell r="A2382">
            <v>0</v>
          </cell>
          <cell r="B2382" t="str">
            <v/>
          </cell>
          <cell r="P2382" t="str">
            <v/>
          </cell>
        </row>
        <row r="2383">
          <cell r="A2383">
            <v>0</v>
          </cell>
          <cell r="B2383" t="str">
            <v/>
          </cell>
          <cell r="P2383" t="str">
            <v/>
          </cell>
        </row>
        <row r="2384">
          <cell r="A2384">
            <v>0</v>
          </cell>
          <cell r="B2384" t="str">
            <v/>
          </cell>
          <cell r="P2384" t="str">
            <v/>
          </cell>
        </row>
        <row r="2385">
          <cell r="A2385">
            <v>0</v>
          </cell>
          <cell r="B2385" t="str">
            <v/>
          </cell>
          <cell r="P2385" t="str">
            <v/>
          </cell>
        </row>
        <row r="2386">
          <cell r="A2386">
            <v>0</v>
          </cell>
          <cell r="B2386" t="str">
            <v/>
          </cell>
          <cell r="P2386" t="str">
            <v/>
          </cell>
        </row>
        <row r="2387">
          <cell r="A2387">
            <v>0</v>
          </cell>
          <cell r="B2387" t="str">
            <v/>
          </cell>
          <cell r="P2387" t="str">
            <v/>
          </cell>
        </row>
        <row r="2388">
          <cell r="A2388">
            <v>0</v>
          </cell>
          <cell r="B2388" t="str">
            <v/>
          </cell>
          <cell r="P2388" t="str">
            <v/>
          </cell>
        </row>
        <row r="2389">
          <cell r="A2389">
            <v>0</v>
          </cell>
          <cell r="B2389" t="str">
            <v/>
          </cell>
          <cell r="P2389" t="str">
            <v/>
          </cell>
        </row>
        <row r="2390">
          <cell r="A2390">
            <v>0</v>
          </cell>
          <cell r="B2390" t="str">
            <v/>
          </cell>
          <cell r="P2390" t="str">
            <v/>
          </cell>
        </row>
        <row r="2391">
          <cell r="A2391">
            <v>0</v>
          </cell>
          <cell r="B2391" t="str">
            <v/>
          </cell>
          <cell r="P2391" t="str">
            <v/>
          </cell>
        </row>
        <row r="2392">
          <cell r="A2392">
            <v>0</v>
          </cell>
          <cell r="B2392" t="str">
            <v/>
          </cell>
          <cell r="P2392" t="str">
            <v/>
          </cell>
        </row>
        <row r="2393">
          <cell r="A2393">
            <v>0</v>
          </cell>
          <cell r="B2393" t="str">
            <v/>
          </cell>
          <cell r="P2393" t="str">
            <v/>
          </cell>
        </row>
        <row r="2394">
          <cell r="A2394">
            <v>0</v>
          </cell>
          <cell r="B2394" t="str">
            <v/>
          </cell>
          <cell r="P2394" t="str">
            <v/>
          </cell>
        </row>
        <row r="2395">
          <cell r="A2395">
            <v>0</v>
          </cell>
          <cell r="B2395" t="str">
            <v/>
          </cell>
          <cell r="P2395" t="str">
            <v/>
          </cell>
        </row>
        <row r="2396">
          <cell r="A2396">
            <v>0</v>
          </cell>
          <cell r="B2396" t="str">
            <v/>
          </cell>
          <cell r="P2396" t="str">
            <v/>
          </cell>
        </row>
        <row r="2397">
          <cell r="A2397">
            <v>0</v>
          </cell>
          <cell r="B2397" t="str">
            <v/>
          </cell>
          <cell r="P2397" t="str">
            <v/>
          </cell>
        </row>
        <row r="2398">
          <cell r="A2398">
            <v>0</v>
          </cell>
          <cell r="B2398" t="str">
            <v/>
          </cell>
          <cell r="P2398" t="str">
            <v/>
          </cell>
        </row>
        <row r="2399">
          <cell r="A2399">
            <v>0</v>
          </cell>
          <cell r="B2399" t="str">
            <v/>
          </cell>
          <cell r="P2399" t="str">
            <v/>
          </cell>
        </row>
        <row r="2400">
          <cell r="A2400">
            <v>0</v>
          </cell>
          <cell r="B2400" t="str">
            <v/>
          </cell>
          <cell r="P2400" t="str">
            <v/>
          </cell>
        </row>
        <row r="2401">
          <cell r="A2401">
            <v>0</v>
          </cell>
          <cell r="B2401" t="str">
            <v/>
          </cell>
          <cell r="P2401" t="str">
            <v/>
          </cell>
        </row>
        <row r="2402">
          <cell r="A2402">
            <v>0</v>
          </cell>
          <cell r="B2402" t="str">
            <v/>
          </cell>
          <cell r="P2402" t="str">
            <v/>
          </cell>
        </row>
        <row r="2403">
          <cell r="A2403">
            <v>0</v>
          </cell>
          <cell r="B2403" t="str">
            <v/>
          </cell>
          <cell r="P2403" t="str">
            <v/>
          </cell>
        </row>
        <row r="2404">
          <cell r="A2404">
            <v>0</v>
          </cell>
          <cell r="B2404" t="str">
            <v/>
          </cell>
          <cell r="P2404" t="str">
            <v/>
          </cell>
        </row>
        <row r="2405">
          <cell r="A2405">
            <v>0</v>
          </cell>
          <cell r="B2405" t="str">
            <v/>
          </cell>
          <cell r="P2405" t="str">
            <v/>
          </cell>
        </row>
        <row r="2406">
          <cell r="A2406">
            <v>0</v>
          </cell>
          <cell r="B2406" t="str">
            <v/>
          </cell>
          <cell r="P2406" t="str">
            <v/>
          </cell>
        </row>
        <row r="2407">
          <cell r="A2407">
            <v>0</v>
          </cell>
          <cell r="B2407" t="str">
            <v/>
          </cell>
          <cell r="P2407" t="str">
            <v/>
          </cell>
        </row>
        <row r="2408">
          <cell r="A2408">
            <v>0</v>
          </cell>
          <cell r="B2408" t="str">
            <v/>
          </cell>
          <cell r="P2408" t="str">
            <v/>
          </cell>
        </row>
        <row r="2409">
          <cell r="A2409">
            <v>0</v>
          </cell>
          <cell r="B2409" t="str">
            <v/>
          </cell>
          <cell r="P2409" t="str">
            <v/>
          </cell>
        </row>
        <row r="2410">
          <cell r="A2410">
            <v>0</v>
          </cell>
          <cell r="B2410" t="str">
            <v/>
          </cell>
          <cell r="P2410" t="str">
            <v/>
          </cell>
        </row>
        <row r="2411">
          <cell r="A2411">
            <v>0</v>
          </cell>
          <cell r="B2411" t="str">
            <v/>
          </cell>
          <cell r="P2411" t="str">
            <v/>
          </cell>
        </row>
        <row r="2412">
          <cell r="A2412">
            <v>0</v>
          </cell>
          <cell r="B2412" t="str">
            <v/>
          </cell>
          <cell r="P2412" t="str">
            <v/>
          </cell>
        </row>
        <row r="2413">
          <cell r="A2413">
            <v>0</v>
          </cell>
          <cell r="B2413" t="str">
            <v/>
          </cell>
          <cell r="P2413" t="str">
            <v/>
          </cell>
        </row>
        <row r="2414">
          <cell r="A2414">
            <v>0</v>
          </cell>
          <cell r="B2414" t="str">
            <v/>
          </cell>
          <cell r="P2414" t="str">
            <v/>
          </cell>
        </row>
        <row r="2415">
          <cell r="A2415">
            <v>0</v>
          </cell>
          <cell r="B2415" t="str">
            <v/>
          </cell>
          <cell r="P2415" t="str">
            <v/>
          </cell>
        </row>
        <row r="2416">
          <cell r="A2416">
            <v>0</v>
          </cell>
          <cell r="B2416" t="str">
            <v/>
          </cell>
          <cell r="P2416" t="str">
            <v/>
          </cell>
        </row>
        <row r="2417">
          <cell r="A2417">
            <v>0</v>
          </cell>
          <cell r="B2417" t="str">
            <v/>
          </cell>
          <cell r="P2417" t="str">
            <v/>
          </cell>
        </row>
        <row r="2418">
          <cell r="A2418">
            <v>0</v>
          </cell>
          <cell r="B2418" t="str">
            <v/>
          </cell>
          <cell r="P2418" t="str">
            <v/>
          </cell>
        </row>
        <row r="2419">
          <cell r="A2419">
            <v>0</v>
          </cell>
          <cell r="B2419" t="str">
            <v/>
          </cell>
          <cell r="P2419" t="str">
            <v/>
          </cell>
        </row>
        <row r="2420">
          <cell r="A2420">
            <v>0</v>
          </cell>
          <cell r="B2420" t="str">
            <v/>
          </cell>
          <cell r="P2420" t="str">
            <v/>
          </cell>
        </row>
        <row r="2421">
          <cell r="A2421">
            <v>0</v>
          </cell>
          <cell r="B2421" t="str">
            <v/>
          </cell>
          <cell r="P2421" t="str">
            <v/>
          </cell>
        </row>
        <row r="2422">
          <cell r="A2422">
            <v>0</v>
          </cell>
          <cell r="B2422" t="str">
            <v/>
          </cell>
          <cell r="P2422" t="str">
            <v/>
          </cell>
        </row>
        <row r="2423">
          <cell r="A2423">
            <v>0</v>
          </cell>
          <cell r="B2423" t="str">
            <v/>
          </cell>
          <cell r="P2423" t="str">
            <v/>
          </cell>
        </row>
        <row r="2424">
          <cell r="A2424">
            <v>0</v>
          </cell>
          <cell r="B2424" t="str">
            <v/>
          </cell>
          <cell r="P2424" t="str">
            <v/>
          </cell>
        </row>
        <row r="2425">
          <cell r="A2425">
            <v>0</v>
          </cell>
          <cell r="B2425" t="str">
            <v/>
          </cell>
          <cell r="P2425" t="str">
            <v/>
          </cell>
        </row>
        <row r="2426">
          <cell r="A2426">
            <v>0</v>
          </cell>
          <cell r="B2426" t="str">
            <v/>
          </cell>
          <cell r="P2426" t="str">
            <v/>
          </cell>
        </row>
        <row r="2427">
          <cell r="A2427">
            <v>0</v>
          </cell>
          <cell r="B2427" t="str">
            <v/>
          </cell>
          <cell r="P2427" t="str">
            <v/>
          </cell>
        </row>
        <row r="2428">
          <cell r="A2428">
            <v>0</v>
          </cell>
          <cell r="B2428" t="str">
            <v/>
          </cell>
          <cell r="P2428" t="str">
            <v/>
          </cell>
        </row>
        <row r="2429">
          <cell r="A2429">
            <v>0</v>
          </cell>
          <cell r="B2429" t="str">
            <v/>
          </cell>
          <cell r="P2429" t="str">
            <v/>
          </cell>
        </row>
        <row r="2430">
          <cell r="A2430">
            <v>0</v>
          </cell>
          <cell r="B2430" t="str">
            <v/>
          </cell>
          <cell r="P2430" t="str">
            <v/>
          </cell>
        </row>
        <row r="2431">
          <cell r="A2431">
            <v>0</v>
          </cell>
          <cell r="B2431" t="str">
            <v/>
          </cell>
          <cell r="P2431" t="str">
            <v/>
          </cell>
        </row>
        <row r="2432">
          <cell r="A2432">
            <v>0</v>
          </cell>
          <cell r="B2432" t="str">
            <v/>
          </cell>
          <cell r="P2432" t="str">
            <v/>
          </cell>
        </row>
        <row r="2433">
          <cell r="A2433">
            <v>0</v>
          </cell>
          <cell r="B2433" t="str">
            <v/>
          </cell>
          <cell r="P2433" t="str">
            <v/>
          </cell>
        </row>
        <row r="2434">
          <cell r="A2434">
            <v>0</v>
          </cell>
          <cell r="B2434" t="str">
            <v/>
          </cell>
          <cell r="P2434" t="str">
            <v/>
          </cell>
        </row>
        <row r="2435">
          <cell r="A2435">
            <v>0</v>
          </cell>
          <cell r="B2435" t="str">
            <v/>
          </cell>
          <cell r="P2435" t="str">
            <v/>
          </cell>
        </row>
        <row r="2436">
          <cell r="A2436">
            <v>0</v>
          </cell>
          <cell r="B2436" t="str">
            <v/>
          </cell>
          <cell r="P2436" t="str">
            <v/>
          </cell>
        </row>
        <row r="2437">
          <cell r="A2437">
            <v>0</v>
          </cell>
          <cell r="B2437" t="str">
            <v/>
          </cell>
          <cell r="P2437" t="str">
            <v/>
          </cell>
        </row>
        <row r="2438">
          <cell r="A2438">
            <v>0</v>
          </cell>
          <cell r="B2438" t="str">
            <v/>
          </cell>
          <cell r="P2438" t="str">
            <v/>
          </cell>
        </row>
        <row r="2439">
          <cell r="A2439">
            <v>0</v>
          </cell>
          <cell r="B2439" t="str">
            <v/>
          </cell>
          <cell r="P2439" t="str">
            <v/>
          </cell>
        </row>
        <row r="2440">
          <cell r="A2440">
            <v>0</v>
          </cell>
          <cell r="B2440" t="str">
            <v/>
          </cell>
          <cell r="P2440" t="str">
            <v/>
          </cell>
        </row>
        <row r="2441">
          <cell r="A2441">
            <v>0</v>
          </cell>
          <cell r="B2441" t="str">
            <v/>
          </cell>
          <cell r="P2441" t="str">
            <v/>
          </cell>
        </row>
        <row r="2442">
          <cell r="A2442">
            <v>0</v>
          </cell>
          <cell r="B2442" t="str">
            <v/>
          </cell>
          <cell r="P2442" t="str">
            <v/>
          </cell>
        </row>
        <row r="2443">
          <cell r="A2443">
            <v>0</v>
          </cell>
          <cell r="B2443" t="str">
            <v/>
          </cell>
          <cell r="P2443" t="str">
            <v/>
          </cell>
        </row>
        <row r="2444">
          <cell r="A2444">
            <v>0</v>
          </cell>
          <cell r="B2444" t="str">
            <v/>
          </cell>
          <cell r="P2444" t="str">
            <v/>
          </cell>
        </row>
        <row r="2445">
          <cell r="A2445">
            <v>0</v>
          </cell>
          <cell r="B2445" t="str">
            <v/>
          </cell>
          <cell r="P2445" t="str">
            <v/>
          </cell>
        </row>
        <row r="2446">
          <cell r="A2446">
            <v>0</v>
          </cell>
          <cell r="B2446" t="str">
            <v/>
          </cell>
          <cell r="P2446" t="str">
            <v/>
          </cell>
        </row>
        <row r="2447">
          <cell r="A2447">
            <v>0</v>
          </cell>
          <cell r="B2447" t="str">
            <v/>
          </cell>
          <cell r="P2447" t="str">
            <v/>
          </cell>
        </row>
        <row r="2448">
          <cell r="A2448">
            <v>0</v>
          </cell>
          <cell r="B2448" t="str">
            <v/>
          </cell>
          <cell r="P2448" t="str">
            <v/>
          </cell>
        </row>
        <row r="2449">
          <cell r="A2449">
            <v>0</v>
          </cell>
          <cell r="B2449" t="str">
            <v/>
          </cell>
          <cell r="P2449" t="str">
            <v/>
          </cell>
        </row>
        <row r="2450">
          <cell r="A2450">
            <v>0</v>
          </cell>
          <cell r="B2450" t="str">
            <v/>
          </cell>
          <cell r="P2450" t="str">
            <v/>
          </cell>
        </row>
        <row r="2451">
          <cell r="A2451">
            <v>0</v>
          </cell>
          <cell r="B2451" t="str">
            <v/>
          </cell>
          <cell r="P2451" t="str">
            <v/>
          </cell>
        </row>
        <row r="2452">
          <cell r="A2452">
            <v>0</v>
          </cell>
          <cell r="B2452" t="str">
            <v/>
          </cell>
          <cell r="P2452" t="str">
            <v/>
          </cell>
        </row>
        <row r="2453">
          <cell r="A2453">
            <v>0</v>
          </cell>
          <cell r="B2453" t="str">
            <v/>
          </cell>
          <cell r="P2453" t="str">
            <v/>
          </cell>
        </row>
        <row r="2454">
          <cell r="A2454">
            <v>0</v>
          </cell>
          <cell r="B2454" t="str">
            <v/>
          </cell>
          <cell r="P2454" t="str">
            <v/>
          </cell>
        </row>
        <row r="2455">
          <cell r="A2455">
            <v>0</v>
          </cell>
          <cell r="B2455" t="str">
            <v/>
          </cell>
          <cell r="P2455" t="str">
            <v/>
          </cell>
        </row>
        <row r="2456">
          <cell r="A2456">
            <v>0</v>
          </cell>
          <cell r="B2456" t="str">
            <v/>
          </cell>
          <cell r="P2456" t="str">
            <v/>
          </cell>
        </row>
        <row r="2457">
          <cell r="A2457">
            <v>0</v>
          </cell>
          <cell r="B2457" t="str">
            <v/>
          </cell>
          <cell r="P2457" t="str">
            <v/>
          </cell>
        </row>
        <row r="2458">
          <cell r="A2458">
            <v>0</v>
          </cell>
          <cell r="B2458" t="str">
            <v/>
          </cell>
          <cell r="P2458" t="str">
            <v/>
          </cell>
        </row>
        <row r="2459">
          <cell r="A2459">
            <v>0</v>
          </cell>
          <cell r="B2459" t="str">
            <v/>
          </cell>
          <cell r="P2459" t="str">
            <v/>
          </cell>
        </row>
        <row r="2460">
          <cell r="A2460">
            <v>0</v>
          </cell>
          <cell r="B2460" t="str">
            <v/>
          </cell>
          <cell r="P2460" t="str">
            <v/>
          </cell>
        </row>
        <row r="2461">
          <cell r="A2461">
            <v>0</v>
          </cell>
          <cell r="B2461" t="str">
            <v/>
          </cell>
          <cell r="P2461" t="str">
            <v/>
          </cell>
        </row>
        <row r="2462">
          <cell r="A2462">
            <v>0</v>
          </cell>
          <cell r="B2462" t="str">
            <v/>
          </cell>
          <cell r="P2462" t="str">
            <v/>
          </cell>
        </row>
        <row r="2463">
          <cell r="A2463">
            <v>0</v>
          </cell>
          <cell r="B2463" t="str">
            <v/>
          </cell>
          <cell r="P2463" t="str">
            <v/>
          </cell>
        </row>
        <row r="2464">
          <cell r="A2464">
            <v>0</v>
          </cell>
          <cell r="B2464" t="str">
            <v/>
          </cell>
          <cell r="P2464" t="str">
            <v/>
          </cell>
        </row>
        <row r="2465">
          <cell r="A2465">
            <v>0</v>
          </cell>
          <cell r="B2465" t="str">
            <v/>
          </cell>
          <cell r="P2465" t="str">
            <v/>
          </cell>
        </row>
        <row r="2466">
          <cell r="A2466">
            <v>0</v>
          </cell>
          <cell r="B2466" t="str">
            <v/>
          </cell>
          <cell r="P2466" t="str">
            <v/>
          </cell>
        </row>
        <row r="2467">
          <cell r="A2467">
            <v>0</v>
          </cell>
          <cell r="B2467" t="str">
            <v/>
          </cell>
          <cell r="P2467" t="str">
            <v/>
          </cell>
        </row>
        <row r="2468">
          <cell r="A2468">
            <v>0</v>
          </cell>
          <cell r="B2468" t="str">
            <v/>
          </cell>
          <cell r="P2468" t="str">
            <v/>
          </cell>
        </row>
        <row r="2469">
          <cell r="A2469">
            <v>0</v>
          </cell>
          <cell r="B2469" t="str">
            <v/>
          </cell>
          <cell r="P2469" t="str">
            <v/>
          </cell>
        </row>
        <row r="2470">
          <cell r="A2470">
            <v>0</v>
          </cell>
          <cell r="B2470" t="str">
            <v/>
          </cell>
          <cell r="P2470" t="str">
            <v/>
          </cell>
        </row>
        <row r="2471">
          <cell r="A2471">
            <v>0</v>
          </cell>
          <cell r="B2471" t="str">
            <v/>
          </cell>
          <cell r="P2471" t="str">
            <v/>
          </cell>
        </row>
        <row r="2472">
          <cell r="A2472">
            <v>0</v>
          </cell>
          <cell r="B2472" t="str">
            <v/>
          </cell>
          <cell r="P2472" t="str">
            <v/>
          </cell>
        </row>
        <row r="2473">
          <cell r="A2473">
            <v>0</v>
          </cell>
          <cell r="B2473" t="str">
            <v/>
          </cell>
          <cell r="P2473" t="str">
            <v/>
          </cell>
        </row>
        <row r="2474">
          <cell r="A2474">
            <v>0</v>
          </cell>
          <cell r="B2474" t="str">
            <v/>
          </cell>
          <cell r="P2474" t="str">
            <v/>
          </cell>
        </row>
        <row r="2475">
          <cell r="A2475">
            <v>0</v>
          </cell>
          <cell r="B2475" t="str">
            <v/>
          </cell>
          <cell r="P2475" t="str">
            <v/>
          </cell>
        </row>
        <row r="2476">
          <cell r="A2476">
            <v>0</v>
          </cell>
          <cell r="B2476" t="str">
            <v/>
          </cell>
          <cell r="P2476" t="str">
            <v/>
          </cell>
        </row>
        <row r="2477">
          <cell r="A2477">
            <v>0</v>
          </cell>
          <cell r="B2477" t="str">
            <v/>
          </cell>
          <cell r="P2477" t="str">
            <v/>
          </cell>
        </row>
        <row r="2478">
          <cell r="A2478">
            <v>0</v>
          </cell>
          <cell r="B2478" t="str">
            <v/>
          </cell>
          <cell r="P2478" t="str">
            <v/>
          </cell>
        </row>
        <row r="2479">
          <cell r="A2479">
            <v>0</v>
          </cell>
          <cell r="B2479" t="str">
            <v/>
          </cell>
          <cell r="P2479" t="str">
            <v/>
          </cell>
        </row>
        <row r="2480">
          <cell r="A2480">
            <v>0</v>
          </cell>
          <cell r="B2480" t="str">
            <v/>
          </cell>
          <cell r="P2480" t="str">
            <v/>
          </cell>
        </row>
        <row r="2481">
          <cell r="A2481">
            <v>0</v>
          </cell>
          <cell r="B2481" t="str">
            <v/>
          </cell>
          <cell r="P2481" t="str">
            <v/>
          </cell>
        </row>
        <row r="2482">
          <cell r="A2482">
            <v>0</v>
          </cell>
          <cell r="B2482" t="str">
            <v/>
          </cell>
          <cell r="P2482" t="str">
            <v/>
          </cell>
        </row>
        <row r="2483">
          <cell r="A2483">
            <v>0</v>
          </cell>
          <cell r="B2483" t="str">
            <v/>
          </cell>
          <cell r="P2483" t="str">
            <v/>
          </cell>
        </row>
        <row r="2484">
          <cell r="A2484">
            <v>0</v>
          </cell>
          <cell r="B2484" t="str">
            <v/>
          </cell>
          <cell r="P2484" t="str">
            <v/>
          </cell>
        </row>
        <row r="2485">
          <cell r="A2485">
            <v>0</v>
          </cell>
          <cell r="B2485" t="str">
            <v/>
          </cell>
          <cell r="P2485" t="str">
            <v/>
          </cell>
        </row>
        <row r="2486">
          <cell r="A2486">
            <v>0</v>
          </cell>
          <cell r="B2486" t="str">
            <v/>
          </cell>
          <cell r="P2486" t="str">
            <v/>
          </cell>
        </row>
        <row r="2487">
          <cell r="A2487">
            <v>0</v>
          </cell>
          <cell r="B2487" t="str">
            <v/>
          </cell>
          <cell r="P2487" t="str">
            <v/>
          </cell>
        </row>
        <row r="2488">
          <cell r="A2488">
            <v>0</v>
          </cell>
          <cell r="B2488" t="str">
            <v/>
          </cell>
          <cell r="P2488" t="str">
            <v/>
          </cell>
        </row>
        <row r="2489">
          <cell r="A2489">
            <v>0</v>
          </cell>
          <cell r="B2489" t="str">
            <v/>
          </cell>
          <cell r="P2489" t="str">
            <v/>
          </cell>
        </row>
        <row r="2490">
          <cell r="A2490">
            <v>0</v>
          </cell>
          <cell r="B2490" t="str">
            <v/>
          </cell>
          <cell r="P2490" t="str">
            <v/>
          </cell>
        </row>
        <row r="2491">
          <cell r="A2491">
            <v>0</v>
          </cell>
          <cell r="B2491" t="str">
            <v/>
          </cell>
          <cell r="P2491" t="str">
            <v/>
          </cell>
        </row>
        <row r="2492">
          <cell r="A2492">
            <v>0</v>
          </cell>
          <cell r="B2492" t="str">
            <v/>
          </cell>
          <cell r="P2492" t="str">
            <v/>
          </cell>
        </row>
        <row r="2493">
          <cell r="A2493">
            <v>0</v>
          </cell>
          <cell r="B2493" t="str">
            <v/>
          </cell>
          <cell r="P2493" t="str">
            <v/>
          </cell>
        </row>
        <row r="2494">
          <cell r="A2494">
            <v>0</v>
          </cell>
          <cell r="B2494" t="str">
            <v/>
          </cell>
          <cell r="P2494" t="str">
            <v/>
          </cell>
        </row>
        <row r="2495">
          <cell r="A2495">
            <v>0</v>
          </cell>
          <cell r="B2495" t="str">
            <v/>
          </cell>
          <cell r="P2495" t="str">
            <v/>
          </cell>
        </row>
        <row r="2496">
          <cell r="A2496">
            <v>0</v>
          </cell>
          <cell r="B2496" t="str">
            <v/>
          </cell>
          <cell r="P2496" t="str">
            <v/>
          </cell>
        </row>
        <row r="2497">
          <cell r="A2497">
            <v>0</v>
          </cell>
          <cell r="B2497" t="str">
            <v/>
          </cell>
          <cell r="P2497" t="str">
            <v/>
          </cell>
        </row>
        <row r="2498">
          <cell r="A2498">
            <v>0</v>
          </cell>
          <cell r="B2498" t="str">
            <v/>
          </cell>
          <cell r="P2498" t="str">
            <v/>
          </cell>
        </row>
        <row r="2499">
          <cell r="A2499">
            <v>0</v>
          </cell>
          <cell r="B2499" t="str">
            <v/>
          </cell>
          <cell r="P2499" t="str">
            <v/>
          </cell>
        </row>
        <row r="2500">
          <cell r="A2500">
            <v>0</v>
          </cell>
          <cell r="B2500" t="str">
            <v/>
          </cell>
          <cell r="P2500" t="str">
            <v/>
          </cell>
        </row>
        <row r="2501">
          <cell r="A2501">
            <v>0</v>
          </cell>
          <cell r="B2501" t="str">
            <v/>
          </cell>
          <cell r="P2501" t="str">
            <v/>
          </cell>
        </row>
        <row r="2502">
          <cell r="A2502">
            <v>0</v>
          </cell>
          <cell r="B2502" t="str">
            <v/>
          </cell>
          <cell r="P2502" t="str">
            <v/>
          </cell>
        </row>
        <row r="2503">
          <cell r="A2503">
            <v>0</v>
          </cell>
          <cell r="B2503" t="str">
            <v/>
          </cell>
          <cell r="P2503" t="str">
            <v/>
          </cell>
        </row>
        <row r="2504">
          <cell r="A2504">
            <v>0</v>
          </cell>
          <cell r="B2504" t="str">
            <v/>
          </cell>
          <cell r="P2504" t="str">
            <v/>
          </cell>
        </row>
        <row r="2505">
          <cell r="A2505">
            <v>0</v>
          </cell>
          <cell r="B2505" t="str">
            <v/>
          </cell>
          <cell r="P2505" t="str">
            <v/>
          </cell>
        </row>
        <row r="2506">
          <cell r="A2506">
            <v>0</v>
          </cell>
          <cell r="B2506" t="str">
            <v/>
          </cell>
          <cell r="P2506" t="str">
            <v/>
          </cell>
        </row>
        <row r="2507">
          <cell r="A2507">
            <v>0</v>
          </cell>
          <cell r="B2507" t="str">
            <v/>
          </cell>
          <cell r="P2507" t="str">
            <v/>
          </cell>
        </row>
        <row r="2508">
          <cell r="A2508">
            <v>0</v>
          </cell>
          <cell r="B2508" t="str">
            <v/>
          </cell>
          <cell r="P2508" t="str">
            <v/>
          </cell>
        </row>
        <row r="2509">
          <cell r="A2509">
            <v>0</v>
          </cell>
          <cell r="B2509" t="str">
            <v/>
          </cell>
          <cell r="P2509" t="str">
            <v/>
          </cell>
        </row>
        <row r="2510">
          <cell r="A2510">
            <v>0</v>
          </cell>
          <cell r="B2510" t="str">
            <v/>
          </cell>
          <cell r="P2510" t="str">
            <v/>
          </cell>
        </row>
        <row r="2511">
          <cell r="A2511">
            <v>0</v>
          </cell>
          <cell r="B2511" t="str">
            <v/>
          </cell>
          <cell r="P2511" t="str">
            <v/>
          </cell>
        </row>
        <row r="2512">
          <cell r="A2512">
            <v>0</v>
          </cell>
          <cell r="B2512" t="str">
            <v/>
          </cell>
          <cell r="P2512" t="str">
            <v/>
          </cell>
        </row>
        <row r="2513">
          <cell r="A2513">
            <v>0</v>
          </cell>
          <cell r="B2513" t="str">
            <v/>
          </cell>
          <cell r="P2513" t="str">
            <v/>
          </cell>
        </row>
        <row r="2514">
          <cell r="A2514">
            <v>0</v>
          </cell>
          <cell r="B2514" t="str">
            <v/>
          </cell>
          <cell r="P2514" t="str">
            <v/>
          </cell>
        </row>
        <row r="2515">
          <cell r="A2515">
            <v>0</v>
          </cell>
          <cell r="B2515" t="str">
            <v/>
          </cell>
          <cell r="P2515" t="str">
            <v/>
          </cell>
        </row>
        <row r="2516">
          <cell r="A2516">
            <v>0</v>
          </cell>
          <cell r="B2516" t="str">
            <v/>
          </cell>
          <cell r="P2516" t="str">
            <v/>
          </cell>
        </row>
        <row r="2517">
          <cell r="A2517">
            <v>0</v>
          </cell>
          <cell r="B2517" t="str">
            <v/>
          </cell>
          <cell r="P2517" t="str">
            <v/>
          </cell>
        </row>
        <row r="2518">
          <cell r="A2518">
            <v>0</v>
          </cell>
          <cell r="B2518" t="str">
            <v/>
          </cell>
          <cell r="P2518" t="str">
            <v/>
          </cell>
        </row>
        <row r="2519">
          <cell r="A2519">
            <v>0</v>
          </cell>
          <cell r="B2519" t="str">
            <v/>
          </cell>
          <cell r="P2519" t="str">
            <v/>
          </cell>
        </row>
        <row r="2520">
          <cell r="A2520">
            <v>0</v>
          </cell>
          <cell r="B2520" t="str">
            <v/>
          </cell>
          <cell r="P2520" t="str">
            <v/>
          </cell>
        </row>
        <row r="2521">
          <cell r="A2521">
            <v>0</v>
          </cell>
          <cell r="B2521" t="str">
            <v/>
          </cell>
          <cell r="P2521" t="str">
            <v/>
          </cell>
        </row>
        <row r="2522">
          <cell r="A2522">
            <v>0</v>
          </cell>
          <cell r="B2522" t="str">
            <v/>
          </cell>
          <cell r="P2522" t="str">
            <v/>
          </cell>
        </row>
        <row r="2523">
          <cell r="A2523">
            <v>0</v>
          </cell>
          <cell r="B2523" t="str">
            <v/>
          </cell>
          <cell r="P2523" t="str">
            <v/>
          </cell>
        </row>
        <row r="2524">
          <cell r="A2524">
            <v>0</v>
          </cell>
          <cell r="B2524" t="str">
            <v/>
          </cell>
          <cell r="P2524" t="str">
            <v/>
          </cell>
        </row>
        <row r="2525">
          <cell r="A2525">
            <v>0</v>
          </cell>
          <cell r="B2525" t="str">
            <v/>
          </cell>
          <cell r="P2525" t="str">
            <v/>
          </cell>
        </row>
        <row r="2526">
          <cell r="A2526">
            <v>0</v>
          </cell>
          <cell r="B2526" t="str">
            <v/>
          </cell>
          <cell r="P2526" t="str">
            <v/>
          </cell>
        </row>
        <row r="2527">
          <cell r="A2527">
            <v>0</v>
          </cell>
          <cell r="B2527" t="str">
            <v/>
          </cell>
          <cell r="P2527" t="str">
            <v/>
          </cell>
        </row>
        <row r="2528">
          <cell r="A2528">
            <v>0</v>
          </cell>
          <cell r="B2528" t="str">
            <v/>
          </cell>
          <cell r="P2528" t="str">
            <v/>
          </cell>
        </row>
        <row r="2529">
          <cell r="A2529">
            <v>0</v>
          </cell>
          <cell r="B2529" t="str">
            <v/>
          </cell>
          <cell r="P2529" t="str">
            <v/>
          </cell>
        </row>
        <row r="2530">
          <cell r="A2530">
            <v>0</v>
          </cell>
          <cell r="B2530" t="str">
            <v/>
          </cell>
          <cell r="P2530" t="str">
            <v/>
          </cell>
        </row>
        <row r="2531">
          <cell r="A2531">
            <v>0</v>
          </cell>
          <cell r="B2531" t="str">
            <v/>
          </cell>
          <cell r="P2531" t="str">
            <v/>
          </cell>
        </row>
        <row r="2532">
          <cell r="A2532">
            <v>0</v>
          </cell>
          <cell r="B2532" t="str">
            <v/>
          </cell>
          <cell r="P2532" t="str">
            <v/>
          </cell>
        </row>
        <row r="2533">
          <cell r="A2533">
            <v>0</v>
          </cell>
          <cell r="B2533" t="str">
            <v/>
          </cell>
          <cell r="P2533" t="str">
            <v/>
          </cell>
        </row>
        <row r="2534">
          <cell r="A2534">
            <v>0</v>
          </cell>
          <cell r="B2534" t="str">
            <v/>
          </cell>
          <cell r="P2534" t="str">
            <v/>
          </cell>
        </row>
        <row r="2535">
          <cell r="A2535">
            <v>0</v>
          </cell>
          <cell r="B2535" t="str">
            <v/>
          </cell>
          <cell r="P2535" t="str">
            <v/>
          </cell>
        </row>
        <row r="2536">
          <cell r="A2536">
            <v>0</v>
          </cell>
          <cell r="B2536" t="str">
            <v/>
          </cell>
          <cell r="P2536" t="str">
            <v/>
          </cell>
        </row>
        <row r="2537">
          <cell r="A2537">
            <v>0</v>
          </cell>
          <cell r="B2537" t="str">
            <v/>
          </cell>
          <cell r="P2537" t="str">
            <v/>
          </cell>
        </row>
        <row r="2538">
          <cell r="A2538">
            <v>0</v>
          </cell>
          <cell r="B2538" t="str">
            <v/>
          </cell>
          <cell r="P2538" t="str">
            <v/>
          </cell>
        </row>
        <row r="2539">
          <cell r="A2539">
            <v>0</v>
          </cell>
          <cell r="B2539" t="str">
            <v/>
          </cell>
          <cell r="P2539" t="str">
            <v/>
          </cell>
        </row>
        <row r="2540">
          <cell r="A2540">
            <v>0</v>
          </cell>
          <cell r="B2540" t="str">
            <v/>
          </cell>
          <cell r="P2540" t="str">
            <v/>
          </cell>
        </row>
        <row r="2541">
          <cell r="A2541">
            <v>0</v>
          </cell>
          <cell r="B2541" t="str">
            <v/>
          </cell>
          <cell r="P2541" t="str">
            <v/>
          </cell>
        </row>
        <row r="2542">
          <cell r="A2542">
            <v>0</v>
          </cell>
          <cell r="B2542" t="str">
            <v/>
          </cell>
          <cell r="P2542" t="str">
            <v/>
          </cell>
        </row>
        <row r="2543">
          <cell r="A2543">
            <v>0</v>
          </cell>
          <cell r="B2543" t="str">
            <v/>
          </cell>
          <cell r="P2543" t="str">
            <v/>
          </cell>
        </row>
        <row r="2544">
          <cell r="A2544">
            <v>0</v>
          </cell>
          <cell r="B2544" t="str">
            <v/>
          </cell>
          <cell r="P2544" t="str">
            <v/>
          </cell>
        </row>
        <row r="2545">
          <cell r="A2545">
            <v>0</v>
          </cell>
          <cell r="B2545" t="str">
            <v/>
          </cell>
          <cell r="P2545" t="str">
            <v/>
          </cell>
        </row>
        <row r="2546">
          <cell r="A2546">
            <v>0</v>
          </cell>
          <cell r="B2546" t="str">
            <v/>
          </cell>
          <cell r="P2546" t="str">
            <v/>
          </cell>
        </row>
        <row r="2547">
          <cell r="A2547">
            <v>0</v>
          </cell>
          <cell r="B2547" t="str">
            <v/>
          </cell>
          <cell r="P2547" t="str">
            <v/>
          </cell>
        </row>
        <row r="2548">
          <cell r="A2548">
            <v>0</v>
          </cell>
          <cell r="B2548" t="str">
            <v/>
          </cell>
          <cell r="P2548" t="str">
            <v/>
          </cell>
        </row>
        <row r="2549">
          <cell r="A2549">
            <v>0</v>
          </cell>
          <cell r="B2549" t="str">
            <v/>
          </cell>
          <cell r="P2549" t="str">
            <v/>
          </cell>
        </row>
        <row r="2550">
          <cell r="A2550">
            <v>0</v>
          </cell>
          <cell r="B2550" t="str">
            <v/>
          </cell>
          <cell r="P2550" t="str">
            <v/>
          </cell>
        </row>
        <row r="2551">
          <cell r="A2551">
            <v>0</v>
          </cell>
          <cell r="B2551" t="str">
            <v/>
          </cell>
          <cell r="P2551" t="str">
            <v/>
          </cell>
        </row>
        <row r="2552">
          <cell r="A2552">
            <v>0</v>
          </cell>
          <cell r="B2552" t="str">
            <v/>
          </cell>
          <cell r="P2552" t="str">
            <v/>
          </cell>
        </row>
        <row r="2553">
          <cell r="A2553">
            <v>0</v>
          </cell>
          <cell r="B2553" t="str">
            <v/>
          </cell>
          <cell r="P2553" t="str">
            <v/>
          </cell>
        </row>
        <row r="2554">
          <cell r="A2554">
            <v>0</v>
          </cell>
          <cell r="B2554" t="str">
            <v/>
          </cell>
          <cell r="P2554" t="str">
            <v/>
          </cell>
        </row>
        <row r="2555">
          <cell r="A2555">
            <v>0</v>
          </cell>
          <cell r="B2555" t="str">
            <v/>
          </cell>
          <cell r="P2555" t="str">
            <v/>
          </cell>
        </row>
        <row r="2556">
          <cell r="A2556">
            <v>0</v>
          </cell>
          <cell r="B2556" t="str">
            <v/>
          </cell>
          <cell r="P2556" t="str">
            <v/>
          </cell>
        </row>
        <row r="2557">
          <cell r="A2557">
            <v>0</v>
          </cell>
          <cell r="B2557" t="str">
            <v/>
          </cell>
          <cell r="P2557" t="str">
            <v/>
          </cell>
        </row>
        <row r="2558">
          <cell r="A2558">
            <v>0</v>
          </cell>
          <cell r="B2558" t="str">
            <v/>
          </cell>
          <cell r="P2558" t="str">
            <v/>
          </cell>
        </row>
        <row r="2559">
          <cell r="A2559">
            <v>0</v>
          </cell>
          <cell r="B2559" t="str">
            <v/>
          </cell>
          <cell r="P2559" t="str">
            <v/>
          </cell>
        </row>
        <row r="2560">
          <cell r="A2560">
            <v>0</v>
          </cell>
          <cell r="B2560" t="str">
            <v/>
          </cell>
          <cell r="P2560" t="str">
            <v/>
          </cell>
        </row>
        <row r="2561">
          <cell r="A2561">
            <v>0</v>
          </cell>
          <cell r="B2561" t="str">
            <v/>
          </cell>
          <cell r="P2561" t="str">
            <v/>
          </cell>
        </row>
        <row r="2562">
          <cell r="A2562">
            <v>0</v>
          </cell>
          <cell r="B2562" t="str">
            <v/>
          </cell>
          <cell r="P2562" t="str">
            <v/>
          </cell>
        </row>
        <row r="2563">
          <cell r="A2563">
            <v>0</v>
          </cell>
          <cell r="B2563" t="str">
            <v/>
          </cell>
          <cell r="P2563" t="str">
            <v/>
          </cell>
        </row>
        <row r="2564">
          <cell r="A2564">
            <v>0</v>
          </cell>
          <cell r="B2564" t="str">
            <v/>
          </cell>
          <cell r="P2564" t="str">
            <v/>
          </cell>
        </row>
        <row r="2565">
          <cell r="A2565">
            <v>0</v>
          </cell>
          <cell r="B2565" t="str">
            <v/>
          </cell>
          <cell r="P2565" t="str">
            <v/>
          </cell>
        </row>
        <row r="2566">
          <cell r="A2566">
            <v>0</v>
          </cell>
          <cell r="B2566" t="str">
            <v/>
          </cell>
          <cell r="P2566" t="str">
            <v/>
          </cell>
        </row>
        <row r="2567">
          <cell r="A2567">
            <v>0</v>
          </cell>
          <cell r="B2567" t="str">
            <v/>
          </cell>
          <cell r="P2567" t="str">
            <v/>
          </cell>
        </row>
        <row r="2568">
          <cell r="A2568">
            <v>0</v>
          </cell>
          <cell r="B2568" t="str">
            <v/>
          </cell>
          <cell r="P2568" t="str">
            <v/>
          </cell>
        </row>
        <row r="2569">
          <cell r="A2569">
            <v>0</v>
          </cell>
          <cell r="B2569" t="str">
            <v/>
          </cell>
          <cell r="P2569" t="str">
            <v/>
          </cell>
        </row>
        <row r="2570">
          <cell r="A2570">
            <v>0</v>
          </cell>
          <cell r="B2570" t="str">
            <v/>
          </cell>
          <cell r="P2570" t="str">
            <v/>
          </cell>
        </row>
        <row r="2571">
          <cell r="A2571">
            <v>0</v>
          </cell>
          <cell r="B2571" t="str">
            <v/>
          </cell>
          <cell r="P2571" t="str">
            <v/>
          </cell>
        </row>
        <row r="2572">
          <cell r="A2572">
            <v>0</v>
          </cell>
          <cell r="B2572" t="str">
            <v/>
          </cell>
          <cell r="P2572" t="str">
            <v/>
          </cell>
        </row>
        <row r="2573">
          <cell r="A2573">
            <v>0</v>
          </cell>
          <cell r="B2573" t="str">
            <v/>
          </cell>
          <cell r="P2573" t="str">
            <v/>
          </cell>
        </row>
        <row r="2574">
          <cell r="A2574">
            <v>0</v>
          </cell>
          <cell r="B2574" t="str">
            <v/>
          </cell>
          <cell r="P2574" t="str">
            <v/>
          </cell>
        </row>
        <row r="2575">
          <cell r="A2575">
            <v>0</v>
          </cell>
          <cell r="B2575" t="str">
            <v/>
          </cell>
          <cell r="P2575" t="str">
            <v/>
          </cell>
        </row>
        <row r="2576">
          <cell r="A2576">
            <v>0</v>
          </cell>
          <cell r="B2576" t="str">
            <v/>
          </cell>
          <cell r="P2576" t="str">
            <v/>
          </cell>
        </row>
        <row r="2577">
          <cell r="A2577">
            <v>0</v>
          </cell>
          <cell r="B2577" t="str">
            <v/>
          </cell>
          <cell r="P2577" t="str">
            <v/>
          </cell>
        </row>
        <row r="2578">
          <cell r="A2578">
            <v>0</v>
          </cell>
          <cell r="B2578" t="str">
            <v/>
          </cell>
          <cell r="P2578" t="str">
            <v/>
          </cell>
        </row>
        <row r="2579">
          <cell r="A2579">
            <v>0</v>
          </cell>
          <cell r="B2579" t="str">
            <v/>
          </cell>
          <cell r="P2579" t="str">
            <v/>
          </cell>
        </row>
        <row r="2580">
          <cell r="A2580">
            <v>0</v>
          </cell>
          <cell r="B2580" t="str">
            <v/>
          </cell>
          <cell r="P2580" t="str">
            <v/>
          </cell>
        </row>
        <row r="2581">
          <cell r="A2581">
            <v>0</v>
          </cell>
          <cell r="B2581" t="str">
            <v/>
          </cell>
          <cell r="P2581" t="str">
            <v/>
          </cell>
        </row>
        <row r="2582">
          <cell r="A2582">
            <v>0</v>
          </cell>
          <cell r="B2582" t="str">
            <v/>
          </cell>
          <cell r="P2582" t="str">
            <v/>
          </cell>
        </row>
        <row r="2583">
          <cell r="A2583">
            <v>0</v>
          </cell>
          <cell r="B2583" t="str">
            <v/>
          </cell>
          <cell r="P2583" t="str">
            <v/>
          </cell>
        </row>
        <row r="2584">
          <cell r="A2584">
            <v>0</v>
          </cell>
          <cell r="B2584" t="str">
            <v/>
          </cell>
          <cell r="P2584" t="str">
            <v/>
          </cell>
        </row>
        <row r="2585">
          <cell r="A2585">
            <v>0</v>
          </cell>
          <cell r="B2585" t="str">
            <v/>
          </cell>
          <cell r="P2585" t="str">
            <v/>
          </cell>
        </row>
        <row r="2586">
          <cell r="A2586">
            <v>0</v>
          </cell>
          <cell r="B2586" t="str">
            <v/>
          </cell>
          <cell r="P2586" t="str">
            <v/>
          </cell>
        </row>
        <row r="2587">
          <cell r="A2587">
            <v>0</v>
          </cell>
          <cell r="B2587" t="str">
            <v/>
          </cell>
          <cell r="P2587" t="str">
            <v/>
          </cell>
        </row>
        <row r="2588">
          <cell r="A2588">
            <v>0</v>
          </cell>
          <cell r="B2588" t="str">
            <v/>
          </cell>
          <cell r="P2588" t="str">
            <v/>
          </cell>
        </row>
        <row r="2589">
          <cell r="A2589">
            <v>0</v>
          </cell>
          <cell r="B2589" t="str">
            <v/>
          </cell>
          <cell r="P2589" t="str">
            <v/>
          </cell>
        </row>
        <row r="2590">
          <cell r="A2590">
            <v>0</v>
          </cell>
          <cell r="B2590" t="str">
            <v/>
          </cell>
          <cell r="P2590" t="str">
            <v/>
          </cell>
        </row>
        <row r="2591">
          <cell r="A2591">
            <v>0</v>
          </cell>
          <cell r="B2591" t="str">
            <v/>
          </cell>
          <cell r="P2591" t="str">
            <v/>
          </cell>
        </row>
        <row r="2592">
          <cell r="A2592">
            <v>0</v>
          </cell>
          <cell r="B2592" t="str">
            <v/>
          </cell>
          <cell r="P2592" t="str">
            <v/>
          </cell>
        </row>
        <row r="2593">
          <cell r="A2593">
            <v>0</v>
          </cell>
          <cell r="B2593" t="str">
            <v/>
          </cell>
          <cell r="P2593" t="str">
            <v/>
          </cell>
        </row>
        <row r="2594">
          <cell r="A2594">
            <v>0</v>
          </cell>
          <cell r="B2594" t="str">
            <v/>
          </cell>
          <cell r="P2594" t="str">
            <v/>
          </cell>
        </row>
        <row r="2595">
          <cell r="A2595">
            <v>0</v>
          </cell>
          <cell r="B2595" t="str">
            <v/>
          </cell>
          <cell r="P2595" t="str">
            <v/>
          </cell>
        </row>
        <row r="2597">
          <cell r="A2597">
            <v>1100</v>
          </cell>
          <cell r="B2597" t="str">
            <v/>
          </cell>
          <cell r="H2597" t="str">
            <v>حصه بلند مدت کارکنان</v>
          </cell>
          <cell r="P2597" t="str">
            <v>110</v>
          </cell>
        </row>
        <row r="2598">
          <cell r="A2598">
            <v>6100</v>
          </cell>
          <cell r="H2598" t="str">
            <v>حصه بلند مدت کارکنان</v>
          </cell>
          <cell r="P2598" t="str">
            <v>610</v>
          </cell>
        </row>
        <row r="2599">
          <cell r="A2599">
            <v>2553</v>
          </cell>
          <cell r="B2599" t="str">
            <v/>
          </cell>
          <cell r="H2599" t="str">
            <v>هزينه هاي جذب نشده</v>
          </cell>
          <cell r="P2599" t="str">
            <v>255</v>
          </cell>
        </row>
        <row r="2600">
          <cell r="A2600">
            <v>7200</v>
          </cell>
          <cell r="B2600" t="str">
            <v/>
          </cell>
          <cell r="H2600" t="str">
            <v>هزينه هاي جذب نشده</v>
          </cell>
          <cell r="P2600" t="str">
            <v>720</v>
          </cell>
        </row>
        <row r="2601">
          <cell r="A2601">
            <v>7200</v>
          </cell>
          <cell r="H2601" t="str">
            <v>بهاي تمام شده كالاي در جريان ساخت پايان دوره</v>
          </cell>
          <cell r="P2601" t="str">
            <v>720</v>
          </cell>
        </row>
        <row r="2602">
          <cell r="A2602">
            <v>0</v>
          </cell>
          <cell r="H2602" t="str">
            <v xml:space="preserve">بهاي تمام شده كالاي فروش رفته </v>
          </cell>
          <cell r="P2602" t="str">
            <v>0</v>
          </cell>
        </row>
        <row r="2603">
          <cell r="A2603">
            <v>7600</v>
          </cell>
          <cell r="H2603" t="str">
            <v>كالاي اماني ما نزد ديگران (دستمزد و سربار)</v>
          </cell>
          <cell r="P2603" t="str">
            <v>760</v>
          </cell>
        </row>
        <row r="2604">
          <cell r="A2604">
            <v>1502</v>
          </cell>
          <cell r="B2604" t="str">
            <v>332009102707</v>
          </cell>
          <cell r="C2604" t="str">
            <v>332</v>
          </cell>
          <cell r="D2604" t="str">
            <v>332009</v>
          </cell>
          <cell r="E2604" t="str">
            <v>ساير حسابها و اسناد پرداختني</v>
          </cell>
          <cell r="F2604" t="str">
            <v>ماليات عملكرد</v>
          </cell>
          <cell r="G2604" t="str">
            <v>102707</v>
          </cell>
          <cell r="H2604" t="str">
            <v>ماليات عملكرد سال 89</v>
          </cell>
          <cell r="P2604" t="str">
            <v>150</v>
          </cell>
        </row>
        <row r="2605">
          <cell r="A2605">
            <v>0</v>
          </cell>
          <cell r="P2605" t="str">
            <v/>
          </cell>
        </row>
        <row r="2606">
          <cell r="A2606">
            <v>0</v>
          </cell>
          <cell r="P2606" t="str">
            <v/>
          </cell>
        </row>
        <row r="2607">
          <cell r="A2607">
            <v>0</v>
          </cell>
          <cell r="P2607" t="str">
            <v/>
          </cell>
        </row>
        <row r="2608">
          <cell r="A2608">
            <v>0</v>
          </cell>
          <cell r="P2608" t="str">
            <v/>
          </cell>
        </row>
        <row r="2609">
          <cell r="A2609">
            <v>0</v>
          </cell>
          <cell r="P2609" t="str">
            <v/>
          </cell>
        </row>
        <row r="2610">
          <cell r="A2610">
            <v>0</v>
          </cell>
          <cell r="P2610" t="str">
            <v/>
          </cell>
        </row>
        <row r="2611">
          <cell r="A2611">
            <v>0</v>
          </cell>
          <cell r="P2611" t="str">
            <v/>
          </cell>
        </row>
        <row r="2612">
          <cell r="A2612">
            <v>0</v>
          </cell>
          <cell r="P2612" t="str">
            <v/>
          </cell>
        </row>
        <row r="2613">
          <cell r="A2613">
            <v>0</v>
          </cell>
          <cell r="P2613" t="str">
            <v/>
          </cell>
        </row>
        <row r="2614">
          <cell r="A2614">
            <v>0</v>
          </cell>
          <cell r="P2614" t="str">
            <v/>
          </cell>
        </row>
        <row r="2615">
          <cell r="A2615">
            <v>0</v>
          </cell>
          <cell r="P2615" t="str">
            <v/>
          </cell>
        </row>
        <row r="2616">
          <cell r="A2616">
            <v>0</v>
          </cell>
          <cell r="P2616" t="str">
            <v/>
          </cell>
        </row>
        <row r="2617">
          <cell r="A2617">
            <v>0</v>
          </cell>
          <cell r="P2617" t="str">
            <v/>
          </cell>
        </row>
        <row r="2618">
          <cell r="A2618">
            <v>0</v>
          </cell>
          <cell r="P2618" t="str">
            <v/>
          </cell>
        </row>
        <row r="2619">
          <cell r="A2619">
            <v>0</v>
          </cell>
          <cell r="P2619" t="str">
            <v/>
          </cell>
        </row>
        <row r="2620">
          <cell r="A2620">
            <v>0</v>
          </cell>
          <cell r="P2620" t="str">
            <v/>
          </cell>
        </row>
        <row r="2621">
          <cell r="H2621" t="str">
            <v xml:space="preserve">جمع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میلیون ریال"/>
      <sheetName val="ریال"/>
    </sheetNames>
    <sheetDataSet>
      <sheetData sheetId="0">
        <row r="8">
          <cell r="D8">
            <v>22926.893</v>
          </cell>
          <cell r="E8">
            <v>214151.620696</v>
          </cell>
          <cell r="F8">
            <v>237078.51369600001</v>
          </cell>
          <cell r="G8">
            <v>62921.486303999991</v>
          </cell>
          <cell r="H8">
            <v>300000</v>
          </cell>
          <cell r="I8">
            <v>64913.2</v>
          </cell>
          <cell r="J8">
            <v>235086.8</v>
          </cell>
        </row>
        <row r="9">
          <cell r="D9">
            <v>218597</v>
          </cell>
          <cell r="E9">
            <v>189293</v>
          </cell>
          <cell r="F9">
            <v>407890</v>
          </cell>
          <cell r="G9">
            <v>99500</v>
          </cell>
          <cell r="H9">
            <v>507390</v>
          </cell>
          <cell r="I9">
            <v>185739.9</v>
          </cell>
          <cell r="J9">
            <v>321650.09999999998</v>
          </cell>
        </row>
        <row r="10">
          <cell r="D10">
            <v>374533</v>
          </cell>
          <cell r="E10">
            <v>3350359.0269109993</v>
          </cell>
          <cell r="F10">
            <v>3724892.0269109993</v>
          </cell>
          <cell r="G10">
            <v>1432694.8625000003</v>
          </cell>
          <cell r="H10">
            <v>5157586.8894109996</v>
          </cell>
          <cell r="I10">
            <v>637929.52917600004</v>
          </cell>
          <cell r="J10">
            <v>4519657.360235</v>
          </cell>
        </row>
        <row r="11">
          <cell r="D11">
            <v>19269633.900000002</v>
          </cell>
          <cell r="E11">
            <v>29385947.25229378</v>
          </cell>
          <cell r="F11">
            <v>48655581.152293786</v>
          </cell>
          <cell r="G11">
            <v>25877240.337079085</v>
          </cell>
          <cell r="H11">
            <v>74532821.489372879</v>
          </cell>
          <cell r="I11">
            <v>9148846.8052399997</v>
          </cell>
          <cell r="J11">
            <v>65383974.684132881</v>
          </cell>
        </row>
        <row r="12">
          <cell r="D12">
            <v>1692377.9</v>
          </cell>
          <cell r="E12">
            <v>3537158.7985925055</v>
          </cell>
          <cell r="F12">
            <v>5229536.6985925054</v>
          </cell>
          <cell r="G12">
            <v>4463907.4591920059</v>
          </cell>
          <cell r="H12">
            <v>9693444.1577845123</v>
          </cell>
          <cell r="I12">
            <v>1250246.8745840001</v>
          </cell>
          <cell r="J12">
            <v>8443197.2832005117</v>
          </cell>
        </row>
        <row r="13">
          <cell r="D13">
            <v>20912</v>
          </cell>
          <cell r="E13">
            <v>14622.61189</v>
          </cell>
          <cell r="F13">
            <v>35534.61189</v>
          </cell>
          <cell r="G13">
            <v>164465.38811</v>
          </cell>
          <cell r="H13">
            <v>200000</v>
          </cell>
          <cell r="I13">
            <v>5000</v>
          </cell>
          <cell r="J13">
            <v>195000</v>
          </cell>
        </row>
        <row r="14">
          <cell r="D14">
            <v>23706</v>
          </cell>
          <cell r="E14">
            <v>144731.23297270399</v>
          </cell>
          <cell r="F14">
            <v>168437.23297270399</v>
          </cell>
          <cell r="G14">
            <v>351683</v>
          </cell>
          <cell r="H14">
            <v>520120.23297270399</v>
          </cell>
          <cell r="I14">
            <v>351683</v>
          </cell>
          <cell r="J14">
            <v>168437.23297270399</v>
          </cell>
        </row>
        <row r="16">
          <cell r="D16">
            <v>535831</v>
          </cell>
          <cell r="E16">
            <v>137487.27540900512</v>
          </cell>
          <cell r="F16">
            <v>673318.27540900512</v>
          </cell>
          <cell r="G16">
            <v>377180.55</v>
          </cell>
          <cell r="H16">
            <v>1050498.8254090052</v>
          </cell>
          <cell r="I16">
            <v>145721.183624</v>
          </cell>
          <cell r="J16">
            <v>904777.64178500511</v>
          </cell>
        </row>
        <row r="18">
          <cell r="D18">
            <v>0</v>
          </cell>
          <cell r="E18">
            <v>2353463.2140230001</v>
          </cell>
          <cell r="F18">
            <v>2353463.2140230001</v>
          </cell>
          <cell r="G18">
            <v>1221426.7944980324</v>
          </cell>
          <cell r="H18">
            <v>3574890.0085210325</v>
          </cell>
          <cell r="I18">
            <v>1375934.8</v>
          </cell>
          <cell r="J18">
            <v>2198955.2085210327</v>
          </cell>
        </row>
        <row r="25">
          <cell r="D25">
            <v>237078.51369600001</v>
          </cell>
          <cell r="E25">
            <v>0</v>
          </cell>
          <cell r="F25">
            <v>237078.51369600001</v>
          </cell>
          <cell r="G25">
            <v>62921.486303999991</v>
          </cell>
          <cell r="H25"/>
          <cell r="I25">
            <v>62921.486303999991</v>
          </cell>
          <cell r="J25">
            <v>300000</v>
          </cell>
          <cell r="K25">
            <v>0</v>
          </cell>
          <cell r="L25">
            <v>300000</v>
          </cell>
        </row>
        <row r="26">
          <cell r="D26">
            <v>407890</v>
          </cell>
          <cell r="E26">
            <v>0</v>
          </cell>
          <cell r="F26">
            <v>407890</v>
          </cell>
          <cell r="G26">
            <v>99500</v>
          </cell>
          <cell r="H26"/>
          <cell r="I26">
            <v>99500</v>
          </cell>
          <cell r="J26">
            <v>507390</v>
          </cell>
          <cell r="K26">
            <v>0</v>
          </cell>
          <cell r="L26">
            <v>507390</v>
          </cell>
        </row>
        <row r="27">
          <cell r="D27">
            <v>0</v>
          </cell>
          <cell r="E27">
            <v>15629.398499999999</v>
          </cell>
          <cell r="F27">
            <v>3724892.0269109993</v>
          </cell>
          <cell r="G27">
            <v>0</v>
          </cell>
          <cell r="H27">
            <v>5209.799500000001</v>
          </cell>
          <cell r="I27">
            <v>1432694.8625000003</v>
          </cell>
          <cell r="J27">
            <v>0</v>
          </cell>
          <cell r="K27">
            <v>20839.198</v>
          </cell>
          <cell r="L27">
            <v>5157586.8894109996</v>
          </cell>
        </row>
        <row r="28">
          <cell r="D28">
            <v>484299</v>
          </cell>
          <cell r="E28">
            <v>202123.48695607609</v>
          </cell>
          <cell r="F28">
            <v>48655581.152293786</v>
          </cell>
          <cell r="G28">
            <v>530000</v>
          </cell>
          <cell r="H28">
            <v>92171.783043923948</v>
          </cell>
          <cell r="I28">
            <v>25877240.337079085</v>
          </cell>
          <cell r="J28">
            <v>1014299</v>
          </cell>
          <cell r="K28">
            <v>294295.27</v>
          </cell>
          <cell r="L28">
            <v>74532821.489372879</v>
          </cell>
        </row>
        <row r="29">
          <cell r="D29">
            <v>227644.46118702742</v>
          </cell>
          <cell r="E29">
            <v>20987.606209165093</v>
          </cell>
          <cell r="F29">
            <v>5229536.6985925073</v>
          </cell>
          <cell r="G29">
            <v>80084.116712398041</v>
          </cell>
          <cell r="H29">
            <v>15941.175790834935</v>
          </cell>
          <cell r="I29">
            <v>4463907.4591920059</v>
          </cell>
          <cell r="J29">
            <v>307728.57789942547</v>
          </cell>
          <cell r="K29">
            <v>36928.782000000028</v>
          </cell>
          <cell r="L29">
            <v>9693444.1577845141</v>
          </cell>
        </row>
        <row r="30">
          <cell r="D30">
            <v>35534.61189</v>
          </cell>
          <cell r="E30"/>
          <cell r="F30">
            <v>35534.61189</v>
          </cell>
          <cell r="G30">
            <v>164465.38811</v>
          </cell>
          <cell r="H30"/>
          <cell r="I30">
            <v>164465.38811</v>
          </cell>
          <cell r="J30">
            <v>200000</v>
          </cell>
          <cell r="K30">
            <v>0</v>
          </cell>
          <cell r="L30">
            <v>200000</v>
          </cell>
        </row>
        <row r="31">
          <cell r="D31">
            <v>168437.23297270399</v>
          </cell>
          <cell r="E31"/>
          <cell r="F31">
            <v>168437.23297270399</v>
          </cell>
          <cell r="G31">
            <v>351683</v>
          </cell>
          <cell r="H31"/>
          <cell r="I31">
            <v>351683</v>
          </cell>
          <cell r="J31">
            <v>520120.23297270399</v>
          </cell>
          <cell r="K31">
            <v>0</v>
          </cell>
          <cell r="L31">
            <v>520120.23297270399</v>
          </cell>
        </row>
        <row r="33">
          <cell r="D33">
            <v>673318.27540900512</v>
          </cell>
          <cell r="E33">
            <v>0</v>
          </cell>
          <cell r="F33">
            <v>673318.27540900512</v>
          </cell>
          <cell r="G33">
            <v>377180.55</v>
          </cell>
          <cell r="H33"/>
          <cell r="I33">
            <v>377180.55</v>
          </cell>
        </row>
        <row r="34">
          <cell r="D34">
            <v>2353463.2140230001</v>
          </cell>
          <cell r="E34">
            <v>0</v>
          </cell>
          <cell r="F34">
            <v>2353463.2140230001</v>
          </cell>
          <cell r="G34">
            <v>1221426.7944980324</v>
          </cell>
          <cell r="H34"/>
          <cell r="I34">
            <v>1221426.7944980324</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رویه"/>
      <sheetName val="1"/>
      <sheetName val="2"/>
      <sheetName val="3"/>
      <sheetName val="کاربرگ صورت جریان 99"/>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1222"/>
      <sheetName val="21"/>
      <sheetName val="22"/>
      <sheetName val="23"/>
      <sheetName val="24"/>
      <sheetName val="25"/>
      <sheetName val="26"/>
      <sheetName val="27"/>
      <sheetName val="28"/>
      <sheetName val="29"/>
      <sheetName val="30"/>
      <sheetName val="Reconciliation"/>
      <sheetName val="کاربرگ"/>
      <sheetName val="خام"/>
    </sheetNames>
    <sheetDataSet>
      <sheetData sheetId="0" refreshError="1"/>
      <sheetData sheetId="1" refreshError="1"/>
      <sheetData sheetId="2">
        <row r="1">
          <cell r="B1" t="str">
            <v>شرکت ساخت ابزار و قالبهای صنعتی پایوراندیش (سهامی خاص)</v>
          </cell>
        </row>
        <row r="4">
          <cell r="B4" t="str">
            <v xml:space="preserve"> دوره  مالی شش ماهه منتهی به 30 اسفند ماه 1399</v>
          </cell>
        </row>
        <row r="20">
          <cell r="H20">
            <v>-9248</v>
          </cell>
        </row>
        <row r="21">
          <cell r="H21">
            <v>25513.042583999966</v>
          </cell>
          <cell r="J21">
            <v>83512</v>
          </cell>
        </row>
      </sheetData>
      <sheetData sheetId="3">
        <row r="17">
          <cell r="H17">
            <v>20098</v>
          </cell>
          <cell r="J17">
            <v>40048</v>
          </cell>
        </row>
        <row r="32">
          <cell r="F32">
            <v>189476.089312</v>
          </cell>
          <cell r="J32">
            <v>214127</v>
          </cell>
        </row>
      </sheetData>
      <sheetData sheetId="4" refreshError="1"/>
      <sheetData sheetId="5" refreshError="1"/>
      <sheetData sheetId="6">
        <row r="34">
          <cell r="F34">
            <v>1.4240000527934171E-3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B1" t="str">
            <v>شرکت ساخت ابزار و قالبهای صنعتی پایوراندیش (سهامی خاص)</v>
          </cell>
        </row>
        <row r="2">
          <cell r="B2" t="str">
            <v>گزارش مالی میان دوره ای</v>
          </cell>
        </row>
        <row r="3">
          <cell r="B3" t="str">
            <v xml:space="preserve">یاداشت های توضیحی صورت های مالی </v>
          </cell>
        </row>
        <row r="4">
          <cell r="B4" t="str">
            <v xml:space="preserve"> دوره  مالی شش ماهه منتهی به 30 اسفند ماه 1399</v>
          </cell>
        </row>
        <row r="26">
          <cell r="G26">
            <v>450</v>
          </cell>
        </row>
        <row r="31">
          <cell r="G31">
            <v>8180</v>
          </cell>
        </row>
        <row r="33">
          <cell r="I33">
            <v>2583</v>
          </cell>
        </row>
        <row r="36">
          <cell r="I36">
            <v>4</v>
          </cell>
        </row>
        <row r="37">
          <cell r="I37">
            <v>537</v>
          </cell>
        </row>
      </sheetData>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ow r="17">
          <cell r="P17">
            <v>-18431</v>
          </cell>
          <cell r="R17">
            <v>-3038</v>
          </cell>
        </row>
      </sheetData>
      <sheetData sheetId="29">
        <row r="30">
          <cell r="F30">
            <v>63686.042583999966</v>
          </cell>
          <cell r="H30">
            <v>82567</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K39"/>
  <sheetViews>
    <sheetView rightToLeft="1" view="pageBreakPreview" zoomScale="80" zoomScaleNormal="70" zoomScaleSheetLayoutView="80" workbookViewId="0">
      <selection activeCell="J17" sqref="J17"/>
    </sheetView>
  </sheetViews>
  <sheetFormatPr defaultColWidth="8.7109375" defaultRowHeight="15" x14ac:dyDescent="0.25"/>
  <cols>
    <col min="1" max="4" width="8.85546875" customWidth="1"/>
    <col min="5" max="5" width="6.7109375" customWidth="1"/>
    <col min="6" max="6" width="12.7109375" customWidth="1"/>
    <col min="7" max="7" width="2.85546875" customWidth="1"/>
    <col min="8" max="8" width="12.7109375" customWidth="1"/>
    <col min="9" max="9" width="2.85546875" customWidth="1"/>
    <col min="10" max="10" width="12.7109375" customWidth="1"/>
    <col min="11" max="11" width="1.7109375" customWidth="1"/>
  </cols>
  <sheetData>
    <row r="1" spans="1:11" s="6" customFormat="1" ht="25.5" x14ac:dyDescent="0.25">
      <c r="A1" s="1140" t="str">
        <f>سربرگ!A4</f>
        <v>شرکت پالایش میعانات گازی آدیش جنوبی (سهامی خاص)</v>
      </c>
      <c r="B1" s="1140"/>
      <c r="C1" s="1140"/>
      <c r="D1" s="1140"/>
      <c r="E1" s="1140"/>
      <c r="F1" s="1140"/>
      <c r="G1" s="1140"/>
      <c r="H1" s="1140"/>
      <c r="I1" s="1140"/>
      <c r="J1" s="1140"/>
      <c r="K1" s="1140"/>
    </row>
    <row r="2" spans="1:11" s="6" customFormat="1" ht="25.5" x14ac:dyDescent="0.25">
      <c r="A2" s="1140" t="s">
        <v>78</v>
      </c>
      <c r="B2" s="1140"/>
      <c r="C2" s="1140"/>
      <c r="D2" s="1140"/>
      <c r="E2" s="1140"/>
      <c r="F2" s="1140"/>
      <c r="G2" s="1140"/>
      <c r="H2" s="1140"/>
      <c r="I2" s="1140"/>
      <c r="J2" s="1140"/>
      <c r="K2" s="1140"/>
    </row>
    <row r="3" spans="1:11" s="6" customFormat="1" ht="25.5" x14ac:dyDescent="0.25">
      <c r="A3" s="1140" t="e">
        <f>#REF!</f>
        <v>#REF!</v>
      </c>
      <c r="B3" s="1140"/>
      <c r="C3" s="1140"/>
      <c r="D3" s="1140"/>
      <c r="E3" s="1140"/>
      <c r="F3" s="1140"/>
      <c r="G3" s="1140"/>
      <c r="H3" s="1140"/>
      <c r="I3" s="1140"/>
      <c r="J3" s="1140"/>
      <c r="K3" s="1140"/>
    </row>
    <row r="4" spans="1:11" s="6" customFormat="1" ht="18.75" x14ac:dyDescent="0.25">
      <c r="A4" s="18"/>
      <c r="B4" s="18"/>
      <c r="C4" s="18"/>
      <c r="D4" s="18"/>
      <c r="E4" s="18"/>
      <c r="F4" s="18"/>
      <c r="G4" s="18"/>
      <c r="H4" s="18"/>
      <c r="I4" s="18"/>
      <c r="J4" s="18"/>
      <c r="K4" s="18"/>
    </row>
    <row r="5" spans="1:11" s="6" customFormat="1" ht="23.25" x14ac:dyDescent="0.25">
      <c r="A5" s="27"/>
      <c r="B5" s="27"/>
      <c r="C5" s="27"/>
      <c r="D5" s="27"/>
      <c r="E5" s="27"/>
      <c r="F5" s="27"/>
      <c r="G5" s="27"/>
      <c r="H5" s="27"/>
      <c r="I5" s="27"/>
      <c r="J5" s="27"/>
      <c r="K5" s="27"/>
    </row>
    <row r="6" spans="1:11" ht="15.75" customHeight="1" x14ac:dyDescent="0.65">
      <c r="A6" s="1141"/>
      <c r="B6" s="22"/>
      <c r="C6" s="22"/>
      <c r="D6" s="22"/>
      <c r="E6" s="1142" t="s">
        <v>6</v>
      </c>
      <c r="F6" s="1142" t="s">
        <v>97</v>
      </c>
      <c r="G6" s="30"/>
      <c r="H6" s="1142" t="s">
        <v>95</v>
      </c>
      <c r="I6" s="30"/>
      <c r="J6" s="25" t="s">
        <v>11</v>
      </c>
      <c r="K6" s="22"/>
    </row>
    <row r="7" spans="1:11" ht="27" customHeight="1" x14ac:dyDescent="0.65">
      <c r="A7" s="1141"/>
      <c r="B7" s="22"/>
      <c r="C7" s="22"/>
      <c r="D7" s="22"/>
      <c r="E7" s="1142"/>
      <c r="F7" s="1142"/>
      <c r="G7" s="30"/>
      <c r="H7" s="1142"/>
      <c r="I7" s="30"/>
      <c r="J7" s="25" t="e">
        <f>#REF!</f>
        <v>#REF!</v>
      </c>
      <c r="K7" s="22"/>
    </row>
    <row r="8" spans="1:11" ht="23.25" x14ac:dyDescent="0.55000000000000004">
      <c r="A8" s="31"/>
      <c r="B8" s="22"/>
      <c r="C8" s="22"/>
      <c r="D8" s="22"/>
      <c r="E8" s="27"/>
      <c r="F8" s="28"/>
      <c r="G8" s="22"/>
      <c r="H8" s="28" t="s">
        <v>7</v>
      </c>
      <c r="I8" s="22"/>
      <c r="J8" s="28" t="s">
        <v>7</v>
      </c>
      <c r="K8" s="22"/>
    </row>
    <row r="9" spans="1:11" ht="21" x14ac:dyDescent="0.55000000000000004">
      <c r="A9" s="1138" t="s">
        <v>12</v>
      </c>
      <c r="B9" s="1138"/>
      <c r="C9" s="1138"/>
      <c r="D9" s="1138"/>
      <c r="E9" s="29"/>
      <c r="F9" s="15"/>
      <c r="G9" s="22"/>
      <c r="H9" s="15">
        <v>0</v>
      </c>
      <c r="I9" s="22"/>
      <c r="J9" s="15">
        <v>0</v>
      </c>
      <c r="K9" s="22"/>
    </row>
    <row r="10" spans="1:11" ht="19.5" x14ac:dyDescent="0.55000000000000004">
      <c r="A10" s="1138" t="s">
        <v>13</v>
      </c>
      <c r="B10" s="1138"/>
      <c r="C10" s="1138"/>
      <c r="D10" s="1138"/>
      <c r="E10" s="25"/>
      <c r="F10" s="25"/>
      <c r="G10" s="22"/>
      <c r="H10" s="25"/>
      <c r="I10" s="22"/>
      <c r="J10" s="25"/>
      <c r="K10" s="22"/>
    </row>
    <row r="11" spans="1:11" ht="21" x14ac:dyDescent="0.55000000000000004">
      <c r="A11" s="1138" t="s">
        <v>14</v>
      </c>
      <c r="B11" s="1138"/>
      <c r="C11" s="1138"/>
      <c r="D11" s="1138"/>
      <c r="E11" s="28">
        <v>16</v>
      </c>
      <c r="F11" s="28"/>
      <c r="G11" s="22"/>
      <c r="H11" s="28">
        <v>0</v>
      </c>
      <c r="I11" s="22"/>
      <c r="J11" s="28">
        <v>0</v>
      </c>
      <c r="K11" s="22"/>
    </row>
    <row r="12" spans="1:11" ht="21" x14ac:dyDescent="0.55000000000000004">
      <c r="A12" s="1138" t="s">
        <v>15</v>
      </c>
      <c r="B12" s="1138"/>
      <c r="C12" s="1138"/>
      <c r="D12" s="1138"/>
      <c r="E12" s="28">
        <v>32</v>
      </c>
      <c r="F12" s="14"/>
      <c r="G12" s="22"/>
      <c r="H12" s="14">
        <v>0</v>
      </c>
      <c r="I12" s="22"/>
      <c r="J12" s="14">
        <v>0</v>
      </c>
      <c r="K12" s="22"/>
    </row>
    <row r="13" spans="1:11" ht="21" x14ac:dyDescent="0.55000000000000004">
      <c r="A13" s="1138" t="s">
        <v>16</v>
      </c>
      <c r="B13" s="1138"/>
      <c r="C13" s="1138"/>
      <c r="D13" s="1138"/>
      <c r="E13" s="28"/>
      <c r="F13" s="15"/>
      <c r="G13" s="22"/>
      <c r="H13" s="15">
        <v>0</v>
      </c>
      <c r="I13" s="22"/>
      <c r="J13" s="15">
        <v>0</v>
      </c>
      <c r="K13" s="22"/>
    </row>
    <row r="14" spans="1:11" ht="21" x14ac:dyDescent="0.55000000000000004">
      <c r="A14" s="1138" t="s">
        <v>17</v>
      </c>
      <c r="B14" s="1138"/>
      <c r="C14" s="1138"/>
      <c r="D14" s="1138"/>
      <c r="E14" s="28"/>
      <c r="F14" s="32">
        <f>SUM(F11:F13)</f>
        <v>0</v>
      </c>
      <c r="G14" s="22"/>
      <c r="H14" s="32">
        <v>0</v>
      </c>
      <c r="I14" s="22"/>
      <c r="J14" s="32">
        <f>SUM(J11:J13)</f>
        <v>0</v>
      </c>
      <c r="K14" s="22"/>
    </row>
    <row r="15" spans="1:11" ht="20.25" thickBot="1" x14ac:dyDescent="0.6">
      <c r="A15" s="1138" t="s">
        <v>18</v>
      </c>
      <c r="B15" s="1138"/>
      <c r="C15" s="1138"/>
      <c r="D15" s="1138"/>
      <c r="E15" s="25"/>
      <c r="F15" s="33">
        <f>F14+F9</f>
        <v>0</v>
      </c>
      <c r="G15" s="22"/>
      <c r="H15" s="33">
        <f>H14+H9</f>
        <v>0</v>
      </c>
      <c r="I15" s="22"/>
      <c r="J15" s="33">
        <f>J14+J9</f>
        <v>0</v>
      </c>
      <c r="K15" s="22"/>
    </row>
    <row r="16" spans="1:11" ht="25.5" thickTop="1" x14ac:dyDescent="0.55000000000000004">
      <c r="A16" s="21"/>
      <c r="B16" s="22"/>
      <c r="C16" s="22"/>
      <c r="D16" s="22"/>
      <c r="E16" s="22"/>
      <c r="F16" s="22"/>
      <c r="G16" s="22"/>
      <c r="H16" s="22"/>
      <c r="I16" s="22"/>
      <c r="J16" s="22"/>
      <c r="K16" s="22"/>
    </row>
    <row r="17" spans="1:11" ht="24.75" x14ac:dyDescent="0.55000000000000004">
      <c r="A17" s="21"/>
      <c r="B17" s="22"/>
      <c r="C17" s="22"/>
      <c r="D17" s="22"/>
      <c r="E17" s="22"/>
      <c r="F17" s="22"/>
      <c r="G17" s="22"/>
      <c r="H17" s="22"/>
      <c r="I17" s="22"/>
      <c r="J17" s="22"/>
      <c r="K17" s="22"/>
    </row>
    <row r="18" spans="1:11" ht="23.25" x14ac:dyDescent="0.25">
      <c r="A18" s="1139" t="s">
        <v>10</v>
      </c>
      <c r="B18" s="1139"/>
      <c r="C18" s="1139"/>
      <c r="D18" s="1139"/>
      <c r="E18" s="1139"/>
      <c r="F18" s="1139"/>
      <c r="G18" s="1139"/>
      <c r="H18" s="1139"/>
      <c r="I18" s="1139"/>
      <c r="J18" s="1139"/>
      <c r="K18" s="1139"/>
    </row>
    <row r="19" spans="1:11" ht="32.25" customHeight="1" x14ac:dyDescent="0.25">
      <c r="A19" s="8"/>
      <c r="B19" s="8"/>
      <c r="C19" s="8"/>
      <c r="D19" s="8"/>
      <c r="E19" s="8"/>
      <c r="F19" s="8"/>
      <c r="G19" s="8"/>
      <c r="H19" s="8"/>
      <c r="I19" s="8"/>
      <c r="J19" s="8"/>
      <c r="K19" s="8"/>
    </row>
    <row r="20" spans="1:11" ht="35.25" customHeight="1" x14ac:dyDescent="0.25">
      <c r="A20" s="8"/>
      <c r="B20" s="8"/>
      <c r="C20" s="8"/>
      <c r="D20" s="8"/>
      <c r="E20" s="8"/>
      <c r="F20" s="8"/>
      <c r="G20" s="8"/>
      <c r="H20" s="8"/>
      <c r="I20" s="8"/>
      <c r="J20" s="8"/>
      <c r="K20" s="8"/>
    </row>
    <row r="21" spans="1:11" ht="66.75" customHeight="1" x14ac:dyDescent="0.25">
      <c r="A21" s="8"/>
      <c r="B21" s="8"/>
      <c r="C21" s="8"/>
      <c r="D21" s="8"/>
      <c r="E21" s="8"/>
      <c r="F21" s="8"/>
      <c r="G21" s="8"/>
      <c r="H21" s="8"/>
      <c r="I21" s="8"/>
      <c r="J21" s="8"/>
      <c r="K21" s="8"/>
    </row>
    <row r="22" spans="1:11" ht="21.75" x14ac:dyDescent="0.25">
      <c r="A22" s="2"/>
    </row>
    <row r="23" spans="1:11" ht="27.75" customHeight="1" x14ac:dyDescent="0.25">
      <c r="A23" s="3"/>
      <c r="J23" s="4"/>
    </row>
    <row r="24" spans="1:11" ht="40.5" customHeight="1" x14ac:dyDescent="0.25">
      <c r="A24" s="9"/>
      <c r="B24" s="9"/>
      <c r="C24" s="9"/>
      <c r="D24" s="9"/>
      <c r="E24" s="9"/>
      <c r="F24" s="9"/>
      <c r="G24" s="9"/>
      <c r="J24" s="4"/>
    </row>
    <row r="25" spans="1:11" ht="20.25" x14ac:dyDescent="0.25">
      <c r="A25" s="9"/>
      <c r="B25" s="9"/>
      <c r="C25" s="9"/>
      <c r="D25" s="9"/>
      <c r="E25" s="9"/>
      <c r="F25" s="9"/>
      <c r="G25" s="9"/>
      <c r="J25" s="4"/>
    </row>
    <row r="26" spans="1:11" ht="20.25" x14ac:dyDescent="0.25">
      <c r="A26" s="9"/>
      <c r="B26" s="9"/>
      <c r="C26" s="9"/>
      <c r="D26" s="9"/>
      <c r="E26" s="9"/>
      <c r="F26" s="9"/>
      <c r="G26" s="9"/>
      <c r="J26" s="7"/>
    </row>
    <row r="27" spans="1:11" ht="20.25" x14ac:dyDescent="0.25">
      <c r="A27" s="9"/>
      <c r="B27" s="9"/>
      <c r="C27" s="9"/>
      <c r="D27" s="9"/>
      <c r="E27" s="9"/>
      <c r="F27" s="9"/>
      <c r="G27" s="9"/>
      <c r="J27" s="7"/>
    </row>
    <row r="28" spans="1:11" ht="20.25" x14ac:dyDescent="0.25">
      <c r="A28" s="9"/>
      <c r="B28" s="9"/>
      <c r="C28" s="9"/>
      <c r="D28" s="9"/>
      <c r="E28" s="9"/>
      <c r="F28" s="9"/>
      <c r="G28" s="9"/>
      <c r="J28" s="7"/>
    </row>
    <row r="29" spans="1:11" ht="20.25" x14ac:dyDescent="0.25">
      <c r="A29" s="9"/>
      <c r="B29" s="9"/>
      <c r="C29" s="9"/>
      <c r="D29" s="9"/>
      <c r="E29" s="9"/>
      <c r="F29" s="9"/>
      <c r="G29" s="9"/>
      <c r="J29" s="7"/>
    </row>
    <row r="30" spans="1:11" ht="20.25" x14ac:dyDescent="0.25">
      <c r="A30" s="1"/>
      <c r="J30" s="7"/>
    </row>
    <row r="31" spans="1:11" ht="20.25" x14ac:dyDescent="0.25">
      <c r="A31" s="10"/>
      <c r="B31" s="10"/>
      <c r="C31" s="10"/>
      <c r="D31" s="10"/>
      <c r="E31" s="10"/>
      <c r="F31" s="10"/>
      <c r="G31" s="10"/>
      <c r="H31" s="10"/>
      <c r="I31" s="10"/>
      <c r="J31" s="10"/>
      <c r="K31" s="10"/>
    </row>
    <row r="32" spans="1:11" ht="47.25" customHeight="1" x14ac:dyDescent="0.25">
      <c r="A32" s="11"/>
      <c r="B32" s="11"/>
      <c r="C32" s="11"/>
      <c r="D32" s="11"/>
      <c r="E32" s="11"/>
      <c r="F32" s="11"/>
      <c r="G32" s="11"/>
      <c r="H32" s="11"/>
      <c r="I32" s="11"/>
      <c r="J32" s="11"/>
      <c r="K32" s="11"/>
    </row>
    <row r="33" spans="1:11" ht="18" customHeight="1" x14ac:dyDescent="0.25">
      <c r="A33" s="12"/>
      <c r="B33" s="12"/>
      <c r="C33" s="12"/>
      <c r="D33" s="12"/>
      <c r="E33" s="12"/>
      <c r="F33" s="12"/>
      <c r="G33" s="12"/>
      <c r="H33" s="12"/>
      <c r="I33" s="12"/>
      <c r="J33" s="12"/>
      <c r="K33" s="12"/>
    </row>
    <row r="34" spans="1:11" ht="18" customHeight="1" x14ac:dyDescent="0.25">
      <c r="A34" s="12"/>
      <c r="B34" s="12"/>
      <c r="C34" s="12"/>
      <c r="D34" s="12"/>
      <c r="E34" s="12"/>
      <c r="F34" s="12"/>
      <c r="G34" s="12"/>
      <c r="H34" s="12"/>
      <c r="I34" s="12"/>
      <c r="J34" s="12"/>
      <c r="K34" s="12"/>
    </row>
    <row r="35" spans="1:11" ht="18" customHeight="1" x14ac:dyDescent="0.25">
      <c r="A35" s="12"/>
      <c r="B35" s="12"/>
      <c r="C35" s="12"/>
      <c r="D35" s="12"/>
      <c r="E35" s="12"/>
      <c r="F35" s="12"/>
      <c r="G35" s="12"/>
      <c r="H35" s="12"/>
      <c r="I35" s="12"/>
      <c r="J35" s="12"/>
      <c r="K35" s="12"/>
    </row>
    <row r="36" spans="1:11" ht="18" customHeight="1" x14ac:dyDescent="0.25">
      <c r="A36" s="12"/>
      <c r="B36" s="12"/>
      <c r="C36" s="12"/>
      <c r="D36" s="12"/>
      <c r="E36" s="12"/>
      <c r="F36" s="12"/>
      <c r="G36" s="12"/>
      <c r="H36" s="12"/>
      <c r="I36" s="12"/>
      <c r="J36" s="12"/>
      <c r="K36" s="12"/>
    </row>
    <row r="37" spans="1:11" ht="18" customHeight="1" x14ac:dyDescent="0.25">
      <c r="A37" s="12"/>
      <c r="B37" s="12"/>
      <c r="C37" s="12"/>
      <c r="D37" s="12"/>
      <c r="E37" s="12"/>
      <c r="F37" s="12"/>
      <c r="G37" s="12"/>
      <c r="H37" s="12"/>
      <c r="I37" s="12"/>
      <c r="J37" s="12"/>
      <c r="K37" s="12"/>
    </row>
    <row r="38" spans="1:11" ht="18" customHeight="1" x14ac:dyDescent="0.25">
      <c r="A38" s="12"/>
      <c r="B38" s="12"/>
      <c r="C38" s="12"/>
      <c r="D38" s="12"/>
      <c r="E38" s="12"/>
      <c r="F38" s="12"/>
      <c r="G38" s="12"/>
      <c r="H38" s="12"/>
      <c r="I38" s="12"/>
      <c r="J38" s="12"/>
      <c r="K38" s="12"/>
    </row>
    <row r="39" spans="1:11" ht="21.75" x14ac:dyDescent="0.25">
      <c r="A39" s="5"/>
    </row>
  </sheetData>
  <mergeCells count="15">
    <mergeCell ref="A1:K1"/>
    <mergeCell ref="A2:K2"/>
    <mergeCell ref="A3:K3"/>
    <mergeCell ref="A6:A7"/>
    <mergeCell ref="E6:E7"/>
    <mergeCell ref="H6:H7"/>
    <mergeCell ref="F6:F7"/>
    <mergeCell ref="A9:D9"/>
    <mergeCell ref="A18:K18"/>
    <mergeCell ref="A10:D10"/>
    <mergeCell ref="A11:D11"/>
    <mergeCell ref="A12:D12"/>
    <mergeCell ref="A13:D13"/>
    <mergeCell ref="A14:D14"/>
    <mergeCell ref="A15:D1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7030A0"/>
    <pageSetUpPr fitToPage="1"/>
  </sheetPr>
  <dimension ref="A1:F34"/>
  <sheetViews>
    <sheetView rightToLeft="1" tabSelected="1" view="pageBreakPreview" zoomScaleNormal="70" zoomScaleSheetLayoutView="100" zoomScalePageLayoutView="70" workbookViewId="0">
      <selection activeCell="AA4" sqref="AA4"/>
    </sheetView>
  </sheetViews>
  <sheetFormatPr defaultColWidth="8.7109375" defaultRowHeight="15" x14ac:dyDescent="0.25"/>
  <cols>
    <col min="1" max="1" width="34.42578125" style="216" customWidth="1"/>
    <col min="2" max="2" width="22.140625" style="216" customWidth="1"/>
    <col min="3" max="3" width="0.7109375" style="216" customWidth="1"/>
    <col min="4" max="4" width="13.42578125" style="216" hidden="1" customWidth="1"/>
    <col min="5" max="5" width="22.140625" style="216" customWidth="1"/>
    <col min="6" max="6" width="16.5703125" style="216" bestFit="1" customWidth="1"/>
    <col min="7" max="16384" width="8.7109375" style="216"/>
  </cols>
  <sheetData>
    <row r="1" spans="1:6" s="206" customFormat="1" ht="19.5" customHeight="1" x14ac:dyDescent="0.25">
      <c r="A1" s="1167" t="str">
        <f>'2'!A1:H1</f>
        <v>شرکت پالایش میعانات گازی آدیش جنوبی (سهامي خاص) - در مرحله قبل از بهره برداری</v>
      </c>
      <c r="B1" s="1167"/>
      <c r="C1" s="1167"/>
      <c r="D1" s="1167"/>
      <c r="E1" s="1167"/>
    </row>
    <row r="2" spans="1:6" s="206" customFormat="1" ht="19.5" customHeight="1" x14ac:dyDescent="0.25">
      <c r="A2" s="1167" t="s">
        <v>79</v>
      </c>
      <c r="B2" s="1167"/>
      <c r="C2" s="1167"/>
      <c r="D2" s="1167"/>
      <c r="E2" s="1167"/>
    </row>
    <row r="3" spans="1:6" s="206" customFormat="1" ht="19.5" customHeight="1" x14ac:dyDescent="0.25">
      <c r="A3" s="1167" t="str">
        <f>'4'!A3:E3</f>
        <v>سال مالي منتهی به 29 اسفندماه 1400</v>
      </c>
      <c r="B3" s="1167"/>
      <c r="C3" s="1167"/>
      <c r="D3" s="1167"/>
      <c r="E3" s="1167"/>
    </row>
    <row r="4" spans="1:6" s="206" customFormat="1" ht="24" customHeight="1" x14ac:dyDescent="0.25">
      <c r="A4" s="214"/>
      <c r="B4" s="214"/>
      <c r="C4" s="214"/>
      <c r="D4" s="214"/>
      <c r="E4" s="214"/>
    </row>
    <row r="5" spans="1:6" s="206" customFormat="1" ht="24" customHeight="1" x14ac:dyDescent="0.25">
      <c r="A5" s="214"/>
      <c r="B5" s="214"/>
      <c r="C5" s="214"/>
      <c r="D5" s="214"/>
      <c r="E5" s="214"/>
    </row>
    <row r="6" spans="1:6" ht="23.25" x14ac:dyDescent="0.6">
      <c r="A6" s="213"/>
      <c r="B6" s="210" t="s">
        <v>384</v>
      </c>
      <c r="C6" s="1310"/>
      <c r="D6" s="210" t="s">
        <v>385</v>
      </c>
      <c r="E6" s="210" t="s">
        <v>39</v>
      </c>
    </row>
    <row r="7" spans="1:6" ht="23.25" x14ac:dyDescent="0.7">
      <c r="A7" s="411"/>
      <c r="B7" s="209" t="s">
        <v>7</v>
      </c>
      <c r="C7" s="1311"/>
      <c r="D7" s="217" t="s">
        <v>7</v>
      </c>
      <c r="E7" s="209" t="s">
        <v>7</v>
      </c>
    </row>
    <row r="8" spans="1:6" ht="24" customHeight="1" x14ac:dyDescent="0.25">
      <c r="A8" s="217" t="s">
        <v>2152</v>
      </c>
      <c r="B8" s="211">
        <v>1600000000000</v>
      </c>
      <c r="C8" s="1312"/>
      <c r="D8" s="303">
        <v>0</v>
      </c>
      <c r="E8" s="211">
        <f t="shared" ref="E8:E12" si="0">SUM(B8:D8)</f>
        <v>1600000000000</v>
      </c>
    </row>
    <row r="9" spans="1:6" ht="24" customHeight="1" x14ac:dyDescent="0.25">
      <c r="A9" s="217" t="s">
        <v>387</v>
      </c>
      <c r="B9" s="210">
        <v>3100000000000</v>
      </c>
      <c r="C9" s="1313"/>
      <c r="D9" s="240">
        <v>0</v>
      </c>
      <c r="E9" s="210">
        <f t="shared" si="0"/>
        <v>3100000000000</v>
      </c>
    </row>
    <row r="10" spans="1:6" ht="24" hidden="1" customHeight="1" x14ac:dyDescent="0.25">
      <c r="A10" s="217" t="s">
        <v>386</v>
      </c>
      <c r="B10" s="211">
        <v>0</v>
      </c>
      <c r="C10" s="1313"/>
      <c r="D10" s="240">
        <v>0</v>
      </c>
      <c r="E10" s="211">
        <f t="shared" si="0"/>
        <v>0</v>
      </c>
    </row>
    <row r="11" spans="1:6" ht="24" customHeight="1" x14ac:dyDescent="0.25">
      <c r="A11" s="218" t="s">
        <v>2153</v>
      </c>
      <c r="B11" s="211">
        <f>SUM(B8:B10)</f>
        <v>4700000000000</v>
      </c>
      <c r="C11" s="1313"/>
      <c r="D11" s="240">
        <f>SUM(D10:D10)</f>
        <v>0</v>
      </c>
      <c r="E11" s="211">
        <f t="shared" si="0"/>
        <v>4700000000000</v>
      </c>
    </row>
    <row r="12" spans="1:6" ht="24" customHeight="1" x14ac:dyDescent="0.25">
      <c r="A12" s="217" t="s">
        <v>2457</v>
      </c>
      <c r="B12" s="211">
        <v>3300000000000</v>
      </c>
      <c r="C12" s="1312"/>
      <c r="D12" s="303">
        <v>0</v>
      </c>
      <c r="E12" s="211">
        <f t="shared" si="0"/>
        <v>3300000000000</v>
      </c>
      <c r="F12" s="216" t="e">
        <f>B12+#REF!</f>
        <v>#REF!</v>
      </c>
    </row>
    <row r="13" spans="1:6" ht="24" customHeight="1" thickBot="1" x14ac:dyDescent="0.3">
      <c r="A13" s="218" t="s">
        <v>2154</v>
      </c>
      <c r="B13" s="228">
        <f>SUM(B11:B12)</f>
        <v>8000000000000</v>
      </c>
      <c r="C13" s="1310">
        <f>SUM(C11:C12)</f>
        <v>0</v>
      </c>
      <c r="D13" s="349">
        <f>SUM(D12:D12)</f>
        <v>0</v>
      </c>
      <c r="E13" s="228">
        <f>SUM(E11:E12)</f>
        <v>8000000000000</v>
      </c>
    </row>
    <row r="14" spans="1:6" ht="24" customHeight="1" thickTop="1" x14ac:dyDescent="0.25">
      <c r="A14" s="243"/>
      <c r="B14" s="209"/>
      <c r="C14" s="1314"/>
      <c r="D14" s="264"/>
      <c r="E14" s="264"/>
    </row>
    <row r="15" spans="1:6" ht="24" customHeight="1" x14ac:dyDescent="0.25">
      <c r="A15" s="318"/>
      <c r="B15" s="303"/>
      <c r="C15" s="1312"/>
      <c r="D15" s="303"/>
      <c r="E15" s="303"/>
    </row>
    <row r="16" spans="1:6" ht="24" customHeight="1" x14ac:dyDescent="0.25">
      <c r="A16" s="318"/>
      <c r="B16" s="303"/>
      <c r="C16" s="303"/>
      <c r="D16" s="303"/>
      <c r="E16" s="303"/>
    </row>
    <row r="17" spans="1:6" ht="24" customHeight="1" x14ac:dyDescent="0.25">
      <c r="A17" s="318"/>
      <c r="B17" s="303"/>
      <c r="C17" s="303"/>
      <c r="D17" s="303"/>
      <c r="E17" s="303"/>
    </row>
    <row r="18" spans="1:6" ht="24" customHeight="1" x14ac:dyDescent="0.25">
      <c r="A18" s="318"/>
      <c r="B18" s="303"/>
      <c r="C18" s="303"/>
      <c r="D18" s="303"/>
      <c r="E18" s="303"/>
    </row>
    <row r="19" spans="1:6" ht="24" customHeight="1" x14ac:dyDescent="0.25">
      <c r="A19" s="318"/>
      <c r="B19" s="303"/>
      <c r="C19" s="303"/>
      <c r="D19" s="303"/>
      <c r="E19" s="303"/>
    </row>
    <row r="20" spans="1:6" ht="24" customHeight="1" x14ac:dyDescent="0.25">
      <c r="A20" s="318"/>
      <c r="B20" s="303"/>
      <c r="C20" s="303"/>
      <c r="D20" s="303"/>
      <c r="E20" s="303"/>
    </row>
    <row r="21" spans="1:6" ht="24" customHeight="1" x14ac:dyDescent="0.25">
      <c r="A21" s="318"/>
      <c r="B21" s="303"/>
      <c r="C21" s="303"/>
      <c r="D21" s="303"/>
      <c r="E21" s="303"/>
      <c r="F21" s="216">
        <f>'33'!M15</f>
        <v>4700000000000</v>
      </c>
    </row>
    <row r="22" spans="1:6" ht="24" customHeight="1" x14ac:dyDescent="0.25">
      <c r="A22" s="318"/>
      <c r="B22" s="303"/>
      <c r="C22" s="303"/>
      <c r="D22" s="303"/>
      <c r="E22" s="303"/>
    </row>
    <row r="23" spans="1:6" ht="24" customHeight="1" x14ac:dyDescent="0.25">
      <c r="A23" s="318"/>
      <c r="B23" s="303"/>
      <c r="C23" s="303"/>
      <c r="D23" s="303"/>
      <c r="E23" s="303"/>
    </row>
    <row r="24" spans="1:6" ht="24" customHeight="1" x14ac:dyDescent="0.25">
      <c r="A24" s="318"/>
      <c r="B24" s="303"/>
      <c r="C24" s="303"/>
      <c r="D24" s="303"/>
      <c r="E24" s="303"/>
    </row>
    <row r="25" spans="1:6" ht="24" customHeight="1" x14ac:dyDescent="0.25">
      <c r="A25" s="318"/>
      <c r="B25" s="303"/>
      <c r="C25" s="303"/>
      <c r="D25" s="303"/>
      <c r="E25" s="303"/>
    </row>
    <row r="26" spans="1:6" ht="24" customHeight="1" x14ac:dyDescent="0.25">
      <c r="A26" s="318"/>
      <c r="B26" s="303"/>
      <c r="C26" s="303"/>
      <c r="D26" s="303"/>
      <c r="E26" s="303"/>
    </row>
    <row r="27" spans="1:6" ht="24" customHeight="1" x14ac:dyDescent="0.25">
      <c r="A27" s="318"/>
      <c r="B27" s="303"/>
      <c r="C27" s="303"/>
      <c r="D27" s="303"/>
      <c r="E27" s="303"/>
    </row>
    <row r="28" spans="1:6" ht="24" customHeight="1" x14ac:dyDescent="0.25">
      <c r="A28" s="437"/>
      <c r="B28" s="303"/>
      <c r="C28" s="303"/>
      <c r="D28" s="303"/>
      <c r="E28" s="303"/>
    </row>
    <row r="29" spans="1:6" ht="18" customHeight="1" x14ac:dyDescent="0.6">
      <c r="A29" s="243"/>
      <c r="B29" s="243"/>
      <c r="C29" s="243"/>
      <c r="D29" s="243"/>
      <c r="E29" s="213"/>
    </row>
    <row r="30" spans="1:6" ht="18" customHeight="1" x14ac:dyDescent="0.6">
      <c r="A30" s="243"/>
      <c r="B30" s="243"/>
      <c r="C30" s="243"/>
      <c r="D30" s="243"/>
      <c r="E30" s="213"/>
    </row>
    <row r="31" spans="1:6" ht="21.75" x14ac:dyDescent="0.25">
      <c r="A31" s="1168" t="s">
        <v>10</v>
      </c>
      <c r="B31" s="1168"/>
      <c r="C31" s="1168"/>
      <c r="D31" s="1168"/>
      <c r="E31" s="1168"/>
    </row>
    <row r="34" spans="4:4" x14ac:dyDescent="0.25">
      <c r="D34" s="216">
        <f>D18-D29</f>
        <v>0</v>
      </c>
    </row>
  </sheetData>
  <mergeCells count="4">
    <mergeCell ref="A1:E1"/>
    <mergeCell ref="A2:E2"/>
    <mergeCell ref="A3:E3"/>
    <mergeCell ref="A31:E31"/>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7030A0"/>
    <pageSetUpPr fitToPage="1"/>
  </sheetPr>
  <dimension ref="A1:J43"/>
  <sheetViews>
    <sheetView rightToLeft="1" tabSelected="1" view="pageBreakPreview" topLeftCell="A11" zoomScaleNormal="70" zoomScaleSheetLayoutView="100" zoomScalePageLayoutView="55" workbookViewId="0">
      <selection activeCell="AA4" sqref="AA4"/>
    </sheetView>
  </sheetViews>
  <sheetFormatPr defaultColWidth="8.7109375" defaultRowHeight="15.75" customHeight="1" x14ac:dyDescent="0.25"/>
  <cols>
    <col min="1" max="1" width="34" style="681" customWidth="1"/>
    <col min="2" max="2" width="1" style="216" customWidth="1"/>
    <col min="3" max="3" width="15.140625" style="697" customWidth="1"/>
    <col min="4" max="4" width="1" style="216" customWidth="1"/>
    <col min="5" max="5" width="15.140625" style="697" customWidth="1"/>
    <col min="6" max="6" width="1" style="216" customWidth="1"/>
    <col min="7" max="7" width="15.140625" style="697" customWidth="1"/>
    <col min="8" max="8" width="1.5703125" style="216" customWidth="1"/>
    <col min="9" max="9" width="24.7109375" style="251" bestFit="1" customWidth="1"/>
    <col min="10" max="10" width="22.7109375" style="216" bestFit="1" customWidth="1"/>
    <col min="11" max="11" width="8.7109375" style="216"/>
    <col min="12" max="12" width="16.85546875" style="216" bestFit="1" customWidth="1"/>
    <col min="13" max="16384" width="8.7109375" style="216"/>
  </cols>
  <sheetData>
    <row r="1" spans="1:10" s="206" customFormat="1" ht="20.25" customHeight="1" x14ac:dyDescent="0.25">
      <c r="A1" s="1167" t="str">
        <f>'1'!A1:H1</f>
        <v>شرکت پالایش میعانات گازی آدیش جنوبی (سهامي خاص) - در مرحله قبل از بهره برداری</v>
      </c>
      <c r="B1" s="1167"/>
      <c r="C1" s="1167"/>
      <c r="D1" s="1167"/>
      <c r="E1" s="1167"/>
      <c r="F1" s="1167"/>
      <c r="G1" s="1167"/>
      <c r="I1" s="248"/>
    </row>
    <row r="2" spans="1:10" s="206" customFormat="1" ht="20.25" customHeight="1" x14ac:dyDescent="0.25">
      <c r="A2" s="1167" t="s">
        <v>80</v>
      </c>
      <c r="B2" s="1167"/>
      <c r="C2" s="1167"/>
      <c r="D2" s="1167"/>
      <c r="E2" s="1167"/>
      <c r="F2" s="1167"/>
      <c r="G2" s="1167"/>
      <c r="I2" s="248"/>
    </row>
    <row r="3" spans="1:10" s="206" customFormat="1" ht="23.25" customHeight="1" x14ac:dyDescent="0.25">
      <c r="A3" s="1167" t="str">
        <f>'1'!A3:H3</f>
        <v>سال مالي منتهی به 29 اسفندماه 1400</v>
      </c>
      <c r="B3" s="1167"/>
      <c r="C3" s="1167"/>
      <c r="D3" s="1167"/>
      <c r="E3" s="1167"/>
      <c r="F3" s="1167"/>
      <c r="G3" s="1167"/>
      <c r="I3" s="248"/>
    </row>
    <row r="4" spans="1:10" s="206" customFormat="1" ht="21.75" customHeight="1" x14ac:dyDescent="0.25">
      <c r="A4" s="671"/>
      <c r="B4" s="350"/>
      <c r="C4" s="682"/>
      <c r="D4" s="350"/>
      <c r="E4" s="682"/>
      <c r="F4" s="350"/>
      <c r="G4" s="682"/>
      <c r="I4" s="248"/>
    </row>
    <row r="5" spans="1:10" ht="21" customHeight="1" x14ac:dyDescent="0.7">
      <c r="A5" s="672"/>
      <c r="B5" s="211"/>
      <c r="C5" s="683" t="s">
        <v>2419</v>
      </c>
      <c r="D5" s="377"/>
      <c r="E5" s="683" t="s">
        <v>1450</v>
      </c>
      <c r="F5" s="211"/>
      <c r="G5" s="683" t="s">
        <v>2411</v>
      </c>
    </row>
    <row r="6" spans="1:10" ht="21" customHeight="1" x14ac:dyDescent="0.7">
      <c r="A6" s="672"/>
      <c r="B6" s="217"/>
      <c r="C6" s="684" t="s">
        <v>7</v>
      </c>
      <c r="D6" s="377"/>
      <c r="E6" s="684" t="s">
        <v>7</v>
      </c>
      <c r="F6" s="211"/>
      <c r="G6" s="684" t="s">
        <v>7</v>
      </c>
    </row>
    <row r="7" spans="1:10" ht="24" hidden="1" customHeight="1" x14ac:dyDescent="0.7">
      <c r="A7" s="673" t="s">
        <v>40</v>
      </c>
      <c r="B7" s="211"/>
      <c r="C7" s="684"/>
      <c r="D7" s="262"/>
      <c r="E7" s="684"/>
      <c r="F7" s="211"/>
      <c r="G7" s="684"/>
    </row>
    <row r="8" spans="1:10" ht="24" hidden="1" customHeight="1" x14ac:dyDescent="0.7">
      <c r="A8" s="672" t="s">
        <v>41</v>
      </c>
      <c r="B8" s="209"/>
      <c r="C8" s="389">
        <v>0</v>
      </c>
      <c r="D8" s="262"/>
      <c r="E8" s="389">
        <f>'21.'!E23</f>
        <v>0</v>
      </c>
      <c r="F8" s="240"/>
      <c r="G8" s="389"/>
    </row>
    <row r="9" spans="1:10" ht="23.25" hidden="1" x14ac:dyDescent="0.7">
      <c r="A9" s="672" t="s">
        <v>42</v>
      </c>
      <c r="B9" s="209"/>
      <c r="C9" s="389">
        <v>0</v>
      </c>
      <c r="D9" s="262"/>
      <c r="E9" s="389">
        <v>0</v>
      </c>
      <c r="F9" s="240"/>
      <c r="G9" s="389"/>
    </row>
    <row r="10" spans="1:10" ht="23.25" hidden="1" x14ac:dyDescent="0.7">
      <c r="A10" s="673" t="s">
        <v>106</v>
      </c>
      <c r="B10" s="209"/>
      <c r="C10" s="685">
        <f>SUM(C8:C9)</f>
        <v>0</v>
      </c>
      <c r="D10" s="262"/>
      <c r="E10" s="685">
        <f>SUM(E8:E9)</f>
        <v>0</v>
      </c>
      <c r="F10" s="240"/>
      <c r="G10" s="389"/>
    </row>
    <row r="11" spans="1:10" s="520" customFormat="1" ht="24.75" customHeight="1" x14ac:dyDescent="0.8">
      <c r="A11" s="674" t="s">
        <v>43</v>
      </c>
      <c r="B11" s="533"/>
      <c r="C11" s="686"/>
      <c r="D11" s="612"/>
      <c r="E11" s="686"/>
      <c r="F11" s="611"/>
      <c r="G11" s="686"/>
      <c r="I11" s="613"/>
    </row>
    <row r="12" spans="1:10" ht="24.75" customHeight="1" x14ac:dyDescent="0.6">
      <c r="A12" s="672" t="s">
        <v>44</v>
      </c>
      <c r="B12" s="209"/>
      <c r="C12" s="687">
        <f>-'10'!Q11</f>
        <v>-226981427344</v>
      </c>
      <c r="D12" s="213"/>
      <c r="E12" s="687">
        <v>-64654563314</v>
      </c>
      <c r="F12" s="303"/>
      <c r="G12" s="687">
        <v>-307799362008</v>
      </c>
      <c r="H12" s="412"/>
      <c r="I12" s="959"/>
      <c r="J12" s="412"/>
    </row>
    <row r="13" spans="1:10" ht="26.25" customHeight="1" x14ac:dyDescent="0.6">
      <c r="A13" s="672" t="s">
        <v>328</v>
      </c>
      <c r="B13" s="209"/>
      <c r="C13" s="687">
        <v>-4887987674865</v>
      </c>
      <c r="D13" s="213"/>
      <c r="E13" s="687">
        <v>-3430349012933</v>
      </c>
      <c r="F13" s="303"/>
      <c r="G13" s="687">
        <v>-10403725549992</v>
      </c>
      <c r="H13" s="412"/>
      <c r="I13" s="960"/>
      <c r="J13" s="412"/>
    </row>
    <row r="14" spans="1:10" ht="24.75" customHeight="1" x14ac:dyDescent="0.6">
      <c r="A14" s="672" t="s">
        <v>45</v>
      </c>
      <c r="B14" s="209"/>
      <c r="C14" s="687">
        <f>-'28'!G9</f>
        <v>-1000145176</v>
      </c>
      <c r="D14" s="213"/>
      <c r="E14" s="687">
        <v>-33081055454</v>
      </c>
      <c r="F14" s="303"/>
      <c r="G14" s="687">
        <v>-35351278830</v>
      </c>
      <c r="H14" s="412"/>
      <c r="I14" s="960"/>
      <c r="J14" s="412"/>
    </row>
    <row r="15" spans="1:10" ht="24.75" customHeight="1" x14ac:dyDescent="0.6">
      <c r="A15" s="672" t="s">
        <v>46</v>
      </c>
      <c r="B15" s="209"/>
      <c r="C15" s="271">
        <f>-'12'!AG23</f>
        <v>23886508451</v>
      </c>
      <c r="D15" s="213"/>
      <c r="E15" s="271">
        <v>20239301928</v>
      </c>
      <c r="F15" s="303"/>
      <c r="G15" s="271">
        <v>84514257387</v>
      </c>
      <c r="H15" s="412"/>
      <c r="I15" s="960"/>
      <c r="J15" s="412"/>
    </row>
    <row r="16" spans="1:10" s="609" customFormat="1" ht="24.75" customHeight="1" x14ac:dyDescent="0.3">
      <c r="A16" s="673" t="s">
        <v>107</v>
      </c>
      <c r="B16" s="207"/>
      <c r="C16" s="688">
        <f>SUM(C12:C15)</f>
        <v>-5092082738934</v>
      </c>
      <c r="D16" s="596">
        <f>SUM(D12:D15)</f>
        <v>0</v>
      </c>
      <c r="E16" s="688">
        <f>SUM(E12:E15)</f>
        <v>-3507845329773</v>
      </c>
      <c r="F16" s="596"/>
      <c r="G16" s="688">
        <f>SUM(G12:G15)</f>
        <v>-10662361933443</v>
      </c>
      <c r="I16" s="610"/>
    </row>
    <row r="17" spans="1:10" s="609" customFormat="1" ht="24.75" customHeight="1" x14ac:dyDescent="0.3">
      <c r="A17" s="673" t="s">
        <v>108</v>
      </c>
      <c r="B17" s="207"/>
      <c r="C17" s="689">
        <f>C10+C16</f>
        <v>-5092082738934</v>
      </c>
      <c r="D17" s="596">
        <f>D10+D16</f>
        <v>0</v>
      </c>
      <c r="E17" s="689">
        <f>E10+E16</f>
        <v>-3507845329773</v>
      </c>
      <c r="F17" s="596"/>
      <c r="G17" s="689">
        <f>G16</f>
        <v>-10662361933443</v>
      </c>
      <c r="I17" s="610"/>
    </row>
    <row r="18" spans="1:10" s="609" customFormat="1" ht="24.75" customHeight="1" x14ac:dyDescent="0.3">
      <c r="A18" s="673"/>
      <c r="B18" s="207"/>
      <c r="C18" s="689"/>
      <c r="D18" s="596"/>
      <c r="E18" s="689"/>
      <c r="F18" s="596"/>
      <c r="G18" s="689"/>
      <c r="I18" s="610"/>
    </row>
    <row r="19" spans="1:10" ht="24.75" customHeight="1" x14ac:dyDescent="0.6">
      <c r="A19" s="675" t="s">
        <v>47</v>
      </c>
      <c r="B19" s="211"/>
      <c r="C19" s="204"/>
      <c r="D19" s="213"/>
      <c r="E19" s="204"/>
      <c r="F19" s="303"/>
      <c r="G19" s="204"/>
    </row>
    <row r="20" spans="1:10" ht="24.75" customHeight="1" x14ac:dyDescent="0.6">
      <c r="A20" s="672" t="s">
        <v>397</v>
      </c>
      <c r="B20" s="209"/>
      <c r="C20" s="271">
        <v>5260296705106</v>
      </c>
      <c r="D20" s="213"/>
      <c r="E20" s="271">
        <v>3501364190280</v>
      </c>
      <c r="F20" s="303"/>
      <c r="G20" s="271">
        <v>11120129481214</v>
      </c>
      <c r="I20" s="962"/>
    </row>
    <row r="21" spans="1:10" s="609" customFormat="1" ht="24.75" customHeight="1" x14ac:dyDescent="0.3">
      <c r="A21" s="673" t="s">
        <v>347</v>
      </c>
      <c r="B21" s="207"/>
      <c r="C21" s="690">
        <f>SUM(C20:C20)</f>
        <v>5260296705106</v>
      </c>
      <c r="D21" s="207"/>
      <c r="E21" s="690">
        <f>SUM(E20:E20)</f>
        <v>3501364190280</v>
      </c>
      <c r="F21" s="207">
        <f>'33'!M15</f>
        <v>4700000000000</v>
      </c>
      <c r="G21" s="690">
        <f>SUM(G20:G20)</f>
        <v>11120129481214</v>
      </c>
      <c r="I21" s="610"/>
    </row>
    <row r="22" spans="1:10" s="609" customFormat="1" ht="24.75" customHeight="1" x14ac:dyDescent="0.3">
      <c r="A22" s="675" t="s">
        <v>109</v>
      </c>
      <c r="B22" s="207"/>
      <c r="C22" s="691">
        <f>C17+C21</f>
        <v>168213966172</v>
      </c>
      <c r="D22" s="596">
        <f>D17+D21</f>
        <v>0</v>
      </c>
      <c r="E22" s="698">
        <f>E17+E21</f>
        <v>-6481139493</v>
      </c>
      <c r="F22" s="596"/>
      <c r="G22" s="691">
        <f>G21+G17</f>
        <v>457767547771</v>
      </c>
      <c r="I22" s="610"/>
    </row>
    <row r="23" spans="1:10" ht="24.75" customHeight="1" x14ac:dyDescent="0.25">
      <c r="A23" s="672" t="s">
        <v>120</v>
      </c>
      <c r="B23" s="209"/>
      <c r="C23" s="271">
        <f>E25</f>
        <v>154969892237</v>
      </c>
      <c r="D23" s="303"/>
      <c r="E23" s="271">
        <v>155218285586</v>
      </c>
      <c r="F23" s="303"/>
      <c r="G23" s="271">
        <v>0</v>
      </c>
    </row>
    <row r="24" spans="1:10" ht="24.75" customHeight="1" x14ac:dyDescent="0.25">
      <c r="A24" s="672" t="s">
        <v>48</v>
      </c>
      <c r="B24" s="209"/>
      <c r="C24" s="271">
        <f>-'12'!AG24</f>
        <v>-1427260785</v>
      </c>
      <c r="D24" s="303"/>
      <c r="E24" s="271">
        <v>6232746144</v>
      </c>
      <c r="F24" s="303"/>
      <c r="G24" s="271">
        <v>25189076044</v>
      </c>
    </row>
    <row r="25" spans="1:10" s="609" customFormat="1" ht="24.75" customHeight="1" thickBot="1" x14ac:dyDescent="0.35">
      <c r="A25" s="673" t="s">
        <v>119</v>
      </c>
      <c r="B25" s="207"/>
      <c r="C25" s="692">
        <f>SUM(C22:C24)</f>
        <v>321756597624</v>
      </c>
      <c r="D25" s="596">
        <f>SUM(D22:D24)</f>
        <v>0</v>
      </c>
      <c r="E25" s="692">
        <f>SUM(E22:E24)</f>
        <v>154969892237</v>
      </c>
      <c r="F25" s="596"/>
      <c r="G25" s="692">
        <f>SUM(G22:G24)</f>
        <v>482956623815</v>
      </c>
      <c r="I25" s="610"/>
    </row>
    <row r="26" spans="1:10" ht="24.75" customHeight="1" thickTop="1" x14ac:dyDescent="0.6">
      <c r="A26" s="672"/>
      <c r="B26" s="209"/>
      <c r="C26" s="204"/>
      <c r="D26" s="213"/>
      <c r="E26" s="204"/>
      <c r="F26" s="303"/>
      <c r="G26" s="204"/>
      <c r="I26" s="251">
        <f>C25-'2'!D16</f>
        <v>0</v>
      </c>
      <c r="J26" s="251"/>
    </row>
    <row r="27" spans="1:10" s="520" customFormat="1" ht="24.75" customHeight="1" x14ac:dyDescent="0.7">
      <c r="A27" s="674" t="s">
        <v>329</v>
      </c>
      <c r="B27" s="522"/>
      <c r="C27" s="693"/>
      <c r="D27" s="534"/>
      <c r="E27" s="693"/>
      <c r="F27" s="614"/>
      <c r="G27" s="693"/>
      <c r="I27" s="613"/>
    </row>
    <row r="28" spans="1:10" ht="24.75" customHeight="1" x14ac:dyDescent="0.6">
      <c r="A28" s="673" t="s">
        <v>330</v>
      </c>
      <c r="B28" s="209"/>
      <c r="C28" s="271">
        <v>38554953071657.953</v>
      </c>
      <c r="D28" s="213"/>
      <c r="E28" s="271">
        <v>5825940519725</v>
      </c>
      <c r="F28" s="303"/>
      <c r="G28" s="271">
        <v>50393448591382.953</v>
      </c>
      <c r="I28" s="251">
        <v>11838495519725</v>
      </c>
      <c r="J28" s="435">
        <f>'10'!S11+'4'!C13</f>
        <v>37411647465186</v>
      </c>
    </row>
    <row r="29" spans="1:10" ht="24.75" customHeight="1" x14ac:dyDescent="0.6">
      <c r="A29" s="673" t="s">
        <v>399</v>
      </c>
      <c r="B29" s="209"/>
      <c r="C29" s="271">
        <v>0</v>
      </c>
      <c r="D29" s="213"/>
      <c r="E29" s="687">
        <v>0</v>
      </c>
      <c r="F29" s="303"/>
      <c r="G29" s="271">
        <v>91544888502</v>
      </c>
    </row>
    <row r="30" spans="1:10" ht="24.75" customHeight="1" x14ac:dyDescent="0.6">
      <c r="A30" s="673" t="s">
        <v>398</v>
      </c>
      <c r="B30" s="209"/>
      <c r="C30" s="687">
        <v>-3300000000000</v>
      </c>
      <c r="D30" s="213"/>
      <c r="E30" s="687">
        <v>-3100000000000</v>
      </c>
      <c r="F30" s="303">
        <f>B30+C30+D30</f>
        <v>-3300000000000</v>
      </c>
      <c r="G30" s="687">
        <v>-6552481760433</v>
      </c>
      <c r="J30" s="216">
        <v>-1371370751731.4805</v>
      </c>
    </row>
    <row r="31" spans="1:10" s="609" customFormat="1" ht="24.75" customHeight="1" thickBot="1" x14ac:dyDescent="0.75">
      <c r="A31" s="675"/>
      <c r="B31" s="207"/>
      <c r="C31" s="692">
        <f>SUM(C28:C30)</f>
        <v>35254953071657.953</v>
      </c>
      <c r="D31" s="597"/>
      <c r="E31" s="692">
        <f>SUM(E28:E30)</f>
        <v>2725940519725</v>
      </c>
      <c r="F31" s="596"/>
      <c r="G31" s="692">
        <f>SUM(G28:G30)</f>
        <v>43932511719451.953</v>
      </c>
      <c r="I31" s="610"/>
      <c r="J31" s="609">
        <f>C28+J30</f>
        <v>37183582319926.469</v>
      </c>
    </row>
    <row r="32" spans="1:10" ht="24.75" customHeight="1" thickTop="1" x14ac:dyDescent="0.6">
      <c r="A32" s="672"/>
      <c r="B32" s="209"/>
      <c r="C32" s="204"/>
      <c r="D32" s="213"/>
      <c r="E32" s="204"/>
      <c r="F32" s="303"/>
      <c r="G32" s="204"/>
      <c r="J32" s="216">
        <v>26827988358453</v>
      </c>
    </row>
    <row r="33" spans="1:7" ht="27" customHeight="1" x14ac:dyDescent="0.25">
      <c r="A33" s="1159" t="s">
        <v>10</v>
      </c>
      <c r="B33" s="1159"/>
      <c r="C33" s="1159"/>
      <c r="D33" s="1159"/>
      <c r="E33" s="1159"/>
      <c r="F33" s="1159"/>
      <c r="G33" s="1159"/>
    </row>
    <row r="34" spans="1:7" ht="24" customHeight="1" x14ac:dyDescent="0.45">
      <c r="A34" s="676"/>
      <c r="C34" s="694"/>
      <c r="D34" s="416"/>
      <c r="E34" s="694"/>
    </row>
    <row r="35" spans="1:7" ht="32.25" customHeight="1" x14ac:dyDescent="0.45">
      <c r="A35" s="677"/>
      <c r="B35" s="233"/>
      <c r="C35" s="694"/>
      <c r="D35" s="436"/>
      <c r="E35" s="699"/>
      <c r="F35" s="233"/>
      <c r="G35" s="700"/>
    </row>
    <row r="36" spans="1:7" ht="15.75" customHeight="1" x14ac:dyDescent="0.25">
      <c r="A36" s="678"/>
      <c r="B36" s="234"/>
      <c r="C36" s="695"/>
      <c r="D36" s="234">
        <f>D18-D31</f>
        <v>0</v>
      </c>
      <c r="E36" s="695"/>
      <c r="F36" s="234"/>
      <c r="G36" s="695"/>
    </row>
    <row r="37" spans="1:7" ht="15.75" customHeight="1" x14ac:dyDescent="0.25">
      <c r="A37" s="679"/>
      <c r="B37" s="235"/>
      <c r="C37" s="696"/>
      <c r="D37" s="235"/>
      <c r="E37" s="204"/>
      <c r="F37" s="235"/>
      <c r="G37" s="696"/>
    </row>
    <row r="38" spans="1:7" ht="15.75" customHeight="1" x14ac:dyDescent="0.25">
      <c r="A38" s="679"/>
      <c r="B38" s="235"/>
      <c r="C38" s="696"/>
      <c r="D38" s="235"/>
      <c r="E38" s="204"/>
      <c r="F38" s="235"/>
      <c r="G38" s="696"/>
    </row>
    <row r="39" spans="1:7" ht="15.75" customHeight="1" x14ac:dyDescent="0.25">
      <c r="A39" s="679"/>
      <c r="B39" s="235"/>
      <c r="C39" s="696"/>
      <c r="D39" s="235"/>
      <c r="E39" s="696"/>
      <c r="F39" s="235"/>
      <c r="G39" s="696"/>
    </row>
    <row r="40" spans="1:7" ht="15.75" customHeight="1" x14ac:dyDescent="0.25">
      <c r="A40" s="679"/>
      <c r="B40" s="235"/>
      <c r="C40" s="696"/>
      <c r="D40" s="235"/>
      <c r="E40" s="696"/>
      <c r="F40" s="235"/>
      <c r="G40" s="696"/>
    </row>
    <row r="41" spans="1:7" ht="15.75" customHeight="1" x14ac:dyDescent="0.25">
      <c r="A41" s="679"/>
      <c r="B41" s="235"/>
      <c r="C41" s="696"/>
      <c r="D41" s="235"/>
      <c r="E41" s="696"/>
      <c r="F41" s="235"/>
      <c r="G41" s="696"/>
    </row>
    <row r="42" spans="1:7" ht="15.75" customHeight="1" x14ac:dyDescent="0.25">
      <c r="A42" s="679"/>
      <c r="B42" s="235"/>
      <c r="C42" s="696"/>
      <c r="D42" s="235"/>
      <c r="E42" s="696"/>
      <c r="F42" s="235"/>
      <c r="G42" s="696"/>
    </row>
    <row r="43" spans="1:7" ht="15.75" customHeight="1" x14ac:dyDescent="0.25">
      <c r="A43" s="680"/>
    </row>
  </sheetData>
  <mergeCells count="4">
    <mergeCell ref="A33:G33"/>
    <mergeCell ref="A1:G1"/>
    <mergeCell ref="A2:G2"/>
    <mergeCell ref="A3:G3"/>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00B050"/>
    <pageSetUpPr fitToPage="1"/>
  </sheetPr>
  <dimension ref="A1:I40"/>
  <sheetViews>
    <sheetView rightToLeft="1" tabSelected="1" view="pageBreakPreview" zoomScaleNormal="70" zoomScaleSheetLayoutView="100" zoomScalePageLayoutView="70" workbookViewId="0">
      <selection activeCell="AA4" sqref="AA4"/>
    </sheetView>
  </sheetViews>
  <sheetFormatPr defaultColWidth="8.7109375" defaultRowHeight="150" customHeight="1" x14ac:dyDescent="0.25"/>
  <cols>
    <col min="1" max="1" width="12.42578125" style="704" customWidth="1"/>
    <col min="2" max="6" width="11.140625" style="237" customWidth="1"/>
    <col min="7" max="7" width="16.5703125" style="237" customWidth="1"/>
    <col min="8" max="8" width="25.7109375" style="237" customWidth="1"/>
    <col min="9" max="16384" width="8.7109375" style="216"/>
  </cols>
  <sheetData>
    <row r="1" spans="1:9" s="206" customFormat="1" ht="20.25" customHeight="1" x14ac:dyDescent="0.25">
      <c r="A1" s="1167" t="str">
        <f>'1'!A1:H1</f>
        <v>شرکت پالایش میعانات گازی آدیش جنوبی (سهامي خاص) - در مرحله قبل از بهره برداری</v>
      </c>
      <c r="B1" s="1167"/>
      <c r="C1" s="1167"/>
      <c r="D1" s="1167"/>
      <c r="E1" s="1167"/>
      <c r="F1" s="1167"/>
      <c r="G1" s="1167"/>
      <c r="H1" s="246"/>
    </row>
    <row r="2" spans="1:9" s="206" customFormat="1" ht="20.25" customHeight="1" x14ac:dyDescent="0.25">
      <c r="A2" s="1167" t="s">
        <v>117</v>
      </c>
      <c r="B2" s="1167"/>
      <c r="C2" s="1167"/>
      <c r="D2" s="1167"/>
      <c r="E2" s="1167"/>
      <c r="F2" s="1167"/>
      <c r="G2" s="1167"/>
      <c r="H2" s="246"/>
    </row>
    <row r="3" spans="1:9" s="206" customFormat="1" ht="20.25" customHeight="1" x14ac:dyDescent="0.25">
      <c r="A3" s="1167" t="s">
        <v>2142</v>
      </c>
      <c r="B3" s="1167"/>
      <c r="C3" s="1167"/>
      <c r="D3" s="1167"/>
      <c r="E3" s="1167"/>
      <c r="F3" s="1167"/>
      <c r="G3" s="1167"/>
      <c r="H3" s="246"/>
    </row>
    <row r="4" spans="1:9" s="206" customFormat="1" ht="27" customHeight="1" x14ac:dyDescent="0.25">
      <c r="A4" s="1136"/>
      <c r="B4" s="325"/>
      <c r="C4" s="325"/>
      <c r="D4" s="325"/>
      <c r="E4" s="325"/>
      <c r="F4" s="325"/>
      <c r="G4" s="325"/>
      <c r="H4" s="246"/>
    </row>
    <row r="5" spans="1:9" ht="20.25" customHeight="1" x14ac:dyDescent="0.25">
      <c r="A5" s="1172" t="s">
        <v>49</v>
      </c>
      <c r="B5" s="1172"/>
      <c r="C5" s="1172"/>
      <c r="D5" s="1172"/>
      <c r="E5" s="1172"/>
      <c r="F5" s="1172"/>
      <c r="G5" s="1172"/>
      <c r="H5" s="246"/>
    </row>
    <row r="6" spans="1:9" ht="117.75" customHeight="1" x14ac:dyDescent="0.25">
      <c r="A6" s="1170" t="s">
        <v>1568</v>
      </c>
      <c r="B6" s="1170"/>
      <c r="C6" s="1170"/>
      <c r="D6" s="1170"/>
      <c r="E6" s="1170"/>
      <c r="F6" s="1170"/>
      <c r="G6" s="1170"/>
      <c r="H6" s="341"/>
      <c r="I6" s="346"/>
    </row>
    <row r="7" spans="1:9" ht="20.25" customHeight="1" x14ac:dyDescent="0.25">
      <c r="A7" s="410"/>
      <c r="B7" s="410"/>
      <c r="C7" s="410"/>
      <c r="D7" s="410"/>
      <c r="E7" s="410"/>
      <c r="F7" s="410"/>
      <c r="G7" s="410"/>
      <c r="H7" s="341"/>
      <c r="I7" s="346"/>
    </row>
    <row r="8" spans="1:9" ht="24" customHeight="1" x14ac:dyDescent="0.25">
      <c r="A8" s="1172" t="s">
        <v>50</v>
      </c>
      <c r="B8" s="1172"/>
      <c r="C8" s="1172"/>
      <c r="D8" s="1172"/>
      <c r="E8" s="1172"/>
      <c r="F8" s="1172"/>
      <c r="G8" s="1172"/>
      <c r="H8" s="246"/>
    </row>
    <row r="9" spans="1:9" s="432" customFormat="1" ht="113.25" customHeight="1" x14ac:dyDescent="0.25">
      <c r="A9" s="1170" t="s">
        <v>331</v>
      </c>
      <c r="B9" s="1170"/>
      <c r="C9" s="1170"/>
      <c r="D9" s="1170"/>
      <c r="E9" s="1170"/>
      <c r="F9" s="1170"/>
      <c r="G9" s="1170"/>
      <c r="H9" s="341"/>
      <c r="I9" s="346"/>
    </row>
    <row r="10" spans="1:9" ht="87" customHeight="1" x14ac:dyDescent="0.25">
      <c r="A10" s="1170" t="s">
        <v>332</v>
      </c>
      <c r="B10" s="1170"/>
      <c r="C10" s="1170"/>
      <c r="D10" s="1170"/>
      <c r="E10" s="1170"/>
      <c r="F10" s="1170"/>
      <c r="G10" s="1170"/>
      <c r="H10" s="341"/>
      <c r="I10" s="346"/>
    </row>
    <row r="11" spans="1:9" ht="18" customHeight="1" x14ac:dyDescent="0.25">
      <c r="A11" s="1171"/>
      <c r="B11" s="1171"/>
      <c r="C11" s="1171"/>
      <c r="D11" s="1171"/>
      <c r="E11" s="1171"/>
      <c r="F11" s="1171"/>
      <c r="G11" s="1171"/>
      <c r="H11" s="341"/>
      <c r="I11" s="346"/>
    </row>
    <row r="12" spans="1:9" s="992" customFormat="1" ht="27.75" customHeight="1" x14ac:dyDescent="0.25">
      <c r="A12" s="1173" t="s">
        <v>2490</v>
      </c>
      <c r="B12" s="1173"/>
      <c r="C12" s="1173"/>
      <c r="D12" s="1173"/>
      <c r="E12" s="989"/>
      <c r="F12" s="989"/>
      <c r="G12" s="989"/>
      <c r="H12" s="989"/>
    </row>
    <row r="13" spans="1:9" ht="60" customHeight="1" x14ac:dyDescent="0.25">
      <c r="A13" s="1174" t="s">
        <v>2504</v>
      </c>
      <c r="B13" s="1174"/>
      <c r="C13" s="1174"/>
      <c r="D13" s="1174"/>
      <c r="E13" s="1174"/>
      <c r="F13" s="1174"/>
      <c r="G13" s="1174"/>
      <c r="H13" s="1119"/>
    </row>
    <row r="14" spans="1:9" s="432" customFormat="1" ht="20.25" customHeight="1" x14ac:dyDescent="0.25">
      <c r="A14" s="702"/>
      <c r="B14" s="709"/>
      <c r="C14" s="619"/>
      <c r="D14" s="413"/>
      <c r="E14" s="619"/>
      <c r="F14" s="710"/>
      <c r="G14" s="619"/>
      <c r="H14" s="413"/>
    </row>
    <row r="15" spans="1:9" s="992" customFormat="1" ht="21.75" customHeight="1" x14ac:dyDescent="0.25">
      <c r="A15" s="1176" t="s">
        <v>2458</v>
      </c>
      <c r="B15" s="1176"/>
      <c r="C15" s="1176"/>
      <c r="D15" s="1176"/>
      <c r="E15" s="1176"/>
      <c r="F15" s="1176"/>
      <c r="G15" s="1176"/>
      <c r="H15" s="989"/>
    </row>
    <row r="16" spans="1:9" s="432" customFormat="1" ht="36.75" customHeight="1" x14ac:dyDescent="0.25">
      <c r="A16" s="1175" t="s">
        <v>2459</v>
      </c>
      <c r="B16" s="1175"/>
      <c r="C16" s="1175"/>
      <c r="D16" s="1175"/>
      <c r="E16" s="1175"/>
      <c r="F16" s="1175"/>
      <c r="G16" s="1175"/>
      <c r="H16" s="723"/>
    </row>
    <row r="17" spans="1:9" s="432" customFormat="1" ht="21.75" customHeight="1" x14ac:dyDescent="0.25">
      <c r="A17" s="1100"/>
      <c r="B17" s="1100"/>
      <c r="C17" s="1100"/>
      <c r="D17" s="1100"/>
      <c r="E17" s="619"/>
      <c r="F17" s="619"/>
      <c r="G17" s="619"/>
      <c r="H17" s="723"/>
    </row>
    <row r="18" spans="1:9" ht="25.5" customHeight="1" x14ac:dyDescent="0.25">
      <c r="A18" s="1175" t="s">
        <v>2460</v>
      </c>
      <c r="B18" s="1175"/>
      <c r="C18" s="1175"/>
      <c r="D18" s="1175"/>
      <c r="E18" s="1175"/>
      <c r="F18" s="1175"/>
      <c r="G18" s="1175"/>
      <c r="H18" s="985"/>
    </row>
    <row r="19" spans="1:9" s="434" customFormat="1" ht="62.25" customHeight="1" x14ac:dyDescent="0.25">
      <c r="A19" s="1169"/>
      <c r="B19" s="1169"/>
      <c r="C19" s="1169"/>
      <c r="D19" s="1169"/>
      <c r="E19" s="1169"/>
      <c r="F19" s="1169"/>
      <c r="G19" s="1169"/>
      <c r="H19" s="701"/>
      <c r="I19" s="433"/>
    </row>
    <row r="26" spans="1:9" ht="150" customHeight="1" x14ac:dyDescent="0.25">
      <c r="A26" s="705"/>
      <c r="B26" s="235"/>
      <c r="C26" s="235"/>
      <c r="D26" s="235"/>
      <c r="E26" s="235"/>
      <c r="F26" s="235">
        <f>'33'!M15</f>
        <v>4700000000000</v>
      </c>
      <c r="G26" s="235"/>
      <c r="H26" s="235"/>
    </row>
    <row r="27" spans="1:9" ht="150" customHeight="1" x14ac:dyDescent="0.25">
      <c r="A27" s="705"/>
      <c r="B27" s="235"/>
      <c r="C27" s="235"/>
      <c r="D27" s="235"/>
      <c r="E27" s="235"/>
      <c r="F27" s="235"/>
      <c r="G27" s="235"/>
      <c r="H27" s="235"/>
    </row>
    <row r="28" spans="1:9" ht="150" customHeight="1" x14ac:dyDescent="0.25">
      <c r="A28" s="705"/>
      <c r="B28" s="235"/>
      <c r="C28" s="235"/>
      <c r="D28" s="235"/>
      <c r="E28" s="235"/>
      <c r="F28" s="235"/>
      <c r="G28" s="235"/>
      <c r="H28" s="235"/>
    </row>
    <row r="29" spans="1:9" ht="58.5" customHeight="1" x14ac:dyDescent="0.25">
      <c r="A29" s="705"/>
      <c r="B29" s="235"/>
      <c r="C29" s="235"/>
      <c r="D29" s="235"/>
      <c r="E29" s="235"/>
      <c r="F29" s="235"/>
      <c r="G29" s="235"/>
      <c r="H29" s="235"/>
    </row>
    <row r="30" spans="1:9" ht="150" customHeight="1" x14ac:dyDescent="0.25">
      <c r="A30" s="705"/>
      <c r="B30" s="235"/>
      <c r="C30" s="235"/>
      <c r="D30" s="235"/>
      <c r="E30" s="235"/>
      <c r="F30" s="235"/>
      <c r="G30" s="235"/>
      <c r="H30" s="235"/>
    </row>
    <row r="32" spans="1:9" ht="150" customHeight="1" x14ac:dyDescent="0.25">
      <c r="G32" s="237">
        <f>C32+D32+E32</f>
        <v>0</v>
      </c>
    </row>
    <row r="40" spans="4:4" ht="150" customHeight="1" x14ac:dyDescent="0.25">
      <c r="D40" s="237">
        <f>D23-D35</f>
        <v>0</v>
      </c>
    </row>
  </sheetData>
  <mergeCells count="15">
    <mergeCell ref="A1:G1"/>
    <mergeCell ref="A2:G2"/>
    <mergeCell ref="A3:G3"/>
    <mergeCell ref="A5:G5"/>
    <mergeCell ref="A6:G6"/>
    <mergeCell ref="A19:G19"/>
    <mergeCell ref="A10:G10"/>
    <mergeCell ref="A11:G11"/>
    <mergeCell ref="A9:G9"/>
    <mergeCell ref="A8:G8"/>
    <mergeCell ref="A12:D12"/>
    <mergeCell ref="A13:G13"/>
    <mergeCell ref="A18:G18"/>
    <mergeCell ref="A15:G15"/>
    <mergeCell ref="A16:G16"/>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00B050"/>
    <pageSetUpPr fitToPage="1"/>
  </sheetPr>
  <dimension ref="A1:H79"/>
  <sheetViews>
    <sheetView rightToLeft="1" tabSelected="1" view="pageBreakPreview" topLeftCell="A7" zoomScale="106" zoomScaleNormal="100" zoomScaleSheetLayoutView="106" zoomScalePageLayoutView="70" workbookViewId="0">
      <selection activeCell="AA4" sqref="AA4"/>
    </sheetView>
  </sheetViews>
  <sheetFormatPr defaultColWidth="8" defaultRowHeight="15.75" x14ac:dyDescent="0.25"/>
  <cols>
    <col min="1" max="1" width="20" style="428" customWidth="1"/>
    <col min="2" max="2" width="18.5703125" style="424" customWidth="1"/>
    <col min="3" max="4" width="22.85546875" style="424" customWidth="1"/>
    <col min="5" max="5" width="50.140625" style="424" customWidth="1"/>
    <col min="6" max="6" width="3.5703125" style="424" customWidth="1"/>
    <col min="7" max="16384" width="8" style="424"/>
  </cols>
  <sheetData>
    <row r="1" spans="1:8" ht="21.75" customHeight="1" x14ac:dyDescent="0.25">
      <c r="A1" s="1177" t="str">
        <f>'1'!A1:H1</f>
        <v>شرکت پالایش میعانات گازی آدیش جنوبی (سهامي خاص) - در مرحله قبل از بهره برداری</v>
      </c>
      <c r="B1" s="1177"/>
      <c r="C1" s="1177"/>
      <c r="D1" s="1177"/>
      <c r="E1" s="706"/>
      <c r="F1" s="706"/>
      <c r="G1" s="706"/>
      <c r="H1" s="706"/>
    </row>
    <row r="2" spans="1:8" ht="21.75" customHeight="1" x14ac:dyDescent="0.25">
      <c r="A2" s="1177" t="str">
        <f>'5'!A2</f>
        <v xml:space="preserve">یادداشت های توضیحی صورت های مالی </v>
      </c>
      <c r="B2" s="1177"/>
      <c r="C2" s="1177"/>
      <c r="D2" s="1177"/>
      <c r="E2" s="706"/>
      <c r="F2" s="706"/>
      <c r="G2" s="706"/>
      <c r="H2" s="706"/>
    </row>
    <row r="3" spans="1:8" ht="21.75" customHeight="1" x14ac:dyDescent="0.25">
      <c r="A3" s="1177" t="str">
        <f>'5'!A3</f>
        <v>سال مالی منتهی به 29 اسفندماه 1400</v>
      </c>
      <c r="B3" s="1177"/>
      <c r="C3" s="1177"/>
      <c r="D3" s="1177"/>
      <c r="E3" s="706"/>
      <c r="F3" s="706"/>
      <c r="G3" s="706"/>
      <c r="H3" s="706"/>
    </row>
    <row r="4" spans="1:8" ht="21.75" customHeight="1" x14ac:dyDescent="0.25">
      <c r="A4" s="1124"/>
      <c r="B4" s="973"/>
      <c r="C4" s="973"/>
      <c r="D4" s="973"/>
      <c r="E4" s="706"/>
      <c r="F4" s="706"/>
      <c r="G4" s="706"/>
      <c r="H4" s="706"/>
    </row>
    <row r="5" spans="1:8" s="216" customFormat="1" ht="57" customHeight="1" x14ac:dyDescent="0.25">
      <c r="A5" s="1182" t="s">
        <v>2461</v>
      </c>
      <c r="B5" s="1182"/>
      <c r="C5" s="1182"/>
      <c r="D5" s="1182"/>
      <c r="E5" s="1125"/>
      <c r="F5" s="985"/>
      <c r="G5" s="985"/>
      <c r="H5" s="985"/>
    </row>
    <row r="6" spans="1:8" s="216" customFormat="1" ht="21.75" customHeight="1" x14ac:dyDescent="0.25">
      <c r="A6" s="619"/>
      <c r="B6" s="619"/>
      <c r="C6" s="619"/>
      <c r="D6" s="619"/>
      <c r="E6" s="1125"/>
      <c r="F6" s="985"/>
      <c r="G6" s="985"/>
      <c r="H6" s="985"/>
    </row>
    <row r="7" spans="1:8" s="216" customFormat="1" ht="48.75" customHeight="1" x14ac:dyDescent="0.25">
      <c r="A7" s="1183" t="s">
        <v>2462</v>
      </c>
      <c r="B7" s="1183"/>
      <c r="C7" s="1183"/>
      <c r="D7" s="1183"/>
      <c r="E7" s="1125"/>
      <c r="F7" s="985"/>
      <c r="G7" s="985"/>
      <c r="H7" s="985"/>
    </row>
    <row r="8" spans="1:8" s="216" customFormat="1" ht="21.75" customHeight="1" x14ac:dyDescent="0.25">
      <c r="A8" s="709"/>
      <c r="B8" s="709"/>
      <c r="C8" s="709"/>
      <c r="D8" s="709"/>
      <c r="E8" s="1125"/>
      <c r="F8" s="985"/>
      <c r="G8" s="985"/>
      <c r="H8" s="985"/>
    </row>
    <row r="9" spans="1:8" s="216" customFormat="1" ht="33.75" customHeight="1" x14ac:dyDescent="0.25">
      <c r="A9" s="1183" t="s">
        <v>2463</v>
      </c>
      <c r="B9" s="1183"/>
      <c r="C9" s="1183"/>
      <c r="D9" s="1183"/>
      <c r="E9" s="1125"/>
      <c r="F9" s="985"/>
      <c r="G9" s="985"/>
      <c r="H9" s="985"/>
    </row>
    <row r="10" spans="1:8" s="216" customFormat="1" ht="21.75" customHeight="1" x14ac:dyDescent="0.25">
      <c r="A10" s="709"/>
      <c r="B10" s="709"/>
      <c r="C10" s="709"/>
      <c r="D10" s="709"/>
      <c r="E10" s="1125"/>
      <c r="F10" s="985"/>
      <c r="G10" s="985"/>
      <c r="H10" s="985"/>
    </row>
    <row r="11" spans="1:8" s="216" customFormat="1" ht="57" customHeight="1" x14ac:dyDescent="0.25">
      <c r="A11" s="1182" t="s">
        <v>2464</v>
      </c>
      <c r="B11" s="1182"/>
      <c r="C11" s="1182"/>
      <c r="D11" s="1182"/>
      <c r="E11" s="1125"/>
      <c r="F11" s="985"/>
      <c r="G11" s="985"/>
      <c r="H11" s="985"/>
    </row>
    <row r="12" spans="1:8" s="216" customFormat="1" ht="21.75" customHeight="1" x14ac:dyDescent="0.25">
      <c r="A12" s="709"/>
      <c r="B12" s="709"/>
      <c r="C12" s="709"/>
      <c r="D12" s="709"/>
      <c r="E12" s="1125"/>
      <c r="F12" s="985"/>
      <c r="G12" s="985"/>
      <c r="H12" s="985"/>
    </row>
    <row r="13" spans="1:8" s="993" customFormat="1" ht="22.5" customHeight="1" x14ac:dyDescent="0.25">
      <c r="A13" s="1179" t="s">
        <v>2489</v>
      </c>
      <c r="B13" s="1179"/>
      <c r="C13" s="1179"/>
      <c r="D13" s="1179"/>
      <c r="E13" s="1126"/>
      <c r="F13" s="990"/>
      <c r="G13" s="990"/>
      <c r="H13" s="990"/>
    </row>
    <row r="14" spans="1:8" s="993" customFormat="1" ht="21.75" customHeight="1" x14ac:dyDescent="0.25">
      <c r="A14" s="1126"/>
      <c r="B14" s="1126"/>
      <c r="C14" s="1126"/>
      <c r="D14" s="1126"/>
      <c r="E14" s="1126"/>
      <c r="F14" s="990"/>
      <c r="G14" s="990"/>
      <c r="H14" s="990"/>
    </row>
    <row r="15" spans="1:8" s="993" customFormat="1" ht="22.5" customHeight="1" x14ac:dyDescent="0.25">
      <c r="A15" s="1179" t="s">
        <v>110</v>
      </c>
      <c r="B15" s="1179"/>
      <c r="C15" s="1179"/>
      <c r="D15" s="1179"/>
      <c r="E15" s="1126"/>
      <c r="F15" s="990"/>
      <c r="G15" s="990"/>
      <c r="H15" s="990"/>
    </row>
    <row r="16" spans="1:8" s="987" customFormat="1" ht="22.5" customHeight="1" x14ac:dyDescent="0.25">
      <c r="A16" s="1178" t="s">
        <v>2465</v>
      </c>
      <c r="B16" s="1178"/>
      <c r="C16" s="1178"/>
      <c r="D16" s="1178"/>
      <c r="E16" s="1127"/>
      <c r="F16" s="986"/>
      <c r="G16" s="986"/>
      <c r="H16" s="986"/>
    </row>
    <row r="17" spans="1:8" ht="44.25" hidden="1" customHeight="1" x14ac:dyDescent="0.25">
      <c r="A17" s="1180" t="s">
        <v>111</v>
      </c>
      <c r="B17" s="1180"/>
      <c r="C17" s="1180"/>
      <c r="D17" s="1180"/>
      <c r="E17" s="1180"/>
      <c r="F17" s="427"/>
      <c r="G17" s="431"/>
      <c r="H17" s="431"/>
    </row>
    <row r="18" spans="1:8" ht="21.75" customHeight="1" x14ac:dyDescent="0.25">
      <c r="A18" s="427"/>
      <c r="B18" s="427"/>
      <c r="C18" s="427"/>
      <c r="D18" s="427"/>
      <c r="E18" s="427"/>
      <c r="F18" s="427"/>
      <c r="G18" s="431"/>
      <c r="H18" s="431"/>
    </row>
    <row r="19" spans="1:8" s="993" customFormat="1" ht="20.25" customHeight="1" x14ac:dyDescent="0.25">
      <c r="A19" s="1179" t="s">
        <v>124</v>
      </c>
      <c r="B19" s="1179"/>
      <c r="C19" s="1179"/>
      <c r="D19" s="1179"/>
      <c r="E19" s="1126"/>
      <c r="F19" s="990"/>
      <c r="G19" s="990"/>
      <c r="H19" s="990"/>
    </row>
    <row r="20" spans="1:8" s="987" customFormat="1" ht="45" customHeight="1" x14ac:dyDescent="0.25">
      <c r="A20" s="1178" t="s">
        <v>123</v>
      </c>
      <c r="B20" s="1178"/>
      <c r="C20" s="1178"/>
      <c r="D20" s="1178"/>
      <c r="E20" s="1127"/>
      <c r="F20" s="986">
        <f>'33'!M15</f>
        <v>4700000000000</v>
      </c>
      <c r="G20" s="986"/>
      <c r="H20" s="986"/>
    </row>
    <row r="21" spans="1:8" ht="21.75" customHeight="1" x14ac:dyDescent="0.25">
      <c r="A21" s="427"/>
      <c r="B21" s="427"/>
      <c r="C21" s="427"/>
      <c r="D21" s="427"/>
      <c r="E21" s="427"/>
      <c r="F21" s="427"/>
      <c r="G21" s="431"/>
      <c r="H21" s="431"/>
    </row>
    <row r="22" spans="1:8" s="994" customFormat="1" ht="23.25" customHeight="1" x14ac:dyDescent="0.25">
      <c r="A22" s="1179" t="s">
        <v>207</v>
      </c>
      <c r="B22" s="1179"/>
      <c r="C22" s="1179"/>
      <c r="D22" s="1179"/>
      <c r="E22" s="1126"/>
      <c r="F22" s="990"/>
      <c r="G22" s="990"/>
      <c r="H22" s="990"/>
    </row>
    <row r="23" spans="1:8" s="988" customFormat="1" ht="62.25" customHeight="1" x14ac:dyDescent="0.2">
      <c r="A23" s="1178" t="s">
        <v>126</v>
      </c>
      <c r="B23" s="1178"/>
      <c r="C23" s="1178"/>
      <c r="D23" s="1178"/>
      <c r="E23" s="1127"/>
      <c r="F23" s="986"/>
      <c r="G23" s="986"/>
      <c r="H23" s="986"/>
    </row>
    <row r="25" spans="1:8" s="418" customFormat="1" ht="15.75" customHeight="1" x14ac:dyDescent="0.2">
      <c r="A25" s="972"/>
      <c r="B25" s="427"/>
      <c r="C25" s="427"/>
      <c r="D25" s="427"/>
      <c r="E25" s="427"/>
      <c r="F25" s="711"/>
      <c r="G25" s="711"/>
      <c r="H25" s="711"/>
    </row>
    <row r="34" spans="1:6" x14ac:dyDescent="0.25">
      <c r="D34" s="424">
        <f>D17-D29</f>
        <v>0</v>
      </c>
    </row>
    <row r="36" spans="1:6" s="418" customFormat="1" ht="105.75" customHeight="1" x14ac:dyDescent="0.2">
      <c r="A36" s="618"/>
      <c r="B36" s="423"/>
      <c r="C36" s="423"/>
      <c r="D36" s="423"/>
      <c r="E36" s="423"/>
      <c r="F36" s="423"/>
    </row>
    <row r="37" spans="1:6" s="418" customFormat="1" ht="87" customHeight="1" x14ac:dyDescent="0.2">
      <c r="A37" s="1181"/>
      <c r="B37" s="1181"/>
      <c r="C37" s="1181"/>
      <c r="D37" s="1181"/>
      <c r="E37" s="1181"/>
      <c r="F37" s="1181"/>
    </row>
    <row r="38" spans="1:6" s="429" customFormat="1" ht="33" customHeight="1" x14ac:dyDescent="0.25">
      <c r="A38" s="972"/>
      <c r="B38" s="427"/>
      <c r="C38" s="427"/>
      <c r="D38" s="427"/>
      <c r="E38" s="427"/>
    </row>
    <row r="65" spans="1:1" s="430" customFormat="1" x14ac:dyDescent="0.25">
      <c r="A65" s="713"/>
    </row>
    <row r="78" spans="1:1" s="431" customFormat="1" x14ac:dyDescent="0.25">
      <c r="A78" s="428"/>
    </row>
    <row r="79" spans="1:1" s="431" customFormat="1" x14ac:dyDescent="0.25">
      <c r="A79" s="428"/>
    </row>
  </sheetData>
  <mergeCells count="16">
    <mergeCell ref="A22:D22"/>
    <mergeCell ref="A37:F37"/>
    <mergeCell ref="A5:D5"/>
    <mergeCell ref="A7:D7"/>
    <mergeCell ref="A9:D9"/>
    <mergeCell ref="A11:D11"/>
    <mergeCell ref="A23:D23"/>
    <mergeCell ref="A3:D3"/>
    <mergeCell ref="A2:D2"/>
    <mergeCell ref="A1:D1"/>
    <mergeCell ref="A20:D20"/>
    <mergeCell ref="A19:D19"/>
    <mergeCell ref="A16:D16"/>
    <mergeCell ref="A15:D15"/>
    <mergeCell ref="A13:D13"/>
    <mergeCell ref="A17:E17"/>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339933"/>
    <pageSetUpPr fitToPage="1"/>
  </sheetPr>
  <dimension ref="A1:H35"/>
  <sheetViews>
    <sheetView rightToLeft="1" tabSelected="1" showWhiteSpace="0" view="pageBreakPreview" topLeftCell="A20" zoomScaleNormal="100" zoomScaleSheetLayoutView="100" zoomScalePageLayoutView="70" workbookViewId="0">
      <selection activeCell="AA4" sqref="AA4"/>
    </sheetView>
  </sheetViews>
  <sheetFormatPr defaultColWidth="9" defaultRowHeight="12.75" x14ac:dyDescent="0.2"/>
  <cols>
    <col min="1" max="1" width="5.28515625" style="711" customWidth="1"/>
    <col min="2" max="3" width="26.140625" style="711" customWidth="1"/>
    <col min="4" max="4" width="25.42578125" style="711" customWidth="1"/>
    <col min="5" max="5" width="1.85546875" style="418" customWidth="1"/>
    <col min="6" max="16384" width="9" style="418"/>
  </cols>
  <sheetData>
    <row r="1" spans="1:8" ht="24.75" customHeight="1" x14ac:dyDescent="0.2">
      <c r="A1" s="1185" t="str">
        <f>'1'!A1:H1</f>
        <v>شرکت پالایش میعانات گازی آدیش جنوبی (سهامي خاص) - در مرحله قبل از بهره برداری</v>
      </c>
      <c r="B1" s="1185"/>
      <c r="C1" s="1185"/>
      <c r="D1" s="1185"/>
      <c r="E1" s="1185"/>
    </row>
    <row r="2" spans="1:8" ht="24.75" customHeight="1" x14ac:dyDescent="0.2">
      <c r="A2" s="1185" t="str">
        <f>'5'!A2</f>
        <v xml:space="preserve">یادداشت های توضیحی صورت های مالی </v>
      </c>
      <c r="B2" s="1185"/>
      <c r="C2" s="1185"/>
      <c r="D2" s="1185"/>
      <c r="E2" s="1185"/>
    </row>
    <row r="3" spans="1:8" ht="24.75" customHeight="1" x14ac:dyDescent="0.2">
      <c r="A3" s="1185" t="str">
        <f>'5'!A3</f>
        <v>سال مالی منتهی به 29 اسفندماه 1400</v>
      </c>
      <c r="B3" s="1185"/>
      <c r="C3" s="1185"/>
      <c r="D3" s="1185"/>
      <c r="E3" s="1185"/>
    </row>
    <row r="4" spans="1:8" ht="15" customHeight="1" x14ac:dyDescent="0.2">
      <c r="A4" s="1120"/>
      <c r="B4" s="1120"/>
      <c r="C4" s="1120"/>
      <c r="D4" s="1120"/>
      <c r="E4" s="974"/>
    </row>
    <row r="5" spans="1:8" s="991" customFormat="1" ht="25.5" customHeight="1" x14ac:dyDescent="0.2">
      <c r="A5" s="1178" t="s">
        <v>91</v>
      </c>
      <c r="B5" s="1178"/>
      <c r="C5" s="1178"/>
      <c r="D5" s="1178"/>
      <c r="E5" s="986"/>
      <c r="F5" s="986"/>
      <c r="G5" s="986"/>
      <c r="H5" s="986"/>
    </row>
    <row r="6" spans="1:8" s="991" customFormat="1" ht="24" customHeight="1" x14ac:dyDescent="0.2">
      <c r="A6" s="1178" t="s">
        <v>92</v>
      </c>
      <c r="B6" s="1178"/>
      <c r="C6" s="1178"/>
      <c r="D6" s="1178"/>
      <c r="E6" s="986"/>
      <c r="F6" s="986"/>
      <c r="G6" s="986"/>
      <c r="H6" s="986"/>
    </row>
    <row r="7" spans="1:8" s="991" customFormat="1" ht="41.25" customHeight="1" x14ac:dyDescent="0.2">
      <c r="A7" s="1178" t="s">
        <v>93</v>
      </c>
      <c r="B7" s="1178"/>
      <c r="C7" s="1178"/>
      <c r="D7" s="1178"/>
      <c r="E7" s="986"/>
      <c r="F7" s="986"/>
      <c r="G7" s="986"/>
      <c r="H7" s="986"/>
    </row>
    <row r="8" spans="1:8" s="988" customFormat="1" ht="14.25" customHeight="1" x14ac:dyDescent="0.2">
      <c r="A8" s="1127"/>
      <c r="B8" s="1127"/>
      <c r="C8" s="1127"/>
      <c r="D8" s="1127"/>
      <c r="E8" s="986"/>
      <c r="F8" s="986"/>
      <c r="G8" s="986"/>
      <c r="H8" s="986"/>
    </row>
    <row r="9" spans="1:8" s="429" customFormat="1" ht="21.75" customHeight="1" x14ac:dyDescent="0.25">
      <c r="A9" s="1186" t="s">
        <v>208</v>
      </c>
      <c r="B9" s="1186"/>
      <c r="C9" s="1186"/>
      <c r="D9" s="1186"/>
      <c r="E9" s="708"/>
      <c r="F9" s="708"/>
      <c r="G9" s="708"/>
      <c r="H9" s="708"/>
    </row>
    <row r="10" spans="1:8" s="996" customFormat="1" ht="38.25" customHeight="1" x14ac:dyDescent="0.25">
      <c r="A10" s="1178" t="s">
        <v>90</v>
      </c>
      <c r="B10" s="1178"/>
      <c r="C10" s="1178"/>
      <c r="D10" s="1178"/>
      <c r="E10" s="986"/>
      <c r="F10" s="986"/>
      <c r="G10" s="986"/>
      <c r="H10" s="986"/>
    </row>
    <row r="11" spans="1:8" s="996" customFormat="1" ht="41.25" customHeight="1" x14ac:dyDescent="0.25">
      <c r="A11" s="1178" t="s">
        <v>333</v>
      </c>
      <c r="B11" s="1178"/>
      <c r="C11" s="1178"/>
      <c r="D11" s="1178"/>
      <c r="E11" s="986"/>
      <c r="F11" s="986"/>
      <c r="G11" s="986"/>
      <c r="H11" s="986"/>
    </row>
    <row r="12" spans="1:8" s="429" customFormat="1" ht="15" customHeight="1" x14ac:dyDescent="0.25">
      <c r="A12" s="427"/>
      <c r="B12" s="427"/>
      <c r="C12" s="427"/>
      <c r="D12" s="427"/>
      <c r="E12" s="427"/>
      <c r="F12" s="712"/>
      <c r="G12" s="712"/>
      <c r="H12" s="712"/>
    </row>
    <row r="13" spans="1:8" s="429" customFormat="1" ht="23.25" customHeight="1" x14ac:dyDescent="0.25">
      <c r="A13" s="1186" t="s">
        <v>213</v>
      </c>
      <c r="B13" s="1186"/>
      <c r="C13" s="1186"/>
      <c r="D13" s="1186"/>
      <c r="E13" s="708"/>
      <c r="F13" s="708"/>
      <c r="G13" s="708"/>
      <c r="H13" s="708"/>
    </row>
    <row r="14" spans="1:8" s="996" customFormat="1" ht="41.25" customHeight="1" x14ac:dyDescent="0.25">
      <c r="A14" s="1178" t="s">
        <v>214</v>
      </c>
      <c r="B14" s="1178"/>
      <c r="C14" s="1178"/>
      <c r="D14" s="1178"/>
      <c r="E14" s="986"/>
      <c r="F14" s="986"/>
      <c r="G14" s="986"/>
      <c r="H14" s="986"/>
    </row>
    <row r="15" spans="1:8" s="996" customFormat="1" ht="38.25" customHeight="1" x14ac:dyDescent="0.25">
      <c r="A15" s="1178" t="s">
        <v>334</v>
      </c>
      <c r="B15" s="1178"/>
      <c r="C15" s="1178"/>
      <c r="D15" s="1178"/>
      <c r="E15" s="986"/>
      <c r="F15" s="986"/>
      <c r="G15" s="986"/>
      <c r="H15" s="986"/>
    </row>
    <row r="16" spans="1:8" s="429" customFormat="1" ht="15.75" customHeight="1" x14ac:dyDescent="0.25">
      <c r="A16" s="427"/>
      <c r="B16" s="427"/>
      <c r="C16" s="427"/>
      <c r="D16" s="427"/>
      <c r="E16" s="427"/>
    </row>
    <row r="17" spans="1:8" ht="18.75" customHeight="1" x14ac:dyDescent="0.2">
      <c r="A17" s="1186" t="s">
        <v>215</v>
      </c>
      <c r="B17" s="1186"/>
      <c r="C17" s="1186"/>
      <c r="D17" s="1186"/>
      <c r="E17" s="708"/>
      <c r="F17" s="708"/>
      <c r="G17" s="708"/>
      <c r="H17" s="708"/>
    </row>
    <row r="18" spans="1:8" s="991" customFormat="1" ht="99" customHeight="1" x14ac:dyDescent="0.2">
      <c r="A18" s="1184" t="s">
        <v>216</v>
      </c>
      <c r="B18" s="1184"/>
      <c r="C18" s="1184"/>
      <c r="D18" s="1184"/>
      <c r="E18" s="997"/>
      <c r="F18" s="997"/>
      <c r="G18" s="997"/>
      <c r="H18" s="997"/>
    </row>
    <row r="19" spans="1:8" s="991" customFormat="1" ht="78" customHeight="1" x14ac:dyDescent="0.2">
      <c r="A19" s="1184" t="s">
        <v>217</v>
      </c>
      <c r="B19" s="1184"/>
      <c r="C19" s="1184"/>
      <c r="D19" s="1184"/>
      <c r="E19" s="997"/>
    </row>
    <row r="20" spans="1:8" ht="20.25" customHeight="1" x14ac:dyDescent="0.2">
      <c r="B20" s="420" t="s">
        <v>83</v>
      </c>
      <c r="C20" s="420" t="s">
        <v>84</v>
      </c>
      <c r="D20" s="420" t="s">
        <v>85</v>
      </c>
      <c r="F20" s="419"/>
    </row>
    <row r="21" spans="1:8" ht="20.25" customHeight="1" x14ac:dyDescent="0.2">
      <c r="B21" s="421" t="s">
        <v>131</v>
      </c>
      <c r="C21" s="422" t="s">
        <v>209</v>
      </c>
      <c r="D21" s="421" t="s">
        <v>88</v>
      </c>
      <c r="F21" s="418">
        <f>'33'!M15</f>
        <v>4700000000000</v>
      </c>
    </row>
    <row r="22" spans="1:8" ht="20.25" customHeight="1" x14ac:dyDescent="0.2">
      <c r="B22" s="422" t="s">
        <v>211</v>
      </c>
      <c r="C22" s="422" t="s">
        <v>210</v>
      </c>
      <c r="D22" s="422" t="s">
        <v>88</v>
      </c>
    </row>
    <row r="23" spans="1:8" ht="20.25" customHeight="1" x14ac:dyDescent="0.2">
      <c r="B23" s="422" t="s">
        <v>149</v>
      </c>
      <c r="C23" s="422" t="s">
        <v>212</v>
      </c>
      <c r="D23" s="422" t="s">
        <v>89</v>
      </c>
    </row>
    <row r="24" spans="1:8" s="1301" customFormat="1" ht="25.5" customHeight="1" x14ac:dyDescent="0.25">
      <c r="B24" s="422" t="s">
        <v>2607</v>
      </c>
      <c r="C24" s="422" t="s">
        <v>2608</v>
      </c>
      <c r="D24" s="422" t="s">
        <v>88</v>
      </c>
    </row>
    <row r="25" spans="1:8" ht="18" customHeight="1" x14ac:dyDescent="0.2">
      <c r="A25" s="617"/>
      <c r="B25" s="617"/>
      <c r="C25" s="617"/>
      <c r="D25" s="1129"/>
      <c r="E25" s="422"/>
    </row>
    <row r="35" spans="4:4" x14ac:dyDescent="0.2">
      <c r="D35" s="711">
        <f>D18-D30</f>
        <v>0</v>
      </c>
    </row>
  </sheetData>
  <mergeCells count="15">
    <mergeCell ref="A19:D19"/>
    <mergeCell ref="A1:E1"/>
    <mergeCell ref="A2:E2"/>
    <mergeCell ref="A3:E3"/>
    <mergeCell ref="A18:D18"/>
    <mergeCell ref="A17:D17"/>
    <mergeCell ref="A15:D15"/>
    <mergeCell ref="A14:D14"/>
    <mergeCell ref="A13:D13"/>
    <mergeCell ref="A11:D11"/>
    <mergeCell ref="A10:D10"/>
    <mergeCell ref="A9:D9"/>
    <mergeCell ref="A7:D7"/>
    <mergeCell ref="A6:D6"/>
    <mergeCell ref="A5:D5"/>
  </mergeCells>
  <printOptions horizontalCentered="1"/>
  <pageMargins left="0.51181102362204722" right="0.70866141732283472" top="0.74803149606299213" bottom="0.55118110236220474" header="0.31496062992125984" footer="0.31496062992125984"/>
  <pageSetup scale="98" orientation="portrait" r:id="rId1"/>
  <headerFooter>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7AE4A-CF0E-4BBB-9A4E-98499A8B690C}">
  <sheetPr>
    <tabColor rgb="FF00B050"/>
    <pageSetUpPr fitToPage="1"/>
  </sheetPr>
  <dimension ref="A1:F35"/>
  <sheetViews>
    <sheetView rightToLeft="1" tabSelected="1" showWhiteSpace="0" view="pageBreakPreview" zoomScaleNormal="100" zoomScaleSheetLayoutView="100" zoomScalePageLayoutView="70" workbookViewId="0">
      <selection activeCell="AA4" sqref="AA4"/>
    </sheetView>
  </sheetViews>
  <sheetFormatPr defaultColWidth="9" defaultRowHeight="12.75" x14ac:dyDescent="0.2"/>
  <cols>
    <col min="1" max="1" width="7.42578125" style="418" customWidth="1"/>
    <col min="2" max="3" width="26.140625" style="418" customWidth="1"/>
    <col min="4" max="4" width="24.28515625" style="418" customWidth="1"/>
    <col min="5" max="5" width="0.7109375" style="418" customWidth="1"/>
    <col min="6" max="16384" width="9" style="418"/>
  </cols>
  <sheetData>
    <row r="1" spans="1:6" ht="20.25" customHeight="1" x14ac:dyDescent="0.2">
      <c r="A1" s="1185" t="str">
        <f>'1'!A1:H1</f>
        <v>شرکت پالایش میعانات گازی آدیش جنوبی (سهامي خاص) - در مرحله قبل از بهره برداری</v>
      </c>
      <c r="B1" s="1185"/>
      <c r="C1" s="1185"/>
      <c r="D1" s="1185"/>
      <c r="E1" s="1185"/>
    </row>
    <row r="2" spans="1:6" ht="20.25" customHeight="1" x14ac:dyDescent="0.2">
      <c r="A2" s="1185" t="str">
        <f>'5'!A2</f>
        <v xml:space="preserve">یادداشت های توضیحی صورت های مالی </v>
      </c>
      <c r="B2" s="1185"/>
      <c r="C2" s="1185"/>
      <c r="D2" s="1185"/>
      <c r="E2" s="1185"/>
    </row>
    <row r="3" spans="1:6" ht="20.25" customHeight="1" x14ac:dyDescent="0.2">
      <c r="A3" s="1185" t="str">
        <f>'5'!A3</f>
        <v>سال مالی منتهی به 29 اسفندماه 1400</v>
      </c>
      <c r="B3" s="1185"/>
      <c r="C3" s="1185"/>
      <c r="D3" s="1185"/>
      <c r="E3" s="1185"/>
    </row>
    <row r="4" spans="1:6" ht="15" customHeight="1" x14ac:dyDescent="0.2">
      <c r="A4" s="708"/>
      <c r="B4" s="708"/>
      <c r="C4" s="708"/>
      <c r="D4" s="708"/>
      <c r="E4" s="974"/>
    </row>
    <row r="5" spans="1:6" s="991" customFormat="1" ht="117" customHeight="1" x14ac:dyDescent="0.2">
      <c r="A5" s="1187" t="s">
        <v>127</v>
      </c>
      <c r="B5" s="1187"/>
      <c r="C5" s="1187"/>
      <c r="D5" s="1187"/>
      <c r="E5" s="997"/>
    </row>
    <row r="6" spans="1:6" ht="21" x14ac:dyDescent="0.2">
      <c r="A6" s="1130"/>
      <c r="B6" s="1130"/>
      <c r="C6" s="1130"/>
      <c r="D6" s="1130"/>
      <c r="E6" s="423"/>
    </row>
    <row r="7" spans="1:6" ht="30.75" customHeight="1" x14ac:dyDescent="0.2">
      <c r="A7" s="1188" t="s">
        <v>128</v>
      </c>
      <c r="B7" s="1188"/>
      <c r="C7" s="1188"/>
      <c r="D7" s="1188"/>
      <c r="E7" s="426"/>
      <c r="F7" s="426"/>
    </row>
    <row r="8" spans="1:6" s="987" customFormat="1" ht="101.25" customHeight="1" x14ac:dyDescent="0.25">
      <c r="A8" s="1189" t="s">
        <v>129</v>
      </c>
      <c r="B8" s="1189"/>
      <c r="C8" s="1189"/>
      <c r="D8" s="1189"/>
      <c r="E8" s="986"/>
      <c r="F8" s="986"/>
    </row>
    <row r="9" spans="1:6" s="987" customFormat="1" ht="48.75" customHeight="1" x14ac:dyDescent="0.25">
      <c r="A9" s="1189" t="s">
        <v>112</v>
      </c>
      <c r="B9" s="1189"/>
      <c r="C9" s="1189"/>
      <c r="D9" s="1189"/>
      <c r="E9" s="986"/>
      <c r="F9" s="425"/>
    </row>
    <row r="10" spans="1:6" s="424" customFormat="1" ht="21.75" customHeight="1" x14ac:dyDescent="0.25">
      <c r="A10" s="707"/>
      <c r="B10" s="707"/>
      <c r="C10" s="707"/>
      <c r="D10" s="707"/>
      <c r="E10" s="707"/>
      <c r="F10" s="425"/>
    </row>
    <row r="11" spans="1:6" s="424" customFormat="1" ht="23.25" x14ac:dyDescent="0.25">
      <c r="B11" s="420" t="s">
        <v>83</v>
      </c>
      <c r="C11" s="420" t="s">
        <v>84</v>
      </c>
      <c r="D11" s="420" t="s">
        <v>85</v>
      </c>
    </row>
    <row r="12" spans="1:6" s="424" customFormat="1" ht="21" x14ac:dyDescent="0.25">
      <c r="B12" s="422" t="s">
        <v>86</v>
      </c>
      <c r="C12" s="422" t="s">
        <v>87</v>
      </c>
      <c r="D12" s="422" t="s">
        <v>88</v>
      </c>
      <c r="E12" s="422"/>
    </row>
    <row r="13" spans="1:6" s="424" customFormat="1" ht="21" x14ac:dyDescent="0.25">
      <c r="B13" s="1128"/>
      <c r="C13" s="1128"/>
      <c r="D13" s="1128"/>
      <c r="E13" s="422"/>
    </row>
    <row r="14" spans="1:6" s="424" customFormat="1" ht="15" customHeight="1" x14ac:dyDescent="0.25">
      <c r="A14" s="1128"/>
      <c r="B14" s="1128"/>
      <c r="C14" s="1128"/>
      <c r="D14" s="1128"/>
      <c r="E14" s="422"/>
    </row>
    <row r="15" spans="1:6" ht="30.75" customHeight="1" x14ac:dyDescent="0.2">
      <c r="A15" s="1188" t="s">
        <v>218</v>
      </c>
      <c r="B15" s="1188"/>
      <c r="C15" s="1188"/>
      <c r="D15" s="1188"/>
      <c r="E15" s="426"/>
      <c r="F15" s="426"/>
    </row>
    <row r="16" spans="1:6" s="991" customFormat="1" ht="82.5" customHeight="1" x14ac:dyDescent="0.2">
      <c r="A16" s="1187" t="s">
        <v>219</v>
      </c>
      <c r="B16" s="1187"/>
      <c r="C16" s="1187"/>
      <c r="D16" s="1187"/>
      <c r="E16" s="997"/>
      <c r="F16" s="997"/>
    </row>
    <row r="17" spans="1:6" s="991" customFormat="1" ht="52.5" customHeight="1" x14ac:dyDescent="0.2">
      <c r="A17" s="1187" t="s">
        <v>220</v>
      </c>
      <c r="B17" s="1187"/>
      <c r="C17" s="1187"/>
      <c r="D17" s="1187"/>
      <c r="E17" s="986"/>
      <c r="F17" s="997"/>
    </row>
    <row r="21" spans="1:6" x14ac:dyDescent="0.2">
      <c r="F21" s="418">
        <f>'33'!M15</f>
        <v>4700000000000</v>
      </c>
    </row>
    <row r="35" spans="4:4" x14ac:dyDescent="0.2">
      <c r="D35" s="418">
        <f>D18-D30</f>
        <v>0</v>
      </c>
    </row>
  </sheetData>
  <mergeCells count="10">
    <mergeCell ref="A17:D17"/>
    <mergeCell ref="A16:D16"/>
    <mergeCell ref="A15:D15"/>
    <mergeCell ref="A1:E1"/>
    <mergeCell ref="A2:E2"/>
    <mergeCell ref="A3:E3"/>
    <mergeCell ref="A7:D7"/>
    <mergeCell ref="A9:D9"/>
    <mergeCell ref="A8:D8"/>
    <mergeCell ref="A5:D5"/>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05133-FC53-4C0A-B938-FF6DDE7EC5E6}">
  <sheetPr>
    <tabColor rgb="FF00B050"/>
    <pageSetUpPr fitToPage="1"/>
  </sheetPr>
  <dimension ref="A1:F35"/>
  <sheetViews>
    <sheetView rightToLeft="1" tabSelected="1" showWhiteSpace="0" view="pageBreakPreview" topLeftCell="A13" zoomScaleNormal="100" zoomScaleSheetLayoutView="100" zoomScalePageLayoutView="70" workbookViewId="0">
      <selection activeCell="AA4" sqref="AA4"/>
    </sheetView>
  </sheetViews>
  <sheetFormatPr defaultColWidth="9" defaultRowHeight="12.75" x14ac:dyDescent="0.2"/>
  <cols>
    <col min="1" max="1" width="5.28515625" style="419" customWidth="1"/>
    <col min="2" max="4" width="25.28515625" style="418" customWidth="1"/>
    <col min="5" max="5" width="3.85546875" style="418" customWidth="1"/>
    <col min="6" max="16384" width="9" style="418"/>
  </cols>
  <sheetData>
    <row r="1" spans="1:6" ht="20.25" customHeight="1" x14ac:dyDescent="0.2">
      <c r="A1" s="1185" t="str">
        <f>'1'!A1:H1</f>
        <v>شرکت پالایش میعانات گازی آدیش جنوبی (سهامي خاص) - در مرحله قبل از بهره برداری</v>
      </c>
      <c r="B1" s="1185"/>
      <c r="C1" s="1185"/>
      <c r="D1" s="1185"/>
      <c r="E1" s="1185"/>
    </row>
    <row r="2" spans="1:6" ht="20.25" customHeight="1" x14ac:dyDescent="0.2">
      <c r="A2" s="1185" t="str">
        <f>'5'!A2</f>
        <v xml:space="preserve">یادداشت های توضیحی صورت های مالی </v>
      </c>
      <c r="B2" s="1185"/>
      <c r="C2" s="1185"/>
      <c r="D2" s="1185"/>
      <c r="E2" s="1185"/>
    </row>
    <row r="3" spans="1:6" ht="20.25" customHeight="1" x14ac:dyDescent="0.2">
      <c r="A3" s="1185" t="str">
        <f>'5'!A3</f>
        <v>سال مالی منتهی به 29 اسفندماه 1400</v>
      </c>
      <c r="B3" s="1185"/>
      <c r="C3" s="1185"/>
      <c r="D3" s="1185"/>
      <c r="E3" s="1185"/>
    </row>
    <row r="4" spans="1:6" ht="10.5" customHeight="1" x14ac:dyDescent="0.2">
      <c r="A4" s="974"/>
      <c r="B4" s="974"/>
      <c r="C4" s="974"/>
      <c r="D4" s="974"/>
      <c r="E4" s="974"/>
    </row>
    <row r="5" spans="1:6" s="991" customFormat="1" ht="63.75" customHeight="1" x14ac:dyDescent="0.2">
      <c r="A5" s="1178" t="s">
        <v>221</v>
      </c>
      <c r="B5" s="1178"/>
      <c r="C5" s="1178"/>
      <c r="D5" s="1178"/>
      <c r="E5" s="986"/>
    </row>
    <row r="6" spans="1:6" s="991" customFormat="1" ht="66" customHeight="1" x14ac:dyDescent="0.2">
      <c r="A6" s="1178" t="s">
        <v>222</v>
      </c>
      <c r="B6" s="1178"/>
      <c r="C6" s="1178"/>
      <c r="D6" s="1178"/>
      <c r="E6" s="986"/>
    </row>
    <row r="7" spans="1:6" s="1014" customFormat="1" ht="82.5" customHeight="1" x14ac:dyDescent="0.2">
      <c r="A7" s="1178" t="s">
        <v>223</v>
      </c>
      <c r="B7" s="1178"/>
      <c r="C7" s="1178"/>
      <c r="D7" s="1178"/>
      <c r="E7" s="995"/>
    </row>
    <row r="8" spans="1:6" ht="12.75" customHeight="1" x14ac:dyDescent="0.2">
      <c r="A8" s="972"/>
      <c r="B8" s="427"/>
      <c r="C8" s="427"/>
      <c r="D8" s="427"/>
      <c r="E8" s="427"/>
    </row>
    <row r="9" spans="1:6" s="1016" customFormat="1" ht="22.5" customHeight="1" x14ac:dyDescent="0.6">
      <c r="A9" s="1191" t="s">
        <v>335</v>
      </c>
      <c r="B9" s="1191"/>
      <c r="C9" s="1191"/>
      <c r="D9" s="1191"/>
      <c r="E9" s="1191"/>
      <c r="F9" s="1015"/>
    </row>
    <row r="10" spans="1:6" s="1018" customFormat="1" ht="97.5" customHeight="1" x14ac:dyDescent="0.25">
      <c r="A10" s="1178" t="s">
        <v>1772</v>
      </c>
      <c r="B10" s="1178"/>
      <c r="C10" s="1178"/>
      <c r="D10" s="1178"/>
      <c r="E10" s="995"/>
      <c r="F10" s="1017"/>
    </row>
    <row r="11" spans="1:6" ht="9" customHeight="1" x14ac:dyDescent="0.2"/>
    <row r="12" spans="1:6" s="1019" customFormat="1" ht="21.75" customHeight="1" x14ac:dyDescent="0.2">
      <c r="A12" s="1191" t="s">
        <v>336</v>
      </c>
      <c r="B12" s="1191"/>
      <c r="C12" s="1191"/>
      <c r="D12" s="1191"/>
      <c r="E12" s="1191"/>
    </row>
    <row r="13" spans="1:6" s="1014" customFormat="1" ht="61.5" customHeight="1" x14ac:dyDescent="0.2">
      <c r="A13" s="1184" t="s">
        <v>125</v>
      </c>
      <c r="B13" s="1184"/>
      <c r="C13" s="1184"/>
      <c r="D13" s="1184"/>
      <c r="E13" s="1020"/>
    </row>
    <row r="14" spans="1:6" s="419" customFormat="1" ht="27" customHeight="1" x14ac:dyDescent="0.2">
      <c r="A14" s="1191" t="s">
        <v>337</v>
      </c>
      <c r="B14" s="1191"/>
      <c r="C14" s="1191"/>
      <c r="D14" s="1191"/>
      <c r="E14" s="975"/>
    </row>
    <row r="15" spans="1:6" s="1014" customFormat="1" ht="39" customHeight="1" x14ac:dyDescent="0.2">
      <c r="A15" s="1190" t="s">
        <v>327</v>
      </c>
      <c r="B15" s="1190"/>
      <c r="C15" s="1190"/>
      <c r="D15" s="1190"/>
      <c r="E15" s="1021"/>
    </row>
    <row r="16" spans="1:6" ht="8.25" customHeight="1" x14ac:dyDescent="0.2"/>
    <row r="17" spans="1:6" s="419" customFormat="1" ht="27" customHeight="1" x14ac:dyDescent="0.2">
      <c r="A17" s="1191" t="s">
        <v>320</v>
      </c>
      <c r="B17" s="1191"/>
      <c r="C17" s="1191"/>
      <c r="D17" s="1191"/>
      <c r="E17" s="975"/>
    </row>
    <row r="18" spans="1:6" s="1014" customFormat="1" ht="27" customHeight="1" x14ac:dyDescent="0.2">
      <c r="A18" s="1184" t="s">
        <v>321</v>
      </c>
      <c r="B18" s="1184"/>
      <c r="C18" s="1184"/>
      <c r="D18" s="1184"/>
      <c r="E18" s="1020"/>
    </row>
    <row r="19" spans="1:6" s="1014" customFormat="1" ht="56.25" customHeight="1" x14ac:dyDescent="0.2">
      <c r="A19" s="1190" t="s">
        <v>1544</v>
      </c>
      <c r="B19" s="1190"/>
      <c r="C19" s="1190"/>
      <c r="D19" s="1190"/>
      <c r="E19" s="1021"/>
    </row>
    <row r="20" spans="1:6" ht="11.25" customHeight="1" x14ac:dyDescent="0.2"/>
    <row r="21" spans="1:6" x14ac:dyDescent="0.2">
      <c r="F21" s="418">
        <f>'33'!M15</f>
        <v>4700000000000</v>
      </c>
    </row>
    <row r="35" spans="4:4" x14ac:dyDescent="0.2">
      <c r="D35" s="418">
        <f>D18-D30</f>
        <v>0</v>
      </c>
    </row>
  </sheetData>
  <mergeCells count="15">
    <mergeCell ref="A7:D7"/>
    <mergeCell ref="A1:E1"/>
    <mergeCell ref="A2:E2"/>
    <mergeCell ref="A3:E3"/>
    <mergeCell ref="A19:D19"/>
    <mergeCell ref="A9:E9"/>
    <mergeCell ref="A12:E12"/>
    <mergeCell ref="A10:D10"/>
    <mergeCell ref="A13:D13"/>
    <mergeCell ref="A14:D14"/>
    <mergeCell ref="A15:D15"/>
    <mergeCell ref="A17:D17"/>
    <mergeCell ref="A18:D18"/>
    <mergeCell ref="A6:D6"/>
    <mergeCell ref="A5:D5"/>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FF00"/>
    <pageSetUpPr fitToPage="1"/>
  </sheetPr>
  <dimension ref="A1:AA23"/>
  <sheetViews>
    <sheetView rightToLeft="1" tabSelected="1" view="pageBreakPreview" zoomScale="120" zoomScaleNormal="70" zoomScaleSheetLayoutView="120" zoomScalePageLayoutView="40" workbookViewId="0">
      <selection activeCell="AA4" sqref="AA4"/>
    </sheetView>
  </sheetViews>
  <sheetFormatPr defaultColWidth="8.7109375" defaultRowHeight="150" customHeight="1" x14ac:dyDescent="0.25"/>
  <cols>
    <col min="1" max="1" width="11.85546875" style="697" customWidth="1"/>
    <col min="2" max="2" width="0.5703125" style="237" customWidth="1"/>
    <col min="3" max="3" width="10.85546875" style="237" customWidth="1"/>
    <col min="4" max="4" width="0.42578125" style="237" customWidth="1"/>
    <col min="5" max="5" width="10.42578125" style="237" customWidth="1"/>
    <col min="6" max="6" width="0.7109375" style="237" customWidth="1"/>
    <col min="7" max="7" width="13.5703125" style="237" hidden="1" customWidth="1"/>
    <col min="8" max="8" width="0.5703125" style="237" hidden="1" customWidth="1"/>
    <col min="9" max="9" width="10.7109375" style="237" customWidth="1"/>
    <col min="10" max="10" width="0.7109375" style="237" customWidth="1"/>
    <col min="11" max="11" width="11.140625" style="237" customWidth="1"/>
    <col min="12" max="12" width="0.5703125" style="237" customWidth="1"/>
    <col min="13" max="13" width="11" style="237" customWidth="1"/>
    <col min="14" max="14" width="0.85546875" style="237" customWidth="1"/>
    <col min="15" max="15" width="13.5703125" style="295" hidden="1" customWidth="1"/>
    <col min="16" max="16" width="0.85546875" style="237" hidden="1" customWidth="1"/>
    <col min="17" max="17" width="11.140625" style="237" customWidth="1"/>
    <col min="18" max="18" width="0.7109375" style="237" customWidth="1"/>
    <col min="19" max="19" width="12.7109375" style="237" customWidth="1"/>
    <col min="20" max="20" width="0.7109375" style="237" customWidth="1"/>
    <col min="21" max="21" width="13.140625" style="237" customWidth="1"/>
    <col min="22" max="22" width="0.5703125" style="237" customWidth="1"/>
    <col min="23" max="23" width="13.28515625" style="237" customWidth="1"/>
    <col min="24" max="24" width="0.5703125" style="237" customWidth="1"/>
    <col min="25" max="25" width="18.28515625" style="251" bestFit="1" customWidth="1"/>
    <col min="26" max="26" width="29.5703125" style="216" bestFit="1" customWidth="1"/>
    <col min="27" max="27" width="21.7109375" style="251" bestFit="1" customWidth="1"/>
    <col min="28" max="16384" width="8.7109375" style="216"/>
  </cols>
  <sheetData>
    <row r="1" spans="1:27" s="206" customFormat="1" ht="19.5" customHeight="1" x14ac:dyDescent="0.25">
      <c r="A1" s="1167" t="str">
        <f>'1'!A1:H1</f>
        <v>شرکت پالایش میعانات گازی آدیش جنوبی (سهامي خاص) - در مرحله قبل از بهره برداری</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248"/>
      <c r="AA1" s="248"/>
    </row>
    <row r="2" spans="1:27" s="206" customFormat="1" ht="19.5" customHeight="1" x14ac:dyDescent="0.25">
      <c r="A2" s="1167" t="str">
        <f>'5'!A2:H2</f>
        <v xml:space="preserve">یادداشت های توضیحی صورت های مالی </v>
      </c>
      <c r="B2" s="1167"/>
      <c r="C2" s="1167"/>
      <c r="D2" s="1167"/>
      <c r="E2" s="1167"/>
      <c r="F2" s="1167"/>
      <c r="G2" s="1167"/>
      <c r="H2" s="1167"/>
      <c r="I2" s="1167"/>
      <c r="J2" s="1167"/>
      <c r="K2" s="1167"/>
      <c r="L2" s="1167"/>
      <c r="M2" s="1167"/>
      <c r="N2" s="1167"/>
      <c r="O2" s="1167"/>
      <c r="P2" s="1167"/>
      <c r="Q2" s="1167"/>
      <c r="R2" s="1167"/>
      <c r="S2" s="1167"/>
      <c r="T2" s="1167"/>
      <c r="U2" s="1167"/>
      <c r="V2" s="1167"/>
      <c r="W2" s="1167"/>
      <c r="X2" s="1167"/>
      <c r="Y2" s="248"/>
      <c r="AA2" s="248"/>
    </row>
    <row r="3" spans="1:27" s="206" customFormat="1" ht="19.5" customHeight="1" x14ac:dyDescent="0.25">
      <c r="A3" s="1167" t="str">
        <f>'5'!A3:H3</f>
        <v>سال مالی منتهی به 29 اسفندماه 1400</v>
      </c>
      <c r="B3" s="1167"/>
      <c r="C3" s="1167"/>
      <c r="D3" s="1167"/>
      <c r="E3" s="1167"/>
      <c r="F3" s="1167"/>
      <c r="G3" s="1167"/>
      <c r="H3" s="1167"/>
      <c r="I3" s="1167"/>
      <c r="J3" s="1167"/>
      <c r="K3" s="1167"/>
      <c r="L3" s="1167"/>
      <c r="M3" s="1167"/>
      <c r="N3" s="1167"/>
      <c r="O3" s="1167"/>
      <c r="P3" s="1167"/>
      <c r="Q3" s="1167"/>
      <c r="R3" s="1167"/>
      <c r="S3" s="1167"/>
      <c r="T3" s="1167"/>
      <c r="U3" s="1167"/>
      <c r="V3" s="1167"/>
      <c r="W3" s="1167"/>
      <c r="X3" s="1167"/>
      <c r="Y3" s="248"/>
      <c r="AA3" s="248"/>
    </row>
    <row r="4" spans="1:27" ht="21.75" customHeight="1" x14ac:dyDescent="0.45">
      <c r="A4" s="1193" t="s">
        <v>322</v>
      </c>
      <c r="B4" s="1193"/>
      <c r="C4" s="1193"/>
      <c r="D4" s="216"/>
      <c r="E4" s="216"/>
      <c r="F4" s="216"/>
      <c r="G4" s="216"/>
      <c r="H4" s="313"/>
      <c r="I4" s="216"/>
      <c r="J4" s="216"/>
      <c r="K4" s="216"/>
      <c r="L4" s="216"/>
      <c r="M4" s="216"/>
      <c r="N4" s="216"/>
      <c r="O4" s="415"/>
      <c r="P4" s="416"/>
      <c r="Q4" s="416"/>
      <c r="R4" s="303"/>
      <c r="S4" s="416"/>
      <c r="T4" s="303"/>
      <c r="U4" s="1192" t="s">
        <v>55</v>
      </c>
      <c r="V4" s="1192"/>
      <c r="W4" s="1192"/>
      <c r="X4" s="216"/>
    </row>
    <row r="5" spans="1:27" s="1001" customFormat="1" ht="36" customHeight="1" x14ac:dyDescent="0.25">
      <c r="A5" s="1121"/>
      <c r="B5" s="352"/>
      <c r="C5" s="1122" t="s">
        <v>150</v>
      </c>
      <c r="D5" s="352"/>
      <c r="E5" s="1122" t="s">
        <v>728</v>
      </c>
      <c r="F5" s="352"/>
      <c r="G5" s="1122" t="s">
        <v>729</v>
      </c>
      <c r="H5" s="352"/>
      <c r="I5" s="1122" t="s">
        <v>131</v>
      </c>
      <c r="J5" s="352"/>
      <c r="K5" s="1122" t="s">
        <v>51</v>
      </c>
      <c r="L5" s="352"/>
      <c r="M5" s="1122" t="s">
        <v>149</v>
      </c>
      <c r="N5" s="352"/>
      <c r="O5" s="1122" t="s">
        <v>732</v>
      </c>
      <c r="P5" s="352"/>
      <c r="Q5" s="1122" t="s">
        <v>53</v>
      </c>
      <c r="R5" s="999"/>
      <c r="S5" s="1122" t="s">
        <v>151</v>
      </c>
      <c r="T5" s="999"/>
      <c r="U5" s="1122" t="s">
        <v>152</v>
      </c>
      <c r="V5" s="352"/>
      <c r="W5" s="1122" t="s">
        <v>53</v>
      </c>
      <c r="X5" s="352"/>
      <c r="Y5" s="1000"/>
      <c r="AA5" s="1000"/>
    </row>
    <row r="6" spans="1:27" s="1007" customFormat="1" ht="21" customHeight="1" x14ac:dyDescent="0.25">
      <c r="A6" s="998" t="s">
        <v>132</v>
      </c>
      <c r="B6" s="998"/>
      <c r="C6" s="998"/>
      <c r="D6" s="998"/>
      <c r="E6" s="998"/>
      <c r="F6" s="998"/>
      <c r="G6" s="998"/>
      <c r="H6" s="998"/>
      <c r="I6" s="998"/>
      <c r="J6" s="998"/>
      <c r="K6" s="1005"/>
      <c r="L6" s="998"/>
      <c r="M6" s="1005"/>
      <c r="N6" s="998"/>
      <c r="O6" s="998"/>
      <c r="P6" s="998"/>
      <c r="Q6" s="998"/>
      <c r="R6" s="1005"/>
      <c r="S6" s="998"/>
      <c r="T6" s="1005"/>
      <c r="U6" s="998"/>
      <c r="V6" s="998"/>
      <c r="W6" s="998"/>
      <c r="X6" s="998"/>
      <c r="Y6" s="1006"/>
      <c r="AA6" s="1006"/>
    </row>
    <row r="7" spans="1:27" s="719" customFormat="1" ht="21" customHeight="1" x14ac:dyDescent="0.25">
      <c r="A7" s="1002" t="s">
        <v>2384</v>
      </c>
      <c r="B7" s="716"/>
      <c r="C7" s="717">
        <f>SUM('تراز 1400'!$I$191)</f>
        <v>22926893696</v>
      </c>
      <c r="D7" s="717"/>
      <c r="E7" s="717">
        <v>0</v>
      </c>
      <c r="F7" s="717"/>
      <c r="G7" s="717">
        <v>0</v>
      </c>
      <c r="H7" s="716"/>
      <c r="I7" s="717">
        <f>SUM('تراز 1399'!$J$122)+1</f>
        <v>962095414</v>
      </c>
      <c r="J7" s="717"/>
      <c r="K7" s="717">
        <f>SUM('تراز 1399'!$J$125)+1</f>
        <v>12288906730</v>
      </c>
      <c r="L7" s="717"/>
      <c r="M7" s="717">
        <f>SUM('تراز 1399'!$J$124)+1</f>
        <v>2261475513</v>
      </c>
      <c r="N7" s="717"/>
      <c r="O7" s="717">
        <v>0</v>
      </c>
      <c r="P7" s="717"/>
      <c r="Q7" s="717">
        <f>C7+I7+K7+M7+O7+E7+G7</f>
        <v>38439371353</v>
      </c>
      <c r="R7" s="717"/>
      <c r="S7" s="717">
        <f>'12'!Y25</f>
        <v>4210603877795</v>
      </c>
      <c r="T7" s="717"/>
      <c r="U7" s="717">
        <v>3827326889610</v>
      </c>
      <c r="V7" s="717"/>
      <c r="W7" s="717">
        <f t="shared" ref="W7:W13" si="0">SUM(Q7:V7)</f>
        <v>8076370138758</v>
      </c>
      <c r="X7" s="717"/>
      <c r="Y7" s="718"/>
      <c r="AA7" s="718"/>
    </row>
    <row r="8" spans="1:27" s="719" customFormat="1" ht="21" customHeight="1" x14ac:dyDescent="0.25">
      <c r="A8" s="1002" t="s">
        <v>56</v>
      </c>
      <c r="B8" s="716"/>
      <c r="C8" s="717">
        <v>0</v>
      </c>
      <c r="D8" s="717"/>
      <c r="E8" s="717">
        <f>SUM('تراز 1400'!$I$192)</f>
        <v>56111290259</v>
      </c>
      <c r="F8" s="717"/>
      <c r="G8" s="717">
        <v>0</v>
      </c>
      <c r="H8" s="716"/>
      <c r="I8" s="717">
        <f>SUM('تراز 1399'!$L$122,-'تراز 1399'!$M$122)</f>
        <v>2213781452</v>
      </c>
      <c r="J8" s="717"/>
      <c r="K8" s="717">
        <f>SUM('تراز 1399'!$L$125,-'تراز 1399'!$M$125)</f>
        <v>6359691603</v>
      </c>
      <c r="L8" s="717"/>
      <c r="M8" s="717">
        <f>SUM('تراز 1399'!$L$124)</f>
        <v>165000000</v>
      </c>
      <c r="N8" s="717"/>
      <c r="O8" s="717">
        <v>0</v>
      </c>
      <c r="P8" s="717"/>
      <c r="Q8" s="717">
        <f>C8+I8+K8+M8+O8+E8+G8</f>
        <v>64849763314</v>
      </c>
      <c r="R8" s="717"/>
      <c r="S8" s="717">
        <f>'12'!AC25-S9</f>
        <v>9501191690311</v>
      </c>
      <c r="T8" s="717"/>
      <c r="U8" s="717">
        <v>0</v>
      </c>
      <c r="V8" s="717"/>
      <c r="W8" s="717">
        <f t="shared" si="0"/>
        <v>9566041453625</v>
      </c>
      <c r="X8" s="717"/>
      <c r="Y8" s="718"/>
      <c r="AA8" s="718"/>
    </row>
    <row r="9" spans="1:27" s="719" customFormat="1" ht="21" customHeight="1" x14ac:dyDescent="0.25">
      <c r="A9" s="1002" t="s">
        <v>192</v>
      </c>
      <c r="B9" s="716"/>
      <c r="C9" s="717">
        <v>0</v>
      </c>
      <c r="D9" s="717"/>
      <c r="E9" s="717">
        <v>0</v>
      </c>
      <c r="F9" s="717"/>
      <c r="G9" s="717">
        <v>0</v>
      </c>
      <c r="H9" s="716"/>
      <c r="I9" s="717">
        <v>0</v>
      </c>
      <c r="J9" s="717"/>
      <c r="K9" s="717">
        <v>0</v>
      </c>
      <c r="L9" s="717"/>
      <c r="M9" s="717">
        <v>0</v>
      </c>
      <c r="N9" s="717"/>
      <c r="O9" s="717">
        <v>0</v>
      </c>
      <c r="P9" s="717"/>
      <c r="Q9" s="717">
        <v>0</v>
      </c>
      <c r="R9" s="717"/>
      <c r="S9" s="717">
        <f>U9*-1</f>
        <v>272854361165</v>
      </c>
      <c r="T9" s="717"/>
      <c r="U9" s="1013">
        <f>'25'!G15-'10'!U7</f>
        <v>-272854361165</v>
      </c>
      <c r="V9" s="717"/>
      <c r="W9" s="717">
        <f t="shared" si="0"/>
        <v>0</v>
      </c>
      <c r="X9" s="717"/>
      <c r="Y9" s="718"/>
      <c r="AA9" s="718"/>
    </row>
    <row r="10" spans="1:27" s="1007" customFormat="1" ht="21" customHeight="1" x14ac:dyDescent="0.25">
      <c r="A10" s="998" t="s">
        <v>434</v>
      </c>
      <c r="B10" s="998"/>
      <c r="C10" s="1004">
        <f>SUM(C7:C9)</f>
        <v>22926893696</v>
      </c>
      <c r="D10" s="1005"/>
      <c r="E10" s="1004">
        <f>SUM(E7:E9)</f>
        <v>56111290259</v>
      </c>
      <c r="F10" s="1005"/>
      <c r="G10" s="1004">
        <f>SUM(G7:G9)</f>
        <v>0</v>
      </c>
      <c r="H10" s="998"/>
      <c r="I10" s="1004">
        <f>SUM(I7:I9)</f>
        <v>3175876866</v>
      </c>
      <c r="J10" s="998"/>
      <c r="K10" s="1004">
        <f>SUM(K7:K9)</f>
        <v>18648598333</v>
      </c>
      <c r="L10" s="998"/>
      <c r="M10" s="1004">
        <f>SUM(M7:M9)</f>
        <v>2426475513</v>
      </c>
      <c r="N10" s="998"/>
      <c r="O10" s="1004">
        <f>SUM(O7:O9)</f>
        <v>0</v>
      </c>
      <c r="P10" s="998"/>
      <c r="Q10" s="1004">
        <f>C10+I10+K10+M10+O10+E10+G10</f>
        <v>103289134667</v>
      </c>
      <c r="R10" s="1005"/>
      <c r="S10" s="1004">
        <f>SUM(S7:S9)</f>
        <v>13984649929271</v>
      </c>
      <c r="T10" s="1005"/>
      <c r="U10" s="1004">
        <f>SUM(U7:U9)</f>
        <v>3554472528445</v>
      </c>
      <c r="V10" s="998"/>
      <c r="W10" s="1004">
        <f t="shared" si="0"/>
        <v>17642411592383</v>
      </c>
      <c r="X10" s="1005"/>
      <c r="Y10" s="1006"/>
      <c r="AA10" s="1006"/>
    </row>
    <row r="11" spans="1:27" s="719" customFormat="1" ht="21" customHeight="1" x14ac:dyDescent="0.25">
      <c r="A11" s="1002" t="s">
        <v>56</v>
      </c>
      <c r="B11" s="716"/>
      <c r="C11" s="717">
        <f>SUM('تراز 1400'!$K$191)</f>
        <v>214151620000</v>
      </c>
      <c r="D11" s="717"/>
      <c r="E11" s="717">
        <f>SUM('تراز 1400'!$K$192)</f>
        <v>5098556600</v>
      </c>
      <c r="F11" s="717"/>
      <c r="G11" s="717">
        <v>0</v>
      </c>
      <c r="H11" s="716"/>
      <c r="I11" s="717">
        <f>SUM('تراز 1400'!K193)</f>
        <v>518350000</v>
      </c>
      <c r="J11" s="717"/>
      <c r="K11" s="717">
        <f>SUM('تراز 1400'!$K$195)</f>
        <v>7212900744</v>
      </c>
      <c r="L11" s="717"/>
      <c r="M11" s="717">
        <f>SUM('تراز 1400'!$K$194)</f>
        <v>0</v>
      </c>
      <c r="N11" s="717"/>
      <c r="O11" s="717">
        <v>0</v>
      </c>
      <c r="P11" s="717"/>
      <c r="Q11" s="717">
        <f>SUM(C11:O11)</f>
        <v>226981427344</v>
      </c>
      <c r="R11" s="717"/>
      <c r="S11" s="717">
        <f>'12'!AJ25</f>
        <v>42299635140051</v>
      </c>
      <c r="T11" s="717"/>
      <c r="U11" s="717">
        <v>1143305606471.9551</v>
      </c>
      <c r="V11" s="717"/>
      <c r="W11" s="717">
        <f t="shared" si="0"/>
        <v>43669922173866.953</v>
      </c>
      <c r="X11" s="717"/>
      <c r="Y11" s="718"/>
      <c r="AA11" s="718"/>
    </row>
    <row r="12" spans="1:27" s="719" customFormat="1" ht="21" customHeight="1" x14ac:dyDescent="0.25">
      <c r="A12" s="1002" t="s">
        <v>192</v>
      </c>
      <c r="B12" s="716"/>
      <c r="C12" s="717">
        <v>0</v>
      </c>
      <c r="D12" s="717"/>
      <c r="E12" s="717">
        <v>0</v>
      </c>
      <c r="F12" s="717"/>
      <c r="G12" s="717">
        <v>0</v>
      </c>
      <c r="H12" s="716"/>
      <c r="I12" s="717">
        <v>0</v>
      </c>
      <c r="J12" s="717"/>
      <c r="K12" s="717">
        <v>0</v>
      </c>
      <c r="L12" s="717"/>
      <c r="M12" s="717">
        <v>0</v>
      </c>
      <c r="N12" s="717"/>
      <c r="O12" s="717">
        <v>0</v>
      </c>
      <c r="P12" s="717"/>
      <c r="Q12" s="717">
        <v>0</v>
      </c>
      <c r="R12" s="717"/>
      <c r="S12" s="717">
        <v>0</v>
      </c>
      <c r="T12" s="717"/>
      <c r="U12" s="717">
        <v>0</v>
      </c>
      <c r="V12" s="717"/>
      <c r="W12" s="717">
        <f t="shared" si="0"/>
        <v>0</v>
      </c>
      <c r="X12" s="717"/>
      <c r="Y12" s="718"/>
      <c r="AA12" s="718"/>
    </row>
    <row r="13" spans="1:27" s="1007" customFormat="1" ht="21" customHeight="1" thickBot="1" x14ac:dyDescent="0.3">
      <c r="A13" s="998" t="s">
        <v>2368</v>
      </c>
      <c r="B13" s="998"/>
      <c r="C13" s="1008">
        <f>SUM(C10:C12)</f>
        <v>237078513696</v>
      </c>
      <c r="D13" s="1005"/>
      <c r="E13" s="1008">
        <f>SUM(E10:E12)</f>
        <v>61209846859</v>
      </c>
      <c r="F13" s="1005"/>
      <c r="G13" s="1008">
        <f>SUM(G10:G12)</f>
        <v>0</v>
      </c>
      <c r="H13" s="998"/>
      <c r="I13" s="1008">
        <f>SUM(I10:I12)</f>
        <v>3694226866</v>
      </c>
      <c r="J13" s="1009"/>
      <c r="K13" s="1008">
        <f>SUM(K10:K12)</f>
        <v>25861499077</v>
      </c>
      <c r="L13" s="1009"/>
      <c r="M13" s="1008">
        <f>SUM(M10:M12)</f>
        <v>2426475513</v>
      </c>
      <c r="N13" s="1005"/>
      <c r="O13" s="1008">
        <f>SUM(O10:O12)</f>
        <v>0</v>
      </c>
      <c r="P13" s="1005"/>
      <c r="Q13" s="1008">
        <f>O13+M13+K13+I13+G13+E13+C13</f>
        <v>330270562011</v>
      </c>
      <c r="R13" s="1005"/>
      <c r="S13" s="1008">
        <f>SUM(S10:S12)</f>
        <v>56284285069322</v>
      </c>
      <c r="T13" s="1005"/>
      <c r="U13" s="1008">
        <f>SUM(U10:U12)</f>
        <v>4697778134916.9551</v>
      </c>
      <c r="V13" s="1005"/>
      <c r="W13" s="1008">
        <f t="shared" si="0"/>
        <v>61312333766249.953</v>
      </c>
      <c r="X13" s="1005"/>
      <c r="Y13" s="1006"/>
      <c r="AA13" s="1006"/>
    </row>
    <row r="14" spans="1:27" s="1001" customFormat="1" ht="21" customHeight="1" thickTop="1" x14ac:dyDescent="0.25">
      <c r="A14" s="998" t="s">
        <v>326</v>
      </c>
      <c r="B14" s="352"/>
      <c r="C14" s="352"/>
      <c r="D14" s="352"/>
      <c r="E14" s="352"/>
      <c r="F14" s="352"/>
      <c r="G14" s="352"/>
      <c r="H14" s="352"/>
      <c r="I14" s="352"/>
      <c r="J14" s="352"/>
      <c r="K14" s="352"/>
      <c r="L14" s="352"/>
      <c r="M14" s="352"/>
      <c r="N14" s="352"/>
      <c r="O14" s="352"/>
      <c r="P14" s="352"/>
      <c r="Q14" s="352"/>
      <c r="R14" s="999"/>
      <c r="S14" s="352"/>
      <c r="T14" s="999"/>
      <c r="U14" s="352"/>
      <c r="V14" s="352"/>
      <c r="W14" s="352"/>
      <c r="X14" s="352"/>
      <c r="Y14" s="1000"/>
      <c r="AA14" s="1000"/>
    </row>
    <row r="15" spans="1:27" s="719" customFormat="1" ht="21" customHeight="1" x14ac:dyDescent="0.25">
      <c r="A15" s="1002" t="s">
        <v>2384</v>
      </c>
      <c r="B15" s="716"/>
      <c r="C15" s="717">
        <v>0</v>
      </c>
      <c r="D15" s="717"/>
      <c r="E15" s="717">
        <v>0</v>
      </c>
      <c r="F15" s="717"/>
      <c r="G15" s="717">
        <v>0</v>
      </c>
      <c r="H15" s="716"/>
      <c r="I15" s="717">
        <f>SUM('تراز 1399'!$K$127)</f>
        <v>46120847</v>
      </c>
      <c r="J15" s="717"/>
      <c r="K15" s="717">
        <f>SUM('تراز 1399'!$K$130)</f>
        <v>3831383978</v>
      </c>
      <c r="L15" s="717"/>
      <c r="M15" s="717">
        <f>SUM('تراز 1399'!$K$129)</f>
        <v>625778155</v>
      </c>
      <c r="N15" s="717"/>
      <c r="O15" s="717">
        <v>0</v>
      </c>
      <c r="P15" s="717"/>
      <c r="Q15" s="717">
        <f>C15+I15+K15+M15+O15+E15+G15</f>
        <v>4503282980</v>
      </c>
      <c r="R15" s="717"/>
      <c r="S15" s="717">
        <v>0</v>
      </c>
      <c r="T15" s="717"/>
      <c r="U15" s="717">
        <v>0</v>
      </c>
      <c r="V15" s="717"/>
      <c r="W15" s="717">
        <f t="shared" ref="W15:W22" si="1">SUM(Q15:V15)</f>
        <v>4503282980</v>
      </c>
      <c r="X15" s="717"/>
      <c r="Y15" s="718"/>
      <c r="AA15" s="718"/>
    </row>
    <row r="16" spans="1:27" s="719" customFormat="1" ht="21" customHeight="1" x14ac:dyDescent="0.25">
      <c r="A16" s="1002" t="s">
        <v>54</v>
      </c>
      <c r="B16" s="716"/>
      <c r="C16" s="717">
        <v>0</v>
      </c>
      <c r="D16" s="717"/>
      <c r="E16" s="717">
        <f>SUM('تراز 1400'!$J$196)</f>
        <v>486174154</v>
      </c>
      <c r="F16" s="717"/>
      <c r="G16" s="717">
        <v>0</v>
      </c>
      <c r="H16" s="716"/>
      <c r="I16" s="717">
        <f>SUM('تراز 1399'!$M$127,-'تراز 1399'!$L$127)</f>
        <v>482506840</v>
      </c>
      <c r="J16" s="717"/>
      <c r="K16" s="717">
        <f>SUM(-'تراز 1399'!$L$130,+'تراز 1399'!$M$130)</f>
        <v>3498319348</v>
      </c>
      <c r="L16" s="717"/>
      <c r="M16" s="717">
        <f>SUM('تراز 1399'!$M$129)</f>
        <v>392766410</v>
      </c>
      <c r="N16" s="717"/>
      <c r="O16" s="717">
        <v>0</v>
      </c>
      <c r="P16" s="717"/>
      <c r="Q16" s="717">
        <f>C16+I16+K16+M16+O16+E16+G16</f>
        <v>4859766752</v>
      </c>
      <c r="R16" s="717"/>
      <c r="S16" s="717">
        <v>0</v>
      </c>
      <c r="T16" s="717"/>
      <c r="U16" s="717">
        <v>0</v>
      </c>
      <c r="V16" s="717"/>
      <c r="W16" s="717">
        <f t="shared" si="1"/>
        <v>4859766752</v>
      </c>
      <c r="X16" s="717"/>
      <c r="Y16" s="718"/>
      <c r="AA16" s="718"/>
    </row>
    <row r="17" spans="1:27" s="1007" customFormat="1" ht="21" customHeight="1" x14ac:dyDescent="0.25">
      <c r="A17" s="998" t="s">
        <v>434</v>
      </c>
      <c r="B17" s="998"/>
      <c r="C17" s="1004">
        <f>SUM(C15:C16)</f>
        <v>0</v>
      </c>
      <c r="D17" s="1005"/>
      <c r="E17" s="1004">
        <f>SUM(E15:E16)</f>
        <v>486174154</v>
      </c>
      <c r="F17" s="1005"/>
      <c r="G17" s="1004">
        <f>SUM(G15:G16)</f>
        <v>0</v>
      </c>
      <c r="H17" s="998"/>
      <c r="I17" s="1004">
        <f>SUM(I15:I16)</f>
        <v>528627687</v>
      </c>
      <c r="J17" s="998"/>
      <c r="K17" s="1004">
        <f>SUM(K15:K16)</f>
        <v>7329703326</v>
      </c>
      <c r="L17" s="998"/>
      <c r="M17" s="1004">
        <f>SUM(M15:M16)</f>
        <v>1018544565</v>
      </c>
      <c r="N17" s="998"/>
      <c r="O17" s="1012">
        <f>SUM(O15:O16)</f>
        <v>0</v>
      </c>
      <c r="P17" s="998"/>
      <c r="Q17" s="1004">
        <f>C17+I17+K17+M17+O17+E17+G17</f>
        <v>9363049732</v>
      </c>
      <c r="R17" s="1005"/>
      <c r="S17" s="1004">
        <f>SUM(S15:S16)</f>
        <v>0</v>
      </c>
      <c r="T17" s="1005"/>
      <c r="U17" s="1004">
        <f>SUM(U15:U16)</f>
        <v>0</v>
      </c>
      <c r="V17" s="998"/>
      <c r="W17" s="1004">
        <f t="shared" si="1"/>
        <v>9363049732</v>
      </c>
      <c r="X17" s="1005"/>
      <c r="Y17" s="1006"/>
      <c r="AA17" s="1006"/>
    </row>
    <row r="18" spans="1:27" s="719" customFormat="1" ht="21" customHeight="1" x14ac:dyDescent="0.25">
      <c r="A18" s="1002" t="s">
        <v>54</v>
      </c>
      <c r="B18" s="716"/>
      <c r="C18" s="717">
        <v>0</v>
      </c>
      <c r="D18" s="717"/>
      <c r="E18" s="717">
        <f>SUM('تراز 1400'!$L$196)</f>
        <v>4011460616</v>
      </c>
      <c r="F18" s="717"/>
      <c r="G18" s="717">
        <v>0</v>
      </c>
      <c r="H18" s="716"/>
      <c r="I18" s="717">
        <f>SUM('تراز 1400'!$L$197)</f>
        <v>373212852</v>
      </c>
      <c r="J18" s="717"/>
      <c r="K18" s="717">
        <f>SUM('تراز 1400'!$L$199)</f>
        <v>5668747682</v>
      </c>
      <c r="L18" s="717"/>
      <c r="M18" s="717">
        <f>SUM('تراز 1400'!$L$198)</f>
        <v>404412585</v>
      </c>
      <c r="N18" s="717"/>
      <c r="O18" s="717">
        <v>0</v>
      </c>
      <c r="P18" s="717"/>
      <c r="Q18" s="717">
        <f>C18+I18+K18+M18+O18+E18+G18</f>
        <v>10457833735</v>
      </c>
      <c r="R18" s="717"/>
      <c r="S18" s="717">
        <v>0</v>
      </c>
      <c r="T18" s="717"/>
      <c r="U18" s="717">
        <v>0</v>
      </c>
      <c r="V18" s="717"/>
      <c r="W18" s="717">
        <f t="shared" si="1"/>
        <v>10457833735</v>
      </c>
      <c r="X18" s="717"/>
      <c r="Y18" s="718"/>
      <c r="AA18" s="718"/>
    </row>
    <row r="19" spans="1:27" s="719" customFormat="1" ht="21" customHeight="1" x14ac:dyDescent="0.25">
      <c r="A19" s="1002" t="s">
        <v>192</v>
      </c>
      <c r="B19" s="716"/>
      <c r="C19" s="717">
        <v>0</v>
      </c>
      <c r="D19" s="717"/>
      <c r="E19" s="717">
        <v>0</v>
      </c>
      <c r="F19" s="717"/>
      <c r="G19" s="717">
        <v>0</v>
      </c>
      <c r="H19" s="716"/>
      <c r="I19" s="717">
        <v>0</v>
      </c>
      <c r="J19" s="717"/>
      <c r="K19" s="717">
        <v>0</v>
      </c>
      <c r="L19" s="717"/>
      <c r="M19" s="717">
        <v>0</v>
      </c>
      <c r="N19" s="717"/>
      <c r="O19" s="717">
        <v>0</v>
      </c>
      <c r="P19" s="717"/>
      <c r="Q19" s="717">
        <f>SUM(E19:O19)</f>
        <v>0</v>
      </c>
      <c r="R19" s="717"/>
      <c r="S19" s="717">
        <v>0</v>
      </c>
      <c r="T19" s="717"/>
      <c r="U19" s="717">
        <v>0</v>
      </c>
      <c r="V19" s="717"/>
      <c r="W19" s="717">
        <f>SUM(Q19:V19)</f>
        <v>0</v>
      </c>
      <c r="X19" s="717"/>
      <c r="Y19" s="718"/>
      <c r="AA19" s="718"/>
    </row>
    <row r="20" spans="1:27" s="1007" customFormat="1" ht="21" customHeight="1" thickBot="1" x14ac:dyDescent="0.3">
      <c r="A20" s="998" t="s">
        <v>2385</v>
      </c>
      <c r="B20" s="998"/>
      <c r="C20" s="1008">
        <f>SUM(C17:C19)</f>
        <v>0</v>
      </c>
      <c r="D20" s="1005"/>
      <c r="E20" s="1008">
        <f>SUM(E17:E19)</f>
        <v>4497634770</v>
      </c>
      <c r="F20" s="1005"/>
      <c r="G20" s="1008">
        <f>SUM(G17:G19)</f>
        <v>0</v>
      </c>
      <c r="H20" s="998"/>
      <c r="I20" s="1008">
        <f>SUM(I17:I19)</f>
        <v>901840539</v>
      </c>
      <c r="J20" s="1005"/>
      <c r="K20" s="1008">
        <f>SUM(K17:K19)</f>
        <v>12998451008</v>
      </c>
      <c r="L20" s="1005"/>
      <c r="M20" s="1008">
        <f>SUM(M17:M19)</f>
        <v>1422957150</v>
      </c>
      <c r="N20" s="1005"/>
      <c r="O20" s="1008">
        <f>SUM(O17:O19)</f>
        <v>0</v>
      </c>
      <c r="P20" s="1005"/>
      <c r="Q20" s="1008">
        <f>C20+E20+G20+I20+K20+M20+O20</f>
        <v>19820883467</v>
      </c>
      <c r="R20" s="1005"/>
      <c r="S20" s="1008">
        <f>SUM(S17:S19)</f>
        <v>0</v>
      </c>
      <c r="T20" s="1005"/>
      <c r="U20" s="1008">
        <f>SUM(U17:U19)</f>
        <v>0</v>
      </c>
      <c r="V20" s="1005"/>
      <c r="W20" s="1008">
        <f t="shared" si="1"/>
        <v>19820883467</v>
      </c>
      <c r="X20" s="1005"/>
      <c r="Y20" s="1006"/>
      <c r="AA20" s="1006"/>
    </row>
    <row r="21" spans="1:27" s="1007" customFormat="1" ht="21" customHeight="1" thickTop="1" thickBot="1" x14ac:dyDescent="0.3">
      <c r="A21" s="998" t="s">
        <v>2386</v>
      </c>
      <c r="B21" s="998"/>
      <c r="C21" s="1010">
        <f>'10'!C13-'10'!C20</f>
        <v>237078513696</v>
      </c>
      <c r="D21" s="1005"/>
      <c r="E21" s="1010">
        <f>'10'!E13-'10'!E20</f>
        <v>56712212089</v>
      </c>
      <c r="F21" s="1005"/>
      <c r="G21" s="1010">
        <f>'10'!G13-'10'!G20</f>
        <v>0</v>
      </c>
      <c r="H21" s="998"/>
      <c r="I21" s="1010">
        <f>'10'!I13-'10'!I20</f>
        <v>2792386327</v>
      </c>
      <c r="J21" s="1005">
        <f>'10'!J13-'10'!J20</f>
        <v>0</v>
      </c>
      <c r="K21" s="1010">
        <f>'10'!K13-'10'!K20</f>
        <v>12863048069</v>
      </c>
      <c r="L21" s="1005">
        <f>'10'!L13-'10'!L20</f>
        <v>0</v>
      </c>
      <c r="M21" s="1010">
        <f>'10'!M13-'10'!M20</f>
        <v>1003518363</v>
      </c>
      <c r="N21" s="1005"/>
      <c r="O21" s="1010">
        <f>'10'!O13-'10'!O20</f>
        <v>0</v>
      </c>
      <c r="P21" s="1005"/>
      <c r="Q21" s="1008">
        <f>C21+E21+G21+I21+K21+M21+O21</f>
        <v>310449678544</v>
      </c>
      <c r="R21" s="1005"/>
      <c r="S21" s="1010">
        <f>'10'!S13-'10'!S20</f>
        <v>56284285069322</v>
      </c>
      <c r="T21" s="1005"/>
      <c r="U21" s="1010">
        <f>'10'!U13-'10'!U20</f>
        <v>4697778134916.9551</v>
      </c>
      <c r="V21" s="1005">
        <f>'10'!V13-'10'!V20</f>
        <v>0</v>
      </c>
      <c r="W21" s="1010">
        <f t="shared" si="1"/>
        <v>61292512882782.953</v>
      </c>
      <c r="X21" s="1005">
        <f>'10'!X13-'10'!X20</f>
        <v>0</v>
      </c>
      <c r="Y21" s="1006"/>
      <c r="Z21" s="1006"/>
      <c r="AA21" s="1006"/>
    </row>
    <row r="22" spans="1:27" s="1007" customFormat="1" ht="21" customHeight="1" thickTop="1" thickBot="1" x14ac:dyDescent="0.3">
      <c r="A22" s="998" t="s">
        <v>435</v>
      </c>
      <c r="B22" s="998"/>
      <c r="C22" s="1011">
        <f>'10'!C10-'10'!C17</f>
        <v>22926893696</v>
      </c>
      <c r="D22" s="1005"/>
      <c r="E22" s="1011">
        <f>'10'!E10-'10'!E17</f>
        <v>55625116105</v>
      </c>
      <c r="F22" s="1005"/>
      <c r="G22" s="1011">
        <f>'10'!G10-'10'!G17</f>
        <v>0</v>
      </c>
      <c r="H22" s="998"/>
      <c r="I22" s="1011">
        <f>'10'!I10-'10'!I17</f>
        <v>2647249179</v>
      </c>
      <c r="J22" s="1005">
        <f>'10'!J10-'10'!J17</f>
        <v>0</v>
      </c>
      <c r="K22" s="1011">
        <f>'10'!K10-'10'!K17</f>
        <v>11318895007</v>
      </c>
      <c r="L22" s="1005">
        <f>'10'!L10-'10'!L17</f>
        <v>0</v>
      </c>
      <c r="M22" s="1011">
        <f>'10'!M10-'10'!M17</f>
        <v>1407930948</v>
      </c>
      <c r="N22" s="1005"/>
      <c r="O22" s="1011">
        <f>'10'!O10-'10'!O17</f>
        <v>0</v>
      </c>
      <c r="P22" s="1005"/>
      <c r="Q22" s="1008">
        <f>C22+E22+G22+I22+K22+M22+O22</f>
        <v>93926084935</v>
      </c>
      <c r="R22" s="1005"/>
      <c r="S22" s="1011">
        <f>'10'!S10-'10'!S17</f>
        <v>13984649929271</v>
      </c>
      <c r="T22" s="1005"/>
      <c r="U22" s="1011">
        <f>'10'!U10-'10'!U17</f>
        <v>3554472528445</v>
      </c>
      <c r="V22" s="1005">
        <f>'10'!V10-'10'!V17</f>
        <v>0</v>
      </c>
      <c r="W22" s="1011">
        <f t="shared" si="1"/>
        <v>17633048542651</v>
      </c>
      <c r="X22" s="1005">
        <f>'10'!X10-'10'!X17</f>
        <v>0</v>
      </c>
      <c r="Y22" s="1006"/>
      <c r="AA22" s="1006"/>
    </row>
    <row r="23" spans="1:27" ht="150" customHeight="1" thickTop="1" x14ac:dyDescent="0.25">
      <c r="H23" s="237">
        <f>D23+E23+F23</f>
        <v>0</v>
      </c>
    </row>
  </sheetData>
  <mergeCells count="5">
    <mergeCell ref="A1:X1"/>
    <mergeCell ref="A2:X2"/>
    <mergeCell ref="A3:X3"/>
    <mergeCell ref="U4:W4"/>
    <mergeCell ref="A4:C4"/>
  </mergeCells>
  <printOptions horizontalCentered="1"/>
  <pageMargins left="0.51181102362204722" right="0.70866141732283472" top="0.74803149606299213" bottom="0.55118110236220474" header="0.31496062992125984" footer="0.31496062992125984"/>
  <pageSetup orientation="landscape" r:id="rId1"/>
  <headerFooter>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2B015-0748-4CAE-96D4-452404EC8FD7}">
  <sheetPr>
    <tabColor rgb="FFFFFF00"/>
    <pageSetUpPr fitToPage="1"/>
  </sheetPr>
  <dimension ref="A1:AA16"/>
  <sheetViews>
    <sheetView rightToLeft="1" tabSelected="1" view="pageBreakPreview" zoomScaleNormal="70" zoomScaleSheetLayoutView="100" zoomScalePageLayoutView="40" workbookViewId="0">
      <selection activeCell="AA4" sqref="AA4"/>
    </sheetView>
  </sheetViews>
  <sheetFormatPr defaultColWidth="8.7109375" defaultRowHeight="150" customHeight="1" x14ac:dyDescent="0.25"/>
  <cols>
    <col min="1" max="1" width="13.85546875" style="697" customWidth="1"/>
    <col min="2" max="2" width="0.5703125" style="237" customWidth="1"/>
    <col min="3" max="3" width="12.85546875" style="237" customWidth="1"/>
    <col min="4" max="4" width="0.42578125" style="237" customWidth="1"/>
    <col min="5" max="5" width="12.85546875" style="237" customWidth="1"/>
    <col min="6" max="6" width="0.7109375" style="237" customWidth="1"/>
    <col min="7" max="7" width="13.5703125" style="237" hidden="1" customWidth="1"/>
    <col min="8" max="8" width="0.5703125" style="237" hidden="1" customWidth="1"/>
    <col min="9" max="9" width="12.85546875" style="237" customWidth="1"/>
    <col min="10" max="10" width="0.7109375" style="237" customWidth="1"/>
    <col min="11" max="11" width="12.85546875" style="237" customWidth="1"/>
    <col min="12" max="12" width="0.5703125" style="237" customWidth="1"/>
    <col min="13" max="13" width="12.85546875" style="237" customWidth="1"/>
    <col min="14" max="14" width="0.85546875" style="237" customWidth="1"/>
    <col min="15" max="15" width="13.5703125" style="295" hidden="1" customWidth="1"/>
    <col min="16" max="16" width="0.85546875" style="237" hidden="1" customWidth="1"/>
    <col min="17" max="17" width="12.85546875" style="237" customWidth="1"/>
    <col min="18" max="18" width="0.7109375" style="237" customWidth="1"/>
    <col min="19" max="19" width="12.85546875" style="237" customWidth="1"/>
    <col min="20" max="20" width="0.7109375" style="237" customWidth="1"/>
    <col min="21" max="21" width="12.85546875" style="237" customWidth="1"/>
    <col min="22" max="22" width="0.5703125" style="237" customWidth="1"/>
    <col min="23" max="23" width="12.85546875" style="237" customWidth="1"/>
    <col min="24" max="24" width="0.5703125" style="237" customWidth="1"/>
    <col min="25" max="25" width="18.28515625" style="251" bestFit="1" customWidth="1"/>
    <col min="26" max="26" width="29.5703125" style="216" bestFit="1" customWidth="1"/>
    <col min="27" max="27" width="21.7109375" style="251" bestFit="1" customWidth="1"/>
    <col min="28" max="16384" width="8.7109375" style="216"/>
  </cols>
  <sheetData>
    <row r="1" spans="1:27" s="206" customFormat="1" ht="19.5" customHeight="1" x14ac:dyDescent="0.25">
      <c r="A1" s="1167" t="str">
        <f>'1'!A1:H1</f>
        <v>شرکت پالایش میعانات گازی آدیش جنوبی (سهامي خاص) - در مرحله قبل از بهره برداری</v>
      </c>
      <c r="B1" s="1167"/>
      <c r="C1" s="1167"/>
      <c r="D1" s="1167"/>
      <c r="E1" s="1167"/>
      <c r="F1" s="1167"/>
      <c r="G1" s="1167"/>
      <c r="H1" s="1167"/>
      <c r="I1" s="1167"/>
      <c r="J1" s="1167"/>
      <c r="K1" s="1167"/>
      <c r="L1" s="1167"/>
      <c r="M1" s="1167"/>
      <c r="N1" s="246"/>
      <c r="O1" s="246"/>
      <c r="P1" s="246"/>
      <c r="Q1" s="246"/>
      <c r="R1" s="246"/>
      <c r="S1" s="246"/>
      <c r="T1" s="246"/>
      <c r="U1" s="246"/>
      <c r="V1" s="246"/>
      <c r="W1" s="246"/>
      <c r="X1" s="246"/>
      <c r="Y1" s="248"/>
      <c r="AA1" s="248"/>
    </row>
    <row r="2" spans="1:27" s="206" customFormat="1" ht="19.5" customHeight="1" x14ac:dyDescent="0.25">
      <c r="A2" s="1167" t="str">
        <f>'5'!A2:H2</f>
        <v xml:space="preserve">یادداشت های توضیحی صورت های مالی </v>
      </c>
      <c r="B2" s="1167"/>
      <c r="C2" s="1167"/>
      <c r="D2" s="1167"/>
      <c r="E2" s="1167"/>
      <c r="F2" s="1167"/>
      <c r="G2" s="1167"/>
      <c r="H2" s="1167"/>
      <c r="I2" s="1167"/>
      <c r="J2" s="1167"/>
      <c r="K2" s="1167"/>
      <c r="L2" s="1167"/>
      <c r="M2" s="1167"/>
      <c r="N2" s="246"/>
      <c r="O2" s="246"/>
      <c r="P2" s="246"/>
      <c r="Q2" s="246"/>
      <c r="R2" s="246"/>
      <c r="S2" s="246"/>
      <c r="T2" s="246"/>
      <c r="U2" s="246"/>
      <c r="V2" s="246"/>
      <c r="W2" s="246"/>
      <c r="X2" s="246"/>
      <c r="Y2" s="248"/>
      <c r="AA2" s="248"/>
    </row>
    <row r="3" spans="1:27" s="206" customFormat="1" ht="19.5" customHeight="1" x14ac:dyDescent="0.25">
      <c r="A3" s="1167" t="str">
        <f>'5'!A3:H3</f>
        <v>سال مالی منتهی به 29 اسفندماه 1400</v>
      </c>
      <c r="B3" s="1167"/>
      <c r="C3" s="1167"/>
      <c r="D3" s="1167"/>
      <c r="E3" s="1167"/>
      <c r="F3" s="1167"/>
      <c r="G3" s="1167"/>
      <c r="H3" s="1167"/>
      <c r="I3" s="1167"/>
      <c r="J3" s="1167"/>
      <c r="K3" s="1167"/>
      <c r="L3" s="1167"/>
      <c r="M3" s="1167"/>
      <c r="N3" s="246"/>
      <c r="O3" s="246"/>
      <c r="P3" s="246"/>
      <c r="Q3" s="246"/>
      <c r="R3" s="246"/>
      <c r="S3" s="246"/>
      <c r="T3" s="246"/>
      <c r="U3" s="246"/>
      <c r="V3" s="246"/>
      <c r="W3" s="246"/>
      <c r="X3" s="246"/>
      <c r="Y3" s="248"/>
      <c r="AA3" s="248"/>
    </row>
    <row r="4" spans="1:27" ht="20.25" customHeight="1" x14ac:dyDescent="0.25">
      <c r="B4" s="216"/>
      <c r="C4" s="216"/>
      <c r="D4" s="216"/>
      <c r="E4" s="216"/>
      <c r="F4" s="216"/>
      <c r="G4" s="216"/>
      <c r="H4" s="216"/>
      <c r="I4" s="216"/>
      <c r="J4" s="216"/>
      <c r="K4" s="216"/>
      <c r="L4" s="216"/>
      <c r="M4" s="216"/>
      <c r="N4" s="216"/>
      <c r="O4" s="412"/>
      <c r="P4" s="216"/>
      <c r="Q4" s="216"/>
      <c r="R4" s="303"/>
      <c r="S4" s="216"/>
      <c r="T4" s="303"/>
      <c r="U4" s="216"/>
      <c r="V4" s="216"/>
      <c r="W4" s="345"/>
      <c r="X4" s="216"/>
    </row>
    <row r="5" spans="1:27" ht="74.25" customHeight="1" x14ac:dyDescent="0.25">
      <c r="A5" s="1194" t="s">
        <v>2491</v>
      </c>
      <c r="B5" s="1194"/>
      <c r="C5" s="1194"/>
      <c r="D5" s="1194"/>
      <c r="E5" s="1194"/>
      <c r="F5" s="1194"/>
      <c r="G5" s="1194"/>
      <c r="H5" s="1194"/>
      <c r="I5" s="1194"/>
      <c r="J5" s="1194"/>
      <c r="K5" s="1194"/>
      <c r="L5" s="1194"/>
      <c r="M5" s="1194"/>
      <c r="N5" s="722"/>
      <c r="O5" s="722"/>
      <c r="P5" s="722"/>
      <c r="Q5" s="722"/>
      <c r="R5" s="722"/>
      <c r="S5" s="722"/>
      <c r="T5" s="722"/>
      <c r="U5" s="722"/>
      <c r="V5" s="722"/>
      <c r="W5" s="722"/>
    </row>
    <row r="6" spans="1:27" ht="81" customHeight="1" x14ac:dyDescent="0.25">
      <c r="A6" s="1194" t="s">
        <v>2454</v>
      </c>
      <c r="B6" s="1194"/>
      <c r="C6" s="1194"/>
      <c r="D6" s="1194"/>
      <c r="E6" s="1194"/>
      <c r="F6" s="1194"/>
      <c r="G6" s="1194"/>
      <c r="H6" s="1194"/>
      <c r="I6" s="1194"/>
      <c r="J6" s="1194"/>
      <c r="K6" s="1194"/>
      <c r="L6" s="1194"/>
      <c r="M6" s="1194"/>
      <c r="N6" s="722"/>
      <c r="O6" s="722"/>
      <c r="P6" s="722"/>
      <c r="Q6" s="722"/>
      <c r="R6" s="722"/>
      <c r="S6" s="722"/>
      <c r="T6" s="722"/>
      <c r="U6" s="722"/>
      <c r="V6" s="722"/>
      <c r="W6" s="722"/>
    </row>
    <row r="7" spans="1:27" ht="20.25" customHeight="1" x14ac:dyDescent="0.25">
      <c r="A7" s="620"/>
      <c r="B7" s="620"/>
      <c r="C7" s="620"/>
      <c r="D7" s="620"/>
      <c r="E7" s="620"/>
      <c r="F7" s="620"/>
      <c r="G7" s="620"/>
      <c r="H7" s="620"/>
      <c r="I7" s="620"/>
      <c r="J7" s="620"/>
      <c r="K7" s="620"/>
      <c r="L7" s="620"/>
      <c r="M7" s="620"/>
      <c r="N7" s="722"/>
      <c r="O7" s="722"/>
      <c r="P7" s="722"/>
      <c r="Q7" s="722"/>
      <c r="R7" s="722"/>
      <c r="S7" s="722"/>
      <c r="T7" s="722"/>
      <c r="U7" s="722"/>
      <c r="V7" s="722"/>
      <c r="W7" s="722"/>
    </row>
    <row r="8" spans="1:27" s="392" customFormat="1" ht="58.5" customHeight="1" x14ac:dyDescent="0.25">
      <c r="A8" s="1175" t="s">
        <v>2455</v>
      </c>
      <c r="B8" s="1175"/>
      <c r="C8" s="1175"/>
      <c r="D8" s="1175"/>
      <c r="E8" s="1175"/>
      <c r="F8" s="1175"/>
      <c r="G8" s="1175"/>
      <c r="H8" s="1175"/>
      <c r="I8" s="1175"/>
      <c r="J8" s="1175"/>
      <c r="K8" s="1175"/>
      <c r="L8" s="1175"/>
      <c r="M8" s="1175"/>
      <c r="N8" s="723"/>
      <c r="O8" s="723"/>
      <c r="P8" s="723"/>
      <c r="Q8" s="723"/>
      <c r="R8" s="723"/>
      <c r="S8" s="723"/>
      <c r="T8" s="723"/>
      <c r="U8" s="723"/>
      <c r="V8" s="723"/>
      <c r="W8" s="723"/>
      <c r="X8" s="588"/>
      <c r="Y8" s="391"/>
      <c r="AA8" s="391"/>
    </row>
    <row r="9" spans="1:27" ht="20.25" customHeight="1" x14ac:dyDescent="0.25">
      <c r="A9" s="620"/>
      <c r="B9" s="620"/>
      <c r="C9" s="620"/>
      <c r="D9" s="620"/>
      <c r="E9" s="620"/>
      <c r="F9" s="620"/>
      <c r="G9" s="620"/>
      <c r="H9" s="620"/>
      <c r="I9" s="620"/>
      <c r="J9" s="620"/>
      <c r="K9" s="620"/>
      <c r="L9" s="620"/>
      <c r="M9" s="620"/>
      <c r="N9" s="722"/>
      <c r="O9" s="722"/>
      <c r="P9" s="722"/>
      <c r="Q9" s="722"/>
      <c r="R9" s="722"/>
      <c r="S9" s="722"/>
      <c r="T9" s="722"/>
      <c r="U9" s="722"/>
      <c r="V9" s="722"/>
      <c r="W9" s="722"/>
    </row>
    <row r="10" spans="1:27" s="392" customFormat="1" ht="28.5" customHeight="1" x14ac:dyDescent="0.25">
      <c r="A10" s="1175" t="s">
        <v>2387</v>
      </c>
      <c r="B10" s="1175"/>
      <c r="C10" s="1175"/>
      <c r="D10" s="1175"/>
      <c r="E10" s="1175"/>
      <c r="F10" s="1175"/>
      <c r="G10" s="1175"/>
      <c r="H10" s="1175"/>
      <c r="I10" s="1175"/>
      <c r="J10" s="1175"/>
      <c r="K10" s="1175"/>
      <c r="L10" s="1175"/>
      <c r="M10" s="1175"/>
      <c r="N10" s="723"/>
      <c r="O10" s="723"/>
      <c r="P10" s="723"/>
      <c r="Q10" s="723"/>
      <c r="R10" s="723"/>
      <c r="S10" s="723"/>
      <c r="T10" s="723"/>
      <c r="U10" s="723"/>
      <c r="V10" s="723"/>
      <c r="W10" s="723"/>
      <c r="X10" s="588"/>
      <c r="Y10" s="391"/>
      <c r="AA10" s="391"/>
    </row>
    <row r="11" spans="1:27" ht="20.25" customHeight="1" x14ac:dyDescent="0.25">
      <c r="A11" s="620"/>
      <c r="B11" s="620"/>
      <c r="C11" s="620"/>
      <c r="D11" s="620"/>
      <c r="E11" s="620"/>
      <c r="F11" s="620"/>
      <c r="G11" s="620"/>
      <c r="H11" s="620"/>
      <c r="I11" s="620"/>
      <c r="J11" s="620"/>
      <c r="K11" s="620"/>
      <c r="L11" s="620"/>
      <c r="M11" s="620"/>
      <c r="N11" s="722"/>
      <c r="O11" s="722"/>
      <c r="P11" s="722"/>
      <c r="Q11" s="722"/>
      <c r="R11" s="722"/>
      <c r="S11" s="722"/>
      <c r="T11" s="722"/>
      <c r="U11" s="722"/>
      <c r="V11" s="722"/>
      <c r="W11" s="722"/>
    </row>
    <row r="12" spans="1:27" ht="55.5" customHeight="1" x14ac:dyDescent="0.25">
      <c r="A12" s="1194" t="s">
        <v>2388</v>
      </c>
      <c r="B12" s="1194"/>
      <c r="C12" s="1194"/>
      <c r="D12" s="1194"/>
      <c r="E12" s="1194"/>
      <c r="F12" s="1194"/>
      <c r="G12" s="1194"/>
      <c r="H12" s="1194"/>
      <c r="I12" s="1194"/>
      <c r="J12" s="1194"/>
      <c r="K12" s="1194"/>
      <c r="L12" s="1194"/>
      <c r="M12" s="1194"/>
      <c r="N12" s="722"/>
      <c r="O12" s="722"/>
      <c r="P12" s="722"/>
      <c r="Q12" s="722"/>
      <c r="R12" s="722"/>
      <c r="S12" s="722"/>
      <c r="T12" s="722"/>
      <c r="U12" s="722"/>
      <c r="V12" s="722"/>
      <c r="W12" s="722"/>
    </row>
    <row r="13" spans="1:27" ht="20.25" customHeight="1" x14ac:dyDescent="0.25">
      <c r="A13" s="620"/>
      <c r="B13" s="620"/>
      <c r="C13" s="620"/>
      <c r="D13" s="620"/>
      <c r="E13" s="620"/>
      <c r="F13" s="620"/>
      <c r="G13" s="620"/>
      <c r="H13" s="620"/>
      <c r="I13" s="620"/>
      <c r="J13" s="620"/>
      <c r="K13" s="620"/>
      <c r="L13" s="620"/>
      <c r="M13" s="620"/>
      <c r="N13" s="722"/>
      <c r="O13" s="722"/>
      <c r="P13" s="722"/>
      <c r="Q13" s="722"/>
      <c r="R13" s="722"/>
      <c r="S13" s="722"/>
      <c r="T13" s="722"/>
      <c r="U13" s="722"/>
      <c r="V13" s="722"/>
      <c r="W13" s="722"/>
    </row>
    <row r="14" spans="1:27" ht="51" customHeight="1" x14ac:dyDescent="0.25">
      <c r="A14" s="1194" t="s">
        <v>2425</v>
      </c>
      <c r="B14" s="1194"/>
      <c r="C14" s="1194"/>
      <c r="D14" s="1194"/>
      <c r="E14" s="1194"/>
      <c r="F14" s="1194"/>
      <c r="G14" s="1194"/>
      <c r="H14" s="1194"/>
      <c r="I14" s="1194"/>
      <c r="J14" s="1194"/>
      <c r="K14" s="1194"/>
      <c r="L14" s="1194"/>
      <c r="M14" s="1194"/>
      <c r="N14" s="722"/>
      <c r="O14" s="722"/>
      <c r="P14" s="722"/>
      <c r="Q14" s="722"/>
      <c r="R14" s="722"/>
      <c r="S14" s="722"/>
      <c r="T14" s="722"/>
      <c r="U14" s="722"/>
      <c r="V14" s="722"/>
      <c r="W14" s="722"/>
    </row>
    <row r="15" spans="1:27" ht="20.25" customHeight="1" x14ac:dyDescent="0.25">
      <c r="A15" s="722"/>
      <c r="B15" s="722"/>
      <c r="C15" s="722"/>
      <c r="D15" s="722"/>
      <c r="E15" s="722"/>
      <c r="F15" s="722"/>
      <c r="G15" s="722"/>
      <c r="H15" s="722"/>
      <c r="I15" s="722"/>
      <c r="J15" s="722"/>
      <c r="K15" s="722"/>
      <c r="L15" s="722"/>
      <c r="M15" s="722"/>
      <c r="N15" s="722"/>
      <c r="O15" s="722"/>
      <c r="P15" s="722"/>
      <c r="Q15" s="722"/>
      <c r="R15" s="722"/>
      <c r="S15" s="722"/>
      <c r="T15" s="722"/>
      <c r="U15" s="722"/>
      <c r="V15" s="722"/>
      <c r="W15" s="722"/>
    </row>
    <row r="16" spans="1:27" ht="150" customHeight="1" x14ac:dyDescent="0.25">
      <c r="H16" s="237">
        <f>D16+E16+F16</f>
        <v>0</v>
      </c>
    </row>
  </sheetData>
  <mergeCells count="9">
    <mergeCell ref="A5:M5"/>
    <mergeCell ref="A3:M3"/>
    <mergeCell ref="A2:M2"/>
    <mergeCell ref="A1:M1"/>
    <mergeCell ref="A14:M14"/>
    <mergeCell ref="A12:M12"/>
    <mergeCell ref="A10:M10"/>
    <mergeCell ref="A8:M8"/>
    <mergeCell ref="A6:M6"/>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FF00"/>
    <pageSetUpPr fitToPage="1"/>
  </sheetPr>
  <dimension ref="A1:AN48"/>
  <sheetViews>
    <sheetView rightToLeft="1" tabSelected="1" view="pageBreakPreview" zoomScaleNormal="70" zoomScaleSheetLayoutView="100" zoomScalePageLayoutView="55" workbookViewId="0">
      <selection activeCell="AA4" sqref="AA4"/>
    </sheetView>
  </sheetViews>
  <sheetFormatPr defaultColWidth="8.7109375" defaultRowHeight="150" customHeight="1" x14ac:dyDescent="0.25"/>
  <cols>
    <col min="1" max="1" width="16.85546875" style="697" customWidth="1"/>
    <col min="2" max="2" width="5.85546875" style="735" customWidth="1"/>
    <col min="3" max="3" width="12.85546875" style="237" hidden="1" customWidth="1"/>
    <col min="4" max="4" width="0.7109375" style="237" hidden="1" customWidth="1"/>
    <col min="5" max="5" width="12.85546875" style="237" hidden="1" customWidth="1"/>
    <col min="6" max="6" width="0.85546875" style="237" hidden="1" customWidth="1"/>
    <col min="7" max="7" width="12.85546875" style="237" hidden="1" customWidth="1"/>
    <col min="8" max="8" width="0.85546875" style="237" hidden="1" customWidth="1"/>
    <col min="9" max="9" width="12.85546875" style="216" hidden="1" customWidth="1"/>
    <col min="10" max="10" width="0.85546875" style="216" hidden="1" customWidth="1"/>
    <col min="11" max="11" width="12.85546875" style="216" hidden="1" customWidth="1"/>
    <col min="12" max="12" width="0.85546875" style="216" hidden="1" customWidth="1"/>
    <col min="13" max="13" width="12.85546875" style="216" hidden="1" customWidth="1"/>
    <col min="14" max="14" width="1" style="216" hidden="1" customWidth="1"/>
    <col min="15" max="15" width="12.7109375" style="216" hidden="1" customWidth="1"/>
    <col min="16" max="17" width="12.85546875" style="216" hidden="1" customWidth="1"/>
    <col min="18" max="18" width="11" style="216" hidden="1" customWidth="1"/>
    <col min="19" max="19" width="12" style="216" hidden="1" customWidth="1"/>
    <col min="20" max="20" width="12.140625" style="216" hidden="1" customWidth="1"/>
    <col min="21" max="21" width="10.140625" style="216" hidden="1" customWidth="1"/>
    <col min="22" max="22" width="11.7109375" style="216" hidden="1" customWidth="1"/>
    <col min="23" max="23" width="17.28515625" style="216" hidden="1" customWidth="1"/>
    <col min="24" max="24" width="16.5703125" style="216" hidden="1" customWidth="1"/>
    <col min="25" max="26" width="17.28515625" style="216" hidden="1" customWidth="1"/>
    <col min="27" max="28" width="16.5703125" style="216" hidden="1" customWidth="1"/>
    <col min="29" max="29" width="17.28515625" style="216" hidden="1" customWidth="1"/>
    <col min="30" max="30" width="10.28515625" style="697" customWidth="1"/>
    <col min="31" max="32" width="10.5703125" style="697" customWidth="1"/>
    <col min="33" max="33" width="11.28515625" style="697" customWidth="1"/>
    <col min="34" max="34" width="11.7109375" style="697" customWidth="1"/>
    <col min="35" max="35" width="6.42578125" style="697" customWidth="1"/>
    <col min="36" max="36" width="12.28515625" style="697" customWidth="1"/>
    <col min="37" max="37" width="10.85546875" style="697" customWidth="1"/>
    <col min="38" max="38" width="11.5703125" style="697" customWidth="1"/>
    <col min="39" max="39" width="12.28515625" style="697" customWidth="1"/>
    <col min="40" max="16384" width="8.7109375" style="216"/>
  </cols>
  <sheetData>
    <row r="1" spans="1:40" s="206" customFormat="1" ht="19.5" customHeight="1" x14ac:dyDescent="0.25">
      <c r="A1" s="1200" t="str">
        <f>'1'!A1:H1</f>
        <v>شرکت پالایش میعانات گازی آدیش جنوبی (سهامي خاص) - در مرحله قبل از بهره برداری</v>
      </c>
      <c r="B1" s="1200"/>
      <c r="C1" s="1200"/>
      <c r="D1" s="1200"/>
      <c r="E1" s="1200"/>
      <c r="F1" s="1200"/>
      <c r="G1" s="1200"/>
      <c r="H1" s="1200"/>
      <c r="I1" s="1200"/>
      <c r="J1" s="1200"/>
      <c r="K1" s="1200"/>
      <c r="L1" s="1200"/>
      <c r="M1" s="1200"/>
      <c r="N1" s="1200"/>
      <c r="O1" s="1200"/>
      <c r="P1" s="1200"/>
      <c r="Q1" s="1200"/>
      <c r="R1" s="1200"/>
      <c r="S1" s="1200"/>
      <c r="T1" s="1200"/>
      <c r="U1" s="1200"/>
      <c r="V1" s="1200"/>
      <c r="W1" s="1200"/>
      <c r="X1" s="1200"/>
      <c r="Y1" s="1200"/>
      <c r="Z1" s="1200"/>
      <c r="AA1" s="1200"/>
      <c r="AB1" s="1200"/>
      <c r="AC1" s="1200"/>
      <c r="AD1" s="1200"/>
      <c r="AE1" s="1200"/>
      <c r="AF1" s="1200"/>
      <c r="AG1" s="1200"/>
      <c r="AH1" s="1200"/>
      <c r="AI1" s="1200"/>
      <c r="AJ1" s="1200"/>
      <c r="AK1" s="1200"/>
      <c r="AL1" s="1200"/>
      <c r="AM1" s="1200"/>
    </row>
    <row r="2" spans="1:40" s="206" customFormat="1" ht="19.5" customHeight="1" x14ac:dyDescent="0.25">
      <c r="A2" s="1200" t="str">
        <f>'5'!A2:H2</f>
        <v xml:space="preserve">یادداشت های توضیحی صورت های مالی </v>
      </c>
      <c r="B2" s="1200"/>
      <c r="C2" s="1200"/>
      <c r="D2" s="1200"/>
      <c r="E2" s="1200"/>
      <c r="F2" s="1200"/>
      <c r="G2" s="1200"/>
      <c r="H2" s="1200"/>
      <c r="I2" s="1200"/>
      <c r="J2" s="1200"/>
      <c r="K2" s="1200"/>
      <c r="L2" s="1200"/>
      <c r="M2" s="1200"/>
      <c r="N2" s="1200"/>
      <c r="O2" s="1200"/>
      <c r="P2" s="1200"/>
      <c r="Q2" s="1200"/>
      <c r="R2" s="1200"/>
      <c r="S2" s="1200"/>
      <c r="T2" s="1200"/>
      <c r="U2" s="1200"/>
      <c r="V2" s="1200"/>
      <c r="W2" s="1200"/>
      <c r="X2" s="1200"/>
      <c r="Y2" s="1200"/>
      <c r="Z2" s="1200"/>
      <c r="AA2" s="1200"/>
      <c r="AB2" s="1200"/>
      <c r="AC2" s="1200"/>
      <c r="AD2" s="1200"/>
      <c r="AE2" s="1200"/>
      <c r="AF2" s="1200"/>
      <c r="AG2" s="1200"/>
      <c r="AH2" s="1200"/>
      <c r="AI2" s="1200"/>
      <c r="AJ2" s="1200"/>
      <c r="AK2" s="1200"/>
      <c r="AL2" s="1200"/>
      <c r="AM2" s="1200"/>
    </row>
    <row r="3" spans="1:40" s="206" customFormat="1" ht="19.5" customHeight="1" x14ac:dyDescent="0.25">
      <c r="A3" s="1200" t="str">
        <f>'5'!A3:H3</f>
        <v>سال مالی منتهی به 29 اسفندماه 1400</v>
      </c>
      <c r="B3" s="1200"/>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c r="AF3" s="1200"/>
      <c r="AG3" s="1200"/>
      <c r="AH3" s="1200"/>
      <c r="AI3" s="1200"/>
      <c r="AJ3" s="1200"/>
      <c r="AK3" s="1200"/>
      <c r="AL3" s="1200"/>
      <c r="AM3" s="1200"/>
    </row>
    <row r="4" spans="1:40" s="206" customFormat="1" ht="20.25" customHeight="1" x14ac:dyDescent="0.25">
      <c r="A4" s="1207" t="s">
        <v>1771</v>
      </c>
      <c r="B4" s="1207"/>
      <c r="C4" s="1207"/>
      <c r="D4" s="1207"/>
      <c r="E4" s="1207"/>
      <c r="F4" s="1207"/>
      <c r="G4" s="1207"/>
      <c r="H4" s="1207"/>
      <c r="I4" s="1207"/>
      <c r="J4" s="1207"/>
      <c r="K4" s="1207"/>
      <c r="L4" s="1207"/>
      <c r="M4" s="1207"/>
      <c r="N4" s="1207"/>
      <c r="O4" s="1207"/>
      <c r="P4" s="1207"/>
      <c r="Q4" s="1207"/>
      <c r="R4" s="1207"/>
      <c r="S4" s="1207"/>
      <c r="T4" s="1207"/>
      <c r="U4" s="1207"/>
      <c r="V4" s="1207"/>
      <c r="W4" s="1207"/>
      <c r="X4" s="1207"/>
      <c r="Y4" s="1207"/>
      <c r="Z4" s="1207"/>
      <c r="AA4" s="1207"/>
      <c r="AB4" s="1207"/>
      <c r="AC4" s="1207"/>
      <c r="AD4" s="1207"/>
      <c r="AE4" s="1207"/>
      <c r="AF4" s="1207"/>
      <c r="AG4" s="1207"/>
      <c r="AH4" s="1207"/>
      <c r="AI4" s="1207"/>
      <c r="AJ4" s="1207"/>
      <c r="AK4" s="1207"/>
      <c r="AL4" s="1207"/>
      <c r="AM4" s="1207"/>
    </row>
    <row r="5" spans="1:40" s="377" customFormat="1" ht="20.25" customHeight="1" thickBot="1" x14ac:dyDescent="0.75">
      <c r="A5" s="279"/>
      <c r="B5" s="279"/>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1204" t="s">
        <v>55</v>
      </c>
      <c r="AF5" s="1204"/>
      <c r="AG5" s="729"/>
      <c r="AH5" s="729"/>
      <c r="AI5" s="729"/>
      <c r="AJ5" s="729"/>
      <c r="AK5" s="729"/>
      <c r="AL5" s="1204" t="s">
        <v>55</v>
      </c>
      <c r="AM5" s="1204"/>
    </row>
    <row r="6" spans="1:40" s="483" customFormat="1" ht="19.5" customHeight="1" thickBot="1" x14ac:dyDescent="0.3">
      <c r="A6" s="1201" t="s">
        <v>189</v>
      </c>
      <c r="B6" s="1206" t="s">
        <v>113</v>
      </c>
      <c r="C6" s="1202" t="s">
        <v>197</v>
      </c>
      <c r="D6" s="1202"/>
      <c r="E6" s="1202"/>
      <c r="F6" s="1202"/>
      <c r="G6" s="1202"/>
      <c r="H6" s="1071"/>
      <c r="I6" s="1203" t="s">
        <v>187</v>
      </c>
      <c r="J6" s="1203"/>
      <c r="K6" s="1203"/>
      <c r="L6" s="1203"/>
      <c r="M6" s="1203"/>
      <c r="N6" s="1203"/>
      <c r="O6" s="1203"/>
      <c r="P6" s="1203" t="s">
        <v>196</v>
      </c>
      <c r="Q6" s="1203"/>
      <c r="R6" s="1203"/>
      <c r="S6" s="1203" t="s">
        <v>188</v>
      </c>
      <c r="T6" s="1203"/>
      <c r="U6" s="1203"/>
      <c r="V6" s="1203"/>
      <c r="W6" s="1203" t="s">
        <v>198</v>
      </c>
      <c r="X6" s="1203"/>
      <c r="Y6" s="1203"/>
      <c r="Z6" s="1203" t="s">
        <v>1447</v>
      </c>
      <c r="AA6" s="1203"/>
      <c r="AB6" s="1203"/>
      <c r="AC6" s="1203"/>
      <c r="AD6" s="1205" t="s">
        <v>1448</v>
      </c>
      <c r="AE6" s="1205"/>
      <c r="AF6" s="1205"/>
      <c r="AG6" s="1205" t="s">
        <v>2389</v>
      </c>
      <c r="AH6" s="1205"/>
      <c r="AI6" s="1205"/>
      <c r="AJ6" s="1205"/>
      <c r="AK6" s="1205" t="s">
        <v>2390</v>
      </c>
      <c r="AL6" s="1205"/>
      <c r="AM6" s="1205"/>
      <c r="AN6" s="1072"/>
    </row>
    <row r="7" spans="1:40" s="1076" customFormat="1" ht="36" customHeight="1" thickBot="1" x14ac:dyDescent="0.65">
      <c r="A7" s="1201"/>
      <c r="B7" s="1206"/>
      <c r="C7" s="1073" t="s">
        <v>199</v>
      </c>
      <c r="D7" s="1074"/>
      <c r="E7" s="1073" t="s">
        <v>200</v>
      </c>
      <c r="F7" s="1074"/>
      <c r="G7" s="1073" t="s">
        <v>201</v>
      </c>
      <c r="H7" s="1074"/>
      <c r="I7" s="1073" t="s">
        <v>190</v>
      </c>
      <c r="J7" s="1074"/>
      <c r="K7" s="1073" t="s">
        <v>191</v>
      </c>
      <c r="L7" s="1074"/>
      <c r="M7" s="1073" t="s">
        <v>192</v>
      </c>
      <c r="N7" s="1074"/>
      <c r="O7" s="1073" t="s">
        <v>206</v>
      </c>
      <c r="P7" s="1073" t="s">
        <v>199</v>
      </c>
      <c r="Q7" s="1073" t="s">
        <v>204</v>
      </c>
      <c r="R7" s="1073" t="s">
        <v>201</v>
      </c>
      <c r="S7" s="1073" t="s">
        <v>190</v>
      </c>
      <c r="T7" s="1073" t="s">
        <v>191</v>
      </c>
      <c r="U7" s="1073" t="s">
        <v>192</v>
      </c>
      <c r="V7" s="1073" t="s">
        <v>206</v>
      </c>
      <c r="W7" s="1073" t="s">
        <v>203</v>
      </c>
      <c r="X7" s="1073" t="s">
        <v>204</v>
      </c>
      <c r="Y7" s="1073" t="s">
        <v>205</v>
      </c>
      <c r="Z7" s="1073" t="s">
        <v>190</v>
      </c>
      <c r="AA7" s="1073" t="s">
        <v>191</v>
      </c>
      <c r="AB7" s="1073" t="s">
        <v>192</v>
      </c>
      <c r="AC7" s="1073" t="s">
        <v>206</v>
      </c>
      <c r="AD7" s="1075" t="s">
        <v>203</v>
      </c>
      <c r="AE7" s="1075" t="s">
        <v>204</v>
      </c>
      <c r="AF7" s="1075" t="s">
        <v>205</v>
      </c>
      <c r="AG7" s="1075" t="s">
        <v>190</v>
      </c>
      <c r="AH7" s="1075" t="s">
        <v>191</v>
      </c>
      <c r="AI7" s="1075" t="s">
        <v>192</v>
      </c>
      <c r="AJ7" s="1075" t="s">
        <v>206</v>
      </c>
      <c r="AK7" s="1075" t="s">
        <v>203</v>
      </c>
      <c r="AL7" s="1075" t="s">
        <v>204</v>
      </c>
      <c r="AM7" s="1075" t="s">
        <v>205</v>
      </c>
    </row>
    <row r="8" spans="1:40" s="342" customFormat="1" ht="21.75" customHeight="1" x14ac:dyDescent="0.6">
      <c r="A8" s="773" t="s">
        <v>1570</v>
      </c>
      <c r="B8" s="776" t="s">
        <v>389</v>
      </c>
      <c r="C8" s="744">
        <v>15784138190</v>
      </c>
      <c r="D8" s="745"/>
      <c r="E8" s="746">
        <v>7271558876</v>
      </c>
      <c r="F8" s="746"/>
      <c r="G8" s="746">
        <f>C8+E8</f>
        <v>23055697066</v>
      </c>
      <c r="H8" s="746"/>
      <c r="I8" s="746">
        <v>21784038856</v>
      </c>
      <c r="J8" s="745"/>
      <c r="K8" s="746">
        <v>12071714187</v>
      </c>
      <c r="L8" s="746"/>
      <c r="M8" s="746">
        <v>0</v>
      </c>
      <c r="N8" s="746"/>
      <c r="O8" s="746">
        <f>I8+K8</f>
        <v>33855753043</v>
      </c>
      <c r="P8" s="746">
        <f>I8+C8</f>
        <v>37568177046</v>
      </c>
      <c r="Q8" s="746">
        <f>E8+K8</f>
        <v>19343273063</v>
      </c>
      <c r="R8" s="746">
        <f>P8+Q8</f>
        <v>56911450109</v>
      </c>
      <c r="S8" s="746">
        <v>49158759916</v>
      </c>
      <c r="T8" s="746">
        <v>0</v>
      </c>
      <c r="U8" s="746">
        <v>0</v>
      </c>
      <c r="V8" s="746">
        <f t="shared" ref="V8:V15" si="0">S8+T8</f>
        <v>49158759916</v>
      </c>
      <c r="W8" s="746">
        <f>S8+P8</f>
        <v>86726936962</v>
      </c>
      <c r="X8" s="746">
        <f t="shared" ref="W8:X15" si="1">T8+Q8</f>
        <v>19343273063</v>
      </c>
      <c r="Y8" s="746">
        <f t="shared" ref="Y8:Y15" si="2">W8+X8</f>
        <v>106070210025</v>
      </c>
      <c r="Z8" s="746">
        <f>SUM('تراز 1399'!N536:N587)-'تراز 1399'!O579-'تراز 1399'!O582</f>
        <v>14627250450</v>
      </c>
      <c r="AA8" s="746">
        <v>0</v>
      </c>
      <c r="AB8" s="746">
        <v>0</v>
      </c>
      <c r="AC8" s="759">
        <f>Z8+AA8-AB8</f>
        <v>14627250450</v>
      </c>
      <c r="AD8" s="787">
        <f>Z8+W8</f>
        <v>101354187412</v>
      </c>
      <c r="AE8" s="781">
        <f>AA8+X8</f>
        <v>19343273063</v>
      </c>
      <c r="AF8" s="788">
        <f>AD8+AE8-AB8</f>
        <v>120697460475</v>
      </c>
      <c r="AG8" s="787">
        <f>SUM('تراز 1400'!$M$595:$M$643)</f>
        <v>21562170613</v>
      </c>
      <c r="AH8" s="781">
        <v>0</v>
      </c>
      <c r="AI8" s="781">
        <v>0</v>
      </c>
      <c r="AJ8" s="788">
        <f>AG8+AH8-AI8</f>
        <v>21562170613</v>
      </c>
      <c r="AK8" s="787">
        <f>AG8+AD8</f>
        <v>122916358025</v>
      </c>
      <c r="AL8" s="781">
        <f>AH8+AE8</f>
        <v>19343273063</v>
      </c>
      <c r="AM8" s="788">
        <f>AK8+AL8-AI8</f>
        <v>142259631088</v>
      </c>
    </row>
    <row r="9" spans="1:40" s="342" customFormat="1" ht="21.75" customHeight="1" x14ac:dyDescent="0.6">
      <c r="A9" s="774" t="s">
        <v>1572</v>
      </c>
      <c r="B9" s="777" t="s">
        <v>390</v>
      </c>
      <c r="C9" s="599">
        <v>0</v>
      </c>
      <c r="D9" s="594"/>
      <c r="E9" s="621">
        <v>1039798412</v>
      </c>
      <c r="F9" s="621"/>
      <c r="G9" s="621">
        <f>C9+E9</f>
        <v>1039798412</v>
      </c>
      <c r="H9" s="621"/>
      <c r="I9" s="621">
        <v>0</v>
      </c>
      <c r="J9" s="594"/>
      <c r="K9" s="621">
        <v>603603152</v>
      </c>
      <c r="L9" s="621"/>
      <c r="M9" s="621">
        <v>0</v>
      </c>
      <c r="N9" s="621"/>
      <c r="O9" s="621">
        <f>I9+K9</f>
        <v>603603152</v>
      </c>
      <c r="P9" s="621">
        <v>0</v>
      </c>
      <c r="Q9" s="621">
        <f>E9+K9</f>
        <v>1643401564</v>
      </c>
      <c r="R9" s="621">
        <f>P9+Q9</f>
        <v>1643401564</v>
      </c>
      <c r="S9" s="621">
        <v>0</v>
      </c>
      <c r="T9" s="621">
        <v>3595475045</v>
      </c>
      <c r="U9" s="621">
        <v>0</v>
      </c>
      <c r="V9" s="621">
        <f t="shared" si="0"/>
        <v>3595475045</v>
      </c>
      <c r="W9" s="621">
        <f t="shared" si="1"/>
        <v>0</v>
      </c>
      <c r="X9" s="621">
        <f t="shared" si="1"/>
        <v>5238876609</v>
      </c>
      <c r="Y9" s="621">
        <f t="shared" si="2"/>
        <v>5238876609</v>
      </c>
      <c r="Z9" s="621">
        <v>0</v>
      </c>
      <c r="AA9" s="621">
        <f>'تراز 1399'!L588+'تراز 1399'!L589+'تراز 1399'!L590+'تراز 1399'!L591+'تراز 1399'!L592+'تراز 1399'!L593-'تراز 1399'!M588-'تراز 1399'!M589-'تراز 1399'!M590-'تراز 1399'!M591-'تراز 1399'!M592-'تراز 1399'!M593</f>
        <v>5458208680</v>
      </c>
      <c r="AB9" s="621">
        <v>0</v>
      </c>
      <c r="AC9" s="622">
        <f>Z9+AA9-AB9</f>
        <v>5458208680</v>
      </c>
      <c r="AD9" s="789">
        <f>Z9+W9</f>
        <v>0</v>
      </c>
      <c r="AE9" s="743">
        <f>AA9+X9</f>
        <v>10697085289</v>
      </c>
      <c r="AF9" s="790">
        <f>AD9+AE9-AB9</f>
        <v>10697085289</v>
      </c>
      <c r="AG9" s="789">
        <v>0</v>
      </c>
      <c r="AH9" s="743">
        <f>SUM('تراز 1400'!$M$644:$M$650)</f>
        <v>11256185232</v>
      </c>
      <c r="AI9" s="743">
        <v>0</v>
      </c>
      <c r="AJ9" s="790">
        <f>AG9+AH9-AI9</f>
        <v>11256185232</v>
      </c>
      <c r="AK9" s="789">
        <f>AG9+AD9</f>
        <v>0</v>
      </c>
      <c r="AL9" s="743">
        <f>AH9+AE9</f>
        <v>21953270521</v>
      </c>
      <c r="AM9" s="790">
        <f>AK9+AL9-AI9</f>
        <v>21953270521</v>
      </c>
    </row>
    <row r="10" spans="1:40" s="342" customFormat="1" ht="10.5" customHeight="1" x14ac:dyDescent="0.6">
      <c r="A10" s="1209" t="s">
        <v>1571</v>
      </c>
      <c r="B10" s="1210" t="s">
        <v>391</v>
      </c>
      <c r="C10" s="599">
        <v>108040293792</v>
      </c>
      <c r="D10" s="594"/>
      <c r="E10" s="621">
        <v>277161499</v>
      </c>
      <c r="F10" s="621"/>
      <c r="G10" s="621">
        <f>C10+E10</f>
        <v>108317455291</v>
      </c>
      <c r="H10" s="621"/>
      <c r="I10" s="621">
        <v>807109543</v>
      </c>
      <c r="J10" s="594"/>
      <c r="K10" s="621">
        <v>615737066</v>
      </c>
      <c r="L10" s="621"/>
      <c r="M10" s="621">
        <v>0</v>
      </c>
      <c r="N10" s="621"/>
      <c r="O10" s="621">
        <f>I10+K10</f>
        <v>1422846609</v>
      </c>
      <c r="P10" s="621">
        <f>I10+C10</f>
        <v>108847403335</v>
      </c>
      <c r="Q10" s="621">
        <f>E10+K10</f>
        <v>892898565</v>
      </c>
      <c r="R10" s="621">
        <f>P10+Q10</f>
        <v>109740301900</v>
      </c>
      <c r="S10" s="621">
        <v>3241960539</v>
      </c>
      <c r="T10" s="621">
        <f>920629743+280371000+743504227+23812000+15445932-757578200+3580847</f>
        <v>1229765549</v>
      </c>
      <c r="U10" s="621">
        <v>0</v>
      </c>
      <c r="V10" s="621">
        <f t="shared" si="0"/>
        <v>4471726088</v>
      </c>
      <c r="W10" s="621">
        <f t="shared" si="1"/>
        <v>112089363874</v>
      </c>
      <c r="X10" s="621">
        <f t="shared" si="1"/>
        <v>2122664114</v>
      </c>
      <c r="Y10" s="621">
        <f t="shared" si="2"/>
        <v>114212027988</v>
      </c>
      <c r="Z10" s="1195">
        <f>SUM('تراز 1399'!L594:L655)-'تراز 1399'!M641-'تراز 1399'!M638</f>
        <v>8656132674</v>
      </c>
      <c r="AA10" s="1195">
        <v>0</v>
      </c>
      <c r="AB10" s="1195">
        <v>0</v>
      </c>
      <c r="AC10" s="1196">
        <f>Z10+AA10-AB10</f>
        <v>8656132674</v>
      </c>
      <c r="AD10" s="1199">
        <f>W10+W11+Z10</f>
        <v>121021998690</v>
      </c>
      <c r="AE10" s="1198">
        <f>X10+X11+AA10</f>
        <v>4455382966</v>
      </c>
      <c r="AF10" s="1197">
        <f>AD10+AE10-AB10</f>
        <v>125477381656</v>
      </c>
      <c r="AG10" s="1199">
        <f>SUM('تراز 1400'!$M$651:$M$697)</f>
        <v>14754252796</v>
      </c>
      <c r="AH10" s="1198">
        <v>0</v>
      </c>
      <c r="AI10" s="1198">
        <v>0</v>
      </c>
      <c r="AJ10" s="1197">
        <f>AG10+AH10-AI10</f>
        <v>14754252796</v>
      </c>
      <c r="AK10" s="1199">
        <f>AD10+AD11+AG10</f>
        <v>135776251486</v>
      </c>
      <c r="AL10" s="1198">
        <f>AE10+AE11+AH10</f>
        <v>4455382966</v>
      </c>
      <c r="AM10" s="1197">
        <f>AK10+AL10-AI10</f>
        <v>140231634452</v>
      </c>
    </row>
    <row r="11" spans="1:40" s="342" customFormat="1" ht="10.5" customHeight="1" x14ac:dyDescent="0.6">
      <c r="A11" s="1209"/>
      <c r="B11" s="1210"/>
      <c r="C11" s="599">
        <v>233022142</v>
      </c>
      <c r="D11" s="594"/>
      <c r="E11" s="621">
        <v>420876569</v>
      </c>
      <c r="F11" s="621"/>
      <c r="G11" s="621">
        <f>C11+E11</f>
        <v>653898711</v>
      </c>
      <c r="H11" s="621"/>
      <c r="I11" s="621">
        <v>43480000</v>
      </c>
      <c r="J11" s="594"/>
      <c r="K11" s="621">
        <v>21184229</v>
      </c>
      <c r="L11" s="621"/>
      <c r="M11" s="621">
        <v>0</v>
      </c>
      <c r="N11" s="621"/>
      <c r="O11" s="621">
        <f>I11+K11</f>
        <v>64664229</v>
      </c>
      <c r="P11" s="621">
        <f>I11+C11</f>
        <v>276502142</v>
      </c>
      <c r="Q11" s="621">
        <f>E11+K11</f>
        <v>442060798</v>
      </c>
      <c r="R11" s="621">
        <f>P11+Q11</f>
        <v>718562940</v>
      </c>
      <c r="S11" s="621">
        <v>0</v>
      </c>
      <c r="T11" s="621">
        <f>1460987214+411220840+18450000</f>
        <v>1890658054</v>
      </c>
      <c r="U11" s="621">
        <v>0</v>
      </c>
      <c r="V11" s="621">
        <f t="shared" si="0"/>
        <v>1890658054</v>
      </c>
      <c r="W11" s="621">
        <f t="shared" si="1"/>
        <v>276502142</v>
      </c>
      <c r="X11" s="621">
        <f t="shared" si="1"/>
        <v>2332718852</v>
      </c>
      <c r="Y11" s="621">
        <f t="shared" si="2"/>
        <v>2609220994</v>
      </c>
      <c r="Z11" s="1195"/>
      <c r="AA11" s="1195"/>
      <c r="AB11" s="1195"/>
      <c r="AC11" s="1196"/>
      <c r="AD11" s="1199"/>
      <c r="AE11" s="1198"/>
      <c r="AF11" s="1197"/>
      <c r="AG11" s="1199"/>
      <c r="AH11" s="1198"/>
      <c r="AI11" s="1198"/>
      <c r="AJ11" s="1197"/>
      <c r="AK11" s="1199"/>
      <c r="AL11" s="1198"/>
      <c r="AM11" s="1197"/>
    </row>
    <row r="12" spans="1:40" s="342" customFormat="1" ht="21.75" x14ac:dyDescent="0.6">
      <c r="A12" s="774" t="s">
        <v>2422</v>
      </c>
      <c r="B12" s="777" t="s">
        <v>1811</v>
      </c>
      <c r="C12" s="599">
        <v>180221570400</v>
      </c>
      <c r="D12" s="594"/>
      <c r="E12" s="621">
        <v>0</v>
      </c>
      <c r="F12" s="594"/>
      <c r="G12" s="621">
        <f t="shared" ref="G12:G20" si="3">C12+E12</f>
        <v>180221570400</v>
      </c>
      <c r="H12" s="594"/>
      <c r="I12" s="621">
        <v>2611166000</v>
      </c>
      <c r="J12" s="594"/>
      <c r="K12" s="621">
        <v>0</v>
      </c>
      <c r="L12" s="594"/>
      <c r="M12" s="621">
        <v>0</v>
      </c>
      <c r="N12" s="594"/>
      <c r="O12" s="621">
        <f>K12+I12</f>
        <v>2611166000</v>
      </c>
      <c r="P12" s="621">
        <f t="shared" ref="P12:P20" si="4">I12+C12</f>
        <v>182832736400</v>
      </c>
      <c r="Q12" s="621">
        <v>0</v>
      </c>
      <c r="R12" s="621">
        <f t="shared" ref="R12:R20" si="5">P12+Q12</f>
        <v>182832736400</v>
      </c>
      <c r="S12" s="621">
        <f>1160142738396+105302844335+30809346155+61089012844+18436874257+944224092073+8972660604+2766430201+19988732722+2233664771+1336673538+274660711469</f>
        <v>2629963781365</v>
      </c>
      <c r="T12" s="621">
        <v>0</v>
      </c>
      <c r="U12" s="621">
        <v>0</v>
      </c>
      <c r="V12" s="621">
        <f t="shared" si="0"/>
        <v>2629963781365</v>
      </c>
      <c r="W12" s="621">
        <f t="shared" si="1"/>
        <v>2812796517765</v>
      </c>
      <c r="X12" s="621">
        <f t="shared" si="1"/>
        <v>0</v>
      </c>
      <c r="Y12" s="621">
        <f t="shared" si="2"/>
        <v>2812796517765</v>
      </c>
      <c r="Z12" s="621">
        <f>SUM('تراز 1399'!N656:N696)-Y12</f>
        <v>8100217196388</v>
      </c>
      <c r="AA12" s="621">
        <v>0</v>
      </c>
      <c r="AB12" s="621">
        <v>0</v>
      </c>
      <c r="AC12" s="622">
        <f>Z12+AA12-AB12</f>
        <v>8100217196388</v>
      </c>
      <c r="AD12" s="789">
        <f>Z12+W12</f>
        <v>10913013714153</v>
      </c>
      <c r="AE12" s="743">
        <f>AA12+X12</f>
        <v>0</v>
      </c>
      <c r="AF12" s="790">
        <f>AD12+AE12-AB12</f>
        <v>10913013714153</v>
      </c>
      <c r="AG12" s="789">
        <f>SUM('تراز 1400'!$K$206:$K$228)-'تراز 1400'!L206-'تراز 1400'!L207-'تراز 1400'!L208-'تراز 1400'!L209-'تراز 1400'!L210-'تراز 1400'!L211-'تراز 1400'!L212-'تراز 1400'!L213-'تراز 1400'!L214-'تراز 1400'!L215-'تراز 1400'!L216-'تراز 1400'!L217-'تراز 1400'!L218-'تراز 1400'!L219-'تراز 1400'!L220-'تراز 1400'!L221-'تراز 1400'!L222-'تراز 1400'!L223-'تراز 1400'!L224-'تراز 1400'!L225-'تراز 1400'!L226-'تراز 1400'!L227-'تراز 1400'!L228+'تراز 1400'!M582</f>
        <v>21717521133802</v>
      </c>
      <c r="AH12" s="743">
        <v>0</v>
      </c>
      <c r="AI12" s="743">
        <v>0</v>
      </c>
      <c r="AJ12" s="790">
        <f>AG12+AH12-AI12</f>
        <v>21717521133802</v>
      </c>
      <c r="AK12" s="789">
        <f>AG12+AD12</f>
        <v>32630534847955</v>
      </c>
      <c r="AL12" s="743">
        <f>AH12+AE12</f>
        <v>0</v>
      </c>
      <c r="AM12" s="790">
        <f>AK12+AL12-AI12</f>
        <v>32630534847955</v>
      </c>
    </row>
    <row r="13" spans="1:40" s="342" customFormat="1" ht="22.5" customHeight="1" x14ac:dyDescent="0.6">
      <c r="A13" s="774" t="s">
        <v>2423</v>
      </c>
      <c r="B13" s="777" t="s">
        <v>2391</v>
      </c>
      <c r="C13" s="599"/>
      <c r="D13" s="594"/>
      <c r="E13" s="621"/>
      <c r="F13" s="594"/>
      <c r="G13" s="621"/>
      <c r="H13" s="594"/>
      <c r="I13" s="621"/>
      <c r="J13" s="594"/>
      <c r="K13" s="621"/>
      <c r="L13" s="594"/>
      <c r="M13" s="621"/>
      <c r="N13" s="594"/>
      <c r="O13" s="621"/>
      <c r="P13" s="621"/>
      <c r="Q13" s="621"/>
      <c r="R13" s="621"/>
      <c r="S13" s="621"/>
      <c r="T13" s="621"/>
      <c r="U13" s="621"/>
      <c r="V13" s="621"/>
      <c r="W13" s="621"/>
      <c r="X13" s="621"/>
      <c r="Y13" s="621"/>
      <c r="Z13" s="621"/>
      <c r="AA13" s="621"/>
      <c r="AB13" s="621"/>
      <c r="AC13" s="622"/>
      <c r="AD13" s="789">
        <v>0</v>
      </c>
      <c r="AE13" s="743">
        <v>0</v>
      </c>
      <c r="AF13" s="790">
        <f>AD13+AE13-AB13</f>
        <v>0</v>
      </c>
      <c r="AG13" s="789">
        <f>SUM('تراز 1400'!$M$71:$M$76)</f>
        <v>15438674267727</v>
      </c>
      <c r="AH13" s="743">
        <v>0</v>
      </c>
      <c r="AI13" s="743">
        <v>0</v>
      </c>
      <c r="AJ13" s="790">
        <f>AG13+AH13-AI13</f>
        <v>15438674267727</v>
      </c>
      <c r="AK13" s="789">
        <f>AG13+AD13</f>
        <v>15438674267727</v>
      </c>
      <c r="AL13" s="743">
        <f>AH13+AE13</f>
        <v>0</v>
      </c>
      <c r="AM13" s="790">
        <f>AK13+AL13-AI13</f>
        <v>15438674267727</v>
      </c>
    </row>
    <row r="14" spans="1:40" s="342" customFormat="1" ht="7.5" customHeight="1" x14ac:dyDescent="0.6">
      <c r="A14" s="1209" t="s">
        <v>768</v>
      </c>
      <c r="B14" s="1210" t="s">
        <v>2392</v>
      </c>
      <c r="C14" s="599">
        <v>2502643908</v>
      </c>
      <c r="D14" s="594"/>
      <c r="E14" s="621">
        <v>986147620</v>
      </c>
      <c r="F14" s="621"/>
      <c r="G14" s="621">
        <f>C14+E14</f>
        <v>3488791528</v>
      </c>
      <c r="H14" s="621"/>
      <c r="I14" s="621">
        <v>3303567932</v>
      </c>
      <c r="J14" s="594"/>
      <c r="K14" s="621">
        <v>1122691690</v>
      </c>
      <c r="L14" s="621"/>
      <c r="M14" s="621">
        <v>0</v>
      </c>
      <c r="N14" s="621"/>
      <c r="O14" s="621">
        <f>I14+K14</f>
        <v>4426259622</v>
      </c>
      <c r="P14" s="621">
        <f>C14+I14</f>
        <v>5806211840</v>
      </c>
      <c r="Q14" s="621">
        <f>E14+K14</f>
        <v>2108839310</v>
      </c>
      <c r="R14" s="621">
        <f>P14+Q14</f>
        <v>7915051150</v>
      </c>
      <c r="S14" s="621">
        <v>94499451348</v>
      </c>
      <c r="T14" s="621">
        <f>916555990+132797000+39135000+14589650+2265000</f>
        <v>1105342640</v>
      </c>
      <c r="U14" s="621">
        <v>0</v>
      </c>
      <c r="V14" s="621">
        <f t="shared" si="0"/>
        <v>95604793988</v>
      </c>
      <c r="W14" s="621">
        <f t="shared" si="1"/>
        <v>100305663188</v>
      </c>
      <c r="X14" s="621">
        <f t="shared" si="1"/>
        <v>3214181950</v>
      </c>
      <c r="Y14" s="621">
        <f t="shared" si="2"/>
        <v>103519845138</v>
      </c>
      <c r="Z14" s="1195">
        <f>'تراز 1399'!L697+'تراز 1399'!L698+'تراز 1399'!L699+'تراز 1399'!L700+'تراز 1399'!L701+'تراز 1399'!L702+'تراز 1399'!L703+'تراز 1399'!L704+'تراز 1399'!L705+'تراز 1399'!L722+'تراز 1399'!L723+'تراز 1399'!L724+'تراز 1399'!L725+'تراز 1399'!L726+'تراز 1399'!L727+'تراز 1399'!L730+'تراز 1399'!L731+'تراز 1399'!L732+'تراز 1399'!L733+'تراز 1399'!L734+'تراز 1399'!L735+'تراز 1399'!L736+'تراز 1399'!L737+'تراز 1399'!L738+'تراز 1399'!L739+'تراز 1399'!L740+'تراز 1399'!L741+'تراز 1399'!L743+'تراز 1399'!L744+'تراز 1399'!L748+'تراز 1399'!L749+'تراز 1399'!L750+'تراز 1399'!L751+'تراز 1399'!L752+'تراز 1399'!L753+'تراز 1399'!L754+'تراز 1399'!L755+'تراز 1399'!L756-'تراز 1399'!M734-'تراز 1399'!M741</f>
        <v>214862914857</v>
      </c>
      <c r="AA14" s="1195">
        <v>0</v>
      </c>
      <c r="AB14" s="1195">
        <v>-141422954</v>
      </c>
      <c r="AC14" s="1196">
        <f>Z14+AA14+AB14</f>
        <v>214721491903</v>
      </c>
      <c r="AD14" s="1199">
        <f>Z14+W14+W16+W15</f>
        <v>337919694111</v>
      </c>
      <c r="AE14" s="1198">
        <f>X14+AA14+X15+X16</f>
        <v>3214181950</v>
      </c>
      <c r="AF14" s="1197">
        <f>AD14+AE14-AB14</f>
        <v>341275299015</v>
      </c>
      <c r="AG14" s="1199">
        <f>SUM('تراز 1400'!$M$698:$M$701,'تراز 1400'!$M$723:$M$724,'تراز 1400'!$M$728:$M$737,'تراز 1400'!$M$739:$M$746,'تراز 1400'!$M$750)</f>
        <v>407808105257</v>
      </c>
      <c r="AH14" s="1198">
        <v>0</v>
      </c>
      <c r="AI14" s="1198">
        <v>0</v>
      </c>
      <c r="AJ14" s="1197">
        <f>AG14+AH14+AI14</f>
        <v>407808105257</v>
      </c>
      <c r="AK14" s="1199">
        <f>AG14+AD14+AD16+AD15</f>
        <v>745727799368</v>
      </c>
      <c r="AL14" s="1198">
        <f>AE14+AH14+AE15+AE16</f>
        <v>3214181950</v>
      </c>
      <c r="AM14" s="1197">
        <f>AK14+AL14-AI14</f>
        <v>748941981318</v>
      </c>
    </row>
    <row r="15" spans="1:40" s="342" customFormat="1" ht="6" customHeight="1" x14ac:dyDescent="0.6">
      <c r="A15" s="1209"/>
      <c r="B15" s="1210"/>
      <c r="C15" s="599">
        <v>0</v>
      </c>
      <c r="D15" s="594"/>
      <c r="E15" s="621">
        <v>0</v>
      </c>
      <c r="F15" s="621"/>
      <c r="G15" s="621">
        <v>0</v>
      </c>
      <c r="H15" s="621"/>
      <c r="I15" s="621">
        <v>3171249736</v>
      </c>
      <c r="J15" s="594"/>
      <c r="K15" s="621"/>
      <c r="L15" s="621"/>
      <c r="M15" s="621"/>
      <c r="N15" s="621"/>
      <c r="O15" s="621">
        <f>I15+K15</f>
        <v>3171249736</v>
      </c>
      <c r="P15" s="621">
        <f>I15+C15</f>
        <v>3171249736</v>
      </c>
      <c r="Q15" s="621">
        <v>0</v>
      </c>
      <c r="R15" s="621">
        <f>P15+Q15</f>
        <v>3171249736</v>
      </c>
      <c r="S15" s="621">
        <v>5267209580</v>
      </c>
      <c r="T15" s="621">
        <v>0</v>
      </c>
      <c r="U15" s="621">
        <v>0</v>
      </c>
      <c r="V15" s="621">
        <f t="shared" si="0"/>
        <v>5267209580</v>
      </c>
      <c r="W15" s="621">
        <f t="shared" si="1"/>
        <v>8438459316</v>
      </c>
      <c r="X15" s="621">
        <f t="shared" si="1"/>
        <v>0</v>
      </c>
      <c r="Y15" s="621">
        <f t="shared" si="2"/>
        <v>8438459316</v>
      </c>
      <c r="Z15" s="1195"/>
      <c r="AA15" s="1195"/>
      <c r="AB15" s="1195"/>
      <c r="AC15" s="1196"/>
      <c r="AD15" s="1199"/>
      <c r="AE15" s="1198"/>
      <c r="AF15" s="1197"/>
      <c r="AG15" s="1199"/>
      <c r="AH15" s="1198"/>
      <c r="AI15" s="1198"/>
      <c r="AJ15" s="1197"/>
      <c r="AK15" s="1199"/>
      <c r="AL15" s="1198"/>
      <c r="AM15" s="1197"/>
    </row>
    <row r="16" spans="1:40" s="342" customFormat="1" ht="6.75" customHeight="1" x14ac:dyDescent="0.6">
      <c r="A16" s="1209"/>
      <c r="B16" s="1210"/>
      <c r="C16" s="599">
        <v>14312656750</v>
      </c>
      <c r="D16" s="594"/>
      <c r="E16" s="621">
        <v>0</v>
      </c>
      <c r="F16" s="594"/>
      <c r="G16" s="621">
        <f t="shared" si="3"/>
        <v>14312656750</v>
      </c>
      <c r="H16" s="621"/>
      <c r="I16" s="621">
        <v>0</v>
      </c>
      <c r="J16" s="594"/>
      <c r="K16" s="621">
        <v>0</v>
      </c>
      <c r="L16" s="594"/>
      <c r="M16" s="621">
        <v>0</v>
      </c>
      <c r="N16" s="594"/>
      <c r="O16" s="621">
        <f>K16+I16</f>
        <v>0</v>
      </c>
      <c r="P16" s="621">
        <f t="shared" si="4"/>
        <v>14312656750</v>
      </c>
      <c r="Q16" s="621">
        <v>0</v>
      </c>
      <c r="R16" s="621">
        <f t="shared" si="5"/>
        <v>14312656750</v>
      </c>
      <c r="S16" s="621">
        <v>0</v>
      </c>
      <c r="T16" s="621">
        <v>0</v>
      </c>
      <c r="U16" s="621">
        <v>0</v>
      </c>
      <c r="V16" s="621">
        <f t="shared" ref="V16:V20" si="6">S16+T16</f>
        <v>0</v>
      </c>
      <c r="W16" s="621">
        <f t="shared" ref="W16:W20" si="7">S16+P16</f>
        <v>14312656750</v>
      </c>
      <c r="X16" s="621">
        <f t="shared" ref="X16:X20" si="8">T16+Q16</f>
        <v>0</v>
      </c>
      <c r="Y16" s="621">
        <f t="shared" ref="Y16:Y20" si="9">W16+X16</f>
        <v>14312656750</v>
      </c>
      <c r="Z16" s="1195"/>
      <c r="AA16" s="1195"/>
      <c r="AB16" s="1195"/>
      <c r="AC16" s="1196"/>
      <c r="AD16" s="1199"/>
      <c r="AE16" s="1198"/>
      <c r="AF16" s="1197"/>
      <c r="AG16" s="1199"/>
      <c r="AH16" s="1198"/>
      <c r="AI16" s="1198"/>
      <c r="AJ16" s="1197"/>
      <c r="AK16" s="1199"/>
      <c r="AL16" s="1198"/>
      <c r="AM16" s="1197"/>
    </row>
    <row r="17" spans="1:39" s="342" customFormat="1" ht="10.5" customHeight="1" x14ac:dyDescent="0.6">
      <c r="A17" s="1209" t="s">
        <v>1573</v>
      </c>
      <c r="B17" s="1210" t="s">
        <v>2393</v>
      </c>
      <c r="C17" s="599">
        <v>49589542198</v>
      </c>
      <c r="D17" s="594"/>
      <c r="E17" s="621">
        <v>0</v>
      </c>
      <c r="F17" s="621"/>
      <c r="G17" s="621">
        <f t="shared" si="3"/>
        <v>49589542198</v>
      </c>
      <c r="H17" s="621"/>
      <c r="I17" s="621">
        <v>406972543699</v>
      </c>
      <c r="J17" s="594"/>
      <c r="K17" s="621">
        <v>0</v>
      </c>
      <c r="L17" s="594"/>
      <c r="M17" s="621">
        <v>0</v>
      </c>
      <c r="N17" s="621"/>
      <c r="O17" s="621">
        <f t="shared" ref="O17:O20" si="10">I17+K17</f>
        <v>406972543699</v>
      </c>
      <c r="P17" s="621">
        <f t="shared" si="4"/>
        <v>456562085897</v>
      </c>
      <c r="Q17" s="621">
        <v>0</v>
      </c>
      <c r="R17" s="621">
        <f t="shared" si="5"/>
        <v>456562085897</v>
      </c>
      <c r="S17" s="621">
        <f>1038009608388-500000000000</f>
        <v>538009608388</v>
      </c>
      <c r="T17" s="621">
        <v>0</v>
      </c>
      <c r="U17" s="621">
        <v>0</v>
      </c>
      <c r="V17" s="621">
        <f t="shared" si="6"/>
        <v>538009608388</v>
      </c>
      <c r="W17" s="621">
        <f t="shared" si="7"/>
        <v>994571694285</v>
      </c>
      <c r="X17" s="621">
        <f t="shared" si="8"/>
        <v>0</v>
      </c>
      <c r="Y17" s="621">
        <f t="shared" si="9"/>
        <v>994571694285</v>
      </c>
      <c r="Z17" s="1195">
        <f>'تراز 1399'!L706+'تراز 1399'!L707+'تراز 1399'!L708-'تراز 1399'!M708+'تراز 1399'!L709+'تراز 1399'!L710+'تراز 1399'!L711+'تراز 1399'!L712+'تراز 1399'!L713+'تراز 1399'!L714+'تراز 1399'!L715+'تراز 1399'!L716-'تراز 1399'!M716+'تراز 1399'!L717+'تراز 1399'!L718+'تراز 1399'!L719+'تراز 1399'!L720+'تراز 1399'!L721+'تراز 1399'!L728+'تراز 1399'!L729+'تراز 1399'!L742+'تراز 1399'!L745+'تراز 1399'!L746+'تراز 1399'!L747</f>
        <v>904558779208</v>
      </c>
      <c r="AA17" s="1195">
        <v>0</v>
      </c>
      <c r="AB17" s="1195">
        <v>0</v>
      </c>
      <c r="AC17" s="1196">
        <f>+Z17+AA17-AB17</f>
        <v>904558779208</v>
      </c>
      <c r="AD17" s="1199">
        <f>W18+W17+Z17</f>
        <v>1902214728564</v>
      </c>
      <c r="AE17" s="1198">
        <f>X18+X17+AA17</f>
        <v>40000000</v>
      </c>
      <c r="AF17" s="1197">
        <f>AD17+AE17-AB17</f>
        <v>1902254728564</v>
      </c>
      <c r="AG17" s="1199">
        <f>SUM('تراز 1400'!$M$702:$M$722,'تراز 1400'!$M$725:$M$727,'تراز 1400'!$M$738,'تراز 1400'!$M$747:$M$749)</f>
        <v>2322609151427</v>
      </c>
      <c r="AH17" s="1198">
        <v>0</v>
      </c>
      <c r="AI17" s="1198">
        <v>0</v>
      </c>
      <c r="AJ17" s="1197">
        <f>+AG17+AH17-AI17</f>
        <v>2322609151427</v>
      </c>
      <c r="AK17" s="1199">
        <f>AD18+AD17+AG17</f>
        <v>4224823879991</v>
      </c>
      <c r="AL17" s="1198">
        <f>AE18+AE17+AH17</f>
        <v>40000000</v>
      </c>
      <c r="AM17" s="1197">
        <f>AK17+AL17-AI17</f>
        <v>4224863879991</v>
      </c>
    </row>
    <row r="18" spans="1:39" s="342" customFormat="1" ht="13.5" customHeight="1" x14ac:dyDescent="0.6">
      <c r="A18" s="1209"/>
      <c r="B18" s="1210"/>
      <c r="C18" s="599">
        <v>2552805071</v>
      </c>
      <c r="D18" s="594"/>
      <c r="E18" s="621">
        <v>40000000</v>
      </c>
      <c r="F18" s="621"/>
      <c r="G18" s="621">
        <f t="shared" si="3"/>
        <v>2592805071</v>
      </c>
      <c r="H18" s="621"/>
      <c r="I18" s="621">
        <v>531450000</v>
      </c>
      <c r="J18" s="594"/>
      <c r="K18" s="621">
        <v>0</v>
      </c>
      <c r="L18" s="621"/>
      <c r="M18" s="621">
        <v>0</v>
      </c>
      <c r="N18" s="621"/>
      <c r="O18" s="621">
        <f t="shared" si="10"/>
        <v>531450000</v>
      </c>
      <c r="P18" s="621">
        <f t="shared" si="4"/>
        <v>3084255071</v>
      </c>
      <c r="Q18" s="621">
        <f>E18+K18</f>
        <v>40000000</v>
      </c>
      <c r="R18" s="621">
        <f t="shared" si="5"/>
        <v>3124255071</v>
      </c>
      <c r="S18" s="621">
        <v>0</v>
      </c>
      <c r="T18" s="621">
        <v>0</v>
      </c>
      <c r="U18" s="621">
        <v>0</v>
      </c>
      <c r="V18" s="621">
        <f t="shared" si="6"/>
        <v>0</v>
      </c>
      <c r="W18" s="621">
        <f t="shared" si="7"/>
        <v>3084255071</v>
      </c>
      <c r="X18" s="621">
        <f t="shared" si="8"/>
        <v>40000000</v>
      </c>
      <c r="Y18" s="621">
        <f t="shared" si="9"/>
        <v>3124255071</v>
      </c>
      <c r="Z18" s="1195"/>
      <c r="AA18" s="1195"/>
      <c r="AB18" s="1195"/>
      <c r="AC18" s="1196"/>
      <c r="AD18" s="1199"/>
      <c r="AE18" s="1198"/>
      <c r="AF18" s="1197"/>
      <c r="AG18" s="1199"/>
      <c r="AH18" s="1198"/>
      <c r="AI18" s="1198"/>
      <c r="AJ18" s="1197"/>
      <c r="AK18" s="1199"/>
      <c r="AL18" s="1198"/>
      <c r="AM18" s="1197"/>
    </row>
    <row r="19" spans="1:39" s="342" customFormat="1" ht="21.75" customHeight="1" x14ac:dyDescent="0.6">
      <c r="A19" s="774" t="s">
        <v>1569</v>
      </c>
      <c r="B19" s="777" t="s">
        <v>2394</v>
      </c>
      <c r="C19" s="599">
        <v>0</v>
      </c>
      <c r="D19" s="594"/>
      <c r="E19" s="621">
        <v>0</v>
      </c>
      <c r="F19" s="621"/>
      <c r="G19" s="621">
        <v>0</v>
      </c>
      <c r="H19" s="621"/>
      <c r="I19" s="621">
        <v>52248317314</v>
      </c>
      <c r="J19" s="594"/>
      <c r="K19" s="621">
        <v>0</v>
      </c>
      <c r="L19" s="621"/>
      <c r="M19" s="621">
        <v>0</v>
      </c>
      <c r="N19" s="621"/>
      <c r="O19" s="621">
        <f>I19+K19</f>
        <v>52248317314</v>
      </c>
      <c r="P19" s="621">
        <f>I19+C19</f>
        <v>52248317314</v>
      </c>
      <c r="Q19" s="621">
        <v>0</v>
      </c>
      <c r="R19" s="621">
        <f>P19+Q19</f>
        <v>52248317314</v>
      </c>
      <c r="S19" s="621">
        <v>53391426191</v>
      </c>
      <c r="T19" s="621">
        <v>0</v>
      </c>
      <c r="U19" s="621">
        <v>0</v>
      </c>
      <c r="V19" s="621">
        <f>S19+T19</f>
        <v>53391426191</v>
      </c>
      <c r="W19" s="621">
        <f>S19+P19</f>
        <v>105639743505</v>
      </c>
      <c r="X19" s="621">
        <f>T19+Q19</f>
        <v>0</v>
      </c>
      <c r="Y19" s="621">
        <f>W19+X19</f>
        <v>105639743505</v>
      </c>
      <c r="Z19" s="621">
        <f>SUM('تراز 1399'!L757:L766)-'تراز 1399'!M764</f>
        <v>551603813770</v>
      </c>
      <c r="AA19" s="621">
        <v>0</v>
      </c>
      <c r="AB19" s="621">
        <v>0</v>
      </c>
      <c r="AC19" s="622">
        <f>Z19+AA19-AB19</f>
        <v>551603813770</v>
      </c>
      <c r="AD19" s="789">
        <f>Z19+W19</f>
        <v>657243557275</v>
      </c>
      <c r="AE19" s="743">
        <f>AA19+X19</f>
        <v>0</v>
      </c>
      <c r="AF19" s="790">
        <f>AD19+AE19-AB19</f>
        <v>657243557275</v>
      </c>
      <c r="AG19" s="789">
        <f>SUM('تراز 1400'!$M$751:$M$755)</f>
        <v>2371390548113</v>
      </c>
      <c r="AH19" s="743">
        <v>0</v>
      </c>
      <c r="AI19" s="743">
        <v>0</v>
      </c>
      <c r="AJ19" s="790">
        <f>AG19+AH19-AI19</f>
        <v>2371390548113</v>
      </c>
      <c r="AK19" s="789">
        <f>AG19+AD19</f>
        <v>3028634105388</v>
      </c>
      <c r="AL19" s="743">
        <f>AH19+AE19</f>
        <v>0</v>
      </c>
      <c r="AM19" s="790">
        <f>AK19+AL19-AI19</f>
        <v>3028634105388</v>
      </c>
    </row>
    <row r="20" spans="1:39" s="342" customFormat="1" ht="21.75" customHeight="1" thickBot="1" x14ac:dyDescent="0.65">
      <c r="A20" s="775" t="s">
        <v>1574</v>
      </c>
      <c r="B20" s="778" t="s">
        <v>2395</v>
      </c>
      <c r="C20" s="762">
        <v>0</v>
      </c>
      <c r="D20" s="763"/>
      <c r="E20" s="764">
        <v>0</v>
      </c>
      <c r="F20" s="764"/>
      <c r="G20" s="764">
        <f t="shared" si="3"/>
        <v>0</v>
      </c>
      <c r="H20" s="764"/>
      <c r="I20" s="764">
        <v>0</v>
      </c>
      <c r="J20" s="763"/>
      <c r="K20" s="764">
        <v>0</v>
      </c>
      <c r="L20" s="764"/>
      <c r="M20" s="764">
        <v>0</v>
      </c>
      <c r="N20" s="764"/>
      <c r="O20" s="764">
        <f t="shared" si="10"/>
        <v>0</v>
      </c>
      <c r="P20" s="764">
        <f t="shared" si="4"/>
        <v>0</v>
      </c>
      <c r="Q20" s="764">
        <f>E20+K20</f>
        <v>0</v>
      </c>
      <c r="R20" s="764">
        <f t="shared" si="5"/>
        <v>0</v>
      </c>
      <c r="S20" s="764">
        <v>0</v>
      </c>
      <c r="T20" s="764">
        <v>0</v>
      </c>
      <c r="U20" s="764">
        <v>0</v>
      </c>
      <c r="V20" s="764">
        <f t="shared" si="6"/>
        <v>0</v>
      </c>
      <c r="W20" s="764">
        <f t="shared" si="7"/>
        <v>0</v>
      </c>
      <c r="X20" s="764">
        <f t="shared" si="8"/>
        <v>0</v>
      </c>
      <c r="Y20" s="764">
        <f t="shared" si="9"/>
        <v>0</v>
      </c>
      <c r="Z20" s="764">
        <v>0</v>
      </c>
      <c r="AA20" s="764">
        <f>'تراز 1399'!L767+'تراز 1399'!L768+'تراز 1399'!L769+'تراز 1399'!L770</f>
        <v>675226475</v>
      </c>
      <c r="AB20" s="764">
        <v>0</v>
      </c>
      <c r="AC20" s="765">
        <f t="shared" ref="AC20" si="11">Z20+AA20-AB20</f>
        <v>675226475</v>
      </c>
      <c r="AD20" s="791">
        <f t="shared" ref="AD20" si="12">Z20+W20</f>
        <v>0</v>
      </c>
      <c r="AE20" s="784">
        <f t="shared" ref="AE20" si="13">AA20+X20</f>
        <v>675226475</v>
      </c>
      <c r="AF20" s="792">
        <f>AD20+AE20-AB20</f>
        <v>675226475</v>
      </c>
      <c r="AG20" s="791">
        <v>0</v>
      </c>
      <c r="AH20" s="784">
        <f>SUM('تراز 1400'!$M$756:$M$759)</f>
        <v>16518572750</v>
      </c>
      <c r="AI20" s="784">
        <v>0</v>
      </c>
      <c r="AJ20" s="792">
        <f t="shared" ref="AJ20" si="14">AG20+AH20-AI20</f>
        <v>16518572750</v>
      </c>
      <c r="AK20" s="791">
        <f t="shared" ref="AK20" si="15">AG20+AD20</f>
        <v>0</v>
      </c>
      <c r="AL20" s="784">
        <f t="shared" ref="AL20" si="16">AH20+AE20</f>
        <v>17193799225</v>
      </c>
      <c r="AM20" s="792">
        <f>AK20+AL20-AI20</f>
        <v>17193799225</v>
      </c>
    </row>
    <row r="21" spans="1:39" s="598" customFormat="1" ht="22.5" customHeight="1" thickBot="1" x14ac:dyDescent="0.75">
      <c r="A21" s="747" t="s">
        <v>193</v>
      </c>
      <c r="B21" s="748"/>
      <c r="C21" s="749">
        <f>SUM(C8:C20)</f>
        <v>373236672451</v>
      </c>
      <c r="D21" s="750"/>
      <c r="E21" s="749">
        <f>SUM(E8:E20)</f>
        <v>10035542976</v>
      </c>
      <c r="F21" s="751"/>
      <c r="G21" s="749">
        <f>SUM(G8:G20)</f>
        <v>383272215427</v>
      </c>
      <c r="H21" s="751"/>
      <c r="I21" s="749">
        <f>SUM(I8:I20)</f>
        <v>491472923080</v>
      </c>
      <c r="J21" s="751"/>
      <c r="K21" s="749">
        <f>SUM(K8:K20)</f>
        <v>14434930324</v>
      </c>
      <c r="L21" s="751"/>
      <c r="M21" s="749">
        <f>SUM(M8:M20)</f>
        <v>0</v>
      </c>
      <c r="N21" s="751"/>
      <c r="O21" s="752">
        <f t="shared" ref="O21:AF21" si="17">SUM(O8:O20)</f>
        <v>505907853404</v>
      </c>
      <c r="P21" s="752">
        <f t="shared" si="17"/>
        <v>864709595531</v>
      </c>
      <c r="Q21" s="749">
        <f t="shared" si="17"/>
        <v>24470473300</v>
      </c>
      <c r="R21" s="749">
        <f t="shared" si="17"/>
        <v>889180068831</v>
      </c>
      <c r="S21" s="752">
        <f t="shared" si="17"/>
        <v>3373532197327</v>
      </c>
      <c r="T21" s="749">
        <f t="shared" si="17"/>
        <v>7821241288</v>
      </c>
      <c r="U21" s="749">
        <f t="shared" si="17"/>
        <v>0</v>
      </c>
      <c r="V21" s="752">
        <f t="shared" si="17"/>
        <v>3381353438615</v>
      </c>
      <c r="W21" s="752">
        <f t="shared" si="17"/>
        <v>4238241792858</v>
      </c>
      <c r="X21" s="749">
        <f t="shared" si="17"/>
        <v>32291714588</v>
      </c>
      <c r="Y21" s="752">
        <f t="shared" si="17"/>
        <v>4270533507446</v>
      </c>
      <c r="Z21" s="752">
        <f t="shared" si="17"/>
        <v>9794526087347</v>
      </c>
      <c r="AA21" s="749">
        <f t="shared" si="17"/>
        <v>6133435155</v>
      </c>
      <c r="AB21" s="749">
        <f t="shared" si="17"/>
        <v>-141422954</v>
      </c>
      <c r="AC21" s="752">
        <f>SUM(AC8:AC20)</f>
        <v>9800518099548</v>
      </c>
      <c r="AD21" s="753">
        <f t="shared" si="17"/>
        <v>14032767880205</v>
      </c>
      <c r="AE21" s="754">
        <f t="shared" si="17"/>
        <v>38425149743</v>
      </c>
      <c r="AF21" s="753">
        <f t="shared" si="17"/>
        <v>14071334452902</v>
      </c>
      <c r="AG21" s="753">
        <f t="shared" ref="AG21:AI21" si="18">SUM(AG8:AG20)</f>
        <v>42294319629735</v>
      </c>
      <c r="AH21" s="754">
        <f t="shared" si="18"/>
        <v>27774757982</v>
      </c>
      <c r="AI21" s="754">
        <f t="shared" si="18"/>
        <v>0</v>
      </c>
      <c r="AJ21" s="753">
        <f>SUM(AJ8:AJ20)</f>
        <v>42322094387717</v>
      </c>
      <c r="AK21" s="753">
        <f t="shared" ref="AK21:AM21" si="19">SUM(AK8:AK20)</f>
        <v>56327087509940</v>
      </c>
      <c r="AL21" s="754">
        <f t="shared" si="19"/>
        <v>66199907725</v>
      </c>
      <c r="AM21" s="753">
        <f t="shared" si="19"/>
        <v>56393287417665</v>
      </c>
    </row>
    <row r="22" spans="1:39" s="213" customFormat="1" ht="19.5" customHeight="1" thickBot="1" x14ac:dyDescent="0.65">
      <c r="A22" s="739" t="s">
        <v>195</v>
      </c>
      <c r="B22" s="740"/>
      <c r="C22" s="240"/>
      <c r="D22" s="211"/>
      <c r="E22" s="303"/>
      <c r="F22" s="303"/>
      <c r="G22" s="240"/>
      <c r="H22" s="240"/>
      <c r="J22" s="211"/>
      <c r="K22" s="303"/>
      <c r="M22" s="303">
        <v>0</v>
      </c>
      <c r="N22" s="303"/>
      <c r="O22" s="240"/>
      <c r="P22" s="240"/>
      <c r="Q22" s="303"/>
      <c r="R22" s="240"/>
      <c r="S22" s="240"/>
      <c r="T22" s="303"/>
      <c r="U22" s="303"/>
      <c r="V22" s="240"/>
      <c r="W22" s="240"/>
      <c r="X22" s="303"/>
      <c r="Y22" s="240"/>
      <c r="Z22" s="240"/>
      <c r="AA22" s="303"/>
      <c r="AB22" s="303"/>
      <c r="AC22" s="240"/>
      <c r="AD22" s="741"/>
      <c r="AE22" s="742"/>
      <c r="AF22" s="741"/>
      <c r="AG22" s="741"/>
      <c r="AH22" s="742"/>
      <c r="AI22" s="742"/>
      <c r="AJ22" s="741"/>
      <c r="AK22" s="741"/>
      <c r="AL22" s="742"/>
      <c r="AM22" s="741"/>
    </row>
    <row r="23" spans="1:39" s="213" customFormat="1" ht="21.75" customHeight="1" thickBot="1" x14ac:dyDescent="0.65">
      <c r="A23" s="1022" t="s">
        <v>1575</v>
      </c>
      <c r="B23" s="776" t="s">
        <v>2396</v>
      </c>
      <c r="C23" s="761">
        <v>-14738953079</v>
      </c>
      <c r="D23" s="756"/>
      <c r="E23" s="757">
        <v>0</v>
      </c>
      <c r="F23" s="757"/>
      <c r="G23" s="755">
        <v>-14738953079</v>
      </c>
      <c r="H23" s="758"/>
      <c r="I23" s="755">
        <v>-10861509720</v>
      </c>
      <c r="J23" s="756"/>
      <c r="K23" s="757">
        <v>0</v>
      </c>
      <c r="L23" s="757"/>
      <c r="M23" s="757">
        <v>0</v>
      </c>
      <c r="N23" s="757"/>
      <c r="O23" s="755">
        <f>I23-K23</f>
        <v>-10861509720</v>
      </c>
      <c r="P23" s="755">
        <f>G23+I23</f>
        <v>-25600462799</v>
      </c>
      <c r="Q23" s="757">
        <v>0</v>
      </c>
      <c r="R23" s="755">
        <v>-25600462799</v>
      </c>
      <c r="S23" s="755">
        <v>-14787984209</v>
      </c>
      <c r="T23" s="757">
        <v>0</v>
      </c>
      <c r="U23" s="757">
        <v>0</v>
      </c>
      <c r="V23" s="755">
        <f>S23+T23</f>
        <v>-14787984209</v>
      </c>
      <c r="W23" s="755">
        <f>V23+R23</f>
        <v>-40388447008</v>
      </c>
      <c r="X23" s="757">
        <v>0</v>
      </c>
      <c r="Y23" s="755">
        <f>W23+X23</f>
        <v>-40388447008</v>
      </c>
      <c r="Z23" s="755">
        <f>-'تراز 1399'!M525-'تراز 1399'!M526-'تراز 1399'!M527-'تراز 1399'!M528-'تراز 1399'!M529-'تراز 1399'!M530-'تراز 1399'!M531-'تراز 1399'!M532-'تراز 1399'!M533-'تراز 1399'!M534</f>
        <v>-20239301928</v>
      </c>
      <c r="AA23" s="757">
        <v>0</v>
      </c>
      <c r="AB23" s="757">
        <v>0</v>
      </c>
      <c r="AC23" s="760">
        <f>Z23+AA23</f>
        <v>-20239301928</v>
      </c>
      <c r="AD23" s="780">
        <f>Y23+Z23</f>
        <v>-60627748936</v>
      </c>
      <c r="AE23" s="781">
        <v>0</v>
      </c>
      <c r="AF23" s="782">
        <f>AD23+AE23</f>
        <v>-60627748936</v>
      </c>
      <c r="AG23" s="780">
        <f>-SUM('تراز 1400'!$L$583:$L$593)</f>
        <v>-23886508451</v>
      </c>
      <c r="AH23" s="781">
        <v>0</v>
      </c>
      <c r="AI23" s="781">
        <v>0</v>
      </c>
      <c r="AJ23" s="782">
        <f>AG23+AH23</f>
        <v>-23886508451</v>
      </c>
      <c r="AK23" s="780">
        <f>AF23+AG23</f>
        <v>-84514257387</v>
      </c>
      <c r="AL23" s="781">
        <v>0</v>
      </c>
      <c r="AM23" s="782">
        <f>AK23+AL23</f>
        <v>-84514257387</v>
      </c>
    </row>
    <row r="24" spans="1:39" s="213" customFormat="1" ht="24.75" customHeight="1" thickBot="1" x14ac:dyDescent="0.65">
      <c r="A24" s="779" t="s">
        <v>194</v>
      </c>
      <c r="B24" s="778" t="s">
        <v>2397</v>
      </c>
      <c r="C24" s="766">
        <v>2191535559</v>
      </c>
      <c r="D24" s="767"/>
      <c r="E24" s="768">
        <v>0</v>
      </c>
      <c r="F24" s="768"/>
      <c r="G24" s="769">
        <f>C24+E24</f>
        <v>2191535559</v>
      </c>
      <c r="H24" s="770"/>
      <c r="I24" s="771">
        <v>-1349127517</v>
      </c>
      <c r="J24" s="770"/>
      <c r="K24" s="768">
        <v>0</v>
      </c>
      <c r="L24" s="768"/>
      <c r="M24" s="768">
        <v>0</v>
      </c>
      <c r="N24" s="768"/>
      <c r="O24" s="771">
        <f>I24-K24</f>
        <v>-1349127517</v>
      </c>
      <c r="P24" s="769">
        <f>G24+I24</f>
        <v>842408042</v>
      </c>
      <c r="Q24" s="768">
        <v>0</v>
      </c>
      <c r="R24" s="769">
        <v>842408042</v>
      </c>
      <c r="S24" s="769">
        <f>-20179223509-204367176</f>
        <v>-20383590685</v>
      </c>
      <c r="T24" s="768">
        <v>0</v>
      </c>
      <c r="U24" s="768">
        <v>0</v>
      </c>
      <c r="V24" s="771">
        <f>S24+T24</f>
        <v>-20383590685</v>
      </c>
      <c r="W24" s="771">
        <f>R24+S24</f>
        <v>-19541182643</v>
      </c>
      <c r="X24" s="768">
        <v>0</v>
      </c>
      <c r="Y24" s="771">
        <f>W24+X24</f>
        <v>-19541182643</v>
      </c>
      <c r="Z24" s="769">
        <f>-'تراز 1399'!M535</f>
        <v>-6232746144</v>
      </c>
      <c r="AA24" s="768">
        <v>0</v>
      </c>
      <c r="AB24" s="768">
        <v>0</v>
      </c>
      <c r="AC24" s="772">
        <f>Z24+AA24</f>
        <v>-6232746144</v>
      </c>
      <c r="AD24" s="783">
        <f>Y24+Z24</f>
        <v>-25773928787</v>
      </c>
      <c r="AE24" s="784">
        <v>0</v>
      </c>
      <c r="AF24" s="785">
        <f>AD24+AE24</f>
        <v>-25773928787</v>
      </c>
      <c r="AG24" s="786">
        <f>'تراز 1400'!K594-'تراز 1400'!L594</f>
        <v>1427260785</v>
      </c>
      <c r="AH24" s="784">
        <v>0</v>
      </c>
      <c r="AI24" s="784">
        <v>0</v>
      </c>
      <c r="AJ24" s="785">
        <f>AG24+AH24</f>
        <v>1427260785</v>
      </c>
      <c r="AK24" s="783">
        <f>AF24+AG24</f>
        <v>-24346668002</v>
      </c>
      <c r="AL24" s="784">
        <v>0</v>
      </c>
      <c r="AM24" s="785">
        <f>AK24+AL24</f>
        <v>-24346668002</v>
      </c>
    </row>
    <row r="25" spans="1:39" s="598" customFormat="1" ht="22.5" customHeight="1" thickBot="1" x14ac:dyDescent="0.75">
      <c r="A25" s="747" t="s">
        <v>53</v>
      </c>
      <c r="B25" s="748"/>
      <c r="C25" s="749">
        <f>SUM(C21:C24)</f>
        <v>360689254931</v>
      </c>
      <c r="D25" s="750"/>
      <c r="E25" s="749">
        <f>SUM(E21:E24)</f>
        <v>10035542976</v>
      </c>
      <c r="F25" s="751"/>
      <c r="G25" s="749">
        <f>SUM(G21:G24)</f>
        <v>370724797907</v>
      </c>
      <c r="H25" s="751"/>
      <c r="I25" s="749">
        <f>SUM(I21:I24)</f>
        <v>479262285843</v>
      </c>
      <c r="J25" s="751"/>
      <c r="K25" s="749">
        <f>SUM(K21:K24)</f>
        <v>14434930324</v>
      </c>
      <c r="L25" s="751"/>
      <c r="M25" s="749">
        <f>SUM(M21:M24)</f>
        <v>0</v>
      </c>
      <c r="N25" s="751"/>
      <c r="O25" s="752">
        <f t="shared" ref="O25:Y25" si="20">SUM(O21:O24)</f>
        <v>493697216167</v>
      </c>
      <c r="P25" s="752">
        <f t="shared" si="20"/>
        <v>839951540774</v>
      </c>
      <c r="Q25" s="749">
        <f t="shared" si="20"/>
        <v>24470473300</v>
      </c>
      <c r="R25" s="749">
        <f t="shared" si="20"/>
        <v>864422014074</v>
      </c>
      <c r="S25" s="752">
        <f>SUM(S21:S24)</f>
        <v>3338360622433</v>
      </c>
      <c r="T25" s="749">
        <f t="shared" si="20"/>
        <v>7821241288</v>
      </c>
      <c r="U25" s="749">
        <f t="shared" si="20"/>
        <v>0</v>
      </c>
      <c r="V25" s="752">
        <f>SUM(V21:V24)</f>
        <v>3346181863721</v>
      </c>
      <c r="W25" s="752">
        <f t="shared" si="20"/>
        <v>4178312163207</v>
      </c>
      <c r="X25" s="749">
        <f t="shared" si="20"/>
        <v>32291714588</v>
      </c>
      <c r="Y25" s="752">
        <f t="shared" si="20"/>
        <v>4210603877795</v>
      </c>
      <c r="Z25" s="752">
        <f t="shared" ref="Z25:AF25" si="21">SUM(Z21:Z24)</f>
        <v>9768054039275</v>
      </c>
      <c r="AA25" s="749">
        <f t="shared" si="21"/>
        <v>6133435155</v>
      </c>
      <c r="AB25" s="749">
        <f t="shared" si="21"/>
        <v>-141422954</v>
      </c>
      <c r="AC25" s="752">
        <f t="shared" si="21"/>
        <v>9774046051476</v>
      </c>
      <c r="AD25" s="753">
        <f t="shared" si="21"/>
        <v>13946366202482</v>
      </c>
      <c r="AE25" s="754">
        <f t="shared" si="21"/>
        <v>38425149743</v>
      </c>
      <c r="AF25" s="753">
        <f t="shared" si="21"/>
        <v>13984932775179</v>
      </c>
      <c r="AG25" s="753">
        <f t="shared" ref="AG25:AM25" si="22">SUM(AG21:AG24)</f>
        <v>42271860382069</v>
      </c>
      <c r="AH25" s="754">
        <f t="shared" si="22"/>
        <v>27774757982</v>
      </c>
      <c r="AI25" s="754">
        <f t="shared" si="22"/>
        <v>0</v>
      </c>
      <c r="AJ25" s="753">
        <f t="shared" si="22"/>
        <v>42299635140051</v>
      </c>
      <c r="AK25" s="753">
        <f t="shared" si="22"/>
        <v>56218226584551</v>
      </c>
      <c r="AL25" s="754">
        <f t="shared" si="22"/>
        <v>66199907725</v>
      </c>
      <c r="AM25" s="753">
        <f t="shared" si="22"/>
        <v>56284426492276</v>
      </c>
    </row>
    <row r="26" spans="1:39" s="413" customFormat="1" ht="41.25" customHeight="1" x14ac:dyDescent="0.25">
      <c r="A26" s="1211" t="s">
        <v>2492</v>
      </c>
      <c r="B26" s="1211"/>
      <c r="C26" s="1211"/>
      <c r="D26" s="1211"/>
      <c r="E26" s="1211"/>
      <c r="F26" s="1211"/>
      <c r="G26" s="1211"/>
      <c r="H26" s="1211"/>
      <c r="I26" s="1211"/>
      <c r="J26" s="1211"/>
      <c r="K26" s="1211"/>
      <c r="L26" s="1211"/>
      <c r="M26" s="1211"/>
      <c r="N26" s="1211"/>
      <c r="O26" s="1211"/>
      <c r="P26" s="1211"/>
      <c r="Q26" s="1211"/>
      <c r="R26" s="1211"/>
      <c r="S26" s="1211"/>
      <c r="T26" s="1211"/>
      <c r="U26" s="1211"/>
      <c r="V26" s="1211"/>
      <c r="W26" s="1211"/>
      <c r="X26" s="1211"/>
      <c r="Y26" s="1211"/>
      <c r="Z26" s="1211"/>
      <c r="AA26" s="1211"/>
      <c r="AB26" s="1211"/>
      <c r="AC26" s="1211"/>
      <c r="AD26" s="1211"/>
      <c r="AE26" s="1211"/>
      <c r="AF26" s="1211"/>
      <c r="AG26" s="1211"/>
      <c r="AH26" s="1211"/>
      <c r="AI26" s="1211"/>
      <c r="AJ26" s="1211"/>
      <c r="AK26" s="1211"/>
      <c r="AL26" s="1211"/>
      <c r="AM26" s="1211"/>
    </row>
    <row r="27" spans="1:39" s="213" customFormat="1" ht="21.75" customHeight="1" x14ac:dyDescent="0.6">
      <c r="A27" s="726"/>
      <c r="B27" s="736"/>
      <c r="C27" s="385"/>
      <c r="D27" s="385"/>
      <c r="E27" s="385"/>
      <c r="F27" s="385"/>
      <c r="G27" s="385"/>
      <c r="H27" s="385"/>
      <c r="I27" s="385"/>
      <c r="J27" s="385"/>
      <c r="K27" s="385"/>
      <c r="L27" s="385"/>
      <c r="M27" s="385"/>
      <c r="N27" s="385"/>
      <c r="O27" s="385"/>
      <c r="P27" s="385"/>
      <c r="Q27" s="385"/>
      <c r="R27" s="385"/>
      <c r="AD27" s="731"/>
      <c r="AE27" s="731"/>
      <c r="AF27" s="731"/>
      <c r="AG27" s="731"/>
      <c r="AH27" s="731"/>
      <c r="AI27" s="731"/>
      <c r="AJ27" s="731"/>
      <c r="AK27" s="731"/>
      <c r="AL27" s="731"/>
      <c r="AM27" s="731"/>
    </row>
    <row r="28" spans="1:39" s="213" customFormat="1" ht="39" customHeight="1" x14ac:dyDescent="1.1499999999999999">
      <c r="A28" s="726"/>
      <c r="B28" s="736"/>
      <c r="C28" s="385"/>
      <c r="D28" s="385"/>
      <c r="E28" s="385"/>
      <c r="F28" s="385"/>
      <c r="G28" s="385"/>
      <c r="H28" s="385">
        <f>D28+E28+F28</f>
        <v>0</v>
      </c>
      <c r="I28" s="385"/>
      <c r="J28" s="385"/>
      <c r="K28" s="385"/>
      <c r="L28" s="385"/>
      <c r="M28" s="385"/>
      <c r="N28" s="385"/>
      <c r="O28" s="385"/>
      <c r="P28" s="385"/>
      <c r="Q28" s="385"/>
      <c r="R28" s="385"/>
      <c r="AD28" s="731"/>
      <c r="AE28" s="731"/>
      <c r="AF28" s="731"/>
      <c r="AG28" s="731"/>
      <c r="AH28" s="731"/>
      <c r="AI28" s="731"/>
      <c r="AJ28" s="731"/>
      <c r="AK28" s="731"/>
      <c r="AL28" s="1023">
        <v>56284426492276</v>
      </c>
      <c r="AM28" s="731"/>
    </row>
    <row r="29" spans="1:39" s="213" customFormat="1" ht="21.75" customHeight="1" x14ac:dyDescent="0.6">
      <c r="A29" s="727"/>
      <c r="B29" s="736"/>
      <c r="C29" s="385"/>
      <c r="D29" s="385"/>
      <c r="E29" s="385"/>
      <c r="F29" s="385"/>
      <c r="G29" s="385"/>
      <c r="H29" s="385"/>
      <c r="I29" s="385"/>
      <c r="J29" s="385"/>
      <c r="K29" s="385"/>
      <c r="L29" s="385"/>
      <c r="M29" s="385"/>
      <c r="N29" s="385"/>
      <c r="O29" s="385"/>
      <c r="P29" s="385"/>
      <c r="Q29" s="385"/>
      <c r="R29" s="385"/>
      <c r="AD29" s="731"/>
      <c r="AE29" s="731"/>
      <c r="AF29" s="731"/>
      <c r="AG29" s="731"/>
      <c r="AH29" s="731"/>
      <c r="AI29" s="731"/>
      <c r="AJ29" s="731"/>
      <c r="AK29" s="731"/>
      <c r="AL29" s="731"/>
      <c r="AM29" s="731"/>
    </row>
    <row r="30" spans="1:39" s="213" customFormat="1" ht="21.75" customHeight="1" x14ac:dyDescent="0.6">
      <c r="A30" s="728"/>
      <c r="B30" s="736"/>
      <c r="C30" s="385"/>
      <c r="D30" s="385"/>
      <c r="E30" s="385"/>
      <c r="F30" s="385"/>
      <c r="G30" s="385"/>
      <c r="H30" s="385"/>
      <c r="I30" s="385"/>
      <c r="J30" s="385"/>
      <c r="K30" s="385"/>
      <c r="L30" s="385"/>
      <c r="M30" s="385"/>
      <c r="N30" s="385"/>
      <c r="O30" s="385"/>
      <c r="P30" s="385"/>
      <c r="Q30" s="385"/>
      <c r="R30" s="385"/>
      <c r="AD30" s="731"/>
      <c r="AE30" s="731"/>
      <c r="AF30" s="731"/>
      <c r="AG30" s="731"/>
      <c r="AH30" s="731"/>
      <c r="AI30" s="731"/>
      <c r="AJ30" s="731"/>
      <c r="AK30" s="731"/>
      <c r="AL30" s="731"/>
      <c r="AM30" s="731"/>
    </row>
    <row r="31" spans="1:39" s="213" customFormat="1" ht="21.75" customHeight="1" x14ac:dyDescent="0.6">
      <c r="A31" s="728"/>
      <c r="B31" s="736"/>
      <c r="C31" s="385"/>
      <c r="D31" s="385"/>
      <c r="E31" s="385"/>
      <c r="F31" s="385"/>
      <c r="G31" s="385"/>
      <c r="H31" s="385"/>
      <c r="I31" s="385"/>
      <c r="J31" s="385"/>
      <c r="K31" s="385"/>
      <c r="L31" s="385"/>
      <c r="M31" s="385"/>
      <c r="N31" s="385"/>
      <c r="O31" s="385"/>
      <c r="P31" s="385"/>
      <c r="Q31" s="385"/>
      <c r="R31" s="385"/>
      <c r="S31" s="414"/>
      <c r="T31" s="414"/>
      <c r="U31" s="414"/>
      <c r="V31" s="414"/>
      <c r="W31" s="414"/>
      <c r="X31" s="414"/>
      <c r="Y31" s="414"/>
      <c r="Z31" s="414"/>
      <c r="AA31" s="414"/>
      <c r="AB31" s="414"/>
      <c r="AC31" s="414"/>
      <c r="AD31" s="732"/>
      <c r="AE31" s="732"/>
      <c r="AF31" s="732"/>
      <c r="AG31" s="732"/>
      <c r="AH31" s="732"/>
      <c r="AI31" s="732"/>
      <c r="AJ31" s="732"/>
      <c r="AK31" s="732"/>
      <c r="AL31" s="732"/>
      <c r="AM31" s="732"/>
    </row>
    <row r="32" spans="1:39" s="213" customFormat="1" ht="21.75" customHeight="1" x14ac:dyDescent="0.6">
      <c r="A32" s="728"/>
      <c r="B32" s="736"/>
      <c r="C32" s="385"/>
      <c r="D32" s="385"/>
      <c r="E32" s="385"/>
      <c r="F32" s="385"/>
      <c r="G32" s="385"/>
      <c r="H32" s="385"/>
      <c r="I32" s="385"/>
      <c r="J32" s="385"/>
      <c r="K32" s="385"/>
      <c r="L32" s="385"/>
      <c r="M32" s="385"/>
      <c r="N32" s="385"/>
      <c r="O32" s="385"/>
      <c r="P32" s="385"/>
      <c r="Q32" s="385"/>
      <c r="R32" s="385"/>
      <c r="S32" s="385"/>
      <c r="T32" s="385"/>
      <c r="U32" s="385"/>
      <c r="V32" s="385"/>
      <c r="W32" s="385"/>
      <c r="X32" s="385"/>
      <c r="Z32" s="385"/>
      <c r="AA32" s="385"/>
      <c r="AB32" s="385"/>
      <c r="AC32" s="385"/>
      <c r="AD32" s="733"/>
      <c r="AE32" s="733"/>
      <c r="AF32" s="731"/>
      <c r="AG32" s="733"/>
      <c r="AH32" s="733"/>
      <c r="AI32" s="733"/>
      <c r="AJ32" s="733"/>
      <c r="AK32" s="733"/>
      <c r="AL32" s="733"/>
      <c r="AM32" s="731"/>
    </row>
    <row r="33" spans="1:39" s="213" customFormat="1" ht="21.75" customHeight="1" x14ac:dyDescent="0.6">
      <c r="A33" s="728"/>
      <c r="B33" s="736"/>
      <c r="C33" s="385"/>
      <c r="D33" s="385"/>
      <c r="E33" s="385"/>
      <c r="F33" s="385"/>
      <c r="G33" s="385"/>
      <c r="H33" s="385"/>
      <c r="I33" s="385"/>
      <c r="J33" s="385"/>
      <c r="K33" s="385"/>
      <c r="L33" s="385"/>
      <c r="M33" s="385"/>
      <c r="N33" s="385"/>
      <c r="O33" s="385"/>
      <c r="P33" s="385"/>
      <c r="Q33" s="385"/>
      <c r="R33" s="385"/>
      <c r="S33" s="385"/>
      <c r="T33" s="385"/>
      <c r="U33" s="385"/>
      <c r="V33" s="385"/>
      <c r="W33" s="385"/>
      <c r="X33" s="385"/>
      <c r="Z33" s="385"/>
      <c r="AA33" s="385"/>
      <c r="AB33" s="385"/>
      <c r="AC33" s="385"/>
      <c r="AD33" s="733"/>
      <c r="AE33" s="733"/>
      <c r="AF33" s="731"/>
      <c r="AG33" s="733"/>
      <c r="AH33" s="733"/>
      <c r="AI33" s="733"/>
      <c r="AJ33" s="733"/>
      <c r="AK33" s="733"/>
      <c r="AL33" s="733"/>
      <c r="AM33" s="731"/>
    </row>
    <row r="34" spans="1:39" s="213" customFormat="1" ht="21.75" customHeight="1" x14ac:dyDescent="0.6">
      <c r="A34" s="728"/>
      <c r="B34" s="736"/>
      <c r="C34" s="385"/>
      <c r="D34" s="385"/>
      <c r="E34" s="385"/>
      <c r="F34" s="385"/>
      <c r="G34" s="385"/>
      <c r="H34" s="385"/>
      <c r="I34" s="385"/>
      <c r="J34" s="385"/>
      <c r="K34" s="385"/>
      <c r="L34" s="385"/>
      <c r="M34" s="385"/>
      <c r="N34" s="385"/>
      <c r="O34" s="385"/>
      <c r="P34" s="385"/>
      <c r="Q34" s="385"/>
      <c r="R34" s="385"/>
      <c r="S34" s="385"/>
      <c r="T34" s="385"/>
      <c r="U34" s="385"/>
      <c r="V34" s="385"/>
      <c r="W34" s="385"/>
      <c r="X34" s="385"/>
      <c r="Z34" s="385"/>
      <c r="AA34" s="385"/>
      <c r="AB34" s="385"/>
      <c r="AC34" s="385"/>
      <c r="AD34" s="733"/>
      <c r="AE34" s="733"/>
      <c r="AF34" s="731"/>
      <c r="AG34" s="733"/>
      <c r="AH34" s="733"/>
      <c r="AI34" s="733"/>
      <c r="AJ34" s="733"/>
      <c r="AK34" s="733"/>
      <c r="AL34" s="733"/>
      <c r="AM34" s="731"/>
    </row>
    <row r="35" spans="1:39" s="213" customFormat="1" ht="21.75" customHeight="1" x14ac:dyDescent="0.6">
      <c r="A35" s="728"/>
      <c r="B35" s="736"/>
      <c r="C35" s="385"/>
      <c r="D35" s="385"/>
      <c r="E35" s="385"/>
      <c r="F35" s="385"/>
      <c r="G35" s="385"/>
      <c r="H35" s="385"/>
      <c r="I35" s="385"/>
      <c r="J35" s="385"/>
      <c r="K35" s="385"/>
      <c r="L35" s="385"/>
      <c r="M35" s="385"/>
      <c r="N35" s="385"/>
      <c r="O35" s="385"/>
      <c r="P35" s="385"/>
      <c r="Q35" s="385"/>
      <c r="R35" s="385"/>
      <c r="S35" s="385"/>
      <c r="T35" s="385"/>
      <c r="U35" s="385"/>
      <c r="V35" s="385"/>
      <c r="W35" s="385"/>
      <c r="X35" s="385"/>
      <c r="Z35" s="385"/>
      <c r="AA35" s="385"/>
      <c r="AB35" s="385"/>
      <c r="AC35" s="385"/>
      <c r="AD35" s="733"/>
      <c r="AE35" s="733"/>
      <c r="AF35" s="731"/>
      <c r="AG35" s="733"/>
      <c r="AH35" s="733"/>
      <c r="AI35" s="733"/>
      <c r="AJ35" s="733"/>
      <c r="AK35" s="733"/>
      <c r="AL35" s="733"/>
      <c r="AM35" s="731"/>
    </row>
    <row r="36" spans="1:39" s="213" customFormat="1" ht="21.75" customHeight="1" x14ac:dyDescent="0.6">
      <c r="A36" s="728"/>
      <c r="B36" s="736"/>
      <c r="C36" s="385"/>
      <c r="D36" s="385"/>
      <c r="E36" s="385"/>
      <c r="F36" s="385"/>
      <c r="G36" s="385"/>
      <c r="H36" s="385"/>
      <c r="I36" s="385"/>
      <c r="J36" s="385"/>
      <c r="K36" s="385"/>
      <c r="L36" s="385"/>
      <c r="M36" s="385"/>
      <c r="N36" s="385"/>
      <c r="O36" s="385"/>
      <c r="P36" s="385"/>
      <c r="Q36" s="385"/>
      <c r="R36" s="385"/>
      <c r="S36" s="385"/>
      <c r="T36" s="385"/>
      <c r="U36" s="385"/>
      <c r="V36" s="385"/>
      <c r="W36" s="385"/>
      <c r="X36" s="385"/>
      <c r="Z36" s="385"/>
      <c r="AA36" s="385"/>
      <c r="AB36" s="385"/>
      <c r="AC36" s="385"/>
      <c r="AD36" s="733"/>
      <c r="AE36" s="733"/>
      <c r="AF36" s="731"/>
      <c r="AG36" s="733"/>
      <c r="AH36" s="733"/>
      <c r="AI36" s="733"/>
      <c r="AJ36" s="733"/>
      <c r="AK36" s="733"/>
      <c r="AL36" s="733"/>
      <c r="AM36" s="731"/>
    </row>
    <row r="37" spans="1:39" s="213" customFormat="1" ht="21.75" customHeight="1" x14ac:dyDescent="0.6">
      <c r="A37" s="728"/>
      <c r="B37" s="736"/>
      <c r="C37" s="385"/>
      <c r="D37" s="385"/>
      <c r="E37" s="385"/>
      <c r="F37" s="385"/>
      <c r="G37" s="385"/>
      <c r="H37" s="385"/>
      <c r="I37" s="385"/>
      <c r="J37" s="385"/>
      <c r="K37" s="385"/>
      <c r="L37" s="385"/>
      <c r="M37" s="385"/>
      <c r="N37" s="385"/>
      <c r="O37" s="385"/>
      <c r="P37" s="385"/>
      <c r="Q37" s="385"/>
      <c r="R37" s="385"/>
      <c r="S37" s="385"/>
      <c r="T37" s="385"/>
      <c r="U37" s="385"/>
      <c r="V37" s="385"/>
      <c r="W37" s="385"/>
      <c r="X37" s="385"/>
      <c r="Z37" s="385"/>
      <c r="AA37" s="385"/>
      <c r="AB37" s="385"/>
      <c r="AC37" s="385"/>
      <c r="AD37" s="733"/>
      <c r="AE37" s="733"/>
      <c r="AF37" s="731"/>
      <c r="AG37" s="733"/>
      <c r="AH37" s="733"/>
      <c r="AI37" s="733"/>
      <c r="AJ37" s="733"/>
      <c r="AK37" s="733"/>
      <c r="AL37" s="733"/>
      <c r="AM37" s="731"/>
    </row>
    <row r="38" spans="1:39" s="213" customFormat="1" ht="21.75" customHeight="1" x14ac:dyDescent="0.6">
      <c r="A38" s="728"/>
      <c r="B38" s="736"/>
      <c r="C38" s="385"/>
      <c r="D38" s="385"/>
      <c r="E38" s="385"/>
      <c r="F38" s="385"/>
      <c r="G38" s="385"/>
      <c r="H38" s="385"/>
      <c r="I38" s="385"/>
      <c r="J38" s="385"/>
      <c r="K38" s="385"/>
      <c r="L38" s="385"/>
      <c r="M38" s="385"/>
      <c r="N38" s="385"/>
      <c r="O38" s="385"/>
      <c r="P38" s="385"/>
      <c r="Q38" s="385"/>
      <c r="R38" s="385"/>
      <c r="S38" s="385"/>
      <c r="T38" s="385"/>
      <c r="U38" s="385"/>
      <c r="V38" s="385"/>
      <c r="W38" s="385"/>
      <c r="X38" s="385"/>
      <c r="Z38" s="385"/>
      <c r="AA38" s="385"/>
      <c r="AB38" s="385"/>
      <c r="AC38" s="385"/>
      <c r="AD38" s="733"/>
      <c r="AE38" s="733"/>
      <c r="AF38" s="731"/>
      <c r="AG38" s="733"/>
      <c r="AH38" s="733"/>
      <c r="AI38" s="733"/>
      <c r="AJ38" s="733"/>
      <c r="AK38" s="733"/>
      <c r="AL38" s="733"/>
      <c r="AM38" s="731"/>
    </row>
    <row r="39" spans="1:39" ht="25.5" customHeight="1" x14ac:dyDescent="0.25">
      <c r="A39" s="1208"/>
      <c r="B39" s="1208"/>
      <c r="C39" s="1208"/>
      <c r="D39" s="1208"/>
      <c r="E39" s="1208"/>
      <c r="F39" s="1208"/>
      <c r="G39" s="1208"/>
      <c r="H39" s="1208"/>
      <c r="I39" s="1208"/>
      <c r="J39" s="1208"/>
      <c r="K39" s="1208"/>
      <c r="L39" s="1208"/>
      <c r="M39" s="1208"/>
      <c r="N39" s="1208"/>
      <c r="O39" s="1208"/>
      <c r="P39" s="1208"/>
      <c r="Q39" s="1208"/>
      <c r="R39" s="1208"/>
      <c r="S39" s="1208"/>
      <c r="T39" s="1208"/>
      <c r="U39" s="1208"/>
      <c r="V39" s="1208"/>
      <c r="W39" s="1208"/>
      <c r="X39" s="1208"/>
      <c r="Y39" s="1208"/>
      <c r="Z39" s="1208"/>
      <c r="AA39" s="1208"/>
      <c r="AB39" s="1208"/>
      <c r="AC39" s="1208"/>
      <c r="AD39" s="1208"/>
      <c r="AE39" s="1208"/>
      <c r="AF39" s="1208"/>
      <c r="AG39" s="734"/>
      <c r="AH39" s="734"/>
      <c r="AI39" s="734"/>
      <c r="AJ39" s="734"/>
      <c r="AK39" s="734"/>
      <c r="AL39" s="734"/>
      <c r="AM39" s="734"/>
    </row>
    <row r="40" spans="1:39" ht="25.5" customHeight="1" x14ac:dyDescent="0.25">
      <c r="A40" s="1208"/>
      <c r="B40" s="1208"/>
      <c r="C40" s="1208"/>
      <c r="D40" s="1208"/>
      <c r="E40" s="1208"/>
      <c r="F40" s="1208"/>
      <c r="G40" s="1208"/>
      <c r="H40" s="1208"/>
      <c r="I40" s="1208"/>
      <c r="J40" s="1208"/>
      <c r="K40" s="1208"/>
      <c r="L40" s="1208"/>
      <c r="M40" s="1208"/>
      <c r="N40" s="1208"/>
      <c r="O40" s="1208"/>
      <c r="P40" s="1208"/>
      <c r="Q40" s="1208"/>
      <c r="R40" s="1208"/>
      <c r="S40" s="1208"/>
      <c r="T40" s="1208"/>
      <c r="U40" s="1208"/>
      <c r="V40" s="1208"/>
      <c r="W40" s="1208"/>
      <c r="X40" s="1208"/>
      <c r="Y40" s="1208"/>
      <c r="Z40" s="1208"/>
      <c r="AA40" s="1208"/>
      <c r="AB40" s="1208"/>
      <c r="AC40" s="1208"/>
      <c r="AD40" s="1208"/>
      <c r="AE40" s="1208"/>
      <c r="AF40" s="1208"/>
      <c r="AG40" s="734"/>
      <c r="AH40" s="734"/>
      <c r="AI40" s="734"/>
      <c r="AJ40" s="734"/>
      <c r="AK40" s="734"/>
      <c r="AL40" s="734"/>
      <c r="AM40" s="734"/>
    </row>
    <row r="41" spans="1:39" ht="25.5" customHeight="1" x14ac:dyDescent="0.25">
      <c r="A41" s="1208"/>
      <c r="B41" s="1208"/>
      <c r="C41" s="1208"/>
      <c r="D41" s="1208"/>
      <c r="E41" s="1208"/>
      <c r="F41" s="1208"/>
      <c r="G41" s="1208"/>
      <c r="H41" s="1208"/>
      <c r="I41" s="1208"/>
      <c r="J41" s="1208"/>
      <c r="K41" s="1208"/>
      <c r="L41" s="1208"/>
      <c r="M41" s="1208"/>
      <c r="N41" s="1208"/>
      <c r="O41" s="1208"/>
      <c r="P41" s="1208"/>
      <c r="Q41" s="1208"/>
      <c r="R41" s="1208"/>
      <c r="S41" s="1208"/>
      <c r="T41" s="1208"/>
      <c r="U41" s="1208"/>
      <c r="V41" s="1208"/>
      <c r="W41" s="1208"/>
      <c r="X41" s="1208"/>
      <c r="Y41" s="1208"/>
      <c r="Z41" s="1208"/>
      <c r="AA41" s="1208"/>
      <c r="AB41" s="1208"/>
      <c r="AC41" s="1208"/>
      <c r="AD41" s="1208"/>
      <c r="AE41" s="1208"/>
      <c r="AF41" s="1208"/>
      <c r="AG41" s="734"/>
      <c r="AH41" s="734"/>
      <c r="AI41" s="734"/>
      <c r="AJ41" s="734"/>
      <c r="AK41" s="734"/>
      <c r="AL41" s="734"/>
      <c r="AM41" s="734"/>
    </row>
    <row r="42" spans="1:39" ht="25.5" customHeight="1" x14ac:dyDescent="0.25">
      <c r="A42" s="1208"/>
      <c r="B42" s="1208"/>
      <c r="C42" s="1208"/>
      <c r="D42" s="1208"/>
      <c r="E42" s="1208"/>
      <c r="F42" s="1208"/>
      <c r="G42" s="1208"/>
      <c r="H42" s="1208"/>
      <c r="I42" s="1208"/>
      <c r="J42" s="1208"/>
      <c r="K42" s="1208"/>
      <c r="L42" s="1208"/>
      <c r="M42" s="1208"/>
      <c r="N42" s="1208"/>
      <c r="O42" s="1208"/>
      <c r="P42" s="1208"/>
      <c r="Q42" s="1208"/>
      <c r="R42" s="1208"/>
      <c r="S42" s="1208"/>
      <c r="T42" s="1208"/>
      <c r="U42" s="1208"/>
      <c r="V42" s="1208"/>
      <c r="W42" s="1208"/>
      <c r="X42" s="1208"/>
      <c r="Y42" s="1208"/>
      <c r="Z42" s="1208"/>
      <c r="AA42" s="1208"/>
      <c r="AB42" s="1208"/>
      <c r="AC42" s="1208"/>
      <c r="AD42" s="1208"/>
      <c r="AE42" s="1208"/>
      <c r="AF42" s="1208"/>
      <c r="AG42" s="734"/>
      <c r="AH42" s="734"/>
      <c r="AI42" s="734"/>
      <c r="AJ42" s="734"/>
      <c r="AK42" s="734"/>
      <c r="AL42" s="734"/>
      <c r="AM42" s="734"/>
    </row>
    <row r="43" spans="1:39" ht="25.5" customHeight="1" x14ac:dyDescent="0.25">
      <c r="A43" s="1208"/>
      <c r="B43" s="1208"/>
      <c r="C43" s="1208"/>
      <c r="D43" s="1208"/>
      <c r="E43" s="1208"/>
      <c r="F43" s="1208"/>
      <c r="G43" s="1208"/>
      <c r="H43" s="1208"/>
      <c r="I43" s="1208"/>
      <c r="J43" s="1208"/>
      <c r="K43" s="1208"/>
      <c r="L43" s="1208"/>
      <c r="M43" s="1208"/>
      <c r="N43" s="1208"/>
      <c r="O43" s="1208"/>
      <c r="P43" s="1208"/>
      <c r="Q43" s="1208"/>
      <c r="R43" s="1208"/>
      <c r="S43" s="1208"/>
      <c r="T43" s="1208"/>
      <c r="U43" s="1208"/>
      <c r="V43" s="1208"/>
      <c r="W43" s="1208"/>
      <c r="X43" s="1208"/>
      <c r="Y43" s="1208"/>
      <c r="Z43" s="1208"/>
      <c r="AA43" s="1208"/>
      <c r="AB43" s="1208"/>
      <c r="AC43" s="1208"/>
      <c r="AD43" s="1208"/>
      <c r="AE43" s="1208"/>
      <c r="AF43" s="1208"/>
      <c r="AG43" s="734"/>
      <c r="AH43" s="734"/>
      <c r="AI43" s="734"/>
      <c r="AJ43" s="734"/>
      <c r="AK43" s="734"/>
      <c r="AL43" s="734"/>
      <c r="AM43" s="734"/>
    </row>
    <row r="44" spans="1:39" ht="25.5" customHeight="1" x14ac:dyDescent="0.25">
      <c r="A44" s="1208"/>
      <c r="B44" s="1208"/>
      <c r="C44" s="1208"/>
      <c r="D44" s="1208"/>
      <c r="E44" s="1208"/>
      <c r="F44" s="1208"/>
      <c r="G44" s="1208"/>
      <c r="H44" s="1208"/>
      <c r="I44" s="1208"/>
      <c r="J44" s="1208"/>
      <c r="K44" s="1208"/>
      <c r="L44" s="1208"/>
      <c r="M44" s="1208"/>
      <c r="N44" s="1208"/>
      <c r="O44" s="1208"/>
      <c r="P44" s="1208"/>
      <c r="Q44" s="1208"/>
      <c r="R44" s="1208"/>
      <c r="S44" s="1208"/>
      <c r="T44" s="1208"/>
      <c r="U44" s="1208"/>
      <c r="V44" s="1208"/>
      <c r="W44" s="1208"/>
      <c r="X44" s="1208"/>
      <c r="Y44" s="1208"/>
      <c r="Z44" s="1208"/>
      <c r="AA44" s="1208"/>
      <c r="AB44" s="1208"/>
      <c r="AC44" s="1208"/>
      <c r="AD44" s="1208"/>
      <c r="AE44" s="1208"/>
      <c r="AF44" s="1208"/>
      <c r="AG44" s="734"/>
      <c r="AH44" s="734"/>
      <c r="AI44" s="734"/>
      <c r="AJ44" s="734"/>
      <c r="AK44" s="734"/>
      <c r="AL44" s="734"/>
      <c r="AM44" s="734"/>
    </row>
    <row r="45" spans="1:39" ht="25.5" customHeight="1" x14ac:dyDescent="0.25">
      <c r="A45" s="1208"/>
      <c r="B45" s="1208"/>
      <c r="C45" s="1208"/>
      <c r="D45" s="1208"/>
      <c r="E45" s="1208"/>
      <c r="F45" s="1208"/>
      <c r="G45" s="1208"/>
      <c r="H45" s="1208"/>
      <c r="I45" s="1208"/>
      <c r="J45" s="1208"/>
      <c r="K45" s="1208"/>
      <c r="L45" s="1208"/>
      <c r="M45" s="1208"/>
      <c r="N45" s="1208"/>
      <c r="O45" s="1208"/>
      <c r="P45" s="1208"/>
      <c r="Q45" s="1208"/>
      <c r="R45" s="1208"/>
      <c r="S45" s="1208"/>
      <c r="T45" s="1208"/>
      <c r="U45" s="1208"/>
      <c r="V45" s="1208"/>
      <c r="W45" s="1208"/>
      <c r="X45" s="1208"/>
      <c r="Y45" s="1208"/>
      <c r="Z45" s="1208"/>
      <c r="AA45" s="1208"/>
      <c r="AB45" s="1208"/>
      <c r="AC45" s="1208"/>
      <c r="AD45" s="1208"/>
      <c r="AE45" s="1208"/>
      <c r="AF45" s="1208"/>
      <c r="AG45" s="734"/>
      <c r="AH45" s="734"/>
      <c r="AI45" s="734"/>
      <c r="AJ45" s="734"/>
      <c r="AK45" s="734"/>
      <c r="AL45" s="734"/>
      <c r="AM45" s="734"/>
    </row>
    <row r="46" spans="1:39" ht="25.5" customHeight="1" x14ac:dyDescent="0.25">
      <c r="A46" s="1208"/>
      <c r="B46" s="1208"/>
      <c r="C46" s="1208"/>
      <c r="D46" s="1208"/>
      <c r="E46" s="1208"/>
      <c r="F46" s="1208"/>
      <c r="G46" s="1208"/>
      <c r="H46" s="1208"/>
      <c r="I46" s="1208"/>
      <c r="J46" s="1208"/>
      <c r="K46" s="1208"/>
      <c r="L46" s="1208"/>
      <c r="M46" s="1208"/>
      <c r="N46" s="1208"/>
      <c r="O46" s="1208"/>
      <c r="P46" s="1208"/>
      <c r="Q46" s="1208"/>
      <c r="R46" s="1208"/>
      <c r="S46" s="1208"/>
      <c r="T46" s="1208"/>
      <c r="U46" s="1208"/>
      <c r="V46" s="1208"/>
      <c r="W46" s="1208"/>
      <c r="X46" s="1208"/>
      <c r="Y46" s="1208"/>
      <c r="Z46" s="1208"/>
      <c r="AA46" s="1208"/>
      <c r="AB46" s="1208"/>
      <c r="AC46" s="1208"/>
      <c r="AD46" s="1208"/>
      <c r="AE46" s="1208"/>
      <c r="AF46" s="1208"/>
      <c r="AG46" s="734"/>
      <c r="AH46" s="734"/>
      <c r="AI46" s="734"/>
      <c r="AJ46" s="734"/>
      <c r="AK46" s="734"/>
      <c r="AL46" s="734"/>
      <c r="AM46" s="734"/>
    </row>
    <row r="47" spans="1:39" ht="25.5" customHeight="1" x14ac:dyDescent="0.25">
      <c r="A47" s="1208"/>
      <c r="B47" s="1208"/>
      <c r="C47" s="1208"/>
      <c r="D47" s="1208"/>
      <c r="E47" s="1208"/>
      <c r="F47" s="1208"/>
      <c r="G47" s="1208"/>
      <c r="H47" s="1208"/>
      <c r="I47" s="1208"/>
      <c r="J47" s="1208"/>
      <c r="K47" s="1208"/>
      <c r="L47" s="1208"/>
      <c r="M47" s="1208"/>
      <c r="N47" s="1208"/>
      <c r="O47" s="1208"/>
      <c r="P47" s="1208"/>
      <c r="Q47" s="1208"/>
      <c r="R47" s="1208"/>
      <c r="S47" s="1208"/>
      <c r="T47" s="1208"/>
      <c r="U47" s="1208"/>
      <c r="V47" s="1208"/>
      <c r="W47" s="1208"/>
      <c r="X47" s="1208"/>
      <c r="Y47" s="1208"/>
      <c r="Z47" s="1208"/>
      <c r="AA47" s="1208"/>
      <c r="AB47" s="1208"/>
      <c r="AC47" s="1208"/>
      <c r="AD47" s="1208"/>
      <c r="AE47" s="1208"/>
      <c r="AF47" s="1208"/>
      <c r="AG47" s="734"/>
      <c r="AH47" s="734"/>
      <c r="AI47" s="734"/>
      <c r="AJ47" s="734"/>
      <c r="AK47" s="734"/>
      <c r="AL47" s="734"/>
      <c r="AM47" s="734"/>
    </row>
    <row r="48" spans="1:39" ht="25.5" customHeight="1" x14ac:dyDescent="0.25">
      <c r="A48" s="1208"/>
      <c r="B48" s="1208"/>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734"/>
      <c r="AH48" s="734"/>
      <c r="AI48" s="734"/>
      <c r="AJ48" s="734"/>
      <c r="AK48" s="734"/>
      <c r="AL48" s="734"/>
      <c r="AM48" s="734"/>
    </row>
  </sheetData>
  <mergeCells count="76">
    <mergeCell ref="A26:AM26"/>
    <mergeCell ref="AM10:AM11"/>
    <mergeCell ref="AA10:AA11"/>
    <mergeCell ref="AE5:AF5"/>
    <mergeCell ref="Z6:AC6"/>
    <mergeCell ref="AD6:AF6"/>
    <mergeCell ref="AG10:AG11"/>
    <mergeCell ref="AH10:AH11"/>
    <mergeCell ref="AI10:AI11"/>
    <mergeCell ref="AJ10:AJ11"/>
    <mergeCell ref="AK10:AK11"/>
    <mergeCell ref="AC10:AC11"/>
    <mergeCell ref="AB10:AB11"/>
    <mergeCell ref="AL10:AL11"/>
    <mergeCell ref="AG14:AG16"/>
    <mergeCell ref="AH14:AH16"/>
    <mergeCell ref="A43:AF43"/>
    <mergeCell ref="A42:AF42"/>
    <mergeCell ref="A41:AF41"/>
    <mergeCell ref="A40:AF40"/>
    <mergeCell ref="A39:AF39"/>
    <mergeCell ref="AI14:AI16"/>
    <mergeCell ref="AJ14:AJ16"/>
    <mergeCell ref="AK14:AK16"/>
    <mergeCell ref="AL14:AL16"/>
    <mergeCell ref="AM14:AM16"/>
    <mergeCell ref="A10:A11"/>
    <mergeCell ref="A14:A16"/>
    <mergeCell ref="A17:A18"/>
    <mergeCell ref="Z10:Z11"/>
    <mergeCell ref="Z14:Z16"/>
    <mergeCell ref="Z17:Z18"/>
    <mergeCell ref="B14:B16"/>
    <mergeCell ref="B17:B18"/>
    <mergeCell ref="B10:B11"/>
    <mergeCell ref="AL17:AL18"/>
    <mergeCell ref="AM17:AM18"/>
    <mergeCell ref="AG17:AG18"/>
    <mergeCell ref="AH17:AH18"/>
    <mergeCell ref="AI17:AI18"/>
    <mergeCell ref="AJ17:AJ18"/>
    <mergeCell ref="AK17:AK18"/>
    <mergeCell ref="A48:AF48"/>
    <mergeCell ref="A47:AF47"/>
    <mergeCell ref="A46:AF46"/>
    <mergeCell ref="A45:AF45"/>
    <mergeCell ref="A44:AF44"/>
    <mergeCell ref="A1:AM1"/>
    <mergeCell ref="A6:A7"/>
    <mergeCell ref="C6:G6"/>
    <mergeCell ref="I6:O6"/>
    <mergeCell ref="P6:R6"/>
    <mergeCell ref="S6:V6"/>
    <mergeCell ref="W6:Y6"/>
    <mergeCell ref="A2:AM2"/>
    <mergeCell ref="A3:AM3"/>
    <mergeCell ref="AL5:AM5"/>
    <mergeCell ref="AG6:AJ6"/>
    <mergeCell ref="AK6:AM6"/>
    <mergeCell ref="B6:B7"/>
    <mergeCell ref="A4:AM4"/>
    <mergeCell ref="AF10:AF11"/>
    <mergeCell ref="AF14:AF16"/>
    <mergeCell ref="AC14:AC16"/>
    <mergeCell ref="AB14:AB16"/>
    <mergeCell ref="AA14:AA16"/>
    <mergeCell ref="AE10:AE11"/>
    <mergeCell ref="AD10:AD11"/>
    <mergeCell ref="AD14:AD16"/>
    <mergeCell ref="AE14:AE16"/>
    <mergeCell ref="AA17:AA18"/>
    <mergeCell ref="AB17:AB18"/>
    <mergeCell ref="AC17:AC18"/>
    <mergeCell ref="AF17:AF18"/>
    <mergeCell ref="AE17:AE18"/>
    <mergeCell ref="AD17:AD18"/>
  </mergeCells>
  <printOptions horizontalCentered="1"/>
  <pageMargins left="0.51181102362204722" right="0.70866141732283472" top="0.74803149606299213" bottom="0.55118110236220474" header="0.31496062992125984" footer="0.31496062992125984"/>
  <pageSetup scale="95" orientation="landscape" r:id="rId1"/>
  <headerFooter>
    <oddFooter>&amp;C&amp;A</oddFooter>
  </headerFooter>
  <rowBreaks count="1" manualBreakCount="1">
    <brk id="26" max="38" man="1"/>
  </rowBreaks>
  <ignoredErrors>
    <ignoredError sqref="Z8:Z12 Z19"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8F4A-409E-439E-ABD4-FEC9E2BA8603}">
  <sheetPr codeName="Sheet3">
    <tabColor theme="2"/>
  </sheetPr>
  <dimension ref="A1:S928"/>
  <sheetViews>
    <sheetView rightToLeft="1" view="pageBreakPreview" topLeftCell="A117" zoomScale="120" zoomScaleNormal="100" zoomScaleSheetLayoutView="120" workbookViewId="0">
      <selection activeCell="F22" sqref="F22"/>
    </sheetView>
  </sheetViews>
  <sheetFormatPr defaultColWidth="8.7109375" defaultRowHeight="18" x14ac:dyDescent="0.45"/>
  <cols>
    <col min="1" max="1" width="4.7109375" style="78" customWidth="1"/>
    <col min="2" max="2" width="7.42578125" style="78" customWidth="1"/>
    <col min="3" max="3" width="5" style="78" customWidth="1"/>
    <col min="4" max="4" width="12.85546875" style="78" customWidth="1"/>
    <col min="5" max="5" width="5.42578125" style="78" customWidth="1"/>
    <col min="6" max="6" width="13.42578125" style="78" customWidth="1"/>
    <col min="7" max="7" width="8.7109375" style="78"/>
    <col min="8" max="8" width="19.28515625" style="78" customWidth="1"/>
    <col min="9" max="9" width="42.42578125" style="78" hidden="1" customWidth="1"/>
    <col min="10" max="11" width="10.85546875" style="78" customWidth="1"/>
    <col min="12" max="12" width="16" style="78" customWidth="1"/>
    <col min="13" max="13" width="11.85546875" style="78" customWidth="1"/>
    <col min="14" max="14" width="12.85546875" style="78" customWidth="1"/>
    <col min="15" max="15" width="10.85546875" style="78" customWidth="1"/>
    <col min="16" max="16" width="7.42578125" style="103" customWidth="1"/>
    <col min="17" max="17" width="21" style="78" bestFit="1" customWidth="1"/>
    <col min="18" max="18" width="14.42578125" style="78" customWidth="1"/>
    <col min="19" max="19" width="10.85546875" style="78" bestFit="1" customWidth="1"/>
    <col min="20" max="16384" width="8.7109375" style="78"/>
  </cols>
  <sheetData>
    <row r="1" spans="1:16" x14ac:dyDescent="0.45">
      <c r="A1" s="77" t="s">
        <v>436</v>
      </c>
      <c r="B1" s="77" t="s">
        <v>1449</v>
      </c>
      <c r="C1" s="77" t="s">
        <v>437</v>
      </c>
      <c r="D1" s="77" t="s">
        <v>1451</v>
      </c>
      <c r="E1" s="77" t="s">
        <v>438</v>
      </c>
      <c r="F1" s="77" t="s">
        <v>1452</v>
      </c>
      <c r="G1" s="77" t="s">
        <v>440</v>
      </c>
      <c r="H1" s="77" t="s">
        <v>439</v>
      </c>
      <c r="I1" s="77" t="s">
        <v>1547</v>
      </c>
      <c r="J1" s="77" t="s">
        <v>443</v>
      </c>
      <c r="K1" s="77" t="s">
        <v>444</v>
      </c>
      <c r="L1" s="77" t="s">
        <v>441</v>
      </c>
      <c r="M1" s="77" t="s">
        <v>442</v>
      </c>
      <c r="N1" s="77" t="s">
        <v>445</v>
      </c>
      <c r="O1" s="77" t="s">
        <v>446</v>
      </c>
      <c r="P1" s="77" t="s">
        <v>113</v>
      </c>
    </row>
    <row r="2" spans="1:16" x14ac:dyDescent="0.45">
      <c r="A2" s="79" t="s">
        <v>447</v>
      </c>
      <c r="B2" s="79" t="s">
        <v>448</v>
      </c>
      <c r="C2" s="79" t="s">
        <v>449</v>
      </c>
      <c r="D2" s="79" t="s">
        <v>450</v>
      </c>
      <c r="E2" s="79" t="s">
        <v>451</v>
      </c>
      <c r="F2" s="79" t="s">
        <v>452</v>
      </c>
      <c r="G2" s="79" t="s">
        <v>453</v>
      </c>
      <c r="H2" s="79" t="s">
        <v>454</v>
      </c>
      <c r="I2" s="79" t="s">
        <v>455</v>
      </c>
      <c r="J2" s="80">
        <v>1643491888</v>
      </c>
      <c r="K2" s="80">
        <v>0</v>
      </c>
      <c r="L2" s="80">
        <v>1047407503</v>
      </c>
      <c r="M2" s="80">
        <v>34200000</v>
      </c>
      <c r="N2" s="87">
        <v>2656699391</v>
      </c>
      <c r="O2" s="80">
        <v>0</v>
      </c>
      <c r="P2" s="104" t="s">
        <v>310</v>
      </c>
    </row>
    <row r="3" spans="1:16" x14ac:dyDescent="0.45">
      <c r="A3" s="79" t="s">
        <v>447</v>
      </c>
      <c r="B3" s="79" t="s">
        <v>448</v>
      </c>
      <c r="C3" s="79" t="s">
        <v>449</v>
      </c>
      <c r="D3" s="79" t="s">
        <v>450</v>
      </c>
      <c r="E3" s="79" t="s">
        <v>494</v>
      </c>
      <c r="F3" s="79" t="s">
        <v>495</v>
      </c>
      <c r="G3" s="79" t="s">
        <v>453</v>
      </c>
      <c r="H3" s="79" t="s">
        <v>454</v>
      </c>
      <c r="I3" s="79" t="s">
        <v>455</v>
      </c>
      <c r="J3" s="80">
        <v>0</v>
      </c>
      <c r="K3" s="80">
        <v>0</v>
      </c>
      <c r="L3" s="80">
        <v>4642505000</v>
      </c>
      <c r="M3" s="80">
        <v>4642505000</v>
      </c>
      <c r="N3" s="87">
        <v>0</v>
      </c>
      <c r="O3" s="80">
        <v>0</v>
      </c>
      <c r="P3" s="104" t="s">
        <v>310</v>
      </c>
    </row>
    <row r="4" spans="1:16" x14ac:dyDescent="0.45">
      <c r="A4" s="79" t="s">
        <v>447</v>
      </c>
      <c r="B4" s="79" t="s">
        <v>448</v>
      </c>
      <c r="C4" s="79" t="s">
        <v>449</v>
      </c>
      <c r="D4" s="79" t="s">
        <v>450</v>
      </c>
      <c r="E4" s="79" t="s">
        <v>456</v>
      </c>
      <c r="F4" s="79" t="s">
        <v>457</v>
      </c>
      <c r="G4" s="79" t="s">
        <v>458</v>
      </c>
      <c r="H4" s="79" t="s">
        <v>459</v>
      </c>
      <c r="I4" s="79" t="s">
        <v>1453</v>
      </c>
      <c r="J4" s="80">
        <v>50000000</v>
      </c>
      <c r="K4" s="80">
        <v>0</v>
      </c>
      <c r="L4" s="80">
        <v>2368946270547</v>
      </c>
      <c r="M4" s="80">
        <v>2368946270547</v>
      </c>
      <c r="N4" s="87">
        <v>50000000</v>
      </c>
      <c r="O4" s="80">
        <v>0</v>
      </c>
      <c r="P4" s="104" t="s">
        <v>307</v>
      </c>
    </row>
    <row r="5" spans="1:16" x14ac:dyDescent="0.45">
      <c r="A5" s="79" t="s">
        <v>447</v>
      </c>
      <c r="B5" s="79" t="s">
        <v>448</v>
      </c>
      <c r="C5" s="79" t="s">
        <v>449</v>
      </c>
      <c r="D5" s="79" t="s">
        <v>450</v>
      </c>
      <c r="E5" s="79" t="s">
        <v>456</v>
      </c>
      <c r="F5" s="79" t="s">
        <v>457</v>
      </c>
      <c r="G5" s="79" t="s">
        <v>460</v>
      </c>
      <c r="H5" s="79" t="s">
        <v>461</v>
      </c>
      <c r="I5" s="79" t="s">
        <v>1454</v>
      </c>
      <c r="J5" s="80">
        <v>48778899246</v>
      </c>
      <c r="K5" s="80">
        <v>0</v>
      </c>
      <c r="L5" s="80">
        <v>2371036548492</v>
      </c>
      <c r="M5" s="80">
        <v>2363776268994</v>
      </c>
      <c r="N5" s="87">
        <v>56039178744</v>
      </c>
      <c r="O5" s="80">
        <v>0</v>
      </c>
      <c r="P5" s="104" t="s">
        <v>307</v>
      </c>
    </row>
    <row r="6" spans="1:16" x14ac:dyDescent="0.45">
      <c r="A6" s="79" t="s">
        <v>447</v>
      </c>
      <c r="B6" s="79" t="s">
        <v>448</v>
      </c>
      <c r="C6" s="79" t="s">
        <v>449</v>
      </c>
      <c r="D6" s="79" t="s">
        <v>450</v>
      </c>
      <c r="E6" s="79" t="s">
        <v>456</v>
      </c>
      <c r="F6" s="79" t="s">
        <v>457</v>
      </c>
      <c r="G6" s="79" t="s">
        <v>462</v>
      </c>
      <c r="H6" s="79" t="s">
        <v>463</v>
      </c>
      <c r="I6" s="79" t="s">
        <v>1455</v>
      </c>
      <c r="J6" s="80">
        <v>260307486</v>
      </c>
      <c r="K6" s="80">
        <v>0</v>
      </c>
      <c r="L6" s="80">
        <v>62506158000</v>
      </c>
      <c r="M6" s="80">
        <v>62493525397</v>
      </c>
      <c r="N6" s="87">
        <v>272940089</v>
      </c>
      <c r="O6" s="80">
        <v>0</v>
      </c>
      <c r="P6" s="104" t="s">
        <v>307</v>
      </c>
    </row>
    <row r="7" spans="1:16" x14ac:dyDescent="0.45">
      <c r="A7" s="79" t="s">
        <v>447</v>
      </c>
      <c r="B7" s="79" t="s">
        <v>448</v>
      </c>
      <c r="C7" s="79" t="s">
        <v>449</v>
      </c>
      <c r="D7" s="79" t="s">
        <v>450</v>
      </c>
      <c r="E7" s="79" t="s">
        <v>456</v>
      </c>
      <c r="F7" s="79" t="s">
        <v>457</v>
      </c>
      <c r="G7" s="79" t="s">
        <v>464</v>
      </c>
      <c r="H7" s="79" t="s">
        <v>465</v>
      </c>
      <c r="I7" s="79" t="s">
        <v>1456</v>
      </c>
      <c r="J7" s="80">
        <v>775794301</v>
      </c>
      <c r="K7" s="80">
        <v>0</v>
      </c>
      <c r="L7" s="80">
        <v>15266378635</v>
      </c>
      <c r="M7" s="80">
        <v>15000077000</v>
      </c>
      <c r="N7" s="87">
        <v>1042095936</v>
      </c>
      <c r="O7" s="80">
        <v>0</v>
      </c>
      <c r="P7" s="104" t="s">
        <v>307</v>
      </c>
    </row>
    <row r="8" spans="1:16" x14ac:dyDescent="0.45">
      <c r="A8" s="79" t="s">
        <v>447</v>
      </c>
      <c r="B8" s="79" t="s">
        <v>448</v>
      </c>
      <c r="C8" s="79" t="s">
        <v>449</v>
      </c>
      <c r="D8" s="79" t="s">
        <v>450</v>
      </c>
      <c r="E8" s="79" t="s">
        <v>456</v>
      </c>
      <c r="F8" s="79" t="s">
        <v>457</v>
      </c>
      <c r="G8" s="79" t="s">
        <v>466</v>
      </c>
      <c r="H8" s="79" t="s">
        <v>467</v>
      </c>
      <c r="I8" s="79" t="s">
        <v>1457</v>
      </c>
      <c r="J8" s="80">
        <v>0</v>
      </c>
      <c r="K8" s="80">
        <v>0</v>
      </c>
      <c r="L8" s="80">
        <v>16157983038</v>
      </c>
      <c r="M8" s="80">
        <v>16157983038</v>
      </c>
      <c r="N8" s="87">
        <v>0</v>
      </c>
      <c r="O8" s="80">
        <v>0</v>
      </c>
      <c r="P8" s="104" t="s">
        <v>307</v>
      </c>
    </row>
    <row r="9" spans="1:16" x14ac:dyDescent="0.45">
      <c r="A9" s="79" t="s">
        <v>447</v>
      </c>
      <c r="B9" s="79" t="s">
        <v>448</v>
      </c>
      <c r="C9" s="79" t="s">
        <v>449</v>
      </c>
      <c r="D9" s="79" t="s">
        <v>450</v>
      </c>
      <c r="E9" s="79" t="s">
        <v>456</v>
      </c>
      <c r="F9" s="79" t="s">
        <v>457</v>
      </c>
      <c r="G9" s="79" t="s">
        <v>468</v>
      </c>
      <c r="H9" s="79" t="s">
        <v>469</v>
      </c>
      <c r="I9" s="79" t="s">
        <v>1458</v>
      </c>
      <c r="J9" s="80">
        <v>5932779527</v>
      </c>
      <c r="K9" s="80">
        <v>0</v>
      </c>
      <c r="L9" s="80">
        <v>689875599640</v>
      </c>
      <c r="M9" s="80">
        <v>690882795486</v>
      </c>
      <c r="N9" s="87">
        <v>4925583681</v>
      </c>
      <c r="O9" s="80">
        <v>0</v>
      </c>
      <c r="P9" s="104" t="s">
        <v>307</v>
      </c>
    </row>
    <row r="10" spans="1:16" x14ac:dyDescent="0.45">
      <c r="A10" s="79" t="s">
        <v>447</v>
      </c>
      <c r="B10" s="79" t="s">
        <v>448</v>
      </c>
      <c r="C10" s="79" t="s">
        <v>449</v>
      </c>
      <c r="D10" s="79" t="s">
        <v>450</v>
      </c>
      <c r="E10" s="79" t="s">
        <v>456</v>
      </c>
      <c r="F10" s="79" t="s">
        <v>457</v>
      </c>
      <c r="G10" s="79" t="s">
        <v>470</v>
      </c>
      <c r="H10" s="79" t="s">
        <v>471</v>
      </c>
      <c r="I10" s="79" t="s">
        <v>1459</v>
      </c>
      <c r="J10" s="80">
        <v>81326</v>
      </c>
      <c r="K10" s="80">
        <v>0</v>
      </c>
      <c r="L10" s="80">
        <v>0</v>
      </c>
      <c r="M10" s="80">
        <v>60000</v>
      </c>
      <c r="N10" s="87">
        <v>21326</v>
      </c>
      <c r="O10" s="80">
        <v>0</v>
      </c>
      <c r="P10" s="104" t="s">
        <v>307</v>
      </c>
    </row>
    <row r="11" spans="1:16" x14ac:dyDescent="0.45">
      <c r="A11" s="79" t="s">
        <v>447</v>
      </c>
      <c r="B11" s="79" t="s">
        <v>448</v>
      </c>
      <c r="C11" s="79" t="s">
        <v>449</v>
      </c>
      <c r="D11" s="79" t="s">
        <v>450</v>
      </c>
      <c r="E11" s="79" t="s">
        <v>456</v>
      </c>
      <c r="F11" s="79" t="s">
        <v>457</v>
      </c>
      <c r="G11" s="79" t="s">
        <v>472</v>
      </c>
      <c r="H11" s="79" t="s">
        <v>473</v>
      </c>
      <c r="I11" s="79" t="s">
        <v>1460</v>
      </c>
      <c r="J11" s="80">
        <v>27171867</v>
      </c>
      <c r="K11" s="80">
        <v>0</v>
      </c>
      <c r="L11" s="80">
        <v>7457000</v>
      </c>
      <c r="M11" s="80">
        <v>415000</v>
      </c>
      <c r="N11" s="87">
        <v>34213867</v>
      </c>
      <c r="O11" s="80">
        <v>0</v>
      </c>
      <c r="P11" s="104" t="s">
        <v>307</v>
      </c>
    </row>
    <row r="12" spans="1:16" x14ac:dyDescent="0.45">
      <c r="A12" s="79" t="s">
        <v>447</v>
      </c>
      <c r="B12" s="79" t="s">
        <v>448</v>
      </c>
      <c r="C12" s="79" t="s">
        <v>449</v>
      </c>
      <c r="D12" s="79" t="s">
        <v>450</v>
      </c>
      <c r="E12" s="79" t="s">
        <v>456</v>
      </c>
      <c r="F12" s="79" t="s">
        <v>457</v>
      </c>
      <c r="G12" s="79" t="s">
        <v>474</v>
      </c>
      <c r="H12" s="79" t="s">
        <v>475</v>
      </c>
      <c r="I12" s="79" t="s">
        <v>455</v>
      </c>
      <c r="J12" s="80">
        <v>4505208</v>
      </c>
      <c r="K12" s="80">
        <v>0</v>
      </c>
      <c r="L12" s="80">
        <v>414233</v>
      </c>
      <c r="M12" s="80">
        <v>438047</v>
      </c>
      <c r="N12" s="87">
        <v>4481394</v>
      </c>
      <c r="O12" s="80">
        <v>0</v>
      </c>
      <c r="P12" s="104" t="s">
        <v>307</v>
      </c>
    </row>
    <row r="13" spans="1:16" x14ac:dyDescent="0.45">
      <c r="A13" s="79" t="s">
        <v>447</v>
      </c>
      <c r="B13" s="79" t="s">
        <v>448</v>
      </c>
      <c r="C13" s="79" t="s">
        <v>449</v>
      </c>
      <c r="D13" s="79" t="s">
        <v>450</v>
      </c>
      <c r="E13" s="79" t="s">
        <v>456</v>
      </c>
      <c r="F13" s="79" t="s">
        <v>457</v>
      </c>
      <c r="G13" s="79" t="s">
        <v>476</v>
      </c>
      <c r="H13" s="79" t="s">
        <v>477</v>
      </c>
      <c r="I13" s="79" t="s">
        <v>1461</v>
      </c>
      <c r="J13" s="80">
        <v>0</v>
      </c>
      <c r="K13" s="80">
        <v>0</v>
      </c>
      <c r="L13" s="80">
        <v>355025445526</v>
      </c>
      <c r="M13" s="80">
        <v>354945026692</v>
      </c>
      <c r="N13" s="87">
        <v>80418834</v>
      </c>
      <c r="O13" s="80">
        <v>0</v>
      </c>
      <c r="P13" s="104" t="s">
        <v>307</v>
      </c>
    </row>
    <row r="14" spans="1:16" x14ac:dyDescent="0.45">
      <c r="A14" s="79" t="s">
        <v>447</v>
      </c>
      <c r="B14" s="79" t="s">
        <v>448</v>
      </c>
      <c r="C14" s="79" t="s">
        <v>449</v>
      </c>
      <c r="D14" s="79" t="s">
        <v>450</v>
      </c>
      <c r="E14" s="79" t="s">
        <v>456</v>
      </c>
      <c r="F14" s="79" t="s">
        <v>457</v>
      </c>
      <c r="G14" s="79" t="s">
        <v>478</v>
      </c>
      <c r="H14" s="79" t="s">
        <v>479</v>
      </c>
      <c r="I14" s="79" t="s">
        <v>1461</v>
      </c>
      <c r="J14" s="80">
        <v>0</v>
      </c>
      <c r="K14" s="80">
        <v>0</v>
      </c>
      <c r="L14" s="80">
        <v>311941338283</v>
      </c>
      <c r="M14" s="80">
        <v>310135410085</v>
      </c>
      <c r="N14" s="87">
        <v>1805928198</v>
      </c>
      <c r="O14" s="80">
        <v>0</v>
      </c>
      <c r="P14" s="104" t="s">
        <v>307</v>
      </c>
    </row>
    <row r="15" spans="1:16" x14ac:dyDescent="0.45">
      <c r="A15" s="79" t="s">
        <v>447</v>
      </c>
      <c r="B15" s="79" t="s">
        <v>448</v>
      </c>
      <c r="C15" s="79" t="s">
        <v>449</v>
      </c>
      <c r="D15" s="79" t="s">
        <v>450</v>
      </c>
      <c r="E15" s="79" t="s">
        <v>456</v>
      </c>
      <c r="F15" s="79" t="s">
        <v>457</v>
      </c>
      <c r="G15" s="79" t="s">
        <v>480</v>
      </c>
      <c r="H15" s="79" t="s">
        <v>481</v>
      </c>
      <c r="I15" s="79" t="s">
        <v>1461</v>
      </c>
      <c r="J15" s="80">
        <v>0</v>
      </c>
      <c r="K15" s="80">
        <v>0</v>
      </c>
      <c r="L15" s="80">
        <v>260034254142</v>
      </c>
      <c r="M15" s="80">
        <v>260034254142</v>
      </c>
      <c r="N15" s="87">
        <v>0</v>
      </c>
      <c r="O15" s="80">
        <v>0</v>
      </c>
      <c r="P15" s="104" t="s">
        <v>307</v>
      </c>
    </row>
    <row r="16" spans="1:16" x14ac:dyDescent="0.45">
      <c r="A16" s="79" t="s">
        <v>447</v>
      </c>
      <c r="B16" s="79" t="s">
        <v>448</v>
      </c>
      <c r="C16" s="79" t="s">
        <v>449</v>
      </c>
      <c r="D16" s="79" t="s">
        <v>450</v>
      </c>
      <c r="E16" s="79" t="s">
        <v>456</v>
      </c>
      <c r="F16" s="79" t="s">
        <v>457</v>
      </c>
      <c r="G16" s="79" t="s">
        <v>482</v>
      </c>
      <c r="H16" s="79" t="s">
        <v>483</v>
      </c>
      <c r="I16" s="79" t="s">
        <v>1461</v>
      </c>
      <c r="J16" s="80">
        <v>0</v>
      </c>
      <c r="K16" s="80">
        <v>0</v>
      </c>
      <c r="L16" s="80">
        <v>341737963795</v>
      </c>
      <c r="M16" s="80">
        <v>341737963795</v>
      </c>
      <c r="N16" s="87">
        <v>0</v>
      </c>
      <c r="O16" s="80">
        <v>0</v>
      </c>
      <c r="P16" s="104" t="s">
        <v>307</v>
      </c>
    </row>
    <row r="17" spans="1:17" x14ac:dyDescent="0.45">
      <c r="A17" s="79" t="s">
        <v>447</v>
      </c>
      <c r="B17" s="79" t="s">
        <v>448</v>
      </c>
      <c r="C17" s="79" t="s">
        <v>449</v>
      </c>
      <c r="D17" s="79" t="s">
        <v>450</v>
      </c>
      <c r="E17" s="79" t="s">
        <v>496</v>
      </c>
      <c r="F17" s="79" t="s">
        <v>497</v>
      </c>
      <c r="G17" s="79" t="s">
        <v>498</v>
      </c>
      <c r="H17" s="79" t="s">
        <v>499</v>
      </c>
      <c r="I17" s="79" t="s">
        <v>1462</v>
      </c>
      <c r="J17" s="80">
        <v>23502665000</v>
      </c>
      <c r="K17" s="80">
        <v>0</v>
      </c>
      <c r="L17" s="80">
        <v>5191901041</v>
      </c>
      <c r="M17" s="80">
        <v>15183283500</v>
      </c>
      <c r="N17" s="87">
        <v>13511282541</v>
      </c>
      <c r="O17" s="80">
        <v>0</v>
      </c>
      <c r="P17" s="104" t="s">
        <v>308</v>
      </c>
    </row>
    <row r="18" spans="1:17" x14ac:dyDescent="0.45">
      <c r="A18" s="79" t="s">
        <v>447</v>
      </c>
      <c r="B18" s="79" t="s">
        <v>448</v>
      </c>
      <c r="C18" s="79" t="s">
        <v>449</v>
      </c>
      <c r="D18" s="79" t="s">
        <v>450</v>
      </c>
      <c r="E18" s="79" t="s">
        <v>496</v>
      </c>
      <c r="F18" s="79" t="s">
        <v>497</v>
      </c>
      <c r="G18" s="79" t="s">
        <v>500</v>
      </c>
      <c r="H18" s="79" t="s">
        <v>501</v>
      </c>
      <c r="I18" s="79" t="s">
        <v>1461</v>
      </c>
      <c r="J18" s="80">
        <v>0</v>
      </c>
      <c r="K18" s="80">
        <v>0</v>
      </c>
      <c r="L18" s="80">
        <v>34200000</v>
      </c>
      <c r="M18" s="80">
        <v>6562400</v>
      </c>
      <c r="N18" s="87">
        <v>27637600</v>
      </c>
      <c r="O18" s="80">
        <v>0</v>
      </c>
      <c r="P18" s="104" t="s">
        <v>308</v>
      </c>
    </row>
    <row r="19" spans="1:17" x14ac:dyDescent="0.45">
      <c r="A19" s="79" t="s">
        <v>447</v>
      </c>
      <c r="B19" s="79" t="s">
        <v>448</v>
      </c>
      <c r="C19" s="79" t="s">
        <v>449</v>
      </c>
      <c r="D19" s="79" t="s">
        <v>450</v>
      </c>
      <c r="E19" s="79" t="s">
        <v>484</v>
      </c>
      <c r="F19" s="79" t="s">
        <v>485</v>
      </c>
      <c r="G19" s="79" t="s">
        <v>486</v>
      </c>
      <c r="H19" s="79" t="s">
        <v>487</v>
      </c>
      <c r="I19" s="79" t="s">
        <v>1463</v>
      </c>
      <c r="J19" s="80">
        <v>7499750</v>
      </c>
      <c r="K19" s="80">
        <v>0</v>
      </c>
      <c r="L19" s="80">
        <v>0</v>
      </c>
      <c r="M19" s="80">
        <v>0</v>
      </c>
      <c r="N19" s="87">
        <v>7499750</v>
      </c>
      <c r="O19" s="80">
        <v>0</v>
      </c>
      <c r="P19" s="104" t="s">
        <v>309</v>
      </c>
    </row>
    <row r="20" spans="1:17" x14ac:dyDescent="0.45">
      <c r="A20" s="79" t="s">
        <v>447</v>
      </c>
      <c r="B20" s="79" t="s">
        <v>448</v>
      </c>
      <c r="C20" s="79" t="s">
        <v>449</v>
      </c>
      <c r="D20" s="79" t="s">
        <v>450</v>
      </c>
      <c r="E20" s="79" t="s">
        <v>484</v>
      </c>
      <c r="F20" s="79" t="s">
        <v>485</v>
      </c>
      <c r="G20" s="79" t="s">
        <v>488</v>
      </c>
      <c r="H20" s="79" t="s">
        <v>489</v>
      </c>
      <c r="I20" s="79" t="s">
        <v>455</v>
      </c>
      <c r="J20" s="80">
        <v>37073489</v>
      </c>
      <c r="K20" s="80">
        <v>0</v>
      </c>
      <c r="L20" s="80">
        <v>9460988556</v>
      </c>
      <c r="M20" s="80">
        <v>9184193848</v>
      </c>
      <c r="N20" s="87">
        <v>313868197</v>
      </c>
      <c r="O20" s="80">
        <v>0</v>
      </c>
      <c r="P20" s="104" t="s">
        <v>309</v>
      </c>
    </row>
    <row r="21" spans="1:17" x14ac:dyDescent="0.45">
      <c r="A21" s="79" t="s">
        <v>447</v>
      </c>
      <c r="B21" s="79" t="s">
        <v>448</v>
      </c>
      <c r="C21" s="79" t="s">
        <v>449</v>
      </c>
      <c r="D21" s="79" t="s">
        <v>450</v>
      </c>
      <c r="E21" s="79" t="s">
        <v>484</v>
      </c>
      <c r="F21" s="79" t="s">
        <v>485</v>
      </c>
      <c r="G21" s="79" t="s">
        <v>490</v>
      </c>
      <c r="H21" s="79" t="s">
        <v>491</v>
      </c>
      <c r="I21" s="79" t="s">
        <v>455</v>
      </c>
      <c r="J21" s="80">
        <v>0</v>
      </c>
      <c r="K21" s="80">
        <v>0</v>
      </c>
      <c r="L21" s="80">
        <v>15900000</v>
      </c>
      <c r="M21" s="80">
        <v>15900000</v>
      </c>
      <c r="N21" s="87">
        <v>0</v>
      </c>
      <c r="O21" s="80">
        <v>0</v>
      </c>
      <c r="P21" s="104" t="s">
        <v>309</v>
      </c>
    </row>
    <row r="22" spans="1:17" x14ac:dyDescent="0.45">
      <c r="A22" s="79" t="s">
        <v>447</v>
      </c>
      <c r="B22" s="79" t="s">
        <v>448</v>
      </c>
      <c r="C22" s="79" t="s">
        <v>449</v>
      </c>
      <c r="D22" s="79" t="s">
        <v>450</v>
      </c>
      <c r="E22" s="79" t="s">
        <v>484</v>
      </c>
      <c r="F22" s="79" t="s">
        <v>485</v>
      </c>
      <c r="G22" s="79" t="s">
        <v>492</v>
      </c>
      <c r="H22" s="79" t="s">
        <v>493</v>
      </c>
      <c r="I22" s="79" t="s">
        <v>455</v>
      </c>
      <c r="J22" s="80">
        <v>0</v>
      </c>
      <c r="K22" s="80">
        <v>0</v>
      </c>
      <c r="L22" s="80">
        <v>1500000000</v>
      </c>
      <c r="M22" s="80">
        <v>1500000000</v>
      </c>
      <c r="N22" s="87">
        <v>0</v>
      </c>
      <c r="O22" s="80">
        <v>0</v>
      </c>
      <c r="P22" s="104" t="s">
        <v>309</v>
      </c>
    </row>
    <row r="23" spans="1:17" x14ac:dyDescent="0.45">
      <c r="A23" s="79" t="s">
        <v>447</v>
      </c>
      <c r="B23" s="79" t="s">
        <v>448</v>
      </c>
      <c r="C23" s="79" t="s">
        <v>502</v>
      </c>
      <c r="D23" s="79" t="s">
        <v>503</v>
      </c>
      <c r="E23" s="79" t="s">
        <v>504</v>
      </c>
      <c r="F23" s="79" t="s">
        <v>505</v>
      </c>
      <c r="G23" s="79" t="s">
        <v>506</v>
      </c>
      <c r="H23" s="79" t="s">
        <v>507</v>
      </c>
      <c r="I23" s="79" t="s">
        <v>1461</v>
      </c>
      <c r="J23" s="80">
        <v>74198042689</v>
      </c>
      <c r="K23" s="80">
        <v>0</v>
      </c>
      <c r="L23" s="80">
        <v>0</v>
      </c>
      <c r="M23" s="80">
        <v>0</v>
      </c>
      <c r="N23" s="87">
        <v>74198042689</v>
      </c>
      <c r="O23" s="80">
        <v>0</v>
      </c>
      <c r="P23" s="104" t="s">
        <v>325</v>
      </c>
    </row>
    <row r="24" spans="1:17" x14ac:dyDescent="0.45">
      <c r="A24" s="79" t="s">
        <v>447</v>
      </c>
      <c r="B24" s="79" t="s">
        <v>448</v>
      </c>
      <c r="C24" s="79" t="s">
        <v>508</v>
      </c>
      <c r="D24" s="79" t="s">
        <v>509</v>
      </c>
      <c r="E24" s="79" t="s">
        <v>510</v>
      </c>
      <c r="F24" s="79" t="s">
        <v>511</v>
      </c>
      <c r="G24" s="79" t="s">
        <v>460</v>
      </c>
      <c r="H24" s="79" t="s">
        <v>461</v>
      </c>
      <c r="I24" s="79" t="s">
        <v>1454</v>
      </c>
      <c r="J24" s="80">
        <v>0</v>
      </c>
      <c r="K24" s="80">
        <v>0</v>
      </c>
      <c r="L24" s="80">
        <v>395000000000</v>
      </c>
      <c r="M24" s="80">
        <v>395000000000</v>
      </c>
      <c r="N24" s="83">
        <v>0</v>
      </c>
      <c r="O24" s="80">
        <v>0</v>
      </c>
      <c r="P24" s="104" t="s">
        <v>1551</v>
      </c>
      <c r="Q24" s="78" t="s">
        <v>1552</v>
      </c>
    </row>
    <row r="25" spans="1:17" x14ac:dyDescent="0.45">
      <c r="A25" s="79" t="s">
        <v>447</v>
      </c>
      <c r="B25" s="79" t="s">
        <v>448</v>
      </c>
      <c r="C25" s="79" t="s">
        <v>512</v>
      </c>
      <c r="D25" s="79" t="s">
        <v>513</v>
      </c>
      <c r="E25" s="79" t="s">
        <v>514</v>
      </c>
      <c r="F25" s="79" t="s">
        <v>513</v>
      </c>
      <c r="G25" s="79" t="s">
        <v>515</v>
      </c>
      <c r="H25" s="79" t="s">
        <v>516</v>
      </c>
      <c r="I25" s="79" t="s">
        <v>1464</v>
      </c>
      <c r="J25" s="80">
        <v>40000000000</v>
      </c>
      <c r="K25" s="80">
        <v>0</v>
      </c>
      <c r="L25" s="80">
        <v>0</v>
      </c>
      <c r="M25" s="80">
        <v>0</v>
      </c>
      <c r="N25" s="81">
        <v>40000000000</v>
      </c>
      <c r="O25" s="80">
        <v>0</v>
      </c>
      <c r="P25" s="104" t="s">
        <v>342</v>
      </c>
    </row>
    <row r="26" spans="1:17" x14ac:dyDescent="0.45">
      <c r="A26" s="79" t="s">
        <v>447</v>
      </c>
      <c r="B26" s="79" t="s">
        <v>448</v>
      </c>
      <c r="C26" s="79" t="s">
        <v>512</v>
      </c>
      <c r="D26" s="79" t="s">
        <v>513</v>
      </c>
      <c r="E26" s="79" t="s">
        <v>514</v>
      </c>
      <c r="F26" s="79" t="s">
        <v>513</v>
      </c>
      <c r="G26" s="79" t="s">
        <v>517</v>
      </c>
      <c r="H26" s="79" t="s">
        <v>251</v>
      </c>
      <c r="I26" s="79" t="s">
        <v>1465</v>
      </c>
      <c r="J26" s="80">
        <v>0</v>
      </c>
      <c r="K26" s="80">
        <v>0</v>
      </c>
      <c r="L26" s="80">
        <v>1892162</v>
      </c>
      <c r="M26" s="80">
        <v>0</v>
      </c>
      <c r="N26" s="83">
        <v>1892162</v>
      </c>
      <c r="O26" s="80">
        <v>0</v>
      </c>
      <c r="P26" s="104" t="s">
        <v>1681</v>
      </c>
    </row>
    <row r="27" spans="1:17" x14ac:dyDescent="0.45">
      <c r="A27" s="79" t="s">
        <v>447</v>
      </c>
      <c r="B27" s="79" t="s">
        <v>448</v>
      </c>
      <c r="C27" s="79" t="s">
        <v>512</v>
      </c>
      <c r="D27" s="79" t="s">
        <v>513</v>
      </c>
      <c r="E27" s="79" t="s">
        <v>514</v>
      </c>
      <c r="F27" s="79" t="s">
        <v>513</v>
      </c>
      <c r="G27" s="79" t="s">
        <v>518</v>
      </c>
      <c r="H27" s="79" t="s">
        <v>519</v>
      </c>
      <c r="I27" s="79" t="s">
        <v>1466</v>
      </c>
      <c r="J27" s="80">
        <v>6174088</v>
      </c>
      <c r="K27" s="80">
        <v>0</v>
      </c>
      <c r="L27" s="80">
        <v>0</v>
      </c>
      <c r="M27" s="80">
        <v>6158000</v>
      </c>
      <c r="N27" s="83">
        <v>16088</v>
      </c>
      <c r="O27" s="80">
        <v>0</v>
      </c>
      <c r="P27" s="104" t="s">
        <v>1681</v>
      </c>
    </row>
    <row r="28" spans="1:17" x14ac:dyDescent="0.45">
      <c r="A28" s="79" t="s">
        <v>447</v>
      </c>
      <c r="B28" s="79" t="s">
        <v>448</v>
      </c>
      <c r="C28" s="79" t="s">
        <v>512</v>
      </c>
      <c r="D28" s="79" t="s">
        <v>513</v>
      </c>
      <c r="E28" s="79" t="s">
        <v>514</v>
      </c>
      <c r="F28" s="79" t="s">
        <v>513</v>
      </c>
      <c r="G28" s="79" t="s">
        <v>520</v>
      </c>
      <c r="H28" s="79" t="s">
        <v>521</v>
      </c>
      <c r="I28" s="79" t="s">
        <v>1467</v>
      </c>
      <c r="J28" s="80">
        <v>0</v>
      </c>
      <c r="K28" s="80">
        <v>0</v>
      </c>
      <c r="L28" s="80">
        <v>468165100</v>
      </c>
      <c r="M28" s="80">
        <v>0</v>
      </c>
      <c r="N28" s="83">
        <v>468165100</v>
      </c>
      <c r="O28" s="80">
        <v>0</v>
      </c>
      <c r="P28" s="104" t="s">
        <v>1681</v>
      </c>
    </row>
    <row r="29" spans="1:17" x14ac:dyDescent="0.45">
      <c r="A29" s="79" t="s">
        <v>447</v>
      </c>
      <c r="B29" s="79" t="s">
        <v>448</v>
      </c>
      <c r="C29" s="79" t="s">
        <v>512</v>
      </c>
      <c r="D29" s="79" t="s">
        <v>513</v>
      </c>
      <c r="E29" s="79" t="s">
        <v>514</v>
      </c>
      <c r="F29" s="79" t="s">
        <v>513</v>
      </c>
      <c r="G29" s="79" t="s">
        <v>522</v>
      </c>
      <c r="H29" s="79" t="s">
        <v>523</v>
      </c>
      <c r="I29" s="79" t="s">
        <v>455</v>
      </c>
      <c r="J29" s="80">
        <v>0</v>
      </c>
      <c r="K29" s="80">
        <v>0</v>
      </c>
      <c r="L29" s="80">
        <v>4539200000</v>
      </c>
      <c r="M29" s="80">
        <v>0</v>
      </c>
      <c r="N29" s="83">
        <v>4539200000</v>
      </c>
      <c r="O29" s="80">
        <v>0</v>
      </c>
      <c r="P29" s="110" t="s">
        <v>1352</v>
      </c>
      <c r="Q29" s="112"/>
    </row>
    <row r="30" spans="1:17" x14ac:dyDescent="0.45">
      <c r="A30" s="79" t="s">
        <v>447</v>
      </c>
      <c r="B30" s="79" t="s">
        <v>448</v>
      </c>
      <c r="C30" s="79" t="s">
        <v>512</v>
      </c>
      <c r="D30" s="79" t="s">
        <v>513</v>
      </c>
      <c r="E30" s="79" t="s">
        <v>514</v>
      </c>
      <c r="F30" s="79" t="s">
        <v>513</v>
      </c>
      <c r="G30" s="79" t="s">
        <v>524</v>
      </c>
      <c r="H30" s="79" t="s">
        <v>525</v>
      </c>
      <c r="I30" s="79" t="s">
        <v>455</v>
      </c>
      <c r="J30" s="80">
        <v>0</v>
      </c>
      <c r="K30" s="80">
        <v>0</v>
      </c>
      <c r="L30" s="80">
        <v>42959490</v>
      </c>
      <c r="M30" s="80">
        <v>0</v>
      </c>
      <c r="N30" s="83">
        <v>42959490</v>
      </c>
      <c r="O30" s="80">
        <v>0</v>
      </c>
      <c r="P30" s="110" t="s">
        <v>1681</v>
      </c>
      <c r="Q30" s="111"/>
    </row>
    <row r="31" spans="1:17" x14ac:dyDescent="0.45">
      <c r="A31" s="79" t="s">
        <v>447</v>
      </c>
      <c r="B31" s="79" t="s">
        <v>448</v>
      </c>
      <c r="C31" s="79" t="s">
        <v>512</v>
      </c>
      <c r="D31" s="79" t="s">
        <v>513</v>
      </c>
      <c r="E31" s="79" t="s">
        <v>514</v>
      </c>
      <c r="F31" s="79" t="s">
        <v>513</v>
      </c>
      <c r="G31" s="79">
        <v>400260</v>
      </c>
      <c r="H31" s="79" t="s">
        <v>587</v>
      </c>
      <c r="I31" s="79" t="s">
        <v>455</v>
      </c>
      <c r="J31" s="80">
        <v>0</v>
      </c>
      <c r="K31" s="80">
        <v>0</v>
      </c>
      <c r="L31" s="80">
        <v>4210640000000</v>
      </c>
      <c r="M31" s="80">
        <v>139058000000</v>
      </c>
      <c r="N31" s="83">
        <v>4071582000000</v>
      </c>
      <c r="O31" s="80">
        <v>0</v>
      </c>
      <c r="P31" s="104" t="s">
        <v>1682</v>
      </c>
    </row>
    <row r="32" spans="1:17" x14ac:dyDescent="0.45">
      <c r="A32" s="79" t="s">
        <v>447</v>
      </c>
      <c r="B32" s="79" t="s">
        <v>448</v>
      </c>
      <c r="C32" s="79" t="s">
        <v>512</v>
      </c>
      <c r="D32" s="79" t="s">
        <v>513</v>
      </c>
      <c r="E32" s="79" t="s">
        <v>514</v>
      </c>
      <c r="F32" s="79" t="s">
        <v>513</v>
      </c>
      <c r="G32" s="79" t="s">
        <v>526</v>
      </c>
      <c r="H32" s="79" t="s">
        <v>527</v>
      </c>
      <c r="I32" s="79" t="s">
        <v>455</v>
      </c>
      <c r="J32" s="80">
        <v>0</v>
      </c>
      <c r="K32" s="80">
        <v>0</v>
      </c>
      <c r="L32" s="80">
        <v>20276484</v>
      </c>
      <c r="M32" s="80">
        <v>0</v>
      </c>
      <c r="N32" s="83">
        <v>20276484</v>
      </c>
      <c r="O32" s="80">
        <v>0</v>
      </c>
      <c r="P32" s="104" t="s">
        <v>1681</v>
      </c>
    </row>
    <row r="33" spans="1:16" x14ac:dyDescent="0.45">
      <c r="A33" s="79" t="s">
        <v>447</v>
      </c>
      <c r="B33" s="79" t="s">
        <v>448</v>
      </c>
      <c r="C33" s="79" t="s">
        <v>512</v>
      </c>
      <c r="D33" s="79" t="s">
        <v>513</v>
      </c>
      <c r="E33" s="79" t="s">
        <v>528</v>
      </c>
      <c r="F33" s="79" t="s">
        <v>529</v>
      </c>
      <c r="G33" s="79" t="s">
        <v>530</v>
      </c>
      <c r="H33" s="79" t="s">
        <v>531</v>
      </c>
      <c r="I33" s="79" t="s">
        <v>455</v>
      </c>
      <c r="J33" s="80">
        <v>3000000</v>
      </c>
      <c r="K33" s="80">
        <v>0</v>
      </c>
      <c r="L33" s="80">
        <v>0</v>
      </c>
      <c r="M33" s="80">
        <v>3000000</v>
      </c>
      <c r="N33" s="83">
        <v>0</v>
      </c>
      <c r="O33" s="80">
        <v>0</v>
      </c>
      <c r="P33" s="104" t="s">
        <v>1681</v>
      </c>
    </row>
    <row r="34" spans="1:16" x14ac:dyDescent="0.45">
      <c r="A34" s="79" t="s">
        <v>447</v>
      </c>
      <c r="B34" s="79" t="s">
        <v>448</v>
      </c>
      <c r="C34" s="79" t="s">
        <v>512</v>
      </c>
      <c r="D34" s="79" t="s">
        <v>513</v>
      </c>
      <c r="E34" s="79" t="s">
        <v>528</v>
      </c>
      <c r="F34" s="79" t="s">
        <v>529</v>
      </c>
      <c r="G34" s="79" t="s">
        <v>532</v>
      </c>
      <c r="H34" s="79" t="s">
        <v>533</v>
      </c>
      <c r="I34" s="79" t="s">
        <v>455</v>
      </c>
      <c r="J34" s="80">
        <v>0</v>
      </c>
      <c r="K34" s="80">
        <v>0</v>
      </c>
      <c r="L34" s="80">
        <v>200000000</v>
      </c>
      <c r="M34" s="80">
        <v>114285712</v>
      </c>
      <c r="N34" s="83">
        <v>85714288</v>
      </c>
      <c r="O34" s="80">
        <v>0</v>
      </c>
      <c r="P34" s="104" t="s">
        <v>1683</v>
      </c>
    </row>
    <row r="35" spans="1:16" x14ac:dyDescent="0.45">
      <c r="A35" s="79" t="s">
        <v>447</v>
      </c>
      <c r="B35" s="79" t="s">
        <v>448</v>
      </c>
      <c r="C35" s="79" t="s">
        <v>512</v>
      </c>
      <c r="D35" s="79" t="s">
        <v>513</v>
      </c>
      <c r="E35" s="79" t="s">
        <v>528</v>
      </c>
      <c r="F35" s="79" t="s">
        <v>529</v>
      </c>
      <c r="G35" s="79" t="s">
        <v>534</v>
      </c>
      <c r="H35" s="79" t="s">
        <v>535</v>
      </c>
      <c r="I35" s="79" t="s">
        <v>455</v>
      </c>
      <c r="J35" s="80">
        <v>0</v>
      </c>
      <c r="K35" s="80">
        <v>0</v>
      </c>
      <c r="L35" s="80">
        <v>4605250</v>
      </c>
      <c r="M35" s="80">
        <v>4605250</v>
      </c>
      <c r="N35" s="83">
        <v>0</v>
      </c>
      <c r="O35" s="80">
        <v>0</v>
      </c>
      <c r="P35" s="104" t="s">
        <v>1683</v>
      </c>
    </row>
    <row r="36" spans="1:16" x14ac:dyDescent="0.45">
      <c r="A36" s="79" t="s">
        <v>447</v>
      </c>
      <c r="B36" s="79" t="s">
        <v>448</v>
      </c>
      <c r="C36" s="79" t="s">
        <v>512</v>
      </c>
      <c r="D36" s="79" t="s">
        <v>513</v>
      </c>
      <c r="E36" s="79" t="s">
        <v>536</v>
      </c>
      <c r="F36" s="79" t="s">
        <v>537</v>
      </c>
      <c r="G36" s="79" t="s">
        <v>538</v>
      </c>
      <c r="H36" s="79" t="s">
        <v>539</v>
      </c>
      <c r="I36" s="79" t="s">
        <v>455</v>
      </c>
      <c r="J36" s="80">
        <v>0</v>
      </c>
      <c r="K36" s="80">
        <v>0</v>
      </c>
      <c r="L36" s="80">
        <v>11052600</v>
      </c>
      <c r="M36" s="80">
        <v>8289450</v>
      </c>
      <c r="N36" s="83">
        <v>2763150</v>
      </c>
      <c r="O36" s="80">
        <v>0</v>
      </c>
      <c r="P36" s="104" t="s">
        <v>1683</v>
      </c>
    </row>
    <row r="37" spans="1:16" x14ac:dyDescent="0.45">
      <c r="A37" s="79" t="s">
        <v>447</v>
      </c>
      <c r="B37" s="79" t="s">
        <v>448</v>
      </c>
      <c r="C37" s="79" t="s">
        <v>512</v>
      </c>
      <c r="D37" s="79" t="s">
        <v>513</v>
      </c>
      <c r="E37" s="79" t="s">
        <v>536</v>
      </c>
      <c r="F37" s="79" t="s">
        <v>537</v>
      </c>
      <c r="G37" s="79" t="s">
        <v>540</v>
      </c>
      <c r="H37" s="79" t="s">
        <v>541</v>
      </c>
      <c r="I37" s="79" t="s">
        <v>455</v>
      </c>
      <c r="J37" s="80">
        <v>9675000</v>
      </c>
      <c r="K37" s="80">
        <v>0</v>
      </c>
      <c r="L37" s="80">
        <v>33157800</v>
      </c>
      <c r="M37" s="80">
        <v>34543350</v>
      </c>
      <c r="N37" s="83">
        <v>8289450</v>
      </c>
      <c r="O37" s="80">
        <v>0</v>
      </c>
      <c r="P37" s="104" t="s">
        <v>1683</v>
      </c>
    </row>
    <row r="38" spans="1:16" x14ac:dyDescent="0.45">
      <c r="A38" s="79" t="s">
        <v>447</v>
      </c>
      <c r="B38" s="79" t="s">
        <v>448</v>
      </c>
      <c r="C38" s="79" t="s">
        <v>512</v>
      </c>
      <c r="D38" s="79" t="s">
        <v>513</v>
      </c>
      <c r="E38" s="79" t="s">
        <v>536</v>
      </c>
      <c r="F38" s="79" t="s">
        <v>537</v>
      </c>
      <c r="G38" s="79" t="s">
        <v>542</v>
      </c>
      <c r="H38" s="79" t="s">
        <v>543</v>
      </c>
      <c r="I38" s="79" t="s">
        <v>455</v>
      </c>
      <c r="J38" s="80">
        <v>1935000</v>
      </c>
      <c r="K38" s="80">
        <v>0</v>
      </c>
      <c r="L38" s="80">
        <v>11052600</v>
      </c>
      <c r="M38" s="80">
        <v>10224450</v>
      </c>
      <c r="N38" s="83">
        <v>2763150</v>
      </c>
      <c r="O38" s="80">
        <v>0</v>
      </c>
      <c r="P38" s="104" t="s">
        <v>1683</v>
      </c>
    </row>
    <row r="39" spans="1:16" x14ac:dyDescent="0.45">
      <c r="A39" s="79" t="s">
        <v>447</v>
      </c>
      <c r="B39" s="79" t="s">
        <v>448</v>
      </c>
      <c r="C39" s="79" t="s">
        <v>512</v>
      </c>
      <c r="D39" s="79" t="s">
        <v>513</v>
      </c>
      <c r="E39" s="79" t="s">
        <v>536</v>
      </c>
      <c r="F39" s="79" t="s">
        <v>537</v>
      </c>
      <c r="G39" s="79" t="s">
        <v>532</v>
      </c>
      <c r="H39" s="79" t="s">
        <v>533</v>
      </c>
      <c r="I39" s="79" t="s">
        <v>455</v>
      </c>
      <c r="J39" s="80">
        <v>9675000</v>
      </c>
      <c r="K39" s="80">
        <v>0</v>
      </c>
      <c r="L39" s="80">
        <v>55263000</v>
      </c>
      <c r="M39" s="80">
        <v>51122250</v>
      </c>
      <c r="N39" s="83">
        <v>13815750</v>
      </c>
      <c r="O39" s="80">
        <v>0</v>
      </c>
      <c r="P39" s="104" t="s">
        <v>1683</v>
      </c>
    </row>
    <row r="40" spans="1:16" x14ac:dyDescent="0.45">
      <c r="A40" s="79" t="s">
        <v>447</v>
      </c>
      <c r="B40" s="79" t="s">
        <v>448</v>
      </c>
      <c r="C40" s="79" t="s">
        <v>512</v>
      </c>
      <c r="D40" s="79" t="s">
        <v>513</v>
      </c>
      <c r="E40" s="79" t="s">
        <v>536</v>
      </c>
      <c r="F40" s="79" t="s">
        <v>537</v>
      </c>
      <c r="G40" s="79" t="s">
        <v>544</v>
      </c>
      <c r="H40" s="79" t="s">
        <v>545</v>
      </c>
      <c r="I40" s="79" t="s">
        <v>455</v>
      </c>
      <c r="J40" s="80">
        <v>5805000</v>
      </c>
      <c r="K40" s="80">
        <v>0</v>
      </c>
      <c r="L40" s="80">
        <v>0</v>
      </c>
      <c r="M40" s="80">
        <v>5805000</v>
      </c>
      <c r="N40" s="83">
        <v>0</v>
      </c>
      <c r="O40" s="80">
        <v>0</v>
      </c>
      <c r="P40" s="104" t="s">
        <v>1683</v>
      </c>
    </row>
    <row r="41" spans="1:16" x14ac:dyDescent="0.45">
      <c r="A41" s="79" t="s">
        <v>447</v>
      </c>
      <c r="B41" s="79" t="s">
        <v>448</v>
      </c>
      <c r="C41" s="79" t="s">
        <v>512</v>
      </c>
      <c r="D41" s="79" t="s">
        <v>513</v>
      </c>
      <c r="E41" s="79" t="s">
        <v>536</v>
      </c>
      <c r="F41" s="79" t="s">
        <v>537</v>
      </c>
      <c r="G41" s="79" t="s">
        <v>546</v>
      </c>
      <c r="H41" s="79" t="s">
        <v>547</v>
      </c>
      <c r="I41" s="79" t="s">
        <v>455</v>
      </c>
      <c r="J41" s="80">
        <v>1740000</v>
      </c>
      <c r="K41" s="80">
        <v>0</v>
      </c>
      <c r="L41" s="80">
        <v>11052600</v>
      </c>
      <c r="M41" s="80">
        <v>10224450</v>
      </c>
      <c r="N41" s="83">
        <v>2568150</v>
      </c>
      <c r="O41" s="80">
        <v>0</v>
      </c>
      <c r="P41" s="104" t="s">
        <v>1683</v>
      </c>
    </row>
    <row r="42" spans="1:16" x14ac:dyDescent="0.45">
      <c r="A42" s="79" t="s">
        <v>447</v>
      </c>
      <c r="B42" s="79" t="s">
        <v>448</v>
      </c>
      <c r="C42" s="79" t="s">
        <v>512</v>
      </c>
      <c r="D42" s="79" t="s">
        <v>513</v>
      </c>
      <c r="E42" s="79" t="s">
        <v>536</v>
      </c>
      <c r="F42" s="79" t="s">
        <v>537</v>
      </c>
      <c r="G42" s="79" t="s">
        <v>534</v>
      </c>
      <c r="H42" s="79" t="s">
        <v>535</v>
      </c>
      <c r="I42" s="79" t="s">
        <v>455</v>
      </c>
      <c r="J42" s="80">
        <v>0</v>
      </c>
      <c r="K42" s="80">
        <v>0</v>
      </c>
      <c r="L42" s="80">
        <v>55263000</v>
      </c>
      <c r="M42" s="80">
        <v>55263000</v>
      </c>
      <c r="N42" s="83">
        <v>0</v>
      </c>
      <c r="O42" s="80">
        <v>0</v>
      </c>
      <c r="P42" s="104" t="s">
        <v>1683</v>
      </c>
    </row>
    <row r="43" spans="1:16" x14ac:dyDescent="0.45">
      <c r="A43" s="79" t="s">
        <v>447</v>
      </c>
      <c r="B43" s="79" t="s">
        <v>448</v>
      </c>
      <c r="C43" s="79" t="s">
        <v>512</v>
      </c>
      <c r="D43" s="79" t="s">
        <v>513</v>
      </c>
      <c r="E43" s="79" t="s">
        <v>548</v>
      </c>
      <c r="F43" s="79" t="s">
        <v>549</v>
      </c>
      <c r="G43" s="79" t="s">
        <v>542</v>
      </c>
      <c r="H43" s="79" t="s">
        <v>543</v>
      </c>
      <c r="I43" s="79" t="s">
        <v>455</v>
      </c>
      <c r="J43" s="80">
        <v>0</v>
      </c>
      <c r="K43" s="80">
        <v>0</v>
      </c>
      <c r="L43" s="80">
        <v>428248349</v>
      </c>
      <c r="M43" s="80">
        <v>428248349</v>
      </c>
      <c r="N43" s="83">
        <v>0</v>
      </c>
      <c r="O43" s="80">
        <v>0</v>
      </c>
      <c r="P43" s="104" t="s">
        <v>1683</v>
      </c>
    </row>
    <row r="44" spans="1:16" x14ac:dyDescent="0.45">
      <c r="A44" s="79" t="s">
        <v>447</v>
      </c>
      <c r="B44" s="79" t="s">
        <v>448</v>
      </c>
      <c r="C44" s="79" t="s">
        <v>550</v>
      </c>
      <c r="D44" s="79" t="s">
        <v>551</v>
      </c>
      <c r="E44" s="79" t="s">
        <v>552</v>
      </c>
      <c r="F44" s="79" t="s">
        <v>553</v>
      </c>
      <c r="G44" s="79" t="s">
        <v>554</v>
      </c>
      <c r="H44" s="79" t="s">
        <v>316</v>
      </c>
      <c r="I44" s="79" t="s">
        <v>1468</v>
      </c>
      <c r="J44" s="80">
        <v>200000000</v>
      </c>
      <c r="K44" s="80">
        <v>0</v>
      </c>
      <c r="L44" s="80">
        <v>0</v>
      </c>
      <c r="M44" s="80">
        <v>0</v>
      </c>
      <c r="N44" s="83">
        <v>200000000</v>
      </c>
      <c r="O44" s="80">
        <v>0</v>
      </c>
      <c r="P44" s="104" t="s">
        <v>1683</v>
      </c>
    </row>
    <row r="45" spans="1:16" x14ac:dyDescent="0.45">
      <c r="A45" s="79" t="s">
        <v>447</v>
      </c>
      <c r="B45" s="79" t="s">
        <v>448</v>
      </c>
      <c r="C45" s="79" t="s">
        <v>550</v>
      </c>
      <c r="D45" s="79" t="s">
        <v>551</v>
      </c>
      <c r="E45" s="79" t="s">
        <v>575</v>
      </c>
      <c r="F45" s="79" t="s">
        <v>576</v>
      </c>
      <c r="G45" s="79" t="s">
        <v>577</v>
      </c>
      <c r="H45" s="79" t="s">
        <v>578</v>
      </c>
      <c r="I45" s="79" t="s">
        <v>1469</v>
      </c>
      <c r="J45" s="80">
        <v>0</v>
      </c>
      <c r="K45" s="80">
        <v>0</v>
      </c>
      <c r="L45" s="80">
        <v>369875000000</v>
      </c>
      <c r="M45" s="80">
        <v>0</v>
      </c>
      <c r="N45" s="83">
        <v>369875000000</v>
      </c>
      <c r="O45" s="80">
        <v>0</v>
      </c>
      <c r="P45" s="104" t="s">
        <v>1683</v>
      </c>
    </row>
    <row r="46" spans="1:16" x14ac:dyDescent="0.45">
      <c r="A46" s="79" t="s">
        <v>447</v>
      </c>
      <c r="B46" s="79" t="s">
        <v>448</v>
      </c>
      <c r="C46" s="79" t="s">
        <v>550</v>
      </c>
      <c r="D46" s="79" t="s">
        <v>551</v>
      </c>
      <c r="E46" s="79" t="s">
        <v>575</v>
      </c>
      <c r="F46" s="79" t="s">
        <v>576</v>
      </c>
      <c r="G46" s="79" t="s">
        <v>579</v>
      </c>
      <c r="H46" s="79" t="s">
        <v>167</v>
      </c>
      <c r="I46" s="79" t="s">
        <v>1470</v>
      </c>
      <c r="J46" s="80">
        <v>49940513065</v>
      </c>
      <c r="K46" s="80">
        <v>0</v>
      </c>
      <c r="L46" s="80">
        <v>0</v>
      </c>
      <c r="M46" s="80">
        <v>3976115872</v>
      </c>
      <c r="N46" s="83">
        <v>45964397193</v>
      </c>
      <c r="O46" s="80">
        <v>0</v>
      </c>
      <c r="P46" s="104" t="s">
        <v>1683</v>
      </c>
    </row>
    <row r="47" spans="1:16" x14ac:dyDescent="0.45">
      <c r="A47" s="79" t="s">
        <v>447</v>
      </c>
      <c r="B47" s="79" t="s">
        <v>448</v>
      </c>
      <c r="C47" s="79" t="s">
        <v>550</v>
      </c>
      <c r="D47" s="79" t="s">
        <v>551</v>
      </c>
      <c r="E47" s="79" t="s">
        <v>580</v>
      </c>
      <c r="F47" s="79" t="s">
        <v>581</v>
      </c>
      <c r="G47" s="79" t="s">
        <v>582</v>
      </c>
      <c r="H47" s="79" t="s">
        <v>583</v>
      </c>
      <c r="I47" s="79" t="s">
        <v>1471</v>
      </c>
      <c r="J47" s="80">
        <v>28242471760</v>
      </c>
      <c r="K47" s="80">
        <v>0</v>
      </c>
      <c r="L47" s="80">
        <v>314420707388</v>
      </c>
      <c r="M47" s="80">
        <v>342663179148</v>
      </c>
      <c r="N47" s="83">
        <v>0</v>
      </c>
      <c r="O47" s="80">
        <v>0</v>
      </c>
      <c r="P47" s="104" t="s">
        <v>1352</v>
      </c>
    </row>
    <row r="48" spans="1:16" x14ac:dyDescent="0.45">
      <c r="A48" s="79" t="s">
        <v>447</v>
      </c>
      <c r="B48" s="79" t="s">
        <v>448</v>
      </c>
      <c r="C48" s="79" t="s">
        <v>550</v>
      </c>
      <c r="D48" s="79" t="s">
        <v>551</v>
      </c>
      <c r="E48" s="79" t="s">
        <v>555</v>
      </c>
      <c r="F48" s="79" t="s">
        <v>556</v>
      </c>
      <c r="G48" s="79" t="s">
        <v>557</v>
      </c>
      <c r="H48" s="79" t="s">
        <v>558</v>
      </c>
      <c r="I48" s="79" t="s">
        <v>1472</v>
      </c>
      <c r="J48" s="80">
        <v>860000000</v>
      </c>
      <c r="K48" s="80">
        <v>0</v>
      </c>
      <c r="L48" s="80">
        <v>500000000</v>
      </c>
      <c r="M48" s="80">
        <v>1360000000</v>
      </c>
      <c r="N48" s="83">
        <v>0</v>
      </c>
      <c r="O48" s="80">
        <v>0</v>
      </c>
      <c r="P48" s="104" t="s">
        <v>393</v>
      </c>
    </row>
    <row r="49" spans="1:16" x14ac:dyDescent="0.45">
      <c r="A49" s="79" t="s">
        <v>447</v>
      </c>
      <c r="B49" s="79" t="s">
        <v>448</v>
      </c>
      <c r="C49" s="79" t="s">
        <v>550</v>
      </c>
      <c r="D49" s="79" t="s">
        <v>551</v>
      </c>
      <c r="E49" s="79" t="s">
        <v>555</v>
      </c>
      <c r="F49" s="79" t="s">
        <v>556</v>
      </c>
      <c r="G49" s="79" t="s">
        <v>559</v>
      </c>
      <c r="H49" s="79" t="s">
        <v>560</v>
      </c>
      <c r="I49" s="79" t="s">
        <v>1473</v>
      </c>
      <c r="J49" s="80">
        <v>0</v>
      </c>
      <c r="K49" s="80">
        <v>0</v>
      </c>
      <c r="L49" s="80">
        <v>72000000</v>
      </c>
      <c r="M49" s="80">
        <v>72000000</v>
      </c>
      <c r="N49" s="83">
        <v>0</v>
      </c>
      <c r="O49" s="80">
        <v>0</v>
      </c>
      <c r="P49" s="104" t="s">
        <v>393</v>
      </c>
    </row>
    <row r="50" spans="1:16" x14ac:dyDescent="0.45">
      <c r="A50" s="79" t="s">
        <v>447</v>
      </c>
      <c r="B50" s="79" t="s">
        <v>448</v>
      </c>
      <c r="C50" s="79" t="s">
        <v>550</v>
      </c>
      <c r="D50" s="79" t="s">
        <v>551</v>
      </c>
      <c r="E50" s="79" t="s">
        <v>555</v>
      </c>
      <c r="F50" s="79" t="s">
        <v>556</v>
      </c>
      <c r="G50" s="79" t="s">
        <v>561</v>
      </c>
      <c r="H50" s="79" t="s">
        <v>562</v>
      </c>
      <c r="I50" s="79" t="s">
        <v>455</v>
      </c>
      <c r="J50" s="80">
        <v>0</v>
      </c>
      <c r="K50" s="80">
        <v>0</v>
      </c>
      <c r="L50" s="80">
        <v>96000000</v>
      </c>
      <c r="M50" s="80">
        <v>96000000</v>
      </c>
      <c r="N50" s="83">
        <v>0</v>
      </c>
      <c r="O50" s="80">
        <v>0</v>
      </c>
      <c r="P50" s="104" t="s">
        <v>393</v>
      </c>
    </row>
    <row r="51" spans="1:16" x14ac:dyDescent="0.45">
      <c r="A51" s="79" t="s">
        <v>447</v>
      </c>
      <c r="B51" s="79" t="s">
        <v>448</v>
      </c>
      <c r="C51" s="79" t="s">
        <v>550</v>
      </c>
      <c r="D51" s="79" t="s">
        <v>551</v>
      </c>
      <c r="E51" s="79" t="s">
        <v>555</v>
      </c>
      <c r="F51" s="79" t="s">
        <v>556</v>
      </c>
      <c r="G51" s="79" t="s">
        <v>563</v>
      </c>
      <c r="H51" s="79" t="s">
        <v>564</v>
      </c>
      <c r="I51" s="79" t="s">
        <v>455</v>
      </c>
      <c r="J51" s="80">
        <v>0</v>
      </c>
      <c r="K51" s="80">
        <v>0</v>
      </c>
      <c r="L51" s="80">
        <v>400000000</v>
      </c>
      <c r="M51" s="80">
        <v>400000000</v>
      </c>
      <c r="N51" s="83">
        <v>0</v>
      </c>
      <c r="O51" s="80">
        <v>0</v>
      </c>
      <c r="P51" s="104" t="s">
        <v>393</v>
      </c>
    </row>
    <row r="52" spans="1:16" x14ac:dyDescent="0.45">
      <c r="A52" s="79" t="s">
        <v>447</v>
      </c>
      <c r="B52" s="79" t="s">
        <v>448</v>
      </c>
      <c r="C52" s="79" t="s">
        <v>550</v>
      </c>
      <c r="D52" s="79" t="s">
        <v>551</v>
      </c>
      <c r="E52" s="79" t="s">
        <v>555</v>
      </c>
      <c r="F52" s="79" t="s">
        <v>556</v>
      </c>
      <c r="G52" s="79" t="s">
        <v>565</v>
      </c>
      <c r="H52" s="79" t="s">
        <v>566</v>
      </c>
      <c r="I52" s="79" t="s">
        <v>455</v>
      </c>
      <c r="J52" s="80">
        <v>0</v>
      </c>
      <c r="K52" s="80">
        <v>0</v>
      </c>
      <c r="L52" s="80">
        <v>100000000</v>
      </c>
      <c r="M52" s="80">
        <v>100000000</v>
      </c>
      <c r="N52" s="83">
        <v>0</v>
      </c>
      <c r="O52" s="80">
        <v>0</v>
      </c>
      <c r="P52" s="104" t="s">
        <v>393</v>
      </c>
    </row>
    <row r="53" spans="1:16" x14ac:dyDescent="0.45">
      <c r="A53" s="79" t="s">
        <v>447</v>
      </c>
      <c r="B53" s="79" t="s">
        <v>448</v>
      </c>
      <c r="C53" s="79" t="s">
        <v>550</v>
      </c>
      <c r="D53" s="79" t="s">
        <v>551</v>
      </c>
      <c r="E53" s="79" t="s">
        <v>555</v>
      </c>
      <c r="F53" s="79" t="s">
        <v>556</v>
      </c>
      <c r="G53" s="79" t="s">
        <v>567</v>
      </c>
      <c r="H53" s="79" t="s">
        <v>568</v>
      </c>
      <c r="I53" s="79" t="s">
        <v>455</v>
      </c>
      <c r="J53" s="80">
        <v>0</v>
      </c>
      <c r="K53" s="80">
        <v>0</v>
      </c>
      <c r="L53" s="80">
        <v>300000000</v>
      </c>
      <c r="M53" s="80">
        <v>300000000</v>
      </c>
      <c r="N53" s="83">
        <v>0</v>
      </c>
      <c r="O53" s="80">
        <v>0</v>
      </c>
      <c r="P53" s="104" t="s">
        <v>393</v>
      </c>
    </row>
    <row r="54" spans="1:16" x14ac:dyDescent="0.45">
      <c r="A54" s="79" t="s">
        <v>447</v>
      </c>
      <c r="B54" s="79" t="s">
        <v>448</v>
      </c>
      <c r="C54" s="79" t="s">
        <v>550</v>
      </c>
      <c r="D54" s="79" t="s">
        <v>551</v>
      </c>
      <c r="E54" s="79" t="s">
        <v>555</v>
      </c>
      <c r="F54" s="79" t="s">
        <v>556</v>
      </c>
      <c r="G54" s="79" t="s">
        <v>569</v>
      </c>
      <c r="H54" s="79" t="s">
        <v>570</v>
      </c>
      <c r="I54" s="79" t="s">
        <v>455</v>
      </c>
      <c r="J54" s="80">
        <v>0</v>
      </c>
      <c r="K54" s="80">
        <v>0</v>
      </c>
      <c r="L54" s="80">
        <v>40000000</v>
      </c>
      <c r="M54" s="80">
        <v>40000000</v>
      </c>
      <c r="N54" s="83">
        <v>0</v>
      </c>
      <c r="O54" s="80">
        <v>0</v>
      </c>
      <c r="P54" s="104" t="s">
        <v>393</v>
      </c>
    </row>
    <row r="55" spans="1:16" x14ac:dyDescent="0.45">
      <c r="A55" s="79" t="s">
        <v>447</v>
      </c>
      <c r="B55" s="79" t="s">
        <v>448</v>
      </c>
      <c r="C55" s="79" t="s">
        <v>550</v>
      </c>
      <c r="D55" s="79" t="s">
        <v>551</v>
      </c>
      <c r="E55" s="79" t="s">
        <v>555</v>
      </c>
      <c r="F55" s="79" t="s">
        <v>556</v>
      </c>
      <c r="G55" s="79" t="s">
        <v>571</v>
      </c>
      <c r="H55" s="79" t="s">
        <v>572</v>
      </c>
      <c r="I55" s="79" t="s">
        <v>455</v>
      </c>
      <c r="J55" s="80">
        <v>0</v>
      </c>
      <c r="K55" s="80">
        <v>0</v>
      </c>
      <c r="L55" s="80">
        <v>100000000</v>
      </c>
      <c r="M55" s="80">
        <v>52340091</v>
      </c>
      <c r="N55" s="83">
        <v>47659909</v>
      </c>
      <c r="O55" s="80">
        <v>0</v>
      </c>
      <c r="P55" s="104" t="s">
        <v>393</v>
      </c>
    </row>
    <row r="56" spans="1:16" x14ac:dyDescent="0.45">
      <c r="A56" s="79" t="s">
        <v>447</v>
      </c>
      <c r="B56" s="79" t="s">
        <v>448</v>
      </c>
      <c r="C56" s="79" t="s">
        <v>550</v>
      </c>
      <c r="D56" s="79" t="s">
        <v>551</v>
      </c>
      <c r="E56" s="79" t="s">
        <v>555</v>
      </c>
      <c r="F56" s="79" t="s">
        <v>556</v>
      </c>
      <c r="G56" s="79" t="s">
        <v>573</v>
      </c>
      <c r="H56" s="79" t="s">
        <v>574</v>
      </c>
      <c r="I56" s="79" t="s">
        <v>455</v>
      </c>
      <c r="J56" s="80">
        <v>0</v>
      </c>
      <c r="K56" s="80">
        <v>0</v>
      </c>
      <c r="L56" s="80">
        <v>80000000</v>
      </c>
      <c r="M56" s="80">
        <v>80000000</v>
      </c>
      <c r="N56" s="83">
        <v>0</v>
      </c>
      <c r="O56" s="80">
        <v>0</v>
      </c>
      <c r="P56" s="104" t="s">
        <v>393</v>
      </c>
    </row>
    <row r="57" spans="1:16" x14ac:dyDescent="0.45">
      <c r="A57" s="79" t="s">
        <v>447</v>
      </c>
      <c r="B57" s="79" t="s">
        <v>448</v>
      </c>
      <c r="C57" s="79" t="s">
        <v>550</v>
      </c>
      <c r="D57" s="79" t="s">
        <v>551</v>
      </c>
      <c r="E57" s="79" t="s">
        <v>584</v>
      </c>
      <c r="F57" s="79" t="s">
        <v>585</v>
      </c>
      <c r="G57" s="79" t="s">
        <v>586</v>
      </c>
      <c r="H57" s="79" t="s">
        <v>587</v>
      </c>
      <c r="I57" s="79" t="s">
        <v>455</v>
      </c>
      <c r="J57" s="80">
        <v>0</v>
      </c>
      <c r="K57" s="80">
        <v>0</v>
      </c>
      <c r="L57" s="80">
        <v>469686000000</v>
      </c>
      <c r="M57" s="80">
        <v>17288000000</v>
      </c>
      <c r="N57" s="83">
        <v>452398000000</v>
      </c>
      <c r="O57" s="80">
        <v>0</v>
      </c>
      <c r="P57" s="104" t="s">
        <v>1576</v>
      </c>
    </row>
    <row r="58" spans="1:16" x14ac:dyDescent="0.45">
      <c r="A58" s="79" t="s">
        <v>447</v>
      </c>
      <c r="B58" s="79" t="s">
        <v>448</v>
      </c>
      <c r="C58" s="79" t="s">
        <v>550</v>
      </c>
      <c r="D58" s="79" t="s">
        <v>551</v>
      </c>
      <c r="E58" s="79" t="s">
        <v>584</v>
      </c>
      <c r="F58" s="79" t="s">
        <v>585</v>
      </c>
      <c r="G58" s="79" t="s">
        <v>486</v>
      </c>
      <c r="H58" s="79" t="s">
        <v>487</v>
      </c>
      <c r="I58" s="79" t="s">
        <v>1463</v>
      </c>
      <c r="J58" s="80">
        <v>140083271340</v>
      </c>
      <c r="K58" s="80">
        <v>0</v>
      </c>
      <c r="L58" s="80">
        <v>0</v>
      </c>
      <c r="M58" s="80">
        <v>140083271340</v>
      </c>
      <c r="N58" s="86">
        <v>0</v>
      </c>
      <c r="O58" s="80">
        <v>0</v>
      </c>
      <c r="P58" s="104" t="s">
        <v>1554</v>
      </c>
    </row>
    <row r="59" spans="1:16" x14ac:dyDescent="0.45">
      <c r="A59" s="79" t="s">
        <v>447</v>
      </c>
      <c r="B59" s="79" t="s">
        <v>448</v>
      </c>
      <c r="C59" s="79" t="s">
        <v>588</v>
      </c>
      <c r="D59" s="79" t="s">
        <v>589</v>
      </c>
      <c r="E59" s="79" t="s">
        <v>590</v>
      </c>
      <c r="F59" s="79" t="s">
        <v>591</v>
      </c>
      <c r="G59" s="79" t="s">
        <v>579</v>
      </c>
      <c r="H59" s="79" t="s">
        <v>167</v>
      </c>
      <c r="I59" s="79" t="s">
        <v>1470</v>
      </c>
      <c r="J59" s="80">
        <v>0</v>
      </c>
      <c r="K59" s="80">
        <v>0</v>
      </c>
      <c r="L59" s="80">
        <v>30000000000</v>
      </c>
      <c r="M59" s="80">
        <v>0</v>
      </c>
      <c r="N59" s="82">
        <v>30000000000</v>
      </c>
      <c r="O59" s="80">
        <v>0</v>
      </c>
      <c r="P59" s="104" t="s">
        <v>390</v>
      </c>
    </row>
    <row r="60" spans="1:16" x14ac:dyDescent="0.45">
      <c r="A60" s="79" t="s">
        <v>447</v>
      </c>
      <c r="B60" s="79" t="s">
        <v>448</v>
      </c>
      <c r="C60" s="79" t="s">
        <v>588</v>
      </c>
      <c r="D60" s="79" t="s">
        <v>589</v>
      </c>
      <c r="E60" s="79" t="s">
        <v>590</v>
      </c>
      <c r="F60" s="79" t="s">
        <v>591</v>
      </c>
      <c r="G60" s="79" t="s">
        <v>592</v>
      </c>
      <c r="H60" s="79" t="s">
        <v>593</v>
      </c>
      <c r="I60" s="79" t="s">
        <v>1474</v>
      </c>
      <c r="J60" s="80">
        <v>582460123</v>
      </c>
      <c r="K60" s="80">
        <v>0</v>
      </c>
      <c r="L60" s="80">
        <v>930035739</v>
      </c>
      <c r="M60" s="80">
        <v>582460123</v>
      </c>
      <c r="N60" s="82">
        <v>930035739</v>
      </c>
      <c r="O60" s="80">
        <v>0</v>
      </c>
      <c r="P60" s="104" t="s">
        <v>390</v>
      </c>
    </row>
    <row r="61" spans="1:16" x14ac:dyDescent="0.45">
      <c r="A61" s="79" t="s">
        <v>447</v>
      </c>
      <c r="B61" s="79" t="s">
        <v>448</v>
      </c>
      <c r="C61" s="79" t="s">
        <v>588</v>
      </c>
      <c r="D61" s="79" t="s">
        <v>589</v>
      </c>
      <c r="E61" s="79" t="s">
        <v>590</v>
      </c>
      <c r="F61" s="79" t="s">
        <v>591</v>
      </c>
      <c r="G61" s="79" t="s">
        <v>594</v>
      </c>
      <c r="H61" s="79" t="s">
        <v>595</v>
      </c>
      <c r="I61" s="79" t="s">
        <v>1475</v>
      </c>
      <c r="J61" s="80">
        <v>0</v>
      </c>
      <c r="K61" s="80">
        <v>0</v>
      </c>
      <c r="L61" s="80">
        <v>22969381500</v>
      </c>
      <c r="M61" s="80">
        <v>22969381500</v>
      </c>
      <c r="N61" s="82">
        <v>0</v>
      </c>
      <c r="O61" s="80">
        <v>0</v>
      </c>
      <c r="P61" s="104" t="s">
        <v>390</v>
      </c>
    </row>
    <row r="62" spans="1:16" x14ac:dyDescent="0.45">
      <c r="A62" s="79" t="s">
        <v>447</v>
      </c>
      <c r="B62" s="79" t="s">
        <v>448</v>
      </c>
      <c r="C62" s="79" t="s">
        <v>588</v>
      </c>
      <c r="D62" s="79" t="s">
        <v>589</v>
      </c>
      <c r="E62" s="79" t="s">
        <v>590</v>
      </c>
      <c r="F62" s="79" t="s">
        <v>591</v>
      </c>
      <c r="G62" s="79" t="s">
        <v>596</v>
      </c>
      <c r="H62" s="79" t="s">
        <v>597</v>
      </c>
      <c r="I62" s="79" t="s">
        <v>1476</v>
      </c>
      <c r="J62" s="80">
        <v>400000000</v>
      </c>
      <c r="K62" s="80">
        <v>0</v>
      </c>
      <c r="L62" s="80">
        <v>0</v>
      </c>
      <c r="M62" s="80">
        <v>0</v>
      </c>
      <c r="N62" s="82">
        <v>400000000</v>
      </c>
      <c r="O62" s="80">
        <v>0</v>
      </c>
      <c r="P62" s="104" t="s">
        <v>390</v>
      </c>
    </row>
    <row r="63" spans="1:16" x14ac:dyDescent="0.45">
      <c r="A63" s="79" t="s">
        <v>447</v>
      </c>
      <c r="B63" s="79" t="s">
        <v>448</v>
      </c>
      <c r="C63" s="79" t="s">
        <v>588</v>
      </c>
      <c r="D63" s="79" t="s">
        <v>589</v>
      </c>
      <c r="E63" s="79" t="s">
        <v>590</v>
      </c>
      <c r="F63" s="79" t="s">
        <v>591</v>
      </c>
      <c r="G63" s="79" t="s">
        <v>598</v>
      </c>
      <c r="H63" s="79" t="s">
        <v>599</v>
      </c>
      <c r="I63" s="79" t="s">
        <v>1477</v>
      </c>
      <c r="J63" s="80">
        <v>1400000000</v>
      </c>
      <c r="K63" s="80">
        <v>0</v>
      </c>
      <c r="L63" s="80">
        <v>0</v>
      </c>
      <c r="M63" s="80">
        <v>1400000000</v>
      </c>
      <c r="N63" s="82">
        <v>0</v>
      </c>
      <c r="O63" s="80">
        <v>0</v>
      </c>
      <c r="P63" s="104" t="s">
        <v>390</v>
      </c>
    </row>
    <row r="64" spans="1:16" x14ac:dyDescent="0.45">
      <c r="A64" s="79" t="s">
        <v>447</v>
      </c>
      <c r="B64" s="79" t="s">
        <v>448</v>
      </c>
      <c r="C64" s="79" t="s">
        <v>588</v>
      </c>
      <c r="D64" s="79" t="s">
        <v>589</v>
      </c>
      <c r="E64" s="79" t="s">
        <v>590</v>
      </c>
      <c r="F64" s="79" t="s">
        <v>591</v>
      </c>
      <c r="G64" s="79" t="s">
        <v>600</v>
      </c>
      <c r="H64" s="79" t="s">
        <v>601</v>
      </c>
      <c r="I64" s="79" t="s">
        <v>1478</v>
      </c>
      <c r="J64" s="80">
        <v>2450000000</v>
      </c>
      <c r="K64" s="80">
        <v>0</v>
      </c>
      <c r="L64" s="80">
        <v>14800000000</v>
      </c>
      <c r="M64" s="80">
        <v>3390000000</v>
      </c>
      <c r="N64" s="82">
        <v>13860000000</v>
      </c>
      <c r="O64" s="80">
        <v>0</v>
      </c>
      <c r="P64" s="104" t="s">
        <v>390</v>
      </c>
    </row>
    <row r="65" spans="1:16" x14ac:dyDescent="0.45">
      <c r="A65" s="79" t="s">
        <v>447</v>
      </c>
      <c r="B65" s="79" t="s">
        <v>448</v>
      </c>
      <c r="C65" s="79" t="s">
        <v>588</v>
      </c>
      <c r="D65" s="79" t="s">
        <v>589</v>
      </c>
      <c r="E65" s="79" t="s">
        <v>590</v>
      </c>
      <c r="F65" s="79" t="s">
        <v>591</v>
      </c>
      <c r="G65" s="79" t="s">
        <v>612</v>
      </c>
      <c r="H65" s="79" t="s">
        <v>613</v>
      </c>
      <c r="I65" s="79" t="s">
        <v>1479</v>
      </c>
      <c r="J65" s="80">
        <v>1560078509</v>
      </c>
      <c r="K65" s="80">
        <v>0</v>
      </c>
      <c r="L65" s="80">
        <v>423859470</v>
      </c>
      <c r="M65" s="80">
        <v>1560078509</v>
      </c>
      <c r="N65" s="82">
        <v>423859470</v>
      </c>
      <c r="O65" s="80">
        <v>0</v>
      </c>
      <c r="P65" s="104" t="s">
        <v>390</v>
      </c>
    </row>
    <row r="66" spans="1:16" x14ac:dyDescent="0.45">
      <c r="A66" s="79" t="s">
        <v>447</v>
      </c>
      <c r="B66" s="79" t="s">
        <v>448</v>
      </c>
      <c r="C66" s="79" t="s">
        <v>588</v>
      </c>
      <c r="D66" s="79" t="s">
        <v>589</v>
      </c>
      <c r="E66" s="79" t="s">
        <v>590</v>
      </c>
      <c r="F66" s="79" t="s">
        <v>591</v>
      </c>
      <c r="G66" s="79" t="s">
        <v>604</v>
      </c>
      <c r="H66" s="79" t="s">
        <v>605</v>
      </c>
      <c r="I66" s="79" t="s">
        <v>1480</v>
      </c>
      <c r="J66" s="80">
        <v>0</v>
      </c>
      <c r="K66" s="80">
        <v>0</v>
      </c>
      <c r="L66" s="80">
        <v>15566023155</v>
      </c>
      <c r="M66" s="80">
        <v>15566023155</v>
      </c>
      <c r="N66" s="82">
        <v>0</v>
      </c>
      <c r="O66" s="80">
        <v>0</v>
      </c>
      <c r="P66" s="104" t="s">
        <v>390</v>
      </c>
    </row>
    <row r="67" spans="1:16" x14ac:dyDescent="0.45">
      <c r="A67" s="79" t="s">
        <v>447</v>
      </c>
      <c r="B67" s="79" t="s">
        <v>448</v>
      </c>
      <c r="C67" s="79" t="s">
        <v>588</v>
      </c>
      <c r="D67" s="79" t="s">
        <v>589</v>
      </c>
      <c r="E67" s="79" t="s">
        <v>590</v>
      </c>
      <c r="F67" s="79" t="s">
        <v>591</v>
      </c>
      <c r="G67" s="79" t="s">
        <v>614</v>
      </c>
      <c r="H67" s="79" t="s">
        <v>615</v>
      </c>
      <c r="I67" s="79" t="s">
        <v>1481</v>
      </c>
      <c r="J67" s="80">
        <v>18991093852</v>
      </c>
      <c r="K67" s="80">
        <v>0</v>
      </c>
      <c r="L67" s="80">
        <v>0</v>
      </c>
      <c r="M67" s="80">
        <v>18991093852</v>
      </c>
      <c r="N67" s="82">
        <v>0</v>
      </c>
      <c r="O67" s="80">
        <v>0</v>
      </c>
      <c r="P67" s="104" t="s">
        <v>390</v>
      </c>
    </row>
    <row r="68" spans="1:16" x14ac:dyDescent="0.45">
      <c r="A68" s="79" t="s">
        <v>447</v>
      </c>
      <c r="B68" s="79" t="s">
        <v>448</v>
      </c>
      <c r="C68" s="79" t="s">
        <v>588</v>
      </c>
      <c r="D68" s="79" t="s">
        <v>589</v>
      </c>
      <c r="E68" s="79" t="s">
        <v>590</v>
      </c>
      <c r="F68" s="79" t="s">
        <v>591</v>
      </c>
      <c r="G68" s="79" t="s">
        <v>602</v>
      </c>
      <c r="H68" s="79" t="s">
        <v>603</v>
      </c>
      <c r="I68" s="79" t="s">
        <v>1482</v>
      </c>
      <c r="J68" s="80">
        <v>807011520</v>
      </c>
      <c r="K68" s="80">
        <v>0</v>
      </c>
      <c r="L68" s="80">
        <v>1948356900</v>
      </c>
      <c r="M68" s="80">
        <v>2755368420</v>
      </c>
      <c r="N68" s="82">
        <v>0</v>
      </c>
      <c r="O68" s="80">
        <v>0</v>
      </c>
      <c r="P68" s="104" t="s">
        <v>390</v>
      </c>
    </row>
    <row r="69" spans="1:16" x14ac:dyDescent="0.45">
      <c r="A69" s="79" t="s">
        <v>447</v>
      </c>
      <c r="B69" s="79" t="s">
        <v>448</v>
      </c>
      <c r="C69" s="79" t="s">
        <v>588</v>
      </c>
      <c r="D69" s="79" t="s">
        <v>589</v>
      </c>
      <c r="E69" s="79" t="s">
        <v>590</v>
      </c>
      <c r="F69" s="79" t="s">
        <v>591</v>
      </c>
      <c r="G69" s="79" t="s">
        <v>606</v>
      </c>
      <c r="H69" s="79" t="s">
        <v>607</v>
      </c>
      <c r="I69" s="79" t="s">
        <v>1483</v>
      </c>
      <c r="J69" s="80">
        <v>77565311800</v>
      </c>
      <c r="K69" s="80">
        <v>0</v>
      </c>
      <c r="L69" s="80">
        <v>0</v>
      </c>
      <c r="M69" s="80">
        <v>77565311800</v>
      </c>
      <c r="N69" s="82">
        <v>0</v>
      </c>
      <c r="O69" s="80">
        <v>0</v>
      </c>
      <c r="P69" s="104" t="s">
        <v>390</v>
      </c>
    </row>
    <row r="70" spans="1:16" x14ac:dyDescent="0.45">
      <c r="A70" s="79" t="s">
        <v>447</v>
      </c>
      <c r="B70" s="79" t="s">
        <v>448</v>
      </c>
      <c r="C70" s="79" t="s">
        <v>588</v>
      </c>
      <c r="D70" s="79" t="s">
        <v>589</v>
      </c>
      <c r="E70" s="79" t="s">
        <v>590</v>
      </c>
      <c r="F70" s="79" t="s">
        <v>591</v>
      </c>
      <c r="G70" s="79" t="s">
        <v>608</v>
      </c>
      <c r="H70" s="79" t="s">
        <v>609</v>
      </c>
      <c r="I70" s="79" t="s">
        <v>455</v>
      </c>
      <c r="J70" s="80">
        <v>0</v>
      </c>
      <c r="K70" s="80">
        <v>0</v>
      </c>
      <c r="L70" s="80">
        <v>4711791600</v>
      </c>
      <c r="M70" s="80">
        <v>4711791600</v>
      </c>
      <c r="N70" s="82">
        <v>0</v>
      </c>
      <c r="O70" s="80">
        <v>0</v>
      </c>
      <c r="P70" s="104" t="s">
        <v>390</v>
      </c>
    </row>
    <row r="71" spans="1:16" x14ac:dyDescent="0.45">
      <c r="A71" s="79" t="s">
        <v>447</v>
      </c>
      <c r="B71" s="79" t="s">
        <v>448</v>
      </c>
      <c r="C71" s="79" t="s">
        <v>588</v>
      </c>
      <c r="D71" s="79" t="s">
        <v>589</v>
      </c>
      <c r="E71" s="79" t="s">
        <v>590</v>
      </c>
      <c r="F71" s="79" t="s">
        <v>591</v>
      </c>
      <c r="G71" s="79" t="s">
        <v>610</v>
      </c>
      <c r="H71" s="79" t="s">
        <v>611</v>
      </c>
      <c r="I71" s="79" t="s">
        <v>455</v>
      </c>
      <c r="J71" s="80">
        <v>0</v>
      </c>
      <c r="K71" s="80">
        <v>0</v>
      </c>
      <c r="L71" s="80">
        <v>401000000000</v>
      </c>
      <c r="M71" s="80">
        <v>395289158918</v>
      </c>
      <c r="N71" s="82">
        <v>5710841082</v>
      </c>
      <c r="O71" s="80">
        <v>0</v>
      </c>
      <c r="P71" s="104" t="s">
        <v>390</v>
      </c>
    </row>
    <row r="72" spans="1:16" x14ac:dyDescent="0.45">
      <c r="A72" s="79" t="s">
        <v>447</v>
      </c>
      <c r="B72" s="79" t="s">
        <v>448</v>
      </c>
      <c r="C72" s="79" t="s">
        <v>588</v>
      </c>
      <c r="D72" s="79" t="s">
        <v>589</v>
      </c>
      <c r="E72" s="79" t="s">
        <v>590</v>
      </c>
      <c r="F72" s="79" t="s">
        <v>591</v>
      </c>
      <c r="G72" s="79" t="s">
        <v>616</v>
      </c>
      <c r="H72" s="79" t="s">
        <v>617</v>
      </c>
      <c r="I72" s="79" t="s">
        <v>455</v>
      </c>
      <c r="J72" s="80">
        <v>0</v>
      </c>
      <c r="K72" s="80">
        <v>0</v>
      </c>
      <c r="L72" s="80">
        <v>368011250</v>
      </c>
      <c r="M72" s="80">
        <v>368011250</v>
      </c>
      <c r="N72" s="82">
        <v>0</v>
      </c>
      <c r="O72" s="80">
        <v>0</v>
      </c>
      <c r="P72" s="104" t="s">
        <v>390</v>
      </c>
    </row>
    <row r="73" spans="1:16" x14ac:dyDescent="0.45">
      <c r="A73" s="79" t="s">
        <v>447</v>
      </c>
      <c r="B73" s="79" t="s">
        <v>448</v>
      </c>
      <c r="C73" s="79" t="s">
        <v>588</v>
      </c>
      <c r="D73" s="79" t="s">
        <v>589</v>
      </c>
      <c r="E73" s="79" t="s">
        <v>590</v>
      </c>
      <c r="F73" s="79" t="s">
        <v>591</v>
      </c>
      <c r="G73" s="79" t="s">
        <v>524</v>
      </c>
      <c r="H73" s="79" t="s">
        <v>525</v>
      </c>
      <c r="I73" s="79" t="s">
        <v>455</v>
      </c>
      <c r="J73" s="80">
        <v>0</v>
      </c>
      <c r="K73" s="80">
        <v>0</v>
      </c>
      <c r="L73" s="80">
        <v>421265000</v>
      </c>
      <c r="M73" s="80">
        <v>421265000</v>
      </c>
      <c r="N73" s="82">
        <v>0</v>
      </c>
      <c r="O73" s="80">
        <v>0</v>
      </c>
      <c r="P73" s="104" t="s">
        <v>390</v>
      </c>
    </row>
    <row r="74" spans="1:16" x14ac:dyDescent="0.45">
      <c r="A74" s="79" t="s">
        <v>447</v>
      </c>
      <c r="B74" s="79" t="s">
        <v>448</v>
      </c>
      <c r="C74" s="79" t="s">
        <v>588</v>
      </c>
      <c r="D74" s="79" t="s">
        <v>589</v>
      </c>
      <c r="E74" s="79" t="s">
        <v>590</v>
      </c>
      <c r="F74" s="79" t="s">
        <v>591</v>
      </c>
      <c r="G74" s="79" t="s">
        <v>618</v>
      </c>
      <c r="H74" s="79" t="s">
        <v>619</v>
      </c>
      <c r="I74" s="79" t="s">
        <v>455</v>
      </c>
      <c r="J74" s="80">
        <v>0</v>
      </c>
      <c r="K74" s="80">
        <v>0</v>
      </c>
      <c r="L74" s="80">
        <v>1000000000</v>
      </c>
      <c r="M74" s="80">
        <v>667494400</v>
      </c>
      <c r="N74" s="82">
        <v>332505600</v>
      </c>
      <c r="O74" s="80">
        <v>0</v>
      </c>
      <c r="P74" s="104" t="s">
        <v>390</v>
      </c>
    </row>
    <row r="75" spans="1:16" x14ac:dyDescent="0.45">
      <c r="A75" s="79" t="s">
        <v>447</v>
      </c>
      <c r="B75" s="79" t="s">
        <v>448</v>
      </c>
      <c r="C75" s="79" t="s">
        <v>588</v>
      </c>
      <c r="D75" s="79" t="s">
        <v>589</v>
      </c>
      <c r="E75" s="79" t="s">
        <v>590</v>
      </c>
      <c r="F75" s="79" t="s">
        <v>591</v>
      </c>
      <c r="G75" s="79" t="s">
        <v>620</v>
      </c>
      <c r="H75" s="79" t="s">
        <v>621</v>
      </c>
      <c r="I75" s="79" t="s">
        <v>455</v>
      </c>
      <c r="J75" s="80">
        <v>0</v>
      </c>
      <c r="K75" s="80">
        <v>0</v>
      </c>
      <c r="L75" s="80">
        <v>236880000</v>
      </c>
      <c r="M75" s="80">
        <v>236880000</v>
      </c>
      <c r="N75" s="82">
        <v>0</v>
      </c>
      <c r="O75" s="80">
        <v>0</v>
      </c>
      <c r="P75" s="104" t="s">
        <v>390</v>
      </c>
    </row>
    <row r="76" spans="1:16" x14ac:dyDescent="0.45">
      <c r="A76" s="79" t="s">
        <v>447</v>
      </c>
      <c r="B76" s="79" t="s">
        <v>448</v>
      </c>
      <c r="C76" s="79" t="s">
        <v>588</v>
      </c>
      <c r="D76" s="79" t="s">
        <v>589</v>
      </c>
      <c r="E76" s="79" t="s">
        <v>590</v>
      </c>
      <c r="F76" s="79" t="s">
        <v>591</v>
      </c>
      <c r="G76" s="79" t="s">
        <v>622</v>
      </c>
      <c r="H76" s="79" t="s">
        <v>623</v>
      </c>
      <c r="I76" s="79" t="s">
        <v>455</v>
      </c>
      <c r="J76" s="80">
        <v>0</v>
      </c>
      <c r="K76" s="80">
        <v>0</v>
      </c>
      <c r="L76" s="80">
        <v>842825060</v>
      </c>
      <c r="M76" s="80">
        <v>0</v>
      </c>
      <c r="N76" s="82">
        <v>842825060</v>
      </c>
      <c r="O76" s="80">
        <v>0</v>
      </c>
      <c r="P76" s="104" t="s">
        <v>390</v>
      </c>
    </row>
    <row r="77" spans="1:16" x14ac:dyDescent="0.45">
      <c r="A77" s="79" t="s">
        <v>447</v>
      </c>
      <c r="B77" s="79" t="s">
        <v>448</v>
      </c>
      <c r="C77" s="79" t="s">
        <v>588</v>
      </c>
      <c r="D77" s="79" t="s">
        <v>589</v>
      </c>
      <c r="E77" s="79" t="s">
        <v>624</v>
      </c>
      <c r="F77" s="79" t="s">
        <v>625</v>
      </c>
      <c r="G77" s="79" t="s">
        <v>577</v>
      </c>
      <c r="H77" s="79" t="s">
        <v>578</v>
      </c>
      <c r="I77" s="79" t="s">
        <v>1469</v>
      </c>
      <c r="J77" s="80">
        <v>1784659562082</v>
      </c>
      <c r="K77" s="80">
        <v>0</v>
      </c>
      <c r="L77" s="80">
        <v>13040653298</v>
      </c>
      <c r="M77" s="80">
        <v>297779957981</v>
      </c>
      <c r="N77" s="82">
        <v>1499920257399</v>
      </c>
      <c r="O77" s="80">
        <v>0</v>
      </c>
      <c r="P77" s="104" t="s">
        <v>389</v>
      </c>
    </row>
    <row r="78" spans="1:16" x14ac:dyDescent="0.45">
      <c r="A78" s="79" t="s">
        <v>447</v>
      </c>
      <c r="B78" s="79" t="s">
        <v>448</v>
      </c>
      <c r="C78" s="79" t="s">
        <v>588</v>
      </c>
      <c r="D78" s="79" t="s">
        <v>589</v>
      </c>
      <c r="E78" s="79" t="s">
        <v>624</v>
      </c>
      <c r="F78" s="79" t="s">
        <v>625</v>
      </c>
      <c r="G78" s="79" t="s">
        <v>579</v>
      </c>
      <c r="H78" s="79" t="s">
        <v>167</v>
      </c>
      <c r="I78" s="79" t="s">
        <v>1470</v>
      </c>
      <c r="J78" s="80">
        <v>556344405915</v>
      </c>
      <c r="K78" s="80">
        <v>0</v>
      </c>
      <c r="L78" s="80">
        <v>0</v>
      </c>
      <c r="M78" s="80">
        <v>22257314017</v>
      </c>
      <c r="N78" s="82">
        <v>534087091898</v>
      </c>
      <c r="O78" s="80">
        <v>0</v>
      </c>
      <c r="P78" s="104" t="s">
        <v>389</v>
      </c>
    </row>
    <row r="79" spans="1:16" x14ac:dyDescent="0.45">
      <c r="A79" s="79" t="s">
        <v>447</v>
      </c>
      <c r="B79" s="79" t="s">
        <v>448</v>
      </c>
      <c r="C79" s="79" t="s">
        <v>588</v>
      </c>
      <c r="D79" s="79" t="s">
        <v>589</v>
      </c>
      <c r="E79" s="79" t="s">
        <v>624</v>
      </c>
      <c r="F79" s="79" t="s">
        <v>625</v>
      </c>
      <c r="G79" s="79" t="s">
        <v>626</v>
      </c>
      <c r="H79" s="79" t="s">
        <v>627</v>
      </c>
      <c r="I79" s="79" t="s">
        <v>1484</v>
      </c>
      <c r="J79" s="80">
        <v>76117670052</v>
      </c>
      <c r="K79" s="80">
        <v>0</v>
      </c>
      <c r="L79" s="80">
        <v>16412151836</v>
      </c>
      <c r="M79" s="80">
        <v>49129756417</v>
      </c>
      <c r="N79" s="82">
        <v>43400065471</v>
      </c>
      <c r="O79" s="80">
        <v>0</v>
      </c>
      <c r="P79" s="104" t="s">
        <v>389</v>
      </c>
    </row>
    <row r="80" spans="1:16" x14ac:dyDescent="0.45">
      <c r="A80" s="79" t="s">
        <v>447</v>
      </c>
      <c r="B80" s="79" t="s">
        <v>448</v>
      </c>
      <c r="C80" s="79" t="s">
        <v>588</v>
      </c>
      <c r="D80" s="79" t="s">
        <v>589</v>
      </c>
      <c r="E80" s="79" t="s">
        <v>624</v>
      </c>
      <c r="F80" s="79" t="s">
        <v>625</v>
      </c>
      <c r="G80" s="79" t="s">
        <v>628</v>
      </c>
      <c r="H80" s="79" t="s">
        <v>629</v>
      </c>
      <c r="I80" s="79" t="s">
        <v>455</v>
      </c>
      <c r="J80" s="80">
        <v>0</v>
      </c>
      <c r="K80" s="80">
        <v>0</v>
      </c>
      <c r="L80" s="80">
        <v>133556201875</v>
      </c>
      <c r="M80" s="80">
        <v>0</v>
      </c>
      <c r="N80" s="82">
        <v>133556201875</v>
      </c>
      <c r="O80" s="80">
        <v>0</v>
      </c>
      <c r="P80" s="104" t="s">
        <v>389</v>
      </c>
    </row>
    <row r="81" spans="1:16" x14ac:dyDescent="0.45">
      <c r="A81" s="79" t="s">
        <v>447</v>
      </c>
      <c r="B81" s="79" t="s">
        <v>448</v>
      </c>
      <c r="C81" s="79" t="s">
        <v>588</v>
      </c>
      <c r="D81" s="79" t="s">
        <v>589</v>
      </c>
      <c r="E81" s="79" t="s">
        <v>624</v>
      </c>
      <c r="F81" s="79" t="s">
        <v>625</v>
      </c>
      <c r="G81" s="79" t="s">
        <v>630</v>
      </c>
      <c r="H81" s="79" t="s">
        <v>631</v>
      </c>
      <c r="I81" s="79" t="s">
        <v>455</v>
      </c>
      <c r="J81" s="80">
        <v>90066075300</v>
      </c>
      <c r="K81" s="80">
        <v>0</v>
      </c>
      <c r="L81" s="80">
        <v>0</v>
      </c>
      <c r="M81" s="80">
        <v>0</v>
      </c>
      <c r="N81" s="82">
        <v>90066075300</v>
      </c>
      <c r="O81" s="80">
        <v>0</v>
      </c>
      <c r="P81" s="104" t="s">
        <v>389</v>
      </c>
    </row>
    <row r="82" spans="1:16" x14ac:dyDescent="0.45">
      <c r="A82" s="79" t="s">
        <v>447</v>
      </c>
      <c r="B82" s="79" t="s">
        <v>448</v>
      </c>
      <c r="C82" s="79" t="s">
        <v>588</v>
      </c>
      <c r="D82" s="79" t="s">
        <v>589</v>
      </c>
      <c r="E82" s="79" t="s">
        <v>624</v>
      </c>
      <c r="F82" s="79" t="s">
        <v>625</v>
      </c>
      <c r="G82" s="79" t="s">
        <v>634</v>
      </c>
      <c r="H82" s="79" t="s">
        <v>635</v>
      </c>
      <c r="I82" s="79" t="s">
        <v>455</v>
      </c>
      <c r="J82" s="80">
        <v>179822160000</v>
      </c>
      <c r="K82" s="80">
        <v>0</v>
      </c>
      <c r="L82" s="80">
        <v>0</v>
      </c>
      <c r="M82" s="80">
        <v>0</v>
      </c>
      <c r="N82" s="82">
        <v>179822160000</v>
      </c>
      <c r="O82" s="80">
        <v>0</v>
      </c>
      <c r="P82" s="104" t="s">
        <v>389</v>
      </c>
    </row>
    <row r="83" spans="1:16" x14ac:dyDescent="0.45">
      <c r="A83" s="79" t="s">
        <v>447</v>
      </c>
      <c r="B83" s="79" t="s">
        <v>448</v>
      </c>
      <c r="C83" s="79" t="s">
        <v>588</v>
      </c>
      <c r="D83" s="79" t="s">
        <v>589</v>
      </c>
      <c r="E83" s="79" t="s">
        <v>624</v>
      </c>
      <c r="F83" s="79" t="s">
        <v>625</v>
      </c>
      <c r="G83" s="79" t="s">
        <v>636</v>
      </c>
      <c r="H83" s="79" t="s">
        <v>637</v>
      </c>
      <c r="I83" s="79" t="s">
        <v>455</v>
      </c>
      <c r="J83" s="80">
        <v>0</v>
      </c>
      <c r="K83" s="80">
        <v>0</v>
      </c>
      <c r="L83" s="80">
        <v>41598619625</v>
      </c>
      <c r="M83" s="80">
        <v>0</v>
      </c>
      <c r="N83" s="82">
        <v>41598619625</v>
      </c>
      <c r="O83" s="80">
        <v>0</v>
      </c>
      <c r="P83" s="104" t="s">
        <v>389</v>
      </c>
    </row>
    <row r="84" spans="1:16" x14ac:dyDescent="0.45">
      <c r="A84" s="79" t="s">
        <v>447</v>
      </c>
      <c r="B84" s="79" t="s">
        <v>448</v>
      </c>
      <c r="C84" s="79" t="s">
        <v>588</v>
      </c>
      <c r="D84" s="79" t="s">
        <v>589</v>
      </c>
      <c r="E84" s="79" t="s">
        <v>624</v>
      </c>
      <c r="F84" s="79" t="s">
        <v>625</v>
      </c>
      <c r="G84" s="79" t="s">
        <v>638</v>
      </c>
      <c r="H84" s="79" t="s">
        <v>639</v>
      </c>
      <c r="I84" s="79" t="s">
        <v>455</v>
      </c>
      <c r="J84" s="80">
        <v>0</v>
      </c>
      <c r="K84" s="80">
        <v>0</v>
      </c>
      <c r="L84" s="80">
        <v>116385918000</v>
      </c>
      <c r="M84" s="80">
        <v>0</v>
      </c>
      <c r="N84" s="82">
        <v>116385918000</v>
      </c>
      <c r="O84" s="80">
        <v>0</v>
      </c>
      <c r="P84" s="104" t="s">
        <v>389</v>
      </c>
    </row>
    <row r="85" spans="1:16" x14ac:dyDescent="0.45">
      <c r="A85" s="79" t="s">
        <v>447</v>
      </c>
      <c r="B85" s="79" t="s">
        <v>448</v>
      </c>
      <c r="C85" s="79" t="s">
        <v>588</v>
      </c>
      <c r="D85" s="79" t="s">
        <v>589</v>
      </c>
      <c r="E85" s="79" t="s">
        <v>624</v>
      </c>
      <c r="F85" s="79" t="s">
        <v>625</v>
      </c>
      <c r="G85" s="79" t="s">
        <v>640</v>
      </c>
      <c r="H85" s="79" t="s">
        <v>641</v>
      </c>
      <c r="I85" s="79" t="s">
        <v>455</v>
      </c>
      <c r="J85" s="80">
        <v>24333210415</v>
      </c>
      <c r="K85" s="80">
        <v>0</v>
      </c>
      <c r="L85" s="80">
        <v>0</v>
      </c>
      <c r="M85" s="80">
        <v>21768300</v>
      </c>
      <c r="N85" s="82">
        <v>24311442115</v>
      </c>
      <c r="O85" s="80">
        <v>0</v>
      </c>
      <c r="P85" s="104" t="s">
        <v>389</v>
      </c>
    </row>
    <row r="86" spans="1:16" x14ac:dyDescent="0.45">
      <c r="A86" s="79" t="s">
        <v>447</v>
      </c>
      <c r="B86" s="79" t="s">
        <v>448</v>
      </c>
      <c r="C86" s="79" t="s">
        <v>588</v>
      </c>
      <c r="D86" s="79" t="s">
        <v>589</v>
      </c>
      <c r="E86" s="79" t="s">
        <v>624</v>
      </c>
      <c r="F86" s="79" t="s">
        <v>625</v>
      </c>
      <c r="G86" s="79" t="s">
        <v>522</v>
      </c>
      <c r="H86" s="79" t="s">
        <v>523</v>
      </c>
      <c r="I86" s="79" t="s">
        <v>455</v>
      </c>
      <c r="J86" s="80">
        <v>81570490000</v>
      </c>
      <c r="K86" s="80">
        <v>0</v>
      </c>
      <c r="L86" s="80">
        <v>0</v>
      </c>
      <c r="M86" s="80">
        <v>14213097846</v>
      </c>
      <c r="N86" s="82">
        <v>67357392154</v>
      </c>
      <c r="O86" s="80">
        <v>0</v>
      </c>
      <c r="P86" s="104" t="s">
        <v>389</v>
      </c>
    </row>
    <row r="87" spans="1:16" x14ac:dyDescent="0.45">
      <c r="A87" s="79" t="s">
        <v>447</v>
      </c>
      <c r="B87" s="79" t="s">
        <v>448</v>
      </c>
      <c r="C87" s="79" t="s">
        <v>588</v>
      </c>
      <c r="D87" s="79" t="s">
        <v>589</v>
      </c>
      <c r="E87" s="79" t="s">
        <v>624</v>
      </c>
      <c r="F87" s="79" t="s">
        <v>625</v>
      </c>
      <c r="G87" s="79" t="s">
        <v>642</v>
      </c>
      <c r="H87" s="79" t="s">
        <v>643</v>
      </c>
      <c r="I87" s="79" t="s">
        <v>455</v>
      </c>
      <c r="J87" s="80">
        <v>14651582367</v>
      </c>
      <c r="K87" s="80">
        <v>0</v>
      </c>
      <c r="L87" s="80">
        <v>0</v>
      </c>
      <c r="M87" s="80">
        <v>0</v>
      </c>
      <c r="N87" s="82">
        <v>14651582367</v>
      </c>
      <c r="O87" s="80">
        <v>0</v>
      </c>
      <c r="P87" s="104" t="s">
        <v>389</v>
      </c>
    </row>
    <row r="88" spans="1:16" x14ac:dyDescent="0.45">
      <c r="A88" s="79" t="s">
        <v>447</v>
      </c>
      <c r="B88" s="79" t="s">
        <v>448</v>
      </c>
      <c r="C88" s="79" t="s">
        <v>588</v>
      </c>
      <c r="D88" s="79" t="s">
        <v>589</v>
      </c>
      <c r="E88" s="79" t="s">
        <v>624</v>
      </c>
      <c r="F88" s="79" t="s">
        <v>625</v>
      </c>
      <c r="G88" s="79" t="s">
        <v>644</v>
      </c>
      <c r="H88" s="79" t="s">
        <v>645</v>
      </c>
      <c r="I88" s="79" t="s">
        <v>455</v>
      </c>
      <c r="J88" s="80">
        <v>0</v>
      </c>
      <c r="K88" s="80">
        <v>0</v>
      </c>
      <c r="L88" s="80">
        <v>57707761250</v>
      </c>
      <c r="M88" s="80">
        <v>0</v>
      </c>
      <c r="N88" s="82">
        <v>57707761250</v>
      </c>
      <c r="O88" s="80">
        <v>0</v>
      </c>
      <c r="P88" s="104" t="s">
        <v>389</v>
      </c>
    </row>
    <row r="89" spans="1:16" x14ac:dyDescent="0.45">
      <c r="A89" s="79" t="s">
        <v>447</v>
      </c>
      <c r="B89" s="79" t="s">
        <v>448</v>
      </c>
      <c r="C89" s="79" t="s">
        <v>588</v>
      </c>
      <c r="D89" s="79" t="s">
        <v>589</v>
      </c>
      <c r="E89" s="79" t="s">
        <v>624</v>
      </c>
      <c r="F89" s="79" t="s">
        <v>625</v>
      </c>
      <c r="G89" s="79" t="s">
        <v>652</v>
      </c>
      <c r="H89" s="79" t="s">
        <v>653</v>
      </c>
      <c r="I89" s="79" t="s">
        <v>455</v>
      </c>
      <c r="J89" s="80">
        <v>0</v>
      </c>
      <c r="K89" s="80">
        <v>0</v>
      </c>
      <c r="L89" s="80">
        <v>161872095000</v>
      </c>
      <c r="M89" s="80">
        <v>0</v>
      </c>
      <c r="N89" s="82">
        <v>161872095000</v>
      </c>
      <c r="O89" s="80">
        <v>0</v>
      </c>
      <c r="P89" s="104" t="s">
        <v>389</v>
      </c>
    </row>
    <row r="90" spans="1:16" x14ac:dyDescent="0.45">
      <c r="A90" s="79" t="s">
        <v>447</v>
      </c>
      <c r="B90" s="79" t="s">
        <v>448</v>
      </c>
      <c r="C90" s="79" t="s">
        <v>588</v>
      </c>
      <c r="D90" s="79" t="s">
        <v>589</v>
      </c>
      <c r="E90" s="79" t="s">
        <v>624</v>
      </c>
      <c r="F90" s="79" t="s">
        <v>625</v>
      </c>
      <c r="G90" s="79" t="s">
        <v>654</v>
      </c>
      <c r="H90" s="79" t="s">
        <v>655</v>
      </c>
      <c r="I90" s="79" t="s">
        <v>455</v>
      </c>
      <c r="J90" s="80">
        <v>0</v>
      </c>
      <c r="K90" s="80">
        <v>0</v>
      </c>
      <c r="L90" s="80">
        <v>12142200000</v>
      </c>
      <c r="M90" s="80">
        <v>0</v>
      </c>
      <c r="N90" s="82">
        <v>12142200000</v>
      </c>
      <c r="O90" s="80">
        <v>0</v>
      </c>
      <c r="P90" s="104" t="s">
        <v>389</v>
      </c>
    </row>
    <row r="91" spans="1:16" x14ac:dyDescent="0.45">
      <c r="A91" s="79" t="s">
        <v>447</v>
      </c>
      <c r="B91" s="79" t="s">
        <v>448</v>
      </c>
      <c r="C91" s="79" t="s">
        <v>588</v>
      </c>
      <c r="D91" s="79" t="s">
        <v>589</v>
      </c>
      <c r="E91" s="79" t="s">
        <v>658</v>
      </c>
      <c r="F91" s="79" t="s">
        <v>230</v>
      </c>
      <c r="G91" s="79" t="s">
        <v>661</v>
      </c>
      <c r="H91" s="79" t="s">
        <v>662</v>
      </c>
      <c r="I91" s="79" t="s">
        <v>1485</v>
      </c>
      <c r="J91" s="80">
        <v>0</v>
      </c>
      <c r="K91" s="80">
        <v>0</v>
      </c>
      <c r="L91" s="80">
        <v>77297567</v>
      </c>
      <c r="M91" s="80">
        <v>0</v>
      </c>
      <c r="N91" s="85">
        <v>77297567</v>
      </c>
      <c r="O91" s="80">
        <v>0</v>
      </c>
      <c r="P91" s="104" t="s">
        <v>1707</v>
      </c>
    </row>
    <row r="92" spans="1:16" x14ac:dyDescent="0.45">
      <c r="A92" s="79" t="s">
        <v>447</v>
      </c>
      <c r="B92" s="79" t="s">
        <v>448</v>
      </c>
      <c r="C92" s="79" t="s">
        <v>588</v>
      </c>
      <c r="D92" s="79" t="s">
        <v>589</v>
      </c>
      <c r="E92" s="79" t="s">
        <v>658</v>
      </c>
      <c r="F92" s="79" t="s">
        <v>230</v>
      </c>
      <c r="G92" s="79" t="s">
        <v>659</v>
      </c>
      <c r="H92" s="79" t="s">
        <v>660</v>
      </c>
      <c r="I92" s="79" t="s">
        <v>1486</v>
      </c>
      <c r="J92" s="80">
        <v>403000000</v>
      </c>
      <c r="K92" s="80">
        <v>0</v>
      </c>
      <c r="L92" s="80">
        <v>0</v>
      </c>
      <c r="M92" s="80">
        <v>0</v>
      </c>
      <c r="N92" s="85">
        <v>403000000</v>
      </c>
      <c r="O92" s="80">
        <v>0</v>
      </c>
      <c r="P92" s="104" t="s">
        <v>1707</v>
      </c>
    </row>
    <row r="93" spans="1:16" x14ac:dyDescent="0.45">
      <c r="A93" s="79" t="s">
        <v>447</v>
      </c>
      <c r="B93" s="79" t="s">
        <v>448</v>
      </c>
      <c r="C93" s="79" t="s">
        <v>588</v>
      </c>
      <c r="D93" s="79" t="s">
        <v>589</v>
      </c>
      <c r="E93" s="79" t="s">
        <v>658</v>
      </c>
      <c r="F93" s="79" t="s">
        <v>230</v>
      </c>
      <c r="G93" s="79" t="s">
        <v>663</v>
      </c>
      <c r="H93" s="79" t="s">
        <v>664</v>
      </c>
      <c r="I93" s="79" t="s">
        <v>1487</v>
      </c>
      <c r="J93" s="80">
        <v>240000000</v>
      </c>
      <c r="K93" s="80">
        <v>0</v>
      </c>
      <c r="L93" s="80">
        <v>0</v>
      </c>
      <c r="M93" s="80">
        <v>0</v>
      </c>
      <c r="N93" s="85">
        <v>240000000</v>
      </c>
      <c r="O93" s="80">
        <v>0</v>
      </c>
      <c r="P93" s="104" t="s">
        <v>1707</v>
      </c>
    </row>
    <row r="94" spans="1:16" x14ac:dyDescent="0.45">
      <c r="A94" s="79" t="s">
        <v>447</v>
      </c>
      <c r="B94" s="79" t="s">
        <v>448</v>
      </c>
      <c r="C94" s="79" t="s">
        <v>588</v>
      </c>
      <c r="D94" s="79" t="s">
        <v>589</v>
      </c>
      <c r="E94" s="79" t="s">
        <v>658</v>
      </c>
      <c r="F94" s="79" t="s">
        <v>230</v>
      </c>
      <c r="G94" s="79" t="s">
        <v>669</v>
      </c>
      <c r="H94" s="79" t="s">
        <v>670</v>
      </c>
      <c r="I94" s="79" t="s">
        <v>455</v>
      </c>
      <c r="J94" s="80">
        <v>0</v>
      </c>
      <c r="K94" s="80">
        <v>0</v>
      </c>
      <c r="L94" s="80">
        <v>4428710000</v>
      </c>
      <c r="M94" s="80">
        <v>4428710000</v>
      </c>
      <c r="N94" s="85">
        <v>0</v>
      </c>
      <c r="O94" s="80">
        <v>0</v>
      </c>
      <c r="P94" s="104" t="s">
        <v>1707</v>
      </c>
    </row>
    <row r="95" spans="1:16" x14ac:dyDescent="0.45">
      <c r="A95" s="79" t="s">
        <v>447</v>
      </c>
      <c r="B95" s="79" t="s">
        <v>448</v>
      </c>
      <c r="C95" s="79" t="s">
        <v>588</v>
      </c>
      <c r="D95" s="79" t="s">
        <v>589</v>
      </c>
      <c r="E95" s="79" t="s">
        <v>658</v>
      </c>
      <c r="F95" s="79" t="s">
        <v>230</v>
      </c>
      <c r="G95" s="79" t="s">
        <v>671</v>
      </c>
      <c r="H95" s="79" t="s">
        <v>672</v>
      </c>
      <c r="I95" s="79" t="s">
        <v>455</v>
      </c>
      <c r="J95" s="80">
        <v>0</v>
      </c>
      <c r="K95" s="80">
        <v>0</v>
      </c>
      <c r="L95" s="80">
        <v>90000000</v>
      </c>
      <c r="M95" s="80">
        <v>0</v>
      </c>
      <c r="N95" s="85">
        <v>90000000</v>
      </c>
      <c r="O95" s="80">
        <v>0</v>
      </c>
      <c r="P95" s="104" t="s">
        <v>1707</v>
      </c>
    </row>
    <row r="96" spans="1:16" x14ac:dyDescent="0.45">
      <c r="A96" s="79" t="s">
        <v>447</v>
      </c>
      <c r="B96" s="79" t="s">
        <v>448</v>
      </c>
      <c r="C96" s="79" t="s">
        <v>588</v>
      </c>
      <c r="D96" s="79" t="s">
        <v>589</v>
      </c>
      <c r="E96" s="79" t="s">
        <v>658</v>
      </c>
      <c r="F96" s="79" t="s">
        <v>230</v>
      </c>
      <c r="G96" s="79" t="s">
        <v>665</v>
      </c>
      <c r="H96" s="79" t="s">
        <v>666</v>
      </c>
      <c r="I96" s="79" t="s">
        <v>455</v>
      </c>
      <c r="J96" s="80">
        <v>0</v>
      </c>
      <c r="K96" s="80">
        <v>0</v>
      </c>
      <c r="L96" s="80">
        <v>306367608</v>
      </c>
      <c r="M96" s="80">
        <v>0</v>
      </c>
      <c r="N96" s="85">
        <v>306367608</v>
      </c>
      <c r="O96" s="80">
        <v>0</v>
      </c>
      <c r="P96" s="104" t="s">
        <v>1707</v>
      </c>
    </row>
    <row r="97" spans="1:16" x14ac:dyDescent="0.45">
      <c r="A97" s="79" t="s">
        <v>447</v>
      </c>
      <c r="B97" s="79" t="s">
        <v>448</v>
      </c>
      <c r="C97" s="79" t="s">
        <v>588</v>
      </c>
      <c r="D97" s="79" t="s">
        <v>589</v>
      </c>
      <c r="E97" s="79" t="s">
        <v>658</v>
      </c>
      <c r="F97" s="79" t="s">
        <v>230</v>
      </c>
      <c r="G97" s="79" t="s">
        <v>667</v>
      </c>
      <c r="H97" s="79" t="s">
        <v>668</v>
      </c>
      <c r="I97" s="79" t="s">
        <v>455</v>
      </c>
      <c r="J97" s="80">
        <v>0</v>
      </c>
      <c r="K97" s="80">
        <v>0</v>
      </c>
      <c r="L97" s="80">
        <v>430000000</v>
      </c>
      <c r="M97" s="80">
        <v>430000000</v>
      </c>
      <c r="N97" s="85">
        <v>0</v>
      </c>
      <c r="O97" s="80">
        <v>0</v>
      </c>
      <c r="P97" s="104" t="s">
        <v>1707</v>
      </c>
    </row>
    <row r="98" spans="1:16" x14ac:dyDescent="0.45">
      <c r="A98" s="79" t="s">
        <v>447</v>
      </c>
      <c r="B98" s="79" t="s">
        <v>448</v>
      </c>
      <c r="C98" s="79" t="s">
        <v>588</v>
      </c>
      <c r="D98" s="79" t="s">
        <v>589</v>
      </c>
      <c r="E98" s="79" t="s">
        <v>658</v>
      </c>
      <c r="F98" s="79" t="s">
        <v>230</v>
      </c>
      <c r="G98" s="79" t="s">
        <v>673</v>
      </c>
      <c r="H98" s="79" t="s">
        <v>674</v>
      </c>
      <c r="I98" s="79" t="s">
        <v>455</v>
      </c>
      <c r="J98" s="80">
        <v>0</v>
      </c>
      <c r="K98" s="80">
        <v>0</v>
      </c>
      <c r="L98" s="80">
        <v>40000000</v>
      </c>
      <c r="M98" s="80">
        <v>0</v>
      </c>
      <c r="N98" s="85">
        <v>40000000</v>
      </c>
      <c r="O98" s="80">
        <v>0</v>
      </c>
      <c r="P98" s="104" t="s">
        <v>1707</v>
      </c>
    </row>
    <row r="99" spans="1:16" x14ac:dyDescent="0.45">
      <c r="A99" s="79" t="s">
        <v>447</v>
      </c>
      <c r="B99" s="79" t="s">
        <v>448</v>
      </c>
      <c r="C99" s="79" t="s">
        <v>588</v>
      </c>
      <c r="D99" s="79" t="s">
        <v>589</v>
      </c>
      <c r="E99" s="79" t="s">
        <v>675</v>
      </c>
      <c r="F99" s="79" t="s">
        <v>676</v>
      </c>
      <c r="G99" s="79" t="s">
        <v>677</v>
      </c>
      <c r="H99" s="79" t="s">
        <v>678</v>
      </c>
      <c r="I99" s="79" t="s">
        <v>1488</v>
      </c>
      <c r="J99" s="80">
        <v>0</v>
      </c>
      <c r="K99" s="80">
        <v>0</v>
      </c>
      <c r="L99" s="80">
        <v>300000000</v>
      </c>
      <c r="M99" s="80">
        <v>300000000</v>
      </c>
      <c r="N99" s="85">
        <v>0</v>
      </c>
      <c r="O99" s="80">
        <v>0</v>
      </c>
      <c r="P99" s="104" t="s">
        <v>1706</v>
      </c>
    </row>
    <row r="100" spans="1:16" x14ac:dyDescent="0.45">
      <c r="A100" s="79" t="s">
        <v>447</v>
      </c>
      <c r="B100" s="79" t="s">
        <v>448</v>
      </c>
      <c r="C100" s="79" t="s">
        <v>588</v>
      </c>
      <c r="D100" s="79" t="s">
        <v>589</v>
      </c>
      <c r="E100" s="79" t="s">
        <v>675</v>
      </c>
      <c r="F100" s="79" t="s">
        <v>676</v>
      </c>
      <c r="G100" s="79" t="s">
        <v>679</v>
      </c>
      <c r="H100" s="79" t="s">
        <v>680</v>
      </c>
      <c r="I100" s="79" t="s">
        <v>1489</v>
      </c>
      <c r="J100" s="80">
        <v>0</v>
      </c>
      <c r="K100" s="80">
        <v>0</v>
      </c>
      <c r="L100" s="80">
        <v>55825154</v>
      </c>
      <c r="M100" s="80">
        <v>0</v>
      </c>
      <c r="N100" s="85">
        <v>55825154</v>
      </c>
      <c r="O100" s="80">
        <v>0</v>
      </c>
      <c r="P100" s="104" t="s">
        <v>1706</v>
      </c>
    </row>
    <row r="101" spans="1:16" x14ac:dyDescent="0.45">
      <c r="A101" s="79" t="s">
        <v>447</v>
      </c>
      <c r="B101" s="79" t="s">
        <v>448</v>
      </c>
      <c r="C101" s="79" t="s">
        <v>588</v>
      </c>
      <c r="D101" s="79" t="s">
        <v>589</v>
      </c>
      <c r="E101" s="79" t="s">
        <v>675</v>
      </c>
      <c r="F101" s="79" t="s">
        <v>676</v>
      </c>
      <c r="G101" s="79" t="s">
        <v>681</v>
      </c>
      <c r="H101" s="79" t="s">
        <v>682</v>
      </c>
      <c r="I101" s="79" t="s">
        <v>1490</v>
      </c>
      <c r="J101" s="80">
        <v>0</v>
      </c>
      <c r="K101" s="80">
        <v>0</v>
      </c>
      <c r="L101" s="80">
        <v>150000000</v>
      </c>
      <c r="M101" s="80">
        <v>150000000</v>
      </c>
      <c r="N101" s="85">
        <v>0</v>
      </c>
      <c r="O101" s="80">
        <v>0</v>
      </c>
      <c r="P101" s="104" t="s">
        <v>1706</v>
      </c>
    </row>
    <row r="102" spans="1:16" x14ac:dyDescent="0.45">
      <c r="A102" s="79" t="s">
        <v>447</v>
      </c>
      <c r="B102" s="79" t="s">
        <v>448</v>
      </c>
      <c r="C102" s="79" t="s">
        <v>588</v>
      </c>
      <c r="D102" s="79" t="s">
        <v>589</v>
      </c>
      <c r="E102" s="79" t="s">
        <v>675</v>
      </c>
      <c r="F102" s="79" t="s">
        <v>676</v>
      </c>
      <c r="G102" s="79" t="s">
        <v>683</v>
      </c>
      <c r="H102" s="79" t="s">
        <v>684</v>
      </c>
      <c r="I102" s="79" t="s">
        <v>1491</v>
      </c>
      <c r="J102" s="80">
        <v>22997365</v>
      </c>
      <c r="K102" s="80">
        <v>0</v>
      </c>
      <c r="L102" s="80">
        <v>24834091</v>
      </c>
      <c r="M102" s="80">
        <v>22997365</v>
      </c>
      <c r="N102" s="85">
        <v>24834091</v>
      </c>
      <c r="O102" s="80">
        <v>0</v>
      </c>
      <c r="P102" s="104" t="s">
        <v>1706</v>
      </c>
    </row>
    <row r="103" spans="1:16" x14ac:dyDescent="0.45">
      <c r="A103" s="79" t="s">
        <v>447</v>
      </c>
      <c r="B103" s="79" t="s">
        <v>448</v>
      </c>
      <c r="C103" s="79" t="s">
        <v>588</v>
      </c>
      <c r="D103" s="79" t="s">
        <v>589</v>
      </c>
      <c r="E103" s="79" t="s">
        <v>675</v>
      </c>
      <c r="F103" s="79" t="s">
        <v>676</v>
      </c>
      <c r="G103" s="79" t="s">
        <v>685</v>
      </c>
      <c r="H103" s="79" t="s">
        <v>686</v>
      </c>
      <c r="I103" s="79" t="s">
        <v>455</v>
      </c>
      <c r="J103" s="80">
        <v>0</v>
      </c>
      <c r="K103" s="80">
        <v>0</v>
      </c>
      <c r="L103" s="80">
        <v>200000000</v>
      </c>
      <c r="M103" s="80">
        <v>0</v>
      </c>
      <c r="N103" s="85">
        <v>200000000</v>
      </c>
      <c r="O103" s="80">
        <v>0</v>
      </c>
      <c r="P103" s="104" t="s">
        <v>1706</v>
      </c>
    </row>
    <row r="104" spans="1:16" x14ac:dyDescent="0.45">
      <c r="A104" s="79" t="s">
        <v>447</v>
      </c>
      <c r="B104" s="79" t="s">
        <v>448</v>
      </c>
      <c r="C104" s="79" t="s">
        <v>588</v>
      </c>
      <c r="D104" s="79" t="s">
        <v>589</v>
      </c>
      <c r="E104" s="79" t="s">
        <v>675</v>
      </c>
      <c r="F104" s="79" t="s">
        <v>676</v>
      </c>
      <c r="G104" s="79" t="s">
        <v>687</v>
      </c>
      <c r="H104" s="79" t="s">
        <v>688</v>
      </c>
      <c r="I104" s="79" t="s">
        <v>455</v>
      </c>
      <c r="J104" s="80">
        <v>0</v>
      </c>
      <c r="K104" s="80">
        <v>0</v>
      </c>
      <c r="L104" s="80">
        <v>455670000</v>
      </c>
      <c r="M104" s="80">
        <v>455670000</v>
      </c>
      <c r="N104" s="85">
        <v>0</v>
      </c>
      <c r="O104" s="80">
        <v>0</v>
      </c>
      <c r="P104" s="104" t="s">
        <v>1706</v>
      </c>
    </row>
    <row r="105" spans="1:16" x14ac:dyDescent="0.45">
      <c r="A105" s="79" t="s">
        <v>447</v>
      </c>
      <c r="B105" s="79" t="s">
        <v>448</v>
      </c>
      <c r="C105" s="79" t="s">
        <v>588</v>
      </c>
      <c r="D105" s="79" t="s">
        <v>589</v>
      </c>
      <c r="E105" s="79" t="s">
        <v>675</v>
      </c>
      <c r="F105" s="79" t="s">
        <v>676</v>
      </c>
      <c r="G105" s="79" t="s">
        <v>689</v>
      </c>
      <c r="H105" s="79" t="s">
        <v>690</v>
      </c>
      <c r="I105" s="79" t="s">
        <v>455</v>
      </c>
      <c r="J105" s="80">
        <v>0</v>
      </c>
      <c r="K105" s="80">
        <v>0</v>
      </c>
      <c r="L105" s="80">
        <v>285672000</v>
      </c>
      <c r="M105" s="80">
        <v>285672000</v>
      </c>
      <c r="N105" s="85">
        <v>0</v>
      </c>
      <c r="O105" s="80">
        <v>0</v>
      </c>
      <c r="P105" s="104" t="s">
        <v>1706</v>
      </c>
    </row>
    <row r="106" spans="1:16" x14ac:dyDescent="0.45">
      <c r="A106" s="79" t="s">
        <v>447</v>
      </c>
      <c r="B106" s="79" t="s">
        <v>448</v>
      </c>
      <c r="C106" s="79" t="s">
        <v>588</v>
      </c>
      <c r="D106" s="79" t="s">
        <v>589</v>
      </c>
      <c r="E106" s="79" t="s">
        <v>675</v>
      </c>
      <c r="F106" s="79" t="s">
        <v>676</v>
      </c>
      <c r="G106" s="79" t="s">
        <v>691</v>
      </c>
      <c r="H106" s="79" t="s">
        <v>692</v>
      </c>
      <c r="I106" s="79" t="s">
        <v>455</v>
      </c>
      <c r="J106" s="80">
        <v>0</v>
      </c>
      <c r="K106" s="80">
        <v>0</v>
      </c>
      <c r="L106" s="80">
        <v>250000000</v>
      </c>
      <c r="M106" s="80">
        <v>250000000</v>
      </c>
      <c r="N106" s="85">
        <v>0</v>
      </c>
      <c r="O106" s="80">
        <v>0</v>
      </c>
      <c r="P106" s="104" t="s">
        <v>1706</v>
      </c>
    </row>
    <row r="107" spans="1:16" x14ac:dyDescent="0.45">
      <c r="A107" s="79" t="s">
        <v>447</v>
      </c>
      <c r="B107" s="79" t="s">
        <v>448</v>
      </c>
      <c r="C107" s="79" t="s">
        <v>588</v>
      </c>
      <c r="D107" s="79" t="s">
        <v>589</v>
      </c>
      <c r="E107" s="79" t="s">
        <v>675</v>
      </c>
      <c r="F107" s="79" t="s">
        <v>676</v>
      </c>
      <c r="G107" s="79" t="s">
        <v>693</v>
      </c>
      <c r="H107" s="79" t="s">
        <v>694</v>
      </c>
      <c r="I107" s="79" t="s">
        <v>455</v>
      </c>
      <c r="J107" s="80">
        <v>0</v>
      </c>
      <c r="K107" s="80">
        <v>0</v>
      </c>
      <c r="L107" s="80">
        <v>7202000</v>
      </c>
      <c r="M107" s="80">
        <v>7202000</v>
      </c>
      <c r="N107" s="85">
        <v>0</v>
      </c>
      <c r="O107" s="80">
        <v>0</v>
      </c>
      <c r="P107" s="104" t="s">
        <v>1706</v>
      </c>
    </row>
    <row r="108" spans="1:16" x14ac:dyDescent="0.45">
      <c r="A108" s="79" t="s">
        <v>447</v>
      </c>
      <c r="B108" s="79" t="s">
        <v>448</v>
      </c>
      <c r="C108" s="79" t="s">
        <v>588</v>
      </c>
      <c r="D108" s="79" t="s">
        <v>589</v>
      </c>
      <c r="E108" s="79" t="s">
        <v>675</v>
      </c>
      <c r="F108" s="79" t="s">
        <v>676</v>
      </c>
      <c r="G108" s="79" t="s">
        <v>695</v>
      </c>
      <c r="H108" s="79" t="s">
        <v>696</v>
      </c>
      <c r="I108" s="79" t="s">
        <v>455</v>
      </c>
      <c r="J108" s="80">
        <v>0</v>
      </c>
      <c r="K108" s="80">
        <v>0</v>
      </c>
      <c r="L108" s="80">
        <v>3171330000</v>
      </c>
      <c r="M108" s="80">
        <v>3171330000</v>
      </c>
      <c r="N108" s="85">
        <v>0</v>
      </c>
      <c r="O108" s="80">
        <v>0</v>
      </c>
      <c r="P108" s="104" t="s">
        <v>1706</v>
      </c>
    </row>
    <row r="109" spans="1:16" x14ac:dyDescent="0.45">
      <c r="A109" s="79" t="s">
        <v>447</v>
      </c>
      <c r="B109" s="79" t="s">
        <v>448</v>
      </c>
      <c r="C109" s="79" t="s">
        <v>588</v>
      </c>
      <c r="D109" s="79" t="s">
        <v>589</v>
      </c>
      <c r="E109" s="79" t="s">
        <v>675</v>
      </c>
      <c r="F109" s="79" t="s">
        <v>676</v>
      </c>
      <c r="G109" s="79" t="s">
        <v>697</v>
      </c>
      <c r="H109" s="79" t="s">
        <v>698</v>
      </c>
      <c r="I109" s="79" t="s">
        <v>455</v>
      </c>
      <c r="J109" s="80">
        <v>0</v>
      </c>
      <c r="K109" s="80">
        <v>0</v>
      </c>
      <c r="L109" s="80">
        <v>100000000</v>
      </c>
      <c r="M109" s="80">
        <v>100000000</v>
      </c>
      <c r="N109" s="85">
        <v>0</v>
      </c>
      <c r="O109" s="80">
        <v>0</v>
      </c>
      <c r="P109" s="104" t="s">
        <v>1706</v>
      </c>
    </row>
    <row r="110" spans="1:16" x14ac:dyDescent="0.45">
      <c r="A110" s="79" t="s">
        <v>447</v>
      </c>
      <c r="B110" s="79" t="s">
        <v>448</v>
      </c>
      <c r="C110" s="79" t="s">
        <v>588</v>
      </c>
      <c r="D110" s="79" t="s">
        <v>589</v>
      </c>
      <c r="E110" s="79" t="s">
        <v>675</v>
      </c>
      <c r="F110" s="79" t="s">
        <v>676</v>
      </c>
      <c r="G110" s="79" t="s">
        <v>699</v>
      </c>
      <c r="H110" s="79" t="s">
        <v>700</v>
      </c>
      <c r="I110" s="79" t="s">
        <v>455</v>
      </c>
      <c r="J110" s="80">
        <v>0</v>
      </c>
      <c r="K110" s="80">
        <v>0</v>
      </c>
      <c r="L110" s="80">
        <v>60000000</v>
      </c>
      <c r="M110" s="80">
        <v>60000000</v>
      </c>
      <c r="N110" s="85">
        <v>0</v>
      </c>
      <c r="O110" s="80">
        <v>0</v>
      </c>
      <c r="P110" s="104" t="s">
        <v>1706</v>
      </c>
    </row>
    <row r="111" spans="1:16" x14ac:dyDescent="0.45">
      <c r="A111" s="79" t="s">
        <v>447</v>
      </c>
      <c r="B111" s="79" t="s">
        <v>448</v>
      </c>
      <c r="C111" s="79" t="s">
        <v>588</v>
      </c>
      <c r="D111" s="79" t="s">
        <v>589</v>
      </c>
      <c r="E111" s="79" t="s">
        <v>675</v>
      </c>
      <c r="F111" s="79" t="s">
        <v>676</v>
      </c>
      <c r="G111" s="79" t="s">
        <v>701</v>
      </c>
      <c r="H111" s="79" t="s">
        <v>702</v>
      </c>
      <c r="I111" s="79" t="s">
        <v>455</v>
      </c>
      <c r="J111" s="80">
        <v>0</v>
      </c>
      <c r="K111" s="80">
        <v>0</v>
      </c>
      <c r="L111" s="80">
        <v>18900000</v>
      </c>
      <c r="M111" s="80">
        <v>0</v>
      </c>
      <c r="N111" s="85">
        <v>18900000</v>
      </c>
      <c r="O111" s="80">
        <v>0</v>
      </c>
      <c r="P111" s="104" t="s">
        <v>1706</v>
      </c>
    </row>
    <row r="112" spans="1:16" x14ac:dyDescent="0.45">
      <c r="A112" s="79" t="s">
        <v>447</v>
      </c>
      <c r="B112" s="79" t="s">
        <v>448</v>
      </c>
      <c r="C112" s="79" t="s">
        <v>588</v>
      </c>
      <c r="D112" s="79" t="s">
        <v>589</v>
      </c>
      <c r="E112" s="79" t="s">
        <v>703</v>
      </c>
      <c r="F112" s="79" t="s">
        <v>704</v>
      </c>
      <c r="G112" s="79" t="s">
        <v>705</v>
      </c>
      <c r="H112" s="79" t="s">
        <v>706</v>
      </c>
      <c r="I112" s="79" t="s">
        <v>1492</v>
      </c>
      <c r="J112" s="80">
        <v>26319294</v>
      </c>
      <c r="K112" s="80">
        <v>0</v>
      </c>
      <c r="L112" s="80">
        <v>0</v>
      </c>
      <c r="M112" s="80">
        <v>26319294</v>
      </c>
      <c r="N112" s="85">
        <v>0</v>
      </c>
      <c r="O112" s="80">
        <v>0</v>
      </c>
      <c r="P112" s="104" t="s">
        <v>1705</v>
      </c>
    </row>
    <row r="113" spans="1:16" x14ac:dyDescent="0.45">
      <c r="A113" s="79" t="s">
        <v>447</v>
      </c>
      <c r="B113" s="79" t="s">
        <v>448</v>
      </c>
      <c r="C113" s="79" t="s">
        <v>588</v>
      </c>
      <c r="D113" s="79" t="s">
        <v>589</v>
      </c>
      <c r="E113" s="79" t="s">
        <v>703</v>
      </c>
      <c r="F113" s="79" t="s">
        <v>704</v>
      </c>
      <c r="G113" s="79" t="s">
        <v>707</v>
      </c>
      <c r="H113" s="79" t="s">
        <v>708</v>
      </c>
      <c r="I113" s="79" t="s">
        <v>1493</v>
      </c>
      <c r="J113" s="80">
        <v>320958179</v>
      </c>
      <c r="K113" s="80">
        <v>0</v>
      </c>
      <c r="L113" s="80">
        <v>29022927834</v>
      </c>
      <c r="M113" s="80">
        <v>320958179</v>
      </c>
      <c r="N113" s="85">
        <v>29022927834</v>
      </c>
      <c r="O113" s="80">
        <v>0</v>
      </c>
      <c r="P113" s="104" t="s">
        <v>1705</v>
      </c>
    </row>
    <row r="114" spans="1:16" x14ac:dyDescent="0.45">
      <c r="A114" s="79" t="s">
        <v>447</v>
      </c>
      <c r="B114" s="79" t="s">
        <v>448</v>
      </c>
      <c r="C114" s="79" t="s">
        <v>588</v>
      </c>
      <c r="D114" s="79" t="s">
        <v>589</v>
      </c>
      <c r="E114" s="79" t="s">
        <v>709</v>
      </c>
      <c r="F114" s="79" t="s">
        <v>710</v>
      </c>
      <c r="G114" s="79" t="s">
        <v>661</v>
      </c>
      <c r="H114" s="79" t="s">
        <v>662</v>
      </c>
      <c r="I114" s="79" t="s">
        <v>1485</v>
      </c>
      <c r="J114" s="80">
        <v>51501675</v>
      </c>
      <c r="K114" s="80">
        <v>0</v>
      </c>
      <c r="L114" s="80">
        <v>0</v>
      </c>
      <c r="M114" s="80">
        <v>51501675</v>
      </c>
      <c r="N114" s="82">
        <v>0</v>
      </c>
      <c r="O114" s="80">
        <v>0</v>
      </c>
      <c r="P114" s="104" t="s">
        <v>391</v>
      </c>
    </row>
    <row r="115" spans="1:16" x14ac:dyDescent="0.45">
      <c r="A115" s="79" t="s">
        <v>447</v>
      </c>
      <c r="B115" s="79" t="s">
        <v>448</v>
      </c>
      <c r="C115" s="79" t="s">
        <v>588</v>
      </c>
      <c r="D115" s="79" t="s">
        <v>589</v>
      </c>
      <c r="E115" s="79" t="s">
        <v>709</v>
      </c>
      <c r="F115" s="79" t="s">
        <v>710</v>
      </c>
      <c r="G115" s="79" t="s">
        <v>711</v>
      </c>
      <c r="H115" s="79" t="s">
        <v>712</v>
      </c>
      <c r="I115" s="79" t="s">
        <v>1494</v>
      </c>
      <c r="J115" s="80">
        <v>28000000</v>
      </c>
      <c r="K115" s="80">
        <v>0</v>
      </c>
      <c r="L115" s="80">
        <v>0</v>
      </c>
      <c r="M115" s="80">
        <v>28000000</v>
      </c>
      <c r="N115" s="82">
        <v>0</v>
      </c>
      <c r="O115" s="80">
        <v>0</v>
      </c>
      <c r="P115" s="104" t="s">
        <v>391</v>
      </c>
    </row>
    <row r="116" spans="1:16" x14ac:dyDescent="0.45">
      <c r="A116" s="79" t="s">
        <v>447</v>
      </c>
      <c r="B116" s="79" t="s">
        <v>448</v>
      </c>
      <c r="C116" s="79" t="s">
        <v>588</v>
      </c>
      <c r="D116" s="79" t="s">
        <v>589</v>
      </c>
      <c r="E116" s="79" t="s">
        <v>709</v>
      </c>
      <c r="F116" s="79" t="s">
        <v>710</v>
      </c>
      <c r="G116" s="79" t="s">
        <v>713</v>
      </c>
      <c r="H116" s="79" t="s">
        <v>714</v>
      </c>
      <c r="I116" s="79" t="s">
        <v>455</v>
      </c>
      <c r="J116" s="80">
        <v>0</v>
      </c>
      <c r="K116" s="80">
        <v>0</v>
      </c>
      <c r="L116" s="80">
        <v>543485600</v>
      </c>
      <c r="M116" s="80">
        <v>543485600</v>
      </c>
      <c r="N116" s="82">
        <v>0</v>
      </c>
      <c r="O116" s="80">
        <v>0</v>
      </c>
      <c r="P116" s="104" t="s">
        <v>391</v>
      </c>
    </row>
    <row r="117" spans="1:16" x14ac:dyDescent="0.45">
      <c r="A117" s="79" t="s">
        <v>447</v>
      </c>
      <c r="B117" s="79" t="s">
        <v>448</v>
      </c>
      <c r="C117" s="79" t="s">
        <v>588</v>
      </c>
      <c r="D117" s="79" t="s">
        <v>589</v>
      </c>
      <c r="E117" s="79" t="s">
        <v>709</v>
      </c>
      <c r="F117" s="79" t="s">
        <v>710</v>
      </c>
      <c r="G117" s="79" t="s">
        <v>715</v>
      </c>
      <c r="H117" s="79" t="s">
        <v>716</v>
      </c>
      <c r="I117" s="79" t="s">
        <v>455</v>
      </c>
      <c r="J117" s="80">
        <v>0</v>
      </c>
      <c r="K117" s="80">
        <v>0</v>
      </c>
      <c r="L117" s="80">
        <v>2250000000</v>
      </c>
      <c r="M117" s="80">
        <v>0</v>
      </c>
      <c r="N117" s="82">
        <v>2250000000</v>
      </c>
      <c r="O117" s="80">
        <v>0</v>
      </c>
      <c r="P117" s="104" t="s">
        <v>391</v>
      </c>
    </row>
    <row r="118" spans="1:16" x14ac:dyDescent="0.45">
      <c r="A118" s="79" t="s">
        <v>447</v>
      </c>
      <c r="B118" s="79" t="s">
        <v>448</v>
      </c>
      <c r="C118" s="79" t="s">
        <v>588</v>
      </c>
      <c r="D118" s="79" t="s">
        <v>589</v>
      </c>
      <c r="E118" s="79" t="s">
        <v>709</v>
      </c>
      <c r="F118" s="79" t="s">
        <v>710</v>
      </c>
      <c r="G118" s="79" t="s">
        <v>717</v>
      </c>
      <c r="H118" s="79" t="s">
        <v>718</v>
      </c>
      <c r="I118" s="79" t="s">
        <v>455</v>
      </c>
      <c r="J118" s="80">
        <v>0</v>
      </c>
      <c r="K118" s="80">
        <v>0</v>
      </c>
      <c r="L118" s="80">
        <v>746053440</v>
      </c>
      <c r="M118" s="80">
        <v>746053440</v>
      </c>
      <c r="N118" s="82">
        <v>0</v>
      </c>
      <c r="O118" s="80">
        <v>0</v>
      </c>
      <c r="P118" s="104" t="s">
        <v>391</v>
      </c>
    </row>
    <row r="119" spans="1:16" x14ac:dyDescent="0.45">
      <c r="A119" s="79" t="s">
        <v>142</v>
      </c>
      <c r="B119" s="79" t="s">
        <v>719</v>
      </c>
      <c r="C119" s="79" t="s">
        <v>720</v>
      </c>
      <c r="D119" s="79" t="s">
        <v>721</v>
      </c>
      <c r="E119" s="79" t="s">
        <v>722</v>
      </c>
      <c r="F119" s="79" t="s">
        <v>723</v>
      </c>
      <c r="G119" s="79" t="s">
        <v>515</v>
      </c>
      <c r="H119" s="79" t="s">
        <v>516</v>
      </c>
      <c r="I119" s="79" t="s">
        <v>1464</v>
      </c>
      <c r="J119" s="80">
        <v>120000000000</v>
      </c>
      <c r="K119" s="80">
        <v>0</v>
      </c>
      <c r="L119" s="80">
        <v>0</v>
      </c>
      <c r="M119" s="80">
        <v>0</v>
      </c>
      <c r="N119" s="81">
        <v>120000000000</v>
      </c>
      <c r="O119" s="80">
        <v>0</v>
      </c>
      <c r="P119" s="104" t="s">
        <v>341</v>
      </c>
    </row>
    <row r="120" spans="1:16" x14ac:dyDescent="0.45">
      <c r="A120" s="79" t="s">
        <v>142</v>
      </c>
      <c r="B120" s="79" t="s">
        <v>719</v>
      </c>
      <c r="C120" s="79" t="s">
        <v>724</v>
      </c>
      <c r="D120" s="79" t="s">
        <v>725</v>
      </c>
      <c r="E120" s="79" t="s">
        <v>726</v>
      </c>
      <c r="F120" s="79" t="s">
        <v>150</v>
      </c>
      <c r="G120" s="79" t="s">
        <v>455</v>
      </c>
      <c r="H120" s="79" t="s">
        <v>455</v>
      </c>
      <c r="I120" s="79" t="s">
        <v>455</v>
      </c>
      <c r="J120" s="80">
        <v>22926893696</v>
      </c>
      <c r="K120" s="80">
        <v>0</v>
      </c>
      <c r="L120" s="83">
        <v>0</v>
      </c>
      <c r="M120" s="83">
        <v>0</v>
      </c>
      <c r="N120" s="80">
        <v>22926893696</v>
      </c>
      <c r="O120" s="80">
        <v>0</v>
      </c>
      <c r="P120" s="104" t="s">
        <v>1171</v>
      </c>
    </row>
    <row r="121" spans="1:16" x14ac:dyDescent="0.45">
      <c r="A121" s="79" t="s">
        <v>142</v>
      </c>
      <c r="B121" s="79" t="s">
        <v>719</v>
      </c>
      <c r="C121" s="79" t="s">
        <v>724</v>
      </c>
      <c r="D121" s="79" t="s">
        <v>725</v>
      </c>
      <c r="E121" s="79" t="s">
        <v>727</v>
      </c>
      <c r="F121" s="79" t="s">
        <v>728</v>
      </c>
      <c r="G121" s="79" t="s">
        <v>455</v>
      </c>
      <c r="H121" s="79" t="s">
        <v>455</v>
      </c>
      <c r="I121" s="79" t="s">
        <v>455</v>
      </c>
      <c r="J121" s="80">
        <v>0</v>
      </c>
      <c r="K121" s="80">
        <v>0</v>
      </c>
      <c r="L121" s="83">
        <v>56111290259</v>
      </c>
      <c r="M121" s="83">
        <v>0</v>
      </c>
      <c r="N121" s="80">
        <v>56111290259</v>
      </c>
      <c r="O121" s="80">
        <v>0</v>
      </c>
      <c r="P121" s="104" t="s">
        <v>1171</v>
      </c>
    </row>
    <row r="122" spans="1:16" x14ac:dyDescent="0.45">
      <c r="A122" s="79" t="s">
        <v>142</v>
      </c>
      <c r="B122" s="79" t="s">
        <v>719</v>
      </c>
      <c r="C122" s="79" t="s">
        <v>724</v>
      </c>
      <c r="D122" s="79" t="s">
        <v>725</v>
      </c>
      <c r="E122" s="79" t="s">
        <v>730</v>
      </c>
      <c r="F122" s="79" t="s">
        <v>131</v>
      </c>
      <c r="G122" s="79" t="s">
        <v>455</v>
      </c>
      <c r="H122" s="79" t="s">
        <v>455</v>
      </c>
      <c r="I122" s="79" t="s">
        <v>455</v>
      </c>
      <c r="J122" s="80">
        <v>962095413</v>
      </c>
      <c r="K122" s="80">
        <v>0</v>
      </c>
      <c r="L122" s="83">
        <v>2395581452</v>
      </c>
      <c r="M122" s="83">
        <v>181800000</v>
      </c>
      <c r="N122" s="80">
        <v>3175876865</v>
      </c>
      <c r="O122" s="80">
        <v>0</v>
      </c>
      <c r="P122" s="104" t="s">
        <v>1171</v>
      </c>
    </row>
    <row r="123" spans="1:16" x14ac:dyDescent="0.45">
      <c r="A123" s="79" t="s">
        <v>142</v>
      </c>
      <c r="B123" s="79" t="s">
        <v>719</v>
      </c>
      <c r="C123" s="79" t="s">
        <v>724</v>
      </c>
      <c r="D123" s="79" t="s">
        <v>725</v>
      </c>
      <c r="E123" s="79" t="s">
        <v>731</v>
      </c>
      <c r="F123" s="79" t="s">
        <v>732</v>
      </c>
      <c r="G123" s="79" t="s">
        <v>455</v>
      </c>
      <c r="H123" s="79" t="s">
        <v>455</v>
      </c>
      <c r="I123" s="79" t="s">
        <v>455</v>
      </c>
      <c r="J123" s="80">
        <v>195200000</v>
      </c>
      <c r="K123" s="80">
        <v>0</v>
      </c>
      <c r="L123" s="83">
        <v>0</v>
      </c>
      <c r="M123" s="83">
        <v>195200000</v>
      </c>
      <c r="N123" s="80">
        <v>0</v>
      </c>
      <c r="O123" s="80">
        <v>0</v>
      </c>
      <c r="P123" s="104" t="s">
        <v>1171</v>
      </c>
    </row>
    <row r="124" spans="1:16" x14ac:dyDescent="0.45">
      <c r="A124" s="79" t="s">
        <v>142</v>
      </c>
      <c r="B124" s="79" t="s">
        <v>719</v>
      </c>
      <c r="C124" s="79" t="s">
        <v>724</v>
      </c>
      <c r="D124" s="79" t="s">
        <v>725</v>
      </c>
      <c r="E124" s="79" t="s">
        <v>733</v>
      </c>
      <c r="F124" s="79" t="s">
        <v>734</v>
      </c>
      <c r="G124" s="79" t="s">
        <v>455</v>
      </c>
      <c r="H124" s="79" t="s">
        <v>455</v>
      </c>
      <c r="I124" s="79" t="s">
        <v>455</v>
      </c>
      <c r="J124" s="80">
        <v>2261475512</v>
      </c>
      <c r="K124" s="80">
        <v>0</v>
      </c>
      <c r="L124" s="83">
        <v>165000000</v>
      </c>
      <c r="M124" s="83">
        <v>0</v>
      </c>
      <c r="N124" s="80">
        <v>2426475512</v>
      </c>
      <c r="O124" s="80">
        <v>0</v>
      </c>
      <c r="P124" s="104" t="s">
        <v>1171</v>
      </c>
    </row>
    <row r="125" spans="1:16" x14ac:dyDescent="0.45">
      <c r="A125" s="79" t="s">
        <v>142</v>
      </c>
      <c r="B125" s="79" t="s">
        <v>719</v>
      </c>
      <c r="C125" s="79" t="s">
        <v>724</v>
      </c>
      <c r="D125" s="79" t="s">
        <v>725</v>
      </c>
      <c r="E125" s="79" t="s">
        <v>735</v>
      </c>
      <c r="F125" s="79" t="s">
        <v>51</v>
      </c>
      <c r="G125" s="79" t="s">
        <v>455</v>
      </c>
      <c r="H125" s="79" t="s">
        <v>455</v>
      </c>
      <c r="I125" s="79" t="s">
        <v>455</v>
      </c>
      <c r="J125" s="80">
        <v>12288906729</v>
      </c>
      <c r="K125" s="80">
        <v>0</v>
      </c>
      <c r="L125" s="83">
        <v>8796663960</v>
      </c>
      <c r="M125" s="83">
        <v>2436972357</v>
      </c>
      <c r="N125" s="80">
        <v>18648598332</v>
      </c>
      <c r="O125" s="80">
        <v>0</v>
      </c>
      <c r="P125" s="104" t="s">
        <v>1171</v>
      </c>
    </row>
    <row r="126" spans="1:16" x14ac:dyDescent="0.45">
      <c r="A126" s="79" t="s">
        <v>142</v>
      </c>
      <c r="B126" s="79" t="s">
        <v>719</v>
      </c>
      <c r="C126" s="79" t="s">
        <v>724</v>
      </c>
      <c r="D126" s="79" t="s">
        <v>725</v>
      </c>
      <c r="E126" s="79" t="s">
        <v>736</v>
      </c>
      <c r="F126" s="79" t="s">
        <v>737</v>
      </c>
      <c r="G126" s="79" t="s">
        <v>455</v>
      </c>
      <c r="H126" s="79" t="s">
        <v>455</v>
      </c>
      <c r="I126" s="79" t="s">
        <v>455</v>
      </c>
      <c r="J126" s="80">
        <v>0</v>
      </c>
      <c r="K126" s="80">
        <v>0</v>
      </c>
      <c r="L126" s="84">
        <v>0</v>
      </c>
      <c r="M126" s="84">
        <v>486174154</v>
      </c>
      <c r="N126" s="80">
        <v>0</v>
      </c>
      <c r="O126" s="80">
        <v>486174154</v>
      </c>
      <c r="P126" s="104" t="s">
        <v>1171</v>
      </c>
    </row>
    <row r="127" spans="1:16" x14ac:dyDescent="0.45">
      <c r="A127" s="79" t="s">
        <v>142</v>
      </c>
      <c r="B127" s="79" t="s">
        <v>719</v>
      </c>
      <c r="C127" s="79" t="s">
        <v>724</v>
      </c>
      <c r="D127" s="79" t="s">
        <v>725</v>
      </c>
      <c r="E127" s="79" t="s">
        <v>738</v>
      </c>
      <c r="F127" s="79" t="s">
        <v>739</v>
      </c>
      <c r="G127" s="79" t="s">
        <v>455</v>
      </c>
      <c r="H127" s="79" t="s">
        <v>455</v>
      </c>
      <c r="I127" s="79" t="s">
        <v>455</v>
      </c>
      <c r="J127" s="80">
        <v>0</v>
      </c>
      <c r="K127" s="80">
        <v>46120847</v>
      </c>
      <c r="L127" s="84">
        <v>9031891</v>
      </c>
      <c r="M127" s="84">
        <v>491538731</v>
      </c>
      <c r="N127" s="80">
        <v>0</v>
      </c>
      <c r="O127" s="80">
        <v>528627687</v>
      </c>
      <c r="P127" s="104" t="s">
        <v>1171</v>
      </c>
    </row>
    <row r="128" spans="1:16" x14ac:dyDescent="0.45">
      <c r="A128" s="79" t="s">
        <v>142</v>
      </c>
      <c r="B128" s="79" t="s">
        <v>719</v>
      </c>
      <c r="C128" s="79" t="s">
        <v>724</v>
      </c>
      <c r="D128" s="79" t="s">
        <v>725</v>
      </c>
      <c r="E128" s="79" t="s">
        <v>740</v>
      </c>
      <c r="F128" s="79" t="s">
        <v>741</v>
      </c>
      <c r="G128" s="79" t="s">
        <v>455</v>
      </c>
      <c r="H128" s="79" t="s">
        <v>455</v>
      </c>
      <c r="I128" s="79" t="s">
        <v>455</v>
      </c>
      <c r="J128" s="80">
        <v>0</v>
      </c>
      <c r="K128" s="80">
        <v>18460639</v>
      </c>
      <c r="L128" s="84">
        <v>18460639</v>
      </c>
      <c r="M128" s="84">
        <v>0</v>
      </c>
      <c r="N128" s="80">
        <v>0</v>
      </c>
      <c r="O128" s="80">
        <v>0</v>
      </c>
      <c r="P128" s="104" t="s">
        <v>1171</v>
      </c>
    </row>
    <row r="129" spans="1:16" x14ac:dyDescent="0.45">
      <c r="A129" s="79" t="s">
        <v>142</v>
      </c>
      <c r="B129" s="79" t="s">
        <v>719</v>
      </c>
      <c r="C129" s="79" t="s">
        <v>724</v>
      </c>
      <c r="D129" s="79" t="s">
        <v>725</v>
      </c>
      <c r="E129" s="79" t="s">
        <v>742</v>
      </c>
      <c r="F129" s="79" t="s">
        <v>743</v>
      </c>
      <c r="G129" s="79" t="s">
        <v>455</v>
      </c>
      <c r="H129" s="79" t="s">
        <v>455</v>
      </c>
      <c r="I129" s="79" t="s">
        <v>455</v>
      </c>
      <c r="J129" s="80">
        <v>0</v>
      </c>
      <c r="K129" s="80">
        <v>625778155</v>
      </c>
      <c r="L129" s="84">
        <v>0</v>
      </c>
      <c r="M129" s="84">
        <v>392766410</v>
      </c>
      <c r="N129" s="80">
        <v>0</v>
      </c>
      <c r="O129" s="80">
        <v>1018544565</v>
      </c>
      <c r="P129" s="104" t="s">
        <v>1171</v>
      </c>
    </row>
    <row r="130" spans="1:16" x14ac:dyDescent="0.45">
      <c r="A130" s="79" t="s">
        <v>142</v>
      </c>
      <c r="B130" s="79" t="s">
        <v>719</v>
      </c>
      <c r="C130" s="79" t="s">
        <v>724</v>
      </c>
      <c r="D130" s="79" t="s">
        <v>725</v>
      </c>
      <c r="E130" s="79" t="s">
        <v>744</v>
      </c>
      <c r="F130" s="79" t="s">
        <v>745</v>
      </c>
      <c r="G130" s="79" t="s">
        <v>455</v>
      </c>
      <c r="H130" s="79" t="s">
        <v>455</v>
      </c>
      <c r="I130" s="79" t="s">
        <v>455</v>
      </c>
      <c r="J130" s="80">
        <v>0</v>
      </c>
      <c r="K130" s="80">
        <v>3831383978</v>
      </c>
      <c r="L130" s="84">
        <v>291132293</v>
      </c>
      <c r="M130" s="84">
        <v>3789451641</v>
      </c>
      <c r="N130" s="80">
        <v>0</v>
      </c>
      <c r="O130" s="80">
        <v>7329703326</v>
      </c>
      <c r="P130" s="104" t="s">
        <v>1171</v>
      </c>
    </row>
    <row r="131" spans="1:16" x14ac:dyDescent="0.45">
      <c r="A131" s="79" t="s">
        <v>142</v>
      </c>
      <c r="B131" s="79" t="s">
        <v>719</v>
      </c>
      <c r="C131" s="79" t="s">
        <v>746</v>
      </c>
      <c r="D131" s="79" t="s">
        <v>747</v>
      </c>
      <c r="E131" s="79" t="s">
        <v>748</v>
      </c>
      <c r="F131" s="79" t="s">
        <v>130</v>
      </c>
      <c r="G131" s="79" t="s">
        <v>749</v>
      </c>
      <c r="H131" s="79" t="s">
        <v>750</v>
      </c>
      <c r="I131" s="79" t="s">
        <v>455</v>
      </c>
      <c r="J131" s="80">
        <v>9689813791</v>
      </c>
      <c r="K131" s="80">
        <v>0</v>
      </c>
      <c r="L131" s="80">
        <v>0</v>
      </c>
      <c r="M131" s="80">
        <v>0</v>
      </c>
      <c r="N131" s="98">
        <v>9689813791</v>
      </c>
      <c r="O131" s="80">
        <v>0</v>
      </c>
      <c r="P131" s="105"/>
    </row>
    <row r="132" spans="1:16" x14ac:dyDescent="0.45">
      <c r="A132" s="79" t="s">
        <v>142</v>
      </c>
      <c r="B132" s="79" t="s">
        <v>719</v>
      </c>
      <c r="C132" s="79" t="s">
        <v>746</v>
      </c>
      <c r="D132" s="79" t="s">
        <v>747</v>
      </c>
      <c r="E132" s="79" t="s">
        <v>748</v>
      </c>
      <c r="F132" s="79" t="s">
        <v>130</v>
      </c>
      <c r="G132" s="79" t="s">
        <v>751</v>
      </c>
      <c r="H132" s="79" t="s">
        <v>752</v>
      </c>
      <c r="I132" s="79" t="s">
        <v>455</v>
      </c>
      <c r="J132" s="80">
        <v>4181219060</v>
      </c>
      <c r="K132" s="80">
        <v>0</v>
      </c>
      <c r="L132" s="80">
        <v>0</v>
      </c>
      <c r="M132" s="80">
        <v>0</v>
      </c>
      <c r="N132" s="98">
        <v>4181219060</v>
      </c>
      <c r="O132" s="80">
        <v>0</v>
      </c>
      <c r="P132" s="105"/>
    </row>
    <row r="133" spans="1:16" x14ac:dyDescent="0.45">
      <c r="A133" s="79" t="s">
        <v>142</v>
      </c>
      <c r="B133" s="79" t="s">
        <v>719</v>
      </c>
      <c r="C133" s="79" t="s">
        <v>746</v>
      </c>
      <c r="D133" s="79" t="s">
        <v>747</v>
      </c>
      <c r="E133" s="79" t="s">
        <v>748</v>
      </c>
      <c r="F133" s="79" t="s">
        <v>130</v>
      </c>
      <c r="G133" s="79" t="s">
        <v>753</v>
      </c>
      <c r="H133" s="79" t="s">
        <v>754</v>
      </c>
      <c r="I133" s="79" t="s">
        <v>455</v>
      </c>
      <c r="J133" s="80">
        <v>5139993406</v>
      </c>
      <c r="K133" s="80">
        <v>0</v>
      </c>
      <c r="L133" s="80">
        <v>0</v>
      </c>
      <c r="M133" s="80">
        <v>0</v>
      </c>
      <c r="N133" s="98">
        <v>5139993406</v>
      </c>
      <c r="O133" s="80">
        <v>0</v>
      </c>
      <c r="P133" s="105"/>
    </row>
    <row r="134" spans="1:16" x14ac:dyDescent="0.45">
      <c r="A134" s="79" t="s">
        <v>142</v>
      </c>
      <c r="B134" s="79" t="s">
        <v>719</v>
      </c>
      <c r="C134" s="79" t="s">
        <v>746</v>
      </c>
      <c r="D134" s="79" t="s">
        <v>747</v>
      </c>
      <c r="E134" s="79" t="s">
        <v>748</v>
      </c>
      <c r="F134" s="79" t="s">
        <v>130</v>
      </c>
      <c r="G134" s="79" t="s">
        <v>755</v>
      </c>
      <c r="H134" s="79" t="s">
        <v>756</v>
      </c>
      <c r="I134" s="79" t="s">
        <v>455</v>
      </c>
      <c r="J134" s="80">
        <v>12903595992</v>
      </c>
      <c r="K134" s="80">
        <v>0</v>
      </c>
      <c r="L134" s="80">
        <v>0</v>
      </c>
      <c r="M134" s="80">
        <v>0</v>
      </c>
      <c r="N134" s="98">
        <v>12903595992</v>
      </c>
      <c r="O134" s="80">
        <v>0</v>
      </c>
      <c r="P134" s="105"/>
    </row>
    <row r="135" spans="1:16" x14ac:dyDescent="0.45">
      <c r="A135" s="79" t="s">
        <v>142</v>
      </c>
      <c r="B135" s="79" t="s">
        <v>719</v>
      </c>
      <c r="C135" s="79" t="s">
        <v>746</v>
      </c>
      <c r="D135" s="79" t="s">
        <v>747</v>
      </c>
      <c r="E135" s="79" t="s">
        <v>748</v>
      </c>
      <c r="F135" s="79" t="s">
        <v>130</v>
      </c>
      <c r="G135" s="79" t="s">
        <v>757</v>
      </c>
      <c r="H135" s="79" t="s">
        <v>758</v>
      </c>
      <c r="I135" s="79" t="s">
        <v>455</v>
      </c>
      <c r="J135" s="80">
        <v>48669728729</v>
      </c>
      <c r="K135" s="80">
        <v>0</v>
      </c>
      <c r="L135" s="80">
        <v>0</v>
      </c>
      <c r="M135" s="80">
        <v>0</v>
      </c>
      <c r="N135" s="98">
        <v>48669728729</v>
      </c>
      <c r="O135" s="80">
        <v>0</v>
      </c>
      <c r="P135" s="105"/>
    </row>
    <row r="136" spans="1:16" x14ac:dyDescent="0.45">
      <c r="A136" s="79" t="s">
        <v>142</v>
      </c>
      <c r="B136" s="79" t="s">
        <v>719</v>
      </c>
      <c r="C136" s="79" t="s">
        <v>746</v>
      </c>
      <c r="D136" s="79" t="s">
        <v>747</v>
      </c>
      <c r="E136" s="79" t="s">
        <v>748</v>
      </c>
      <c r="F136" s="79" t="s">
        <v>130</v>
      </c>
      <c r="G136" s="79" t="s">
        <v>759</v>
      </c>
      <c r="H136" s="79" t="s">
        <v>760</v>
      </c>
      <c r="I136" s="79" t="s">
        <v>455</v>
      </c>
      <c r="J136" s="80">
        <v>864123525</v>
      </c>
      <c r="K136" s="80">
        <v>0</v>
      </c>
      <c r="L136" s="80">
        <v>0</v>
      </c>
      <c r="M136" s="80">
        <v>0</v>
      </c>
      <c r="N136" s="98">
        <v>864123525</v>
      </c>
      <c r="O136" s="80">
        <v>0</v>
      </c>
      <c r="P136" s="105"/>
    </row>
    <row r="137" spans="1:16" x14ac:dyDescent="0.45">
      <c r="A137" s="79" t="s">
        <v>142</v>
      </c>
      <c r="B137" s="79" t="s">
        <v>719</v>
      </c>
      <c r="C137" s="79" t="s">
        <v>746</v>
      </c>
      <c r="D137" s="79" t="s">
        <v>747</v>
      </c>
      <c r="E137" s="79" t="s">
        <v>748</v>
      </c>
      <c r="F137" s="79" t="s">
        <v>130</v>
      </c>
      <c r="G137" s="79" t="s">
        <v>761</v>
      </c>
      <c r="H137" s="79" t="s">
        <v>762</v>
      </c>
      <c r="I137" s="79" t="s">
        <v>455</v>
      </c>
      <c r="J137" s="80">
        <v>5441431957</v>
      </c>
      <c r="K137" s="80">
        <v>12482487</v>
      </c>
      <c r="L137" s="80">
        <v>0</v>
      </c>
      <c r="M137" s="80">
        <v>0</v>
      </c>
      <c r="N137" s="98">
        <v>5428949470</v>
      </c>
      <c r="O137" s="80">
        <v>0</v>
      </c>
      <c r="P137" s="105"/>
    </row>
    <row r="138" spans="1:16" x14ac:dyDescent="0.45">
      <c r="A138" s="79" t="s">
        <v>142</v>
      </c>
      <c r="B138" s="79" t="s">
        <v>719</v>
      </c>
      <c r="C138" s="79" t="s">
        <v>746</v>
      </c>
      <c r="D138" s="79" t="s">
        <v>747</v>
      </c>
      <c r="E138" s="79" t="s">
        <v>763</v>
      </c>
      <c r="F138" s="79" t="s">
        <v>764</v>
      </c>
      <c r="G138" s="79" t="s">
        <v>749</v>
      </c>
      <c r="H138" s="79" t="s">
        <v>750</v>
      </c>
      <c r="I138" s="79" t="s">
        <v>455</v>
      </c>
      <c r="J138" s="80">
        <v>106757145</v>
      </c>
      <c r="K138" s="80">
        <v>0</v>
      </c>
      <c r="L138" s="80">
        <v>0</v>
      </c>
      <c r="M138" s="80">
        <v>0</v>
      </c>
      <c r="N138" s="80">
        <v>106757145</v>
      </c>
      <c r="O138" s="80">
        <v>0</v>
      </c>
      <c r="P138" s="105"/>
    </row>
    <row r="139" spans="1:16" x14ac:dyDescent="0.45">
      <c r="A139" s="79" t="s">
        <v>142</v>
      </c>
      <c r="B139" s="79" t="s">
        <v>719</v>
      </c>
      <c r="C139" s="79" t="s">
        <v>746</v>
      </c>
      <c r="D139" s="79" t="s">
        <v>747</v>
      </c>
      <c r="E139" s="79" t="s">
        <v>763</v>
      </c>
      <c r="F139" s="79" t="s">
        <v>764</v>
      </c>
      <c r="G139" s="79" t="s">
        <v>751</v>
      </c>
      <c r="H139" s="79" t="s">
        <v>752</v>
      </c>
      <c r="I139" s="79" t="s">
        <v>455</v>
      </c>
      <c r="J139" s="80">
        <v>2469829199</v>
      </c>
      <c r="K139" s="80">
        <v>0</v>
      </c>
      <c r="L139" s="80">
        <v>0</v>
      </c>
      <c r="M139" s="80">
        <v>0</v>
      </c>
      <c r="N139" s="80">
        <v>2469829199</v>
      </c>
      <c r="O139" s="80">
        <v>0</v>
      </c>
      <c r="P139" s="105"/>
    </row>
    <row r="140" spans="1:16" x14ac:dyDescent="0.45">
      <c r="A140" s="79" t="s">
        <v>142</v>
      </c>
      <c r="B140" s="79" t="s">
        <v>719</v>
      </c>
      <c r="C140" s="79" t="s">
        <v>746</v>
      </c>
      <c r="D140" s="79" t="s">
        <v>747</v>
      </c>
      <c r="E140" s="79" t="s">
        <v>763</v>
      </c>
      <c r="F140" s="79" t="s">
        <v>764</v>
      </c>
      <c r="G140" s="79" t="s">
        <v>753</v>
      </c>
      <c r="H140" s="79" t="s">
        <v>754</v>
      </c>
      <c r="I140" s="79" t="s">
        <v>455</v>
      </c>
      <c r="J140" s="80">
        <v>15912000</v>
      </c>
      <c r="K140" s="80">
        <v>0</v>
      </c>
      <c r="L140" s="80">
        <v>0</v>
      </c>
      <c r="M140" s="80">
        <v>0</v>
      </c>
      <c r="N140" s="80">
        <v>15912000</v>
      </c>
      <c r="O140" s="80">
        <v>0</v>
      </c>
      <c r="P140" s="105"/>
    </row>
    <row r="141" spans="1:16" x14ac:dyDescent="0.45">
      <c r="A141" s="79" t="s">
        <v>142</v>
      </c>
      <c r="B141" s="79" t="s">
        <v>719</v>
      </c>
      <c r="C141" s="79" t="s">
        <v>746</v>
      </c>
      <c r="D141" s="79" t="s">
        <v>747</v>
      </c>
      <c r="E141" s="79" t="s">
        <v>763</v>
      </c>
      <c r="F141" s="79" t="s">
        <v>764</v>
      </c>
      <c r="G141" s="79" t="s">
        <v>755</v>
      </c>
      <c r="H141" s="79" t="s">
        <v>756</v>
      </c>
      <c r="I141" s="79" t="s">
        <v>455</v>
      </c>
      <c r="J141" s="80">
        <v>1095054516</v>
      </c>
      <c r="K141" s="80">
        <v>0</v>
      </c>
      <c r="L141" s="80">
        <v>0</v>
      </c>
      <c r="M141" s="80">
        <v>0</v>
      </c>
      <c r="N141" s="80">
        <v>1095054516</v>
      </c>
      <c r="O141" s="80">
        <v>0</v>
      </c>
      <c r="P141" s="105"/>
    </row>
    <row r="142" spans="1:16" x14ac:dyDescent="0.45">
      <c r="A142" s="79" t="s">
        <v>142</v>
      </c>
      <c r="B142" s="79" t="s">
        <v>719</v>
      </c>
      <c r="C142" s="79" t="s">
        <v>746</v>
      </c>
      <c r="D142" s="79" t="s">
        <v>747</v>
      </c>
      <c r="E142" s="79" t="s">
        <v>763</v>
      </c>
      <c r="F142" s="79" t="s">
        <v>764</v>
      </c>
      <c r="G142" s="79" t="s">
        <v>757</v>
      </c>
      <c r="H142" s="79" t="s">
        <v>758</v>
      </c>
      <c r="I142" s="79" t="s">
        <v>455</v>
      </c>
      <c r="J142" s="80">
        <v>4127095148</v>
      </c>
      <c r="K142" s="80">
        <v>0</v>
      </c>
      <c r="L142" s="80">
        <v>0</v>
      </c>
      <c r="M142" s="80">
        <v>0</v>
      </c>
      <c r="N142" s="80">
        <v>4127095148</v>
      </c>
      <c r="O142" s="80">
        <v>0</v>
      </c>
      <c r="P142" s="105"/>
    </row>
    <row r="143" spans="1:16" x14ac:dyDescent="0.45">
      <c r="A143" s="79" t="s">
        <v>142</v>
      </c>
      <c r="B143" s="79" t="s">
        <v>719</v>
      </c>
      <c r="C143" s="79" t="s">
        <v>746</v>
      </c>
      <c r="D143" s="79" t="s">
        <v>747</v>
      </c>
      <c r="E143" s="79" t="s">
        <v>763</v>
      </c>
      <c r="F143" s="79" t="s">
        <v>764</v>
      </c>
      <c r="G143" s="79" t="s">
        <v>759</v>
      </c>
      <c r="H143" s="79" t="s">
        <v>760</v>
      </c>
      <c r="I143" s="79" t="s">
        <v>455</v>
      </c>
      <c r="J143" s="80">
        <v>163240689</v>
      </c>
      <c r="K143" s="80">
        <v>0</v>
      </c>
      <c r="L143" s="80">
        <v>0</v>
      </c>
      <c r="M143" s="80">
        <v>0</v>
      </c>
      <c r="N143" s="80">
        <v>163240689</v>
      </c>
      <c r="O143" s="80">
        <v>0</v>
      </c>
      <c r="P143" s="105"/>
    </row>
    <row r="144" spans="1:16" x14ac:dyDescent="0.45">
      <c r="A144" s="79" t="s">
        <v>142</v>
      </c>
      <c r="B144" s="79" t="s">
        <v>719</v>
      </c>
      <c r="C144" s="79" t="s">
        <v>746</v>
      </c>
      <c r="D144" s="79" t="s">
        <v>747</v>
      </c>
      <c r="E144" s="79" t="s">
        <v>763</v>
      </c>
      <c r="F144" s="79" t="s">
        <v>764</v>
      </c>
      <c r="G144" s="79" t="s">
        <v>761</v>
      </c>
      <c r="H144" s="79" t="s">
        <v>762</v>
      </c>
      <c r="I144" s="79" t="s">
        <v>455</v>
      </c>
      <c r="J144" s="80">
        <v>93461472</v>
      </c>
      <c r="K144" s="80">
        <v>0</v>
      </c>
      <c r="L144" s="80">
        <v>0</v>
      </c>
      <c r="M144" s="80">
        <v>0</v>
      </c>
      <c r="N144" s="80">
        <v>93461472</v>
      </c>
      <c r="O144" s="80">
        <v>0</v>
      </c>
      <c r="P144" s="105"/>
    </row>
    <row r="145" spans="1:19" x14ac:dyDescent="0.45">
      <c r="A145" s="79" t="s">
        <v>142</v>
      </c>
      <c r="B145" s="79" t="s">
        <v>719</v>
      </c>
      <c r="C145" s="79" t="s">
        <v>746</v>
      </c>
      <c r="D145" s="79" t="s">
        <v>747</v>
      </c>
      <c r="E145" s="79" t="s">
        <v>765</v>
      </c>
      <c r="F145" s="79" t="s">
        <v>766</v>
      </c>
      <c r="G145" s="79" t="s">
        <v>757</v>
      </c>
      <c r="H145" s="79" t="s">
        <v>758</v>
      </c>
      <c r="I145" s="79" t="s">
        <v>455</v>
      </c>
      <c r="J145" s="80">
        <v>2812796517765</v>
      </c>
      <c r="K145" s="80">
        <v>0</v>
      </c>
      <c r="L145" s="80">
        <v>118663903074</v>
      </c>
      <c r="M145" s="80">
        <v>2931460420839</v>
      </c>
      <c r="N145" s="80">
        <v>0</v>
      </c>
      <c r="O145" s="80">
        <v>0</v>
      </c>
      <c r="P145" s="105"/>
    </row>
    <row r="146" spans="1:19" x14ac:dyDescent="0.45">
      <c r="A146" s="79" t="s">
        <v>142</v>
      </c>
      <c r="B146" s="79" t="s">
        <v>719</v>
      </c>
      <c r="C146" s="79" t="s">
        <v>746</v>
      </c>
      <c r="D146" s="79" t="s">
        <v>747</v>
      </c>
      <c r="E146" s="79" t="s">
        <v>767</v>
      </c>
      <c r="F146" s="79" t="s">
        <v>768</v>
      </c>
      <c r="G146" s="79" t="s">
        <v>749</v>
      </c>
      <c r="H146" s="79" t="s">
        <v>750</v>
      </c>
      <c r="I146" s="79" t="s">
        <v>455</v>
      </c>
      <c r="J146" s="80">
        <v>166260801633</v>
      </c>
      <c r="K146" s="80">
        <v>0</v>
      </c>
      <c r="L146" s="80">
        <v>0</v>
      </c>
      <c r="M146" s="80">
        <v>0</v>
      </c>
      <c r="N146" s="80">
        <v>166260801633</v>
      </c>
      <c r="O146" s="80">
        <v>0</v>
      </c>
      <c r="P146" s="105"/>
    </row>
    <row r="147" spans="1:19" x14ac:dyDescent="0.45">
      <c r="A147" s="79" t="s">
        <v>142</v>
      </c>
      <c r="B147" s="79" t="s">
        <v>719</v>
      </c>
      <c r="C147" s="79" t="s">
        <v>746</v>
      </c>
      <c r="D147" s="79" t="s">
        <v>747</v>
      </c>
      <c r="E147" s="79" t="s">
        <v>767</v>
      </c>
      <c r="F147" s="79" t="s">
        <v>768</v>
      </c>
      <c r="G147" s="79" t="s">
        <v>751</v>
      </c>
      <c r="H147" s="79" t="s">
        <v>752</v>
      </c>
      <c r="I147" s="79" t="s">
        <v>455</v>
      </c>
      <c r="J147" s="80">
        <v>1850165051</v>
      </c>
      <c r="K147" s="80">
        <v>0</v>
      </c>
      <c r="L147" s="80">
        <v>0</v>
      </c>
      <c r="M147" s="80">
        <v>0</v>
      </c>
      <c r="N147" s="80">
        <v>1850165051</v>
      </c>
      <c r="O147" s="80">
        <v>0</v>
      </c>
      <c r="P147" s="105"/>
    </row>
    <row r="148" spans="1:19" x14ac:dyDescent="0.45">
      <c r="A148" s="79" t="s">
        <v>142</v>
      </c>
      <c r="B148" s="79" t="s">
        <v>719</v>
      </c>
      <c r="C148" s="79" t="s">
        <v>746</v>
      </c>
      <c r="D148" s="79" t="s">
        <v>747</v>
      </c>
      <c r="E148" s="79" t="s">
        <v>767</v>
      </c>
      <c r="F148" s="79" t="s">
        <v>768</v>
      </c>
      <c r="G148" s="79" t="s">
        <v>753</v>
      </c>
      <c r="H148" s="79" t="s">
        <v>754</v>
      </c>
      <c r="I148" s="79" t="s">
        <v>455</v>
      </c>
      <c r="J148" s="80">
        <v>180245981</v>
      </c>
      <c r="K148" s="80">
        <v>0</v>
      </c>
      <c r="L148" s="80">
        <v>0</v>
      </c>
      <c r="M148" s="80">
        <v>0</v>
      </c>
      <c r="N148" s="80">
        <v>180245981</v>
      </c>
      <c r="O148" s="80">
        <v>0</v>
      </c>
      <c r="P148" s="105"/>
    </row>
    <row r="149" spans="1:19" x14ac:dyDescent="0.45">
      <c r="A149" s="79" t="s">
        <v>142</v>
      </c>
      <c r="B149" s="79" t="s">
        <v>719</v>
      </c>
      <c r="C149" s="79" t="s">
        <v>746</v>
      </c>
      <c r="D149" s="79" t="s">
        <v>747</v>
      </c>
      <c r="E149" s="79" t="s">
        <v>767</v>
      </c>
      <c r="F149" s="79" t="s">
        <v>768</v>
      </c>
      <c r="G149" s="79" t="s">
        <v>755</v>
      </c>
      <c r="H149" s="79" t="s">
        <v>756</v>
      </c>
      <c r="I149" s="79" t="s">
        <v>455</v>
      </c>
      <c r="J149" s="80">
        <v>96215143211</v>
      </c>
      <c r="K149" s="80">
        <v>0</v>
      </c>
      <c r="L149" s="80">
        <v>0</v>
      </c>
      <c r="M149" s="80">
        <v>0</v>
      </c>
      <c r="N149" s="80">
        <v>96215143211</v>
      </c>
      <c r="O149" s="80">
        <v>0</v>
      </c>
      <c r="P149" s="105"/>
    </row>
    <row r="150" spans="1:19" x14ac:dyDescent="0.45">
      <c r="A150" s="79" t="s">
        <v>142</v>
      </c>
      <c r="B150" s="79" t="s">
        <v>719</v>
      </c>
      <c r="C150" s="79" t="s">
        <v>746</v>
      </c>
      <c r="D150" s="79" t="s">
        <v>747</v>
      </c>
      <c r="E150" s="79" t="s">
        <v>767</v>
      </c>
      <c r="F150" s="79" t="s">
        <v>768</v>
      </c>
      <c r="G150" s="79" t="s">
        <v>757</v>
      </c>
      <c r="H150" s="79" t="s">
        <v>758</v>
      </c>
      <c r="I150" s="79" t="s">
        <v>455</v>
      </c>
      <c r="J150" s="80">
        <v>1534673270464</v>
      </c>
      <c r="K150" s="80">
        <v>0</v>
      </c>
      <c r="L150" s="80">
        <v>11394602</v>
      </c>
      <c r="M150" s="80">
        <v>11394602</v>
      </c>
      <c r="N150" s="80">
        <v>1534673270464</v>
      </c>
      <c r="O150" s="80">
        <v>0</v>
      </c>
      <c r="P150" s="105"/>
    </row>
    <row r="151" spans="1:19" x14ac:dyDescent="0.45">
      <c r="A151" s="79" t="s">
        <v>142</v>
      </c>
      <c r="B151" s="79" t="s">
        <v>719</v>
      </c>
      <c r="C151" s="79" t="s">
        <v>746</v>
      </c>
      <c r="D151" s="79" t="s">
        <v>747</v>
      </c>
      <c r="E151" s="79" t="s">
        <v>767</v>
      </c>
      <c r="F151" s="79" t="s">
        <v>768</v>
      </c>
      <c r="G151" s="79" t="s">
        <v>759</v>
      </c>
      <c r="H151" s="79" t="s">
        <v>760</v>
      </c>
      <c r="I151" s="79" t="s">
        <v>455</v>
      </c>
      <c r="J151" s="80">
        <v>2631400425</v>
      </c>
      <c r="K151" s="80">
        <v>0</v>
      </c>
      <c r="L151" s="80">
        <v>0</v>
      </c>
      <c r="M151" s="80">
        <v>0</v>
      </c>
      <c r="N151" s="80">
        <v>2631400425</v>
      </c>
      <c r="O151" s="80">
        <v>0</v>
      </c>
      <c r="P151" s="105"/>
    </row>
    <row r="152" spans="1:19" x14ac:dyDescent="0.45">
      <c r="A152" s="79" t="s">
        <v>142</v>
      </c>
      <c r="B152" s="79" t="s">
        <v>719</v>
      </c>
      <c r="C152" s="79" t="s">
        <v>746</v>
      </c>
      <c r="D152" s="79" t="s">
        <v>747</v>
      </c>
      <c r="E152" s="79" t="s">
        <v>767</v>
      </c>
      <c r="F152" s="79" t="s">
        <v>768</v>
      </c>
      <c r="G152" s="79" t="s">
        <v>761</v>
      </c>
      <c r="H152" s="79" t="s">
        <v>762</v>
      </c>
      <c r="I152" s="79" t="s">
        <v>455</v>
      </c>
      <c r="J152" s="80">
        <v>291267999</v>
      </c>
      <c r="K152" s="80">
        <v>0</v>
      </c>
      <c r="L152" s="80">
        <v>0</v>
      </c>
      <c r="M152" s="80">
        <v>0</v>
      </c>
      <c r="N152" s="80">
        <v>291267999</v>
      </c>
      <c r="O152" s="80">
        <v>0</v>
      </c>
      <c r="P152" s="105"/>
    </row>
    <row r="153" spans="1:19" x14ac:dyDescent="0.45">
      <c r="A153" s="79" t="s">
        <v>142</v>
      </c>
      <c r="B153" s="79" t="s">
        <v>719</v>
      </c>
      <c r="C153" s="79" t="s">
        <v>746</v>
      </c>
      <c r="D153" s="79" t="s">
        <v>747</v>
      </c>
      <c r="E153" s="79" t="s">
        <v>771</v>
      </c>
      <c r="F153" s="79" t="s">
        <v>312</v>
      </c>
      <c r="G153" s="79" t="s">
        <v>749</v>
      </c>
      <c r="H153" s="79" t="s">
        <v>750</v>
      </c>
      <c r="I153" s="79" t="s">
        <v>455</v>
      </c>
      <c r="J153" s="80">
        <v>46299305050</v>
      </c>
      <c r="K153" s="80">
        <v>0</v>
      </c>
      <c r="L153" s="80">
        <v>0</v>
      </c>
      <c r="M153" s="80">
        <v>0</v>
      </c>
      <c r="N153" s="80">
        <v>46299305050</v>
      </c>
      <c r="O153" s="80">
        <v>0</v>
      </c>
      <c r="P153" s="105"/>
      <c r="Q153" s="1143" t="s">
        <v>1566</v>
      </c>
      <c r="R153" s="1144"/>
    </row>
    <row r="154" spans="1:19" x14ac:dyDescent="0.45">
      <c r="A154" s="79" t="s">
        <v>142</v>
      </c>
      <c r="B154" s="79" t="s">
        <v>719</v>
      </c>
      <c r="C154" s="79" t="s">
        <v>746</v>
      </c>
      <c r="D154" s="79" t="s">
        <v>747</v>
      </c>
      <c r="E154" s="79" t="s">
        <v>772</v>
      </c>
      <c r="F154" s="79" t="s">
        <v>773</v>
      </c>
      <c r="G154" s="79" t="s">
        <v>455</v>
      </c>
      <c r="H154" s="79" t="s">
        <v>455</v>
      </c>
      <c r="I154" s="79" t="s">
        <v>455</v>
      </c>
      <c r="J154" s="80">
        <v>415523276000</v>
      </c>
      <c r="K154" s="80">
        <v>0</v>
      </c>
      <c r="L154" s="80">
        <v>20298354713</v>
      </c>
      <c r="M154" s="80">
        <v>412978031673</v>
      </c>
      <c r="N154" s="82">
        <v>22843599040</v>
      </c>
      <c r="O154" s="80">
        <v>0</v>
      </c>
      <c r="P154" s="104" t="s">
        <v>1553</v>
      </c>
      <c r="Q154" s="106">
        <v>18549276000</v>
      </c>
      <c r="R154" s="107"/>
    </row>
    <row r="155" spans="1:19" x14ac:dyDescent="0.45">
      <c r="A155" s="79" t="s">
        <v>142</v>
      </c>
      <c r="B155" s="79" t="s">
        <v>719</v>
      </c>
      <c r="C155" s="79" t="s">
        <v>774</v>
      </c>
      <c r="D155" s="79" t="s">
        <v>775</v>
      </c>
      <c r="E155" s="79" t="s">
        <v>776</v>
      </c>
      <c r="F155" s="79" t="s">
        <v>86</v>
      </c>
      <c r="G155" s="79" t="s">
        <v>455</v>
      </c>
      <c r="H155" s="79" t="s">
        <v>455</v>
      </c>
      <c r="I155" s="79" t="s">
        <v>455</v>
      </c>
      <c r="J155" s="80">
        <v>1270078200</v>
      </c>
      <c r="K155" s="80">
        <v>0</v>
      </c>
      <c r="L155" s="83">
        <v>1466227500</v>
      </c>
      <c r="M155" s="83">
        <v>0</v>
      </c>
      <c r="N155" s="80">
        <v>2736305700</v>
      </c>
      <c r="O155" s="80">
        <v>0</v>
      </c>
      <c r="P155" s="104" t="s">
        <v>1180</v>
      </c>
      <c r="Q155" s="106">
        <v>4000000000</v>
      </c>
      <c r="R155" s="107"/>
    </row>
    <row r="156" spans="1:19" x14ac:dyDescent="0.45">
      <c r="A156" s="79" t="s">
        <v>142</v>
      </c>
      <c r="B156" s="79" t="s">
        <v>719</v>
      </c>
      <c r="C156" s="79" t="s">
        <v>774</v>
      </c>
      <c r="D156" s="79" t="s">
        <v>775</v>
      </c>
      <c r="E156" s="79" t="s">
        <v>777</v>
      </c>
      <c r="F156" s="79" t="s">
        <v>778</v>
      </c>
      <c r="G156" s="79" t="s">
        <v>455</v>
      </c>
      <c r="H156" s="79" t="s">
        <v>455</v>
      </c>
      <c r="I156" s="79" t="s">
        <v>455</v>
      </c>
      <c r="J156" s="80">
        <v>0</v>
      </c>
      <c r="K156" s="80">
        <v>717132990</v>
      </c>
      <c r="L156" s="84">
        <v>0</v>
      </c>
      <c r="M156" s="84">
        <v>616902567</v>
      </c>
      <c r="N156" s="80">
        <v>0</v>
      </c>
      <c r="O156" s="80">
        <v>1334035557</v>
      </c>
      <c r="P156" s="104" t="s">
        <v>1180</v>
      </c>
      <c r="Q156" s="106">
        <v>392974000000</v>
      </c>
      <c r="R156" s="106">
        <v>0</v>
      </c>
      <c r="S156" s="109">
        <f>Q156+Q157-R158-R159-R160-R161-R162</f>
        <v>294323040</v>
      </c>
    </row>
    <row r="157" spans="1:19" x14ac:dyDescent="0.45">
      <c r="A157" s="79" t="s">
        <v>142</v>
      </c>
      <c r="B157" s="79" t="s">
        <v>719</v>
      </c>
      <c r="C157" s="79" t="s">
        <v>774</v>
      </c>
      <c r="D157" s="79" t="s">
        <v>775</v>
      </c>
      <c r="E157" s="79" t="s">
        <v>779</v>
      </c>
      <c r="F157" s="79" t="s">
        <v>780</v>
      </c>
      <c r="G157" s="79" t="s">
        <v>455</v>
      </c>
      <c r="H157" s="79" t="s">
        <v>455</v>
      </c>
      <c r="I157" s="79" t="s">
        <v>455</v>
      </c>
      <c r="J157" s="80">
        <v>0</v>
      </c>
      <c r="K157" s="80">
        <v>0</v>
      </c>
      <c r="L157" s="83">
        <v>23545080000</v>
      </c>
      <c r="M157" s="83">
        <v>0</v>
      </c>
      <c r="N157" s="80">
        <v>23545080000</v>
      </c>
      <c r="O157" s="80">
        <v>0</v>
      </c>
      <c r="P157" s="104" t="s">
        <v>1180</v>
      </c>
      <c r="Q157" s="106">
        <v>20298354713</v>
      </c>
      <c r="R157" s="106">
        <v>0</v>
      </c>
    </row>
    <row r="158" spans="1:19" x14ac:dyDescent="0.45">
      <c r="A158" s="79" t="s">
        <v>142</v>
      </c>
      <c r="B158" s="79" t="s">
        <v>719</v>
      </c>
      <c r="C158" s="79" t="s">
        <v>774</v>
      </c>
      <c r="D158" s="79" t="s">
        <v>775</v>
      </c>
      <c r="E158" s="79" t="s">
        <v>781</v>
      </c>
      <c r="F158" s="79" t="s">
        <v>782</v>
      </c>
      <c r="G158" s="79" t="s">
        <v>455</v>
      </c>
      <c r="H158" s="79" t="s">
        <v>455</v>
      </c>
      <c r="I158" s="79" t="s">
        <v>455</v>
      </c>
      <c r="J158" s="80">
        <v>0</v>
      </c>
      <c r="K158" s="80">
        <v>0</v>
      </c>
      <c r="L158" s="83">
        <v>7928325000</v>
      </c>
      <c r="M158" s="83">
        <v>0</v>
      </c>
      <c r="N158" s="80">
        <v>7928325000</v>
      </c>
      <c r="O158" s="80">
        <v>0</v>
      </c>
      <c r="P158" s="104" t="s">
        <v>1180</v>
      </c>
      <c r="Q158" s="104">
        <v>0</v>
      </c>
      <c r="R158" s="106">
        <v>180875000000</v>
      </c>
    </row>
    <row r="159" spans="1:19" x14ac:dyDescent="0.45">
      <c r="A159" s="79" t="s">
        <v>142</v>
      </c>
      <c r="B159" s="79" t="s">
        <v>719</v>
      </c>
      <c r="C159" s="79" t="s">
        <v>774</v>
      </c>
      <c r="D159" s="79" t="s">
        <v>775</v>
      </c>
      <c r="E159" s="79" t="s">
        <v>783</v>
      </c>
      <c r="F159" s="79" t="s">
        <v>784</v>
      </c>
      <c r="G159" s="79" t="s">
        <v>455</v>
      </c>
      <c r="H159" s="79" t="s">
        <v>455</v>
      </c>
      <c r="I159" s="79" t="s">
        <v>455</v>
      </c>
      <c r="J159" s="83">
        <v>141422954</v>
      </c>
      <c r="K159" s="80">
        <v>0</v>
      </c>
      <c r="L159" s="80">
        <v>0</v>
      </c>
      <c r="M159" s="80">
        <v>0</v>
      </c>
      <c r="N159" s="80">
        <v>141422954</v>
      </c>
      <c r="O159" s="80">
        <v>0</v>
      </c>
      <c r="P159" s="104" t="s">
        <v>1180</v>
      </c>
      <c r="Q159" s="104">
        <v>0</v>
      </c>
      <c r="R159" s="106">
        <v>22801662385</v>
      </c>
    </row>
    <row r="160" spans="1:19" x14ac:dyDescent="0.45">
      <c r="A160" s="79" t="s">
        <v>785</v>
      </c>
      <c r="B160" s="79" t="s">
        <v>786</v>
      </c>
      <c r="C160" s="79" t="s">
        <v>787</v>
      </c>
      <c r="D160" s="79" t="s">
        <v>788</v>
      </c>
      <c r="E160" s="79" t="s">
        <v>789</v>
      </c>
      <c r="F160" s="79" t="s">
        <v>790</v>
      </c>
      <c r="G160" s="79" t="s">
        <v>458</v>
      </c>
      <c r="H160" s="79" t="s">
        <v>459</v>
      </c>
      <c r="I160" s="79" t="s">
        <v>1453</v>
      </c>
      <c r="J160" s="80">
        <v>0</v>
      </c>
      <c r="K160" s="80">
        <v>4000000000</v>
      </c>
      <c r="L160" s="80">
        <v>8768026098</v>
      </c>
      <c r="M160" s="80">
        <v>4768026098</v>
      </c>
      <c r="N160" s="80">
        <v>0</v>
      </c>
      <c r="O160" s="91">
        <v>0</v>
      </c>
      <c r="P160" s="104" t="s">
        <v>346</v>
      </c>
      <c r="Q160" s="104">
        <v>0</v>
      </c>
      <c r="R160" s="106">
        <v>3014575</v>
      </c>
    </row>
    <row r="161" spans="1:18" x14ac:dyDescent="0.45">
      <c r="A161" s="79" t="s">
        <v>785</v>
      </c>
      <c r="B161" s="79" t="s">
        <v>786</v>
      </c>
      <c r="C161" s="79" t="s">
        <v>787</v>
      </c>
      <c r="D161" s="79" t="s">
        <v>788</v>
      </c>
      <c r="E161" s="79" t="s">
        <v>789</v>
      </c>
      <c r="F161" s="79" t="s">
        <v>790</v>
      </c>
      <c r="G161" s="79" t="s">
        <v>462</v>
      </c>
      <c r="H161" s="79" t="s">
        <v>463</v>
      </c>
      <c r="I161" s="79" t="s">
        <v>1455</v>
      </c>
      <c r="J161" s="80">
        <v>0</v>
      </c>
      <c r="K161" s="80">
        <v>6466062</v>
      </c>
      <c r="L161" s="80">
        <v>6466062</v>
      </c>
      <c r="M161" s="80">
        <v>0</v>
      </c>
      <c r="N161" s="80">
        <v>0</v>
      </c>
      <c r="O161" s="91">
        <v>0</v>
      </c>
      <c r="P161" s="104" t="s">
        <v>346</v>
      </c>
      <c r="Q161" s="104">
        <v>0</v>
      </c>
      <c r="R161" s="106">
        <v>20298354713</v>
      </c>
    </row>
    <row r="162" spans="1:18" x14ac:dyDescent="0.45">
      <c r="A162" s="79" t="s">
        <v>785</v>
      </c>
      <c r="B162" s="79" t="s">
        <v>786</v>
      </c>
      <c r="C162" s="79" t="s">
        <v>787</v>
      </c>
      <c r="D162" s="79" t="s">
        <v>788</v>
      </c>
      <c r="E162" s="79" t="s">
        <v>789</v>
      </c>
      <c r="F162" s="79" t="s">
        <v>790</v>
      </c>
      <c r="G162" s="79" t="s">
        <v>476</v>
      </c>
      <c r="H162" s="79" t="s">
        <v>477</v>
      </c>
      <c r="I162" s="79" t="s">
        <v>1461</v>
      </c>
      <c r="J162" s="80">
        <v>0</v>
      </c>
      <c r="K162" s="80">
        <v>0</v>
      </c>
      <c r="L162" s="80">
        <v>24511063636</v>
      </c>
      <c r="M162" s="80">
        <v>24511063636</v>
      </c>
      <c r="N162" s="80">
        <v>0</v>
      </c>
      <c r="O162" s="91">
        <v>0</v>
      </c>
      <c r="P162" s="104" t="s">
        <v>346</v>
      </c>
      <c r="Q162" s="104">
        <v>0</v>
      </c>
      <c r="R162" s="106">
        <v>189000000000</v>
      </c>
    </row>
    <row r="163" spans="1:18" x14ac:dyDescent="0.45">
      <c r="A163" s="79" t="s">
        <v>785</v>
      </c>
      <c r="B163" s="79" t="s">
        <v>786</v>
      </c>
      <c r="C163" s="79" t="s">
        <v>787</v>
      </c>
      <c r="D163" s="79" t="s">
        <v>788</v>
      </c>
      <c r="E163" s="79" t="s">
        <v>789</v>
      </c>
      <c r="F163" s="79" t="s">
        <v>790</v>
      </c>
      <c r="G163" s="79" t="s">
        <v>478</v>
      </c>
      <c r="H163" s="79" t="s">
        <v>479</v>
      </c>
      <c r="I163" s="79" t="s">
        <v>1461</v>
      </c>
      <c r="J163" s="80">
        <v>0</v>
      </c>
      <c r="K163" s="80">
        <v>0</v>
      </c>
      <c r="L163" s="80">
        <v>36385741143</v>
      </c>
      <c r="M163" s="80">
        <v>38363141143</v>
      </c>
      <c r="N163" s="80">
        <v>0</v>
      </c>
      <c r="O163" s="91">
        <v>1677400000</v>
      </c>
      <c r="P163" s="104" t="s">
        <v>346</v>
      </c>
    </row>
    <row r="164" spans="1:18" x14ac:dyDescent="0.45">
      <c r="A164" s="79" t="s">
        <v>785</v>
      </c>
      <c r="B164" s="79" t="s">
        <v>786</v>
      </c>
      <c r="C164" s="79" t="s">
        <v>787</v>
      </c>
      <c r="D164" s="79" t="s">
        <v>788</v>
      </c>
      <c r="E164" s="79" t="s">
        <v>791</v>
      </c>
      <c r="F164" s="79" t="s">
        <v>792</v>
      </c>
      <c r="G164" s="79" t="s">
        <v>677</v>
      </c>
      <c r="H164" s="79" t="s">
        <v>678</v>
      </c>
      <c r="I164" s="79" t="s">
        <v>1488</v>
      </c>
      <c r="J164" s="80">
        <v>0</v>
      </c>
      <c r="K164" s="80">
        <v>0</v>
      </c>
      <c r="L164" s="80">
        <v>436000000</v>
      </c>
      <c r="M164" s="80">
        <v>436000000</v>
      </c>
      <c r="N164" s="80">
        <v>0</v>
      </c>
      <c r="O164" s="92">
        <v>0</v>
      </c>
      <c r="P164" s="104" t="s">
        <v>1546</v>
      </c>
    </row>
    <row r="165" spans="1:18" x14ac:dyDescent="0.45">
      <c r="A165" s="79" t="s">
        <v>785</v>
      </c>
      <c r="B165" s="79" t="s">
        <v>786</v>
      </c>
      <c r="C165" s="79" t="s">
        <v>787</v>
      </c>
      <c r="D165" s="79" t="s">
        <v>788</v>
      </c>
      <c r="E165" s="79" t="s">
        <v>791</v>
      </c>
      <c r="F165" s="79" t="s">
        <v>792</v>
      </c>
      <c r="G165" s="79" t="s">
        <v>679</v>
      </c>
      <c r="H165" s="79" t="s">
        <v>680</v>
      </c>
      <c r="I165" s="79" t="s">
        <v>1489</v>
      </c>
      <c r="J165" s="80">
        <v>0</v>
      </c>
      <c r="K165" s="80">
        <v>0</v>
      </c>
      <c r="L165" s="80">
        <v>193665750</v>
      </c>
      <c r="M165" s="80">
        <v>193665750</v>
      </c>
      <c r="N165" s="80">
        <v>0</v>
      </c>
      <c r="O165" s="92">
        <v>0</v>
      </c>
      <c r="P165" s="104" t="s">
        <v>1546</v>
      </c>
    </row>
    <row r="166" spans="1:18" x14ac:dyDescent="0.45">
      <c r="A166" s="79" t="s">
        <v>785</v>
      </c>
      <c r="B166" s="79" t="s">
        <v>786</v>
      </c>
      <c r="C166" s="79" t="s">
        <v>787</v>
      </c>
      <c r="D166" s="79" t="s">
        <v>788</v>
      </c>
      <c r="E166" s="79" t="s">
        <v>791</v>
      </c>
      <c r="F166" s="79" t="s">
        <v>792</v>
      </c>
      <c r="G166" s="79" t="s">
        <v>793</v>
      </c>
      <c r="H166" s="79" t="s">
        <v>794</v>
      </c>
      <c r="I166" s="79" t="s">
        <v>1495</v>
      </c>
      <c r="J166" s="80">
        <v>0</v>
      </c>
      <c r="K166" s="80">
        <v>0</v>
      </c>
      <c r="L166" s="80">
        <v>24797500</v>
      </c>
      <c r="M166" s="80">
        <v>24797500</v>
      </c>
      <c r="N166" s="80">
        <v>0</v>
      </c>
      <c r="O166" s="92">
        <v>0</v>
      </c>
      <c r="P166" s="104" t="s">
        <v>1546</v>
      </c>
    </row>
    <row r="167" spans="1:18" x14ac:dyDescent="0.45">
      <c r="A167" s="79" t="s">
        <v>785</v>
      </c>
      <c r="B167" s="79" t="s">
        <v>786</v>
      </c>
      <c r="C167" s="79" t="s">
        <v>787</v>
      </c>
      <c r="D167" s="79" t="s">
        <v>788</v>
      </c>
      <c r="E167" s="79" t="s">
        <v>791</v>
      </c>
      <c r="F167" s="79" t="s">
        <v>792</v>
      </c>
      <c r="G167" s="79" t="s">
        <v>661</v>
      </c>
      <c r="H167" s="79" t="s">
        <v>662</v>
      </c>
      <c r="I167" s="79" t="s">
        <v>1485</v>
      </c>
      <c r="J167" s="80">
        <v>0</v>
      </c>
      <c r="K167" s="80">
        <v>0</v>
      </c>
      <c r="L167" s="80">
        <v>144151675</v>
      </c>
      <c r="M167" s="80">
        <v>144151675</v>
      </c>
      <c r="N167" s="80">
        <v>0</v>
      </c>
      <c r="O167" s="92">
        <v>0</v>
      </c>
      <c r="P167" s="104" t="s">
        <v>1546</v>
      </c>
    </row>
    <row r="168" spans="1:18" x14ac:dyDescent="0.45">
      <c r="A168" s="79" t="s">
        <v>785</v>
      </c>
      <c r="B168" s="79" t="s">
        <v>786</v>
      </c>
      <c r="C168" s="79" t="s">
        <v>787</v>
      </c>
      <c r="D168" s="79" t="s">
        <v>788</v>
      </c>
      <c r="E168" s="79" t="s">
        <v>791</v>
      </c>
      <c r="F168" s="79" t="s">
        <v>792</v>
      </c>
      <c r="G168" s="79" t="s">
        <v>795</v>
      </c>
      <c r="H168" s="79" t="s">
        <v>796</v>
      </c>
      <c r="I168" s="79" t="s">
        <v>1496</v>
      </c>
      <c r="J168" s="80">
        <v>0</v>
      </c>
      <c r="K168" s="80">
        <v>0</v>
      </c>
      <c r="L168" s="80">
        <v>127872300</v>
      </c>
      <c r="M168" s="80">
        <v>127872300</v>
      </c>
      <c r="N168" s="80">
        <v>0</v>
      </c>
      <c r="O168" s="92">
        <v>0</v>
      </c>
      <c r="P168" s="104" t="s">
        <v>1546</v>
      </c>
    </row>
    <row r="169" spans="1:18" x14ac:dyDescent="0.45">
      <c r="A169" s="79" t="s">
        <v>785</v>
      </c>
      <c r="B169" s="79" t="s">
        <v>786</v>
      </c>
      <c r="C169" s="79" t="s">
        <v>787</v>
      </c>
      <c r="D169" s="79" t="s">
        <v>788</v>
      </c>
      <c r="E169" s="79" t="s">
        <v>791</v>
      </c>
      <c r="F169" s="79" t="s">
        <v>792</v>
      </c>
      <c r="G169" s="79" t="s">
        <v>797</v>
      </c>
      <c r="H169" s="79" t="s">
        <v>798</v>
      </c>
      <c r="I169" s="79" t="s">
        <v>1497</v>
      </c>
      <c r="J169" s="80">
        <v>0</v>
      </c>
      <c r="K169" s="80">
        <v>0</v>
      </c>
      <c r="L169" s="80">
        <v>508775000</v>
      </c>
      <c r="M169" s="80">
        <v>508775000</v>
      </c>
      <c r="N169" s="80">
        <v>0</v>
      </c>
      <c r="O169" s="92">
        <v>0</v>
      </c>
      <c r="P169" s="104" t="s">
        <v>1546</v>
      </c>
    </row>
    <row r="170" spans="1:18" x14ac:dyDescent="0.45">
      <c r="A170" s="79" t="s">
        <v>785</v>
      </c>
      <c r="B170" s="79" t="s">
        <v>786</v>
      </c>
      <c r="C170" s="79" t="s">
        <v>787</v>
      </c>
      <c r="D170" s="79" t="s">
        <v>788</v>
      </c>
      <c r="E170" s="79" t="s">
        <v>791</v>
      </c>
      <c r="F170" s="79" t="s">
        <v>792</v>
      </c>
      <c r="G170" s="79" t="s">
        <v>799</v>
      </c>
      <c r="H170" s="79" t="s">
        <v>800</v>
      </c>
      <c r="I170" s="79" t="s">
        <v>1498</v>
      </c>
      <c r="J170" s="80">
        <v>0</v>
      </c>
      <c r="K170" s="80">
        <v>0</v>
      </c>
      <c r="L170" s="80">
        <v>374964361</v>
      </c>
      <c r="M170" s="80">
        <v>374964360</v>
      </c>
      <c r="N170" s="92">
        <v>1</v>
      </c>
      <c r="O170" s="92">
        <v>0</v>
      </c>
      <c r="P170" s="104" t="s">
        <v>1546</v>
      </c>
    </row>
    <row r="171" spans="1:18" x14ac:dyDescent="0.45">
      <c r="A171" s="79" t="s">
        <v>785</v>
      </c>
      <c r="B171" s="79" t="s">
        <v>786</v>
      </c>
      <c r="C171" s="79" t="s">
        <v>787</v>
      </c>
      <c r="D171" s="79" t="s">
        <v>788</v>
      </c>
      <c r="E171" s="79" t="s">
        <v>791</v>
      </c>
      <c r="F171" s="79" t="s">
        <v>792</v>
      </c>
      <c r="G171" s="79" t="s">
        <v>659</v>
      </c>
      <c r="H171" s="79" t="s">
        <v>660</v>
      </c>
      <c r="I171" s="79" t="s">
        <v>1486</v>
      </c>
      <c r="J171" s="80">
        <v>0</v>
      </c>
      <c r="K171" s="80">
        <v>0</v>
      </c>
      <c r="L171" s="80">
        <v>545000000</v>
      </c>
      <c r="M171" s="80">
        <v>545000000</v>
      </c>
      <c r="N171" s="80">
        <v>0</v>
      </c>
      <c r="O171" s="92">
        <v>0</v>
      </c>
      <c r="P171" s="104" t="s">
        <v>1546</v>
      </c>
    </row>
    <row r="172" spans="1:18" x14ac:dyDescent="0.45">
      <c r="A172" s="79" t="s">
        <v>785</v>
      </c>
      <c r="B172" s="79" t="s">
        <v>786</v>
      </c>
      <c r="C172" s="79" t="s">
        <v>787</v>
      </c>
      <c r="D172" s="79" t="s">
        <v>788</v>
      </c>
      <c r="E172" s="79" t="s">
        <v>791</v>
      </c>
      <c r="F172" s="79" t="s">
        <v>792</v>
      </c>
      <c r="G172" s="79" t="s">
        <v>517</v>
      </c>
      <c r="H172" s="79" t="s">
        <v>251</v>
      </c>
      <c r="I172" s="79" t="s">
        <v>1465</v>
      </c>
      <c r="J172" s="80">
        <v>0</v>
      </c>
      <c r="K172" s="80">
        <v>0</v>
      </c>
      <c r="L172" s="80">
        <v>4129411230</v>
      </c>
      <c r="M172" s="80">
        <v>4129411231</v>
      </c>
      <c r="N172" s="80">
        <v>0</v>
      </c>
      <c r="O172" s="92">
        <v>1</v>
      </c>
      <c r="P172" s="104" t="s">
        <v>1546</v>
      </c>
    </row>
    <row r="173" spans="1:18" x14ac:dyDescent="0.45">
      <c r="A173" s="79" t="s">
        <v>785</v>
      </c>
      <c r="B173" s="79" t="s">
        <v>786</v>
      </c>
      <c r="C173" s="79" t="s">
        <v>787</v>
      </c>
      <c r="D173" s="79" t="s">
        <v>788</v>
      </c>
      <c r="E173" s="79" t="s">
        <v>791</v>
      </c>
      <c r="F173" s="79" t="s">
        <v>792</v>
      </c>
      <c r="G173" s="79" t="s">
        <v>577</v>
      </c>
      <c r="H173" s="79" t="s">
        <v>578</v>
      </c>
      <c r="I173" s="79" t="s">
        <v>1469</v>
      </c>
      <c r="J173" s="80">
        <v>0</v>
      </c>
      <c r="K173" s="80">
        <v>51317614728</v>
      </c>
      <c r="L173" s="80">
        <v>2440032920636</v>
      </c>
      <c r="M173" s="80">
        <v>2660012560924</v>
      </c>
      <c r="N173" s="80">
        <v>0</v>
      </c>
      <c r="O173" s="92">
        <v>271297255016</v>
      </c>
      <c r="P173" s="104" t="s">
        <v>1546</v>
      </c>
    </row>
    <row r="174" spans="1:18" x14ac:dyDescent="0.45">
      <c r="A174" s="79" t="s">
        <v>785</v>
      </c>
      <c r="B174" s="79" t="s">
        <v>786</v>
      </c>
      <c r="C174" s="79" t="s">
        <v>787</v>
      </c>
      <c r="D174" s="79" t="s">
        <v>788</v>
      </c>
      <c r="E174" s="79" t="s">
        <v>791</v>
      </c>
      <c r="F174" s="79" t="s">
        <v>792</v>
      </c>
      <c r="G174" s="79" t="s">
        <v>663</v>
      </c>
      <c r="H174" s="79" t="s">
        <v>664</v>
      </c>
      <c r="I174" s="79" t="s">
        <v>1487</v>
      </c>
      <c r="J174" s="80">
        <v>0</v>
      </c>
      <c r="K174" s="80">
        <v>0</v>
      </c>
      <c r="L174" s="80">
        <v>81213000</v>
      </c>
      <c r="M174" s="80">
        <v>14384266051</v>
      </c>
      <c r="N174" s="80">
        <v>0</v>
      </c>
      <c r="O174" s="92">
        <v>14303053051</v>
      </c>
      <c r="P174" s="104" t="s">
        <v>1546</v>
      </c>
    </row>
    <row r="175" spans="1:18" x14ac:dyDescent="0.45">
      <c r="A175" s="79" t="s">
        <v>785</v>
      </c>
      <c r="B175" s="79" t="s">
        <v>786</v>
      </c>
      <c r="C175" s="79" t="s">
        <v>787</v>
      </c>
      <c r="D175" s="79" t="s">
        <v>788</v>
      </c>
      <c r="E175" s="79" t="s">
        <v>791</v>
      </c>
      <c r="F175" s="79" t="s">
        <v>792</v>
      </c>
      <c r="G175" s="79" t="s">
        <v>801</v>
      </c>
      <c r="H175" s="79" t="s">
        <v>802</v>
      </c>
      <c r="I175" s="79" t="s">
        <v>1499</v>
      </c>
      <c r="J175" s="80">
        <v>0</v>
      </c>
      <c r="K175" s="80">
        <v>0</v>
      </c>
      <c r="L175" s="80">
        <v>327000000</v>
      </c>
      <c r="M175" s="80">
        <v>327000000</v>
      </c>
      <c r="N175" s="80">
        <v>0</v>
      </c>
      <c r="O175" s="92">
        <v>0</v>
      </c>
      <c r="P175" s="104" t="s">
        <v>1546</v>
      </c>
    </row>
    <row r="176" spans="1:18" x14ac:dyDescent="0.45">
      <c r="A176" s="79" t="s">
        <v>785</v>
      </c>
      <c r="B176" s="79" t="s">
        <v>786</v>
      </c>
      <c r="C176" s="79" t="s">
        <v>787</v>
      </c>
      <c r="D176" s="79" t="s">
        <v>788</v>
      </c>
      <c r="E176" s="79" t="s">
        <v>791</v>
      </c>
      <c r="F176" s="79" t="s">
        <v>792</v>
      </c>
      <c r="G176" s="79" t="s">
        <v>803</v>
      </c>
      <c r="H176" s="79" t="s">
        <v>804</v>
      </c>
      <c r="I176" s="79" t="s">
        <v>1500</v>
      </c>
      <c r="J176" s="80">
        <v>0</v>
      </c>
      <c r="K176" s="80">
        <v>0</v>
      </c>
      <c r="L176" s="80">
        <v>734278500</v>
      </c>
      <c r="M176" s="80">
        <v>734278500</v>
      </c>
      <c r="N176" s="80">
        <v>0</v>
      </c>
      <c r="O176" s="92">
        <v>0</v>
      </c>
      <c r="P176" s="104" t="s">
        <v>1546</v>
      </c>
    </row>
    <row r="177" spans="1:16" x14ac:dyDescent="0.45">
      <c r="A177" s="79" t="s">
        <v>785</v>
      </c>
      <c r="B177" s="79" t="s">
        <v>786</v>
      </c>
      <c r="C177" s="79" t="s">
        <v>787</v>
      </c>
      <c r="D177" s="79" t="s">
        <v>788</v>
      </c>
      <c r="E177" s="79" t="s">
        <v>791</v>
      </c>
      <c r="F177" s="79" t="s">
        <v>792</v>
      </c>
      <c r="G177" s="79" t="s">
        <v>805</v>
      </c>
      <c r="H177" s="79" t="s">
        <v>806</v>
      </c>
      <c r="I177" s="79" t="s">
        <v>1501</v>
      </c>
      <c r="J177" s="80">
        <v>0</v>
      </c>
      <c r="K177" s="80">
        <v>0</v>
      </c>
      <c r="L177" s="80">
        <v>1503164500</v>
      </c>
      <c r="M177" s="80">
        <v>1503164500</v>
      </c>
      <c r="N177" s="80">
        <v>0</v>
      </c>
      <c r="O177" s="92">
        <v>0</v>
      </c>
      <c r="P177" s="104" t="s">
        <v>1546</v>
      </c>
    </row>
    <row r="178" spans="1:16" x14ac:dyDescent="0.45">
      <c r="A178" s="79" t="s">
        <v>785</v>
      </c>
      <c r="B178" s="79" t="s">
        <v>786</v>
      </c>
      <c r="C178" s="79" t="s">
        <v>787</v>
      </c>
      <c r="D178" s="79" t="s">
        <v>788</v>
      </c>
      <c r="E178" s="79" t="s">
        <v>791</v>
      </c>
      <c r="F178" s="79" t="s">
        <v>792</v>
      </c>
      <c r="G178" s="79" t="s">
        <v>579</v>
      </c>
      <c r="H178" s="79" t="s">
        <v>167</v>
      </c>
      <c r="I178" s="79" t="s">
        <v>1470</v>
      </c>
      <c r="J178" s="80">
        <v>0</v>
      </c>
      <c r="K178" s="80">
        <v>164624169140</v>
      </c>
      <c r="L178" s="80">
        <v>346734649666</v>
      </c>
      <c r="M178" s="80">
        <v>182110480526</v>
      </c>
      <c r="N178" s="80">
        <v>0</v>
      </c>
      <c r="O178" s="92">
        <v>0</v>
      </c>
      <c r="P178" s="104" t="s">
        <v>1546</v>
      </c>
    </row>
    <row r="179" spans="1:16" x14ac:dyDescent="0.45">
      <c r="A179" s="79" t="s">
        <v>785</v>
      </c>
      <c r="B179" s="79" t="s">
        <v>786</v>
      </c>
      <c r="C179" s="79" t="s">
        <v>787</v>
      </c>
      <c r="D179" s="79" t="s">
        <v>788</v>
      </c>
      <c r="E179" s="79" t="s">
        <v>791</v>
      </c>
      <c r="F179" s="79" t="s">
        <v>792</v>
      </c>
      <c r="G179" s="79" t="s">
        <v>807</v>
      </c>
      <c r="H179" s="79" t="s">
        <v>808</v>
      </c>
      <c r="I179" s="79" t="s">
        <v>1502</v>
      </c>
      <c r="J179" s="80">
        <v>0</v>
      </c>
      <c r="K179" s="80">
        <v>0</v>
      </c>
      <c r="L179" s="80">
        <v>236203000</v>
      </c>
      <c r="M179" s="80">
        <v>236203000</v>
      </c>
      <c r="N179" s="80">
        <v>0</v>
      </c>
      <c r="O179" s="92">
        <v>0</v>
      </c>
      <c r="P179" s="104" t="s">
        <v>1546</v>
      </c>
    </row>
    <row r="180" spans="1:16" x14ac:dyDescent="0.45">
      <c r="A180" s="79" t="s">
        <v>785</v>
      </c>
      <c r="B180" s="79" t="s">
        <v>786</v>
      </c>
      <c r="C180" s="79" t="s">
        <v>787</v>
      </c>
      <c r="D180" s="79" t="s">
        <v>788</v>
      </c>
      <c r="E180" s="79" t="s">
        <v>791</v>
      </c>
      <c r="F180" s="79" t="s">
        <v>792</v>
      </c>
      <c r="G180" s="79" t="s">
        <v>592</v>
      </c>
      <c r="H180" s="79" t="s">
        <v>593</v>
      </c>
      <c r="I180" s="79" t="s">
        <v>1474</v>
      </c>
      <c r="J180" s="80">
        <v>0</v>
      </c>
      <c r="K180" s="80">
        <v>0</v>
      </c>
      <c r="L180" s="80">
        <v>11913572143</v>
      </c>
      <c r="M180" s="80">
        <v>11913572143</v>
      </c>
      <c r="N180" s="80">
        <v>0</v>
      </c>
      <c r="O180" s="92">
        <v>0</v>
      </c>
      <c r="P180" s="104" t="s">
        <v>1546</v>
      </c>
    </row>
    <row r="181" spans="1:16" x14ac:dyDescent="0.45">
      <c r="A181" s="79" t="s">
        <v>785</v>
      </c>
      <c r="B181" s="79" t="s">
        <v>786</v>
      </c>
      <c r="C181" s="79" t="s">
        <v>787</v>
      </c>
      <c r="D181" s="79" t="s">
        <v>788</v>
      </c>
      <c r="E181" s="79" t="s">
        <v>791</v>
      </c>
      <c r="F181" s="79" t="s">
        <v>792</v>
      </c>
      <c r="G181" s="79" t="s">
        <v>809</v>
      </c>
      <c r="H181" s="79" t="s">
        <v>810</v>
      </c>
      <c r="I181" s="79" t="s">
        <v>1503</v>
      </c>
      <c r="J181" s="80">
        <v>0</v>
      </c>
      <c r="K181" s="80">
        <v>0</v>
      </c>
      <c r="L181" s="80">
        <v>18980000</v>
      </c>
      <c r="M181" s="80">
        <v>18980000</v>
      </c>
      <c r="N181" s="80">
        <v>0</v>
      </c>
      <c r="O181" s="92">
        <v>0</v>
      </c>
      <c r="P181" s="104" t="s">
        <v>1546</v>
      </c>
    </row>
    <row r="182" spans="1:16" x14ac:dyDescent="0.45">
      <c r="A182" s="79" t="s">
        <v>785</v>
      </c>
      <c r="B182" s="79" t="s">
        <v>786</v>
      </c>
      <c r="C182" s="79" t="s">
        <v>787</v>
      </c>
      <c r="D182" s="79" t="s">
        <v>788</v>
      </c>
      <c r="E182" s="79" t="s">
        <v>791</v>
      </c>
      <c r="F182" s="79" t="s">
        <v>792</v>
      </c>
      <c r="G182" s="79" t="s">
        <v>811</v>
      </c>
      <c r="H182" s="79" t="s">
        <v>305</v>
      </c>
      <c r="I182" s="79" t="s">
        <v>1504</v>
      </c>
      <c r="J182" s="80">
        <v>0</v>
      </c>
      <c r="K182" s="80">
        <v>70288906117</v>
      </c>
      <c r="L182" s="80">
        <v>878782797494</v>
      </c>
      <c r="M182" s="80">
        <v>884140155723</v>
      </c>
      <c r="N182" s="80">
        <v>0</v>
      </c>
      <c r="O182" s="92">
        <v>75646264346</v>
      </c>
      <c r="P182" s="104" t="s">
        <v>1546</v>
      </c>
    </row>
    <row r="183" spans="1:16" x14ac:dyDescent="0.45">
      <c r="A183" s="79" t="s">
        <v>785</v>
      </c>
      <c r="B183" s="79" t="s">
        <v>786</v>
      </c>
      <c r="C183" s="79" t="s">
        <v>787</v>
      </c>
      <c r="D183" s="79" t="s">
        <v>788</v>
      </c>
      <c r="E183" s="79" t="s">
        <v>791</v>
      </c>
      <c r="F183" s="79" t="s">
        <v>792</v>
      </c>
      <c r="G183" s="79" t="s">
        <v>812</v>
      </c>
      <c r="H183" s="79" t="s">
        <v>813</v>
      </c>
      <c r="I183" s="79" t="s">
        <v>1505</v>
      </c>
      <c r="J183" s="80">
        <v>0</v>
      </c>
      <c r="K183" s="80">
        <v>0</v>
      </c>
      <c r="L183" s="80">
        <v>1802366300</v>
      </c>
      <c r="M183" s="80">
        <v>1802366300</v>
      </c>
      <c r="N183" s="80">
        <v>0</v>
      </c>
      <c r="O183" s="92">
        <v>0</v>
      </c>
      <c r="P183" s="104" t="s">
        <v>1546</v>
      </c>
    </row>
    <row r="184" spans="1:16" x14ac:dyDescent="0.45">
      <c r="A184" s="79" t="s">
        <v>785</v>
      </c>
      <c r="B184" s="79" t="s">
        <v>786</v>
      </c>
      <c r="C184" s="79" t="s">
        <v>787</v>
      </c>
      <c r="D184" s="79" t="s">
        <v>788</v>
      </c>
      <c r="E184" s="79" t="s">
        <v>791</v>
      </c>
      <c r="F184" s="79" t="s">
        <v>792</v>
      </c>
      <c r="G184" s="79" t="s">
        <v>814</v>
      </c>
      <c r="H184" s="79" t="s">
        <v>815</v>
      </c>
      <c r="I184" s="79" t="s">
        <v>1506</v>
      </c>
      <c r="J184" s="80">
        <v>0</v>
      </c>
      <c r="K184" s="80">
        <v>0</v>
      </c>
      <c r="L184" s="80">
        <v>21800000</v>
      </c>
      <c r="M184" s="80">
        <v>21800000</v>
      </c>
      <c r="N184" s="80">
        <v>0</v>
      </c>
      <c r="O184" s="92">
        <v>0</v>
      </c>
      <c r="P184" s="104" t="s">
        <v>1546</v>
      </c>
    </row>
    <row r="185" spans="1:16" x14ac:dyDescent="0.45">
      <c r="A185" s="79" t="s">
        <v>785</v>
      </c>
      <c r="B185" s="79" t="s">
        <v>786</v>
      </c>
      <c r="C185" s="79" t="s">
        <v>787</v>
      </c>
      <c r="D185" s="79" t="s">
        <v>788</v>
      </c>
      <c r="E185" s="79" t="s">
        <v>791</v>
      </c>
      <c r="F185" s="79" t="s">
        <v>792</v>
      </c>
      <c r="G185" s="79" t="s">
        <v>626</v>
      </c>
      <c r="H185" s="79" t="s">
        <v>627</v>
      </c>
      <c r="I185" s="79" t="s">
        <v>1484</v>
      </c>
      <c r="J185" s="80">
        <v>164361840</v>
      </c>
      <c r="K185" s="80">
        <v>0</v>
      </c>
      <c r="L185" s="80">
        <v>347320480603</v>
      </c>
      <c r="M185" s="80">
        <v>347484842443</v>
      </c>
      <c r="N185" s="80">
        <v>0</v>
      </c>
      <c r="O185" s="92">
        <v>0</v>
      </c>
      <c r="P185" s="104" t="s">
        <v>1546</v>
      </c>
    </row>
    <row r="186" spans="1:16" x14ac:dyDescent="0.45">
      <c r="A186" s="79" t="s">
        <v>785</v>
      </c>
      <c r="B186" s="79" t="s">
        <v>786</v>
      </c>
      <c r="C186" s="79" t="s">
        <v>787</v>
      </c>
      <c r="D186" s="79" t="s">
        <v>788</v>
      </c>
      <c r="E186" s="79" t="s">
        <v>791</v>
      </c>
      <c r="F186" s="79" t="s">
        <v>792</v>
      </c>
      <c r="G186" s="79" t="s">
        <v>681</v>
      </c>
      <c r="H186" s="79" t="s">
        <v>682</v>
      </c>
      <c r="I186" s="79" t="s">
        <v>1490</v>
      </c>
      <c r="J186" s="80">
        <v>0</v>
      </c>
      <c r="K186" s="80">
        <v>0</v>
      </c>
      <c r="L186" s="80">
        <v>884120800</v>
      </c>
      <c r="M186" s="80">
        <v>884120800</v>
      </c>
      <c r="N186" s="80">
        <v>0</v>
      </c>
      <c r="O186" s="92">
        <v>0</v>
      </c>
      <c r="P186" s="104" t="s">
        <v>1546</v>
      </c>
    </row>
    <row r="187" spans="1:16" x14ac:dyDescent="0.45">
      <c r="A187" s="79" t="s">
        <v>785</v>
      </c>
      <c r="B187" s="79" t="s">
        <v>786</v>
      </c>
      <c r="C187" s="79" t="s">
        <v>787</v>
      </c>
      <c r="D187" s="79" t="s">
        <v>788</v>
      </c>
      <c r="E187" s="79" t="s">
        <v>791</v>
      </c>
      <c r="F187" s="79" t="s">
        <v>792</v>
      </c>
      <c r="G187" s="79" t="s">
        <v>816</v>
      </c>
      <c r="H187" s="79" t="s">
        <v>817</v>
      </c>
      <c r="I187" s="79" t="s">
        <v>1507</v>
      </c>
      <c r="J187" s="80">
        <v>0</v>
      </c>
      <c r="K187" s="80">
        <v>0</v>
      </c>
      <c r="L187" s="80">
        <v>135700000</v>
      </c>
      <c r="M187" s="80">
        <v>135700000</v>
      </c>
      <c r="N187" s="80">
        <v>0</v>
      </c>
      <c r="O187" s="92">
        <v>0</v>
      </c>
      <c r="P187" s="104" t="s">
        <v>1546</v>
      </c>
    </row>
    <row r="188" spans="1:16" x14ac:dyDescent="0.45">
      <c r="A188" s="79" t="s">
        <v>785</v>
      </c>
      <c r="B188" s="79" t="s">
        <v>786</v>
      </c>
      <c r="C188" s="79" t="s">
        <v>787</v>
      </c>
      <c r="D188" s="79" t="s">
        <v>788</v>
      </c>
      <c r="E188" s="79" t="s">
        <v>791</v>
      </c>
      <c r="F188" s="79" t="s">
        <v>792</v>
      </c>
      <c r="G188" s="79" t="s">
        <v>707</v>
      </c>
      <c r="H188" s="79" t="s">
        <v>708</v>
      </c>
      <c r="I188" s="79" t="s">
        <v>1493</v>
      </c>
      <c r="J188" s="80">
        <v>0</v>
      </c>
      <c r="K188" s="80">
        <v>0</v>
      </c>
      <c r="L188" s="80">
        <v>9392940640</v>
      </c>
      <c r="M188" s="80">
        <v>37165262896</v>
      </c>
      <c r="N188" s="80">
        <v>0</v>
      </c>
      <c r="O188" s="92">
        <v>27772322256</v>
      </c>
      <c r="P188" s="104" t="s">
        <v>1546</v>
      </c>
    </row>
    <row r="189" spans="1:16" x14ac:dyDescent="0.45">
      <c r="A189" s="79" t="s">
        <v>785</v>
      </c>
      <c r="B189" s="79" t="s">
        <v>786</v>
      </c>
      <c r="C189" s="79" t="s">
        <v>787</v>
      </c>
      <c r="D189" s="79" t="s">
        <v>788</v>
      </c>
      <c r="E189" s="79" t="s">
        <v>791</v>
      </c>
      <c r="F189" s="79" t="s">
        <v>792</v>
      </c>
      <c r="G189" s="79" t="s">
        <v>818</v>
      </c>
      <c r="H189" s="79" t="s">
        <v>819</v>
      </c>
      <c r="I189" s="79" t="s">
        <v>1508</v>
      </c>
      <c r="J189" s="80">
        <v>0</v>
      </c>
      <c r="K189" s="80">
        <v>0</v>
      </c>
      <c r="L189" s="80">
        <v>28628005120</v>
      </c>
      <c r="M189" s="80">
        <v>28639905120</v>
      </c>
      <c r="N189" s="80">
        <v>0</v>
      </c>
      <c r="O189" s="92">
        <v>11900000</v>
      </c>
      <c r="P189" s="104" t="s">
        <v>1546</v>
      </c>
    </row>
    <row r="190" spans="1:16" x14ac:dyDescent="0.45">
      <c r="A190" s="79" t="s">
        <v>785</v>
      </c>
      <c r="B190" s="79" t="s">
        <v>786</v>
      </c>
      <c r="C190" s="79" t="s">
        <v>787</v>
      </c>
      <c r="D190" s="79" t="s">
        <v>788</v>
      </c>
      <c r="E190" s="79" t="s">
        <v>791</v>
      </c>
      <c r="F190" s="79" t="s">
        <v>792</v>
      </c>
      <c r="G190" s="79" t="s">
        <v>820</v>
      </c>
      <c r="H190" s="79" t="s">
        <v>821</v>
      </c>
      <c r="I190" s="79" t="s">
        <v>1509</v>
      </c>
      <c r="J190" s="80">
        <v>0</v>
      </c>
      <c r="K190" s="80">
        <v>800000</v>
      </c>
      <c r="L190" s="80">
        <v>0</v>
      </c>
      <c r="M190" s="80">
        <v>0</v>
      </c>
      <c r="N190" s="80">
        <v>0</v>
      </c>
      <c r="O190" s="92">
        <v>800000</v>
      </c>
      <c r="P190" s="104" t="s">
        <v>1546</v>
      </c>
    </row>
    <row r="191" spans="1:16" x14ac:dyDescent="0.45">
      <c r="A191" s="79" t="s">
        <v>785</v>
      </c>
      <c r="B191" s="79" t="s">
        <v>786</v>
      </c>
      <c r="C191" s="79" t="s">
        <v>787</v>
      </c>
      <c r="D191" s="79" t="s">
        <v>788</v>
      </c>
      <c r="E191" s="79" t="s">
        <v>791</v>
      </c>
      <c r="F191" s="79" t="s">
        <v>792</v>
      </c>
      <c r="G191" s="79" t="s">
        <v>594</v>
      </c>
      <c r="H191" s="79" t="s">
        <v>595</v>
      </c>
      <c r="I191" s="79" t="s">
        <v>1475</v>
      </c>
      <c r="J191" s="80">
        <v>0</v>
      </c>
      <c r="K191" s="80">
        <v>1421320499</v>
      </c>
      <c r="L191" s="80">
        <v>26801478000</v>
      </c>
      <c r="M191" s="80">
        <v>27548723700</v>
      </c>
      <c r="N191" s="80">
        <v>0</v>
      </c>
      <c r="O191" s="92">
        <v>2168566199</v>
      </c>
      <c r="P191" s="104" t="s">
        <v>1546</v>
      </c>
    </row>
    <row r="192" spans="1:16" x14ac:dyDescent="0.45">
      <c r="A192" s="79" t="s">
        <v>785</v>
      </c>
      <c r="B192" s="79" t="s">
        <v>786</v>
      </c>
      <c r="C192" s="79" t="s">
        <v>787</v>
      </c>
      <c r="D192" s="79" t="s">
        <v>788</v>
      </c>
      <c r="E192" s="79" t="s">
        <v>791</v>
      </c>
      <c r="F192" s="79" t="s">
        <v>792</v>
      </c>
      <c r="G192" s="79" t="s">
        <v>822</v>
      </c>
      <c r="H192" s="79" t="s">
        <v>823</v>
      </c>
      <c r="I192" s="79" t="s">
        <v>1510</v>
      </c>
      <c r="J192" s="80">
        <v>0</v>
      </c>
      <c r="K192" s="80">
        <v>0</v>
      </c>
      <c r="L192" s="80">
        <v>1415365000</v>
      </c>
      <c r="M192" s="80">
        <v>1415365000</v>
      </c>
      <c r="N192" s="80">
        <v>0</v>
      </c>
      <c r="O192" s="92">
        <v>0</v>
      </c>
      <c r="P192" s="104" t="s">
        <v>1546</v>
      </c>
    </row>
    <row r="193" spans="1:16" x14ac:dyDescent="0.45">
      <c r="A193" s="79" t="s">
        <v>785</v>
      </c>
      <c r="B193" s="79" t="s">
        <v>786</v>
      </c>
      <c r="C193" s="79" t="s">
        <v>787</v>
      </c>
      <c r="D193" s="79" t="s">
        <v>788</v>
      </c>
      <c r="E193" s="79" t="s">
        <v>791</v>
      </c>
      <c r="F193" s="79" t="s">
        <v>792</v>
      </c>
      <c r="G193" s="79" t="s">
        <v>520</v>
      </c>
      <c r="H193" s="79" t="s">
        <v>521</v>
      </c>
      <c r="I193" s="79" t="s">
        <v>1467</v>
      </c>
      <c r="J193" s="80">
        <v>0</v>
      </c>
      <c r="K193" s="80">
        <v>17000</v>
      </c>
      <c r="L193" s="80">
        <v>0</v>
      </c>
      <c r="M193" s="80">
        <v>0</v>
      </c>
      <c r="N193" s="80">
        <v>0</v>
      </c>
      <c r="O193" s="92">
        <v>17000</v>
      </c>
      <c r="P193" s="104" t="s">
        <v>1546</v>
      </c>
    </row>
    <row r="194" spans="1:16" x14ac:dyDescent="0.45">
      <c r="A194" s="79" t="s">
        <v>785</v>
      </c>
      <c r="B194" s="79" t="s">
        <v>786</v>
      </c>
      <c r="C194" s="79" t="s">
        <v>787</v>
      </c>
      <c r="D194" s="79" t="s">
        <v>788</v>
      </c>
      <c r="E194" s="79" t="s">
        <v>791</v>
      </c>
      <c r="F194" s="79" t="s">
        <v>792</v>
      </c>
      <c r="G194" s="79" t="s">
        <v>596</v>
      </c>
      <c r="H194" s="79" t="s">
        <v>597</v>
      </c>
      <c r="I194" s="79" t="s">
        <v>1476</v>
      </c>
      <c r="J194" s="80">
        <v>0</v>
      </c>
      <c r="K194" s="80">
        <v>22950000</v>
      </c>
      <c r="L194" s="80">
        <v>0</v>
      </c>
      <c r="M194" s="80">
        <v>0</v>
      </c>
      <c r="N194" s="80">
        <v>0</v>
      </c>
      <c r="O194" s="92">
        <v>22950000</v>
      </c>
      <c r="P194" s="104" t="s">
        <v>1546</v>
      </c>
    </row>
    <row r="195" spans="1:16" x14ac:dyDescent="0.45">
      <c r="A195" s="79" t="s">
        <v>785</v>
      </c>
      <c r="B195" s="79" t="s">
        <v>786</v>
      </c>
      <c r="C195" s="79" t="s">
        <v>787</v>
      </c>
      <c r="D195" s="79" t="s">
        <v>788</v>
      </c>
      <c r="E195" s="79" t="s">
        <v>791</v>
      </c>
      <c r="F195" s="79" t="s">
        <v>792</v>
      </c>
      <c r="G195" s="79" t="s">
        <v>711</v>
      </c>
      <c r="H195" s="79" t="s">
        <v>712</v>
      </c>
      <c r="I195" s="79" t="s">
        <v>1494</v>
      </c>
      <c r="J195" s="80">
        <v>0</v>
      </c>
      <c r="K195" s="80">
        <v>0</v>
      </c>
      <c r="L195" s="80">
        <v>121000000</v>
      </c>
      <c r="M195" s="80">
        <v>121000000</v>
      </c>
      <c r="N195" s="80">
        <v>0</v>
      </c>
      <c r="O195" s="92">
        <v>0</v>
      </c>
      <c r="P195" s="104" t="s">
        <v>1546</v>
      </c>
    </row>
    <row r="196" spans="1:16" x14ac:dyDescent="0.45">
      <c r="A196" s="79" t="s">
        <v>785</v>
      </c>
      <c r="B196" s="79" t="s">
        <v>786</v>
      </c>
      <c r="C196" s="79" t="s">
        <v>787</v>
      </c>
      <c r="D196" s="79" t="s">
        <v>788</v>
      </c>
      <c r="E196" s="79" t="s">
        <v>791</v>
      </c>
      <c r="F196" s="79" t="s">
        <v>792</v>
      </c>
      <c r="G196" s="79" t="s">
        <v>598</v>
      </c>
      <c r="H196" s="79" t="s">
        <v>599</v>
      </c>
      <c r="I196" s="79" t="s">
        <v>1477</v>
      </c>
      <c r="J196" s="80">
        <v>0</v>
      </c>
      <c r="K196" s="80">
        <v>0</v>
      </c>
      <c r="L196" s="80">
        <v>1400000000</v>
      </c>
      <c r="M196" s="80">
        <v>1400000000</v>
      </c>
      <c r="N196" s="80">
        <v>0</v>
      </c>
      <c r="O196" s="92">
        <v>0</v>
      </c>
      <c r="P196" s="104" t="s">
        <v>1546</v>
      </c>
    </row>
    <row r="197" spans="1:16" x14ac:dyDescent="0.45">
      <c r="A197" s="79" t="s">
        <v>785</v>
      </c>
      <c r="B197" s="79" t="s">
        <v>786</v>
      </c>
      <c r="C197" s="79" t="s">
        <v>787</v>
      </c>
      <c r="D197" s="79" t="s">
        <v>788</v>
      </c>
      <c r="E197" s="79" t="s">
        <v>791</v>
      </c>
      <c r="F197" s="79" t="s">
        <v>792</v>
      </c>
      <c r="G197" s="79" t="s">
        <v>557</v>
      </c>
      <c r="H197" s="79" t="s">
        <v>558</v>
      </c>
      <c r="I197" s="79" t="s">
        <v>1472</v>
      </c>
      <c r="J197" s="80">
        <v>0</v>
      </c>
      <c r="K197" s="80">
        <v>0</v>
      </c>
      <c r="L197" s="80">
        <v>9668024505</v>
      </c>
      <c r="M197" s="80">
        <v>9668024505</v>
      </c>
      <c r="N197" s="80">
        <v>0</v>
      </c>
      <c r="O197" s="92">
        <v>0</v>
      </c>
      <c r="P197" s="104" t="s">
        <v>1546</v>
      </c>
    </row>
    <row r="198" spans="1:16" x14ac:dyDescent="0.45">
      <c r="A198" s="79" t="s">
        <v>785</v>
      </c>
      <c r="B198" s="79" t="s">
        <v>786</v>
      </c>
      <c r="C198" s="79" t="s">
        <v>787</v>
      </c>
      <c r="D198" s="79" t="s">
        <v>788</v>
      </c>
      <c r="E198" s="79" t="s">
        <v>791</v>
      </c>
      <c r="F198" s="79" t="s">
        <v>792</v>
      </c>
      <c r="G198" s="79" t="s">
        <v>824</v>
      </c>
      <c r="H198" s="79" t="s">
        <v>825</v>
      </c>
      <c r="I198" s="79" t="s">
        <v>1511</v>
      </c>
      <c r="J198" s="80">
        <v>0</v>
      </c>
      <c r="K198" s="80">
        <v>1600942680</v>
      </c>
      <c r="L198" s="80">
        <v>7387916000</v>
      </c>
      <c r="M198" s="80">
        <v>9852107790</v>
      </c>
      <c r="N198" s="80">
        <v>0</v>
      </c>
      <c r="O198" s="92">
        <v>4065134470</v>
      </c>
      <c r="P198" s="104" t="s">
        <v>1546</v>
      </c>
    </row>
    <row r="199" spans="1:16" x14ac:dyDescent="0.45">
      <c r="A199" s="79" t="s">
        <v>785</v>
      </c>
      <c r="B199" s="79" t="s">
        <v>786</v>
      </c>
      <c r="C199" s="79" t="s">
        <v>787</v>
      </c>
      <c r="D199" s="79" t="s">
        <v>788</v>
      </c>
      <c r="E199" s="79" t="s">
        <v>791</v>
      </c>
      <c r="F199" s="79" t="s">
        <v>792</v>
      </c>
      <c r="G199" s="79" t="s">
        <v>600</v>
      </c>
      <c r="H199" s="79" t="s">
        <v>601</v>
      </c>
      <c r="I199" s="79" t="s">
        <v>1478</v>
      </c>
      <c r="J199" s="80">
        <v>0</v>
      </c>
      <c r="K199" s="80">
        <v>0</v>
      </c>
      <c r="L199" s="80">
        <v>3390000000</v>
      </c>
      <c r="M199" s="80">
        <v>6780000000</v>
      </c>
      <c r="N199" s="80">
        <v>0</v>
      </c>
      <c r="O199" s="92">
        <v>3390000000</v>
      </c>
      <c r="P199" s="104" t="s">
        <v>1546</v>
      </c>
    </row>
    <row r="200" spans="1:16" x14ac:dyDescent="0.45">
      <c r="A200" s="79" t="s">
        <v>785</v>
      </c>
      <c r="B200" s="79" t="s">
        <v>786</v>
      </c>
      <c r="C200" s="79" t="s">
        <v>787</v>
      </c>
      <c r="D200" s="79" t="s">
        <v>788</v>
      </c>
      <c r="E200" s="79" t="s">
        <v>791</v>
      </c>
      <c r="F200" s="79" t="s">
        <v>792</v>
      </c>
      <c r="G200" s="79" t="s">
        <v>612</v>
      </c>
      <c r="H200" s="79" t="s">
        <v>613</v>
      </c>
      <c r="I200" s="79" t="s">
        <v>1479</v>
      </c>
      <c r="J200" s="80">
        <v>0</v>
      </c>
      <c r="K200" s="80">
        <v>0</v>
      </c>
      <c r="L200" s="80">
        <v>14379158509</v>
      </c>
      <c r="M200" s="80">
        <v>14379158509</v>
      </c>
      <c r="N200" s="80">
        <v>0</v>
      </c>
      <c r="O200" s="92">
        <v>0</v>
      </c>
      <c r="P200" s="104" t="s">
        <v>1546</v>
      </c>
    </row>
    <row r="201" spans="1:16" x14ac:dyDescent="0.45">
      <c r="A201" s="79" t="s">
        <v>785</v>
      </c>
      <c r="B201" s="79" t="s">
        <v>786</v>
      </c>
      <c r="C201" s="79" t="s">
        <v>787</v>
      </c>
      <c r="D201" s="79" t="s">
        <v>788</v>
      </c>
      <c r="E201" s="79" t="s">
        <v>791</v>
      </c>
      <c r="F201" s="79" t="s">
        <v>792</v>
      </c>
      <c r="G201" s="79" t="s">
        <v>604</v>
      </c>
      <c r="H201" s="79" t="s">
        <v>605</v>
      </c>
      <c r="I201" s="79" t="s">
        <v>1480</v>
      </c>
      <c r="J201" s="80">
        <v>0</v>
      </c>
      <c r="K201" s="80">
        <v>0</v>
      </c>
      <c r="L201" s="80">
        <v>32415839510</v>
      </c>
      <c r="M201" s="80">
        <v>32415839510</v>
      </c>
      <c r="N201" s="80">
        <v>0</v>
      </c>
      <c r="O201" s="92">
        <v>0</v>
      </c>
      <c r="P201" s="104" t="s">
        <v>1546</v>
      </c>
    </row>
    <row r="202" spans="1:16" x14ac:dyDescent="0.45">
      <c r="A202" s="79" t="s">
        <v>785</v>
      </c>
      <c r="B202" s="79" t="s">
        <v>786</v>
      </c>
      <c r="C202" s="79" t="s">
        <v>787</v>
      </c>
      <c r="D202" s="79" t="s">
        <v>788</v>
      </c>
      <c r="E202" s="79" t="s">
        <v>791</v>
      </c>
      <c r="F202" s="79" t="s">
        <v>792</v>
      </c>
      <c r="G202" s="79" t="s">
        <v>826</v>
      </c>
      <c r="H202" s="79" t="s">
        <v>827</v>
      </c>
      <c r="I202" s="79" t="s">
        <v>1512</v>
      </c>
      <c r="J202" s="80">
        <v>0</v>
      </c>
      <c r="K202" s="80">
        <v>0</v>
      </c>
      <c r="L202" s="80">
        <v>439270000</v>
      </c>
      <c r="M202" s="80">
        <v>452895000</v>
      </c>
      <c r="N202" s="80">
        <v>0</v>
      </c>
      <c r="O202" s="92">
        <v>13625000</v>
      </c>
      <c r="P202" s="104" t="s">
        <v>1546</v>
      </c>
    </row>
    <row r="203" spans="1:16" x14ac:dyDescent="0.45">
      <c r="A203" s="79" t="s">
        <v>785</v>
      </c>
      <c r="B203" s="79" t="s">
        <v>786</v>
      </c>
      <c r="C203" s="79" t="s">
        <v>787</v>
      </c>
      <c r="D203" s="79" t="s">
        <v>788</v>
      </c>
      <c r="E203" s="79" t="s">
        <v>791</v>
      </c>
      <c r="F203" s="79" t="s">
        <v>792</v>
      </c>
      <c r="G203" s="79" t="s">
        <v>828</v>
      </c>
      <c r="H203" s="79" t="s">
        <v>829</v>
      </c>
      <c r="I203" s="79" t="s">
        <v>1513</v>
      </c>
      <c r="J203" s="80">
        <v>0</v>
      </c>
      <c r="K203" s="80">
        <v>3520089400</v>
      </c>
      <c r="L203" s="80">
        <v>14185743650</v>
      </c>
      <c r="M203" s="80">
        <v>10665654250</v>
      </c>
      <c r="N203" s="80">
        <v>0</v>
      </c>
      <c r="O203" s="92">
        <v>0</v>
      </c>
      <c r="P203" s="104" t="s">
        <v>1546</v>
      </c>
    </row>
    <row r="204" spans="1:16" x14ac:dyDescent="0.45">
      <c r="A204" s="79" t="s">
        <v>785</v>
      </c>
      <c r="B204" s="79" t="s">
        <v>786</v>
      </c>
      <c r="C204" s="79" t="s">
        <v>787</v>
      </c>
      <c r="D204" s="79" t="s">
        <v>788</v>
      </c>
      <c r="E204" s="79" t="s">
        <v>791</v>
      </c>
      <c r="F204" s="79" t="s">
        <v>792</v>
      </c>
      <c r="G204" s="79" t="s">
        <v>614</v>
      </c>
      <c r="H204" s="79" t="s">
        <v>615</v>
      </c>
      <c r="I204" s="79" t="s">
        <v>1481</v>
      </c>
      <c r="J204" s="80">
        <v>0</v>
      </c>
      <c r="K204" s="80">
        <v>183260000</v>
      </c>
      <c r="L204" s="80">
        <v>21641093870</v>
      </c>
      <c r="M204" s="80">
        <v>21657442720</v>
      </c>
      <c r="N204" s="80">
        <v>0</v>
      </c>
      <c r="O204" s="92">
        <v>199608850</v>
      </c>
      <c r="P204" s="104" t="s">
        <v>1546</v>
      </c>
    </row>
    <row r="205" spans="1:16" x14ac:dyDescent="0.45">
      <c r="A205" s="79" t="s">
        <v>785</v>
      </c>
      <c r="B205" s="79" t="s">
        <v>786</v>
      </c>
      <c r="C205" s="79" t="s">
        <v>787</v>
      </c>
      <c r="D205" s="79" t="s">
        <v>788</v>
      </c>
      <c r="E205" s="79" t="s">
        <v>791</v>
      </c>
      <c r="F205" s="79" t="s">
        <v>792</v>
      </c>
      <c r="G205" s="79" t="s">
        <v>830</v>
      </c>
      <c r="H205" s="79" t="s">
        <v>831</v>
      </c>
      <c r="I205" s="79" t="s">
        <v>1514</v>
      </c>
      <c r="J205" s="80">
        <v>0</v>
      </c>
      <c r="K205" s="80">
        <v>0</v>
      </c>
      <c r="L205" s="80">
        <v>12045374500</v>
      </c>
      <c r="M205" s="80">
        <v>12045374500</v>
      </c>
      <c r="N205" s="80">
        <v>0</v>
      </c>
      <c r="O205" s="92">
        <v>0</v>
      </c>
      <c r="P205" s="104" t="s">
        <v>1546</v>
      </c>
    </row>
    <row r="206" spans="1:16" x14ac:dyDescent="0.45">
      <c r="A206" s="79" t="s">
        <v>785</v>
      </c>
      <c r="B206" s="79" t="s">
        <v>786</v>
      </c>
      <c r="C206" s="79" t="s">
        <v>787</v>
      </c>
      <c r="D206" s="79" t="s">
        <v>788</v>
      </c>
      <c r="E206" s="79" t="s">
        <v>791</v>
      </c>
      <c r="F206" s="79" t="s">
        <v>792</v>
      </c>
      <c r="G206" s="79" t="s">
        <v>832</v>
      </c>
      <c r="H206" s="79" t="s">
        <v>833</v>
      </c>
      <c r="I206" s="79" t="s">
        <v>1515</v>
      </c>
      <c r="J206" s="80">
        <v>0</v>
      </c>
      <c r="K206" s="80">
        <v>69171400</v>
      </c>
      <c r="L206" s="80">
        <v>69171400</v>
      </c>
      <c r="M206" s="80">
        <v>0</v>
      </c>
      <c r="N206" s="80">
        <v>0</v>
      </c>
      <c r="O206" s="92">
        <v>0</v>
      </c>
      <c r="P206" s="104" t="s">
        <v>1546</v>
      </c>
    </row>
    <row r="207" spans="1:16" x14ac:dyDescent="0.45">
      <c r="A207" s="79" t="s">
        <v>785</v>
      </c>
      <c r="B207" s="79" t="s">
        <v>786</v>
      </c>
      <c r="C207" s="79" t="s">
        <v>787</v>
      </c>
      <c r="D207" s="79" t="s">
        <v>788</v>
      </c>
      <c r="E207" s="79" t="s">
        <v>791</v>
      </c>
      <c r="F207" s="79" t="s">
        <v>792</v>
      </c>
      <c r="G207" s="79" t="s">
        <v>834</v>
      </c>
      <c r="H207" s="79" t="s">
        <v>835</v>
      </c>
      <c r="I207" s="79" t="s">
        <v>1516</v>
      </c>
      <c r="J207" s="80">
        <v>0</v>
      </c>
      <c r="K207" s="80">
        <v>57750820</v>
      </c>
      <c r="L207" s="80">
        <v>390473320</v>
      </c>
      <c r="M207" s="80">
        <v>332722500</v>
      </c>
      <c r="N207" s="80">
        <v>0</v>
      </c>
      <c r="O207" s="92">
        <v>0</v>
      </c>
      <c r="P207" s="104" t="s">
        <v>1546</v>
      </c>
    </row>
    <row r="208" spans="1:16" x14ac:dyDescent="0.45">
      <c r="A208" s="79" t="s">
        <v>785</v>
      </c>
      <c r="B208" s="79" t="s">
        <v>786</v>
      </c>
      <c r="C208" s="79" t="s">
        <v>787</v>
      </c>
      <c r="D208" s="79" t="s">
        <v>788</v>
      </c>
      <c r="E208" s="79" t="s">
        <v>791</v>
      </c>
      <c r="F208" s="79" t="s">
        <v>792</v>
      </c>
      <c r="G208" s="79" t="s">
        <v>836</v>
      </c>
      <c r="H208" s="79" t="s">
        <v>837</v>
      </c>
      <c r="I208" s="79" t="s">
        <v>1517</v>
      </c>
      <c r="J208" s="80">
        <v>0</v>
      </c>
      <c r="K208" s="80">
        <v>0</v>
      </c>
      <c r="L208" s="80">
        <v>193193371510</v>
      </c>
      <c r="M208" s="80">
        <v>193193371510</v>
      </c>
      <c r="N208" s="80">
        <v>0</v>
      </c>
      <c r="O208" s="92">
        <v>0</v>
      </c>
      <c r="P208" s="104" t="s">
        <v>1546</v>
      </c>
    </row>
    <row r="209" spans="1:16" x14ac:dyDescent="0.45">
      <c r="A209" s="79" t="s">
        <v>785</v>
      </c>
      <c r="B209" s="79" t="s">
        <v>786</v>
      </c>
      <c r="C209" s="79" t="s">
        <v>787</v>
      </c>
      <c r="D209" s="79" t="s">
        <v>788</v>
      </c>
      <c r="E209" s="79" t="s">
        <v>791</v>
      </c>
      <c r="F209" s="79" t="s">
        <v>792</v>
      </c>
      <c r="G209" s="79" t="s">
        <v>602</v>
      </c>
      <c r="H209" s="79" t="s">
        <v>603</v>
      </c>
      <c r="I209" s="79" t="s">
        <v>1482</v>
      </c>
      <c r="J209" s="80">
        <v>0</v>
      </c>
      <c r="K209" s="80">
        <v>0</v>
      </c>
      <c r="L209" s="80">
        <v>4660331150</v>
      </c>
      <c r="M209" s="80">
        <v>4660331150</v>
      </c>
      <c r="N209" s="80">
        <v>0</v>
      </c>
      <c r="O209" s="92">
        <v>0</v>
      </c>
      <c r="P209" s="104" t="s">
        <v>1546</v>
      </c>
    </row>
    <row r="210" spans="1:16" x14ac:dyDescent="0.45">
      <c r="A210" s="79" t="s">
        <v>785</v>
      </c>
      <c r="B210" s="79" t="s">
        <v>786</v>
      </c>
      <c r="C210" s="79" t="s">
        <v>787</v>
      </c>
      <c r="D210" s="79" t="s">
        <v>788</v>
      </c>
      <c r="E210" s="79" t="s">
        <v>791</v>
      </c>
      <c r="F210" s="79" t="s">
        <v>792</v>
      </c>
      <c r="G210" s="79" t="s">
        <v>838</v>
      </c>
      <c r="H210" s="79" t="s">
        <v>839</v>
      </c>
      <c r="I210" s="79" t="s">
        <v>1518</v>
      </c>
      <c r="J210" s="80">
        <v>0</v>
      </c>
      <c r="K210" s="80">
        <v>278250000</v>
      </c>
      <c r="L210" s="80">
        <v>272730396200</v>
      </c>
      <c r="M210" s="80">
        <v>294047376200</v>
      </c>
      <c r="N210" s="80">
        <v>0</v>
      </c>
      <c r="O210" s="92">
        <v>21595230000</v>
      </c>
      <c r="P210" s="104" t="s">
        <v>1546</v>
      </c>
    </row>
    <row r="211" spans="1:16" x14ac:dyDescent="0.45">
      <c r="A211" s="79" t="s">
        <v>785</v>
      </c>
      <c r="B211" s="79" t="s">
        <v>786</v>
      </c>
      <c r="C211" s="79" t="s">
        <v>787</v>
      </c>
      <c r="D211" s="79" t="s">
        <v>788</v>
      </c>
      <c r="E211" s="79" t="s">
        <v>791</v>
      </c>
      <c r="F211" s="79" t="s">
        <v>792</v>
      </c>
      <c r="G211" s="79" t="s">
        <v>606</v>
      </c>
      <c r="H211" s="79" t="s">
        <v>607</v>
      </c>
      <c r="I211" s="79" t="s">
        <v>1483</v>
      </c>
      <c r="J211" s="80">
        <v>0</v>
      </c>
      <c r="K211" s="80">
        <v>0</v>
      </c>
      <c r="L211" s="80">
        <v>521658347800</v>
      </c>
      <c r="M211" s="80">
        <v>521835687600</v>
      </c>
      <c r="N211" s="80">
        <v>0</v>
      </c>
      <c r="O211" s="92">
        <v>177339800</v>
      </c>
      <c r="P211" s="104" t="s">
        <v>1546</v>
      </c>
    </row>
    <row r="212" spans="1:16" x14ac:dyDescent="0.45">
      <c r="A212" s="79" t="s">
        <v>785</v>
      </c>
      <c r="B212" s="79" t="s">
        <v>786</v>
      </c>
      <c r="C212" s="79" t="s">
        <v>787</v>
      </c>
      <c r="D212" s="79" t="s">
        <v>788</v>
      </c>
      <c r="E212" s="79" t="s">
        <v>791</v>
      </c>
      <c r="F212" s="79" t="s">
        <v>792</v>
      </c>
      <c r="G212" s="79" t="s">
        <v>840</v>
      </c>
      <c r="H212" s="79" t="s">
        <v>841</v>
      </c>
      <c r="I212" s="79" t="s">
        <v>1519</v>
      </c>
      <c r="J212" s="80">
        <v>0</v>
      </c>
      <c r="K212" s="80">
        <v>99580000</v>
      </c>
      <c r="L212" s="80">
        <v>99580000</v>
      </c>
      <c r="M212" s="80">
        <v>0</v>
      </c>
      <c r="N212" s="80">
        <v>0</v>
      </c>
      <c r="O212" s="92">
        <v>0</v>
      </c>
      <c r="P212" s="104" t="s">
        <v>1546</v>
      </c>
    </row>
    <row r="213" spans="1:16" x14ac:dyDescent="0.45">
      <c r="A213" s="79" t="s">
        <v>785</v>
      </c>
      <c r="B213" s="79" t="s">
        <v>786</v>
      </c>
      <c r="C213" s="79" t="s">
        <v>787</v>
      </c>
      <c r="D213" s="79" t="s">
        <v>788</v>
      </c>
      <c r="E213" s="79" t="s">
        <v>791</v>
      </c>
      <c r="F213" s="79" t="s">
        <v>792</v>
      </c>
      <c r="G213" s="79" t="s">
        <v>559</v>
      </c>
      <c r="H213" s="79" t="s">
        <v>560</v>
      </c>
      <c r="I213" s="79" t="s">
        <v>1473</v>
      </c>
      <c r="J213" s="80">
        <v>0</v>
      </c>
      <c r="K213" s="80">
        <v>0</v>
      </c>
      <c r="L213" s="80">
        <v>233944487</v>
      </c>
      <c r="M213" s="80">
        <v>233944487</v>
      </c>
      <c r="N213" s="80">
        <v>0</v>
      </c>
      <c r="O213" s="92">
        <v>0</v>
      </c>
      <c r="P213" s="104" t="s">
        <v>1546</v>
      </c>
    </row>
    <row r="214" spans="1:16" x14ac:dyDescent="0.45">
      <c r="A214" s="79" t="s">
        <v>785</v>
      </c>
      <c r="B214" s="79" t="s">
        <v>786</v>
      </c>
      <c r="C214" s="79" t="s">
        <v>787</v>
      </c>
      <c r="D214" s="79" t="s">
        <v>788</v>
      </c>
      <c r="E214" s="79" t="s">
        <v>791</v>
      </c>
      <c r="F214" s="79" t="s">
        <v>792</v>
      </c>
      <c r="G214" s="79" t="s">
        <v>608</v>
      </c>
      <c r="H214" s="79" t="s">
        <v>609</v>
      </c>
      <c r="I214" s="79" t="s">
        <v>455</v>
      </c>
      <c r="J214" s="80">
        <v>0</v>
      </c>
      <c r="K214" s="80">
        <v>0</v>
      </c>
      <c r="L214" s="80">
        <v>9426089360</v>
      </c>
      <c r="M214" s="80">
        <v>9426089360</v>
      </c>
      <c r="N214" s="80">
        <v>0</v>
      </c>
      <c r="O214" s="92">
        <v>0</v>
      </c>
      <c r="P214" s="104" t="s">
        <v>1546</v>
      </c>
    </row>
    <row r="215" spans="1:16" x14ac:dyDescent="0.45">
      <c r="A215" s="79" t="s">
        <v>785</v>
      </c>
      <c r="B215" s="79" t="s">
        <v>786</v>
      </c>
      <c r="C215" s="79" t="s">
        <v>787</v>
      </c>
      <c r="D215" s="79" t="s">
        <v>788</v>
      </c>
      <c r="E215" s="79" t="s">
        <v>791</v>
      </c>
      <c r="F215" s="79" t="s">
        <v>792</v>
      </c>
      <c r="G215" s="79" t="s">
        <v>842</v>
      </c>
      <c r="H215" s="79" t="s">
        <v>843</v>
      </c>
      <c r="I215" s="79" t="s">
        <v>455</v>
      </c>
      <c r="J215" s="80">
        <v>0</v>
      </c>
      <c r="K215" s="80">
        <v>0</v>
      </c>
      <c r="L215" s="80">
        <v>173746000</v>
      </c>
      <c r="M215" s="80">
        <v>173746000</v>
      </c>
      <c r="N215" s="80">
        <v>0</v>
      </c>
      <c r="O215" s="92">
        <v>0</v>
      </c>
      <c r="P215" s="104" t="s">
        <v>1546</v>
      </c>
    </row>
    <row r="216" spans="1:16" x14ac:dyDescent="0.45">
      <c r="A216" s="79" t="s">
        <v>785</v>
      </c>
      <c r="B216" s="79" t="s">
        <v>786</v>
      </c>
      <c r="C216" s="79" t="s">
        <v>787</v>
      </c>
      <c r="D216" s="79" t="s">
        <v>788</v>
      </c>
      <c r="E216" s="79" t="s">
        <v>791</v>
      </c>
      <c r="F216" s="79" t="s">
        <v>792</v>
      </c>
      <c r="G216" s="79" t="s">
        <v>844</v>
      </c>
      <c r="H216" s="79" t="s">
        <v>845</v>
      </c>
      <c r="I216" s="79" t="s">
        <v>455</v>
      </c>
      <c r="J216" s="80">
        <v>0</v>
      </c>
      <c r="K216" s="80">
        <v>0</v>
      </c>
      <c r="L216" s="80">
        <v>429896000</v>
      </c>
      <c r="M216" s="80">
        <v>429896000</v>
      </c>
      <c r="N216" s="80">
        <v>0</v>
      </c>
      <c r="O216" s="92">
        <v>0</v>
      </c>
      <c r="P216" s="104" t="s">
        <v>1546</v>
      </c>
    </row>
    <row r="217" spans="1:16" x14ac:dyDescent="0.45">
      <c r="A217" s="79" t="s">
        <v>785</v>
      </c>
      <c r="B217" s="79" t="s">
        <v>786</v>
      </c>
      <c r="C217" s="79" t="s">
        <v>787</v>
      </c>
      <c r="D217" s="79" t="s">
        <v>788</v>
      </c>
      <c r="E217" s="79" t="s">
        <v>791</v>
      </c>
      <c r="F217" s="79" t="s">
        <v>792</v>
      </c>
      <c r="G217" s="79" t="s">
        <v>846</v>
      </c>
      <c r="H217" s="79" t="s">
        <v>847</v>
      </c>
      <c r="I217" s="79" t="s">
        <v>455</v>
      </c>
      <c r="J217" s="80">
        <v>0</v>
      </c>
      <c r="K217" s="80">
        <v>0</v>
      </c>
      <c r="L217" s="80">
        <v>17500000</v>
      </c>
      <c r="M217" s="80">
        <v>17500000</v>
      </c>
      <c r="N217" s="80">
        <v>0</v>
      </c>
      <c r="O217" s="92">
        <v>0</v>
      </c>
      <c r="P217" s="104" t="s">
        <v>1546</v>
      </c>
    </row>
    <row r="218" spans="1:16" x14ac:dyDescent="0.45">
      <c r="A218" s="79" t="s">
        <v>785</v>
      </c>
      <c r="B218" s="79" t="s">
        <v>786</v>
      </c>
      <c r="C218" s="79" t="s">
        <v>787</v>
      </c>
      <c r="D218" s="79" t="s">
        <v>788</v>
      </c>
      <c r="E218" s="79" t="s">
        <v>791</v>
      </c>
      <c r="F218" s="79" t="s">
        <v>792</v>
      </c>
      <c r="G218" s="79" t="s">
        <v>848</v>
      </c>
      <c r="H218" s="79" t="s">
        <v>849</v>
      </c>
      <c r="I218" s="79" t="s">
        <v>455</v>
      </c>
      <c r="J218" s="80">
        <v>0</v>
      </c>
      <c r="K218" s="80">
        <v>0</v>
      </c>
      <c r="L218" s="80">
        <v>29420000</v>
      </c>
      <c r="M218" s="80">
        <v>29420000</v>
      </c>
      <c r="N218" s="80">
        <v>0</v>
      </c>
      <c r="O218" s="92">
        <v>0</v>
      </c>
      <c r="P218" s="104" t="s">
        <v>1546</v>
      </c>
    </row>
    <row r="219" spans="1:16" x14ac:dyDescent="0.45">
      <c r="A219" s="79" t="s">
        <v>785</v>
      </c>
      <c r="B219" s="79" t="s">
        <v>786</v>
      </c>
      <c r="C219" s="79" t="s">
        <v>787</v>
      </c>
      <c r="D219" s="79" t="s">
        <v>788</v>
      </c>
      <c r="E219" s="79" t="s">
        <v>791</v>
      </c>
      <c r="F219" s="79" t="s">
        <v>792</v>
      </c>
      <c r="G219" s="79" t="s">
        <v>850</v>
      </c>
      <c r="H219" s="79" t="s">
        <v>851</v>
      </c>
      <c r="I219" s="79" t="s">
        <v>455</v>
      </c>
      <c r="J219" s="80">
        <v>0</v>
      </c>
      <c r="K219" s="80">
        <v>0</v>
      </c>
      <c r="L219" s="80">
        <v>12691709082</v>
      </c>
      <c r="M219" s="80">
        <v>12691735452</v>
      </c>
      <c r="N219" s="80">
        <v>0</v>
      </c>
      <c r="O219" s="92">
        <v>26370</v>
      </c>
      <c r="P219" s="104" t="s">
        <v>1546</v>
      </c>
    </row>
    <row r="220" spans="1:16" x14ac:dyDescent="0.45">
      <c r="A220" s="79" t="s">
        <v>785</v>
      </c>
      <c r="B220" s="79" t="s">
        <v>786</v>
      </c>
      <c r="C220" s="79" t="s">
        <v>787</v>
      </c>
      <c r="D220" s="79" t="s">
        <v>788</v>
      </c>
      <c r="E220" s="79" t="s">
        <v>791</v>
      </c>
      <c r="F220" s="79" t="s">
        <v>792</v>
      </c>
      <c r="G220" s="79" t="s">
        <v>852</v>
      </c>
      <c r="H220" s="79" t="s">
        <v>853</v>
      </c>
      <c r="I220" s="79" t="s">
        <v>455</v>
      </c>
      <c r="J220" s="80">
        <v>0</v>
      </c>
      <c r="K220" s="80">
        <v>0</v>
      </c>
      <c r="L220" s="80">
        <v>20463660</v>
      </c>
      <c r="M220" s="80">
        <v>20463660</v>
      </c>
      <c r="N220" s="80">
        <v>0</v>
      </c>
      <c r="O220" s="92">
        <v>0</v>
      </c>
      <c r="P220" s="104" t="s">
        <v>1546</v>
      </c>
    </row>
    <row r="221" spans="1:16" x14ac:dyDescent="0.45">
      <c r="A221" s="79" t="s">
        <v>785</v>
      </c>
      <c r="B221" s="79" t="s">
        <v>786</v>
      </c>
      <c r="C221" s="79" t="s">
        <v>787</v>
      </c>
      <c r="D221" s="79" t="s">
        <v>788</v>
      </c>
      <c r="E221" s="79" t="s">
        <v>791</v>
      </c>
      <c r="F221" s="79" t="s">
        <v>792</v>
      </c>
      <c r="G221" s="79" t="s">
        <v>610</v>
      </c>
      <c r="H221" s="79" t="s">
        <v>611</v>
      </c>
      <c r="I221" s="79" t="s">
        <v>455</v>
      </c>
      <c r="J221" s="80">
        <v>0</v>
      </c>
      <c r="K221" s="80">
        <v>0</v>
      </c>
      <c r="L221" s="80">
        <v>395289158918</v>
      </c>
      <c r="M221" s="80">
        <v>395289158918</v>
      </c>
      <c r="N221" s="80">
        <v>0</v>
      </c>
      <c r="O221" s="92">
        <v>0</v>
      </c>
      <c r="P221" s="104" t="s">
        <v>1546</v>
      </c>
    </row>
    <row r="222" spans="1:16" x14ac:dyDescent="0.45">
      <c r="A222" s="79" t="s">
        <v>785</v>
      </c>
      <c r="B222" s="79" t="s">
        <v>786</v>
      </c>
      <c r="C222" s="79" t="s">
        <v>787</v>
      </c>
      <c r="D222" s="79" t="s">
        <v>788</v>
      </c>
      <c r="E222" s="79" t="s">
        <v>791</v>
      </c>
      <c r="F222" s="79" t="s">
        <v>792</v>
      </c>
      <c r="G222" s="79" t="s">
        <v>561</v>
      </c>
      <c r="H222" s="79" t="s">
        <v>562</v>
      </c>
      <c r="I222" s="79" t="s">
        <v>455</v>
      </c>
      <c r="J222" s="80">
        <v>0</v>
      </c>
      <c r="K222" s="80">
        <v>0</v>
      </c>
      <c r="L222" s="80">
        <v>382133462</v>
      </c>
      <c r="M222" s="80">
        <v>382133462</v>
      </c>
      <c r="N222" s="80">
        <v>0</v>
      </c>
      <c r="O222" s="92">
        <v>0</v>
      </c>
      <c r="P222" s="104" t="s">
        <v>1546</v>
      </c>
    </row>
    <row r="223" spans="1:16" x14ac:dyDescent="0.45">
      <c r="A223" s="79" t="s">
        <v>785</v>
      </c>
      <c r="B223" s="79" t="s">
        <v>786</v>
      </c>
      <c r="C223" s="79" t="s">
        <v>787</v>
      </c>
      <c r="D223" s="79" t="s">
        <v>788</v>
      </c>
      <c r="E223" s="79" t="s">
        <v>791</v>
      </c>
      <c r="F223" s="79" t="s">
        <v>792</v>
      </c>
      <c r="G223" s="79" t="s">
        <v>854</v>
      </c>
      <c r="H223" s="79" t="s">
        <v>855</v>
      </c>
      <c r="I223" s="79" t="s">
        <v>455</v>
      </c>
      <c r="J223" s="80">
        <v>0</v>
      </c>
      <c r="K223" s="80">
        <v>0</v>
      </c>
      <c r="L223" s="80">
        <v>150158880</v>
      </c>
      <c r="M223" s="80">
        <v>150158880</v>
      </c>
      <c r="N223" s="80">
        <v>0</v>
      </c>
      <c r="O223" s="92">
        <v>0</v>
      </c>
      <c r="P223" s="104" t="s">
        <v>1546</v>
      </c>
    </row>
    <row r="224" spans="1:16" x14ac:dyDescent="0.45">
      <c r="A224" s="79" t="s">
        <v>785</v>
      </c>
      <c r="B224" s="79" t="s">
        <v>786</v>
      </c>
      <c r="C224" s="79" t="s">
        <v>787</v>
      </c>
      <c r="D224" s="79" t="s">
        <v>788</v>
      </c>
      <c r="E224" s="79" t="s">
        <v>791</v>
      </c>
      <c r="F224" s="79" t="s">
        <v>792</v>
      </c>
      <c r="G224" s="79" t="s">
        <v>856</v>
      </c>
      <c r="H224" s="79" t="s">
        <v>857</v>
      </c>
      <c r="I224" s="79" t="s">
        <v>455</v>
      </c>
      <c r="J224" s="80">
        <v>0</v>
      </c>
      <c r="K224" s="80">
        <v>0</v>
      </c>
      <c r="L224" s="80">
        <v>371300000</v>
      </c>
      <c r="M224" s="80">
        <v>371300000</v>
      </c>
      <c r="N224" s="80">
        <v>0</v>
      </c>
      <c r="O224" s="92">
        <v>0</v>
      </c>
      <c r="P224" s="104" t="s">
        <v>1546</v>
      </c>
    </row>
    <row r="225" spans="1:16" x14ac:dyDescent="0.45">
      <c r="A225" s="79" t="s">
        <v>785</v>
      </c>
      <c r="B225" s="79" t="s">
        <v>786</v>
      </c>
      <c r="C225" s="79" t="s">
        <v>787</v>
      </c>
      <c r="D225" s="79" t="s">
        <v>788</v>
      </c>
      <c r="E225" s="79" t="s">
        <v>791</v>
      </c>
      <c r="F225" s="79" t="s">
        <v>792</v>
      </c>
      <c r="G225" s="79" t="s">
        <v>858</v>
      </c>
      <c r="H225" s="79" t="s">
        <v>859</v>
      </c>
      <c r="I225" s="79" t="s">
        <v>455</v>
      </c>
      <c r="J225" s="80">
        <v>0</v>
      </c>
      <c r="K225" s="80">
        <v>0</v>
      </c>
      <c r="L225" s="80">
        <v>100640000</v>
      </c>
      <c r="M225" s="80">
        <v>100640000</v>
      </c>
      <c r="N225" s="80">
        <v>0</v>
      </c>
      <c r="O225" s="92">
        <v>0</v>
      </c>
      <c r="P225" s="104" t="s">
        <v>1546</v>
      </c>
    </row>
    <row r="226" spans="1:16" x14ac:dyDescent="0.45">
      <c r="A226" s="79" t="s">
        <v>785</v>
      </c>
      <c r="B226" s="79" t="s">
        <v>786</v>
      </c>
      <c r="C226" s="79" t="s">
        <v>787</v>
      </c>
      <c r="D226" s="79" t="s">
        <v>788</v>
      </c>
      <c r="E226" s="79" t="s">
        <v>791</v>
      </c>
      <c r="F226" s="79" t="s">
        <v>792</v>
      </c>
      <c r="G226" s="79" t="s">
        <v>860</v>
      </c>
      <c r="H226" s="79" t="s">
        <v>861</v>
      </c>
      <c r="I226" s="79" t="s">
        <v>455</v>
      </c>
      <c r="J226" s="80">
        <v>0</v>
      </c>
      <c r="K226" s="80">
        <v>0</v>
      </c>
      <c r="L226" s="80">
        <v>1751838748</v>
      </c>
      <c r="M226" s="80">
        <v>1751838748</v>
      </c>
      <c r="N226" s="80">
        <v>0</v>
      </c>
      <c r="O226" s="92">
        <v>0</v>
      </c>
      <c r="P226" s="104" t="s">
        <v>1546</v>
      </c>
    </row>
    <row r="227" spans="1:16" x14ac:dyDescent="0.45">
      <c r="A227" s="79" t="s">
        <v>785</v>
      </c>
      <c r="B227" s="79" t="s">
        <v>786</v>
      </c>
      <c r="C227" s="79" t="s">
        <v>787</v>
      </c>
      <c r="D227" s="79" t="s">
        <v>788</v>
      </c>
      <c r="E227" s="79" t="s">
        <v>791</v>
      </c>
      <c r="F227" s="79" t="s">
        <v>792</v>
      </c>
      <c r="G227" s="79" t="s">
        <v>563</v>
      </c>
      <c r="H227" s="79" t="s">
        <v>564</v>
      </c>
      <c r="I227" s="79" t="s">
        <v>455</v>
      </c>
      <c r="J227" s="80">
        <v>0</v>
      </c>
      <c r="K227" s="80">
        <v>0</v>
      </c>
      <c r="L227" s="80">
        <v>1068592497</v>
      </c>
      <c r="M227" s="80">
        <v>1068696869</v>
      </c>
      <c r="N227" s="80">
        <v>0</v>
      </c>
      <c r="O227" s="92">
        <v>104372</v>
      </c>
      <c r="P227" s="104" t="s">
        <v>1546</v>
      </c>
    </row>
    <row r="228" spans="1:16" x14ac:dyDescent="0.45">
      <c r="A228" s="79" t="s">
        <v>785</v>
      </c>
      <c r="B228" s="79" t="s">
        <v>786</v>
      </c>
      <c r="C228" s="79" t="s">
        <v>787</v>
      </c>
      <c r="D228" s="79" t="s">
        <v>788</v>
      </c>
      <c r="E228" s="79" t="s">
        <v>791</v>
      </c>
      <c r="F228" s="79" t="s">
        <v>792</v>
      </c>
      <c r="G228" s="79" t="s">
        <v>638</v>
      </c>
      <c r="H228" s="79" t="s">
        <v>639</v>
      </c>
      <c r="I228" s="79" t="s">
        <v>455</v>
      </c>
      <c r="J228" s="80">
        <v>0</v>
      </c>
      <c r="K228" s="80">
        <v>0</v>
      </c>
      <c r="L228" s="80">
        <v>95822550000</v>
      </c>
      <c r="M228" s="80">
        <v>95822550000</v>
      </c>
      <c r="N228" s="80">
        <v>0</v>
      </c>
      <c r="O228" s="92">
        <v>0</v>
      </c>
      <c r="P228" s="104" t="s">
        <v>1546</v>
      </c>
    </row>
    <row r="229" spans="1:16" x14ac:dyDescent="0.45">
      <c r="A229" s="79" t="s">
        <v>785</v>
      </c>
      <c r="B229" s="79" t="s">
        <v>786</v>
      </c>
      <c r="C229" s="79" t="s">
        <v>787</v>
      </c>
      <c r="D229" s="79" t="s">
        <v>788</v>
      </c>
      <c r="E229" s="79" t="s">
        <v>791</v>
      </c>
      <c r="F229" s="79" t="s">
        <v>792</v>
      </c>
      <c r="G229" s="79" t="s">
        <v>687</v>
      </c>
      <c r="H229" s="79" t="s">
        <v>688</v>
      </c>
      <c r="I229" s="79" t="s">
        <v>455</v>
      </c>
      <c r="J229" s="80">
        <v>0</v>
      </c>
      <c r="K229" s="80">
        <v>0</v>
      </c>
      <c r="L229" s="80">
        <v>921070000</v>
      </c>
      <c r="M229" s="80">
        <v>921070000</v>
      </c>
      <c r="N229" s="80">
        <v>0</v>
      </c>
      <c r="O229" s="92">
        <v>0</v>
      </c>
      <c r="P229" s="104" t="s">
        <v>1546</v>
      </c>
    </row>
    <row r="230" spans="1:16" x14ac:dyDescent="0.45">
      <c r="A230" s="79" t="s">
        <v>785</v>
      </c>
      <c r="B230" s="79" t="s">
        <v>786</v>
      </c>
      <c r="C230" s="79" t="s">
        <v>787</v>
      </c>
      <c r="D230" s="79" t="s">
        <v>788</v>
      </c>
      <c r="E230" s="79" t="s">
        <v>791</v>
      </c>
      <c r="F230" s="79" t="s">
        <v>792</v>
      </c>
      <c r="G230" s="79" t="s">
        <v>862</v>
      </c>
      <c r="H230" s="79" t="s">
        <v>863</v>
      </c>
      <c r="I230" s="79" t="s">
        <v>455</v>
      </c>
      <c r="J230" s="80">
        <v>0</v>
      </c>
      <c r="K230" s="80">
        <v>0</v>
      </c>
      <c r="L230" s="80">
        <v>2454680000</v>
      </c>
      <c r="M230" s="80">
        <v>2454680000</v>
      </c>
      <c r="N230" s="80">
        <v>0</v>
      </c>
      <c r="O230" s="92">
        <v>0</v>
      </c>
      <c r="P230" s="104" t="s">
        <v>1546</v>
      </c>
    </row>
    <row r="231" spans="1:16" x14ac:dyDescent="0.45">
      <c r="A231" s="79" t="s">
        <v>785</v>
      </c>
      <c r="B231" s="79" t="s">
        <v>786</v>
      </c>
      <c r="C231" s="79" t="s">
        <v>787</v>
      </c>
      <c r="D231" s="79" t="s">
        <v>788</v>
      </c>
      <c r="E231" s="79" t="s">
        <v>791</v>
      </c>
      <c r="F231" s="79" t="s">
        <v>792</v>
      </c>
      <c r="G231" s="79" t="s">
        <v>864</v>
      </c>
      <c r="H231" s="79" t="s">
        <v>865</v>
      </c>
      <c r="I231" s="79" t="s">
        <v>455</v>
      </c>
      <c r="J231" s="80">
        <v>0</v>
      </c>
      <c r="K231" s="80">
        <v>0</v>
      </c>
      <c r="L231" s="80">
        <v>46450350</v>
      </c>
      <c r="M231" s="80">
        <v>46450350</v>
      </c>
      <c r="N231" s="80">
        <v>0</v>
      </c>
      <c r="O231" s="92">
        <v>0</v>
      </c>
      <c r="P231" s="104" t="s">
        <v>1546</v>
      </c>
    </row>
    <row r="232" spans="1:16" x14ac:dyDescent="0.45">
      <c r="A232" s="79" t="s">
        <v>785</v>
      </c>
      <c r="B232" s="79" t="s">
        <v>786</v>
      </c>
      <c r="C232" s="79" t="s">
        <v>787</v>
      </c>
      <c r="D232" s="79" t="s">
        <v>788</v>
      </c>
      <c r="E232" s="79" t="s">
        <v>791</v>
      </c>
      <c r="F232" s="79" t="s">
        <v>792</v>
      </c>
      <c r="G232" s="79" t="s">
        <v>689</v>
      </c>
      <c r="H232" s="79" t="s">
        <v>690</v>
      </c>
      <c r="I232" s="79" t="s">
        <v>455</v>
      </c>
      <c r="J232" s="80">
        <v>0</v>
      </c>
      <c r="K232" s="80">
        <v>0</v>
      </c>
      <c r="L232" s="80">
        <v>571344000</v>
      </c>
      <c r="M232" s="80">
        <v>571344000</v>
      </c>
      <c r="N232" s="80">
        <v>0</v>
      </c>
      <c r="O232" s="92">
        <v>0</v>
      </c>
      <c r="P232" s="104" t="s">
        <v>1546</v>
      </c>
    </row>
    <row r="233" spans="1:16" x14ac:dyDescent="0.45">
      <c r="A233" s="79" t="s">
        <v>785</v>
      </c>
      <c r="B233" s="79" t="s">
        <v>786</v>
      </c>
      <c r="C233" s="79" t="s">
        <v>787</v>
      </c>
      <c r="D233" s="79" t="s">
        <v>788</v>
      </c>
      <c r="E233" s="79" t="s">
        <v>791</v>
      </c>
      <c r="F233" s="79" t="s">
        <v>792</v>
      </c>
      <c r="G233" s="79" t="s">
        <v>866</v>
      </c>
      <c r="H233" s="79" t="s">
        <v>867</v>
      </c>
      <c r="I233" s="79" t="s">
        <v>455</v>
      </c>
      <c r="J233" s="80">
        <v>0</v>
      </c>
      <c r="K233" s="80">
        <v>0</v>
      </c>
      <c r="L233" s="80">
        <v>2250000000</v>
      </c>
      <c r="M233" s="80">
        <v>2250000000</v>
      </c>
      <c r="N233" s="80">
        <v>0</v>
      </c>
      <c r="O233" s="92">
        <v>0</v>
      </c>
      <c r="P233" s="104" t="s">
        <v>1546</v>
      </c>
    </row>
    <row r="234" spans="1:16" x14ac:dyDescent="0.45">
      <c r="A234" s="79" t="s">
        <v>785</v>
      </c>
      <c r="B234" s="79" t="s">
        <v>786</v>
      </c>
      <c r="C234" s="79" t="s">
        <v>787</v>
      </c>
      <c r="D234" s="79" t="s">
        <v>788</v>
      </c>
      <c r="E234" s="79" t="s">
        <v>791</v>
      </c>
      <c r="F234" s="79" t="s">
        <v>792</v>
      </c>
      <c r="G234" s="79" t="s">
        <v>522</v>
      </c>
      <c r="H234" s="79" t="s">
        <v>523</v>
      </c>
      <c r="I234" s="79" t="s">
        <v>455</v>
      </c>
      <c r="J234" s="80">
        <v>0</v>
      </c>
      <c r="K234" s="80">
        <v>0</v>
      </c>
      <c r="L234" s="80">
        <v>111607146343</v>
      </c>
      <c r="M234" s="80">
        <v>111607146343</v>
      </c>
      <c r="N234" s="80">
        <v>0</v>
      </c>
      <c r="O234" s="92">
        <v>0</v>
      </c>
      <c r="P234" s="104" t="s">
        <v>1546</v>
      </c>
    </row>
    <row r="235" spans="1:16" x14ac:dyDescent="0.45">
      <c r="A235" s="79" t="s">
        <v>785</v>
      </c>
      <c r="B235" s="79" t="s">
        <v>786</v>
      </c>
      <c r="C235" s="79" t="s">
        <v>787</v>
      </c>
      <c r="D235" s="79" t="s">
        <v>788</v>
      </c>
      <c r="E235" s="79" t="s">
        <v>791</v>
      </c>
      <c r="F235" s="79" t="s">
        <v>792</v>
      </c>
      <c r="G235" s="79" t="s">
        <v>713</v>
      </c>
      <c r="H235" s="79" t="s">
        <v>714</v>
      </c>
      <c r="I235" s="79" t="s">
        <v>455</v>
      </c>
      <c r="J235" s="80">
        <v>0</v>
      </c>
      <c r="K235" s="80">
        <v>0</v>
      </c>
      <c r="L235" s="80">
        <v>846284720</v>
      </c>
      <c r="M235" s="80">
        <v>846284720</v>
      </c>
      <c r="N235" s="80">
        <v>0</v>
      </c>
      <c r="O235" s="92">
        <v>0</v>
      </c>
      <c r="P235" s="104" t="s">
        <v>1546</v>
      </c>
    </row>
    <row r="236" spans="1:16" x14ac:dyDescent="0.45">
      <c r="A236" s="79" t="s">
        <v>785</v>
      </c>
      <c r="B236" s="79" t="s">
        <v>786</v>
      </c>
      <c r="C236" s="79" t="s">
        <v>787</v>
      </c>
      <c r="D236" s="79" t="s">
        <v>788</v>
      </c>
      <c r="E236" s="79" t="s">
        <v>791</v>
      </c>
      <c r="F236" s="79" t="s">
        <v>792</v>
      </c>
      <c r="G236" s="79" t="s">
        <v>868</v>
      </c>
      <c r="H236" s="79" t="s">
        <v>869</v>
      </c>
      <c r="I236" s="79" t="s">
        <v>455</v>
      </c>
      <c r="J236" s="80">
        <v>0</v>
      </c>
      <c r="K236" s="80">
        <v>0</v>
      </c>
      <c r="L236" s="80">
        <v>325025400</v>
      </c>
      <c r="M236" s="80">
        <v>325025400</v>
      </c>
      <c r="N236" s="80">
        <v>0</v>
      </c>
      <c r="O236" s="92">
        <v>0</v>
      </c>
      <c r="P236" s="104" t="s">
        <v>1546</v>
      </c>
    </row>
    <row r="237" spans="1:16" x14ac:dyDescent="0.45">
      <c r="A237" s="79" t="s">
        <v>785</v>
      </c>
      <c r="B237" s="79" t="s">
        <v>786</v>
      </c>
      <c r="C237" s="79" t="s">
        <v>787</v>
      </c>
      <c r="D237" s="79" t="s">
        <v>788</v>
      </c>
      <c r="E237" s="79" t="s">
        <v>791</v>
      </c>
      <c r="F237" s="79" t="s">
        <v>792</v>
      </c>
      <c r="G237" s="79" t="s">
        <v>669</v>
      </c>
      <c r="H237" s="79" t="s">
        <v>670</v>
      </c>
      <c r="I237" s="79" t="s">
        <v>455</v>
      </c>
      <c r="J237" s="80">
        <v>0</v>
      </c>
      <c r="K237" s="80">
        <v>0</v>
      </c>
      <c r="L237" s="80">
        <v>11337582905</v>
      </c>
      <c r="M237" s="80">
        <v>11337582905</v>
      </c>
      <c r="N237" s="80">
        <v>0</v>
      </c>
      <c r="O237" s="92">
        <v>0</v>
      </c>
      <c r="P237" s="104" t="s">
        <v>1546</v>
      </c>
    </row>
    <row r="238" spans="1:16" x14ac:dyDescent="0.45">
      <c r="A238" s="79" t="s">
        <v>785</v>
      </c>
      <c r="B238" s="79" t="s">
        <v>786</v>
      </c>
      <c r="C238" s="79" t="s">
        <v>787</v>
      </c>
      <c r="D238" s="79" t="s">
        <v>788</v>
      </c>
      <c r="E238" s="79" t="s">
        <v>791</v>
      </c>
      <c r="F238" s="79" t="s">
        <v>792</v>
      </c>
      <c r="G238" s="79" t="s">
        <v>870</v>
      </c>
      <c r="H238" s="79" t="s">
        <v>871</v>
      </c>
      <c r="I238" s="79" t="s">
        <v>455</v>
      </c>
      <c r="J238" s="80">
        <v>0</v>
      </c>
      <c r="K238" s="80">
        <v>0</v>
      </c>
      <c r="L238" s="80">
        <v>273500000</v>
      </c>
      <c r="M238" s="80">
        <v>273500000</v>
      </c>
      <c r="N238" s="80">
        <v>0</v>
      </c>
      <c r="O238" s="92">
        <v>0</v>
      </c>
      <c r="P238" s="104" t="s">
        <v>1546</v>
      </c>
    </row>
    <row r="239" spans="1:16" x14ac:dyDescent="0.45">
      <c r="A239" s="79" t="s">
        <v>785</v>
      </c>
      <c r="B239" s="79" t="s">
        <v>786</v>
      </c>
      <c r="C239" s="79" t="s">
        <v>787</v>
      </c>
      <c r="D239" s="79" t="s">
        <v>788</v>
      </c>
      <c r="E239" s="79" t="s">
        <v>791</v>
      </c>
      <c r="F239" s="79" t="s">
        <v>792</v>
      </c>
      <c r="G239" s="79" t="s">
        <v>872</v>
      </c>
      <c r="H239" s="79" t="s">
        <v>873</v>
      </c>
      <c r="I239" s="79" t="s">
        <v>455</v>
      </c>
      <c r="J239" s="80">
        <v>0</v>
      </c>
      <c r="K239" s="80">
        <v>0</v>
      </c>
      <c r="L239" s="80">
        <v>26778875622</v>
      </c>
      <c r="M239" s="80">
        <v>26778875622</v>
      </c>
      <c r="N239" s="80">
        <v>0</v>
      </c>
      <c r="O239" s="92">
        <v>0</v>
      </c>
      <c r="P239" s="104" t="s">
        <v>1546</v>
      </c>
    </row>
    <row r="240" spans="1:16" x14ac:dyDescent="0.45">
      <c r="A240" s="79" t="s">
        <v>785</v>
      </c>
      <c r="B240" s="79" t="s">
        <v>786</v>
      </c>
      <c r="C240" s="79" t="s">
        <v>787</v>
      </c>
      <c r="D240" s="79" t="s">
        <v>788</v>
      </c>
      <c r="E240" s="79" t="s">
        <v>791</v>
      </c>
      <c r="F240" s="79" t="s">
        <v>792</v>
      </c>
      <c r="G240" s="79" t="s">
        <v>874</v>
      </c>
      <c r="H240" s="79" t="s">
        <v>875</v>
      </c>
      <c r="I240" s="79" t="s">
        <v>455</v>
      </c>
      <c r="J240" s="80">
        <v>0</v>
      </c>
      <c r="K240" s="80">
        <v>0</v>
      </c>
      <c r="L240" s="80">
        <v>4467880000</v>
      </c>
      <c r="M240" s="80">
        <v>4467880000</v>
      </c>
      <c r="N240" s="80">
        <v>0</v>
      </c>
      <c r="O240" s="92">
        <v>0</v>
      </c>
      <c r="P240" s="104" t="s">
        <v>1546</v>
      </c>
    </row>
    <row r="241" spans="1:16" x14ac:dyDescent="0.45">
      <c r="A241" s="79" t="s">
        <v>785</v>
      </c>
      <c r="B241" s="79" t="s">
        <v>786</v>
      </c>
      <c r="C241" s="79" t="s">
        <v>787</v>
      </c>
      <c r="D241" s="79" t="s">
        <v>788</v>
      </c>
      <c r="E241" s="79" t="s">
        <v>791</v>
      </c>
      <c r="F241" s="79" t="s">
        <v>792</v>
      </c>
      <c r="G241" s="79" t="s">
        <v>691</v>
      </c>
      <c r="H241" s="79" t="s">
        <v>692</v>
      </c>
      <c r="I241" s="79" t="s">
        <v>455</v>
      </c>
      <c r="J241" s="80">
        <v>0</v>
      </c>
      <c r="K241" s="80">
        <v>0</v>
      </c>
      <c r="L241" s="80">
        <v>545000000</v>
      </c>
      <c r="M241" s="80">
        <v>545000000</v>
      </c>
      <c r="N241" s="80">
        <v>0</v>
      </c>
      <c r="O241" s="92">
        <v>0</v>
      </c>
      <c r="P241" s="104" t="s">
        <v>1546</v>
      </c>
    </row>
    <row r="242" spans="1:16" x14ac:dyDescent="0.45">
      <c r="A242" s="79" t="s">
        <v>785</v>
      </c>
      <c r="B242" s="79" t="s">
        <v>786</v>
      </c>
      <c r="C242" s="79" t="s">
        <v>787</v>
      </c>
      <c r="D242" s="79" t="s">
        <v>788</v>
      </c>
      <c r="E242" s="79" t="s">
        <v>791</v>
      </c>
      <c r="F242" s="79" t="s">
        <v>792</v>
      </c>
      <c r="G242" s="79" t="s">
        <v>876</v>
      </c>
      <c r="H242" s="79" t="s">
        <v>877</v>
      </c>
      <c r="I242" s="79" t="s">
        <v>455</v>
      </c>
      <c r="J242" s="80">
        <v>0</v>
      </c>
      <c r="K242" s="80">
        <v>0</v>
      </c>
      <c r="L242" s="80">
        <v>165000000</v>
      </c>
      <c r="M242" s="80">
        <v>165000000</v>
      </c>
      <c r="N242" s="80">
        <v>0</v>
      </c>
      <c r="O242" s="92">
        <v>0</v>
      </c>
      <c r="P242" s="104" t="s">
        <v>1546</v>
      </c>
    </row>
    <row r="243" spans="1:16" x14ac:dyDescent="0.45">
      <c r="A243" s="79" t="s">
        <v>785</v>
      </c>
      <c r="B243" s="79" t="s">
        <v>786</v>
      </c>
      <c r="C243" s="79" t="s">
        <v>787</v>
      </c>
      <c r="D243" s="79" t="s">
        <v>788</v>
      </c>
      <c r="E243" s="79" t="s">
        <v>791</v>
      </c>
      <c r="F243" s="79" t="s">
        <v>792</v>
      </c>
      <c r="G243" s="79" t="s">
        <v>616</v>
      </c>
      <c r="H243" s="79" t="s">
        <v>617</v>
      </c>
      <c r="I243" s="79" t="s">
        <v>455</v>
      </c>
      <c r="J243" s="80">
        <v>0</v>
      </c>
      <c r="K243" s="80">
        <v>0</v>
      </c>
      <c r="L243" s="80">
        <v>736022500</v>
      </c>
      <c r="M243" s="80">
        <v>736022500</v>
      </c>
      <c r="N243" s="80">
        <v>0</v>
      </c>
      <c r="O243" s="92">
        <v>0</v>
      </c>
      <c r="P243" s="104" t="s">
        <v>1546</v>
      </c>
    </row>
    <row r="244" spans="1:16" x14ac:dyDescent="0.45">
      <c r="A244" s="79" t="s">
        <v>785</v>
      </c>
      <c r="B244" s="79" t="s">
        <v>786</v>
      </c>
      <c r="C244" s="79" t="s">
        <v>787</v>
      </c>
      <c r="D244" s="79" t="s">
        <v>788</v>
      </c>
      <c r="E244" s="79" t="s">
        <v>791</v>
      </c>
      <c r="F244" s="79" t="s">
        <v>792</v>
      </c>
      <c r="G244" s="79" t="s">
        <v>878</v>
      </c>
      <c r="H244" s="79" t="s">
        <v>879</v>
      </c>
      <c r="I244" s="79" t="s">
        <v>455</v>
      </c>
      <c r="J244" s="80">
        <v>0</v>
      </c>
      <c r="K244" s="80">
        <v>0</v>
      </c>
      <c r="L244" s="80">
        <v>3916263000</v>
      </c>
      <c r="M244" s="80">
        <v>4205579700</v>
      </c>
      <c r="N244" s="80">
        <v>0</v>
      </c>
      <c r="O244" s="92">
        <v>289316700</v>
      </c>
      <c r="P244" s="104" t="s">
        <v>1546</v>
      </c>
    </row>
    <row r="245" spans="1:16" x14ac:dyDescent="0.45">
      <c r="A245" s="79" t="s">
        <v>785</v>
      </c>
      <c r="B245" s="79" t="s">
        <v>786</v>
      </c>
      <c r="C245" s="79" t="s">
        <v>787</v>
      </c>
      <c r="D245" s="79" t="s">
        <v>788</v>
      </c>
      <c r="E245" s="79" t="s">
        <v>791</v>
      </c>
      <c r="F245" s="79" t="s">
        <v>792</v>
      </c>
      <c r="G245" s="79" t="s">
        <v>524</v>
      </c>
      <c r="H245" s="79" t="s">
        <v>525</v>
      </c>
      <c r="I245" s="79" t="s">
        <v>455</v>
      </c>
      <c r="J245" s="80">
        <v>0</v>
      </c>
      <c r="K245" s="80">
        <v>0</v>
      </c>
      <c r="L245" s="80">
        <v>822155800</v>
      </c>
      <c r="M245" s="80">
        <v>822155800</v>
      </c>
      <c r="N245" s="80">
        <v>0</v>
      </c>
      <c r="O245" s="92">
        <v>0</v>
      </c>
      <c r="P245" s="104" t="s">
        <v>1546</v>
      </c>
    </row>
    <row r="246" spans="1:16" x14ac:dyDescent="0.45">
      <c r="A246" s="79" t="s">
        <v>785</v>
      </c>
      <c r="B246" s="79" t="s">
        <v>786</v>
      </c>
      <c r="C246" s="79" t="s">
        <v>787</v>
      </c>
      <c r="D246" s="79" t="s">
        <v>788</v>
      </c>
      <c r="E246" s="79" t="s">
        <v>791</v>
      </c>
      <c r="F246" s="79" t="s">
        <v>792</v>
      </c>
      <c r="G246" s="79" t="s">
        <v>880</v>
      </c>
      <c r="H246" s="79" t="s">
        <v>881</v>
      </c>
      <c r="I246" s="79" t="s">
        <v>455</v>
      </c>
      <c r="J246" s="80">
        <v>0</v>
      </c>
      <c r="K246" s="80">
        <v>0</v>
      </c>
      <c r="L246" s="80">
        <v>36000000</v>
      </c>
      <c r="M246" s="80">
        <v>36000000</v>
      </c>
      <c r="N246" s="80">
        <v>0</v>
      </c>
      <c r="O246" s="92">
        <v>0</v>
      </c>
      <c r="P246" s="104" t="s">
        <v>1546</v>
      </c>
    </row>
    <row r="247" spans="1:16" x14ac:dyDescent="0.45">
      <c r="A247" s="79" t="s">
        <v>785</v>
      </c>
      <c r="B247" s="79" t="s">
        <v>786</v>
      </c>
      <c r="C247" s="79" t="s">
        <v>787</v>
      </c>
      <c r="D247" s="79" t="s">
        <v>788</v>
      </c>
      <c r="E247" s="79" t="s">
        <v>791</v>
      </c>
      <c r="F247" s="79" t="s">
        <v>792</v>
      </c>
      <c r="G247" s="79" t="s">
        <v>882</v>
      </c>
      <c r="H247" s="79" t="s">
        <v>883</v>
      </c>
      <c r="I247" s="79" t="s">
        <v>455</v>
      </c>
      <c r="J247" s="80">
        <v>0</v>
      </c>
      <c r="K247" s="80">
        <v>0</v>
      </c>
      <c r="L247" s="80">
        <v>264336097</v>
      </c>
      <c r="M247" s="80">
        <v>264336097</v>
      </c>
      <c r="N247" s="80">
        <v>0</v>
      </c>
      <c r="O247" s="92">
        <v>0</v>
      </c>
      <c r="P247" s="104" t="s">
        <v>1546</v>
      </c>
    </row>
    <row r="248" spans="1:16" x14ac:dyDescent="0.45">
      <c r="A248" s="79" t="s">
        <v>785</v>
      </c>
      <c r="B248" s="79" t="s">
        <v>786</v>
      </c>
      <c r="C248" s="79" t="s">
        <v>787</v>
      </c>
      <c r="D248" s="79" t="s">
        <v>788</v>
      </c>
      <c r="E248" s="79" t="s">
        <v>791</v>
      </c>
      <c r="F248" s="79" t="s">
        <v>792</v>
      </c>
      <c r="G248" s="79" t="s">
        <v>884</v>
      </c>
      <c r="H248" s="79" t="s">
        <v>885</v>
      </c>
      <c r="I248" s="79" t="s">
        <v>455</v>
      </c>
      <c r="J248" s="80">
        <v>0</v>
      </c>
      <c r="K248" s="80">
        <v>0</v>
      </c>
      <c r="L248" s="80">
        <v>73000000</v>
      </c>
      <c r="M248" s="80">
        <v>73000000</v>
      </c>
      <c r="N248" s="80">
        <v>0</v>
      </c>
      <c r="O248" s="92">
        <v>0</v>
      </c>
      <c r="P248" s="104" t="s">
        <v>1546</v>
      </c>
    </row>
    <row r="249" spans="1:16" x14ac:dyDescent="0.45">
      <c r="A249" s="79" t="s">
        <v>785</v>
      </c>
      <c r="B249" s="79" t="s">
        <v>786</v>
      </c>
      <c r="C249" s="79" t="s">
        <v>787</v>
      </c>
      <c r="D249" s="79" t="s">
        <v>788</v>
      </c>
      <c r="E249" s="79" t="s">
        <v>791</v>
      </c>
      <c r="F249" s="79" t="s">
        <v>792</v>
      </c>
      <c r="G249" s="79" t="s">
        <v>565</v>
      </c>
      <c r="H249" s="79" t="s">
        <v>566</v>
      </c>
      <c r="I249" s="79" t="s">
        <v>455</v>
      </c>
      <c r="J249" s="80">
        <v>0</v>
      </c>
      <c r="K249" s="80">
        <v>0</v>
      </c>
      <c r="L249" s="80">
        <v>14817615261</v>
      </c>
      <c r="M249" s="80">
        <v>14819224963</v>
      </c>
      <c r="N249" s="80">
        <v>0</v>
      </c>
      <c r="O249" s="92">
        <v>1609702</v>
      </c>
      <c r="P249" s="104" t="s">
        <v>1546</v>
      </c>
    </row>
    <row r="250" spans="1:16" x14ac:dyDescent="0.45">
      <c r="A250" s="79" t="s">
        <v>785</v>
      </c>
      <c r="B250" s="79" t="s">
        <v>786</v>
      </c>
      <c r="C250" s="79" t="s">
        <v>787</v>
      </c>
      <c r="D250" s="79" t="s">
        <v>788</v>
      </c>
      <c r="E250" s="79" t="s">
        <v>791</v>
      </c>
      <c r="F250" s="79" t="s">
        <v>792</v>
      </c>
      <c r="G250" s="79" t="s">
        <v>886</v>
      </c>
      <c r="H250" s="79" t="s">
        <v>887</v>
      </c>
      <c r="I250" s="79" t="s">
        <v>455</v>
      </c>
      <c r="J250" s="80">
        <v>0</v>
      </c>
      <c r="K250" s="80">
        <v>0</v>
      </c>
      <c r="L250" s="80">
        <v>1224385000</v>
      </c>
      <c r="M250" s="80">
        <v>1224385000</v>
      </c>
      <c r="N250" s="80">
        <v>0</v>
      </c>
      <c r="O250" s="92">
        <v>0</v>
      </c>
      <c r="P250" s="104" t="s">
        <v>1546</v>
      </c>
    </row>
    <row r="251" spans="1:16" x14ac:dyDescent="0.45">
      <c r="A251" s="79" t="s">
        <v>785</v>
      </c>
      <c r="B251" s="79" t="s">
        <v>786</v>
      </c>
      <c r="C251" s="79" t="s">
        <v>787</v>
      </c>
      <c r="D251" s="79" t="s">
        <v>788</v>
      </c>
      <c r="E251" s="79" t="s">
        <v>791</v>
      </c>
      <c r="F251" s="79" t="s">
        <v>792</v>
      </c>
      <c r="G251" s="79" t="s">
        <v>888</v>
      </c>
      <c r="H251" s="79" t="s">
        <v>889</v>
      </c>
      <c r="I251" s="79" t="s">
        <v>455</v>
      </c>
      <c r="J251" s="80">
        <v>0</v>
      </c>
      <c r="K251" s="80">
        <v>0</v>
      </c>
      <c r="L251" s="80">
        <v>1218538816</v>
      </c>
      <c r="M251" s="80">
        <v>1713644866</v>
      </c>
      <c r="N251" s="80">
        <v>0</v>
      </c>
      <c r="O251" s="92">
        <v>495106050</v>
      </c>
      <c r="P251" s="104" t="s">
        <v>1546</v>
      </c>
    </row>
    <row r="252" spans="1:16" x14ac:dyDescent="0.45">
      <c r="A252" s="79" t="s">
        <v>785</v>
      </c>
      <c r="B252" s="79" t="s">
        <v>786</v>
      </c>
      <c r="C252" s="79" t="s">
        <v>787</v>
      </c>
      <c r="D252" s="79" t="s">
        <v>788</v>
      </c>
      <c r="E252" s="79" t="s">
        <v>791</v>
      </c>
      <c r="F252" s="79" t="s">
        <v>792</v>
      </c>
      <c r="G252" s="79" t="s">
        <v>618</v>
      </c>
      <c r="H252" s="79" t="s">
        <v>619</v>
      </c>
      <c r="I252" s="79" t="s">
        <v>455</v>
      </c>
      <c r="J252" s="80">
        <v>0</v>
      </c>
      <c r="K252" s="80">
        <v>0</v>
      </c>
      <c r="L252" s="80">
        <v>11790748000</v>
      </c>
      <c r="M252" s="80">
        <v>11790748000</v>
      </c>
      <c r="N252" s="80">
        <v>0</v>
      </c>
      <c r="O252" s="92">
        <v>0</v>
      </c>
      <c r="P252" s="104" t="s">
        <v>1546</v>
      </c>
    </row>
    <row r="253" spans="1:16" x14ac:dyDescent="0.45">
      <c r="A253" s="79" t="s">
        <v>785</v>
      </c>
      <c r="B253" s="79" t="s">
        <v>786</v>
      </c>
      <c r="C253" s="79" t="s">
        <v>787</v>
      </c>
      <c r="D253" s="79" t="s">
        <v>788</v>
      </c>
      <c r="E253" s="79" t="s">
        <v>791</v>
      </c>
      <c r="F253" s="79" t="s">
        <v>792</v>
      </c>
      <c r="G253" s="79" t="s">
        <v>890</v>
      </c>
      <c r="H253" s="79" t="s">
        <v>891</v>
      </c>
      <c r="I253" s="79" t="s">
        <v>455</v>
      </c>
      <c r="J253" s="80">
        <v>0</v>
      </c>
      <c r="K253" s="80">
        <v>0</v>
      </c>
      <c r="L253" s="80">
        <v>24416000</v>
      </c>
      <c r="M253" s="80">
        <v>24416000</v>
      </c>
      <c r="N253" s="80">
        <v>0</v>
      </c>
      <c r="O253" s="92">
        <v>0</v>
      </c>
      <c r="P253" s="104" t="s">
        <v>1546</v>
      </c>
    </row>
    <row r="254" spans="1:16" x14ac:dyDescent="0.45">
      <c r="A254" s="79" t="s">
        <v>785</v>
      </c>
      <c r="B254" s="79" t="s">
        <v>786</v>
      </c>
      <c r="C254" s="79" t="s">
        <v>787</v>
      </c>
      <c r="D254" s="79" t="s">
        <v>788</v>
      </c>
      <c r="E254" s="79" t="s">
        <v>791</v>
      </c>
      <c r="F254" s="79" t="s">
        <v>792</v>
      </c>
      <c r="G254" s="79" t="s">
        <v>567</v>
      </c>
      <c r="H254" s="79" t="s">
        <v>568</v>
      </c>
      <c r="I254" s="79" t="s">
        <v>455</v>
      </c>
      <c r="J254" s="80">
        <v>0</v>
      </c>
      <c r="K254" s="80">
        <v>0</v>
      </c>
      <c r="L254" s="80">
        <v>756552010</v>
      </c>
      <c r="M254" s="80">
        <v>756552010</v>
      </c>
      <c r="N254" s="80">
        <v>0</v>
      </c>
      <c r="O254" s="92">
        <v>0</v>
      </c>
      <c r="P254" s="104" t="s">
        <v>1546</v>
      </c>
    </row>
    <row r="255" spans="1:16" x14ac:dyDescent="0.45">
      <c r="A255" s="79" t="s">
        <v>785</v>
      </c>
      <c r="B255" s="79" t="s">
        <v>786</v>
      </c>
      <c r="C255" s="79" t="s">
        <v>787</v>
      </c>
      <c r="D255" s="79" t="s">
        <v>788</v>
      </c>
      <c r="E255" s="79" t="s">
        <v>791</v>
      </c>
      <c r="F255" s="79" t="s">
        <v>792</v>
      </c>
      <c r="G255" s="79" t="s">
        <v>892</v>
      </c>
      <c r="H255" s="79" t="s">
        <v>893</v>
      </c>
      <c r="I255" s="79" t="s">
        <v>455</v>
      </c>
      <c r="J255" s="80">
        <v>0</v>
      </c>
      <c r="K255" s="80">
        <v>0</v>
      </c>
      <c r="L255" s="80">
        <v>239000000</v>
      </c>
      <c r="M255" s="80">
        <v>239000000</v>
      </c>
      <c r="N255" s="80">
        <v>0</v>
      </c>
      <c r="O255" s="92">
        <v>0</v>
      </c>
      <c r="P255" s="104" t="s">
        <v>1546</v>
      </c>
    </row>
    <row r="256" spans="1:16" x14ac:dyDescent="0.45">
      <c r="A256" s="79" t="s">
        <v>785</v>
      </c>
      <c r="B256" s="79" t="s">
        <v>786</v>
      </c>
      <c r="C256" s="79" t="s">
        <v>787</v>
      </c>
      <c r="D256" s="79" t="s">
        <v>788</v>
      </c>
      <c r="E256" s="79" t="s">
        <v>791</v>
      </c>
      <c r="F256" s="79" t="s">
        <v>792</v>
      </c>
      <c r="G256" s="79" t="s">
        <v>620</v>
      </c>
      <c r="H256" s="79" t="s">
        <v>621</v>
      </c>
      <c r="I256" s="79" t="s">
        <v>455</v>
      </c>
      <c r="J256" s="80">
        <v>0</v>
      </c>
      <c r="K256" s="80">
        <v>0</v>
      </c>
      <c r="L256" s="80">
        <v>368856000</v>
      </c>
      <c r="M256" s="80">
        <v>368856000</v>
      </c>
      <c r="N256" s="80">
        <v>0</v>
      </c>
      <c r="O256" s="92">
        <v>0</v>
      </c>
      <c r="P256" s="104" t="s">
        <v>1546</v>
      </c>
    </row>
    <row r="257" spans="1:16" x14ac:dyDescent="0.45">
      <c r="A257" s="79" t="s">
        <v>785</v>
      </c>
      <c r="B257" s="79" t="s">
        <v>786</v>
      </c>
      <c r="C257" s="79" t="s">
        <v>787</v>
      </c>
      <c r="D257" s="79" t="s">
        <v>788</v>
      </c>
      <c r="E257" s="79" t="s">
        <v>791</v>
      </c>
      <c r="F257" s="79" t="s">
        <v>792</v>
      </c>
      <c r="G257" s="79" t="s">
        <v>569</v>
      </c>
      <c r="H257" s="79" t="s">
        <v>570</v>
      </c>
      <c r="I257" s="79" t="s">
        <v>455</v>
      </c>
      <c r="J257" s="80">
        <v>0</v>
      </c>
      <c r="K257" s="80">
        <v>0</v>
      </c>
      <c r="L257" s="80">
        <v>284179587</v>
      </c>
      <c r="M257" s="80">
        <v>284179587</v>
      </c>
      <c r="N257" s="80">
        <v>0</v>
      </c>
      <c r="O257" s="92">
        <v>0</v>
      </c>
      <c r="P257" s="104" t="s">
        <v>1546</v>
      </c>
    </row>
    <row r="258" spans="1:16" x14ac:dyDescent="0.45">
      <c r="A258" s="79" t="s">
        <v>785</v>
      </c>
      <c r="B258" s="79" t="s">
        <v>786</v>
      </c>
      <c r="C258" s="79" t="s">
        <v>787</v>
      </c>
      <c r="D258" s="79" t="s">
        <v>788</v>
      </c>
      <c r="E258" s="79" t="s">
        <v>791</v>
      </c>
      <c r="F258" s="79" t="s">
        <v>792</v>
      </c>
      <c r="G258" s="79" t="s">
        <v>894</v>
      </c>
      <c r="H258" s="79" t="s">
        <v>895</v>
      </c>
      <c r="I258" s="79" t="s">
        <v>455</v>
      </c>
      <c r="J258" s="80">
        <v>0</v>
      </c>
      <c r="K258" s="80">
        <v>0</v>
      </c>
      <c r="L258" s="80">
        <v>77063000</v>
      </c>
      <c r="M258" s="80">
        <v>77063000</v>
      </c>
      <c r="N258" s="80">
        <v>0</v>
      </c>
      <c r="O258" s="92">
        <v>0</v>
      </c>
      <c r="P258" s="104" t="s">
        <v>1546</v>
      </c>
    </row>
    <row r="259" spans="1:16" x14ac:dyDescent="0.45">
      <c r="A259" s="79" t="s">
        <v>785</v>
      </c>
      <c r="B259" s="79" t="s">
        <v>786</v>
      </c>
      <c r="C259" s="79" t="s">
        <v>787</v>
      </c>
      <c r="D259" s="79" t="s">
        <v>788</v>
      </c>
      <c r="E259" s="79" t="s">
        <v>791</v>
      </c>
      <c r="F259" s="79" t="s">
        <v>792</v>
      </c>
      <c r="G259" s="79" t="s">
        <v>650</v>
      </c>
      <c r="H259" s="79" t="s">
        <v>651</v>
      </c>
      <c r="I259" s="79" t="s">
        <v>455</v>
      </c>
      <c r="J259" s="80">
        <v>0</v>
      </c>
      <c r="K259" s="80">
        <v>0</v>
      </c>
      <c r="L259" s="80">
        <v>161209761933</v>
      </c>
      <c r="M259" s="80">
        <v>161209761933</v>
      </c>
      <c r="N259" s="80">
        <v>0</v>
      </c>
      <c r="O259" s="92">
        <v>0</v>
      </c>
      <c r="P259" s="104" t="s">
        <v>1546</v>
      </c>
    </row>
    <row r="260" spans="1:16" x14ac:dyDescent="0.45">
      <c r="A260" s="79" t="s">
        <v>785</v>
      </c>
      <c r="B260" s="79" t="s">
        <v>786</v>
      </c>
      <c r="C260" s="79" t="s">
        <v>787</v>
      </c>
      <c r="D260" s="79" t="s">
        <v>788</v>
      </c>
      <c r="E260" s="79" t="s">
        <v>791</v>
      </c>
      <c r="F260" s="79" t="s">
        <v>792</v>
      </c>
      <c r="G260" s="79" t="s">
        <v>896</v>
      </c>
      <c r="H260" s="79" t="s">
        <v>897</v>
      </c>
      <c r="I260" s="79" t="s">
        <v>455</v>
      </c>
      <c r="J260" s="80">
        <v>0</v>
      </c>
      <c r="K260" s="80">
        <v>0</v>
      </c>
      <c r="L260" s="80">
        <v>25142974000</v>
      </c>
      <c r="M260" s="80">
        <v>25142974000</v>
      </c>
      <c r="N260" s="80">
        <v>0</v>
      </c>
      <c r="O260" s="92">
        <v>0</v>
      </c>
      <c r="P260" s="104" t="s">
        <v>1546</v>
      </c>
    </row>
    <row r="261" spans="1:16" x14ac:dyDescent="0.45">
      <c r="A261" s="79" t="s">
        <v>785</v>
      </c>
      <c r="B261" s="79" t="s">
        <v>786</v>
      </c>
      <c r="C261" s="79" t="s">
        <v>787</v>
      </c>
      <c r="D261" s="79" t="s">
        <v>788</v>
      </c>
      <c r="E261" s="79" t="s">
        <v>791</v>
      </c>
      <c r="F261" s="79" t="s">
        <v>792</v>
      </c>
      <c r="G261" s="79" t="s">
        <v>571</v>
      </c>
      <c r="H261" s="79" t="s">
        <v>572</v>
      </c>
      <c r="I261" s="79" t="s">
        <v>455</v>
      </c>
      <c r="J261" s="80">
        <v>0</v>
      </c>
      <c r="K261" s="80">
        <v>0</v>
      </c>
      <c r="L261" s="80">
        <v>206280285</v>
      </c>
      <c r="M261" s="80">
        <v>206280285</v>
      </c>
      <c r="N261" s="80">
        <v>0</v>
      </c>
      <c r="O261" s="92">
        <v>0</v>
      </c>
      <c r="P261" s="104" t="s">
        <v>1546</v>
      </c>
    </row>
    <row r="262" spans="1:16" x14ac:dyDescent="0.45">
      <c r="A262" s="79" t="s">
        <v>785</v>
      </c>
      <c r="B262" s="79" t="s">
        <v>786</v>
      </c>
      <c r="C262" s="79" t="s">
        <v>787</v>
      </c>
      <c r="D262" s="79" t="s">
        <v>788</v>
      </c>
      <c r="E262" s="79" t="s">
        <v>791</v>
      </c>
      <c r="F262" s="79" t="s">
        <v>792</v>
      </c>
      <c r="G262" s="79" t="s">
        <v>898</v>
      </c>
      <c r="H262" s="79" t="s">
        <v>899</v>
      </c>
      <c r="I262" s="79" t="s">
        <v>455</v>
      </c>
      <c r="J262" s="80">
        <v>0</v>
      </c>
      <c r="K262" s="80">
        <v>0</v>
      </c>
      <c r="L262" s="80">
        <v>2235255000</v>
      </c>
      <c r="M262" s="80">
        <v>2235255000</v>
      </c>
      <c r="N262" s="80">
        <v>0</v>
      </c>
      <c r="O262" s="92">
        <v>0</v>
      </c>
      <c r="P262" s="104" t="s">
        <v>1546</v>
      </c>
    </row>
    <row r="263" spans="1:16" x14ac:dyDescent="0.45">
      <c r="A263" s="79" t="s">
        <v>785</v>
      </c>
      <c r="B263" s="79" t="s">
        <v>786</v>
      </c>
      <c r="C263" s="79" t="s">
        <v>787</v>
      </c>
      <c r="D263" s="79" t="s">
        <v>788</v>
      </c>
      <c r="E263" s="79" t="s">
        <v>791</v>
      </c>
      <c r="F263" s="79" t="s">
        <v>792</v>
      </c>
      <c r="G263" s="79" t="s">
        <v>900</v>
      </c>
      <c r="H263" s="79" t="s">
        <v>901</v>
      </c>
      <c r="I263" s="79" t="s">
        <v>455</v>
      </c>
      <c r="J263" s="80">
        <v>0</v>
      </c>
      <c r="K263" s="80">
        <v>0</v>
      </c>
      <c r="L263" s="80">
        <v>38892098225</v>
      </c>
      <c r="M263" s="80">
        <v>38892098225</v>
      </c>
      <c r="N263" s="80">
        <v>0</v>
      </c>
      <c r="O263" s="92">
        <v>0</v>
      </c>
      <c r="P263" s="104" t="s">
        <v>1546</v>
      </c>
    </row>
    <row r="264" spans="1:16" x14ac:dyDescent="0.45">
      <c r="A264" s="79" t="s">
        <v>785</v>
      </c>
      <c r="B264" s="79" t="s">
        <v>786</v>
      </c>
      <c r="C264" s="79" t="s">
        <v>787</v>
      </c>
      <c r="D264" s="79" t="s">
        <v>788</v>
      </c>
      <c r="E264" s="79" t="s">
        <v>791</v>
      </c>
      <c r="F264" s="79" t="s">
        <v>792</v>
      </c>
      <c r="G264" s="79" t="s">
        <v>622</v>
      </c>
      <c r="H264" s="79" t="s">
        <v>623</v>
      </c>
      <c r="I264" s="79" t="s">
        <v>455</v>
      </c>
      <c r="J264" s="80">
        <v>0</v>
      </c>
      <c r="K264" s="80">
        <v>0</v>
      </c>
      <c r="L264" s="80">
        <v>9592000000</v>
      </c>
      <c r="M264" s="80">
        <v>9592000000</v>
      </c>
      <c r="N264" s="80">
        <v>0</v>
      </c>
      <c r="O264" s="92">
        <v>0</v>
      </c>
      <c r="P264" s="104" t="s">
        <v>1546</v>
      </c>
    </row>
    <row r="265" spans="1:16" x14ac:dyDescent="0.45">
      <c r="A265" s="79" t="s">
        <v>785</v>
      </c>
      <c r="B265" s="79" t="s">
        <v>786</v>
      </c>
      <c r="C265" s="79" t="s">
        <v>787</v>
      </c>
      <c r="D265" s="79" t="s">
        <v>788</v>
      </c>
      <c r="E265" s="79" t="s">
        <v>791</v>
      </c>
      <c r="F265" s="79" t="s">
        <v>792</v>
      </c>
      <c r="G265" s="79" t="s">
        <v>902</v>
      </c>
      <c r="H265" s="79" t="s">
        <v>903</v>
      </c>
      <c r="I265" s="79" t="s">
        <v>455</v>
      </c>
      <c r="J265" s="80">
        <v>0</v>
      </c>
      <c r="K265" s="80">
        <v>0</v>
      </c>
      <c r="L265" s="80">
        <v>395694000</v>
      </c>
      <c r="M265" s="80">
        <v>395694000</v>
      </c>
      <c r="N265" s="80">
        <v>0</v>
      </c>
      <c r="O265" s="92">
        <v>0</v>
      </c>
      <c r="P265" s="104" t="s">
        <v>1546</v>
      </c>
    </row>
    <row r="266" spans="1:16" x14ac:dyDescent="0.45">
      <c r="A266" s="79" t="s">
        <v>785</v>
      </c>
      <c r="B266" s="79" t="s">
        <v>786</v>
      </c>
      <c r="C266" s="79" t="s">
        <v>787</v>
      </c>
      <c r="D266" s="79" t="s">
        <v>788</v>
      </c>
      <c r="E266" s="79" t="s">
        <v>791</v>
      </c>
      <c r="F266" s="79" t="s">
        <v>792</v>
      </c>
      <c r="G266" s="79" t="s">
        <v>904</v>
      </c>
      <c r="H266" s="79" t="s">
        <v>905</v>
      </c>
      <c r="I266" s="79" t="s">
        <v>455</v>
      </c>
      <c r="J266" s="80">
        <v>0</v>
      </c>
      <c r="K266" s="80">
        <v>0</v>
      </c>
      <c r="L266" s="80">
        <v>236000000</v>
      </c>
      <c r="M266" s="80">
        <v>236000000</v>
      </c>
      <c r="N266" s="80">
        <v>0</v>
      </c>
      <c r="O266" s="92">
        <v>0</v>
      </c>
      <c r="P266" s="104" t="s">
        <v>1546</v>
      </c>
    </row>
    <row r="267" spans="1:16" x14ac:dyDescent="0.45">
      <c r="A267" s="79" t="s">
        <v>785</v>
      </c>
      <c r="B267" s="79" t="s">
        <v>786</v>
      </c>
      <c r="C267" s="79" t="s">
        <v>787</v>
      </c>
      <c r="D267" s="79" t="s">
        <v>788</v>
      </c>
      <c r="E267" s="79" t="s">
        <v>791</v>
      </c>
      <c r="F267" s="79" t="s">
        <v>792</v>
      </c>
      <c r="G267" s="79" t="s">
        <v>906</v>
      </c>
      <c r="H267" s="79" t="s">
        <v>907</v>
      </c>
      <c r="I267" s="79" t="s">
        <v>455</v>
      </c>
      <c r="J267" s="80">
        <v>0</v>
      </c>
      <c r="K267" s="80">
        <v>0</v>
      </c>
      <c r="L267" s="80">
        <v>9265000000</v>
      </c>
      <c r="M267" s="80">
        <v>9265000000</v>
      </c>
      <c r="N267" s="80">
        <v>0</v>
      </c>
      <c r="O267" s="92">
        <v>0</v>
      </c>
      <c r="P267" s="104" t="s">
        <v>1546</v>
      </c>
    </row>
    <row r="268" spans="1:16" x14ac:dyDescent="0.45">
      <c r="A268" s="79" t="s">
        <v>785</v>
      </c>
      <c r="B268" s="79" t="s">
        <v>786</v>
      </c>
      <c r="C268" s="79" t="s">
        <v>787</v>
      </c>
      <c r="D268" s="79" t="s">
        <v>788</v>
      </c>
      <c r="E268" s="79" t="s">
        <v>791</v>
      </c>
      <c r="F268" s="79" t="s">
        <v>792</v>
      </c>
      <c r="G268" s="79" t="s">
        <v>908</v>
      </c>
      <c r="H268" s="79" t="s">
        <v>909</v>
      </c>
      <c r="I268" s="79" t="s">
        <v>455</v>
      </c>
      <c r="J268" s="80">
        <v>0</v>
      </c>
      <c r="K268" s="80">
        <v>0</v>
      </c>
      <c r="L268" s="80">
        <v>712969226</v>
      </c>
      <c r="M268" s="80">
        <v>1830843746</v>
      </c>
      <c r="N268" s="80">
        <v>0</v>
      </c>
      <c r="O268" s="92">
        <v>1117874520</v>
      </c>
      <c r="P268" s="104" t="s">
        <v>1546</v>
      </c>
    </row>
    <row r="269" spans="1:16" x14ac:dyDescent="0.45">
      <c r="A269" s="79" t="s">
        <v>785</v>
      </c>
      <c r="B269" s="79" t="s">
        <v>786</v>
      </c>
      <c r="C269" s="79" t="s">
        <v>787</v>
      </c>
      <c r="D269" s="79" t="s">
        <v>788</v>
      </c>
      <c r="E269" s="79" t="s">
        <v>791</v>
      </c>
      <c r="F269" s="79" t="s">
        <v>792</v>
      </c>
      <c r="G269" s="79" t="s">
        <v>910</v>
      </c>
      <c r="H269" s="79" t="s">
        <v>911</v>
      </c>
      <c r="I269" s="79" t="s">
        <v>455</v>
      </c>
      <c r="J269" s="80">
        <v>0</v>
      </c>
      <c r="K269" s="80">
        <v>0</v>
      </c>
      <c r="L269" s="80">
        <v>85300000</v>
      </c>
      <c r="M269" s="80">
        <v>85300000</v>
      </c>
      <c r="N269" s="80">
        <v>0</v>
      </c>
      <c r="O269" s="92">
        <v>0</v>
      </c>
      <c r="P269" s="104" t="s">
        <v>1546</v>
      </c>
    </row>
    <row r="270" spans="1:16" x14ac:dyDescent="0.45">
      <c r="A270" s="79" t="s">
        <v>785</v>
      </c>
      <c r="B270" s="79" t="s">
        <v>786</v>
      </c>
      <c r="C270" s="79" t="s">
        <v>787</v>
      </c>
      <c r="D270" s="79" t="s">
        <v>788</v>
      </c>
      <c r="E270" s="79" t="s">
        <v>791</v>
      </c>
      <c r="F270" s="79" t="s">
        <v>792</v>
      </c>
      <c r="G270" s="79" t="s">
        <v>912</v>
      </c>
      <c r="H270" s="79" t="s">
        <v>913</v>
      </c>
      <c r="I270" s="79" t="s">
        <v>455</v>
      </c>
      <c r="J270" s="80">
        <v>0</v>
      </c>
      <c r="K270" s="80">
        <v>0</v>
      </c>
      <c r="L270" s="80">
        <v>26625000</v>
      </c>
      <c r="M270" s="80">
        <v>26625000</v>
      </c>
      <c r="N270" s="80">
        <v>0</v>
      </c>
      <c r="O270" s="92">
        <v>0</v>
      </c>
      <c r="P270" s="104" t="s">
        <v>1546</v>
      </c>
    </row>
    <row r="271" spans="1:16" x14ac:dyDescent="0.45">
      <c r="A271" s="79" t="s">
        <v>785</v>
      </c>
      <c r="B271" s="79" t="s">
        <v>786</v>
      </c>
      <c r="C271" s="79" t="s">
        <v>787</v>
      </c>
      <c r="D271" s="79" t="s">
        <v>788</v>
      </c>
      <c r="E271" s="79" t="s">
        <v>791</v>
      </c>
      <c r="F271" s="79" t="s">
        <v>792</v>
      </c>
      <c r="G271" s="79" t="s">
        <v>914</v>
      </c>
      <c r="H271" s="79" t="s">
        <v>915</v>
      </c>
      <c r="I271" s="79" t="s">
        <v>455</v>
      </c>
      <c r="J271" s="80">
        <v>0</v>
      </c>
      <c r="K271" s="80">
        <v>0</v>
      </c>
      <c r="L271" s="80">
        <v>69542000</v>
      </c>
      <c r="M271" s="80">
        <v>69542000</v>
      </c>
      <c r="N271" s="80">
        <v>0</v>
      </c>
      <c r="O271" s="92">
        <v>0</v>
      </c>
      <c r="P271" s="104" t="s">
        <v>1546</v>
      </c>
    </row>
    <row r="272" spans="1:16" x14ac:dyDescent="0.45">
      <c r="A272" s="79" t="s">
        <v>785</v>
      </c>
      <c r="B272" s="79" t="s">
        <v>786</v>
      </c>
      <c r="C272" s="79" t="s">
        <v>787</v>
      </c>
      <c r="D272" s="79" t="s">
        <v>788</v>
      </c>
      <c r="E272" s="79" t="s">
        <v>791</v>
      </c>
      <c r="F272" s="79" t="s">
        <v>792</v>
      </c>
      <c r="G272" s="79" t="s">
        <v>665</v>
      </c>
      <c r="H272" s="79" t="s">
        <v>666</v>
      </c>
      <c r="I272" s="79" t="s">
        <v>455</v>
      </c>
      <c r="J272" s="80">
        <v>0</v>
      </c>
      <c r="K272" s="80">
        <v>0</v>
      </c>
      <c r="L272" s="80">
        <v>75994800</v>
      </c>
      <c r="M272" s="80">
        <v>75994800</v>
      </c>
      <c r="N272" s="80">
        <v>0</v>
      </c>
      <c r="O272" s="92">
        <v>0</v>
      </c>
      <c r="P272" s="104" t="s">
        <v>1546</v>
      </c>
    </row>
    <row r="273" spans="1:16" x14ac:dyDescent="0.45">
      <c r="A273" s="79" t="s">
        <v>785</v>
      </c>
      <c r="B273" s="79" t="s">
        <v>786</v>
      </c>
      <c r="C273" s="79" t="s">
        <v>787</v>
      </c>
      <c r="D273" s="79" t="s">
        <v>788</v>
      </c>
      <c r="E273" s="79" t="s">
        <v>791</v>
      </c>
      <c r="F273" s="79" t="s">
        <v>792</v>
      </c>
      <c r="G273" s="79" t="s">
        <v>916</v>
      </c>
      <c r="H273" s="79" t="s">
        <v>917</v>
      </c>
      <c r="I273" s="79" t="s">
        <v>455</v>
      </c>
      <c r="J273" s="80">
        <v>0</v>
      </c>
      <c r="K273" s="80">
        <v>0</v>
      </c>
      <c r="L273" s="80">
        <v>140448000</v>
      </c>
      <c r="M273" s="80">
        <v>140448000</v>
      </c>
      <c r="N273" s="80">
        <v>0</v>
      </c>
      <c r="O273" s="92">
        <v>0</v>
      </c>
      <c r="P273" s="104" t="s">
        <v>1546</v>
      </c>
    </row>
    <row r="274" spans="1:16" x14ac:dyDescent="0.45">
      <c r="A274" s="79" t="s">
        <v>785</v>
      </c>
      <c r="B274" s="79" t="s">
        <v>786</v>
      </c>
      <c r="C274" s="79" t="s">
        <v>787</v>
      </c>
      <c r="D274" s="79" t="s">
        <v>788</v>
      </c>
      <c r="E274" s="79" t="s">
        <v>791</v>
      </c>
      <c r="F274" s="79" t="s">
        <v>792</v>
      </c>
      <c r="G274" s="79" t="s">
        <v>573</v>
      </c>
      <c r="H274" s="79" t="s">
        <v>574</v>
      </c>
      <c r="I274" s="79" t="s">
        <v>455</v>
      </c>
      <c r="J274" s="80">
        <v>0</v>
      </c>
      <c r="K274" s="80">
        <v>0</v>
      </c>
      <c r="L274" s="80">
        <v>343037998</v>
      </c>
      <c r="M274" s="80">
        <v>343037998</v>
      </c>
      <c r="N274" s="80">
        <v>0</v>
      </c>
      <c r="O274" s="92">
        <v>0</v>
      </c>
      <c r="P274" s="104" t="s">
        <v>1546</v>
      </c>
    </row>
    <row r="275" spans="1:16" x14ac:dyDescent="0.45">
      <c r="A275" s="79" t="s">
        <v>785</v>
      </c>
      <c r="B275" s="79" t="s">
        <v>786</v>
      </c>
      <c r="C275" s="79" t="s">
        <v>787</v>
      </c>
      <c r="D275" s="79" t="s">
        <v>788</v>
      </c>
      <c r="E275" s="79" t="s">
        <v>791</v>
      </c>
      <c r="F275" s="79" t="s">
        <v>792</v>
      </c>
      <c r="G275" s="79" t="s">
        <v>695</v>
      </c>
      <c r="H275" s="79" t="s">
        <v>696</v>
      </c>
      <c r="I275" s="79" t="s">
        <v>455</v>
      </c>
      <c r="J275" s="80">
        <v>0</v>
      </c>
      <c r="K275" s="80">
        <v>0</v>
      </c>
      <c r="L275" s="80">
        <v>9513990000</v>
      </c>
      <c r="M275" s="80">
        <v>9513990000</v>
      </c>
      <c r="N275" s="80">
        <v>0</v>
      </c>
      <c r="O275" s="92">
        <v>0</v>
      </c>
      <c r="P275" s="104" t="s">
        <v>1546</v>
      </c>
    </row>
    <row r="276" spans="1:16" x14ac:dyDescent="0.45">
      <c r="A276" s="79" t="s">
        <v>785</v>
      </c>
      <c r="B276" s="79" t="s">
        <v>786</v>
      </c>
      <c r="C276" s="79" t="s">
        <v>787</v>
      </c>
      <c r="D276" s="79" t="s">
        <v>788</v>
      </c>
      <c r="E276" s="79" t="s">
        <v>791</v>
      </c>
      <c r="F276" s="79" t="s">
        <v>792</v>
      </c>
      <c r="G276" s="79" t="s">
        <v>697</v>
      </c>
      <c r="H276" s="79" t="s">
        <v>698</v>
      </c>
      <c r="I276" s="79" t="s">
        <v>455</v>
      </c>
      <c r="J276" s="80">
        <v>0</v>
      </c>
      <c r="K276" s="80">
        <v>0</v>
      </c>
      <c r="L276" s="80">
        <v>240345000</v>
      </c>
      <c r="M276" s="80">
        <v>240345000</v>
      </c>
      <c r="N276" s="80">
        <v>0</v>
      </c>
      <c r="O276" s="92">
        <v>0</v>
      </c>
      <c r="P276" s="104" t="s">
        <v>1546</v>
      </c>
    </row>
    <row r="277" spans="1:16" x14ac:dyDescent="0.45">
      <c r="A277" s="79" t="s">
        <v>785</v>
      </c>
      <c r="B277" s="79" t="s">
        <v>786</v>
      </c>
      <c r="C277" s="79" t="s">
        <v>787</v>
      </c>
      <c r="D277" s="79" t="s">
        <v>788</v>
      </c>
      <c r="E277" s="79" t="s">
        <v>791</v>
      </c>
      <c r="F277" s="79" t="s">
        <v>792</v>
      </c>
      <c r="G277" s="79" t="s">
        <v>918</v>
      </c>
      <c r="H277" s="79" t="s">
        <v>919</v>
      </c>
      <c r="I277" s="79" t="s">
        <v>455</v>
      </c>
      <c r="J277" s="80">
        <v>0</v>
      </c>
      <c r="K277" s="80">
        <v>0</v>
      </c>
      <c r="L277" s="80">
        <v>23545080000</v>
      </c>
      <c r="M277" s="80">
        <v>23545080000</v>
      </c>
      <c r="N277" s="80">
        <v>0</v>
      </c>
      <c r="O277" s="92">
        <v>0</v>
      </c>
      <c r="P277" s="104" t="s">
        <v>1546</v>
      </c>
    </row>
    <row r="278" spans="1:16" x14ac:dyDescent="0.45">
      <c r="A278" s="79" t="s">
        <v>785</v>
      </c>
      <c r="B278" s="79" t="s">
        <v>786</v>
      </c>
      <c r="C278" s="79" t="s">
        <v>787</v>
      </c>
      <c r="D278" s="79" t="s">
        <v>788</v>
      </c>
      <c r="E278" s="79" t="s">
        <v>791</v>
      </c>
      <c r="F278" s="79" t="s">
        <v>792</v>
      </c>
      <c r="G278" s="79" t="s">
        <v>920</v>
      </c>
      <c r="H278" s="79" t="s">
        <v>921</v>
      </c>
      <c r="I278" s="79" t="s">
        <v>455</v>
      </c>
      <c r="J278" s="80">
        <v>0</v>
      </c>
      <c r="K278" s="80">
        <v>0</v>
      </c>
      <c r="L278" s="80">
        <v>42000000</v>
      </c>
      <c r="M278" s="80">
        <v>42000000</v>
      </c>
      <c r="N278" s="80">
        <v>0</v>
      </c>
      <c r="O278" s="92">
        <v>0</v>
      </c>
      <c r="P278" s="104" t="s">
        <v>1546</v>
      </c>
    </row>
    <row r="279" spans="1:16" x14ac:dyDescent="0.45">
      <c r="A279" s="79" t="s">
        <v>785</v>
      </c>
      <c r="B279" s="79" t="s">
        <v>786</v>
      </c>
      <c r="C279" s="79" t="s">
        <v>787</v>
      </c>
      <c r="D279" s="79" t="s">
        <v>788</v>
      </c>
      <c r="E279" s="79" t="s">
        <v>791</v>
      </c>
      <c r="F279" s="79" t="s">
        <v>792</v>
      </c>
      <c r="G279" s="79" t="s">
        <v>922</v>
      </c>
      <c r="H279" s="79" t="s">
        <v>923</v>
      </c>
      <c r="I279" s="79" t="s">
        <v>455</v>
      </c>
      <c r="J279" s="80">
        <v>0</v>
      </c>
      <c r="K279" s="80">
        <v>0</v>
      </c>
      <c r="L279" s="80">
        <v>715684560</v>
      </c>
      <c r="M279" s="80">
        <v>715684560</v>
      </c>
      <c r="N279" s="80">
        <v>0</v>
      </c>
      <c r="O279" s="92">
        <v>0</v>
      </c>
      <c r="P279" s="104" t="s">
        <v>1546</v>
      </c>
    </row>
    <row r="280" spans="1:16" x14ac:dyDescent="0.45">
      <c r="A280" s="79" t="s">
        <v>785</v>
      </c>
      <c r="B280" s="79" t="s">
        <v>786</v>
      </c>
      <c r="C280" s="79" t="s">
        <v>787</v>
      </c>
      <c r="D280" s="79" t="s">
        <v>788</v>
      </c>
      <c r="E280" s="79" t="s">
        <v>791</v>
      </c>
      <c r="F280" s="79" t="s">
        <v>792</v>
      </c>
      <c r="G280" s="79" t="s">
        <v>924</v>
      </c>
      <c r="H280" s="79" t="s">
        <v>925</v>
      </c>
      <c r="I280" s="79" t="s">
        <v>455</v>
      </c>
      <c r="J280" s="80">
        <v>0</v>
      </c>
      <c r="K280" s="80">
        <v>0</v>
      </c>
      <c r="L280" s="80">
        <v>777419500</v>
      </c>
      <c r="M280" s="80">
        <v>4062117000</v>
      </c>
      <c r="N280" s="80">
        <v>0</v>
      </c>
      <c r="O280" s="92">
        <v>3284697500</v>
      </c>
      <c r="P280" s="104" t="s">
        <v>1546</v>
      </c>
    </row>
    <row r="281" spans="1:16" x14ac:dyDescent="0.45">
      <c r="A281" s="79" t="s">
        <v>785</v>
      </c>
      <c r="B281" s="79" t="s">
        <v>786</v>
      </c>
      <c r="C281" s="79" t="s">
        <v>787</v>
      </c>
      <c r="D281" s="79" t="s">
        <v>788</v>
      </c>
      <c r="E281" s="79" t="s">
        <v>791</v>
      </c>
      <c r="F281" s="79" t="s">
        <v>792</v>
      </c>
      <c r="G281" s="79" t="s">
        <v>699</v>
      </c>
      <c r="H281" s="79" t="s">
        <v>700</v>
      </c>
      <c r="I281" s="79" t="s">
        <v>455</v>
      </c>
      <c r="J281" s="80">
        <v>0</v>
      </c>
      <c r="K281" s="80">
        <v>0</v>
      </c>
      <c r="L281" s="80">
        <v>128838000</v>
      </c>
      <c r="M281" s="80">
        <v>128838000</v>
      </c>
      <c r="N281" s="80">
        <v>0</v>
      </c>
      <c r="O281" s="92">
        <v>0</v>
      </c>
      <c r="P281" s="104" t="s">
        <v>1546</v>
      </c>
    </row>
    <row r="282" spans="1:16" x14ac:dyDescent="0.45">
      <c r="A282" s="79" t="s">
        <v>785</v>
      </c>
      <c r="B282" s="79" t="s">
        <v>786</v>
      </c>
      <c r="C282" s="79" t="s">
        <v>787</v>
      </c>
      <c r="D282" s="79" t="s">
        <v>788</v>
      </c>
      <c r="E282" s="79" t="s">
        <v>791</v>
      </c>
      <c r="F282" s="79" t="s">
        <v>792</v>
      </c>
      <c r="G282" s="79" t="s">
        <v>926</v>
      </c>
      <c r="H282" s="79" t="s">
        <v>927</v>
      </c>
      <c r="I282" s="79" t="s">
        <v>455</v>
      </c>
      <c r="J282" s="80">
        <v>0</v>
      </c>
      <c r="K282" s="80">
        <v>0</v>
      </c>
      <c r="L282" s="80">
        <v>33750000</v>
      </c>
      <c r="M282" s="80">
        <v>33750000</v>
      </c>
      <c r="N282" s="80">
        <v>0</v>
      </c>
      <c r="O282" s="92">
        <v>0</v>
      </c>
      <c r="P282" s="104" t="s">
        <v>1546</v>
      </c>
    </row>
    <row r="283" spans="1:16" x14ac:dyDescent="0.45">
      <c r="A283" s="79" t="s">
        <v>785</v>
      </c>
      <c r="B283" s="79" t="s">
        <v>786</v>
      </c>
      <c r="C283" s="79" t="s">
        <v>787</v>
      </c>
      <c r="D283" s="79" t="s">
        <v>788</v>
      </c>
      <c r="E283" s="79" t="s">
        <v>791</v>
      </c>
      <c r="F283" s="79" t="s">
        <v>792</v>
      </c>
      <c r="G283" s="79" t="s">
        <v>667</v>
      </c>
      <c r="H283" s="79" t="s">
        <v>668</v>
      </c>
      <c r="I283" s="79" t="s">
        <v>455</v>
      </c>
      <c r="J283" s="80">
        <v>0</v>
      </c>
      <c r="K283" s="80">
        <v>0</v>
      </c>
      <c r="L283" s="80">
        <v>861121800</v>
      </c>
      <c r="M283" s="80">
        <v>861121800</v>
      </c>
      <c r="N283" s="80">
        <v>0</v>
      </c>
      <c r="O283" s="92">
        <v>0</v>
      </c>
      <c r="P283" s="104" t="s">
        <v>1546</v>
      </c>
    </row>
    <row r="284" spans="1:16" x14ac:dyDescent="0.45">
      <c r="A284" s="79" t="s">
        <v>785</v>
      </c>
      <c r="B284" s="79" t="s">
        <v>786</v>
      </c>
      <c r="C284" s="79" t="s">
        <v>787</v>
      </c>
      <c r="D284" s="79" t="s">
        <v>788</v>
      </c>
      <c r="E284" s="79" t="s">
        <v>791</v>
      </c>
      <c r="F284" s="79" t="s">
        <v>792</v>
      </c>
      <c r="G284" s="79" t="s">
        <v>928</v>
      </c>
      <c r="H284" s="79" t="s">
        <v>929</v>
      </c>
      <c r="I284" s="79" t="s">
        <v>455</v>
      </c>
      <c r="J284" s="80">
        <v>0</v>
      </c>
      <c r="K284" s="80">
        <v>0</v>
      </c>
      <c r="L284" s="80">
        <v>1500000000</v>
      </c>
      <c r="M284" s="80">
        <v>2067700000</v>
      </c>
      <c r="N284" s="80">
        <v>0</v>
      </c>
      <c r="O284" s="92">
        <v>567700000</v>
      </c>
      <c r="P284" s="104" t="s">
        <v>1546</v>
      </c>
    </row>
    <row r="285" spans="1:16" x14ac:dyDescent="0.45">
      <c r="A285" s="79" t="s">
        <v>785</v>
      </c>
      <c r="B285" s="79" t="s">
        <v>786</v>
      </c>
      <c r="C285" s="79" t="s">
        <v>787</v>
      </c>
      <c r="D285" s="79" t="s">
        <v>788</v>
      </c>
      <c r="E285" s="79" t="s">
        <v>791</v>
      </c>
      <c r="F285" s="79" t="s">
        <v>792</v>
      </c>
      <c r="G285" s="79" t="s">
        <v>486</v>
      </c>
      <c r="H285" s="79" t="s">
        <v>487</v>
      </c>
      <c r="I285" s="79" t="s">
        <v>1463</v>
      </c>
      <c r="J285" s="80">
        <v>0</v>
      </c>
      <c r="K285" s="80">
        <v>140083271340</v>
      </c>
      <c r="L285" s="80">
        <v>140083271340</v>
      </c>
      <c r="M285" s="80">
        <v>0</v>
      </c>
      <c r="N285" s="80">
        <v>0</v>
      </c>
      <c r="O285" s="89">
        <v>0</v>
      </c>
      <c r="P285" s="104" t="s">
        <v>1554</v>
      </c>
    </row>
    <row r="286" spans="1:16" x14ac:dyDescent="0.45">
      <c r="A286" s="79" t="s">
        <v>785</v>
      </c>
      <c r="B286" s="79" t="s">
        <v>786</v>
      </c>
      <c r="C286" s="79" t="s">
        <v>787</v>
      </c>
      <c r="D286" s="79" t="s">
        <v>788</v>
      </c>
      <c r="E286" s="79" t="s">
        <v>791</v>
      </c>
      <c r="F286" s="79" t="s">
        <v>792</v>
      </c>
      <c r="G286" s="79" t="s">
        <v>930</v>
      </c>
      <c r="H286" s="79" t="s">
        <v>931</v>
      </c>
      <c r="I286" s="79" t="s">
        <v>1520</v>
      </c>
      <c r="J286" s="80">
        <v>0</v>
      </c>
      <c r="K286" s="80">
        <v>464008666803</v>
      </c>
      <c r="L286" s="80">
        <v>755650000000</v>
      </c>
      <c r="M286" s="80">
        <v>829101039250</v>
      </c>
      <c r="N286" s="80">
        <v>0</v>
      </c>
      <c r="O286" s="89">
        <v>537459706053</v>
      </c>
      <c r="P286" s="104" t="s">
        <v>1554</v>
      </c>
    </row>
    <row r="287" spans="1:16" x14ac:dyDescent="0.45">
      <c r="A287" s="79" t="s">
        <v>785</v>
      </c>
      <c r="B287" s="79" t="s">
        <v>786</v>
      </c>
      <c r="C287" s="79" t="s">
        <v>787</v>
      </c>
      <c r="D287" s="79" t="s">
        <v>788</v>
      </c>
      <c r="E287" s="79" t="s">
        <v>791</v>
      </c>
      <c r="F287" s="79" t="s">
        <v>792</v>
      </c>
      <c r="G287" s="79" t="s">
        <v>554</v>
      </c>
      <c r="H287" s="79" t="s">
        <v>316</v>
      </c>
      <c r="I287" s="79" t="s">
        <v>1468</v>
      </c>
      <c r="J287" s="80">
        <v>0</v>
      </c>
      <c r="K287" s="80">
        <v>55000000</v>
      </c>
      <c r="L287" s="80">
        <v>220000000</v>
      </c>
      <c r="M287" s="80">
        <v>165000000</v>
      </c>
      <c r="N287" s="80">
        <v>0</v>
      </c>
      <c r="O287" s="92">
        <v>0</v>
      </c>
      <c r="P287" s="104" t="s">
        <v>1546</v>
      </c>
    </row>
    <row r="288" spans="1:16" x14ac:dyDescent="0.45">
      <c r="A288" s="79" t="s">
        <v>785</v>
      </c>
      <c r="B288" s="79" t="s">
        <v>786</v>
      </c>
      <c r="C288" s="79" t="s">
        <v>787</v>
      </c>
      <c r="D288" s="79" t="s">
        <v>788</v>
      </c>
      <c r="E288" s="79" t="s">
        <v>791</v>
      </c>
      <c r="F288" s="79" t="s">
        <v>792</v>
      </c>
      <c r="G288" s="79" t="s">
        <v>534</v>
      </c>
      <c r="H288" s="79" t="s">
        <v>535</v>
      </c>
      <c r="I288" s="79" t="s">
        <v>455</v>
      </c>
      <c r="J288" s="80">
        <v>0</v>
      </c>
      <c r="K288" s="80">
        <v>0</v>
      </c>
      <c r="L288" s="80">
        <v>49536000</v>
      </c>
      <c r="M288" s="80">
        <v>49536000</v>
      </c>
      <c r="N288" s="80">
        <v>0</v>
      </c>
      <c r="O288" s="92">
        <v>0</v>
      </c>
      <c r="P288" s="104" t="s">
        <v>1546</v>
      </c>
    </row>
    <row r="289" spans="1:16" x14ac:dyDescent="0.45">
      <c r="A289" s="79" t="s">
        <v>785</v>
      </c>
      <c r="B289" s="79" t="s">
        <v>786</v>
      </c>
      <c r="C289" s="79" t="s">
        <v>787</v>
      </c>
      <c r="D289" s="79" t="s">
        <v>788</v>
      </c>
      <c r="E289" s="79" t="s">
        <v>791</v>
      </c>
      <c r="F289" s="79" t="s">
        <v>792</v>
      </c>
      <c r="G289" s="79" t="s">
        <v>526</v>
      </c>
      <c r="H289" s="79" t="s">
        <v>527</v>
      </c>
      <c r="I289" s="79" t="s">
        <v>455</v>
      </c>
      <c r="J289" s="80">
        <v>0</v>
      </c>
      <c r="K289" s="80">
        <v>0</v>
      </c>
      <c r="L289" s="80">
        <v>9814379998</v>
      </c>
      <c r="M289" s="80">
        <v>9814379998</v>
      </c>
      <c r="N289" s="80">
        <v>0</v>
      </c>
      <c r="O289" s="92">
        <v>0</v>
      </c>
      <c r="P289" s="104" t="s">
        <v>1546</v>
      </c>
    </row>
    <row r="290" spans="1:16" x14ac:dyDescent="0.45">
      <c r="A290" s="79" t="s">
        <v>785</v>
      </c>
      <c r="B290" s="79" t="s">
        <v>786</v>
      </c>
      <c r="C290" s="79" t="s">
        <v>787</v>
      </c>
      <c r="D290" s="79" t="s">
        <v>788</v>
      </c>
      <c r="E290" s="79" t="s">
        <v>791</v>
      </c>
      <c r="F290" s="79" t="s">
        <v>792</v>
      </c>
      <c r="G290" s="79" t="s">
        <v>717</v>
      </c>
      <c r="H290" s="79" t="s">
        <v>718</v>
      </c>
      <c r="I290" s="79" t="s">
        <v>455</v>
      </c>
      <c r="J290" s="80">
        <v>0</v>
      </c>
      <c r="K290" s="80">
        <v>0</v>
      </c>
      <c r="L290" s="80">
        <v>1432402500</v>
      </c>
      <c r="M290" s="80">
        <v>1432402500</v>
      </c>
      <c r="N290" s="80">
        <v>0</v>
      </c>
      <c r="O290" s="92">
        <v>0</v>
      </c>
      <c r="P290" s="104" t="s">
        <v>1546</v>
      </c>
    </row>
    <row r="291" spans="1:16" x14ac:dyDescent="0.45">
      <c r="A291" s="79" t="s">
        <v>785</v>
      </c>
      <c r="B291" s="79" t="s">
        <v>786</v>
      </c>
      <c r="C291" s="79" t="s">
        <v>787</v>
      </c>
      <c r="D291" s="79" t="s">
        <v>788</v>
      </c>
      <c r="E291" s="79" t="s">
        <v>791</v>
      </c>
      <c r="F291" s="79" t="s">
        <v>792</v>
      </c>
      <c r="G291" s="79" t="s">
        <v>932</v>
      </c>
      <c r="H291" s="79" t="s">
        <v>933</v>
      </c>
      <c r="I291" s="79" t="s">
        <v>455</v>
      </c>
      <c r="J291" s="80">
        <v>0</v>
      </c>
      <c r="K291" s="80">
        <v>0</v>
      </c>
      <c r="L291" s="80">
        <v>88000000</v>
      </c>
      <c r="M291" s="80">
        <v>88000000</v>
      </c>
      <c r="N291" s="80">
        <v>0</v>
      </c>
      <c r="O291" s="92">
        <v>0</v>
      </c>
      <c r="P291" s="104" t="s">
        <v>1546</v>
      </c>
    </row>
    <row r="292" spans="1:16" x14ac:dyDescent="0.45">
      <c r="A292" s="79" t="s">
        <v>785</v>
      </c>
      <c r="B292" s="79" t="s">
        <v>786</v>
      </c>
      <c r="C292" s="79" t="s">
        <v>787</v>
      </c>
      <c r="D292" s="79" t="s">
        <v>788</v>
      </c>
      <c r="E292" s="79" t="s">
        <v>791</v>
      </c>
      <c r="F292" s="79" t="s">
        <v>792</v>
      </c>
      <c r="G292" s="79" t="s">
        <v>934</v>
      </c>
      <c r="H292" s="79" t="s">
        <v>935</v>
      </c>
      <c r="I292" s="79" t="s">
        <v>455</v>
      </c>
      <c r="J292" s="80">
        <v>0</v>
      </c>
      <c r="K292" s="80">
        <v>0</v>
      </c>
      <c r="L292" s="80">
        <v>16350000</v>
      </c>
      <c r="M292" s="80">
        <v>16350000</v>
      </c>
      <c r="N292" s="80">
        <v>0</v>
      </c>
      <c r="O292" s="92">
        <v>0</v>
      </c>
      <c r="P292" s="104" t="s">
        <v>1546</v>
      </c>
    </row>
    <row r="293" spans="1:16" x14ac:dyDescent="0.45">
      <c r="A293" s="79" t="s">
        <v>785</v>
      </c>
      <c r="B293" s="79" t="s">
        <v>786</v>
      </c>
      <c r="C293" s="79" t="s">
        <v>787</v>
      </c>
      <c r="D293" s="79" t="s">
        <v>788</v>
      </c>
      <c r="E293" s="79" t="s">
        <v>791</v>
      </c>
      <c r="F293" s="79" t="s">
        <v>792</v>
      </c>
      <c r="G293" s="79" t="s">
        <v>936</v>
      </c>
      <c r="H293" s="79" t="s">
        <v>937</v>
      </c>
      <c r="I293" s="79" t="s">
        <v>455</v>
      </c>
      <c r="J293" s="80">
        <v>0</v>
      </c>
      <c r="K293" s="80">
        <v>0</v>
      </c>
      <c r="L293" s="80">
        <v>72000000</v>
      </c>
      <c r="M293" s="80">
        <v>72000000</v>
      </c>
      <c r="N293" s="80">
        <v>0</v>
      </c>
      <c r="O293" s="92">
        <v>0</v>
      </c>
      <c r="P293" s="104" t="s">
        <v>1546</v>
      </c>
    </row>
    <row r="294" spans="1:16" x14ac:dyDescent="0.45">
      <c r="A294" s="79" t="s">
        <v>785</v>
      </c>
      <c r="B294" s="79" t="s">
        <v>786</v>
      </c>
      <c r="C294" s="79" t="s">
        <v>787</v>
      </c>
      <c r="D294" s="79" t="s">
        <v>788</v>
      </c>
      <c r="E294" s="79" t="s">
        <v>791</v>
      </c>
      <c r="F294" s="79" t="s">
        <v>792</v>
      </c>
      <c r="G294" s="79" t="s">
        <v>938</v>
      </c>
      <c r="H294" s="79" t="s">
        <v>939</v>
      </c>
      <c r="I294" s="79" t="s">
        <v>455</v>
      </c>
      <c r="J294" s="80">
        <v>0</v>
      </c>
      <c r="K294" s="80">
        <v>0</v>
      </c>
      <c r="L294" s="80">
        <v>28000000</v>
      </c>
      <c r="M294" s="80">
        <v>28000000</v>
      </c>
      <c r="N294" s="80">
        <v>0</v>
      </c>
      <c r="O294" s="92">
        <v>0</v>
      </c>
      <c r="P294" s="104" t="s">
        <v>1546</v>
      </c>
    </row>
    <row r="295" spans="1:16" x14ac:dyDescent="0.45">
      <c r="A295" s="79" t="s">
        <v>785</v>
      </c>
      <c r="B295" s="79" t="s">
        <v>786</v>
      </c>
      <c r="C295" s="79" t="s">
        <v>787</v>
      </c>
      <c r="D295" s="79" t="s">
        <v>788</v>
      </c>
      <c r="E295" s="79" t="s">
        <v>791</v>
      </c>
      <c r="F295" s="79" t="s">
        <v>792</v>
      </c>
      <c r="G295" s="79" t="s">
        <v>940</v>
      </c>
      <c r="H295" s="79" t="s">
        <v>941</v>
      </c>
      <c r="I295" s="79" t="s">
        <v>455</v>
      </c>
      <c r="J295" s="80">
        <v>0</v>
      </c>
      <c r="K295" s="80">
        <v>0</v>
      </c>
      <c r="L295" s="80">
        <v>0</v>
      </c>
      <c r="M295" s="80">
        <v>118250000</v>
      </c>
      <c r="N295" s="80">
        <v>0</v>
      </c>
      <c r="O295" s="92">
        <v>118250000</v>
      </c>
      <c r="P295" s="104" t="s">
        <v>1546</v>
      </c>
    </row>
    <row r="296" spans="1:16" x14ac:dyDescent="0.45">
      <c r="A296" s="79" t="s">
        <v>785</v>
      </c>
      <c r="B296" s="79" t="s">
        <v>786</v>
      </c>
      <c r="C296" s="79" t="s">
        <v>787</v>
      </c>
      <c r="D296" s="79" t="s">
        <v>788</v>
      </c>
      <c r="E296" s="79" t="s">
        <v>942</v>
      </c>
      <c r="F296" s="79" t="s">
        <v>138</v>
      </c>
      <c r="G296" s="79" t="s">
        <v>943</v>
      </c>
      <c r="H296" s="79" t="s">
        <v>944</v>
      </c>
      <c r="I296" s="79" t="s">
        <v>1521</v>
      </c>
      <c r="J296" s="80">
        <v>0</v>
      </c>
      <c r="K296" s="80">
        <v>165411120</v>
      </c>
      <c r="L296" s="80">
        <v>506247378</v>
      </c>
      <c r="M296" s="80">
        <v>362732289</v>
      </c>
      <c r="N296" s="80">
        <v>0</v>
      </c>
      <c r="O296" s="92">
        <v>21896031</v>
      </c>
      <c r="P296" s="104" t="s">
        <v>1701</v>
      </c>
    </row>
    <row r="297" spans="1:16" x14ac:dyDescent="0.45">
      <c r="A297" s="79" t="s">
        <v>785</v>
      </c>
      <c r="B297" s="79" t="s">
        <v>786</v>
      </c>
      <c r="C297" s="79" t="s">
        <v>787</v>
      </c>
      <c r="D297" s="79" t="s">
        <v>788</v>
      </c>
      <c r="E297" s="79" t="s">
        <v>945</v>
      </c>
      <c r="F297" s="79" t="s">
        <v>946</v>
      </c>
      <c r="G297" s="79" t="s">
        <v>947</v>
      </c>
      <c r="H297" s="79" t="s">
        <v>948</v>
      </c>
      <c r="I297" s="79" t="s">
        <v>1522</v>
      </c>
      <c r="J297" s="80">
        <v>4708106</v>
      </c>
      <c r="K297" s="80">
        <v>0</v>
      </c>
      <c r="L297" s="80">
        <v>683602397</v>
      </c>
      <c r="M297" s="80">
        <v>683602397</v>
      </c>
      <c r="N297" s="92">
        <v>4708106</v>
      </c>
      <c r="O297" s="92">
        <v>0</v>
      </c>
      <c r="P297" s="104" t="s">
        <v>1701</v>
      </c>
    </row>
    <row r="298" spans="1:16" x14ac:dyDescent="0.45">
      <c r="A298" s="79" t="s">
        <v>785</v>
      </c>
      <c r="B298" s="79" t="s">
        <v>786</v>
      </c>
      <c r="C298" s="79" t="s">
        <v>787</v>
      </c>
      <c r="D298" s="79" t="s">
        <v>788</v>
      </c>
      <c r="E298" s="79" t="s">
        <v>949</v>
      </c>
      <c r="F298" s="79" t="s">
        <v>950</v>
      </c>
      <c r="G298" s="79" t="s">
        <v>526</v>
      </c>
      <c r="H298" s="79" t="s">
        <v>527</v>
      </c>
      <c r="I298" s="79" t="s">
        <v>455</v>
      </c>
      <c r="J298" s="80">
        <v>0</v>
      </c>
      <c r="K298" s="80">
        <v>0</v>
      </c>
      <c r="L298" s="80">
        <v>2156250942</v>
      </c>
      <c r="M298" s="80">
        <v>2156250002</v>
      </c>
      <c r="N298" s="92">
        <v>940</v>
      </c>
      <c r="O298" s="92">
        <v>0</v>
      </c>
      <c r="P298" s="104" t="s">
        <v>1701</v>
      </c>
    </row>
    <row r="299" spans="1:16" x14ac:dyDescent="0.45">
      <c r="A299" s="79" t="s">
        <v>785</v>
      </c>
      <c r="B299" s="79" t="s">
        <v>786</v>
      </c>
      <c r="C299" s="79" t="s">
        <v>787</v>
      </c>
      <c r="D299" s="79" t="s">
        <v>788</v>
      </c>
      <c r="E299" s="79" t="s">
        <v>951</v>
      </c>
      <c r="F299" s="79" t="s">
        <v>952</v>
      </c>
      <c r="G299" s="79" t="s">
        <v>953</v>
      </c>
      <c r="H299" s="79" t="s">
        <v>954</v>
      </c>
      <c r="I299" s="79" t="s">
        <v>1523</v>
      </c>
      <c r="J299" s="80">
        <v>0</v>
      </c>
      <c r="K299" s="80">
        <v>676298583</v>
      </c>
      <c r="L299" s="80">
        <v>2924033166</v>
      </c>
      <c r="M299" s="80">
        <v>2430936388</v>
      </c>
      <c r="N299" s="80">
        <v>0</v>
      </c>
      <c r="O299" s="92">
        <v>183201805</v>
      </c>
      <c r="P299" s="104" t="s">
        <v>1702</v>
      </c>
    </row>
    <row r="300" spans="1:16" x14ac:dyDescent="0.45">
      <c r="A300" s="79" t="s">
        <v>785</v>
      </c>
      <c r="B300" s="79" t="s">
        <v>786</v>
      </c>
      <c r="C300" s="79" t="s">
        <v>787</v>
      </c>
      <c r="D300" s="79" t="s">
        <v>788</v>
      </c>
      <c r="E300" s="79" t="s">
        <v>951</v>
      </c>
      <c r="F300" s="79" t="s">
        <v>952</v>
      </c>
      <c r="G300" s="79" t="s">
        <v>955</v>
      </c>
      <c r="H300" s="79" t="s">
        <v>956</v>
      </c>
      <c r="I300" s="79" t="s">
        <v>1524</v>
      </c>
      <c r="J300" s="80">
        <v>0</v>
      </c>
      <c r="K300" s="80">
        <v>24388992</v>
      </c>
      <c r="L300" s="80">
        <v>435634083</v>
      </c>
      <c r="M300" s="80">
        <v>460911348</v>
      </c>
      <c r="N300" s="80">
        <v>0</v>
      </c>
      <c r="O300" s="92">
        <v>49666257</v>
      </c>
      <c r="P300" s="104" t="s">
        <v>1702</v>
      </c>
    </row>
    <row r="301" spans="1:16" x14ac:dyDescent="0.45">
      <c r="A301" s="79" t="s">
        <v>785</v>
      </c>
      <c r="B301" s="79" t="s">
        <v>786</v>
      </c>
      <c r="C301" s="79" t="s">
        <v>787</v>
      </c>
      <c r="D301" s="79" t="s">
        <v>788</v>
      </c>
      <c r="E301" s="79" t="s">
        <v>957</v>
      </c>
      <c r="F301" s="79" t="s">
        <v>137</v>
      </c>
      <c r="G301" s="79" t="s">
        <v>538</v>
      </c>
      <c r="H301" s="79" t="s">
        <v>539</v>
      </c>
      <c r="I301" s="79" t="s">
        <v>455</v>
      </c>
      <c r="J301" s="80">
        <v>0</v>
      </c>
      <c r="K301" s="80">
        <v>50618049</v>
      </c>
      <c r="L301" s="80">
        <v>1793795891</v>
      </c>
      <c r="M301" s="80">
        <v>1955222942</v>
      </c>
      <c r="N301" s="80">
        <v>0</v>
      </c>
      <c r="O301" s="92">
        <v>212045100</v>
      </c>
      <c r="P301" s="104" t="s">
        <v>1700</v>
      </c>
    </row>
    <row r="302" spans="1:16" x14ac:dyDescent="0.45">
      <c r="A302" s="79" t="s">
        <v>785</v>
      </c>
      <c r="B302" s="79" t="s">
        <v>786</v>
      </c>
      <c r="C302" s="79" t="s">
        <v>787</v>
      </c>
      <c r="D302" s="79" t="s">
        <v>788</v>
      </c>
      <c r="E302" s="79" t="s">
        <v>957</v>
      </c>
      <c r="F302" s="79" t="s">
        <v>137</v>
      </c>
      <c r="G302" s="79" t="s">
        <v>540</v>
      </c>
      <c r="H302" s="79" t="s">
        <v>541</v>
      </c>
      <c r="I302" s="79" t="s">
        <v>455</v>
      </c>
      <c r="J302" s="80">
        <v>0</v>
      </c>
      <c r="K302" s="80">
        <v>0</v>
      </c>
      <c r="L302" s="80">
        <v>1111059784</v>
      </c>
      <c r="M302" s="80">
        <v>1282831369</v>
      </c>
      <c r="N302" s="80">
        <v>0</v>
      </c>
      <c r="O302" s="92">
        <v>171771585</v>
      </c>
      <c r="P302" s="104" t="s">
        <v>1700</v>
      </c>
    </row>
    <row r="303" spans="1:16" x14ac:dyDescent="0.45">
      <c r="A303" s="79" t="s">
        <v>785</v>
      </c>
      <c r="B303" s="79" t="s">
        <v>786</v>
      </c>
      <c r="C303" s="79" t="s">
        <v>787</v>
      </c>
      <c r="D303" s="79" t="s">
        <v>788</v>
      </c>
      <c r="E303" s="79" t="s">
        <v>957</v>
      </c>
      <c r="F303" s="79" t="s">
        <v>137</v>
      </c>
      <c r="G303" s="79" t="s">
        <v>542</v>
      </c>
      <c r="H303" s="79" t="s">
        <v>543</v>
      </c>
      <c r="I303" s="79" t="s">
        <v>455</v>
      </c>
      <c r="J303" s="80">
        <v>0</v>
      </c>
      <c r="K303" s="80">
        <v>0</v>
      </c>
      <c r="L303" s="80">
        <v>1253565384</v>
      </c>
      <c r="M303" s="80">
        <v>1389202993</v>
      </c>
      <c r="N303" s="80">
        <v>0</v>
      </c>
      <c r="O303" s="92">
        <v>135637609</v>
      </c>
      <c r="P303" s="104" t="s">
        <v>1700</v>
      </c>
    </row>
    <row r="304" spans="1:16" x14ac:dyDescent="0.45">
      <c r="A304" s="79" t="s">
        <v>785</v>
      </c>
      <c r="B304" s="79" t="s">
        <v>786</v>
      </c>
      <c r="C304" s="79" t="s">
        <v>787</v>
      </c>
      <c r="D304" s="79" t="s">
        <v>788</v>
      </c>
      <c r="E304" s="79" t="s">
        <v>957</v>
      </c>
      <c r="F304" s="79" t="s">
        <v>137</v>
      </c>
      <c r="G304" s="79" t="s">
        <v>530</v>
      </c>
      <c r="H304" s="79" t="s">
        <v>531</v>
      </c>
      <c r="I304" s="79" t="s">
        <v>455</v>
      </c>
      <c r="J304" s="80">
        <v>0</v>
      </c>
      <c r="K304" s="80">
        <v>13810644</v>
      </c>
      <c r="L304" s="80">
        <v>578188538</v>
      </c>
      <c r="M304" s="80">
        <v>631302051</v>
      </c>
      <c r="N304" s="80">
        <v>0</v>
      </c>
      <c r="O304" s="92">
        <v>66924157</v>
      </c>
      <c r="P304" s="104" t="s">
        <v>1700</v>
      </c>
    </row>
    <row r="305" spans="1:16" x14ac:dyDescent="0.45">
      <c r="A305" s="79" t="s">
        <v>785</v>
      </c>
      <c r="B305" s="79" t="s">
        <v>786</v>
      </c>
      <c r="C305" s="79" t="s">
        <v>787</v>
      </c>
      <c r="D305" s="79" t="s">
        <v>788</v>
      </c>
      <c r="E305" s="79" t="s">
        <v>957</v>
      </c>
      <c r="F305" s="79" t="s">
        <v>137</v>
      </c>
      <c r="G305" s="79" t="s">
        <v>532</v>
      </c>
      <c r="H305" s="79" t="s">
        <v>533</v>
      </c>
      <c r="I305" s="79" t="s">
        <v>455</v>
      </c>
      <c r="J305" s="80">
        <v>194595</v>
      </c>
      <c r="K305" s="80">
        <v>0</v>
      </c>
      <c r="L305" s="80">
        <v>673732078</v>
      </c>
      <c r="M305" s="80">
        <v>748970562</v>
      </c>
      <c r="N305" s="80">
        <v>0</v>
      </c>
      <c r="O305" s="92">
        <v>75043889</v>
      </c>
      <c r="P305" s="104" t="s">
        <v>1700</v>
      </c>
    </row>
    <row r="306" spans="1:16" x14ac:dyDescent="0.45">
      <c r="A306" s="79" t="s">
        <v>785</v>
      </c>
      <c r="B306" s="79" t="s">
        <v>786</v>
      </c>
      <c r="C306" s="79" t="s">
        <v>787</v>
      </c>
      <c r="D306" s="79" t="s">
        <v>788</v>
      </c>
      <c r="E306" s="79" t="s">
        <v>957</v>
      </c>
      <c r="F306" s="79" t="s">
        <v>137</v>
      </c>
      <c r="G306" s="79" t="s">
        <v>544</v>
      </c>
      <c r="H306" s="79" t="s">
        <v>545</v>
      </c>
      <c r="I306" s="79" t="s">
        <v>455</v>
      </c>
      <c r="J306" s="80">
        <v>0</v>
      </c>
      <c r="K306" s="80">
        <v>12867528</v>
      </c>
      <c r="L306" s="80">
        <v>513207815</v>
      </c>
      <c r="M306" s="80">
        <v>500340286</v>
      </c>
      <c r="N306" s="92">
        <v>1</v>
      </c>
      <c r="O306" s="92">
        <v>0</v>
      </c>
      <c r="P306" s="104" t="s">
        <v>1700</v>
      </c>
    </row>
    <row r="307" spans="1:16" x14ac:dyDescent="0.45">
      <c r="A307" s="79" t="s">
        <v>785</v>
      </c>
      <c r="B307" s="79" t="s">
        <v>786</v>
      </c>
      <c r="C307" s="79" t="s">
        <v>787</v>
      </c>
      <c r="D307" s="79" t="s">
        <v>788</v>
      </c>
      <c r="E307" s="79" t="s">
        <v>957</v>
      </c>
      <c r="F307" s="79" t="s">
        <v>137</v>
      </c>
      <c r="G307" s="79" t="s">
        <v>546</v>
      </c>
      <c r="H307" s="79" t="s">
        <v>547</v>
      </c>
      <c r="I307" s="79" t="s">
        <v>455</v>
      </c>
      <c r="J307" s="80">
        <v>0</v>
      </c>
      <c r="K307" s="80">
        <v>1779488</v>
      </c>
      <c r="L307" s="80">
        <v>696777509</v>
      </c>
      <c r="M307" s="80">
        <v>809598807</v>
      </c>
      <c r="N307" s="80">
        <v>0</v>
      </c>
      <c r="O307" s="92">
        <v>114600786</v>
      </c>
      <c r="P307" s="104" t="s">
        <v>1700</v>
      </c>
    </row>
    <row r="308" spans="1:16" x14ac:dyDescent="0.45">
      <c r="A308" s="79" t="s">
        <v>785</v>
      </c>
      <c r="B308" s="79" t="s">
        <v>786</v>
      </c>
      <c r="C308" s="79" t="s">
        <v>787</v>
      </c>
      <c r="D308" s="79" t="s">
        <v>788</v>
      </c>
      <c r="E308" s="79" t="s">
        <v>957</v>
      </c>
      <c r="F308" s="79" t="s">
        <v>137</v>
      </c>
      <c r="G308" s="79" t="s">
        <v>958</v>
      </c>
      <c r="H308" s="79" t="s">
        <v>959</v>
      </c>
      <c r="I308" s="79" t="s">
        <v>455</v>
      </c>
      <c r="J308" s="80">
        <v>0</v>
      </c>
      <c r="K308" s="80">
        <v>0</v>
      </c>
      <c r="L308" s="80">
        <v>348238512</v>
      </c>
      <c r="M308" s="80">
        <v>375572969</v>
      </c>
      <c r="N308" s="80">
        <v>0</v>
      </c>
      <c r="O308" s="92">
        <v>27334457</v>
      </c>
      <c r="P308" s="104" t="s">
        <v>1700</v>
      </c>
    </row>
    <row r="309" spans="1:16" x14ac:dyDescent="0.45">
      <c r="A309" s="79" t="s">
        <v>785</v>
      </c>
      <c r="B309" s="79" t="s">
        <v>786</v>
      </c>
      <c r="C309" s="79" t="s">
        <v>787</v>
      </c>
      <c r="D309" s="79" t="s">
        <v>788</v>
      </c>
      <c r="E309" s="79" t="s">
        <v>957</v>
      </c>
      <c r="F309" s="79" t="s">
        <v>137</v>
      </c>
      <c r="G309" s="79" t="s">
        <v>960</v>
      </c>
      <c r="H309" s="79" t="s">
        <v>961</v>
      </c>
      <c r="I309" s="79" t="s">
        <v>455</v>
      </c>
      <c r="J309" s="80">
        <v>0</v>
      </c>
      <c r="K309" s="80">
        <v>0</v>
      </c>
      <c r="L309" s="80">
        <v>144690035</v>
      </c>
      <c r="M309" s="80">
        <v>144690035</v>
      </c>
      <c r="N309" s="80">
        <v>0</v>
      </c>
      <c r="O309" s="92">
        <v>0</v>
      </c>
      <c r="P309" s="104" t="s">
        <v>1700</v>
      </c>
    </row>
    <row r="310" spans="1:16" x14ac:dyDescent="0.45">
      <c r="A310" s="79" t="s">
        <v>785</v>
      </c>
      <c r="B310" s="79" t="s">
        <v>786</v>
      </c>
      <c r="C310" s="79" t="s">
        <v>787</v>
      </c>
      <c r="D310" s="79" t="s">
        <v>788</v>
      </c>
      <c r="E310" s="79" t="s">
        <v>957</v>
      </c>
      <c r="F310" s="79" t="s">
        <v>137</v>
      </c>
      <c r="G310" s="79" t="s">
        <v>534</v>
      </c>
      <c r="H310" s="79" t="s">
        <v>535</v>
      </c>
      <c r="I310" s="79" t="s">
        <v>455</v>
      </c>
      <c r="J310" s="80">
        <v>0</v>
      </c>
      <c r="K310" s="80">
        <v>4874677</v>
      </c>
      <c r="L310" s="80">
        <v>469870578</v>
      </c>
      <c r="M310" s="80">
        <v>464995901</v>
      </c>
      <c r="N310" s="80">
        <v>0</v>
      </c>
      <c r="O310" s="92">
        <v>0</v>
      </c>
      <c r="P310" s="104" t="s">
        <v>1700</v>
      </c>
    </row>
    <row r="311" spans="1:16" x14ac:dyDescent="0.45">
      <c r="A311" s="79" t="s">
        <v>785</v>
      </c>
      <c r="B311" s="79" t="s">
        <v>786</v>
      </c>
      <c r="C311" s="79" t="s">
        <v>787</v>
      </c>
      <c r="D311" s="79" t="s">
        <v>788</v>
      </c>
      <c r="E311" s="79" t="s">
        <v>957</v>
      </c>
      <c r="F311" s="79" t="s">
        <v>137</v>
      </c>
      <c r="G311" s="79" t="s">
        <v>962</v>
      </c>
      <c r="H311" s="79" t="s">
        <v>963</v>
      </c>
      <c r="I311" s="79" t="s">
        <v>455</v>
      </c>
      <c r="J311" s="80">
        <v>0</v>
      </c>
      <c r="K311" s="80">
        <v>0</v>
      </c>
      <c r="L311" s="80">
        <v>509037876</v>
      </c>
      <c r="M311" s="80">
        <v>564216480</v>
      </c>
      <c r="N311" s="80">
        <v>0</v>
      </c>
      <c r="O311" s="92">
        <v>55178604</v>
      </c>
      <c r="P311" s="104" t="s">
        <v>1700</v>
      </c>
    </row>
    <row r="312" spans="1:16" x14ac:dyDescent="0.45">
      <c r="A312" s="79" t="s">
        <v>785</v>
      </c>
      <c r="B312" s="79" t="s">
        <v>786</v>
      </c>
      <c r="C312" s="79" t="s">
        <v>787</v>
      </c>
      <c r="D312" s="79" t="s">
        <v>788</v>
      </c>
      <c r="E312" s="79" t="s">
        <v>957</v>
      </c>
      <c r="F312" s="79" t="s">
        <v>137</v>
      </c>
      <c r="G312" s="79" t="s">
        <v>964</v>
      </c>
      <c r="H312" s="79" t="s">
        <v>965</v>
      </c>
      <c r="I312" s="79" t="s">
        <v>455</v>
      </c>
      <c r="J312" s="80">
        <v>0</v>
      </c>
      <c r="K312" s="80">
        <v>8872937</v>
      </c>
      <c r="L312" s="80">
        <v>8872937</v>
      </c>
      <c r="M312" s="80">
        <v>0</v>
      </c>
      <c r="N312" s="80">
        <v>0</v>
      </c>
      <c r="O312" s="92">
        <v>0</v>
      </c>
      <c r="P312" s="104" t="s">
        <v>1700</v>
      </c>
    </row>
    <row r="313" spans="1:16" x14ac:dyDescent="0.45">
      <c r="A313" s="79" t="s">
        <v>785</v>
      </c>
      <c r="B313" s="79" t="s">
        <v>786</v>
      </c>
      <c r="C313" s="79" t="s">
        <v>787</v>
      </c>
      <c r="D313" s="79" t="s">
        <v>788</v>
      </c>
      <c r="E313" s="79" t="s">
        <v>957</v>
      </c>
      <c r="F313" s="79" t="s">
        <v>137</v>
      </c>
      <c r="G313" s="79" t="s">
        <v>966</v>
      </c>
      <c r="H313" s="79" t="s">
        <v>967</v>
      </c>
      <c r="I313" s="79" t="s">
        <v>455</v>
      </c>
      <c r="J313" s="80">
        <v>0</v>
      </c>
      <c r="K313" s="80">
        <v>3133227</v>
      </c>
      <c r="L313" s="80">
        <v>3133227</v>
      </c>
      <c r="M313" s="80">
        <v>0</v>
      </c>
      <c r="N313" s="80">
        <v>0</v>
      </c>
      <c r="O313" s="92">
        <v>0</v>
      </c>
      <c r="P313" s="104" t="s">
        <v>1700</v>
      </c>
    </row>
    <row r="314" spans="1:16" x14ac:dyDescent="0.45">
      <c r="A314" s="79" t="s">
        <v>785</v>
      </c>
      <c r="B314" s="79" t="s">
        <v>786</v>
      </c>
      <c r="C314" s="79" t="s">
        <v>787</v>
      </c>
      <c r="D314" s="79" t="s">
        <v>788</v>
      </c>
      <c r="E314" s="79" t="s">
        <v>957</v>
      </c>
      <c r="F314" s="79" t="s">
        <v>137</v>
      </c>
      <c r="G314" s="79" t="s">
        <v>968</v>
      </c>
      <c r="H314" s="79" t="s">
        <v>969</v>
      </c>
      <c r="I314" s="79" t="s">
        <v>455</v>
      </c>
      <c r="J314" s="80">
        <v>0</v>
      </c>
      <c r="K314" s="80">
        <v>959988</v>
      </c>
      <c r="L314" s="80">
        <v>959988</v>
      </c>
      <c r="M314" s="80">
        <v>0</v>
      </c>
      <c r="N314" s="80">
        <v>0</v>
      </c>
      <c r="O314" s="92">
        <v>0</v>
      </c>
      <c r="P314" s="104" t="s">
        <v>1700</v>
      </c>
    </row>
    <row r="315" spans="1:16" x14ac:dyDescent="0.45">
      <c r="A315" s="79" t="s">
        <v>785</v>
      </c>
      <c r="B315" s="79" t="s">
        <v>786</v>
      </c>
      <c r="C315" s="79" t="s">
        <v>787</v>
      </c>
      <c r="D315" s="79" t="s">
        <v>788</v>
      </c>
      <c r="E315" s="79" t="s">
        <v>957</v>
      </c>
      <c r="F315" s="79" t="s">
        <v>137</v>
      </c>
      <c r="G315" s="79" t="s">
        <v>970</v>
      </c>
      <c r="H315" s="79" t="s">
        <v>971</v>
      </c>
      <c r="I315" s="79" t="s">
        <v>455</v>
      </c>
      <c r="J315" s="80">
        <v>0</v>
      </c>
      <c r="K315" s="80">
        <v>1390150</v>
      </c>
      <c r="L315" s="80">
        <v>1390150</v>
      </c>
      <c r="M315" s="80">
        <v>0</v>
      </c>
      <c r="N315" s="80">
        <v>0</v>
      </c>
      <c r="O315" s="92">
        <v>0</v>
      </c>
      <c r="P315" s="104" t="s">
        <v>1700</v>
      </c>
    </row>
    <row r="316" spans="1:16" x14ac:dyDescent="0.45">
      <c r="A316" s="79" t="s">
        <v>785</v>
      </c>
      <c r="B316" s="79" t="s">
        <v>786</v>
      </c>
      <c r="C316" s="79" t="s">
        <v>787</v>
      </c>
      <c r="D316" s="79" t="s">
        <v>788</v>
      </c>
      <c r="E316" s="79" t="s">
        <v>957</v>
      </c>
      <c r="F316" s="79" t="s">
        <v>137</v>
      </c>
      <c r="G316" s="79" t="s">
        <v>972</v>
      </c>
      <c r="H316" s="79" t="s">
        <v>973</v>
      </c>
      <c r="I316" s="79" t="s">
        <v>455</v>
      </c>
      <c r="J316" s="80">
        <v>0</v>
      </c>
      <c r="K316" s="80">
        <v>22384966</v>
      </c>
      <c r="L316" s="80">
        <v>22384966</v>
      </c>
      <c r="M316" s="80">
        <v>0</v>
      </c>
      <c r="N316" s="80">
        <v>0</v>
      </c>
      <c r="O316" s="92">
        <v>0</v>
      </c>
      <c r="P316" s="104" t="s">
        <v>1700</v>
      </c>
    </row>
    <row r="317" spans="1:16" x14ac:dyDescent="0.45">
      <c r="A317" s="79" t="s">
        <v>785</v>
      </c>
      <c r="B317" s="79" t="s">
        <v>786</v>
      </c>
      <c r="C317" s="79" t="s">
        <v>787</v>
      </c>
      <c r="D317" s="79" t="s">
        <v>788</v>
      </c>
      <c r="E317" s="79" t="s">
        <v>957</v>
      </c>
      <c r="F317" s="79" t="s">
        <v>137</v>
      </c>
      <c r="G317" s="79" t="s">
        <v>974</v>
      </c>
      <c r="H317" s="79" t="s">
        <v>975</v>
      </c>
      <c r="I317" s="79" t="s">
        <v>455</v>
      </c>
      <c r="J317" s="80">
        <v>0</v>
      </c>
      <c r="K317" s="80">
        <v>1324791</v>
      </c>
      <c r="L317" s="80">
        <v>1324791</v>
      </c>
      <c r="M317" s="80">
        <v>0</v>
      </c>
      <c r="N317" s="80">
        <v>0</v>
      </c>
      <c r="O317" s="92">
        <v>0</v>
      </c>
      <c r="P317" s="104" t="s">
        <v>1700</v>
      </c>
    </row>
    <row r="318" spans="1:16" x14ac:dyDescent="0.45">
      <c r="A318" s="79" t="s">
        <v>785</v>
      </c>
      <c r="B318" s="79" t="s">
        <v>786</v>
      </c>
      <c r="C318" s="79" t="s">
        <v>787</v>
      </c>
      <c r="D318" s="79" t="s">
        <v>788</v>
      </c>
      <c r="E318" s="79" t="s">
        <v>957</v>
      </c>
      <c r="F318" s="79" t="s">
        <v>137</v>
      </c>
      <c r="G318" s="79" t="s">
        <v>976</v>
      </c>
      <c r="H318" s="79" t="s">
        <v>977</v>
      </c>
      <c r="I318" s="79" t="s">
        <v>455</v>
      </c>
      <c r="J318" s="80">
        <v>0</v>
      </c>
      <c r="K318" s="80">
        <v>5618339</v>
      </c>
      <c r="L318" s="80">
        <v>5618339</v>
      </c>
      <c r="M318" s="80">
        <v>0</v>
      </c>
      <c r="N318" s="80">
        <v>0</v>
      </c>
      <c r="O318" s="92">
        <v>0</v>
      </c>
      <c r="P318" s="104" t="s">
        <v>1700</v>
      </c>
    </row>
    <row r="319" spans="1:16" x14ac:dyDescent="0.45">
      <c r="A319" s="79" t="s">
        <v>785</v>
      </c>
      <c r="B319" s="79" t="s">
        <v>786</v>
      </c>
      <c r="C319" s="79" t="s">
        <v>787</v>
      </c>
      <c r="D319" s="79" t="s">
        <v>788</v>
      </c>
      <c r="E319" s="79" t="s">
        <v>957</v>
      </c>
      <c r="F319" s="79" t="s">
        <v>137</v>
      </c>
      <c r="G319" s="79" t="s">
        <v>978</v>
      </c>
      <c r="H319" s="79" t="s">
        <v>979</v>
      </c>
      <c r="I319" s="79" t="s">
        <v>455</v>
      </c>
      <c r="J319" s="80">
        <v>0</v>
      </c>
      <c r="K319" s="80">
        <v>39248876</v>
      </c>
      <c r="L319" s="80">
        <v>39248876</v>
      </c>
      <c r="M319" s="80">
        <v>0</v>
      </c>
      <c r="N319" s="80">
        <v>0</v>
      </c>
      <c r="O319" s="92">
        <v>0</v>
      </c>
      <c r="P319" s="104" t="s">
        <v>1700</v>
      </c>
    </row>
    <row r="320" spans="1:16" x14ac:dyDescent="0.45">
      <c r="A320" s="79" t="s">
        <v>785</v>
      </c>
      <c r="B320" s="79" t="s">
        <v>786</v>
      </c>
      <c r="C320" s="79" t="s">
        <v>787</v>
      </c>
      <c r="D320" s="79" t="s">
        <v>788</v>
      </c>
      <c r="E320" s="79" t="s">
        <v>957</v>
      </c>
      <c r="F320" s="79" t="s">
        <v>137</v>
      </c>
      <c r="G320" s="79" t="s">
        <v>980</v>
      </c>
      <c r="H320" s="79" t="s">
        <v>981</v>
      </c>
      <c r="I320" s="79" t="s">
        <v>455</v>
      </c>
      <c r="J320" s="80">
        <v>0</v>
      </c>
      <c r="K320" s="80">
        <v>1286062</v>
      </c>
      <c r="L320" s="80">
        <v>1286062</v>
      </c>
      <c r="M320" s="80">
        <v>0</v>
      </c>
      <c r="N320" s="80">
        <v>0</v>
      </c>
      <c r="O320" s="92">
        <v>0</v>
      </c>
      <c r="P320" s="104" t="s">
        <v>1700</v>
      </c>
    </row>
    <row r="321" spans="1:16" x14ac:dyDescent="0.45">
      <c r="A321" s="79" t="s">
        <v>785</v>
      </c>
      <c r="B321" s="79" t="s">
        <v>786</v>
      </c>
      <c r="C321" s="79" t="s">
        <v>787</v>
      </c>
      <c r="D321" s="79" t="s">
        <v>788</v>
      </c>
      <c r="E321" s="79" t="s">
        <v>957</v>
      </c>
      <c r="F321" s="79" t="s">
        <v>137</v>
      </c>
      <c r="G321" s="79" t="s">
        <v>982</v>
      </c>
      <c r="H321" s="79" t="s">
        <v>983</v>
      </c>
      <c r="I321" s="79" t="s">
        <v>455</v>
      </c>
      <c r="J321" s="80">
        <v>0</v>
      </c>
      <c r="K321" s="80">
        <v>11510627</v>
      </c>
      <c r="L321" s="80">
        <v>11510627</v>
      </c>
      <c r="M321" s="80">
        <v>0</v>
      </c>
      <c r="N321" s="80">
        <v>0</v>
      </c>
      <c r="O321" s="92">
        <v>0</v>
      </c>
      <c r="P321" s="104" t="s">
        <v>1700</v>
      </c>
    </row>
    <row r="322" spans="1:16" x14ac:dyDescent="0.45">
      <c r="A322" s="79" t="s">
        <v>785</v>
      </c>
      <c r="B322" s="79" t="s">
        <v>786</v>
      </c>
      <c r="C322" s="79" t="s">
        <v>787</v>
      </c>
      <c r="D322" s="79" t="s">
        <v>788</v>
      </c>
      <c r="E322" s="79" t="s">
        <v>957</v>
      </c>
      <c r="F322" s="79" t="s">
        <v>137</v>
      </c>
      <c r="G322" s="79" t="s">
        <v>984</v>
      </c>
      <c r="H322" s="79" t="s">
        <v>985</v>
      </c>
      <c r="I322" s="79" t="s">
        <v>455</v>
      </c>
      <c r="J322" s="80">
        <v>0</v>
      </c>
      <c r="K322" s="80">
        <v>8775718</v>
      </c>
      <c r="L322" s="80">
        <v>8775718</v>
      </c>
      <c r="M322" s="80">
        <v>0</v>
      </c>
      <c r="N322" s="80">
        <v>0</v>
      </c>
      <c r="O322" s="92">
        <v>0</v>
      </c>
      <c r="P322" s="104" t="s">
        <v>1700</v>
      </c>
    </row>
    <row r="323" spans="1:16" x14ac:dyDescent="0.45">
      <c r="A323" s="79" t="s">
        <v>785</v>
      </c>
      <c r="B323" s="79" t="s">
        <v>786</v>
      </c>
      <c r="C323" s="79" t="s">
        <v>787</v>
      </c>
      <c r="D323" s="79" t="s">
        <v>788</v>
      </c>
      <c r="E323" s="79" t="s">
        <v>957</v>
      </c>
      <c r="F323" s="79" t="s">
        <v>137</v>
      </c>
      <c r="G323" s="79" t="s">
        <v>986</v>
      </c>
      <c r="H323" s="79" t="s">
        <v>987</v>
      </c>
      <c r="I323" s="79" t="s">
        <v>455</v>
      </c>
      <c r="J323" s="80">
        <v>0</v>
      </c>
      <c r="K323" s="80">
        <v>1458555</v>
      </c>
      <c r="L323" s="80">
        <v>1458555</v>
      </c>
      <c r="M323" s="80">
        <v>0</v>
      </c>
      <c r="N323" s="80">
        <v>0</v>
      </c>
      <c r="O323" s="92">
        <v>0</v>
      </c>
      <c r="P323" s="104" t="s">
        <v>1700</v>
      </c>
    </row>
    <row r="324" spans="1:16" x14ac:dyDescent="0.45">
      <c r="A324" s="79" t="s">
        <v>785</v>
      </c>
      <c r="B324" s="79" t="s">
        <v>786</v>
      </c>
      <c r="C324" s="79" t="s">
        <v>787</v>
      </c>
      <c r="D324" s="79" t="s">
        <v>788</v>
      </c>
      <c r="E324" s="79" t="s">
        <v>957</v>
      </c>
      <c r="F324" s="79" t="s">
        <v>137</v>
      </c>
      <c r="G324" s="79" t="s">
        <v>988</v>
      </c>
      <c r="H324" s="79" t="s">
        <v>989</v>
      </c>
      <c r="I324" s="79" t="s">
        <v>455</v>
      </c>
      <c r="J324" s="80">
        <v>0</v>
      </c>
      <c r="K324" s="80">
        <v>6384934</v>
      </c>
      <c r="L324" s="80">
        <v>6384934</v>
      </c>
      <c r="M324" s="80">
        <v>0</v>
      </c>
      <c r="N324" s="80">
        <v>0</v>
      </c>
      <c r="O324" s="92">
        <v>0</v>
      </c>
      <c r="P324" s="104" t="s">
        <v>1700</v>
      </c>
    </row>
    <row r="325" spans="1:16" x14ac:dyDescent="0.45">
      <c r="A325" s="79" t="s">
        <v>785</v>
      </c>
      <c r="B325" s="79" t="s">
        <v>786</v>
      </c>
      <c r="C325" s="79" t="s">
        <v>787</v>
      </c>
      <c r="D325" s="79" t="s">
        <v>788</v>
      </c>
      <c r="E325" s="79" t="s">
        <v>957</v>
      </c>
      <c r="F325" s="79" t="s">
        <v>137</v>
      </c>
      <c r="G325" s="79" t="s">
        <v>990</v>
      </c>
      <c r="H325" s="79" t="s">
        <v>991</v>
      </c>
      <c r="I325" s="79" t="s">
        <v>455</v>
      </c>
      <c r="J325" s="80">
        <v>0</v>
      </c>
      <c r="K325" s="80">
        <v>7364784</v>
      </c>
      <c r="L325" s="80">
        <v>7364784</v>
      </c>
      <c r="M325" s="80">
        <v>0</v>
      </c>
      <c r="N325" s="80">
        <v>0</v>
      </c>
      <c r="O325" s="92">
        <v>0</v>
      </c>
      <c r="P325" s="104" t="s">
        <v>1700</v>
      </c>
    </row>
    <row r="326" spans="1:16" x14ac:dyDescent="0.45">
      <c r="A326" s="79" t="s">
        <v>785</v>
      </c>
      <c r="B326" s="79" t="s">
        <v>786</v>
      </c>
      <c r="C326" s="79" t="s">
        <v>787</v>
      </c>
      <c r="D326" s="79" t="s">
        <v>788</v>
      </c>
      <c r="E326" s="79" t="s">
        <v>957</v>
      </c>
      <c r="F326" s="79" t="s">
        <v>137</v>
      </c>
      <c r="G326" s="79" t="s">
        <v>992</v>
      </c>
      <c r="H326" s="79" t="s">
        <v>993</v>
      </c>
      <c r="I326" s="79" t="s">
        <v>455</v>
      </c>
      <c r="J326" s="80">
        <v>0</v>
      </c>
      <c r="K326" s="80">
        <v>6158177</v>
      </c>
      <c r="L326" s="80">
        <v>6158177</v>
      </c>
      <c r="M326" s="80">
        <v>0</v>
      </c>
      <c r="N326" s="80">
        <v>0</v>
      </c>
      <c r="O326" s="92">
        <v>0</v>
      </c>
      <c r="P326" s="104" t="s">
        <v>1700</v>
      </c>
    </row>
    <row r="327" spans="1:16" x14ac:dyDescent="0.45">
      <c r="A327" s="79" t="s">
        <v>785</v>
      </c>
      <c r="B327" s="79" t="s">
        <v>786</v>
      </c>
      <c r="C327" s="79" t="s">
        <v>787</v>
      </c>
      <c r="D327" s="79" t="s">
        <v>788</v>
      </c>
      <c r="E327" s="79" t="s">
        <v>957</v>
      </c>
      <c r="F327" s="79" t="s">
        <v>137</v>
      </c>
      <c r="G327" s="79" t="s">
        <v>994</v>
      </c>
      <c r="H327" s="79" t="s">
        <v>995</v>
      </c>
      <c r="I327" s="79" t="s">
        <v>455</v>
      </c>
      <c r="J327" s="80">
        <v>0</v>
      </c>
      <c r="K327" s="80">
        <v>643707</v>
      </c>
      <c r="L327" s="80">
        <v>643707</v>
      </c>
      <c r="M327" s="80">
        <v>0</v>
      </c>
      <c r="N327" s="80">
        <v>0</v>
      </c>
      <c r="O327" s="92">
        <v>0</v>
      </c>
      <c r="P327" s="104" t="s">
        <v>1700</v>
      </c>
    </row>
    <row r="328" spans="1:16" x14ac:dyDescent="0.45">
      <c r="A328" s="79" t="s">
        <v>785</v>
      </c>
      <c r="B328" s="79" t="s">
        <v>786</v>
      </c>
      <c r="C328" s="79" t="s">
        <v>787</v>
      </c>
      <c r="D328" s="79" t="s">
        <v>788</v>
      </c>
      <c r="E328" s="79" t="s">
        <v>957</v>
      </c>
      <c r="F328" s="79" t="s">
        <v>137</v>
      </c>
      <c r="G328" s="79" t="s">
        <v>996</v>
      </c>
      <c r="H328" s="79" t="s">
        <v>997</v>
      </c>
      <c r="I328" s="79" t="s">
        <v>455</v>
      </c>
      <c r="J328" s="80">
        <v>0</v>
      </c>
      <c r="K328" s="80">
        <v>9263852</v>
      </c>
      <c r="L328" s="80">
        <v>9263852</v>
      </c>
      <c r="M328" s="80">
        <v>0</v>
      </c>
      <c r="N328" s="80">
        <v>0</v>
      </c>
      <c r="O328" s="92">
        <v>0</v>
      </c>
      <c r="P328" s="104" t="s">
        <v>1700</v>
      </c>
    </row>
    <row r="329" spans="1:16" x14ac:dyDescent="0.45">
      <c r="A329" s="79" t="s">
        <v>785</v>
      </c>
      <c r="B329" s="79" t="s">
        <v>786</v>
      </c>
      <c r="C329" s="79" t="s">
        <v>787</v>
      </c>
      <c r="D329" s="79" t="s">
        <v>788</v>
      </c>
      <c r="E329" s="79" t="s">
        <v>957</v>
      </c>
      <c r="F329" s="79" t="s">
        <v>137</v>
      </c>
      <c r="G329" s="79" t="s">
        <v>998</v>
      </c>
      <c r="H329" s="79" t="s">
        <v>999</v>
      </c>
      <c r="I329" s="79" t="s">
        <v>455</v>
      </c>
      <c r="J329" s="80">
        <v>0</v>
      </c>
      <c r="K329" s="80">
        <v>388144</v>
      </c>
      <c r="L329" s="80">
        <v>388144</v>
      </c>
      <c r="M329" s="80">
        <v>0</v>
      </c>
      <c r="N329" s="80">
        <v>0</v>
      </c>
      <c r="O329" s="92">
        <v>0</v>
      </c>
      <c r="P329" s="104" t="s">
        <v>1700</v>
      </c>
    </row>
    <row r="330" spans="1:16" x14ac:dyDescent="0.45">
      <c r="A330" s="79" t="s">
        <v>785</v>
      </c>
      <c r="B330" s="79" t="s">
        <v>786</v>
      </c>
      <c r="C330" s="79" t="s">
        <v>787</v>
      </c>
      <c r="D330" s="79" t="s">
        <v>788</v>
      </c>
      <c r="E330" s="79" t="s">
        <v>957</v>
      </c>
      <c r="F330" s="79" t="s">
        <v>137</v>
      </c>
      <c r="G330" s="79" t="s">
        <v>1000</v>
      </c>
      <c r="H330" s="79" t="s">
        <v>1001</v>
      </c>
      <c r="I330" s="79" t="s">
        <v>455</v>
      </c>
      <c r="J330" s="80">
        <v>0</v>
      </c>
      <c r="K330" s="80">
        <v>35579738</v>
      </c>
      <c r="L330" s="80">
        <v>21349892</v>
      </c>
      <c r="M330" s="80">
        <v>0</v>
      </c>
      <c r="N330" s="80">
        <v>0</v>
      </c>
      <c r="O330" s="92">
        <v>14229846</v>
      </c>
      <c r="P330" s="104" t="s">
        <v>1700</v>
      </c>
    </row>
    <row r="331" spans="1:16" x14ac:dyDescent="0.45">
      <c r="A331" s="79" t="s">
        <v>785</v>
      </c>
      <c r="B331" s="79" t="s">
        <v>786</v>
      </c>
      <c r="C331" s="79" t="s">
        <v>787</v>
      </c>
      <c r="D331" s="79" t="s">
        <v>788</v>
      </c>
      <c r="E331" s="79" t="s">
        <v>957</v>
      </c>
      <c r="F331" s="79" t="s">
        <v>137</v>
      </c>
      <c r="G331" s="79" t="s">
        <v>1002</v>
      </c>
      <c r="H331" s="79" t="s">
        <v>1003</v>
      </c>
      <c r="I331" s="79" t="s">
        <v>455</v>
      </c>
      <c r="J331" s="80">
        <v>0</v>
      </c>
      <c r="K331" s="80">
        <v>2960854</v>
      </c>
      <c r="L331" s="80">
        <v>2960854</v>
      </c>
      <c r="M331" s="80">
        <v>0</v>
      </c>
      <c r="N331" s="80">
        <v>0</v>
      </c>
      <c r="O331" s="92">
        <v>0</v>
      </c>
      <c r="P331" s="104" t="s">
        <v>1700</v>
      </c>
    </row>
    <row r="332" spans="1:16" x14ac:dyDescent="0.45">
      <c r="A332" s="79" t="s">
        <v>785</v>
      </c>
      <c r="B332" s="79" t="s">
        <v>786</v>
      </c>
      <c r="C332" s="79" t="s">
        <v>787</v>
      </c>
      <c r="D332" s="79" t="s">
        <v>788</v>
      </c>
      <c r="E332" s="79" t="s">
        <v>957</v>
      </c>
      <c r="F332" s="79" t="s">
        <v>137</v>
      </c>
      <c r="G332" s="79" t="s">
        <v>1004</v>
      </c>
      <c r="H332" s="79" t="s">
        <v>1005</v>
      </c>
      <c r="I332" s="79" t="s">
        <v>455</v>
      </c>
      <c r="J332" s="80">
        <v>0</v>
      </c>
      <c r="K332" s="80">
        <v>9087176</v>
      </c>
      <c r="L332" s="80">
        <v>9087176</v>
      </c>
      <c r="M332" s="80">
        <v>0</v>
      </c>
      <c r="N332" s="80">
        <v>0</v>
      </c>
      <c r="O332" s="92">
        <v>0</v>
      </c>
      <c r="P332" s="104" t="s">
        <v>1700</v>
      </c>
    </row>
    <row r="333" spans="1:16" x14ac:dyDescent="0.45">
      <c r="A333" s="79" t="s">
        <v>785</v>
      </c>
      <c r="B333" s="79" t="s">
        <v>786</v>
      </c>
      <c r="C333" s="79" t="s">
        <v>787</v>
      </c>
      <c r="D333" s="79" t="s">
        <v>788</v>
      </c>
      <c r="E333" s="79" t="s">
        <v>957</v>
      </c>
      <c r="F333" s="79" t="s">
        <v>137</v>
      </c>
      <c r="G333" s="79" t="s">
        <v>1006</v>
      </c>
      <c r="H333" s="79" t="s">
        <v>1007</v>
      </c>
      <c r="I333" s="79" t="s">
        <v>455</v>
      </c>
      <c r="J333" s="80">
        <v>0</v>
      </c>
      <c r="K333" s="80">
        <v>713319</v>
      </c>
      <c r="L333" s="80">
        <v>713319</v>
      </c>
      <c r="M333" s="80">
        <v>0</v>
      </c>
      <c r="N333" s="80">
        <v>0</v>
      </c>
      <c r="O333" s="92">
        <v>0</v>
      </c>
      <c r="P333" s="104" t="s">
        <v>1700</v>
      </c>
    </row>
    <row r="334" spans="1:16" x14ac:dyDescent="0.45">
      <c r="A334" s="79" t="s">
        <v>785</v>
      </c>
      <c r="B334" s="79" t="s">
        <v>786</v>
      </c>
      <c r="C334" s="79" t="s">
        <v>787</v>
      </c>
      <c r="D334" s="79" t="s">
        <v>788</v>
      </c>
      <c r="E334" s="79" t="s">
        <v>957</v>
      </c>
      <c r="F334" s="79" t="s">
        <v>137</v>
      </c>
      <c r="G334" s="79" t="s">
        <v>1008</v>
      </c>
      <c r="H334" s="79" t="s">
        <v>1009</v>
      </c>
      <c r="I334" s="79" t="s">
        <v>455</v>
      </c>
      <c r="J334" s="80">
        <v>0</v>
      </c>
      <c r="K334" s="80">
        <v>0</v>
      </c>
      <c r="L334" s="80">
        <v>101376000</v>
      </c>
      <c r="M334" s="80">
        <v>101376000</v>
      </c>
      <c r="N334" s="80">
        <v>0</v>
      </c>
      <c r="O334" s="92">
        <v>0</v>
      </c>
      <c r="P334" s="104" t="s">
        <v>1700</v>
      </c>
    </row>
    <row r="335" spans="1:16" x14ac:dyDescent="0.45">
      <c r="A335" s="79" t="s">
        <v>785</v>
      </c>
      <c r="B335" s="79" t="s">
        <v>786</v>
      </c>
      <c r="C335" s="79" t="s">
        <v>787</v>
      </c>
      <c r="D335" s="79" t="s">
        <v>788</v>
      </c>
      <c r="E335" s="79" t="s">
        <v>957</v>
      </c>
      <c r="F335" s="79" t="s">
        <v>137</v>
      </c>
      <c r="G335" s="79" t="s">
        <v>1010</v>
      </c>
      <c r="H335" s="79" t="s">
        <v>1011</v>
      </c>
      <c r="I335" s="79" t="s">
        <v>455</v>
      </c>
      <c r="J335" s="80">
        <v>0</v>
      </c>
      <c r="K335" s="80">
        <v>2362290</v>
      </c>
      <c r="L335" s="80">
        <v>2362290</v>
      </c>
      <c r="M335" s="80">
        <v>0</v>
      </c>
      <c r="N335" s="80">
        <v>0</v>
      </c>
      <c r="O335" s="92">
        <v>0</v>
      </c>
      <c r="P335" s="104" t="s">
        <v>1700</v>
      </c>
    </row>
    <row r="336" spans="1:16" x14ac:dyDescent="0.45">
      <c r="A336" s="79" t="s">
        <v>785</v>
      </c>
      <c r="B336" s="79" t="s">
        <v>786</v>
      </c>
      <c r="C336" s="79" t="s">
        <v>787</v>
      </c>
      <c r="D336" s="79" t="s">
        <v>788</v>
      </c>
      <c r="E336" s="79" t="s">
        <v>957</v>
      </c>
      <c r="F336" s="79" t="s">
        <v>137</v>
      </c>
      <c r="G336" s="79" t="s">
        <v>1012</v>
      </c>
      <c r="H336" s="79" t="s">
        <v>1013</v>
      </c>
      <c r="I336" s="79" t="s">
        <v>455</v>
      </c>
      <c r="J336" s="80">
        <v>0</v>
      </c>
      <c r="K336" s="80">
        <v>9366724</v>
      </c>
      <c r="L336" s="80">
        <v>9366727</v>
      </c>
      <c r="M336" s="80">
        <v>0</v>
      </c>
      <c r="N336" s="92">
        <v>3</v>
      </c>
      <c r="O336" s="92">
        <v>0</v>
      </c>
      <c r="P336" s="104" t="s">
        <v>1700</v>
      </c>
    </row>
    <row r="337" spans="1:16" x14ac:dyDescent="0.45">
      <c r="A337" s="79" t="s">
        <v>785</v>
      </c>
      <c r="B337" s="79" t="s">
        <v>786</v>
      </c>
      <c r="C337" s="79" t="s">
        <v>787</v>
      </c>
      <c r="D337" s="79" t="s">
        <v>788</v>
      </c>
      <c r="E337" s="79" t="s">
        <v>957</v>
      </c>
      <c r="F337" s="79" t="s">
        <v>137</v>
      </c>
      <c r="G337" s="79" t="s">
        <v>1014</v>
      </c>
      <c r="H337" s="79" t="s">
        <v>1015</v>
      </c>
      <c r="I337" s="79" t="s">
        <v>455</v>
      </c>
      <c r="J337" s="80">
        <v>0</v>
      </c>
      <c r="K337" s="80">
        <v>3130410</v>
      </c>
      <c r="L337" s="80">
        <v>3130410</v>
      </c>
      <c r="M337" s="80">
        <v>0</v>
      </c>
      <c r="N337" s="80">
        <v>0</v>
      </c>
      <c r="O337" s="92">
        <v>0</v>
      </c>
      <c r="P337" s="104" t="s">
        <v>1700</v>
      </c>
    </row>
    <row r="338" spans="1:16" x14ac:dyDescent="0.45">
      <c r="A338" s="79" t="s">
        <v>785</v>
      </c>
      <c r="B338" s="79" t="s">
        <v>786</v>
      </c>
      <c r="C338" s="79" t="s">
        <v>787</v>
      </c>
      <c r="D338" s="79" t="s">
        <v>788</v>
      </c>
      <c r="E338" s="79" t="s">
        <v>957</v>
      </c>
      <c r="F338" s="79" t="s">
        <v>137</v>
      </c>
      <c r="G338" s="79" t="s">
        <v>1016</v>
      </c>
      <c r="H338" s="79" t="s">
        <v>1017</v>
      </c>
      <c r="I338" s="79" t="s">
        <v>455</v>
      </c>
      <c r="J338" s="80">
        <v>0</v>
      </c>
      <c r="K338" s="80">
        <v>9459343</v>
      </c>
      <c r="L338" s="80">
        <v>20494613</v>
      </c>
      <c r="M338" s="80">
        <v>11035270</v>
      </c>
      <c r="N338" s="80">
        <v>0</v>
      </c>
      <c r="O338" s="92">
        <v>0</v>
      </c>
      <c r="P338" s="104" t="s">
        <v>1700</v>
      </c>
    </row>
    <row r="339" spans="1:16" x14ac:dyDescent="0.45">
      <c r="A339" s="79" t="s">
        <v>785</v>
      </c>
      <c r="B339" s="79" t="s">
        <v>786</v>
      </c>
      <c r="C339" s="79" t="s">
        <v>787</v>
      </c>
      <c r="D339" s="79" t="s">
        <v>788</v>
      </c>
      <c r="E339" s="79" t="s">
        <v>957</v>
      </c>
      <c r="F339" s="79" t="s">
        <v>137</v>
      </c>
      <c r="G339" s="79" t="s">
        <v>1018</v>
      </c>
      <c r="H339" s="79" t="s">
        <v>1019</v>
      </c>
      <c r="I339" s="79" t="s">
        <v>455</v>
      </c>
      <c r="J339" s="80">
        <v>0</v>
      </c>
      <c r="K339" s="80">
        <v>0</v>
      </c>
      <c r="L339" s="80">
        <v>271034400</v>
      </c>
      <c r="M339" s="80">
        <v>271034400</v>
      </c>
      <c r="N339" s="80">
        <v>0</v>
      </c>
      <c r="O339" s="92">
        <v>0</v>
      </c>
      <c r="P339" s="104" t="s">
        <v>1700</v>
      </c>
    </row>
    <row r="340" spans="1:16" x14ac:dyDescent="0.45">
      <c r="A340" s="79" t="s">
        <v>785</v>
      </c>
      <c r="B340" s="79" t="s">
        <v>786</v>
      </c>
      <c r="C340" s="79" t="s">
        <v>787</v>
      </c>
      <c r="D340" s="79" t="s">
        <v>788</v>
      </c>
      <c r="E340" s="79" t="s">
        <v>957</v>
      </c>
      <c r="F340" s="79" t="s">
        <v>137</v>
      </c>
      <c r="G340" s="79" t="s">
        <v>1020</v>
      </c>
      <c r="H340" s="79" t="s">
        <v>1021</v>
      </c>
      <c r="I340" s="79" t="s">
        <v>455</v>
      </c>
      <c r="J340" s="80">
        <v>0</v>
      </c>
      <c r="K340" s="80">
        <v>0</v>
      </c>
      <c r="L340" s="80">
        <v>291465000</v>
      </c>
      <c r="M340" s="80">
        <v>291465000</v>
      </c>
      <c r="N340" s="80">
        <v>0</v>
      </c>
      <c r="O340" s="92">
        <v>0</v>
      </c>
      <c r="P340" s="104" t="s">
        <v>1700</v>
      </c>
    </row>
    <row r="341" spans="1:16" x14ac:dyDescent="0.45">
      <c r="A341" s="79" t="s">
        <v>785</v>
      </c>
      <c r="B341" s="79" t="s">
        <v>786</v>
      </c>
      <c r="C341" s="79" t="s">
        <v>787</v>
      </c>
      <c r="D341" s="79" t="s">
        <v>788</v>
      </c>
      <c r="E341" s="79" t="s">
        <v>957</v>
      </c>
      <c r="F341" s="79" t="s">
        <v>137</v>
      </c>
      <c r="G341" s="79" t="s">
        <v>1022</v>
      </c>
      <c r="H341" s="79" t="s">
        <v>1023</v>
      </c>
      <c r="I341" s="79" t="s">
        <v>455</v>
      </c>
      <c r="J341" s="80">
        <v>0</v>
      </c>
      <c r="K341" s="80">
        <v>0</v>
      </c>
      <c r="L341" s="80">
        <v>178145250</v>
      </c>
      <c r="M341" s="80">
        <v>178145250</v>
      </c>
      <c r="N341" s="80">
        <v>0</v>
      </c>
      <c r="O341" s="92">
        <v>0</v>
      </c>
      <c r="P341" s="104" t="s">
        <v>1700</v>
      </c>
    </row>
    <row r="342" spans="1:16" x14ac:dyDescent="0.45">
      <c r="A342" s="79" t="s">
        <v>785</v>
      </c>
      <c r="B342" s="79" t="s">
        <v>786</v>
      </c>
      <c r="C342" s="79" t="s">
        <v>787</v>
      </c>
      <c r="D342" s="79" t="s">
        <v>788</v>
      </c>
      <c r="E342" s="79" t="s">
        <v>957</v>
      </c>
      <c r="F342" s="79" t="s">
        <v>137</v>
      </c>
      <c r="G342" s="79" t="s">
        <v>1024</v>
      </c>
      <c r="H342" s="79" t="s">
        <v>1025</v>
      </c>
      <c r="I342" s="79" t="s">
        <v>455</v>
      </c>
      <c r="J342" s="80">
        <v>0</v>
      </c>
      <c r="K342" s="80">
        <v>0</v>
      </c>
      <c r="L342" s="80">
        <v>11160000</v>
      </c>
      <c r="M342" s="80">
        <v>11160000</v>
      </c>
      <c r="N342" s="80">
        <v>0</v>
      </c>
      <c r="O342" s="92">
        <v>0</v>
      </c>
      <c r="P342" s="104" t="s">
        <v>1700</v>
      </c>
    </row>
    <row r="343" spans="1:16" x14ac:dyDescent="0.45">
      <c r="A343" s="79" t="s">
        <v>785</v>
      </c>
      <c r="B343" s="79" t="s">
        <v>786</v>
      </c>
      <c r="C343" s="79" t="s">
        <v>787</v>
      </c>
      <c r="D343" s="79" t="s">
        <v>788</v>
      </c>
      <c r="E343" s="79" t="s">
        <v>957</v>
      </c>
      <c r="F343" s="79" t="s">
        <v>137</v>
      </c>
      <c r="G343" s="79" t="s">
        <v>1026</v>
      </c>
      <c r="H343" s="79" t="s">
        <v>1027</v>
      </c>
      <c r="I343" s="79" t="s">
        <v>1525</v>
      </c>
      <c r="J343" s="80">
        <v>0</v>
      </c>
      <c r="K343" s="80">
        <v>0</v>
      </c>
      <c r="L343" s="80">
        <v>259020000</v>
      </c>
      <c r="M343" s="80">
        <v>259020000</v>
      </c>
      <c r="N343" s="80">
        <v>0</v>
      </c>
      <c r="O343" s="92">
        <v>0</v>
      </c>
      <c r="P343" s="104" t="s">
        <v>1700</v>
      </c>
    </row>
    <row r="344" spans="1:16" x14ac:dyDescent="0.45">
      <c r="A344" s="79" t="s">
        <v>785</v>
      </c>
      <c r="B344" s="79" t="s">
        <v>786</v>
      </c>
      <c r="C344" s="79" t="s">
        <v>787</v>
      </c>
      <c r="D344" s="79" t="s">
        <v>788</v>
      </c>
      <c r="E344" s="79" t="s">
        <v>957</v>
      </c>
      <c r="F344" s="79" t="s">
        <v>137</v>
      </c>
      <c r="G344" s="79" t="s">
        <v>1028</v>
      </c>
      <c r="H344" s="79" t="s">
        <v>1029</v>
      </c>
      <c r="I344" s="79" t="s">
        <v>455</v>
      </c>
      <c r="J344" s="80">
        <v>0</v>
      </c>
      <c r="K344" s="80">
        <v>0</v>
      </c>
      <c r="L344" s="80">
        <v>76345500</v>
      </c>
      <c r="M344" s="80">
        <v>76345500</v>
      </c>
      <c r="N344" s="80">
        <v>0</v>
      </c>
      <c r="O344" s="92">
        <v>0</v>
      </c>
      <c r="P344" s="104" t="s">
        <v>1700</v>
      </c>
    </row>
    <row r="345" spans="1:16" x14ac:dyDescent="0.45">
      <c r="A345" s="79" t="s">
        <v>785</v>
      </c>
      <c r="B345" s="79" t="s">
        <v>786</v>
      </c>
      <c r="C345" s="79" t="s">
        <v>787</v>
      </c>
      <c r="D345" s="79" t="s">
        <v>788</v>
      </c>
      <c r="E345" s="79" t="s">
        <v>957</v>
      </c>
      <c r="F345" s="79" t="s">
        <v>137</v>
      </c>
      <c r="G345" s="79" t="s">
        <v>1030</v>
      </c>
      <c r="H345" s="79" t="s">
        <v>1031</v>
      </c>
      <c r="I345" s="79" t="s">
        <v>455</v>
      </c>
      <c r="J345" s="80">
        <v>0</v>
      </c>
      <c r="K345" s="80">
        <v>0</v>
      </c>
      <c r="L345" s="80">
        <v>163872001</v>
      </c>
      <c r="M345" s="80">
        <v>163872000</v>
      </c>
      <c r="N345" s="92">
        <v>1</v>
      </c>
      <c r="O345" s="92">
        <v>0</v>
      </c>
      <c r="P345" s="104" t="s">
        <v>1700</v>
      </c>
    </row>
    <row r="346" spans="1:16" x14ac:dyDescent="0.45">
      <c r="A346" s="79" t="s">
        <v>785</v>
      </c>
      <c r="B346" s="79" t="s">
        <v>786</v>
      </c>
      <c r="C346" s="79" t="s">
        <v>787</v>
      </c>
      <c r="D346" s="79" t="s">
        <v>788</v>
      </c>
      <c r="E346" s="79" t="s">
        <v>957</v>
      </c>
      <c r="F346" s="79" t="s">
        <v>137</v>
      </c>
      <c r="G346" s="79" t="s">
        <v>1032</v>
      </c>
      <c r="H346" s="79" t="s">
        <v>1033</v>
      </c>
      <c r="I346" s="79" t="s">
        <v>455</v>
      </c>
      <c r="J346" s="80">
        <v>0</v>
      </c>
      <c r="K346" s="80">
        <v>0</v>
      </c>
      <c r="L346" s="80">
        <v>151357500</v>
      </c>
      <c r="M346" s="80">
        <v>151357500</v>
      </c>
      <c r="N346" s="80">
        <v>0</v>
      </c>
      <c r="O346" s="92">
        <v>0</v>
      </c>
      <c r="P346" s="104" t="s">
        <v>1700</v>
      </c>
    </row>
    <row r="347" spans="1:16" x14ac:dyDescent="0.45">
      <c r="A347" s="79" t="s">
        <v>785</v>
      </c>
      <c r="B347" s="79" t="s">
        <v>786</v>
      </c>
      <c r="C347" s="79" t="s">
        <v>787</v>
      </c>
      <c r="D347" s="79" t="s">
        <v>788</v>
      </c>
      <c r="E347" s="79" t="s">
        <v>957</v>
      </c>
      <c r="F347" s="79" t="s">
        <v>137</v>
      </c>
      <c r="G347" s="79" t="s">
        <v>1034</v>
      </c>
      <c r="H347" s="79" t="s">
        <v>1035</v>
      </c>
      <c r="I347" s="79" t="s">
        <v>455</v>
      </c>
      <c r="J347" s="80">
        <v>0</v>
      </c>
      <c r="K347" s="80">
        <v>0</v>
      </c>
      <c r="L347" s="80">
        <v>57024000</v>
      </c>
      <c r="M347" s="80">
        <v>57024000</v>
      </c>
      <c r="N347" s="80">
        <v>0</v>
      </c>
      <c r="O347" s="92">
        <v>0</v>
      </c>
      <c r="P347" s="104" t="s">
        <v>1700</v>
      </c>
    </row>
    <row r="348" spans="1:16" x14ac:dyDescent="0.45">
      <c r="A348" s="79" t="s">
        <v>785</v>
      </c>
      <c r="B348" s="79" t="s">
        <v>786</v>
      </c>
      <c r="C348" s="79" t="s">
        <v>787</v>
      </c>
      <c r="D348" s="79" t="s">
        <v>788</v>
      </c>
      <c r="E348" s="79" t="s">
        <v>957</v>
      </c>
      <c r="F348" s="79" t="s">
        <v>137</v>
      </c>
      <c r="G348" s="79" t="s">
        <v>1036</v>
      </c>
      <c r="H348" s="79" t="s">
        <v>1037</v>
      </c>
      <c r="I348" s="79" t="s">
        <v>455</v>
      </c>
      <c r="J348" s="80">
        <v>0</v>
      </c>
      <c r="K348" s="80">
        <v>0</v>
      </c>
      <c r="L348" s="80">
        <v>54998250</v>
      </c>
      <c r="M348" s="80">
        <v>54998250</v>
      </c>
      <c r="N348" s="80">
        <v>0</v>
      </c>
      <c r="O348" s="92">
        <v>0</v>
      </c>
      <c r="P348" s="104" t="s">
        <v>1700</v>
      </c>
    </row>
    <row r="349" spans="1:16" x14ac:dyDescent="0.45">
      <c r="A349" s="79" t="s">
        <v>785</v>
      </c>
      <c r="B349" s="79" t="s">
        <v>786</v>
      </c>
      <c r="C349" s="79" t="s">
        <v>787</v>
      </c>
      <c r="D349" s="79" t="s">
        <v>788</v>
      </c>
      <c r="E349" s="79" t="s">
        <v>957</v>
      </c>
      <c r="F349" s="79" t="s">
        <v>137</v>
      </c>
      <c r="G349" s="79" t="s">
        <v>1038</v>
      </c>
      <c r="H349" s="79" t="s">
        <v>1039</v>
      </c>
      <c r="I349" s="79" t="s">
        <v>455</v>
      </c>
      <c r="J349" s="80">
        <v>0</v>
      </c>
      <c r="K349" s="80">
        <v>0</v>
      </c>
      <c r="L349" s="80">
        <v>219607500</v>
      </c>
      <c r="M349" s="80">
        <v>219607500</v>
      </c>
      <c r="N349" s="80">
        <v>0</v>
      </c>
      <c r="O349" s="92">
        <v>0</v>
      </c>
      <c r="P349" s="104" t="s">
        <v>1700</v>
      </c>
    </row>
    <row r="350" spans="1:16" x14ac:dyDescent="0.45">
      <c r="A350" s="79" t="s">
        <v>785</v>
      </c>
      <c r="B350" s="79" t="s">
        <v>786</v>
      </c>
      <c r="C350" s="79" t="s">
        <v>787</v>
      </c>
      <c r="D350" s="79" t="s">
        <v>788</v>
      </c>
      <c r="E350" s="79" t="s">
        <v>957</v>
      </c>
      <c r="F350" s="79" t="s">
        <v>137</v>
      </c>
      <c r="G350" s="79" t="s">
        <v>1040</v>
      </c>
      <c r="H350" s="79" t="s">
        <v>1041</v>
      </c>
      <c r="I350" s="79" t="s">
        <v>455</v>
      </c>
      <c r="J350" s="80">
        <v>0</v>
      </c>
      <c r="K350" s="80">
        <v>0</v>
      </c>
      <c r="L350" s="80">
        <v>93847500</v>
      </c>
      <c r="M350" s="80">
        <v>93847500</v>
      </c>
      <c r="N350" s="80">
        <v>0</v>
      </c>
      <c r="O350" s="92">
        <v>0</v>
      </c>
      <c r="P350" s="104" t="s">
        <v>1700</v>
      </c>
    </row>
    <row r="351" spans="1:16" x14ac:dyDescent="0.45">
      <c r="A351" s="79" t="s">
        <v>785</v>
      </c>
      <c r="B351" s="79" t="s">
        <v>786</v>
      </c>
      <c r="C351" s="79" t="s">
        <v>787</v>
      </c>
      <c r="D351" s="79" t="s">
        <v>788</v>
      </c>
      <c r="E351" s="79" t="s">
        <v>957</v>
      </c>
      <c r="F351" s="79" t="s">
        <v>137</v>
      </c>
      <c r="G351" s="79" t="s">
        <v>1042</v>
      </c>
      <c r="H351" s="79" t="s">
        <v>1043</v>
      </c>
      <c r="I351" s="79" t="s">
        <v>455</v>
      </c>
      <c r="J351" s="80">
        <v>0</v>
      </c>
      <c r="K351" s="80">
        <v>0</v>
      </c>
      <c r="L351" s="80">
        <v>22545000</v>
      </c>
      <c r="M351" s="80">
        <v>22545000</v>
      </c>
      <c r="N351" s="80">
        <v>0</v>
      </c>
      <c r="O351" s="92">
        <v>0</v>
      </c>
      <c r="P351" s="104" t="s">
        <v>1700</v>
      </c>
    </row>
    <row r="352" spans="1:16" x14ac:dyDescent="0.45">
      <c r="A352" s="79" t="s">
        <v>785</v>
      </c>
      <c r="B352" s="79" t="s">
        <v>786</v>
      </c>
      <c r="C352" s="79" t="s">
        <v>787</v>
      </c>
      <c r="D352" s="79" t="s">
        <v>788</v>
      </c>
      <c r="E352" s="79" t="s">
        <v>957</v>
      </c>
      <c r="F352" s="79" t="s">
        <v>137</v>
      </c>
      <c r="G352" s="79" t="s">
        <v>1044</v>
      </c>
      <c r="H352" s="79" t="s">
        <v>1045</v>
      </c>
      <c r="I352" s="79" t="s">
        <v>455</v>
      </c>
      <c r="J352" s="80">
        <v>0</v>
      </c>
      <c r="K352" s="80">
        <v>0</v>
      </c>
      <c r="L352" s="80">
        <v>215010000</v>
      </c>
      <c r="M352" s="80">
        <v>215010000</v>
      </c>
      <c r="N352" s="80">
        <v>0</v>
      </c>
      <c r="O352" s="92">
        <v>0</v>
      </c>
      <c r="P352" s="104" t="s">
        <v>1700</v>
      </c>
    </row>
    <row r="353" spans="1:16" x14ac:dyDescent="0.45">
      <c r="A353" s="79" t="s">
        <v>785</v>
      </c>
      <c r="B353" s="79" t="s">
        <v>786</v>
      </c>
      <c r="C353" s="79" t="s">
        <v>787</v>
      </c>
      <c r="D353" s="79" t="s">
        <v>788</v>
      </c>
      <c r="E353" s="79" t="s">
        <v>957</v>
      </c>
      <c r="F353" s="79" t="s">
        <v>137</v>
      </c>
      <c r="G353" s="79" t="s">
        <v>1046</v>
      </c>
      <c r="H353" s="79" t="s">
        <v>1047</v>
      </c>
      <c r="I353" s="79" t="s">
        <v>455</v>
      </c>
      <c r="J353" s="80">
        <v>0</v>
      </c>
      <c r="K353" s="80">
        <v>0</v>
      </c>
      <c r="L353" s="80">
        <v>27000000</v>
      </c>
      <c r="M353" s="80">
        <v>27000000</v>
      </c>
      <c r="N353" s="80">
        <v>0</v>
      </c>
      <c r="O353" s="92">
        <v>0</v>
      </c>
      <c r="P353" s="104" t="s">
        <v>1700</v>
      </c>
    </row>
    <row r="354" spans="1:16" x14ac:dyDescent="0.45">
      <c r="A354" s="79" t="s">
        <v>785</v>
      </c>
      <c r="B354" s="79" t="s">
        <v>786</v>
      </c>
      <c r="C354" s="79" t="s">
        <v>787</v>
      </c>
      <c r="D354" s="79" t="s">
        <v>788</v>
      </c>
      <c r="E354" s="79" t="s">
        <v>957</v>
      </c>
      <c r="F354" s="79" t="s">
        <v>137</v>
      </c>
      <c r="G354" s="79" t="s">
        <v>1048</v>
      </c>
      <c r="H354" s="79" t="s">
        <v>1049</v>
      </c>
      <c r="I354" s="79" t="s">
        <v>455</v>
      </c>
      <c r="J354" s="80">
        <v>0</v>
      </c>
      <c r="K354" s="80">
        <v>0</v>
      </c>
      <c r="L354" s="80">
        <v>65250000</v>
      </c>
      <c r="M354" s="80">
        <v>65250000</v>
      </c>
      <c r="N354" s="80">
        <v>0</v>
      </c>
      <c r="O354" s="92">
        <v>0</v>
      </c>
      <c r="P354" s="104" t="s">
        <v>1700</v>
      </c>
    </row>
    <row r="355" spans="1:16" x14ac:dyDescent="0.45">
      <c r="A355" s="79" t="s">
        <v>785</v>
      </c>
      <c r="B355" s="79" t="s">
        <v>786</v>
      </c>
      <c r="C355" s="79" t="s">
        <v>787</v>
      </c>
      <c r="D355" s="79" t="s">
        <v>788</v>
      </c>
      <c r="E355" s="79" t="s">
        <v>957</v>
      </c>
      <c r="F355" s="79" t="s">
        <v>137</v>
      </c>
      <c r="G355" s="79" t="s">
        <v>1050</v>
      </c>
      <c r="H355" s="79" t="s">
        <v>1051</v>
      </c>
      <c r="I355" s="79" t="s">
        <v>455</v>
      </c>
      <c r="J355" s="80">
        <v>0</v>
      </c>
      <c r="K355" s="80">
        <v>0</v>
      </c>
      <c r="L355" s="80">
        <v>30612524</v>
      </c>
      <c r="M355" s="80">
        <v>30612524</v>
      </c>
      <c r="N355" s="80">
        <v>0</v>
      </c>
      <c r="O355" s="92">
        <v>0</v>
      </c>
      <c r="P355" s="104" t="s">
        <v>1700</v>
      </c>
    </row>
    <row r="356" spans="1:16" x14ac:dyDescent="0.45">
      <c r="A356" s="79" t="s">
        <v>785</v>
      </c>
      <c r="B356" s="79" t="s">
        <v>786</v>
      </c>
      <c r="C356" s="79" t="s">
        <v>787</v>
      </c>
      <c r="D356" s="79" t="s">
        <v>788</v>
      </c>
      <c r="E356" s="79" t="s">
        <v>957</v>
      </c>
      <c r="F356" s="79" t="s">
        <v>137</v>
      </c>
      <c r="G356" s="79" t="s">
        <v>1052</v>
      </c>
      <c r="H356" s="79" t="s">
        <v>1053</v>
      </c>
      <c r="I356" s="79" t="s">
        <v>455</v>
      </c>
      <c r="J356" s="80">
        <v>0</v>
      </c>
      <c r="K356" s="80">
        <v>0</v>
      </c>
      <c r="L356" s="80">
        <v>202661977</v>
      </c>
      <c r="M356" s="80">
        <v>202661977</v>
      </c>
      <c r="N356" s="80">
        <v>0</v>
      </c>
      <c r="O356" s="92">
        <v>0</v>
      </c>
      <c r="P356" s="104" t="s">
        <v>1700</v>
      </c>
    </row>
    <row r="357" spans="1:16" x14ac:dyDescent="0.45">
      <c r="A357" s="79" t="s">
        <v>785</v>
      </c>
      <c r="B357" s="79" t="s">
        <v>786</v>
      </c>
      <c r="C357" s="79" t="s">
        <v>787</v>
      </c>
      <c r="D357" s="79" t="s">
        <v>788</v>
      </c>
      <c r="E357" s="79" t="s">
        <v>957</v>
      </c>
      <c r="F357" s="79" t="s">
        <v>137</v>
      </c>
      <c r="G357" s="79" t="s">
        <v>1054</v>
      </c>
      <c r="H357" s="79" t="s">
        <v>1055</v>
      </c>
      <c r="I357" s="79" t="s">
        <v>455</v>
      </c>
      <c r="J357" s="80">
        <v>0</v>
      </c>
      <c r="K357" s="80">
        <v>0</v>
      </c>
      <c r="L357" s="80">
        <v>72814500</v>
      </c>
      <c r="M357" s="80">
        <v>72814500</v>
      </c>
      <c r="N357" s="80">
        <v>0</v>
      </c>
      <c r="O357" s="92">
        <v>0</v>
      </c>
      <c r="P357" s="104" t="s">
        <v>1700</v>
      </c>
    </row>
    <row r="358" spans="1:16" x14ac:dyDescent="0.45">
      <c r="A358" s="79" t="s">
        <v>785</v>
      </c>
      <c r="B358" s="79" t="s">
        <v>786</v>
      </c>
      <c r="C358" s="79" t="s">
        <v>787</v>
      </c>
      <c r="D358" s="79" t="s">
        <v>788</v>
      </c>
      <c r="E358" s="79" t="s">
        <v>957</v>
      </c>
      <c r="F358" s="79" t="s">
        <v>137</v>
      </c>
      <c r="G358" s="79" t="s">
        <v>1056</v>
      </c>
      <c r="H358" s="79" t="s">
        <v>1057</v>
      </c>
      <c r="I358" s="79" t="s">
        <v>455</v>
      </c>
      <c r="J358" s="80">
        <v>0</v>
      </c>
      <c r="K358" s="80">
        <v>0</v>
      </c>
      <c r="L358" s="80">
        <v>89923500</v>
      </c>
      <c r="M358" s="80">
        <v>89923500</v>
      </c>
      <c r="N358" s="80">
        <v>0</v>
      </c>
      <c r="O358" s="92">
        <v>0</v>
      </c>
      <c r="P358" s="104" t="s">
        <v>1700</v>
      </c>
    </row>
    <row r="359" spans="1:16" x14ac:dyDescent="0.45">
      <c r="A359" s="79" t="s">
        <v>785</v>
      </c>
      <c r="B359" s="79" t="s">
        <v>786</v>
      </c>
      <c r="C359" s="79" t="s">
        <v>787</v>
      </c>
      <c r="D359" s="79" t="s">
        <v>788</v>
      </c>
      <c r="E359" s="79" t="s">
        <v>957</v>
      </c>
      <c r="F359" s="79" t="s">
        <v>137</v>
      </c>
      <c r="G359" s="79" t="s">
        <v>1058</v>
      </c>
      <c r="H359" s="79" t="s">
        <v>1059</v>
      </c>
      <c r="I359" s="79" t="s">
        <v>455</v>
      </c>
      <c r="J359" s="80">
        <v>0</v>
      </c>
      <c r="K359" s="80">
        <v>0</v>
      </c>
      <c r="L359" s="80">
        <v>33660000</v>
      </c>
      <c r="M359" s="80">
        <v>33660000</v>
      </c>
      <c r="N359" s="80">
        <v>0</v>
      </c>
      <c r="O359" s="92">
        <v>0</v>
      </c>
      <c r="P359" s="104" t="s">
        <v>1700</v>
      </c>
    </row>
    <row r="360" spans="1:16" x14ac:dyDescent="0.45">
      <c r="A360" s="79" t="s">
        <v>785</v>
      </c>
      <c r="B360" s="79" t="s">
        <v>786</v>
      </c>
      <c r="C360" s="79" t="s">
        <v>787</v>
      </c>
      <c r="D360" s="79" t="s">
        <v>788</v>
      </c>
      <c r="E360" s="79" t="s">
        <v>957</v>
      </c>
      <c r="F360" s="79" t="s">
        <v>137</v>
      </c>
      <c r="G360" s="79" t="s">
        <v>1060</v>
      </c>
      <c r="H360" s="79" t="s">
        <v>1061</v>
      </c>
      <c r="I360" s="79" t="s">
        <v>455</v>
      </c>
      <c r="J360" s="80">
        <v>0</v>
      </c>
      <c r="K360" s="80">
        <v>0</v>
      </c>
      <c r="L360" s="80">
        <v>95602500</v>
      </c>
      <c r="M360" s="80">
        <v>95602500</v>
      </c>
      <c r="N360" s="80">
        <v>0</v>
      </c>
      <c r="O360" s="92">
        <v>0</v>
      </c>
      <c r="P360" s="104" t="s">
        <v>1700</v>
      </c>
    </row>
    <row r="361" spans="1:16" x14ac:dyDescent="0.45">
      <c r="A361" s="79" t="s">
        <v>785</v>
      </c>
      <c r="B361" s="79" t="s">
        <v>786</v>
      </c>
      <c r="C361" s="79" t="s">
        <v>787</v>
      </c>
      <c r="D361" s="79" t="s">
        <v>788</v>
      </c>
      <c r="E361" s="79" t="s">
        <v>957</v>
      </c>
      <c r="F361" s="79" t="s">
        <v>137</v>
      </c>
      <c r="G361" s="79" t="s">
        <v>1062</v>
      </c>
      <c r="H361" s="79" t="s">
        <v>1063</v>
      </c>
      <c r="I361" s="79" t="s">
        <v>455</v>
      </c>
      <c r="J361" s="80">
        <v>0</v>
      </c>
      <c r="K361" s="80">
        <v>0</v>
      </c>
      <c r="L361" s="80">
        <v>12960000</v>
      </c>
      <c r="M361" s="80">
        <v>12960000</v>
      </c>
      <c r="N361" s="80">
        <v>0</v>
      </c>
      <c r="O361" s="92">
        <v>0</v>
      </c>
      <c r="P361" s="104" t="s">
        <v>1700</v>
      </c>
    </row>
    <row r="362" spans="1:16" x14ac:dyDescent="0.45">
      <c r="A362" s="79" t="s">
        <v>785</v>
      </c>
      <c r="B362" s="79" t="s">
        <v>786</v>
      </c>
      <c r="C362" s="79" t="s">
        <v>787</v>
      </c>
      <c r="D362" s="79" t="s">
        <v>788</v>
      </c>
      <c r="E362" s="79" t="s">
        <v>957</v>
      </c>
      <c r="F362" s="79" t="s">
        <v>137</v>
      </c>
      <c r="G362" s="79" t="s">
        <v>1064</v>
      </c>
      <c r="H362" s="79" t="s">
        <v>1065</v>
      </c>
      <c r="I362" s="79" t="s">
        <v>455</v>
      </c>
      <c r="J362" s="80">
        <v>0</v>
      </c>
      <c r="K362" s="80">
        <v>0</v>
      </c>
      <c r="L362" s="80">
        <v>141687000</v>
      </c>
      <c r="M362" s="80">
        <v>141687000</v>
      </c>
      <c r="N362" s="80">
        <v>0</v>
      </c>
      <c r="O362" s="92">
        <v>0</v>
      </c>
      <c r="P362" s="104" t="s">
        <v>1700</v>
      </c>
    </row>
    <row r="363" spans="1:16" x14ac:dyDescent="0.45">
      <c r="A363" s="79" t="s">
        <v>785</v>
      </c>
      <c r="B363" s="79" t="s">
        <v>786</v>
      </c>
      <c r="C363" s="79" t="s">
        <v>787</v>
      </c>
      <c r="D363" s="79" t="s">
        <v>788</v>
      </c>
      <c r="E363" s="79" t="s">
        <v>957</v>
      </c>
      <c r="F363" s="79" t="s">
        <v>137</v>
      </c>
      <c r="G363" s="79" t="s">
        <v>1066</v>
      </c>
      <c r="H363" s="79" t="s">
        <v>1067</v>
      </c>
      <c r="I363" s="79" t="s">
        <v>455</v>
      </c>
      <c r="J363" s="80">
        <v>0</v>
      </c>
      <c r="K363" s="80">
        <v>0</v>
      </c>
      <c r="L363" s="80">
        <v>53128800</v>
      </c>
      <c r="M363" s="80">
        <v>53128800</v>
      </c>
      <c r="N363" s="80">
        <v>0</v>
      </c>
      <c r="O363" s="92">
        <v>0</v>
      </c>
      <c r="P363" s="104" t="s">
        <v>1700</v>
      </c>
    </row>
    <row r="364" spans="1:16" x14ac:dyDescent="0.45">
      <c r="A364" s="79" t="s">
        <v>785</v>
      </c>
      <c r="B364" s="79" t="s">
        <v>786</v>
      </c>
      <c r="C364" s="79" t="s">
        <v>787</v>
      </c>
      <c r="D364" s="79" t="s">
        <v>788</v>
      </c>
      <c r="E364" s="79" t="s">
        <v>957</v>
      </c>
      <c r="F364" s="79" t="s">
        <v>137</v>
      </c>
      <c r="G364" s="79" t="s">
        <v>1068</v>
      </c>
      <c r="H364" s="79" t="s">
        <v>1069</v>
      </c>
      <c r="I364" s="79" t="s">
        <v>455</v>
      </c>
      <c r="J364" s="80">
        <v>0</v>
      </c>
      <c r="K364" s="80">
        <v>0</v>
      </c>
      <c r="L364" s="80">
        <v>242190000</v>
      </c>
      <c r="M364" s="80">
        <v>242190000</v>
      </c>
      <c r="N364" s="80">
        <v>0</v>
      </c>
      <c r="O364" s="92">
        <v>0</v>
      </c>
      <c r="P364" s="104" t="s">
        <v>1700</v>
      </c>
    </row>
    <row r="365" spans="1:16" x14ac:dyDescent="0.45">
      <c r="A365" s="79" t="s">
        <v>785</v>
      </c>
      <c r="B365" s="79" t="s">
        <v>786</v>
      </c>
      <c r="C365" s="79" t="s">
        <v>787</v>
      </c>
      <c r="D365" s="79" t="s">
        <v>788</v>
      </c>
      <c r="E365" s="79" t="s">
        <v>957</v>
      </c>
      <c r="F365" s="79" t="s">
        <v>137</v>
      </c>
      <c r="G365" s="79" t="s">
        <v>1070</v>
      </c>
      <c r="H365" s="79" t="s">
        <v>1071</v>
      </c>
      <c r="I365" s="79" t="s">
        <v>455</v>
      </c>
      <c r="J365" s="80">
        <v>0</v>
      </c>
      <c r="K365" s="80">
        <v>0</v>
      </c>
      <c r="L365" s="80">
        <v>47025000</v>
      </c>
      <c r="M365" s="80">
        <v>47025000</v>
      </c>
      <c r="N365" s="80">
        <v>0</v>
      </c>
      <c r="O365" s="92">
        <v>0</v>
      </c>
      <c r="P365" s="104" t="s">
        <v>1700</v>
      </c>
    </row>
    <row r="366" spans="1:16" x14ac:dyDescent="0.45">
      <c r="A366" s="79" t="s">
        <v>785</v>
      </c>
      <c r="B366" s="79" t="s">
        <v>786</v>
      </c>
      <c r="C366" s="79" t="s">
        <v>787</v>
      </c>
      <c r="D366" s="79" t="s">
        <v>788</v>
      </c>
      <c r="E366" s="79" t="s">
        <v>957</v>
      </c>
      <c r="F366" s="79" t="s">
        <v>137</v>
      </c>
      <c r="G366" s="79" t="s">
        <v>490</v>
      </c>
      <c r="H366" s="79" t="s">
        <v>491</v>
      </c>
      <c r="I366" s="79" t="s">
        <v>455</v>
      </c>
      <c r="J366" s="80">
        <v>0</v>
      </c>
      <c r="K366" s="80">
        <v>0</v>
      </c>
      <c r="L366" s="80">
        <v>202282500</v>
      </c>
      <c r="M366" s="80">
        <v>202282500</v>
      </c>
      <c r="N366" s="80">
        <v>0</v>
      </c>
      <c r="O366" s="92">
        <v>0</v>
      </c>
      <c r="P366" s="104" t="s">
        <v>1700</v>
      </c>
    </row>
    <row r="367" spans="1:16" x14ac:dyDescent="0.45">
      <c r="A367" s="79" t="s">
        <v>785</v>
      </c>
      <c r="B367" s="79" t="s">
        <v>786</v>
      </c>
      <c r="C367" s="79" t="s">
        <v>787</v>
      </c>
      <c r="D367" s="79" t="s">
        <v>788</v>
      </c>
      <c r="E367" s="79" t="s">
        <v>957</v>
      </c>
      <c r="F367" s="79" t="s">
        <v>137</v>
      </c>
      <c r="G367" s="79" t="s">
        <v>1072</v>
      </c>
      <c r="H367" s="79" t="s">
        <v>1073</v>
      </c>
      <c r="I367" s="79" t="s">
        <v>455</v>
      </c>
      <c r="J367" s="80">
        <v>0</v>
      </c>
      <c r="K367" s="80">
        <v>0</v>
      </c>
      <c r="L367" s="80">
        <v>64680000</v>
      </c>
      <c r="M367" s="80">
        <v>64680000</v>
      </c>
      <c r="N367" s="80">
        <v>0</v>
      </c>
      <c r="O367" s="92">
        <v>0</v>
      </c>
      <c r="P367" s="104" t="s">
        <v>1700</v>
      </c>
    </row>
    <row r="368" spans="1:16" x14ac:dyDescent="0.45">
      <c r="A368" s="79" t="s">
        <v>785</v>
      </c>
      <c r="B368" s="79" t="s">
        <v>786</v>
      </c>
      <c r="C368" s="79" t="s">
        <v>787</v>
      </c>
      <c r="D368" s="79" t="s">
        <v>788</v>
      </c>
      <c r="E368" s="79" t="s">
        <v>957</v>
      </c>
      <c r="F368" s="79" t="s">
        <v>137</v>
      </c>
      <c r="G368" s="79" t="s">
        <v>1074</v>
      </c>
      <c r="H368" s="79" t="s">
        <v>1075</v>
      </c>
      <c r="I368" s="79" t="s">
        <v>455</v>
      </c>
      <c r="J368" s="80">
        <v>0</v>
      </c>
      <c r="K368" s="80">
        <v>0</v>
      </c>
      <c r="L368" s="80">
        <v>152617501</v>
      </c>
      <c r="M368" s="80">
        <v>152617500</v>
      </c>
      <c r="N368" s="92">
        <v>1</v>
      </c>
      <c r="O368" s="92">
        <v>0</v>
      </c>
      <c r="P368" s="104" t="s">
        <v>1700</v>
      </c>
    </row>
    <row r="369" spans="1:16" x14ac:dyDescent="0.45">
      <c r="A369" s="79" t="s">
        <v>785</v>
      </c>
      <c r="B369" s="79" t="s">
        <v>786</v>
      </c>
      <c r="C369" s="79" t="s">
        <v>787</v>
      </c>
      <c r="D369" s="79" t="s">
        <v>788</v>
      </c>
      <c r="E369" s="79" t="s">
        <v>957</v>
      </c>
      <c r="F369" s="79" t="s">
        <v>137</v>
      </c>
      <c r="G369" s="79" t="s">
        <v>1076</v>
      </c>
      <c r="H369" s="79" t="s">
        <v>1077</v>
      </c>
      <c r="I369" s="79" t="s">
        <v>455</v>
      </c>
      <c r="J369" s="80">
        <v>0</v>
      </c>
      <c r="K369" s="80">
        <v>0</v>
      </c>
      <c r="L369" s="80">
        <v>126319500</v>
      </c>
      <c r="M369" s="80">
        <v>126319500</v>
      </c>
      <c r="N369" s="80">
        <v>0</v>
      </c>
      <c r="O369" s="92">
        <v>0</v>
      </c>
      <c r="P369" s="104" t="s">
        <v>1700</v>
      </c>
    </row>
    <row r="370" spans="1:16" x14ac:dyDescent="0.45">
      <c r="A370" s="79" t="s">
        <v>785</v>
      </c>
      <c r="B370" s="79" t="s">
        <v>786</v>
      </c>
      <c r="C370" s="79" t="s">
        <v>787</v>
      </c>
      <c r="D370" s="79" t="s">
        <v>788</v>
      </c>
      <c r="E370" s="79" t="s">
        <v>957</v>
      </c>
      <c r="F370" s="79" t="s">
        <v>137</v>
      </c>
      <c r="G370" s="79" t="s">
        <v>1078</v>
      </c>
      <c r="H370" s="79" t="s">
        <v>1079</v>
      </c>
      <c r="I370" s="79" t="s">
        <v>455</v>
      </c>
      <c r="J370" s="80">
        <v>0</v>
      </c>
      <c r="K370" s="80">
        <v>0</v>
      </c>
      <c r="L370" s="80">
        <v>190597500</v>
      </c>
      <c r="M370" s="80">
        <v>190597500</v>
      </c>
      <c r="N370" s="80">
        <v>0</v>
      </c>
      <c r="O370" s="92">
        <v>0</v>
      </c>
      <c r="P370" s="104" t="s">
        <v>1700</v>
      </c>
    </row>
    <row r="371" spans="1:16" x14ac:dyDescent="0.45">
      <c r="A371" s="79" t="s">
        <v>785</v>
      </c>
      <c r="B371" s="79" t="s">
        <v>786</v>
      </c>
      <c r="C371" s="79" t="s">
        <v>787</v>
      </c>
      <c r="D371" s="79" t="s">
        <v>788</v>
      </c>
      <c r="E371" s="79" t="s">
        <v>957</v>
      </c>
      <c r="F371" s="79" t="s">
        <v>137</v>
      </c>
      <c r="G371" s="79" t="s">
        <v>1080</v>
      </c>
      <c r="H371" s="79" t="s">
        <v>1081</v>
      </c>
      <c r="I371" s="79" t="s">
        <v>455</v>
      </c>
      <c r="J371" s="80">
        <v>0</v>
      </c>
      <c r="K371" s="80">
        <v>0</v>
      </c>
      <c r="L371" s="80">
        <v>12600014</v>
      </c>
      <c r="M371" s="80">
        <v>12600014</v>
      </c>
      <c r="N371" s="80">
        <v>0</v>
      </c>
      <c r="O371" s="92">
        <v>0</v>
      </c>
      <c r="P371" s="104" t="s">
        <v>1700</v>
      </c>
    </row>
    <row r="372" spans="1:16" x14ac:dyDescent="0.45">
      <c r="A372" s="79" t="s">
        <v>785</v>
      </c>
      <c r="B372" s="79" t="s">
        <v>786</v>
      </c>
      <c r="C372" s="79" t="s">
        <v>787</v>
      </c>
      <c r="D372" s="79" t="s">
        <v>788</v>
      </c>
      <c r="E372" s="79" t="s">
        <v>957</v>
      </c>
      <c r="F372" s="79" t="s">
        <v>137</v>
      </c>
      <c r="G372" s="79" t="s">
        <v>1082</v>
      </c>
      <c r="H372" s="79" t="s">
        <v>1083</v>
      </c>
      <c r="I372" s="79" t="s">
        <v>455</v>
      </c>
      <c r="J372" s="80">
        <v>0</v>
      </c>
      <c r="K372" s="80">
        <v>0</v>
      </c>
      <c r="L372" s="80">
        <v>50400057</v>
      </c>
      <c r="M372" s="80">
        <v>50400057</v>
      </c>
      <c r="N372" s="80">
        <v>0</v>
      </c>
      <c r="O372" s="92">
        <v>0</v>
      </c>
      <c r="P372" s="104" t="s">
        <v>1700</v>
      </c>
    </row>
    <row r="373" spans="1:16" x14ac:dyDescent="0.45">
      <c r="A373" s="79" t="s">
        <v>785</v>
      </c>
      <c r="B373" s="79" t="s">
        <v>786</v>
      </c>
      <c r="C373" s="79" t="s">
        <v>787</v>
      </c>
      <c r="D373" s="79" t="s">
        <v>788</v>
      </c>
      <c r="E373" s="79" t="s">
        <v>957</v>
      </c>
      <c r="F373" s="79" t="s">
        <v>137</v>
      </c>
      <c r="G373" s="79" t="s">
        <v>1084</v>
      </c>
      <c r="H373" s="79" t="s">
        <v>1085</v>
      </c>
      <c r="I373" s="79" t="s">
        <v>455</v>
      </c>
      <c r="J373" s="80">
        <v>0</v>
      </c>
      <c r="K373" s="80">
        <v>0</v>
      </c>
      <c r="L373" s="80">
        <v>140262502</v>
      </c>
      <c r="M373" s="80">
        <v>140262502</v>
      </c>
      <c r="N373" s="80">
        <v>0</v>
      </c>
      <c r="O373" s="92">
        <v>0</v>
      </c>
      <c r="P373" s="104" t="s">
        <v>1700</v>
      </c>
    </row>
    <row r="374" spans="1:16" x14ac:dyDescent="0.45">
      <c r="A374" s="79" t="s">
        <v>785</v>
      </c>
      <c r="B374" s="79" t="s">
        <v>786</v>
      </c>
      <c r="C374" s="79" t="s">
        <v>787</v>
      </c>
      <c r="D374" s="79" t="s">
        <v>788</v>
      </c>
      <c r="E374" s="79" t="s">
        <v>957</v>
      </c>
      <c r="F374" s="79" t="s">
        <v>137</v>
      </c>
      <c r="G374" s="79" t="s">
        <v>1086</v>
      </c>
      <c r="H374" s="79" t="s">
        <v>1087</v>
      </c>
      <c r="I374" s="79" t="s">
        <v>455</v>
      </c>
      <c r="J374" s="80">
        <v>0</v>
      </c>
      <c r="K374" s="80">
        <v>0</v>
      </c>
      <c r="L374" s="80">
        <v>290240250</v>
      </c>
      <c r="M374" s="80">
        <v>290240250</v>
      </c>
      <c r="N374" s="80">
        <v>0</v>
      </c>
      <c r="O374" s="92">
        <v>0</v>
      </c>
      <c r="P374" s="104" t="s">
        <v>1700</v>
      </c>
    </row>
    <row r="375" spans="1:16" x14ac:dyDescent="0.45">
      <c r="A375" s="79" t="s">
        <v>785</v>
      </c>
      <c r="B375" s="79" t="s">
        <v>786</v>
      </c>
      <c r="C375" s="79" t="s">
        <v>787</v>
      </c>
      <c r="D375" s="79" t="s">
        <v>788</v>
      </c>
      <c r="E375" s="79" t="s">
        <v>957</v>
      </c>
      <c r="F375" s="79" t="s">
        <v>137</v>
      </c>
      <c r="G375" s="79" t="s">
        <v>1088</v>
      </c>
      <c r="H375" s="79" t="s">
        <v>1089</v>
      </c>
      <c r="I375" s="79" t="s">
        <v>455</v>
      </c>
      <c r="J375" s="80">
        <v>0</v>
      </c>
      <c r="K375" s="80">
        <v>0</v>
      </c>
      <c r="L375" s="80">
        <v>191842020</v>
      </c>
      <c r="M375" s="80">
        <v>191842020</v>
      </c>
      <c r="N375" s="80">
        <v>0</v>
      </c>
      <c r="O375" s="92">
        <v>0</v>
      </c>
      <c r="P375" s="104" t="s">
        <v>1700</v>
      </c>
    </row>
    <row r="376" spans="1:16" x14ac:dyDescent="0.45">
      <c r="A376" s="79" t="s">
        <v>785</v>
      </c>
      <c r="B376" s="79" t="s">
        <v>786</v>
      </c>
      <c r="C376" s="79" t="s">
        <v>787</v>
      </c>
      <c r="D376" s="79" t="s">
        <v>788</v>
      </c>
      <c r="E376" s="79" t="s">
        <v>957</v>
      </c>
      <c r="F376" s="79" t="s">
        <v>137</v>
      </c>
      <c r="G376" s="79" t="s">
        <v>1090</v>
      </c>
      <c r="H376" s="79" t="s">
        <v>1091</v>
      </c>
      <c r="I376" s="79" t="s">
        <v>455</v>
      </c>
      <c r="J376" s="80">
        <v>0</v>
      </c>
      <c r="K376" s="80">
        <v>0</v>
      </c>
      <c r="L376" s="80">
        <v>293750236</v>
      </c>
      <c r="M376" s="80">
        <v>293750236</v>
      </c>
      <c r="N376" s="80">
        <v>0</v>
      </c>
      <c r="O376" s="92">
        <v>0</v>
      </c>
      <c r="P376" s="104" t="s">
        <v>1700</v>
      </c>
    </row>
    <row r="377" spans="1:16" x14ac:dyDescent="0.45">
      <c r="A377" s="79" t="s">
        <v>785</v>
      </c>
      <c r="B377" s="79" t="s">
        <v>786</v>
      </c>
      <c r="C377" s="79" t="s">
        <v>787</v>
      </c>
      <c r="D377" s="79" t="s">
        <v>788</v>
      </c>
      <c r="E377" s="79" t="s">
        <v>957</v>
      </c>
      <c r="F377" s="79" t="s">
        <v>137</v>
      </c>
      <c r="G377" s="79" t="s">
        <v>1092</v>
      </c>
      <c r="H377" s="79" t="s">
        <v>1093</v>
      </c>
      <c r="I377" s="79" t="s">
        <v>455</v>
      </c>
      <c r="J377" s="80">
        <v>0</v>
      </c>
      <c r="K377" s="80">
        <v>0</v>
      </c>
      <c r="L377" s="80">
        <v>198249446</v>
      </c>
      <c r="M377" s="80">
        <v>198249446</v>
      </c>
      <c r="N377" s="80">
        <v>0</v>
      </c>
      <c r="O377" s="92">
        <v>0</v>
      </c>
      <c r="P377" s="104" t="s">
        <v>1700</v>
      </c>
    </row>
    <row r="378" spans="1:16" x14ac:dyDescent="0.45">
      <c r="A378" s="79" t="s">
        <v>785</v>
      </c>
      <c r="B378" s="79" t="s">
        <v>786</v>
      </c>
      <c r="C378" s="79" t="s">
        <v>787</v>
      </c>
      <c r="D378" s="79" t="s">
        <v>788</v>
      </c>
      <c r="E378" s="79" t="s">
        <v>957</v>
      </c>
      <c r="F378" s="79" t="s">
        <v>137</v>
      </c>
      <c r="G378" s="79" t="s">
        <v>1094</v>
      </c>
      <c r="H378" s="79" t="s">
        <v>1095</v>
      </c>
      <c r="I378" s="79" t="s">
        <v>455</v>
      </c>
      <c r="J378" s="80">
        <v>0</v>
      </c>
      <c r="K378" s="80">
        <v>0</v>
      </c>
      <c r="L378" s="80">
        <v>88200044</v>
      </c>
      <c r="M378" s="80">
        <v>88200044</v>
      </c>
      <c r="N378" s="80">
        <v>0</v>
      </c>
      <c r="O378" s="92">
        <v>0</v>
      </c>
      <c r="P378" s="104" t="s">
        <v>1700</v>
      </c>
    </row>
    <row r="379" spans="1:16" x14ac:dyDescent="0.45">
      <c r="A379" s="79" t="s">
        <v>785</v>
      </c>
      <c r="B379" s="79" t="s">
        <v>786</v>
      </c>
      <c r="C379" s="79" t="s">
        <v>787</v>
      </c>
      <c r="D379" s="79" t="s">
        <v>788</v>
      </c>
      <c r="E379" s="79" t="s">
        <v>957</v>
      </c>
      <c r="F379" s="79" t="s">
        <v>137</v>
      </c>
      <c r="G379" s="79" t="s">
        <v>1096</v>
      </c>
      <c r="H379" s="79" t="s">
        <v>1097</v>
      </c>
      <c r="I379" s="79" t="s">
        <v>455</v>
      </c>
      <c r="J379" s="80">
        <v>0</v>
      </c>
      <c r="K379" s="80">
        <v>0</v>
      </c>
      <c r="L379" s="80">
        <v>246240000</v>
      </c>
      <c r="M379" s="80">
        <v>246240000</v>
      </c>
      <c r="N379" s="80">
        <v>0</v>
      </c>
      <c r="O379" s="92">
        <v>0</v>
      </c>
      <c r="P379" s="104" t="s">
        <v>1700</v>
      </c>
    </row>
    <row r="380" spans="1:16" x14ac:dyDescent="0.45">
      <c r="A380" s="79" t="s">
        <v>785</v>
      </c>
      <c r="B380" s="79" t="s">
        <v>786</v>
      </c>
      <c r="C380" s="79" t="s">
        <v>787</v>
      </c>
      <c r="D380" s="79" t="s">
        <v>788</v>
      </c>
      <c r="E380" s="79" t="s">
        <v>957</v>
      </c>
      <c r="F380" s="79" t="s">
        <v>137</v>
      </c>
      <c r="G380" s="79" t="s">
        <v>1098</v>
      </c>
      <c r="H380" s="79" t="s">
        <v>1099</v>
      </c>
      <c r="I380" s="79" t="s">
        <v>455</v>
      </c>
      <c r="J380" s="80">
        <v>0</v>
      </c>
      <c r="K380" s="80">
        <v>0</v>
      </c>
      <c r="L380" s="80">
        <v>274320000</v>
      </c>
      <c r="M380" s="80">
        <v>274320000</v>
      </c>
      <c r="N380" s="80">
        <v>0</v>
      </c>
      <c r="O380" s="92">
        <v>0</v>
      </c>
      <c r="P380" s="104" t="s">
        <v>1700</v>
      </c>
    </row>
    <row r="381" spans="1:16" x14ac:dyDescent="0.45">
      <c r="A381" s="79" t="s">
        <v>785</v>
      </c>
      <c r="B381" s="79" t="s">
        <v>786</v>
      </c>
      <c r="C381" s="79" t="s">
        <v>787</v>
      </c>
      <c r="D381" s="79" t="s">
        <v>788</v>
      </c>
      <c r="E381" s="79" t="s">
        <v>957</v>
      </c>
      <c r="F381" s="79" t="s">
        <v>137</v>
      </c>
      <c r="G381" s="79" t="s">
        <v>1100</v>
      </c>
      <c r="H381" s="79" t="s">
        <v>1101</v>
      </c>
      <c r="I381" s="79" t="s">
        <v>455</v>
      </c>
      <c r="J381" s="80">
        <v>0</v>
      </c>
      <c r="K381" s="80">
        <v>39541846</v>
      </c>
      <c r="L381" s="80">
        <v>658523798</v>
      </c>
      <c r="M381" s="80">
        <v>672218426</v>
      </c>
      <c r="N381" s="80">
        <v>0</v>
      </c>
      <c r="O381" s="92">
        <v>53236474</v>
      </c>
      <c r="P381" s="104" t="s">
        <v>1700</v>
      </c>
    </row>
    <row r="382" spans="1:16" x14ac:dyDescent="0.45">
      <c r="A382" s="79" t="s">
        <v>785</v>
      </c>
      <c r="B382" s="79" t="s">
        <v>786</v>
      </c>
      <c r="C382" s="79" t="s">
        <v>787</v>
      </c>
      <c r="D382" s="79" t="s">
        <v>788</v>
      </c>
      <c r="E382" s="79" t="s">
        <v>957</v>
      </c>
      <c r="F382" s="79" t="s">
        <v>137</v>
      </c>
      <c r="G382" s="79" t="s">
        <v>1102</v>
      </c>
      <c r="H382" s="79" t="s">
        <v>1103</v>
      </c>
      <c r="I382" s="79" t="s">
        <v>455</v>
      </c>
      <c r="J382" s="80">
        <v>0</v>
      </c>
      <c r="K382" s="80">
        <v>39541846</v>
      </c>
      <c r="L382" s="80">
        <v>658523798</v>
      </c>
      <c r="M382" s="80">
        <v>672218426</v>
      </c>
      <c r="N382" s="80">
        <v>0</v>
      </c>
      <c r="O382" s="92">
        <v>53236474</v>
      </c>
      <c r="P382" s="104" t="s">
        <v>1700</v>
      </c>
    </row>
    <row r="383" spans="1:16" x14ac:dyDescent="0.45">
      <c r="A383" s="79" t="s">
        <v>785</v>
      </c>
      <c r="B383" s="79" t="s">
        <v>786</v>
      </c>
      <c r="C383" s="79" t="s">
        <v>787</v>
      </c>
      <c r="D383" s="79" t="s">
        <v>788</v>
      </c>
      <c r="E383" s="79" t="s">
        <v>957</v>
      </c>
      <c r="F383" s="79" t="s">
        <v>137</v>
      </c>
      <c r="G383" s="79" t="s">
        <v>1104</v>
      </c>
      <c r="H383" s="79" t="s">
        <v>1105</v>
      </c>
      <c r="I383" s="79" t="s">
        <v>455</v>
      </c>
      <c r="J383" s="80">
        <v>0</v>
      </c>
      <c r="K383" s="80">
        <v>0</v>
      </c>
      <c r="L383" s="80">
        <v>21267161</v>
      </c>
      <c r="M383" s="80">
        <v>21267161</v>
      </c>
      <c r="N383" s="80">
        <v>0</v>
      </c>
      <c r="O383" s="92">
        <v>0</v>
      </c>
      <c r="P383" s="104" t="s">
        <v>1700</v>
      </c>
    </row>
    <row r="384" spans="1:16" x14ac:dyDescent="0.45">
      <c r="A384" s="79" t="s">
        <v>785</v>
      </c>
      <c r="B384" s="79" t="s">
        <v>786</v>
      </c>
      <c r="C384" s="79" t="s">
        <v>787</v>
      </c>
      <c r="D384" s="79" t="s">
        <v>788</v>
      </c>
      <c r="E384" s="79" t="s">
        <v>957</v>
      </c>
      <c r="F384" s="79" t="s">
        <v>137</v>
      </c>
      <c r="G384" s="79" t="s">
        <v>1106</v>
      </c>
      <c r="H384" s="79" t="s">
        <v>1107</v>
      </c>
      <c r="I384" s="79" t="s">
        <v>455</v>
      </c>
      <c r="J384" s="80">
        <v>0</v>
      </c>
      <c r="K384" s="80">
        <v>0</v>
      </c>
      <c r="L384" s="80">
        <v>256120129</v>
      </c>
      <c r="M384" s="80">
        <v>256120129</v>
      </c>
      <c r="N384" s="80">
        <v>0</v>
      </c>
      <c r="O384" s="92">
        <v>0</v>
      </c>
      <c r="P384" s="104" t="s">
        <v>1700</v>
      </c>
    </row>
    <row r="385" spans="1:16" x14ac:dyDescent="0.45">
      <c r="A385" s="79" t="s">
        <v>785</v>
      </c>
      <c r="B385" s="79" t="s">
        <v>786</v>
      </c>
      <c r="C385" s="79" t="s">
        <v>787</v>
      </c>
      <c r="D385" s="79" t="s">
        <v>788</v>
      </c>
      <c r="E385" s="79" t="s">
        <v>957</v>
      </c>
      <c r="F385" s="79" t="s">
        <v>137</v>
      </c>
      <c r="G385" s="79" t="s">
        <v>1108</v>
      </c>
      <c r="H385" s="79" t="s">
        <v>1109</v>
      </c>
      <c r="I385" s="79" t="s">
        <v>455</v>
      </c>
      <c r="J385" s="80">
        <v>0</v>
      </c>
      <c r="K385" s="80">
        <v>3681285</v>
      </c>
      <c r="L385" s="80">
        <v>0</v>
      </c>
      <c r="M385" s="80">
        <v>0</v>
      </c>
      <c r="N385" s="80">
        <v>0</v>
      </c>
      <c r="O385" s="92">
        <v>3681285</v>
      </c>
      <c r="P385" s="104" t="s">
        <v>1700</v>
      </c>
    </row>
    <row r="386" spans="1:16" x14ac:dyDescent="0.45">
      <c r="A386" s="79" t="s">
        <v>785</v>
      </c>
      <c r="B386" s="79" t="s">
        <v>786</v>
      </c>
      <c r="C386" s="79" t="s">
        <v>787</v>
      </c>
      <c r="D386" s="79" t="s">
        <v>788</v>
      </c>
      <c r="E386" s="79" t="s">
        <v>957</v>
      </c>
      <c r="F386" s="79" t="s">
        <v>137</v>
      </c>
      <c r="G386" s="79" t="s">
        <v>1110</v>
      </c>
      <c r="H386" s="79" t="s">
        <v>1111</v>
      </c>
      <c r="I386" s="79" t="s">
        <v>455</v>
      </c>
      <c r="J386" s="80">
        <v>0</v>
      </c>
      <c r="K386" s="80">
        <v>0</v>
      </c>
      <c r="L386" s="80">
        <v>12999996</v>
      </c>
      <c r="M386" s="80">
        <v>12999996</v>
      </c>
      <c r="N386" s="80">
        <v>0</v>
      </c>
      <c r="O386" s="92">
        <v>0</v>
      </c>
      <c r="P386" s="104" t="s">
        <v>1700</v>
      </c>
    </row>
    <row r="387" spans="1:16" x14ac:dyDescent="0.45">
      <c r="A387" s="79" t="s">
        <v>785</v>
      </c>
      <c r="B387" s="79" t="s">
        <v>786</v>
      </c>
      <c r="C387" s="79" t="s">
        <v>787</v>
      </c>
      <c r="D387" s="79" t="s">
        <v>788</v>
      </c>
      <c r="E387" s="79" t="s">
        <v>957</v>
      </c>
      <c r="F387" s="79" t="s">
        <v>137</v>
      </c>
      <c r="G387" s="79" t="s">
        <v>1112</v>
      </c>
      <c r="H387" s="79" t="s">
        <v>1113</v>
      </c>
      <c r="I387" s="79" t="s">
        <v>455</v>
      </c>
      <c r="J387" s="80">
        <v>0</v>
      </c>
      <c r="K387" s="80">
        <v>0</v>
      </c>
      <c r="L387" s="80">
        <v>173771556</v>
      </c>
      <c r="M387" s="80">
        <v>226712160</v>
      </c>
      <c r="N387" s="80">
        <v>0</v>
      </c>
      <c r="O387" s="92">
        <v>52940604</v>
      </c>
      <c r="P387" s="104" t="s">
        <v>1700</v>
      </c>
    </row>
    <row r="388" spans="1:16" x14ac:dyDescent="0.45">
      <c r="A388" s="79" t="s">
        <v>785</v>
      </c>
      <c r="B388" s="79" t="s">
        <v>786</v>
      </c>
      <c r="C388" s="79" t="s">
        <v>787</v>
      </c>
      <c r="D388" s="79" t="s">
        <v>788</v>
      </c>
      <c r="E388" s="79" t="s">
        <v>1114</v>
      </c>
      <c r="F388" s="79" t="s">
        <v>1115</v>
      </c>
      <c r="G388" s="79" t="s">
        <v>538</v>
      </c>
      <c r="H388" s="79" t="s">
        <v>539</v>
      </c>
      <c r="I388" s="79" t="s">
        <v>455</v>
      </c>
      <c r="J388" s="80">
        <v>0</v>
      </c>
      <c r="K388" s="80">
        <v>26554719</v>
      </c>
      <c r="L388" s="80">
        <v>26554719</v>
      </c>
      <c r="M388" s="80">
        <v>31035946</v>
      </c>
      <c r="N388" s="80">
        <v>0</v>
      </c>
      <c r="O388" s="92">
        <v>31035946</v>
      </c>
      <c r="P388" s="104" t="s">
        <v>1556</v>
      </c>
    </row>
    <row r="389" spans="1:16" x14ac:dyDescent="0.45">
      <c r="A389" s="79" t="s">
        <v>785</v>
      </c>
      <c r="B389" s="79" t="s">
        <v>786</v>
      </c>
      <c r="C389" s="79" t="s">
        <v>787</v>
      </c>
      <c r="D389" s="79" t="s">
        <v>788</v>
      </c>
      <c r="E389" s="79" t="s">
        <v>1114</v>
      </c>
      <c r="F389" s="79" t="s">
        <v>1115</v>
      </c>
      <c r="G389" s="79" t="s">
        <v>540</v>
      </c>
      <c r="H389" s="79" t="s">
        <v>541</v>
      </c>
      <c r="I389" s="79" t="s">
        <v>455</v>
      </c>
      <c r="J389" s="80">
        <v>0</v>
      </c>
      <c r="K389" s="80">
        <v>34576548</v>
      </c>
      <c r="L389" s="80">
        <v>34576548</v>
      </c>
      <c r="M389" s="80">
        <v>26730440</v>
      </c>
      <c r="N389" s="80">
        <v>0</v>
      </c>
      <c r="O389" s="92">
        <v>26730440</v>
      </c>
      <c r="P389" s="104" t="s">
        <v>1556</v>
      </c>
    </row>
    <row r="390" spans="1:16" x14ac:dyDescent="0.45">
      <c r="A390" s="79" t="s">
        <v>785</v>
      </c>
      <c r="B390" s="79" t="s">
        <v>786</v>
      </c>
      <c r="C390" s="79" t="s">
        <v>787</v>
      </c>
      <c r="D390" s="79" t="s">
        <v>788</v>
      </c>
      <c r="E390" s="79" t="s">
        <v>1114</v>
      </c>
      <c r="F390" s="79" t="s">
        <v>1115</v>
      </c>
      <c r="G390" s="79" t="s">
        <v>542</v>
      </c>
      <c r="H390" s="79" t="s">
        <v>543</v>
      </c>
      <c r="I390" s="79" t="s">
        <v>455</v>
      </c>
      <c r="J390" s="80">
        <v>0</v>
      </c>
      <c r="K390" s="80">
        <v>29860052</v>
      </c>
      <c r="L390" s="80">
        <v>29860052</v>
      </c>
      <c r="M390" s="80">
        <v>0</v>
      </c>
      <c r="N390" s="80">
        <v>0</v>
      </c>
      <c r="O390" s="92">
        <v>0</v>
      </c>
      <c r="P390" s="104" t="s">
        <v>1556</v>
      </c>
    </row>
    <row r="391" spans="1:16" x14ac:dyDescent="0.45">
      <c r="A391" s="79" t="s">
        <v>785</v>
      </c>
      <c r="B391" s="79" t="s">
        <v>786</v>
      </c>
      <c r="C391" s="79" t="s">
        <v>787</v>
      </c>
      <c r="D391" s="79" t="s">
        <v>788</v>
      </c>
      <c r="E391" s="79" t="s">
        <v>1114</v>
      </c>
      <c r="F391" s="79" t="s">
        <v>1115</v>
      </c>
      <c r="G391" s="79" t="s">
        <v>530</v>
      </c>
      <c r="H391" s="79" t="s">
        <v>531</v>
      </c>
      <c r="I391" s="79" t="s">
        <v>455</v>
      </c>
      <c r="J391" s="80">
        <v>0</v>
      </c>
      <c r="K391" s="80">
        <v>12424808</v>
      </c>
      <c r="L391" s="80">
        <v>12424808</v>
      </c>
      <c r="M391" s="80">
        <v>8066173</v>
      </c>
      <c r="N391" s="80">
        <v>0</v>
      </c>
      <c r="O391" s="92">
        <v>8066173</v>
      </c>
      <c r="P391" s="104" t="s">
        <v>1556</v>
      </c>
    </row>
    <row r="392" spans="1:16" x14ac:dyDescent="0.45">
      <c r="A392" s="79" t="s">
        <v>785</v>
      </c>
      <c r="B392" s="79" t="s">
        <v>786</v>
      </c>
      <c r="C392" s="79" t="s">
        <v>787</v>
      </c>
      <c r="D392" s="79" t="s">
        <v>788</v>
      </c>
      <c r="E392" s="79" t="s">
        <v>1114</v>
      </c>
      <c r="F392" s="79" t="s">
        <v>1115</v>
      </c>
      <c r="G392" s="79" t="s">
        <v>532</v>
      </c>
      <c r="H392" s="79" t="s">
        <v>533</v>
      </c>
      <c r="I392" s="79" t="s">
        <v>455</v>
      </c>
      <c r="J392" s="80">
        <v>0</v>
      </c>
      <c r="K392" s="80">
        <v>1359077</v>
      </c>
      <c r="L392" s="80">
        <v>1359077</v>
      </c>
      <c r="M392" s="80">
        <v>0</v>
      </c>
      <c r="N392" s="80">
        <v>0</v>
      </c>
      <c r="O392" s="92">
        <v>0</v>
      </c>
      <c r="P392" s="104" t="s">
        <v>1556</v>
      </c>
    </row>
    <row r="393" spans="1:16" x14ac:dyDescent="0.45">
      <c r="A393" s="79" t="s">
        <v>785</v>
      </c>
      <c r="B393" s="79" t="s">
        <v>786</v>
      </c>
      <c r="C393" s="79" t="s">
        <v>787</v>
      </c>
      <c r="D393" s="79" t="s">
        <v>788</v>
      </c>
      <c r="E393" s="79" t="s">
        <v>1114</v>
      </c>
      <c r="F393" s="79" t="s">
        <v>1115</v>
      </c>
      <c r="G393" s="79" t="s">
        <v>544</v>
      </c>
      <c r="H393" s="79" t="s">
        <v>545</v>
      </c>
      <c r="I393" s="79" t="s">
        <v>455</v>
      </c>
      <c r="J393" s="80">
        <v>0</v>
      </c>
      <c r="K393" s="80">
        <v>9474935</v>
      </c>
      <c r="L393" s="80">
        <v>9474935</v>
      </c>
      <c r="M393" s="80">
        <v>0</v>
      </c>
      <c r="N393" s="80">
        <v>0</v>
      </c>
      <c r="O393" s="92">
        <v>0</v>
      </c>
      <c r="P393" s="104" t="s">
        <v>1556</v>
      </c>
    </row>
    <row r="394" spans="1:16" x14ac:dyDescent="0.45">
      <c r="A394" s="79" t="s">
        <v>785</v>
      </c>
      <c r="B394" s="79" t="s">
        <v>786</v>
      </c>
      <c r="C394" s="79" t="s">
        <v>787</v>
      </c>
      <c r="D394" s="79" t="s">
        <v>788</v>
      </c>
      <c r="E394" s="79" t="s">
        <v>1114</v>
      </c>
      <c r="F394" s="79" t="s">
        <v>1115</v>
      </c>
      <c r="G394" s="79" t="s">
        <v>546</v>
      </c>
      <c r="H394" s="79" t="s">
        <v>547</v>
      </c>
      <c r="I394" s="79" t="s">
        <v>455</v>
      </c>
      <c r="J394" s="80">
        <v>0</v>
      </c>
      <c r="K394" s="80">
        <v>28833004</v>
      </c>
      <c r="L394" s="80">
        <v>28833004</v>
      </c>
      <c r="M394" s="80">
        <v>13927275</v>
      </c>
      <c r="N394" s="80">
        <v>0</v>
      </c>
      <c r="O394" s="92">
        <v>13927275</v>
      </c>
      <c r="P394" s="104" t="s">
        <v>1556</v>
      </c>
    </row>
    <row r="395" spans="1:16" x14ac:dyDescent="0.45">
      <c r="A395" s="79" t="s">
        <v>785</v>
      </c>
      <c r="B395" s="79" t="s">
        <v>786</v>
      </c>
      <c r="C395" s="79" t="s">
        <v>787</v>
      </c>
      <c r="D395" s="79" t="s">
        <v>788</v>
      </c>
      <c r="E395" s="79" t="s">
        <v>1114</v>
      </c>
      <c r="F395" s="79" t="s">
        <v>1115</v>
      </c>
      <c r="G395" s="79" t="s">
        <v>958</v>
      </c>
      <c r="H395" s="79" t="s">
        <v>959</v>
      </c>
      <c r="I395" s="79" t="s">
        <v>455</v>
      </c>
      <c r="J395" s="80">
        <v>0</v>
      </c>
      <c r="K395" s="80">
        <v>4760643</v>
      </c>
      <c r="L395" s="80">
        <v>4760643</v>
      </c>
      <c r="M395" s="80">
        <v>0</v>
      </c>
      <c r="N395" s="80">
        <v>0</v>
      </c>
      <c r="O395" s="92">
        <v>0</v>
      </c>
      <c r="P395" s="104" t="s">
        <v>1556</v>
      </c>
    </row>
    <row r="396" spans="1:16" x14ac:dyDescent="0.45">
      <c r="A396" s="79" t="s">
        <v>785</v>
      </c>
      <c r="B396" s="79" t="s">
        <v>786</v>
      </c>
      <c r="C396" s="79" t="s">
        <v>787</v>
      </c>
      <c r="D396" s="79" t="s">
        <v>788</v>
      </c>
      <c r="E396" s="79" t="s">
        <v>1114</v>
      </c>
      <c r="F396" s="79" t="s">
        <v>1115</v>
      </c>
      <c r="G396" s="79" t="s">
        <v>960</v>
      </c>
      <c r="H396" s="79" t="s">
        <v>961</v>
      </c>
      <c r="I396" s="79" t="s">
        <v>455</v>
      </c>
      <c r="J396" s="80">
        <v>0</v>
      </c>
      <c r="K396" s="80">
        <v>3792205</v>
      </c>
      <c r="L396" s="80">
        <v>3792205</v>
      </c>
      <c r="M396" s="80">
        <v>0</v>
      </c>
      <c r="N396" s="80">
        <v>0</v>
      </c>
      <c r="O396" s="92">
        <v>0</v>
      </c>
      <c r="P396" s="104" t="s">
        <v>1556</v>
      </c>
    </row>
    <row r="397" spans="1:16" x14ac:dyDescent="0.45">
      <c r="A397" s="79" t="s">
        <v>785</v>
      </c>
      <c r="B397" s="79" t="s">
        <v>786</v>
      </c>
      <c r="C397" s="79" t="s">
        <v>787</v>
      </c>
      <c r="D397" s="79" t="s">
        <v>788</v>
      </c>
      <c r="E397" s="79" t="s">
        <v>1114</v>
      </c>
      <c r="F397" s="79" t="s">
        <v>1115</v>
      </c>
      <c r="G397" s="79" t="s">
        <v>534</v>
      </c>
      <c r="H397" s="79" t="s">
        <v>535</v>
      </c>
      <c r="I397" s="79" t="s">
        <v>455</v>
      </c>
      <c r="J397" s="80">
        <v>0</v>
      </c>
      <c r="K397" s="80">
        <v>3361824</v>
      </c>
      <c r="L397" s="80">
        <v>3361824</v>
      </c>
      <c r="M397" s="80">
        <v>0</v>
      </c>
      <c r="N397" s="80">
        <v>0</v>
      </c>
      <c r="O397" s="92">
        <v>0</v>
      </c>
      <c r="P397" s="104" t="s">
        <v>1556</v>
      </c>
    </row>
    <row r="398" spans="1:16" x14ac:dyDescent="0.45">
      <c r="A398" s="79" t="s">
        <v>785</v>
      </c>
      <c r="B398" s="79" t="s">
        <v>786</v>
      </c>
      <c r="C398" s="79" t="s">
        <v>787</v>
      </c>
      <c r="D398" s="79" t="s">
        <v>788</v>
      </c>
      <c r="E398" s="79" t="s">
        <v>1114</v>
      </c>
      <c r="F398" s="79" t="s">
        <v>1115</v>
      </c>
      <c r="G398" s="79" t="s">
        <v>962</v>
      </c>
      <c r="H398" s="79" t="s">
        <v>963</v>
      </c>
      <c r="I398" s="79" t="s">
        <v>455</v>
      </c>
      <c r="J398" s="80">
        <v>0</v>
      </c>
      <c r="K398" s="80">
        <v>0</v>
      </c>
      <c r="L398" s="80">
        <v>0</v>
      </c>
      <c r="M398" s="80">
        <v>7615909</v>
      </c>
      <c r="N398" s="80">
        <v>0</v>
      </c>
      <c r="O398" s="92">
        <v>7615909</v>
      </c>
      <c r="P398" s="104" t="s">
        <v>1556</v>
      </c>
    </row>
    <row r="399" spans="1:16" x14ac:dyDescent="0.45">
      <c r="A399" s="79" t="s">
        <v>785</v>
      </c>
      <c r="B399" s="79" t="s">
        <v>786</v>
      </c>
      <c r="C399" s="79" t="s">
        <v>787</v>
      </c>
      <c r="D399" s="79" t="s">
        <v>788</v>
      </c>
      <c r="E399" s="79" t="s">
        <v>1114</v>
      </c>
      <c r="F399" s="79" t="s">
        <v>1115</v>
      </c>
      <c r="G399" s="79" t="s">
        <v>964</v>
      </c>
      <c r="H399" s="79" t="s">
        <v>965</v>
      </c>
      <c r="I399" s="79" t="s">
        <v>455</v>
      </c>
      <c r="J399" s="80">
        <v>0</v>
      </c>
      <c r="K399" s="80">
        <v>24419356</v>
      </c>
      <c r="L399" s="80">
        <v>24419356</v>
      </c>
      <c r="M399" s="80">
        <v>0</v>
      </c>
      <c r="N399" s="80">
        <v>0</v>
      </c>
      <c r="O399" s="92">
        <v>0</v>
      </c>
      <c r="P399" s="104" t="s">
        <v>1556</v>
      </c>
    </row>
    <row r="400" spans="1:16" x14ac:dyDescent="0.45">
      <c r="A400" s="79" t="s">
        <v>785</v>
      </c>
      <c r="B400" s="79" t="s">
        <v>786</v>
      </c>
      <c r="C400" s="79" t="s">
        <v>787</v>
      </c>
      <c r="D400" s="79" t="s">
        <v>788</v>
      </c>
      <c r="E400" s="79" t="s">
        <v>1114</v>
      </c>
      <c r="F400" s="79" t="s">
        <v>1115</v>
      </c>
      <c r="G400" s="79" t="s">
        <v>966</v>
      </c>
      <c r="H400" s="79" t="s">
        <v>967</v>
      </c>
      <c r="I400" s="79" t="s">
        <v>455</v>
      </c>
      <c r="J400" s="80">
        <v>0</v>
      </c>
      <c r="K400" s="80">
        <v>20108890</v>
      </c>
      <c r="L400" s="80">
        <v>20108890</v>
      </c>
      <c r="M400" s="80">
        <v>0</v>
      </c>
      <c r="N400" s="80">
        <v>0</v>
      </c>
      <c r="O400" s="92">
        <v>0</v>
      </c>
      <c r="P400" s="104" t="s">
        <v>1556</v>
      </c>
    </row>
    <row r="401" spans="1:16" x14ac:dyDescent="0.45">
      <c r="A401" s="79" t="s">
        <v>785</v>
      </c>
      <c r="B401" s="79" t="s">
        <v>786</v>
      </c>
      <c r="C401" s="79" t="s">
        <v>787</v>
      </c>
      <c r="D401" s="79" t="s">
        <v>788</v>
      </c>
      <c r="E401" s="79" t="s">
        <v>1114</v>
      </c>
      <c r="F401" s="79" t="s">
        <v>1115</v>
      </c>
      <c r="G401" s="79" t="s">
        <v>1116</v>
      </c>
      <c r="H401" s="79" t="s">
        <v>1117</v>
      </c>
      <c r="I401" s="79" t="s">
        <v>455</v>
      </c>
      <c r="J401" s="80">
        <v>0</v>
      </c>
      <c r="K401" s="80">
        <v>20166026</v>
      </c>
      <c r="L401" s="80">
        <v>20166026</v>
      </c>
      <c r="M401" s="80">
        <v>0</v>
      </c>
      <c r="N401" s="80">
        <v>0</v>
      </c>
      <c r="O401" s="92">
        <v>0</v>
      </c>
      <c r="P401" s="104" t="s">
        <v>1556</v>
      </c>
    </row>
    <row r="402" spans="1:16" x14ac:dyDescent="0.45">
      <c r="A402" s="79" t="s">
        <v>785</v>
      </c>
      <c r="B402" s="79" t="s">
        <v>786</v>
      </c>
      <c r="C402" s="79" t="s">
        <v>787</v>
      </c>
      <c r="D402" s="79" t="s">
        <v>788</v>
      </c>
      <c r="E402" s="79" t="s">
        <v>1114</v>
      </c>
      <c r="F402" s="79" t="s">
        <v>1115</v>
      </c>
      <c r="G402" s="79" t="s">
        <v>1118</v>
      </c>
      <c r="H402" s="79" t="s">
        <v>1119</v>
      </c>
      <c r="I402" s="79" t="s">
        <v>455</v>
      </c>
      <c r="J402" s="80">
        <v>0</v>
      </c>
      <c r="K402" s="80">
        <v>48850818</v>
      </c>
      <c r="L402" s="80">
        <v>48850818</v>
      </c>
      <c r="M402" s="80">
        <v>0</v>
      </c>
      <c r="N402" s="80">
        <v>0</v>
      </c>
      <c r="O402" s="92">
        <v>0</v>
      </c>
      <c r="P402" s="104" t="s">
        <v>1556</v>
      </c>
    </row>
    <row r="403" spans="1:16" x14ac:dyDescent="0.45">
      <c r="A403" s="79" t="s">
        <v>785</v>
      </c>
      <c r="B403" s="79" t="s">
        <v>786</v>
      </c>
      <c r="C403" s="79" t="s">
        <v>787</v>
      </c>
      <c r="D403" s="79" t="s">
        <v>788</v>
      </c>
      <c r="E403" s="79" t="s">
        <v>1114</v>
      </c>
      <c r="F403" s="79" t="s">
        <v>1115</v>
      </c>
      <c r="G403" s="79" t="s">
        <v>968</v>
      </c>
      <c r="H403" s="79" t="s">
        <v>969</v>
      </c>
      <c r="I403" s="79" t="s">
        <v>455</v>
      </c>
      <c r="J403" s="80">
        <v>0</v>
      </c>
      <c r="K403" s="80">
        <v>19948384</v>
      </c>
      <c r="L403" s="80">
        <v>19948384</v>
      </c>
      <c r="M403" s="80">
        <v>0</v>
      </c>
      <c r="N403" s="80">
        <v>0</v>
      </c>
      <c r="O403" s="92">
        <v>0</v>
      </c>
      <c r="P403" s="104" t="s">
        <v>1556</v>
      </c>
    </row>
    <row r="404" spans="1:16" x14ac:dyDescent="0.45">
      <c r="A404" s="79" t="s">
        <v>785</v>
      </c>
      <c r="B404" s="79" t="s">
        <v>786</v>
      </c>
      <c r="C404" s="79" t="s">
        <v>787</v>
      </c>
      <c r="D404" s="79" t="s">
        <v>788</v>
      </c>
      <c r="E404" s="79" t="s">
        <v>1114</v>
      </c>
      <c r="F404" s="79" t="s">
        <v>1115</v>
      </c>
      <c r="G404" s="79" t="s">
        <v>1120</v>
      </c>
      <c r="H404" s="79" t="s">
        <v>1121</v>
      </c>
      <c r="I404" s="79" t="s">
        <v>455</v>
      </c>
      <c r="J404" s="80">
        <v>0</v>
      </c>
      <c r="K404" s="80">
        <v>43250262</v>
      </c>
      <c r="L404" s="80">
        <v>43250262</v>
      </c>
      <c r="M404" s="80">
        <v>0</v>
      </c>
      <c r="N404" s="80">
        <v>0</v>
      </c>
      <c r="O404" s="92">
        <v>0</v>
      </c>
      <c r="P404" s="104" t="s">
        <v>1556</v>
      </c>
    </row>
    <row r="405" spans="1:16" x14ac:dyDescent="0.45">
      <c r="A405" s="79" t="s">
        <v>785</v>
      </c>
      <c r="B405" s="79" t="s">
        <v>786</v>
      </c>
      <c r="C405" s="79" t="s">
        <v>787</v>
      </c>
      <c r="D405" s="79" t="s">
        <v>788</v>
      </c>
      <c r="E405" s="79" t="s">
        <v>1114</v>
      </c>
      <c r="F405" s="79" t="s">
        <v>1115</v>
      </c>
      <c r="G405" s="79" t="s">
        <v>970</v>
      </c>
      <c r="H405" s="79" t="s">
        <v>971</v>
      </c>
      <c r="I405" s="79" t="s">
        <v>455</v>
      </c>
      <c r="J405" s="80">
        <v>0</v>
      </c>
      <c r="K405" s="80">
        <v>11598916</v>
      </c>
      <c r="L405" s="80">
        <v>11598916</v>
      </c>
      <c r="M405" s="80">
        <v>0</v>
      </c>
      <c r="N405" s="80">
        <v>0</v>
      </c>
      <c r="O405" s="92">
        <v>0</v>
      </c>
      <c r="P405" s="104" t="s">
        <v>1556</v>
      </c>
    </row>
    <row r="406" spans="1:16" x14ac:dyDescent="0.45">
      <c r="A406" s="79" t="s">
        <v>785</v>
      </c>
      <c r="B406" s="79" t="s">
        <v>786</v>
      </c>
      <c r="C406" s="79" t="s">
        <v>787</v>
      </c>
      <c r="D406" s="79" t="s">
        <v>788</v>
      </c>
      <c r="E406" s="79" t="s">
        <v>1114</v>
      </c>
      <c r="F406" s="79" t="s">
        <v>1115</v>
      </c>
      <c r="G406" s="79" t="s">
        <v>1122</v>
      </c>
      <c r="H406" s="79" t="s">
        <v>1123</v>
      </c>
      <c r="I406" s="79" t="s">
        <v>455</v>
      </c>
      <c r="J406" s="80">
        <v>0</v>
      </c>
      <c r="K406" s="80">
        <v>26208185</v>
      </c>
      <c r="L406" s="80">
        <v>26208185</v>
      </c>
      <c r="M406" s="80">
        <v>0</v>
      </c>
      <c r="N406" s="80">
        <v>0</v>
      </c>
      <c r="O406" s="92">
        <v>0</v>
      </c>
      <c r="P406" s="104" t="s">
        <v>1556</v>
      </c>
    </row>
    <row r="407" spans="1:16" x14ac:dyDescent="0.45">
      <c r="A407" s="79" t="s">
        <v>785</v>
      </c>
      <c r="B407" s="79" t="s">
        <v>786</v>
      </c>
      <c r="C407" s="79" t="s">
        <v>787</v>
      </c>
      <c r="D407" s="79" t="s">
        <v>788</v>
      </c>
      <c r="E407" s="79" t="s">
        <v>1114</v>
      </c>
      <c r="F407" s="79" t="s">
        <v>1115</v>
      </c>
      <c r="G407" s="79" t="s">
        <v>972</v>
      </c>
      <c r="H407" s="79" t="s">
        <v>973</v>
      </c>
      <c r="I407" s="79" t="s">
        <v>455</v>
      </c>
      <c r="J407" s="80">
        <v>0</v>
      </c>
      <c r="K407" s="80">
        <v>45321646</v>
      </c>
      <c r="L407" s="80">
        <v>45321646</v>
      </c>
      <c r="M407" s="80">
        <v>0</v>
      </c>
      <c r="N407" s="80">
        <v>0</v>
      </c>
      <c r="O407" s="92">
        <v>0</v>
      </c>
      <c r="P407" s="104" t="s">
        <v>1556</v>
      </c>
    </row>
    <row r="408" spans="1:16" x14ac:dyDescent="0.45">
      <c r="A408" s="79" t="s">
        <v>785</v>
      </c>
      <c r="B408" s="79" t="s">
        <v>786</v>
      </c>
      <c r="C408" s="79" t="s">
        <v>787</v>
      </c>
      <c r="D408" s="79" t="s">
        <v>788</v>
      </c>
      <c r="E408" s="79" t="s">
        <v>1114</v>
      </c>
      <c r="F408" s="79" t="s">
        <v>1115</v>
      </c>
      <c r="G408" s="79" t="s">
        <v>974</v>
      </c>
      <c r="H408" s="79" t="s">
        <v>975</v>
      </c>
      <c r="I408" s="79" t="s">
        <v>455</v>
      </c>
      <c r="J408" s="80">
        <v>0</v>
      </c>
      <c r="K408" s="80">
        <v>7093800</v>
      </c>
      <c r="L408" s="80">
        <v>7093800</v>
      </c>
      <c r="M408" s="80">
        <v>0</v>
      </c>
      <c r="N408" s="80">
        <v>0</v>
      </c>
      <c r="O408" s="92">
        <v>0</v>
      </c>
      <c r="P408" s="104" t="s">
        <v>1556</v>
      </c>
    </row>
    <row r="409" spans="1:16" x14ac:dyDescent="0.45">
      <c r="A409" s="79" t="s">
        <v>785</v>
      </c>
      <c r="B409" s="79" t="s">
        <v>786</v>
      </c>
      <c r="C409" s="79" t="s">
        <v>787</v>
      </c>
      <c r="D409" s="79" t="s">
        <v>788</v>
      </c>
      <c r="E409" s="79" t="s">
        <v>1114</v>
      </c>
      <c r="F409" s="79" t="s">
        <v>1115</v>
      </c>
      <c r="G409" s="79" t="s">
        <v>976</v>
      </c>
      <c r="H409" s="79" t="s">
        <v>977</v>
      </c>
      <c r="I409" s="79" t="s">
        <v>455</v>
      </c>
      <c r="J409" s="80">
        <v>0</v>
      </c>
      <c r="K409" s="80">
        <v>5837126</v>
      </c>
      <c r="L409" s="80">
        <v>5837126</v>
      </c>
      <c r="M409" s="80">
        <v>0</v>
      </c>
      <c r="N409" s="80">
        <v>0</v>
      </c>
      <c r="O409" s="92">
        <v>0</v>
      </c>
      <c r="P409" s="104" t="s">
        <v>1556</v>
      </c>
    </row>
    <row r="410" spans="1:16" x14ac:dyDescent="0.45">
      <c r="A410" s="79" t="s">
        <v>785</v>
      </c>
      <c r="B410" s="79" t="s">
        <v>786</v>
      </c>
      <c r="C410" s="79" t="s">
        <v>787</v>
      </c>
      <c r="D410" s="79" t="s">
        <v>788</v>
      </c>
      <c r="E410" s="79" t="s">
        <v>1114</v>
      </c>
      <c r="F410" s="79" t="s">
        <v>1115</v>
      </c>
      <c r="G410" s="79" t="s">
        <v>980</v>
      </c>
      <c r="H410" s="79" t="s">
        <v>981</v>
      </c>
      <c r="I410" s="79" t="s">
        <v>455</v>
      </c>
      <c r="J410" s="80">
        <v>0</v>
      </c>
      <c r="K410" s="80">
        <v>12625413</v>
      </c>
      <c r="L410" s="80">
        <v>12625413</v>
      </c>
      <c r="M410" s="80">
        <v>0</v>
      </c>
      <c r="N410" s="80">
        <v>0</v>
      </c>
      <c r="O410" s="92">
        <v>0</v>
      </c>
      <c r="P410" s="104" t="s">
        <v>1556</v>
      </c>
    </row>
    <row r="411" spans="1:16" x14ac:dyDescent="0.45">
      <c r="A411" s="79" t="s">
        <v>785</v>
      </c>
      <c r="B411" s="79" t="s">
        <v>786</v>
      </c>
      <c r="C411" s="79" t="s">
        <v>787</v>
      </c>
      <c r="D411" s="79" t="s">
        <v>788</v>
      </c>
      <c r="E411" s="79" t="s">
        <v>1114</v>
      </c>
      <c r="F411" s="79" t="s">
        <v>1115</v>
      </c>
      <c r="G411" s="79" t="s">
        <v>982</v>
      </c>
      <c r="H411" s="79" t="s">
        <v>983</v>
      </c>
      <c r="I411" s="79" t="s">
        <v>455</v>
      </c>
      <c r="J411" s="80">
        <v>0</v>
      </c>
      <c r="K411" s="80">
        <v>18212441</v>
      </c>
      <c r="L411" s="80">
        <v>18212441</v>
      </c>
      <c r="M411" s="80">
        <v>0</v>
      </c>
      <c r="N411" s="80">
        <v>0</v>
      </c>
      <c r="O411" s="92">
        <v>0</v>
      </c>
      <c r="P411" s="104" t="s">
        <v>1556</v>
      </c>
    </row>
    <row r="412" spans="1:16" x14ac:dyDescent="0.45">
      <c r="A412" s="79" t="s">
        <v>785</v>
      </c>
      <c r="B412" s="79" t="s">
        <v>786</v>
      </c>
      <c r="C412" s="79" t="s">
        <v>787</v>
      </c>
      <c r="D412" s="79" t="s">
        <v>788</v>
      </c>
      <c r="E412" s="79" t="s">
        <v>1114</v>
      </c>
      <c r="F412" s="79" t="s">
        <v>1115</v>
      </c>
      <c r="G412" s="79" t="s">
        <v>984</v>
      </c>
      <c r="H412" s="79" t="s">
        <v>985</v>
      </c>
      <c r="I412" s="79" t="s">
        <v>455</v>
      </c>
      <c r="J412" s="80">
        <v>0</v>
      </c>
      <c r="K412" s="80">
        <v>19276531</v>
      </c>
      <c r="L412" s="80">
        <v>19276531</v>
      </c>
      <c r="M412" s="80">
        <v>0</v>
      </c>
      <c r="N412" s="80">
        <v>0</v>
      </c>
      <c r="O412" s="92">
        <v>0</v>
      </c>
      <c r="P412" s="104" t="s">
        <v>1556</v>
      </c>
    </row>
    <row r="413" spans="1:16" x14ac:dyDescent="0.45">
      <c r="A413" s="79" t="s">
        <v>785</v>
      </c>
      <c r="B413" s="79" t="s">
        <v>786</v>
      </c>
      <c r="C413" s="79" t="s">
        <v>787</v>
      </c>
      <c r="D413" s="79" t="s">
        <v>788</v>
      </c>
      <c r="E413" s="79" t="s">
        <v>1114</v>
      </c>
      <c r="F413" s="79" t="s">
        <v>1115</v>
      </c>
      <c r="G413" s="79" t="s">
        <v>1124</v>
      </c>
      <c r="H413" s="79" t="s">
        <v>1125</v>
      </c>
      <c r="I413" s="79" t="s">
        <v>455</v>
      </c>
      <c r="J413" s="80">
        <v>0</v>
      </c>
      <c r="K413" s="80">
        <v>10693435</v>
      </c>
      <c r="L413" s="80">
        <v>10693435</v>
      </c>
      <c r="M413" s="80">
        <v>0</v>
      </c>
      <c r="N413" s="80">
        <v>0</v>
      </c>
      <c r="O413" s="92">
        <v>0</v>
      </c>
      <c r="P413" s="104" t="s">
        <v>1556</v>
      </c>
    </row>
    <row r="414" spans="1:16" x14ac:dyDescent="0.45">
      <c r="A414" s="79" t="s">
        <v>785</v>
      </c>
      <c r="B414" s="79" t="s">
        <v>786</v>
      </c>
      <c r="C414" s="79" t="s">
        <v>787</v>
      </c>
      <c r="D414" s="79" t="s">
        <v>788</v>
      </c>
      <c r="E414" s="79" t="s">
        <v>1114</v>
      </c>
      <c r="F414" s="79" t="s">
        <v>1115</v>
      </c>
      <c r="G414" s="79" t="s">
        <v>986</v>
      </c>
      <c r="H414" s="79" t="s">
        <v>987</v>
      </c>
      <c r="I414" s="79" t="s">
        <v>455</v>
      </c>
      <c r="J414" s="80">
        <v>0</v>
      </c>
      <c r="K414" s="80">
        <v>12858254</v>
      </c>
      <c r="L414" s="80">
        <v>12858254</v>
      </c>
      <c r="M414" s="80">
        <v>0</v>
      </c>
      <c r="N414" s="80">
        <v>0</v>
      </c>
      <c r="O414" s="92">
        <v>0</v>
      </c>
      <c r="P414" s="104" t="s">
        <v>1556</v>
      </c>
    </row>
    <row r="415" spans="1:16" x14ac:dyDescent="0.45">
      <c r="A415" s="79" t="s">
        <v>785</v>
      </c>
      <c r="B415" s="79" t="s">
        <v>786</v>
      </c>
      <c r="C415" s="79" t="s">
        <v>787</v>
      </c>
      <c r="D415" s="79" t="s">
        <v>788</v>
      </c>
      <c r="E415" s="79" t="s">
        <v>1114</v>
      </c>
      <c r="F415" s="79" t="s">
        <v>1115</v>
      </c>
      <c r="G415" s="79" t="s">
        <v>988</v>
      </c>
      <c r="H415" s="79" t="s">
        <v>989</v>
      </c>
      <c r="I415" s="79" t="s">
        <v>455</v>
      </c>
      <c r="J415" s="80">
        <v>0</v>
      </c>
      <c r="K415" s="80">
        <v>16725113</v>
      </c>
      <c r="L415" s="80">
        <v>16725113</v>
      </c>
      <c r="M415" s="80">
        <v>0</v>
      </c>
      <c r="N415" s="80">
        <v>0</v>
      </c>
      <c r="O415" s="92">
        <v>0</v>
      </c>
      <c r="P415" s="104" t="s">
        <v>1556</v>
      </c>
    </row>
    <row r="416" spans="1:16" x14ac:dyDescent="0.45">
      <c r="A416" s="79" t="s">
        <v>785</v>
      </c>
      <c r="B416" s="79" t="s">
        <v>786</v>
      </c>
      <c r="C416" s="79" t="s">
        <v>787</v>
      </c>
      <c r="D416" s="79" t="s">
        <v>788</v>
      </c>
      <c r="E416" s="79" t="s">
        <v>1114</v>
      </c>
      <c r="F416" s="79" t="s">
        <v>1115</v>
      </c>
      <c r="G416" s="79" t="s">
        <v>1126</v>
      </c>
      <c r="H416" s="79" t="s">
        <v>1127</v>
      </c>
      <c r="I416" s="79" t="s">
        <v>455</v>
      </c>
      <c r="J416" s="80">
        <v>0</v>
      </c>
      <c r="K416" s="80">
        <v>18647441</v>
      </c>
      <c r="L416" s="80">
        <v>18647441</v>
      </c>
      <c r="M416" s="80">
        <v>0</v>
      </c>
      <c r="N416" s="80">
        <v>0</v>
      </c>
      <c r="O416" s="92">
        <v>0</v>
      </c>
      <c r="P416" s="104" t="s">
        <v>1556</v>
      </c>
    </row>
    <row r="417" spans="1:16" x14ac:dyDescent="0.45">
      <c r="A417" s="79" t="s">
        <v>785</v>
      </c>
      <c r="B417" s="79" t="s">
        <v>786</v>
      </c>
      <c r="C417" s="79" t="s">
        <v>787</v>
      </c>
      <c r="D417" s="79" t="s">
        <v>788</v>
      </c>
      <c r="E417" s="79" t="s">
        <v>1114</v>
      </c>
      <c r="F417" s="79" t="s">
        <v>1115</v>
      </c>
      <c r="G417" s="79" t="s">
        <v>990</v>
      </c>
      <c r="H417" s="79" t="s">
        <v>991</v>
      </c>
      <c r="I417" s="79" t="s">
        <v>455</v>
      </c>
      <c r="J417" s="80">
        <v>0</v>
      </c>
      <c r="K417" s="80">
        <v>13973421</v>
      </c>
      <c r="L417" s="80">
        <v>13973421</v>
      </c>
      <c r="M417" s="80">
        <v>0</v>
      </c>
      <c r="N417" s="80">
        <v>0</v>
      </c>
      <c r="O417" s="92">
        <v>0</v>
      </c>
      <c r="P417" s="104" t="s">
        <v>1556</v>
      </c>
    </row>
    <row r="418" spans="1:16" x14ac:dyDescent="0.45">
      <c r="A418" s="79" t="s">
        <v>785</v>
      </c>
      <c r="B418" s="79" t="s">
        <v>786</v>
      </c>
      <c r="C418" s="79" t="s">
        <v>787</v>
      </c>
      <c r="D418" s="79" t="s">
        <v>788</v>
      </c>
      <c r="E418" s="79" t="s">
        <v>1114</v>
      </c>
      <c r="F418" s="79" t="s">
        <v>1115</v>
      </c>
      <c r="G418" s="79" t="s">
        <v>992</v>
      </c>
      <c r="H418" s="79" t="s">
        <v>993</v>
      </c>
      <c r="I418" s="79" t="s">
        <v>455</v>
      </c>
      <c r="J418" s="80">
        <v>0</v>
      </c>
      <c r="K418" s="80">
        <v>550443</v>
      </c>
      <c r="L418" s="80">
        <v>550443</v>
      </c>
      <c r="M418" s="80">
        <v>0</v>
      </c>
      <c r="N418" s="80">
        <v>0</v>
      </c>
      <c r="O418" s="92">
        <v>0</v>
      </c>
      <c r="P418" s="104" t="s">
        <v>1556</v>
      </c>
    </row>
    <row r="419" spans="1:16" x14ac:dyDescent="0.45">
      <c r="A419" s="79" t="s">
        <v>785</v>
      </c>
      <c r="B419" s="79" t="s">
        <v>786</v>
      </c>
      <c r="C419" s="79" t="s">
        <v>787</v>
      </c>
      <c r="D419" s="79" t="s">
        <v>788</v>
      </c>
      <c r="E419" s="79" t="s">
        <v>1114</v>
      </c>
      <c r="F419" s="79" t="s">
        <v>1115</v>
      </c>
      <c r="G419" s="79" t="s">
        <v>994</v>
      </c>
      <c r="H419" s="79" t="s">
        <v>995</v>
      </c>
      <c r="I419" s="79" t="s">
        <v>455</v>
      </c>
      <c r="J419" s="80">
        <v>0</v>
      </c>
      <c r="K419" s="80">
        <v>19600850</v>
      </c>
      <c r="L419" s="80">
        <v>19600850</v>
      </c>
      <c r="M419" s="80">
        <v>0</v>
      </c>
      <c r="N419" s="80">
        <v>0</v>
      </c>
      <c r="O419" s="92">
        <v>0</v>
      </c>
      <c r="P419" s="104" t="s">
        <v>1556</v>
      </c>
    </row>
    <row r="420" spans="1:16" x14ac:dyDescent="0.45">
      <c r="A420" s="79" t="s">
        <v>785</v>
      </c>
      <c r="B420" s="79" t="s">
        <v>786</v>
      </c>
      <c r="C420" s="79" t="s">
        <v>787</v>
      </c>
      <c r="D420" s="79" t="s">
        <v>788</v>
      </c>
      <c r="E420" s="79" t="s">
        <v>1114</v>
      </c>
      <c r="F420" s="79" t="s">
        <v>1115</v>
      </c>
      <c r="G420" s="79" t="s">
        <v>996</v>
      </c>
      <c r="H420" s="79" t="s">
        <v>997</v>
      </c>
      <c r="I420" s="79" t="s">
        <v>455</v>
      </c>
      <c r="J420" s="80">
        <v>0</v>
      </c>
      <c r="K420" s="80">
        <v>16674935</v>
      </c>
      <c r="L420" s="80">
        <v>16674935</v>
      </c>
      <c r="M420" s="80">
        <v>0</v>
      </c>
      <c r="N420" s="80">
        <v>0</v>
      </c>
      <c r="O420" s="92">
        <v>0</v>
      </c>
      <c r="P420" s="104" t="s">
        <v>1556</v>
      </c>
    </row>
    <row r="421" spans="1:16" x14ac:dyDescent="0.45">
      <c r="A421" s="79" t="s">
        <v>785</v>
      </c>
      <c r="B421" s="79" t="s">
        <v>786</v>
      </c>
      <c r="C421" s="79" t="s">
        <v>787</v>
      </c>
      <c r="D421" s="79" t="s">
        <v>788</v>
      </c>
      <c r="E421" s="79" t="s">
        <v>1114</v>
      </c>
      <c r="F421" s="79" t="s">
        <v>1115</v>
      </c>
      <c r="G421" s="79" t="s">
        <v>998</v>
      </c>
      <c r="H421" s="79" t="s">
        <v>999</v>
      </c>
      <c r="I421" s="79" t="s">
        <v>455</v>
      </c>
      <c r="J421" s="80">
        <v>0</v>
      </c>
      <c r="K421" s="80">
        <v>3751024</v>
      </c>
      <c r="L421" s="80">
        <v>3751024</v>
      </c>
      <c r="M421" s="80">
        <v>0</v>
      </c>
      <c r="N421" s="80">
        <v>0</v>
      </c>
      <c r="O421" s="92">
        <v>0</v>
      </c>
      <c r="P421" s="104" t="s">
        <v>1556</v>
      </c>
    </row>
    <row r="422" spans="1:16" x14ac:dyDescent="0.45">
      <c r="A422" s="79" t="s">
        <v>785</v>
      </c>
      <c r="B422" s="79" t="s">
        <v>786</v>
      </c>
      <c r="C422" s="79" t="s">
        <v>787</v>
      </c>
      <c r="D422" s="79" t="s">
        <v>788</v>
      </c>
      <c r="E422" s="79" t="s">
        <v>1114</v>
      </c>
      <c r="F422" s="79" t="s">
        <v>1115</v>
      </c>
      <c r="G422" s="79" t="s">
        <v>1002</v>
      </c>
      <c r="H422" s="79" t="s">
        <v>1003</v>
      </c>
      <c r="I422" s="79" t="s">
        <v>455</v>
      </c>
      <c r="J422" s="80">
        <v>0</v>
      </c>
      <c r="K422" s="80">
        <v>1775300</v>
      </c>
      <c r="L422" s="80">
        <v>1775300</v>
      </c>
      <c r="M422" s="80">
        <v>0</v>
      </c>
      <c r="N422" s="80">
        <v>0</v>
      </c>
      <c r="O422" s="92">
        <v>0</v>
      </c>
      <c r="P422" s="104" t="s">
        <v>1556</v>
      </c>
    </row>
    <row r="423" spans="1:16" x14ac:dyDescent="0.45">
      <c r="A423" s="79" t="s">
        <v>785</v>
      </c>
      <c r="B423" s="79" t="s">
        <v>786</v>
      </c>
      <c r="C423" s="79" t="s">
        <v>787</v>
      </c>
      <c r="D423" s="79" t="s">
        <v>788</v>
      </c>
      <c r="E423" s="79" t="s">
        <v>1114</v>
      </c>
      <c r="F423" s="79" t="s">
        <v>1115</v>
      </c>
      <c r="G423" s="79" t="s">
        <v>1004</v>
      </c>
      <c r="H423" s="79" t="s">
        <v>1005</v>
      </c>
      <c r="I423" s="79" t="s">
        <v>455</v>
      </c>
      <c r="J423" s="80">
        <v>0</v>
      </c>
      <c r="K423" s="80">
        <v>8758916</v>
      </c>
      <c r="L423" s="80">
        <v>8758916</v>
      </c>
      <c r="M423" s="80">
        <v>0</v>
      </c>
      <c r="N423" s="80">
        <v>0</v>
      </c>
      <c r="O423" s="92">
        <v>0</v>
      </c>
      <c r="P423" s="104" t="s">
        <v>1556</v>
      </c>
    </row>
    <row r="424" spans="1:16" x14ac:dyDescent="0.45">
      <c r="A424" s="79" t="s">
        <v>785</v>
      </c>
      <c r="B424" s="79" t="s">
        <v>786</v>
      </c>
      <c r="C424" s="79" t="s">
        <v>787</v>
      </c>
      <c r="D424" s="79" t="s">
        <v>788</v>
      </c>
      <c r="E424" s="79" t="s">
        <v>1114</v>
      </c>
      <c r="F424" s="79" t="s">
        <v>1115</v>
      </c>
      <c r="G424" s="79" t="s">
        <v>1006</v>
      </c>
      <c r="H424" s="79" t="s">
        <v>1007</v>
      </c>
      <c r="I424" s="79" t="s">
        <v>455</v>
      </c>
      <c r="J424" s="80">
        <v>0</v>
      </c>
      <c r="K424" s="80">
        <v>12020600</v>
      </c>
      <c r="L424" s="80">
        <v>12020600</v>
      </c>
      <c r="M424" s="80">
        <v>0</v>
      </c>
      <c r="N424" s="80">
        <v>0</v>
      </c>
      <c r="O424" s="92">
        <v>0</v>
      </c>
      <c r="P424" s="104" t="s">
        <v>1556</v>
      </c>
    </row>
    <row r="425" spans="1:16" x14ac:dyDescent="0.45">
      <c r="A425" s="79" t="s">
        <v>785</v>
      </c>
      <c r="B425" s="79" t="s">
        <v>786</v>
      </c>
      <c r="C425" s="79" t="s">
        <v>787</v>
      </c>
      <c r="D425" s="79" t="s">
        <v>788</v>
      </c>
      <c r="E425" s="79" t="s">
        <v>1114</v>
      </c>
      <c r="F425" s="79" t="s">
        <v>1115</v>
      </c>
      <c r="G425" s="79" t="s">
        <v>1128</v>
      </c>
      <c r="H425" s="79" t="s">
        <v>1129</v>
      </c>
      <c r="I425" s="79" t="s">
        <v>455</v>
      </c>
      <c r="J425" s="80">
        <v>0</v>
      </c>
      <c r="K425" s="80">
        <v>18174935</v>
      </c>
      <c r="L425" s="80">
        <v>18174935</v>
      </c>
      <c r="M425" s="80">
        <v>0</v>
      </c>
      <c r="N425" s="80">
        <v>0</v>
      </c>
      <c r="O425" s="92">
        <v>0</v>
      </c>
      <c r="P425" s="104" t="s">
        <v>1556</v>
      </c>
    </row>
    <row r="426" spans="1:16" x14ac:dyDescent="0.45">
      <c r="A426" s="79" t="s">
        <v>785</v>
      </c>
      <c r="B426" s="79" t="s">
        <v>786</v>
      </c>
      <c r="C426" s="79" t="s">
        <v>787</v>
      </c>
      <c r="D426" s="79" t="s">
        <v>788</v>
      </c>
      <c r="E426" s="79" t="s">
        <v>1114</v>
      </c>
      <c r="F426" s="79" t="s">
        <v>1115</v>
      </c>
      <c r="G426" s="79" t="s">
        <v>1130</v>
      </c>
      <c r="H426" s="79" t="s">
        <v>1131</v>
      </c>
      <c r="I426" s="79" t="s">
        <v>455</v>
      </c>
      <c r="J426" s="80">
        <v>0</v>
      </c>
      <c r="K426" s="80">
        <v>16995704</v>
      </c>
      <c r="L426" s="80">
        <v>16995704</v>
      </c>
      <c r="M426" s="80">
        <v>0</v>
      </c>
      <c r="N426" s="80">
        <v>0</v>
      </c>
      <c r="O426" s="92">
        <v>0</v>
      </c>
      <c r="P426" s="104" t="s">
        <v>1556</v>
      </c>
    </row>
    <row r="427" spans="1:16" x14ac:dyDescent="0.45">
      <c r="A427" s="79" t="s">
        <v>785</v>
      </c>
      <c r="B427" s="79" t="s">
        <v>786</v>
      </c>
      <c r="C427" s="79" t="s">
        <v>787</v>
      </c>
      <c r="D427" s="79" t="s">
        <v>788</v>
      </c>
      <c r="E427" s="79" t="s">
        <v>1114</v>
      </c>
      <c r="F427" s="79" t="s">
        <v>1115</v>
      </c>
      <c r="G427" s="79" t="s">
        <v>1010</v>
      </c>
      <c r="H427" s="79" t="s">
        <v>1011</v>
      </c>
      <c r="I427" s="79" t="s">
        <v>455</v>
      </c>
      <c r="J427" s="80">
        <v>0</v>
      </c>
      <c r="K427" s="80">
        <v>10280817</v>
      </c>
      <c r="L427" s="80">
        <v>10280817</v>
      </c>
      <c r="M427" s="80">
        <v>0</v>
      </c>
      <c r="N427" s="80">
        <v>0</v>
      </c>
      <c r="O427" s="92">
        <v>0</v>
      </c>
      <c r="P427" s="104" t="s">
        <v>1556</v>
      </c>
    </row>
    <row r="428" spans="1:16" x14ac:dyDescent="0.45">
      <c r="A428" s="79" t="s">
        <v>785</v>
      </c>
      <c r="B428" s="79" t="s">
        <v>786</v>
      </c>
      <c r="C428" s="79" t="s">
        <v>787</v>
      </c>
      <c r="D428" s="79" t="s">
        <v>788</v>
      </c>
      <c r="E428" s="79" t="s">
        <v>1114</v>
      </c>
      <c r="F428" s="79" t="s">
        <v>1115</v>
      </c>
      <c r="G428" s="79" t="s">
        <v>1014</v>
      </c>
      <c r="H428" s="79" t="s">
        <v>1015</v>
      </c>
      <c r="I428" s="79" t="s">
        <v>455</v>
      </c>
      <c r="J428" s="80">
        <v>0</v>
      </c>
      <c r="K428" s="80">
        <v>7695674</v>
      </c>
      <c r="L428" s="80">
        <v>7695674</v>
      </c>
      <c r="M428" s="80">
        <v>0</v>
      </c>
      <c r="N428" s="80">
        <v>0</v>
      </c>
      <c r="O428" s="92">
        <v>0</v>
      </c>
      <c r="P428" s="104" t="s">
        <v>1556</v>
      </c>
    </row>
    <row r="429" spans="1:16" x14ac:dyDescent="0.45">
      <c r="A429" s="79" t="s">
        <v>785</v>
      </c>
      <c r="B429" s="79" t="s">
        <v>786</v>
      </c>
      <c r="C429" s="79" t="s">
        <v>787</v>
      </c>
      <c r="D429" s="79" t="s">
        <v>788</v>
      </c>
      <c r="E429" s="79" t="s">
        <v>1114</v>
      </c>
      <c r="F429" s="79" t="s">
        <v>1115</v>
      </c>
      <c r="G429" s="79" t="s">
        <v>1016</v>
      </c>
      <c r="H429" s="79" t="s">
        <v>1017</v>
      </c>
      <c r="I429" s="79" t="s">
        <v>455</v>
      </c>
      <c r="J429" s="80">
        <v>0</v>
      </c>
      <c r="K429" s="80">
        <v>11035270</v>
      </c>
      <c r="L429" s="80">
        <v>11035270</v>
      </c>
      <c r="M429" s="80">
        <v>0</v>
      </c>
      <c r="N429" s="80">
        <v>0</v>
      </c>
      <c r="O429" s="92">
        <v>0</v>
      </c>
      <c r="P429" s="104" t="s">
        <v>1556</v>
      </c>
    </row>
    <row r="430" spans="1:16" x14ac:dyDescent="0.45">
      <c r="A430" s="79" t="s">
        <v>785</v>
      </c>
      <c r="B430" s="79" t="s">
        <v>786</v>
      </c>
      <c r="C430" s="79" t="s">
        <v>787</v>
      </c>
      <c r="D430" s="79" t="s">
        <v>788</v>
      </c>
      <c r="E430" s="79" t="s">
        <v>1132</v>
      </c>
      <c r="F430" s="79" t="s">
        <v>1133</v>
      </c>
      <c r="G430" s="79" t="s">
        <v>677</v>
      </c>
      <c r="H430" s="79" t="s">
        <v>678</v>
      </c>
      <c r="I430" s="79" t="s">
        <v>1488</v>
      </c>
      <c r="J430" s="80">
        <v>0</v>
      </c>
      <c r="K430" s="80">
        <v>141050000</v>
      </c>
      <c r="L430" s="80">
        <v>141050000</v>
      </c>
      <c r="M430" s="80">
        <v>250000000</v>
      </c>
      <c r="N430" s="80">
        <v>0</v>
      </c>
      <c r="O430" s="92">
        <v>250000000</v>
      </c>
      <c r="P430" s="104" t="s">
        <v>1703</v>
      </c>
    </row>
    <row r="431" spans="1:16" x14ac:dyDescent="0.45">
      <c r="A431" s="79" t="s">
        <v>785</v>
      </c>
      <c r="B431" s="79" t="s">
        <v>786</v>
      </c>
      <c r="C431" s="79" t="s">
        <v>787</v>
      </c>
      <c r="D431" s="79" t="s">
        <v>788</v>
      </c>
      <c r="E431" s="79" t="s">
        <v>1134</v>
      </c>
      <c r="F431" s="79" t="s">
        <v>1135</v>
      </c>
      <c r="G431" s="79" t="s">
        <v>538</v>
      </c>
      <c r="H431" s="79" t="s">
        <v>539</v>
      </c>
      <c r="I431" s="79" t="s">
        <v>455</v>
      </c>
      <c r="J431" s="80">
        <v>0</v>
      </c>
      <c r="K431" s="80">
        <v>0</v>
      </c>
      <c r="L431" s="80">
        <v>47917267</v>
      </c>
      <c r="M431" s="80">
        <v>47917267</v>
      </c>
      <c r="N431" s="80">
        <v>0</v>
      </c>
      <c r="O431" s="92">
        <v>0</v>
      </c>
      <c r="P431" s="104" t="s">
        <v>1556</v>
      </c>
    </row>
    <row r="432" spans="1:16" x14ac:dyDescent="0.45">
      <c r="A432" s="79" t="s">
        <v>785</v>
      </c>
      <c r="B432" s="79" t="s">
        <v>786</v>
      </c>
      <c r="C432" s="79" t="s">
        <v>787</v>
      </c>
      <c r="D432" s="79" t="s">
        <v>788</v>
      </c>
      <c r="E432" s="79" t="s">
        <v>1134</v>
      </c>
      <c r="F432" s="79" t="s">
        <v>1135</v>
      </c>
      <c r="G432" s="79" t="s">
        <v>540</v>
      </c>
      <c r="H432" s="79" t="s">
        <v>541</v>
      </c>
      <c r="I432" s="79" t="s">
        <v>455</v>
      </c>
      <c r="J432" s="80">
        <v>0</v>
      </c>
      <c r="K432" s="80">
        <v>0</v>
      </c>
      <c r="L432" s="80">
        <v>47917267</v>
      </c>
      <c r="M432" s="80">
        <v>47917267</v>
      </c>
      <c r="N432" s="80">
        <v>0</v>
      </c>
      <c r="O432" s="92">
        <v>0</v>
      </c>
      <c r="P432" s="104" t="s">
        <v>1556</v>
      </c>
    </row>
    <row r="433" spans="1:16" x14ac:dyDescent="0.45">
      <c r="A433" s="79" t="s">
        <v>785</v>
      </c>
      <c r="B433" s="79" t="s">
        <v>786</v>
      </c>
      <c r="C433" s="79" t="s">
        <v>787</v>
      </c>
      <c r="D433" s="79" t="s">
        <v>788</v>
      </c>
      <c r="E433" s="79" t="s">
        <v>1134</v>
      </c>
      <c r="F433" s="79" t="s">
        <v>1135</v>
      </c>
      <c r="G433" s="79" t="s">
        <v>542</v>
      </c>
      <c r="H433" s="79" t="s">
        <v>543</v>
      </c>
      <c r="I433" s="79" t="s">
        <v>455</v>
      </c>
      <c r="J433" s="80">
        <v>0</v>
      </c>
      <c r="K433" s="80">
        <v>0</v>
      </c>
      <c r="L433" s="80">
        <v>47917267</v>
      </c>
      <c r="M433" s="80">
        <v>47917267</v>
      </c>
      <c r="N433" s="80">
        <v>0</v>
      </c>
      <c r="O433" s="92">
        <v>0</v>
      </c>
      <c r="P433" s="104" t="s">
        <v>1556</v>
      </c>
    </row>
    <row r="434" spans="1:16" x14ac:dyDescent="0.45">
      <c r="A434" s="79" t="s">
        <v>785</v>
      </c>
      <c r="B434" s="79" t="s">
        <v>786</v>
      </c>
      <c r="C434" s="79" t="s">
        <v>787</v>
      </c>
      <c r="D434" s="79" t="s">
        <v>788</v>
      </c>
      <c r="E434" s="79" t="s">
        <v>1134</v>
      </c>
      <c r="F434" s="79" t="s">
        <v>1135</v>
      </c>
      <c r="G434" s="79" t="s">
        <v>530</v>
      </c>
      <c r="H434" s="79" t="s">
        <v>531</v>
      </c>
      <c r="I434" s="79" t="s">
        <v>455</v>
      </c>
      <c r="J434" s="80">
        <v>0</v>
      </c>
      <c r="K434" s="80">
        <v>0</v>
      </c>
      <c r="L434" s="80">
        <v>44958998</v>
      </c>
      <c r="M434" s="80">
        <v>44958998</v>
      </c>
      <c r="N434" s="80">
        <v>0</v>
      </c>
      <c r="O434" s="92">
        <v>0</v>
      </c>
      <c r="P434" s="104" t="s">
        <v>1556</v>
      </c>
    </row>
    <row r="435" spans="1:16" x14ac:dyDescent="0.45">
      <c r="A435" s="79" t="s">
        <v>785</v>
      </c>
      <c r="B435" s="79" t="s">
        <v>786</v>
      </c>
      <c r="C435" s="79" t="s">
        <v>787</v>
      </c>
      <c r="D435" s="79" t="s">
        <v>788</v>
      </c>
      <c r="E435" s="79" t="s">
        <v>1134</v>
      </c>
      <c r="F435" s="79" t="s">
        <v>1135</v>
      </c>
      <c r="G435" s="79" t="s">
        <v>532</v>
      </c>
      <c r="H435" s="79" t="s">
        <v>533</v>
      </c>
      <c r="I435" s="79" t="s">
        <v>455</v>
      </c>
      <c r="J435" s="80">
        <v>0</v>
      </c>
      <c r="K435" s="80">
        <v>0</v>
      </c>
      <c r="L435" s="80">
        <v>47917267</v>
      </c>
      <c r="M435" s="80">
        <v>47917267</v>
      </c>
      <c r="N435" s="80">
        <v>0</v>
      </c>
      <c r="O435" s="92">
        <v>0</v>
      </c>
      <c r="P435" s="104" t="s">
        <v>1556</v>
      </c>
    </row>
    <row r="436" spans="1:16" x14ac:dyDescent="0.45">
      <c r="A436" s="79" t="s">
        <v>785</v>
      </c>
      <c r="B436" s="79" t="s">
        <v>786</v>
      </c>
      <c r="C436" s="79" t="s">
        <v>787</v>
      </c>
      <c r="D436" s="79" t="s">
        <v>788</v>
      </c>
      <c r="E436" s="79" t="s">
        <v>1134</v>
      </c>
      <c r="F436" s="79" t="s">
        <v>1135</v>
      </c>
      <c r="G436" s="79" t="s">
        <v>544</v>
      </c>
      <c r="H436" s="79" t="s">
        <v>545</v>
      </c>
      <c r="I436" s="79" t="s">
        <v>455</v>
      </c>
      <c r="J436" s="80">
        <v>0</v>
      </c>
      <c r="K436" s="80">
        <v>0</v>
      </c>
      <c r="L436" s="80">
        <v>19417455</v>
      </c>
      <c r="M436" s="80">
        <v>19417455</v>
      </c>
      <c r="N436" s="80">
        <v>0</v>
      </c>
      <c r="O436" s="92">
        <v>0</v>
      </c>
      <c r="P436" s="104" t="s">
        <v>1556</v>
      </c>
    </row>
    <row r="437" spans="1:16" x14ac:dyDescent="0.45">
      <c r="A437" s="79" t="s">
        <v>785</v>
      </c>
      <c r="B437" s="79" t="s">
        <v>786</v>
      </c>
      <c r="C437" s="79" t="s">
        <v>787</v>
      </c>
      <c r="D437" s="79" t="s">
        <v>788</v>
      </c>
      <c r="E437" s="79" t="s">
        <v>1134</v>
      </c>
      <c r="F437" s="79" t="s">
        <v>1135</v>
      </c>
      <c r="G437" s="79" t="s">
        <v>546</v>
      </c>
      <c r="H437" s="79" t="s">
        <v>547</v>
      </c>
      <c r="I437" s="79" t="s">
        <v>455</v>
      </c>
      <c r="J437" s="80">
        <v>0</v>
      </c>
      <c r="K437" s="80">
        <v>0</v>
      </c>
      <c r="L437" s="80">
        <v>47917267</v>
      </c>
      <c r="M437" s="80">
        <v>47917267</v>
      </c>
      <c r="N437" s="80">
        <v>0</v>
      </c>
      <c r="O437" s="92">
        <v>0</v>
      </c>
      <c r="P437" s="104" t="s">
        <v>1556</v>
      </c>
    </row>
    <row r="438" spans="1:16" x14ac:dyDescent="0.45">
      <c r="A438" s="79" t="s">
        <v>785</v>
      </c>
      <c r="B438" s="79" t="s">
        <v>786</v>
      </c>
      <c r="C438" s="79" t="s">
        <v>787</v>
      </c>
      <c r="D438" s="79" t="s">
        <v>788</v>
      </c>
      <c r="E438" s="79" t="s">
        <v>1134</v>
      </c>
      <c r="F438" s="79" t="s">
        <v>1135</v>
      </c>
      <c r="G438" s="79" t="s">
        <v>958</v>
      </c>
      <c r="H438" s="79" t="s">
        <v>959</v>
      </c>
      <c r="I438" s="79" t="s">
        <v>455</v>
      </c>
      <c r="J438" s="80">
        <v>0</v>
      </c>
      <c r="K438" s="80">
        <v>0</v>
      </c>
      <c r="L438" s="80">
        <v>32090175</v>
      </c>
      <c r="M438" s="80">
        <v>32090175</v>
      </c>
      <c r="N438" s="80">
        <v>0</v>
      </c>
      <c r="O438" s="92">
        <v>0</v>
      </c>
      <c r="P438" s="104" t="s">
        <v>1556</v>
      </c>
    </row>
    <row r="439" spans="1:16" x14ac:dyDescent="0.45">
      <c r="A439" s="79" t="s">
        <v>785</v>
      </c>
      <c r="B439" s="79" t="s">
        <v>786</v>
      </c>
      <c r="C439" s="79" t="s">
        <v>787</v>
      </c>
      <c r="D439" s="79" t="s">
        <v>788</v>
      </c>
      <c r="E439" s="79" t="s">
        <v>1134</v>
      </c>
      <c r="F439" s="79" t="s">
        <v>1135</v>
      </c>
      <c r="G439" s="79" t="s">
        <v>960</v>
      </c>
      <c r="H439" s="79" t="s">
        <v>961</v>
      </c>
      <c r="I439" s="79" t="s">
        <v>455</v>
      </c>
      <c r="J439" s="80">
        <v>0</v>
      </c>
      <c r="K439" s="80">
        <v>0</v>
      </c>
      <c r="L439" s="80">
        <v>16181223</v>
      </c>
      <c r="M439" s="80">
        <v>16181223</v>
      </c>
      <c r="N439" s="80">
        <v>0</v>
      </c>
      <c r="O439" s="92">
        <v>0</v>
      </c>
      <c r="P439" s="104" t="s">
        <v>1556</v>
      </c>
    </row>
    <row r="440" spans="1:16" x14ac:dyDescent="0.45">
      <c r="A440" s="79" t="s">
        <v>785</v>
      </c>
      <c r="B440" s="79" t="s">
        <v>786</v>
      </c>
      <c r="C440" s="79" t="s">
        <v>787</v>
      </c>
      <c r="D440" s="79" t="s">
        <v>788</v>
      </c>
      <c r="E440" s="79" t="s">
        <v>1134</v>
      </c>
      <c r="F440" s="79" t="s">
        <v>1135</v>
      </c>
      <c r="G440" s="79" t="s">
        <v>534</v>
      </c>
      <c r="H440" s="79" t="s">
        <v>535</v>
      </c>
      <c r="I440" s="79" t="s">
        <v>455</v>
      </c>
      <c r="J440" s="80">
        <v>0</v>
      </c>
      <c r="K440" s="80">
        <v>0</v>
      </c>
      <c r="L440" s="80">
        <v>19417455</v>
      </c>
      <c r="M440" s="80">
        <v>19417455</v>
      </c>
      <c r="N440" s="80">
        <v>0</v>
      </c>
      <c r="O440" s="92">
        <v>0</v>
      </c>
      <c r="P440" s="104" t="s">
        <v>1556</v>
      </c>
    </row>
    <row r="441" spans="1:16" x14ac:dyDescent="0.45">
      <c r="A441" s="79" t="s">
        <v>785</v>
      </c>
      <c r="B441" s="79" t="s">
        <v>786</v>
      </c>
      <c r="C441" s="79" t="s">
        <v>787</v>
      </c>
      <c r="D441" s="79" t="s">
        <v>788</v>
      </c>
      <c r="E441" s="79" t="s">
        <v>1134</v>
      </c>
      <c r="F441" s="79" t="s">
        <v>1135</v>
      </c>
      <c r="G441" s="79" t="s">
        <v>962</v>
      </c>
      <c r="H441" s="79" t="s">
        <v>963</v>
      </c>
      <c r="I441" s="79" t="s">
        <v>455</v>
      </c>
      <c r="J441" s="80">
        <v>0</v>
      </c>
      <c r="K441" s="80">
        <v>0</v>
      </c>
      <c r="L441" s="80">
        <v>41339542</v>
      </c>
      <c r="M441" s="80">
        <v>41339542</v>
      </c>
      <c r="N441" s="80">
        <v>0</v>
      </c>
      <c r="O441" s="92">
        <v>0</v>
      </c>
      <c r="P441" s="104" t="s">
        <v>1556</v>
      </c>
    </row>
    <row r="442" spans="1:16" x14ac:dyDescent="0.45">
      <c r="A442" s="79" t="s">
        <v>785</v>
      </c>
      <c r="B442" s="79" t="s">
        <v>786</v>
      </c>
      <c r="C442" s="79" t="s">
        <v>787</v>
      </c>
      <c r="D442" s="79" t="s">
        <v>788</v>
      </c>
      <c r="E442" s="79" t="s">
        <v>1134</v>
      </c>
      <c r="F442" s="79" t="s">
        <v>1135</v>
      </c>
      <c r="G442" s="79" t="s">
        <v>1100</v>
      </c>
      <c r="H442" s="79" t="s">
        <v>1101</v>
      </c>
      <c r="I442" s="79" t="s">
        <v>455</v>
      </c>
      <c r="J442" s="80">
        <v>0</v>
      </c>
      <c r="K442" s="80">
        <v>0</v>
      </c>
      <c r="L442" s="80">
        <v>32810343</v>
      </c>
      <c r="M442" s="80">
        <v>32810343</v>
      </c>
      <c r="N442" s="80">
        <v>0</v>
      </c>
      <c r="O442" s="92">
        <v>0</v>
      </c>
      <c r="P442" s="104" t="s">
        <v>1556</v>
      </c>
    </row>
    <row r="443" spans="1:16" x14ac:dyDescent="0.45">
      <c r="A443" s="79" t="s">
        <v>785</v>
      </c>
      <c r="B443" s="79" t="s">
        <v>786</v>
      </c>
      <c r="C443" s="79" t="s">
        <v>787</v>
      </c>
      <c r="D443" s="79" t="s">
        <v>788</v>
      </c>
      <c r="E443" s="79" t="s">
        <v>1134</v>
      </c>
      <c r="F443" s="79" t="s">
        <v>1135</v>
      </c>
      <c r="G443" s="79" t="s">
        <v>1102</v>
      </c>
      <c r="H443" s="79" t="s">
        <v>1103</v>
      </c>
      <c r="I443" s="79" t="s">
        <v>455</v>
      </c>
      <c r="J443" s="80">
        <v>0</v>
      </c>
      <c r="K443" s="80">
        <v>0</v>
      </c>
      <c r="L443" s="80">
        <v>32810343</v>
      </c>
      <c r="M443" s="80">
        <v>32810343</v>
      </c>
      <c r="N443" s="80">
        <v>0</v>
      </c>
      <c r="O443" s="92">
        <v>0</v>
      </c>
      <c r="P443" s="104" t="s">
        <v>1556</v>
      </c>
    </row>
    <row r="444" spans="1:16" x14ac:dyDescent="0.45">
      <c r="A444" s="79" t="s">
        <v>785</v>
      </c>
      <c r="B444" s="79" t="s">
        <v>786</v>
      </c>
      <c r="C444" s="79" t="s">
        <v>787</v>
      </c>
      <c r="D444" s="79" t="s">
        <v>788</v>
      </c>
      <c r="E444" s="79" t="s">
        <v>1134</v>
      </c>
      <c r="F444" s="79" t="s">
        <v>1135</v>
      </c>
      <c r="G444" s="79" t="s">
        <v>1112</v>
      </c>
      <c r="H444" s="79" t="s">
        <v>1113</v>
      </c>
      <c r="I444" s="79" t="s">
        <v>455</v>
      </c>
      <c r="J444" s="80">
        <v>0</v>
      </c>
      <c r="K444" s="80">
        <v>0</v>
      </c>
      <c r="L444" s="80">
        <v>6433401</v>
      </c>
      <c r="M444" s="80">
        <v>6433401</v>
      </c>
      <c r="N444" s="80">
        <v>0</v>
      </c>
      <c r="O444" s="92">
        <v>0</v>
      </c>
      <c r="P444" s="104" t="s">
        <v>1556</v>
      </c>
    </row>
    <row r="445" spans="1:16" x14ac:dyDescent="0.45">
      <c r="A445" s="79" t="s">
        <v>785</v>
      </c>
      <c r="B445" s="79" t="s">
        <v>786</v>
      </c>
      <c r="C445" s="79" t="s">
        <v>1136</v>
      </c>
      <c r="D445" s="79" t="s">
        <v>1137</v>
      </c>
      <c r="E445" s="79" t="s">
        <v>1138</v>
      </c>
      <c r="F445" s="79" t="s">
        <v>1139</v>
      </c>
      <c r="G445" s="79" t="s">
        <v>517</v>
      </c>
      <c r="H445" s="79" t="s">
        <v>251</v>
      </c>
      <c r="I445" s="79" t="s">
        <v>1465</v>
      </c>
      <c r="J445" s="80">
        <v>0</v>
      </c>
      <c r="K445" s="80">
        <v>166420899</v>
      </c>
      <c r="L445" s="80">
        <v>0</v>
      </c>
      <c r="M445" s="80">
        <v>412941125</v>
      </c>
      <c r="N445" s="80">
        <v>0</v>
      </c>
      <c r="O445" s="92">
        <v>579362024</v>
      </c>
      <c r="P445" s="104" t="s">
        <v>1697</v>
      </c>
    </row>
    <row r="446" spans="1:16" x14ac:dyDescent="0.45">
      <c r="A446" s="79" t="s">
        <v>785</v>
      </c>
      <c r="B446" s="79" t="s">
        <v>786</v>
      </c>
      <c r="C446" s="79" t="s">
        <v>1136</v>
      </c>
      <c r="D446" s="79" t="s">
        <v>1137</v>
      </c>
      <c r="E446" s="79" t="s">
        <v>1138</v>
      </c>
      <c r="F446" s="79" t="s">
        <v>1139</v>
      </c>
      <c r="G446" s="79" t="s">
        <v>811</v>
      </c>
      <c r="H446" s="79" t="s">
        <v>305</v>
      </c>
      <c r="I446" s="79" t="s">
        <v>1504</v>
      </c>
      <c r="J446" s="80">
        <v>0</v>
      </c>
      <c r="K446" s="80">
        <v>2114040966</v>
      </c>
      <c r="L446" s="80">
        <v>0</v>
      </c>
      <c r="M446" s="80">
        <v>7465779136</v>
      </c>
      <c r="N446" s="80">
        <v>0</v>
      </c>
      <c r="O446" s="92">
        <v>9579820102</v>
      </c>
      <c r="P446" s="104" t="s">
        <v>1697</v>
      </c>
    </row>
    <row r="447" spans="1:16" x14ac:dyDescent="0.45">
      <c r="A447" s="79" t="s">
        <v>785</v>
      </c>
      <c r="B447" s="79" t="s">
        <v>786</v>
      </c>
      <c r="C447" s="79" t="s">
        <v>1136</v>
      </c>
      <c r="D447" s="79" t="s">
        <v>1137</v>
      </c>
      <c r="E447" s="79" t="s">
        <v>1138</v>
      </c>
      <c r="F447" s="79" t="s">
        <v>1139</v>
      </c>
      <c r="G447" s="79" t="s">
        <v>1140</v>
      </c>
      <c r="H447" s="79" t="s">
        <v>1141</v>
      </c>
      <c r="I447" s="79" t="s">
        <v>1526</v>
      </c>
      <c r="J447" s="80">
        <v>0</v>
      </c>
      <c r="K447" s="80">
        <v>50000000</v>
      </c>
      <c r="L447" s="80">
        <v>0</v>
      </c>
      <c r="M447" s="80">
        <v>0</v>
      </c>
      <c r="N447" s="80">
        <v>0</v>
      </c>
      <c r="O447" s="92">
        <v>50000000</v>
      </c>
      <c r="P447" s="104" t="s">
        <v>1697</v>
      </c>
    </row>
    <row r="448" spans="1:16" x14ac:dyDescent="0.45">
      <c r="A448" s="79" t="s">
        <v>785</v>
      </c>
      <c r="B448" s="79" t="s">
        <v>786</v>
      </c>
      <c r="C448" s="79" t="s">
        <v>1136</v>
      </c>
      <c r="D448" s="79" t="s">
        <v>1137</v>
      </c>
      <c r="E448" s="79" t="s">
        <v>1138</v>
      </c>
      <c r="F448" s="79" t="s">
        <v>1139</v>
      </c>
      <c r="G448" s="79" t="s">
        <v>818</v>
      </c>
      <c r="H448" s="79" t="s">
        <v>819</v>
      </c>
      <c r="I448" s="79" t="s">
        <v>1508</v>
      </c>
      <c r="J448" s="80">
        <v>0</v>
      </c>
      <c r="K448" s="80">
        <v>178790500</v>
      </c>
      <c r="L448" s="80">
        <v>0</v>
      </c>
      <c r="M448" s="80">
        <v>2874300012</v>
      </c>
      <c r="N448" s="80">
        <v>0</v>
      </c>
      <c r="O448" s="92">
        <v>3053090512</v>
      </c>
      <c r="P448" s="104" t="s">
        <v>1697</v>
      </c>
    </row>
    <row r="449" spans="1:16" x14ac:dyDescent="0.45">
      <c r="A449" s="79" t="s">
        <v>785</v>
      </c>
      <c r="B449" s="79" t="s">
        <v>786</v>
      </c>
      <c r="C449" s="79" t="s">
        <v>1136</v>
      </c>
      <c r="D449" s="79" t="s">
        <v>1137</v>
      </c>
      <c r="E449" s="79" t="s">
        <v>1138</v>
      </c>
      <c r="F449" s="79" t="s">
        <v>1139</v>
      </c>
      <c r="G449" s="79" t="s">
        <v>596</v>
      </c>
      <c r="H449" s="79" t="s">
        <v>597</v>
      </c>
      <c r="I449" s="79" t="s">
        <v>1476</v>
      </c>
      <c r="J449" s="80">
        <v>0</v>
      </c>
      <c r="K449" s="80">
        <v>24489000</v>
      </c>
      <c r="L449" s="80">
        <v>0</v>
      </c>
      <c r="M449" s="80">
        <v>0</v>
      </c>
      <c r="N449" s="80">
        <v>0</v>
      </c>
      <c r="O449" s="92">
        <v>24489000</v>
      </c>
      <c r="P449" s="104" t="s">
        <v>1697</v>
      </c>
    </row>
    <row r="450" spans="1:16" x14ac:dyDescent="0.45">
      <c r="A450" s="79" t="s">
        <v>785</v>
      </c>
      <c r="B450" s="79" t="s">
        <v>786</v>
      </c>
      <c r="C450" s="79" t="s">
        <v>1136</v>
      </c>
      <c r="D450" s="79" t="s">
        <v>1137</v>
      </c>
      <c r="E450" s="79" t="s">
        <v>1138</v>
      </c>
      <c r="F450" s="79" t="s">
        <v>1139</v>
      </c>
      <c r="G450" s="79" t="s">
        <v>856</v>
      </c>
      <c r="H450" s="79" t="s">
        <v>857</v>
      </c>
      <c r="I450" s="79" t="s">
        <v>455</v>
      </c>
      <c r="J450" s="80">
        <v>0</v>
      </c>
      <c r="K450" s="80">
        <v>0</v>
      </c>
      <c r="L450" s="80">
        <v>39500000</v>
      </c>
      <c r="M450" s="80">
        <v>39500000</v>
      </c>
      <c r="N450" s="80">
        <v>0</v>
      </c>
      <c r="O450" s="92">
        <v>0</v>
      </c>
      <c r="P450" s="104" t="s">
        <v>1697</v>
      </c>
    </row>
    <row r="451" spans="1:16" x14ac:dyDescent="0.45">
      <c r="A451" s="79" t="s">
        <v>785</v>
      </c>
      <c r="B451" s="79" t="s">
        <v>786</v>
      </c>
      <c r="C451" s="79" t="s">
        <v>1136</v>
      </c>
      <c r="D451" s="79" t="s">
        <v>1137</v>
      </c>
      <c r="E451" s="79" t="s">
        <v>1142</v>
      </c>
      <c r="F451" s="79" t="s">
        <v>136</v>
      </c>
      <c r="G451" s="79" t="s">
        <v>661</v>
      </c>
      <c r="H451" s="79" t="s">
        <v>662</v>
      </c>
      <c r="I451" s="79" t="s">
        <v>1485</v>
      </c>
      <c r="J451" s="80">
        <v>0</v>
      </c>
      <c r="K451" s="80">
        <v>2210520</v>
      </c>
      <c r="L451" s="80">
        <v>0</v>
      </c>
      <c r="M451" s="80">
        <v>0</v>
      </c>
      <c r="N451" s="80">
        <v>0</v>
      </c>
      <c r="O451" s="92">
        <v>2210520</v>
      </c>
      <c r="P451" s="104" t="s">
        <v>1698</v>
      </c>
    </row>
    <row r="452" spans="1:16" x14ac:dyDescent="0.45">
      <c r="A452" s="79" t="s">
        <v>785</v>
      </c>
      <c r="B452" s="79" t="s">
        <v>786</v>
      </c>
      <c r="C452" s="79" t="s">
        <v>1136</v>
      </c>
      <c r="D452" s="79" t="s">
        <v>1137</v>
      </c>
      <c r="E452" s="79" t="s">
        <v>1142</v>
      </c>
      <c r="F452" s="79" t="s">
        <v>136</v>
      </c>
      <c r="G452" s="79" t="s">
        <v>659</v>
      </c>
      <c r="H452" s="79" t="s">
        <v>660</v>
      </c>
      <c r="I452" s="79" t="s">
        <v>1486</v>
      </c>
      <c r="J452" s="80">
        <v>0</v>
      </c>
      <c r="K452" s="80">
        <v>14400000</v>
      </c>
      <c r="L452" s="80">
        <v>0</v>
      </c>
      <c r="M452" s="80">
        <v>0</v>
      </c>
      <c r="N452" s="80">
        <v>0</v>
      </c>
      <c r="O452" s="92">
        <v>14400000</v>
      </c>
      <c r="P452" s="104" t="s">
        <v>1698</v>
      </c>
    </row>
    <row r="453" spans="1:16" x14ac:dyDescent="0.45">
      <c r="A453" s="79" t="s">
        <v>785</v>
      </c>
      <c r="B453" s="79" t="s">
        <v>786</v>
      </c>
      <c r="C453" s="79" t="s">
        <v>1136</v>
      </c>
      <c r="D453" s="79" t="s">
        <v>1137</v>
      </c>
      <c r="E453" s="79" t="s">
        <v>1142</v>
      </c>
      <c r="F453" s="79" t="s">
        <v>136</v>
      </c>
      <c r="G453" s="79" t="s">
        <v>517</v>
      </c>
      <c r="H453" s="79" t="s">
        <v>251</v>
      </c>
      <c r="I453" s="79" t="s">
        <v>1465</v>
      </c>
      <c r="J453" s="80">
        <v>0</v>
      </c>
      <c r="K453" s="80">
        <v>83210449</v>
      </c>
      <c r="L453" s="80">
        <v>0</v>
      </c>
      <c r="M453" s="80">
        <v>206470562</v>
      </c>
      <c r="N453" s="80">
        <v>0</v>
      </c>
      <c r="O453" s="92">
        <v>289681011</v>
      </c>
      <c r="P453" s="104" t="s">
        <v>1698</v>
      </c>
    </row>
    <row r="454" spans="1:16" x14ac:dyDescent="0.45">
      <c r="A454" s="79" t="s">
        <v>785</v>
      </c>
      <c r="B454" s="79" t="s">
        <v>786</v>
      </c>
      <c r="C454" s="79" t="s">
        <v>1136</v>
      </c>
      <c r="D454" s="79" t="s">
        <v>1137</v>
      </c>
      <c r="E454" s="79" t="s">
        <v>1142</v>
      </c>
      <c r="F454" s="79" t="s">
        <v>136</v>
      </c>
      <c r="G454" s="79" t="s">
        <v>801</v>
      </c>
      <c r="H454" s="79" t="s">
        <v>802</v>
      </c>
      <c r="I454" s="79" t="s">
        <v>1499</v>
      </c>
      <c r="J454" s="80">
        <v>0</v>
      </c>
      <c r="K454" s="80">
        <v>30000000</v>
      </c>
      <c r="L454" s="80">
        <v>0</v>
      </c>
      <c r="M454" s="80">
        <v>15000000</v>
      </c>
      <c r="N454" s="80">
        <v>0</v>
      </c>
      <c r="O454" s="92">
        <v>45000000</v>
      </c>
      <c r="P454" s="104" t="s">
        <v>1698</v>
      </c>
    </row>
    <row r="455" spans="1:16" x14ac:dyDescent="0.45">
      <c r="A455" s="79" t="s">
        <v>785</v>
      </c>
      <c r="B455" s="79" t="s">
        <v>786</v>
      </c>
      <c r="C455" s="79" t="s">
        <v>1136</v>
      </c>
      <c r="D455" s="79" t="s">
        <v>1137</v>
      </c>
      <c r="E455" s="79" t="s">
        <v>1142</v>
      </c>
      <c r="F455" s="79" t="s">
        <v>136</v>
      </c>
      <c r="G455" s="79" t="s">
        <v>811</v>
      </c>
      <c r="H455" s="79" t="s">
        <v>305</v>
      </c>
      <c r="I455" s="79" t="s">
        <v>1504</v>
      </c>
      <c r="J455" s="80">
        <v>0</v>
      </c>
      <c r="K455" s="80">
        <v>0</v>
      </c>
      <c r="L455" s="80">
        <v>0</v>
      </c>
      <c r="M455" s="80">
        <v>43647992776</v>
      </c>
      <c r="N455" s="80">
        <v>0</v>
      </c>
      <c r="O455" s="92">
        <v>43647992776</v>
      </c>
      <c r="P455" s="104" t="s">
        <v>1698</v>
      </c>
    </row>
    <row r="456" spans="1:16" x14ac:dyDescent="0.45">
      <c r="A456" s="79" t="s">
        <v>785</v>
      </c>
      <c r="B456" s="79" t="s">
        <v>786</v>
      </c>
      <c r="C456" s="79" t="s">
        <v>1136</v>
      </c>
      <c r="D456" s="79" t="s">
        <v>1137</v>
      </c>
      <c r="E456" s="79" t="s">
        <v>1142</v>
      </c>
      <c r="F456" s="79" t="s">
        <v>136</v>
      </c>
      <c r="G456" s="79" t="s">
        <v>1140</v>
      </c>
      <c r="H456" s="79" t="s">
        <v>1141</v>
      </c>
      <c r="I456" s="79" t="s">
        <v>1526</v>
      </c>
      <c r="J456" s="80">
        <v>0</v>
      </c>
      <c r="K456" s="80">
        <v>25000000</v>
      </c>
      <c r="L456" s="80">
        <v>0</v>
      </c>
      <c r="M456" s="80">
        <v>0</v>
      </c>
      <c r="N456" s="80">
        <v>0</v>
      </c>
      <c r="O456" s="92">
        <v>25000000</v>
      </c>
      <c r="P456" s="104" t="s">
        <v>1698</v>
      </c>
    </row>
    <row r="457" spans="1:16" x14ac:dyDescent="0.45">
      <c r="A457" s="79" t="s">
        <v>785</v>
      </c>
      <c r="B457" s="79" t="s">
        <v>786</v>
      </c>
      <c r="C457" s="79" t="s">
        <v>1136</v>
      </c>
      <c r="D457" s="79" t="s">
        <v>1137</v>
      </c>
      <c r="E457" s="79" t="s">
        <v>1142</v>
      </c>
      <c r="F457" s="79" t="s">
        <v>136</v>
      </c>
      <c r="G457" s="79" t="s">
        <v>818</v>
      </c>
      <c r="H457" s="79" t="s">
        <v>819</v>
      </c>
      <c r="I457" s="79" t="s">
        <v>1508</v>
      </c>
      <c r="J457" s="80">
        <v>0</v>
      </c>
      <c r="K457" s="80">
        <v>95045000</v>
      </c>
      <c r="L457" s="80">
        <v>0</v>
      </c>
      <c r="M457" s="80">
        <v>1431500256</v>
      </c>
      <c r="N457" s="80">
        <v>0</v>
      </c>
      <c r="O457" s="92">
        <v>1526545256</v>
      </c>
      <c r="P457" s="104" t="s">
        <v>1698</v>
      </c>
    </row>
    <row r="458" spans="1:16" x14ac:dyDescent="0.45">
      <c r="A458" s="79" t="s">
        <v>785</v>
      </c>
      <c r="B458" s="79" t="s">
        <v>786</v>
      </c>
      <c r="C458" s="79" t="s">
        <v>1136</v>
      </c>
      <c r="D458" s="79" t="s">
        <v>1137</v>
      </c>
      <c r="E458" s="79" t="s">
        <v>1142</v>
      </c>
      <c r="F458" s="79" t="s">
        <v>136</v>
      </c>
      <c r="G458" s="79" t="s">
        <v>596</v>
      </c>
      <c r="H458" s="79" t="s">
        <v>597</v>
      </c>
      <c r="I458" s="79" t="s">
        <v>1476</v>
      </c>
      <c r="J458" s="80">
        <v>0</v>
      </c>
      <c r="K458" s="80">
        <v>12244500</v>
      </c>
      <c r="L458" s="80">
        <v>0</v>
      </c>
      <c r="M458" s="80">
        <v>0</v>
      </c>
      <c r="N458" s="80">
        <v>0</v>
      </c>
      <c r="O458" s="92">
        <v>12244500</v>
      </c>
      <c r="P458" s="104" t="s">
        <v>1698</v>
      </c>
    </row>
    <row r="459" spans="1:16" x14ac:dyDescent="0.45">
      <c r="A459" s="79" t="s">
        <v>785</v>
      </c>
      <c r="B459" s="79" t="s">
        <v>786</v>
      </c>
      <c r="C459" s="79" t="s">
        <v>1136</v>
      </c>
      <c r="D459" s="79" t="s">
        <v>1137</v>
      </c>
      <c r="E459" s="79" t="s">
        <v>1142</v>
      </c>
      <c r="F459" s="79" t="s">
        <v>136</v>
      </c>
      <c r="G459" s="79" t="s">
        <v>856</v>
      </c>
      <c r="H459" s="79" t="s">
        <v>857</v>
      </c>
      <c r="I459" s="79" t="s">
        <v>455</v>
      </c>
      <c r="J459" s="80">
        <v>0</v>
      </c>
      <c r="K459" s="80">
        <v>0</v>
      </c>
      <c r="L459" s="80">
        <v>19750000</v>
      </c>
      <c r="M459" s="80">
        <v>19750000</v>
      </c>
      <c r="N459" s="80">
        <v>0</v>
      </c>
      <c r="O459" s="92">
        <v>0</v>
      </c>
      <c r="P459" s="104" t="s">
        <v>1698</v>
      </c>
    </row>
    <row r="460" spans="1:16" x14ac:dyDescent="0.45">
      <c r="A460" s="79" t="s">
        <v>785</v>
      </c>
      <c r="B460" s="79" t="s">
        <v>786</v>
      </c>
      <c r="C460" s="79" t="s">
        <v>1136</v>
      </c>
      <c r="D460" s="79" t="s">
        <v>1137</v>
      </c>
      <c r="E460" s="79" t="s">
        <v>1143</v>
      </c>
      <c r="F460" s="79" t="s">
        <v>1144</v>
      </c>
      <c r="G460" s="79" t="s">
        <v>577</v>
      </c>
      <c r="H460" s="79" t="s">
        <v>578</v>
      </c>
      <c r="I460" s="79" t="s">
        <v>1469</v>
      </c>
      <c r="J460" s="80">
        <v>0</v>
      </c>
      <c r="K460" s="80">
        <v>54921797879</v>
      </c>
      <c r="L460" s="80">
        <v>13947686880</v>
      </c>
      <c r="M460" s="80">
        <v>332742511155</v>
      </c>
      <c r="N460" s="80">
        <v>0</v>
      </c>
      <c r="O460" s="92">
        <v>373716622154</v>
      </c>
      <c r="P460" s="104" t="s">
        <v>1699</v>
      </c>
    </row>
    <row r="461" spans="1:16" x14ac:dyDescent="0.45">
      <c r="A461" s="79" t="s">
        <v>785</v>
      </c>
      <c r="B461" s="79" t="s">
        <v>786</v>
      </c>
      <c r="C461" s="79" t="s">
        <v>1136</v>
      </c>
      <c r="D461" s="79" t="s">
        <v>1137</v>
      </c>
      <c r="E461" s="79" t="s">
        <v>1143</v>
      </c>
      <c r="F461" s="79" t="s">
        <v>1144</v>
      </c>
      <c r="G461" s="79" t="s">
        <v>579</v>
      </c>
      <c r="H461" s="79" t="s">
        <v>167</v>
      </c>
      <c r="I461" s="79" t="s">
        <v>1470</v>
      </c>
      <c r="J461" s="80">
        <v>0</v>
      </c>
      <c r="K461" s="80">
        <v>55548097422</v>
      </c>
      <c r="L461" s="80">
        <v>573745079</v>
      </c>
      <c r="M461" s="80">
        <v>63118381861</v>
      </c>
      <c r="N461" s="80">
        <v>0</v>
      </c>
      <c r="O461" s="92">
        <v>118092734204</v>
      </c>
      <c r="P461" s="104" t="s">
        <v>1699</v>
      </c>
    </row>
    <row r="462" spans="1:16" x14ac:dyDescent="0.45">
      <c r="A462" s="79" t="s">
        <v>785</v>
      </c>
      <c r="B462" s="79" t="s">
        <v>786</v>
      </c>
      <c r="C462" s="79" t="s">
        <v>1136</v>
      </c>
      <c r="D462" s="79" t="s">
        <v>1137</v>
      </c>
      <c r="E462" s="79" t="s">
        <v>1143</v>
      </c>
      <c r="F462" s="79" t="s">
        <v>1144</v>
      </c>
      <c r="G462" s="79" t="s">
        <v>626</v>
      </c>
      <c r="H462" s="79" t="s">
        <v>627</v>
      </c>
      <c r="I462" s="79" t="s">
        <v>1484</v>
      </c>
      <c r="J462" s="80">
        <v>0</v>
      </c>
      <c r="K462" s="80">
        <v>11880701102</v>
      </c>
      <c r="L462" s="80">
        <v>6643681080</v>
      </c>
      <c r="M462" s="80">
        <v>49364076803</v>
      </c>
      <c r="N462" s="80">
        <v>0</v>
      </c>
      <c r="O462" s="92">
        <v>54601096825</v>
      </c>
      <c r="P462" s="104" t="s">
        <v>1699</v>
      </c>
    </row>
    <row r="463" spans="1:16" x14ac:dyDescent="0.45">
      <c r="A463" s="79" t="s">
        <v>785</v>
      </c>
      <c r="B463" s="79" t="s">
        <v>786</v>
      </c>
      <c r="C463" s="79" t="s">
        <v>1136</v>
      </c>
      <c r="D463" s="79" t="s">
        <v>1137</v>
      </c>
      <c r="E463" s="79" t="s">
        <v>1143</v>
      </c>
      <c r="F463" s="79" t="s">
        <v>1144</v>
      </c>
      <c r="G463" s="79" t="s">
        <v>522</v>
      </c>
      <c r="H463" s="79" t="s">
        <v>523</v>
      </c>
      <c r="I463" s="79" t="s">
        <v>455</v>
      </c>
      <c r="J463" s="80">
        <v>0</v>
      </c>
      <c r="K463" s="80">
        <v>0</v>
      </c>
      <c r="L463" s="80">
        <v>79898841</v>
      </c>
      <c r="M463" s="80">
        <v>12985873133</v>
      </c>
      <c r="N463" s="80">
        <v>0</v>
      </c>
      <c r="O463" s="92">
        <v>12905974292</v>
      </c>
      <c r="P463" s="104" t="s">
        <v>1699</v>
      </c>
    </row>
    <row r="464" spans="1:16" x14ac:dyDescent="0.45">
      <c r="A464" s="79" t="s">
        <v>785</v>
      </c>
      <c r="B464" s="79" t="s">
        <v>786</v>
      </c>
      <c r="C464" s="79" t="s">
        <v>1136</v>
      </c>
      <c r="D464" s="79" t="s">
        <v>1137</v>
      </c>
      <c r="E464" s="79" t="s">
        <v>1143</v>
      </c>
      <c r="F464" s="79" t="s">
        <v>1144</v>
      </c>
      <c r="G464" s="79" t="s">
        <v>650</v>
      </c>
      <c r="H464" s="79" t="s">
        <v>651</v>
      </c>
      <c r="I464" s="79" t="s">
        <v>455</v>
      </c>
      <c r="J464" s="80">
        <v>0</v>
      </c>
      <c r="K464" s="80">
        <v>0</v>
      </c>
      <c r="L464" s="80">
        <v>99188347</v>
      </c>
      <c r="M464" s="80">
        <v>16120975915</v>
      </c>
      <c r="N464" s="80">
        <v>0</v>
      </c>
      <c r="O464" s="92">
        <v>16021787568</v>
      </c>
      <c r="P464" s="104" t="s">
        <v>1699</v>
      </c>
    </row>
    <row r="465" spans="1:16" x14ac:dyDescent="0.45">
      <c r="A465" s="79" t="s">
        <v>1145</v>
      </c>
      <c r="B465" s="79" t="s">
        <v>1146</v>
      </c>
      <c r="C465" s="79" t="s">
        <v>1147</v>
      </c>
      <c r="D465" s="79" t="s">
        <v>1148</v>
      </c>
      <c r="E465" s="79" t="s">
        <v>1149</v>
      </c>
      <c r="F465" s="79" t="s">
        <v>302</v>
      </c>
      <c r="G465" s="79" t="s">
        <v>1150</v>
      </c>
      <c r="H465" s="79" t="s">
        <v>1151</v>
      </c>
      <c r="I465" s="79" t="s">
        <v>1527</v>
      </c>
      <c r="J465" s="80">
        <v>0</v>
      </c>
      <c r="K465" s="80">
        <v>374911991719</v>
      </c>
      <c r="L465" s="80">
        <v>1250000000000</v>
      </c>
      <c r="M465" s="80">
        <v>1082100073000</v>
      </c>
      <c r="N465" s="80">
        <v>0</v>
      </c>
      <c r="O465" s="89">
        <v>207012064719</v>
      </c>
      <c r="P465" s="104" t="s">
        <v>1554</v>
      </c>
    </row>
    <row r="466" spans="1:16" x14ac:dyDescent="0.45">
      <c r="A466" s="79" t="s">
        <v>1145</v>
      </c>
      <c r="B466" s="79" t="s">
        <v>1146</v>
      </c>
      <c r="C466" s="79" t="s">
        <v>1147</v>
      </c>
      <c r="D466" s="79" t="s">
        <v>1148</v>
      </c>
      <c r="E466" s="79" t="s">
        <v>1149</v>
      </c>
      <c r="F466" s="79" t="s">
        <v>302</v>
      </c>
      <c r="G466" s="79" t="s">
        <v>1152</v>
      </c>
      <c r="H466" s="79" t="s">
        <v>1153</v>
      </c>
      <c r="I466" s="79" t="s">
        <v>1528</v>
      </c>
      <c r="J466" s="80">
        <v>0</v>
      </c>
      <c r="K466" s="80">
        <v>488383840380</v>
      </c>
      <c r="L466" s="80">
        <v>1209000000000</v>
      </c>
      <c r="M466" s="80">
        <v>1845858359620</v>
      </c>
      <c r="N466" s="80">
        <v>0</v>
      </c>
      <c r="O466" s="89">
        <v>1125242200000</v>
      </c>
      <c r="P466" s="104" t="s">
        <v>1554</v>
      </c>
    </row>
    <row r="467" spans="1:16" x14ac:dyDescent="0.45">
      <c r="A467" s="79" t="s">
        <v>1145</v>
      </c>
      <c r="B467" s="79" t="s">
        <v>1146</v>
      </c>
      <c r="C467" s="79" t="s">
        <v>1147</v>
      </c>
      <c r="D467" s="79" t="s">
        <v>1148</v>
      </c>
      <c r="E467" s="79" t="s">
        <v>1149</v>
      </c>
      <c r="F467" s="79" t="s">
        <v>302</v>
      </c>
      <c r="G467" s="79" t="s">
        <v>1154</v>
      </c>
      <c r="H467" s="79" t="s">
        <v>1155</v>
      </c>
      <c r="I467" s="79" t="s">
        <v>1529</v>
      </c>
      <c r="J467" s="80">
        <v>0</v>
      </c>
      <c r="K467" s="80">
        <v>133654227150</v>
      </c>
      <c r="L467" s="80">
        <v>347000000000</v>
      </c>
      <c r="M467" s="80">
        <v>264460718410</v>
      </c>
      <c r="N467" s="80">
        <v>0</v>
      </c>
      <c r="O467" s="89">
        <v>51114945560</v>
      </c>
      <c r="P467" s="104" t="s">
        <v>1554</v>
      </c>
    </row>
    <row r="468" spans="1:16" x14ac:dyDescent="0.45">
      <c r="A468" s="79" t="s">
        <v>1145</v>
      </c>
      <c r="B468" s="79" t="s">
        <v>1146</v>
      </c>
      <c r="C468" s="79" t="s">
        <v>1147</v>
      </c>
      <c r="D468" s="79" t="s">
        <v>1148</v>
      </c>
      <c r="E468" s="79" t="s">
        <v>1149</v>
      </c>
      <c r="F468" s="79" t="s">
        <v>302</v>
      </c>
      <c r="G468" s="79" t="s">
        <v>1156</v>
      </c>
      <c r="H468" s="79" t="s">
        <v>1157</v>
      </c>
      <c r="I468" s="79" t="s">
        <v>1530</v>
      </c>
      <c r="J468" s="80">
        <v>0</v>
      </c>
      <c r="K468" s="80">
        <v>128160000000</v>
      </c>
      <c r="L468" s="80">
        <v>310000000000</v>
      </c>
      <c r="M468" s="80">
        <v>251494000000</v>
      </c>
      <c r="N468" s="80">
        <v>0</v>
      </c>
      <c r="O468" s="89">
        <v>69654000000</v>
      </c>
      <c r="P468" s="104" t="s">
        <v>1554</v>
      </c>
    </row>
    <row r="469" spans="1:16" x14ac:dyDescent="0.45">
      <c r="A469" s="79" t="s">
        <v>1145</v>
      </c>
      <c r="B469" s="79" t="s">
        <v>1146</v>
      </c>
      <c r="C469" s="79" t="s">
        <v>1158</v>
      </c>
      <c r="D469" s="79" t="s">
        <v>1159</v>
      </c>
      <c r="E469" s="79" t="s">
        <v>1160</v>
      </c>
      <c r="F469" s="79" t="s">
        <v>1161</v>
      </c>
      <c r="G469" s="79" t="s">
        <v>582</v>
      </c>
      <c r="H469" s="79" t="s">
        <v>583</v>
      </c>
      <c r="I469" s="79" t="s">
        <v>1471</v>
      </c>
      <c r="J469" s="80">
        <v>0</v>
      </c>
      <c r="K469" s="80">
        <v>4577678524477</v>
      </c>
      <c r="L469" s="80">
        <v>1083174980571</v>
      </c>
      <c r="M469" s="80">
        <v>6527363003135</v>
      </c>
      <c r="N469" s="80">
        <v>0</v>
      </c>
      <c r="O469" s="90">
        <v>10021866547041</v>
      </c>
      <c r="P469" s="104" t="s">
        <v>1555</v>
      </c>
    </row>
    <row r="470" spans="1:16" x14ac:dyDescent="0.45">
      <c r="A470" s="79" t="s">
        <v>1145</v>
      </c>
      <c r="B470" s="79" t="s">
        <v>1146</v>
      </c>
      <c r="C470" s="79" t="s">
        <v>1158</v>
      </c>
      <c r="D470" s="79" t="s">
        <v>1159</v>
      </c>
      <c r="E470" s="79" t="s">
        <v>1160</v>
      </c>
      <c r="F470" s="79" t="s">
        <v>1161</v>
      </c>
      <c r="G470" s="79" t="s">
        <v>586</v>
      </c>
      <c r="H470" s="79" t="s">
        <v>587</v>
      </c>
      <c r="I470" s="79" t="s">
        <v>455</v>
      </c>
      <c r="J470" s="80">
        <v>0</v>
      </c>
      <c r="K470" s="80">
        <v>0</v>
      </c>
      <c r="L470" s="80">
        <v>156346000000</v>
      </c>
      <c r="M470" s="80">
        <v>4680326000000</v>
      </c>
      <c r="N470" s="80">
        <v>0</v>
      </c>
      <c r="O470" s="90">
        <v>4523980000000</v>
      </c>
      <c r="P470" s="104" t="s">
        <v>1555</v>
      </c>
    </row>
    <row r="471" spans="1:16" x14ac:dyDescent="0.45">
      <c r="A471" s="79" t="s">
        <v>1145</v>
      </c>
      <c r="B471" s="79" t="s">
        <v>1146</v>
      </c>
      <c r="C471" s="79" t="s">
        <v>1158</v>
      </c>
      <c r="D471" s="79" t="s">
        <v>1159</v>
      </c>
      <c r="E471" s="79" t="s">
        <v>1162</v>
      </c>
      <c r="F471" s="79" t="s">
        <v>1163</v>
      </c>
      <c r="G471" s="79" t="s">
        <v>582</v>
      </c>
      <c r="H471" s="79" t="s">
        <v>583</v>
      </c>
      <c r="I471" s="79" t="s">
        <v>1471</v>
      </c>
      <c r="J471" s="80">
        <v>0</v>
      </c>
      <c r="K471" s="80">
        <v>274660711469</v>
      </c>
      <c r="L471" s="80">
        <v>56282396183</v>
      </c>
      <c r="M471" s="80">
        <v>382933677541</v>
      </c>
      <c r="N471" s="80">
        <v>0</v>
      </c>
      <c r="O471" s="90">
        <v>601311992827</v>
      </c>
      <c r="P471" s="104" t="s">
        <v>1555</v>
      </c>
    </row>
    <row r="472" spans="1:16" x14ac:dyDescent="0.45">
      <c r="A472" s="79" t="s">
        <v>1145</v>
      </c>
      <c r="B472" s="79" t="s">
        <v>1146</v>
      </c>
      <c r="C472" s="79" t="s">
        <v>1158</v>
      </c>
      <c r="D472" s="79" t="s">
        <v>1159</v>
      </c>
      <c r="E472" s="79" t="s">
        <v>1162</v>
      </c>
      <c r="F472" s="79" t="s">
        <v>1163</v>
      </c>
      <c r="G472" s="79" t="s">
        <v>586</v>
      </c>
      <c r="H472" s="79" t="s">
        <v>587</v>
      </c>
      <c r="I472" s="79" t="s">
        <v>455</v>
      </c>
      <c r="J472" s="80">
        <v>0</v>
      </c>
      <c r="K472" s="80">
        <v>0</v>
      </c>
      <c r="L472" s="80">
        <v>0</v>
      </c>
      <c r="M472" s="80">
        <v>55101215803</v>
      </c>
      <c r="N472" s="80">
        <v>0</v>
      </c>
      <c r="O472" s="90">
        <v>55101215803</v>
      </c>
      <c r="P472" s="104" t="s">
        <v>1555</v>
      </c>
    </row>
    <row r="473" spans="1:16" x14ac:dyDescent="0.45">
      <c r="A473" s="79" t="s">
        <v>1145</v>
      </c>
      <c r="B473" s="79" t="s">
        <v>1146</v>
      </c>
      <c r="C473" s="79" t="s">
        <v>1158</v>
      </c>
      <c r="D473" s="79" t="s">
        <v>1159</v>
      </c>
      <c r="E473" s="79" t="s">
        <v>1164</v>
      </c>
      <c r="F473" s="79" t="s">
        <v>1165</v>
      </c>
      <c r="G473" s="79" t="s">
        <v>582</v>
      </c>
      <c r="H473" s="79" t="s">
        <v>583</v>
      </c>
      <c r="I473" s="79" t="s">
        <v>1471</v>
      </c>
      <c r="J473" s="80">
        <v>0</v>
      </c>
      <c r="K473" s="80">
        <v>0</v>
      </c>
      <c r="L473" s="80">
        <v>299512216200</v>
      </c>
      <c r="M473" s="80">
        <v>299512216200</v>
      </c>
      <c r="N473" s="80">
        <v>0</v>
      </c>
      <c r="O473" s="90">
        <v>0</v>
      </c>
      <c r="P473" s="104" t="s">
        <v>1555</v>
      </c>
    </row>
    <row r="474" spans="1:16" x14ac:dyDescent="0.45">
      <c r="A474" s="79" t="s">
        <v>1145</v>
      </c>
      <c r="B474" s="79" t="s">
        <v>1146</v>
      </c>
      <c r="C474" s="79" t="s">
        <v>1166</v>
      </c>
      <c r="D474" s="79" t="s">
        <v>1167</v>
      </c>
      <c r="E474" s="79" t="s">
        <v>1168</v>
      </c>
      <c r="F474" s="79" t="s">
        <v>317</v>
      </c>
      <c r="G474" s="79" t="s">
        <v>538</v>
      </c>
      <c r="H474" s="79" t="s">
        <v>539</v>
      </c>
      <c r="I474" s="79" t="s">
        <v>455</v>
      </c>
      <c r="J474" s="80">
        <v>0</v>
      </c>
      <c r="K474" s="80">
        <v>58444588</v>
      </c>
      <c r="L474" s="80">
        <v>154598722</v>
      </c>
      <c r="M474" s="80">
        <v>96154134</v>
      </c>
      <c r="N474" s="80">
        <v>0</v>
      </c>
      <c r="O474" s="92">
        <v>0</v>
      </c>
      <c r="P474" s="104" t="s">
        <v>1556</v>
      </c>
    </row>
    <row r="475" spans="1:16" x14ac:dyDescent="0.45">
      <c r="A475" s="79" t="s">
        <v>1145</v>
      </c>
      <c r="B475" s="79" t="s">
        <v>1146</v>
      </c>
      <c r="C475" s="79" t="s">
        <v>1166</v>
      </c>
      <c r="D475" s="79" t="s">
        <v>1167</v>
      </c>
      <c r="E475" s="79" t="s">
        <v>1168</v>
      </c>
      <c r="F475" s="79" t="s">
        <v>317</v>
      </c>
      <c r="G475" s="79" t="s">
        <v>540</v>
      </c>
      <c r="H475" s="79" t="s">
        <v>541</v>
      </c>
      <c r="I475" s="79" t="s">
        <v>455</v>
      </c>
      <c r="J475" s="80">
        <v>0</v>
      </c>
      <c r="K475" s="80">
        <v>59516456</v>
      </c>
      <c r="L475" s="80">
        <v>145176529</v>
      </c>
      <c r="M475" s="80">
        <v>85660073</v>
      </c>
      <c r="N475" s="80">
        <v>0</v>
      </c>
      <c r="O475" s="92">
        <v>0</v>
      </c>
      <c r="P475" s="104" t="s">
        <v>1556</v>
      </c>
    </row>
    <row r="476" spans="1:16" x14ac:dyDescent="0.45">
      <c r="A476" s="79" t="s">
        <v>1145</v>
      </c>
      <c r="B476" s="79" t="s">
        <v>1146</v>
      </c>
      <c r="C476" s="79" t="s">
        <v>1166</v>
      </c>
      <c r="D476" s="79" t="s">
        <v>1167</v>
      </c>
      <c r="E476" s="79" t="s">
        <v>1168</v>
      </c>
      <c r="F476" s="79" t="s">
        <v>317</v>
      </c>
      <c r="G476" s="79" t="s">
        <v>542</v>
      </c>
      <c r="H476" s="79" t="s">
        <v>543</v>
      </c>
      <c r="I476" s="79" t="s">
        <v>455</v>
      </c>
      <c r="J476" s="80">
        <v>0</v>
      </c>
      <c r="K476" s="80">
        <v>87212273</v>
      </c>
      <c r="L476" s="80">
        <v>182017296</v>
      </c>
      <c r="M476" s="80">
        <v>94805023</v>
      </c>
      <c r="N476" s="80">
        <v>0</v>
      </c>
      <c r="O476" s="92">
        <v>0</v>
      </c>
      <c r="P476" s="104" t="s">
        <v>1556</v>
      </c>
    </row>
    <row r="477" spans="1:16" x14ac:dyDescent="0.45">
      <c r="A477" s="79" t="s">
        <v>1145</v>
      </c>
      <c r="B477" s="79" t="s">
        <v>1146</v>
      </c>
      <c r="C477" s="79" t="s">
        <v>1166</v>
      </c>
      <c r="D477" s="79" t="s">
        <v>1167</v>
      </c>
      <c r="E477" s="79" t="s">
        <v>1168</v>
      </c>
      <c r="F477" s="79" t="s">
        <v>317</v>
      </c>
      <c r="G477" s="79" t="s">
        <v>530</v>
      </c>
      <c r="H477" s="79" t="s">
        <v>531</v>
      </c>
      <c r="I477" s="79" t="s">
        <v>455</v>
      </c>
      <c r="J477" s="80">
        <v>0</v>
      </c>
      <c r="K477" s="80">
        <v>24080596</v>
      </c>
      <c r="L477" s="80">
        <v>52021827</v>
      </c>
      <c r="M477" s="80">
        <v>27941231</v>
      </c>
      <c r="N477" s="80">
        <v>0</v>
      </c>
      <c r="O477" s="92">
        <v>0</v>
      </c>
      <c r="P477" s="104" t="s">
        <v>1556</v>
      </c>
    </row>
    <row r="478" spans="1:16" x14ac:dyDescent="0.45">
      <c r="A478" s="79" t="s">
        <v>1145</v>
      </c>
      <c r="B478" s="79" t="s">
        <v>1146</v>
      </c>
      <c r="C478" s="79" t="s">
        <v>1166</v>
      </c>
      <c r="D478" s="79" t="s">
        <v>1167</v>
      </c>
      <c r="E478" s="79" t="s">
        <v>1168</v>
      </c>
      <c r="F478" s="79" t="s">
        <v>317</v>
      </c>
      <c r="G478" s="79" t="s">
        <v>532</v>
      </c>
      <c r="H478" s="79" t="s">
        <v>533</v>
      </c>
      <c r="I478" s="79" t="s">
        <v>455</v>
      </c>
      <c r="J478" s="80">
        <v>0</v>
      </c>
      <c r="K478" s="80">
        <v>35583118</v>
      </c>
      <c r="L478" s="80">
        <v>98969416</v>
      </c>
      <c r="M478" s="80">
        <v>63386298</v>
      </c>
      <c r="N478" s="80">
        <v>0</v>
      </c>
      <c r="O478" s="92">
        <v>0</v>
      </c>
      <c r="P478" s="104" t="s">
        <v>1556</v>
      </c>
    </row>
    <row r="479" spans="1:16" x14ac:dyDescent="0.45">
      <c r="A479" s="79" t="s">
        <v>1145</v>
      </c>
      <c r="B479" s="79" t="s">
        <v>1146</v>
      </c>
      <c r="C479" s="79" t="s">
        <v>1166</v>
      </c>
      <c r="D479" s="79" t="s">
        <v>1167</v>
      </c>
      <c r="E479" s="79" t="s">
        <v>1168</v>
      </c>
      <c r="F479" s="79" t="s">
        <v>317</v>
      </c>
      <c r="G479" s="79" t="s">
        <v>544</v>
      </c>
      <c r="H479" s="79" t="s">
        <v>545</v>
      </c>
      <c r="I479" s="79" t="s">
        <v>455</v>
      </c>
      <c r="J479" s="80">
        <v>0</v>
      </c>
      <c r="K479" s="80">
        <v>24747320</v>
      </c>
      <c r="L479" s="80">
        <v>43317608</v>
      </c>
      <c r="M479" s="80">
        <v>18570288</v>
      </c>
      <c r="N479" s="80">
        <v>0</v>
      </c>
      <c r="O479" s="92">
        <v>0</v>
      </c>
      <c r="P479" s="104" t="s">
        <v>1556</v>
      </c>
    </row>
    <row r="480" spans="1:16" x14ac:dyDescent="0.45">
      <c r="A480" s="79" t="s">
        <v>1145</v>
      </c>
      <c r="B480" s="79" t="s">
        <v>1146</v>
      </c>
      <c r="C480" s="79" t="s">
        <v>1166</v>
      </c>
      <c r="D480" s="79" t="s">
        <v>1167</v>
      </c>
      <c r="E480" s="79" t="s">
        <v>1168</v>
      </c>
      <c r="F480" s="79" t="s">
        <v>317</v>
      </c>
      <c r="G480" s="79" t="s">
        <v>546</v>
      </c>
      <c r="H480" s="79" t="s">
        <v>547</v>
      </c>
      <c r="I480" s="79" t="s">
        <v>455</v>
      </c>
      <c r="J480" s="80">
        <v>0</v>
      </c>
      <c r="K480" s="80">
        <v>41069298</v>
      </c>
      <c r="L480" s="80">
        <v>86995281</v>
      </c>
      <c r="M480" s="80">
        <v>45925983</v>
      </c>
      <c r="N480" s="80">
        <v>0</v>
      </c>
      <c r="O480" s="92">
        <v>0</v>
      </c>
      <c r="P480" s="104" t="s">
        <v>1556</v>
      </c>
    </row>
    <row r="481" spans="1:16" x14ac:dyDescent="0.45">
      <c r="A481" s="79" t="s">
        <v>1145</v>
      </c>
      <c r="B481" s="79" t="s">
        <v>1146</v>
      </c>
      <c r="C481" s="79" t="s">
        <v>1166</v>
      </c>
      <c r="D481" s="79" t="s">
        <v>1167</v>
      </c>
      <c r="E481" s="79" t="s">
        <v>1168</v>
      </c>
      <c r="F481" s="79" t="s">
        <v>317</v>
      </c>
      <c r="G481" s="79" t="s">
        <v>958</v>
      </c>
      <c r="H481" s="79" t="s">
        <v>959</v>
      </c>
      <c r="I481" s="79" t="s">
        <v>455</v>
      </c>
      <c r="J481" s="80">
        <v>0</v>
      </c>
      <c r="K481" s="80">
        <v>15868810</v>
      </c>
      <c r="L481" s="80">
        <v>35196803</v>
      </c>
      <c r="M481" s="80">
        <v>19327993</v>
      </c>
      <c r="N481" s="80">
        <v>0</v>
      </c>
      <c r="O481" s="92">
        <v>0</v>
      </c>
      <c r="P481" s="104" t="s">
        <v>1556</v>
      </c>
    </row>
    <row r="482" spans="1:16" x14ac:dyDescent="0.45">
      <c r="A482" s="79" t="s">
        <v>1145</v>
      </c>
      <c r="B482" s="79" t="s">
        <v>1146</v>
      </c>
      <c r="C482" s="79" t="s">
        <v>1166</v>
      </c>
      <c r="D482" s="79" t="s">
        <v>1167</v>
      </c>
      <c r="E482" s="79" t="s">
        <v>1168</v>
      </c>
      <c r="F482" s="79" t="s">
        <v>317</v>
      </c>
      <c r="G482" s="79" t="s">
        <v>960</v>
      </c>
      <c r="H482" s="79" t="s">
        <v>961</v>
      </c>
      <c r="I482" s="79" t="s">
        <v>455</v>
      </c>
      <c r="J482" s="80">
        <v>0</v>
      </c>
      <c r="K482" s="80">
        <v>3698699</v>
      </c>
      <c r="L482" s="80">
        <v>11811476</v>
      </c>
      <c r="M482" s="80">
        <v>8112777</v>
      </c>
      <c r="N482" s="80">
        <v>0</v>
      </c>
      <c r="O482" s="92">
        <v>0</v>
      </c>
      <c r="P482" s="104" t="s">
        <v>1556</v>
      </c>
    </row>
    <row r="483" spans="1:16" x14ac:dyDescent="0.45">
      <c r="A483" s="79" t="s">
        <v>1145</v>
      </c>
      <c r="B483" s="79" t="s">
        <v>1146</v>
      </c>
      <c r="C483" s="79" t="s">
        <v>1166</v>
      </c>
      <c r="D483" s="79" t="s">
        <v>1167</v>
      </c>
      <c r="E483" s="79" t="s">
        <v>1168</v>
      </c>
      <c r="F483" s="79" t="s">
        <v>317</v>
      </c>
      <c r="G483" s="79" t="s">
        <v>534</v>
      </c>
      <c r="H483" s="79" t="s">
        <v>535</v>
      </c>
      <c r="I483" s="79" t="s">
        <v>455</v>
      </c>
      <c r="J483" s="80">
        <v>0</v>
      </c>
      <c r="K483" s="80">
        <v>10864660</v>
      </c>
      <c r="L483" s="80">
        <v>40660737</v>
      </c>
      <c r="M483" s="80">
        <v>29796077</v>
      </c>
      <c r="N483" s="80">
        <v>0</v>
      </c>
      <c r="O483" s="92">
        <v>0</v>
      </c>
      <c r="P483" s="104" t="s">
        <v>1556</v>
      </c>
    </row>
    <row r="484" spans="1:16" x14ac:dyDescent="0.45">
      <c r="A484" s="79" t="s">
        <v>1145</v>
      </c>
      <c r="B484" s="79" t="s">
        <v>1146</v>
      </c>
      <c r="C484" s="79" t="s">
        <v>1166</v>
      </c>
      <c r="D484" s="79" t="s">
        <v>1167</v>
      </c>
      <c r="E484" s="79" t="s">
        <v>1168</v>
      </c>
      <c r="F484" s="79" t="s">
        <v>317</v>
      </c>
      <c r="G484" s="79" t="s">
        <v>962</v>
      </c>
      <c r="H484" s="79" t="s">
        <v>963</v>
      </c>
      <c r="I484" s="79" t="s">
        <v>455</v>
      </c>
      <c r="J484" s="80">
        <v>0</v>
      </c>
      <c r="K484" s="80">
        <v>0</v>
      </c>
      <c r="L484" s="80">
        <v>22812950</v>
      </c>
      <c r="M484" s="80">
        <v>22812950</v>
      </c>
      <c r="N484" s="80">
        <v>0</v>
      </c>
      <c r="O484" s="92">
        <v>0</v>
      </c>
      <c r="P484" s="104" t="s">
        <v>1556</v>
      </c>
    </row>
    <row r="485" spans="1:16" x14ac:dyDescent="0.45">
      <c r="A485" s="79" t="s">
        <v>1145</v>
      </c>
      <c r="B485" s="79" t="s">
        <v>1146</v>
      </c>
      <c r="C485" s="79" t="s">
        <v>1166</v>
      </c>
      <c r="D485" s="79" t="s">
        <v>1167</v>
      </c>
      <c r="E485" s="79" t="s">
        <v>1168</v>
      </c>
      <c r="F485" s="79" t="s">
        <v>317</v>
      </c>
      <c r="G485" s="79" t="s">
        <v>964</v>
      </c>
      <c r="H485" s="79" t="s">
        <v>965</v>
      </c>
      <c r="I485" s="79" t="s">
        <v>455</v>
      </c>
      <c r="J485" s="80">
        <v>0</v>
      </c>
      <c r="K485" s="80">
        <v>35310227</v>
      </c>
      <c r="L485" s="80">
        <v>35310227</v>
      </c>
      <c r="M485" s="80">
        <v>0</v>
      </c>
      <c r="N485" s="80">
        <v>0</v>
      </c>
      <c r="O485" s="92">
        <v>0</v>
      </c>
      <c r="P485" s="104" t="s">
        <v>1556</v>
      </c>
    </row>
    <row r="486" spans="1:16" x14ac:dyDescent="0.45">
      <c r="A486" s="79" t="s">
        <v>1145</v>
      </c>
      <c r="B486" s="79" t="s">
        <v>1146</v>
      </c>
      <c r="C486" s="79" t="s">
        <v>1166</v>
      </c>
      <c r="D486" s="79" t="s">
        <v>1167</v>
      </c>
      <c r="E486" s="79" t="s">
        <v>1168</v>
      </c>
      <c r="F486" s="79" t="s">
        <v>317</v>
      </c>
      <c r="G486" s="79" t="s">
        <v>1116</v>
      </c>
      <c r="H486" s="79" t="s">
        <v>1117</v>
      </c>
      <c r="I486" s="79" t="s">
        <v>455</v>
      </c>
      <c r="J486" s="80">
        <v>0</v>
      </c>
      <c r="K486" s="80">
        <v>34529589</v>
      </c>
      <c r="L486" s="80">
        <v>34529589</v>
      </c>
      <c r="M486" s="80">
        <v>0</v>
      </c>
      <c r="N486" s="80">
        <v>0</v>
      </c>
      <c r="O486" s="92">
        <v>0</v>
      </c>
      <c r="P486" s="104" t="s">
        <v>1556</v>
      </c>
    </row>
    <row r="487" spans="1:16" x14ac:dyDescent="0.45">
      <c r="A487" s="79" t="s">
        <v>1145</v>
      </c>
      <c r="B487" s="79" t="s">
        <v>1146</v>
      </c>
      <c r="C487" s="79" t="s">
        <v>1166</v>
      </c>
      <c r="D487" s="79" t="s">
        <v>1167</v>
      </c>
      <c r="E487" s="79" t="s">
        <v>1168</v>
      </c>
      <c r="F487" s="79" t="s">
        <v>317</v>
      </c>
      <c r="G487" s="79" t="s">
        <v>1118</v>
      </c>
      <c r="H487" s="79" t="s">
        <v>1119</v>
      </c>
      <c r="I487" s="79" t="s">
        <v>455</v>
      </c>
      <c r="J487" s="80">
        <v>0</v>
      </c>
      <c r="K487" s="80">
        <v>71754641</v>
      </c>
      <c r="L487" s="80">
        <v>71754641</v>
      </c>
      <c r="M487" s="80">
        <v>0</v>
      </c>
      <c r="N487" s="80">
        <v>0</v>
      </c>
      <c r="O487" s="92">
        <v>0</v>
      </c>
      <c r="P487" s="104" t="s">
        <v>1556</v>
      </c>
    </row>
    <row r="488" spans="1:16" x14ac:dyDescent="0.45">
      <c r="A488" s="79" t="s">
        <v>1145</v>
      </c>
      <c r="B488" s="79" t="s">
        <v>1146</v>
      </c>
      <c r="C488" s="79" t="s">
        <v>1166</v>
      </c>
      <c r="D488" s="79" t="s">
        <v>1167</v>
      </c>
      <c r="E488" s="79" t="s">
        <v>1168</v>
      </c>
      <c r="F488" s="79" t="s">
        <v>317</v>
      </c>
      <c r="G488" s="79" t="s">
        <v>968</v>
      </c>
      <c r="H488" s="79" t="s">
        <v>969</v>
      </c>
      <c r="I488" s="79" t="s">
        <v>455</v>
      </c>
      <c r="J488" s="80">
        <v>0</v>
      </c>
      <c r="K488" s="80">
        <v>41995413</v>
      </c>
      <c r="L488" s="80">
        <v>41995413</v>
      </c>
      <c r="M488" s="80">
        <v>0</v>
      </c>
      <c r="N488" s="80">
        <v>0</v>
      </c>
      <c r="O488" s="92">
        <v>0</v>
      </c>
      <c r="P488" s="104" t="s">
        <v>1556</v>
      </c>
    </row>
    <row r="489" spans="1:16" x14ac:dyDescent="0.45">
      <c r="A489" s="79" t="s">
        <v>1145</v>
      </c>
      <c r="B489" s="79" t="s">
        <v>1146</v>
      </c>
      <c r="C489" s="79" t="s">
        <v>1166</v>
      </c>
      <c r="D489" s="79" t="s">
        <v>1167</v>
      </c>
      <c r="E489" s="79" t="s">
        <v>1168</v>
      </c>
      <c r="F489" s="79" t="s">
        <v>317</v>
      </c>
      <c r="G489" s="79" t="s">
        <v>1120</v>
      </c>
      <c r="H489" s="79" t="s">
        <v>1121</v>
      </c>
      <c r="I489" s="79" t="s">
        <v>455</v>
      </c>
      <c r="J489" s="80">
        <v>0</v>
      </c>
      <c r="K489" s="80">
        <v>68059001</v>
      </c>
      <c r="L489" s="80">
        <v>68059001</v>
      </c>
      <c r="M489" s="80">
        <v>0</v>
      </c>
      <c r="N489" s="80">
        <v>0</v>
      </c>
      <c r="O489" s="92">
        <v>0</v>
      </c>
      <c r="P489" s="104" t="s">
        <v>1556</v>
      </c>
    </row>
    <row r="490" spans="1:16" x14ac:dyDescent="0.45">
      <c r="A490" s="79" t="s">
        <v>1145</v>
      </c>
      <c r="B490" s="79" t="s">
        <v>1146</v>
      </c>
      <c r="C490" s="79" t="s">
        <v>1166</v>
      </c>
      <c r="D490" s="79" t="s">
        <v>1167</v>
      </c>
      <c r="E490" s="79" t="s">
        <v>1168</v>
      </c>
      <c r="F490" s="79" t="s">
        <v>317</v>
      </c>
      <c r="G490" s="79" t="s">
        <v>970</v>
      </c>
      <c r="H490" s="79" t="s">
        <v>971</v>
      </c>
      <c r="I490" s="79" t="s">
        <v>455</v>
      </c>
      <c r="J490" s="80">
        <v>0</v>
      </c>
      <c r="K490" s="80">
        <v>43102173</v>
      </c>
      <c r="L490" s="80">
        <v>43102173</v>
      </c>
      <c r="M490" s="80">
        <v>0</v>
      </c>
      <c r="N490" s="80">
        <v>0</v>
      </c>
      <c r="O490" s="92">
        <v>0</v>
      </c>
      <c r="P490" s="104" t="s">
        <v>1556</v>
      </c>
    </row>
    <row r="491" spans="1:16" x14ac:dyDescent="0.45">
      <c r="A491" s="79" t="s">
        <v>1145</v>
      </c>
      <c r="B491" s="79" t="s">
        <v>1146</v>
      </c>
      <c r="C491" s="79" t="s">
        <v>1166</v>
      </c>
      <c r="D491" s="79" t="s">
        <v>1167</v>
      </c>
      <c r="E491" s="79" t="s">
        <v>1168</v>
      </c>
      <c r="F491" s="79" t="s">
        <v>317</v>
      </c>
      <c r="G491" s="79" t="s">
        <v>1122</v>
      </c>
      <c r="H491" s="79" t="s">
        <v>1123</v>
      </c>
      <c r="I491" s="79" t="s">
        <v>455</v>
      </c>
      <c r="J491" s="80">
        <v>0</v>
      </c>
      <c r="K491" s="80">
        <v>58072413</v>
      </c>
      <c r="L491" s="80">
        <v>58072413</v>
      </c>
      <c r="M491" s="80">
        <v>0</v>
      </c>
      <c r="N491" s="80">
        <v>0</v>
      </c>
      <c r="O491" s="92">
        <v>0</v>
      </c>
      <c r="P491" s="104" t="s">
        <v>1556</v>
      </c>
    </row>
    <row r="492" spans="1:16" x14ac:dyDescent="0.45">
      <c r="A492" s="79" t="s">
        <v>1145</v>
      </c>
      <c r="B492" s="79" t="s">
        <v>1146</v>
      </c>
      <c r="C492" s="79" t="s">
        <v>1166</v>
      </c>
      <c r="D492" s="79" t="s">
        <v>1167</v>
      </c>
      <c r="E492" s="79" t="s">
        <v>1168</v>
      </c>
      <c r="F492" s="79" t="s">
        <v>317</v>
      </c>
      <c r="G492" s="79" t="s">
        <v>972</v>
      </c>
      <c r="H492" s="79" t="s">
        <v>973</v>
      </c>
      <c r="I492" s="79" t="s">
        <v>455</v>
      </c>
      <c r="J492" s="80">
        <v>0</v>
      </c>
      <c r="K492" s="80">
        <v>89505002</v>
      </c>
      <c r="L492" s="80">
        <v>89505002</v>
      </c>
      <c r="M492" s="80">
        <v>0</v>
      </c>
      <c r="N492" s="80">
        <v>0</v>
      </c>
      <c r="O492" s="92">
        <v>0</v>
      </c>
      <c r="P492" s="104" t="s">
        <v>1556</v>
      </c>
    </row>
    <row r="493" spans="1:16" x14ac:dyDescent="0.45">
      <c r="A493" s="79" t="s">
        <v>1145</v>
      </c>
      <c r="B493" s="79" t="s">
        <v>1146</v>
      </c>
      <c r="C493" s="79" t="s">
        <v>1166</v>
      </c>
      <c r="D493" s="79" t="s">
        <v>1167</v>
      </c>
      <c r="E493" s="79" t="s">
        <v>1168</v>
      </c>
      <c r="F493" s="79" t="s">
        <v>317</v>
      </c>
      <c r="G493" s="79" t="s">
        <v>974</v>
      </c>
      <c r="H493" s="79" t="s">
        <v>975</v>
      </c>
      <c r="I493" s="79" t="s">
        <v>455</v>
      </c>
      <c r="J493" s="80">
        <v>0</v>
      </c>
      <c r="K493" s="80">
        <v>24216470</v>
      </c>
      <c r="L493" s="80">
        <v>24216470</v>
      </c>
      <c r="M493" s="80">
        <v>0</v>
      </c>
      <c r="N493" s="80">
        <v>0</v>
      </c>
      <c r="O493" s="92">
        <v>0</v>
      </c>
      <c r="P493" s="104" t="s">
        <v>1556</v>
      </c>
    </row>
    <row r="494" spans="1:16" x14ac:dyDescent="0.45">
      <c r="A494" s="79" t="s">
        <v>1145</v>
      </c>
      <c r="B494" s="79" t="s">
        <v>1146</v>
      </c>
      <c r="C494" s="79" t="s">
        <v>1166</v>
      </c>
      <c r="D494" s="79" t="s">
        <v>1167</v>
      </c>
      <c r="E494" s="79" t="s">
        <v>1168</v>
      </c>
      <c r="F494" s="79" t="s">
        <v>317</v>
      </c>
      <c r="G494" s="79" t="s">
        <v>976</v>
      </c>
      <c r="H494" s="79" t="s">
        <v>977</v>
      </c>
      <c r="I494" s="79" t="s">
        <v>455</v>
      </c>
      <c r="J494" s="80">
        <v>0</v>
      </c>
      <c r="K494" s="80">
        <v>29866470</v>
      </c>
      <c r="L494" s="80">
        <v>29866470</v>
      </c>
      <c r="M494" s="80">
        <v>0</v>
      </c>
      <c r="N494" s="80">
        <v>0</v>
      </c>
      <c r="O494" s="92">
        <v>0</v>
      </c>
      <c r="P494" s="104" t="s">
        <v>1556</v>
      </c>
    </row>
    <row r="495" spans="1:16" x14ac:dyDescent="0.45">
      <c r="A495" s="79" t="s">
        <v>1145</v>
      </c>
      <c r="B495" s="79" t="s">
        <v>1146</v>
      </c>
      <c r="C495" s="79" t="s">
        <v>1166</v>
      </c>
      <c r="D495" s="79" t="s">
        <v>1167</v>
      </c>
      <c r="E495" s="79" t="s">
        <v>1168</v>
      </c>
      <c r="F495" s="79" t="s">
        <v>317</v>
      </c>
      <c r="G495" s="79" t="s">
        <v>980</v>
      </c>
      <c r="H495" s="79" t="s">
        <v>981</v>
      </c>
      <c r="I495" s="79" t="s">
        <v>455</v>
      </c>
      <c r="J495" s="80">
        <v>0</v>
      </c>
      <c r="K495" s="80">
        <v>34260736</v>
      </c>
      <c r="L495" s="80">
        <v>34260736</v>
      </c>
      <c r="M495" s="80">
        <v>0</v>
      </c>
      <c r="N495" s="80">
        <v>0</v>
      </c>
      <c r="O495" s="92">
        <v>0</v>
      </c>
      <c r="P495" s="104" t="s">
        <v>1556</v>
      </c>
    </row>
    <row r="496" spans="1:16" x14ac:dyDescent="0.45">
      <c r="A496" s="79" t="s">
        <v>1145</v>
      </c>
      <c r="B496" s="79" t="s">
        <v>1146</v>
      </c>
      <c r="C496" s="79" t="s">
        <v>1166</v>
      </c>
      <c r="D496" s="79" t="s">
        <v>1167</v>
      </c>
      <c r="E496" s="79" t="s">
        <v>1168</v>
      </c>
      <c r="F496" s="79" t="s">
        <v>317</v>
      </c>
      <c r="G496" s="79" t="s">
        <v>982</v>
      </c>
      <c r="H496" s="79" t="s">
        <v>983</v>
      </c>
      <c r="I496" s="79" t="s">
        <v>455</v>
      </c>
      <c r="J496" s="80">
        <v>0</v>
      </c>
      <c r="K496" s="80">
        <v>41166470</v>
      </c>
      <c r="L496" s="80">
        <v>41166470</v>
      </c>
      <c r="M496" s="80">
        <v>0</v>
      </c>
      <c r="N496" s="80">
        <v>0</v>
      </c>
      <c r="O496" s="92">
        <v>0</v>
      </c>
      <c r="P496" s="104" t="s">
        <v>1556</v>
      </c>
    </row>
    <row r="497" spans="1:16" x14ac:dyDescent="0.45">
      <c r="A497" s="79" t="s">
        <v>1145</v>
      </c>
      <c r="B497" s="79" t="s">
        <v>1146</v>
      </c>
      <c r="C497" s="79" t="s">
        <v>1166</v>
      </c>
      <c r="D497" s="79" t="s">
        <v>1167</v>
      </c>
      <c r="E497" s="79" t="s">
        <v>1168</v>
      </c>
      <c r="F497" s="79" t="s">
        <v>317</v>
      </c>
      <c r="G497" s="79" t="s">
        <v>984</v>
      </c>
      <c r="H497" s="79" t="s">
        <v>985</v>
      </c>
      <c r="I497" s="79" t="s">
        <v>455</v>
      </c>
      <c r="J497" s="80">
        <v>0</v>
      </c>
      <c r="K497" s="80">
        <v>45560736</v>
      </c>
      <c r="L497" s="80">
        <v>45560736</v>
      </c>
      <c r="M497" s="80">
        <v>0</v>
      </c>
      <c r="N497" s="80">
        <v>0</v>
      </c>
      <c r="O497" s="92">
        <v>0</v>
      </c>
      <c r="P497" s="104" t="s">
        <v>1556</v>
      </c>
    </row>
    <row r="498" spans="1:16" x14ac:dyDescent="0.45">
      <c r="A498" s="79" t="s">
        <v>1145</v>
      </c>
      <c r="B498" s="79" t="s">
        <v>1146</v>
      </c>
      <c r="C498" s="79" t="s">
        <v>1166</v>
      </c>
      <c r="D498" s="79" t="s">
        <v>1167</v>
      </c>
      <c r="E498" s="79" t="s">
        <v>1168</v>
      </c>
      <c r="F498" s="79" t="s">
        <v>317</v>
      </c>
      <c r="G498" s="79" t="s">
        <v>1124</v>
      </c>
      <c r="H498" s="79" t="s">
        <v>1125</v>
      </c>
      <c r="I498" s="79" t="s">
        <v>455</v>
      </c>
      <c r="J498" s="80">
        <v>0</v>
      </c>
      <c r="K498" s="80">
        <v>55605002</v>
      </c>
      <c r="L498" s="80">
        <v>55605002</v>
      </c>
      <c r="M498" s="80">
        <v>0</v>
      </c>
      <c r="N498" s="80">
        <v>0</v>
      </c>
      <c r="O498" s="92">
        <v>0</v>
      </c>
      <c r="P498" s="104" t="s">
        <v>1556</v>
      </c>
    </row>
    <row r="499" spans="1:16" x14ac:dyDescent="0.45">
      <c r="A499" s="79" t="s">
        <v>1145</v>
      </c>
      <c r="B499" s="79" t="s">
        <v>1146</v>
      </c>
      <c r="C499" s="79" t="s">
        <v>1166</v>
      </c>
      <c r="D499" s="79" t="s">
        <v>1167</v>
      </c>
      <c r="E499" s="79" t="s">
        <v>1168</v>
      </c>
      <c r="F499" s="79" t="s">
        <v>317</v>
      </c>
      <c r="G499" s="79" t="s">
        <v>986</v>
      </c>
      <c r="H499" s="79" t="s">
        <v>987</v>
      </c>
      <c r="I499" s="79" t="s">
        <v>455</v>
      </c>
      <c r="J499" s="80">
        <v>0</v>
      </c>
      <c r="K499" s="80">
        <v>49954543</v>
      </c>
      <c r="L499" s="80">
        <v>49954543</v>
      </c>
      <c r="M499" s="80">
        <v>0</v>
      </c>
      <c r="N499" s="80">
        <v>0</v>
      </c>
      <c r="O499" s="92">
        <v>0</v>
      </c>
      <c r="P499" s="104" t="s">
        <v>1556</v>
      </c>
    </row>
    <row r="500" spans="1:16" x14ac:dyDescent="0.45">
      <c r="A500" s="79" t="s">
        <v>1145</v>
      </c>
      <c r="B500" s="79" t="s">
        <v>1146</v>
      </c>
      <c r="C500" s="79" t="s">
        <v>1166</v>
      </c>
      <c r="D500" s="79" t="s">
        <v>1167</v>
      </c>
      <c r="E500" s="79" t="s">
        <v>1168</v>
      </c>
      <c r="F500" s="79" t="s">
        <v>317</v>
      </c>
      <c r="G500" s="79" t="s">
        <v>988</v>
      </c>
      <c r="H500" s="79" t="s">
        <v>989</v>
      </c>
      <c r="I500" s="79" t="s">
        <v>455</v>
      </c>
      <c r="J500" s="80">
        <v>0</v>
      </c>
      <c r="K500" s="80">
        <v>89280489</v>
      </c>
      <c r="L500" s="80">
        <v>89280489</v>
      </c>
      <c r="M500" s="80">
        <v>0</v>
      </c>
      <c r="N500" s="80">
        <v>0</v>
      </c>
      <c r="O500" s="92">
        <v>0</v>
      </c>
      <c r="P500" s="104" t="s">
        <v>1556</v>
      </c>
    </row>
    <row r="501" spans="1:16" x14ac:dyDescent="0.45">
      <c r="A501" s="79" t="s">
        <v>1145</v>
      </c>
      <c r="B501" s="79" t="s">
        <v>1146</v>
      </c>
      <c r="C501" s="79" t="s">
        <v>1166</v>
      </c>
      <c r="D501" s="79" t="s">
        <v>1167</v>
      </c>
      <c r="E501" s="79" t="s">
        <v>1168</v>
      </c>
      <c r="F501" s="79" t="s">
        <v>317</v>
      </c>
      <c r="G501" s="79" t="s">
        <v>1126</v>
      </c>
      <c r="H501" s="79" t="s">
        <v>1127</v>
      </c>
      <c r="I501" s="79" t="s">
        <v>455</v>
      </c>
      <c r="J501" s="80">
        <v>0</v>
      </c>
      <c r="K501" s="80">
        <v>58116470</v>
      </c>
      <c r="L501" s="80">
        <v>58116470</v>
      </c>
      <c r="M501" s="80">
        <v>0</v>
      </c>
      <c r="N501" s="80">
        <v>0</v>
      </c>
      <c r="O501" s="92">
        <v>0</v>
      </c>
      <c r="P501" s="104" t="s">
        <v>1556</v>
      </c>
    </row>
    <row r="502" spans="1:16" x14ac:dyDescent="0.45">
      <c r="A502" s="79" t="s">
        <v>1145</v>
      </c>
      <c r="B502" s="79" t="s">
        <v>1146</v>
      </c>
      <c r="C502" s="79" t="s">
        <v>1166</v>
      </c>
      <c r="D502" s="79" t="s">
        <v>1167</v>
      </c>
      <c r="E502" s="79" t="s">
        <v>1168</v>
      </c>
      <c r="F502" s="79" t="s">
        <v>317</v>
      </c>
      <c r="G502" s="79" t="s">
        <v>1169</v>
      </c>
      <c r="H502" s="79" t="s">
        <v>1170</v>
      </c>
      <c r="I502" s="79" t="s">
        <v>455</v>
      </c>
      <c r="J502" s="80">
        <v>0</v>
      </c>
      <c r="K502" s="80">
        <v>37855000</v>
      </c>
      <c r="L502" s="80">
        <v>37855000</v>
      </c>
      <c r="M502" s="80">
        <v>0</v>
      </c>
      <c r="N502" s="80">
        <v>0</v>
      </c>
      <c r="O502" s="92">
        <v>0</v>
      </c>
      <c r="P502" s="104" t="s">
        <v>1556</v>
      </c>
    </row>
    <row r="503" spans="1:16" x14ac:dyDescent="0.45">
      <c r="A503" s="79" t="s">
        <v>1145</v>
      </c>
      <c r="B503" s="79" t="s">
        <v>1146</v>
      </c>
      <c r="C503" s="79" t="s">
        <v>1166</v>
      </c>
      <c r="D503" s="79" t="s">
        <v>1167</v>
      </c>
      <c r="E503" s="79" t="s">
        <v>1168</v>
      </c>
      <c r="F503" s="79" t="s">
        <v>317</v>
      </c>
      <c r="G503" s="79" t="s">
        <v>990</v>
      </c>
      <c r="H503" s="79" t="s">
        <v>991</v>
      </c>
      <c r="I503" s="79" t="s">
        <v>455</v>
      </c>
      <c r="J503" s="80">
        <v>0</v>
      </c>
      <c r="K503" s="80">
        <v>46578070</v>
      </c>
      <c r="L503" s="80">
        <v>46578070</v>
      </c>
      <c r="M503" s="80">
        <v>0</v>
      </c>
      <c r="N503" s="80">
        <v>0</v>
      </c>
      <c r="O503" s="92">
        <v>0</v>
      </c>
      <c r="P503" s="104" t="s">
        <v>1556</v>
      </c>
    </row>
    <row r="504" spans="1:16" x14ac:dyDescent="0.45">
      <c r="A504" s="79" t="s">
        <v>1145</v>
      </c>
      <c r="B504" s="79" t="s">
        <v>1146</v>
      </c>
      <c r="C504" s="79" t="s">
        <v>1166</v>
      </c>
      <c r="D504" s="79" t="s">
        <v>1167</v>
      </c>
      <c r="E504" s="79" t="s">
        <v>1168</v>
      </c>
      <c r="F504" s="79" t="s">
        <v>317</v>
      </c>
      <c r="G504" s="79" t="s">
        <v>992</v>
      </c>
      <c r="H504" s="79" t="s">
        <v>993</v>
      </c>
      <c r="I504" s="79" t="s">
        <v>455</v>
      </c>
      <c r="J504" s="80">
        <v>0</v>
      </c>
      <c r="K504" s="80">
        <v>27116989</v>
      </c>
      <c r="L504" s="80">
        <v>27116989</v>
      </c>
      <c r="M504" s="80">
        <v>0</v>
      </c>
      <c r="N504" s="80">
        <v>0</v>
      </c>
      <c r="O504" s="92">
        <v>0</v>
      </c>
      <c r="P504" s="104" t="s">
        <v>1556</v>
      </c>
    </row>
    <row r="505" spans="1:16" x14ac:dyDescent="0.45">
      <c r="A505" s="79" t="s">
        <v>1145</v>
      </c>
      <c r="B505" s="79" t="s">
        <v>1146</v>
      </c>
      <c r="C505" s="79" t="s">
        <v>1166</v>
      </c>
      <c r="D505" s="79" t="s">
        <v>1167</v>
      </c>
      <c r="E505" s="79" t="s">
        <v>1168</v>
      </c>
      <c r="F505" s="79" t="s">
        <v>317</v>
      </c>
      <c r="G505" s="79" t="s">
        <v>994</v>
      </c>
      <c r="H505" s="79" t="s">
        <v>995</v>
      </c>
      <c r="I505" s="79" t="s">
        <v>455</v>
      </c>
      <c r="J505" s="80">
        <v>0</v>
      </c>
      <c r="K505" s="80">
        <v>59423794</v>
      </c>
      <c r="L505" s="80">
        <v>59423794</v>
      </c>
      <c r="M505" s="80">
        <v>0</v>
      </c>
      <c r="N505" s="80">
        <v>0</v>
      </c>
      <c r="O505" s="92">
        <v>0</v>
      </c>
      <c r="P505" s="104" t="s">
        <v>1556</v>
      </c>
    </row>
    <row r="506" spans="1:16" x14ac:dyDescent="0.45">
      <c r="A506" s="79" t="s">
        <v>1145</v>
      </c>
      <c r="B506" s="79" t="s">
        <v>1146</v>
      </c>
      <c r="C506" s="79" t="s">
        <v>1166</v>
      </c>
      <c r="D506" s="79" t="s">
        <v>1167</v>
      </c>
      <c r="E506" s="79" t="s">
        <v>1168</v>
      </c>
      <c r="F506" s="79" t="s">
        <v>317</v>
      </c>
      <c r="G506" s="79" t="s">
        <v>996</v>
      </c>
      <c r="H506" s="79" t="s">
        <v>997</v>
      </c>
      <c r="I506" s="79" t="s">
        <v>455</v>
      </c>
      <c r="J506" s="80">
        <v>0</v>
      </c>
      <c r="K506" s="80">
        <v>43400517</v>
      </c>
      <c r="L506" s="80">
        <v>43400517</v>
      </c>
      <c r="M506" s="80">
        <v>0</v>
      </c>
      <c r="N506" s="80">
        <v>0</v>
      </c>
      <c r="O506" s="92">
        <v>0</v>
      </c>
      <c r="P506" s="104" t="s">
        <v>1556</v>
      </c>
    </row>
    <row r="507" spans="1:16" x14ac:dyDescent="0.45">
      <c r="A507" s="79" t="s">
        <v>1145</v>
      </c>
      <c r="B507" s="79" t="s">
        <v>1146</v>
      </c>
      <c r="C507" s="79" t="s">
        <v>1166</v>
      </c>
      <c r="D507" s="79" t="s">
        <v>1167</v>
      </c>
      <c r="E507" s="79" t="s">
        <v>1168</v>
      </c>
      <c r="F507" s="79" t="s">
        <v>317</v>
      </c>
      <c r="G507" s="79" t="s">
        <v>998</v>
      </c>
      <c r="H507" s="79" t="s">
        <v>999</v>
      </c>
      <c r="I507" s="79" t="s">
        <v>455</v>
      </c>
      <c r="J507" s="80">
        <v>0</v>
      </c>
      <c r="K507" s="80">
        <v>35643591</v>
      </c>
      <c r="L507" s="80">
        <v>35643591</v>
      </c>
      <c r="M507" s="80">
        <v>0</v>
      </c>
      <c r="N507" s="80">
        <v>0</v>
      </c>
      <c r="O507" s="92">
        <v>0</v>
      </c>
      <c r="P507" s="104" t="s">
        <v>1556</v>
      </c>
    </row>
    <row r="508" spans="1:16" x14ac:dyDescent="0.45">
      <c r="A508" s="79" t="s">
        <v>1145</v>
      </c>
      <c r="B508" s="79" t="s">
        <v>1146</v>
      </c>
      <c r="C508" s="79" t="s">
        <v>1166</v>
      </c>
      <c r="D508" s="79" t="s">
        <v>1167</v>
      </c>
      <c r="E508" s="79" t="s">
        <v>1168</v>
      </c>
      <c r="F508" s="79" t="s">
        <v>317</v>
      </c>
      <c r="G508" s="79" t="s">
        <v>1002</v>
      </c>
      <c r="H508" s="79" t="s">
        <v>1003</v>
      </c>
      <c r="I508" s="79" t="s">
        <v>455</v>
      </c>
      <c r="J508" s="80">
        <v>0</v>
      </c>
      <c r="K508" s="80">
        <v>15012677</v>
      </c>
      <c r="L508" s="80">
        <v>15012677</v>
      </c>
      <c r="M508" s="80">
        <v>0</v>
      </c>
      <c r="N508" s="80">
        <v>0</v>
      </c>
      <c r="O508" s="92">
        <v>0</v>
      </c>
      <c r="P508" s="104" t="s">
        <v>1556</v>
      </c>
    </row>
    <row r="509" spans="1:16" x14ac:dyDescent="0.45">
      <c r="A509" s="79" t="s">
        <v>1145</v>
      </c>
      <c r="B509" s="79" t="s">
        <v>1146</v>
      </c>
      <c r="C509" s="79" t="s">
        <v>1166</v>
      </c>
      <c r="D509" s="79" t="s">
        <v>1167</v>
      </c>
      <c r="E509" s="79" t="s">
        <v>1168</v>
      </c>
      <c r="F509" s="79" t="s">
        <v>317</v>
      </c>
      <c r="G509" s="79" t="s">
        <v>1004</v>
      </c>
      <c r="H509" s="79" t="s">
        <v>1005</v>
      </c>
      <c r="I509" s="79" t="s">
        <v>455</v>
      </c>
      <c r="J509" s="80">
        <v>0</v>
      </c>
      <c r="K509" s="80">
        <v>28007023</v>
      </c>
      <c r="L509" s="80">
        <v>28007023</v>
      </c>
      <c r="M509" s="80">
        <v>0</v>
      </c>
      <c r="N509" s="80">
        <v>0</v>
      </c>
      <c r="O509" s="92">
        <v>0</v>
      </c>
      <c r="P509" s="104" t="s">
        <v>1556</v>
      </c>
    </row>
    <row r="510" spans="1:16" x14ac:dyDescent="0.45">
      <c r="A510" s="79" t="s">
        <v>1145</v>
      </c>
      <c r="B510" s="79" t="s">
        <v>1146</v>
      </c>
      <c r="C510" s="79" t="s">
        <v>1166</v>
      </c>
      <c r="D510" s="79" t="s">
        <v>1167</v>
      </c>
      <c r="E510" s="79" t="s">
        <v>1168</v>
      </c>
      <c r="F510" s="79" t="s">
        <v>317</v>
      </c>
      <c r="G510" s="79" t="s">
        <v>1006</v>
      </c>
      <c r="H510" s="79" t="s">
        <v>1007</v>
      </c>
      <c r="I510" s="79" t="s">
        <v>455</v>
      </c>
      <c r="J510" s="80">
        <v>0</v>
      </c>
      <c r="K510" s="80">
        <v>25647657</v>
      </c>
      <c r="L510" s="80">
        <v>25647657</v>
      </c>
      <c r="M510" s="80">
        <v>0</v>
      </c>
      <c r="N510" s="80">
        <v>0</v>
      </c>
      <c r="O510" s="92">
        <v>0</v>
      </c>
      <c r="P510" s="104" t="s">
        <v>1556</v>
      </c>
    </row>
    <row r="511" spans="1:16" x14ac:dyDescent="0.45">
      <c r="A511" s="79" t="s">
        <v>1145</v>
      </c>
      <c r="B511" s="79" t="s">
        <v>1146</v>
      </c>
      <c r="C511" s="79" t="s">
        <v>1166</v>
      </c>
      <c r="D511" s="79" t="s">
        <v>1167</v>
      </c>
      <c r="E511" s="79" t="s">
        <v>1168</v>
      </c>
      <c r="F511" s="79" t="s">
        <v>317</v>
      </c>
      <c r="G511" s="79" t="s">
        <v>1128</v>
      </c>
      <c r="H511" s="79" t="s">
        <v>1129</v>
      </c>
      <c r="I511" s="79" t="s">
        <v>455</v>
      </c>
      <c r="J511" s="80">
        <v>0</v>
      </c>
      <c r="K511" s="80">
        <v>29710625</v>
      </c>
      <c r="L511" s="80">
        <v>29710625</v>
      </c>
      <c r="M511" s="80">
        <v>0</v>
      </c>
      <c r="N511" s="80">
        <v>0</v>
      </c>
      <c r="O511" s="92">
        <v>0</v>
      </c>
      <c r="P511" s="104" t="s">
        <v>1556</v>
      </c>
    </row>
    <row r="512" spans="1:16" x14ac:dyDescent="0.45">
      <c r="A512" s="79" t="s">
        <v>1145</v>
      </c>
      <c r="B512" s="79" t="s">
        <v>1146</v>
      </c>
      <c r="C512" s="79" t="s">
        <v>1166</v>
      </c>
      <c r="D512" s="79" t="s">
        <v>1167</v>
      </c>
      <c r="E512" s="79" t="s">
        <v>1168</v>
      </c>
      <c r="F512" s="79" t="s">
        <v>317</v>
      </c>
      <c r="G512" s="79" t="s">
        <v>1130</v>
      </c>
      <c r="H512" s="79" t="s">
        <v>1131</v>
      </c>
      <c r="I512" s="79" t="s">
        <v>455</v>
      </c>
      <c r="J512" s="80">
        <v>0</v>
      </c>
      <c r="K512" s="80">
        <v>34581865</v>
      </c>
      <c r="L512" s="80">
        <v>34581865</v>
      </c>
      <c r="M512" s="80">
        <v>0</v>
      </c>
      <c r="N512" s="80">
        <v>0</v>
      </c>
      <c r="O512" s="92">
        <v>0</v>
      </c>
      <c r="P512" s="104" t="s">
        <v>1556</v>
      </c>
    </row>
    <row r="513" spans="1:16" x14ac:dyDescent="0.45">
      <c r="A513" s="79" t="s">
        <v>1145</v>
      </c>
      <c r="B513" s="79" t="s">
        <v>1146</v>
      </c>
      <c r="C513" s="79" t="s">
        <v>1166</v>
      </c>
      <c r="D513" s="79" t="s">
        <v>1167</v>
      </c>
      <c r="E513" s="79" t="s">
        <v>1168</v>
      </c>
      <c r="F513" s="79" t="s">
        <v>317</v>
      </c>
      <c r="G513" s="79" t="s">
        <v>1010</v>
      </c>
      <c r="H513" s="79" t="s">
        <v>1011</v>
      </c>
      <c r="I513" s="79" t="s">
        <v>455</v>
      </c>
      <c r="J513" s="80">
        <v>0</v>
      </c>
      <c r="K513" s="80">
        <v>14533672</v>
      </c>
      <c r="L513" s="80">
        <v>14533672</v>
      </c>
      <c r="M513" s="80">
        <v>0</v>
      </c>
      <c r="N513" s="80">
        <v>0</v>
      </c>
      <c r="O513" s="92">
        <v>0</v>
      </c>
      <c r="P513" s="104" t="s">
        <v>1556</v>
      </c>
    </row>
    <row r="514" spans="1:16" x14ac:dyDescent="0.45">
      <c r="A514" s="79" t="s">
        <v>1145</v>
      </c>
      <c r="B514" s="79" t="s">
        <v>1146</v>
      </c>
      <c r="C514" s="79" t="s">
        <v>1166</v>
      </c>
      <c r="D514" s="79" t="s">
        <v>1167</v>
      </c>
      <c r="E514" s="79" t="s">
        <v>1168</v>
      </c>
      <c r="F514" s="79" t="s">
        <v>317</v>
      </c>
      <c r="G514" s="79" t="s">
        <v>1014</v>
      </c>
      <c r="H514" s="79" t="s">
        <v>1015</v>
      </c>
      <c r="I514" s="79" t="s">
        <v>455</v>
      </c>
      <c r="J514" s="80">
        <v>0</v>
      </c>
      <c r="K514" s="80">
        <v>15144932</v>
      </c>
      <c r="L514" s="80">
        <v>15144932</v>
      </c>
      <c r="M514" s="80">
        <v>0</v>
      </c>
      <c r="N514" s="80">
        <v>0</v>
      </c>
      <c r="O514" s="92">
        <v>0</v>
      </c>
      <c r="P514" s="104" t="s">
        <v>1556</v>
      </c>
    </row>
    <row r="515" spans="1:16" x14ac:dyDescent="0.45">
      <c r="A515" s="79" t="s">
        <v>1145</v>
      </c>
      <c r="B515" s="79" t="s">
        <v>1146</v>
      </c>
      <c r="C515" s="79" t="s">
        <v>1166</v>
      </c>
      <c r="D515" s="79" t="s">
        <v>1167</v>
      </c>
      <c r="E515" s="79" t="s">
        <v>1168</v>
      </c>
      <c r="F515" s="79" t="s">
        <v>317</v>
      </c>
      <c r="G515" s="79" t="s">
        <v>1016</v>
      </c>
      <c r="H515" s="79" t="s">
        <v>1017</v>
      </c>
      <c r="I515" s="79" t="s">
        <v>455</v>
      </c>
      <c r="J515" s="80">
        <v>0</v>
      </c>
      <c r="K515" s="80">
        <v>19764775</v>
      </c>
      <c r="L515" s="80">
        <v>19764775</v>
      </c>
      <c r="M515" s="80">
        <v>0</v>
      </c>
      <c r="N515" s="80">
        <v>0</v>
      </c>
      <c r="O515" s="92">
        <v>0</v>
      </c>
      <c r="P515" s="104" t="s">
        <v>1556</v>
      </c>
    </row>
    <row r="516" spans="1:16" x14ac:dyDescent="0.45">
      <c r="A516" s="79" t="s">
        <v>1171</v>
      </c>
      <c r="B516" s="79" t="s">
        <v>1172</v>
      </c>
      <c r="C516" s="79" t="s">
        <v>1173</v>
      </c>
      <c r="D516" s="79" t="s">
        <v>384</v>
      </c>
      <c r="E516" s="79" t="s">
        <v>1174</v>
      </c>
      <c r="F516" s="79" t="s">
        <v>1175</v>
      </c>
      <c r="G516" s="79" t="s">
        <v>1150</v>
      </c>
      <c r="H516" s="79" t="s">
        <v>1151</v>
      </c>
      <c r="I516" s="79" t="s">
        <v>1527</v>
      </c>
      <c r="J516" s="80">
        <v>0</v>
      </c>
      <c r="K516" s="80">
        <v>640000000000</v>
      </c>
      <c r="L516" s="80">
        <v>0</v>
      </c>
      <c r="M516" s="80">
        <v>1240000000000</v>
      </c>
      <c r="N516" s="80">
        <v>0</v>
      </c>
      <c r="O516" s="88">
        <v>1880000000000</v>
      </c>
      <c r="P516" s="104" t="s">
        <v>1554</v>
      </c>
    </row>
    <row r="517" spans="1:16" x14ac:dyDescent="0.45">
      <c r="A517" s="79" t="s">
        <v>1171</v>
      </c>
      <c r="B517" s="79" t="s">
        <v>1172</v>
      </c>
      <c r="C517" s="79" t="s">
        <v>1173</v>
      </c>
      <c r="D517" s="79" t="s">
        <v>384</v>
      </c>
      <c r="E517" s="79" t="s">
        <v>1174</v>
      </c>
      <c r="F517" s="79" t="s">
        <v>1175</v>
      </c>
      <c r="G517" s="79" t="s">
        <v>1152</v>
      </c>
      <c r="H517" s="79" t="s">
        <v>1153</v>
      </c>
      <c r="I517" s="79" t="s">
        <v>1528</v>
      </c>
      <c r="J517" s="80">
        <v>0</v>
      </c>
      <c r="K517" s="80">
        <v>624000000000</v>
      </c>
      <c r="L517" s="80">
        <v>0</v>
      </c>
      <c r="M517" s="80">
        <v>1209000000000</v>
      </c>
      <c r="N517" s="80">
        <v>0</v>
      </c>
      <c r="O517" s="88">
        <v>1833000000000</v>
      </c>
      <c r="P517" s="104" t="s">
        <v>1554</v>
      </c>
    </row>
    <row r="518" spans="1:16" x14ac:dyDescent="0.45">
      <c r="A518" s="79" t="s">
        <v>1171</v>
      </c>
      <c r="B518" s="79" t="s">
        <v>1172</v>
      </c>
      <c r="C518" s="79" t="s">
        <v>1173</v>
      </c>
      <c r="D518" s="79" t="s">
        <v>384</v>
      </c>
      <c r="E518" s="79" t="s">
        <v>1174</v>
      </c>
      <c r="F518" s="79" t="s">
        <v>1175</v>
      </c>
      <c r="G518" s="79" t="s">
        <v>1154</v>
      </c>
      <c r="H518" s="79" t="s">
        <v>1155</v>
      </c>
      <c r="I518" s="79" t="s">
        <v>1529</v>
      </c>
      <c r="J518" s="80">
        <v>0</v>
      </c>
      <c r="K518" s="80">
        <v>170800000000</v>
      </c>
      <c r="L518" s="80">
        <v>0</v>
      </c>
      <c r="M518" s="80">
        <v>341000000000</v>
      </c>
      <c r="N518" s="80">
        <v>0</v>
      </c>
      <c r="O518" s="88">
        <v>511800000000</v>
      </c>
      <c r="P518" s="104" t="s">
        <v>1554</v>
      </c>
    </row>
    <row r="519" spans="1:16" x14ac:dyDescent="0.45">
      <c r="A519" s="79" t="s">
        <v>1171</v>
      </c>
      <c r="B519" s="79" t="s">
        <v>1172</v>
      </c>
      <c r="C519" s="79" t="s">
        <v>1173</v>
      </c>
      <c r="D519" s="79" t="s">
        <v>384</v>
      </c>
      <c r="E519" s="79" t="s">
        <v>1174</v>
      </c>
      <c r="F519" s="79" t="s">
        <v>1175</v>
      </c>
      <c r="G519" s="79" t="s">
        <v>1176</v>
      </c>
      <c r="H519" s="79" t="s">
        <v>1177</v>
      </c>
      <c r="I519" s="79" t="s">
        <v>1531</v>
      </c>
      <c r="J519" s="80">
        <v>0</v>
      </c>
      <c r="K519" s="80">
        <v>5200000000</v>
      </c>
      <c r="L519" s="80">
        <v>0</v>
      </c>
      <c r="M519" s="80">
        <v>0</v>
      </c>
      <c r="N519" s="80">
        <v>0</v>
      </c>
      <c r="O519" s="88">
        <v>5200000000</v>
      </c>
      <c r="P519" s="104" t="s">
        <v>1554</v>
      </c>
    </row>
    <row r="520" spans="1:16" x14ac:dyDescent="0.45">
      <c r="A520" s="79" t="s">
        <v>1171</v>
      </c>
      <c r="B520" s="79" t="s">
        <v>1172</v>
      </c>
      <c r="C520" s="79" t="s">
        <v>1173</v>
      </c>
      <c r="D520" s="79" t="s">
        <v>384</v>
      </c>
      <c r="E520" s="79" t="s">
        <v>1174</v>
      </c>
      <c r="F520" s="79" t="s">
        <v>1175</v>
      </c>
      <c r="G520" s="79" t="s">
        <v>1156</v>
      </c>
      <c r="H520" s="79" t="s">
        <v>1157</v>
      </c>
      <c r="I520" s="79" t="s">
        <v>1530</v>
      </c>
      <c r="J520" s="80">
        <v>0</v>
      </c>
      <c r="K520" s="80">
        <v>160000000000</v>
      </c>
      <c r="L520" s="80">
        <v>0</v>
      </c>
      <c r="M520" s="80">
        <v>310000000000</v>
      </c>
      <c r="N520" s="80">
        <v>0</v>
      </c>
      <c r="O520" s="88">
        <v>470000000000</v>
      </c>
      <c r="P520" s="104" t="s">
        <v>1554</v>
      </c>
    </row>
    <row r="521" spans="1:16" x14ac:dyDescent="0.45">
      <c r="A521" s="79" t="s">
        <v>1171</v>
      </c>
      <c r="B521" s="79" t="s">
        <v>1172</v>
      </c>
      <c r="C521" s="79" t="s">
        <v>1173</v>
      </c>
      <c r="D521" s="79" t="s">
        <v>384</v>
      </c>
      <c r="E521" s="79" t="s">
        <v>1178</v>
      </c>
      <c r="F521" s="79" t="s">
        <v>1179</v>
      </c>
      <c r="G521" s="79" t="s">
        <v>1150</v>
      </c>
      <c r="H521" s="79" t="s">
        <v>1151</v>
      </c>
      <c r="I521" s="79" t="s">
        <v>1527</v>
      </c>
      <c r="J521" s="80">
        <v>0</v>
      </c>
      <c r="K521" s="80">
        <v>0</v>
      </c>
      <c r="L521" s="80">
        <v>1240000000000</v>
      </c>
      <c r="M521" s="80">
        <v>1240000000000</v>
      </c>
      <c r="N521" s="80">
        <v>0</v>
      </c>
      <c r="O521" s="88">
        <v>0</v>
      </c>
      <c r="P521" s="104"/>
    </row>
    <row r="522" spans="1:16" x14ac:dyDescent="0.45">
      <c r="A522" s="79" t="s">
        <v>1171</v>
      </c>
      <c r="B522" s="79" t="s">
        <v>1172</v>
      </c>
      <c r="C522" s="79" t="s">
        <v>1173</v>
      </c>
      <c r="D522" s="79" t="s">
        <v>384</v>
      </c>
      <c r="E522" s="79" t="s">
        <v>1178</v>
      </c>
      <c r="F522" s="79" t="s">
        <v>1179</v>
      </c>
      <c r="G522" s="79" t="s">
        <v>1152</v>
      </c>
      <c r="H522" s="79" t="s">
        <v>1153</v>
      </c>
      <c r="I522" s="79" t="s">
        <v>1528</v>
      </c>
      <c r="J522" s="80">
        <v>0</v>
      </c>
      <c r="K522" s="80">
        <v>0</v>
      </c>
      <c r="L522" s="80">
        <v>1209000000000</v>
      </c>
      <c r="M522" s="80">
        <v>1209000000000</v>
      </c>
      <c r="N522" s="80">
        <v>0</v>
      </c>
      <c r="O522" s="88">
        <v>0</v>
      </c>
      <c r="P522" s="104"/>
    </row>
    <row r="523" spans="1:16" x14ac:dyDescent="0.45">
      <c r="A523" s="79" t="s">
        <v>1171</v>
      </c>
      <c r="B523" s="79" t="s">
        <v>1172</v>
      </c>
      <c r="C523" s="79" t="s">
        <v>1173</v>
      </c>
      <c r="D523" s="79" t="s">
        <v>384</v>
      </c>
      <c r="E523" s="79" t="s">
        <v>1178</v>
      </c>
      <c r="F523" s="79" t="s">
        <v>1179</v>
      </c>
      <c r="G523" s="79" t="s">
        <v>1154</v>
      </c>
      <c r="H523" s="79" t="s">
        <v>1155</v>
      </c>
      <c r="I523" s="79" t="s">
        <v>1529</v>
      </c>
      <c r="J523" s="80">
        <v>0</v>
      </c>
      <c r="K523" s="80">
        <v>0</v>
      </c>
      <c r="L523" s="80">
        <v>341000000000</v>
      </c>
      <c r="M523" s="80">
        <v>341000000000</v>
      </c>
      <c r="N523" s="80">
        <v>0</v>
      </c>
      <c r="O523" s="88">
        <v>0</v>
      </c>
      <c r="P523" s="104"/>
    </row>
    <row r="524" spans="1:16" x14ac:dyDescent="0.45">
      <c r="A524" s="79" t="s">
        <v>1171</v>
      </c>
      <c r="B524" s="79" t="s">
        <v>1172</v>
      </c>
      <c r="C524" s="79" t="s">
        <v>1173</v>
      </c>
      <c r="D524" s="79" t="s">
        <v>384</v>
      </c>
      <c r="E524" s="79" t="s">
        <v>1178</v>
      </c>
      <c r="F524" s="79" t="s">
        <v>1179</v>
      </c>
      <c r="G524" s="79" t="s">
        <v>1156</v>
      </c>
      <c r="H524" s="79" t="s">
        <v>1157</v>
      </c>
      <c r="I524" s="79" t="s">
        <v>1530</v>
      </c>
      <c r="J524" s="80">
        <v>0</v>
      </c>
      <c r="K524" s="80">
        <v>0</v>
      </c>
      <c r="L524" s="80">
        <v>310000000000</v>
      </c>
      <c r="M524" s="80">
        <v>310000000000</v>
      </c>
      <c r="N524" s="80">
        <v>0</v>
      </c>
      <c r="O524" s="88">
        <v>0</v>
      </c>
      <c r="P524" s="104"/>
    </row>
    <row r="525" spans="1:16" x14ac:dyDescent="0.45">
      <c r="A525" s="79" t="s">
        <v>1180</v>
      </c>
      <c r="B525" s="79" t="s">
        <v>1181</v>
      </c>
      <c r="C525" s="79" t="s">
        <v>1182</v>
      </c>
      <c r="D525" s="79" t="s">
        <v>1183</v>
      </c>
      <c r="E525" s="79" t="s">
        <v>1184</v>
      </c>
      <c r="F525" s="79" t="s">
        <v>1185</v>
      </c>
      <c r="G525" s="79" t="s">
        <v>460</v>
      </c>
      <c r="H525" s="79" t="s">
        <v>461</v>
      </c>
      <c r="I525" s="79" t="s">
        <v>1454</v>
      </c>
      <c r="J525" s="80">
        <v>0</v>
      </c>
      <c r="K525" s="80">
        <v>4052223985</v>
      </c>
      <c r="L525" s="80">
        <v>0</v>
      </c>
      <c r="M525" s="80">
        <v>902566667</v>
      </c>
      <c r="N525" s="80">
        <v>0</v>
      </c>
      <c r="O525" s="102">
        <v>4954790652</v>
      </c>
      <c r="P525" s="104" t="s">
        <v>1564</v>
      </c>
    </row>
    <row r="526" spans="1:16" x14ac:dyDescent="0.45">
      <c r="A526" s="79" t="s">
        <v>1180</v>
      </c>
      <c r="B526" s="79" t="s">
        <v>1181</v>
      </c>
      <c r="C526" s="79" t="s">
        <v>1182</v>
      </c>
      <c r="D526" s="79" t="s">
        <v>1183</v>
      </c>
      <c r="E526" s="79" t="s">
        <v>1184</v>
      </c>
      <c r="F526" s="79" t="s">
        <v>1185</v>
      </c>
      <c r="G526" s="79" t="s">
        <v>464</v>
      </c>
      <c r="H526" s="79" t="s">
        <v>465</v>
      </c>
      <c r="I526" s="79" t="s">
        <v>1456</v>
      </c>
      <c r="J526" s="80">
        <v>0</v>
      </c>
      <c r="K526" s="80">
        <v>473806218</v>
      </c>
      <c r="L526" s="80">
        <v>0</v>
      </c>
      <c r="M526" s="80">
        <v>83095135</v>
      </c>
      <c r="N526" s="80">
        <v>0</v>
      </c>
      <c r="O526" s="102">
        <v>556901353</v>
      </c>
      <c r="P526" s="104" t="s">
        <v>1564</v>
      </c>
    </row>
    <row r="527" spans="1:16" x14ac:dyDescent="0.45">
      <c r="A527" s="79" t="s">
        <v>1180</v>
      </c>
      <c r="B527" s="79" t="s">
        <v>1181</v>
      </c>
      <c r="C527" s="79" t="s">
        <v>1182</v>
      </c>
      <c r="D527" s="79" t="s">
        <v>1183</v>
      </c>
      <c r="E527" s="79" t="s">
        <v>1184</v>
      </c>
      <c r="F527" s="79" t="s">
        <v>1185</v>
      </c>
      <c r="G527" s="79" t="s">
        <v>468</v>
      </c>
      <c r="H527" s="79" t="s">
        <v>469</v>
      </c>
      <c r="I527" s="79" t="s">
        <v>1458</v>
      </c>
      <c r="J527" s="80">
        <v>0</v>
      </c>
      <c r="K527" s="80">
        <v>17488597448</v>
      </c>
      <c r="L527" s="80">
        <v>0</v>
      </c>
      <c r="M527" s="80">
        <v>473097730</v>
      </c>
      <c r="N527" s="80">
        <v>0</v>
      </c>
      <c r="O527" s="102">
        <v>17961695178</v>
      </c>
      <c r="P527" s="104" t="s">
        <v>1564</v>
      </c>
    </row>
    <row r="528" spans="1:16" x14ac:dyDescent="0.45">
      <c r="A528" s="79" t="s">
        <v>1180</v>
      </c>
      <c r="B528" s="79" t="s">
        <v>1181</v>
      </c>
      <c r="C528" s="79" t="s">
        <v>1182</v>
      </c>
      <c r="D528" s="79" t="s">
        <v>1183</v>
      </c>
      <c r="E528" s="79" t="s">
        <v>1184</v>
      </c>
      <c r="F528" s="79" t="s">
        <v>1185</v>
      </c>
      <c r="G528" s="79" t="s">
        <v>470</v>
      </c>
      <c r="H528" s="79" t="s">
        <v>471</v>
      </c>
      <c r="I528" s="79" t="s">
        <v>1459</v>
      </c>
      <c r="J528" s="80">
        <v>0</v>
      </c>
      <c r="K528" s="80">
        <v>3494672353</v>
      </c>
      <c r="L528" s="80">
        <v>0</v>
      </c>
      <c r="M528" s="80">
        <v>0</v>
      </c>
      <c r="N528" s="80">
        <v>0</v>
      </c>
      <c r="O528" s="102">
        <v>3494672353</v>
      </c>
      <c r="P528" s="104" t="s">
        <v>1564</v>
      </c>
    </row>
    <row r="529" spans="1:17" x14ac:dyDescent="0.45">
      <c r="A529" s="79" t="s">
        <v>1180</v>
      </c>
      <c r="B529" s="79" t="s">
        <v>1181</v>
      </c>
      <c r="C529" s="79" t="s">
        <v>1182</v>
      </c>
      <c r="D529" s="79" t="s">
        <v>1183</v>
      </c>
      <c r="E529" s="79" t="s">
        <v>1184</v>
      </c>
      <c r="F529" s="79" t="s">
        <v>1185</v>
      </c>
      <c r="G529" s="79" t="s">
        <v>474</v>
      </c>
      <c r="H529" s="79" t="s">
        <v>475</v>
      </c>
      <c r="I529" s="79" t="s">
        <v>455</v>
      </c>
      <c r="J529" s="80">
        <v>0</v>
      </c>
      <c r="K529" s="80">
        <v>395208</v>
      </c>
      <c r="L529" s="80">
        <v>0</v>
      </c>
      <c r="M529" s="80">
        <v>414233</v>
      </c>
      <c r="N529" s="80">
        <v>0</v>
      </c>
      <c r="O529" s="102">
        <v>809441</v>
      </c>
      <c r="P529" s="104" t="s">
        <v>1564</v>
      </c>
    </row>
    <row r="530" spans="1:17" x14ac:dyDescent="0.45">
      <c r="A530" s="79" t="s">
        <v>1180</v>
      </c>
      <c r="B530" s="79" t="s">
        <v>1181</v>
      </c>
      <c r="C530" s="79" t="s">
        <v>1182</v>
      </c>
      <c r="D530" s="79" t="s">
        <v>1183</v>
      </c>
      <c r="E530" s="79" t="s">
        <v>1184</v>
      </c>
      <c r="F530" s="79" t="s">
        <v>1185</v>
      </c>
      <c r="G530" s="79" t="s">
        <v>506</v>
      </c>
      <c r="H530" s="79" t="s">
        <v>507</v>
      </c>
      <c r="I530" s="79" t="s">
        <v>1461</v>
      </c>
      <c r="J530" s="80">
        <v>0</v>
      </c>
      <c r="K530" s="80">
        <v>14207329708</v>
      </c>
      <c r="L530" s="80">
        <v>0</v>
      </c>
      <c r="M530" s="80">
        <v>18607914881</v>
      </c>
      <c r="N530" s="80">
        <v>0</v>
      </c>
      <c r="O530" s="102">
        <v>32815244589</v>
      </c>
      <c r="P530" s="104" t="s">
        <v>1564</v>
      </c>
    </row>
    <row r="531" spans="1:17" x14ac:dyDescent="0.45">
      <c r="A531" s="79" t="s">
        <v>1180</v>
      </c>
      <c r="B531" s="79" t="s">
        <v>1181</v>
      </c>
      <c r="C531" s="79" t="s">
        <v>1182</v>
      </c>
      <c r="D531" s="79" t="s">
        <v>1183</v>
      </c>
      <c r="E531" s="79" t="s">
        <v>1184</v>
      </c>
      <c r="F531" s="79" t="s">
        <v>1185</v>
      </c>
      <c r="G531" s="79" t="s">
        <v>1186</v>
      </c>
      <c r="H531" s="79" t="s">
        <v>1187</v>
      </c>
      <c r="I531" s="79" t="s">
        <v>1461</v>
      </c>
      <c r="J531" s="80">
        <v>0</v>
      </c>
      <c r="K531" s="80">
        <v>657889376</v>
      </c>
      <c r="L531" s="80">
        <v>0</v>
      </c>
      <c r="M531" s="80">
        <v>0</v>
      </c>
      <c r="N531" s="80">
        <v>0</v>
      </c>
      <c r="O531" s="102">
        <v>657889376</v>
      </c>
      <c r="P531" s="104" t="s">
        <v>1564</v>
      </c>
    </row>
    <row r="532" spans="1:17" x14ac:dyDescent="0.45">
      <c r="A532" s="79" t="s">
        <v>1180</v>
      </c>
      <c r="B532" s="79" t="s">
        <v>1181</v>
      </c>
      <c r="C532" s="79" t="s">
        <v>1182</v>
      </c>
      <c r="D532" s="79" t="s">
        <v>1183</v>
      </c>
      <c r="E532" s="79" t="s">
        <v>1184</v>
      </c>
      <c r="F532" s="79" t="s">
        <v>1185</v>
      </c>
      <c r="G532" s="79" t="s">
        <v>1188</v>
      </c>
      <c r="H532" s="79" t="s">
        <v>1189</v>
      </c>
      <c r="I532" s="79" t="s">
        <v>1461</v>
      </c>
      <c r="J532" s="80">
        <v>0</v>
      </c>
      <c r="K532" s="80">
        <v>13532712</v>
      </c>
      <c r="L532" s="80">
        <v>0</v>
      </c>
      <c r="M532" s="80">
        <v>0</v>
      </c>
      <c r="N532" s="80">
        <v>0</v>
      </c>
      <c r="O532" s="102">
        <v>13532712</v>
      </c>
      <c r="P532" s="104" t="s">
        <v>1564</v>
      </c>
    </row>
    <row r="533" spans="1:17" x14ac:dyDescent="0.45">
      <c r="A533" s="79" t="s">
        <v>1180</v>
      </c>
      <c r="B533" s="79" t="s">
        <v>1181</v>
      </c>
      <c r="C533" s="79" t="s">
        <v>1182</v>
      </c>
      <c r="D533" s="79" t="s">
        <v>1183</v>
      </c>
      <c r="E533" s="79" t="s">
        <v>1184</v>
      </c>
      <c r="F533" s="79" t="s">
        <v>1185</v>
      </c>
      <c r="G533" s="79" t="s">
        <v>480</v>
      </c>
      <c r="H533" s="79" t="s">
        <v>481</v>
      </c>
      <c r="I533" s="79" t="s">
        <v>1461</v>
      </c>
      <c r="J533" s="80">
        <v>0</v>
      </c>
      <c r="K533" s="80">
        <v>0</v>
      </c>
      <c r="L533" s="80">
        <v>0</v>
      </c>
      <c r="M533" s="80">
        <v>34254142</v>
      </c>
      <c r="N533" s="80">
        <v>0</v>
      </c>
      <c r="O533" s="102">
        <v>34254142</v>
      </c>
      <c r="P533" s="104" t="s">
        <v>1564</v>
      </c>
    </row>
    <row r="534" spans="1:17" x14ac:dyDescent="0.45">
      <c r="A534" s="79" t="s">
        <v>1180</v>
      </c>
      <c r="B534" s="79" t="s">
        <v>1181</v>
      </c>
      <c r="C534" s="79" t="s">
        <v>1182</v>
      </c>
      <c r="D534" s="79" t="s">
        <v>1183</v>
      </c>
      <c r="E534" s="79" t="s">
        <v>1184</v>
      </c>
      <c r="F534" s="79" t="s">
        <v>1185</v>
      </c>
      <c r="G534" s="79" t="s">
        <v>482</v>
      </c>
      <c r="H534" s="79" t="s">
        <v>483</v>
      </c>
      <c r="I534" s="79" t="s">
        <v>1461</v>
      </c>
      <c r="J534" s="80">
        <v>0</v>
      </c>
      <c r="K534" s="80">
        <v>0</v>
      </c>
      <c r="L534" s="80">
        <v>0</v>
      </c>
      <c r="M534" s="80">
        <v>137959140</v>
      </c>
      <c r="N534" s="80">
        <v>0</v>
      </c>
      <c r="O534" s="102">
        <v>137959140</v>
      </c>
      <c r="P534" s="104" t="s">
        <v>1564</v>
      </c>
    </row>
    <row r="535" spans="1:17" x14ac:dyDescent="0.45">
      <c r="A535" s="79" t="s">
        <v>1180</v>
      </c>
      <c r="B535" s="79" t="s">
        <v>1181</v>
      </c>
      <c r="C535" s="79" t="s">
        <v>1182</v>
      </c>
      <c r="D535" s="79" t="s">
        <v>1183</v>
      </c>
      <c r="E535" s="79" t="s">
        <v>1190</v>
      </c>
      <c r="F535" s="79" t="s">
        <v>1191</v>
      </c>
      <c r="G535" s="79" t="s">
        <v>455</v>
      </c>
      <c r="H535" s="79" t="s">
        <v>455</v>
      </c>
      <c r="I535" s="79" t="s">
        <v>455</v>
      </c>
      <c r="J535" s="80">
        <v>0</v>
      </c>
      <c r="K535" s="80">
        <v>19541182643</v>
      </c>
      <c r="L535" s="80">
        <v>0</v>
      </c>
      <c r="M535" s="80">
        <v>6232746144</v>
      </c>
      <c r="N535" s="80">
        <v>0</v>
      </c>
      <c r="O535" s="102">
        <v>25773928787</v>
      </c>
      <c r="P535" s="104" t="s">
        <v>1565</v>
      </c>
    </row>
    <row r="536" spans="1:17" x14ac:dyDescent="0.45">
      <c r="A536" s="79" t="s">
        <v>1192</v>
      </c>
      <c r="B536" s="79" t="s">
        <v>1193</v>
      </c>
      <c r="C536" s="79" t="s">
        <v>1194</v>
      </c>
      <c r="D536" s="79" t="s">
        <v>130</v>
      </c>
      <c r="E536" s="79" t="s">
        <v>1195</v>
      </c>
      <c r="F536" s="79" t="s">
        <v>1196</v>
      </c>
      <c r="G536" s="79" t="s">
        <v>749</v>
      </c>
      <c r="H536" s="79" t="s">
        <v>750</v>
      </c>
      <c r="I536" s="79" t="s">
        <v>455</v>
      </c>
      <c r="J536" s="80">
        <v>0</v>
      </c>
      <c r="K536" s="80">
        <v>0</v>
      </c>
      <c r="L536" s="80">
        <v>2908567188</v>
      </c>
      <c r="M536" s="80">
        <v>0</v>
      </c>
      <c r="N536" s="94">
        <v>2908567188</v>
      </c>
      <c r="O536" s="80">
        <v>0</v>
      </c>
      <c r="P536" s="117" t="s">
        <v>1559</v>
      </c>
    </row>
    <row r="537" spans="1:17" x14ac:dyDescent="0.45">
      <c r="A537" s="79" t="s">
        <v>1192</v>
      </c>
      <c r="B537" s="79" t="s">
        <v>1193</v>
      </c>
      <c r="C537" s="79" t="s">
        <v>1194</v>
      </c>
      <c r="D537" s="79" t="s">
        <v>130</v>
      </c>
      <c r="E537" s="79" t="s">
        <v>1195</v>
      </c>
      <c r="F537" s="79" t="s">
        <v>1196</v>
      </c>
      <c r="G537" s="79" t="s">
        <v>751</v>
      </c>
      <c r="H537" s="79" t="s">
        <v>752</v>
      </c>
      <c r="I537" s="79" t="s">
        <v>455</v>
      </c>
      <c r="J537" s="80">
        <v>0</v>
      </c>
      <c r="K537" s="80">
        <v>0</v>
      </c>
      <c r="L537" s="80">
        <v>1255194384</v>
      </c>
      <c r="M537" s="80">
        <v>758908</v>
      </c>
      <c r="N537" s="94">
        <v>1254435476</v>
      </c>
      <c r="O537" s="80">
        <v>0</v>
      </c>
      <c r="P537" s="117" t="s">
        <v>1559</v>
      </c>
    </row>
    <row r="538" spans="1:17" x14ac:dyDescent="0.45">
      <c r="A538" s="79" t="s">
        <v>1192</v>
      </c>
      <c r="B538" s="79" t="s">
        <v>1193</v>
      </c>
      <c r="C538" s="79" t="s">
        <v>1194</v>
      </c>
      <c r="D538" s="79" t="s">
        <v>130</v>
      </c>
      <c r="E538" s="79" t="s">
        <v>1195</v>
      </c>
      <c r="F538" s="79" t="s">
        <v>1196</v>
      </c>
      <c r="G538" s="79" t="s">
        <v>753</v>
      </c>
      <c r="H538" s="79" t="s">
        <v>754</v>
      </c>
      <c r="I538" s="79" t="s">
        <v>455</v>
      </c>
      <c r="J538" s="80">
        <v>0</v>
      </c>
      <c r="K538" s="80">
        <v>0</v>
      </c>
      <c r="L538" s="80">
        <v>522026444</v>
      </c>
      <c r="M538" s="80">
        <v>0</v>
      </c>
      <c r="N538" s="94">
        <v>522026444</v>
      </c>
      <c r="O538" s="80">
        <v>0</v>
      </c>
      <c r="P538" s="117" t="s">
        <v>1559</v>
      </c>
    </row>
    <row r="539" spans="1:17" x14ac:dyDescent="0.45">
      <c r="A539" s="79" t="s">
        <v>1192</v>
      </c>
      <c r="B539" s="79" t="s">
        <v>1193</v>
      </c>
      <c r="C539" s="79" t="s">
        <v>1194</v>
      </c>
      <c r="D539" s="79" t="s">
        <v>130</v>
      </c>
      <c r="E539" s="79" t="s">
        <v>1195</v>
      </c>
      <c r="F539" s="79" t="s">
        <v>1196</v>
      </c>
      <c r="G539" s="79" t="s">
        <v>755</v>
      </c>
      <c r="H539" s="79" t="s">
        <v>756</v>
      </c>
      <c r="I539" s="79" t="s">
        <v>455</v>
      </c>
      <c r="J539" s="80">
        <v>0</v>
      </c>
      <c r="K539" s="80">
        <v>0</v>
      </c>
      <c r="L539" s="80">
        <v>1764248034</v>
      </c>
      <c r="M539" s="80">
        <v>3419855</v>
      </c>
      <c r="N539" s="94">
        <v>1760828179</v>
      </c>
      <c r="O539" s="80">
        <v>0</v>
      </c>
      <c r="P539" s="117" t="s">
        <v>1559</v>
      </c>
    </row>
    <row r="540" spans="1:17" x14ac:dyDescent="0.45">
      <c r="A540" s="79" t="s">
        <v>1192</v>
      </c>
      <c r="B540" s="79" t="s">
        <v>1193</v>
      </c>
      <c r="C540" s="79" t="s">
        <v>1194</v>
      </c>
      <c r="D540" s="79" t="s">
        <v>130</v>
      </c>
      <c r="E540" s="79" t="s">
        <v>1195</v>
      </c>
      <c r="F540" s="79" t="s">
        <v>1196</v>
      </c>
      <c r="G540" s="79" t="s">
        <v>757</v>
      </c>
      <c r="H540" s="79" t="s">
        <v>758</v>
      </c>
      <c r="I540" s="79" t="s">
        <v>455</v>
      </c>
      <c r="J540" s="80">
        <v>0</v>
      </c>
      <c r="K540" s="80">
        <v>0</v>
      </c>
      <c r="L540" s="80">
        <v>450823685</v>
      </c>
      <c r="M540" s="80">
        <v>47507523</v>
      </c>
      <c r="N540" s="94">
        <v>403316162</v>
      </c>
      <c r="O540" s="80">
        <v>0</v>
      </c>
      <c r="P540" s="117" t="s">
        <v>1559</v>
      </c>
    </row>
    <row r="541" spans="1:17" x14ac:dyDescent="0.45">
      <c r="A541" s="79" t="s">
        <v>1192</v>
      </c>
      <c r="B541" s="79" t="s">
        <v>1193</v>
      </c>
      <c r="C541" s="79" t="s">
        <v>1194</v>
      </c>
      <c r="D541" s="79" t="s">
        <v>130</v>
      </c>
      <c r="E541" s="79" t="s">
        <v>1197</v>
      </c>
      <c r="F541" s="79" t="s">
        <v>1198</v>
      </c>
      <c r="G541" s="79" t="s">
        <v>749</v>
      </c>
      <c r="H541" s="79" t="s">
        <v>750</v>
      </c>
      <c r="I541" s="79" t="s">
        <v>455</v>
      </c>
      <c r="J541" s="80">
        <v>0</v>
      </c>
      <c r="K541" s="80">
        <v>0</v>
      </c>
      <c r="L541" s="80">
        <v>650861758</v>
      </c>
      <c r="M541" s="80">
        <v>0</v>
      </c>
      <c r="N541" s="94">
        <v>650861758</v>
      </c>
      <c r="O541" s="80">
        <v>0</v>
      </c>
      <c r="P541" s="117" t="s">
        <v>1559</v>
      </c>
      <c r="Q541" s="114"/>
    </row>
    <row r="542" spans="1:17" x14ac:dyDescent="0.45">
      <c r="A542" s="79" t="s">
        <v>1192</v>
      </c>
      <c r="B542" s="79" t="s">
        <v>1193</v>
      </c>
      <c r="C542" s="79" t="s">
        <v>1194</v>
      </c>
      <c r="D542" s="79" t="s">
        <v>130</v>
      </c>
      <c r="E542" s="79" t="s">
        <v>1197</v>
      </c>
      <c r="F542" s="79" t="s">
        <v>1198</v>
      </c>
      <c r="G542" s="79" t="s">
        <v>751</v>
      </c>
      <c r="H542" s="79" t="s">
        <v>752</v>
      </c>
      <c r="I542" s="79" t="s">
        <v>455</v>
      </c>
      <c r="J542" s="80">
        <v>0</v>
      </c>
      <c r="K542" s="80">
        <v>0</v>
      </c>
      <c r="L542" s="80">
        <v>195034452</v>
      </c>
      <c r="M542" s="80">
        <v>0</v>
      </c>
      <c r="N542" s="94">
        <v>195034452</v>
      </c>
      <c r="O542" s="80">
        <v>0</v>
      </c>
      <c r="P542" s="117" t="s">
        <v>1559</v>
      </c>
      <c r="Q542" s="114"/>
    </row>
    <row r="543" spans="1:17" x14ac:dyDescent="0.45">
      <c r="A543" s="79" t="s">
        <v>1192</v>
      </c>
      <c r="B543" s="79" t="s">
        <v>1193</v>
      </c>
      <c r="C543" s="79" t="s">
        <v>1194</v>
      </c>
      <c r="D543" s="79" t="s">
        <v>130</v>
      </c>
      <c r="E543" s="79" t="s">
        <v>1197</v>
      </c>
      <c r="F543" s="79" t="s">
        <v>1198</v>
      </c>
      <c r="G543" s="79" t="s">
        <v>753</v>
      </c>
      <c r="H543" s="79" t="s">
        <v>754</v>
      </c>
      <c r="I543" s="79" t="s">
        <v>455</v>
      </c>
      <c r="J543" s="80">
        <v>0</v>
      </c>
      <c r="K543" s="80">
        <v>0</v>
      </c>
      <c r="L543" s="80">
        <v>342000717</v>
      </c>
      <c r="M543" s="80">
        <v>0</v>
      </c>
      <c r="N543" s="94">
        <v>342000717</v>
      </c>
      <c r="O543" s="80">
        <v>0</v>
      </c>
      <c r="P543" s="117" t="s">
        <v>1559</v>
      </c>
      <c r="Q543" s="123"/>
    </row>
    <row r="544" spans="1:17" x14ac:dyDescent="0.45">
      <c r="A544" s="79" t="s">
        <v>1192</v>
      </c>
      <c r="B544" s="79" t="s">
        <v>1193</v>
      </c>
      <c r="C544" s="79" t="s">
        <v>1194</v>
      </c>
      <c r="D544" s="79" t="s">
        <v>130</v>
      </c>
      <c r="E544" s="79" t="s">
        <v>1197</v>
      </c>
      <c r="F544" s="79" t="s">
        <v>1198</v>
      </c>
      <c r="G544" s="79" t="s">
        <v>755</v>
      </c>
      <c r="H544" s="79" t="s">
        <v>756</v>
      </c>
      <c r="I544" s="79" t="s">
        <v>455</v>
      </c>
      <c r="J544" s="80">
        <v>0</v>
      </c>
      <c r="K544" s="80">
        <v>0</v>
      </c>
      <c r="L544" s="80">
        <v>403514916</v>
      </c>
      <c r="M544" s="80">
        <v>0</v>
      </c>
      <c r="N544" s="94">
        <v>403514916</v>
      </c>
      <c r="O544" s="80">
        <v>0</v>
      </c>
      <c r="P544" s="117" t="s">
        <v>1559</v>
      </c>
    </row>
    <row r="545" spans="1:16" x14ac:dyDescent="0.45">
      <c r="A545" s="79" t="s">
        <v>1192</v>
      </c>
      <c r="B545" s="79" t="s">
        <v>1193</v>
      </c>
      <c r="C545" s="79" t="s">
        <v>1194</v>
      </c>
      <c r="D545" s="79" t="s">
        <v>130</v>
      </c>
      <c r="E545" s="79" t="s">
        <v>1199</v>
      </c>
      <c r="F545" s="79" t="s">
        <v>1200</v>
      </c>
      <c r="G545" s="79" t="s">
        <v>755</v>
      </c>
      <c r="H545" s="79" t="s">
        <v>756</v>
      </c>
      <c r="I545" s="79" t="s">
        <v>455</v>
      </c>
      <c r="J545" s="80">
        <v>0</v>
      </c>
      <c r="K545" s="80">
        <v>0</v>
      </c>
      <c r="L545" s="80">
        <v>198122540</v>
      </c>
      <c r="M545" s="80">
        <v>0</v>
      </c>
      <c r="N545" s="94">
        <v>198122540</v>
      </c>
      <c r="O545" s="80">
        <v>0</v>
      </c>
      <c r="P545" s="117" t="s">
        <v>1559</v>
      </c>
    </row>
    <row r="546" spans="1:16" x14ac:dyDescent="0.45">
      <c r="A546" s="79" t="s">
        <v>1192</v>
      </c>
      <c r="B546" s="79" t="s">
        <v>1193</v>
      </c>
      <c r="C546" s="79" t="s">
        <v>1194</v>
      </c>
      <c r="D546" s="79" t="s">
        <v>130</v>
      </c>
      <c r="E546" s="79" t="s">
        <v>1201</v>
      </c>
      <c r="F546" s="79" t="s">
        <v>1202</v>
      </c>
      <c r="G546" s="79" t="s">
        <v>749</v>
      </c>
      <c r="H546" s="79" t="s">
        <v>750</v>
      </c>
      <c r="I546" s="79" t="s">
        <v>455</v>
      </c>
      <c r="J546" s="80">
        <v>0</v>
      </c>
      <c r="K546" s="80">
        <v>0</v>
      </c>
      <c r="L546" s="80">
        <v>234000000</v>
      </c>
      <c r="M546" s="80">
        <v>0</v>
      </c>
      <c r="N546" s="94">
        <v>234000000</v>
      </c>
      <c r="O546" s="80">
        <v>0</v>
      </c>
      <c r="P546" s="117" t="s">
        <v>1559</v>
      </c>
    </row>
    <row r="547" spans="1:16" x14ac:dyDescent="0.45">
      <c r="A547" s="79" t="s">
        <v>1192</v>
      </c>
      <c r="B547" s="79" t="s">
        <v>1193</v>
      </c>
      <c r="C547" s="79" t="s">
        <v>1194</v>
      </c>
      <c r="D547" s="79" t="s">
        <v>130</v>
      </c>
      <c r="E547" s="79" t="s">
        <v>1201</v>
      </c>
      <c r="F547" s="79" t="s">
        <v>1202</v>
      </c>
      <c r="G547" s="79" t="s">
        <v>751</v>
      </c>
      <c r="H547" s="79" t="s">
        <v>752</v>
      </c>
      <c r="I547" s="79" t="s">
        <v>455</v>
      </c>
      <c r="J547" s="80">
        <v>0</v>
      </c>
      <c r="K547" s="80">
        <v>0</v>
      </c>
      <c r="L547" s="80">
        <v>214000000</v>
      </c>
      <c r="M547" s="80">
        <v>0</v>
      </c>
      <c r="N547" s="94">
        <v>214000000</v>
      </c>
      <c r="O547" s="80">
        <v>0</v>
      </c>
      <c r="P547" s="117" t="s">
        <v>1559</v>
      </c>
    </row>
    <row r="548" spans="1:16" x14ac:dyDescent="0.45">
      <c r="A548" s="79" t="s">
        <v>1192</v>
      </c>
      <c r="B548" s="79" t="s">
        <v>1193</v>
      </c>
      <c r="C548" s="79" t="s">
        <v>1194</v>
      </c>
      <c r="D548" s="79" t="s">
        <v>130</v>
      </c>
      <c r="E548" s="79" t="s">
        <v>1201</v>
      </c>
      <c r="F548" s="79" t="s">
        <v>1202</v>
      </c>
      <c r="G548" s="79" t="s">
        <v>753</v>
      </c>
      <c r="H548" s="79" t="s">
        <v>754</v>
      </c>
      <c r="I548" s="79" t="s">
        <v>455</v>
      </c>
      <c r="J548" s="80">
        <v>0</v>
      </c>
      <c r="K548" s="80">
        <v>0</v>
      </c>
      <c r="L548" s="80">
        <v>137209677</v>
      </c>
      <c r="M548" s="80">
        <v>0</v>
      </c>
      <c r="N548" s="94">
        <v>137209677</v>
      </c>
      <c r="O548" s="80">
        <v>0</v>
      </c>
      <c r="P548" s="117" t="s">
        <v>1559</v>
      </c>
    </row>
    <row r="549" spans="1:16" x14ac:dyDescent="0.45">
      <c r="A549" s="79" t="s">
        <v>1192</v>
      </c>
      <c r="B549" s="79" t="s">
        <v>1193</v>
      </c>
      <c r="C549" s="79" t="s">
        <v>1194</v>
      </c>
      <c r="D549" s="79" t="s">
        <v>130</v>
      </c>
      <c r="E549" s="79" t="s">
        <v>1201</v>
      </c>
      <c r="F549" s="79" t="s">
        <v>1202</v>
      </c>
      <c r="G549" s="79" t="s">
        <v>755</v>
      </c>
      <c r="H549" s="79" t="s">
        <v>756</v>
      </c>
      <c r="I549" s="79" t="s">
        <v>455</v>
      </c>
      <c r="J549" s="80">
        <v>0</v>
      </c>
      <c r="K549" s="80">
        <v>0</v>
      </c>
      <c r="L549" s="80">
        <v>262000000</v>
      </c>
      <c r="M549" s="80">
        <v>0</v>
      </c>
      <c r="N549" s="94">
        <v>262000000</v>
      </c>
      <c r="O549" s="80">
        <v>0</v>
      </c>
      <c r="P549" s="117" t="s">
        <v>1559</v>
      </c>
    </row>
    <row r="550" spans="1:16" x14ac:dyDescent="0.45">
      <c r="A550" s="79" t="s">
        <v>1192</v>
      </c>
      <c r="B550" s="79" t="s">
        <v>1193</v>
      </c>
      <c r="C550" s="79" t="s">
        <v>1194</v>
      </c>
      <c r="D550" s="79" t="s">
        <v>130</v>
      </c>
      <c r="E550" s="79" t="s">
        <v>1201</v>
      </c>
      <c r="F550" s="79" t="s">
        <v>1202</v>
      </c>
      <c r="G550" s="79" t="s">
        <v>757</v>
      </c>
      <c r="H550" s="79" t="s">
        <v>758</v>
      </c>
      <c r="I550" s="79" t="s">
        <v>455</v>
      </c>
      <c r="J550" s="80">
        <v>0</v>
      </c>
      <c r="K550" s="80">
        <v>0</v>
      </c>
      <c r="L550" s="80">
        <v>29000000</v>
      </c>
      <c r="M550" s="80">
        <v>0</v>
      </c>
      <c r="N550" s="94">
        <v>29000000</v>
      </c>
      <c r="O550" s="80">
        <v>0</v>
      </c>
      <c r="P550" s="117" t="s">
        <v>1559</v>
      </c>
    </row>
    <row r="551" spans="1:16" x14ac:dyDescent="0.45">
      <c r="A551" s="79" t="s">
        <v>1192</v>
      </c>
      <c r="B551" s="79" t="s">
        <v>1193</v>
      </c>
      <c r="C551" s="79" t="s">
        <v>1194</v>
      </c>
      <c r="D551" s="79" t="s">
        <v>130</v>
      </c>
      <c r="E551" s="79" t="s">
        <v>1203</v>
      </c>
      <c r="F551" s="79" t="s">
        <v>1204</v>
      </c>
      <c r="G551" s="79" t="s">
        <v>751</v>
      </c>
      <c r="H551" s="79" t="s">
        <v>752</v>
      </c>
      <c r="I551" s="79" t="s">
        <v>455</v>
      </c>
      <c r="J551" s="80">
        <v>0</v>
      </c>
      <c r="K551" s="80">
        <v>0</v>
      </c>
      <c r="L551" s="80">
        <v>32027259</v>
      </c>
      <c r="M551" s="80">
        <v>0</v>
      </c>
      <c r="N551" s="94">
        <v>32027259</v>
      </c>
      <c r="O551" s="80">
        <v>0</v>
      </c>
      <c r="P551" s="117" t="s">
        <v>1559</v>
      </c>
    </row>
    <row r="552" spans="1:16" x14ac:dyDescent="0.45">
      <c r="A552" s="79" t="s">
        <v>1192</v>
      </c>
      <c r="B552" s="79" t="s">
        <v>1193</v>
      </c>
      <c r="C552" s="79" t="s">
        <v>1194</v>
      </c>
      <c r="D552" s="79" t="s">
        <v>130</v>
      </c>
      <c r="E552" s="79" t="s">
        <v>1203</v>
      </c>
      <c r="F552" s="79" t="s">
        <v>1204</v>
      </c>
      <c r="G552" s="79" t="s">
        <v>753</v>
      </c>
      <c r="H552" s="79" t="s">
        <v>754</v>
      </c>
      <c r="I552" s="79" t="s">
        <v>455</v>
      </c>
      <c r="J552" s="80">
        <v>0</v>
      </c>
      <c r="K552" s="80">
        <v>0</v>
      </c>
      <c r="L552" s="80">
        <v>45400248</v>
      </c>
      <c r="M552" s="80">
        <v>0</v>
      </c>
      <c r="N552" s="94">
        <v>45400248</v>
      </c>
      <c r="O552" s="80">
        <v>0</v>
      </c>
      <c r="P552" s="117" t="s">
        <v>1559</v>
      </c>
    </row>
    <row r="553" spans="1:16" x14ac:dyDescent="0.45">
      <c r="A553" s="79" t="s">
        <v>1192</v>
      </c>
      <c r="B553" s="79" t="s">
        <v>1193</v>
      </c>
      <c r="C553" s="79" t="s">
        <v>1194</v>
      </c>
      <c r="D553" s="79" t="s">
        <v>130</v>
      </c>
      <c r="E553" s="79" t="s">
        <v>1203</v>
      </c>
      <c r="F553" s="79" t="s">
        <v>1204</v>
      </c>
      <c r="G553" s="79" t="s">
        <v>755</v>
      </c>
      <c r="H553" s="79" t="s">
        <v>756</v>
      </c>
      <c r="I553" s="79" t="s">
        <v>455</v>
      </c>
      <c r="J553" s="80">
        <v>0</v>
      </c>
      <c r="K553" s="80">
        <v>0</v>
      </c>
      <c r="L553" s="80">
        <v>22700124</v>
      </c>
      <c r="M553" s="80">
        <v>0</v>
      </c>
      <c r="N553" s="94">
        <v>22700124</v>
      </c>
      <c r="O553" s="80">
        <v>0</v>
      </c>
      <c r="P553" s="117" t="s">
        <v>1559</v>
      </c>
    </row>
    <row r="554" spans="1:16" x14ac:dyDescent="0.45">
      <c r="A554" s="79" t="s">
        <v>1192</v>
      </c>
      <c r="B554" s="79" t="s">
        <v>1193</v>
      </c>
      <c r="C554" s="79" t="s">
        <v>1194</v>
      </c>
      <c r="D554" s="79" t="s">
        <v>130</v>
      </c>
      <c r="E554" s="79" t="s">
        <v>1203</v>
      </c>
      <c r="F554" s="79" t="s">
        <v>1204</v>
      </c>
      <c r="G554" s="79" t="s">
        <v>757</v>
      </c>
      <c r="H554" s="79" t="s">
        <v>758</v>
      </c>
      <c r="I554" s="79" t="s">
        <v>455</v>
      </c>
      <c r="J554" s="80">
        <v>0</v>
      </c>
      <c r="K554" s="80">
        <v>0</v>
      </c>
      <c r="L554" s="80">
        <v>9327135</v>
      </c>
      <c r="M554" s="80">
        <v>0</v>
      </c>
      <c r="N554" s="94">
        <v>9327135</v>
      </c>
      <c r="O554" s="80">
        <v>0</v>
      </c>
      <c r="P554" s="117" t="s">
        <v>1559</v>
      </c>
    </row>
    <row r="555" spans="1:16" x14ac:dyDescent="0.45">
      <c r="A555" s="79" t="s">
        <v>1192</v>
      </c>
      <c r="B555" s="79" t="s">
        <v>1193</v>
      </c>
      <c r="C555" s="79" t="s">
        <v>1194</v>
      </c>
      <c r="D555" s="79" t="s">
        <v>130</v>
      </c>
      <c r="E555" s="79" t="s">
        <v>1205</v>
      </c>
      <c r="F555" s="79" t="s">
        <v>1206</v>
      </c>
      <c r="G555" s="79" t="s">
        <v>749</v>
      </c>
      <c r="H555" s="79" t="s">
        <v>750</v>
      </c>
      <c r="I555" s="79" t="s">
        <v>455</v>
      </c>
      <c r="J555" s="80">
        <v>0</v>
      </c>
      <c r="K555" s="80">
        <v>0</v>
      </c>
      <c r="L555" s="80">
        <v>171938430</v>
      </c>
      <c r="M555" s="80">
        <v>0</v>
      </c>
      <c r="N555" s="94">
        <v>171938430</v>
      </c>
      <c r="O555" s="80">
        <v>0</v>
      </c>
      <c r="P555" s="117" t="s">
        <v>1559</v>
      </c>
    </row>
    <row r="556" spans="1:16" x14ac:dyDescent="0.45">
      <c r="A556" s="79" t="s">
        <v>1192</v>
      </c>
      <c r="B556" s="79" t="s">
        <v>1193</v>
      </c>
      <c r="C556" s="79" t="s">
        <v>1194</v>
      </c>
      <c r="D556" s="79" t="s">
        <v>130</v>
      </c>
      <c r="E556" s="79" t="s">
        <v>1205</v>
      </c>
      <c r="F556" s="79" t="s">
        <v>1206</v>
      </c>
      <c r="G556" s="79" t="s">
        <v>751</v>
      </c>
      <c r="H556" s="79" t="s">
        <v>752</v>
      </c>
      <c r="I556" s="79" t="s">
        <v>455</v>
      </c>
      <c r="J556" s="80">
        <v>0</v>
      </c>
      <c r="K556" s="80">
        <v>0</v>
      </c>
      <c r="L556" s="80">
        <v>136148217</v>
      </c>
      <c r="M556" s="80">
        <v>0</v>
      </c>
      <c r="N556" s="94">
        <v>136148217</v>
      </c>
      <c r="O556" s="80">
        <v>0</v>
      </c>
      <c r="P556" s="117" t="s">
        <v>1559</v>
      </c>
    </row>
    <row r="557" spans="1:16" x14ac:dyDescent="0.45">
      <c r="A557" s="79" t="s">
        <v>1192</v>
      </c>
      <c r="B557" s="79" t="s">
        <v>1193</v>
      </c>
      <c r="C557" s="79" t="s">
        <v>1194</v>
      </c>
      <c r="D557" s="79" t="s">
        <v>130</v>
      </c>
      <c r="E557" s="79" t="s">
        <v>1205</v>
      </c>
      <c r="F557" s="79" t="s">
        <v>1206</v>
      </c>
      <c r="G557" s="79" t="s">
        <v>753</v>
      </c>
      <c r="H557" s="79" t="s">
        <v>754</v>
      </c>
      <c r="I557" s="79" t="s">
        <v>455</v>
      </c>
      <c r="J557" s="80">
        <v>0</v>
      </c>
      <c r="K557" s="80">
        <v>0</v>
      </c>
      <c r="L557" s="80">
        <v>103437428</v>
      </c>
      <c r="M557" s="80">
        <v>0</v>
      </c>
      <c r="N557" s="94">
        <v>103437428</v>
      </c>
      <c r="O557" s="80">
        <v>0</v>
      </c>
      <c r="P557" s="117" t="s">
        <v>1559</v>
      </c>
    </row>
    <row r="558" spans="1:16" x14ac:dyDescent="0.45">
      <c r="A558" s="79" t="s">
        <v>1192</v>
      </c>
      <c r="B558" s="79" t="s">
        <v>1193</v>
      </c>
      <c r="C558" s="79" t="s">
        <v>1194</v>
      </c>
      <c r="D558" s="79" t="s">
        <v>130</v>
      </c>
      <c r="E558" s="79" t="s">
        <v>1205</v>
      </c>
      <c r="F558" s="79" t="s">
        <v>1206</v>
      </c>
      <c r="G558" s="79" t="s">
        <v>755</v>
      </c>
      <c r="H558" s="79" t="s">
        <v>756</v>
      </c>
      <c r="I558" s="79" t="s">
        <v>455</v>
      </c>
      <c r="J558" s="80">
        <v>0</v>
      </c>
      <c r="K558" s="80">
        <v>0</v>
      </c>
      <c r="L558" s="80">
        <v>148667099</v>
      </c>
      <c r="M558" s="80">
        <v>0</v>
      </c>
      <c r="N558" s="94">
        <v>148667099</v>
      </c>
      <c r="O558" s="80">
        <v>0</v>
      </c>
      <c r="P558" s="117" t="s">
        <v>1559</v>
      </c>
    </row>
    <row r="559" spans="1:16" x14ac:dyDescent="0.45">
      <c r="A559" s="79" t="s">
        <v>1192</v>
      </c>
      <c r="B559" s="79" t="s">
        <v>1193</v>
      </c>
      <c r="C559" s="79" t="s">
        <v>1194</v>
      </c>
      <c r="D559" s="79" t="s">
        <v>130</v>
      </c>
      <c r="E559" s="79" t="s">
        <v>1205</v>
      </c>
      <c r="F559" s="79" t="s">
        <v>1206</v>
      </c>
      <c r="G559" s="79" t="s">
        <v>757</v>
      </c>
      <c r="H559" s="79" t="s">
        <v>758</v>
      </c>
      <c r="I559" s="79" t="s">
        <v>455</v>
      </c>
      <c r="J559" s="80">
        <v>0</v>
      </c>
      <c r="K559" s="80">
        <v>0</v>
      </c>
      <c r="L559" s="80">
        <v>24271818</v>
      </c>
      <c r="M559" s="80">
        <v>0</v>
      </c>
      <c r="N559" s="94">
        <v>24271818</v>
      </c>
      <c r="O559" s="80">
        <v>0</v>
      </c>
      <c r="P559" s="117" t="s">
        <v>1559</v>
      </c>
    </row>
    <row r="560" spans="1:16" x14ac:dyDescent="0.45">
      <c r="A560" s="79" t="s">
        <v>1192</v>
      </c>
      <c r="B560" s="79" t="s">
        <v>1193</v>
      </c>
      <c r="C560" s="79" t="s">
        <v>1194</v>
      </c>
      <c r="D560" s="79" t="s">
        <v>130</v>
      </c>
      <c r="E560" s="79" t="s">
        <v>1207</v>
      </c>
      <c r="F560" s="79" t="s">
        <v>1208</v>
      </c>
      <c r="G560" s="79" t="s">
        <v>749</v>
      </c>
      <c r="H560" s="79" t="s">
        <v>750</v>
      </c>
      <c r="I560" s="79" t="s">
        <v>455</v>
      </c>
      <c r="J560" s="80">
        <v>0</v>
      </c>
      <c r="K560" s="80">
        <v>0</v>
      </c>
      <c r="L560" s="80">
        <v>3722134</v>
      </c>
      <c r="M560" s="80">
        <v>0</v>
      </c>
      <c r="N560" s="94">
        <v>3722134</v>
      </c>
      <c r="O560" s="80">
        <v>0</v>
      </c>
      <c r="P560" s="117" t="s">
        <v>1559</v>
      </c>
    </row>
    <row r="561" spans="1:16" x14ac:dyDescent="0.45">
      <c r="A561" s="79" t="s">
        <v>1192</v>
      </c>
      <c r="B561" s="79" t="s">
        <v>1193</v>
      </c>
      <c r="C561" s="79" t="s">
        <v>1194</v>
      </c>
      <c r="D561" s="79" t="s">
        <v>130</v>
      </c>
      <c r="E561" s="79" t="s">
        <v>1207</v>
      </c>
      <c r="F561" s="79" t="s">
        <v>1208</v>
      </c>
      <c r="G561" s="79" t="s">
        <v>755</v>
      </c>
      <c r="H561" s="79" t="s">
        <v>756</v>
      </c>
      <c r="I561" s="79" t="s">
        <v>455</v>
      </c>
      <c r="J561" s="80">
        <v>0</v>
      </c>
      <c r="K561" s="80">
        <v>0</v>
      </c>
      <c r="L561" s="80">
        <v>12358512</v>
      </c>
      <c r="M561" s="80">
        <v>0</v>
      </c>
      <c r="N561" s="94">
        <v>12358512</v>
      </c>
      <c r="O561" s="80">
        <v>0</v>
      </c>
      <c r="P561" s="117" t="s">
        <v>1559</v>
      </c>
    </row>
    <row r="562" spans="1:16" x14ac:dyDescent="0.45">
      <c r="A562" s="79" t="s">
        <v>1192</v>
      </c>
      <c r="B562" s="79" t="s">
        <v>1193</v>
      </c>
      <c r="C562" s="79" t="s">
        <v>1194</v>
      </c>
      <c r="D562" s="79" t="s">
        <v>130</v>
      </c>
      <c r="E562" s="79" t="s">
        <v>1207</v>
      </c>
      <c r="F562" s="79" t="s">
        <v>1208</v>
      </c>
      <c r="G562" s="79" t="s">
        <v>757</v>
      </c>
      <c r="H562" s="79" t="s">
        <v>758</v>
      </c>
      <c r="I562" s="79" t="s">
        <v>455</v>
      </c>
      <c r="J562" s="80">
        <v>0</v>
      </c>
      <c r="K562" s="80">
        <v>0</v>
      </c>
      <c r="L562" s="80">
        <v>33743064</v>
      </c>
      <c r="M562" s="80">
        <v>0</v>
      </c>
      <c r="N562" s="94">
        <v>33743064</v>
      </c>
      <c r="O562" s="80">
        <v>0</v>
      </c>
      <c r="P562" s="117" t="s">
        <v>1559</v>
      </c>
    </row>
    <row r="563" spans="1:16" x14ac:dyDescent="0.45">
      <c r="A563" s="79" t="s">
        <v>1192</v>
      </c>
      <c r="B563" s="79" t="s">
        <v>1193</v>
      </c>
      <c r="C563" s="79" t="s">
        <v>1194</v>
      </c>
      <c r="D563" s="79" t="s">
        <v>130</v>
      </c>
      <c r="E563" s="79" t="s">
        <v>1209</v>
      </c>
      <c r="F563" s="79" t="s">
        <v>1210</v>
      </c>
      <c r="G563" s="79" t="s">
        <v>749</v>
      </c>
      <c r="H563" s="79" t="s">
        <v>750</v>
      </c>
      <c r="I563" s="79" t="s">
        <v>455</v>
      </c>
      <c r="J563" s="80">
        <v>0</v>
      </c>
      <c r="K563" s="80">
        <v>0</v>
      </c>
      <c r="L563" s="80">
        <v>817080767</v>
      </c>
      <c r="M563" s="80">
        <v>0</v>
      </c>
      <c r="N563" s="94">
        <v>817080767</v>
      </c>
      <c r="O563" s="80">
        <v>0</v>
      </c>
      <c r="P563" s="117" t="s">
        <v>1559</v>
      </c>
    </row>
    <row r="564" spans="1:16" x14ac:dyDescent="0.45">
      <c r="A564" s="79" t="s">
        <v>1192</v>
      </c>
      <c r="B564" s="79" t="s">
        <v>1193</v>
      </c>
      <c r="C564" s="79" t="s">
        <v>1194</v>
      </c>
      <c r="D564" s="79" t="s">
        <v>130</v>
      </c>
      <c r="E564" s="79" t="s">
        <v>1209</v>
      </c>
      <c r="F564" s="79" t="s">
        <v>1210</v>
      </c>
      <c r="G564" s="79" t="s">
        <v>751</v>
      </c>
      <c r="H564" s="79" t="s">
        <v>752</v>
      </c>
      <c r="I564" s="79" t="s">
        <v>455</v>
      </c>
      <c r="J564" s="80">
        <v>0</v>
      </c>
      <c r="K564" s="80">
        <v>0</v>
      </c>
      <c r="L564" s="80">
        <v>391204430</v>
      </c>
      <c r="M564" s="80">
        <v>0</v>
      </c>
      <c r="N564" s="94">
        <v>391204430</v>
      </c>
      <c r="O564" s="80">
        <v>0</v>
      </c>
      <c r="P564" s="117" t="s">
        <v>1559</v>
      </c>
    </row>
    <row r="565" spans="1:16" x14ac:dyDescent="0.45">
      <c r="A565" s="79" t="s">
        <v>1192</v>
      </c>
      <c r="B565" s="79" t="s">
        <v>1193</v>
      </c>
      <c r="C565" s="79" t="s">
        <v>1194</v>
      </c>
      <c r="D565" s="79" t="s">
        <v>130</v>
      </c>
      <c r="E565" s="79" t="s">
        <v>1209</v>
      </c>
      <c r="F565" s="79" t="s">
        <v>1210</v>
      </c>
      <c r="G565" s="79" t="s">
        <v>753</v>
      </c>
      <c r="H565" s="79" t="s">
        <v>754</v>
      </c>
      <c r="I565" s="79" t="s">
        <v>455</v>
      </c>
      <c r="J565" s="80">
        <v>0</v>
      </c>
      <c r="K565" s="80">
        <v>0</v>
      </c>
      <c r="L565" s="80">
        <v>238374271</v>
      </c>
      <c r="M565" s="80">
        <v>0</v>
      </c>
      <c r="N565" s="94">
        <v>238374271</v>
      </c>
      <c r="O565" s="80">
        <v>0</v>
      </c>
      <c r="P565" s="117" t="s">
        <v>1559</v>
      </c>
    </row>
    <row r="566" spans="1:16" x14ac:dyDescent="0.45">
      <c r="A566" s="79" t="s">
        <v>1192</v>
      </c>
      <c r="B566" s="79" t="s">
        <v>1193</v>
      </c>
      <c r="C566" s="79" t="s">
        <v>1194</v>
      </c>
      <c r="D566" s="79" t="s">
        <v>130</v>
      </c>
      <c r="E566" s="79" t="s">
        <v>1209</v>
      </c>
      <c r="F566" s="79" t="s">
        <v>1210</v>
      </c>
      <c r="G566" s="79" t="s">
        <v>755</v>
      </c>
      <c r="H566" s="79" t="s">
        <v>756</v>
      </c>
      <c r="I566" s="79" t="s">
        <v>455</v>
      </c>
      <c r="J566" s="80">
        <v>0</v>
      </c>
      <c r="K566" s="80">
        <v>0</v>
      </c>
      <c r="L566" s="80">
        <v>662259678</v>
      </c>
      <c r="M566" s="80">
        <v>0</v>
      </c>
      <c r="N566" s="94">
        <v>662259678</v>
      </c>
      <c r="O566" s="80">
        <v>0</v>
      </c>
      <c r="P566" s="117" t="s">
        <v>1559</v>
      </c>
    </row>
    <row r="567" spans="1:16" x14ac:dyDescent="0.45">
      <c r="A567" s="79" t="s">
        <v>1192</v>
      </c>
      <c r="B567" s="79" t="s">
        <v>1193</v>
      </c>
      <c r="C567" s="79" t="s">
        <v>1194</v>
      </c>
      <c r="D567" s="79" t="s">
        <v>130</v>
      </c>
      <c r="E567" s="79" t="s">
        <v>1209</v>
      </c>
      <c r="F567" s="79" t="s">
        <v>1210</v>
      </c>
      <c r="G567" s="79" t="s">
        <v>757</v>
      </c>
      <c r="H567" s="79" t="s">
        <v>758</v>
      </c>
      <c r="I567" s="79" t="s">
        <v>455</v>
      </c>
      <c r="J567" s="80">
        <v>0</v>
      </c>
      <c r="K567" s="80">
        <v>0</v>
      </c>
      <c r="L567" s="80">
        <v>110359445</v>
      </c>
      <c r="M567" s="80">
        <v>0</v>
      </c>
      <c r="N567" s="94">
        <v>110359445</v>
      </c>
      <c r="O567" s="80">
        <v>0</v>
      </c>
      <c r="P567" s="117" t="s">
        <v>1559</v>
      </c>
    </row>
    <row r="568" spans="1:16" x14ac:dyDescent="0.45">
      <c r="A568" s="79" t="s">
        <v>1192</v>
      </c>
      <c r="B568" s="79" t="s">
        <v>1193</v>
      </c>
      <c r="C568" s="79" t="s">
        <v>1194</v>
      </c>
      <c r="D568" s="79" t="s">
        <v>130</v>
      </c>
      <c r="E568" s="79" t="s">
        <v>1211</v>
      </c>
      <c r="F568" s="79" t="s">
        <v>1212</v>
      </c>
      <c r="G568" s="79" t="s">
        <v>749</v>
      </c>
      <c r="H568" s="79" t="s">
        <v>750</v>
      </c>
      <c r="I568" s="79" t="s">
        <v>455</v>
      </c>
      <c r="J568" s="80">
        <v>0</v>
      </c>
      <c r="K568" s="80">
        <v>0</v>
      </c>
      <c r="L568" s="80">
        <v>101509652</v>
      </c>
      <c r="M568" s="80">
        <v>0</v>
      </c>
      <c r="N568" s="94">
        <v>101509652</v>
      </c>
      <c r="O568" s="80">
        <v>0</v>
      </c>
      <c r="P568" s="117" t="s">
        <v>1559</v>
      </c>
    </row>
    <row r="569" spans="1:16" x14ac:dyDescent="0.45">
      <c r="A569" s="79" t="s">
        <v>1192</v>
      </c>
      <c r="B569" s="79" t="s">
        <v>1193</v>
      </c>
      <c r="C569" s="79" t="s">
        <v>1194</v>
      </c>
      <c r="D569" s="79" t="s">
        <v>130</v>
      </c>
      <c r="E569" s="79" t="s">
        <v>1211</v>
      </c>
      <c r="F569" s="79" t="s">
        <v>1212</v>
      </c>
      <c r="G569" s="79" t="s">
        <v>751</v>
      </c>
      <c r="H569" s="79" t="s">
        <v>752</v>
      </c>
      <c r="I569" s="79" t="s">
        <v>455</v>
      </c>
      <c r="J569" s="80">
        <v>0</v>
      </c>
      <c r="K569" s="80">
        <v>0</v>
      </c>
      <c r="L569" s="80">
        <v>36660000</v>
      </c>
      <c r="M569" s="80">
        <v>0</v>
      </c>
      <c r="N569" s="94">
        <v>36660000</v>
      </c>
      <c r="O569" s="80">
        <v>0</v>
      </c>
      <c r="P569" s="117" t="s">
        <v>1559</v>
      </c>
    </row>
    <row r="570" spans="1:16" x14ac:dyDescent="0.45">
      <c r="A570" s="79" t="s">
        <v>1192</v>
      </c>
      <c r="B570" s="79" t="s">
        <v>1193</v>
      </c>
      <c r="C570" s="79" t="s">
        <v>1194</v>
      </c>
      <c r="D570" s="79" t="s">
        <v>130</v>
      </c>
      <c r="E570" s="79" t="s">
        <v>1211</v>
      </c>
      <c r="F570" s="79" t="s">
        <v>1212</v>
      </c>
      <c r="G570" s="79" t="s">
        <v>753</v>
      </c>
      <c r="H570" s="79" t="s">
        <v>754</v>
      </c>
      <c r="I570" s="79" t="s">
        <v>455</v>
      </c>
      <c r="J570" s="80">
        <v>0</v>
      </c>
      <c r="K570" s="80">
        <v>0</v>
      </c>
      <c r="L570" s="80">
        <v>35173029</v>
      </c>
      <c r="M570" s="80">
        <v>0</v>
      </c>
      <c r="N570" s="94">
        <v>35173029</v>
      </c>
      <c r="O570" s="80">
        <v>0</v>
      </c>
      <c r="P570" s="117" t="s">
        <v>1559</v>
      </c>
    </row>
    <row r="571" spans="1:16" x14ac:dyDescent="0.45">
      <c r="A571" s="79" t="s">
        <v>1192</v>
      </c>
      <c r="B571" s="79" t="s">
        <v>1193</v>
      </c>
      <c r="C571" s="79" t="s">
        <v>1194</v>
      </c>
      <c r="D571" s="79" t="s">
        <v>130</v>
      </c>
      <c r="E571" s="79" t="s">
        <v>1211</v>
      </c>
      <c r="F571" s="79" t="s">
        <v>1212</v>
      </c>
      <c r="G571" s="79" t="s">
        <v>755</v>
      </c>
      <c r="H571" s="79" t="s">
        <v>756</v>
      </c>
      <c r="I571" s="79" t="s">
        <v>455</v>
      </c>
      <c r="J571" s="80">
        <v>0</v>
      </c>
      <c r="K571" s="80">
        <v>0</v>
      </c>
      <c r="L571" s="80">
        <v>43836984</v>
      </c>
      <c r="M571" s="80">
        <v>0</v>
      </c>
      <c r="N571" s="94">
        <v>43836984</v>
      </c>
      <c r="O571" s="80">
        <v>0</v>
      </c>
      <c r="P571" s="117" t="s">
        <v>1559</v>
      </c>
    </row>
    <row r="572" spans="1:16" x14ac:dyDescent="0.45">
      <c r="A572" s="79" t="s">
        <v>1192</v>
      </c>
      <c r="B572" s="79" t="s">
        <v>1193</v>
      </c>
      <c r="C572" s="79" t="s">
        <v>1194</v>
      </c>
      <c r="D572" s="79" t="s">
        <v>130</v>
      </c>
      <c r="E572" s="79" t="s">
        <v>1213</v>
      </c>
      <c r="F572" s="79" t="s">
        <v>1214</v>
      </c>
      <c r="G572" s="79" t="s">
        <v>755</v>
      </c>
      <c r="H572" s="79" t="s">
        <v>756</v>
      </c>
      <c r="I572" s="79" t="s">
        <v>455</v>
      </c>
      <c r="J572" s="80">
        <v>0</v>
      </c>
      <c r="K572" s="80">
        <v>0</v>
      </c>
      <c r="L572" s="80">
        <v>198122540</v>
      </c>
      <c r="M572" s="80">
        <v>0</v>
      </c>
      <c r="N572" s="94">
        <v>198122540</v>
      </c>
      <c r="O572" s="80">
        <v>0</v>
      </c>
      <c r="P572" s="117" t="s">
        <v>1559</v>
      </c>
    </row>
    <row r="573" spans="1:16" x14ac:dyDescent="0.45">
      <c r="A573" s="79" t="s">
        <v>1192</v>
      </c>
      <c r="B573" s="79" t="s">
        <v>1193</v>
      </c>
      <c r="C573" s="79" t="s">
        <v>1194</v>
      </c>
      <c r="D573" s="79" t="s">
        <v>130</v>
      </c>
      <c r="E573" s="79" t="s">
        <v>1215</v>
      </c>
      <c r="F573" s="79" t="s">
        <v>1216</v>
      </c>
      <c r="G573" s="79" t="s">
        <v>751</v>
      </c>
      <c r="H573" s="79" t="s">
        <v>752</v>
      </c>
      <c r="I573" s="79" t="s">
        <v>455</v>
      </c>
      <c r="J573" s="80">
        <v>0</v>
      </c>
      <c r="K573" s="80">
        <v>0</v>
      </c>
      <c r="L573" s="80">
        <v>132631200</v>
      </c>
      <c r="M573" s="80">
        <v>0</v>
      </c>
      <c r="N573" s="94">
        <v>132631200</v>
      </c>
      <c r="O573" s="80">
        <v>0</v>
      </c>
      <c r="P573" s="117" t="s">
        <v>1559</v>
      </c>
    </row>
    <row r="574" spans="1:16" x14ac:dyDescent="0.45">
      <c r="A574" s="79" t="s">
        <v>1192</v>
      </c>
      <c r="B574" s="79" t="s">
        <v>1193</v>
      </c>
      <c r="C574" s="79" t="s">
        <v>1194</v>
      </c>
      <c r="D574" s="79" t="s">
        <v>130</v>
      </c>
      <c r="E574" s="79" t="s">
        <v>1215</v>
      </c>
      <c r="F574" s="79" t="s">
        <v>1216</v>
      </c>
      <c r="G574" s="79" t="s">
        <v>755</v>
      </c>
      <c r="H574" s="79" t="s">
        <v>756</v>
      </c>
      <c r="I574" s="79" t="s">
        <v>455</v>
      </c>
      <c r="J574" s="80">
        <v>0</v>
      </c>
      <c r="K574" s="80">
        <v>0</v>
      </c>
      <c r="L574" s="80">
        <v>314778576</v>
      </c>
      <c r="M574" s="80">
        <v>0</v>
      </c>
      <c r="N574" s="94">
        <v>314778576</v>
      </c>
      <c r="O574" s="80">
        <v>0</v>
      </c>
      <c r="P574" s="117" t="s">
        <v>1559</v>
      </c>
    </row>
    <row r="575" spans="1:16" x14ac:dyDescent="0.45">
      <c r="A575" s="79" t="s">
        <v>1192</v>
      </c>
      <c r="B575" s="79" t="s">
        <v>1193</v>
      </c>
      <c r="C575" s="79" t="s">
        <v>1194</v>
      </c>
      <c r="D575" s="79" t="s">
        <v>130</v>
      </c>
      <c r="E575" s="79" t="s">
        <v>1215</v>
      </c>
      <c r="F575" s="79" t="s">
        <v>1216</v>
      </c>
      <c r="G575" s="79" t="s">
        <v>757</v>
      </c>
      <c r="H575" s="79" t="s">
        <v>758</v>
      </c>
      <c r="I575" s="79" t="s">
        <v>455</v>
      </c>
      <c r="J575" s="80">
        <v>0</v>
      </c>
      <c r="K575" s="80">
        <v>0</v>
      </c>
      <c r="L575" s="80">
        <v>320958179</v>
      </c>
      <c r="M575" s="80">
        <v>4605250</v>
      </c>
      <c r="N575" s="94">
        <v>316352929</v>
      </c>
      <c r="O575" s="80">
        <v>0</v>
      </c>
      <c r="P575" s="117" t="s">
        <v>1559</v>
      </c>
    </row>
    <row r="576" spans="1:16" x14ac:dyDescent="0.45">
      <c r="A576" s="79" t="s">
        <v>1192</v>
      </c>
      <c r="B576" s="79" t="s">
        <v>1193</v>
      </c>
      <c r="C576" s="79" t="s">
        <v>1194</v>
      </c>
      <c r="D576" s="79" t="s">
        <v>130</v>
      </c>
      <c r="E576" s="79" t="s">
        <v>1217</v>
      </c>
      <c r="F576" s="79" t="s">
        <v>1218</v>
      </c>
      <c r="G576" s="79" t="s">
        <v>755</v>
      </c>
      <c r="H576" s="79" t="s">
        <v>756</v>
      </c>
      <c r="I576" s="79" t="s">
        <v>455</v>
      </c>
      <c r="J576" s="80">
        <v>0</v>
      </c>
      <c r="K576" s="80">
        <v>0</v>
      </c>
      <c r="L576" s="80">
        <v>4000000</v>
      </c>
      <c r="M576" s="80">
        <v>0</v>
      </c>
      <c r="N576" s="94">
        <v>4000000</v>
      </c>
      <c r="O576" s="80">
        <v>0</v>
      </c>
      <c r="P576" s="117" t="s">
        <v>1559</v>
      </c>
    </row>
    <row r="577" spans="1:17" x14ac:dyDescent="0.45">
      <c r="A577" s="79" t="s">
        <v>1192</v>
      </c>
      <c r="B577" s="79" t="s">
        <v>1193</v>
      </c>
      <c r="C577" s="79" t="s">
        <v>1194</v>
      </c>
      <c r="D577" s="79" t="s">
        <v>130</v>
      </c>
      <c r="E577" s="79" t="s">
        <v>1219</v>
      </c>
      <c r="F577" s="79" t="s">
        <v>1220</v>
      </c>
      <c r="G577" s="79" t="s">
        <v>751</v>
      </c>
      <c r="H577" s="79" t="s">
        <v>752</v>
      </c>
      <c r="I577" s="79" t="s">
        <v>455</v>
      </c>
      <c r="J577" s="80">
        <v>0</v>
      </c>
      <c r="K577" s="80">
        <v>0</v>
      </c>
      <c r="L577" s="80">
        <v>85048000</v>
      </c>
      <c r="M577" s="80">
        <v>0</v>
      </c>
      <c r="N577" s="94">
        <v>85048000</v>
      </c>
      <c r="O577" s="80">
        <v>0</v>
      </c>
      <c r="P577" s="117" t="s">
        <v>1559</v>
      </c>
    </row>
    <row r="578" spans="1:17" x14ac:dyDescent="0.45">
      <c r="A578" s="79" t="s">
        <v>1192</v>
      </c>
      <c r="B578" s="79" t="s">
        <v>1193</v>
      </c>
      <c r="C578" s="79" t="s">
        <v>1194</v>
      </c>
      <c r="D578" s="79" t="s">
        <v>130</v>
      </c>
      <c r="E578" s="79" t="s">
        <v>1221</v>
      </c>
      <c r="F578" s="79" t="s">
        <v>1222</v>
      </c>
      <c r="G578" s="79" t="s">
        <v>749</v>
      </c>
      <c r="H578" s="79" t="s">
        <v>750</v>
      </c>
      <c r="I578" s="79" t="s">
        <v>455</v>
      </c>
      <c r="J578" s="80">
        <v>0</v>
      </c>
      <c r="K578" s="80">
        <v>0</v>
      </c>
      <c r="L578" s="80">
        <v>292958574</v>
      </c>
      <c r="M578" s="80">
        <v>61131267</v>
      </c>
      <c r="N578" s="94">
        <v>231827307</v>
      </c>
      <c r="O578" s="80">
        <v>0</v>
      </c>
      <c r="P578" s="117" t="s">
        <v>1559</v>
      </c>
    </row>
    <row r="579" spans="1:17" x14ac:dyDescent="0.45">
      <c r="A579" s="79" t="s">
        <v>1192</v>
      </c>
      <c r="B579" s="79" t="s">
        <v>1193</v>
      </c>
      <c r="C579" s="79" t="s">
        <v>1194</v>
      </c>
      <c r="D579" s="79" t="s">
        <v>130</v>
      </c>
      <c r="E579" s="79" t="s">
        <v>1221</v>
      </c>
      <c r="F579" s="79" t="s">
        <v>1222</v>
      </c>
      <c r="G579" s="79" t="s">
        <v>751</v>
      </c>
      <c r="H579" s="79" t="s">
        <v>752</v>
      </c>
      <c r="I579" s="79" t="s">
        <v>455</v>
      </c>
      <c r="J579" s="80">
        <v>0</v>
      </c>
      <c r="K579" s="80">
        <v>0</v>
      </c>
      <c r="L579" s="80">
        <v>23216975</v>
      </c>
      <c r="M579" s="80">
        <v>47377532</v>
      </c>
      <c r="N579" s="94">
        <v>0</v>
      </c>
      <c r="O579" s="94">
        <v>24160557</v>
      </c>
      <c r="P579" s="117" t="s">
        <v>1559</v>
      </c>
    </row>
    <row r="580" spans="1:17" x14ac:dyDescent="0.45">
      <c r="A580" s="79" t="s">
        <v>1192</v>
      </c>
      <c r="B580" s="79" t="s">
        <v>1193</v>
      </c>
      <c r="C580" s="79" t="s">
        <v>1194</v>
      </c>
      <c r="D580" s="79" t="s">
        <v>130</v>
      </c>
      <c r="E580" s="79" t="s">
        <v>1221</v>
      </c>
      <c r="F580" s="79" t="s">
        <v>1222</v>
      </c>
      <c r="G580" s="79" t="s">
        <v>753</v>
      </c>
      <c r="H580" s="79" t="s">
        <v>754</v>
      </c>
      <c r="I580" s="79" t="s">
        <v>455</v>
      </c>
      <c r="J580" s="80">
        <v>0</v>
      </c>
      <c r="K580" s="80">
        <v>0</v>
      </c>
      <c r="L580" s="80">
        <v>63869054</v>
      </c>
      <c r="M580" s="80">
        <v>0</v>
      </c>
      <c r="N580" s="94">
        <v>63869054</v>
      </c>
      <c r="O580" s="80">
        <v>0</v>
      </c>
      <c r="P580" s="117" t="s">
        <v>1559</v>
      </c>
    </row>
    <row r="581" spans="1:17" x14ac:dyDescent="0.45">
      <c r="A581" s="79" t="s">
        <v>1192</v>
      </c>
      <c r="B581" s="79" t="s">
        <v>1193</v>
      </c>
      <c r="C581" s="79" t="s">
        <v>1194</v>
      </c>
      <c r="D581" s="79" t="s">
        <v>130</v>
      </c>
      <c r="E581" s="79" t="s">
        <v>1221</v>
      </c>
      <c r="F581" s="79" t="s">
        <v>1222</v>
      </c>
      <c r="G581" s="79" t="s">
        <v>755</v>
      </c>
      <c r="H581" s="79" t="s">
        <v>756</v>
      </c>
      <c r="I581" s="79" t="s">
        <v>455</v>
      </c>
      <c r="J581" s="80">
        <v>0</v>
      </c>
      <c r="K581" s="80">
        <v>0</v>
      </c>
      <c r="L581" s="80">
        <v>37640344</v>
      </c>
      <c r="M581" s="80">
        <v>29860052</v>
      </c>
      <c r="N581" s="94">
        <v>7780292</v>
      </c>
      <c r="O581" s="80">
        <v>0</v>
      </c>
      <c r="P581" s="117" t="s">
        <v>1559</v>
      </c>
    </row>
    <row r="582" spans="1:17" x14ac:dyDescent="0.45">
      <c r="A582" s="79" t="s">
        <v>1192</v>
      </c>
      <c r="B582" s="79" t="s">
        <v>1193</v>
      </c>
      <c r="C582" s="79" t="s">
        <v>1194</v>
      </c>
      <c r="D582" s="79" t="s">
        <v>130</v>
      </c>
      <c r="E582" s="79" t="s">
        <v>1221</v>
      </c>
      <c r="F582" s="79" t="s">
        <v>1222</v>
      </c>
      <c r="G582" s="79" t="s">
        <v>757</v>
      </c>
      <c r="H582" s="79" t="s">
        <v>758</v>
      </c>
      <c r="I582" s="79" t="s">
        <v>455</v>
      </c>
      <c r="J582" s="80">
        <v>0</v>
      </c>
      <c r="K582" s="80">
        <v>0</v>
      </c>
      <c r="L582" s="80">
        <v>0</v>
      </c>
      <c r="M582" s="80">
        <v>6896896</v>
      </c>
      <c r="N582" s="94">
        <v>0</v>
      </c>
      <c r="O582" s="94">
        <v>6896896</v>
      </c>
      <c r="P582" s="117" t="s">
        <v>1559</v>
      </c>
      <c r="Q582" s="109">
        <f>SUM(N536:N587)</f>
        <v>14658307903</v>
      </c>
    </row>
    <row r="583" spans="1:17" x14ac:dyDescent="0.45">
      <c r="A583" s="79" t="s">
        <v>1192</v>
      </c>
      <c r="B583" s="79" t="s">
        <v>1193</v>
      </c>
      <c r="C583" s="79" t="s">
        <v>1194</v>
      </c>
      <c r="D583" s="79" t="s">
        <v>130</v>
      </c>
      <c r="E583" s="79" t="s">
        <v>1223</v>
      </c>
      <c r="F583" s="79" t="s">
        <v>1224</v>
      </c>
      <c r="G583" s="79" t="s">
        <v>749</v>
      </c>
      <c r="H583" s="79" t="s">
        <v>750</v>
      </c>
      <c r="I583" s="79" t="s">
        <v>455</v>
      </c>
      <c r="J583" s="80">
        <v>0</v>
      </c>
      <c r="K583" s="80">
        <v>0</v>
      </c>
      <c r="L583" s="80">
        <v>248074136</v>
      </c>
      <c r="M583" s="80">
        <v>0</v>
      </c>
      <c r="N583" s="94">
        <v>248074136</v>
      </c>
      <c r="O583" s="80">
        <v>0</v>
      </c>
      <c r="P583" s="117" t="s">
        <v>1559</v>
      </c>
      <c r="Q583" s="109">
        <f>Q582-O579-O582</f>
        <v>14627250450</v>
      </c>
    </row>
    <row r="584" spans="1:17" x14ac:dyDescent="0.45">
      <c r="A584" s="79" t="s">
        <v>1192</v>
      </c>
      <c r="B584" s="79" t="s">
        <v>1193</v>
      </c>
      <c r="C584" s="79" t="s">
        <v>1194</v>
      </c>
      <c r="D584" s="79" t="s">
        <v>130</v>
      </c>
      <c r="E584" s="79" t="s">
        <v>1223</v>
      </c>
      <c r="F584" s="79" t="s">
        <v>1224</v>
      </c>
      <c r="G584" s="79" t="s">
        <v>751</v>
      </c>
      <c r="H584" s="79" t="s">
        <v>752</v>
      </c>
      <c r="I584" s="79" t="s">
        <v>455</v>
      </c>
      <c r="J584" s="80">
        <v>0</v>
      </c>
      <c r="K584" s="80">
        <v>0</v>
      </c>
      <c r="L584" s="80">
        <v>121425133</v>
      </c>
      <c r="M584" s="80">
        <v>0</v>
      </c>
      <c r="N584" s="94">
        <v>121425133</v>
      </c>
      <c r="O584" s="80">
        <v>0</v>
      </c>
      <c r="P584" s="117" t="s">
        <v>1559</v>
      </c>
    </row>
    <row r="585" spans="1:17" x14ac:dyDescent="0.45">
      <c r="A585" s="79" t="s">
        <v>1192</v>
      </c>
      <c r="B585" s="79" t="s">
        <v>1193</v>
      </c>
      <c r="C585" s="79" t="s">
        <v>1194</v>
      </c>
      <c r="D585" s="79" t="s">
        <v>130</v>
      </c>
      <c r="E585" s="79" t="s">
        <v>1223</v>
      </c>
      <c r="F585" s="79" t="s">
        <v>1224</v>
      </c>
      <c r="G585" s="79" t="s">
        <v>753</v>
      </c>
      <c r="H585" s="79" t="s">
        <v>754</v>
      </c>
      <c r="I585" s="79" t="s">
        <v>455</v>
      </c>
      <c r="J585" s="80">
        <v>0</v>
      </c>
      <c r="K585" s="80">
        <v>0</v>
      </c>
      <c r="L585" s="80">
        <v>55335485</v>
      </c>
      <c r="M585" s="80">
        <v>0</v>
      </c>
      <c r="N585" s="94">
        <v>55335485</v>
      </c>
      <c r="O585" s="80">
        <v>0</v>
      </c>
      <c r="P585" s="117" t="s">
        <v>1559</v>
      </c>
    </row>
    <row r="586" spans="1:17" x14ac:dyDescent="0.45">
      <c r="A586" s="79" t="s">
        <v>1192</v>
      </c>
      <c r="B586" s="79" t="s">
        <v>1193</v>
      </c>
      <c r="C586" s="79" t="s">
        <v>1194</v>
      </c>
      <c r="D586" s="79" t="s">
        <v>130</v>
      </c>
      <c r="E586" s="79" t="s">
        <v>1223</v>
      </c>
      <c r="F586" s="79" t="s">
        <v>1224</v>
      </c>
      <c r="G586" s="79" t="s">
        <v>755</v>
      </c>
      <c r="H586" s="79" t="s">
        <v>756</v>
      </c>
      <c r="I586" s="79" t="s">
        <v>455</v>
      </c>
      <c r="J586" s="80">
        <v>0</v>
      </c>
      <c r="K586" s="80">
        <v>0</v>
      </c>
      <c r="L586" s="80">
        <v>146700921</v>
      </c>
      <c r="M586" s="80">
        <v>0</v>
      </c>
      <c r="N586" s="94">
        <v>146700921</v>
      </c>
      <c r="O586" s="80">
        <v>0</v>
      </c>
      <c r="P586" s="117" t="s">
        <v>1559</v>
      </c>
    </row>
    <row r="587" spans="1:17" x14ac:dyDescent="0.45">
      <c r="A587" s="79" t="s">
        <v>1192</v>
      </c>
      <c r="B587" s="79" t="s">
        <v>1193</v>
      </c>
      <c r="C587" s="79" t="s">
        <v>1194</v>
      </c>
      <c r="D587" s="79" t="s">
        <v>130</v>
      </c>
      <c r="E587" s="79" t="s">
        <v>1223</v>
      </c>
      <c r="F587" s="79" t="s">
        <v>1224</v>
      </c>
      <c r="G587" s="79" t="s">
        <v>757</v>
      </c>
      <c r="H587" s="79" t="s">
        <v>758</v>
      </c>
      <c r="I587" s="79" t="s">
        <v>455</v>
      </c>
      <c r="J587" s="80">
        <v>0</v>
      </c>
      <c r="K587" s="80">
        <v>0</v>
      </c>
      <c r="L587" s="80">
        <v>37245097</v>
      </c>
      <c r="M587" s="80">
        <v>0</v>
      </c>
      <c r="N587" s="94">
        <v>37245097</v>
      </c>
      <c r="O587" s="80">
        <v>0</v>
      </c>
      <c r="P587" s="117" t="s">
        <v>1559</v>
      </c>
    </row>
    <row r="588" spans="1:17" x14ac:dyDescent="0.45">
      <c r="A588" s="79" t="s">
        <v>1192</v>
      </c>
      <c r="B588" s="79" t="s">
        <v>1193</v>
      </c>
      <c r="C588" s="79" t="s">
        <v>1225</v>
      </c>
      <c r="D588" s="79" t="s">
        <v>1226</v>
      </c>
      <c r="E588" s="79" t="s">
        <v>1227</v>
      </c>
      <c r="F588" s="79" t="s">
        <v>1228</v>
      </c>
      <c r="G588" s="79" t="s">
        <v>751</v>
      </c>
      <c r="H588" s="79" t="s">
        <v>752</v>
      </c>
      <c r="I588" s="79" t="s">
        <v>455</v>
      </c>
      <c r="J588" s="80">
        <v>0</v>
      </c>
      <c r="K588" s="80">
        <v>0</v>
      </c>
      <c r="L588" s="80">
        <v>486174154</v>
      </c>
      <c r="M588" s="80">
        <v>0</v>
      </c>
      <c r="N588" s="101">
        <v>486174154</v>
      </c>
      <c r="O588" s="80">
        <v>0</v>
      </c>
      <c r="P588" s="118" t="s">
        <v>1560</v>
      </c>
      <c r="Q588" s="109">
        <f>L588+L589+L590+L591+L592+L593-M588-M589-M590-M591-M592-M593</f>
        <v>5458208680</v>
      </c>
    </row>
    <row r="589" spans="1:17" x14ac:dyDescent="0.45">
      <c r="A589" s="79" t="s">
        <v>1192</v>
      </c>
      <c r="B589" s="79" t="s">
        <v>1193</v>
      </c>
      <c r="C589" s="79" t="s">
        <v>1225</v>
      </c>
      <c r="D589" s="79" t="s">
        <v>1226</v>
      </c>
      <c r="E589" s="79" t="s">
        <v>1229</v>
      </c>
      <c r="F589" s="79" t="s">
        <v>1230</v>
      </c>
      <c r="G589" s="79" t="s">
        <v>751</v>
      </c>
      <c r="H589" s="79" t="s">
        <v>752</v>
      </c>
      <c r="I589" s="79" t="s">
        <v>455</v>
      </c>
      <c r="J589" s="80">
        <v>46120847</v>
      </c>
      <c r="K589" s="80">
        <v>0</v>
      </c>
      <c r="L589" s="80">
        <v>491538731</v>
      </c>
      <c r="M589" s="80">
        <v>9031891</v>
      </c>
      <c r="N589" s="101">
        <v>528627687</v>
      </c>
      <c r="O589" s="80">
        <v>0</v>
      </c>
      <c r="P589" s="118" t="s">
        <v>1560</v>
      </c>
    </row>
    <row r="590" spans="1:17" x14ac:dyDescent="0.45">
      <c r="A590" s="79" t="s">
        <v>1192</v>
      </c>
      <c r="B590" s="79" t="s">
        <v>1193</v>
      </c>
      <c r="C590" s="79" t="s">
        <v>1225</v>
      </c>
      <c r="D590" s="79" t="s">
        <v>1226</v>
      </c>
      <c r="E590" s="79" t="s">
        <v>1231</v>
      </c>
      <c r="F590" s="79" t="s">
        <v>1232</v>
      </c>
      <c r="G590" s="79" t="s">
        <v>751</v>
      </c>
      <c r="H590" s="79" t="s">
        <v>752</v>
      </c>
      <c r="I590" s="79" t="s">
        <v>455</v>
      </c>
      <c r="J590" s="80">
        <v>18460639</v>
      </c>
      <c r="K590" s="80">
        <v>0</v>
      </c>
      <c r="L590" s="80">
        <v>0</v>
      </c>
      <c r="M590" s="80">
        <v>18460639</v>
      </c>
      <c r="N590" s="101">
        <v>0</v>
      </c>
      <c r="O590" s="80">
        <v>0</v>
      </c>
      <c r="P590" s="118" t="s">
        <v>1560</v>
      </c>
    </row>
    <row r="591" spans="1:17" x14ac:dyDescent="0.45">
      <c r="A591" s="79" t="s">
        <v>1192</v>
      </c>
      <c r="B591" s="79" t="s">
        <v>1193</v>
      </c>
      <c r="C591" s="79" t="s">
        <v>1225</v>
      </c>
      <c r="D591" s="79" t="s">
        <v>1226</v>
      </c>
      <c r="E591" s="79" t="s">
        <v>1233</v>
      </c>
      <c r="F591" s="79" t="s">
        <v>1234</v>
      </c>
      <c r="G591" s="79" t="s">
        <v>751</v>
      </c>
      <c r="H591" s="79" t="s">
        <v>752</v>
      </c>
      <c r="I591" s="79" t="s">
        <v>455</v>
      </c>
      <c r="J591" s="80">
        <v>625778155</v>
      </c>
      <c r="K591" s="80">
        <v>0</v>
      </c>
      <c r="L591" s="80">
        <v>392766410</v>
      </c>
      <c r="M591" s="80">
        <v>0</v>
      </c>
      <c r="N591" s="101">
        <v>1018544565</v>
      </c>
      <c r="O591" s="80">
        <v>0</v>
      </c>
      <c r="P591" s="118" t="s">
        <v>1560</v>
      </c>
    </row>
    <row r="592" spans="1:17" x14ac:dyDescent="0.45">
      <c r="A592" s="79" t="s">
        <v>1192</v>
      </c>
      <c r="B592" s="79" t="s">
        <v>1193</v>
      </c>
      <c r="C592" s="79" t="s">
        <v>1225</v>
      </c>
      <c r="D592" s="79" t="s">
        <v>1226</v>
      </c>
      <c r="E592" s="79" t="s">
        <v>1235</v>
      </c>
      <c r="F592" s="79" t="s">
        <v>1236</v>
      </c>
      <c r="G592" s="79" t="s">
        <v>751</v>
      </c>
      <c r="H592" s="79" t="s">
        <v>752</v>
      </c>
      <c r="I592" s="79" t="s">
        <v>455</v>
      </c>
      <c r="J592" s="80">
        <v>3831383978</v>
      </c>
      <c r="K592" s="80">
        <v>0</v>
      </c>
      <c r="L592" s="80">
        <v>4544445852</v>
      </c>
      <c r="M592" s="80">
        <v>1046126504</v>
      </c>
      <c r="N592" s="101">
        <v>7329703326</v>
      </c>
      <c r="O592" s="80">
        <v>0</v>
      </c>
      <c r="P592" s="118" t="s">
        <v>1560</v>
      </c>
    </row>
    <row r="593" spans="1:17" x14ac:dyDescent="0.45">
      <c r="A593" s="79" t="s">
        <v>1192</v>
      </c>
      <c r="B593" s="79" t="s">
        <v>1193</v>
      </c>
      <c r="C593" s="79" t="s">
        <v>1225</v>
      </c>
      <c r="D593" s="79" t="s">
        <v>1226</v>
      </c>
      <c r="E593" s="79" t="s">
        <v>1237</v>
      </c>
      <c r="F593" s="79" t="s">
        <v>1238</v>
      </c>
      <c r="G593" s="79" t="s">
        <v>751</v>
      </c>
      <c r="H593" s="79" t="s">
        <v>752</v>
      </c>
      <c r="I593" s="79" t="s">
        <v>455</v>
      </c>
      <c r="J593" s="80">
        <v>717132990</v>
      </c>
      <c r="K593" s="80">
        <v>0</v>
      </c>
      <c r="L593" s="80">
        <v>616902567</v>
      </c>
      <c r="M593" s="80">
        <v>0</v>
      </c>
      <c r="N593" s="101">
        <v>1334035557</v>
      </c>
      <c r="O593" s="80">
        <v>0</v>
      </c>
      <c r="P593" s="118" t="s">
        <v>1560</v>
      </c>
    </row>
    <row r="594" spans="1:17" x14ac:dyDescent="0.45">
      <c r="A594" s="79" t="s">
        <v>1192</v>
      </c>
      <c r="B594" s="79" t="s">
        <v>1193</v>
      </c>
      <c r="C594" s="79" t="s">
        <v>1239</v>
      </c>
      <c r="D594" s="79" t="s">
        <v>764</v>
      </c>
      <c r="E594" s="79" t="s">
        <v>1240</v>
      </c>
      <c r="F594" s="79" t="s">
        <v>1241</v>
      </c>
      <c r="G594" s="79" t="s">
        <v>749</v>
      </c>
      <c r="H594" s="79" t="s">
        <v>750</v>
      </c>
      <c r="I594" s="79" t="s">
        <v>455</v>
      </c>
      <c r="J594" s="80">
        <v>21220000</v>
      </c>
      <c r="K594" s="80">
        <v>0</v>
      </c>
      <c r="L594" s="80">
        <v>111215000</v>
      </c>
      <c r="M594" s="80">
        <v>0</v>
      </c>
      <c r="N594" s="99">
        <v>132435000</v>
      </c>
      <c r="O594" s="80">
        <v>0</v>
      </c>
      <c r="P594" s="116" t="s">
        <v>1561</v>
      </c>
      <c r="Q594" s="109">
        <f>SUM(L594:L655)</f>
        <v>8681115574</v>
      </c>
    </row>
    <row r="595" spans="1:17" x14ac:dyDescent="0.45">
      <c r="A595" s="79" t="s">
        <v>1192</v>
      </c>
      <c r="B595" s="79" t="s">
        <v>1193</v>
      </c>
      <c r="C595" s="79" t="s">
        <v>1239</v>
      </c>
      <c r="D595" s="79" t="s">
        <v>764</v>
      </c>
      <c r="E595" s="79" t="s">
        <v>1240</v>
      </c>
      <c r="F595" s="79" t="s">
        <v>1241</v>
      </c>
      <c r="G595" s="79" t="s">
        <v>751</v>
      </c>
      <c r="H595" s="79" t="s">
        <v>752</v>
      </c>
      <c r="I595" s="79" t="s">
        <v>455</v>
      </c>
      <c r="J595" s="80">
        <v>347142368</v>
      </c>
      <c r="K595" s="80">
        <v>0</v>
      </c>
      <c r="L595" s="80">
        <v>67296000</v>
      </c>
      <c r="M595" s="80">
        <v>0</v>
      </c>
      <c r="N595" s="99">
        <v>414438368</v>
      </c>
      <c r="O595" s="80">
        <v>0</v>
      </c>
      <c r="P595" s="116" t="s">
        <v>1561</v>
      </c>
      <c r="Q595" s="109">
        <f>SUM(M594:M655)</f>
        <v>24982900</v>
      </c>
    </row>
    <row r="596" spans="1:17" x14ac:dyDescent="0.45">
      <c r="A596" s="79" t="s">
        <v>1192</v>
      </c>
      <c r="B596" s="79" t="s">
        <v>1193</v>
      </c>
      <c r="C596" s="79" t="s">
        <v>1239</v>
      </c>
      <c r="D596" s="79" t="s">
        <v>764</v>
      </c>
      <c r="E596" s="79" t="s">
        <v>1240</v>
      </c>
      <c r="F596" s="79" t="s">
        <v>1241</v>
      </c>
      <c r="G596" s="79" t="s">
        <v>755</v>
      </c>
      <c r="H596" s="79" t="s">
        <v>756</v>
      </c>
      <c r="I596" s="79" t="s">
        <v>455</v>
      </c>
      <c r="J596" s="80">
        <v>34003667</v>
      </c>
      <c r="K596" s="80">
        <v>0</v>
      </c>
      <c r="L596" s="80">
        <v>81766000</v>
      </c>
      <c r="M596" s="80">
        <v>0</v>
      </c>
      <c r="N596" s="99">
        <v>115769667</v>
      </c>
      <c r="O596" s="80">
        <v>0</v>
      </c>
      <c r="P596" s="116" t="s">
        <v>1561</v>
      </c>
      <c r="Q596" s="109">
        <f>Q594-Q595</f>
        <v>8656132674</v>
      </c>
    </row>
    <row r="597" spans="1:17" x14ac:dyDescent="0.45">
      <c r="A597" s="79" t="s">
        <v>1192</v>
      </c>
      <c r="B597" s="79" t="s">
        <v>1193</v>
      </c>
      <c r="C597" s="79" t="s">
        <v>1239</v>
      </c>
      <c r="D597" s="79" t="s">
        <v>764</v>
      </c>
      <c r="E597" s="79" t="s">
        <v>1240</v>
      </c>
      <c r="F597" s="79" t="s">
        <v>1241</v>
      </c>
      <c r="G597" s="79" t="s">
        <v>757</v>
      </c>
      <c r="H597" s="79" t="s">
        <v>758</v>
      </c>
      <c r="I597" s="79" t="s">
        <v>455</v>
      </c>
      <c r="J597" s="80">
        <v>11691333</v>
      </c>
      <c r="K597" s="80">
        <v>0</v>
      </c>
      <c r="L597" s="80">
        <v>5297500</v>
      </c>
      <c r="M597" s="80">
        <v>0</v>
      </c>
      <c r="N597" s="99">
        <v>16988833</v>
      </c>
      <c r="O597" s="80">
        <v>0</v>
      </c>
      <c r="P597" s="116" t="s">
        <v>1561</v>
      </c>
      <c r="Q597" s="109">
        <f>SUM(J594:J625)</f>
        <v>3450017652</v>
      </c>
    </row>
    <row r="598" spans="1:17" x14ac:dyDescent="0.45">
      <c r="A598" s="79" t="s">
        <v>1192</v>
      </c>
      <c r="B598" s="79" t="s">
        <v>1193</v>
      </c>
      <c r="C598" s="79" t="s">
        <v>1239</v>
      </c>
      <c r="D598" s="79" t="s">
        <v>764</v>
      </c>
      <c r="E598" s="79" t="s">
        <v>1240</v>
      </c>
      <c r="F598" s="79" t="s">
        <v>1241</v>
      </c>
      <c r="G598" s="79" t="s">
        <v>759</v>
      </c>
      <c r="H598" s="79" t="s">
        <v>760</v>
      </c>
      <c r="I598" s="79" t="s">
        <v>455</v>
      </c>
      <c r="J598" s="80">
        <v>190000</v>
      </c>
      <c r="K598" s="80">
        <v>0</v>
      </c>
      <c r="L598" s="80">
        <v>5562500</v>
      </c>
      <c r="M598" s="80">
        <v>0</v>
      </c>
      <c r="N598" s="99">
        <v>5752500</v>
      </c>
      <c r="O598" s="80">
        <v>0</v>
      </c>
      <c r="P598" s="116" t="s">
        <v>1561</v>
      </c>
      <c r="Q598" s="109">
        <f>SUM(K594:K655)</f>
        <v>0</v>
      </c>
    </row>
    <row r="599" spans="1:17" x14ac:dyDescent="0.45">
      <c r="A599" s="79" t="s">
        <v>1192</v>
      </c>
      <c r="B599" s="79" t="s">
        <v>1193</v>
      </c>
      <c r="C599" s="79" t="s">
        <v>1239</v>
      </c>
      <c r="D599" s="79" t="s">
        <v>764</v>
      </c>
      <c r="E599" s="79" t="s">
        <v>1240</v>
      </c>
      <c r="F599" s="79" t="s">
        <v>1241</v>
      </c>
      <c r="G599" s="79" t="s">
        <v>1252</v>
      </c>
      <c r="H599" s="79" t="s">
        <v>1253</v>
      </c>
      <c r="I599" s="79" t="s">
        <v>455</v>
      </c>
      <c r="J599" s="80">
        <v>0</v>
      </c>
      <c r="K599" s="80">
        <v>0</v>
      </c>
      <c r="L599" s="80">
        <v>53705000</v>
      </c>
      <c r="M599" s="80">
        <v>0</v>
      </c>
      <c r="N599" s="99">
        <v>53705000</v>
      </c>
      <c r="O599" s="80">
        <v>0</v>
      </c>
      <c r="P599" s="116" t="s">
        <v>1561</v>
      </c>
      <c r="Q599" s="109">
        <f>Q597-Q598</f>
        <v>3450017652</v>
      </c>
    </row>
    <row r="600" spans="1:17" x14ac:dyDescent="0.45">
      <c r="A600" s="79" t="s">
        <v>1192</v>
      </c>
      <c r="B600" s="79" t="s">
        <v>1193</v>
      </c>
      <c r="C600" s="79" t="s">
        <v>1239</v>
      </c>
      <c r="D600" s="79" t="s">
        <v>764</v>
      </c>
      <c r="E600" s="79" t="s">
        <v>1242</v>
      </c>
      <c r="F600" s="79" t="s">
        <v>1243</v>
      </c>
      <c r="G600" s="79" t="s">
        <v>749</v>
      </c>
      <c r="H600" s="79" t="s">
        <v>750</v>
      </c>
      <c r="I600" s="79" t="s">
        <v>455</v>
      </c>
      <c r="J600" s="80">
        <v>3745000</v>
      </c>
      <c r="K600" s="80">
        <v>0</v>
      </c>
      <c r="L600" s="80">
        <v>5545000</v>
      </c>
      <c r="M600" s="80">
        <v>0</v>
      </c>
      <c r="N600" s="99">
        <v>9290000</v>
      </c>
      <c r="O600" s="80">
        <v>0</v>
      </c>
      <c r="P600" s="116" t="s">
        <v>1561</v>
      </c>
      <c r="Q600" s="109">
        <f>Q596+Q599</f>
        <v>12106150326</v>
      </c>
    </row>
    <row r="601" spans="1:17" x14ac:dyDescent="0.45">
      <c r="A601" s="79" t="s">
        <v>1192</v>
      </c>
      <c r="B601" s="79" t="s">
        <v>1193</v>
      </c>
      <c r="C601" s="79" t="s">
        <v>1239</v>
      </c>
      <c r="D601" s="79" t="s">
        <v>764</v>
      </c>
      <c r="E601" s="79" t="s">
        <v>1242</v>
      </c>
      <c r="F601" s="79" t="s">
        <v>1243</v>
      </c>
      <c r="G601" s="79" t="s">
        <v>751</v>
      </c>
      <c r="H601" s="79" t="s">
        <v>752</v>
      </c>
      <c r="I601" s="79" t="s">
        <v>455</v>
      </c>
      <c r="J601" s="80">
        <v>10545000</v>
      </c>
      <c r="K601" s="80">
        <v>0</v>
      </c>
      <c r="L601" s="80">
        <v>28740000</v>
      </c>
      <c r="M601" s="80">
        <v>0</v>
      </c>
      <c r="N601" s="99">
        <v>39285000</v>
      </c>
      <c r="O601" s="80">
        <v>0</v>
      </c>
      <c r="P601" s="116" t="s">
        <v>1561</v>
      </c>
    </row>
    <row r="602" spans="1:17" x14ac:dyDescent="0.45">
      <c r="A602" s="79" t="s">
        <v>1192</v>
      </c>
      <c r="B602" s="79" t="s">
        <v>1193</v>
      </c>
      <c r="C602" s="79" t="s">
        <v>1239</v>
      </c>
      <c r="D602" s="79" t="s">
        <v>764</v>
      </c>
      <c r="E602" s="79" t="s">
        <v>1242</v>
      </c>
      <c r="F602" s="79" t="s">
        <v>1243</v>
      </c>
      <c r="G602" s="79" t="s">
        <v>755</v>
      </c>
      <c r="H602" s="79" t="s">
        <v>756</v>
      </c>
      <c r="I602" s="79" t="s">
        <v>455</v>
      </c>
      <c r="J602" s="80">
        <v>18435000</v>
      </c>
      <c r="K602" s="80">
        <v>0</v>
      </c>
      <c r="L602" s="80">
        <v>15646000</v>
      </c>
      <c r="M602" s="80">
        <v>0</v>
      </c>
      <c r="N602" s="99">
        <v>34081000</v>
      </c>
      <c r="O602" s="80">
        <v>0</v>
      </c>
      <c r="P602" s="116" t="s">
        <v>1561</v>
      </c>
    </row>
    <row r="603" spans="1:17" x14ac:dyDescent="0.45">
      <c r="A603" s="79" t="s">
        <v>1192</v>
      </c>
      <c r="B603" s="79" t="s">
        <v>1193</v>
      </c>
      <c r="C603" s="79" t="s">
        <v>1239</v>
      </c>
      <c r="D603" s="79" t="s">
        <v>764</v>
      </c>
      <c r="E603" s="79" t="s">
        <v>1242</v>
      </c>
      <c r="F603" s="79" t="s">
        <v>1243</v>
      </c>
      <c r="G603" s="79" t="s">
        <v>757</v>
      </c>
      <c r="H603" s="79" t="s">
        <v>758</v>
      </c>
      <c r="I603" s="79" t="s">
        <v>455</v>
      </c>
      <c r="J603" s="80">
        <v>6160000</v>
      </c>
      <c r="K603" s="80">
        <v>0</v>
      </c>
      <c r="L603" s="80">
        <v>5280000</v>
      </c>
      <c r="M603" s="80">
        <v>0</v>
      </c>
      <c r="N603" s="99">
        <v>11440000</v>
      </c>
      <c r="O603" s="80">
        <v>0</v>
      </c>
      <c r="P603" s="116" t="s">
        <v>1561</v>
      </c>
    </row>
    <row r="604" spans="1:17" x14ac:dyDescent="0.45">
      <c r="A604" s="79" t="s">
        <v>1192</v>
      </c>
      <c r="B604" s="79" t="s">
        <v>1193</v>
      </c>
      <c r="C604" s="79" t="s">
        <v>1239</v>
      </c>
      <c r="D604" s="79" t="s">
        <v>764</v>
      </c>
      <c r="E604" s="79" t="s">
        <v>1242</v>
      </c>
      <c r="F604" s="79" t="s">
        <v>1243</v>
      </c>
      <c r="G604" s="79" t="s">
        <v>759</v>
      </c>
      <c r="H604" s="79" t="s">
        <v>760</v>
      </c>
      <c r="I604" s="79" t="s">
        <v>455</v>
      </c>
      <c r="J604" s="80">
        <v>0</v>
      </c>
      <c r="K604" s="80">
        <v>0</v>
      </c>
      <c r="L604" s="80">
        <v>990000</v>
      </c>
      <c r="M604" s="80">
        <v>0</v>
      </c>
      <c r="N604" s="99">
        <v>990000</v>
      </c>
      <c r="O604" s="80">
        <v>0</v>
      </c>
      <c r="P604" s="116" t="s">
        <v>1561</v>
      </c>
    </row>
    <row r="605" spans="1:17" x14ac:dyDescent="0.45">
      <c r="A605" s="79" t="s">
        <v>1192</v>
      </c>
      <c r="B605" s="79" t="s">
        <v>1193</v>
      </c>
      <c r="C605" s="79" t="s">
        <v>1239</v>
      </c>
      <c r="D605" s="79" t="s">
        <v>764</v>
      </c>
      <c r="E605" s="79" t="s">
        <v>1242</v>
      </c>
      <c r="F605" s="79" t="s">
        <v>1243</v>
      </c>
      <c r="G605" s="79" t="s">
        <v>761</v>
      </c>
      <c r="H605" s="79" t="s">
        <v>762</v>
      </c>
      <c r="I605" s="79" t="s">
        <v>455</v>
      </c>
      <c r="J605" s="80">
        <v>250000</v>
      </c>
      <c r="K605" s="80">
        <v>0</v>
      </c>
      <c r="L605" s="80">
        <v>300000</v>
      </c>
      <c r="M605" s="80">
        <v>0</v>
      </c>
      <c r="N605" s="99">
        <v>550000</v>
      </c>
      <c r="O605" s="80">
        <v>0</v>
      </c>
      <c r="P605" s="116" t="s">
        <v>1561</v>
      </c>
    </row>
    <row r="606" spans="1:17" x14ac:dyDescent="0.45">
      <c r="A606" s="79" t="s">
        <v>1192</v>
      </c>
      <c r="B606" s="79" t="s">
        <v>1193</v>
      </c>
      <c r="C606" s="79" t="s">
        <v>1239</v>
      </c>
      <c r="D606" s="79" t="s">
        <v>764</v>
      </c>
      <c r="E606" s="79" t="s">
        <v>1242</v>
      </c>
      <c r="F606" s="79" t="s">
        <v>1243</v>
      </c>
      <c r="G606" s="79" t="s">
        <v>1252</v>
      </c>
      <c r="H606" s="79" t="s">
        <v>1253</v>
      </c>
      <c r="I606" s="79" t="s">
        <v>455</v>
      </c>
      <c r="J606" s="80">
        <v>0</v>
      </c>
      <c r="K606" s="80">
        <v>0</v>
      </c>
      <c r="L606" s="80">
        <v>6925000</v>
      </c>
      <c r="M606" s="80">
        <v>0</v>
      </c>
      <c r="N606" s="99">
        <v>6925000</v>
      </c>
      <c r="O606" s="80">
        <v>0</v>
      </c>
      <c r="P606" s="116" t="s">
        <v>1561</v>
      </c>
    </row>
    <row r="607" spans="1:17" x14ac:dyDescent="0.45">
      <c r="A607" s="79" t="s">
        <v>1192</v>
      </c>
      <c r="B607" s="79" t="s">
        <v>1193</v>
      </c>
      <c r="C607" s="79" t="s">
        <v>1239</v>
      </c>
      <c r="D607" s="79" t="s">
        <v>764</v>
      </c>
      <c r="E607" s="79" t="s">
        <v>1244</v>
      </c>
      <c r="F607" s="79" t="s">
        <v>1245</v>
      </c>
      <c r="G607" s="79" t="s">
        <v>749</v>
      </c>
      <c r="H607" s="79" t="s">
        <v>750</v>
      </c>
      <c r="I607" s="79" t="s">
        <v>455</v>
      </c>
      <c r="J607" s="80">
        <v>14306882</v>
      </c>
      <c r="K607" s="80">
        <v>0</v>
      </c>
      <c r="L607" s="80">
        <v>13423100</v>
      </c>
      <c r="M607" s="80">
        <v>0</v>
      </c>
      <c r="N607" s="99">
        <v>27729982</v>
      </c>
      <c r="O607" s="80">
        <v>0</v>
      </c>
      <c r="P607" s="116" t="s">
        <v>1561</v>
      </c>
    </row>
    <row r="608" spans="1:17" x14ac:dyDescent="0.45">
      <c r="A608" s="79" t="s">
        <v>1192</v>
      </c>
      <c r="B608" s="79" t="s">
        <v>1193</v>
      </c>
      <c r="C608" s="79" t="s">
        <v>1239</v>
      </c>
      <c r="D608" s="79" t="s">
        <v>764</v>
      </c>
      <c r="E608" s="79" t="s">
        <v>1244</v>
      </c>
      <c r="F608" s="79" t="s">
        <v>1245</v>
      </c>
      <c r="G608" s="79" t="s">
        <v>751</v>
      </c>
      <c r="H608" s="79" t="s">
        <v>752</v>
      </c>
      <c r="I608" s="79" t="s">
        <v>455</v>
      </c>
      <c r="J608" s="80">
        <v>965195</v>
      </c>
      <c r="K608" s="80">
        <v>0</v>
      </c>
      <c r="L608" s="80">
        <v>3879400</v>
      </c>
      <c r="M608" s="80">
        <v>0</v>
      </c>
      <c r="N608" s="99">
        <v>4844595</v>
      </c>
      <c r="O608" s="80">
        <v>0</v>
      </c>
      <c r="P608" s="116" t="s">
        <v>1561</v>
      </c>
    </row>
    <row r="609" spans="1:16" x14ac:dyDescent="0.45">
      <c r="A609" s="79" t="s">
        <v>1192</v>
      </c>
      <c r="B609" s="79" t="s">
        <v>1193</v>
      </c>
      <c r="C609" s="79" t="s">
        <v>1239</v>
      </c>
      <c r="D609" s="79" t="s">
        <v>764</v>
      </c>
      <c r="E609" s="79" t="s">
        <v>1244</v>
      </c>
      <c r="F609" s="79" t="s">
        <v>1245</v>
      </c>
      <c r="G609" s="79" t="s">
        <v>755</v>
      </c>
      <c r="H609" s="79" t="s">
        <v>756</v>
      </c>
      <c r="I609" s="79" t="s">
        <v>455</v>
      </c>
      <c r="J609" s="80">
        <v>173855</v>
      </c>
      <c r="K609" s="80">
        <v>0</v>
      </c>
      <c r="L609" s="80">
        <v>5410000</v>
      </c>
      <c r="M609" s="80">
        <v>0</v>
      </c>
      <c r="N609" s="99">
        <v>5583855</v>
      </c>
      <c r="O609" s="80">
        <v>0</v>
      </c>
      <c r="P609" s="116" t="s">
        <v>1561</v>
      </c>
    </row>
    <row r="610" spans="1:16" x14ac:dyDescent="0.45">
      <c r="A610" s="79" t="s">
        <v>1192</v>
      </c>
      <c r="B610" s="79" t="s">
        <v>1193</v>
      </c>
      <c r="C610" s="79" t="s">
        <v>1239</v>
      </c>
      <c r="D610" s="79" t="s">
        <v>764</v>
      </c>
      <c r="E610" s="79" t="s">
        <v>1244</v>
      </c>
      <c r="F610" s="79" t="s">
        <v>1245</v>
      </c>
      <c r="G610" s="79" t="s">
        <v>757</v>
      </c>
      <c r="H610" s="79" t="s">
        <v>758</v>
      </c>
      <c r="I610" s="79" t="s">
        <v>455</v>
      </c>
      <c r="J610" s="80">
        <v>0</v>
      </c>
      <c r="K610" s="80">
        <v>0</v>
      </c>
      <c r="L610" s="80">
        <v>720000</v>
      </c>
      <c r="M610" s="80">
        <v>0</v>
      </c>
      <c r="N610" s="99">
        <v>720000</v>
      </c>
      <c r="O610" s="80">
        <v>0</v>
      </c>
      <c r="P610" s="116" t="s">
        <v>1561</v>
      </c>
    </row>
    <row r="611" spans="1:16" x14ac:dyDescent="0.45">
      <c r="A611" s="79" t="s">
        <v>1192</v>
      </c>
      <c r="B611" s="79" t="s">
        <v>1193</v>
      </c>
      <c r="C611" s="79" t="s">
        <v>1239</v>
      </c>
      <c r="D611" s="79" t="s">
        <v>764</v>
      </c>
      <c r="E611" s="79" t="s">
        <v>1246</v>
      </c>
      <c r="F611" s="79" t="s">
        <v>1247</v>
      </c>
      <c r="G611" s="79" t="s">
        <v>751</v>
      </c>
      <c r="H611" s="79" t="s">
        <v>752</v>
      </c>
      <c r="I611" s="79" t="s">
        <v>455</v>
      </c>
      <c r="J611" s="80">
        <v>2265000</v>
      </c>
      <c r="K611" s="80">
        <v>0</v>
      </c>
      <c r="L611" s="98">
        <v>1251679976</v>
      </c>
      <c r="M611" s="80">
        <v>0</v>
      </c>
      <c r="N611" s="99">
        <v>1253944976</v>
      </c>
      <c r="O611" s="80">
        <v>0</v>
      </c>
      <c r="P611" s="116" t="s">
        <v>1561</v>
      </c>
    </row>
    <row r="612" spans="1:16" x14ac:dyDescent="0.45">
      <c r="A612" s="79" t="s">
        <v>1192</v>
      </c>
      <c r="B612" s="79" t="s">
        <v>1193</v>
      </c>
      <c r="C612" s="79" t="s">
        <v>1239</v>
      </c>
      <c r="D612" s="79" t="s">
        <v>764</v>
      </c>
      <c r="E612" s="79" t="s">
        <v>1246</v>
      </c>
      <c r="F612" s="79" t="s">
        <v>1247</v>
      </c>
      <c r="G612" s="79" t="s">
        <v>757</v>
      </c>
      <c r="H612" s="79" t="s">
        <v>758</v>
      </c>
      <c r="I612" s="79" t="s">
        <v>455</v>
      </c>
      <c r="J612" s="80">
        <v>0</v>
      </c>
      <c r="K612" s="80">
        <v>0</v>
      </c>
      <c r="L612" s="98">
        <v>199420000</v>
      </c>
      <c r="M612" s="80">
        <v>0</v>
      </c>
      <c r="N612" s="99">
        <v>199420000</v>
      </c>
      <c r="O612" s="80">
        <v>0</v>
      </c>
      <c r="P612" s="116" t="s">
        <v>1561</v>
      </c>
    </row>
    <row r="613" spans="1:16" x14ac:dyDescent="0.45">
      <c r="A613" s="79" t="s">
        <v>1192</v>
      </c>
      <c r="B613" s="79" t="s">
        <v>1193</v>
      </c>
      <c r="C613" s="79" t="s">
        <v>1239</v>
      </c>
      <c r="D613" s="79" t="s">
        <v>764</v>
      </c>
      <c r="E613" s="79" t="s">
        <v>1246</v>
      </c>
      <c r="F613" s="79" t="s">
        <v>1247</v>
      </c>
      <c r="G613" s="79" t="s">
        <v>759</v>
      </c>
      <c r="H613" s="79" t="s">
        <v>760</v>
      </c>
      <c r="I613" s="79" t="s">
        <v>455</v>
      </c>
      <c r="J613" s="80">
        <v>0</v>
      </c>
      <c r="K613" s="80">
        <v>0</v>
      </c>
      <c r="L613" s="98">
        <v>6213000</v>
      </c>
      <c r="M613" s="80">
        <v>0</v>
      </c>
      <c r="N613" s="99">
        <v>6213000</v>
      </c>
      <c r="O613" s="80">
        <v>0</v>
      </c>
      <c r="P613" s="116" t="s">
        <v>1561</v>
      </c>
    </row>
    <row r="614" spans="1:16" x14ac:dyDescent="0.45">
      <c r="A614" s="79" t="s">
        <v>1192</v>
      </c>
      <c r="B614" s="79" t="s">
        <v>1193</v>
      </c>
      <c r="C614" s="79" t="s">
        <v>1239</v>
      </c>
      <c r="D614" s="79" t="s">
        <v>764</v>
      </c>
      <c r="E614" s="79" t="s">
        <v>1248</v>
      </c>
      <c r="F614" s="79" t="s">
        <v>1249</v>
      </c>
      <c r="G614" s="79" t="s">
        <v>749</v>
      </c>
      <c r="H614" s="79" t="s">
        <v>750</v>
      </c>
      <c r="I614" s="79" t="s">
        <v>455</v>
      </c>
      <c r="J614" s="80">
        <v>688249440</v>
      </c>
      <c r="K614" s="80">
        <v>0</v>
      </c>
      <c r="L614" s="98">
        <v>986518846</v>
      </c>
      <c r="M614" s="80">
        <v>0</v>
      </c>
      <c r="N614" s="99">
        <v>1674768286</v>
      </c>
      <c r="O614" s="80">
        <v>0</v>
      </c>
      <c r="P614" s="116" t="s">
        <v>1561</v>
      </c>
    </row>
    <row r="615" spans="1:16" x14ac:dyDescent="0.45">
      <c r="A615" s="79" t="s">
        <v>1192</v>
      </c>
      <c r="B615" s="79" t="s">
        <v>1193</v>
      </c>
      <c r="C615" s="79" t="s">
        <v>1239</v>
      </c>
      <c r="D615" s="79" t="s">
        <v>764</v>
      </c>
      <c r="E615" s="79" t="s">
        <v>1248</v>
      </c>
      <c r="F615" s="79" t="s">
        <v>1249</v>
      </c>
      <c r="G615" s="79" t="s">
        <v>751</v>
      </c>
      <c r="H615" s="79" t="s">
        <v>752</v>
      </c>
      <c r="I615" s="79" t="s">
        <v>455</v>
      </c>
      <c r="J615" s="80">
        <v>53704000</v>
      </c>
      <c r="K615" s="80">
        <v>0</v>
      </c>
      <c r="L615" s="80">
        <v>385650000</v>
      </c>
      <c r="M615" s="80">
        <v>0</v>
      </c>
      <c r="N615" s="99">
        <v>439354000</v>
      </c>
      <c r="O615" s="80">
        <v>0</v>
      </c>
      <c r="P615" s="116" t="s">
        <v>1561</v>
      </c>
    </row>
    <row r="616" spans="1:16" x14ac:dyDescent="0.45">
      <c r="A616" s="79" t="s">
        <v>1192</v>
      </c>
      <c r="B616" s="79" t="s">
        <v>1193</v>
      </c>
      <c r="C616" s="79" t="s">
        <v>1239</v>
      </c>
      <c r="D616" s="79" t="s">
        <v>764</v>
      </c>
      <c r="E616" s="79" t="s">
        <v>1248</v>
      </c>
      <c r="F616" s="79" t="s">
        <v>1249</v>
      </c>
      <c r="G616" s="79" t="s">
        <v>755</v>
      </c>
      <c r="H616" s="79" t="s">
        <v>756</v>
      </c>
      <c r="I616" s="79" t="s">
        <v>455</v>
      </c>
      <c r="J616" s="80">
        <v>33030000</v>
      </c>
      <c r="K616" s="80">
        <v>0</v>
      </c>
      <c r="L616" s="80">
        <v>24845500</v>
      </c>
      <c r="M616" s="80">
        <v>0</v>
      </c>
      <c r="N616" s="99">
        <v>57875500</v>
      </c>
      <c r="O616" s="80">
        <v>0</v>
      </c>
      <c r="P616" s="116" t="s">
        <v>1561</v>
      </c>
    </row>
    <row r="617" spans="1:16" x14ac:dyDescent="0.45">
      <c r="A617" s="79" t="s">
        <v>1192</v>
      </c>
      <c r="B617" s="79" t="s">
        <v>1193</v>
      </c>
      <c r="C617" s="79" t="s">
        <v>1239</v>
      </c>
      <c r="D617" s="79" t="s">
        <v>764</v>
      </c>
      <c r="E617" s="79" t="s">
        <v>1248</v>
      </c>
      <c r="F617" s="79" t="s">
        <v>1249</v>
      </c>
      <c r="G617" s="79" t="s">
        <v>757</v>
      </c>
      <c r="H617" s="79" t="s">
        <v>758</v>
      </c>
      <c r="I617" s="79" t="s">
        <v>455</v>
      </c>
      <c r="J617" s="80">
        <v>103601777</v>
      </c>
      <c r="K617" s="80">
        <v>0</v>
      </c>
      <c r="L617" s="80">
        <v>3550000</v>
      </c>
      <c r="M617" s="80">
        <v>0</v>
      </c>
      <c r="N617" s="99">
        <v>107151777</v>
      </c>
      <c r="O617" s="80">
        <v>0</v>
      </c>
      <c r="P617" s="116" t="s">
        <v>1561</v>
      </c>
    </row>
    <row r="618" spans="1:16" x14ac:dyDescent="0.45">
      <c r="A618" s="79" t="s">
        <v>1192</v>
      </c>
      <c r="B618" s="79" t="s">
        <v>1193</v>
      </c>
      <c r="C618" s="79" t="s">
        <v>1239</v>
      </c>
      <c r="D618" s="79" t="s">
        <v>764</v>
      </c>
      <c r="E618" s="79" t="s">
        <v>1248</v>
      </c>
      <c r="F618" s="79" t="s">
        <v>1249</v>
      </c>
      <c r="G618" s="79" t="s">
        <v>1252</v>
      </c>
      <c r="H618" s="79" t="s">
        <v>1253</v>
      </c>
      <c r="I618" s="79" t="s">
        <v>455</v>
      </c>
      <c r="J618" s="80">
        <v>0</v>
      </c>
      <c r="K618" s="80">
        <v>0</v>
      </c>
      <c r="L618" s="80">
        <v>9050000</v>
      </c>
      <c r="M618" s="80">
        <v>0</v>
      </c>
      <c r="N618" s="99">
        <v>9050000</v>
      </c>
      <c r="O618" s="80">
        <v>0</v>
      </c>
      <c r="P618" s="116" t="s">
        <v>1561</v>
      </c>
    </row>
    <row r="619" spans="1:16" x14ac:dyDescent="0.45">
      <c r="A619" s="79" t="s">
        <v>1192</v>
      </c>
      <c r="B619" s="79" t="s">
        <v>1193</v>
      </c>
      <c r="C619" s="79" t="s">
        <v>1239</v>
      </c>
      <c r="D619" s="79" t="s">
        <v>764</v>
      </c>
      <c r="E619" s="79" t="s">
        <v>1254</v>
      </c>
      <c r="F619" s="79" t="s">
        <v>1255</v>
      </c>
      <c r="G619" s="79" t="s">
        <v>749</v>
      </c>
      <c r="H619" s="79" t="s">
        <v>750</v>
      </c>
      <c r="I619" s="79" t="s">
        <v>455</v>
      </c>
      <c r="J619" s="80">
        <v>28451244</v>
      </c>
      <c r="K619" s="80">
        <v>0</v>
      </c>
      <c r="L619" s="80">
        <v>31783770</v>
      </c>
      <c r="M619" s="80">
        <v>0</v>
      </c>
      <c r="N619" s="99">
        <v>60235014</v>
      </c>
      <c r="O619" s="80">
        <v>0</v>
      </c>
      <c r="P619" s="116" t="s">
        <v>1561</v>
      </c>
    </row>
    <row r="620" spans="1:16" x14ac:dyDescent="0.45">
      <c r="A620" s="79" t="s">
        <v>1192</v>
      </c>
      <c r="B620" s="79" t="s">
        <v>1193</v>
      </c>
      <c r="C620" s="79" t="s">
        <v>1239</v>
      </c>
      <c r="D620" s="79" t="s">
        <v>764</v>
      </c>
      <c r="E620" s="79" t="s">
        <v>1254</v>
      </c>
      <c r="F620" s="79" t="s">
        <v>1255</v>
      </c>
      <c r="G620" s="79" t="s">
        <v>751</v>
      </c>
      <c r="H620" s="79" t="s">
        <v>752</v>
      </c>
      <c r="I620" s="79" t="s">
        <v>455</v>
      </c>
      <c r="J620" s="80">
        <v>1698938050</v>
      </c>
      <c r="K620" s="80">
        <v>0</v>
      </c>
      <c r="L620" s="80">
        <v>707468758</v>
      </c>
      <c r="M620" s="80">
        <v>0</v>
      </c>
      <c r="N620" s="99">
        <v>2406406808</v>
      </c>
      <c r="O620" s="80">
        <v>0</v>
      </c>
      <c r="P620" s="116" t="s">
        <v>1561</v>
      </c>
    </row>
    <row r="621" spans="1:16" x14ac:dyDescent="0.45">
      <c r="A621" s="79" t="s">
        <v>1192</v>
      </c>
      <c r="B621" s="79" t="s">
        <v>1193</v>
      </c>
      <c r="C621" s="79" t="s">
        <v>1239</v>
      </c>
      <c r="D621" s="79" t="s">
        <v>764</v>
      </c>
      <c r="E621" s="79" t="s">
        <v>1254</v>
      </c>
      <c r="F621" s="79" t="s">
        <v>1255</v>
      </c>
      <c r="G621" s="79" t="s">
        <v>753</v>
      </c>
      <c r="H621" s="79" t="s">
        <v>754</v>
      </c>
      <c r="I621" s="79" t="s">
        <v>455</v>
      </c>
      <c r="J621" s="80">
        <v>14833377</v>
      </c>
      <c r="K621" s="80">
        <v>0</v>
      </c>
      <c r="L621" s="80">
        <v>37485650</v>
      </c>
      <c r="M621" s="80">
        <v>0</v>
      </c>
      <c r="N621" s="99">
        <v>52319027</v>
      </c>
      <c r="O621" s="80">
        <v>0</v>
      </c>
      <c r="P621" s="116" t="s">
        <v>1561</v>
      </c>
    </row>
    <row r="622" spans="1:16" x14ac:dyDescent="0.45">
      <c r="A622" s="79" t="s">
        <v>1192</v>
      </c>
      <c r="B622" s="79" t="s">
        <v>1193</v>
      </c>
      <c r="C622" s="79" t="s">
        <v>1239</v>
      </c>
      <c r="D622" s="79" t="s">
        <v>764</v>
      </c>
      <c r="E622" s="79" t="s">
        <v>1254</v>
      </c>
      <c r="F622" s="79" t="s">
        <v>1255</v>
      </c>
      <c r="G622" s="79" t="s">
        <v>755</v>
      </c>
      <c r="H622" s="79" t="s">
        <v>756</v>
      </c>
      <c r="I622" s="79" t="s">
        <v>455</v>
      </c>
      <c r="J622" s="80">
        <v>85861137</v>
      </c>
      <c r="K622" s="80">
        <v>0</v>
      </c>
      <c r="L622" s="80">
        <v>10697900</v>
      </c>
      <c r="M622" s="80">
        <v>0</v>
      </c>
      <c r="N622" s="99">
        <v>96559037</v>
      </c>
      <c r="O622" s="80">
        <v>0</v>
      </c>
      <c r="P622" s="116" t="s">
        <v>1561</v>
      </c>
    </row>
    <row r="623" spans="1:16" x14ac:dyDescent="0.45">
      <c r="A623" s="79" t="s">
        <v>1192</v>
      </c>
      <c r="B623" s="79" t="s">
        <v>1193</v>
      </c>
      <c r="C623" s="79" t="s">
        <v>1239</v>
      </c>
      <c r="D623" s="79" t="s">
        <v>764</v>
      </c>
      <c r="E623" s="79" t="s">
        <v>1254</v>
      </c>
      <c r="F623" s="79" t="s">
        <v>1255</v>
      </c>
      <c r="G623" s="79" t="s">
        <v>757</v>
      </c>
      <c r="H623" s="79" t="s">
        <v>758</v>
      </c>
      <c r="I623" s="79" t="s">
        <v>455</v>
      </c>
      <c r="J623" s="80">
        <v>249877981</v>
      </c>
      <c r="K623" s="80">
        <v>0</v>
      </c>
      <c r="L623" s="80">
        <v>18518850</v>
      </c>
      <c r="M623" s="80">
        <v>0</v>
      </c>
      <c r="N623" s="99">
        <v>268396831</v>
      </c>
      <c r="O623" s="80">
        <v>0</v>
      </c>
      <c r="P623" s="116" t="s">
        <v>1561</v>
      </c>
    </row>
    <row r="624" spans="1:16" x14ac:dyDescent="0.45">
      <c r="A624" s="79" t="s">
        <v>1192</v>
      </c>
      <c r="B624" s="79" t="s">
        <v>1193</v>
      </c>
      <c r="C624" s="79" t="s">
        <v>1239</v>
      </c>
      <c r="D624" s="79" t="s">
        <v>764</v>
      </c>
      <c r="E624" s="79" t="s">
        <v>1254</v>
      </c>
      <c r="F624" s="79" t="s">
        <v>1255</v>
      </c>
      <c r="G624" s="79" t="s">
        <v>759</v>
      </c>
      <c r="H624" s="79" t="s">
        <v>760</v>
      </c>
      <c r="I624" s="79" t="s">
        <v>455</v>
      </c>
      <c r="J624" s="80">
        <v>8567449</v>
      </c>
      <c r="K624" s="80">
        <v>0</v>
      </c>
      <c r="L624" s="80">
        <v>766000</v>
      </c>
      <c r="M624" s="80">
        <v>0</v>
      </c>
      <c r="N624" s="99">
        <v>9333449</v>
      </c>
      <c r="O624" s="80">
        <v>0</v>
      </c>
      <c r="P624" s="116" t="s">
        <v>1561</v>
      </c>
    </row>
    <row r="625" spans="1:16" x14ac:dyDescent="0.45">
      <c r="A625" s="79" t="s">
        <v>1192</v>
      </c>
      <c r="B625" s="79" t="s">
        <v>1193</v>
      </c>
      <c r="C625" s="79" t="s">
        <v>1239</v>
      </c>
      <c r="D625" s="79" t="s">
        <v>764</v>
      </c>
      <c r="E625" s="79" t="s">
        <v>1254</v>
      </c>
      <c r="F625" s="79" t="s">
        <v>1255</v>
      </c>
      <c r="G625" s="79" t="s">
        <v>761</v>
      </c>
      <c r="H625" s="79" t="s">
        <v>762</v>
      </c>
      <c r="I625" s="79" t="s">
        <v>455</v>
      </c>
      <c r="J625" s="80">
        <v>13809897</v>
      </c>
      <c r="K625" s="80">
        <v>0</v>
      </c>
      <c r="L625" s="80">
        <v>600000</v>
      </c>
      <c r="M625" s="80">
        <v>0</v>
      </c>
      <c r="N625" s="99">
        <v>14409897</v>
      </c>
      <c r="O625" s="80">
        <v>0</v>
      </c>
      <c r="P625" s="116" t="s">
        <v>1561</v>
      </c>
    </row>
    <row r="626" spans="1:16" x14ac:dyDescent="0.45">
      <c r="A626" s="79" t="s">
        <v>1192</v>
      </c>
      <c r="B626" s="79" t="s">
        <v>1193</v>
      </c>
      <c r="C626" s="79" t="s">
        <v>1239</v>
      </c>
      <c r="D626" s="79" t="s">
        <v>764</v>
      </c>
      <c r="E626" s="79" t="s">
        <v>1254</v>
      </c>
      <c r="F626" s="79" t="s">
        <v>1255</v>
      </c>
      <c r="G626" s="79" t="s">
        <v>1252</v>
      </c>
      <c r="H626" s="79" t="s">
        <v>1253</v>
      </c>
      <c r="I626" s="79" t="s">
        <v>455</v>
      </c>
      <c r="J626" s="80">
        <v>0</v>
      </c>
      <c r="K626" s="80">
        <v>0</v>
      </c>
      <c r="L626" s="80">
        <v>25794100</v>
      </c>
      <c r="M626" s="80">
        <v>0</v>
      </c>
      <c r="N626" s="99">
        <v>25794100</v>
      </c>
      <c r="O626" s="80">
        <v>0</v>
      </c>
      <c r="P626" s="116" t="s">
        <v>1561</v>
      </c>
    </row>
    <row r="627" spans="1:16" x14ac:dyDescent="0.45">
      <c r="A627" s="79" t="s">
        <v>1192</v>
      </c>
      <c r="B627" s="79" t="s">
        <v>1193</v>
      </c>
      <c r="C627" s="79" t="s">
        <v>1239</v>
      </c>
      <c r="D627" s="79" t="s">
        <v>764</v>
      </c>
      <c r="E627" s="79" t="s">
        <v>1256</v>
      </c>
      <c r="F627" s="79" t="s">
        <v>1257</v>
      </c>
      <c r="G627" s="79" t="s">
        <v>749</v>
      </c>
      <c r="H627" s="79" t="s">
        <v>750</v>
      </c>
      <c r="I627" s="79" t="s">
        <v>455</v>
      </c>
      <c r="J627" s="80">
        <v>0</v>
      </c>
      <c r="K627" s="80">
        <v>0</v>
      </c>
      <c r="L627" s="80">
        <v>86598796</v>
      </c>
      <c r="M627" s="80">
        <v>0</v>
      </c>
      <c r="N627" s="86">
        <v>86598796</v>
      </c>
      <c r="O627" s="80">
        <v>0</v>
      </c>
      <c r="P627" s="116" t="s">
        <v>1561</v>
      </c>
    </row>
    <row r="628" spans="1:16" x14ac:dyDescent="0.45">
      <c r="A628" s="79" t="s">
        <v>1192</v>
      </c>
      <c r="B628" s="79" t="s">
        <v>1193</v>
      </c>
      <c r="C628" s="79" t="s">
        <v>1239</v>
      </c>
      <c r="D628" s="79" t="s">
        <v>764</v>
      </c>
      <c r="E628" s="79" t="s">
        <v>1256</v>
      </c>
      <c r="F628" s="79" t="s">
        <v>1257</v>
      </c>
      <c r="G628" s="79" t="s">
        <v>751</v>
      </c>
      <c r="H628" s="79" t="s">
        <v>752</v>
      </c>
      <c r="I628" s="79" t="s">
        <v>455</v>
      </c>
      <c r="J628" s="80">
        <v>0</v>
      </c>
      <c r="K628" s="80">
        <v>0</v>
      </c>
      <c r="L628" s="80">
        <v>467423994</v>
      </c>
      <c r="M628" s="80">
        <v>0</v>
      </c>
      <c r="N628" s="86">
        <v>467423994</v>
      </c>
      <c r="O628" s="80">
        <v>0</v>
      </c>
      <c r="P628" s="116" t="s">
        <v>1561</v>
      </c>
    </row>
    <row r="629" spans="1:16" x14ac:dyDescent="0.45">
      <c r="A629" s="79" t="s">
        <v>1192</v>
      </c>
      <c r="B629" s="79" t="s">
        <v>1193</v>
      </c>
      <c r="C629" s="79" t="s">
        <v>1239</v>
      </c>
      <c r="D629" s="79" t="s">
        <v>764</v>
      </c>
      <c r="E629" s="79" t="s">
        <v>1256</v>
      </c>
      <c r="F629" s="79" t="s">
        <v>1257</v>
      </c>
      <c r="G629" s="79" t="s">
        <v>753</v>
      </c>
      <c r="H629" s="79" t="s">
        <v>754</v>
      </c>
      <c r="I629" s="79" t="s">
        <v>455</v>
      </c>
      <c r="J629" s="80">
        <v>0</v>
      </c>
      <c r="K629" s="80">
        <v>0</v>
      </c>
      <c r="L629" s="80">
        <v>108822898</v>
      </c>
      <c r="M629" s="80">
        <v>0</v>
      </c>
      <c r="N629" s="86">
        <v>108822898</v>
      </c>
      <c r="O629" s="80">
        <v>0</v>
      </c>
      <c r="P629" s="116" t="s">
        <v>1561</v>
      </c>
    </row>
    <row r="630" spans="1:16" x14ac:dyDescent="0.45">
      <c r="A630" s="79" t="s">
        <v>1192</v>
      </c>
      <c r="B630" s="79" t="s">
        <v>1193</v>
      </c>
      <c r="C630" s="79" t="s">
        <v>1239</v>
      </c>
      <c r="D630" s="79" t="s">
        <v>764</v>
      </c>
      <c r="E630" s="79" t="s">
        <v>1256</v>
      </c>
      <c r="F630" s="79" t="s">
        <v>1257</v>
      </c>
      <c r="G630" s="79" t="s">
        <v>755</v>
      </c>
      <c r="H630" s="79" t="s">
        <v>756</v>
      </c>
      <c r="I630" s="79" t="s">
        <v>455</v>
      </c>
      <c r="J630" s="80">
        <v>0</v>
      </c>
      <c r="K630" s="80">
        <v>0</v>
      </c>
      <c r="L630" s="80">
        <v>61098133</v>
      </c>
      <c r="M630" s="80">
        <v>0</v>
      </c>
      <c r="N630" s="86">
        <v>61098133</v>
      </c>
      <c r="O630" s="80">
        <v>0</v>
      </c>
      <c r="P630" s="116" t="s">
        <v>1561</v>
      </c>
    </row>
    <row r="631" spans="1:16" x14ac:dyDescent="0.45">
      <c r="A631" s="79" t="s">
        <v>1192</v>
      </c>
      <c r="B631" s="79" t="s">
        <v>1193</v>
      </c>
      <c r="C631" s="79" t="s">
        <v>1239</v>
      </c>
      <c r="D631" s="79" t="s">
        <v>764</v>
      </c>
      <c r="E631" s="79" t="s">
        <v>1256</v>
      </c>
      <c r="F631" s="79" t="s">
        <v>1257</v>
      </c>
      <c r="G631" s="79" t="s">
        <v>757</v>
      </c>
      <c r="H631" s="79" t="s">
        <v>758</v>
      </c>
      <c r="I631" s="79" t="s">
        <v>455</v>
      </c>
      <c r="J631" s="80">
        <v>0</v>
      </c>
      <c r="K631" s="80">
        <v>0</v>
      </c>
      <c r="L631" s="80">
        <v>264109139</v>
      </c>
      <c r="M631" s="80">
        <v>0</v>
      </c>
      <c r="N631" s="86">
        <v>264109139</v>
      </c>
      <c r="O631" s="80">
        <v>0</v>
      </c>
      <c r="P631" s="116" t="s">
        <v>1561</v>
      </c>
    </row>
    <row r="632" spans="1:16" x14ac:dyDescent="0.45">
      <c r="A632" s="79" t="s">
        <v>1192</v>
      </c>
      <c r="B632" s="79" t="s">
        <v>1193</v>
      </c>
      <c r="C632" s="79" t="s">
        <v>1239</v>
      </c>
      <c r="D632" s="79" t="s">
        <v>764</v>
      </c>
      <c r="E632" s="79" t="s">
        <v>1256</v>
      </c>
      <c r="F632" s="79" t="s">
        <v>1257</v>
      </c>
      <c r="G632" s="79" t="s">
        <v>759</v>
      </c>
      <c r="H632" s="79" t="s">
        <v>760</v>
      </c>
      <c r="I632" s="79" t="s">
        <v>455</v>
      </c>
      <c r="J632" s="80">
        <v>0</v>
      </c>
      <c r="K632" s="80">
        <v>0</v>
      </c>
      <c r="L632" s="80">
        <v>3871449</v>
      </c>
      <c r="M632" s="80">
        <v>0</v>
      </c>
      <c r="N632" s="86">
        <v>3871449</v>
      </c>
      <c r="O632" s="80">
        <v>0</v>
      </c>
      <c r="P632" s="116" t="s">
        <v>1561</v>
      </c>
    </row>
    <row r="633" spans="1:16" x14ac:dyDescent="0.45">
      <c r="A633" s="79" t="s">
        <v>1192</v>
      </c>
      <c r="B633" s="79" t="s">
        <v>1193</v>
      </c>
      <c r="C633" s="79" t="s">
        <v>1239</v>
      </c>
      <c r="D633" s="79" t="s">
        <v>764</v>
      </c>
      <c r="E633" s="79" t="s">
        <v>1256</v>
      </c>
      <c r="F633" s="79" t="s">
        <v>1257</v>
      </c>
      <c r="G633" s="79" t="s">
        <v>761</v>
      </c>
      <c r="H633" s="79" t="s">
        <v>762</v>
      </c>
      <c r="I633" s="79" t="s">
        <v>455</v>
      </c>
      <c r="J633" s="80">
        <v>0</v>
      </c>
      <c r="K633" s="80">
        <v>0</v>
      </c>
      <c r="L633" s="80">
        <v>26702898</v>
      </c>
      <c r="M633" s="80">
        <v>0</v>
      </c>
      <c r="N633" s="86">
        <v>26702898</v>
      </c>
      <c r="O633" s="80">
        <v>0</v>
      </c>
      <c r="P633" s="116" t="s">
        <v>1561</v>
      </c>
    </row>
    <row r="634" spans="1:16" x14ac:dyDescent="0.45">
      <c r="A634" s="79" t="s">
        <v>1192</v>
      </c>
      <c r="B634" s="79" t="s">
        <v>1193</v>
      </c>
      <c r="C634" s="79" t="s">
        <v>1239</v>
      </c>
      <c r="D634" s="79" t="s">
        <v>764</v>
      </c>
      <c r="E634" s="79" t="s">
        <v>1256</v>
      </c>
      <c r="F634" s="79" t="s">
        <v>1257</v>
      </c>
      <c r="G634" s="79" t="s">
        <v>1252</v>
      </c>
      <c r="H634" s="79" t="s">
        <v>1253</v>
      </c>
      <c r="I634" s="79" t="s">
        <v>455</v>
      </c>
      <c r="J634" s="80">
        <v>0</v>
      </c>
      <c r="K634" s="80">
        <v>0</v>
      </c>
      <c r="L634" s="80">
        <v>19598250</v>
      </c>
      <c r="M634" s="80">
        <v>0</v>
      </c>
      <c r="N634" s="86">
        <v>19598250</v>
      </c>
      <c r="O634" s="80">
        <v>0</v>
      </c>
      <c r="P634" s="116" t="s">
        <v>1561</v>
      </c>
    </row>
    <row r="635" spans="1:16" x14ac:dyDescent="0.45">
      <c r="A635" s="79" t="s">
        <v>1192</v>
      </c>
      <c r="B635" s="79" t="s">
        <v>1193</v>
      </c>
      <c r="C635" s="79" t="s">
        <v>1239</v>
      </c>
      <c r="D635" s="79" t="s">
        <v>764</v>
      </c>
      <c r="E635" s="79" t="s">
        <v>1250</v>
      </c>
      <c r="F635" s="79" t="s">
        <v>1251</v>
      </c>
      <c r="G635" s="79" t="s">
        <v>749</v>
      </c>
      <c r="H635" s="79" t="s">
        <v>750</v>
      </c>
      <c r="I635" s="79" t="s">
        <v>455</v>
      </c>
      <c r="J635" s="80">
        <v>0</v>
      </c>
      <c r="K635" s="80">
        <v>0</v>
      </c>
      <c r="L635" s="80">
        <v>36762000</v>
      </c>
      <c r="M635" s="80">
        <v>0</v>
      </c>
      <c r="N635" s="97">
        <v>36762000</v>
      </c>
      <c r="O635" s="80">
        <v>0</v>
      </c>
      <c r="P635" s="116" t="s">
        <v>1561</v>
      </c>
    </row>
    <row r="636" spans="1:16" x14ac:dyDescent="0.45">
      <c r="A636" s="79" t="s">
        <v>1192</v>
      </c>
      <c r="B636" s="79" t="s">
        <v>1193</v>
      </c>
      <c r="C636" s="79" t="s">
        <v>1239</v>
      </c>
      <c r="D636" s="79" t="s">
        <v>764</v>
      </c>
      <c r="E636" s="79" t="s">
        <v>1250</v>
      </c>
      <c r="F636" s="79" t="s">
        <v>1251</v>
      </c>
      <c r="G636" s="79" t="s">
        <v>751</v>
      </c>
      <c r="H636" s="79" t="s">
        <v>752</v>
      </c>
      <c r="I636" s="79" t="s">
        <v>455</v>
      </c>
      <c r="J636" s="80">
        <v>0</v>
      </c>
      <c r="K636" s="80">
        <v>0</v>
      </c>
      <c r="L636" s="80">
        <v>6555000</v>
      </c>
      <c r="M636" s="80">
        <v>0</v>
      </c>
      <c r="N636" s="97">
        <v>6555000</v>
      </c>
      <c r="O636" s="80">
        <v>0</v>
      </c>
      <c r="P636" s="116" t="s">
        <v>1561</v>
      </c>
    </row>
    <row r="637" spans="1:16" x14ac:dyDescent="0.45">
      <c r="A637" s="79" t="s">
        <v>1192</v>
      </c>
      <c r="B637" s="79" t="s">
        <v>1193</v>
      </c>
      <c r="C637" s="79" t="s">
        <v>1239</v>
      </c>
      <c r="D637" s="79" t="s">
        <v>764</v>
      </c>
      <c r="E637" s="79" t="s">
        <v>1250</v>
      </c>
      <c r="F637" s="79" t="s">
        <v>1251</v>
      </c>
      <c r="G637" s="79" t="s">
        <v>755</v>
      </c>
      <c r="H637" s="79" t="s">
        <v>756</v>
      </c>
      <c r="I637" s="79" t="s">
        <v>455</v>
      </c>
      <c r="J637" s="80">
        <v>0</v>
      </c>
      <c r="K637" s="80">
        <v>0</v>
      </c>
      <c r="L637" s="80">
        <v>448614408</v>
      </c>
      <c r="M637" s="80">
        <v>0</v>
      </c>
      <c r="N637" s="97">
        <v>448614408</v>
      </c>
      <c r="O637" s="80">
        <v>0</v>
      </c>
      <c r="P637" s="116" t="s">
        <v>1561</v>
      </c>
    </row>
    <row r="638" spans="1:16" x14ac:dyDescent="0.45">
      <c r="A638" s="79" t="s">
        <v>1192</v>
      </c>
      <c r="B638" s="79" t="s">
        <v>1193</v>
      </c>
      <c r="C638" s="79" t="s">
        <v>1239</v>
      </c>
      <c r="D638" s="79" t="s">
        <v>764</v>
      </c>
      <c r="E638" s="79" t="s">
        <v>1250</v>
      </c>
      <c r="F638" s="79" t="s">
        <v>1251</v>
      </c>
      <c r="G638" s="79" t="s">
        <v>757</v>
      </c>
      <c r="H638" s="79" t="s">
        <v>758</v>
      </c>
      <c r="I638" s="79" t="s">
        <v>455</v>
      </c>
      <c r="J638" s="80">
        <v>0</v>
      </c>
      <c r="K638" s="80">
        <v>0</v>
      </c>
      <c r="L638" s="80">
        <v>1499707642</v>
      </c>
      <c r="M638" s="80">
        <v>11660000</v>
      </c>
      <c r="N638" s="97">
        <v>1488047642</v>
      </c>
      <c r="O638" s="80">
        <v>0</v>
      </c>
      <c r="P638" s="116" t="s">
        <v>1561</v>
      </c>
    </row>
    <row r="639" spans="1:16" x14ac:dyDescent="0.45">
      <c r="A639" s="79" t="s">
        <v>1192</v>
      </c>
      <c r="B639" s="79" t="s">
        <v>1193</v>
      </c>
      <c r="C639" s="79" t="s">
        <v>1239</v>
      </c>
      <c r="D639" s="79" t="s">
        <v>764</v>
      </c>
      <c r="E639" s="79" t="s">
        <v>1250</v>
      </c>
      <c r="F639" s="79" t="s">
        <v>1251</v>
      </c>
      <c r="G639" s="79" t="s">
        <v>759</v>
      </c>
      <c r="H639" s="79" t="s">
        <v>760</v>
      </c>
      <c r="I639" s="79" t="s">
        <v>455</v>
      </c>
      <c r="J639" s="80">
        <v>0</v>
      </c>
      <c r="K639" s="80">
        <v>0</v>
      </c>
      <c r="L639" s="80">
        <v>517752417</v>
      </c>
      <c r="M639" s="80">
        <v>0</v>
      </c>
      <c r="N639" s="97">
        <v>517752417</v>
      </c>
      <c r="O639" s="80">
        <v>0</v>
      </c>
      <c r="P639" s="116" t="s">
        <v>1561</v>
      </c>
    </row>
    <row r="640" spans="1:16" x14ac:dyDescent="0.45">
      <c r="A640" s="79" t="s">
        <v>1192</v>
      </c>
      <c r="B640" s="79" t="s">
        <v>1193</v>
      </c>
      <c r="C640" s="79" t="s">
        <v>1239</v>
      </c>
      <c r="D640" s="79" t="s">
        <v>764</v>
      </c>
      <c r="E640" s="79" t="s">
        <v>1250</v>
      </c>
      <c r="F640" s="79" t="s">
        <v>1251</v>
      </c>
      <c r="G640" s="79" t="s">
        <v>761</v>
      </c>
      <c r="H640" s="79" t="s">
        <v>762</v>
      </c>
      <c r="I640" s="79" t="s">
        <v>455</v>
      </c>
      <c r="J640" s="80">
        <v>0</v>
      </c>
      <c r="K640" s="80">
        <v>0</v>
      </c>
      <c r="L640" s="80">
        <v>115557000</v>
      </c>
      <c r="M640" s="80">
        <v>0</v>
      </c>
      <c r="N640" s="97">
        <v>115557000</v>
      </c>
      <c r="O640" s="80">
        <v>0</v>
      </c>
      <c r="P640" s="116" t="s">
        <v>1561</v>
      </c>
    </row>
    <row r="641" spans="1:17" x14ac:dyDescent="0.45">
      <c r="A641" s="79" t="s">
        <v>1192</v>
      </c>
      <c r="B641" s="79" t="s">
        <v>1193</v>
      </c>
      <c r="C641" s="79" t="s">
        <v>1239</v>
      </c>
      <c r="D641" s="79" t="s">
        <v>764</v>
      </c>
      <c r="E641" s="79" t="s">
        <v>1250</v>
      </c>
      <c r="F641" s="79" t="s">
        <v>1251</v>
      </c>
      <c r="G641" s="79" t="s">
        <v>1252</v>
      </c>
      <c r="H641" s="79" t="s">
        <v>1253</v>
      </c>
      <c r="I641" s="79" t="s">
        <v>455</v>
      </c>
      <c r="J641" s="80">
        <v>0</v>
      </c>
      <c r="K641" s="80">
        <v>0</v>
      </c>
      <c r="L641" s="80">
        <v>165893200</v>
      </c>
      <c r="M641" s="80">
        <v>13322900</v>
      </c>
      <c r="N641" s="97">
        <v>152570300</v>
      </c>
      <c r="O641" s="80">
        <v>0</v>
      </c>
      <c r="P641" s="116" t="s">
        <v>1561</v>
      </c>
    </row>
    <row r="642" spans="1:17" x14ac:dyDescent="0.45">
      <c r="A642" s="79" t="s">
        <v>1192</v>
      </c>
      <c r="B642" s="79" t="s">
        <v>1193</v>
      </c>
      <c r="C642" s="79" t="s">
        <v>1239</v>
      </c>
      <c r="D642" s="79" t="s">
        <v>764</v>
      </c>
      <c r="E642" s="79" t="s">
        <v>1258</v>
      </c>
      <c r="F642" s="79" t="s">
        <v>1259</v>
      </c>
      <c r="G642" s="79" t="s">
        <v>749</v>
      </c>
      <c r="H642" s="79" t="s">
        <v>750</v>
      </c>
      <c r="I642" s="79" t="s">
        <v>455</v>
      </c>
      <c r="J642" s="80">
        <v>40094187</v>
      </c>
      <c r="K642" s="80">
        <v>0</v>
      </c>
      <c r="L642" s="80">
        <v>52935000</v>
      </c>
      <c r="M642" s="80">
        <v>0</v>
      </c>
      <c r="N642" s="99">
        <v>93029187</v>
      </c>
      <c r="O642" s="80">
        <v>0</v>
      </c>
      <c r="P642" s="116" t="s">
        <v>1561</v>
      </c>
    </row>
    <row r="643" spans="1:17" x14ac:dyDescent="0.45">
      <c r="A643" s="79" t="s">
        <v>1192</v>
      </c>
      <c r="B643" s="79" t="s">
        <v>1193</v>
      </c>
      <c r="C643" s="79" t="s">
        <v>1239</v>
      </c>
      <c r="D643" s="79" t="s">
        <v>764</v>
      </c>
      <c r="E643" s="79" t="s">
        <v>1258</v>
      </c>
      <c r="F643" s="79" t="s">
        <v>1259</v>
      </c>
      <c r="G643" s="79" t="s">
        <v>751</v>
      </c>
      <c r="H643" s="79" t="s">
        <v>752</v>
      </c>
      <c r="I643" s="79" t="s">
        <v>455</v>
      </c>
      <c r="J643" s="80">
        <v>706790145</v>
      </c>
      <c r="K643" s="80">
        <v>0</v>
      </c>
      <c r="L643" s="80">
        <v>586678000</v>
      </c>
      <c r="M643" s="80">
        <v>0</v>
      </c>
      <c r="N643" s="99">
        <v>1293468145</v>
      </c>
      <c r="O643" s="80">
        <v>0</v>
      </c>
      <c r="P643" s="116" t="s">
        <v>1561</v>
      </c>
    </row>
    <row r="644" spans="1:17" x14ac:dyDescent="0.45">
      <c r="A644" s="79" t="s">
        <v>1192</v>
      </c>
      <c r="B644" s="79" t="s">
        <v>1193</v>
      </c>
      <c r="C644" s="79" t="s">
        <v>1239</v>
      </c>
      <c r="D644" s="79" t="s">
        <v>764</v>
      </c>
      <c r="E644" s="79" t="s">
        <v>1258</v>
      </c>
      <c r="F644" s="79" t="s">
        <v>1259</v>
      </c>
      <c r="G644" s="79" t="s">
        <v>753</v>
      </c>
      <c r="H644" s="79" t="s">
        <v>754</v>
      </c>
      <c r="I644" s="79" t="s">
        <v>455</v>
      </c>
      <c r="J644" s="80">
        <v>2933898</v>
      </c>
      <c r="K644" s="80">
        <v>0</v>
      </c>
      <c r="L644" s="80">
        <v>0</v>
      </c>
      <c r="M644" s="80">
        <v>0</v>
      </c>
      <c r="N644" s="99">
        <v>2933898</v>
      </c>
      <c r="O644" s="80">
        <v>0</v>
      </c>
      <c r="P644" s="116" t="s">
        <v>1561</v>
      </c>
    </row>
    <row r="645" spans="1:17" x14ac:dyDescent="0.45">
      <c r="A645" s="79" t="s">
        <v>1192</v>
      </c>
      <c r="B645" s="79" t="s">
        <v>1193</v>
      </c>
      <c r="C645" s="79" t="s">
        <v>1239</v>
      </c>
      <c r="D645" s="79" t="s">
        <v>764</v>
      </c>
      <c r="E645" s="79" t="s">
        <v>1258</v>
      </c>
      <c r="F645" s="79" t="s">
        <v>1259</v>
      </c>
      <c r="G645" s="79" t="s">
        <v>755</v>
      </c>
      <c r="H645" s="79" t="s">
        <v>756</v>
      </c>
      <c r="I645" s="79" t="s">
        <v>455</v>
      </c>
      <c r="J645" s="80">
        <v>12088643</v>
      </c>
      <c r="K645" s="80">
        <v>0</v>
      </c>
      <c r="L645" s="80">
        <v>0</v>
      </c>
      <c r="M645" s="80">
        <v>0</v>
      </c>
      <c r="N645" s="99">
        <v>12088643</v>
      </c>
      <c r="O645" s="80">
        <v>0</v>
      </c>
      <c r="P645" s="116" t="s">
        <v>1561</v>
      </c>
    </row>
    <row r="646" spans="1:17" x14ac:dyDescent="0.45">
      <c r="A646" s="79" t="s">
        <v>1192</v>
      </c>
      <c r="B646" s="79" t="s">
        <v>1193</v>
      </c>
      <c r="C646" s="79" t="s">
        <v>1239</v>
      </c>
      <c r="D646" s="79" t="s">
        <v>764</v>
      </c>
      <c r="E646" s="79" t="s">
        <v>1258</v>
      </c>
      <c r="F646" s="79" t="s">
        <v>1259</v>
      </c>
      <c r="G646" s="79" t="s">
        <v>757</v>
      </c>
      <c r="H646" s="79" t="s">
        <v>758</v>
      </c>
      <c r="I646" s="79" t="s">
        <v>455</v>
      </c>
      <c r="J646" s="80">
        <v>63194918</v>
      </c>
      <c r="K646" s="80">
        <v>0</v>
      </c>
      <c r="L646" s="80">
        <v>0</v>
      </c>
      <c r="M646" s="80">
        <v>0</v>
      </c>
      <c r="N646" s="99">
        <v>63194918</v>
      </c>
      <c r="O646" s="80">
        <v>0</v>
      </c>
      <c r="P646" s="116" t="s">
        <v>1561</v>
      </c>
    </row>
    <row r="647" spans="1:17" x14ac:dyDescent="0.45">
      <c r="A647" s="79" t="s">
        <v>1192</v>
      </c>
      <c r="B647" s="79" t="s">
        <v>1193</v>
      </c>
      <c r="C647" s="79" t="s">
        <v>1239</v>
      </c>
      <c r="D647" s="79" t="s">
        <v>764</v>
      </c>
      <c r="E647" s="79" t="s">
        <v>1258</v>
      </c>
      <c r="F647" s="79" t="s">
        <v>1259</v>
      </c>
      <c r="G647" s="79" t="s">
        <v>759</v>
      </c>
      <c r="H647" s="79" t="s">
        <v>760</v>
      </c>
      <c r="I647" s="79" t="s">
        <v>455</v>
      </c>
      <c r="J647" s="80">
        <v>7646949</v>
      </c>
      <c r="K647" s="80">
        <v>0</v>
      </c>
      <c r="L647" s="80">
        <v>0</v>
      </c>
      <c r="M647" s="80">
        <v>0</v>
      </c>
      <c r="N647" s="99">
        <v>7646949</v>
      </c>
      <c r="O647" s="80">
        <v>0</v>
      </c>
      <c r="P647" s="116" t="s">
        <v>1561</v>
      </c>
    </row>
    <row r="648" spans="1:17" x14ac:dyDescent="0.45">
      <c r="A648" s="79" t="s">
        <v>1192</v>
      </c>
      <c r="B648" s="79" t="s">
        <v>1193</v>
      </c>
      <c r="C648" s="79" t="s">
        <v>1239</v>
      </c>
      <c r="D648" s="79" t="s">
        <v>764</v>
      </c>
      <c r="E648" s="79" t="s">
        <v>1258</v>
      </c>
      <c r="F648" s="79" t="s">
        <v>1259</v>
      </c>
      <c r="G648" s="79" t="s">
        <v>761</v>
      </c>
      <c r="H648" s="79" t="s">
        <v>762</v>
      </c>
      <c r="I648" s="79" t="s">
        <v>455</v>
      </c>
      <c r="J648" s="80">
        <v>2933898</v>
      </c>
      <c r="K648" s="80">
        <v>0</v>
      </c>
      <c r="L648" s="80">
        <v>0</v>
      </c>
      <c r="M648" s="80">
        <v>0</v>
      </c>
      <c r="N648" s="99">
        <v>2933898</v>
      </c>
      <c r="O648" s="80">
        <v>0</v>
      </c>
      <c r="P648" s="116" t="s">
        <v>1561</v>
      </c>
    </row>
    <row r="649" spans="1:17" x14ac:dyDescent="0.45">
      <c r="A649" s="79" t="s">
        <v>1192</v>
      </c>
      <c r="B649" s="79" t="s">
        <v>1193</v>
      </c>
      <c r="C649" s="79" t="s">
        <v>1239</v>
      </c>
      <c r="D649" s="79" t="s">
        <v>764</v>
      </c>
      <c r="E649" s="79" t="s">
        <v>1258</v>
      </c>
      <c r="F649" s="79" t="s">
        <v>1259</v>
      </c>
      <c r="G649" s="79" t="s">
        <v>1252</v>
      </c>
      <c r="H649" s="79" t="s">
        <v>1253</v>
      </c>
      <c r="I649" s="79" t="s">
        <v>455</v>
      </c>
      <c r="J649" s="80">
        <v>0</v>
      </c>
      <c r="K649" s="80">
        <v>0</v>
      </c>
      <c r="L649" s="80">
        <v>2250000</v>
      </c>
      <c r="M649" s="80">
        <v>0</v>
      </c>
      <c r="N649" s="99">
        <v>2250000</v>
      </c>
      <c r="O649" s="80">
        <v>0</v>
      </c>
      <c r="P649" s="116" t="s">
        <v>1561</v>
      </c>
    </row>
    <row r="650" spans="1:17" x14ac:dyDescent="0.45">
      <c r="A650" s="79" t="s">
        <v>1192</v>
      </c>
      <c r="B650" s="79" t="s">
        <v>1193</v>
      </c>
      <c r="C650" s="79" t="s">
        <v>1239</v>
      </c>
      <c r="D650" s="79" t="s">
        <v>764</v>
      </c>
      <c r="E650" s="79" t="s">
        <v>1260</v>
      </c>
      <c r="F650" s="79" t="s">
        <v>1261</v>
      </c>
      <c r="G650" s="79" t="s">
        <v>749</v>
      </c>
      <c r="H650" s="79" t="s">
        <v>750</v>
      </c>
      <c r="I650" s="79" t="s">
        <v>455</v>
      </c>
      <c r="J650" s="80">
        <v>2640000</v>
      </c>
      <c r="K650" s="80">
        <v>0</v>
      </c>
      <c r="L650" s="80">
        <v>4912500</v>
      </c>
      <c r="M650" s="80">
        <v>0</v>
      </c>
      <c r="N650" s="99">
        <v>7552500</v>
      </c>
      <c r="O650" s="80">
        <v>0</v>
      </c>
      <c r="P650" s="116" t="s">
        <v>1561</v>
      </c>
    </row>
    <row r="651" spans="1:17" x14ac:dyDescent="0.45">
      <c r="A651" s="79" t="s">
        <v>1192</v>
      </c>
      <c r="B651" s="79" t="s">
        <v>1193</v>
      </c>
      <c r="C651" s="79" t="s">
        <v>1239</v>
      </c>
      <c r="D651" s="79" t="s">
        <v>764</v>
      </c>
      <c r="E651" s="79" t="s">
        <v>1260</v>
      </c>
      <c r="F651" s="79" t="s">
        <v>1261</v>
      </c>
      <c r="G651" s="79" t="s">
        <v>751</v>
      </c>
      <c r="H651" s="79" t="s">
        <v>752</v>
      </c>
      <c r="I651" s="79" t="s">
        <v>455</v>
      </c>
      <c r="J651" s="80">
        <v>8190000</v>
      </c>
      <c r="K651" s="80">
        <v>0</v>
      </c>
      <c r="L651" s="80">
        <v>65050000</v>
      </c>
      <c r="M651" s="80">
        <v>0</v>
      </c>
      <c r="N651" s="99">
        <v>73240000</v>
      </c>
      <c r="O651" s="80">
        <v>0</v>
      </c>
      <c r="P651" s="116" t="s">
        <v>1561</v>
      </c>
    </row>
    <row r="652" spans="1:17" x14ac:dyDescent="0.45">
      <c r="A652" s="79" t="s">
        <v>1192</v>
      </c>
      <c r="B652" s="79" t="s">
        <v>1193</v>
      </c>
      <c r="C652" s="79" t="s">
        <v>1239</v>
      </c>
      <c r="D652" s="79" t="s">
        <v>764</v>
      </c>
      <c r="E652" s="79" t="s">
        <v>1260</v>
      </c>
      <c r="F652" s="79" t="s">
        <v>1261</v>
      </c>
      <c r="G652" s="79" t="s">
        <v>755</v>
      </c>
      <c r="H652" s="79" t="s">
        <v>756</v>
      </c>
      <c r="I652" s="79" t="s">
        <v>455</v>
      </c>
      <c r="J652" s="80">
        <v>1100000</v>
      </c>
      <c r="K652" s="80">
        <v>0</v>
      </c>
      <c r="L652" s="80">
        <v>130000</v>
      </c>
      <c r="M652" s="80">
        <v>0</v>
      </c>
      <c r="N652" s="99">
        <v>1230000</v>
      </c>
      <c r="O652" s="80">
        <v>0</v>
      </c>
      <c r="P652" s="116" t="s">
        <v>1561</v>
      </c>
    </row>
    <row r="653" spans="1:17" x14ac:dyDescent="0.45">
      <c r="A653" s="79" t="s">
        <v>1192</v>
      </c>
      <c r="B653" s="79" t="s">
        <v>1193</v>
      </c>
      <c r="C653" s="79" t="s">
        <v>1239</v>
      </c>
      <c r="D653" s="79" t="s">
        <v>764</v>
      </c>
      <c r="E653" s="79" t="s">
        <v>1260</v>
      </c>
      <c r="F653" s="79" t="s">
        <v>1261</v>
      </c>
      <c r="G653" s="79" t="s">
        <v>757</v>
      </c>
      <c r="H653" s="79" t="s">
        <v>758</v>
      </c>
      <c r="I653" s="79" t="s">
        <v>455</v>
      </c>
      <c r="J653" s="80">
        <v>23619000</v>
      </c>
      <c r="K653" s="80">
        <v>0</v>
      </c>
      <c r="L653" s="80">
        <v>23770000</v>
      </c>
      <c r="M653" s="80">
        <v>0</v>
      </c>
      <c r="N653" s="99">
        <v>47389000</v>
      </c>
      <c r="O653" s="80">
        <v>0</v>
      </c>
      <c r="P653" s="116" t="s">
        <v>1561</v>
      </c>
      <c r="Q653" s="109">
        <f>SUM(L594:L655)</f>
        <v>8681115574</v>
      </c>
    </row>
    <row r="654" spans="1:17" x14ac:dyDescent="0.45">
      <c r="A654" s="79" t="s">
        <v>1192</v>
      </c>
      <c r="B654" s="79" t="s">
        <v>1193</v>
      </c>
      <c r="C654" s="79" t="s">
        <v>1239</v>
      </c>
      <c r="D654" s="79" t="s">
        <v>764</v>
      </c>
      <c r="E654" s="79" t="s">
        <v>1260</v>
      </c>
      <c r="F654" s="79" t="s">
        <v>1261</v>
      </c>
      <c r="G654" s="79" t="s">
        <v>759</v>
      </c>
      <c r="H654" s="79" t="s">
        <v>760</v>
      </c>
      <c r="I654" s="79" t="s">
        <v>455</v>
      </c>
      <c r="J654" s="80">
        <v>500000</v>
      </c>
      <c r="K654" s="80">
        <v>0</v>
      </c>
      <c r="L654" s="80">
        <v>80000</v>
      </c>
      <c r="M654" s="80">
        <v>0</v>
      </c>
      <c r="N654" s="99">
        <v>580000</v>
      </c>
      <c r="O654" s="80">
        <v>0</v>
      </c>
      <c r="P654" s="116" t="s">
        <v>1561</v>
      </c>
      <c r="Q654" s="109">
        <f>Q653-M641-M638</f>
        <v>8656132674</v>
      </c>
    </row>
    <row r="655" spans="1:17" x14ac:dyDescent="0.45">
      <c r="A655" s="79" t="s">
        <v>1192</v>
      </c>
      <c r="B655" s="79" t="s">
        <v>1193</v>
      </c>
      <c r="C655" s="79" t="s">
        <v>1239</v>
      </c>
      <c r="D655" s="79" t="s">
        <v>764</v>
      </c>
      <c r="E655" s="79" t="s">
        <v>1260</v>
      </c>
      <c r="F655" s="79" t="s">
        <v>1261</v>
      </c>
      <c r="G655" s="79" t="s">
        <v>1252</v>
      </c>
      <c r="H655" s="79" t="s">
        <v>1253</v>
      </c>
      <c r="I655" s="79" t="s">
        <v>455</v>
      </c>
      <c r="J655" s="80">
        <v>0</v>
      </c>
      <c r="K655" s="80">
        <v>0</v>
      </c>
      <c r="L655" s="80">
        <v>4500000</v>
      </c>
      <c r="M655" s="80">
        <v>0</v>
      </c>
      <c r="N655" s="99">
        <v>4500000</v>
      </c>
      <c r="O655" s="80">
        <v>0</v>
      </c>
      <c r="P655" s="116" t="s">
        <v>1561</v>
      </c>
      <c r="Q655" s="78">
        <f>SUBTOTAL(9,L594:L655)</f>
        <v>8681115574</v>
      </c>
    </row>
    <row r="656" spans="1:17" x14ac:dyDescent="0.45">
      <c r="A656" s="79" t="s">
        <v>1192</v>
      </c>
      <c r="B656" s="79" t="s">
        <v>1193</v>
      </c>
      <c r="C656" s="79" t="s">
        <v>1262</v>
      </c>
      <c r="D656" s="79" t="s">
        <v>1263</v>
      </c>
      <c r="E656" s="79" t="s">
        <v>1264</v>
      </c>
      <c r="F656" s="79" t="s">
        <v>1265</v>
      </c>
      <c r="G656" s="79" t="s">
        <v>757</v>
      </c>
      <c r="H656" s="79" t="s">
        <v>758</v>
      </c>
      <c r="I656" s="79" t="s">
        <v>455</v>
      </c>
      <c r="J656" s="80">
        <v>0</v>
      </c>
      <c r="K656" s="80">
        <v>0</v>
      </c>
      <c r="L656" s="80">
        <v>98639645482</v>
      </c>
      <c r="M656" s="80">
        <v>98639645482</v>
      </c>
      <c r="N656" s="95">
        <v>0</v>
      </c>
      <c r="O656" s="80">
        <v>0</v>
      </c>
      <c r="P656" s="119" t="s">
        <v>1581</v>
      </c>
    </row>
    <row r="657" spans="1:16" x14ac:dyDescent="0.45">
      <c r="A657" s="79" t="s">
        <v>1192</v>
      </c>
      <c r="B657" s="79" t="s">
        <v>1193</v>
      </c>
      <c r="C657" s="79" t="s">
        <v>1262</v>
      </c>
      <c r="D657" s="79" t="s">
        <v>1263</v>
      </c>
      <c r="E657" s="79" t="s">
        <v>1264</v>
      </c>
      <c r="F657" s="79" t="s">
        <v>1265</v>
      </c>
      <c r="G657" s="79" t="s">
        <v>1266</v>
      </c>
      <c r="H657" s="79" t="s">
        <v>1267</v>
      </c>
      <c r="I657" s="79" t="s">
        <v>1532</v>
      </c>
      <c r="J657" s="80">
        <v>0</v>
      </c>
      <c r="K657" s="80">
        <v>0</v>
      </c>
      <c r="L657" s="80">
        <v>12860357563</v>
      </c>
      <c r="M657" s="80">
        <v>0</v>
      </c>
      <c r="N657" s="95">
        <v>12860357563</v>
      </c>
      <c r="O657" s="80">
        <v>0</v>
      </c>
      <c r="P657" s="119" t="s">
        <v>1581</v>
      </c>
    </row>
    <row r="658" spans="1:16" x14ac:dyDescent="0.45">
      <c r="A658" s="79" t="s">
        <v>1192</v>
      </c>
      <c r="B658" s="79" t="s">
        <v>1193</v>
      </c>
      <c r="C658" s="79" t="s">
        <v>1262</v>
      </c>
      <c r="D658" s="79" t="s">
        <v>1263</v>
      </c>
      <c r="E658" s="79" t="s">
        <v>1264</v>
      </c>
      <c r="F658" s="79" t="s">
        <v>1265</v>
      </c>
      <c r="G658" s="79" t="s">
        <v>1268</v>
      </c>
      <c r="H658" s="79" t="s">
        <v>1269</v>
      </c>
      <c r="I658" s="79" t="s">
        <v>1533</v>
      </c>
      <c r="J658" s="80">
        <v>0</v>
      </c>
      <c r="K658" s="80">
        <v>0</v>
      </c>
      <c r="L658" s="80">
        <v>11203962255</v>
      </c>
      <c r="M658" s="80">
        <v>0</v>
      </c>
      <c r="N658" s="95">
        <v>11203962255</v>
      </c>
      <c r="O658" s="80">
        <v>0</v>
      </c>
      <c r="P658" s="119" t="s">
        <v>1581</v>
      </c>
    </row>
    <row r="659" spans="1:16" x14ac:dyDescent="0.45">
      <c r="A659" s="79" t="s">
        <v>1192</v>
      </c>
      <c r="B659" s="79" t="s">
        <v>1193</v>
      </c>
      <c r="C659" s="79" t="s">
        <v>1262</v>
      </c>
      <c r="D659" s="79" t="s">
        <v>1263</v>
      </c>
      <c r="E659" s="79" t="s">
        <v>1264</v>
      </c>
      <c r="F659" s="79" t="s">
        <v>1265</v>
      </c>
      <c r="G659" s="79" t="s">
        <v>1270</v>
      </c>
      <c r="H659" s="79" t="s">
        <v>1271</v>
      </c>
      <c r="I659" s="79" t="s">
        <v>1534</v>
      </c>
      <c r="J659" s="80">
        <v>0</v>
      </c>
      <c r="K659" s="80">
        <v>0</v>
      </c>
      <c r="L659" s="80">
        <v>33632386554</v>
      </c>
      <c r="M659" s="80">
        <v>0</v>
      </c>
      <c r="N659" s="95">
        <v>33632386554</v>
      </c>
      <c r="O659" s="80">
        <v>0</v>
      </c>
      <c r="P659" s="119" t="s">
        <v>1581</v>
      </c>
    </row>
    <row r="660" spans="1:16" x14ac:dyDescent="0.45">
      <c r="A660" s="79" t="s">
        <v>1192</v>
      </c>
      <c r="B660" s="79" t="s">
        <v>1193</v>
      </c>
      <c r="C660" s="79" t="s">
        <v>1262</v>
      </c>
      <c r="D660" s="79" t="s">
        <v>1263</v>
      </c>
      <c r="E660" s="79" t="s">
        <v>1264</v>
      </c>
      <c r="F660" s="79" t="s">
        <v>1265</v>
      </c>
      <c r="G660" s="79" t="s">
        <v>1272</v>
      </c>
      <c r="H660" s="79" t="s">
        <v>1273</v>
      </c>
      <c r="I660" s="79" t="s">
        <v>1535</v>
      </c>
      <c r="J660" s="80">
        <v>0</v>
      </c>
      <c r="K660" s="80">
        <v>0</v>
      </c>
      <c r="L660" s="80">
        <v>10850361003</v>
      </c>
      <c r="M660" s="80">
        <v>0</v>
      </c>
      <c r="N660" s="95">
        <v>10850361003</v>
      </c>
      <c r="O660" s="80">
        <v>0</v>
      </c>
      <c r="P660" s="119" t="s">
        <v>1581</v>
      </c>
    </row>
    <row r="661" spans="1:16" x14ac:dyDescent="0.45">
      <c r="A661" s="79" t="s">
        <v>1192</v>
      </c>
      <c r="B661" s="79" t="s">
        <v>1193</v>
      </c>
      <c r="C661" s="79" t="s">
        <v>1262</v>
      </c>
      <c r="D661" s="79" t="s">
        <v>1263</v>
      </c>
      <c r="E661" s="79" t="s">
        <v>1264</v>
      </c>
      <c r="F661" s="79" t="s">
        <v>1265</v>
      </c>
      <c r="G661" s="79" t="s">
        <v>1274</v>
      </c>
      <c r="H661" s="79" t="s">
        <v>1275</v>
      </c>
      <c r="I661" s="79" t="s">
        <v>1535</v>
      </c>
      <c r="J661" s="80">
        <v>0</v>
      </c>
      <c r="K661" s="80">
        <v>0</v>
      </c>
      <c r="L661" s="80">
        <v>1972792909</v>
      </c>
      <c r="M661" s="80">
        <v>0</v>
      </c>
      <c r="N661" s="95">
        <v>1972792909</v>
      </c>
      <c r="O661" s="80">
        <v>0</v>
      </c>
      <c r="P661" s="119" t="s">
        <v>1581</v>
      </c>
    </row>
    <row r="662" spans="1:16" x14ac:dyDescent="0.45">
      <c r="A662" s="79" t="s">
        <v>1192</v>
      </c>
      <c r="B662" s="79" t="s">
        <v>1193</v>
      </c>
      <c r="C662" s="79" t="s">
        <v>1262</v>
      </c>
      <c r="D662" s="79" t="s">
        <v>1263</v>
      </c>
      <c r="E662" s="79" t="s">
        <v>1264</v>
      </c>
      <c r="F662" s="79" t="s">
        <v>1265</v>
      </c>
      <c r="G662" s="79" t="s">
        <v>1276</v>
      </c>
      <c r="H662" s="79" t="s">
        <v>1277</v>
      </c>
      <c r="I662" s="79" t="s">
        <v>1536</v>
      </c>
      <c r="J662" s="80">
        <v>0</v>
      </c>
      <c r="K662" s="80">
        <v>0</v>
      </c>
      <c r="L662" s="80">
        <v>15213946823</v>
      </c>
      <c r="M662" s="80">
        <v>0</v>
      </c>
      <c r="N662" s="95">
        <v>15213946823</v>
      </c>
      <c r="O662" s="80">
        <v>0</v>
      </c>
      <c r="P662" s="119" t="s">
        <v>1581</v>
      </c>
    </row>
    <row r="663" spans="1:16" x14ac:dyDescent="0.45">
      <c r="A663" s="79" t="s">
        <v>1192</v>
      </c>
      <c r="B663" s="79" t="s">
        <v>1193</v>
      </c>
      <c r="C663" s="79" t="s">
        <v>1262</v>
      </c>
      <c r="D663" s="79" t="s">
        <v>1263</v>
      </c>
      <c r="E663" s="79" t="s">
        <v>1264</v>
      </c>
      <c r="F663" s="79" t="s">
        <v>1265</v>
      </c>
      <c r="G663" s="79" t="s">
        <v>1278</v>
      </c>
      <c r="H663" s="79" t="s">
        <v>1279</v>
      </c>
      <c r="I663" s="79" t="s">
        <v>1537</v>
      </c>
      <c r="J663" s="80">
        <v>0</v>
      </c>
      <c r="K663" s="80">
        <v>0</v>
      </c>
      <c r="L663" s="80">
        <v>2902016955</v>
      </c>
      <c r="M663" s="80">
        <v>2902016955</v>
      </c>
      <c r="N663" s="95">
        <v>0</v>
      </c>
      <c r="O663" s="80">
        <v>0</v>
      </c>
      <c r="P663" s="119" t="s">
        <v>1581</v>
      </c>
    </row>
    <row r="664" spans="1:16" x14ac:dyDescent="0.45">
      <c r="A664" s="79" t="s">
        <v>1192</v>
      </c>
      <c r="B664" s="79" t="s">
        <v>1193</v>
      </c>
      <c r="C664" s="79" t="s">
        <v>1262</v>
      </c>
      <c r="D664" s="79" t="s">
        <v>1263</v>
      </c>
      <c r="E664" s="79" t="s">
        <v>1264</v>
      </c>
      <c r="F664" s="79" t="s">
        <v>1265</v>
      </c>
      <c r="G664" s="79" t="s">
        <v>1280</v>
      </c>
      <c r="H664" s="79" t="s">
        <v>1281</v>
      </c>
      <c r="I664" s="79" t="s">
        <v>1538</v>
      </c>
      <c r="J664" s="80">
        <v>0</v>
      </c>
      <c r="K664" s="80">
        <v>0</v>
      </c>
      <c r="L664" s="80">
        <v>3945585819</v>
      </c>
      <c r="M664" s="80">
        <v>0</v>
      </c>
      <c r="N664" s="95">
        <v>3945585819</v>
      </c>
      <c r="O664" s="80">
        <v>0</v>
      </c>
      <c r="P664" s="119" t="s">
        <v>1581</v>
      </c>
    </row>
    <row r="665" spans="1:16" x14ac:dyDescent="0.45">
      <c r="A665" s="79" t="s">
        <v>1192</v>
      </c>
      <c r="B665" s="79" t="s">
        <v>1193</v>
      </c>
      <c r="C665" s="79" t="s">
        <v>1262</v>
      </c>
      <c r="D665" s="79" t="s">
        <v>1263</v>
      </c>
      <c r="E665" s="79" t="s">
        <v>1264</v>
      </c>
      <c r="F665" s="79" t="s">
        <v>1265</v>
      </c>
      <c r="G665" s="79" t="s">
        <v>1282</v>
      </c>
      <c r="H665" s="79" t="s">
        <v>1283</v>
      </c>
      <c r="I665" s="79" t="s">
        <v>1539</v>
      </c>
      <c r="J665" s="80">
        <v>0</v>
      </c>
      <c r="K665" s="80">
        <v>0</v>
      </c>
      <c r="L665" s="80">
        <v>3945585819</v>
      </c>
      <c r="M665" s="80">
        <v>0</v>
      </c>
      <c r="N665" s="95">
        <v>3945585819</v>
      </c>
      <c r="O665" s="80">
        <v>0</v>
      </c>
      <c r="P665" s="119" t="s">
        <v>1581</v>
      </c>
    </row>
    <row r="666" spans="1:16" x14ac:dyDescent="0.45">
      <c r="A666" s="79" t="s">
        <v>1192</v>
      </c>
      <c r="B666" s="79" t="s">
        <v>1193</v>
      </c>
      <c r="C666" s="79" t="s">
        <v>1262</v>
      </c>
      <c r="D666" s="79" t="s">
        <v>1263</v>
      </c>
      <c r="E666" s="79" t="s">
        <v>1264</v>
      </c>
      <c r="F666" s="79" t="s">
        <v>1265</v>
      </c>
      <c r="G666" s="79" t="s">
        <v>769</v>
      </c>
      <c r="H666" s="79" t="s">
        <v>770</v>
      </c>
      <c r="I666" s="79" t="s">
        <v>455</v>
      </c>
      <c r="J666" s="80">
        <v>0</v>
      </c>
      <c r="K666" s="80">
        <v>0</v>
      </c>
      <c r="L666" s="80">
        <v>20753635096</v>
      </c>
      <c r="M666" s="80">
        <v>0</v>
      </c>
      <c r="N666" s="95">
        <v>20753635096</v>
      </c>
      <c r="O666" s="80">
        <v>0</v>
      </c>
      <c r="P666" s="119" t="s">
        <v>1581</v>
      </c>
    </row>
    <row r="667" spans="1:16" x14ac:dyDescent="0.45">
      <c r="A667" s="79" t="s">
        <v>1192</v>
      </c>
      <c r="B667" s="79" t="s">
        <v>1193</v>
      </c>
      <c r="C667" s="79" t="s">
        <v>1262</v>
      </c>
      <c r="D667" s="79" t="s">
        <v>1263</v>
      </c>
      <c r="E667" s="79" t="s">
        <v>1264</v>
      </c>
      <c r="F667" s="79" t="s">
        <v>1265</v>
      </c>
      <c r="G667" s="79" t="s">
        <v>1284</v>
      </c>
      <c r="H667" s="79" t="s">
        <v>1285</v>
      </c>
      <c r="I667" s="79" t="s">
        <v>455</v>
      </c>
      <c r="J667" s="80">
        <v>0</v>
      </c>
      <c r="K667" s="80">
        <v>0</v>
      </c>
      <c r="L667" s="80">
        <v>179145071400</v>
      </c>
      <c r="M667" s="80">
        <v>0</v>
      </c>
      <c r="N667" s="95">
        <v>179145071400</v>
      </c>
      <c r="O667" s="80">
        <v>0</v>
      </c>
      <c r="P667" s="119" t="s">
        <v>1581</v>
      </c>
    </row>
    <row r="668" spans="1:16" x14ac:dyDescent="0.45">
      <c r="A668" s="79" t="s">
        <v>1192</v>
      </c>
      <c r="B668" s="79" t="s">
        <v>1193</v>
      </c>
      <c r="C668" s="79" t="s">
        <v>1262</v>
      </c>
      <c r="D668" s="79" t="s">
        <v>1263</v>
      </c>
      <c r="E668" s="79" t="s">
        <v>1286</v>
      </c>
      <c r="F668" s="79" t="s">
        <v>1287</v>
      </c>
      <c r="G668" s="79" t="s">
        <v>757</v>
      </c>
      <c r="H668" s="79" t="s">
        <v>758</v>
      </c>
      <c r="I668" s="79" t="s">
        <v>455</v>
      </c>
      <c r="J668" s="80">
        <v>0</v>
      </c>
      <c r="K668" s="80">
        <v>0</v>
      </c>
      <c r="L668" s="80">
        <v>27366713220</v>
      </c>
      <c r="M668" s="80">
        <v>27366713220</v>
      </c>
      <c r="N668" s="95">
        <v>0</v>
      </c>
      <c r="O668" s="80">
        <v>0</v>
      </c>
      <c r="P668" s="119" t="s">
        <v>1581</v>
      </c>
    </row>
    <row r="669" spans="1:16" x14ac:dyDescent="0.45">
      <c r="A669" s="79" t="s">
        <v>1192</v>
      </c>
      <c r="B669" s="79" t="s">
        <v>1193</v>
      </c>
      <c r="C669" s="79" t="s">
        <v>1262</v>
      </c>
      <c r="D669" s="79" t="s">
        <v>1263</v>
      </c>
      <c r="E669" s="79" t="s">
        <v>1286</v>
      </c>
      <c r="F669" s="79" t="s">
        <v>1287</v>
      </c>
      <c r="G669" s="79" t="s">
        <v>1266</v>
      </c>
      <c r="H669" s="79" t="s">
        <v>1267</v>
      </c>
      <c r="I669" s="79" t="s">
        <v>1532</v>
      </c>
      <c r="J669" s="80">
        <v>0</v>
      </c>
      <c r="K669" s="80">
        <v>0</v>
      </c>
      <c r="L669" s="80">
        <v>486084215904</v>
      </c>
      <c r="M669" s="80">
        <v>0</v>
      </c>
      <c r="N669" s="95">
        <v>486084215904</v>
      </c>
      <c r="O669" s="80">
        <v>0</v>
      </c>
      <c r="P669" s="119" t="s">
        <v>1581</v>
      </c>
    </row>
    <row r="670" spans="1:16" x14ac:dyDescent="0.45">
      <c r="A670" s="79" t="s">
        <v>1192</v>
      </c>
      <c r="B670" s="79" t="s">
        <v>1193</v>
      </c>
      <c r="C670" s="79" t="s">
        <v>1262</v>
      </c>
      <c r="D670" s="79" t="s">
        <v>1263</v>
      </c>
      <c r="E670" s="79" t="s">
        <v>1286</v>
      </c>
      <c r="F670" s="79" t="s">
        <v>1287</v>
      </c>
      <c r="G670" s="79" t="s">
        <v>1268</v>
      </c>
      <c r="H670" s="79" t="s">
        <v>1269</v>
      </c>
      <c r="I670" s="79" t="s">
        <v>1533</v>
      </c>
      <c r="J670" s="80">
        <v>0</v>
      </c>
      <c r="K670" s="80">
        <v>0</v>
      </c>
      <c r="L670" s="80">
        <v>468839692764</v>
      </c>
      <c r="M670" s="80">
        <v>0</v>
      </c>
      <c r="N670" s="95">
        <v>468839692764</v>
      </c>
      <c r="O670" s="80">
        <v>0</v>
      </c>
      <c r="P670" s="119" t="s">
        <v>1581</v>
      </c>
    </row>
    <row r="671" spans="1:16" x14ac:dyDescent="0.45">
      <c r="A671" s="79" t="s">
        <v>1192</v>
      </c>
      <c r="B671" s="79" t="s">
        <v>1193</v>
      </c>
      <c r="C671" s="79" t="s">
        <v>1262</v>
      </c>
      <c r="D671" s="79" t="s">
        <v>1263</v>
      </c>
      <c r="E671" s="79" t="s">
        <v>1286</v>
      </c>
      <c r="F671" s="79" t="s">
        <v>1287</v>
      </c>
      <c r="G671" s="79" t="s">
        <v>1270</v>
      </c>
      <c r="H671" s="79" t="s">
        <v>1271</v>
      </c>
      <c r="I671" s="79" t="s">
        <v>1534</v>
      </c>
      <c r="J671" s="80">
        <v>0</v>
      </c>
      <c r="K671" s="80">
        <v>0</v>
      </c>
      <c r="L671" s="80">
        <v>433555102420</v>
      </c>
      <c r="M671" s="80">
        <v>0</v>
      </c>
      <c r="N671" s="95">
        <v>433555102420</v>
      </c>
      <c r="O671" s="80">
        <v>0</v>
      </c>
      <c r="P671" s="119" t="s">
        <v>1581</v>
      </c>
    </row>
    <row r="672" spans="1:16" x14ac:dyDescent="0.45">
      <c r="A672" s="79" t="s">
        <v>1192</v>
      </c>
      <c r="B672" s="79" t="s">
        <v>1193</v>
      </c>
      <c r="C672" s="79" t="s">
        <v>1262</v>
      </c>
      <c r="D672" s="79" t="s">
        <v>1263</v>
      </c>
      <c r="E672" s="79" t="s">
        <v>1286</v>
      </c>
      <c r="F672" s="79" t="s">
        <v>1287</v>
      </c>
      <c r="G672" s="79" t="s">
        <v>1278</v>
      </c>
      <c r="H672" s="79" t="s">
        <v>1279</v>
      </c>
      <c r="I672" s="79" t="s">
        <v>1537</v>
      </c>
      <c r="J672" s="80">
        <v>0</v>
      </c>
      <c r="K672" s="80">
        <v>0</v>
      </c>
      <c r="L672" s="80">
        <v>12410939600</v>
      </c>
      <c r="M672" s="80">
        <v>12410939600</v>
      </c>
      <c r="N672" s="95">
        <v>0</v>
      </c>
      <c r="O672" s="80">
        <v>0</v>
      </c>
      <c r="P672" s="119" t="s">
        <v>1581</v>
      </c>
    </row>
    <row r="673" spans="1:16" x14ac:dyDescent="0.45">
      <c r="A673" s="79" t="s">
        <v>1192</v>
      </c>
      <c r="B673" s="79" t="s">
        <v>1193</v>
      </c>
      <c r="C673" s="79" t="s">
        <v>1262</v>
      </c>
      <c r="D673" s="79" t="s">
        <v>1263</v>
      </c>
      <c r="E673" s="79" t="s">
        <v>1286</v>
      </c>
      <c r="F673" s="79" t="s">
        <v>1287</v>
      </c>
      <c r="G673" s="79" t="s">
        <v>769</v>
      </c>
      <c r="H673" s="79" t="s">
        <v>770</v>
      </c>
      <c r="I673" s="79" t="s">
        <v>455</v>
      </c>
      <c r="J673" s="80">
        <v>0</v>
      </c>
      <c r="K673" s="80">
        <v>0</v>
      </c>
      <c r="L673" s="80">
        <v>736022500</v>
      </c>
      <c r="M673" s="80">
        <v>0</v>
      </c>
      <c r="N673" s="95">
        <v>736022500</v>
      </c>
      <c r="O673" s="80">
        <v>0</v>
      </c>
      <c r="P673" s="119" t="s">
        <v>1581</v>
      </c>
    </row>
    <row r="674" spans="1:16" x14ac:dyDescent="0.45">
      <c r="A674" s="79" t="s">
        <v>1192</v>
      </c>
      <c r="B674" s="79" t="s">
        <v>1193</v>
      </c>
      <c r="C674" s="79" t="s">
        <v>1262</v>
      </c>
      <c r="D674" s="79" t="s">
        <v>1263</v>
      </c>
      <c r="E674" s="79" t="s">
        <v>1288</v>
      </c>
      <c r="F674" s="113" t="s">
        <v>1289</v>
      </c>
      <c r="G674" s="113" t="s">
        <v>757</v>
      </c>
      <c r="H674" s="113" t="s">
        <v>758</v>
      </c>
      <c r="I674" s="113" t="s">
        <v>455</v>
      </c>
      <c r="J674" s="98">
        <v>0</v>
      </c>
      <c r="K674" s="98">
        <v>0</v>
      </c>
      <c r="L674" s="98">
        <v>411857042463</v>
      </c>
      <c r="M674" s="98">
        <v>411857042463</v>
      </c>
      <c r="N674" s="95">
        <v>0</v>
      </c>
      <c r="O674" s="80">
        <v>0</v>
      </c>
      <c r="P674" s="119" t="s">
        <v>1581</v>
      </c>
    </row>
    <row r="675" spans="1:16" x14ac:dyDescent="0.45">
      <c r="A675" s="79" t="s">
        <v>1192</v>
      </c>
      <c r="B675" s="79" t="s">
        <v>1193</v>
      </c>
      <c r="C675" s="79" t="s">
        <v>1262</v>
      </c>
      <c r="D675" s="79" t="s">
        <v>1263</v>
      </c>
      <c r="E675" s="79" t="s">
        <v>1288</v>
      </c>
      <c r="F675" s="113" t="s">
        <v>1289</v>
      </c>
      <c r="G675" s="113" t="s">
        <v>1266</v>
      </c>
      <c r="H675" s="113" t="s">
        <v>1267</v>
      </c>
      <c r="I675" s="113" t="s">
        <v>1532</v>
      </c>
      <c r="J675" s="98">
        <v>0</v>
      </c>
      <c r="K675" s="98">
        <v>0</v>
      </c>
      <c r="L675" s="98">
        <v>5680653516060</v>
      </c>
      <c r="M675" s="98">
        <v>597566077845</v>
      </c>
      <c r="N675" s="95">
        <v>5083087438215</v>
      </c>
      <c r="O675" s="80">
        <v>0</v>
      </c>
      <c r="P675" s="119" t="s">
        <v>1581</v>
      </c>
    </row>
    <row r="676" spans="1:16" x14ac:dyDescent="0.45">
      <c r="A676" s="79" t="s">
        <v>1192</v>
      </c>
      <c r="B676" s="79" t="s">
        <v>1193</v>
      </c>
      <c r="C676" s="79" t="s">
        <v>1262</v>
      </c>
      <c r="D676" s="79" t="s">
        <v>1263</v>
      </c>
      <c r="E676" s="79" t="s">
        <v>1288</v>
      </c>
      <c r="F676" s="113" t="s">
        <v>1289</v>
      </c>
      <c r="G676" s="113" t="s">
        <v>1268</v>
      </c>
      <c r="H676" s="113" t="s">
        <v>1269</v>
      </c>
      <c r="I676" s="113" t="s">
        <v>1533</v>
      </c>
      <c r="J676" s="98">
        <v>0</v>
      </c>
      <c r="K676" s="98">
        <v>0</v>
      </c>
      <c r="L676" s="98">
        <v>2361247456750</v>
      </c>
      <c r="M676" s="98">
        <v>397728933023</v>
      </c>
      <c r="N676" s="95">
        <v>1963518523727</v>
      </c>
      <c r="O676" s="80">
        <v>0</v>
      </c>
      <c r="P676" s="119" t="s">
        <v>1581</v>
      </c>
    </row>
    <row r="677" spans="1:16" x14ac:dyDescent="0.45">
      <c r="A677" s="79" t="s">
        <v>1192</v>
      </c>
      <c r="B677" s="79" t="s">
        <v>1193</v>
      </c>
      <c r="C677" s="79" t="s">
        <v>1262</v>
      </c>
      <c r="D677" s="79" t="s">
        <v>1263</v>
      </c>
      <c r="E677" s="79" t="s">
        <v>1288</v>
      </c>
      <c r="F677" s="113" t="s">
        <v>1289</v>
      </c>
      <c r="G677" s="113" t="s">
        <v>1270</v>
      </c>
      <c r="H677" s="113" t="s">
        <v>1271</v>
      </c>
      <c r="I677" s="113" t="s">
        <v>1534</v>
      </c>
      <c r="J677" s="98">
        <v>0</v>
      </c>
      <c r="K677" s="98">
        <v>0</v>
      </c>
      <c r="L677" s="98">
        <v>1211450174588</v>
      </c>
      <c r="M677" s="98">
        <v>0</v>
      </c>
      <c r="N677" s="95">
        <v>1211450174588</v>
      </c>
      <c r="O677" s="80">
        <v>0</v>
      </c>
      <c r="P677" s="119" t="s">
        <v>1581</v>
      </c>
    </row>
    <row r="678" spans="1:16" x14ac:dyDescent="0.45">
      <c r="A678" s="79" t="s">
        <v>1192</v>
      </c>
      <c r="B678" s="79" t="s">
        <v>1193</v>
      </c>
      <c r="C678" s="79" t="s">
        <v>1262</v>
      </c>
      <c r="D678" s="79" t="s">
        <v>1263</v>
      </c>
      <c r="E678" s="79" t="s">
        <v>1288</v>
      </c>
      <c r="F678" s="113" t="s">
        <v>1289</v>
      </c>
      <c r="G678" s="113" t="s">
        <v>1272</v>
      </c>
      <c r="H678" s="113" t="s">
        <v>1273</v>
      </c>
      <c r="I678" s="113" t="s">
        <v>1535</v>
      </c>
      <c r="J678" s="98">
        <v>0</v>
      </c>
      <c r="K678" s="98">
        <v>0</v>
      </c>
      <c r="L678" s="98">
        <v>20592852124</v>
      </c>
      <c r="M678" s="98">
        <v>0</v>
      </c>
      <c r="N678" s="95">
        <v>20592852124</v>
      </c>
      <c r="O678" s="80">
        <v>0</v>
      </c>
      <c r="P678" s="119" t="s">
        <v>1581</v>
      </c>
    </row>
    <row r="679" spans="1:16" x14ac:dyDescent="0.45">
      <c r="A679" s="79" t="s">
        <v>1192</v>
      </c>
      <c r="B679" s="79" t="s">
        <v>1193</v>
      </c>
      <c r="C679" s="79" t="s">
        <v>1262</v>
      </c>
      <c r="D679" s="79" t="s">
        <v>1263</v>
      </c>
      <c r="E679" s="79" t="s">
        <v>1288</v>
      </c>
      <c r="F679" s="113" t="s">
        <v>1289</v>
      </c>
      <c r="G679" s="113" t="s">
        <v>1274</v>
      </c>
      <c r="H679" s="113" t="s">
        <v>1275</v>
      </c>
      <c r="I679" s="113" t="s">
        <v>1535</v>
      </c>
      <c r="J679" s="98">
        <v>0</v>
      </c>
      <c r="K679" s="98">
        <v>0</v>
      </c>
      <c r="L679" s="98">
        <v>4118570425</v>
      </c>
      <c r="M679" s="98">
        <v>0</v>
      </c>
      <c r="N679" s="95">
        <v>4118570425</v>
      </c>
      <c r="O679" s="80">
        <v>0</v>
      </c>
      <c r="P679" s="119" t="s">
        <v>1581</v>
      </c>
    </row>
    <row r="680" spans="1:16" x14ac:dyDescent="0.45">
      <c r="A680" s="79" t="s">
        <v>1192</v>
      </c>
      <c r="B680" s="79" t="s">
        <v>1193</v>
      </c>
      <c r="C680" s="79" t="s">
        <v>1262</v>
      </c>
      <c r="D680" s="79" t="s">
        <v>1263</v>
      </c>
      <c r="E680" s="79" t="s">
        <v>1288</v>
      </c>
      <c r="F680" s="113" t="s">
        <v>1289</v>
      </c>
      <c r="G680" s="113" t="s">
        <v>1276</v>
      </c>
      <c r="H680" s="113" t="s">
        <v>1277</v>
      </c>
      <c r="I680" s="113" t="s">
        <v>1536</v>
      </c>
      <c r="J680" s="98">
        <v>0</v>
      </c>
      <c r="K680" s="98">
        <v>0</v>
      </c>
      <c r="L680" s="98">
        <v>52370044941</v>
      </c>
      <c r="M680" s="98">
        <v>0</v>
      </c>
      <c r="N680" s="95">
        <v>52370044941</v>
      </c>
      <c r="O680" s="80">
        <v>0</v>
      </c>
      <c r="P680" s="119" t="s">
        <v>1581</v>
      </c>
    </row>
    <row r="681" spans="1:16" x14ac:dyDescent="0.45">
      <c r="A681" s="79" t="s">
        <v>1192</v>
      </c>
      <c r="B681" s="79" t="s">
        <v>1193</v>
      </c>
      <c r="C681" s="79" t="s">
        <v>1262</v>
      </c>
      <c r="D681" s="79" t="s">
        <v>1263</v>
      </c>
      <c r="E681" s="79" t="s">
        <v>1288</v>
      </c>
      <c r="F681" s="113" t="s">
        <v>1289</v>
      </c>
      <c r="G681" s="113" t="s">
        <v>1278</v>
      </c>
      <c r="H681" s="113" t="s">
        <v>1279</v>
      </c>
      <c r="I681" s="113" t="s">
        <v>1537</v>
      </c>
      <c r="J681" s="98">
        <v>0</v>
      </c>
      <c r="K681" s="98">
        <v>0</v>
      </c>
      <c r="L681" s="98">
        <v>6795498295</v>
      </c>
      <c r="M681" s="98">
        <v>6795498295</v>
      </c>
      <c r="N681" s="95">
        <v>0</v>
      </c>
      <c r="O681" s="80">
        <v>0</v>
      </c>
      <c r="P681" s="119" t="s">
        <v>1581</v>
      </c>
    </row>
    <row r="682" spans="1:16" x14ac:dyDescent="0.45">
      <c r="A682" s="79" t="s">
        <v>1192</v>
      </c>
      <c r="B682" s="79" t="s">
        <v>1193</v>
      </c>
      <c r="C682" s="79" t="s">
        <v>1262</v>
      </c>
      <c r="D682" s="79" t="s">
        <v>1263</v>
      </c>
      <c r="E682" s="79" t="s">
        <v>1288</v>
      </c>
      <c r="F682" s="113" t="s">
        <v>1289</v>
      </c>
      <c r="G682" s="113" t="s">
        <v>1280</v>
      </c>
      <c r="H682" s="113" t="s">
        <v>1281</v>
      </c>
      <c r="I682" s="113" t="s">
        <v>1538</v>
      </c>
      <c r="J682" s="98">
        <v>0</v>
      </c>
      <c r="K682" s="98">
        <v>0</v>
      </c>
      <c r="L682" s="98">
        <v>8237140849</v>
      </c>
      <c r="M682" s="98">
        <v>0</v>
      </c>
      <c r="N682" s="95">
        <v>8237140849</v>
      </c>
      <c r="O682" s="80">
        <v>0</v>
      </c>
      <c r="P682" s="119" t="s">
        <v>1581</v>
      </c>
    </row>
    <row r="683" spans="1:16" x14ac:dyDescent="0.45">
      <c r="A683" s="79" t="s">
        <v>1192</v>
      </c>
      <c r="B683" s="79" t="s">
        <v>1193</v>
      </c>
      <c r="C683" s="79" t="s">
        <v>1262</v>
      </c>
      <c r="D683" s="79" t="s">
        <v>1263</v>
      </c>
      <c r="E683" s="79" t="s">
        <v>1288</v>
      </c>
      <c r="F683" s="113" t="s">
        <v>1289</v>
      </c>
      <c r="G683" s="113" t="s">
        <v>1282</v>
      </c>
      <c r="H683" s="113" t="s">
        <v>1283</v>
      </c>
      <c r="I683" s="113" t="s">
        <v>1539</v>
      </c>
      <c r="J683" s="98">
        <v>0</v>
      </c>
      <c r="K683" s="98">
        <v>0</v>
      </c>
      <c r="L683" s="98">
        <v>8237140849</v>
      </c>
      <c r="M683" s="98">
        <v>0</v>
      </c>
      <c r="N683" s="95">
        <v>8237140849</v>
      </c>
      <c r="O683" s="80">
        <v>0</v>
      </c>
      <c r="P683" s="119" t="s">
        <v>1581</v>
      </c>
    </row>
    <row r="684" spans="1:16" x14ac:dyDescent="0.45">
      <c r="A684" s="79" t="s">
        <v>1192</v>
      </c>
      <c r="B684" s="79" t="s">
        <v>1193</v>
      </c>
      <c r="C684" s="79" t="s">
        <v>1262</v>
      </c>
      <c r="D684" s="79" t="s">
        <v>1263</v>
      </c>
      <c r="E684" s="79" t="s">
        <v>1288</v>
      </c>
      <c r="F684" s="113" t="s">
        <v>1289</v>
      </c>
      <c r="G684" s="113" t="s">
        <v>769</v>
      </c>
      <c r="H684" s="113" t="s">
        <v>770</v>
      </c>
      <c r="I684" s="113" t="s">
        <v>455</v>
      </c>
      <c r="J684" s="98">
        <v>0</v>
      </c>
      <c r="K684" s="98">
        <v>0</v>
      </c>
      <c r="L684" s="98">
        <v>53155378581</v>
      </c>
      <c r="M684" s="98">
        <v>0</v>
      </c>
      <c r="N684" s="95">
        <v>53155378581</v>
      </c>
      <c r="O684" s="80">
        <v>0</v>
      </c>
      <c r="P684" s="119" t="s">
        <v>1581</v>
      </c>
    </row>
    <row r="685" spans="1:16" x14ac:dyDescent="0.45">
      <c r="A685" s="79" t="s">
        <v>1192</v>
      </c>
      <c r="B685" s="79" t="s">
        <v>1193</v>
      </c>
      <c r="C685" s="79" t="s">
        <v>1262</v>
      </c>
      <c r="D685" s="79" t="s">
        <v>1263</v>
      </c>
      <c r="E685" s="79" t="s">
        <v>1288</v>
      </c>
      <c r="F685" s="113" t="s">
        <v>1289</v>
      </c>
      <c r="G685" s="113" t="s">
        <v>1284</v>
      </c>
      <c r="H685" s="113" t="s">
        <v>1285</v>
      </c>
      <c r="I685" s="113" t="s">
        <v>455</v>
      </c>
      <c r="J685" s="98">
        <v>0</v>
      </c>
      <c r="K685" s="98">
        <v>0</v>
      </c>
      <c r="L685" s="98">
        <v>7806235422</v>
      </c>
      <c r="M685" s="98">
        <v>0</v>
      </c>
      <c r="N685" s="95">
        <v>7806235422</v>
      </c>
      <c r="O685" s="80">
        <v>0</v>
      </c>
      <c r="P685" s="119" t="s">
        <v>1581</v>
      </c>
    </row>
    <row r="686" spans="1:16" x14ac:dyDescent="0.45">
      <c r="A686" s="79" t="s">
        <v>1192</v>
      </c>
      <c r="B686" s="79" t="s">
        <v>1193</v>
      </c>
      <c r="C686" s="79" t="s">
        <v>1262</v>
      </c>
      <c r="D686" s="79" t="s">
        <v>1263</v>
      </c>
      <c r="E686" s="79" t="s">
        <v>1290</v>
      </c>
      <c r="F686" s="79" t="s">
        <v>1291</v>
      </c>
      <c r="G686" s="79" t="s">
        <v>1266</v>
      </c>
      <c r="H686" s="79" t="s">
        <v>1267</v>
      </c>
      <c r="I686" s="79" t="s">
        <v>1532</v>
      </c>
      <c r="J686" s="80">
        <v>0</v>
      </c>
      <c r="K686" s="80">
        <v>0</v>
      </c>
      <c r="L686" s="80">
        <v>10168448489</v>
      </c>
      <c r="M686" s="80">
        <v>0</v>
      </c>
      <c r="N686" s="95">
        <v>10168448489</v>
      </c>
      <c r="O686" s="80">
        <v>0</v>
      </c>
      <c r="P686" s="119" t="s">
        <v>1581</v>
      </c>
    </row>
    <row r="687" spans="1:16" x14ac:dyDescent="0.45">
      <c r="A687" s="79" t="s">
        <v>1192</v>
      </c>
      <c r="B687" s="79" t="s">
        <v>1193</v>
      </c>
      <c r="C687" s="79" t="s">
        <v>1262</v>
      </c>
      <c r="D687" s="79" t="s">
        <v>1263</v>
      </c>
      <c r="E687" s="79" t="s">
        <v>1290</v>
      </c>
      <c r="F687" s="79" t="s">
        <v>1291</v>
      </c>
      <c r="G687" s="79" t="s">
        <v>1268</v>
      </c>
      <c r="H687" s="79" t="s">
        <v>1269</v>
      </c>
      <c r="I687" s="79" t="s">
        <v>1533</v>
      </c>
      <c r="J687" s="80">
        <v>0</v>
      </c>
      <c r="K687" s="80">
        <v>0</v>
      </c>
      <c r="L687" s="80">
        <v>10803417100</v>
      </c>
      <c r="M687" s="80">
        <v>0</v>
      </c>
      <c r="N687" s="95">
        <v>10803417100</v>
      </c>
      <c r="O687" s="80">
        <v>0</v>
      </c>
      <c r="P687" s="119" t="s">
        <v>1581</v>
      </c>
    </row>
    <row r="688" spans="1:16" x14ac:dyDescent="0.45">
      <c r="A688" s="79" t="s">
        <v>1192</v>
      </c>
      <c r="B688" s="79" t="s">
        <v>1193</v>
      </c>
      <c r="C688" s="79" t="s">
        <v>1262</v>
      </c>
      <c r="D688" s="79" t="s">
        <v>1263</v>
      </c>
      <c r="E688" s="79" t="s">
        <v>1290</v>
      </c>
      <c r="F688" s="79" t="s">
        <v>1291</v>
      </c>
      <c r="G688" s="79" t="s">
        <v>1270</v>
      </c>
      <c r="H688" s="79" t="s">
        <v>1271</v>
      </c>
      <c r="I688" s="79" t="s">
        <v>1534</v>
      </c>
      <c r="J688" s="80">
        <v>0</v>
      </c>
      <c r="K688" s="80">
        <v>0</v>
      </c>
      <c r="L688" s="80">
        <v>32139445290</v>
      </c>
      <c r="M688" s="80">
        <v>0</v>
      </c>
      <c r="N688" s="95">
        <v>32139445290</v>
      </c>
      <c r="O688" s="80">
        <v>0</v>
      </c>
      <c r="P688" s="119" t="s">
        <v>1581</v>
      </c>
    </row>
    <row r="689" spans="1:17" x14ac:dyDescent="0.45">
      <c r="A689" s="79" t="s">
        <v>1192</v>
      </c>
      <c r="B689" s="79" t="s">
        <v>1193</v>
      </c>
      <c r="C689" s="79" t="s">
        <v>1262</v>
      </c>
      <c r="D689" s="79" t="s">
        <v>1263</v>
      </c>
      <c r="E689" s="79" t="s">
        <v>1290</v>
      </c>
      <c r="F689" s="79" t="s">
        <v>1291</v>
      </c>
      <c r="G689" s="79" t="s">
        <v>1276</v>
      </c>
      <c r="H689" s="79" t="s">
        <v>1277</v>
      </c>
      <c r="I689" s="79" t="s">
        <v>1536</v>
      </c>
      <c r="J689" s="80">
        <v>0</v>
      </c>
      <c r="K689" s="80">
        <v>0</v>
      </c>
      <c r="L689" s="80">
        <v>191242480</v>
      </c>
      <c r="M689" s="80">
        <v>0</v>
      </c>
      <c r="N689" s="95">
        <v>191242480</v>
      </c>
      <c r="O689" s="80">
        <v>0</v>
      </c>
      <c r="P689" s="119" t="s">
        <v>1581</v>
      </c>
    </row>
    <row r="690" spans="1:17" x14ac:dyDescent="0.45">
      <c r="A690" s="79" t="s">
        <v>1192</v>
      </c>
      <c r="B690" s="79" t="s">
        <v>1193</v>
      </c>
      <c r="C690" s="79" t="s">
        <v>1262</v>
      </c>
      <c r="D690" s="79" t="s">
        <v>1263</v>
      </c>
      <c r="E690" s="79" t="s">
        <v>1290</v>
      </c>
      <c r="F690" s="79" t="s">
        <v>1291</v>
      </c>
      <c r="G690" s="79" t="s">
        <v>1278</v>
      </c>
      <c r="H690" s="79" t="s">
        <v>1279</v>
      </c>
      <c r="I690" s="79" t="s">
        <v>1537</v>
      </c>
      <c r="J690" s="80">
        <v>0</v>
      </c>
      <c r="K690" s="80">
        <v>0</v>
      </c>
      <c r="L690" s="80">
        <v>3187829930</v>
      </c>
      <c r="M690" s="80">
        <v>3187829930</v>
      </c>
      <c r="N690" s="95">
        <v>0</v>
      </c>
      <c r="O690" s="80">
        <v>0</v>
      </c>
      <c r="P690" s="119" t="s">
        <v>1581</v>
      </c>
    </row>
    <row r="691" spans="1:17" x14ac:dyDescent="0.45">
      <c r="A691" s="79" t="s">
        <v>1192</v>
      </c>
      <c r="B691" s="79" t="s">
        <v>1193</v>
      </c>
      <c r="C691" s="79" t="s">
        <v>1262</v>
      </c>
      <c r="D691" s="79" t="s">
        <v>1263</v>
      </c>
      <c r="E691" s="79" t="s">
        <v>1290</v>
      </c>
      <c r="F691" s="79" t="s">
        <v>1291</v>
      </c>
      <c r="G691" s="79" t="s">
        <v>769</v>
      </c>
      <c r="H691" s="79" t="s">
        <v>770</v>
      </c>
      <c r="I691" s="79" t="s">
        <v>455</v>
      </c>
      <c r="J691" s="80">
        <v>0</v>
      </c>
      <c r="K691" s="80">
        <v>0</v>
      </c>
      <c r="L691" s="80">
        <v>60482240</v>
      </c>
      <c r="M691" s="80">
        <v>0</v>
      </c>
      <c r="N691" s="95">
        <v>60482240</v>
      </c>
      <c r="O691" s="80">
        <v>0</v>
      </c>
      <c r="P691" s="119" t="s">
        <v>1581</v>
      </c>
    </row>
    <row r="692" spans="1:17" x14ac:dyDescent="0.45">
      <c r="A692" s="79" t="s">
        <v>1192</v>
      </c>
      <c r="B692" s="79" t="s">
        <v>1193</v>
      </c>
      <c r="C692" s="79" t="s">
        <v>1262</v>
      </c>
      <c r="D692" s="79" t="s">
        <v>1263</v>
      </c>
      <c r="E692" s="79" t="s">
        <v>1548</v>
      </c>
      <c r="F692" s="79" t="s">
        <v>1549</v>
      </c>
      <c r="G692" s="79" t="s">
        <v>1278</v>
      </c>
      <c r="H692" s="79" t="s">
        <v>1279</v>
      </c>
      <c r="I692" s="79" t="s">
        <v>1537</v>
      </c>
      <c r="J692" s="80">
        <v>0</v>
      </c>
      <c r="K692" s="80">
        <v>0</v>
      </c>
      <c r="L692" s="80">
        <v>13127907905</v>
      </c>
      <c r="M692" s="80">
        <v>13127907905</v>
      </c>
      <c r="N692" s="95">
        <v>0</v>
      </c>
      <c r="O692" s="80">
        <v>0</v>
      </c>
      <c r="P692" s="119" t="s">
        <v>1581</v>
      </c>
    </row>
    <row r="693" spans="1:17" x14ac:dyDescent="0.45">
      <c r="A693" s="79" t="s">
        <v>1192</v>
      </c>
      <c r="B693" s="79" t="s">
        <v>1193</v>
      </c>
      <c r="C693" s="79" t="s">
        <v>1262</v>
      </c>
      <c r="D693" s="79" t="s">
        <v>1263</v>
      </c>
      <c r="E693" s="79" t="s">
        <v>1292</v>
      </c>
      <c r="F693" s="79" t="s">
        <v>1293</v>
      </c>
      <c r="G693" s="79" t="s">
        <v>1266</v>
      </c>
      <c r="H693" s="79" t="s">
        <v>1267</v>
      </c>
      <c r="I693" s="79" t="s">
        <v>1532</v>
      </c>
      <c r="J693" s="80">
        <v>0</v>
      </c>
      <c r="K693" s="80">
        <v>0</v>
      </c>
      <c r="L693" s="80">
        <v>408791069191</v>
      </c>
      <c r="M693" s="80">
        <v>0</v>
      </c>
      <c r="N693" s="95">
        <v>408791069191</v>
      </c>
      <c r="O693" s="80">
        <v>0</v>
      </c>
      <c r="P693" s="119" t="s">
        <v>1581</v>
      </c>
    </row>
    <row r="694" spans="1:17" x14ac:dyDescent="0.45">
      <c r="A694" s="79" t="s">
        <v>1192</v>
      </c>
      <c r="B694" s="79" t="s">
        <v>1193</v>
      </c>
      <c r="C694" s="79" t="s">
        <v>1262</v>
      </c>
      <c r="D694" s="79" t="s">
        <v>1263</v>
      </c>
      <c r="E694" s="79" t="s">
        <v>1292</v>
      </c>
      <c r="F694" s="79" t="s">
        <v>1293</v>
      </c>
      <c r="G694" s="79" t="s">
        <v>1268</v>
      </c>
      <c r="H694" s="79" t="s">
        <v>1269</v>
      </c>
      <c r="I694" s="79" t="s">
        <v>1533</v>
      </c>
      <c r="J694" s="80">
        <v>0</v>
      </c>
      <c r="K694" s="80">
        <v>0</v>
      </c>
      <c r="L694" s="80">
        <v>348767390813</v>
      </c>
      <c r="M694" s="80">
        <v>0</v>
      </c>
      <c r="N694" s="95">
        <v>348767390813</v>
      </c>
      <c r="O694" s="80">
        <v>0</v>
      </c>
      <c r="P694" s="119" t="s">
        <v>1581</v>
      </c>
    </row>
    <row r="695" spans="1:17" x14ac:dyDescent="0.45">
      <c r="A695" s="79" t="s">
        <v>1192</v>
      </c>
      <c r="B695" s="79" t="s">
        <v>1193</v>
      </c>
      <c r="C695" s="79" t="s">
        <v>1262</v>
      </c>
      <c r="D695" s="79" t="s">
        <v>1263</v>
      </c>
      <c r="E695" s="79" t="s">
        <v>1292</v>
      </c>
      <c r="F695" s="79" t="s">
        <v>1293</v>
      </c>
      <c r="G695" s="79" t="s">
        <v>1278</v>
      </c>
      <c r="H695" s="79" t="s">
        <v>1279</v>
      </c>
      <c r="I695" s="79" t="s">
        <v>1537</v>
      </c>
      <c r="J695" s="80">
        <v>0</v>
      </c>
      <c r="K695" s="80">
        <v>0</v>
      </c>
      <c r="L695" s="80">
        <v>77063000</v>
      </c>
      <c r="M695" s="80">
        <v>77063000</v>
      </c>
      <c r="N695" s="95">
        <v>0</v>
      </c>
      <c r="O695" s="80">
        <v>0</v>
      </c>
      <c r="P695" s="119" t="s">
        <v>1581</v>
      </c>
      <c r="Q695" s="114">
        <f>SUBTOTAL(9,N656:N696)</f>
        <v>10913013714153</v>
      </c>
    </row>
    <row r="696" spans="1:17" x14ac:dyDescent="0.45">
      <c r="A696" s="79" t="s">
        <v>1192</v>
      </c>
      <c r="B696" s="79" t="s">
        <v>1193</v>
      </c>
      <c r="C696" s="79" t="s">
        <v>1262</v>
      </c>
      <c r="D696" s="79" t="s">
        <v>1263</v>
      </c>
      <c r="E696" s="79" t="s">
        <v>1292</v>
      </c>
      <c r="F696" s="79" t="s">
        <v>1293</v>
      </c>
      <c r="G696" s="79" t="s">
        <v>1294</v>
      </c>
      <c r="H696" s="79" t="s">
        <v>1295</v>
      </c>
      <c r="I696" s="79" t="s">
        <v>1540</v>
      </c>
      <c r="J696" s="80">
        <v>0</v>
      </c>
      <c r="K696" s="80">
        <v>0</v>
      </c>
      <c r="L696" s="80">
        <v>6780000000</v>
      </c>
      <c r="M696" s="80">
        <v>0</v>
      </c>
      <c r="N696" s="95">
        <v>6780000000</v>
      </c>
      <c r="O696" s="80">
        <v>0</v>
      </c>
      <c r="P696" s="119" t="s">
        <v>1581</v>
      </c>
    </row>
    <row r="697" spans="1:17" x14ac:dyDescent="0.45">
      <c r="A697" s="79" t="s">
        <v>1192</v>
      </c>
      <c r="B697" s="79" t="s">
        <v>1193</v>
      </c>
      <c r="C697" s="79" t="s">
        <v>1296</v>
      </c>
      <c r="D697" s="79" t="s">
        <v>768</v>
      </c>
      <c r="E697" s="79" t="s">
        <v>1313</v>
      </c>
      <c r="F697" s="79" t="s">
        <v>1314</v>
      </c>
      <c r="G697" s="79" t="s">
        <v>749</v>
      </c>
      <c r="H697" s="79" t="s">
        <v>750</v>
      </c>
      <c r="I697" s="79" t="s">
        <v>455</v>
      </c>
      <c r="J697" s="80">
        <v>0</v>
      </c>
      <c r="K697" s="80">
        <v>0</v>
      </c>
      <c r="L697" s="80">
        <v>36604000</v>
      </c>
      <c r="M697" s="80">
        <v>0</v>
      </c>
      <c r="N697" s="97">
        <v>36604000</v>
      </c>
      <c r="O697" s="80">
        <v>0</v>
      </c>
      <c r="P697" s="120" t="s">
        <v>1582</v>
      </c>
      <c r="Q697" s="109">
        <f>SUM(L697:L705)</f>
        <v>389053000</v>
      </c>
    </row>
    <row r="698" spans="1:17" x14ac:dyDescent="0.45">
      <c r="A698" s="79" t="s">
        <v>1192</v>
      </c>
      <c r="B698" s="79" t="s">
        <v>1193</v>
      </c>
      <c r="C698" s="79" t="s">
        <v>1296</v>
      </c>
      <c r="D698" s="79" t="s">
        <v>768</v>
      </c>
      <c r="E698" s="79" t="s">
        <v>1313</v>
      </c>
      <c r="F698" s="79" t="s">
        <v>1314</v>
      </c>
      <c r="G698" s="79" t="s">
        <v>751</v>
      </c>
      <c r="H698" s="79" t="s">
        <v>752</v>
      </c>
      <c r="I698" s="79" t="s">
        <v>455</v>
      </c>
      <c r="J698" s="80">
        <v>0</v>
      </c>
      <c r="K698" s="80">
        <v>0</v>
      </c>
      <c r="L698" s="80">
        <v>44039000</v>
      </c>
      <c r="M698" s="80">
        <v>0</v>
      </c>
      <c r="N698" s="97">
        <v>44039000</v>
      </c>
      <c r="O698" s="80">
        <v>0</v>
      </c>
      <c r="P698" s="120" t="s">
        <v>1582</v>
      </c>
    </row>
    <row r="699" spans="1:17" x14ac:dyDescent="0.45">
      <c r="A699" s="79" t="s">
        <v>1192</v>
      </c>
      <c r="B699" s="79" t="s">
        <v>1193</v>
      </c>
      <c r="C699" s="79" t="s">
        <v>1296</v>
      </c>
      <c r="D699" s="79" t="s">
        <v>768</v>
      </c>
      <c r="E699" s="79" t="s">
        <v>1313</v>
      </c>
      <c r="F699" s="79" t="s">
        <v>1314</v>
      </c>
      <c r="G699" s="79" t="s">
        <v>755</v>
      </c>
      <c r="H699" s="79" t="s">
        <v>756</v>
      </c>
      <c r="I699" s="79" t="s">
        <v>455</v>
      </c>
      <c r="J699" s="80">
        <v>0</v>
      </c>
      <c r="K699" s="80">
        <v>0</v>
      </c>
      <c r="L699" s="80">
        <v>36238000</v>
      </c>
      <c r="M699" s="80">
        <v>0</v>
      </c>
      <c r="N699" s="97">
        <v>36238000</v>
      </c>
      <c r="O699" s="80">
        <v>0</v>
      </c>
      <c r="P699" s="120" t="s">
        <v>1582</v>
      </c>
    </row>
    <row r="700" spans="1:17" x14ac:dyDescent="0.45">
      <c r="A700" s="79" t="s">
        <v>1192</v>
      </c>
      <c r="B700" s="79" t="s">
        <v>1193</v>
      </c>
      <c r="C700" s="79" t="s">
        <v>1296</v>
      </c>
      <c r="D700" s="79" t="s">
        <v>768</v>
      </c>
      <c r="E700" s="79" t="s">
        <v>1313</v>
      </c>
      <c r="F700" s="79" t="s">
        <v>1314</v>
      </c>
      <c r="G700" s="79" t="s">
        <v>757</v>
      </c>
      <c r="H700" s="79" t="s">
        <v>758</v>
      </c>
      <c r="I700" s="79" t="s">
        <v>455</v>
      </c>
      <c r="J700" s="80">
        <v>0</v>
      </c>
      <c r="K700" s="80">
        <v>0</v>
      </c>
      <c r="L700" s="80">
        <v>118847000</v>
      </c>
      <c r="M700" s="80">
        <v>0</v>
      </c>
      <c r="N700" s="97">
        <v>118847000</v>
      </c>
      <c r="O700" s="80">
        <v>0</v>
      </c>
      <c r="P700" s="120" t="s">
        <v>1582</v>
      </c>
    </row>
    <row r="701" spans="1:17" x14ac:dyDescent="0.45">
      <c r="A701" s="79" t="s">
        <v>1192</v>
      </c>
      <c r="B701" s="79" t="s">
        <v>1193</v>
      </c>
      <c r="C701" s="79" t="s">
        <v>1296</v>
      </c>
      <c r="D701" s="79" t="s">
        <v>768</v>
      </c>
      <c r="E701" s="79" t="s">
        <v>1313</v>
      </c>
      <c r="F701" s="79" t="s">
        <v>1314</v>
      </c>
      <c r="G701" s="79" t="s">
        <v>759</v>
      </c>
      <c r="H701" s="79" t="s">
        <v>760</v>
      </c>
      <c r="I701" s="79" t="s">
        <v>455</v>
      </c>
      <c r="J701" s="80">
        <v>0</v>
      </c>
      <c r="K701" s="80">
        <v>0</v>
      </c>
      <c r="L701" s="80">
        <v>31098000</v>
      </c>
      <c r="M701" s="80">
        <v>0</v>
      </c>
      <c r="N701" s="97">
        <v>31098000</v>
      </c>
      <c r="O701" s="80">
        <v>0</v>
      </c>
      <c r="P701" s="120" t="s">
        <v>1582</v>
      </c>
    </row>
    <row r="702" spans="1:17" x14ac:dyDescent="0.45">
      <c r="A702" s="79" t="s">
        <v>1192</v>
      </c>
      <c r="B702" s="79" t="s">
        <v>1193</v>
      </c>
      <c r="C702" s="79" t="s">
        <v>1296</v>
      </c>
      <c r="D702" s="79" t="s">
        <v>768</v>
      </c>
      <c r="E702" s="79" t="s">
        <v>1313</v>
      </c>
      <c r="F702" s="79" t="s">
        <v>1314</v>
      </c>
      <c r="G702" s="79" t="s">
        <v>761</v>
      </c>
      <c r="H702" s="79" t="s">
        <v>762</v>
      </c>
      <c r="I702" s="79" t="s">
        <v>455</v>
      </c>
      <c r="J702" s="80">
        <v>0</v>
      </c>
      <c r="K702" s="80">
        <v>0</v>
      </c>
      <c r="L702" s="80">
        <v>25098000</v>
      </c>
      <c r="M702" s="80">
        <v>0</v>
      </c>
      <c r="N702" s="97">
        <v>25098000</v>
      </c>
      <c r="O702" s="80">
        <v>0</v>
      </c>
      <c r="P702" s="120" t="s">
        <v>1582</v>
      </c>
      <c r="Q702" s="114">
        <f>SUBTOTAL(9,L697:L756)</f>
        <v>1131928155377</v>
      </c>
    </row>
    <row r="703" spans="1:17" x14ac:dyDescent="0.45">
      <c r="A703" s="79" t="s">
        <v>1192</v>
      </c>
      <c r="B703" s="79" t="s">
        <v>1193</v>
      </c>
      <c r="C703" s="79" t="s">
        <v>1296</v>
      </c>
      <c r="D703" s="79" t="s">
        <v>768</v>
      </c>
      <c r="E703" s="79" t="s">
        <v>1315</v>
      </c>
      <c r="F703" s="79" t="s">
        <v>1316</v>
      </c>
      <c r="G703" s="79" t="s">
        <v>751</v>
      </c>
      <c r="H703" s="79" t="s">
        <v>752</v>
      </c>
      <c r="I703" s="79" t="s">
        <v>455</v>
      </c>
      <c r="J703" s="80">
        <v>0</v>
      </c>
      <c r="K703" s="80">
        <v>0</v>
      </c>
      <c r="L703" s="80">
        <v>63549000</v>
      </c>
      <c r="M703" s="80">
        <v>0</v>
      </c>
      <c r="N703" s="97">
        <v>63549000</v>
      </c>
      <c r="O703" s="80">
        <v>0</v>
      </c>
      <c r="P703" s="120" t="s">
        <v>1582</v>
      </c>
      <c r="Q703" s="114">
        <f>Q702-M708-M716-M734-M741</f>
        <v>1119421694065</v>
      </c>
    </row>
    <row r="704" spans="1:17" x14ac:dyDescent="0.45">
      <c r="A704" s="79" t="s">
        <v>1192</v>
      </c>
      <c r="B704" s="79" t="s">
        <v>1193</v>
      </c>
      <c r="C704" s="79" t="s">
        <v>1296</v>
      </c>
      <c r="D704" s="79" t="s">
        <v>768</v>
      </c>
      <c r="E704" s="79" t="s">
        <v>1317</v>
      </c>
      <c r="F704" s="79" t="s">
        <v>1318</v>
      </c>
      <c r="G704" s="79" t="s">
        <v>751</v>
      </c>
      <c r="H704" s="79" t="s">
        <v>752</v>
      </c>
      <c r="I704" s="79" t="s">
        <v>455</v>
      </c>
      <c r="J704" s="80">
        <v>0</v>
      </c>
      <c r="K704" s="80">
        <v>0</v>
      </c>
      <c r="L704" s="80">
        <v>30443000</v>
      </c>
      <c r="M704" s="80">
        <v>0</v>
      </c>
      <c r="N704" s="97">
        <v>30443000</v>
      </c>
      <c r="O704" s="80">
        <v>0</v>
      </c>
      <c r="P704" s="120" t="s">
        <v>1582</v>
      </c>
      <c r="Q704" s="114">
        <v>1121656819143</v>
      </c>
    </row>
    <row r="705" spans="1:18" x14ac:dyDescent="0.45">
      <c r="A705" s="79" t="s">
        <v>1192</v>
      </c>
      <c r="B705" s="79" t="s">
        <v>1193</v>
      </c>
      <c r="C705" s="79" t="s">
        <v>1296</v>
      </c>
      <c r="D705" s="79" t="s">
        <v>768</v>
      </c>
      <c r="E705" s="79" t="s">
        <v>1317</v>
      </c>
      <c r="F705" s="79" t="s">
        <v>1318</v>
      </c>
      <c r="G705" s="79" t="s">
        <v>757</v>
      </c>
      <c r="H705" s="79" t="s">
        <v>758</v>
      </c>
      <c r="I705" s="79" t="s">
        <v>455</v>
      </c>
      <c r="J705" s="80">
        <v>0</v>
      </c>
      <c r="K705" s="80">
        <v>0</v>
      </c>
      <c r="L705" s="80">
        <v>3137000</v>
      </c>
      <c r="M705" s="80">
        <v>0</v>
      </c>
      <c r="N705" s="97">
        <v>3137000</v>
      </c>
      <c r="O705" s="80">
        <v>0</v>
      </c>
      <c r="P705" s="120" t="s">
        <v>1582</v>
      </c>
      <c r="Q705" s="123">
        <f>Q703-Q704</f>
        <v>-2235125078</v>
      </c>
    </row>
    <row r="706" spans="1:18" x14ac:dyDescent="0.45">
      <c r="A706" s="79" t="s">
        <v>1192</v>
      </c>
      <c r="B706" s="79" t="s">
        <v>1193</v>
      </c>
      <c r="C706" s="79" t="s">
        <v>1296</v>
      </c>
      <c r="D706" s="79" t="s">
        <v>768</v>
      </c>
      <c r="E706" s="79" t="s">
        <v>1297</v>
      </c>
      <c r="F706" s="79" t="s">
        <v>1298</v>
      </c>
      <c r="G706" s="79" t="s">
        <v>749</v>
      </c>
      <c r="H706" s="79" t="s">
        <v>750</v>
      </c>
      <c r="I706" s="79" t="s">
        <v>455</v>
      </c>
      <c r="J706" s="80">
        <v>0</v>
      </c>
      <c r="K706" s="80">
        <v>0</v>
      </c>
      <c r="L706" s="80">
        <v>327000000</v>
      </c>
      <c r="M706" s="80">
        <v>0</v>
      </c>
      <c r="N706" s="96">
        <v>327000000</v>
      </c>
      <c r="O706" s="80">
        <v>0</v>
      </c>
      <c r="P706" s="121" t="s">
        <v>1583</v>
      </c>
      <c r="R706" s="109">
        <f>SUM(L706:L721)-M708-M716</f>
        <v>895209913790</v>
      </c>
    </row>
    <row r="707" spans="1:18" x14ac:dyDescent="0.45">
      <c r="A707" s="79" t="s">
        <v>1192</v>
      </c>
      <c r="B707" s="79" t="s">
        <v>1193</v>
      </c>
      <c r="C707" s="79" t="s">
        <v>1296</v>
      </c>
      <c r="D707" s="79" t="s">
        <v>768</v>
      </c>
      <c r="E707" s="79" t="s">
        <v>1297</v>
      </c>
      <c r="F707" s="79" t="s">
        <v>1298</v>
      </c>
      <c r="G707" s="79" t="s">
        <v>755</v>
      </c>
      <c r="H707" s="79" t="s">
        <v>756</v>
      </c>
      <c r="I707" s="79" t="s">
        <v>455</v>
      </c>
      <c r="J707" s="80">
        <v>0</v>
      </c>
      <c r="K707" s="80">
        <v>0</v>
      </c>
      <c r="L707" s="80">
        <v>11299500</v>
      </c>
      <c r="M707" s="80">
        <v>0</v>
      </c>
      <c r="N707" s="96">
        <v>11299500</v>
      </c>
      <c r="O707" s="80">
        <v>0</v>
      </c>
      <c r="P707" s="121" t="s">
        <v>1583</v>
      </c>
    </row>
    <row r="708" spans="1:18" x14ac:dyDescent="0.45">
      <c r="A708" s="79" t="s">
        <v>1192</v>
      </c>
      <c r="B708" s="79" t="s">
        <v>1193</v>
      </c>
      <c r="C708" s="79" t="s">
        <v>1296</v>
      </c>
      <c r="D708" s="79" t="s">
        <v>768</v>
      </c>
      <c r="E708" s="79" t="s">
        <v>1297</v>
      </c>
      <c r="F708" s="79" t="s">
        <v>1298</v>
      </c>
      <c r="G708" s="79" t="s">
        <v>757</v>
      </c>
      <c r="H708" s="79" t="s">
        <v>758</v>
      </c>
      <c r="I708" s="79" t="s">
        <v>455</v>
      </c>
      <c r="J708" s="80">
        <v>0</v>
      </c>
      <c r="K708" s="80">
        <v>0</v>
      </c>
      <c r="L708" s="80">
        <v>110020715984</v>
      </c>
      <c r="M708" s="80">
        <v>332450000</v>
      </c>
      <c r="N708" s="96">
        <v>109688265984</v>
      </c>
      <c r="O708" s="80">
        <v>0</v>
      </c>
      <c r="P708" s="121" t="s">
        <v>1583</v>
      </c>
    </row>
    <row r="709" spans="1:18" x14ac:dyDescent="0.45">
      <c r="A709" s="79" t="s">
        <v>1192</v>
      </c>
      <c r="B709" s="79" t="s">
        <v>1193</v>
      </c>
      <c r="C709" s="79" t="s">
        <v>1296</v>
      </c>
      <c r="D709" s="79" t="s">
        <v>768</v>
      </c>
      <c r="E709" s="79" t="s">
        <v>1297</v>
      </c>
      <c r="F709" s="79" t="s">
        <v>1298</v>
      </c>
      <c r="G709" s="79" t="s">
        <v>759</v>
      </c>
      <c r="H709" s="79" t="s">
        <v>760</v>
      </c>
      <c r="I709" s="79" t="s">
        <v>455</v>
      </c>
      <c r="J709" s="80">
        <v>0</v>
      </c>
      <c r="K709" s="80">
        <v>0</v>
      </c>
      <c r="L709" s="80">
        <v>28639905120</v>
      </c>
      <c r="M709" s="80">
        <v>0</v>
      </c>
      <c r="N709" s="96">
        <v>28639905120</v>
      </c>
      <c r="O709" s="80">
        <v>0</v>
      </c>
      <c r="P709" s="121" t="s">
        <v>1583</v>
      </c>
    </row>
    <row r="710" spans="1:18" x14ac:dyDescent="0.45">
      <c r="A710" s="79" t="s">
        <v>1192</v>
      </c>
      <c r="B710" s="79" t="s">
        <v>1193</v>
      </c>
      <c r="C710" s="79" t="s">
        <v>1296</v>
      </c>
      <c r="D710" s="79" t="s">
        <v>768</v>
      </c>
      <c r="E710" s="79" t="s">
        <v>1297</v>
      </c>
      <c r="F710" s="79" t="s">
        <v>1298</v>
      </c>
      <c r="G710" s="79" t="s">
        <v>1266</v>
      </c>
      <c r="H710" s="79" t="s">
        <v>1267</v>
      </c>
      <c r="I710" s="79" t="s">
        <v>1532</v>
      </c>
      <c r="J710" s="80">
        <v>0</v>
      </c>
      <c r="K710" s="80">
        <v>0</v>
      </c>
      <c r="L710" s="80">
        <v>55756785153</v>
      </c>
      <c r="M710" s="80">
        <v>0</v>
      </c>
      <c r="N710" s="96">
        <v>55756785153</v>
      </c>
      <c r="O710" s="80">
        <v>0</v>
      </c>
      <c r="P710" s="121" t="s">
        <v>1583</v>
      </c>
    </row>
    <row r="711" spans="1:18" x14ac:dyDescent="0.45">
      <c r="A711" s="79" t="s">
        <v>1192</v>
      </c>
      <c r="B711" s="79" t="s">
        <v>1193</v>
      </c>
      <c r="C711" s="79" t="s">
        <v>1296</v>
      </c>
      <c r="D711" s="79" t="s">
        <v>768</v>
      </c>
      <c r="E711" s="79" t="s">
        <v>1297</v>
      </c>
      <c r="F711" s="79" t="s">
        <v>1298</v>
      </c>
      <c r="G711" s="79" t="s">
        <v>1268</v>
      </c>
      <c r="H711" s="79" t="s">
        <v>1269</v>
      </c>
      <c r="I711" s="79" t="s">
        <v>1533</v>
      </c>
      <c r="J711" s="80">
        <v>0</v>
      </c>
      <c r="K711" s="80">
        <v>0</v>
      </c>
      <c r="L711" s="80">
        <v>52803128888</v>
      </c>
      <c r="M711" s="80">
        <v>0</v>
      </c>
      <c r="N711" s="96">
        <v>52803128888</v>
      </c>
      <c r="O711" s="80">
        <v>0</v>
      </c>
      <c r="P711" s="121" t="s">
        <v>1583</v>
      </c>
    </row>
    <row r="712" spans="1:18" x14ac:dyDescent="0.45">
      <c r="A712" s="79" t="s">
        <v>1192</v>
      </c>
      <c r="B712" s="79" t="s">
        <v>1193</v>
      </c>
      <c r="C712" s="79" t="s">
        <v>1296</v>
      </c>
      <c r="D712" s="79" t="s">
        <v>768</v>
      </c>
      <c r="E712" s="79" t="s">
        <v>1297</v>
      </c>
      <c r="F712" s="79" t="s">
        <v>1298</v>
      </c>
      <c r="G712" s="79" t="s">
        <v>1270</v>
      </c>
      <c r="H712" s="79" t="s">
        <v>1271</v>
      </c>
      <c r="I712" s="79" t="s">
        <v>1534</v>
      </c>
      <c r="J712" s="80">
        <v>0</v>
      </c>
      <c r="K712" s="80">
        <v>0</v>
      </c>
      <c r="L712" s="80">
        <v>381218957198</v>
      </c>
      <c r="M712" s="80">
        <v>0</v>
      </c>
      <c r="N712" s="96">
        <v>381218957198</v>
      </c>
      <c r="O712" s="80">
        <v>0</v>
      </c>
      <c r="P712" s="121" t="s">
        <v>1583</v>
      </c>
    </row>
    <row r="713" spans="1:18" x14ac:dyDescent="0.45">
      <c r="A713" s="79" t="s">
        <v>1192</v>
      </c>
      <c r="B713" s="79" t="s">
        <v>1193</v>
      </c>
      <c r="C713" s="79" t="s">
        <v>1296</v>
      </c>
      <c r="D713" s="79" t="s">
        <v>768</v>
      </c>
      <c r="E713" s="79" t="s">
        <v>1297</v>
      </c>
      <c r="F713" s="79" t="s">
        <v>1298</v>
      </c>
      <c r="G713" s="79" t="s">
        <v>1272</v>
      </c>
      <c r="H713" s="79" t="s">
        <v>1273</v>
      </c>
      <c r="I713" s="79" t="s">
        <v>1535</v>
      </c>
      <c r="J713" s="80">
        <v>0</v>
      </c>
      <c r="K713" s="80">
        <v>0</v>
      </c>
      <c r="L713" s="80">
        <v>58968115239</v>
      </c>
      <c r="M713" s="80">
        <v>0</v>
      </c>
      <c r="N713" s="96">
        <v>58968115239</v>
      </c>
      <c r="O713" s="80">
        <v>0</v>
      </c>
      <c r="P713" s="121" t="s">
        <v>1583</v>
      </c>
    </row>
    <row r="714" spans="1:18" x14ac:dyDescent="0.45">
      <c r="A714" s="79" t="s">
        <v>1192</v>
      </c>
      <c r="B714" s="79" t="s">
        <v>1193</v>
      </c>
      <c r="C714" s="79" t="s">
        <v>1296</v>
      </c>
      <c r="D714" s="79" t="s">
        <v>768</v>
      </c>
      <c r="E714" s="79" t="s">
        <v>1297</v>
      </c>
      <c r="F714" s="79" t="s">
        <v>1298</v>
      </c>
      <c r="G714" s="79" t="s">
        <v>1274</v>
      </c>
      <c r="H714" s="79" t="s">
        <v>1275</v>
      </c>
      <c r="I714" s="79" t="s">
        <v>1535</v>
      </c>
      <c r="J714" s="80">
        <v>0</v>
      </c>
      <c r="K714" s="80">
        <v>0</v>
      </c>
      <c r="L714" s="80">
        <v>16109269926</v>
      </c>
      <c r="M714" s="80">
        <v>0</v>
      </c>
      <c r="N714" s="96">
        <v>16109269926</v>
      </c>
      <c r="O714" s="80">
        <v>0</v>
      </c>
      <c r="P714" s="121" t="s">
        <v>1583</v>
      </c>
      <c r="Q714" s="114">
        <f>SUBTOTAL(9,L706:L747)</f>
        <v>1085270231553</v>
      </c>
    </row>
    <row r="715" spans="1:18" x14ac:dyDescent="0.45">
      <c r="A715" s="79" t="s">
        <v>1192</v>
      </c>
      <c r="B715" s="79" t="s">
        <v>1193</v>
      </c>
      <c r="C715" s="79" t="s">
        <v>1296</v>
      </c>
      <c r="D715" s="79" t="s">
        <v>768</v>
      </c>
      <c r="E715" s="79" t="s">
        <v>1297</v>
      </c>
      <c r="F715" s="79" t="s">
        <v>1298</v>
      </c>
      <c r="G715" s="79" t="s">
        <v>1276</v>
      </c>
      <c r="H715" s="79" t="s">
        <v>1277</v>
      </c>
      <c r="I715" s="79" t="s">
        <v>1536</v>
      </c>
      <c r="J715" s="80">
        <v>0</v>
      </c>
      <c r="K715" s="80">
        <v>0</v>
      </c>
      <c r="L715" s="80">
        <v>85829798794</v>
      </c>
      <c r="M715" s="80">
        <v>0</v>
      </c>
      <c r="N715" s="96">
        <v>85829798794</v>
      </c>
      <c r="O715" s="80">
        <v>0</v>
      </c>
      <c r="P715" s="121" t="s">
        <v>1583</v>
      </c>
      <c r="Q715" s="114">
        <f>Q714-M708-M716</f>
        <v>1073012673981</v>
      </c>
    </row>
    <row r="716" spans="1:18" x14ac:dyDescent="0.45">
      <c r="A716" s="79" t="s">
        <v>1192</v>
      </c>
      <c r="B716" s="79" t="s">
        <v>1193</v>
      </c>
      <c r="C716" s="79" t="s">
        <v>1296</v>
      </c>
      <c r="D716" s="79" t="s">
        <v>768</v>
      </c>
      <c r="E716" s="79" t="s">
        <v>1297</v>
      </c>
      <c r="F716" s="79" t="s">
        <v>1298</v>
      </c>
      <c r="G716" s="79" t="s">
        <v>1278</v>
      </c>
      <c r="H716" s="79" t="s">
        <v>1279</v>
      </c>
      <c r="I716" s="79" t="s">
        <v>1537</v>
      </c>
      <c r="J716" s="80">
        <v>0</v>
      </c>
      <c r="K716" s="80">
        <v>0</v>
      </c>
      <c r="L716" s="80">
        <v>11925107572</v>
      </c>
      <c r="M716" s="80">
        <v>11925107572</v>
      </c>
      <c r="N716" s="96">
        <v>0</v>
      </c>
      <c r="O716" s="80">
        <v>0</v>
      </c>
      <c r="P716" s="121" t="s">
        <v>1583</v>
      </c>
    </row>
    <row r="717" spans="1:18" x14ac:dyDescent="0.45">
      <c r="A717" s="79" t="s">
        <v>1192</v>
      </c>
      <c r="B717" s="79" t="s">
        <v>1193</v>
      </c>
      <c r="C717" s="79" t="s">
        <v>1296</v>
      </c>
      <c r="D717" s="79" t="s">
        <v>768</v>
      </c>
      <c r="E717" s="79" t="s">
        <v>1297</v>
      </c>
      <c r="F717" s="79" t="s">
        <v>1298</v>
      </c>
      <c r="G717" s="79" t="s">
        <v>1280</v>
      </c>
      <c r="H717" s="79" t="s">
        <v>1281</v>
      </c>
      <c r="I717" s="79" t="s">
        <v>1538</v>
      </c>
      <c r="J717" s="80">
        <v>0</v>
      </c>
      <c r="K717" s="80">
        <v>0</v>
      </c>
      <c r="L717" s="80">
        <v>18258048190</v>
      </c>
      <c r="M717" s="80">
        <v>0</v>
      </c>
      <c r="N717" s="96">
        <v>18258048190</v>
      </c>
      <c r="O717" s="80">
        <v>0</v>
      </c>
      <c r="P717" s="121" t="s">
        <v>1583</v>
      </c>
    </row>
    <row r="718" spans="1:18" x14ac:dyDescent="0.45">
      <c r="A718" s="79" t="s">
        <v>1192</v>
      </c>
      <c r="B718" s="79" t="s">
        <v>1193</v>
      </c>
      <c r="C718" s="79" t="s">
        <v>1296</v>
      </c>
      <c r="D718" s="79" t="s">
        <v>768</v>
      </c>
      <c r="E718" s="79" t="s">
        <v>1297</v>
      </c>
      <c r="F718" s="79" t="s">
        <v>1298</v>
      </c>
      <c r="G718" s="79" t="s">
        <v>1282</v>
      </c>
      <c r="H718" s="79" t="s">
        <v>1283</v>
      </c>
      <c r="I718" s="79" t="s">
        <v>1539</v>
      </c>
      <c r="J718" s="80">
        <v>0</v>
      </c>
      <c r="K718" s="80">
        <v>0</v>
      </c>
      <c r="L718" s="80">
        <v>48014960588</v>
      </c>
      <c r="M718" s="80">
        <v>0</v>
      </c>
      <c r="N718" s="96">
        <v>48014960588</v>
      </c>
      <c r="O718" s="80">
        <v>0</v>
      </c>
      <c r="P718" s="121" t="s">
        <v>1583</v>
      </c>
    </row>
    <row r="719" spans="1:18" x14ac:dyDescent="0.45">
      <c r="A719" s="79" t="s">
        <v>1192</v>
      </c>
      <c r="B719" s="79" t="s">
        <v>1193</v>
      </c>
      <c r="C719" s="79" t="s">
        <v>1296</v>
      </c>
      <c r="D719" s="79" t="s">
        <v>768</v>
      </c>
      <c r="E719" s="79" t="s">
        <v>1297</v>
      </c>
      <c r="F719" s="79" t="s">
        <v>1298</v>
      </c>
      <c r="G719" s="79" t="s">
        <v>1294</v>
      </c>
      <c r="H719" s="79" t="s">
        <v>1295</v>
      </c>
      <c r="I719" s="79" t="s">
        <v>1540</v>
      </c>
      <c r="J719" s="80">
        <v>0</v>
      </c>
      <c r="K719" s="80">
        <v>0</v>
      </c>
      <c r="L719" s="80">
        <v>19942399532</v>
      </c>
      <c r="M719" s="80">
        <v>0</v>
      </c>
      <c r="N719" s="96">
        <v>19942399532</v>
      </c>
      <c r="O719" s="80">
        <v>0</v>
      </c>
      <c r="P719" s="121" t="s">
        <v>1583</v>
      </c>
    </row>
    <row r="720" spans="1:18" x14ac:dyDescent="0.45">
      <c r="A720" s="79" t="s">
        <v>1192</v>
      </c>
      <c r="B720" s="79" t="s">
        <v>1193</v>
      </c>
      <c r="C720" s="79" t="s">
        <v>1296</v>
      </c>
      <c r="D720" s="79" t="s">
        <v>768</v>
      </c>
      <c r="E720" s="79" t="s">
        <v>1297</v>
      </c>
      <c r="F720" s="79" t="s">
        <v>1298</v>
      </c>
      <c r="G720" s="79" t="s">
        <v>769</v>
      </c>
      <c r="H720" s="79" t="s">
        <v>770</v>
      </c>
      <c r="I720" s="79" t="s">
        <v>455</v>
      </c>
      <c r="J720" s="80">
        <v>0</v>
      </c>
      <c r="K720" s="80">
        <v>0</v>
      </c>
      <c r="L720" s="80">
        <v>15512568447</v>
      </c>
      <c r="M720" s="80">
        <v>0</v>
      </c>
      <c r="N720" s="96">
        <v>15512568447</v>
      </c>
      <c r="O720" s="80">
        <v>0</v>
      </c>
      <c r="P720" s="121" t="s">
        <v>1583</v>
      </c>
    </row>
    <row r="721" spans="1:18" x14ac:dyDescent="0.45">
      <c r="A721" s="79" t="s">
        <v>1192</v>
      </c>
      <c r="B721" s="79" t="s">
        <v>1193</v>
      </c>
      <c r="C721" s="79" t="s">
        <v>1296</v>
      </c>
      <c r="D721" s="79" t="s">
        <v>768</v>
      </c>
      <c r="E721" s="79" t="s">
        <v>1297</v>
      </c>
      <c r="F721" s="79" t="s">
        <v>1298</v>
      </c>
      <c r="G721" s="79" t="s">
        <v>1284</v>
      </c>
      <c r="H721" s="79" t="s">
        <v>1285</v>
      </c>
      <c r="I721" s="79" t="s">
        <v>455</v>
      </c>
      <c r="J721" s="80">
        <v>0</v>
      </c>
      <c r="K721" s="80">
        <v>0</v>
      </c>
      <c r="L721" s="80">
        <v>4129411231</v>
      </c>
      <c r="M721" s="80">
        <v>0</v>
      </c>
      <c r="N721" s="96">
        <v>4129411231</v>
      </c>
      <c r="O721" s="80">
        <v>0</v>
      </c>
      <c r="P721" s="121" t="s">
        <v>1583</v>
      </c>
    </row>
    <row r="722" spans="1:18" x14ac:dyDescent="0.45">
      <c r="A722" s="79" t="s">
        <v>1192</v>
      </c>
      <c r="B722" s="79" t="s">
        <v>1193</v>
      </c>
      <c r="C722" s="79" t="s">
        <v>1296</v>
      </c>
      <c r="D722" s="79" t="s">
        <v>768</v>
      </c>
      <c r="E722" s="79" t="s">
        <v>1299</v>
      </c>
      <c r="F722" s="79" t="s">
        <v>1300</v>
      </c>
      <c r="G722" s="79" t="s">
        <v>751</v>
      </c>
      <c r="H722" s="79" t="s">
        <v>752</v>
      </c>
      <c r="I722" s="79" t="s">
        <v>455</v>
      </c>
      <c r="J722" s="80">
        <v>0</v>
      </c>
      <c r="K722" s="80">
        <v>0</v>
      </c>
      <c r="L722" s="80">
        <v>1500000</v>
      </c>
      <c r="M722" s="80">
        <v>0</v>
      </c>
      <c r="N722" s="97">
        <v>1500000</v>
      </c>
      <c r="O722" s="80">
        <v>0</v>
      </c>
      <c r="P722" s="120" t="s">
        <v>1582</v>
      </c>
      <c r="Q722" s="109">
        <f>SUM(L722:L727)</f>
        <v>6173207639</v>
      </c>
    </row>
    <row r="723" spans="1:18" x14ac:dyDescent="0.45">
      <c r="A723" s="79" t="s">
        <v>1192</v>
      </c>
      <c r="B723" s="79" t="s">
        <v>1193</v>
      </c>
      <c r="C723" s="79" t="s">
        <v>1296</v>
      </c>
      <c r="D723" s="79" t="s">
        <v>768</v>
      </c>
      <c r="E723" s="79" t="s">
        <v>1299</v>
      </c>
      <c r="F723" s="79" t="s">
        <v>1300</v>
      </c>
      <c r="G723" s="79" t="s">
        <v>755</v>
      </c>
      <c r="H723" s="79" t="s">
        <v>756</v>
      </c>
      <c r="I723" s="79" t="s">
        <v>455</v>
      </c>
      <c r="J723" s="80">
        <v>0</v>
      </c>
      <c r="K723" s="80">
        <v>0</v>
      </c>
      <c r="L723" s="80">
        <v>6037461360</v>
      </c>
      <c r="M723" s="80">
        <v>0</v>
      </c>
      <c r="N723" s="97">
        <v>6037461360</v>
      </c>
      <c r="O723" s="80">
        <v>0</v>
      </c>
      <c r="P723" s="120" t="s">
        <v>1582</v>
      </c>
    </row>
    <row r="724" spans="1:18" x14ac:dyDescent="0.45">
      <c r="A724" s="79" t="s">
        <v>1192</v>
      </c>
      <c r="B724" s="79" t="s">
        <v>1193</v>
      </c>
      <c r="C724" s="79" t="s">
        <v>1296</v>
      </c>
      <c r="D724" s="79" t="s">
        <v>768</v>
      </c>
      <c r="E724" s="79" t="s">
        <v>1299</v>
      </c>
      <c r="F724" s="79" t="s">
        <v>1300</v>
      </c>
      <c r="G724" s="79" t="s">
        <v>757</v>
      </c>
      <c r="H724" s="79" t="s">
        <v>758</v>
      </c>
      <c r="I724" s="79" t="s">
        <v>455</v>
      </c>
      <c r="J724" s="80">
        <v>0</v>
      </c>
      <c r="K724" s="80">
        <v>0</v>
      </c>
      <c r="L724" s="80">
        <v>9204805</v>
      </c>
      <c r="M724" s="80">
        <v>0</v>
      </c>
      <c r="N724" s="97">
        <v>9204805</v>
      </c>
      <c r="O724" s="80">
        <v>0</v>
      </c>
      <c r="P724" s="120" t="s">
        <v>1582</v>
      </c>
    </row>
    <row r="725" spans="1:18" x14ac:dyDescent="0.45">
      <c r="A725" s="79" t="s">
        <v>1192</v>
      </c>
      <c r="B725" s="79" t="s">
        <v>1193</v>
      </c>
      <c r="C725" s="79" t="s">
        <v>1296</v>
      </c>
      <c r="D725" s="79" t="s">
        <v>768</v>
      </c>
      <c r="E725" s="79" t="s">
        <v>1319</v>
      </c>
      <c r="F725" s="79" t="s">
        <v>1320</v>
      </c>
      <c r="G725" s="79" t="s">
        <v>757</v>
      </c>
      <c r="H725" s="79" t="s">
        <v>758</v>
      </c>
      <c r="I725" s="79" t="s">
        <v>455</v>
      </c>
      <c r="J725" s="80">
        <v>0</v>
      </c>
      <c r="K725" s="80">
        <v>0</v>
      </c>
      <c r="L725" s="80">
        <v>26319294</v>
      </c>
      <c r="M725" s="80">
        <v>0</v>
      </c>
      <c r="N725" s="97">
        <v>26319294</v>
      </c>
      <c r="O725" s="80">
        <v>0</v>
      </c>
      <c r="P725" s="120" t="s">
        <v>1582</v>
      </c>
    </row>
    <row r="726" spans="1:18" x14ac:dyDescent="0.45">
      <c r="A726" s="79" t="s">
        <v>1192</v>
      </c>
      <c r="B726" s="79" t="s">
        <v>1193</v>
      </c>
      <c r="C726" s="79" t="s">
        <v>1296</v>
      </c>
      <c r="D726" s="79" t="s">
        <v>768</v>
      </c>
      <c r="E726" s="79" t="s">
        <v>1301</v>
      </c>
      <c r="F726" s="79" t="s">
        <v>1302</v>
      </c>
      <c r="G726" s="79" t="s">
        <v>751</v>
      </c>
      <c r="H726" s="79" t="s">
        <v>752</v>
      </c>
      <c r="I726" s="79" t="s">
        <v>455</v>
      </c>
      <c r="J726" s="80">
        <v>14589650</v>
      </c>
      <c r="K726" s="80">
        <v>0</v>
      </c>
      <c r="L726" s="80">
        <v>53602000</v>
      </c>
      <c r="M726" s="80">
        <v>0</v>
      </c>
      <c r="N726" s="99">
        <v>68191650</v>
      </c>
      <c r="O726" s="80">
        <v>0</v>
      </c>
      <c r="P726" s="120" t="s">
        <v>1582</v>
      </c>
    </row>
    <row r="727" spans="1:18" x14ac:dyDescent="0.45">
      <c r="A727" s="79" t="s">
        <v>1192</v>
      </c>
      <c r="B727" s="79" t="s">
        <v>1193</v>
      </c>
      <c r="C727" s="79" t="s">
        <v>1296</v>
      </c>
      <c r="D727" s="79" t="s">
        <v>768</v>
      </c>
      <c r="E727" s="79" t="s">
        <v>1331</v>
      </c>
      <c r="F727" s="79" t="s">
        <v>1332</v>
      </c>
      <c r="G727" s="79" t="s">
        <v>755</v>
      </c>
      <c r="H727" s="79" t="s">
        <v>756</v>
      </c>
      <c r="I727" s="79" t="s">
        <v>455</v>
      </c>
      <c r="J727" s="80">
        <v>0</v>
      </c>
      <c r="K727" s="80">
        <v>0</v>
      </c>
      <c r="L727" s="80">
        <v>45120180</v>
      </c>
      <c r="M727" s="80">
        <v>0</v>
      </c>
      <c r="N727" s="86">
        <v>45120180</v>
      </c>
      <c r="O727" s="80">
        <v>0</v>
      </c>
      <c r="P727" s="120" t="s">
        <v>1582</v>
      </c>
    </row>
    <row r="728" spans="1:18" x14ac:dyDescent="0.45">
      <c r="A728" s="79" t="s">
        <v>1192</v>
      </c>
      <c r="B728" s="79" t="s">
        <v>1193</v>
      </c>
      <c r="C728" s="79" t="s">
        <v>1296</v>
      </c>
      <c r="D728" s="79" t="s">
        <v>768</v>
      </c>
      <c r="E728" s="79" t="s">
        <v>1323</v>
      </c>
      <c r="F728" s="79" t="s">
        <v>1324</v>
      </c>
      <c r="G728" s="79" t="s">
        <v>757</v>
      </c>
      <c r="H728" s="79" t="s">
        <v>758</v>
      </c>
      <c r="I728" s="79" t="s">
        <v>455</v>
      </c>
      <c r="J728" s="80">
        <v>0</v>
      </c>
      <c r="K728" s="80">
        <v>0</v>
      </c>
      <c r="L728" s="80">
        <v>30000000</v>
      </c>
      <c r="M728" s="80">
        <v>0</v>
      </c>
      <c r="N728" s="96">
        <v>30000000</v>
      </c>
      <c r="O728" s="80">
        <v>0</v>
      </c>
      <c r="P728" s="121" t="s">
        <v>1583</v>
      </c>
      <c r="R728" s="109">
        <f>SUM(N728:N729)</f>
        <v>736012700</v>
      </c>
    </row>
    <row r="729" spans="1:18" x14ac:dyDescent="0.45">
      <c r="A729" s="79" t="s">
        <v>1192</v>
      </c>
      <c r="B729" s="79" t="s">
        <v>1193</v>
      </c>
      <c r="C729" s="79" t="s">
        <v>1296</v>
      </c>
      <c r="D729" s="79" t="s">
        <v>768</v>
      </c>
      <c r="E729" s="79" t="s">
        <v>1323</v>
      </c>
      <c r="F729" s="79" t="s">
        <v>1324</v>
      </c>
      <c r="G729" s="79" t="s">
        <v>759</v>
      </c>
      <c r="H729" s="79" t="s">
        <v>760</v>
      </c>
      <c r="I729" s="79" t="s">
        <v>455</v>
      </c>
      <c r="J729" s="80">
        <v>0</v>
      </c>
      <c r="K729" s="80">
        <v>0</v>
      </c>
      <c r="L729" s="80">
        <v>706012700</v>
      </c>
      <c r="M729" s="80">
        <v>0</v>
      </c>
      <c r="N729" s="96">
        <v>706012700</v>
      </c>
      <c r="O729" s="80">
        <v>0</v>
      </c>
      <c r="P729" s="121" t="s">
        <v>1583</v>
      </c>
    </row>
    <row r="730" spans="1:18" x14ac:dyDescent="0.45">
      <c r="A730" s="79" t="s">
        <v>1192</v>
      </c>
      <c r="B730" s="79" t="s">
        <v>1193</v>
      </c>
      <c r="C730" s="79" t="s">
        <v>1296</v>
      </c>
      <c r="D730" s="79" t="s">
        <v>768</v>
      </c>
      <c r="E730" s="79" t="s">
        <v>1321</v>
      </c>
      <c r="F730" s="79" t="s">
        <v>1322</v>
      </c>
      <c r="G730" s="79" t="s">
        <v>757</v>
      </c>
      <c r="H730" s="79" t="s">
        <v>758</v>
      </c>
      <c r="I730" s="79" t="s">
        <v>455</v>
      </c>
      <c r="J730" s="80">
        <v>0</v>
      </c>
      <c r="K730" s="80">
        <v>0</v>
      </c>
      <c r="L730" s="80">
        <v>14303053051</v>
      </c>
      <c r="M730" s="80">
        <v>0</v>
      </c>
      <c r="N730" s="86">
        <v>14303053051</v>
      </c>
      <c r="O730" s="80">
        <v>0</v>
      </c>
      <c r="P730" s="120" t="s">
        <v>1582</v>
      </c>
      <c r="Q730" s="109">
        <f>SUM(L730:L741)-M734-M741</f>
        <v>34227756661</v>
      </c>
    </row>
    <row r="731" spans="1:18" x14ac:dyDescent="0.45">
      <c r="A731" s="79" t="s">
        <v>1192</v>
      </c>
      <c r="B731" s="79" t="s">
        <v>1193</v>
      </c>
      <c r="C731" s="79" t="s">
        <v>1296</v>
      </c>
      <c r="D731" s="79" t="s">
        <v>768</v>
      </c>
      <c r="E731" s="79" t="s">
        <v>1305</v>
      </c>
      <c r="F731" s="79" t="s">
        <v>1306</v>
      </c>
      <c r="G731" s="79" t="s">
        <v>751</v>
      </c>
      <c r="H731" s="79" t="s">
        <v>752</v>
      </c>
      <c r="I731" s="79" t="s">
        <v>455</v>
      </c>
      <c r="J731" s="80">
        <v>0</v>
      </c>
      <c r="K731" s="80">
        <v>0</v>
      </c>
      <c r="L731" s="80">
        <v>11900000000</v>
      </c>
      <c r="M731" s="80">
        <v>0</v>
      </c>
      <c r="N731" s="86">
        <v>11900000000</v>
      </c>
      <c r="O731" s="80">
        <v>0</v>
      </c>
      <c r="P731" s="120" t="s">
        <v>1582</v>
      </c>
    </row>
    <row r="732" spans="1:18" x14ac:dyDescent="0.45">
      <c r="A732" s="79" t="s">
        <v>1192</v>
      </c>
      <c r="B732" s="79" t="s">
        <v>1193</v>
      </c>
      <c r="C732" s="79" t="s">
        <v>1296</v>
      </c>
      <c r="D732" s="79" t="s">
        <v>768</v>
      </c>
      <c r="E732" s="79" t="s">
        <v>1305</v>
      </c>
      <c r="F732" s="79" t="s">
        <v>1306</v>
      </c>
      <c r="G732" s="79" t="s">
        <v>757</v>
      </c>
      <c r="H732" s="79" t="s">
        <v>758</v>
      </c>
      <c r="I732" s="79" t="s">
        <v>455</v>
      </c>
      <c r="J732" s="80">
        <v>0</v>
      </c>
      <c r="K732" s="80">
        <v>0</v>
      </c>
      <c r="L732" s="80">
        <v>165000000</v>
      </c>
      <c r="M732" s="80">
        <v>0</v>
      </c>
      <c r="N732" s="86">
        <v>165000000</v>
      </c>
      <c r="O732" s="80">
        <v>0</v>
      </c>
      <c r="P732" s="120" t="s">
        <v>1582</v>
      </c>
    </row>
    <row r="733" spans="1:18" x14ac:dyDescent="0.45">
      <c r="A733" s="79" t="s">
        <v>1192</v>
      </c>
      <c r="B733" s="79" t="s">
        <v>1193</v>
      </c>
      <c r="C733" s="79" t="s">
        <v>1296</v>
      </c>
      <c r="D733" s="79" t="s">
        <v>768</v>
      </c>
      <c r="E733" s="79" t="s">
        <v>1307</v>
      </c>
      <c r="F733" s="79" t="s">
        <v>1308</v>
      </c>
      <c r="G733" s="79" t="s">
        <v>749</v>
      </c>
      <c r="H733" s="79" t="s">
        <v>750</v>
      </c>
      <c r="I733" s="79" t="s">
        <v>455</v>
      </c>
      <c r="J733" s="80">
        <v>21854000</v>
      </c>
      <c r="K733" s="80">
        <v>0</v>
      </c>
      <c r="L733" s="80">
        <v>2430375000</v>
      </c>
      <c r="M733" s="80">
        <v>0</v>
      </c>
      <c r="N733" s="99">
        <v>2452229000</v>
      </c>
      <c r="O733" s="80">
        <v>0</v>
      </c>
      <c r="P733" s="120" t="s">
        <v>1582</v>
      </c>
    </row>
    <row r="734" spans="1:18" x14ac:dyDescent="0.45">
      <c r="A734" s="79" t="s">
        <v>1192</v>
      </c>
      <c r="B734" s="79" t="s">
        <v>1193</v>
      </c>
      <c r="C734" s="79" t="s">
        <v>1296</v>
      </c>
      <c r="D734" s="79" t="s">
        <v>768</v>
      </c>
      <c r="E734" s="79" t="s">
        <v>1307</v>
      </c>
      <c r="F734" s="79" t="s">
        <v>1308</v>
      </c>
      <c r="G734" s="79" t="s">
        <v>751</v>
      </c>
      <c r="H734" s="79" t="s">
        <v>752</v>
      </c>
      <c r="I734" s="79" t="s">
        <v>455</v>
      </c>
      <c r="J734" s="80">
        <v>1237032095</v>
      </c>
      <c r="K734" s="80">
        <v>0</v>
      </c>
      <c r="L734" s="80">
        <v>5302876350</v>
      </c>
      <c r="M734" s="80">
        <v>224203740</v>
      </c>
      <c r="N734" s="99">
        <v>6315704705</v>
      </c>
      <c r="O734" s="80">
        <v>0</v>
      </c>
      <c r="P734" s="120" t="s">
        <v>1582</v>
      </c>
    </row>
    <row r="735" spans="1:18" x14ac:dyDescent="0.45">
      <c r="A735" s="79" t="s">
        <v>1192</v>
      </c>
      <c r="B735" s="79" t="s">
        <v>1193</v>
      </c>
      <c r="C735" s="79" t="s">
        <v>1296</v>
      </c>
      <c r="D735" s="79" t="s">
        <v>768</v>
      </c>
      <c r="E735" s="79" t="s">
        <v>1307</v>
      </c>
      <c r="F735" s="79" t="s">
        <v>1308</v>
      </c>
      <c r="G735" s="79" t="s">
        <v>753</v>
      </c>
      <c r="H735" s="79" t="s">
        <v>754</v>
      </c>
      <c r="I735" s="79" t="s">
        <v>455</v>
      </c>
      <c r="J735" s="80">
        <v>540000</v>
      </c>
      <c r="K735" s="80">
        <v>0</v>
      </c>
      <c r="L735" s="80">
        <v>18990000</v>
      </c>
      <c r="M735" s="80">
        <v>0</v>
      </c>
      <c r="N735" s="99">
        <v>19530000</v>
      </c>
      <c r="O735" s="80">
        <v>0</v>
      </c>
      <c r="P735" s="120" t="s">
        <v>1582</v>
      </c>
    </row>
    <row r="736" spans="1:18" x14ac:dyDescent="0.45">
      <c r="A736" s="79" t="s">
        <v>1192</v>
      </c>
      <c r="B736" s="79" t="s">
        <v>1193</v>
      </c>
      <c r="C736" s="79" t="s">
        <v>1296</v>
      </c>
      <c r="D736" s="79" t="s">
        <v>768</v>
      </c>
      <c r="E736" s="79" t="s">
        <v>1307</v>
      </c>
      <c r="F736" s="79" t="s">
        <v>1308</v>
      </c>
      <c r="G736" s="79" t="s">
        <v>755</v>
      </c>
      <c r="H736" s="79" t="s">
        <v>756</v>
      </c>
      <c r="I736" s="79" t="s">
        <v>455</v>
      </c>
      <c r="J736" s="80">
        <v>84820000</v>
      </c>
      <c r="K736" s="80">
        <v>0</v>
      </c>
      <c r="L736" s="80">
        <v>96611000</v>
      </c>
      <c r="M736" s="80">
        <v>0</v>
      </c>
      <c r="N736" s="99">
        <v>181431000</v>
      </c>
      <c r="O736" s="80">
        <v>0</v>
      </c>
      <c r="P736" s="120" t="s">
        <v>1582</v>
      </c>
    </row>
    <row r="737" spans="1:18" x14ac:dyDescent="0.45">
      <c r="A737" s="79" t="s">
        <v>1192</v>
      </c>
      <c r="B737" s="79" t="s">
        <v>1193</v>
      </c>
      <c r="C737" s="79" t="s">
        <v>1296</v>
      </c>
      <c r="D737" s="79" t="s">
        <v>768</v>
      </c>
      <c r="E737" s="79" t="s">
        <v>1307</v>
      </c>
      <c r="F737" s="79" t="s">
        <v>1308</v>
      </c>
      <c r="G737" s="79" t="s">
        <v>757</v>
      </c>
      <c r="H737" s="79" t="s">
        <v>758</v>
      </c>
      <c r="I737" s="79" t="s">
        <v>455</v>
      </c>
      <c r="J737" s="80">
        <v>852314333</v>
      </c>
      <c r="K737" s="80">
        <v>0</v>
      </c>
      <c r="L737" s="80">
        <v>197260000</v>
      </c>
      <c r="M737" s="80">
        <v>0</v>
      </c>
      <c r="N737" s="99">
        <v>1049574333</v>
      </c>
      <c r="O737" s="80">
        <v>0</v>
      </c>
      <c r="P737" s="120" t="s">
        <v>1582</v>
      </c>
    </row>
    <row r="738" spans="1:18" x14ac:dyDescent="0.45">
      <c r="A738" s="79" t="s">
        <v>1192</v>
      </c>
      <c r="B738" s="79" t="s">
        <v>1193</v>
      </c>
      <c r="C738" s="79" t="s">
        <v>1296</v>
      </c>
      <c r="D738" s="79" t="s">
        <v>768</v>
      </c>
      <c r="E738" s="79" t="s">
        <v>1307</v>
      </c>
      <c r="F738" s="79" t="s">
        <v>1308</v>
      </c>
      <c r="G738" s="79" t="s">
        <v>759</v>
      </c>
      <c r="H738" s="79" t="s">
        <v>760</v>
      </c>
      <c r="I738" s="79" t="s">
        <v>455</v>
      </c>
      <c r="J738" s="80">
        <v>7135000</v>
      </c>
      <c r="K738" s="80">
        <v>0</v>
      </c>
      <c r="L738" s="80">
        <v>9298000</v>
      </c>
      <c r="M738" s="80">
        <v>0</v>
      </c>
      <c r="N738" s="99">
        <v>16433000</v>
      </c>
      <c r="O738" s="80">
        <v>0</v>
      </c>
      <c r="P738" s="120" t="s">
        <v>1582</v>
      </c>
    </row>
    <row r="739" spans="1:18" x14ac:dyDescent="0.45">
      <c r="A739" s="79" t="s">
        <v>1192</v>
      </c>
      <c r="B739" s="79" t="s">
        <v>1193</v>
      </c>
      <c r="C739" s="79" t="s">
        <v>1296</v>
      </c>
      <c r="D739" s="79" t="s">
        <v>768</v>
      </c>
      <c r="E739" s="79" t="s">
        <v>1307</v>
      </c>
      <c r="F739" s="79" t="s">
        <v>1308</v>
      </c>
      <c r="G739" s="79" t="s">
        <v>761</v>
      </c>
      <c r="H739" s="79" t="s">
        <v>762</v>
      </c>
      <c r="I739" s="79" t="s">
        <v>455</v>
      </c>
      <c r="J739" s="80">
        <v>16840000</v>
      </c>
      <c r="K739" s="80">
        <v>0</v>
      </c>
      <c r="L739" s="80">
        <v>26997000</v>
      </c>
      <c r="M739" s="80">
        <v>0</v>
      </c>
      <c r="N739" s="99">
        <v>43837000</v>
      </c>
      <c r="O739" s="80">
        <v>0</v>
      </c>
      <c r="P739" s="120" t="s">
        <v>1582</v>
      </c>
      <c r="Q739" s="114">
        <f>SUBTOTAL(9,L697:L756)</f>
        <v>1131928155377</v>
      </c>
    </row>
    <row r="740" spans="1:18" x14ac:dyDescent="0.45">
      <c r="A740" s="79" t="s">
        <v>1192</v>
      </c>
      <c r="B740" s="79" t="s">
        <v>1193</v>
      </c>
      <c r="C740" s="79" t="s">
        <v>1296</v>
      </c>
      <c r="D740" s="79" t="s">
        <v>768</v>
      </c>
      <c r="E740" s="79" t="s">
        <v>1307</v>
      </c>
      <c r="F740" s="79" t="s">
        <v>1308</v>
      </c>
      <c r="G740" s="79" t="s">
        <v>1252</v>
      </c>
      <c r="H740" s="79" t="s">
        <v>1253</v>
      </c>
      <c r="I740" s="79" t="s">
        <v>455</v>
      </c>
      <c r="J740" s="80">
        <v>0</v>
      </c>
      <c r="K740" s="80">
        <v>0</v>
      </c>
      <c r="L740" s="80">
        <v>1500000</v>
      </c>
      <c r="M740" s="80">
        <v>0</v>
      </c>
      <c r="N740" s="99">
        <v>1500000</v>
      </c>
      <c r="O740" s="80">
        <v>0</v>
      </c>
      <c r="P740" s="120" t="s">
        <v>1582</v>
      </c>
      <c r="Q740" s="114">
        <f>Q739-M734-M741</f>
        <v>1131679251637</v>
      </c>
    </row>
    <row r="741" spans="1:18" x14ac:dyDescent="0.45">
      <c r="A741" s="79" t="s">
        <v>1192</v>
      </c>
      <c r="B741" s="79" t="s">
        <v>1193</v>
      </c>
      <c r="C741" s="79" t="s">
        <v>1296</v>
      </c>
      <c r="D741" s="79" t="s">
        <v>768</v>
      </c>
      <c r="E741" s="79" t="s">
        <v>1307</v>
      </c>
      <c r="F741" s="79" t="s">
        <v>1308</v>
      </c>
      <c r="G741" s="79" t="s">
        <v>1278</v>
      </c>
      <c r="H741" s="79" t="s">
        <v>1279</v>
      </c>
      <c r="I741" s="79" t="s">
        <v>1537</v>
      </c>
      <c r="J741" s="80">
        <v>0</v>
      </c>
      <c r="K741" s="80">
        <v>0</v>
      </c>
      <c r="L741" s="80">
        <v>24700000</v>
      </c>
      <c r="M741" s="80">
        <v>24700000</v>
      </c>
      <c r="N741" s="99">
        <v>0</v>
      </c>
      <c r="O741" s="80">
        <v>0</v>
      </c>
      <c r="P741" s="120" t="s">
        <v>1582</v>
      </c>
    </row>
    <row r="742" spans="1:18" x14ac:dyDescent="0.45">
      <c r="A742" s="79" t="s">
        <v>1192</v>
      </c>
      <c r="B742" s="79" t="s">
        <v>1193</v>
      </c>
      <c r="C742" s="79" t="s">
        <v>1296</v>
      </c>
      <c r="D742" s="79" t="s">
        <v>768</v>
      </c>
      <c r="E742" s="79" t="s">
        <v>1327</v>
      </c>
      <c r="F742" s="79" t="s">
        <v>1328</v>
      </c>
      <c r="G742" s="79" t="s">
        <v>759</v>
      </c>
      <c r="H742" s="79" t="s">
        <v>760</v>
      </c>
      <c r="I742" s="79" t="s">
        <v>455</v>
      </c>
      <c r="J742" s="80">
        <v>0</v>
      </c>
      <c r="K742" s="80">
        <v>0</v>
      </c>
      <c r="L742" s="80">
        <v>1751838748</v>
      </c>
      <c r="M742" s="80">
        <v>0</v>
      </c>
      <c r="N742" s="96">
        <v>1751838748</v>
      </c>
      <c r="O742" s="80">
        <v>0</v>
      </c>
      <c r="P742" s="121" t="s">
        <v>1583</v>
      </c>
      <c r="R742" s="109">
        <f>SUM(L742)</f>
        <v>1751838748</v>
      </c>
    </row>
    <row r="743" spans="1:18" x14ac:dyDescent="0.45">
      <c r="A743" s="79" t="s">
        <v>1192</v>
      </c>
      <c r="B743" s="79" t="s">
        <v>1193</v>
      </c>
      <c r="C743" s="79" t="s">
        <v>1296</v>
      </c>
      <c r="D743" s="79" t="s">
        <v>768</v>
      </c>
      <c r="E743" s="79" t="s">
        <v>1303</v>
      </c>
      <c r="F743" s="79" t="s">
        <v>1304</v>
      </c>
      <c r="G743" s="79" t="s">
        <v>749</v>
      </c>
      <c r="H743" s="79" t="s">
        <v>750</v>
      </c>
      <c r="I743" s="79" t="s">
        <v>455</v>
      </c>
      <c r="J743" s="80">
        <v>0</v>
      </c>
      <c r="K743" s="80">
        <v>0</v>
      </c>
      <c r="L743" s="80">
        <v>1871000</v>
      </c>
      <c r="M743" s="80">
        <v>0</v>
      </c>
      <c r="N743" s="97">
        <v>1871000</v>
      </c>
      <c r="O743" s="80">
        <v>0</v>
      </c>
      <c r="P743" s="120" t="s">
        <v>1582</v>
      </c>
      <c r="Q743" s="109">
        <f>SUM(L743:L744)</f>
        <v>127804026733</v>
      </c>
    </row>
    <row r="744" spans="1:18" x14ac:dyDescent="0.45">
      <c r="A744" s="79" t="s">
        <v>1192</v>
      </c>
      <c r="B744" s="79" t="s">
        <v>1193</v>
      </c>
      <c r="C744" s="79" t="s">
        <v>1296</v>
      </c>
      <c r="D744" s="79" t="s">
        <v>768</v>
      </c>
      <c r="E744" s="79" t="s">
        <v>1325</v>
      </c>
      <c r="F744" s="79" t="s">
        <v>1326</v>
      </c>
      <c r="G744" s="79" t="s">
        <v>755</v>
      </c>
      <c r="H744" s="79" t="s">
        <v>756</v>
      </c>
      <c r="I744" s="79" t="s">
        <v>455</v>
      </c>
      <c r="J744" s="80">
        <v>0</v>
      </c>
      <c r="K744" s="80">
        <v>0</v>
      </c>
      <c r="L744" s="80">
        <v>127802155733</v>
      </c>
      <c r="M744" s="80">
        <v>0</v>
      </c>
      <c r="N744" s="81">
        <v>127802155733</v>
      </c>
      <c r="O744" s="80">
        <v>0</v>
      </c>
      <c r="P744" s="120" t="s">
        <v>1582</v>
      </c>
    </row>
    <row r="745" spans="1:18" x14ac:dyDescent="0.45">
      <c r="A745" s="79" t="s">
        <v>1192</v>
      </c>
      <c r="B745" s="79" t="s">
        <v>1193</v>
      </c>
      <c r="C745" s="79" t="s">
        <v>1296</v>
      </c>
      <c r="D745" s="79" t="s">
        <v>768</v>
      </c>
      <c r="E745" s="79" t="s">
        <v>1309</v>
      </c>
      <c r="F745" s="79" t="s">
        <v>1310</v>
      </c>
      <c r="G745" s="79" t="s">
        <v>755</v>
      </c>
      <c r="H745" s="79" t="s">
        <v>756</v>
      </c>
      <c r="I745" s="79" t="s">
        <v>455</v>
      </c>
      <c r="J745" s="80">
        <v>0</v>
      </c>
      <c r="K745" s="80">
        <v>0</v>
      </c>
      <c r="L745" s="80">
        <v>224758333</v>
      </c>
      <c r="M745" s="80">
        <v>0</v>
      </c>
      <c r="N745" s="96">
        <v>224758333</v>
      </c>
      <c r="O745" s="80">
        <v>0</v>
      </c>
      <c r="P745" s="121" t="s">
        <v>1583</v>
      </c>
      <c r="R745" s="109">
        <f>SUM(L745:L747)</f>
        <v>6861013970</v>
      </c>
    </row>
    <row r="746" spans="1:18" x14ac:dyDescent="0.45">
      <c r="A746" s="79" t="s">
        <v>1192</v>
      </c>
      <c r="B746" s="79" t="s">
        <v>1193</v>
      </c>
      <c r="C746" s="79" t="s">
        <v>1296</v>
      </c>
      <c r="D746" s="79" t="s">
        <v>768</v>
      </c>
      <c r="E746" s="79" t="s">
        <v>1309</v>
      </c>
      <c r="F746" s="79" t="s">
        <v>1310</v>
      </c>
      <c r="G746" s="79" t="s">
        <v>757</v>
      </c>
      <c r="H746" s="79" t="s">
        <v>758</v>
      </c>
      <c r="I746" s="79" t="s">
        <v>455</v>
      </c>
      <c r="J746" s="80">
        <v>0</v>
      </c>
      <c r="K746" s="80">
        <v>0</v>
      </c>
      <c r="L746" s="80">
        <v>6055733956</v>
      </c>
      <c r="M746" s="80">
        <v>0</v>
      </c>
      <c r="N746" s="96">
        <v>6055733956</v>
      </c>
      <c r="O746" s="80">
        <v>0</v>
      </c>
      <c r="P746" s="121" t="s">
        <v>1583</v>
      </c>
    </row>
    <row r="747" spans="1:18" x14ac:dyDescent="0.45">
      <c r="A747" s="79" t="s">
        <v>1192</v>
      </c>
      <c r="B747" s="79" t="s">
        <v>1193</v>
      </c>
      <c r="C747" s="79" t="s">
        <v>1296</v>
      </c>
      <c r="D747" s="79" t="s">
        <v>768</v>
      </c>
      <c r="E747" s="79" t="s">
        <v>1309</v>
      </c>
      <c r="F747" s="79" t="s">
        <v>1310</v>
      </c>
      <c r="G747" s="79" t="s">
        <v>759</v>
      </c>
      <c r="H747" s="79" t="s">
        <v>760</v>
      </c>
      <c r="I747" s="79" t="s">
        <v>455</v>
      </c>
      <c r="J747" s="80">
        <v>0</v>
      </c>
      <c r="K747" s="80">
        <v>0</v>
      </c>
      <c r="L747" s="80">
        <v>580521681</v>
      </c>
      <c r="M747" s="80">
        <v>0</v>
      </c>
      <c r="N747" s="96">
        <v>580521681</v>
      </c>
      <c r="O747" s="80">
        <v>0</v>
      </c>
      <c r="P747" s="121" t="s">
        <v>1583</v>
      </c>
    </row>
    <row r="748" spans="1:18" x14ac:dyDescent="0.45">
      <c r="A748" s="79" t="s">
        <v>1192</v>
      </c>
      <c r="B748" s="79" t="s">
        <v>1193</v>
      </c>
      <c r="C748" s="79" t="s">
        <v>1296</v>
      </c>
      <c r="D748" s="79" t="s">
        <v>768</v>
      </c>
      <c r="E748" s="79" t="s">
        <v>1311</v>
      </c>
      <c r="F748" s="79" t="s">
        <v>1312</v>
      </c>
      <c r="G748" s="79" t="s">
        <v>749</v>
      </c>
      <c r="H748" s="79" t="s">
        <v>750</v>
      </c>
      <c r="I748" s="79" t="s">
        <v>455</v>
      </c>
      <c r="J748" s="80">
        <v>0</v>
      </c>
      <c r="K748" s="80">
        <v>0</v>
      </c>
      <c r="L748" s="80">
        <v>890000</v>
      </c>
      <c r="M748" s="80">
        <v>0</v>
      </c>
      <c r="N748" s="81">
        <v>890000</v>
      </c>
      <c r="O748" s="80">
        <v>0</v>
      </c>
      <c r="P748" s="120" t="s">
        <v>1582</v>
      </c>
      <c r="Q748" s="109">
        <f>SUM(L748:L756)</f>
        <v>46268870824</v>
      </c>
    </row>
    <row r="749" spans="1:18" x14ac:dyDescent="0.45">
      <c r="A749" s="79" t="s">
        <v>1192</v>
      </c>
      <c r="B749" s="79" t="s">
        <v>1193</v>
      </c>
      <c r="C749" s="79" t="s">
        <v>1296</v>
      </c>
      <c r="D749" s="79" t="s">
        <v>768</v>
      </c>
      <c r="E749" s="79" t="s">
        <v>1311</v>
      </c>
      <c r="F749" s="79" t="s">
        <v>1312</v>
      </c>
      <c r="G749" s="79" t="s">
        <v>751</v>
      </c>
      <c r="H749" s="79" t="s">
        <v>752</v>
      </c>
      <c r="I749" s="79" t="s">
        <v>455</v>
      </c>
      <c r="J749" s="80">
        <v>0</v>
      </c>
      <c r="K749" s="80">
        <v>0</v>
      </c>
      <c r="L749" s="80">
        <v>138075000</v>
      </c>
      <c r="M749" s="80">
        <v>0</v>
      </c>
      <c r="N749" s="81">
        <v>138075000</v>
      </c>
      <c r="O749" s="80">
        <v>0</v>
      </c>
      <c r="P749" s="120" t="s">
        <v>1582</v>
      </c>
      <c r="Q749" s="109">
        <f>Q748+Q743+Q730+Q722+Q697</f>
        <v>214862914857</v>
      </c>
      <c r="R749" s="109">
        <f>R745+R742+R728+R706</f>
        <v>904558779208</v>
      </c>
    </row>
    <row r="750" spans="1:18" x14ac:dyDescent="0.45">
      <c r="A750" s="79" t="s">
        <v>1192</v>
      </c>
      <c r="B750" s="79" t="s">
        <v>1193</v>
      </c>
      <c r="C750" s="79" t="s">
        <v>1296</v>
      </c>
      <c r="D750" s="79" t="s">
        <v>768</v>
      </c>
      <c r="E750" s="79" t="s">
        <v>1311</v>
      </c>
      <c r="F750" s="79" t="s">
        <v>1312</v>
      </c>
      <c r="G750" s="79" t="s">
        <v>755</v>
      </c>
      <c r="H750" s="79" t="s">
        <v>756</v>
      </c>
      <c r="I750" s="79" t="s">
        <v>455</v>
      </c>
      <c r="J750" s="80">
        <v>0</v>
      </c>
      <c r="K750" s="80">
        <v>0</v>
      </c>
      <c r="L750" s="80">
        <v>38620000</v>
      </c>
      <c r="M750" s="80">
        <v>0</v>
      </c>
      <c r="N750" s="81">
        <v>38620000</v>
      </c>
      <c r="O750" s="80">
        <v>0</v>
      </c>
      <c r="P750" s="120" t="s">
        <v>1582</v>
      </c>
    </row>
    <row r="751" spans="1:18" x14ac:dyDescent="0.45">
      <c r="A751" s="79" t="s">
        <v>1192</v>
      </c>
      <c r="B751" s="79" t="s">
        <v>1193</v>
      </c>
      <c r="C751" s="79" t="s">
        <v>1296</v>
      </c>
      <c r="D751" s="79" t="s">
        <v>768</v>
      </c>
      <c r="E751" s="79" t="s">
        <v>1311</v>
      </c>
      <c r="F751" s="79" t="s">
        <v>1312</v>
      </c>
      <c r="G751" s="79" t="s">
        <v>757</v>
      </c>
      <c r="H751" s="79" t="s">
        <v>758</v>
      </c>
      <c r="I751" s="79" t="s">
        <v>455</v>
      </c>
      <c r="J751" s="80">
        <v>0</v>
      </c>
      <c r="K751" s="80">
        <v>0</v>
      </c>
      <c r="L751" s="80">
        <v>11340000</v>
      </c>
      <c r="M751" s="80">
        <v>0</v>
      </c>
      <c r="N751" s="81">
        <v>11340000</v>
      </c>
      <c r="O751" s="80">
        <v>0</v>
      </c>
      <c r="P751" s="120" t="s">
        <v>1582</v>
      </c>
    </row>
    <row r="752" spans="1:18" x14ac:dyDescent="0.45">
      <c r="A752" s="79" t="s">
        <v>1192</v>
      </c>
      <c r="B752" s="79" t="s">
        <v>1193</v>
      </c>
      <c r="C752" s="79" t="s">
        <v>1296</v>
      </c>
      <c r="D752" s="79" t="s">
        <v>768</v>
      </c>
      <c r="E752" s="79" t="s">
        <v>1311</v>
      </c>
      <c r="F752" s="79" t="s">
        <v>1312</v>
      </c>
      <c r="G752" s="79" t="s">
        <v>759</v>
      </c>
      <c r="H752" s="79" t="s">
        <v>760</v>
      </c>
      <c r="I752" s="79" t="s">
        <v>455</v>
      </c>
      <c r="J752" s="80">
        <v>0</v>
      </c>
      <c r="K752" s="80">
        <v>0</v>
      </c>
      <c r="L752" s="80">
        <v>900000</v>
      </c>
      <c r="M752" s="80">
        <v>0</v>
      </c>
      <c r="N752" s="81">
        <v>900000</v>
      </c>
      <c r="O752" s="80">
        <v>0</v>
      </c>
      <c r="P752" s="120" t="s">
        <v>1582</v>
      </c>
    </row>
    <row r="753" spans="1:17" x14ac:dyDescent="0.45">
      <c r="A753" s="79" t="s">
        <v>1192</v>
      </c>
      <c r="B753" s="79" t="s">
        <v>1193</v>
      </c>
      <c r="C753" s="79" t="s">
        <v>1296</v>
      </c>
      <c r="D753" s="79" t="s">
        <v>768</v>
      </c>
      <c r="E753" s="79" t="s">
        <v>1311</v>
      </c>
      <c r="F753" s="79" t="s">
        <v>1312</v>
      </c>
      <c r="G753" s="79" t="s">
        <v>1252</v>
      </c>
      <c r="H753" s="79" t="s">
        <v>1253</v>
      </c>
      <c r="I753" s="79" t="s">
        <v>455</v>
      </c>
      <c r="J753" s="80">
        <v>0</v>
      </c>
      <c r="K753" s="80">
        <v>0</v>
      </c>
      <c r="L753" s="80">
        <v>390000</v>
      </c>
      <c r="M753" s="80">
        <v>0</v>
      </c>
      <c r="N753" s="81">
        <v>390000</v>
      </c>
      <c r="O753" s="80">
        <v>0</v>
      </c>
      <c r="P753" s="120" t="s">
        <v>1582</v>
      </c>
    </row>
    <row r="754" spans="1:17" x14ac:dyDescent="0.45">
      <c r="A754" s="79" t="s">
        <v>1192</v>
      </c>
      <c r="B754" s="79" t="s">
        <v>1193</v>
      </c>
      <c r="C754" s="79" t="s">
        <v>1296</v>
      </c>
      <c r="D754" s="79" t="s">
        <v>768</v>
      </c>
      <c r="E754" s="79" t="s">
        <v>1329</v>
      </c>
      <c r="F754" s="79" t="s">
        <v>1330</v>
      </c>
      <c r="G754" s="79" t="s">
        <v>755</v>
      </c>
      <c r="H754" s="79" t="s">
        <v>756</v>
      </c>
      <c r="I754" s="79" t="s">
        <v>455</v>
      </c>
      <c r="J754" s="80">
        <v>0</v>
      </c>
      <c r="K754" s="80">
        <v>0</v>
      </c>
      <c r="L754" s="80">
        <v>42528750824</v>
      </c>
      <c r="M754" s="80">
        <v>0</v>
      </c>
      <c r="N754" s="81">
        <v>42528750824</v>
      </c>
      <c r="O754" s="80">
        <v>0</v>
      </c>
      <c r="P754" s="120" t="s">
        <v>1582</v>
      </c>
    </row>
    <row r="755" spans="1:17" x14ac:dyDescent="0.45">
      <c r="A755" s="79" t="s">
        <v>1192</v>
      </c>
      <c r="B755" s="79" t="s">
        <v>1193</v>
      </c>
      <c r="C755" s="79" t="s">
        <v>1296</v>
      </c>
      <c r="D755" s="79" t="s">
        <v>768</v>
      </c>
      <c r="E755" s="79" t="s">
        <v>1329</v>
      </c>
      <c r="F755" s="79" t="s">
        <v>1330</v>
      </c>
      <c r="G755" s="79" t="s">
        <v>757</v>
      </c>
      <c r="H755" s="79" t="s">
        <v>758</v>
      </c>
      <c r="I755" s="79" t="s">
        <v>455</v>
      </c>
      <c r="J755" s="80">
        <v>0</v>
      </c>
      <c r="K755" s="80">
        <v>0</v>
      </c>
      <c r="L755" s="80">
        <v>31500000</v>
      </c>
      <c r="M755" s="80">
        <v>0</v>
      </c>
      <c r="N755" s="81">
        <v>31500000</v>
      </c>
      <c r="O755" s="80">
        <v>0</v>
      </c>
      <c r="P755" s="120" t="s">
        <v>1582</v>
      </c>
    </row>
    <row r="756" spans="1:17" x14ac:dyDescent="0.45">
      <c r="A756" s="79" t="s">
        <v>1192</v>
      </c>
      <c r="B756" s="79" t="s">
        <v>1193</v>
      </c>
      <c r="C756" s="79" t="s">
        <v>1296</v>
      </c>
      <c r="D756" s="79" t="s">
        <v>768</v>
      </c>
      <c r="E756" s="79" t="s">
        <v>1329</v>
      </c>
      <c r="F756" s="79" t="s">
        <v>1330</v>
      </c>
      <c r="G756" s="79" t="s">
        <v>1270</v>
      </c>
      <c r="H756" s="79" t="s">
        <v>1271</v>
      </c>
      <c r="I756" s="79" t="s">
        <v>1534</v>
      </c>
      <c r="J756" s="80">
        <v>0</v>
      </c>
      <c r="K756" s="80">
        <v>0</v>
      </c>
      <c r="L756" s="98">
        <v>3518405000</v>
      </c>
      <c r="M756" s="80">
        <v>0</v>
      </c>
      <c r="N756" s="81">
        <v>3518405000</v>
      </c>
      <c r="O756" s="80">
        <v>0</v>
      </c>
      <c r="P756" s="120" t="s">
        <v>1582</v>
      </c>
    </row>
    <row r="757" spans="1:17" x14ac:dyDescent="0.45">
      <c r="A757" s="79" t="s">
        <v>1192</v>
      </c>
      <c r="B757" s="79" t="s">
        <v>1193</v>
      </c>
      <c r="C757" s="79" t="s">
        <v>1333</v>
      </c>
      <c r="D757" s="79" t="s">
        <v>312</v>
      </c>
      <c r="E757" s="79" t="s">
        <v>1334</v>
      </c>
      <c r="F757" s="79" t="s">
        <v>1335</v>
      </c>
      <c r="G757" s="79" t="s">
        <v>749</v>
      </c>
      <c r="H757" s="79" t="s">
        <v>750</v>
      </c>
      <c r="I757" s="79" t="s">
        <v>455</v>
      </c>
      <c r="J757" s="80">
        <v>1504905311</v>
      </c>
      <c r="K757" s="80">
        <v>0</v>
      </c>
      <c r="L757" s="98">
        <v>1586011000</v>
      </c>
      <c r="M757" s="80">
        <v>0</v>
      </c>
      <c r="N757" s="100">
        <v>3090916311</v>
      </c>
      <c r="O757" s="80">
        <v>0</v>
      </c>
      <c r="P757" s="122" t="s">
        <v>1562</v>
      </c>
      <c r="Q757" s="109">
        <f>L757+L758+L759+L760+L761+L762+L763+L764+L765+L766-M764</f>
        <v>551603813770</v>
      </c>
    </row>
    <row r="758" spans="1:17" x14ac:dyDescent="0.45">
      <c r="A758" s="79" t="s">
        <v>1192</v>
      </c>
      <c r="B758" s="79" t="s">
        <v>1193</v>
      </c>
      <c r="C758" s="79" t="s">
        <v>1333</v>
      </c>
      <c r="D758" s="79" t="s">
        <v>312</v>
      </c>
      <c r="E758" s="79" t="s">
        <v>1334</v>
      </c>
      <c r="F758" s="79" t="s">
        <v>1335</v>
      </c>
      <c r="G758" s="79" t="s">
        <v>755</v>
      </c>
      <c r="H758" s="79" t="s">
        <v>756</v>
      </c>
      <c r="I758" s="79" t="s">
        <v>455</v>
      </c>
      <c r="J758" s="80">
        <v>0</v>
      </c>
      <c r="K758" s="80">
        <v>0</v>
      </c>
      <c r="L758" s="98">
        <v>160000</v>
      </c>
      <c r="M758" s="80">
        <v>0</v>
      </c>
      <c r="N758" s="100">
        <v>160000</v>
      </c>
      <c r="O758" s="80">
        <v>0</v>
      </c>
      <c r="P758" s="122" t="s">
        <v>1562</v>
      </c>
    </row>
    <row r="759" spans="1:17" x14ac:dyDescent="0.45">
      <c r="A759" s="79" t="s">
        <v>1192</v>
      </c>
      <c r="B759" s="79" t="s">
        <v>1193</v>
      </c>
      <c r="C759" s="79" t="s">
        <v>1333</v>
      </c>
      <c r="D759" s="79" t="s">
        <v>312</v>
      </c>
      <c r="E759" s="79" t="s">
        <v>1336</v>
      </c>
      <c r="F759" s="79" t="s">
        <v>1337</v>
      </c>
      <c r="G759" s="79" t="s">
        <v>749</v>
      </c>
      <c r="H759" s="79" t="s">
        <v>750</v>
      </c>
      <c r="I759" s="79" t="s">
        <v>455</v>
      </c>
      <c r="J759" s="80">
        <v>955041449</v>
      </c>
      <c r="K759" s="80">
        <v>10602463</v>
      </c>
      <c r="L759" s="98">
        <v>34172811</v>
      </c>
      <c r="M759" s="80">
        <v>0</v>
      </c>
      <c r="N759" s="100">
        <v>978611797</v>
      </c>
      <c r="O759" s="80">
        <v>0</v>
      </c>
      <c r="P759" s="122" t="s">
        <v>1562</v>
      </c>
    </row>
    <row r="760" spans="1:17" x14ac:dyDescent="0.45">
      <c r="A760" s="79" t="s">
        <v>1192</v>
      </c>
      <c r="B760" s="79" t="s">
        <v>1193</v>
      </c>
      <c r="C760" s="79" t="s">
        <v>1333</v>
      </c>
      <c r="D760" s="79" t="s">
        <v>312</v>
      </c>
      <c r="E760" s="79" t="s">
        <v>1336</v>
      </c>
      <c r="F760" s="79" t="s">
        <v>1337</v>
      </c>
      <c r="G760" s="79" t="s">
        <v>751</v>
      </c>
      <c r="H760" s="79" t="s">
        <v>752</v>
      </c>
      <c r="I760" s="79" t="s">
        <v>455</v>
      </c>
      <c r="J760" s="80">
        <v>0</v>
      </c>
      <c r="K760" s="80">
        <v>0</v>
      </c>
      <c r="L760" s="98">
        <v>696200</v>
      </c>
      <c r="M760" s="80">
        <v>0</v>
      </c>
      <c r="N760" s="100">
        <v>696200</v>
      </c>
      <c r="O760" s="80">
        <v>0</v>
      </c>
      <c r="P760" s="122" t="s">
        <v>1562</v>
      </c>
    </row>
    <row r="761" spans="1:17" x14ac:dyDescent="0.45">
      <c r="A761" s="79" t="s">
        <v>1192</v>
      </c>
      <c r="B761" s="79" t="s">
        <v>1193</v>
      </c>
      <c r="C761" s="79" t="s">
        <v>1333</v>
      </c>
      <c r="D761" s="79" t="s">
        <v>312</v>
      </c>
      <c r="E761" s="79" t="s">
        <v>1336</v>
      </c>
      <c r="F761" s="79" t="s">
        <v>1337</v>
      </c>
      <c r="G761" s="79" t="s">
        <v>757</v>
      </c>
      <c r="H761" s="79" t="s">
        <v>758</v>
      </c>
      <c r="I761" s="79" t="s">
        <v>455</v>
      </c>
      <c r="J761" s="80">
        <v>97500</v>
      </c>
      <c r="K761" s="80">
        <v>0</v>
      </c>
      <c r="L761" s="98">
        <v>17250</v>
      </c>
      <c r="M761" s="80">
        <v>0</v>
      </c>
      <c r="N761" s="100">
        <v>114750</v>
      </c>
      <c r="O761" s="80">
        <v>0</v>
      </c>
      <c r="P761" s="122" t="s">
        <v>1562</v>
      </c>
    </row>
    <row r="762" spans="1:17" x14ac:dyDescent="0.45">
      <c r="A762" s="79" t="s">
        <v>1192</v>
      </c>
      <c r="B762" s="79" t="s">
        <v>1193</v>
      </c>
      <c r="C762" s="79" t="s">
        <v>1333</v>
      </c>
      <c r="D762" s="79" t="s">
        <v>312</v>
      </c>
      <c r="E762" s="79" t="s">
        <v>1336</v>
      </c>
      <c r="F762" s="79" t="s">
        <v>1337</v>
      </c>
      <c r="G762" s="79" t="s">
        <v>1270</v>
      </c>
      <c r="H762" s="79" t="s">
        <v>1271</v>
      </c>
      <c r="I762" s="79" t="s">
        <v>1534</v>
      </c>
      <c r="J762" s="80">
        <v>0</v>
      </c>
      <c r="K762" s="80">
        <v>0</v>
      </c>
      <c r="L762" s="98">
        <v>900000</v>
      </c>
      <c r="M762" s="80">
        <v>0</v>
      </c>
      <c r="N762" s="100">
        <v>900000</v>
      </c>
      <c r="O762" s="80">
        <v>0</v>
      </c>
      <c r="P762" s="122" t="s">
        <v>1562</v>
      </c>
    </row>
    <row r="763" spans="1:17" x14ac:dyDescent="0.45">
      <c r="A763" s="79" t="s">
        <v>1192</v>
      </c>
      <c r="B763" s="79" t="s">
        <v>1193</v>
      </c>
      <c r="C763" s="79" t="s">
        <v>1333</v>
      </c>
      <c r="D763" s="79" t="s">
        <v>312</v>
      </c>
      <c r="E763" s="79" t="s">
        <v>1338</v>
      </c>
      <c r="F763" s="79" t="s">
        <v>1339</v>
      </c>
      <c r="G763" s="79" t="s">
        <v>749</v>
      </c>
      <c r="H763" s="79" t="s">
        <v>750</v>
      </c>
      <c r="I763" s="79" t="s">
        <v>455</v>
      </c>
      <c r="J763" s="80">
        <v>0</v>
      </c>
      <c r="K763" s="80">
        <v>0</v>
      </c>
      <c r="L763" s="98">
        <v>388140928544</v>
      </c>
      <c r="M763" s="80">
        <v>0</v>
      </c>
      <c r="N763" s="100">
        <v>388140928544</v>
      </c>
      <c r="O763" s="80">
        <v>0</v>
      </c>
      <c r="P763" s="122" t="s">
        <v>1562</v>
      </c>
    </row>
    <row r="764" spans="1:17" x14ac:dyDescent="0.45">
      <c r="A764" s="79" t="s">
        <v>1192</v>
      </c>
      <c r="B764" s="79" t="s">
        <v>1193</v>
      </c>
      <c r="C764" s="79" t="s">
        <v>1333</v>
      </c>
      <c r="D764" s="79" t="s">
        <v>312</v>
      </c>
      <c r="E764" s="79" t="s">
        <v>1342</v>
      </c>
      <c r="F764" s="79" t="s">
        <v>1343</v>
      </c>
      <c r="G764" s="79" t="s">
        <v>749</v>
      </c>
      <c r="H764" s="79" t="s">
        <v>750</v>
      </c>
      <c r="I764" s="79" t="s">
        <v>455</v>
      </c>
      <c r="J764" s="80">
        <v>0</v>
      </c>
      <c r="K764" s="80">
        <v>0</v>
      </c>
      <c r="L764" s="80">
        <v>1304562235</v>
      </c>
      <c r="M764" s="80">
        <v>174522280</v>
      </c>
      <c r="N764" s="100">
        <v>1130039955</v>
      </c>
      <c r="O764" s="80">
        <v>0</v>
      </c>
      <c r="P764" s="122" t="s">
        <v>1562</v>
      </c>
      <c r="Q764" s="114">
        <f>SUBTOTAL(9,L757:L766)</f>
        <v>551778336050</v>
      </c>
    </row>
    <row r="765" spans="1:17" x14ac:dyDescent="0.45">
      <c r="A765" s="79" t="s">
        <v>1192</v>
      </c>
      <c r="B765" s="79" t="s">
        <v>1193</v>
      </c>
      <c r="C765" s="79" t="s">
        <v>1333</v>
      </c>
      <c r="D765" s="79" t="s">
        <v>312</v>
      </c>
      <c r="E765" s="79" t="s">
        <v>1344</v>
      </c>
      <c r="F765" s="79" t="s">
        <v>1345</v>
      </c>
      <c r="G765" s="79" t="s">
        <v>749</v>
      </c>
      <c r="H765" s="79" t="s">
        <v>750</v>
      </c>
      <c r="I765" s="79" t="s">
        <v>455</v>
      </c>
      <c r="J765" s="80">
        <v>0</v>
      </c>
      <c r="K765" s="80">
        <v>0</v>
      </c>
      <c r="L765" s="80">
        <v>43103031673</v>
      </c>
      <c r="M765" s="80">
        <v>0</v>
      </c>
      <c r="N765" s="100">
        <v>43103031673</v>
      </c>
      <c r="O765" s="80">
        <v>0</v>
      </c>
      <c r="P765" s="122" t="s">
        <v>1562</v>
      </c>
      <c r="Q765" s="114">
        <f>Q764-M764</f>
        <v>551603813770</v>
      </c>
    </row>
    <row r="766" spans="1:17" x14ac:dyDescent="0.45">
      <c r="A766" s="79" t="s">
        <v>1192</v>
      </c>
      <c r="B766" s="79" t="s">
        <v>1193</v>
      </c>
      <c r="C766" s="79" t="s">
        <v>1333</v>
      </c>
      <c r="D766" s="79" t="s">
        <v>312</v>
      </c>
      <c r="E766" s="79" t="s">
        <v>1340</v>
      </c>
      <c r="F766" s="79" t="s">
        <v>1341</v>
      </c>
      <c r="G766" s="79" t="s">
        <v>755</v>
      </c>
      <c r="H766" s="79" t="s">
        <v>756</v>
      </c>
      <c r="I766" s="79" t="s">
        <v>455</v>
      </c>
      <c r="J766" s="80">
        <v>0</v>
      </c>
      <c r="K766" s="80">
        <v>0</v>
      </c>
      <c r="L766" s="80">
        <v>117607856337</v>
      </c>
      <c r="M766" s="80">
        <v>0</v>
      </c>
      <c r="N766" s="100">
        <v>117607856337</v>
      </c>
      <c r="O766" s="80">
        <v>0</v>
      </c>
      <c r="P766" s="122" t="s">
        <v>1562</v>
      </c>
      <c r="Q766" s="78">
        <f>SUBTOTAL(9,J757:J766)</f>
        <v>2460044260</v>
      </c>
    </row>
    <row r="767" spans="1:17" x14ac:dyDescent="0.45">
      <c r="A767" s="79" t="s">
        <v>1192</v>
      </c>
      <c r="B767" s="79" t="s">
        <v>1193</v>
      </c>
      <c r="C767" s="79" t="s">
        <v>1346</v>
      </c>
      <c r="D767" s="79" t="s">
        <v>1347</v>
      </c>
      <c r="E767" s="79" t="s">
        <v>1348</v>
      </c>
      <c r="F767" s="79" t="s">
        <v>1349</v>
      </c>
      <c r="G767" s="79" t="s">
        <v>749</v>
      </c>
      <c r="H767" s="79" t="s">
        <v>750</v>
      </c>
      <c r="I767" s="79" t="s">
        <v>455</v>
      </c>
      <c r="J767" s="80">
        <v>0</v>
      </c>
      <c r="K767" s="80">
        <v>0</v>
      </c>
      <c r="L767" s="80">
        <v>544950000</v>
      </c>
      <c r="M767" s="80">
        <v>0</v>
      </c>
      <c r="N767" s="98">
        <v>544950000</v>
      </c>
      <c r="O767" s="80">
        <v>0</v>
      </c>
      <c r="P767" s="124" t="s">
        <v>1563</v>
      </c>
    </row>
    <row r="768" spans="1:17" x14ac:dyDescent="0.45">
      <c r="A768" s="79" t="s">
        <v>1192</v>
      </c>
      <c r="B768" s="79" t="s">
        <v>1193</v>
      </c>
      <c r="C768" s="79" t="s">
        <v>1346</v>
      </c>
      <c r="D768" s="79" t="s">
        <v>1347</v>
      </c>
      <c r="E768" s="79" t="s">
        <v>1350</v>
      </c>
      <c r="F768" s="79" t="s">
        <v>1351</v>
      </c>
      <c r="G768" s="79" t="s">
        <v>749</v>
      </c>
      <c r="H768" s="79" t="s">
        <v>750</v>
      </c>
      <c r="I768" s="79" t="s">
        <v>455</v>
      </c>
      <c r="J768" s="80">
        <v>0</v>
      </c>
      <c r="K768" s="80">
        <v>0</v>
      </c>
      <c r="L768" s="80">
        <v>78334800</v>
      </c>
      <c r="M768" s="80">
        <v>0</v>
      </c>
      <c r="N768" s="98">
        <v>78334800</v>
      </c>
      <c r="O768" s="80">
        <v>0</v>
      </c>
      <c r="P768" s="124" t="s">
        <v>1563</v>
      </c>
    </row>
    <row r="769" spans="1:17" x14ac:dyDescent="0.45">
      <c r="A769" s="79" t="s">
        <v>1192</v>
      </c>
      <c r="B769" s="79" t="s">
        <v>1193</v>
      </c>
      <c r="C769" s="79" t="s">
        <v>1346</v>
      </c>
      <c r="D769" s="79" t="s">
        <v>1347</v>
      </c>
      <c r="E769" s="79" t="s">
        <v>1350</v>
      </c>
      <c r="F769" s="79" t="s">
        <v>1351</v>
      </c>
      <c r="G769" s="79" t="s">
        <v>751</v>
      </c>
      <c r="H769" s="79" t="s">
        <v>752</v>
      </c>
      <c r="I769" s="79" t="s">
        <v>455</v>
      </c>
      <c r="J769" s="80">
        <v>0</v>
      </c>
      <c r="K769" s="80">
        <v>0</v>
      </c>
      <c r="L769" s="80">
        <v>51501675</v>
      </c>
      <c r="M769" s="80">
        <v>0</v>
      </c>
      <c r="N769" s="98">
        <v>51501675</v>
      </c>
      <c r="O769" s="80">
        <v>0</v>
      </c>
      <c r="P769" s="124" t="s">
        <v>1563</v>
      </c>
    </row>
    <row r="770" spans="1:17" x14ac:dyDescent="0.45">
      <c r="A770" s="79" t="s">
        <v>1192</v>
      </c>
      <c r="B770" s="79" t="s">
        <v>1193</v>
      </c>
      <c r="C770" s="79" t="s">
        <v>1346</v>
      </c>
      <c r="D770" s="79" t="s">
        <v>1347</v>
      </c>
      <c r="E770" s="79" t="s">
        <v>1350</v>
      </c>
      <c r="F770" s="79" t="s">
        <v>1351</v>
      </c>
      <c r="G770" s="79" t="s">
        <v>755</v>
      </c>
      <c r="H770" s="79" t="s">
        <v>756</v>
      </c>
      <c r="I770" s="79" t="s">
        <v>455</v>
      </c>
      <c r="J770" s="80">
        <v>0</v>
      </c>
      <c r="K770" s="80">
        <v>0</v>
      </c>
      <c r="L770" s="80">
        <v>440000</v>
      </c>
      <c r="M770" s="80">
        <v>0</v>
      </c>
      <c r="N770" s="98">
        <v>440000</v>
      </c>
      <c r="O770" s="80">
        <v>0</v>
      </c>
      <c r="P770" s="124" t="s">
        <v>1563</v>
      </c>
    </row>
    <row r="771" spans="1:17" x14ac:dyDescent="0.45">
      <c r="A771" s="79" t="s">
        <v>1352</v>
      </c>
      <c r="B771" s="79" t="s">
        <v>1353</v>
      </c>
      <c r="C771" s="79" t="s">
        <v>1354</v>
      </c>
      <c r="D771" s="79" t="s">
        <v>1355</v>
      </c>
      <c r="E771" s="79" t="s">
        <v>1356</v>
      </c>
      <c r="F771" s="79" t="s">
        <v>1357</v>
      </c>
      <c r="G771" s="79" t="s">
        <v>492</v>
      </c>
      <c r="H771" s="79" t="s">
        <v>493</v>
      </c>
      <c r="I771" s="79" t="s">
        <v>455</v>
      </c>
      <c r="J771" s="80">
        <v>300000000</v>
      </c>
      <c r="K771" s="80">
        <v>0</v>
      </c>
      <c r="L771" s="80">
        <v>0</v>
      </c>
      <c r="M771" s="80">
        <v>300000000</v>
      </c>
      <c r="N771" s="80">
        <v>0</v>
      </c>
      <c r="O771" s="80">
        <v>0</v>
      </c>
    </row>
    <row r="772" spans="1:17" x14ac:dyDescent="0.45">
      <c r="A772" s="79" t="s">
        <v>1352</v>
      </c>
      <c r="B772" s="79" t="s">
        <v>1353</v>
      </c>
      <c r="C772" s="79" t="s">
        <v>1354</v>
      </c>
      <c r="D772" s="79" t="s">
        <v>1355</v>
      </c>
      <c r="E772" s="79" t="s">
        <v>1356</v>
      </c>
      <c r="F772" s="79" t="s">
        <v>1357</v>
      </c>
      <c r="G772" s="79" t="s">
        <v>1358</v>
      </c>
      <c r="H772" s="79" t="s">
        <v>1359</v>
      </c>
      <c r="I772" s="79" t="s">
        <v>455</v>
      </c>
      <c r="J772" s="80">
        <v>200000000</v>
      </c>
      <c r="K772" s="80">
        <v>0</v>
      </c>
      <c r="L772" s="80">
        <v>0</v>
      </c>
      <c r="M772" s="80">
        <v>200000000</v>
      </c>
      <c r="N772" s="80">
        <v>0</v>
      </c>
      <c r="O772" s="80">
        <v>0</v>
      </c>
    </row>
    <row r="773" spans="1:17" x14ac:dyDescent="0.45">
      <c r="A773" s="79" t="s">
        <v>1352</v>
      </c>
      <c r="B773" s="79" t="s">
        <v>1353</v>
      </c>
      <c r="C773" s="79" t="s">
        <v>1354</v>
      </c>
      <c r="D773" s="79" t="s">
        <v>1355</v>
      </c>
      <c r="E773" s="79" t="s">
        <v>1356</v>
      </c>
      <c r="F773" s="79" t="s">
        <v>1357</v>
      </c>
      <c r="G773" s="79" t="s">
        <v>1360</v>
      </c>
      <c r="H773" s="79" t="s">
        <v>1361</v>
      </c>
      <c r="I773" s="79" t="s">
        <v>455</v>
      </c>
      <c r="J773" s="80">
        <v>100000000</v>
      </c>
      <c r="K773" s="80">
        <v>0</v>
      </c>
      <c r="L773" s="80">
        <v>0</v>
      </c>
      <c r="M773" s="80">
        <v>100000000</v>
      </c>
      <c r="N773" s="80">
        <v>0</v>
      </c>
      <c r="O773" s="80">
        <v>0</v>
      </c>
    </row>
    <row r="774" spans="1:17" x14ac:dyDescent="0.45">
      <c r="A774" s="79" t="s">
        <v>1352</v>
      </c>
      <c r="B774" s="79" t="s">
        <v>1353</v>
      </c>
      <c r="C774" s="79" t="s">
        <v>1354</v>
      </c>
      <c r="D774" s="79" t="s">
        <v>1355</v>
      </c>
      <c r="E774" s="79" t="s">
        <v>1356</v>
      </c>
      <c r="F774" s="79" t="s">
        <v>1357</v>
      </c>
      <c r="G774" s="79" t="s">
        <v>1362</v>
      </c>
      <c r="H774" s="79" t="s">
        <v>1363</v>
      </c>
      <c r="I774" s="79" t="s">
        <v>455</v>
      </c>
      <c r="J774" s="80">
        <v>100000000</v>
      </c>
      <c r="K774" s="80">
        <v>0</v>
      </c>
      <c r="L774" s="80">
        <v>0</v>
      </c>
      <c r="M774" s="80">
        <v>100000000</v>
      </c>
      <c r="N774" s="80">
        <v>0</v>
      </c>
      <c r="O774" s="80">
        <v>0</v>
      </c>
    </row>
    <row r="775" spans="1:17" x14ac:dyDescent="0.45">
      <c r="A775" s="79" t="s">
        <v>1352</v>
      </c>
      <c r="B775" s="79" t="s">
        <v>1353</v>
      </c>
      <c r="C775" s="79" t="s">
        <v>1354</v>
      </c>
      <c r="D775" s="79" t="s">
        <v>1355</v>
      </c>
      <c r="E775" s="79" t="s">
        <v>1356</v>
      </c>
      <c r="F775" s="79" t="s">
        <v>1357</v>
      </c>
      <c r="G775" s="79" t="s">
        <v>1364</v>
      </c>
      <c r="H775" s="79" t="s">
        <v>1365</v>
      </c>
      <c r="I775" s="79" t="s">
        <v>455</v>
      </c>
      <c r="J775" s="80">
        <v>300000000</v>
      </c>
      <c r="K775" s="80">
        <v>0</v>
      </c>
      <c r="L775" s="80">
        <v>0</v>
      </c>
      <c r="M775" s="80">
        <v>300000000</v>
      </c>
      <c r="N775" s="80">
        <v>0</v>
      </c>
      <c r="O775" s="80">
        <v>0</v>
      </c>
      <c r="Q775" s="109">
        <f>SUM(L536:L770)</f>
        <v>14199096850794</v>
      </c>
    </row>
    <row r="776" spans="1:17" x14ac:dyDescent="0.45">
      <c r="A776" s="79" t="s">
        <v>1352</v>
      </c>
      <c r="B776" s="79" t="s">
        <v>1353</v>
      </c>
      <c r="C776" s="79" t="s">
        <v>1354</v>
      </c>
      <c r="D776" s="79" t="s">
        <v>1355</v>
      </c>
      <c r="E776" s="79" t="s">
        <v>1356</v>
      </c>
      <c r="F776" s="79" t="s">
        <v>1357</v>
      </c>
      <c r="G776" s="79" t="s">
        <v>1366</v>
      </c>
      <c r="H776" s="79" t="s">
        <v>1367</v>
      </c>
      <c r="I776" s="79" t="s">
        <v>455</v>
      </c>
      <c r="J776" s="80">
        <v>300000000</v>
      </c>
      <c r="K776" s="80">
        <v>0</v>
      </c>
      <c r="L776" s="80">
        <v>0</v>
      </c>
      <c r="M776" s="80">
        <v>300000000</v>
      </c>
      <c r="N776" s="80">
        <v>0</v>
      </c>
      <c r="O776" s="80">
        <v>0</v>
      </c>
      <c r="Q776" s="109">
        <f>SUM(M536:M770)</f>
        <v>1585640810527</v>
      </c>
    </row>
    <row r="777" spans="1:17" x14ac:dyDescent="0.45">
      <c r="A777" s="79" t="s">
        <v>1352</v>
      </c>
      <c r="B777" s="79" t="s">
        <v>1353</v>
      </c>
      <c r="C777" s="79" t="s">
        <v>1354</v>
      </c>
      <c r="D777" s="79" t="s">
        <v>1355</v>
      </c>
      <c r="E777" s="79" t="s">
        <v>1356</v>
      </c>
      <c r="F777" s="79" t="s">
        <v>1357</v>
      </c>
      <c r="G777" s="79" t="s">
        <v>1368</v>
      </c>
      <c r="H777" s="79" t="s">
        <v>1369</v>
      </c>
      <c r="I777" s="79" t="s">
        <v>455</v>
      </c>
      <c r="J777" s="80">
        <v>200000000</v>
      </c>
      <c r="K777" s="80">
        <v>0</v>
      </c>
      <c r="L777" s="80">
        <v>0</v>
      </c>
      <c r="M777" s="80">
        <v>200000000</v>
      </c>
      <c r="N777" s="80">
        <v>0</v>
      </c>
      <c r="O777" s="80">
        <v>0</v>
      </c>
      <c r="Q777" s="109">
        <f>Q775-Q776</f>
        <v>12613456040267</v>
      </c>
    </row>
    <row r="778" spans="1:17" x14ac:dyDescent="0.45">
      <c r="A778" s="79" t="s">
        <v>1352</v>
      </c>
      <c r="B778" s="79" t="s">
        <v>1353</v>
      </c>
      <c r="C778" s="79" t="s">
        <v>1354</v>
      </c>
      <c r="D778" s="79" t="s">
        <v>1355</v>
      </c>
      <c r="E778" s="79" t="s">
        <v>1370</v>
      </c>
      <c r="F778" s="79" t="s">
        <v>1371</v>
      </c>
      <c r="G778" s="79" t="s">
        <v>659</v>
      </c>
      <c r="H778" s="79" t="s">
        <v>660</v>
      </c>
      <c r="I778" s="79" t="s">
        <v>1486</v>
      </c>
      <c r="J778" s="80">
        <v>652500000</v>
      </c>
      <c r="K778" s="80">
        <v>0</v>
      </c>
      <c r="L778" s="80">
        <v>0</v>
      </c>
      <c r="M778" s="80">
        <v>0</v>
      </c>
      <c r="N778" s="80">
        <v>652500000</v>
      </c>
      <c r="O778" s="80">
        <v>0</v>
      </c>
      <c r="Q778" s="109">
        <f>J145</f>
        <v>2812796517765</v>
      </c>
    </row>
    <row r="779" spans="1:17" x14ac:dyDescent="0.45">
      <c r="A779" s="79" t="s">
        <v>1352</v>
      </c>
      <c r="B779" s="79" t="s">
        <v>1353</v>
      </c>
      <c r="C779" s="79" t="s">
        <v>1354</v>
      </c>
      <c r="D779" s="79" t="s">
        <v>1355</v>
      </c>
      <c r="E779" s="79" t="s">
        <v>1370</v>
      </c>
      <c r="F779" s="79" t="s">
        <v>1371</v>
      </c>
      <c r="G779" s="79" t="s">
        <v>517</v>
      </c>
      <c r="H779" s="79" t="s">
        <v>251</v>
      </c>
      <c r="I779" s="79" t="s">
        <v>1465</v>
      </c>
      <c r="J779" s="80">
        <v>962727276</v>
      </c>
      <c r="K779" s="80">
        <v>0</v>
      </c>
      <c r="L779" s="80">
        <v>1088034226</v>
      </c>
      <c r="M779" s="80">
        <v>0</v>
      </c>
      <c r="N779" s="80">
        <v>2050761502</v>
      </c>
      <c r="O779" s="80">
        <v>0</v>
      </c>
      <c r="Q779" s="109">
        <f>Q777-Q778</f>
        <v>9800659522502</v>
      </c>
    </row>
    <row r="780" spans="1:17" x14ac:dyDescent="0.45">
      <c r="A780" s="79" t="s">
        <v>1352</v>
      </c>
      <c r="B780" s="79" t="s">
        <v>1353</v>
      </c>
      <c r="C780" s="79" t="s">
        <v>1354</v>
      </c>
      <c r="D780" s="79" t="s">
        <v>1355</v>
      </c>
      <c r="E780" s="79" t="s">
        <v>1370</v>
      </c>
      <c r="F780" s="79" t="s">
        <v>1371</v>
      </c>
      <c r="G780" s="79" t="s">
        <v>1376</v>
      </c>
      <c r="H780" s="79" t="s">
        <v>1377</v>
      </c>
      <c r="I780" s="79" t="s">
        <v>1541</v>
      </c>
      <c r="J780" s="80">
        <v>300475000</v>
      </c>
      <c r="K780" s="80">
        <v>0</v>
      </c>
      <c r="L780" s="80">
        <v>0</v>
      </c>
      <c r="M780" s="80">
        <v>0</v>
      </c>
      <c r="N780" s="80">
        <v>300475000</v>
      </c>
      <c r="O780" s="80">
        <v>0</v>
      </c>
      <c r="Q780" s="109">
        <v>500000000000</v>
      </c>
    </row>
    <row r="781" spans="1:17" x14ac:dyDescent="0.45">
      <c r="A781" s="79" t="s">
        <v>1352</v>
      </c>
      <c r="B781" s="79" t="s">
        <v>1353</v>
      </c>
      <c r="C781" s="79" t="s">
        <v>1354</v>
      </c>
      <c r="D781" s="79" t="s">
        <v>1355</v>
      </c>
      <c r="E781" s="79" t="s">
        <v>1370</v>
      </c>
      <c r="F781" s="79" t="s">
        <v>1371</v>
      </c>
      <c r="G781" s="79" t="s">
        <v>579</v>
      </c>
      <c r="H781" s="79" t="s">
        <v>167</v>
      </c>
      <c r="I781" s="79" t="s">
        <v>1470</v>
      </c>
      <c r="J781" s="80">
        <v>49940513065</v>
      </c>
      <c r="K781" s="80">
        <v>0</v>
      </c>
      <c r="L781" s="80">
        <v>489411213950</v>
      </c>
      <c r="M781" s="80">
        <v>0</v>
      </c>
      <c r="N781" s="80">
        <v>539351727015</v>
      </c>
      <c r="O781" s="80">
        <v>0</v>
      </c>
      <c r="Q781" s="109">
        <f>Q779-Q780</f>
        <v>9300659522502</v>
      </c>
    </row>
    <row r="782" spans="1:17" x14ac:dyDescent="0.45">
      <c r="A782" s="79" t="s">
        <v>1352</v>
      </c>
      <c r="B782" s="79" t="s">
        <v>1353</v>
      </c>
      <c r="C782" s="79" t="s">
        <v>1354</v>
      </c>
      <c r="D782" s="79" t="s">
        <v>1355</v>
      </c>
      <c r="E782" s="79" t="s">
        <v>1370</v>
      </c>
      <c r="F782" s="79" t="s">
        <v>1371</v>
      </c>
      <c r="G782" s="79" t="s">
        <v>814</v>
      </c>
      <c r="H782" s="79" t="s">
        <v>815</v>
      </c>
      <c r="I782" s="79" t="s">
        <v>1506</v>
      </c>
      <c r="J782" s="80">
        <v>295800000</v>
      </c>
      <c r="K782" s="80">
        <v>0</v>
      </c>
      <c r="L782" s="80">
        <v>0</v>
      </c>
      <c r="M782" s="80">
        <v>244800000</v>
      </c>
      <c r="N782" s="80">
        <v>51000000</v>
      </c>
      <c r="O782" s="80">
        <v>0</v>
      </c>
    </row>
    <row r="783" spans="1:17" x14ac:dyDescent="0.45">
      <c r="A783" s="79" t="s">
        <v>1352</v>
      </c>
      <c r="B783" s="79" t="s">
        <v>1353</v>
      </c>
      <c r="C783" s="79" t="s">
        <v>1354</v>
      </c>
      <c r="D783" s="79" t="s">
        <v>1355</v>
      </c>
      <c r="E783" s="79" t="s">
        <v>1370</v>
      </c>
      <c r="F783" s="79" t="s">
        <v>1371</v>
      </c>
      <c r="G783" s="79" t="s">
        <v>626</v>
      </c>
      <c r="H783" s="79" t="s">
        <v>627</v>
      </c>
      <c r="I783" s="79" t="s">
        <v>1484</v>
      </c>
      <c r="J783" s="80">
        <v>0</v>
      </c>
      <c r="K783" s="80">
        <v>0</v>
      </c>
      <c r="L783" s="80">
        <v>94812500000</v>
      </c>
      <c r="M783" s="80">
        <v>0</v>
      </c>
      <c r="N783" s="80">
        <v>94812500000</v>
      </c>
      <c r="O783" s="80">
        <v>0</v>
      </c>
    </row>
    <row r="784" spans="1:17" x14ac:dyDescent="0.45">
      <c r="A784" s="79" t="s">
        <v>1352</v>
      </c>
      <c r="B784" s="79" t="s">
        <v>1353</v>
      </c>
      <c r="C784" s="79" t="s">
        <v>1354</v>
      </c>
      <c r="D784" s="79" t="s">
        <v>1355</v>
      </c>
      <c r="E784" s="79" t="s">
        <v>1370</v>
      </c>
      <c r="F784" s="79" t="s">
        <v>1371</v>
      </c>
      <c r="G784" s="79" t="s">
        <v>1140</v>
      </c>
      <c r="H784" s="79" t="s">
        <v>1141</v>
      </c>
      <c r="I784" s="79" t="s">
        <v>1526</v>
      </c>
      <c r="J784" s="80">
        <v>110000000</v>
      </c>
      <c r="K784" s="80">
        <v>0</v>
      </c>
      <c r="L784" s="80">
        <v>0</v>
      </c>
      <c r="M784" s="80">
        <v>0</v>
      </c>
      <c r="N784" s="80">
        <v>110000000</v>
      </c>
      <c r="O784" s="80">
        <v>0</v>
      </c>
    </row>
    <row r="785" spans="1:15" x14ac:dyDescent="0.45">
      <c r="A785" s="79" t="s">
        <v>1352</v>
      </c>
      <c r="B785" s="79" t="s">
        <v>1353</v>
      </c>
      <c r="C785" s="79" t="s">
        <v>1354</v>
      </c>
      <c r="D785" s="79" t="s">
        <v>1355</v>
      </c>
      <c r="E785" s="79" t="s">
        <v>1370</v>
      </c>
      <c r="F785" s="79" t="s">
        <v>1371</v>
      </c>
      <c r="G785" s="79" t="s">
        <v>594</v>
      </c>
      <c r="H785" s="79" t="s">
        <v>595</v>
      </c>
      <c r="I785" s="79" t="s">
        <v>1475</v>
      </c>
      <c r="J785" s="80">
        <v>2907977400</v>
      </c>
      <c r="K785" s="80">
        <v>0</v>
      </c>
      <c r="L785" s="80">
        <v>27563257800</v>
      </c>
      <c r="M785" s="80">
        <v>1622388900</v>
      </c>
      <c r="N785" s="80">
        <v>28848846300</v>
      </c>
      <c r="O785" s="80">
        <v>0</v>
      </c>
    </row>
    <row r="786" spans="1:15" x14ac:dyDescent="0.45">
      <c r="A786" s="79" t="s">
        <v>1352</v>
      </c>
      <c r="B786" s="79" t="s">
        <v>1353</v>
      </c>
      <c r="C786" s="79" t="s">
        <v>1354</v>
      </c>
      <c r="D786" s="79" t="s">
        <v>1355</v>
      </c>
      <c r="E786" s="79" t="s">
        <v>1370</v>
      </c>
      <c r="F786" s="79" t="s">
        <v>1371</v>
      </c>
      <c r="G786" s="79" t="s">
        <v>596</v>
      </c>
      <c r="H786" s="79" t="s">
        <v>597</v>
      </c>
      <c r="I786" s="79" t="s">
        <v>1476</v>
      </c>
      <c r="J786" s="80">
        <v>600000000</v>
      </c>
      <c r="K786" s="80">
        <v>0</v>
      </c>
      <c r="L786" s="80">
        <v>0</v>
      </c>
      <c r="M786" s="80">
        <v>0</v>
      </c>
      <c r="N786" s="80">
        <v>600000000</v>
      </c>
      <c r="O786" s="80">
        <v>0</v>
      </c>
    </row>
    <row r="787" spans="1:15" x14ac:dyDescent="0.45">
      <c r="A787" s="79" t="s">
        <v>1352</v>
      </c>
      <c r="B787" s="79" t="s">
        <v>1353</v>
      </c>
      <c r="C787" s="79" t="s">
        <v>1354</v>
      </c>
      <c r="D787" s="79" t="s">
        <v>1355</v>
      </c>
      <c r="E787" s="79" t="s">
        <v>1370</v>
      </c>
      <c r="F787" s="79" t="s">
        <v>1371</v>
      </c>
      <c r="G787" s="79" t="s">
        <v>598</v>
      </c>
      <c r="H787" s="79" t="s">
        <v>599</v>
      </c>
      <c r="I787" s="79" t="s">
        <v>1477</v>
      </c>
      <c r="J787" s="80">
        <v>4200000000</v>
      </c>
      <c r="K787" s="80">
        <v>0</v>
      </c>
      <c r="L787" s="80">
        <v>0</v>
      </c>
      <c r="M787" s="80">
        <v>0</v>
      </c>
      <c r="N787" s="80">
        <v>4200000000</v>
      </c>
      <c r="O787" s="80">
        <v>0</v>
      </c>
    </row>
    <row r="788" spans="1:15" x14ac:dyDescent="0.45">
      <c r="A788" s="79" t="s">
        <v>1352</v>
      </c>
      <c r="B788" s="79" t="s">
        <v>1353</v>
      </c>
      <c r="C788" s="79" t="s">
        <v>1354</v>
      </c>
      <c r="D788" s="79" t="s">
        <v>1355</v>
      </c>
      <c r="E788" s="79" t="s">
        <v>1370</v>
      </c>
      <c r="F788" s="79" t="s">
        <v>1371</v>
      </c>
      <c r="G788" s="79" t="s">
        <v>824</v>
      </c>
      <c r="H788" s="79" t="s">
        <v>825</v>
      </c>
      <c r="I788" s="79" t="s">
        <v>1511</v>
      </c>
      <c r="J788" s="80">
        <v>10120893800</v>
      </c>
      <c r="K788" s="80">
        <v>0</v>
      </c>
      <c r="L788" s="80">
        <v>0</v>
      </c>
      <c r="M788" s="80">
        <v>0</v>
      </c>
      <c r="N788" s="80">
        <v>10120893800</v>
      </c>
      <c r="O788" s="80">
        <v>0</v>
      </c>
    </row>
    <row r="789" spans="1:15" x14ac:dyDescent="0.45">
      <c r="A789" s="79" t="s">
        <v>1352</v>
      </c>
      <c r="B789" s="79" t="s">
        <v>1353</v>
      </c>
      <c r="C789" s="79" t="s">
        <v>1354</v>
      </c>
      <c r="D789" s="79" t="s">
        <v>1355</v>
      </c>
      <c r="E789" s="79" t="s">
        <v>1370</v>
      </c>
      <c r="F789" s="79" t="s">
        <v>1371</v>
      </c>
      <c r="G789" s="79" t="s">
        <v>600</v>
      </c>
      <c r="H789" s="79" t="s">
        <v>601</v>
      </c>
      <c r="I789" s="79" t="s">
        <v>1478</v>
      </c>
      <c r="J789" s="80">
        <v>34650000000</v>
      </c>
      <c r="K789" s="80">
        <v>0</v>
      </c>
      <c r="L789" s="80">
        <v>0</v>
      </c>
      <c r="M789" s="80">
        <v>24850000000</v>
      </c>
      <c r="N789" s="80">
        <v>9800000000</v>
      </c>
      <c r="O789" s="80">
        <v>0</v>
      </c>
    </row>
    <row r="790" spans="1:15" x14ac:dyDescent="0.45">
      <c r="A790" s="79" t="s">
        <v>1352</v>
      </c>
      <c r="B790" s="79" t="s">
        <v>1353</v>
      </c>
      <c r="C790" s="79" t="s">
        <v>1354</v>
      </c>
      <c r="D790" s="79" t="s">
        <v>1355</v>
      </c>
      <c r="E790" s="79" t="s">
        <v>1370</v>
      </c>
      <c r="F790" s="79" t="s">
        <v>1371</v>
      </c>
      <c r="G790" s="79" t="s">
        <v>604</v>
      </c>
      <c r="H790" s="79" t="s">
        <v>605</v>
      </c>
      <c r="I790" s="79" t="s">
        <v>1480</v>
      </c>
      <c r="J790" s="80">
        <v>2562490000</v>
      </c>
      <c r="K790" s="80">
        <v>0</v>
      </c>
      <c r="L790" s="80">
        <v>40411867786</v>
      </c>
      <c r="M790" s="80">
        <v>35132513155</v>
      </c>
      <c r="N790" s="80">
        <v>7841844631</v>
      </c>
      <c r="O790" s="80">
        <v>0</v>
      </c>
    </row>
    <row r="791" spans="1:15" x14ac:dyDescent="0.45">
      <c r="A791" s="79" t="s">
        <v>1352</v>
      </c>
      <c r="B791" s="79" t="s">
        <v>1353</v>
      </c>
      <c r="C791" s="79" t="s">
        <v>1354</v>
      </c>
      <c r="D791" s="79" t="s">
        <v>1355</v>
      </c>
      <c r="E791" s="79" t="s">
        <v>1370</v>
      </c>
      <c r="F791" s="79" t="s">
        <v>1371</v>
      </c>
      <c r="G791" s="79" t="s">
        <v>1374</v>
      </c>
      <c r="H791" s="79" t="s">
        <v>1375</v>
      </c>
      <c r="I791" s="79" t="s">
        <v>1542</v>
      </c>
      <c r="J791" s="80">
        <v>1711564390</v>
      </c>
      <c r="K791" s="80">
        <v>0</v>
      </c>
      <c r="L791" s="80">
        <v>0</v>
      </c>
      <c r="M791" s="80">
        <v>691325000</v>
      </c>
      <c r="N791" s="80">
        <v>1020239390</v>
      </c>
      <c r="O791" s="80">
        <v>0</v>
      </c>
    </row>
    <row r="792" spans="1:15" x14ac:dyDescent="0.45">
      <c r="A792" s="79" t="s">
        <v>1352</v>
      </c>
      <c r="B792" s="79" t="s">
        <v>1353</v>
      </c>
      <c r="C792" s="79" t="s">
        <v>1354</v>
      </c>
      <c r="D792" s="79" t="s">
        <v>1355</v>
      </c>
      <c r="E792" s="79" t="s">
        <v>1370</v>
      </c>
      <c r="F792" s="79" t="s">
        <v>1371</v>
      </c>
      <c r="G792" s="79" t="s">
        <v>1372</v>
      </c>
      <c r="H792" s="79" t="s">
        <v>1373</v>
      </c>
      <c r="I792" s="79" t="s">
        <v>1543</v>
      </c>
      <c r="J792" s="80">
        <v>0</v>
      </c>
      <c r="K792" s="80">
        <v>0</v>
      </c>
      <c r="L792" s="80">
        <v>2172996280</v>
      </c>
      <c r="M792" s="80">
        <v>0</v>
      </c>
      <c r="N792" s="80">
        <v>2172996280</v>
      </c>
      <c r="O792" s="80">
        <v>0</v>
      </c>
    </row>
    <row r="793" spans="1:15" x14ac:dyDescent="0.45">
      <c r="A793" s="79" t="s">
        <v>1352</v>
      </c>
      <c r="B793" s="79" t="s">
        <v>1353</v>
      </c>
      <c r="C793" s="79" t="s">
        <v>1354</v>
      </c>
      <c r="D793" s="79" t="s">
        <v>1355</v>
      </c>
      <c r="E793" s="79" t="s">
        <v>1370</v>
      </c>
      <c r="F793" s="79" t="s">
        <v>1371</v>
      </c>
      <c r="G793" s="79" t="s">
        <v>836</v>
      </c>
      <c r="H793" s="79" t="s">
        <v>837</v>
      </c>
      <c r="I793" s="79" t="s">
        <v>1517</v>
      </c>
      <c r="J793" s="80">
        <v>32400000000</v>
      </c>
      <c r="K793" s="80">
        <v>0</v>
      </c>
      <c r="L793" s="80">
        <v>0</v>
      </c>
      <c r="M793" s="80">
        <v>0</v>
      </c>
      <c r="N793" s="80">
        <v>32400000000</v>
      </c>
      <c r="O793" s="80">
        <v>0</v>
      </c>
    </row>
    <row r="794" spans="1:15" x14ac:dyDescent="0.45">
      <c r="A794" s="79" t="s">
        <v>1352</v>
      </c>
      <c r="B794" s="79" t="s">
        <v>1353</v>
      </c>
      <c r="C794" s="79" t="s">
        <v>1354</v>
      </c>
      <c r="D794" s="79" t="s">
        <v>1355</v>
      </c>
      <c r="E794" s="79" t="s">
        <v>1370</v>
      </c>
      <c r="F794" s="79" t="s">
        <v>1371</v>
      </c>
      <c r="G794" s="79" t="s">
        <v>602</v>
      </c>
      <c r="H794" s="79" t="s">
        <v>603</v>
      </c>
      <c r="I794" s="79" t="s">
        <v>1482</v>
      </c>
      <c r="J794" s="80">
        <v>1614023040</v>
      </c>
      <c r="K794" s="80">
        <v>0</v>
      </c>
      <c r="L794" s="80">
        <v>4309709400</v>
      </c>
      <c r="M794" s="80">
        <v>2027018640</v>
      </c>
      <c r="N794" s="80">
        <v>3896713800</v>
      </c>
      <c r="O794" s="80">
        <v>0</v>
      </c>
    </row>
    <row r="795" spans="1:15" x14ac:dyDescent="0.45">
      <c r="A795" s="79" t="s">
        <v>1352</v>
      </c>
      <c r="B795" s="79" t="s">
        <v>1353</v>
      </c>
      <c r="C795" s="79" t="s">
        <v>1354</v>
      </c>
      <c r="D795" s="79" t="s">
        <v>1355</v>
      </c>
      <c r="E795" s="79" t="s">
        <v>1370</v>
      </c>
      <c r="F795" s="79" t="s">
        <v>1371</v>
      </c>
      <c r="G795" s="79" t="s">
        <v>838</v>
      </c>
      <c r="H795" s="79" t="s">
        <v>839</v>
      </c>
      <c r="I795" s="79" t="s">
        <v>1518</v>
      </c>
      <c r="J795" s="80">
        <v>0</v>
      </c>
      <c r="K795" s="80">
        <v>0</v>
      </c>
      <c r="L795" s="80">
        <v>40620000000</v>
      </c>
      <c r="M795" s="80">
        <v>25620000000</v>
      </c>
      <c r="N795" s="80">
        <v>15000000000</v>
      </c>
      <c r="O795" s="80">
        <v>0</v>
      </c>
    </row>
    <row r="796" spans="1:15" x14ac:dyDescent="0.45">
      <c r="A796" s="79" t="s">
        <v>1352</v>
      </c>
      <c r="B796" s="79" t="s">
        <v>1353</v>
      </c>
      <c r="C796" s="79" t="s">
        <v>1354</v>
      </c>
      <c r="D796" s="79" t="s">
        <v>1355</v>
      </c>
      <c r="E796" s="79" t="s">
        <v>1370</v>
      </c>
      <c r="F796" s="79" t="s">
        <v>1371</v>
      </c>
      <c r="G796" s="79" t="s">
        <v>606</v>
      </c>
      <c r="H796" s="79" t="s">
        <v>607</v>
      </c>
      <c r="I796" s="79" t="s">
        <v>1483</v>
      </c>
      <c r="J796" s="80">
        <v>155130623600</v>
      </c>
      <c r="K796" s="80">
        <v>0</v>
      </c>
      <c r="L796" s="80">
        <v>61634866240</v>
      </c>
      <c r="M796" s="80">
        <v>155130623600</v>
      </c>
      <c r="N796" s="80">
        <v>61634866240</v>
      </c>
      <c r="O796" s="80">
        <v>0</v>
      </c>
    </row>
    <row r="797" spans="1:15" x14ac:dyDescent="0.45">
      <c r="A797" s="79" t="s">
        <v>1352</v>
      </c>
      <c r="B797" s="79" t="s">
        <v>1353</v>
      </c>
      <c r="C797" s="79" t="s">
        <v>1354</v>
      </c>
      <c r="D797" s="79" t="s">
        <v>1355</v>
      </c>
      <c r="E797" s="79" t="s">
        <v>1370</v>
      </c>
      <c r="F797" s="79" t="s">
        <v>1371</v>
      </c>
      <c r="G797" s="79" t="s">
        <v>608</v>
      </c>
      <c r="H797" s="79" t="s">
        <v>609</v>
      </c>
      <c r="I797" s="79" t="s">
        <v>455</v>
      </c>
      <c r="J797" s="80">
        <v>0</v>
      </c>
      <c r="K797" s="80">
        <v>0</v>
      </c>
      <c r="L797" s="80">
        <v>10335578272</v>
      </c>
      <c r="M797" s="80">
        <v>126696472</v>
      </c>
      <c r="N797" s="80">
        <v>10208881800</v>
      </c>
      <c r="O797" s="80">
        <v>0</v>
      </c>
    </row>
    <row r="798" spans="1:15" x14ac:dyDescent="0.45">
      <c r="A798" s="79" t="s">
        <v>1352</v>
      </c>
      <c r="B798" s="79" t="s">
        <v>1353</v>
      </c>
      <c r="C798" s="79" t="s">
        <v>1354</v>
      </c>
      <c r="D798" s="79" t="s">
        <v>1355</v>
      </c>
      <c r="E798" s="79" t="s">
        <v>1370</v>
      </c>
      <c r="F798" s="79" t="s">
        <v>1371</v>
      </c>
      <c r="G798" s="79" t="s">
        <v>628</v>
      </c>
      <c r="H798" s="79" t="s">
        <v>629</v>
      </c>
      <c r="I798" s="79" t="s">
        <v>455</v>
      </c>
      <c r="J798" s="80">
        <v>0</v>
      </c>
      <c r="K798" s="80">
        <v>0</v>
      </c>
      <c r="L798" s="80">
        <v>61566000000</v>
      </c>
      <c r="M798" s="80">
        <v>0</v>
      </c>
      <c r="N798" s="80">
        <v>61566000000</v>
      </c>
      <c r="O798" s="80">
        <v>0</v>
      </c>
    </row>
    <row r="799" spans="1:15" x14ac:dyDescent="0.45">
      <c r="A799" s="79" t="s">
        <v>1352</v>
      </c>
      <c r="B799" s="79" t="s">
        <v>1353</v>
      </c>
      <c r="C799" s="79" t="s">
        <v>1354</v>
      </c>
      <c r="D799" s="79" t="s">
        <v>1355</v>
      </c>
      <c r="E799" s="79" t="s">
        <v>1370</v>
      </c>
      <c r="F799" s="79" t="s">
        <v>1371</v>
      </c>
      <c r="G799" s="79" t="s">
        <v>632</v>
      </c>
      <c r="H799" s="79" t="s">
        <v>633</v>
      </c>
      <c r="I799" s="79" t="s">
        <v>455</v>
      </c>
      <c r="J799" s="80">
        <v>0</v>
      </c>
      <c r="K799" s="80">
        <v>0</v>
      </c>
      <c r="L799" s="80">
        <v>34835695648</v>
      </c>
      <c r="M799" s="80">
        <v>0</v>
      </c>
      <c r="N799" s="80">
        <v>34835695648</v>
      </c>
      <c r="O799" s="80">
        <v>0</v>
      </c>
    </row>
    <row r="800" spans="1:15" x14ac:dyDescent="0.45">
      <c r="A800" s="79" t="s">
        <v>1352</v>
      </c>
      <c r="B800" s="79" t="s">
        <v>1353</v>
      </c>
      <c r="C800" s="79" t="s">
        <v>1354</v>
      </c>
      <c r="D800" s="79" t="s">
        <v>1355</v>
      </c>
      <c r="E800" s="79" t="s">
        <v>1370</v>
      </c>
      <c r="F800" s="79" t="s">
        <v>1371</v>
      </c>
      <c r="G800" s="79" t="s">
        <v>634</v>
      </c>
      <c r="H800" s="79" t="s">
        <v>635</v>
      </c>
      <c r="I800" s="79" t="s">
        <v>455</v>
      </c>
      <c r="J800" s="80">
        <v>0</v>
      </c>
      <c r="K800" s="80">
        <v>0</v>
      </c>
      <c r="L800" s="80">
        <v>443387500000</v>
      </c>
      <c r="M800" s="80">
        <v>0</v>
      </c>
      <c r="N800" s="80">
        <v>443387500000</v>
      </c>
      <c r="O800" s="80">
        <v>0</v>
      </c>
    </row>
    <row r="801" spans="1:15" x14ac:dyDescent="0.45">
      <c r="A801" s="79" t="s">
        <v>1352</v>
      </c>
      <c r="B801" s="79" t="s">
        <v>1353</v>
      </c>
      <c r="C801" s="79" t="s">
        <v>1354</v>
      </c>
      <c r="D801" s="79" t="s">
        <v>1355</v>
      </c>
      <c r="E801" s="79" t="s">
        <v>1370</v>
      </c>
      <c r="F801" s="79" t="s">
        <v>1371</v>
      </c>
      <c r="G801" s="79" t="s">
        <v>687</v>
      </c>
      <c r="H801" s="79" t="s">
        <v>688</v>
      </c>
      <c r="I801" s="79" t="s">
        <v>455</v>
      </c>
      <c r="J801" s="80">
        <v>0</v>
      </c>
      <c r="K801" s="80">
        <v>0</v>
      </c>
      <c r="L801" s="80">
        <v>1093596000</v>
      </c>
      <c r="M801" s="80">
        <v>0</v>
      </c>
      <c r="N801" s="80">
        <v>1093596000</v>
      </c>
      <c r="O801" s="80">
        <v>0</v>
      </c>
    </row>
    <row r="802" spans="1:15" x14ac:dyDescent="0.45">
      <c r="A802" s="79" t="s">
        <v>1352</v>
      </c>
      <c r="B802" s="79" t="s">
        <v>1353</v>
      </c>
      <c r="C802" s="79" t="s">
        <v>1354</v>
      </c>
      <c r="D802" s="79" t="s">
        <v>1355</v>
      </c>
      <c r="E802" s="79" t="s">
        <v>1370</v>
      </c>
      <c r="F802" s="79" t="s">
        <v>1371</v>
      </c>
      <c r="G802" s="79" t="s">
        <v>689</v>
      </c>
      <c r="H802" s="79" t="s">
        <v>690</v>
      </c>
      <c r="I802" s="79" t="s">
        <v>455</v>
      </c>
      <c r="J802" s="80">
        <v>0</v>
      </c>
      <c r="K802" s="80">
        <v>0</v>
      </c>
      <c r="L802" s="80">
        <v>628478400</v>
      </c>
      <c r="M802" s="80">
        <v>628478400</v>
      </c>
      <c r="N802" s="80">
        <v>0</v>
      </c>
      <c r="O802" s="80">
        <v>0</v>
      </c>
    </row>
    <row r="803" spans="1:15" x14ac:dyDescent="0.45">
      <c r="A803" s="79" t="s">
        <v>1352</v>
      </c>
      <c r="B803" s="79" t="s">
        <v>1353</v>
      </c>
      <c r="C803" s="79" t="s">
        <v>1354</v>
      </c>
      <c r="D803" s="79" t="s">
        <v>1355</v>
      </c>
      <c r="E803" s="79" t="s">
        <v>1370</v>
      </c>
      <c r="F803" s="79" t="s">
        <v>1371</v>
      </c>
      <c r="G803" s="79" t="s">
        <v>522</v>
      </c>
      <c r="H803" s="79" t="s">
        <v>523</v>
      </c>
      <c r="I803" s="79" t="s">
        <v>455</v>
      </c>
      <c r="J803" s="80">
        <v>69943452600</v>
      </c>
      <c r="K803" s="80">
        <v>0</v>
      </c>
      <c r="L803" s="80">
        <v>174000000000</v>
      </c>
      <c r="M803" s="80">
        <v>0</v>
      </c>
      <c r="N803" s="80">
        <v>243943452600</v>
      </c>
      <c r="O803" s="80">
        <v>0</v>
      </c>
    </row>
    <row r="804" spans="1:15" x14ac:dyDescent="0.45">
      <c r="A804" s="79" t="s">
        <v>1352</v>
      </c>
      <c r="B804" s="79" t="s">
        <v>1353</v>
      </c>
      <c r="C804" s="79" t="s">
        <v>1354</v>
      </c>
      <c r="D804" s="79" t="s">
        <v>1355</v>
      </c>
      <c r="E804" s="79" t="s">
        <v>1370</v>
      </c>
      <c r="F804" s="79" t="s">
        <v>1371</v>
      </c>
      <c r="G804" s="79" t="s">
        <v>713</v>
      </c>
      <c r="H804" s="79" t="s">
        <v>714</v>
      </c>
      <c r="I804" s="79" t="s">
        <v>455</v>
      </c>
      <c r="J804" s="80">
        <v>0</v>
      </c>
      <c r="K804" s="80">
        <v>0</v>
      </c>
      <c r="L804" s="80">
        <v>621126400</v>
      </c>
      <c r="M804" s="80">
        <v>543485600</v>
      </c>
      <c r="N804" s="80">
        <v>77640800</v>
      </c>
      <c r="O804" s="80">
        <v>0</v>
      </c>
    </row>
    <row r="805" spans="1:15" x14ac:dyDescent="0.45">
      <c r="A805" s="79" t="s">
        <v>1352</v>
      </c>
      <c r="B805" s="79" t="s">
        <v>1353</v>
      </c>
      <c r="C805" s="79" t="s">
        <v>1354</v>
      </c>
      <c r="D805" s="79" t="s">
        <v>1355</v>
      </c>
      <c r="E805" s="79" t="s">
        <v>1370</v>
      </c>
      <c r="F805" s="79" t="s">
        <v>1371</v>
      </c>
      <c r="G805" s="79" t="s">
        <v>669</v>
      </c>
      <c r="H805" s="79" t="s">
        <v>670</v>
      </c>
      <c r="I805" s="79" t="s">
        <v>455</v>
      </c>
      <c r="J805" s="80">
        <v>0</v>
      </c>
      <c r="K805" s="80">
        <v>0</v>
      </c>
      <c r="L805" s="80">
        <v>5222677042</v>
      </c>
      <c r="M805" s="80">
        <v>4428897535</v>
      </c>
      <c r="N805" s="80">
        <v>793779507</v>
      </c>
      <c r="O805" s="80">
        <v>0</v>
      </c>
    </row>
    <row r="806" spans="1:15" x14ac:dyDescent="0.45">
      <c r="A806" s="79" t="s">
        <v>1352</v>
      </c>
      <c r="B806" s="79" t="s">
        <v>1353</v>
      </c>
      <c r="C806" s="79" t="s">
        <v>1354</v>
      </c>
      <c r="D806" s="79" t="s">
        <v>1355</v>
      </c>
      <c r="E806" s="79" t="s">
        <v>1370</v>
      </c>
      <c r="F806" s="79" t="s">
        <v>1371</v>
      </c>
      <c r="G806" s="79" t="s">
        <v>691</v>
      </c>
      <c r="H806" s="79" t="s">
        <v>692</v>
      </c>
      <c r="I806" s="79" t="s">
        <v>455</v>
      </c>
      <c r="J806" s="80">
        <v>0</v>
      </c>
      <c r="K806" s="80">
        <v>0</v>
      </c>
      <c r="L806" s="80">
        <v>300000000</v>
      </c>
      <c r="M806" s="80">
        <v>0</v>
      </c>
      <c r="N806" s="80">
        <v>300000000</v>
      </c>
      <c r="O806" s="80">
        <v>0</v>
      </c>
    </row>
    <row r="807" spans="1:15" x14ac:dyDescent="0.45">
      <c r="A807" s="79" t="s">
        <v>1352</v>
      </c>
      <c r="B807" s="79" t="s">
        <v>1353</v>
      </c>
      <c r="C807" s="79" t="s">
        <v>1354</v>
      </c>
      <c r="D807" s="79" t="s">
        <v>1355</v>
      </c>
      <c r="E807" s="79" t="s">
        <v>1370</v>
      </c>
      <c r="F807" s="79" t="s">
        <v>1371</v>
      </c>
      <c r="G807" s="79" t="s">
        <v>616</v>
      </c>
      <c r="H807" s="79" t="s">
        <v>617</v>
      </c>
      <c r="I807" s="79" t="s">
        <v>455</v>
      </c>
      <c r="J807" s="80">
        <v>0</v>
      </c>
      <c r="K807" s="80">
        <v>0</v>
      </c>
      <c r="L807" s="80">
        <v>368011250</v>
      </c>
      <c r="M807" s="80">
        <v>0</v>
      </c>
      <c r="N807" s="80">
        <v>368011250</v>
      </c>
      <c r="O807" s="80">
        <v>0</v>
      </c>
    </row>
    <row r="808" spans="1:15" x14ac:dyDescent="0.45">
      <c r="A808" s="79" t="s">
        <v>1352</v>
      </c>
      <c r="B808" s="79" t="s">
        <v>1353</v>
      </c>
      <c r="C808" s="79" t="s">
        <v>1354</v>
      </c>
      <c r="D808" s="79" t="s">
        <v>1355</v>
      </c>
      <c r="E808" s="79" t="s">
        <v>1370</v>
      </c>
      <c r="F808" s="79" t="s">
        <v>1371</v>
      </c>
      <c r="G808" s="79" t="s">
        <v>524</v>
      </c>
      <c r="H808" s="79" t="s">
        <v>525</v>
      </c>
      <c r="I808" s="79" t="s">
        <v>455</v>
      </c>
      <c r="J808" s="80">
        <v>0</v>
      </c>
      <c r="K808" s="80">
        <v>0</v>
      </c>
      <c r="L808" s="80">
        <v>420000000</v>
      </c>
      <c r="M808" s="80">
        <v>0</v>
      </c>
      <c r="N808" s="80">
        <v>420000000</v>
      </c>
      <c r="O808" s="80">
        <v>0</v>
      </c>
    </row>
    <row r="809" spans="1:15" x14ac:dyDescent="0.45">
      <c r="A809" s="79" t="s">
        <v>1352</v>
      </c>
      <c r="B809" s="79" t="s">
        <v>1353</v>
      </c>
      <c r="C809" s="79" t="s">
        <v>1354</v>
      </c>
      <c r="D809" s="79" t="s">
        <v>1355</v>
      </c>
      <c r="E809" s="79" t="s">
        <v>1370</v>
      </c>
      <c r="F809" s="79" t="s">
        <v>1371</v>
      </c>
      <c r="G809" s="79" t="s">
        <v>671</v>
      </c>
      <c r="H809" s="79" t="s">
        <v>672</v>
      </c>
      <c r="I809" s="79" t="s">
        <v>455</v>
      </c>
      <c r="J809" s="80">
        <v>0</v>
      </c>
      <c r="K809" s="80">
        <v>0</v>
      </c>
      <c r="L809" s="80">
        <v>90000000</v>
      </c>
      <c r="M809" s="80">
        <v>0</v>
      </c>
      <c r="N809" s="80">
        <v>90000000</v>
      </c>
      <c r="O809" s="80">
        <v>0</v>
      </c>
    </row>
    <row r="810" spans="1:15" x14ac:dyDescent="0.45">
      <c r="A810" s="79" t="s">
        <v>1352</v>
      </c>
      <c r="B810" s="79" t="s">
        <v>1353</v>
      </c>
      <c r="C810" s="79" t="s">
        <v>1354</v>
      </c>
      <c r="D810" s="79" t="s">
        <v>1355</v>
      </c>
      <c r="E810" s="79" t="s">
        <v>1370</v>
      </c>
      <c r="F810" s="79" t="s">
        <v>1371</v>
      </c>
      <c r="G810" s="79" t="s">
        <v>644</v>
      </c>
      <c r="H810" s="79" t="s">
        <v>645</v>
      </c>
      <c r="I810" s="79" t="s">
        <v>455</v>
      </c>
      <c r="J810" s="80">
        <v>0</v>
      </c>
      <c r="K810" s="80">
        <v>0</v>
      </c>
      <c r="L810" s="80">
        <v>34375000000</v>
      </c>
      <c r="M810" s="80">
        <v>0</v>
      </c>
      <c r="N810" s="80">
        <v>34375000000</v>
      </c>
      <c r="O810" s="80">
        <v>0</v>
      </c>
    </row>
    <row r="811" spans="1:15" x14ac:dyDescent="0.45">
      <c r="A811" s="79" t="s">
        <v>1352</v>
      </c>
      <c r="B811" s="79" t="s">
        <v>1353</v>
      </c>
      <c r="C811" s="79" t="s">
        <v>1354</v>
      </c>
      <c r="D811" s="79" t="s">
        <v>1355</v>
      </c>
      <c r="E811" s="79" t="s">
        <v>1370</v>
      </c>
      <c r="F811" s="79" t="s">
        <v>1371</v>
      </c>
      <c r="G811" s="79" t="s">
        <v>646</v>
      </c>
      <c r="H811" s="79" t="s">
        <v>647</v>
      </c>
      <c r="I811" s="79" t="s">
        <v>455</v>
      </c>
      <c r="J811" s="80">
        <v>0</v>
      </c>
      <c r="K811" s="80">
        <v>0</v>
      </c>
      <c r="L811" s="80">
        <v>67490798000</v>
      </c>
      <c r="M811" s="80">
        <v>0</v>
      </c>
      <c r="N811" s="80">
        <v>67490798000</v>
      </c>
      <c r="O811" s="80">
        <v>0</v>
      </c>
    </row>
    <row r="812" spans="1:15" x14ac:dyDescent="0.45">
      <c r="A812" s="79" t="s">
        <v>1352</v>
      </c>
      <c r="B812" s="79" t="s">
        <v>1353</v>
      </c>
      <c r="C812" s="79" t="s">
        <v>1354</v>
      </c>
      <c r="D812" s="79" t="s">
        <v>1355</v>
      </c>
      <c r="E812" s="79" t="s">
        <v>1370</v>
      </c>
      <c r="F812" s="79" t="s">
        <v>1371</v>
      </c>
      <c r="G812" s="79" t="s">
        <v>620</v>
      </c>
      <c r="H812" s="79" t="s">
        <v>621</v>
      </c>
      <c r="I812" s="79" t="s">
        <v>455</v>
      </c>
      <c r="J812" s="80">
        <v>0</v>
      </c>
      <c r="K812" s="80">
        <v>0</v>
      </c>
      <c r="L812" s="80">
        <v>237000000</v>
      </c>
      <c r="M812" s="80">
        <v>237000000</v>
      </c>
      <c r="N812" s="80">
        <v>0</v>
      </c>
      <c r="O812" s="80">
        <v>0</v>
      </c>
    </row>
    <row r="813" spans="1:15" x14ac:dyDescent="0.45">
      <c r="A813" s="79" t="s">
        <v>1352</v>
      </c>
      <c r="B813" s="79" t="s">
        <v>1353</v>
      </c>
      <c r="C813" s="79" t="s">
        <v>1354</v>
      </c>
      <c r="D813" s="79" t="s">
        <v>1355</v>
      </c>
      <c r="E813" s="79" t="s">
        <v>1370</v>
      </c>
      <c r="F813" s="79" t="s">
        <v>1371</v>
      </c>
      <c r="G813" s="79" t="s">
        <v>648</v>
      </c>
      <c r="H813" s="79" t="s">
        <v>649</v>
      </c>
      <c r="I813" s="79" t="s">
        <v>455</v>
      </c>
      <c r="J813" s="80">
        <v>0</v>
      </c>
      <c r="K813" s="80">
        <v>0</v>
      </c>
      <c r="L813" s="80">
        <v>49606200000</v>
      </c>
      <c r="M813" s="80">
        <v>0</v>
      </c>
      <c r="N813" s="80">
        <v>49606200000</v>
      </c>
      <c r="O813" s="80">
        <v>0</v>
      </c>
    </row>
    <row r="814" spans="1:15" x14ac:dyDescent="0.45">
      <c r="A814" s="79" t="s">
        <v>1352</v>
      </c>
      <c r="B814" s="79" t="s">
        <v>1353</v>
      </c>
      <c r="C814" s="79" t="s">
        <v>1354</v>
      </c>
      <c r="D814" s="79" t="s">
        <v>1355</v>
      </c>
      <c r="E814" s="79" t="s">
        <v>1370</v>
      </c>
      <c r="F814" s="79" t="s">
        <v>1371</v>
      </c>
      <c r="G814" s="79" t="s">
        <v>1378</v>
      </c>
      <c r="H814" s="79" t="s">
        <v>1379</v>
      </c>
      <c r="I814" s="79" t="s">
        <v>455</v>
      </c>
      <c r="J814" s="80">
        <v>0</v>
      </c>
      <c r="K814" s="80">
        <v>0</v>
      </c>
      <c r="L814" s="80">
        <v>420000000</v>
      </c>
      <c r="M814" s="80">
        <v>0</v>
      </c>
      <c r="N814" s="80">
        <v>420000000</v>
      </c>
      <c r="O814" s="80">
        <v>0</v>
      </c>
    </row>
    <row r="815" spans="1:15" x14ac:dyDescent="0.45">
      <c r="A815" s="79" t="s">
        <v>1352</v>
      </c>
      <c r="B815" s="79" t="s">
        <v>1353</v>
      </c>
      <c r="C815" s="79" t="s">
        <v>1354</v>
      </c>
      <c r="D815" s="79" t="s">
        <v>1355</v>
      </c>
      <c r="E815" s="79" t="s">
        <v>1370</v>
      </c>
      <c r="F815" s="79" t="s">
        <v>1371</v>
      </c>
      <c r="G815" s="79" t="s">
        <v>656</v>
      </c>
      <c r="H815" s="79" t="s">
        <v>657</v>
      </c>
      <c r="I815" s="79" t="s">
        <v>455</v>
      </c>
      <c r="J815" s="80">
        <v>0</v>
      </c>
      <c r="K815" s="80">
        <v>0</v>
      </c>
      <c r="L815" s="80">
        <v>109439936156</v>
      </c>
      <c r="M815" s="80">
        <v>0</v>
      </c>
      <c r="N815" s="80">
        <v>109439936156</v>
      </c>
      <c r="O815" s="80">
        <v>0</v>
      </c>
    </row>
    <row r="816" spans="1:15" x14ac:dyDescent="0.45">
      <c r="A816" s="79" t="s">
        <v>1352</v>
      </c>
      <c r="B816" s="79" t="s">
        <v>1353</v>
      </c>
      <c r="C816" s="79" t="s">
        <v>1354</v>
      </c>
      <c r="D816" s="79" t="s">
        <v>1355</v>
      </c>
      <c r="E816" s="79" t="s">
        <v>1370</v>
      </c>
      <c r="F816" s="79" t="s">
        <v>1371</v>
      </c>
      <c r="G816" s="79" t="s">
        <v>697</v>
      </c>
      <c r="H816" s="79" t="s">
        <v>698</v>
      </c>
      <c r="I816" s="79" t="s">
        <v>455</v>
      </c>
      <c r="J816" s="80">
        <v>0</v>
      </c>
      <c r="K816" s="80">
        <v>0</v>
      </c>
      <c r="L816" s="80">
        <v>100000000</v>
      </c>
      <c r="M816" s="80">
        <v>100000000</v>
      </c>
      <c r="N816" s="80">
        <v>0</v>
      </c>
      <c r="O816" s="80">
        <v>0</v>
      </c>
    </row>
    <row r="817" spans="1:15" x14ac:dyDescent="0.45">
      <c r="A817" s="79" t="s">
        <v>1352</v>
      </c>
      <c r="B817" s="79" t="s">
        <v>1353</v>
      </c>
      <c r="C817" s="79" t="s">
        <v>1354</v>
      </c>
      <c r="D817" s="79" t="s">
        <v>1355</v>
      </c>
      <c r="E817" s="79" t="s">
        <v>1370</v>
      </c>
      <c r="F817" s="79" t="s">
        <v>1371</v>
      </c>
      <c r="G817" s="79" t="s">
        <v>1380</v>
      </c>
      <c r="H817" s="79" t="s">
        <v>1381</v>
      </c>
      <c r="I817" s="79" t="s">
        <v>455</v>
      </c>
      <c r="J817" s="80">
        <v>0</v>
      </c>
      <c r="K817" s="80">
        <v>0</v>
      </c>
      <c r="L817" s="80">
        <v>36957800000</v>
      </c>
      <c r="M817" s="80">
        <v>0</v>
      </c>
      <c r="N817" s="80">
        <v>36957800000</v>
      </c>
      <c r="O817" s="80">
        <v>0</v>
      </c>
    </row>
    <row r="818" spans="1:15" x14ac:dyDescent="0.45">
      <c r="A818" s="79" t="s">
        <v>1352</v>
      </c>
      <c r="B818" s="79" t="s">
        <v>1353</v>
      </c>
      <c r="C818" s="79" t="s">
        <v>1354</v>
      </c>
      <c r="D818" s="79" t="s">
        <v>1355</v>
      </c>
      <c r="E818" s="79" t="s">
        <v>1370</v>
      </c>
      <c r="F818" s="79" t="s">
        <v>1371</v>
      </c>
      <c r="G818" s="79" t="s">
        <v>1382</v>
      </c>
      <c r="H818" s="79" t="s">
        <v>1383</v>
      </c>
      <c r="I818" s="79" t="s">
        <v>455</v>
      </c>
      <c r="J818" s="80">
        <v>0</v>
      </c>
      <c r="K818" s="80">
        <v>0</v>
      </c>
      <c r="L818" s="80">
        <v>134000000000</v>
      </c>
      <c r="M818" s="80">
        <v>0</v>
      </c>
      <c r="N818" s="80">
        <v>134000000000</v>
      </c>
      <c r="O818" s="80">
        <v>0</v>
      </c>
    </row>
    <row r="819" spans="1:15" x14ac:dyDescent="0.45">
      <c r="A819" s="79" t="s">
        <v>1352</v>
      </c>
      <c r="B819" s="79" t="s">
        <v>1353</v>
      </c>
      <c r="C819" s="79" t="s">
        <v>1354</v>
      </c>
      <c r="D819" s="79" t="s">
        <v>1355</v>
      </c>
      <c r="E819" s="79" t="s">
        <v>1370</v>
      </c>
      <c r="F819" s="79" t="s">
        <v>1371</v>
      </c>
      <c r="G819" s="79" t="s">
        <v>1384</v>
      </c>
      <c r="H819" s="79" t="s">
        <v>1385</v>
      </c>
      <c r="I819" s="79" t="s">
        <v>455</v>
      </c>
      <c r="J819" s="80">
        <v>0</v>
      </c>
      <c r="K819" s="80">
        <v>0</v>
      </c>
      <c r="L819" s="80">
        <v>170700000000</v>
      </c>
      <c r="M819" s="80">
        <v>0</v>
      </c>
      <c r="N819" s="80">
        <v>170700000000</v>
      </c>
      <c r="O819" s="80">
        <v>0</v>
      </c>
    </row>
    <row r="820" spans="1:15" x14ac:dyDescent="0.45">
      <c r="A820" s="79" t="s">
        <v>1352</v>
      </c>
      <c r="B820" s="79" t="s">
        <v>1353</v>
      </c>
      <c r="C820" s="79" t="s">
        <v>1354</v>
      </c>
      <c r="D820" s="79" t="s">
        <v>1355</v>
      </c>
      <c r="E820" s="79" t="s">
        <v>1370</v>
      </c>
      <c r="F820" s="79" t="s">
        <v>1371</v>
      </c>
      <c r="G820" s="79" t="s">
        <v>715</v>
      </c>
      <c r="H820" s="79" t="s">
        <v>716</v>
      </c>
      <c r="I820" s="79" t="s">
        <v>455</v>
      </c>
      <c r="J820" s="80">
        <v>0</v>
      </c>
      <c r="K820" s="80">
        <v>0</v>
      </c>
      <c r="L820" s="80">
        <v>2700000000</v>
      </c>
      <c r="M820" s="80">
        <v>0</v>
      </c>
      <c r="N820" s="80">
        <v>2700000000</v>
      </c>
      <c r="O820" s="80">
        <v>0</v>
      </c>
    </row>
    <row r="821" spans="1:15" x14ac:dyDescent="0.45">
      <c r="A821" s="79" t="s">
        <v>1352</v>
      </c>
      <c r="B821" s="79" t="s">
        <v>1353</v>
      </c>
      <c r="C821" s="79" t="s">
        <v>1354</v>
      </c>
      <c r="D821" s="79" t="s">
        <v>1355</v>
      </c>
      <c r="E821" s="79" t="s">
        <v>1370</v>
      </c>
      <c r="F821" s="79" t="s">
        <v>1371</v>
      </c>
      <c r="G821" s="79" t="s">
        <v>673</v>
      </c>
      <c r="H821" s="79" t="s">
        <v>674</v>
      </c>
      <c r="I821" s="79" t="s">
        <v>455</v>
      </c>
      <c r="J821" s="80">
        <v>0</v>
      </c>
      <c r="K821" s="80">
        <v>0</v>
      </c>
      <c r="L821" s="80">
        <v>40000000</v>
      </c>
      <c r="M821" s="80">
        <v>0</v>
      </c>
      <c r="N821" s="80">
        <v>40000000</v>
      </c>
      <c r="O821" s="80">
        <v>0</v>
      </c>
    </row>
    <row r="822" spans="1:15" x14ac:dyDescent="0.45">
      <c r="A822" s="79" t="s">
        <v>1352</v>
      </c>
      <c r="B822" s="79" t="s">
        <v>1353</v>
      </c>
      <c r="C822" s="79" t="s">
        <v>1354</v>
      </c>
      <c r="D822" s="79" t="s">
        <v>1355</v>
      </c>
      <c r="E822" s="79" t="s">
        <v>1386</v>
      </c>
      <c r="F822" s="79" t="s">
        <v>1387</v>
      </c>
      <c r="G822" s="79" t="s">
        <v>577</v>
      </c>
      <c r="H822" s="79" t="s">
        <v>578</v>
      </c>
      <c r="I822" s="79" t="s">
        <v>1469</v>
      </c>
      <c r="J822" s="80">
        <v>1882500000000</v>
      </c>
      <c r="K822" s="80">
        <v>0</v>
      </c>
      <c r="L822" s="80">
        <v>6179476550655</v>
      </c>
      <c r="M822" s="80">
        <v>6003370608100</v>
      </c>
      <c r="N822" s="80">
        <v>2058605942555</v>
      </c>
      <c r="O822" s="80">
        <v>0</v>
      </c>
    </row>
    <row r="823" spans="1:15" x14ac:dyDescent="0.45">
      <c r="A823" s="79" t="s">
        <v>1352</v>
      </c>
      <c r="B823" s="79" t="s">
        <v>1353</v>
      </c>
      <c r="C823" s="79" t="s">
        <v>1354</v>
      </c>
      <c r="D823" s="79" t="s">
        <v>1355</v>
      </c>
      <c r="E823" s="79" t="s">
        <v>1386</v>
      </c>
      <c r="F823" s="79" t="s">
        <v>1387</v>
      </c>
      <c r="G823" s="79" t="s">
        <v>579</v>
      </c>
      <c r="H823" s="79" t="s">
        <v>167</v>
      </c>
      <c r="I823" s="79" t="s">
        <v>1470</v>
      </c>
      <c r="J823" s="80">
        <v>746133937875</v>
      </c>
      <c r="K823" s="80">
        <v>0</v>
      </c>
      <c r="L823" s="80">
        <v>4269642086208</v>
      </c>
      <c r="M823" s="80">
        <v>3437581091570</v>
      </c>
      <c r="N823" s="80">
        <v>1578194932513</v>
      </c>
      <c r="O823" s="80">
        <v>0</v>
      </c>
    </row>
    <row r="824" spans="1:15" x14ac:dyDescent="0.45">
      <c r="A824" s="79" t="s">
        <v>1352</v>
      </c>
      <c r="B824" s="79" t="s">
        <v>1353</v>
      </c>
      <c r="C824" s="79" t="s">
        <v>1354</v>
      </c>
      <c r="D824" s="79" t="s">
        <v>1355</v>
      </c>
      <c r="E824" s="79" t="s">
        <v>1386</v>
      </c>
      <c r="F824" s="79" t="s">
        <v>1387</v>
      </c>
      <c r="G824" s="79" t="s">
        <v>626</v>
      </c>
      <c r="H824" s="79" t="s">
        <v>627</v>
      </c>
      <c r="I824" s="79" t="s">
        <v>1484</v>
      </c>
      <c r="J824" s="80">
        <v>108982912500</v>
      </c>
      <c r="K824" s="80">
        <v>0</v>
      </c>
      <c r="L824" s="80">
        <v>79481824000</v>
      </c>
      <c r="M824" s="80">
        <v>150668252500</v>
      </c>
      <c r="N824" s="80">
        <v>37796484000</v>
      </c>
      <c r="O824" s="80">
        <v>0</v>
      </c>
    </row>
    <row r="825" spans="1:15" x14ac:dyDescent="0.45">
      <c r="A825" s="79" t="s">
        <v>1352</v>
      </c>
      <c r="B825" s="79" t="s">
        <v>1353</v>
      </c>
      <c r="C825" s="79" t="s">
        <v>1354</v>
      </c>
      <c r="D825" s="79" t="s">
        <v>1355</v>
      </c>
      <c r="E825" s="79" t="s">
        <v>1386</v>
      </c>
      <c r="F825" s="79" t="s">
        <v>1387</v>
      </c>
      <c r="G825" s="79" t="s">
        <v>600</v>
      </c>
      <c r="H825" s="79" t="s">
        <v>601</v>
      </c>
      <c r="I825" s="79" t="s">
        <v>1478</v>
      </c>
      <c r="J825" s="80">
        <v>0</v>
      </c>
      <c r="K825" s="80">
        <v>0</v>
      </c>
      <c r="L825" s="80">
        <v>34500000000</v>
      </c>
      <c r="M825" s="80">
        <v>17250000000</v>
      </c>
      <c r="N825" s="80">
        <v>17250000000</v>
      </c>
      <c r="O825" s="80">
        <v>0</v>
      </c>
    </row>
    <row r="826" spans="1:15" x14ac:dyDescent="0.45">
      <c r="A826" s="79" t="s">
        <v>1352</v>
      </c>
      <c r="B826" s="79" t="s">
        <v>1353</v>
      </c>
      <c r="C826" s="79" t="s">
        <v>1354</v>
      </c>
      <c r="D826" s="79" t="s">
        <v>1355</v>
      </c>
      <c r="E826" s="79" t="s">
        <v>1386</v>
      </c>
      <c r="F826" s="79" t="s">
        <v>1387</v>
      </c>
      <c r="G826" s="79" t="s">
        <v>606</v>
      </c>
      <c r="H826" s="79" t="s">
        <v>607</v>
      </c>
      <c r="I826" s="79" t="s">
        <v>1483</v>
      </c>
      <c r="J826" s="80">
        <v>0</v>
      </c>
      <c r="K826" s="80">
        <v>0</v>
      </c>
      <c r="L826" s="80">
        <v>77565311800</v>
      </c>
      <c r="M826" s="80">
        <v>0</v>
      </c>
      <c r="N826" s="80">
        <v>77565311800</v>
      </c>
      <c r="O826" s="80">
        <v>0</v>
      </c>
    </row>
    <row r="827" spans="1:15" x14ac:dyDescent="0.45">
      <c r="A827" s="79" t="s">
        <v>1352</v>
      </c>
      <c r="B827" s="79" t="s">
        <v>1353</v>
      </c>
      <c r="C827" s="79" t="s">
        <v>1354</v>
      </c>
      <c r="D827" s="79" t="s">
        <v>1355</v>
      </c>
      <c r="E827" s="79" t="s">
        <v>1386</v>
      </c>
      <c r="F827" s="79" t="s">
        <v>1387</v>
      </c>
      <c r="G827" s="79" t="s">
        <v>628</v>
      </c>
      <c r="H827" s="79" t="s">
        <v>629</v>
      </c>
      <c r="I827" s="79" t="s">
        <v>455</v>
      </c>
      <c r="J827" s="80">
        <v>0</v>
      </c>
      <c r="K827" s="80">
        <v>0</v>
      </c>
      <c r="L827" s="80">
        <v>76414150000</v>
      </c>
      <c r="M827" s="80">
        <v>0</v>
      </c>
      <c r="N827" s="80">
        <v>76414150000</v>
      </c>
      <c r="O827" s="80">
        <v>0</v>
      </c>
    </row>
    <row r="828" spans="1:15" x14ac:dyDescent="0.45">
      <c r="A828" s="79" t="s">
        <v>1352</v>
      </c>
      <c r="B828" s="79" t="s">
        <v>1353</v>
      </c>
      <c r="C828" s="79" t="s">
        <v>1354</v>
      </c>
      <c r="D828" s="79" t="s">
        <v>1355</v>
      </c>
      <c r="E828" s="79" t="s">
        <v>1386</v>
      </c>
      <c r="F828" s="79" t="s">
        <v>1387</v>
      </c>
      <c r="G828" s="79" t="s">
        <v>630</v>
      </c>
      <c r="H828" s="79" t="s">
        <v>631</v>
      </c>
      <c r="I828" s="79" t="s">
        <v>455</v>
      </c>
      <c r="J828" s="80">
        <v>104821617500</v>
      </c>
      <c r="K828" s="80">
        <v>0</v>
      </c>
      <c r="L828" s="80">
        <v>147570465000</v>
      </c>
      <c r="M828" s="80">
        <v>114641617500</v>
      </c>
      <c r="N828" s="80">
        <v>137750465000</v>
      </c>
      <c r="O828" s="80">
        <v>0</v>
      </c>
    </row>
    <row r="829" spans="1:15" x14ac:dyDescent="0.45">
      <c r="A829" s="79" t="s">
        <v>1352</v>
      </c>
      <c r="B829" s="79" t="s">
        <v>1353</v>
      </c>
      <c r="C829" s="79" t="s">
        <v>1354</v>
      </c>
      <c r="D829" s="79" t="s">
        <v>1355</v>
      </c>
      <c r="E829" s="79" t="s">
        <v>1386</v>
      </c>
      <c r="F829" s="79" t="s">
        <v>1387</v>
      </c>
      <c r="G829" s="79" t="s">
        <v>634</v>
      </c>
      <c r="H829" s="79" t="s">
        <v>635</v>
      </c>
      <c r="I829" s="79" t="s">
        <v>455</v>
      </c>
      <c r="J829" s="80">
        <v>189630000000</v>
      </c>
      <c r="K829" s="80">
        <v>0</v>
      </c>
      <c r="L829" s="80">
        <v>821730000000</v>
      </c>
      <c r="M829" s="80">
        <v>579180000000</v>
      </c>
      <c r="N829" s="80">
        <v>432180000000</v>
      </c>
      <c r="O829" s="80">
        <v>0</v>
      </c>
    </row>
    <row r="830" spans="1:15" x14ac:dyDescent="0.45">
      <c r="A830" s="79" t="s">
        <v>1352</v>
      </c>
      <c r="B830" s="79" t="s">
        <v>1353</v>
      </c>
      <c r="C830" s="79" t="s">
        <v>1354</v>
      </c>
      <c r="D830" s="79" t="s">
        <v>1355</v>
      </c>
      <c r="E830" s="79" t="s">
        <v>1386</v>
      </c>
      <c r="F830" s="79" t="s">
        <v>1387</v>
      </c>
      <c r="G830" s="79" t="s">
        <v>636</v>
      </c>
      <c r="H830" s="79" t="s">
        <v>637</v>
      </c>
      <c r="I830" s="79" t="s">
        <v>455</v>
      </c>
      <c r="J830" s="80">
        <v>29496950000</v>
      </c>
      <c r="K830" s="80">
        <v>0</v>
      </c>
      <c r="L830" s="80">
        <v>124519920350</v>
      </c>
      <c r="M830" s="80">
        <v>94307150000</v>
      </c>
      <c r="N830" s="80">
        <v>59709720350</v>
      </c>
      <c r="O830" s="80">
        <v>0</v>
      </c>
    </row>
    <row r="831" spans="1:15" x14ac:dyDescent="0.45">
      <c r="A831" s="79" t="s">
        <v>1352</v>
      </c>
      <c r="B831" s="79" t="s">
        <v>1353</v>
      </c>
      <c r="C831" s="79" t="s">
        <v>1354</v>
      </c>
      <c r="D831" s="79" t="s">
        <v>1355</v>
      </c>
      <c r="E831" s="79" t="s">
        <v>1386</v>
      </c>
      <c r="F831" s="79" t="s">
        <v>1387</v>
      </c>
      <c r="G831" s="79" t="s">
        <v>638</v>
      </c>
      <c r="H831" s="79" t="s">
        <v>639</v>
      </c>
      <c r="I831" s="79" t="s">
        <v>455</v>
      </c>
      <c r="J831" s="80">
        <v>123546468750</v>
      </c>
      <c r="K831" s="80">
        <v>0</v>
      </c>
      <c r="L831" s="80">
        <v>0</v>
      </c>
      <c r="M831" s="80">
        <v>0</v>
      </c>
      <c r="N831" s="80">
        <v>123546468750</v>
      </c>
      <c r="O831" s="80">
        <v>0</v>
      </c>
    </row>
    <row r="832" spans="1:15" x14ac:dyDescent="0.45">
      <c r="A832" s="79" t="s">
        <v>1352</v>
      </c>
      <c r="B832" s="79" t="s">
        <v>1353</v>
      </c>
      <c r="C832" s="79" t="s">
        <v>1354</v>
      </c>
      <c r="D832" s="79" t="s">
        <v>1355</v>
      </c>
      <c r="E832" s="79" t="s">
        <v>1386</v>
      </c>
      <c r="F832" s="79" t="s">
        <v>1387</v>
      </c>
      <c r="G832" s="79" t="s">
        <v>640</v>
      </c>
      <c r="H832" s="79" t="s">
        <v>641</v>
      </c>
      <c r="I832" s="79" t="s">
        <v>455</v>
      </c>
      <c r="J832" s="80">
        <v>29551263000</v>
      </c>
      <c r="K832" s="80">
        <v>0</v>
      </c>
      <c r="L832" s="80">
        <v>109560805000</v>
      </c>
      <c r="M832" s="80">
        <v>76391020000</v>
      </c>
      <c r="N832" s="80">
        <v>62721048000</v>
      </c>
      <c r="O832" s="80">
        <v>0</v>
      </c>
    </row>
    <row r="833" spans="1:15" x14ac:dyDescent="0.45">
      <c r="A833" s="79" t="s">
        <v>1352</v>
      </c>
      <c r="B833" s="79" t="s">
        <v>1353</v>
      </c>
      <c r="C833" s="79" t="s">
        <v>1354</v>
      </c>
      <c r="D833" s="79" t="s">
        <v>1355</v>
      </c>
      <c r="E833" s="79" t="s">
        <v>1386</v>
      </c>
      <c r="F833" s="79" t="s">
        <v>1387</v>
      </c>
      <c r="G833" s="79" t="s">
        <v>522</v>
      </c>
      <c r="H833" s="79" t="s">
        <v>523</v>
      </c>
      <c r="I833" s="79" t="s">
        <v>455</v>
      </c>
      <c r="J833" s="80">
        <v>89110000000</v>
      </c>
      <c r="K833" s="80">
        <v>0</v>
      </c>
      <c r="L833" s="80">
        <v>0</v>
      </c>
      <c r="M833" s="80">
        <v>89110000000</v>
      </c>
      <c r="N833" s="80">
        <v>0</v>
      </c>
      <c r="O833" s="80">
        <v>0</v>
      </c>
    </row>
    <row r="834" spans="1:15" x14ac:dyDescent="0.45">
      <c r="A834" s="79" t="s">
        <v>1352</v>
      </c>
      <c r="B834" s="79" t="s">
        <v>1353</v>
      </c>
      <c r="C834" s="79" t="s">
        <v>1354</v>
      </c>
      <c r="D834" s="79" t="s">
        <v>1355</v>
      </c>
      <c r="E834" s="79" t="s">
        <v>1386</v>
      </c>
      <c r="F834" s="79" t="s">
        <v>1387</v>
      </c>
      <c r="G834" s="79" t="s">
        <v>642</v>
      </c>
      <c r="H834" s="79" t="s">
        <v>643</v>
      </c>
      <c r="I834" s="79" t="s">
        <v>455</v>
      </c>
      <c r="J834" s="80">
        <v>18922134000</v>
      </c>
      <c r="K834" s="80">
        <v>0</v>
      </c>
      <c r="L834" s="80">
        <v>67087566000</v>
      </c>
      <c r="M834" s="80">
        <v>52343046000</v>
      </c>
      <c r="N834" s="80">
        <v>33666654000</v>
      </c>
      <c r="O834" s="80">
        <v>0</v>
      </c>
    </row>
    <row r="835" spans="1:15" x14ac:dyDescent="0.45">
      <c r="A835" s="79" t="s">
        <v>1352</v>
      </c>
      <c r="B835" s="79" t="s">
        <v>1353</v>
      </c>
      <c r="C835" s="79" t="s">
        <v>1354</v>
      </c>
      <c r="D835" s="79" t="s">
        <v>1355</v>
      </c>
      <c r="E835" s="79" t="s">
        <v>1386</v>
      </c>
      <c r="F835" s="79" t="s">
        <v>1387</v>
      </c>
      <c r="G835" s="79" t="s">
        <v>644</v>
      </c>
      <c r="H835" s="79" t="s">
        <v>645</v>
      </c>
      <c r="I835" s="79" t="s">
        <v>455</v>
      </c>
      <c r="J835" s="80">
        <v>54400500000</v>
      </c>
      <c r="K835" s="80">
        <v>0</v>
      </c>
      <c r="L835" s="80">
        <v>163201500000</v>
      </c>
      <c r="M835" s="80">
        <v>163201500000</v>
      </c>
      <c r="N835" s="80">
        <v>54400500000</v>
      </c>
      <c r="O835" s="80">
        <v>0</v>
      </c>
    </row>
    <row r="836" spans="1:15" x14ac:dyDescent="0.45">
      <c r="A836" s="79" t="s">
        <v>1352</v>
      </c>
      <c r="B836" s="79" t="s">
        <v>1353</v>
      </c>
      <c r="C836" s="79" t="s">
        <v>1354</v>
      </c>
      <c r="D836" s="79" t="s">
        <v>1355</v>
      </c>
      <c r="E836" s="79" t="s">
        <v>1386</v>
      </c>
      <c r="F836" s="79" t="s">
        <v>1387</v>
      </c>
      <c r="G836" s="79" t="s">
        <v>646</v>
      </c>
      <c r="H836" s="79" t="s">
        <v>647</v>
      </c>
      <c r="I836" s="79" t="s">
        <v>455</v>
      </c>
      <c r="J836" s="80">
        <v>0</v>
      </c>
      <c r="K836" s="80">
        <v>0</v>
      </c>
      <c r="L836" s="80">
        <v>75251758500</v>
      </c>
      <c r="M836" s="80">
        <v>0</v>
      </c>
      <c r="N836" s="80">
        <v>75251758500</v>
      </c>
      <c r="O836" s="80">
        <v>0</v>
      </c>
    </row>
    <row r="837" spans="1:15" x14ac:dyDescent="0.45">
      <c r="A837" s="79" t="s">
        <v>1352</v>
      </c>
      <c r="B837" s="79" t="s">
        <v>1353</v>
      </c>
      <c r="C837" s="79" t="s">
        <v>1354</v>
      </c>
      <c r="D837" s="79" t="s">
        <v>1355</v>
      </c>
      <c r="E837" s="79" t="s">
        <v>1386</v>
      </c>
      <c r="F837" s="79" t="s">
        <v>1387</v>
      </c>
      <c r="G837" s="79" t="s">
        <v>648</v>
      </c>
      <c r="H837" s="79" t="s">
        <v>649</v>
      </c>
      <c r="I837" s="79" t="s">
        <v>455</v>
      </c>
      <c r="J837" s="80">
        <v>0</v>
      </c>
      <c r="K837" s="80">
        <v>0</v>
      </c>
      <c r="L837" s="80">
        <v>62579250000</v>
      </c>
      <c r="M837" s="80">
        <v>0</v>
      </c>
      <c r="N837" s="80">
        <v>62579250000</v>
      </c>
      <c r="O837" s="80">
        <v>0</v>
      </c>
    </row>
    <row r="838" spans="1:15" x14ac:dyDescent="0.45">
      <c r="A838" s="79" t="s">
        <v>1352</v>
      </c>
      <c r="B838" s="79" t="s">
        <v>1353</v>
      </c>
      <c r="C838" s="79" t="s">
        <v>1354</v>
      </c>
      <c r="D838" s="79" t="s">
        <v>1355</v>
      </c>
      <c r="E838" s="79" t="s">
        <v>1386</v>
      </c>
      <c r="F838" s="79" t="s">
        <v>1387</v>
      </c>
      <c r="G838" s="79" t="s">
        <v>652</v>
      </c>
      <c r="H838" s="79" t="s">
        <v>653</v>
      </c>
      <c r="I838" s="79" t="s">
        <v>455</v>
      </c>
      <c r="J838" s="80">
        <v>259240612750</v>
      </c>
      <c r="K838" s="80">
        <v>0</v>
      </c>
      <c r="L838" s="80">
        <v>0</v>
      </c>
      <c r="M838" s="80">
        <v>0</v>
      </c>
      <c r="N838" s="80">
        <v>259240612750</v>
      </c>
      <c r="O838" s="80">
        <v>0</v>
      </c>
    </row>
    <row r="839" spans="1:15" x14ac:dyDescent="0.45">
      <c r="A839" s="79" t="s">
        <v>1352</v>
      </c>
      <c r="B839" s="79" t="s">
        <v>1353</v>
      </c>
      <c r="C839" s="79" t="s">
        <v>1354</v>
      </c>
      <c r="D839" s="79" t="s">
        <v>1355</v>
      </c>
      <c r="E839" s="79" t="s">
        <v>1386</v>
      </c>
      <c r="F839" s="79" t="s">
        <v>1387</v>
      </c>
      <c r="G839" s="79" t="s">
        <v>656</v>
      </c>
      <c r="H839" s="79" t="s">
        <v>657</v>
      </c>
      <c r="I839" s="79" t="s">
        <v>455</v>
      </c>
      <c r="J839" s="80">
        <v>0</v>
      </c>
      <c r="K839" s="80">
        <v>0</v>
      </c>
      <c r="L839" s="80">
        <v>121847685000</v>
      </c>
      <c r="M839" s="80">
        <v>0</v>
      </c>
      <c r="N839" s="80">
        <v>121847685000</v>
      </c>
      <c r="O839" s="80">
        <v>0</v>
      </c>
    </row>
    <row r="840" spans="1:15" x14ac:dyDescent="0.45">
      <c r="A840" s="79" t="s">
        <v>1352</v>
      </c>
      <c r="B840" s="79" t="s">
        <v>1353</v>
      </c>
      <c r="C840" s="79" t="s">
        <v>1354</v>
      </c>
      <c r="D840" s="79" t="s">
        <v>1355</v>
      </c>
      <c r="E840" s="79" t="s">
        <v>1388</v>
      </c>
      <c r="F840" s="79" t="s">
        <v>1389</v>
      </c>
      <c r="G840" s="79" t="s">
        <v>659</v>
      </c>
      <c r="H840" s="79" t="s">
        <v>660</v>
      </c>
      <c r="I840" s="79" t="s">
        <v>1486</v>
      </c>
      <c r="J840" s="80">
        <v>0</v>
      </c>
      <c r="K840" s="80">
        <v>772690000</v>
      </c>
      <c r="L840" s="80">
        <v>0</v>
      </c>
      <c r="M840" s="80">
        <v>0</v>
      </c>
      <c r="N840" s="80">
        <v>0</v>
      </c>
      <c r="O840" s="80">
        <v>772690000</v>
      </c>
    </row>
    <row r="841" spans="1:15" x14ac:dyDescent="0.45">
      <c r="A841" s="79" t="s">
        <v>1352</v>
      </c>
      <c r="B841" s="79" t="s">
        <v>1353</v>
      </c>
      <c r="C841" s="79" t="s">
        <v>1354</v>
      </c>
      <c r="D841" s="79" t="s">
        <v>1355</v>
      </c>
      <c r="E841" s="79" t="s">
        <v>1388</v>
      </c>
      <c r="F841" s="79" t="s">
        <v>1389</v>
      </c>
      <c r="G841" s="79" t="s">
        <v>517</v>
      </c>
      <c r="H841" s="79" t="s">
        <v>251</v>
      </c>
      <c r="I841" s="79" t="s">
        <v>1465</v>
      </c>
      <c r="J841" s="80">
        <v>0</v>
      </c>
      <c r="K841" s="80">
        <v>962727276</v>
      </c>
      <c r="L841" s="80">
        <v>0</v>
      </c>
      <c r="M841" s="80">
        <v>1088034226</v>
      </c>
      <c r="N841" s="80">
        <v>0</v>
      </c>
      <c r="O841" s="80">
        <v>2050761502</v>
      </c>
    </row>
    <row r="842" spans="1:15" x14ac:dyDescent="0.45">
      <c r="A842" s="79" t="s">
        <v>1352</v>
      </c>
      <c r="B842" s="79" t="s">
        <v>1353</v>
      </c>
      <c r="C842" s="79" t="s">
        <v>1354</v>
      </c>
      <c r="D842" s="79" t="s">
        <v>1355</v>
      </c>
      <c r="E842" s="79" t="s">
        <v>1388</v>
      </c>
      <c r="F842" s="79" t="s">
        <v>1389</v>
      </c>
      <c r="G842" s="79" t="s">
        <v>577</v>
      </c>
      <c r="H842" s="79" t="s">
        <v>578</v>
      </c>
      <c r="I842" s="79" t="s">
        <v>1469</v>
      </c>
      <c r="J842" s="80">
        <v>0</v>
      </c>
      <c r="K842" s="80">
        <v>1882500000000</v>
      </c>
      <c r="L842" s="80">
        <v>6003370608100</v>
      </c>
      <c r="M842" s="80">
        <v>6179476550655</v>
      </c>
      <c r="N842" s="80">
        <v>0</v>
      </c>
      <c r="O842" s="80">
        <v>2058605942555</v>
      </c>
    </row>
    <row r="843" spans="1:15" x14ac:dyDescent="0.45">
      <c r="A843" s="79" t="s">
        <v>1352</v>
      </c>
      <c r="B843" s="79" t="s">
        <v>1353</v>
      </c>
      <c r="C843" s="79" t="s">
        <v>1354</v>
      </c>
      <c r="D843" s="79" t="s">
        <v>1355</v>
      </c>
      <c r="E843" s="79" t="s">
        <v>1388</v>
      </c>
      <c r="F843" s="79" t="s">
        <v>1389</v>
      </c>
      <c r="G843" s="79" t="s">
        <v>1376</v>
      </c>
      <c r="H843" s="79" t="s">
        <v>1377</v>
      </c>
      <c r="I843" s="79" t="s">
        <v>1541</v>
      </c>
      <c r="J843" s="80">
        <v>0</v>
      </c>
      <c r="K843" s="80">
        <v>180285000</v>
      </c>
      <c r="L843" s="80">
        <v>0</v>
      </c>
      <c r="M843" s="80">
        <v>0</v>
      </c>
      <c r="N843" s="80">
        <v>0</v>
      </c>
      <c r="O843" s="80">
        <v>180285000</v>
      </c>
    </row>
    <row r="844" spans="1:15" x14ac:dyDescent="0.45">
      <c r="A844" s="79" t="s">
        <v>1352</v>
      </c>
      <c r="B844" s="79" t="s">
        <v>1353</v>
      </c>
      <c r="C844" s="79" t="s">
        <v>1354</v>
      </c>
      <c r="D844" s="79" t="s">
        <v>1355</v>
      </c>
      <c r="E844" s="79" t="s">
        <v>1388</v>
      </c>
      <c r="F844" s="79" t="s">
        <v>1389</v>
      </c>
      <c r="G844" s="79" t="s">
        <v>579</v>
      </c>
      <c r="H844" s="79" t="s">
        <v>167</v>
      </c>
      <c r="I844" s="79" t="s">
        <v>1470</v>
      </c>
      <c r="J844" s="80">
        <v>0</v>
      </c>
      <c r="K844" s="80">
        <v>796074450940</v>
      </c>
      <c r="L844" s="80">
        <v>3437581091570</v>
      </c>
      <c r="M844" s="80">
        <v>4759053300158</v>
      </c>
      <c r="N844" s="80">
        <v>0</v>
      </c>
      <c r="O844" s="80">
        <v>2117546659528</v>
      </c>
    </row>
    <row r="845" spans="1:15" x14ac:dyDescent="0.45">
      <c r="A845" s="79" t="s">
        <v>1352</v>
      </c>
      <c r="B845" s="79" t="s">
        <v>1353</v>
      </c>
      <c r="C845" s="79" t="s">
        <v>1354</v>
      </c>
      <c r="D845" s="79" t="s">
        <v>1355</v>
      </c>
      <c r="E845" s="79" t="s">
        <v>1388</v>
      </c>
      <c r="F845" s="79" t="s">
        <v>1389</v>
      </c>
      <c r="G845" s="79" t="s">
        <v>814</v>
      </c>
      <c r="H845" s="79" t="s">
        <v>815</v>
      </c>
      <c r="I845" s="79" t="s">
        <v>1506</v>
      </c>
      <c r="J845" s="80">
        <v>0</v>
      </c>
      <c r="K845" s="80">
        <v>295800000</v>
      </c>
      <c r="L845" s="80">
        <v>244800000</v>
      </c>
      <c r="M845" s="80">
        <v>0</v>
      </c>
      <c r="N845" s="80">
        <v>0</v>
      </c>
      <c r="O845" s="80">
        <v>51000000</v>
      </c>
    </row>
    <row r="846" spans="1:15" x14ac:dyDescent="0.45">
      <c r="A846" s="79" t="s">
        <v>1352</v>
      </c>
      <c r="B846" s="79" t="s">
        <v>1353</v>
      </c>
      <c r="C846" s="79" t="s">
        <v>1354</v>
      </c>
      <c r="D846" s="79" t="s">
        <v>1355</v>
      </c>
      <c r="E846" s="79" t="s">
        <v>1388</v>
      </c>
      <c r="F846" s="79" t="s">
        <v>1389</v>
      </c>
      <c r="G846" s="79" t="s">
        <v>626</v>
      </c>
      <c r="H846" s="79" t="s">
        <v>627</v>
      </c>
      <c r="I846" s="79" t="s">
        <v>1484</v>
      </c>
      <c r="J846" s="80">
        <v>0</v>
      </c>
      <c r="K846" s="80">
        <v>108982912500</v>
      </c>
      <c r="L846" s="80">
        <v>150668252500</v>
      </c>
      <c r="M846" s="80">
        <v>174294324000</v>
      </c>
      <c r="N846" s="80">
        <v>0</v>
      </c>
      <c r="O846" s="80">
        <v>132608984000</v>
      </c>
    </row>
    <row r="847" spans="1:15" x14ac:dyDescent="0.45">
      <c r="A847" s="79" t="s">
        <v>1352</v>
      </c>
      <c r="B847" s="79" t="s">
        <v>1353</v>
      </c>
      <c r="C847" s="79" t="s">
        <v>1354</v>
      </c>
      <c r="D847" s="79" t="s">
        <v>1355</v>
      </c>
      <c r="E847" s="79" t="s">
        <v>1388</v>
      </c>
      <c r="F847" s="79" t="s">
        <v>1389</v>
      </c>
      <c r="G847" s="79" t="s">
        <v>1140</v>
      </c>
      <c r="H847" s="79" t="s">
        <v>1141</v>
      </c>
      <c r="I847" s="79" t="s">
        <v>1526</v>
      </c>
      <c r="J847" s="80">
        <v>0</v>
      </c>
      <c r="K847" s="80">
        <v>110000000</v>
      </c>
      <c r="L847" s="80">
        <v>0</v>
      </c>
      <c r="M847" s="80">
        <v>0</v>
      </c>
      <c r="N847" s="80">
        <v>0</v>
      </c>
      <c r="O847" s="80">
        <v>110000000</v>
      </c>
    </row>
    <row r="848" spans="1:15" x14ac:dyDescent="0.45">
      <c r="A848" s="79" t="s">
        <v>1352</v>
      </c>
      <c r="B848" s="79" t="s">
        <v>1353</v>
      </c>
      <c r="C848" s="79" t="s">
        <v>1354</v>
      </c>
      <c r="D848" s="79" t="s">
        <v>1355</v>
      </c>
      <c r="E848" s="79" t="s">
        <v>1388</v>
      </c>
      <c r="F848" s="79" t="s">
        <v>1389</v>
      </c>
      <c r="G848" s="79" t="s">
        <v>594</v>
      </c>
      <c r="H848" s="79" t="s">
        <v>595</v>
      </c>
      <c r="I848" s="79" t="s">
        <v>1475</v>
      </c>
      <c r="J848" s="80">
        <v>0</v>
      </c>
      <c r="K848" s="80">
        <v>2907977400</v>
      </c>
      <c r="L848" s="80">
        <v>1622388900</v>
      </c>
      <c r="M848" s="80">
        <v>27563257800</v>
      </c>
      <c r="N848" s="80">
        <v>0</v>
      </c>
      <c r="O848" s="80">
        <v>28848846300</v>
      </c>
    </row>
    <row r="849" spans="1:15" x14ac:dyDescent="0.45">
      <c r="A849" s="79" t="s">
        <v>1352</v>
      </c>
      <c r="B849" s="79" t="s">
        <v>1353</v>
      </c>
      <c r="C849" s="79" t="s">
        <v>1354</v>
      </c>
      <c r="D849" s="79" t="s">
        <v>1355</v>
      </c>
      <c r="E849" s="79" t="s">
        <v>1388</v>
      </c>
      <c r="F849" s="79" t="s">
        <v>1389</v>
      </c>
      <c r="G849" s="79" t="s">
        <v>596</v>
      </c>
      <c r="H849" s="79" t="s">
        <v>597</v>
      </c>
      <c r="I849" s="79" t="s">
        <v>1476</v>
      </c>
      <c r="J849" s="80">
        <v>0</v>
      </c>
      <c r="K849" s="80">
        <v>600000000</v>
      </c>
      <c r="L849" s="80">
        <v>0</v>
      </c>
      <c r="M849" s="80">
        <v>0</v>
      </c>
      <c r="N849" s="80">
        <v>0</v>
      </c>
      <c r="O849" s="80">
        <v>600000000</v>
      </c>
    </row>
    <row r="850" spans="1:15" x14ac:dyDescent="0.45">
      <c r="A850" s="79" t="s">
        <v>1352</v>
      </c>
      <c r="B850" s="79" t="s">
        <v>1353</v>
      </c>
      <c r="C850" s="79" t="s">
        <v>1354</v>
      </c>
      <c r="D850" s="79" t="s">
        <v>1355</v>
      </c>
      <c r="E850" s="79" t="s">
        <v>1388</v>
      </c>
      <c r="F850" s="79" t="s">
        <v>1389</v>
      </c>
      <c r="G850" s="79" t="s">
        <v>598</v>
      </c>
      <c r="H850" s="79" t="s">
        <v>599</v>
      </c>
      <c r="I850" s="79" t="s">
        <v>1477</v>
      </c>
      <c r="J850" s="80">
        <v>0</v>
      </c>
      <c r="K850" s="80">
        <v>4200000000</v>
      </c>
      <c r="L850" s="80">
        <v>0</v>
      </c>
      <c r="M850" s="80">
        <v>0</v>
      </c>
      <c r="N850" s="80">
        <v>0</v>
      </c>
      <c r="O850" s="80">
        <v>4200000000</v>
      </c>
    </row>
    <row r="851" spans="1:15" x14ac:dyDescent="0.45">
      <c r="A851" s="79" t="s">
        <v>1352</v>
      </c>
      <c r="B851" s="79" t="s">
        <v>1353</v>
      </c>
      <c r="C851" s="79" t="s">
        <v>1354</v>
      </c>
      <c r="D851" s="79" t="s">
        <v>1355</v>
      </c>
      <c r="E851" s="79" t="s">
        <v>1388</v>
      </c>
      <c r="F851" s="79" t="s">
        <v>1389</v>
      </c>
      <c r="G851" s="79" t="s">
        <v>824</v>
      </c>
      <c r="H851" s="79" t="s">
        <v>825</v>
      </c>
      <c r="I851" s="79" t="s">
        <v>1511</v>
      </c>
      <c r="J851" s="80">
        <v>0</v>
      </c>
      <c r="K851" s="80">
        <v>10120893800</v>
      </c>
      <c r="L851" s="80">
        <v>0</v>
      </c>
      <c r="M851" s="80">
        <v>0</v>
      </c>
      <c r="N851" s="80">
        <v>0</v>
      </c>
      <c r="O851" s="80">
        <v>10120893800</v>
      </c>
    </row>
    <row r="852" spans="1:15" x14ac:dyDescent="0.45">
      <c r="A852" s="79" t="s">
        <v>1352</v>
      </c>
      <c r="B852" s="79" t="s">
        <v>1353</v>
      </c>
      <c r="C852" s="79" t="s">
        <v>1354</v>
      </c>
      <c r="D852" s="79" t="s">
        <v>1355</v>
      </c>
      <c r="E852" s="79" t="s">
        <v>1388</v>
      </c>
      <c r="F852" s="79" t="s">
        <v>1389</v>
      </c>
      <c r="G852" s="79" t="s">
        <v>600</v>
      </c>
      <c r="H852" s="79" t="s">
        <v>601</v>
      </c>
      <c r="I852" s="79" t="s">
        <v>1478</v>
      </c>
      <c r="J852" s="80">
        <v>0</v>
      </c>
      <c r="K852" s="80">
        <v>34650000000</v>
      </c>
      <c r="L852" s="80">
        <v>42100000000</v>
      </c>
      <c r="M852" s="80">
        <v>34500000000</v>
      </c>
      <c r="N852" s="80">
        <v>0</v>
      </c>
      <c r="O852" s="80">
        <v>27050000000</v>
      </c>
    </row>
    <row r="853" spans="1:15" x14ac:dyDescent="0.45">
      <c r="A853" s="79" t="s">
        <v>1352</v>
      </c>
      <c r="B853" s="79" t="s">
        <v>1353</v>
      </c>
      <c r="C853" s="79" t="s">
        <v>1354</v>
      </c>
      <c r="D853" s="79" t="s">
        <v>1355</v>
      </c>
      <c r="E853" s="79" t="s">
        <v>1388</v>
      </c>
      <c r="F853" s="79" t="s">
        <v>1389</v>
      </c>
      <c r="G853" s="79" t="s">
        <v>604</v>
      </c>
      <c r="H853" s="79" t="s">
        <v>605</v>
      </c>
      <c r="I853" s="79" t="s">
        <v>1480</v>
      </c>
      <c r="J853" s="80">
        <v>0</v>
      </c>
      <c r="K853" s="80">
        <v>2562490000</v>
      </c>
      <c r="L853" s="80">
        <v>35132513155</v>
      </c>
      <c r="M853" s="80">
        <v>40411867786</v>
      </c>
      <c r="N853" s="80">
        <v>0</v>
      </c>
      <c r="O853" s="80">
        <v>7841844631</v>
      </c>
    </row>
    <row r="854" spans="1:15" x14ac:dyDescent="0.45">
      <c r="A854" s="79" t="s">
        <v>1352</v>
      </c>
      <c r="B854" s="79" t="s">
        <v>1353</v>
      </c>
      <c r="C854" s="79" t="s">
        <v>1354</v>
      </c>
      <c r="D854" s="79" t="s">
        <v>1355</v>
      </c>
      <c r="E854" s="79" t="s">
        <v>1388</v>
      </c>
      <c r="F854" s="79" t="s">
        <v>1389</v>
      </c>
      <c r="G854" s="79" t="s">
        <v>1374</v>
      </c>
      <c r="H854" s="79" t="s">
        <v>1375</v>
      </c>
      <c r="I854" s="79" t="s">
        <v>1542</v>
      </c>
      <c r="J854" s="80">
        <v>0</v>
      </c>
      <c r="K854" s="80">
        <v>1711564390</v>
      </c>
      <c r="L854" s="80">
        <v>691325000</v>
      </c>
      <c r="M854" s="80">
        <v>0</v>
      </c>
      <c r="N854" s="80">
        <v>0</v>
      </c>
      <c r="O854" s="80">
        <v>1020239390</v>
      </c>
    </row>
    <row r="855" spans="1:15" x14ac:dyDescent="0.45">
      <c r="A855" s="79" t="s">
        <v>1352</v>
      </c>
      <c r="B855" s="79" t="s">
        <v>1353</v>
      </c>
      <c r="C855" s="79" t="s">
        <v>1354</v>
      </c>
      <c r="D855" s="79" t="s">
        <v>1355</v>
      </c>
      <c r="E855" s="79" t="s">
        <v>1388</v>
      </c>
      <c r="F855" s="79" t="s">
        <v>1389</v>
      </c>
      <c r="G855" s="79" t="s">
        <v>1372</v>
      </c>
      <c r="H855" s="79" t="s">
        <v>1373</v>
      </c>
      <c r="I855" s="79" t="s">
        <v>1543</v>
      </c>
      <c r="J855" s="80">
        <v>0</v>
      </c>
      <c r="K855" s="80">
        <v>0</v>
      </c>
      <c r="L855" s="80">
        <v>0</v>
      </c>
      <c r="M855" s="80">
        <v>2172996280</v>
      </c>
      <c r="N855" s="80">
        <v>0</v>
      </c>
      <c r="O855" s="80">
        <v>2172996280</v>
      </c>
    </row>
    <row r="856" spans="1:15" x14ac:dyDescent="0.45">
      <c r="A856" s="79" t="s">
        <v>1352</v>
      </c>
      <c r="B856" s="79" t="s">
        <v>1353</v>
      </c>
      <c r="C856" s="79" t="s">
        <v>1354</v>
      </c>
      <c r="D856" s="79" t="s">
        <v>1355</v>
      </c>
      <c r="E856" s="79" t="s">
        <v>1388</v>
      </c>
      <c r="F856" s="79" t="s">
        <v>1389</v>
      </c>
      <c r="G856" s="79" t="s">
        <v>836</v>
      </c>
      <c r="H856" s="79" t="s">
        <v>837</v>
      </c>
      <c r="I856" s="79" t="s">
        <v>1517</v>
      </c>
      <c r="J856" s="80">
        <v>0</v>
      </c>
      <c r="K856" s="80">
        <v>32400000000</v>
      </c>
      <c r="L856" s="80">
        <v>0</v>
      </c>
      <c r="M856" s="80">
        <v>0</v>
      </c>
      <c r="N856" s="80">
        <v>0</v>
      </c>
      <c r="O856" s="80">
        <v>32400000000</v>
      </c>
    </row>
    <row r="857" spans="1:15" x14ac:dyDescent="0.45">
      <c r="A857" s="79" t="s">
        <v>1352</v>
      </c>
      <c r="B857" s="79" t="s">
        <v>1353</v>
      </c>
      <c r="C857" s="79" t="s">
        <v>1354</v>
      </c>
      <c r="D857" s="79" t="s">
        <v>1355</v>
      </c>
      <c r="E857" s="79" t="s">
        <v>1388</v>
      </c>
      <c r="F857" s="79" t="s">
        <v>1389</v>
      </c>
      <c r="G857" s="79" t="s">
        <v>602</v>
      </c>
      <c r="H857" s="79" t="s">
        <v>603</v>
      </c>
      <c r="I857" s="79" t="s">
        <v>1482</v>
      </c>
      <c r="J857" s="80">
        <v>0</v>
      </c>
      <c r="K857" s="80">
        <v>1614023040</v>
      </c>
      <c r="L857" s="80">
        <v>2027018640</v>
      </c>
      <c r="M857" s="80">
        <v>4309709400</v>
      </c>
      <c r="N857" s="80">
        <v>0</v>
      </c>
      <c r="O857" s="80">
        <v>3896713800</v>
      </c>
    </row>
    <row r="858" spans="1:15" x14ac:dyDescent="0.45">
      <c r="A858" s="79" t="s">
        <v>1352</v>
      </c>
      <c r="B858" s="79" t="s">
        <v>1353</v>
      </c>
      <c r="C858" s="79" t="s">
        <v>1354</v>
      </c>
      <c r="D858" s="79" t="s">
        <v>1355</v>
      </c>
      <c r="E858" s="79" t="s">
        <v>1388</v>
      </c>
      <c r="F858" s="79" t="s">
        <v>1389</v>
      </c>
      <c r="G858" s="79" t="s">
        <v>838</v>
      </c>
      <c r="H858" s="79" t="s">
        <v>839</v>
      </c>
      <c r="I858" s="79" t="s">
        <v>1518</v>
      </c>
      <c r="J858" s="80">
        <v>0</v>
      </c>
      <c r="K858" s="80">
        <v>0</v>
      </c>
      <c r="L858" s="80">
        <v>25620000000</v>
      </c>
      <c r="M858" s="80">
        <v>40620000000</v>
      </c>
      <c r="N858" s="80">
        <v>0</v>
      </c>
      <c r="O858" s="80">
        <v>15000000000</v>
      </c>
    </row>
    <row r="859" spans="1:15" x14ac:dyDescent="0.45">
      <c r="A859" s="79" t="s">
        <v>1352</v>
      </c>
      <c r="B859" s="79" t="s">
        <v>1353</v>
      </c>
      <c r="C859" s="79" t="s">
        <v>1354</v>
      </c>
      <c r="D859" s="79" t="s">
        <v>1355</v>
      </c>
      <c r="E859" s="79" t="s">
        <v>1388</v>
      </c>
      <c r="F859" s="79" t="s">
        <v>1389</v>
      </c>
      <c r="G859" s="79" t="s">
        <v>606</v>
      </c>
      <c r="H859" s="79" t="s">
        <v>607</v>
      </c>
      <c r="I859" s="79" t="s">
        <v>1483</v>
      </c>
      <c r="J859" s="80">
        <v>0</v>
      </c>
      <c r="K859" s="80">
        <v>155130623600</v>
      </c>
      <c r="L859" s="80">
        <v>155130623600</v>
      </c>
      <c r="M859" s="80">
        <v>139200178040</v>
      </c>
      <c r="N859" s="80">
        <v>0</v>
      </c>
      <c r="O859" s="80">
        <v>139200178040</v>
      </c>
    </row>
    <row r="860" spans="1:15" x14ac:dyDescent="0.45">
      <c r="A860" s="79" t="s">
        <v>1352</v>
      </c>
      <c r="B860" s="79" t="s">
        <v>1353</v>
      </c>
      <c r="C860" s="79" t="s">
        <v>1354</v>
      </c>
      <c r="D860" s="79" t="s">
        <v>1355</v>
      </c>
      <c r="E860" s="79" t="s">
        <v>1388</v>
      </c>
      <c r="F860" s="79" t="s">
        <v>1389</v>
      </c>
      <c r="G860" s="79" t="s">
        <v>608</v>
      </c>
      <c r="H860" s="79" t="s">
        <v>609</v>
      </c>
      <c r="I860" s="79" t="s">
        <v>455</v>
      </c>
      <c r="J860" s="80">
        <v>0</v>
      </c>
      <c r="K860" s="80">
        <v>0</v>
      </c>
      <c r="L860" s="80">
        <v>126696472</v>
      </c>
      <c r="M860" s="80">
        <v>10335578272</v>
      </c>
      <c r="N860" s="80">
        <v>0</v>
      </c>
      <c r="O860" s="80">
        <v>10208881800</v>
      </c>
    </row>
    <row r="861" spans="1:15" x14ac:dyDescent="0.45">
      <c r="A861" s="79" t="s">
        <v>1352</v>
      </c>
      <c r="B861" s="79" t="s">
        <v>1353</v>
      </c>
      <c r="C861" s="79" t="s">
        <v>1354</v>
      </c>
      <c r="D861" s="79" t="s">
        <v>1355</v>
      </c>
      <c r="E861" s="79" t="s">
        <v>1388</v>
      </c>
      <c r="F861" s="79" t="s">
        <v>1389</v>
      </c>
      <c r="G861" s="79" t="s">
        <v>628</v>
      </c>
      <c r="H861" s="79" t="s">
        <v>629</v>
      </c>
      <c r="I861" s="79" t="s">
        <v>455</v>
      </c>
      <c r="J861" s="80">
        <v>0</v>
      </c>
      <c r="K861" s="80">
        <v>0</v>
      </c>
      <c r="L861" s="80">
        <v>0</v>
      </c>
      <c r="M861" s="80">
        <v>137980150000</v>
      </c>
      <c r="N861" s="80">
        <v>0</v>
      </c>
      <c r="O861" s="80">
        <v>137980150000</v>
      </c>
    </row>
    <row r="862" spans="1:15" x14ac:dyDescent="0.45">
      <c r="A862" s="79" t="s">
        <v>1352</v>
      </c>
      <c r="B862" s="79" t="s">
        <v>1353</v>
      </c>
      <c r="C862" s="79" t="s">
        <v>1354</v>
      </c>
      <c r="D862" s="79" t="s">
        <v>1355</v>
      </c>
      <c r="E862" s="79" t="s">
        <v>1388</v>
      </c>
      <c r="F862" s="79" t="s">
        <v>1389</v>
      </c>
      <c r="G862" s="79" t="s">
        <v>630</v>
      </c>
      <c r="H862" s="79" t="s">
        <v>631</v>
      </c>
      <c r="I862" s="79" t="s">
        <v>455</v>
      </c>
      <c r="J862" s="80">
        <v>0</v>
      </c>
      <c r="K862" s="80">
        <v>104821617500</v>
      </c>
      <c r="L862" s="80">
        <v>114641617500</v>
      </c>
      <c r="M862" s="80">
        <v>147570465000</v>
      </c>
      <c r="N862" s="80">
        <v>0</v>
      </c>
      <c r="O862" s="80">
        <v>137750465000</v>
      </c>
    </row>
    <row r="863" spans="1:15" x14ac:dyDescent="0.45">
      <c r="A863" s="79" t="s">
        <v>1352</v>
      </c>
      <c r="B863" s="79" t="s">
        <v>1353</v>
      </c>
      <c r="C863" s="79" t="s">
        <v>1354</v>
      </c>
      <c r="D863" s="79" t="s">
        <v>1355</v>
      </c>
      <c r="E863" s="79" t="s">
        <v>1388</v>
      </c>
      <c r="F863" s="79" t="s">
        <v>1389</v>
      </c>
      <c r="G863" s="79" t="s">
        <v>632</v>
      </c>
      <c r="H863" s="79" t="s">
        <v>633</v>
      </c>
      <c r="I863" s="79" t="s">
        <v>455</v>
      </c>
      <c r="J863" s="80">
        <v>0</v>
      </c>
      <c r="K863" s="80">
        <v>0</v>
      </c>
      <c r="L863" s="80">
        <v>0</v>
      </c>
      <c r="M863" s="80">
        <v>34835695648</v>
      </c>
      <c r="N863" s="80">
        <v>0</v>
      </c>
      <c r="O863" s="80">
        <v>34835695648</v>
      </c>
    </row>
    <row r="864" spans="1:15" x14ac:dyDescent="0.45">
      <c r="A864" s="79" t="s">
        <v>1352</v>
      </c>
      <c r="B864" s="79" t="s">
        <v>1353</v>
      </c>
      <c r="C864" s="79" t="s">
        <v>1354</v>
      </c>
      <c r="D864" s="79" t="s">
        <v>1355</v>
      </c>
      <c r="E864" s="79" t="s">
        <v>1388</v>
      </c>
      <c r="F864" s="79" t="s">
        <v>1389</v>
      </c>
      <c r="G864" s="79" t="s">
        <v>634</v>
      </c>
      <c r="H864" s="79" t="s">
        <v>635</v>
      </c>
      <c r="I864" s="79" t="s">
        <v>455</v>
      </c>
      <c r="J864" s="80">
        <v>0</v>
      </c>
      <c r="K864" s="80">
        <v>189630000000</v>
      </c>
      <c r="L864" s="80">
        <v>579180000000</v>
      </c>
      <c r="M864" s="80">
        <v>1265117500000</v>
      </c>
      <c r="N864" s="80">
        <v>0</v>
      </c>
      <c r="O864" s="80">
        <v>875567500000</v>
      </c>
    </row>
    <row r="865" spans="1:15" x14ac:dyDescent="0.45">
      <c r="A865" s="79" t="s">
        <v>1352</v>
      </c>
      <c r="B865" s="79" t="s">
        <v>1353</v>
      </c>
      <c r="C865" s="79" t="s">
        <v>1354</v>
      </c>
      <c r="D865" s="79" t="s">
        <v>1355</v>
      </c>
      <c r="E865" s="79" t="s">
        <v>1388</v>
      </c>
      <c r="F865" s="79" t="s">
        <v>1389</v>
      </c>
      <c r="G865" s="79" t="s">
        <v>636</v>
      </c>
      <c r="H865" s="79" t="s">
        <v>637</v>
      </c>
      <c r="I865" s="79" t="s">
        <v>455</v>
      </c>
      <c r="J865" s="80">
        <v>0</v>
      </c>
      <c r="K865" s="80">
        <v>29496950000</v>
      </c>
      <c r="L865" s="80">
        <v>94307150000</v>
      </c>
      <c r="M865" s="80">
        <v>124519920350</v>
      </c>
      <c r="N865" s="80">
        <v>0</v>
      </c>
      <c r="O865" s="80">
        <v>59709720350</v>
      </c>
    </row>
    <row r="866" spans="1:15" x14ac:dyDescent="0.45">
      <c r="A866" s="79" t="s">
        <v>1352</v>
      </c>
      <c r="B866" s="79" t="s">
        <v>1353</v>
      </c>
      <c r="C866" s="79" t="s">
        <v>1354</v>
      </c>
      <c r="D866" s="79" t="s">
        <v>1355</v>
      </c>
      <c r="E866" s="79" t="s">
        <v>1388</v>
      </c>
      <c r="F866" s="79" t="s">
        <v>1389</v>
      </c>
      <c r="G866" s="79" t="s">
        <v>638</v>
      </c>
      <c r="H866" s="79" t="s">
        <v>639</v>
      </c>
      <c r="I866" s="79" t="s">
        <v>455</v>
      </c>
      <c r="J866" s="80">
        <v>0</v>
      </c>
      <c r="K866" s="80">
        <v>123546468750</v>
      </c>
      <c r="L866" s="80">
        <v>0</v>
      </c>
      <c r="M866" s="80">
        <v>0</v>
      </c>
      <c r="N866" s="80">
        <v>0</v>
      </c>
      <c r="O866" s="80">
        <v>123546468750</v>
      </c>
    </row>
    <row r="867" spans="1:15" x14ac:dyDescent="0.45">
      <c r="A867" s="79" t="s">
        <v>1352</v>
      </c>
      <c r="B867" s="79" t="s">
        <v>1353</v>
      </c>
      <c r="C867" s="79" t="s">
        <v>1354</v>
      </c>
      <c r="D867" s="79" t="s">
        <v>1355</v>
      </c>
      <c r="E867" s="79" t="s">
        <v>1388</v>
      </c>
      <c r="F867" s="79" t="s">
        <v>1389</v>
      </c>
      <c r="G867" s="79" t="s">
        <v>687</v>
      </c>
      <c r="H867" s="79" t="s">
        <v>688</v>
      </c>
      <c r="I867" s="79" t="s">
        <v>455</v>
      </c>
      <c r="J867" s="80">
        <v>0</v>
      </c>
      <c r="K867" s="80">
        <v>0</v>
      </c>
      <c r="L867" s="80">
        <v>0</v>
      </c>
      <c r="M867" s="80">
        <v>1093596000</v>
      </c>
      <c r="N867" s="80">
        <v>0</v>
      </c>
      <c r="O867" s="80">
        <v>1093596000</v>
      </c>
    </row>
    <row r="868" spans="1:15" x14ac:dyDescent="0.45">
      <c r="A868" s="79" t="s">
        <v>1352</v>
      </c>
      <c r="B868" s="79" t="s">
        <v>1353</v>
      </c>
      <c r="C868" s="79" t="s">
        <v>1354</v>
      </c>
      <c r="D868" s="79" t="s">
        <v>1355</v>
      </c>
      <c r="E868" s="79" t="s">
        <v>1388</v>
      </c>
      <c r="F868" s="79" t="s">
        <v>1389</v>
      </c>
      <c r="G868" s="79" t="s">
        <v>640</v>
      </c>
      <c r="H868" s="79" t="s">
        <v>641</v>
      </c>
      <c r="I868" s="79" t="s">
        <v>455</v>
      </c>
      <c r="J868" s="80">
        <v>0</v>
      </c>
      <c r="K868" s="80">
        <v>29551263000</v>
      </c>
      <c r="L868" s="80">
        <v>76391020000</v>
      </c>
      <c r="M868" s="80">
        <v>109560805000</v>
      </c>
      <c r="N868" s="80">
        <v>0</v>
      </c>
      <c r="O868" s="80">
        <v>62721048000</v>
      </c>
    </row>
    <row r="869" spans="1:15" x14ac:dyDescent="0.45">
      <c r="A869" s="79" t="s">
        <v>1352</v>
      </c>
      <c r="B869" s="79" t="s">
        <v>1353</v>
      </c>
      <c r="C869" s="79" t="s">
        <v>1354</v>
      </c>
      <c r="D869" s="79" t="s">
        <v>1355</v>
      </c>
      <c r="E869" s="79" t="s">
        <v>1388</v>
      </c>
      <c r="F869" s="79" t="s">
        <v>1389</v>
      </c>
      <c r="G869" s="79" t="s">
        <v>689</v>
      </c>
      <c r="H869" s="79" t="s">
        <v>690</v>
      </c>
      <c r="I869" s="79" t="s">
        <v>455</v>
      </c>
      <c r="J869" s="80">
        <v>0</v>
      </c>
      <c r="K869" s="80">
        <v>0</v>
      </c>
      <c r="L869" s="80">
        <v>628478400</v>
      </c>
      <c r="M869" s="80">
        <v>628478400</v>
      </c>
      <c r="N869" s="80">
        <v>0</v>
      </c>
      <c r="O869" s="80">
        <v>0</v>
      </c>
    </row>
    <row r="870" spans="1:15" x14ac:dyDescent="0.45">
      <c r="A870" s="79" t="s">
        <v>1352</v>
      </c>
      <c r="B870" s="79" t="s">
        <v>1353</v>
      </c>
      <c r="C870" s="79" t="s">
        <v>1354</v>
      </c>
      <c r="D870" s="79" t="s">
        <v>1355</v>
      </c>
      <c r="E870" s="79" t="s">
        <v>1388</v>
      </c>
      <c r="F870" s="79" t="s">
        <v>1389</v>
      </c>
      <c r="G870" s="79" t="s">
        <v>522</v>
      </c>
      <c r="H870" s="79" t="s">
        <v>523</v>
      </c>
      <c r="I870" s="79" t="s">
        <v>455</v>
      </c>
      <c r="J870" s="80">
        <v>0</v>
      </c>
      <c r="K870" s="80">
        <v>159053452600</v>
      </c>
      <c r="L870" s="80">
        <v>89110000000</v>
      </c>
      <c r="M870" s="80">
        <v>174000000000</v>
      </c>
      <c r="N870" s="80">
        <v>0</v>
      </c>
      <c r="O870" s="80">
        <v>243943452600</v>
      </c>
    </row>
    <row r="871" spans="1:15" x14ac:dyDescent="0.45">
      <c r="A871" s="79" t="s">
        <v>1352</v>
      </c>
      <c r="B871" s="79" t="s">
        <v>1353</v>
      </c>
      <c r="C871" s="79" t="s">
        <v>1354</v>
      </c>
      <c r="D871" s="79" t="s">
        <v>1355</v>
      </c>
      <c r="E871" s="79" t="s">
        <v>1388</v>
      </c>
      <c r="F871" s="79" t="s">
        <v>1389</v>
      </c>
      <c r="G871" s="79" t="s">
        <v>713</v>
      </c>
      <c r="H871" s="79" t="s">
        <v>714</v>
      </c>
      <c r="I871" s="79" t="s">
        <v>455</v>
      </c>
      <c r="J871" s="80">
        <v>0</v>
      </c>
      <c r="K871" s="80">
        <v>0</v>
      </c>
      <c r="L871" s="80">
        <v>543485600</v>
      </c>
      <c r="M871" s="80">
        <v>621126400</v>
      </c>
      <c r="N871" s="80">
        <v>0</v>
      </c>
      <c r="O871" s="80">
        <v>77640800</v>
      </c>
    </row>
    <row r="872" spans="1:15" x14ac:dyDescent="0.45">
      <c r="A872" s="79" t="s">
        <v>1352</v>
      </c>
      <c r="B872" s="79" t="s">
        <v>1353</v>
      </c>
      <c r="C872" s="79" t="s">
        <v>1354</v>
      </c>
      <c r="D872" s="79" t="s">
        <v>1355</v>
      </c>
      <c r="E872" s="79" t="s">
        <v>1388</v>
      </c>
      <c r="F872" s="79" t="s">
        <v>1389</v>
      </c>
      <c r="G872" s="79" t="s">
        <v>669</v>
      </c>
      <c r="H872" s="79" t="s">
        <v>670</v>
      </c>
      <c r="I872" s="79" t="s">
        <v>455</v>
      </c>
      <c r="J872" s="80">
        <v>0</v>
      </c>
      <c r="K872" s="80">
        <v>0</v>
      </c>
      <c r="L872" s="80">
        <v>4428897535</v>
      </c>
      <c r="M872" s="80">
        <v>5222677042</v>
      </c>
      <c r="N872" s="80">
        <v>0</v>
      </c>
      <c r="O872" s="80">
        <v>793779507</v>
      </c>
    </row>
    <row r="873" spans="1:15" x14ac:dyDescent="0.45">
      <c r="A873" s="79" t="s">
        <v>1352</v>
      </c>
      <c r="B873" s="79" t="s">
        <v>1353</v>
      </c>
      <c r="C873" s="79" t="s">
        <v>1354</v>
      </c>
      <c r="D873" s="79" t="s">
        <v>1355</v>
      </c>
      <c r="E873" s="79" t="s">
        <v>1388</v>
      </c>
      <c r="F873" s="79" t="s">
        <v>1389</v>
      </c>
      <c r="G873" s="79" t="s">
        <v>691</v>
      </c>
      <c r="H873" s="79" t="s">
        <v>692</v>
      </c>
      <c r="I873" s="79" t="s">
        <v>455</v>
      </c>
      <c r="J873" s="80">
        <v>0</v>
      </c>
      <c r="K873" s="80">
        <v>0</v>
      </c>
      <c r="L873" s="80">
        <v>0</v>
      </c>
      <c r="M873" s="80">
        <v>300000000</v>
      </c>
      <c r="N873" s="80">
        <v>0</v>
      </c>
      <c r="O873" s="80">
        <v>300000000</v>
      </c>
    </row>
    <row r="874" spans="1:15" x14ac:dyDescent="0.45">
      <c r="A874" s="79" t="s">
        <v>1352</v>
      </c>
      <c r="B874" s="79" t="s">
        <v>1353</v>
      </c>
      <c r="C874" s="79" t="s">
        <v>1354</v>
      </c>
      <c r="D874" s="79" t="s">
        <v>1355</v>
      </c>
      <c r="E874" s="79" t="s">
        <v>1388</v>
      </c>
      <c r="F874" s="79" t="s">
        <v>1389</v>
      </c>
      <c r="G874" s="79" t="s">
        <v>616</v>
      </c>
      <c r="H874" s="79" t="s">
        <v>617</v>
      </c>
      <c r="I874" s="79" t="s">
        <v>455</v>
      </c>
      <c r="J874" s="80">
        <v>0</v>
      </c>
      <c r="K874" s="80">
        <v>0</v>
      </c>
      <c r="L874" s="80">
        <v>0</v>
      </c>
      <c r="M874" s="80">
        <v>368011250</v>
      </c>
      <c r="N874" s="80">
        <v>0</v>
      </c>
      <c r="O874" s="80">
        <v>368011250</v>
      </c>
    </row>
    <row r="875" spans="1:15" x14ac:dyDescent="0.45">
      <c r="A875" s="79" t="s">
        <v>1352</v>
      </c>
      <c r="B875" s="79" t="s">
        <v>1353</v>
      </c>
      <c r="C875" s="79" t="s">
        <v>1354</v>
      </c>
      <c r="D875" s="79" t="s">
        <v>1355</v>
      </c>
      <c r="E875" s="79" t="s">
        <v>1388</v>
      </c>
      <c r="F875" s="79" t="s">
        <v>1389</v>
      </c>
      <c r="G875" s="79" t="s">
        <v>524</v>
      </c>
      <c r="H875" s="79" t="s">
        <v>525</v>
      </c>
      <c r="I875" s="79" t="s">
        <v>455</v>
      </c>
      <c r="J875" s="80">
        <v>0</v>
      </c>
      <c r="K875" s="80">
        <v>0</v>
      </c>
      <c r="L875" s="80">
        <v>0</v>
      </c>
      <c r="M875" s="80">
        <v>420000000</v>
      </c>
      <c r="N875" s="80">
        <v>0</v>
      </c>
      <c r="O875" s="80">
        <v>420000000</v>
      </c>
    </row>
    <row r="876" spans="1:15" x14ac:dyDescent="0.45">
      <c r="A876" s="79" t="s">
        <v>1352</v>
      </c>
      <c r="B876" s="79" t="s">
        <v>1353</v>
      </c>
      <c r="C876" s="79" t="s">
        <v>1354</v>
      </c>
      <c r="D876" s="79" t="s">
        <v>1355</v>
      </c>
      <c r="E876" s="79" t="s">
        <v>1388</v>
      </c>
      <c r="F876" s="79" t="s">
        <v>1389</v>
      </c>
      <c r="G876" s="79" t="s">
        <v>671</v>
      </c>
      <c r="H876" s="79" t="s">
        <v>672</v>
      </c>
      <c r="I876" s="79" t="s">
        <v>455</v>
      </c>
      <c r="J876" s="80">
        <v>0</v>
      </c>
      <c r="K876" s="80">
        <v>0</v>
      </c>
      <c r="L876" s="80">
        <v>0</v>
      </c>
      <c r="M876" s="80">
        <v>90000000</v>
      </c>
      <c r="N876" s="80">
        <v>0</v>
      </c>
      <c r="O876" s="80">
        <v>90000000</v>
      </c>
    </row>
    <row r="877" spans="1:15" x14ac:dyDescent="0.45">
      <c r="A877" s="79" t="s">
        <v>1352</v>
      </c>
      <c r="B877" s="79" t="s">
        <v>1353</v>
      </c>
      <c r="C877" s="79" t="s">
        <v>1354</v>
      </c>
      <c r="D877" s="79" t="s">
        <v>1355</v>
      </c>
      <c r="E877" s="79" t="s">
        <v>1388</v>
      </c>
      <c r="F877" s="79" t="s">
        <v>1389</v>
      </c>
      <c r="G877" s="79" t="s">
        <v>642</v>
      </c>
      <c r="H877" s="79" t="s">
        <v>643</v>
      </c>
      <c r="I877" s="79" t="s">
        <v>455</v>
      </c>
      <c r="J877" s="80">
        <v>0</v>
      </c>
      <c r="K877" s="80">
        <v>18922134000</v>
      </c>
      <c r="L877" s="80">
        <v>52343046000</v>
      </c>
      <c r="M877" s="80">
        <v>67087566000</v>
      </c>
      <c r="N877" s="80">
        <v>0</v>
      </c>
      <c r="O877" s="80">
        <v>33666654000</v>
      </c>
    </row>
    <row r="878" spans="1:15" x14ac:dyDescent="0.45">
      <c r="A878" s="79" t="s">
        <v>1352</v>
      </c>
      <c r="B878" s="79" t="s">
        <v>1353</v>
      </c>
      <c r="C878" s="79" t="s">
        <v>1354</v>
      </c>
      <c r="D878" s="79" t="s">
        <v>1355</v>
      </c>
      <c r="E878" s="79" t="s">
        <v>1388</v>
      </c>
      <c r="F878" s="79" t="s">
        <v>1389</v>
      </c>
      <c r="G878" s="79" t="s">
        <v>644</v>
      </c>
      <c r="H878" s="79" t="s">
        <v>645</v>
      </c>
      <c r="I878" s="79" t="s">
        <v>455</v>
      </c>
      <c r="J878" s="80">
        <v>0</v>
      </c>
      <c r="K878" s="80">
        <v>54400500000</v>
      </c>
      <c r="L878" s="80">
        <v>163201500000</v>
      </c>
      <c r="M878" s="80">
        <v>197576500000</v>
      </c>
      <c r="N878" s="80">
        <v>0</v>
      </c>
      <c r="O878" s="80">
        <v>88775500000</v>
      </c>
    </row>
    <row r="879" spans="1:15" x14ac:dyDescent="0.45">
      <c r="A879" s="79" t="s">
        <v>1352</v>
      </c>
      <c r="B879" s="79" t="s">
        <v>1353</v>
      </c>
      <c r="C879" s="79" t="s">
        <v>1354</v>
      </c>
      <c r="D879" s="79" t="s">
        <v>1355</v>
      </c>
      <c r="E879" s="79" t="s">
        <v>1388</v>
      </c>
      <c r="F879" s="79" t="s">
        <v>1389</v>
      </c>
      <c r="G879" s="79" t="s">
        <v>646</v>
      </c>
      <c r="H879" s="79" t="s">
        <v>647</v>
      </c>
      <c r="I879" s="79" t="s">
        <v>455</v>
      </c>
      <c r="J879" s="80">
        <v>0</v>
      </c>
      <c r="K879" s="80">
        <v>0</v>
      </c>
      <c r="L879" s="80">
        <v>0</v>
      </c>
      <c r="M879" s="80">
        <v>142742556500</v>
      </c>
      <c r="N879" s="80">
        <v>0</v>
      </c>
      <c r="O879" s="80">
        <v>142742556500</v>
      </c>
    </row>
    <row r="880" spans="1:15" x14ac:dyDescent="0.45">
      <c r="A880" s="79" t="s">
        <v>1352</v>
      </c>
      <c r="B880" s="79" t="s">
        <v>1353</v>
      </c>
      <c r="C880" s="79" t="s">
        <v>1354</v>
      </c>
      <c r="D880" s="79" t="s">
        <v>1355</v>
      </c>
      <c r="E880" s="79" t="s">
        <v>1388</v>
      </c>
      <c r="F880" s="79" t="s">
        <v>1389</v>
      </c>
      <c r="G880" s="79" t="s">
        <v>620</v>
      </c>
      <c r="H880" s="79" t="s">
        <v>621</v>
      </c>
      <c r="I880" s="79" t="s">
        <v>455</v>
      </c>
      <c r="J880" s="80">
        <v>0</v>
      </c>
      <c r="K880" s="80">
        <v>0</v>
      </c>
      <c r="L880" s="80">
        <v>237000000</v>
      </c>
      <c r="M880" s="80">
        <v>237000000</v>
      </c>
      <c r="N880" s="80">
        <v>0</v>
      </c>
      <c r="O880" s="80">
        <v>0</v>
      </c>
    </row>
    <row r="881" spans="1:15" x14ac:dyDescent="0.45">
      <c r="A881" s="79" t="s">
        <v>1352</v>
      </c>
      <c r="B881" s="79" t="s">
        <v>1353</v>
      </c>
      <c r="C881" s="79" t="s">
        <v>1354</v>
      </c>
      <c r="D881" s="79" t="s">
        <v>1355</v>
      </c>
      <c r="E881" s="79" t="s">
        <v>1388</v>
      </c>
      <c r="F881" s="79" t="s">
        <v>1389</v>
      </c>
      <c r="G881" s="79" t="s">
        <v>648</v>
      </c>
      <c r="H881" s="79" t="s">
        <v>649</v>
      </c>
      <c r="I881" s="79" t="s">
        <v>455</v>
      </c>
      <c r="J881" s="80">
        <v>0</v>
      </c>
      <c r="K881" s="80">
        <v>0</v>
      </c>
      <c r="L881" s="80">
        <v>0</v>
      </c>
      <c r="M881" s="80">
        <v>112185450000</v>
      </c>
      <c r="N881" s="80">
        <v>0</v>
      </c>
      <c r="O881" s="80">
        <v>112185450000</v>
      </c>
    </row>
    <row r="882" spans="1:15" x14ac:dyDescent="0.45">
      <c r="A882" s="79" t="s">
        <v>1352</v>
      </c>
      <c r="B882" s="79" t="s">
        <v>1353</v>
      </c>
      <c r="C882" s="79" t="s">
        <v>1354</v>
      </c>
      <c r="D882" s="79" t="s">
        <v>1355</v>
      </c>
      <c r="E882" s="79" t="s">
        <v>1388</v>
      </c>
      <c r="F882" s="79" t="s">
        <v>1389</v>
      </c>
      <c r="G882" s="79" t="s">
        <v>1378</v>
      </c>
      <c r="H882" s="79" t="s">
        <v>1379</v>
      </c>
      <c r="I882" s="79" t="s">
        <v>455</v>
      </c>
      <c r="J882" s="80">
        <v>0</v>
      </c>
      <c r="K882" s="80">
        <v>0</v>
      </c>
      <c r="L882" s="80">
        <v>0</v>
      </c>
      <c r="M882" s="80">
        <v>420000000</v>
      </c>
      <c r="N882" s="80">
        <v>0</v>
      </c>
      <c r="O882" s="80">
        <v>420000000</v>
      </c>
    </row>
    <row r="883" spans="1:15" x14ac:dyDescent="0.45">
      <c r="A883" s="79" t="s">
        <v>1352</v>
      </c>
      <c r="B883" s="79" t="s">
        <v>1353</v>
      </c>
      <c r="C883" s="79" t="s">
        <v>1354</v>
      </c>
      <c r="D883" s="79" t="s">
        <v>1355</v>
      </c>
      <c r="E883" s="79" t="s">
        <v>1388</v>
      </c>
      <c r="F883" s="79" t="s">
        <v>1389</v>
      </c>
      <c r="G883" s="79" t="s">
        <v>652</v>
      </c>
      <c r="H883" s="79" t="s">
        <v>653</v>
      </c>
      <c r="I883" s="79" t="s">
        <v>455</v>
      </c>
      <c r="J883" s="80">
        <v>0</v>
      </c>
      <c r="K883" s="80">
        <v>259240612750</v>
      </c>
      <c r="L883" s="80">
        <v>0</v>
      </c>
      <c r="M883" s="80">
        <v>0</v>
      </c>
      <c r="N883" s="80">
        <v>0</v>
      </c>
      <c r="O883" s="80">
        <v>259240612750</v>
      </c>
    </row>
    <row r="884" spans="1:15" x14ac:dyDescent="0.45">
      <c r="A884" s="79" t="s">
        <v>1352</v>
      </c>
      <c r="B884" s="79" t="s">
        <v>1353</v>
      </c>
      <c r="C884" s="79" t="s">
        <v>1354</v>
      </c>
      <c r="D884" s="79" t="s">
        <v>1355</v>
      </c>
      <c r="E884" s="79" t="s">
        <v>1388</v>
      </c>
      <c r="F884" s="79" t="s">
        <v>1389</v>
      </c>
      <c r="G884" s="79" t="s">
        <v>656</v>
      </c>
      <c r="H884" s="79" t="s">
        <v>657</v>
      </c>
      <c r="I884" s="79" t="s">
        <v>455</v>
      </c>
      <c r="J884" s="80">
        <v>0</v>
      </c>
      <c r="K884" s="80">
        <v>0</v>
      </c>
      <c r="L884" s="80">
        <v>0</v>
      </c>
      <c r="M884" s="80">
        <v>231287621156</v>
      </c>
      <c r="N884" s="80">
        <v>0</v>
      </c>
      <c r="O884" s="80">
        <v>231287621156</v>
      </c>
    </row>
    <row r="885" spans="1:15" x14ac:dyDescent="0.45">
      <c r="A885" s="79" t="s">
        <v>1352</v>
      </c>
      <c r="B885" s="79" t="s">
        <v>1353</v>
      </c>
      <c r="C885" s="79" t="s">
        <v>1354</v>
      </c>
      <c r="D885" s="79" t="s">
        <v>1355</v>
      </c>
      <c r="E885" s="79" t="s">
        <v>1388</v>
      </c>
      <c r="F885" s="79" t="s">
        <v>1389</v>
      </c>
      <c r="G885" s="79" t="s">
        <v>697</v>
      </c>
      <c r="H885" s="79" t="s">
        <v>698</v>
      </c>
      <c r="I885" s="79" t="s">
        <v>455</v>
      </c>
      <c r="J885" s="80">
        <v>0</v>
      </c>
      <c r="K885" s="80">
        <v>0</v>
      </c>
      <c r="L885" s="80">
        <v>100000000</v>
      </c>
      <c r="M885" s="80">
        <v>100000000</v>
      </c>
      <c r="N885" s="80">
        <v>0</v>
      </c>
      <c r="O885" s="80">
        <v>0</v>
      </c>
    </row>
    <row r="886" spans="1:15" x14ac:dyDescent="0.45">
      <c r="A886" s="79" t="s">
        <v>1352</v>
      </c>
      <c r="B886" s="79" t="s">
        <v>1353</v>
      </c>
      <c r="C886" s="79" t="s">
        <v>1354</v>
      </c>
      <c r="D886" s="79" t="s">
        <v>1355</v>
      </c>
      <c r="E886" s="79" t="s">
        <v>1388</v>
      </c>
      <c r="F886" s="79" t="s">
        <v>1389</v>
      </c>
      <c r="G886" s="79" t="s">
        <v>1380</v>
      </c>
      <c r="H886" s="79" t="s">
        <v>1381</v>
      </c>
      <c r="I886" s="79" t="s">
        <v>455</v>
      </c>
      <c r="J886" s="80">
        <v>0</v>
      </c>
      <c r="K886" s="80">
        <v>0</v>
      </c>
      <c r="L886" s="80">
        <v>0</v>
      </c>
      <c r="M886" s="80">
        <v>36957800000</v>
      </c>
      <c r="N886" s="80">
        <v>0</v>
      </c>
      <c r="O886" s="80">
        <v>36957800000</v>
      </c>
    </row>
    <row r="887" spans="1:15" x14ac:dyDescent="0.45">
      <c r="A887" s="79" t="s">
        <v>1352</v>
      </c>
      <c r="B887" s="79" t="s">
        <v>1353</v>
      </c>
      <c r="C887" s="79" t="s">
        <v>1354</v>
      </c>
      <c r="D887" s="79" t="s">
        <v>1355</v>
      </c>
      <c r="E887" s="79" t="s">
        <v>1388</v>
      </c>
      <c r="F887" s="79" t="s">
        <v>1389</v>
      </c>
      <c r="G887" s="79" t="s">
        <v>1382</v>
      </c>
      <c r="H887" s="79" t="s">
        <v>1383</v>
      </c>
      <c r="I887" s="79" t="s">
        <v>455</v>
      </c>
      <c r="J887" s="80">
        <v>0</v>
      </c>
      <c r="K887" s="80">
        <v>0</v>
      </c>
      <c r="L887" s="80">
        <v>0</v>
      </c>
      <c r="M887" s="80">
        <v>134000000000</v>
      </c>
      <c r="N887" s="80">
        <v>0</v>
      </c>
      <c r="O887" s="80">
        <v>134000000000</v>
      </c>
    </row>
    <row r="888" spans="1:15" x14ac:dyDescent="0.45">
      <c r="A888" s="79" t="s">
        <v>1352</v>
      </c>
      <c r="B888" s="79" t="s">
        <v>1353</v>
      </c>
      <c r="C888" s="79" t="s">
        <v>1354</v>
      </c>
      <c r="D888" s="79" t="s">
        <v>1355</v>
      </c>
      <c r="E888" s="79" t="s">
        <v>1388</v>
      </c>
      <c r="F888" s="79" t="s">
        <v>1389</v>
      </c>
      <c r="G888" s="79" t="s">
        <v>1384</v>
      </c>
      <c r="H888" s="79" t="s">
        <v>1385</v>
      </c>
      <c r="I888" s="79" t="s">
        <v>455</v>
      </c>
      <c r="J888" s="80">
        <v>0</v>
      </c>
      <c r="K888" s="80">
        <v>0</v>
      </c>
      <c r="L888" s="80">
        <v>0</v>
      </c>
      <c r="M888" s="80">
        <v>170700000000</v>
      </c>
      <c r="N888" s="80">
        <v>0</v>
      </c>
      <c r="O888" s="80">
        <v>170700000000</v>
      </c>
    </row>
    <row r="889" spans="1:15" x14ac:dyDescent="0.45">
      <c r="A889" s="79" t="s">
        <v>1352</v>
      </c>
      <c r="B889" s="79" t="s">
        <v>1353</v>
      </c>
      <c r="C889" s="79" t="s">
        <v>1354</v>
      </c>
      <c r="D889" s="79" t="s">
        <v>1355</v>
      </c>
      <c r="E889" s="79" t="s">
        <v>1388</v>
      </c>
      <c r="F889" s="79" t="s">
        <v>1389</v>
      </c>
      <c r="G889" s="79" t="s">
        <v>715</v>
      </c>
      <c r="H889" s="79" t="s">
        <v>716</v>
      </c>
      <c r="I889" s="79" t="s">
        <v>455</v>
      </c>
      <c r="J889" s="80">
        <v>0</v>
      </c>
      <c r="K889" s="80">
        <v>0</v>
      </c>
      <c r="L889" s="80">
        <v>0</v>
      </c>
      <c r="M889" s="80">
        <v>2700000000</v>
      </c>
      <c r="N889" s="80">
        <v>0</v>
      </c>
      <c r="O889" s="80">
        <v>2700000000</v>
      </c>
    </row>
    <row r="890" spans="1:15" x14ac:dyDescent="0.45">
      <c r="A890" s="79" t="s">
        <v>1352</v>
      </c>
      <c r="B890" s="79" t="s">
        <v>1353</v>
      </c>
      <c r="C890" s="79" t="s">
        <v>1354</v>
      </c>
      <c r="D890" s="79" t="s">
        <v>1355</v>
      </c>
      <c r="E890" s="79" t="s">
        <v>1388</v>
      </c>
      <c r="F890" s="79" t="s">
        <v>1389</v>
      </c>
      <c r="G890" s="79" t="s">
        <v>492</v>
      </c>
      <c r="H890" s="79" t="s">
        <v>493</v>
      </c>
      <c r="I890" s="79" t="s">
        <v>455</v>
      </c>
      <c r="J890" s="80">
        <v>0</v>
      </c>
      <c r="K890" s="80">
        <v>300000000</v>
      </c>
      <c r="L890" s="80">
        <v>300000000</v>
      </c>
      <c r="M890" s="80">
        <v>0</v>
      </c>
      <c r="N890" s="80">
        <v>0</v>
      </c>
      <c r="O890" s="80">
        <v>0</v>
      </c>
    </row>
    <row r="891" spans="1:15" x14ac:dyDescent="0.45">
      <c r="A891" s="79" t="s">
        <v>1352</v>
      </c>
      <c r="B891" s="79" t="s">
        <v>1353</v>
      </c>
      <c r="C891" s="79" t="s">
        <v>1354</v>
      </c>
      <c r="D891" s="79" t="s">
        <v>1355</v>
      </c>
      <c r="E891" s="79" t="s">
        <v>1388</v>
      </c>
      <c r="F891" s="79" t="s">
        <v>1389</v>
      </c>
      <c r="G891" s="79" t="s">
        <v>1358</v>
      </c>
      <c r="H891" s="79" t="s">
        <v>1359</v>
      </c>
      <c r="I891" s="79" t="s">
        <v>455</v>
      </c>
      <c r="J891" s="80">
        <v>0</v>
      </c>
      <c r="K891" s="80">
        <v>200000000</v>
      </c>
      <c r="L891" s="80">
        <v>200000000</v>
      </c>
      <c r="M891" s="80">
        <v>0</v>
      </c>
      <c r="N891" s="80">
        <v>0</v>
      </c>
      <c r="O891" s="80">
        <v>0</v>
      </c>
    </row>
    <row r="892" spans="1:15" x14ac:dyDescent="0.45">
      <c r="A892" s="79" t="s">
        <v>1352</v>
      </c>
      <c r="B892" s="79" t="s">
        <v>1353</v>
      </c>
      <c r="C892" s="79" t="s">
        <v>1354</v>
      </c>
      <c r="D892" s="79" t="s">
        <v>1355</v>
      </c>
      <c r="E892" s="79" t="s">
        <v>1388</v>
      </c>
      <c r="F892" s="79" t="s">
        <v>1389</v>
      </c>
      <c r="G892" s="79" t="s">
        <v>1360</v>
      </c>
      <c r="H892" s="79" t="s">
        <v>1361</v>
      </c>
      <c r="I892" s="79" t="s">
        <v>455</v>
      </c>
      <c r="J892" s="80">
        <v>0</v>
      </c>
      <c r="K892" s="80">
        <v>100000000</v>
      </c>
      <c r="L892" s="80">
        <v>100000000</v>
      </c>
      <c r="M892" s="80">
        <v>0</v>
      </c>
      <c r="N892" s="80">
        <v>0</v>
      </c>
      <c r="O892" s="80">
        <v>0</v>
      </c>
    </row>
    <row r="893" spans="1:15" x14ac:dyDescent="0.45">
      <c r="A893" s="79" t="s">
        <v>1352</v>
      </c>
      <c r="B893" s="79" t="s">
        <v>1353</v>
      </c>
      <c r="C893" s="79" t="s">
        <v>1354</v>
      </c>
      <c r="D893" s="79" t="s">
        <v>1355</v>
      </c>
      <c r="E893" s="79" t="s">
        <v>1388</v>
      </c>
      <c r="F893" s="79" t="s">
        <v>1389</v>
      </c>
      <c r="G893" s="79" t="s">
        <v>1362</v>
      </c>
      <c r="H893" s="79" t="s">
        <v>1363</v>
      </c>
      <c r="I893" s="79" t="s">
        <v>455</v>
      </c>
      <c r="J893" s="80">
        <v>0</v>
      </c>
      <c r="K893" s="80">
        <v>100000000</v>
      </c>
      <c r="L893" s="80">
        <v>100000000</v>
      </c>
      <c r="M893" s="80">
        <v>0</v>
      </c>
      <c r="N893" s="80">
        <v>0</v>
      </c>
      <c r="O893" s="80">
        <v>0</v>
      </c>
    </row>
    <row r="894" spans="1:15" x14ac:dyDescent="0.45">
      <c r="A894" s="79" t="s">
        <v>1352</v>
      </c>
      <c r="B894" s="79" t="s">
        <v>1353</v>
      </c>
      <c r="C894" s="79" t="s">
        <v>1354</v>
      </c>
      <c r="D894" s="79" t="s">
        <v>1355</v>
      </c>
      <c r="E894" s="79" t="s">
        <v>1388</v>
      </c>
      <c r="F894" s="79" t="s">
        <v>1389</v>
      </c>
      <c r="G894" s="79" t="s">
        <v>1364</v>
      </c>
      <c r="H894" s="79" t="s">
        <v>1365</v>
      </c>
      <c r="I894" s="79" t="s">
        <v>455</v>
      </c>
      <c r="J894" s="80">
        <v>0</v>
      </c>
      <c r="K894" s="80">
        <v>300000000</v>
      </c>
      <c r="L894" s="80">
        <v>300000000</v>
      </c>
      <c r="M894" s="80">
        <v>0</v>
      </c>
      <c r="N894" s="80">
        <v>0</v>
      </c>
      <c r="O894" s="80">
        <v>0</v>
      </c>
    </row>
    <row r="895" spans="1:15" x14ac:dyDescent="0.45">
      <c r="A895" s="79" t="s">
        <v>1352</v>
      </c>
      <c r="B895" s="79" t="s">
        <v>1353</v>
      </c>
      <c r="C895" s="79" t="s">
        <v>1354</v>
      </c>
      <c r="D895" s="79" t="s">
        <v>1355</v>
      </c>
      <c r="E895" s="79" t="s">
        <v>1388</v>
      </c>
      <c r="F895" s="79" t="s">
        <v>1389</v>
      </c>
      <c r="G895" s="79" t="s">
        <v>1366</v>
      </c>
      <c r="H895" s="79" t="s">
        <v>1367</v>
      </c>
      <c r="I895" s="79" t="s">
        <v>455</v>
      </c>
      <c r="J895" s="80">
        <v>0</v>
      </c>
      <c r="K895" s="80">
        <v>300000000</v>
      </c>
      <c r="L895" s="80">
        <v>300000000</v>
      </c>
      <c r="M895" s="80">
        <v>0</v>
      </c>
      <c r="N895" s="80">
        <v>0</v>
      </c>
      <c r="O895" s="80">
        <v>0</v>
      </c>
    </row>
    <row r="896" spans="1:15" x14ac:dyDescent="0.45">
      <c r="A896" s="79" t="s">
        <v>1352</v>
      </c>
      <c r="B896" s="79" t="s">
        <v>1353</v>
      </c>
      <c r="C896" s="79" t="s">
        <v>1354</v>
      </c>
      <c r="D896" s="79" t="s">
        <v>1355</v>
      </c>
      <c r="E896" s="79" t="s">
        <v>1388</v>
      </c>
      <c r="F896" s="79" t="s">
        <v>1389</v>
      </c>
      <c r="G896" s="79" t="s">
        <v>1368</v>
      </c>
      <c r="H896" s="79" t="s">
        <v>1369</v>
      </c>
      <c r="I896" s="79" t="s">
        <v>455</v>
      </c>
      <c r="J896" s="80">
        <v>0</v>
      </c>
      <c r="K896" s="80">
        <v>200000000</v>
      </c>
      <c r="L896" s="80">
        <v>200000000</v>
      </c>
      <c r="M896" s="80">
        <v>0</v>
      </c>
      <c r="N896" s="80">
        <v>0</v>
      </c>
      <c r="O896" s="80">
        <v>0</v>
      </c>
    </row>
    <row r="897" spans="1:16" x14ac:dyDescent="0.45">
      <c r="A897" s="79" t="s">
        <v>1352</v>
      </c>
      <c r="B897" s="79" t="s">
        <v>1353</v>
      </c>
      <c r="C897" s="79" t="s">
        <v>1354</v>
      </c>
      <c r="D897" s="79" t="s">
        <v>1355</v>
      </c>
      <c r="E897" s="79" t="s">
        <v>1388</v>
      </c>
      <c r="F897" s="79" t="s">
        <v>1389</v>
      </c>
      <c r="G897" s="79" t="s">
        <v>673</v>
      </c>
      <c r="H897" s="79" t="s">
        <v>674</v>
      </c>
      <c r="I897" s="79" t="s">
        <v>455</v>
      </c>
      <c r="J897" s="80">
        <v>0</v>
      </c>
      <c r="K897" s="80">
        <v>0</v>
      </c>
      <c r="L897" s="80">
        <v>0</v>
      </c>
      <c r="M897" s="80">
        <v>40000000</v>
      </c>
      <c r="N897" s="80">
        <v>0</v>
      </c>
      <c r="O897" s="80">
        <v>40000000</v>
      </c>
    </row>
    <row r="898" spans="1:16" x14ac:dyDescent="0.45">
      <c r="A898" s="79" t="s">
        <v>1352</v>
      </c>
      <c r="B898" s="79" t="s">
        <v>1353</v>
      </c>
      <c r="C898" s="79" t="s">
        <v>1390</v>
      </c>
      <c r="D898" s="79" t="s">
        <v>1391</v>
      </c>
      <c r="E898" s="79" t="s">
        <v>1392</v>
      </c>
      <c r="F898" s="79" t="s">
        <v>1393</v>
      </c>
      <c r="G898" s="79" t="s">
        <v>582</v>
      </c>
      <c r="H898" s="79" t="s">
        <v>583</v>
      </c>
      <c r="I898" s="79" t="s">
        <v>1471</v>
      </c>
      <c r="J898" s="80">
        <v>343146031878</v>
      </c>
      <c r="K898" s="80">
        <v>0</v>
      </c>
      <c r="L898" s="80">
        <v>71441066880</v>
      </c>
      <c r="M898" s="80">
        <v>414587098758</v>
      </c>
      <c r="N898" s="80">
        <v>0</v>
      </c>
      <c r="O898" s="80">
        <v>0</v>
      </c>
    </row>
    <row r="899" spans="1:16" x14ac:dyDescent="0.45">
      <c r="A899" s="79" t="s">
        <v>1352</v>
      </c>
      <c r="B899" s="79" t="s">
        <v>1353</v>
      </c>
      <c r="C899" s="79" t="s">
        <v>1390</v>
      </c>
      <c r="D899" s="79" t="s">
        <v>1391</v>
      </c>
      <c r="E899" s="79" t="s">
        <v>1392</v>
      </c>
      <c r="F899" s="79" t="s">
        <v>1393</v>
      </c>
      <c r="G899" s="79" t="s">
        <v>557</v>
      </c>
      <c r="H899" s="79" t="s">
        <v>558</v>
      </c>
      <c r="I899" s="79" t="s">
        <v>1472</v>
      </c>
      <c r="J899" s="80">
        <v>4800000000</v>
      </c>
      <c r="K899" s="80">
        <v>0</v>
      </c>
      <c r="L899" s="80">
        <v>6000000000</v>
      </c>
      <c r="M899" s="80">
        <v>10800000000</v>
      </c>
      <c r="N899" s="80">
        <v>0</v>
      </c>
      <c r="O899" s="80">
        <v>0</v>
      </c>
    </row>
    <row r="900" spans="1:16" x14ac:dyDescent="0.45">
      <c r="A900" s="79" t="s">
        <v>1352</v>
      </c>
      <c r="B900" s="79" t="s">
        <v>1353</v>
      </c>
      <c r="C900" s="79" t="s">
        <v>1390</v>
      </c>
      <c r="D900" s="79" t="s">
        <v>1391</v>
      </c>
      <c r="E900" s="79" t="s">
        <v>1392</v>
      </c>
      <c r="F900" s="79" t="s">
        <v>1393</v>
      </c>
      <c r="G900" s="79" t="s">
        <v>559</v>
      </c>
      <c r="H900" s="79" t="s">
        <v>560</v>
      </c>
      <c r="I900" s="79" t="s">
        <v>1473</v>
      </c>
      <c r="J900" s="80">
        <v>0</v>
      </c>
      <c r="K900" s="80">
        <v>0</v>
      </c>
      <c r="L900" s="80">
        <v>960000000</v>
      </c>
      <c r="M900" s="80">
        <v>960000000</v>
      </c>
      <c r="N900" s="80">
        <v>0</v>
      </c>
      <c r="O900" s="80">
        <v>0</v>
      </c>
    </row>
    <row r="901" spans="1:16" x14ac:dyDescent="0.45">
      <c r="A901" s="79" t="s">
        <v>1352</v>
      </c>
      <c r="B901" s="79" t="s">
        <v>1353</v>
      </c>
      <c r="C901" s="79" t="s">
        <v>1390</v>
      </c>
      <c r="D901" s="79" t="s">
        <v>1391</v>
      </c>
      <c r="E901" s="79" t="s">
        <v>1392</v>
      </c>
      <c r="F901" s="79" t="s">
        <v>1393</v>
      </c>
      <c r="G901" s="79" t="s">
        <v>561</v>
      </c>
      <c r="H901" s="79" t="s">
        <v>562</v>
      </c>
      <c r="I901" s="79" t="s">
        <v>455</v>
      </c>
      <c r="J901" s="80">
        <v>0</v>
      </c>
      <c r="K901" s="80">
        <v>0</v>
      </c>
      <c r="L901" s="80">
        <v>1280000000</v>
      </c>
      <c r="M901" s="80">
        <v>1280000000</v>
      </c>
      <c r="N901" s="80">
        <v>0</v>
      </c>
      <c r="O901" s="80">
        <v>0</v>
      </c>
    </row>
    <row r="902" spans="1:16" x14ac:dyDescent="0.45">
      <c r="A902" s="79" t="s">
        <v>1352</v>
      </c>
      <c r="B902" s="79" t="s">
        <v>1353</v>
      </c>
      <c r="C902" s="79" t="s">
        <v>1390</v>
      </c>
      <c r="D902" s="79" t="s">
        <v>1391</v>
      </c>
      <c r="E902" s="79" t="s">
        <v>1392</v>
      </c>
      <c r="F902" s="79" t="s">
        <v>1393</v>
      </c>
      <c r="G902" s="79" t="s">
        <v>563</v>
      </c>
      <c r="H902" s="79" t="s">
        <v>564</v>
      </c>
      <c r="I902" s="79" t="s">
        <v>455</v>
      </c>
      <c r="J902" s="80">
        <v>0</v>
      </c>
      <c r="K902" s="80">
        <v>0</v>
      </c>
      <c r="L902" s="80">
        <v>4800000000</v>
      </c>
      <c r="M902" s="80">
        <v>4800000000</v>
      </c>
      <c r="N902" s="80">
        <v>0</v>
      </c>
      <c r="O902" s="80">
        <v>0</v>
      </c>
    </row>
    <row r="903" spans="1:16" x14ac:dyDescent="0.45">
      <c r="A903" s="79" t="s">
        <v>1352</v>
      </c>
      <c r="B903" s="79" t="s">
        <v>1353</v>
      </c>
      <c r="C903" s="79" t="s">
        <v>1390</v>
      </c>
      <c r="D903" s="79" t="s">
        <v>1391</v>
      </c>
      <c r="E903" s="79" t="s">
        <v>1392</v>
      </c>
      <c r="F903" s="79" t="s">
        <v>1393</v>
      </c>
      <c r="G903" s="79" t="s">
        <v>565</v>
      </c>
      <c r="H903" s="79" t="s">
        <v>566</v>
      </c>
      <c r="I903" s="79" t="s">
        <v>455</v>
      </c>
      <c r="J903" s="80">
        <v>0</v>
      </c>
      <c r="K903" s="80">
        <v>0</v>
      </c>
      <c r="L903" s="80">
        <v>1250000000</v>
      </c>
      <c r="M903" s="80">
        <v>1250000000</v>
      </c>
      <c r="N903" s="80">
        <v>0</v>
      </c>
      <c r="O903" s="80">
        <v>0</v>
      </c>
    </row>
    <row r="904" spans="1:16" x14ac:dyDescent="0.45">
      <c r="A904" s="79" t="s">
        <v>1352</v>
      </c>
      <c r="B904" s="79" t="s">
        <v>1353</v>
      </c>
      <c r="C904" s="79" t="s">
        <v>1390</v>
      </c>
      <c r="D904" s="79" t="s">
        <v>1391</v>
      </c>
      <c r="E904" s="79" t="s">
        <v>1392</v>
      </c>
      <c r="F904" s="79" t="s">
        <v>1393</v>
      </c>
      <c r="G904" s="79" t="s">
        <v>567</v>
      </c>
      <c r="H904" s="79" t="s">
        <v>568</v>
      </c>
      <c r="I904" s="79" t="s">
        <v>455</v>
      </c>
      <c r="J904" s="80">
        <v>0</v>
      </c>
      <c r="K904" s="80">
        <v>0</v>
      </c>
      <c r="L904" s="80">
        <v>5250000000</v>
      </c>
      <c r="M904" s="80">
        <v>5250000000</v>
      </c>
      <c r="N904" s="80">
        <v>0</v>
      </c>
      <c r="O904" s="80">
        <v>0</v>
      </c>
    </row>
    <row r="905" spans="1:16" x14ac:dyDescent="0.45">
      <c r="A905" s="79" t="s">
        <v>1352</v>
      </c>
      <c r="B905" s="79" t="s">
        <v>1353</v>
      </c>
      <c r="C905" s="79" t="s">
        <v>1390</v>
      </c>
      <c r="D905" s="79" t="s">
        <v>1391</v>
      </c>
      <c r="E905" s="79" t="s">
        <v>1392</v>
      </c>
      <c r="F905" s="79" t="s">
        <v>1393</v>
      </c>
      <c r="G905" s="79" t="s">
        <v>569</v>
      </c>
      <c r="H905" s="79" t="s">
        <v>570</v>
      </c>
      <c r="I905" s="79" t="s">
        <v>455</v>
      </c>
      <c r="J905" s="80">
        <v>0</v>
      </c>
      <c r="K905" s="80">
        <v>0</v>
      </c>
      <c r="L905" s="80">
        <v>935150000</v>
      </c>
      <c r="M905" s="80">
        <v>935150000</v>
      </c>
      <c r="N905" s="80">
        <v>0</v>
      </c>
      <c r="O905" s="80">
        <v>0</v>
      </c>
    </row>
    <row r="906" spans="1:16" x14ac:dyDescent="0.45">
      <c r="A906" s="79" t="s">
        <v>1352</v>
      </c>
      <c r="B906" s="79" t="s">
        <v>1353</v>
      </c>
      <c r="C906" s="79" t="s">
        <v>1390</v>
      </c>
      <c r="D906" s="79" t="s">
        <v>1391</v>
      </c>
      <c r="E906" s="79" t="s">
        <v>1392</v>
      </c>
      <c r="F906" s="79" t="s">
        <v>1393</v>
      </c>
      <c r="G906" s="79" t="s">
        <v>571</v>
      </c>
      <c r="H906" s="79" t="s">
        <v>572</v>
      </c>
      <c r="I906" s="79" t="s">
        <v>455</v>
      </c>
      <c r="J906" s="80">
        <v>0</v>
      </c>
      <c r="K906" s="80">
        <v>0</v>
      </c>
      <c r="L906" s="80">
        <v>1000000000</v>
      </c>
      <c r="M906" s="80">
        <v>1000000000</v>
      </c>
      <c r="N906" s="80">
        <v>0</v>
      </c>
      <c r="O906" s="80">
        <v>0</v>
      </c>
    </row>
    <row r="907" spans="1:16" x14ac:dyDescent="0.45">
      <c r="A907" s="79" t="s">
        <v>1352</v>
      </c>
      <c r="B907" s="79" t="s">
        <v>1353</v>
      </c>
      <c r="C907" s="79" t="s">
        <v>1390</v>
      </c>
      <c r="D907" s="79" t="s">
        <v>1391</v>
      </c>
      <c r="E907" s="79" t="s">
        <v>1392</v>
      </c>
      <c r="F907" s="79" t="s">
        <v>1393</v>
      </c>
      <c r="G907" s="79" t="s">
        <v>573</v>
      </c>
      <c r="H907" s="79" t="s">
        <v>574</v>
      </c>
      <c r="I907" s="79" t="s">
        <v>455</v>
      </c>
      <c r="J907" s="80">
        <v>0</v>
      </c>
      <c r="K907" s="80">
        <v>0</v>
      </c>
      <c r="L907" s="80">
        <v>1000000000</v>
      </c>
      <c r="M907" s="80">
        <v>1000000000</v>
      </c>
      <c r="N907" s="80">
        <v>0</v>
      </c>
      <c r="O907" s="80">
        <v>0</v>
      </c>
    </row>
    <row r="908" spans="1:16" x14ac:dyDescent="0.45">
      <c r="A908" s="79" t="s">
        <v>1352</v>
      </c>
      <c r="B908" s="79" t="s">
        <v>1353</v>
      </c>
      <c r="C908" s="79" t="s">
        <v>1390</v>
      </c>
      <c r="D908" s="79" t="s">
        <v>1391</v>
      </c>
      <c r="E908" s="79" t="s">
        <v>1392</v>
      </c>
      <c r="F908" s="79" t="s">
        <v>1393</v>
      </c>
      <c r="G908" s="79" t="s">
        <v>526</v>
      </c>
      <c r="H908" s="79" t="s">
        <v>527</v>
      </c>
      <c r="I908" s="79" t="s">
        <v>455</v>
      </c>
      <c r="J908" s="80">
        <v>0</v>
      </c>
      <c r="K908" s="80">
        <v>0</v>
      </c>
      <c r="L908" s="80">
        <v>5000000000</v>
      </c>
      <c r="M908" s="80">
        <v>0</v>
      </c>
      <c r="N908" s="93">
        <v>5000000000</v>
      </c>
      <c r="O908" s="80">
        <v>0</v>
      </c>
      <c r="P908" s="103" t="s">
        <v>1708</v>
      </c>
    </row>
    <row r="909" spans="1:16" x14ac:dyDescent="0.45">
      <c r="A909" s="79" t="s">
        <v>1352</v>
      </c>
      <c r="B909" s="79" t="s">
        <v>1353</v>
      </c>
      <c r="C909" s="79" t="s">
        <v>1390</v>
      </c>
      <c r="D909" s="79" t="s">
        <v>1391</v>
      </c>
      <c r="E909" s="79" t="s">
        <v>1394</v>
      </c>
      <c r="F909" s="79" t="s">
        <v>1395</v>
      </c>
      <c r="G909" s="79" t="s">
        <v>476</v>
      </c>
      <c r="H909" s="79" t="s">
        <v>477</v>
      </c>
      <c r="I909" s="79" t="s">
        <v>1461</v>
      </c>
      <c r="J909" s="80">
        <v>0</v>
      </c>
      <c r="K909" s="80">
        <v>0</v>
      </c>
      <c r="L909" s="80">
        <v>8500000000000</v>
      </c>
      <c r="M909" s="80">
        <v>0</v>
      </c>
      <c r="N909" s="93">
        <v>8500000000000</v>
      </c>
      <c r="O909" s="80">
        <v>0</v>
      </c>
      <c r="P909" s="103" t="s">
        <v>1708</v>
      </c>
    </row>
    <row r="910" spans="1:16" x14ac:dyDescent="0.45">
      <c r="A910" s="79" t="s">
        <v>1352</v>
      </c>
      <c r="B910" s="79" t="s">
        <v>1353</v>
      </c>
      <c r="C910" s="79" t="s">
        <v>1390</v>
      </c>
      <c r="D910" s="79" t="s">
        <v>1391</v>
      </c>
      <c r="E910" s="79" t="s">
        <v>1396</v>
      </c>
      <c r="F910" s="79" t="s">
        <v>1397</v>
      </c>
      <c r="G910" s="79" t="s">
        <v>476</v>
      </c>
      <c r="H910" s="79" t="s">
        <v>477</v>
      </c>
      <c r="I910" s="79" t="s">
        <v>1461</v>
      </c>
      <c r="J910" s="80">
        <v>0</v>
      </c>
      <c r="K910" s="80">
        <v>0</v>
      </c>
      <c r="L910" s="80">
        <v>0</v>
      </c>
      <c r="M910" s="80">
        <v>8500000000000</v>
      </c>
      <c r="N910" s="80">
        <v>0</v>
      </c>
      <c r="O910" s="80">
        <v>8500000000000</v>
      </c>
    </row>
    <row r="911" spans="1:16" x14ac:dyDescent="0.45">
      <c r="A911" s="79" t="s">
        <v>1352</v>
      </c>
      <c r="B911" s="79" t="s">
        <v>1353</v>
      </c>
      <c r="C911" s="79" t="s">
        <v>1390</v>
      </c>
      <c r="D911" s="79" t="s">
        <v>1391</v>
      </c>
      <c r="E911" s="79" t="s">
        <v>1396</v>
      </c>
      <c r="F911" s="79" t="s">
        <v>1397</v>
      </c>
      <c r="G911" s="79" t="s">
        <v>582</v>
      </c>
      <c r="H911" s="79" t="s">
        <v>583</v>
      </c>
      <c r="I911" s="79" t="s">
        <v>1471</v>
      </c>
      <c r="J911" s="80">
        <v>0</v>
      </c>
      <c r="K911" s="80">
        <v>343146031878</v>
      </c>
      <c r="L911" s="80">
        <v>414587098758</v>
      </c>
      <c r="M911" s="80">
        <v>71441066880</v>
      </c>
      <c r="N911" s="80">
        <v>0</v>
      </c>
      <c r="O911" s="80">
        <v>0</v>
      </c>
    </row>
    <row r="912" spans="1:16" x14ac:dyDescent="0.45">
      <c r="A912" s="79" t="s">
        <v>1352</v>
      </c>
      <c r="B912" s="79" t="s">
        <v>1353</v>
      </c>
      <c r="C912" s="79" t="s">
        <v>1390</v>
      </c>
      <c r="D912" s="79" t="s">
        <v>1391</v>
      </c>
      <c r="E912" s="79" t="s">
        <v>1396</v>
      </c>
      <c r="F912" s="79" t="s">
        <v>1397</v>
      </c>
      <c r="G912" s="79" t="s">
        <v>557</v>
      </c>
      <c r="H912" s="79" t="s">
        <v>558</v>
      </c>
      <c r="I912" s="79" t="s">
        <v>1472</v>
      </c>
      <c r="J912" s="80">
        <v>0</v>
      </c>
      <c r="K912" s="80">
        <v>4800000000</v>
      </c>
      <c r="L912" s="80">
        <v>10800000000</v>
      </c>
      <c r="M912" s="80">
        <v>6000000000</v>
      </c>
      <c r="N912" s="80">
        <v>0</v>
      </c>
      <c r="O912" s="80">
        <v>0</v>
      </c>
    </row>
    <row r="913" spans="1:17" x14ac:dyDescent="0.45">
      <c r="A913" s="79" t="s">
        <v>1352</v>
      </c>
      <c r="B913" s="79" t="s">
        <v>1353</v>
      </c>
      <c r="C913" s="79" t="s">
        <v>1390</v>
      </c>
      <c r="D913" s="79" t="s">
        <v>1391</v>
      </c>
      <c r="E913" s="79" t="s">
        <v>1396</v>
      </c>
      <c r="F913" s="79" t="s">
        <v>1397</v>
      </c>
      <c r="G913" s="79" t="s">
        <v>559</v>
      </c>
      <c r="H913" s="79" t="s">
        <v>560</v>
      </c>
      <c r="I913" s="79" t="s">
        <v>1473</v>
      </c>
      <c r="J913" s="80">
        <v>0</v>
      </c>
      <c r="K913" s="80">
        <v>0</v>
      </c>
      <c r="L913" s="80">
        <v>960000000</v>
      </c>
      <c r="M913" s="80">
        <v>960000000</v>
      </c>
      <c r="N913" s="80">
        <v>0</v>
      </c>
      <c r="O913" s="80">
        <v>0</v>
      </c>
    </row>
    <row r="914" spans="1:17" x14ac:dyDescent="0.45">
      <c r="A914" s="79" t="s">
        <v>1352</v>
      </c>
      <c r="B914" s="79" t="s">
        <v>1353</v>
      </c>
      <c r="C914" s="79" t="s">
        <v>1390</v>
      </c>
      <c r="D914" s="79" t="s">
        <v>1391</v>
      </c>
      <c r="E914" s="79" t="s">
        <v>1396</v>
      </c>
      <c r="F914" s="79" t="s">
        <v>1397</v>
      </c>
      <c r="G914" s="79" t="s">
        <v>561</v>
      </c>
      <c r="H914" s="79" t="s">
        <v>562</v>
      </c>
      <c r="I914" s="79" t="s">
        <v>455</v>
      </c>
      <c r="J914" s="80">
        <v>0</v>
      </c>
      <c r="K914" s="80">
        <v>0</v>
      </c>
      <c r="L914" s="80">
        <v>1280000000</v>
      </c>
      <c r="M914" s="80">
        <v>1280000000</v>
      </c>
      <c r="N914" s="80">
        <v>0</v>
      </c>
      <c r="O914" s="80">
        <v>0</v>
      </c>
    </row>
    <row r="915" spans="1:17" x14ac:dyDescent="0.45">
      <c r="A915" s="79" t="s">
        <v>1352</v>
      </c>
      <c r="B915" s="79" t="s">
        <v>1353</v>
      </c>
      <c r="C915" s="79" t="s">
        <v>1390</v>
      </c>
      <c r="D915" s="79" t="s">
        <v>1391</v>
      </c>
      <c r="E915" s="79" t="s">
        <v>1396</v>
      </c>
      <c r="F915" s="79" t="s">
        <v>1397</v>
      </c>
      <c r="G915" s="79" t="s">
        <v>563</v>
      </c>
      <c r="H915" s="79" t="s">
        <v>564</v>
      </c>
      <c r="I915" s="79" t="s">
        <v>455</v>
      </c>
      <c r="J915" s="80">
        <v>0</v>
      </c>
      <c r="K915" s="80">
        <v>0</v>
      </c>
      <c r="L915" s="80">
        <v>4800000000</v>
      </c>
      <c r="M915" s="80">
        <v>4800000000</v>
      </c>
      <c r="N915" s="80">
        <v>0</v>
      </c>
      <c r="O915" s="80">
        <v>0</v>
      </c>
    </row>
    <row r="916" spans="1:17" x14ac:dyDescent="0.45">
      <c r="A916" s="79" t="s">
        <v>1352</v>
      </c>
      <c r="B916" s="79" t="s">
        <v>1353</v>
      </c>
      <c r="C916" s="79" t="s">
        <v>1390</v>
      </c>
      <c r="D916" s="79" t="s">
        <v>1391</v>
      </c>
      <c r="E916" s="79" t="s">
        <v>1396</v>
      </c>
      <c r="F916" s="79" t="s">
        <v>1397</v>
      </c>
      <c r="G916" s="79" t="s">
        <v>565</v>
      </c>
      <c r="H916" s="79" t="s">
        <v>566</v>
      </c>
      <c r="I916" s="79" t="s">
        <v>455</v>
      </c>
      <c r="J916" s="80">
        <v>0</v>
      </c>
      <c r="K916" s="80">
        <v>0</v>
      </c>
      <c r="L916" s="80">
        <v>1250000000</v>
      </c>
      <c r="M916" s="80">
        <v>1250000000</v>
      </c>
      <c r="N916" s="80">
        <v>0</v>
      </c>
      <c r="O916" s="80">
        <v>0</v>
      </c>
    </row>
    <row r="917" spans="1:17" x14ac:dyDescent="0.45">
      <c r="A917" s="79" t="s">
        <v>1352</v>
      </c>
      <c r="B917" s="79" t="s">
        <v>1353</v>
      </c>
      <c r="C917" s="79" t="s">
        <v>1390</v>
      </c>
      <c r="D917" s="79" t="s">
        <v>1391</v>
      </c>
      <c r="E917" s="79" t="s">
        <v>1396</v>
      </c>
      <c r="F917" s="79" t="s">
        <v>1397</v>
      </c>
      <c r="G917" s="79" t="s">
        <v>567</v>
      </c>
      <c r="H917" s="79" t="s">
        <v>568</v>
      </c>
      <c r="I917" s="79" t="s">
        <v>455</v>
      </c>
      <c r="J917" s="80">
        <v>0</v>
      </c>
      <c r="K917" s="80">
        <v>0</v>
      </c>
      <c r="L917" s="80">
        <v>5250000000</v>
      </c>
      <c r="M917" s="80">
        <v>5250000000</v>
      </c>
      <c r="N917" s="80">
        <v>0</v>
      </c>
      <c r="O917" s="80">
        <v>0</v>
      </c>
    </row>
    <row r="918" spans="1:17" x14ac:dyDescent="0.45">
      <c r="A918" s="79" t="s">
        <v>1352</v>
      </c>
      <c r="B918" s="79" t="s">
        <v>1353</v>
      </c>
      <c r="C918" s="79" t="s">
        <v>1390</v>
      </c>
      <c r="D918" s="79" t="s">
        <v>1391</v>
      </c>
      <c r="E918" s="79" t="s">
        <v>1396</v>
      </c>
      <c r="F918" s="79" t="s">
        <v>1397</v>
      </c>
      <c r="G918" s="79" t="s">
        <v>569</v>
      </c>
      <c r="H918" s="79" t="s">
        <v>570</v>
      </c>
      <c r="I918" s="79" t="s">
        <v>455</v>
      </c>
      <c r="J918" s="80">
        <v>0</v>
      </c>
      <c r="K918" s="80">
        <v>0</v>
      </c>
      <c r="L918" s="80">
        <v>935150000</v>
      </c>
      <c r="M918" s="80">
        <v>935150000</v>
      </c>
      <c r="N918" s="80">
        <v>0</v>
      </c>
      <c r="O918" s="80">
        <v>0</v>
      </c>
    </row>
    <row r="919" spans="1:17" x14ac:dyDescent="0.45">
      <c r="A919" s="79" t="s">
        <v>1352</v>
      </c>
      <c r="B919" s="79" t="s">
        <v>1353</v>
      </c>
      <c r="C919" s="79" t="s">
        <v>1390</v>
      </c>
      <c r="D919" s="79" t="s">
        <v>1391</v>
      </c>
      <c r="E919" s="79" t="s">
        <v>1396</v>
      </c>
      <c r="F919" s="79" t="s">
        <v>1397</v>
      </c>
      <c r="G919" s="79" t="s">
        <v>571</v>
      </c>
      <c r="H919" s="79" t="s">
        <v>572</v>
      </c>
      <c r="I919" s="79" t="s">
        <v>455</v>
      </c>
      <c r="J919" s="80">
        <v>0</v>
      </c>
      <c r="K919" s="80">
        <v>0</v>
      </c>
      <c r="L919" s="80">
        <v>1000000000</v>
      </c>
      <c r="M919" s="80">
        <v>1000000000</v>
      </c>
      <c r="N919" s="80">
        <v>0</v>
      </c>
      <c r="O919" s="80">
        <v>0</v>
      </c>
    </row>
    <row r="920" spans="1:17" x14ac:dyDescent="0.45">
      <c r="A920" s="79" t="s">
        <v>1352</v>
      </c>
      <c r="B920" s="79" t="s">
        <v>1353</v>
      </c>
      <c r="C920" s="79" t="s">
        <v>1390</v>
      </c>
      <c r="D920" s="79" t="s">
        <v>1391</v>
      </c>
      <c r="E920" s="79" t="s">
        <v>1396</v>
      </c>
      <c r="F920" s="79" t="s">
        <v>1397</v>
      </c>
      <c r="G920" s="79" t="s">
        <v>573</v>
      </c>
      <c r="H920" s="79" t="s">
        <v>574</v>
      </c>
      <c r="I920" s="79" t="s">
        <v>455</v>
      </c>
      <c r="J920" s="80">
        <v>0</v>
      </c>
      <c r="K920" s="80">
        <v>0</v>
      </c>
      <c r="L920" s="80">
        <v>1000000000</v>
      </c>
      <c r="M920" s="80">
        <v>1000000000</v>
      </c>
      <c r="N920" s="80">
        <v>0</v>
      </c>
      <c r="O920" s="80">
        <v>0</v>
      </c>
    </row>
    <row r="921" spans="1:17" x14ac:dyDescent="0.45">
      <c r="A921" s="79" t="s">
        <v>1352</v>
      </c>
      <c r="B921" s="79" t="s">
        <v>1353</v>
      </c>
      <c r="C921" s="79" t="s">
        <v>1390</v>
      </c>
      <c r="D921" s="79" t="s">
        <v>1391</v>
      </c>
      <c r="E921" s="79" t="s">
        <v>1396</v>
      </c>
      <c r="F921" s="79" t="s">
        <v>1397</v>
      </c>
      <c r="G921" s="79" t="s">
        <v>526</v>
      </c>
      <c r="H921" s="79" t="s">
        <v>527</v>
      </c>
      <c r="I921" s="79" t="s">
        <v>455</v>
      </c>
      <c r="J921" s="80">
        <v>0</v>
      </c>
      <c r="K921" s="80">
        <v>0</v>
      </c>
      <c r="L921" s="80">
        <v>0</v>
      </c>
      <c r="M921" s="80">
        <v>5000000000</v>
      </c>
      <c r="N921" s="80">
        <v>0</v>
      </c>
      <c r="O921" s="80">
        <v>5000000000</v>
      </c>
    </row>
    <row r="922" spans="1:17" x14ac:dyDescent="0.45">
      <c r="A922" s="79" t="s">
        <v>1352</v>
      </c>
      <c r="B922" s="79" t="s">
        <v>1353</v>
      </c>
      <c r="C922" s="79" t="s">
        <v>1398</v>
      </c>
      <c r="D922" s="79" t="s">
        <v>1399</v>
      </c>
      <c r="E922" s="79" t="s">
        <v>1400</v>
      </c>
      <c r="F922" s="79" t="s">
        <v>1399</v>
      </c>
      <c r="G922" s="79" t="s">
        <v>455</v>
      </c>
      <c r="H922" s="79" t="s">
        <v>455</v>
      </c>
      <c r="I922" s="79" t="s">
        <v>455</v>
      </c>
      <c r="J922" s="80">
        <v>14998250654726</v>
      </c>
      <c r="K922" s="80">
        <v>14998250654726</v>
      </c>
      <c r="L922" s="80">
        <v>0</v>
      </c>
      <c r="M922" s="80">
        <v>0</v>
      </c>
      <c r="N922" s="80">
        <v>0</v>
      </c>
      <c r="O922" s="80">
        <v>0</v>
      </c>
    </row>
    <row r="923" spans="1:17" x14ac:dyDescent="0.45">
      <c r="Q923" s="109">
        <f>Q655-M638-M641</f>
        <v>8656132674</v>
      </c>
    </row>
    <row r="924" spans="1:17" x14ac:dyDescent="0.45">
      <c r="Q924" s="109">
        <f>Q766-K759</f>
        <v>2449441797</v>
      </c>
    </row>
    <row r="926" spans="1:17" x14ac:dyDescent="0.45">
      <c r="L926" s="114"/>
      <c r="N926" s="115"/>
    </row>
    <row r="927" spans="1:17" x14ac:dyDescent="0.45">
      <c r="N927" s="115"/>
    </row>
    <row r="928" spans="1:17" x14ac:dyDescent="0.45">
      <c r="L928" s="123"/>
      <c r="N928" s="115"/>
    </row>
  </sheetData>
  <autoFilter ref="A1:R924" xr:uid="{93CD2743-40EB-4B04-8B32-6EA080C0238B}"/>
  <mergeCells count="1">
    <mergeCell ref="Q153:R153"/>
  </mergeCells>
  <pageMargins left="0.70866141732283472" right="0.70866141732283472" top="0.74803149606299213" bottom="0.74803149606299213" header="0.31496062992125984" footer="0.31496062992125984"/>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826FF-572D-4B7B-9000-7A00983528BD}">
  <sheetPr>
    <tabColor rgb="FFFFFF00"/>
    <pageSetUpPr fitToPage="1"/>
  </sheetPr>
  <dimension ref="A1:L49"/>
  <sheetViews>
    <sheetView rightToLeft="1" tabSelected="1" view="pageBreakPreview" topLeftCell="A19" zoomScale="112" zoomScaleNormal="70" zoomScaleSheetLayoutView="112" zoomScalePageLayoutView="55" workbookViewId="0">
      <selection activeCell="AA4" sqref="AA4"/>
    </sheetView>
  </sheetViews>
  <sheetFormatPr defaultColWidth="8.7109375" defaultRowHeight="150" customHeight="1" x14ac:dyDescent="0.25"/>
  <cols>
    <col min="1" max="1" width="27.28515625" style="237" customWidth="1"/>
    <col min="2" max="2" width="0.85546875" style="237" customWidth="1"/>
    <col min="3" max="3" width="14" style="802" customWidth="1"/>
    <col min="4" max="4" width="0.85546875" style="285" customWidth="1"/>
    <col min="5" max="5" width="14" style="802" customWidth="1"/>
    <col min="6" max="6" width="0.7109375" style="285" customWidth="1"/>
    <col min="7" max="7" width="13.28515625" style="802" customWidth="1"/>
    <col min="8" max="8" width="0.7109375" style="285" customWidth="1"/>
    <col min="9" max="9" width="14.28515625" style="802" customWidth="1"/>
    <col min="10" max="10" width="0.7109375" style="285" customWidth="1"/>
    <col min="11" max="11" width="4.28515625" style="216" customWidth="1"/>
    <col min="12" max="12" width="4.5703125" style="216" customWidth="1"/>
    <col min="13" max="16384" width="8.7109375" style="216"/>
  </cols>
  <sheetData>
    <row r="1" spans="1:12" s="206" customFormat="1" ht="19.5" customHeight="1" x14ac:dyDescent="0.25">
      <c r="A1" s="1167" t="str">
        <f>'[10]1'!A1:H1</f>
        <v>شرکت پالایش میعانات گازی آدیش جنوبی (سهامي خاص) - قبل از بهره برداری</v>
      </c>
      <c r="B1" s="1167"/>
      <c r="C1" s="1167"/>
      <c r="D1" s="1167"/>
      <c r="E1" s="1167"/>
      <c r="F1" s="1167"/>
      <c r="G1" s="1167"/>
      <c r="H1" s="1167"/>
      <c r="I1" s="1167"/>
      <c r="J1" s="325"/>
    </row>
    <row r="2" spans="1:12" s="206" customFormat="1" ht="19.5" customHeight="1" x14ac:dyDescent="0.25">
      <c r="A2" s="1167" t="str">
        <f>'[10]5'!A2:H2</f>
        <v xml:space="preserve">یادداشت های توضیحی صورت های مالی </v>
      </c>
      <c r="B2" s="1167"/>
      <c r="C2" s="1167"/>
      <c r="D2" s="1167"/>
      <c r="E2" s="1167"/>
      <c r="F2" s="1167"/>
      <c r="G2" s="1167"/>
      <c r="H2" s="1167"/>
      <c r="I2" s="1167"/>
      <c r="J2" s="325"/>
    </row>
    <row r="3" spans="1:12" s="206" customFormat="1" ht="19.5" customHeight="1" x14ac:dyDescent="0.25">
      <c r="A3" s="1167" t="str">
        <f>'12'!A3:AM3</f>
        <v>سال مالی منتهی به 29 اسفندماه 1400</v>
      </c>
      <c r="B3" s="1167"/>
      <c r="C3" s="1167"/>
      <c r="D3" s="1167"/>
      <c r="E3" s="1167"/>
      <c r="F3" s="1167"/>
      <c r="G3" s="1167"/>
      <c r="H3" s="1167"/>
      <c r="I3" s="1167"/>
      <c r="J3" s="325"/>
    </row>
    <row r="4" spans="1:12" s="578" customFormat="1" ht="17.25" customHeight="1" x14ac:dyDescent="0.25">
      <c r="A4" s="793"/>
      <c r="B4" s="381"/>
      <c r="C4" s="798"/>
      <c r="D4" s="268"/>
      <c r="E4" s="798"/>
      <c r="F4" s="268"/>
      <c r="G4" s="798"/>
      <c r="H4" s="268"/>
      <c r="I4" s="798"/>
      <c r="J4" s="381"/>
      <c r="K4" s="381"/>
      <c r="L4" s="381"/>
    </row>
    <row r="5" spans="1:12" s="793" customFormat="1" ht="23.25" customHeight="1" x14ac:dyDescent="0.25">
      <c r="A5" s="1213" t="s">
        <v>2420</v>
      </c>
      <c r="B5" s="1213"/>
      <c r="C5" s="1213"/>
      <c r="D5" s="1213"/>
      <c r="E5" s="1213"/>
      <c r="F5" s="1213"/>
      <c r="G5" s="1213"/>
      <c r="H5" s="1213"/>
      <c r="I5" s="1213"/>
      <c r="J5" s="794"/>
      <c r="K5" s="794"/>
      <c r="L5" s="1024"/>
    </row>
    <row r="6" spans="1:12" s="578" customFormat="1" ht="17.25" customHeight="1" x14ac:dyDescent="0.25">
      <c r="A6" s="794"/>
      <c r="B6" s="386"/>
      <c r="C6" s="737"/>
      <c r="D6" s="386"/>
      <c r="E6" s="737"/>
      <c r="F6" s="386"/>
      <c r="G6" s="800"/>
      <c r="H6" s="386"/>
      <c r="I6" s="800"/>
      <c r="J6" s="386"/>
      <c r="K6" s="386"/>
      <c r="L6" s="381"/>
    </row>
    <row r="7" spans="1:12" s="793" customFormat="1" ht="35.25" customHeight="1" x14ac:dyDescent="0.25">
      <c r="A7" s="1213" t="s">
        <v>2414</v>
      </c>
      <c r="B7" s="1213"/>
      <c r="C7" s="1213"/>
      <c r="D7" s="1213"/>
      <c r="E7" s="1213"/>
      <c r="F7" s="1213"/>
      <c r="G7" s="1213"/>
      <c r="H7" s="1213"/>
      <c r="I7" s="1213"/>
      <c r="J7" s="794"/>
      <c r="K7" s="794"/>
      <c r="L7" s="1024"/>
    </row>
    <row r="8" spans="1:12" s="578" customFormat="1" ht="17.25" customHeight="1" x14ac:dyDescent="0.25">
      <c r="A8" s="794"/>
      <c r="B8" s="386"/>
      <c r="C8" s="737"/>
      <c r="D8" s="386"/>
      <c r="E8" s="737"/>
      <c r="F8" s="386"/>
      <c r="G8" s="800"/>
      <c r="H8" s="386"/>
      <c r="I8" s="800"/>
      <c r="J8" s="386"/>
      <c r="K8" s="386"/>
      <c r="L8" s="381"/>
    </row>
    <row r="9" spans="1:12" s="793" customFormat="1" ht="55.5" customHeight="1" x14ac:dyDescent="0.25">
      <c r="A9" s="1213" t="s">
        <v>2415</v>
      </c>
      <c r="B9" s="1213"/>
      <c r="C9" s="1213"/>
      <c r="D9" s="1213"/>
      <c r="E9" s="1213"/>
      <c r="F9" s="1213"/>
      <c r="G9" s="1213"/>
      <c r="H9" s="1213"/>
      <c r="I9" s="1213"/>
      <c r="J9" s="794"/>
      <c r="K9" s="794"/>
      <c r="L9" s="1024"/>
    </row>
    <row r="10" spans="1:12" s="578" customFormat="1" ht="17.25" customHeight="1" x14ac:dyDescent="0.25">
      <c r="A10" s="794"/>
      <c r="B10" s="386"/>
      <c r="C10" s="737"/>
      <c r="D10" s="386"/>
      <c r="E10" s="737"/>
      <c r="F10" s="386"/>
      <c r="G10" s="800"/>
      <c r="H10" s="386"/>
      <c r="I10" s="737"/>
      <c r="J10" s="386"/>
      <c r="K10" s="386"/>
      <c r="L10" s="381"/>
    </row>
    <row r="11" spans="1:12" s="794" customFormat="1" ht="32.25" customHeight="1" x14ac:dyDescent="0.25">
      <c r="A11" s="1213" t="s">
        <v>2416</v>
      </c>
      <c r="B11" s="1213"/>
      <c r="C11" s="1213"/>
      <c r="D11" s="1213"/>
      <c r="E11" s="1213"/>
      <c r="F11" s="1213"/>
      <c r="G11" s="1213"/>
      <c r="H11" s="1213"/>
      <c r="I11" s="1213"/>
      <c r="J11" s="1025"/>
      <c r="K11" s="1025"/>
      <c r="L11" s="1026"/>
    </row>
    <row r="12" spans="1:12" s="579" customFormat="1" ht="21" customHeight="1" x14ac:dyDescent="0.25">
      <c r="A12" s="795"/>
      <c r="B12" s="328"/>
      <c r="C12" s="1212" t="s">
        <v>2472</v>
      </c>
      <c r="D12" s="1212"/>
      <c r="E12" s="1212"/>
      <c r="F12" s="583"/>
      <c r="G12" s="739"/>
      <c r="H12" s="583"/>
      <c r="I12" s="739"/>
      <c r="J12" s="328"/>
      <c r="K12" s="328"/>
      <c r="L12" s="386"/>
    </row>
    <row r="13" spans="1:12" s="579" customFormat="1" ht="21" customHeight="1" x14ac:dyDescent="0.25">
      <c r="A13" s="796" t="s">
        <v>75</v>
      </c>
      <c r="B13" s="406"/>
      <c r="C13" s="799" t="s">
        <v>2473</v>
      </c>
      <c r="D13" s="268"/>
      <c r="E13" s="799" t="s">
        <v>2474</v>
      </c>
      <c r="F13" s="375"/>
      <c r="G13" s="799" t="s">
        <v>1402</v>
      </c>
      <c r="H13" s="268"/>
      <c r="I13" s="799" t="s">
        <v>2411</v>
      </c>
      <c r="J13" s="406"/>
      <c r="K13" s="386"/>
      <c r="L13" s="386"/>
    </row>
    <row r="14" spans="1:12" s="579" customFormat="1" ht="21" customHeight="1" x14ac:dyDescent="0.25">
      <c r="A14" s="797"/>
      <c r="B14" s="406"/>
      <c r="C14" s="739" t="s">
        <v>7</v>
      </c>
      <c r="D14" s="268"/>
      <c r="E14" s="739" t="s">
        <v>7</v>
      </c>
      <c r="F14" s="375"/>
      <c r="G14" s="739" t="s">
        <v>7</v>
      </c>
      <c r="H14" s="268"/>
      <c r="I14" s="739" t="s">
        <v>7</v>
      </c>
      <c r="J14" s="406"/>
      <c r="K14" s="386"/>
      <c r="L14" s="386"/>
    </row>
    <row r="15" spans="1:12" s="579" customFormat="1" ht="16.5" customHeight="1" x14ac:dyDescent="0.25">
      <c r="A15" s="797" t="s">
        <v>1267</v>
      </c>
      <c r="B15" s="578"/>
      <c r="C15" s="800">
        <v>10075425014756</v>
      </c>
      <c r="D15" s="260"/>
      <c r="E15" s="737">
        <f t="shared" ref="E15:E37" si="0">C15*$E$40/$C$38</f>
        <v>977035672384.63635</v>
      </c>
      <c r="F15" s="264"/>
      <c r="G15" s="800">
        <v>6000991529362</v>
      </c>
      <c r="H15" s="260"/>
      <c r="I15" s="804">
        <f>C15+E15+G15</f>
        <v>17053452216502.637</v>
      </c>
      <c r="J15" s="406"/>
      <c r="L15" s="386"/>
    </row>
    <row r="16" spans="1:12" s="579" customFormat="1" ht="16.5" customHeight="1" x14ac:dyDescent="0.25">
      <c r="A16" s="797" t="s">
        <v>1269</v>
      </c>
      <c r="B16" s="578"/>
      <c r="C16" s="800">
        <v>2849747865897</v>
      </c>
      <c r="D16" s="260"/>
      <c r="E16" s="737">
        <f t="shared" si="0"/>
        <v>276346190677.37524</v>
      </c>
      <c r="F16" s="264"/>
      <c r="G16" s="800">
        <v>2803132986659</v>
      </c>
      <c r="H16" s="260"/>
      <c r="I16" s="804">
        <f t="shared" ref="I16:I37" si="1">C16+E16+G16</f>
        <v>5929227043233.375</v>
      </c>
      <c r="J16" s="406"/>
      <c r="L16" s="386"/>
    </row>
    <row r="17" spans="1:12" s="579" customFormat="1" ht="16.5" customHeight="1" x14ac:dyDescent="0.25">
      <c r="A17" s="797" t="s">
        <v>1950</v>
      </c>
      <c r="B17" s="578"/>
      <c r="C17" s="800">
        <v>3434415007</v>
      </c>
      <c r="D17" s="260"/>
      <c r="E17" s="737">
        <f t="shared" si="0"/>
        <v>333042623.08515555</v>
      </c>
      <c r="F17" s="264"/>
      <c r="G17" s="800">
        <v>0</v>
      </c>
      <c r="H17" s="260"/>
      <c r="I17" s="804">
        <f t="shared" si="1"/>
        <v>3767457630.0851555</v>
      </c>
      <c r="J17" s="406"/>
      <c r="L17" s="386"/>
    </row>
    <row r="18" spans="1:12" s="579" customFormat="1" ht="16.5" customHeight="1" x14ac:dyDescent="0.25">
      <c r="A18" s="797" t="s">
        <v>1952</v>
      </c>
      <c r="B18" s="578"/>
      <c r="C18" s="800">
        <v>2211672898</v>
      </c>
      <c r="D18" s="260"/>
      <c r="E18" s="737">
        <f t="shared" si="0"/>
        <v>214470686.23185402</v>
      </c>
      <c r="F18" s="264"/>
      <c r="G18" s="800">
        <v>0</v>
      </c>
      <c r="H18" s="260"/>
      <c r="I18" s="804">
        <f t="shared" si="1"/>
        <v>2426143584.231854</v>
      </c>
      <c r="J18" s="406"/>
      <c r="L18" s="386"/>
    </row>
    <row r="19" spans="1:12" s="579" customFormat="1" ht="16.5" customHeight="1" x14ac:dyDescent="0.25">
      <c r="A19" s="797" t="s">
        <v>1271</v>
      </c>
      <c r="B19" s="578"/>
      <c r="C19" s="800">
        <v>5230084970957</v>
      </c>
      <c r="D19" s="260"/>
      <c r="E19" s="737">
        <f t="shared" si="0"/>
        <v>507172608474.96893</v>
      </c>
      <c r="F19" s="264"/>
      <c r="G19" s="800">
        <v>1710777108852</v>
      </c>
      <c r="H19" s="260"/>
      <c r="I19" s="804">
        <f t="shared" si="1"/>
        <v>7448034688283.9688</v>
      </c>
      <c r="J19" s="406"/>
      <c r="L19" s="386"/>
    </row>
    <row r="20" spans="1:12" s="579" customFormat="1" ht="16.5" customHeight="1" x14ac:dyDescent="0.25">
      <c r="A20" s="797" t="s">
        <v>1273</v>
      </c>
      <c r="B20" s="578"/>
      <c r="C20" s="800">
        <v>16247963567</v>
      </c>
      <c r="D20" s="260"/>
      <c r="E20" s="737">
        <f t="shared" si="0"/>
        <v>1575600035.2655461</v>
      </c>
      <c r="F20" s="264"/>
      <c r="G20" s="800">
        <v>31443213127</v>
      </c>
      <c r="H20" s="260"/>
      <c r="I20" s="804">
        <f t="shared" si="1"/>
        <v>49266776729.265549</v>
      </c>
      <c r="J20" s="406"/>
      <c r="L20" s="386"/>
    </row>
    <row r="21" spans="1:12" s="579" customFormat="1" ht="16.5" customHeight="1" x14ac:dyDescent="0.25">
      <c r="A21" s="797" t="s">
        <v>1275</v>
      </c>
      <c r="B21" s="578"/>
      <c r="C21" s="800">
        <v>8405571546</v>
      </c>
      <c r="D21" s="260"/>
      <c r="E21" s="737">
        <f t="shared" si="0"/>
        <v>815106383.6210947</v>
      </c>
      <c r="F21" s="264"/>
      <c r="G21" s="800">
        <v>6091363334</v>
      </c>
      <c r="H21" s="260"/>
      <c r="I21" s="804">
        <f t="shared" si="1"/>
        <v>15312041263.621094</v>
      </c>
      <c r="J21" s="406"/>
      <c r="L21" s="386"/>
    </row>
    <row r="22" spans="1:12" s="579" customFormat="1" ht="16.5" customHeight="1" x14ac:dyDescent="0.25">
      <c r="A22" s="797" t="s">
        <v>1954</v>
      </c>
      <c r="B22" s="578"/>
      <c r="C22" s="800">
        <v>75914558697</v>
      </c>
      <c r="D22" s="260"/>
      <c r="E22" s="737">
        <f t="shared" si="0"/>
        <v>7361598323.8105183</v>
      </c>
      <c r="F22" s="264"/>
      <c r="G22" s="800">
        <v>0</v>
      </c>
      <c r="H22" s="260"/>
      <c r="I22" s="804">
        <f t="shared" si="1"/>
        <v>83276157020.810516</v>
      </c>
      <c r="J22" s="406"/>
      <c r="L22" s="386"/>
    </row>
    <row r="23" spans="1:12" s="579" customFormat="1" ht="16.5" customHeight="1" x14ac:dyDescent="0.25">
      <c r="A23" s="797" t="s">
        <v>1277</v>
      </c>
      <c r="B23" s="578"/>
      <c r="C23" s="800">
        <v>1110825436178</v>
      </c>
      <c r="D23" s="260"/>
      <c r="E23" s="737">
        <f t="shared" si="0"/>
        <v>107719135951.94502</v>
      </c>
      <c r="F23" s="264"/>
      <c r="G23" s="800">
        <v>67775234244</v>
      </c>
      <c r="H23" s="260"/>
      <c r="I23" s="804">
        <f t="shared" si="1"/>
        <v>1286319806373.9451</v>
      </c>
      <c r="J23" s="406"/>
      <c r="L23" s="386"/>
    </row>
    <row r="24" spans="1:12" s="579" customFormat="1" ht="16.5" customHeight="1" x14ac:dyDescent="0.25">
      <c r="A24" s="797" t="s">
        <v>1279</v>
      </c>
      <c r="B24" s="578"/>
      <c r="C24" s="800">
        <v>5968160052</v>
      </c>
      <c r="D24" s="260"/>
      <c r="E24" s="737">
        <f t="shared" si="0"/>
        <v>578745339.35441732</v>
      </c>
      <c r="F24" s="264"/>
      <c r="G24" s="800">
        <v>0</v>
      </c>
      <c r="H24" s="260"/>
      <c r="I24" s="804">
        <f t="shared" si="1"/>
        <v>6546905391.3544178</v>
      </c>
      <c r="J24" s="406"/>
      <c r="L24" s="386"/>
    </row>
    <row r="25" spans="1:12" s="579" customFormat="1" ht="16.5" customHeight="1" x14ac:dyDescent="0.25">
      <c r="A25" s="797" t="s">
        <v>1281</v>
      </c>
      <c r="B25" s="578"/>
      <c r="C25" s="800">
        <v>22690812048</v>
      </c>
      <c r="D25" s="260"/>
      <c r="E25" s="737">
        <f t="shared" si="0"/>
        <v>2200376934.3528762</v>
      </c>
      <c r="F25" s="264"/>
      <c r="G25" s="800">
        <v>12182726668</v>
      </c>
      <c r="H25" s="260"/>
      <c r="I25" s="804">
        <f t="shared" si="1"/>
        <v>37073915650.352875</v>
      </c>
      <c r="J25" s="406"/>
      <c r="L25" s="386"/>
    </row>
    <row r="26" spans="1:12" s="579" customFormat="1" ht="16.5" customHeight="1" x14ac:dyDescent="0.25">
      <c r="A26" s="797" t="s">
        <v>1956</v>
      </c>
      <c r="B26" s="578"/>
      <c r="C26" s="800">
        <v>384100000</v>
      </c>
      <c r="D26" s="260"/>
      <c r="E26" s="737">
        <f t="shared" si="0"/>
        <v>37247004.58921802</v>
      </c>
      <c r="F26" s="264"/>
      <c r="G26" s="800">
        <v>0</v>
      </c>
      <c r="H26" s="260"/>
      <c r="I26" s="804">
        <f t="shared" si="1"/>
        <v>421347004.58921802</v>
      </c>
      <c r="J26" s="406"/>
      <c r="L26" s="386"/>
    </row>
    <row r="27" spans="1:12" s="579" customFormat="1" ht="16.5" customHeight="1" x14ac:dyDescent="0.25">
      <c r="A27" s="797" t="s">
        <v>1958</v>
      </c>
      <c r="B27" s="578"/>
      <c r="C27" s="800">
        <v>36284000</v>
      </c>
      <c r="D27" s="260"/>
      <c r="E27" s="737">
        <f t="shared" si="0"/>
        <v>3518537.6582014756</v>
      </c>
      <c r="F27" s="264"/>
      <c r="G27" s="800">
        <v>0</v>
      </c>
      <c r="H27" s="260"/>
      <c r="I27" s="804">
        <f t="shared" si="1"/>
        <v>39802537.658201478</v>
      </c>
      <c r="J27" s="406"/>
      <c r="L27" s="386"/>
    </row>
    <row r="28" spans="1:12" s="579" customFormat="1" ht="16.5" customHeight="1" x14ac:dyDescent="0.25">
      <c r="A28" s="797" t="s">
        <v>1283</v>
      </c>
      <c r="B28" s="578"/>
      <c r="C28" s="800">
        <v>12810426473</v>
      </c>
      <c r="D28" s="260"/>
      <c r="E28" s="737">
        <f t="shared" si="0"/>
        <v>1242254656.6770921</v>
      </c>
      <c r="F28" s="264"/>
      <c r="G28" s="800">
        <v>12182726668</v>
      </c>
      <c r="H28" s="260"/>
      <c r="I28" s="804">
        <f t="shared" si="1"/>
        <v>26235407797.677094</v>
      </c>
      <c r="J28" s="406"/>
      <c r="L28" s="386"/>
    </row>
    <row r="29" spans="1:12" s="579" customFormat="1" ht="16.5" customHeight="1" x14ac:dyDescent="0.25">
      <c r="A29" s="797" t="s">
        <v>1295</v>
      </c>
      <c r="B29" s="578"/>
      <c r="C29" s="800">
        <v>0</v>
      </c>
      <c r="D29" s="260"/>
      <c r="E29" s="737">
        <f t="shared" si="0"/>
        <v>0</v>
      </c>
      <c r="F29" s="264"/>
      <c r="G29" s="800">
        <v>6780000000</v>
      </c>
      <c r="H29" s="260"/>
      <c r="I29" s="804">
        <f t="shared" si="1"/>
        <v>6780000000</v>
      </c>
      <c r="J29" s="406"/>
      <c r="L29" s="386"/>
    </row>
    <row r="30" spans="1:12" s="579" customFormat="1" ht="16.5" customHeight="1" x14ac:dyDescent="0.25">
      <c r="A30" s="797" t="s">
        <v>1960</v>
      </c>
      <c r="B30" s="578"/>
      <c r="C30" s="800">
        <v>89371223771</v>
      </c>
      <c r="D30" s="260"/>
      <c r="E30" s="737">
        <f t="shared" si="0"/>
        <v>8666520130.0246506</v>
      </c>
      <c r="F30" s="264"/>
      <c r="G30" s="800">
        <v>0</v>
      </c>
      <c r="H30" s="260"/>
      <c r="I30" s="804">
        <f t="shared" si="1"/>
        <v>98037743901.024658</v>
      </c>
      <c r="J30" s="406"/>
      <c r="L30" s="386"/>
    </row>
    <row r="31" spans="1:12" s="579" customFormat="1" ht="16.5" customHeight="1" x14ac:dyDescent="0.25">
      <c r="A31" s="797" t="s">
        <v>1962</v>
      </c>
      <c r="B31" s="578"/>
      <c r="C31" s="800">
        <v>480164000</v>
      </c>
      <c r="D31" s="260"/>
      <c r="E31" s="737">
        <f t="shared" si="0"/>
        <v>46562537.650552683</v>
      </c>
      <c r="F31" s="264"/>
      <c r="G31" s="800">
        <v>0</v>
      </c>
      <c r="H31" s="260"/>
      <c r="I31" s="804">
        <f t="shared" si="1"/>
        <v>526726537.65055269</v>
      </c>
      <c r="J31" s="406"/>
      <c r="L31" s="386"/>
    </row>
    <row r="32" spans="1:12" s="579" customFormat="1" ht="16.5" customHeight="1" x14ac:dyDescent="0.25">
      <c r="A32" s="797" t="s">
        <v>770</v>
      </c>
      <c r="B32" s="578"/>
      <c r="C32" s="800">
        <v>226113957746</v>
      </c>
      <c r="D32" s="260"/>
      <c r="E32" s="737">
        <f t="shared" si="0"/>
        <v>21926757672.09454</v>
      </c>
      <c r="F32" s="264"/>
      <c r="G32" s="800">
        <v>74705518417</v>
      </c>
      <c r="H32" s="260"/>
      <c r="I32" s="804">
        <f t="shared" si="1"/>
        <v>322746233835.09454</v>
      </c>
      <c r="J32" s="406"/>
      <c r="L32" s="386"/>
    </row>
    <row r="33" spans="1:12" s="579" customFormat="1" ht="16.5" customHeight="1" x14ac:dyDescent="0.25">
      <c r="A33" s="797" t="s">
        <v>1285</v>
      </c>
      <c r="B33" s="578"/>
      <c r="C33" s="800">
        <v>0</v>
      </c>
      <c r="D33" s="260"/>
      <c r="E33" s="737">
        <f t="shared" si="0"/>
        <v>0</v>
      </c>
      <c r="F33" s="264"/>
      <c r="G33" s="800">
        <v>186951306822</v>
      </c>
      <c r="H33" s="260"/>
      <c r="I33" s="804">
        <f t="shared" si="1"/>
        <v>186951306822</v>
      </c>
      <c r="J33" s="406"/>
      <c r="L33" s="386"/>
    </row>
    <row r="34" spans="1:12" s="579" customFormat="1" ht="16.5" customHeight="1" x14ac:dyDescent="0.25">
      <c r="A34" s="797" t="s">
        <v>1964</v>
      </c>
      <c r="B34" s="578"/>
      <c r="C34" s="800">
        <v>40931620125</v>
      </c>
      <c r="D34" s="260"/>
      <c r="E34" s="737">
        <f t="shared" si="0"/>
        <v>3969227395.5740795</v>
      </c>
      <c r="F34" s="264"/>
      <c r="G34" s="800">
        <v>0</v>
      </c>
      <c r="H34" s="260"/>
      <c r="I34" s="804">
        <f t="shared" si="1"/>
        <v>44900847520.574081</v>
      </c>
      <c r="J34" s="406"/>
      <c r="L34" s="386"/>
    </row>
    <row r="35" spans="1:12" s="579" customFormat="1" ht="16.5" customHeight="1" x14ac:dyDescent="0.25">
      <c r="A35" s="797" t="s">
        <v>1966</v>
      </c>
      <c r="B35" s="578"/>
      <c r="C35" s="800">
        <v>615844383</v>
      </c>
      <c r="D35" s="260"/>
      <c r="E35" s="737">
        <f t="shared" si="0"/>
        <v>59719756.729615048</v>
      </c>
      <c r="F35" s="264"/>
      <c r="G35" s="800">
        <v>0</v>
      </c>
      <c r="H35" s="260"/>
      <c r="I35" s="804">
        <f t="shared" si="1"/>
        <v>675564139.72961509</v>
      </c>
      <c r="J35" s="406"/>
      <c r="L35" s="386"/>
    </row>
    <row r="36" spans="1:12" s="579" customFormat="1" ht="16.5" customHeight="1" x14ac:dyDescent="0.25">
      <c r="A36" s="797" t="s">
        <v>1968</v>
      </c>
      <c r="B36" s="578"/>
      <c r="C36" s="800">
        <v>17811414843</v>
      </c>
      <c r="D36" s="260"/>
      <c r="E36" s="737">
        <f t="shared" si="0"/>
        <v>1727211274.1413357</v>
      </c>
      <c r="F36" s="264"/>
      <c r="G36" s="800">
        <v>0</v>
      </c>
      <c r="H36" s="260"/>
      <c r="I36" s="804">
        <f t="shared" si="1"/>
        <v>19538626117.141335</v>
      </c>
      <c r="J36" s="406"/>
      <c r="L36" s="386"/>
    </row>
    <row r="37" spans="1:12" s="579" customFormat="1" ht="16.5" customHeight="1" x14ac:dyDescent="0.25">
      <c r="A37" s="797" t="s">
        <v>1970</v>
      </c>
      <c r="B37" s="578"/>
      <c r="C37" s="800">
        <v>8184428420</v>
      </c>
      <c r="D37" s="260"/>
      <c r="E37" s="737">
        <f t="shared" si="0"/>
        <v>793661658.21365905</v>
      </c>
      <c r="F37" s="264"/>
      <c r="G37" s="800">
        <v>0</v>
      </c>
      <c r="H37" s="260"/>
      <c r="I37" s="804">
        <f t="shared" si="1"/>
        <v>8978090078.2136593</v>
      </c>
      <c r="J37" s="406"/>
      <c r="L37" s="386"/>
    </row>
    <row r="38" spans="1:12" s="579" customFormat="1" ht="21" customHeight="1" thickBot="1" x14ac:dyDescent="0.3">
      <c r="A38" s="794"/>
      <c r="B38" s="406"/>
      <c r="C38" s="801">
        <f>SUM(C15:C37)</f>
        <v>19797695905364</v>
      </c>
      <c r="D38" s="268"/>
      <c r="E38" s="801">
        <f>SUM(E15:E37)</f>
        <v>1919825228438.0002</v>
      </c>
      <c r="F38" s="375"/>
      <c r="G38" s="801">
        <f>SUM(G15:G37)</f>
        <v>10913013714153</v>
      </c>
      <c r="H38" s="268"/>
      <c r="I38" s="805">
        <f>SUM(I15:I37)</f>
        <v>32630534847954.996</v>
      </c>
      <c r="J38" s="406"/>
      <c r="L38" s="386"/>
    </row>
    <row r="39" spans="1:12" s="579" customFormat="1" ht="21" customHeight="1" thickTop="1" x14ac:dyDescent="0.25">
      <c r="A39" s="794"/>
      <c r="B39" s="406"/>
      <c r="C39" s="742"/>
      <c r="D39" s="260"/>
      <c r="E39" s="737"/>
      <c r="F39" s="260"/>
      <c r="G39" s="737"/>
      <c r="H39" s="260"/>
      <c r="I39" s="737"/>
      <c r="J39" s="406"/>
      <c r="K39" s="386"/>
      <c r="L39" s="386"/>
    </row>
    <row r="40" spans="1:12" s="579" customFormat="1" ht="21" customHeight="1" x14ac:dyDescent="0.25">
      <c r="A40" s="794"/>
      <c r="B40" s="406"/>
      <c r="C40" s="737"/>
      <c r="D40" s="260"/>
      <c r="E40" s="803">
        <v>1919825228438</v>
      </c>
      <c r="F40" s="260"/>
      <c r="G40" s="737"/>
      <c r="H40" s="260"/>
      <c r="I40" s="737"/>
      <c r="J40" s="406"/>
      <c r="K40" s="386"/>
      <c r="L40" s="386"/>
    </row>
    <row r="41" spans="1:12" ht="15" x14ac:dyDescent="0.25"/>
    <row r="42" spans="1:12" ht="15" x14ac:dyDescent="0.25"/>
    <row r="43" spans="1:12" ht="15" x14ac:dyDescent="0.25"/>
    <row r="44" spans="1:12" ht="15" x14ac:dyDescent="0.25"/>
    <row r="45" spans="1:12" ht="15" x14ac:dyDescent="0.25"/>
    <row r="46" spans="1:12" ht="15" x14ac:dyDescent="0.25"/>
    <row r="47" spans="1:12" ht="15" x14ac:dyDescent="0.25"/>
    <row r="48" spans="1:12" ht="15" x14ac:dyDescent="0.25"/>
    <row r="49" spans="3:12" s="237" customFormat="1" ht="15" x14ac:dyDescent="0.25">
      <c r="C49" s="802"/>
      <c r="D49" s="285"/>
      <c r="E49" s="802"/>
      <c r="F49" s="285"/>
      <c r="G49" s="802"/>
      <c r="H49" s="285"/>
      <c r="I49" s="802"/>
      <c r="J49" s="285"/>
      <c r="K49" s="216"/>
      <c r="L49" s="216"/>
    </row>
  </sheetData>
  <mergeCells count="8">
    <mergeCell ref="C12:E12"/>
    <mergeCell ref="A11:I11"/>
    <mergeCell ref="A1:I1"/>
    <mergeCell ref="A2:I2"/>
    <mergeCell ref="A3:I3"/>
    <mergeCell ref="A5:I5"/>
    <mergeCell ref="A7:I7"/>
    <mergeCell ref="A9:I9"/>
  </mergeCells>
  <printOptions horizontalCentered="1"/>
  <pageMargins left="0.51181102362204722" right="0.70866141732283472" top="0.74803149606299213" bottom="0.55118110236220474" header="0.31496062992125984" footer="0.31496062992125984"/>
  <pageSetup scale="95" orientation="portrait" r:id="rId1"/>
  <headerFooter>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10863-F0CA-4310-9189-CBAB28CECAB1}">
  <sheetPr>
    <tabColor rgb="FFFFFF00"/>
    <pageSetUpPr fitToPage="1"/>
  </sheetPr>
  <dimension ref="A1:N25"/>
  <sheetViews>
    <sheetView rightToLeft="1" tabSelected="1" view="pageBreakPreview" topLeftCell="A4" zoomScaleNormal="70" zoomScaleSheetLayoutView="100" zoomScalePageLayoutView="55" workbookViewId="0">
      <selection activeCell="AA4" sqref="AA4"/>
    </sheetView>
  </sheetViews>
  <sheetFormatPr defaultColWidth="8.7109375" defaultRowHeight="150" customHeight="1" x14ac:dyDescent="0.25"/>
  <cols>
    <col min="1" max="1" width="27.85546875" style="237" customWidth="1"/>
    <col min="2" max="2" width="2.85546875" style="237" customWidth="1"/>
    <col min="3" max="3" width="27.85546875" style="237" customWidth="1"/>
    <col min="4" max="4" width="0.85546875" style="237" customWidth="1"/>
    <col min="5" max="5" width="27" style="285" customWidth="1"/>
    <col min="6" max="6" width="0.85546875" style="285" customWidth="1"/>
    <col min="7" max="7" width="21.5703125" style="285" customWidth="1"/>
    <col min="8" max="8" width="0.7109375" style="285" customWidth="1"/>
    <col min="9" max="9" width="21.5703125" style="285" customWidth="1"/>
    <col min="10" max="10" width="0.7109375" style="285" customWidth="1"/>
    <col min="11" max="11" width="21.5703125" style="285" customWidth="1"/>
    <col min="12" max="12" width="0.7109375" style="285" customWidth="1"/>
    <col min="13" max="13" width="4.28515625" style="216" customWidth="1"/>
    <col min="14" max="14" width="4.5703125" style="216" customWidth="1"/>
    <col min="15" max="16384" width="8.7109375" style="216"/>
  </cols>
  <sheetData>
    <row r="1" spans="1:14" s="206" customFormat="1" ht="19.5" customHeight="1" x14ac:dyDescent="0.25">
      <c r="A1" s="1167" t="str">
        <f>'[10]1'!A1:H1</f>
        <v>شرکت پالایش میعانات گازی آدیش جنوبی (سهامي خاص) - قبل از بهره برداری</v>
      </c>
      <c r="B1" s="1167"/>
      <c r="C1" s="1167"/>
      <c r="D1" s="1167"/>
      <c r="E1" s="1167"/>
      <c r="F1" s="246"/>
      <c r="G1" s="246"/>
      <c r="H1" s="246"/>
      <c r="I1" s="246"/>
      <c r="J1" s="246"/>
      <c r="K1" s="246"/>
      <c r="L1" s="325"/>
    </row>
    <row r="2" spans="1:14" s="206" customFormat="1" ht="19.5" customHeight="1" x14ac:dyDescent="0.25">
      <c r="A2" s="1167" t="str">
        <f>'[10]5'!A2:H2</f>
        <v xml:space="preserve">یادداشت های توضیحی صورت های مالی </v>
      </c>
      <c r="B2" s="1167"/>
      <c r="C2" s="1167"/>
      <c r="D2" s="1167"/>
      <c r="E2" s="1167"/>
      <c r="F2" s="246"/>
      <c r="G2" s="246"/>
      <c r="H2" s="246"/>
      <c r="I2" s="246"/>
      <c r="J2" s="246"/>
      <c r="K2" s="246"/>
      <c r="L2" s="325"/>
    </row>
    <row r="3" spans="1:14" s="206" customFormat="1" ht="19.5" customHeight="1" x14ac:dyDescent="0.25">
      <c r="A3" s="1167" t="str">
        <f>'12'!A3:AM3</f>
        <v>سال مالی منتهی به 29 اسفندماه 1400</v>
      </c>
      <c r="B3" s="1167"/>
      <c r="C3" s="1167"/>
      <c r="D3" s="1167"/>
      <c r="E3" s="1167"/>
      <c r="F3" s="246"/>
      <c r="G3" s="246"/>
      <c r="H3" s="246"/>
      <c r="I3" s="246"/>
      <c r="J3" s="246"/>
      <c r="K3" s="246"/>
      <c r="L3" s="325"/>
    </row>
    <row r="4" spans="1:14" s="578" customFormat="1" ht="21" customHeight="1" x14ac:dyDescent="0.25">
      <c r="B4" s="381"/>
      <c r="C4" s="381"/>
      <c r="D4" s="381"/>
      <c r="E4" s="268"/>
      <c r="F4" s="268"/>
      <c r="G4" s="268"/>
      <c r="H4" s="268"/>
      <c r="I4" s="268"/>
      <c r="J4" s="268"/>
      <c r="K4" s="268"/>
      <c r="L4" s="381"/>
      <c r="M4" s="381"/>
      <c r="N4" s="381"/>
    </row>
    <row r="5" spans="1:14" s="579" customFormat="1" ht="236.25" customHeight="1" x14ac:dyDescent="0.25">
      <c r="A5" s="1215" t="s">
        <v>2609</v>
      </c>
      <c r="B5" s="1215"/>
      <c r="C5" s="1215"/>
      <c r="D5" s="1215"/>
      <c r="E5" s="1215"/>
      <c r="F5" s="243"/>
      <c r="G5" s="243"/>
      <c r="H5" s="243"/>
      <c r="I5" s="243"/>
      <c r="J5" s="243"/>
      <c r="K5" s="243"/>
      <c r="L5" s="1214"/>
      <c r="M5" s="1214"/>
      <c r="N5" s="386"/>
    </row>
    <row r="6" spans="1:14" s="579" customFormat="1" ht="21" customHeight="1" x14ac:dyDescent="0.25">
      <c r="A6" s="580"/>
      <c r="B6" s="580"/>
      <c r="C6" s="580"/>
      <c r="D6" s="580"/>
      <c r="E6" s="584"/>
      <c r="F6" s="260"/>
      <c r="G6" s="260"/>
      <c r="H6" s="260"/>
      <c r="I6" s="260"/>
      <c r="J6" s="260"/>
      <c r="K6" s="260"/>
      <c r="L6" s="386"/>
      <c r="M6" s="386"/>
      <c r="N6" s="386"/>
    </row>
    <row r="7" spans="1:14" s="579" customFormat="1" ht="21" customHeight="1" x14ac:dyDescent="0.25">
      <c r="A7" s="1077" t="s">
        <v>75</v>
      </c>
      <c r="B7" s="406"/>
      <c r="C7" s="210" t="s">
        <v>2143</v>
      </c>
      <c r="D7" s="406"/>
      <c r="F7" s="268"/>
      <c r="G7" s="211"/>
      <c r="H7" s="375"/>
      <c r="I7" s="211"/>
      <c r="J7" s="268"/>
      <c r="K7" s="211"/>
      <c r="L7" s="406"/>
      <c r="M7" s="386"/>
      <c r="N7" s="386"/>
    </row>
    <row r="8" spans="1:14" s="413" customFormat="1" ht="21" customHeight="1" x14ac:dyDescent="0.25">
      <c r="A8" s="1045"/>
      <c r="B8" s="581"/>
      <c r="C8" s="211" t="s">
        <v>7</v>
      </c>
      <c r="D8" s="581"/>
      <c r="F8" s="286"/>
      <c r="G8" s="286"/>
      <c r="H8" s="286"/>
      <c r="I8" s="286"/>
      <c r="J8" s="286"/>
      <c r="K8" s="286"/>
      <c r="L8" s="400"/>
      <c r="M8" s="400"/>
      <c r="N8" s="400"/>
    </row>
    <row r="9" spans="1:14" s="579" customFormat="1" ht="25.5" customHeight="1" x14ac:dyDescent="0.25">
      <c r="A9" s="264" t="s">
        <v>1848</v>
      </c>
      <c r="B9" s="406"/>
      <c r="C9" s="264">
        <v>792169609210</v>
      </c>
      <c r="D9" s="578"/>
      <c r="F9" s="268"/>
      <c r="G9" s="268"/>
      <c r="H9" s="375"/>
      <c r="I9" s="375"/>
      <c r="J9" s="268"/>
      <c r="K9" s="211"/>
      <c r="L9" s="406"/>
      <c r="N9" s="386"/>
    </row>
    <row r="10" spans="1:14" s="579" customFormat="1" ht="25.5" customHeight="1" x14ac:dyDescent="0.25">
      <c r="A10" s="264" t="s">
        <v>1850</v>
      </c>
      <c r="B10" s="406"/>
      <c r="C10" s="264">
        <v>1348028600690</v>
      </c>
      <c r="D10" s="578"/>
      <c r="F10" s="268"/>
      <c r="G10" s="268"/>
      <c r="H10" s="375"/>
      <c r="I10" s="375"/>
      <c r="J10" s="268"/>
      <c r="K10" s="211"/>
      <c r="L10" s="406"/>
      <c r="N10" s="386"/>
    </row>
    <row r="11" spans="1:14" s="579" customFormat="1" ht="25.5" customHeight="1" x14ac:dyDescent="0.25">
      <c r="A11" s="264" t="s">
        <v>1852</v>
      </c>
      <c r="B11" s="406"/>
      <c r="C11" s="264">
        <v>2837867501196</v>
      </c>
      <c r="D11" s="578"/>
      <c r="F11" s="268"/>
      <c r="G11" s="268"/>
      <c r="H11" s="375"/>
      <c r="I11" s="375"/>
      <c r="J11" s="268"/>
      <c r="K11" s="211"/>
      <c r="L11" s="406"/>
      <c r="N11" s="386"/>
    </row>
    <row r="12" spans="1:14" s="579" customFormat="1" ht="25.5" customHeight="1" x14ac:dyDescent="0.25">
      <c r="A12" s="264" t="s">
        <v>1854</v>
      </c>
      <c r="B12" s="406"/>
      <c r="C12" s="264">
        <v>853569122357</v>
      </c>
      <c r="D12" s="578"/>
      <c r="F12" s="268"/>
      <c r="G12" s="268"/>
      <c r="H12" s="375"/>
      <c r="I12" s="375"/>
      <c r="J12" s="268"/>
      <c r="K12" s="211"/>
      <c r="L12" s="406"/>
      <c r="N12" s="386"/>
    </row>
    <row r="13" spans="1:14" s="579" customFormat="1" ht="25.5" customHeight="1" x14ac:dyDescent="0.25">
      <c r="A13" s="264" t="s">
        <v>1856</v>
      </c>
      <c r="B13" s="406"/>
      <c r="C13" s="264">
        <v>9578401229924</v>
      </c>
      <c r="D13" s="578"/>
      <c r="F13" s="268"/>
      <c r="G13" s="268"/>
      <c r="H13" s="375"/>
      <c r="I13" s="375"/>
      <c r="J13" s="268"/>
      <c r="K13" s="211"/>
      <c r="L13" s="406"/>
      <c r="N13" s="386"/>
    </row>
    <row r="14" spans="1:14" s="579" customFormat="1" ht="25.5" customHeight="1" x14ac:dyDescent="0.25">
      <c r="A14" s="264" t="s">
        <v>1858</v>
      </c>
      <c r="B14" s="406"/>
      <c r="C14" s="264">
        <v>28638204350</v>
      </c>
      <c r="D14" s="578"/>
      <c r="F14" s="268"/>
      <c r="G14" s="268"/>
      <c r="H14" s="375"/>
      <c r="I14" s="375"/>
      <c r="J14" s="268"/>
      <c r="K14" s="211"/>
      <c r="L14" s="406"/>
      <c r="N14" s="386"/>
    </row>
    <row r="15" spans="1:14" s="579" customFormat="1" ht="25.5" customHeight="1" thickBot="1" x14ac:dyDescent="0.3">
      <c r="B15" s="406"/>
      <c r="C15" s="280">
        <f>SUM(C9:C14)</f>
        <v>15438674267727</v>
      </c>
      <c r="D15" s="406"/>
      <c r="F15" s="268"/>
      <c r="G15" s="268"/>
      <c r="H15" s="375"/>
      <c r="I15" s="268"/>
      <c r="J15" s="268"/>
      <c r="K15" s="375"/>
      <c r="L15" s="406"/>
      <c r="N15" s="386"/>
    </row>
    <row r="16" spans="1:14" s="413" customFormat="1" ht="15.75" thickTop="1" x14ac:dyDescent="0.25">
      <c r="A16" s="582"/>
      <c r="B16" s="582"/>
      <c r="C16" s="582"/>
      <c r="D16" s="582"/>
      <c r="E16" s="295"/>
      <c r="F16" s="295"/>
      <c r="G16" s="295"/>
      <c r="H16" s="295"/>
      <c r="I16" s="295"/>
      <c r="J16" s="295"/>
      <c r="K16" s="295"/>
      <c r="L16" s="582"/>
    </row>
    <row r="17" spans="5:14" ht="15" x14ac:dyDescent="0.25"/>
    <row r="18" spans="5:14" ht="15" x14ac:dyDescent="0.25"/>
    <row r="19" spans="5:14" ht="15" x14ac:dyDescent="0.25"/>
    <row r="20" spans="5:14" ht="15" x14ac:dyDescent="0.25"/>
    <row r="21" spans="5:14" ht="15" x14ac:dyDescent="0.25"/>
    <row r="22" spans="5:14" ht="15" x14ac:dyDescent="0.25"/>
    <row r="23" spans="5:14" ht="15" x14ac:dyDescent="0.25"/>
    <row r="24" spans="5:14" ht="15" x14ac:dyDescent="0.25"/>
    <row r="25" spans="5:14" s="237" customFormat="1" ht="15" x14ac:dyDescent="0.25">
      <c r="E25" s="285"/>
      <c r="F25" s="285"/>
      <c r="G25" s="285"/>
      <c r="H25" s="285"/>
      <c r="I25" s="285"/>
      <c r="J25" s="285"/>
      <c r="K25" s="285"/>
      <c r="L25" s="285"/>
      <c r="M25" s="216"/>
      <c r="N25" s="216"/>
    </row>
  </sheetData>
  <mergeCells count="5">
    <mergeCell ref="L5:M5"/>
    <mergeCell ref="A3:E3"/>
    <mergeCell ref="A2:E2"/>
    <mergeCell ref="A1:E1"/>
    <mergeCell ref="A5:E5"/>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39250-DACD-4082-AD58-3F462E3370D2}">
  <sheetPr>
    <tabColor rgb="FFFFFF00"/>
    <pageSetUpPr fitToPage="1"/>
  </sheetPr>
  <dimension ref="A1:K104"/>
  <sheetViews>
    <sheetView rightToLeft="1" tabSelected="1" view="pageBreakPreview" topLeftCell="A7" zoomScaleNormal="70" zoomScaleSheetLayoutView="100" zoomScalePageLayoutView="55" workbookViewId="0">
      <selection activeCell="AA4" sqref="AA4"/>
    </sheetView>
  </sheetViews>
  <sheetFormatPr defaultColWidth="8.7109375" defaultRowHeight="150" customHeight="1" x14ac:dyDescent="0.25"/>
  <cols>
    <col min="1" max="1" width="42.140625" style="237" customWidth="1"/>
    <col min="2" max="2" width="0.7109375" style="237" customWidth="1"/>
    <col min="3" max="3" width="20.85546875" style="237" customWidth="1"/>
    <col min="4" max="4" width="0.85546875" style="237" customWidth="1"/>
    <col min="5" max="5" width="20.85546875" style="285" customWidth="1"/>
    <col min="6" max="6" width="0.85546875" style="237" customWidth="1"/>
    <col min="7" max="7" width="21.5703125" style="285" customWidth="1"/>
    <col min="8" max="8" width="0.7109375" style="285" customWidth="1"/>
    <col min="9" max="9" width="21.5703125" style="285" customWidth="1"/>
    <col min="10" max="11" width="0.7109375" style="285" customWidth="1"/>
    <col min="12" max="16384" width="8.7109375" style="216"/>
  </cols>
  <sheetData>
    <row r="1" spans="1:11" s="206" customFormat="1" ht="19.5" customHeight="1" x14ac:dyDescent="0.25">
      <c r="A1" s="1167" t="str">
        <f>'[10]1'!A1:H1</f>
        <v>شرکت پالایش میعانات گازی آدیش جنوبی (سهامي خاص) - قبل از بهره برداری</v>
      </c>
      <c r="B1" s="1167"/>
      <c r="C1" s="1167"/>
      <c r="D1" s="1167"/>
      <c r="E1" s="1167"/>
      <c r="F1" s="246"/>
      <c r="G1" s="246"/>
      <c r="H1" s="246"/>
      <c r="I1" s="246"/>
      <c r="J1" s="246"/>
      <c r="K1" s="325"/>
    </row>
    <row r="2" spans="1:11" s="206" customFormat="1" ht="19.5" customHeight="1" x14ac:dyDescent="0.25">
      <c r="A2" s="1167" t="str">
        <f>'[10]5'!A2:H2</f>
        <v xml:space="preserve">یادداشت های توضیحی صورت های مالی </v>
      </c>
      <c r="B2" s="1167"/>
      <c r="C2" s="1167"/>
      <c r="D2" s="1167"/>
      <c r="E2" s="1167"/>
      <c r="F2" s="246"/>
      <c r="G2" s="246"/>
      <c r="H2" s="246"/>
      <c r="I2" s="246"/>
      <c r="J2" s="246"/>
      <c r="K2" s="325"/>
    </row>
    <row r="3" spans="1:11" s="206" customFormat="1" ht="19.5" customHeight="1" x14ac:dyDescent="0.25">
      <c r="A3" s="1167" t="str">
        <f>'14'!A3:E3</f>
        <v>سال مالی منتهی به 29 اسفندماه 1400</v>
      </c>
      <c r="B3" s="1167"/>
      <c r="C3" s="1167"/>
      <c r="D3" s="1167"/>
      <c r="E3" s="1167"/>
      <c r="F3" s="246"/>
      <c r="G3" s="246"/>
      <c r="H3" s="246"/>
      <c r="I3" s="246"/>
      <c r="J3" s="246"/>
      <c r="K3" s="325"/>
    </row>
    <row r="4" spans="1:11" s="262" customFormat="1" ht="21" customHeight="1" x14ac:dyDescent="0.7">
      <c r="B4" s="402"/>
      <c r="C4" s="402"/>
      <c r="D4" s="402"/>
      <c r="E4" s="402"/>
      <c r="F4" s="402"/>
      <c r="G4" s="402"/>
      <c r="H4" s="402"/>
      <c r="I4" s="402"/>
      <c r="J4" s="402"/>
      <c r="K4" s="402"/>
    </row>
    <row r="5" spans="1:11" s="213" customFormat="1" ht="21" customHeight="1" x14ac:dyDescent="0.6">
      <c r="B5" s="403"/>
      <c r="C5" s="403"/>
      <c r="D5" s="403"/>
      <c r="E5" s="403"/>
      <c r="F5" s="403"/>
      <c r="G5" s="576">
        <v>1919825228438</v>
      </c>
      <c r="H5" s="403"/>
      <c r="I5" s="403"/>
      <c r="J5" s="403"/>
      <c r="K5" s="403"/>
    </row>
    <row r="6" spans="1:11" s="213" customFormat="1" ht="24.75" customHeight="1" x14ac:dyDescent="0.6">
      <c r="A6" s="1216" t="s">
        <v>2493</v>
      </c>
      <c r="B6" s="1216"/>
      <c r="C6" s="1216"/>
      <c r="D6" s="1216"/>
      <c r="E6" s="1216"/>
      <c r="F6" s="385"/>
      <c r="G6" s="385"/>
      <c r="H6" s="385"/>
      <c r="I6" s="385"/>
      <c r="J6" s="385"/>
      <c r="K6" s="386"/>
    </row>
    <row r="7" spans="1:11" s="385" customFormat="1" ht="21" customHeight="1" x14ac:dyDescent="0.6">
      <c r="A7" s="213"/>
      <c r="B7" s="403"/>
      <c r="C7" s="210" t="s">
        <v>2417</v>
      </c>
      <c r="D7" s="403"/>
      <c r="E7" s="210" t="s">
        <v>1402</v>
      </c>
      <c r="F7" s="403"/>
      <c r="H7" s="403"/>
      <c r="I7" s="403"/>
      <c r="J7" s="403"/>
      <c r="K7" s="403"/>
    </row>
    <row r="8" spans="1:11" s="213" customFormat="1" ht="21" customHeight="1" x14ac:dyDescent="0.6">
      <c r="B8" s="403"/>
      <c r="C8" s="211" t="s">
        <v>7</v>
      </c>
      <c r="D8" s="403"/>
      <c r="E8" s="211" t="s">
        <v>7</v>
      </c>
      <c r="F8" s="403"/>
      <c r="H8" s="403"/>
      <c r="I8" s="403"/>
      <c r="J8" s="403"/>
      <c r="K8" s="403"/>
    </row>
    <row r="9" spans="1:11" s="213" customFormat="1" ht="21" customHeight="1" x14ac:dyDescent="0.6">
      <c r="A9" s="213" t="s">
        <v>1805</v>
      </c>
      <c r="B9" s="403"/>
      <c r="C9" s="303">
        <f>SUM('تراز 1400'!$M$745:$M$746,'تراز 1400'!$M$750)</f>
        <v>353913293876</v>
      </c>
      <c r="D9" s="403"/>
      <c r="E9" s="303">
        <v>174071026557</v>
      </c>
      <c r="F9" s="403"/>
      <c r="H9" s="403"/>
      <c r="I9" s="403"/>
      <c r="J9" s="403"/>
      <c r="K9" s="403"/>
    </row>
    <row r="10" spans="1:11" s="213" customFormat="1" ht="21" customHeight="1" x14ac:dyDescent="0.6">
      <c r="A10" s="213" t="s">
        <v>1306</v>
      </c>
      <c r="B10" s="403"/>
      <c r="C10" s="303">
        <f>SUM('تراز 1400'!$M$729)</f>
        <v>20400000000</v>
      </c>
      <c r="D10" s="403"/>
      <c r="E10" s="303">
        <v>12065000000</v>
      </c>
      <c r="F10" s="403"/>
      <c r="H10" s="403"/>
      <c r="I10" s="403"/>
      <c r="J10" s="403"/>
      <c r="K10" s="403"/>
    </row>
    <row r="11" spans="1:11" s="213" customFormat="1" ht="21" customHeight="1" x14ac:dyDescent="0.6">
      <c r="A11" s="213" t="s">
        <v>1803</v>
      </c>
      <c r="B11" s="403"/>
      <c r="C11" s="303">
        <f>SUM('تراز 1400'!$M$723)</f>
        <v>18457370454</v>
      </c>
      <c r="D11" s="403"/>
      <c r="E11" s="303">
        <v>6074485459</v>
      </c>
      <c r="F11" s="403"/>
      <c r="H11" s="403"/>
      <c r="I11" s="403"/>
      <c r="J11" s="403"/>
      <c r="K11" s="403"/>
    </row>
    <row r="12" spans="1:11" s="213" customFormat="1" ht="21" customHeight="1" x14ac:dyDescent="0.6">
      <c r="A12" s="213" t="s">
        <v>1804</v>
      </c>
      <c r="B12" s="403"/>
      <c r="C12" s="303">
        <f>SUM('تراز 1400'!$M$728)</f>
        <v>7492075408</v>
      </c>
      <c r="D12" s="403"/>
      <c r="E12" s="303">
        <v>14303053051</v>
      </c>
      <c r="F12" s="403"/>
      <c r="H12" s="403"/>
      <c r="I12" s="403"/>
      <c r="J12" s="403"/>
      <c r="K12" s="403"/>
    </row>
    <row r="13" spans="1:11" s="213" customFormat="1" ht="21" customHeight="1" x14ac:dyDescent="0.6">
      <c r="A13" s="213" t="s">
        <v>1308</v>
      </c>
      <c r="B13" s="403"/>
      <c r="C13" s="303">
        <f>SUM('تراز 1400'!$M$730:$M$737)</f>
        <v>6397709040</v>
      </c>
      <c r="D13" s="403"/>
      <c r="E13" s="303">
        <v>7859703610</v>
      </c>
      <c r="F13" s="403"/>
      <c r="H13" s="403"/>
      <c r="I13" s="403"/>
      <c r="J13" s="403"/>
      <c r="K13" s="403"/>
    </row>
    <row r="14" spans="1:11" s="213" customFormat="1" ht="21" customHeight="1" x14ac:dyDescent="0.6">
      <c r="A14" s="213" t="s">
        <v>1802</v>
      </c>
      <c r="B14" s="403"/>
      <c r="C14" s="303">
        <f>SUM('تراز 1400'!$M$698:$M$701,'تراز 1400'!$M$724)</f>
        <v>782007979</v>
      </c>
      <c r="D14" s="403"/>
      <c r="E14" s="303">
        <v>444526000</v>
      </c>
      <c r="F14" s="403"/>
      <c r="H14" s="403"/>
      <c r="I14" s="403"/>
      <c r="J14" s="403"/>
      <c r="K14" s="403"/>
    </row>
    <row r="15" spans="1:11" s="213" customFormat="1" ht="21" customHeight="1" x14ac:dyDescent="0.6">
      <c r="A15" s="213" t="s">
        <v>237</v>
      </c>
      <c r="B15" s="403"/>
      <c r="C15" s="303">
        <f>SUM('تراز 1400'!$M$739:$M$744)</f>
        <v>365648500</v>
      </c>
      <c r="D15" s="403"/>
      <c r="E15" s="303">
        <v>45120180</v>
      </c>
      <c r="F15" s="403"/>
      <c r="H15" s="403"/>
      <c r="I15" s="403"/>
      <c r="J15" s="403"/>
      <c r="K15" s="403"/>
    </row>
    <row r="16" spans="1:11" s="262" customFormat="1" ht="21" customHeight="1" thickBot="1" x14ac:dyDescent="0.75">
      <c r="B16" s="404"/>
      <c r="C16" s="349">
        <f>SUM(C9:C15)</f>
        <v>407808105257</v>
      </c>
      <c r="D16" s="404"/>
      <c r="E16" s="349">
        <f>SUM(E9:E15)</f>
        <v>214862914857</v>
      </c>
      <c r="F16" s="404"/>
      <c r="H16" s="404"/>
      <c r="I16" s="404"/>
      <c r="J16" s="404"/>
      <c r="K16" s="404"/>
    </row>
    <row r="17" spans="1:11" s="213" customFormat="1" ht="21" customHeight="1" thickTop="1" x14ac:dyDescent="0.6">
      <c r="B17" s="403"/>
      <c r="C17" s="211"/>
      <c r="D17" s="403"/>
      <c r="E17" s="403"/>
      <c r="F17" s="403"/>
      <c r="G17" s="403"/>
      <c r="H17" s="403"/>
      <c r="I17" s="403"/>
      <c r="J17" s="403"/>
      <c r="K17" s="403"/>
    </row>
    <row r="18" spans="1:11" s="213" customFormat="1" ht="21" customHeight="1" x14ac:dyDescent="0.6">
      <c r="B18" s="403"/>
      <c r="C18" s="211"/>
      <c r="D18" s="403"/>
      <c r="E18" s="403"/>
      <c r="F18" s="403"/>
      <c r="G18" s="403"/>
      <c r="H18" s="403"/>
      <c r="I18" s="403"/>
      <c r="J18" s="403"/>
      <c r="K18" s="403"/>
    </row>
    <row r="19" spans="1:11" s="213" customFormat="1" ht="21" customHeight="1" x14ac:dyDescent="0.6">
      <c r="B19" s="403"/>
      <c r="C19" s="211"/>
      <c r="D19" s="403"/>
      <c r="E19" s="403"/>
      <c r="F19" s="403"/>
      <c r="G19" s="403"/>
      <c r="H19" s="403"/>
      <c r="I19" s="403"/>
      <c r="J19" s="403"/>
      <c r="K19" s="403"/>
    </row>
    <row r="20" spans="1:11" s="213" customFormat="1" ht="46.5" customHeight="1" x14ac:dyDescent="0.6">
      <c r="A20" s="1169" t="s">
        <v>2475</v>
      </c>
      <c r="B20" s="1169"/>
      <c r="C20" s="1169"/>
      <c r="D20" s="1169"/>
      <c r="E20" s="1169"/>
      <c r="F20" s="385"/>
      <c r="G20" s="385"/>
      <c r="H20" s="385"/>
      <c r="I20" s="385"/>
      <c r="J20" s="385"/>
      <c r="K20" s="386"/>
    </row>
    <row r="21" spans="1:11" s="213" customFormat="1" ht="21" customHeight="1" x14ac:dyDescent="0.6">
      <c r="A21" s="558"/>
      <c r="B21" s="403"/>
      <c r="C21" s="210" t="s">
        <v>2143</v>
      </c>
      <c r="D21" s="409"/>
      <c r="E21" s="210" t="s">
        <v>1402</v>
      </c>
      <c r="F21" s="403"/>
      <c r="H21" s="403"/>
      <c r="I21" s="403"/>
      <c r="J21" s="403"/>
      <c r="K21" s="403"/>
    </row>
    <row r="22" spans="1:11" s="213" customFormat="1" ht="21" customHeight="1" x14ac:dyDescent="0.6">
      <c r="A22" s="558"/>
      <c r="B22" s="403"/>
      <c r="C22" s="211" t="s">
        <v>7</v>
      </c>
      <c r="D22" s="409"/>
      <c r="E22" s="211" t="s">
        <v>7</v>
      </c>
      <c r="F22" s="403"/>
      <c r="H22" s="403"/>
      <c r="I22" s="403"/>
      <c r="J22" s="403"/>
      <c r="K22" s="403"/>
    </row>
    <row r="23" spans="1:11" s="213" customFormat="1" ht="21" customHeight="1" x14ac:dyDescent="0.6">
      <c r="A23" s="558" t="s">
        <v>2623</v>
      </c>
      <c r="B23" s="403"/>
      <c r="C23" s="303">
        <f>SUM('تراز 1400'!$M$702:$M$722)</f>
        <v>2287085157052</v>
      </c>
      <c r="D23" s="403"/>
      <c r="E23" s="303">
        <v>895209913790</v>
      </c>
      <c r="F23" s="403"/>
      <c r="H23" s="403"/>
      <c r="I23" s="403"/>
      <c r="J23" s="403"/>
      <c r="K23" s="403"/>
    </row>
    <row r="24" spans="1:11" s="213" customFormat="1" ht="21" customHeight="1" x14ac:dyDescent="0.6">
      <c r="A24" s="558" t="s">
        <v>1806</v>
      </c>
      <c r="B24" s="403"/>
      <c r="C24" s="303">
        <f>SUM('تراز 1400'!$M$725:$M$727)</f>
        <v>2047545145</v>
      </c>
      <c r="D24" s="403"/>
      <c r="E24" s="303">
        <v>736012700</v>
      </c>
      <c r="F24" s="403"/>
      <c r="H24" s="403"/>
      <c r="I24" s="403"/>
      <c r="J24" s="403"/>
      <c r="K24" s="403"/>
    </row>
    <row r="25" spans="1:11" s="262" customFormat="1" ht="21" customHeight="1" x14ac:dyDescent="0.7">
      <c r="A25" s="558" t="s">
        <v>1807</v>
      </c>
      <c r="B25" s="403"/>
      <c r="C25" s="303">
        <f>SUM('تراز 1400'!$M$738)</f>
        <v>27558103120</v>
      </c>
      <c r="D25" s="403"/>
      <c r="E25" s="303">
        <v>1751838748</v>
      </c>
      <c r="F25" s="403"/>
      <c r="H25" s="403"/>
      <c r="I25" s="403"/>
      <c r="J25" s="403"/>
      <c r="K25" s="403"/>
    </row>
    <row r="26" spans="1:11" s="219" customFormat="1" ht="21" customHeight="1" x14ac:dyDescent="0.6">
      <c r="A26" s="386" t="s">
        <v>1310</v>
      </c>
      <c r="B26" s="403"/>
      <c r="C26" s="303">
        <f>SUM('تراز 1400'!$M$747:$M$749)</f>
        <v>5918346110</v>
      </c>
      <c r="D26" s="403"/>
      <c r="E26" s="303">
        <v>6861013970</v>
      </c>
      <c r="F26" s="403"/>
      <c r="H26" s="403"/>
      <c r="I26" s="403"/>
      <c r="J26" s="403"/>
      <c r="K26" s="403"/>
    </row>
    <row r="27" spans="1:11" s="411" customFormat="1" ht="21" customHeight="1" thickBot="1" x14ac:dyDescent="0.75">
      <c r="A27" s="378"/>
      <c r="B27" s="404"/>
      <c r="C27" s="280">
        <f>SUM(C23:C26)</f>
        <v>2322609151427</v>
      </c>
      <c r="D27" s="404"/>
      <c r="E27" s="280">
        <f>SUM(E23:E26)</f>
        <v>904558779208</v>
      </c>
      <c r="F27" s="404"/>
      <c r="H27" s="404"/>
      <c r="I27" s="404"/>
      <c r="J27" s="404"/>
      <c r="K27" s="404"/>
    </row>
    <row r="28" spans="1:11" s="219" customFormat="1" ht="21" customHeight="1" thickTop="1" x14ac:dyDescent="0.6">
      <c r="A28" s="406"/>
      <c r="B28" s="403"/>
      <c r="C28" s="403"/>
      <c r="D28" s="403"/>
      <c r="E28" s="403"/>
      <c r="F28" s="403"/>
      <c r="H28" s="403"/>
      <c r="I28" s="403"/>
      <c r="J28" s="403"/>
      <c r="K28" s="403"/>
    </row>
    <row r="29" spans="1:11" s="213" customFormat="1" ht="21" x14ac:dyDescent="0.6">
      <c r="A29" s="384"/>
      <c r="B29" s="384"/>
      <c r="C29" s="384"/>
      <c r="D29" s="384"/>
      <c r="E29" s="390"/>
      <c r="F29" s="260"/>
      <c r="G29" s="260"/>
      <c r="H29" s="260"/>
      <c r="I29" s="260"/>
      <c r="J29" s="260"/>
      <c r="K29" s="260"/>
    </row>
    <row r="30" spans="1:11" s="213" customFormat="1" ht="21" x14ac:dyDescent="0.6">
      <c r="A30" s="384"/>
      <c r="B30" s="384"/>
      <c r="C30" s="384"/>
      <c r="D30" s="384"/>
      <c r="E30" s="390"/>
      <c r="F30" s="260"/>
      <c r="G30" s="260"/>
      <c r="H30" s="260"/>
      <c r="I30" s="260"/>
      <c r="J30" s="260"/>
      <c r="K30" s="260"/>
    </row>
    <row r="31" spans="1:11" s="213" customFormat="1" ht="21" x14ac:dyDescent="0.6">
      <c r="A31" s="384"/>
      <c r="B31" s="384"/>
      <c r="C31" s="384"/>
      <c r="D31" s="384"/>
      <c r="E31" s="390"/>
      <c r="F31" s="260"/>
      <c r="G31" s="260"/>
      <c r="H31" s="260"/>
      <c r="I31" s="260"/>
      <c r="J31" s="260"/>
      <c r="K31" s="260"/>
    </row>
    <row r="32" spans="1:11" s="213" customFormat="1" ht="21" x14ac:dyDescent="0.6">
      <c r="A32" s="384"/>
      <c r="B32" s="384"/>
      <c r="C32" s="384"/>
      <c r="D32" s="384"/>
      <c r="E32" s="390"/>
      <c r="F32" s="260"/>
      <c r="G32" s="260"/>
      <c r="H32" s="260"/>
      <c r="I32" s="260"/>
      <c r="J32" s="260"/>
      <c r="K32" s="260"/>
    </row>
    <row r="33" spans="1:11" s="213" customFormat="1" ht="21" x14ac:dyDescent="0.6">
      <c r="A33" s="384"/>
      <c r="B33" s="384"/>
      <c r="C33" s="384"/>
      <c r="D33" s="384"/>
      <c r="E33" s="390"/>
      <c r="F33" s="260"/>
      <c r="G33" s="260"/>
      <c r="H33" s="260"/>
      <c r="I33" s="260"/>
      <c r="J33" s="260"/>
      <c r="K33" s="260"/>
    </row>
    <row r="34" spans="1:11" s="213" customFormat="1" ht="21" x14ac:dyDescent="0.6">
      <c r="A34" s="384"/>
      <c r="B34" s="384"/>
      <c r="C34" s="384"/>
      <c r="D34" s="384"/>
      <c r="E34" s="390"/>
      <c r="F34" s="260"/>
      <c r="G34" s="260"/>
      <c r="H34" s="260"/>
      <c r="I34" s="260"/>
      <c r="J34" s="260"/>
      <c r="K34" s="260"/>
    </row>
    <row r="35" spans="1:11" s="213" customFormat="1" ht="21" x14ac:dyDescent="0.6">
      <c r="A35" s="384"/>
      <c r="B35" s="384"/>
      <c r="C35" s="384"/>
      <c r="D35" s="384"/>
      <c r="E35" s="390"/>
      <c r="F35" s="260"/>
      <c r="G35" s="260"/>
      <c r="H35" s="260"/>
      <c r="I35" s="260"/>
      <c r="J35" s="260"/>
      <c r="K35" s="260"/>
    </row>
    <row r="36" spans="1:11" s="213" customFormat="1" ht="21" x14ac:dyDescent="0.6">
      <c r="A36" s="384"/>
      <c r="B36" s="384"/>
      <c r="C36" s="384"/>
      <c r="D36" s="384"/>
      <c r="E36" s="390"/>
      <c r="F36" s="260"/>
      <c r="G36" s="260"/>
      <c r="H36" s="260"/>
      <c r="I36" s="260"/>
      <c r="J36" s="260"/>
      <c r="K36" s="260"/>
    </row>
    <row r="37" spans="1:11" s="213" customFormat="1" ht="21" x14ac:dyDescent="0.6">
      <c r="A37" s="384"/>
      <c r="B37" s="384"/>
      <c r="C37" s="384"/>
      <c r="D37" s="384"/>
      <c r="E37" s="390"/>
      <c r="F37" s="260"/>
      <c r="G37" s="260"/>
      <c r="H37" s="260"/>
      <c r="I37" s="260"/>
      <c r="J37" s="260"/>
      <c r="K37" s="260"/>
    </row>
    <row r="38" spans="1:11" s="213" customFormat="1" ht="21" x14ac:dyDescent="0.6">
      <c r="A38" s="384"/>
      <c r="B38" s="384"/>
      <c r="C38" s="384"/>
      <c r="D38" s="384"/>
      <c r="E38" s="390"/>
      <c r="F38" s="260"/>
      <c r="G38" s="260"/>
      <c r="H38" s="260"/>
      <c r="I38" s="260"/>
      <c r="J38" s="260"/>
      <c r="K38" s="260"/>
    </row>
    <row r="39" spans="1:11" s="213" customFormat="1" ht="21" x14ac:dyDescent="0.6">
      <c r="A39" s="384"/>
      <c r="B39" s="384"/>
      <c r="C39" s="384"/>
      <c r="D39" s="384"/>
      <c r="E39" s="390"/>
      <c r="F39" s="260"/>
      <c r="G39" s="260"/>
      <c r="H39" s="260"/>
      <c r="I39" s="260"/>
      <c r="J39" s="260"/>
      <c r="K39" s="260"/>
    </row>
    <row r="40" spans="1:11" s="213" customFormat="1" ht="21" x14ac:dyDescent="0.6">
      <c r="A40" s="384"/>
      <c r="B40" s="384"/>
      <c r="C40" s="384"/>
      <c r="D40" s="384"/>
      <c r="E40" s="390"/>
      <c r="F40" s="260"/>
      <c r="G40" s="260"/>
      <c r="H40" s="260"/>
      <c r="I40" s="260"/>
      <c r="J40" s="260"/>
      <c r="K40" s="260"/>
    </row>
    <row r="41" spans="1:11" s="213" customFormat="1" ht="21" x14ac:dyDescent="0.6">
      <c r="A41" s="384"/>
      <c r="B41" s="384"/>
      <c r="C41" s="384"/>
      <c r="D41" s="384"/>
      <c r="E41" s="390"/>
      <c r="F41" s="260"/>
      <c r="G41" s="260"/>
      <c r="H41" s="260"/>
      <c r="I41" s="260"/>
      <c r="J41" s="260"/>
      <c r="K41" s="260"/>
    </row>
    <row r="42" spans="1:11" s="213" customFormat="1" ht="21" x14ac:dyDescent="0.6">
      <c r="A42" s="384"/>
      <c r="B42" s="384"/>
      <c r="C42" s="384"/>
      <c r="D42" s="384"/>
      <c r="E42" s="390"/>
      <c r="F42" s="260"/>
      <c r="G42" s="260"/>
      <c r="H42" s="260"/>
      <c r="I42" s="260"/>
      <c r="J42" s="260"/>
      <c r="K42" s="260"/>
    </row>
    <row r="43" spans="1:11" s="213" customFormat="1" ht="21" x14ac:dyDescent="0.6">
      <c r="A43" s="384"/>
      <c r="B43" s="384"/>
      <c r="C43" s="384"/>
      <c r="D43" s="384"/>
      <c r="E43" s="390"/>
      <c r="F43" s="260"/>
      <c r="G43" s="260"/>
      <c r="H43" s="260"/>
      <c r="I43" s="260"/>
      <c r="J43" s="260"/>
      <c r="K43" s="260"/>
    </row>
    <row r="44" spans="1:11" s="213" customFormat="1" ht="21" x14ac:dyDescent="0.6">
      <c r="A44" s="384"/>
      <c r="B44" s="384"/>
      <c r="C44" s="384"/>
      <c r="D44" s="384"/>
      <c r="E44" s="390"/>
      <c r="F44" s="260"/>
      <c r="G44" s="260"/>
      <c r="H44" s="260"/>
      <c r="I44" s="260"/>
      <c r="J44" s="260"/>
      <c r="K44" s="260"/>
    </row>
    <row r="45" spans="1:11" s="213" customFormat="1" ht="21" x14ac:dyDescent="0.6">
      <c r="A45" s="384"/>
      <c r="B45" s="384"/>
      <c r="C45" s="384"/>
      <c r="D45" s="384"/>
      <c r="E45" s="390"/>
      <c r="F45" s="260"/>
      <c r="G45" s="260"/>
      <c r="H45" s="260"/>
      <c r="I45" s="260"/>
      <c r="J45" s="260"/>
      <c r="K45" s="260"/>
    </row>
    <row r="46" spans="1:11" s="213" customFormat="1" ht="21" customHeight="1" x14ac:dyDescent="0.6">
      <c r="A46" s="384"/>
      <c r="B46" s="384"/>
      <c r="C46" s="384"/>
      <c r="D46" s="384"/>
      <c r="E46" s="390"/>
      <c r="F46" s="260"/>
      <c r="G46" s="260"/>
      <c r="H46" s="260"/>
      <c r="I46" s="260"/>
      <c r="J46" s="260"/>
      <c r="K46" s="260"/>
    </row>
    <row r="47" spans="1:11" s="213" customFormat="1" ht="21" customHeight="1" x14ac:dyDescent="0.6">
      <c r="A47" s="384"/>
      <c r="B47" s="384"/>
      <c r="C47" s="384"/>
      <c r="D47" s="384"/>
      <c r="E47" s="390"/>
      <c r="F47" s="260"/>
      <c r="G47" s="260"/>
      <c r="H47" s="260"/>
      <c r="I47" s="260"/>
      <c r="J47" s="260"/>
      <c r="K47" s="260"/>
    </row>
    <row r="48" spans="1:11" s="213" customFormat="1" ht="21" customHeight="1" x14ac:dyDescent="0.6">
      <c r="A48" s="384"/>
      <c r="B48" s="384"/>
      <c r="C48" s="384"/>
      <c r="D48" s="384"/>
      <c r="E48" s="390"/>
      <c r="F48" s="260"/>
      <c r="G48" s="260"/>
      <c r="H48" s="260"/>
      <c r="I48" s="260"/>
      <c r="J48" s="260"/>
      <c r="K48" s="260"/>
    </row>
    <row r="49" spans="1:11" s="213" customFormat="1" ht="21" customHeight="1" x14ac:dyDescent="0.6">
      <c r="A49" s="384"/>
      <c r="B49" s="384"/>
      <c r="C49" s="384"/>
      <c r="D49" s="384"/>
      <c r="E49" s="390"/>
      <c r="F49" s="260"/>
      <c r="G49" s="260"/>
      <c r="H49" s="260"/>
      <c r="I49" s="260"/>
      <c r="J49" s="260"/>
      <c r="K49" s="260"/>
    </row>
    <row r="50" spans="1:11" s="213" customFormat="1" ht="21" customHeight="1" x14ac:dyDescent="0.6">
      <c r="A50" s="384"/>
      <c r="B50" s="384"/>
      <c r="C50" s="384"/>
      <c r="D50" s="384"/>
      <c r="E50" s="390"/>
      <c r="F50" s="260"/>
      <c r="G50" s="260"/>
      <c r="H50" s="260"/>
      <c r="I50" s="260"/>
      <c r="J50" s="260"/>
      <c r="K50" s="260"/>
    </row>
    <row r="51" spans="1:11" s="213" customFormat="1" ht="21" customHeight="1" x14ac:dyDescent="0.6">
      <c r="A51" s="384"/>
      <c r="B51" s="384"/>
      <c r="C51" s="384"/>
      <c r="D51" s="384"/>
      <c r="E51" s="390"/>
      <c r="F51" s="260"/>
      <c r="G51" s="260"/>
      <c r="H51" s="260"/>
      <c r="I51" s="260"/>
      <c r="J51" s="260"/>
      <c r="K51" s="260"/>
    </row>
    <row r="52" spans="1:11" s="213" customFormat="1" ht="21" customHeight="1" x14ac:dyDescent="0.6">
      <c r="A52" s="384"/>
      <c r="B52" s="384"/>
      <c r="C52" s="384"/>
      <c r="D52" s="384"/>
      <c r="E52" s="390"/>
      <c r="F52" s="260"/>
      <c r="G52" s="260"/>
      <c r="H52" s="260"/>
      <c r="I52" s="260"/>
      <c r="J52" s="260"/>
      <c r="K52" s="260"/>
    </row>
    <row r="53" spans="1:11" s="213" customFormat="1" ht="21" customHeight="1" x14ac:dyDescent="0.6">
      <c r="A53" s="384"/>
      <c r="B53" s="384"/>
      <c r="C53" s="384"/>
      <c r="D53" s="384"/>
      <c r="E53" s="390"/>
      <c r="F53" s="260"/>
      <c r="G53" s="260"/>
      <c r="H53" s="260"/>
      <c r="I53" s="260"/>
      <c r="J53" s="260"/>
      <c r="K53" s="260"/>
    </row>
    <row r="54" spans="1:11" s="213" customFormat="1" ht="21" customHeight="1" x14ac:dyDescent="0.6">
      <c r="A54" s="384"/>
      <c r="B54" s="384"/>
      <c r="C54" s="384"/>
      <c r="D54" s="384"/>
      <c r="E54" s="390"/>
      <c r="F54" s="260"/>
      <c r="G54" s="260"/>
      <c r="H54" s="260"/>
      <c r="I54" s="260"/>
      <c r="J54" s="260"/>
      <c r="K54" s="260"/>
    </row>
    <row r="55" spans="1:11" s="213" customFormat="1" ht="21" customHeight="1" x14ac:dyDescent="0.6">
      <c r="A55" s="384"/>
      <c r="B55" s="384"/>
      <c r="C55" s="384"/>
      <c r="D55" s="384"/>
      <c r="E55" s="390"/>
      <c r="F55" s="260"/>
      <c r="G55" s="260"/>
      <c r="H55" s="260"/>
      <c r="I55" s="260"/>
      <c r="J55" s="260"/>
      <c r="K55" s="260"/>
    </row>
    <row r="56" spans="1:11" s="213" customFormat="1" ht="21" customHeight="1" x14ac:dyDescent="0.6">
      <c r="A56" s="384"/>
      <c r="B56" s="384"/>
      <c r="C56" s="384"/>
      <c r="D56" s="384"/>
      <c r="E56" s="390"/>
      <c r="F56" s="260"/>
      <c r="G56" s="260"/>
      <c r="H56" s="260"/>
      <c r="I56" s="260"/>
      <c r="J56" s="260"/>
      <c r="K56" s="260"/>
    </row>
    <row r="57" spans="1:11" s="213" customFormat="1" ht="21" customHeight="1" x14ac:dyDescent="0.6">
      <c r="A57" s="384"/>
      <c r="B57" s="384"/>
      <c r="C57" s="384"/>
      <c r="D57" s="384"/>
      <c r="E57" s="390"/>
      <c r="F57" s="260"/>
      <c r="G57" s="260"/>
      <c r="H57" s="260"/>
      <c r="I57" s="260"/>
      <c r="J57" s="260"/>
      <c r="K57" s="260"/>
    </row>
    <row r="58" spans="1:11" s="213" customFormat="1" ht="21" customHeight="1" x14ac:dyDescent="0.6">
      <c r="A58" s="384"/>
      <c r="B58" s="384"/>
      <c r="C58" s="384"/>
      <c r="D58" s="384"/>
      <c r="E58" s="390"/>
      <c r="F58" s="260"/>
      <c r="G58" s="260"/>
      <c r="H58" s="260"/>
      <c r="I58" s="260"/>
      <c r="J58" s="260"/>
      <c r="K58" s="260"/>
    </row>
    <row r="59" spans="1:11" s="213" customFormat="1" ht="21" customHeight="1" x14ac:dyDescent="0.6">
      <c r="A59" s="384"/>
      <c r="B59" s="384"/>
      <c r="C59" s="384"/>
      <c r="D59" s="384"/>
      <c r="E59" s="390"/>
      <c r="F59" s="260"/>
      <c r="G59" s="260"/>
      <c r="H59" s="260"/>
      <c r="I59" s="260"/>
      <c r="J59" s="260"/>
      <c r="K59" s="260"/>
    </row>
    <row r="60" spans="1:11" s="213" customFormat="1" ht="21" customHeight="1" x14ac:dyDescent="0.6">
      <c r="A60" s="384"/>
      <c r="B60" s="384"/>
      <c r="C60" s="384"/>
      <c r="D60" s="384"/>
      <c r="E60" s="390"/>
      <c r="F60" s="260"/>
      <c r="G60" s="260"/>
      <c r="H60" s="260"/>
      <c r="I60" s="260"/>
      <c r="J60" s="260"/>
      <c r="K60" s="260"/>
    </row>
    <row r="61" spans="1:11" s="213" customFormat="1" ht="21" customHeight="1" x14ac:dyDescent="0.6">
      <c r="A61" s="384"/>
      <c r="B61" s="384"/>
      <c r="C61" s="384"/>
      <c r="D61" s="384"/>
      <c r="E61" s="390"/>
      <c r="F61" s="260"/>
      <c r="G61" s="260"/>
      <c r="H61" s="260"/>
      <c r="I61" s="260"/>
      <c r="J61" s="260"/>
      <c r="K61" s="260"/>
    </row>
    <row r="62" spans="1:11" s="213" customFormat="1" ht="21" customHeight="1" x14ac:dyDescent="0.6">
      <c r="A62" s="384"/>
      <c r="B62" s="384"/>
      <c r="C62" s="384"/>
      <c r="D62" s="384"/>
      <c r="E62" s="390"/>
      <c r="F62" s="260"/>
      <c r="G62" s="260"/>
      <c r="H62" s="260"/>
      <c r="I62" s="260"/>
      <c r="J62" s="260"/>
      <c r="K62" s="260"/>
    </row>
    <row r="63" spans="1:11" s="213" customFormat="1" ht="21" customHeight="1" x14ac:dyDescent="0.6">
      <c r="A63" s="384"/>
      <c r="B63" s="384"/>
      <c r="C63" s="384"/>
      <c r="D63" s="384"/>
      <c r="E63" s="390"/>
      <c r="F63" s="260"/>
      <c r="G63" s="260"/>
      <c r="H63" s="260"/>
      <c r="I63" s="260"/>
      <c r="J63" s="260"/>
      <c r="K63" s="260"/>
    </row>
    <row r="64" spans="1:11" s="213" customFormat="1" ht="21" customHeight="1" x14ac:dyDescent="0.6">
      <c r="A64" s="384"/>
      <c r="B64" s="384"/>
      <c r="C64" s="384"/>
      <c r="D64" s="384"/>
      <c r="E64" s="390"/>
      <c r="F64" s="260"/>
      <c r="G64" s="260"/>
      <c r="H64" s="260"/>
      <c r="I64" s="260"/>
      <c r="J64" s="260"/>
      <c r="K64" s="260"/>
    </row>
    <row r="65" spans="1:11" s="213" customFormat="1" ht="21" customHeight="1" x14ac:dyDescent="0.6">
      <c r="A65" s="384"/>
      <c r="B65" s="384"/>
      <c r="C65" s="384"/>
      <c r="D65" s="384"/>
      <c r="E65" s="390"/>
      <c r="F65" s="260"/>
      <c r="G65" s="260"/>
      <c r="H65" s="260"/>
      <c r="I65" s="260"/>
      <c r="J65" s="260"/>
      <c r="K65" s="260"/>
    </row>
    <row r="66" spans="1:11" s="213" customFormat="1" ht="21" customHeight="1" x14ac:dyDescent="0.6">
      <c r="A66" s="384"/>
      <c r="B66" s="384"/>
      <c r="C66" s="384"/>
      <c r="D66" s="384"/>
      <c r="E66" s="390"/>
      <c r="F66" s="260"/>
      <c r="G66" s="260"/>
      <c r="H66" s="260"/>
      <c r="I66" s="260"/>
      <c r="J66" s="260"/>
      <c r="K66" s="260"/>
    </row>
    <row r="67" spans="1:11" s="213" customFormat="1" ht="21" customHeight="1" x14ac:dyDescent="0.6">
      <c r="A67" s="384"/>
      <c r="B67" s="384"/>
      <c r="C67" s="384"/>
      <c r="D67" s="384"/>
      <c r="E67" s="390"/>
      <c r="F67" s="260"/>
      <c r="G67" s="260"/>
      <c r="H67" s="260"/>
      <c r="I67" s="260"/>
      <c r="J67" s="260"/>
      <c r="K67" s="260"/>
    </row>
    <row r="68" spans="1:11" s="213" customFormat="1" ht="21" customHeight="1" x14ac:dyDescent="0.6">
      <c r="A68" s="384"/>
      <c r="B68" s="384"/>
      <c r="C68" s="384"/>
      <c r="D68" s="384"/>
      <c r="E68" s="390"/>
      <c r="F68" s="260"/>
      <c r="G68" s="260"/>
      <c r="H68" s="260"/>
      <c r="I68" s="260"/>
      <c r="J68" s="260"/>
      <c r="K68" s="260"/>
    </row>
    <row r="69" spans="1:11" s="213" customFormat="1" ht="21" customHeight="1" x14ac:dyDescent="0.6">
      <c r="A69" s="384"/>
      <c r="B69" s="384"/>
      <c r="C69" s="384"/>
      <c r="D69" s="384"/>
      <c r="E69" s="390"/>
      <c r="F69" s="260"/>
      <c r="G69" s="260"/>
      <c r="H69" s="260"/>
      <c r="I69" s="260"/>
      <c r="J69" s="260"/>
      <c r="K69" s="260"/>
    </row>
    <row r="70" spans="1:11" s="213" customFormat="1" ht="21" customHeight="1" x14ac:dyDescent="0.6">
      <c r="A70" s="384"/>
      <c r="B70" s="384"/>
      <c r="C70" s="384"/>
      <c r="D70" s="384"/>
      <c r="E70" s="390"/>
      <c r="F70" s="260"/>
      <c r="G70" s="260"/>
      <c r="H70" s="260"/>
      <c r="I70" s="260"/>
      <c r="J70" s="260"/>
      <c r="K70" s="260"/>
    </row>
    <row r="71" spans="1:11" s="213" customFormat="1" ht="21" customHeight="1" x14ac:dyDescent="0.6">
      <c r="A71" s="384"/>
      <c r="B71" s="384"/>
      <c r="C71" s="384"/>
      <c r="D71" s="384"/>
      <c r="E71" s="390"/>
      <c r="F71" s="260"/>
      <c r="G71" s="260"/>
      <c r="H71" s="260"/>
      <c r="I71" s="260"/>
      <c r="J71" s="260"/>
      <c r="K71" s="260"/>
    </row>
    <row r="72" spans="1:11" s="213" customFormat="1" ht="21" customHeight="1" x14ac:dyDescent="0.6">
      <c r="A72" s="384"/>
      <c r="B72" s="384"/>
      <c r="C72" s="384"/>
      <c r="D72" s="384"/>
      <c r="E72" s="390"/>
      <c r="F72" s="260"/>
      <c r="G72" s="260"/>
      <c r="H72" s="260"/>
      <c r="I72" s="260"/>
      <c r="J72" s="260"/>
      <c r="K72" s="260"/>
    </row>
    <row r="73" spans="1:11" s="213" customFormat="1" ht="21" customHeight="1" x14ac:dyDescent="0.6">
      <c r="A73" s="384"/>
      <c r="B73" s="384"/>
      <c r="C73" s="384"/>
      <c r="D73" s="384"/>
      <c r="E73" s="390"/>
      <c r="F73" s="260"/>
      <c r="G73" s="260"/>
      <c r="H73" s="260"/>
      <c r="I73" s="260"/>
      <c r="J73" s="260"/>
      <c r="K73" s="260"/>
    </row>
    <row r="74" spans="1:11" s="213" customFormat="1" ht="21" customHeight="1" x14ac:dyDescent="0.6">
      <c r="A74" s="384"/>
      <c r="B74" s="384"/>
      <c r="C74" s="384"/>
      <c r="D74" s="384"/>
      <c r="E74" s="390"/>
      <c r="F74" s="260"/>
      <c r="G74" s="260"/>
      <c r="H74" s="260"/>
      <c r="I74" s="260"/>
      <c r="J74" s="260"/>
      <c r="K74" s="260"/>
    </row>
    <row r="75" spans="1:11" s="213" customFormat="1" ht="21" customHeight="1" x14ac:dyDescent="0.6">
      <c r="A75" s="384"/>
      <c r="B75" s="384"/>
      <c r="C75" s="384"/>
      <c r="D75" s="384"/>
      <c r="E75" s="390"/>
      <c r="F75" s="260"/>
      <c r="G75" s="260"/>
      <c r="H75" s="260"/>
      <c r="I75" s="260"/>
      <c r="J75" s="260"/>
      <c r="K75" s="260"/>
    </row>
    <row r="76" spans="1:11" s="213" customFormat="1" ht="21" customHeight="1" x14ac:dyDescent="0.6">
      <c r="A76" s="384"/>
      <c r="B76" s="384"/>
      <c r="C76" s="384"/>
      <c r="D76" s="384"/>
      <c r="E76" s="390"/>
      <c r="F76" s="260"/>
      <c r="G76" s="260"/>
      <c r="H76" s="260"/>
      <c r="I76" s="260"/>
      <c r="J76" s="260"/>
      <c r="K76" s="260"/>
    </row>
    <row r="77" spans="1:11" s="213" customFormat="1" ht="21" customHeight="1" x14ac:dyDescent="0.6">
      <c r="A77" s="384"/>
      <c r="B77" s="384"/>
      <c r="C77" s="384"/>
      <c r="D77" s="384"/>
      <c r="E77" s="390"/>
      <c r="F77" s="260"/>
      <c r="G77" s="260"/>
      <c r="H77" s="260"/>
      <c r="I77" s="260"/>
      <c r="J77" s="260"/>
      <c r="K77" s="260"/>
    </row>
    <row r="78" spans="1:11" s="213" customFormat="1" ht="21" customHeight="1" x14ac:dyDescent="0.6">
      <c r="A78" s="384"/>
      <c r="B78" s="384"/>
      <c r="C78" s="384"/>
      <c r="D78" s="384"/>
      <c r="E78" s="390"/>
      <c r="F78" s="260"/>
      <c r="G78" s="260"/>
      <c r="H78" s="260"/>
      <c r="I78" s="260"/>
      <c r="J78" s="260"/>
      <c r="K78" s="260"/>
    </row>
    <row r="79" spans="1:11" s="213" customFormat="1" ht="21" customHeight="1" x14ac:dyDescent="0.6">
      <c r="A79" s="384"/>
      <c r="B79" s="384"/>
      <c r="C79" s="384"/>
      <c r="D79" s="384"/>
      <c r="E79" s="390"/>
      <c r="F79" s="260"/>
      <c r="G79" s="260"/>
      <c r="H79" s="260"/>
      <c r="I79" s="260"/>
      <c r="J79" s="260"/>
      <c r="K79" s="260"/>
    </row>
    <row r="80" spans="1:11" s="213" customFormat="1" ht="21" customHeight="1" x14ac:dyDescent="0.6">
      <c r="A80" s="384"/>
      <c r="B80" s="384"/>
      <c r="C80" s="384"/>
      <c r="D80" s="384"/>
      <c r="E80" s="390"/>
      <c r="F80" s="260"/>
      <c r="G80" s="260"/>
      <c r="H80" s="260"/>
      <c r="I80" s="260"/>
      <c r="J80" s="260"/>
      <c r="K80" s="260"/>
    </row>
    <row r="81" spans="1:11" s="213" customFormat="1" ht="21" customHeight="1" x14ac:dyDescent="0.6">
      <c r="A81" s="384"/>
      <c r="B81" s="384"/>
      <c r="C81" s="384"/>
      <c r="D81" s="384"/>
      <c r="E81" s="390"/>
      <c r="F81" s="260"/>
      <c r="G81" s="260"/>
      <c r="H81" s="260"/>
      <c r="I81" s="260"/>
      <c r="J81" s="260"/>
      <c r="K81" s="260"/>
    </row>
    <row r="82" spans="1:11" s="213" customFormat="1" ht="21" customHeight="1" x14ac:dyDescent="0.6">
      <c r="A82" s="384"/>
      <c r="B82" s="384"/>
      <c r="C82" s="384"/>
      <c r="D82" s="384"/>
      <c r="E82" s="390"/>
      <c r="F82" s="260"/>
      <c r="G82" s="260"/>
      <c r="H82" s="260"/>
      <c r="I82" s="260"/>
      <c r="J82" s="260"/>
      <c r="K82" s="260"/>
    </row>
    <row r="83" spans="1:11" s="213" customFormat="1" ht="21" customHeight="1" x14ac:dyDescent="0.6">
      <c r="A83" s="384"/>
      <c r="B83" s="384"/>
      <c r="C83" s="384"/>
      <c r="D83" s="384"/>
      <c r="E83" s="390"/>
      <c r="F83" s="260"/>
      <c r="G83" s="260"/>
      <c r="H83" s="260"/>
      <c r="I83" s="260"/>
      <c r="J83" s="260"/>
      <c r="K83" s="260"/>
    </row>
    <row r="84" spans="1:11" s="213" customFormat="1" ht="21" customHeight="1" x14ac:dyDescent="0.6">
      <c r="A84" s="384"/>
      <c r="B84" s="384"/>
      <c r="C84" s="384"/>
      <c r="D84" s="384"/>
      <c r="E84" s="390"/>
      <c r="F84" s="260"/>
      <c r="G84" s="260"/>
      <c r="H84" s="260"/>
      <c r="I84" s="260"/>
      <c r="J84" s="260"/>
      <c r="K84" s="260"/>
    </row>
    <row r="85" spans="1:11" s="213" customFormat="1" ht="21" customHeight="1" x14ac:dyDescent="0.6">
      <c r="A85" s="384"/>
      <c r="B85" s="384"/>
      <c r="C85" s="384"/>
      <c r="D85" s="384"/>
      <c r="E85" s="390"/>
      <c r="F85" s="260"/>
      <c r="G85" s="260"/>
      <c r="H85" s="260"/>
      <c r="I85" s="260"/>
      <c r="J85" s="260"/>
      <c r="K85" s="260"/>
    </row>
    <row r="86" spans="1:11" s="213" customFormat="1" ht="21" customHeight="1" x14ac:dyDescent="0.6">
      <c r="A86" s="384"/>
      <c r="B86" s="384"/>
      <c r="C86" s="384"/>
      <c r="D86" s="384"/>
      <c r="E86" s="390"/>
      <c r="F86" s="260"/>
      <c r="G86" s="260"/>
      <c r="H86" s="260"/>
      <c r="I86" s="260"/>
      <c r="J86" s="260"/>
      <c r="K86" s="260"/>
    </row>
    <row r="87" spans="1:11" ht="21" customHeight="1" x14ac:dyDescent="0.25">
      <c r="A87" s="396"/>
      <c r="B87" s="396"/>
      <c r="C87" s="396"/>
      <c r="D87" s="396"/>
      <c r="E87" s="397"/>
      <c r="F87" s="286"/>
      <c r="G87" s="286"/>
      <c r="H87" s="286"/>
      <c r="I87" s="286"/>
      <c r="J87" s="286"/>
      <c r="K87" s="286"/>
    </row>
    <row r="88" spans="1:11" ht="21" customHeight="1" x14ac:dyDescent="0.25">
      <c r="A88" s="396"/>
      <c r="B88" s="396"/>
      <c r="C88" s="396"/>
      <c r="D88" s="396"/>
      <c r="E88" s="397"/>
      <c r="F88" s="286"/>
      <c r="G88" s="286"/>
      <c r="H88" s="286"/>
      <c r="I88" s="286"/>
      <c r="J88" s="286"/>
      <c r="K88" s="286"/>
    </row>
    <row r="89" spans="1:11" ht="21" customHeight="1" x14ac:dyDescent="0.25">
      <c r="A89" s="396"/>
      <c r="B89" s="396"/>
      <c r="C89" s="396"/>
      <c r="D89" s="396"/>
      <c r="E89" s="397"/>
      <c r="F89" s="286"/>
      <c r="G89" s="286"/>
      <c r="H89" s="286"/>
      <c r="I89" s="286"/>
      <c r="J89" s="286"/>
      <c r="K89" s="286"/>
    </row>
    <row r="90" spans="1:11" ht="21" customHeight="1" x14ac:dyDescent="0.25">
      <c r="A90" s="396"/>
      <c r="B90" s="396"/>
      <c r="C90" s="396"/>
      <c r="D90" s="396"/>
      <c r="E90" s="397"/>
      <c r="F90" s="286"/>
      <c r="G90" s="286"/>
      <c r="H90" s="286"/>
      <c r="I90" s="286"/>
      <c r="J90" s="286"/>
      <c r="K90" s="286"/>
    </row>
    <row r="91" spans="1:11" ht="15" x14ac:dyDescent="0.25"/>
    <row r="92" spans="1:11" ht="15" x14ac:dyDescent="0.25"/>
    <row r="93" spans="1:11" ht="15" x14ac:dyDescent="0.25"/>
    <row r="94" spans="1:11" ht="15" x14ac:dyDescent="0.25"/>
    <row r="95" spans="1:11" ht="15" x14ac:dyDescent="0.25"/>
    <row r="96" spans="1:11" ht="15" x14ac:dyDescent="0.25"/>
    <row r="97" spans="5:11" ht="15" x14ac:dyDescent="0.25"/>
    <row r="98" spans="5:11" ht="15" x14ac:dyDescent="0.25"/>
    <row r="99" spans="5:11" ht="15" x14ac:dyDescent="0.25"/>
    <row r="100" spans="5:11" ht="15" x14ac:dyDescent="0.25"/>
    <row r="101" spans="5:11" ht="15" x14ac:dyDescent="0.25"/>
    <row r="102" spans="5:11" ht="15" x14ac:dyDescent="0.25"/>
    <row r="103" spans="5:11" ht="15" x14ac:dyDescent="0.25"/>
    <row r="104" spans="5:11" s="237" customFormat="1" ht="15" x14ac:dyDescent="0.25">
      <c r="E104" s="285"/>
      <c r="G104" s="285"/>
      <c r="H104" s="285"/>
      <c r="I104" s="285"/>
      <c r="J104" s="285"/>
      <c r="K104" s="285"/>
    </row>
  </sheetData>
  <mergeCells count="5">
    <mergeCell ref="A3:E3"/>
    <mergeCell ref="A2:E2"/>
    <mergeCell ref="A1:E1"/>
    <mergeCell ref="A20:E20"/>
    <mergeCell ref="A6:E6"/>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B046E-CF1C-43A3-A2E5-8BBE02EA8BD3}">
  <sheetPr>
    <tabColor rgb="FFFFFF00"/>
    <pageSetUpPr fitToPage="1"/>
  </sheetPr>
  <dimension ref="A1:K108"/>
  <sheetViews>
    <sheetView rightToLeft="1" tabSelected="1" view="pageBreakPreview" zoomScaleNormal="70" zoomScaleSheetLayoutView="100" zoomScalePageLayoutView="55" workbookViewId="0">
      <selection activeCell="AA4" sqref="AA4"/>
    </sheetView>
  </sheetViews>
  <sheetFormatPr defaultColWidth="8.7109375" defaultRowHeight="150" customHeight="1" x14ac:dyDescent="0.25"/>
  <cols>
    <col min="1" max="1" width="29.140625" style="703" bestFit="1" customWidth="1"/>
    <col min="2" max="2" width="0.7109375" style="237" customWidth="1"/>
    <col min="3" max="3" width="17.85546875" style="237" customWidth="1"/>
    <col min="4" max="4" width="0.85546875" style="237" customWidth="1"/>
    <col min="5" max="5" width="17.85546875" style="285" customWidth="1"/>
    <col min="6" max="6" width="0.85546875" style="237" customWidth="1"/>
    <col min="7" max="7" width="17.85546875" style="285" customWidth="1"/>
    <col min="8" max="8" width="0.7109375" style="285" customWidth="1"/>
    <col min="9" max="9" width="21.5703125" style="285" customWidth="1"/>
    <col min="10" max="11" width="0.7109375" style="285" customWidth="1"/>
    <col min="12" max="16384" width="8.7109375" style="216"/>
  </cols>
  <sheetData>
    <row r="1" spans="1:11" s="206" customFormat="1" ht="19.5" customHeight="1" x14ac:dyDescent="0.25">
      <c r="A1" s="1167" t="str">
        <f>'[10]1'!A1:H1</f>
        <v>شرکت پالایش میعانات گازی آدیش جنوبی (سهامي خاص) - قبل از بهره برداری</v>
      </c>
      <c r="B1" s="1167"/>
      <c r="C1" s="1167"/>
      <c r="D1" s="1167"/>
      <c r="E1" s="1167"/>
      <c r="F1" s="1167"/>
      <c r="G1" s="1167"/>
      <c r="H1" s="246"/>
      <c r="I1" s="246"/>
      <c r="J1" s="246"/>
      <c r="K1" s="325"/>
    </row>
    <row r="2" spans="1:11" s="206" customFormat="1" ht="19.5" customHeight="1" x14ac:dyDescent="0.25">
      <c r="A2" s="1167" t="str">
        <f>'[10]5'!A2:H2</f>
        <v xml:space="preserve">یادداشت های توضیحی صورت های مالی </v>
      </c>
      <c r="B2" s="1167"/>
      <c r="C2" s="1167"/>
      <c r="D2" s="1167"/>
      <c r="E2" s="1167"/>
      <c r="F2" s="1167"/>
      <c r="G2" s="1167"/>
      <c r="H2" s="246"/>
      <c r="I2" s="246"/>
      <c r="J2" s="246"/>
      <c r="K2" s="325"/>
    </row>
    <row r="3" spans="1:11" s="206" customFormat="1" ht="19.5" customHeight="1" x14ac:dyDescent="0.25">
      <c r="A3" s="1167" t="str">
        <f>'14'!A3:E3</f>
        <v>سال مالی منتهی به 29 اسفندماه 1400</v>
      </c>
      <c r="B3" s="1167"/>
      <c r="C3" s="1167"/>
      <c r="D3" s="1167"/>
      <c r="E3" s="1167"/>
      <c r="F3" s="1167"/>
      <c r="G3" s="1167"/>
      <c r="H3" s="246"/>
      <c r="I3" s="246"/>
      <c r="J3" s="246"/>
      <c r="K3" s="325"/>
    </row>
    <row r="4" spans="1:11" s="262" customFormat="1" ht="21" customHeight="1" x14ac:dyDescent="0.7">
      <c r="A4" s="1218"/>
      <c r="B4" s="1218"/>
      <c r="C4" s="1218"/>
      <c r="D4" s="1218"/>
      <c r="E4" s="1218"/>
      <c r="F4" s="1218"/>
      <c r="G4" s="1218"/>
      <c r="H4" s="402"/>
      <c r="I4" s="402"/>
      <c r="J4" s="402"/>
      <c r="K4" s="402"/>
    </row>
    <row r="5" spans="1:11" s="366" customFormat="1" ht="49.5" customHeight="1" x14ac:dyDescent="0.6">
      <c r="A5" s="1217" t="s">
        <v>2610</v>
      </c>
      <c r="B5" s="1217"/>
      <c r="C5" s="1217"/>
      <c r="D5" s="1217"/>
      <c r="E5" s="1217"/>
      <c r="F5" s="1217"/>
      <c r="G5" s="1217"/>
      <c r="H5" s="341"/>
      <c r="I5" s="341"/>
      <c r="J5" s="341"/>
      <c r="K5" s="593"/>
    </row>
    <row r="6" spans="1:11" s="219" customFormat="1" ht="21" customHeight="1" x14ac:dyDescent="0.6">
      <c r="A6" s="408"/>
      <c r="B6" s="403"/>
      <c r="C6" s="403"/>
      <c r="D6" s="403"/>
      <c r="E6" s="403"/>
      <c r="F6" s="403"/>
      <c r="G6" s="403"/>
      <c r="H6" s="403"/>
      <c r="I6" s="403"/>
      <c r="J6" s="403"/>
      <c r="K6" s="403"/>
    </row>
    <row r="7" spans="1:11" s="219" customFormat="1" ht="21" customHeight="1" x14ac:dyDescent="0.6">
      <c r="A7" s="408"/>
      <c r="B7" s="403"/>
      <c r="C7" s="683" t="s">
        <v>2143</v>
      </c>
      <c r="D7" s="726"/>
      <c r="E7" s="683" t="s">
        <v>1402</v>
      </c>
      <c r="F7" s="726"/>
      <c r="G7" s="683" t="s">
        <v>2411</v>
      </c>
      <c r="H7" s="403"/>
      <c r="J7" s="403"/>
      <c r="K7" s="403"/>
    </row>
    <row r="8" spans="1:11" s="219" customFormat="1" ht="21" customHeight="1" x14ac:dyDescent="0.6">
      <c r="A8" s="408"/>
      <c r="B8" s="403"/>
      <c r="C8" s="684" t="s">
        <v>7</v>
      </c>
      <c r="D8" s="726"/>
      <c r="E8" s="684" t="s">
        <v>7</v>
      </c>
      <c r="F8" s="726"/>
      <c r="G8" s="684" t="s">
        <v>7</v>
      </c>
      <c r="H8" s="403"/>
      <c r="J8" s="403"/>
      <c r="K8" s="403"/>
    </row>
    <row r="9" spans="1:11" s="219" customFormat="1" ht="21" customHeight="1" x14ac:dyDescent="0.6">
      <c r="A9" s="808" t="s">
        <v>750</v>
      </c>
      <c r="B9" s="806"/>
      <c r="C9" s="742">
        <v>459714000</v>
      </c>
      <c r="D9" s="806"/>
      <c r="E9" s="742">
        <v>338299500</v>
      </c>
      <c r="F9" s="806"/>
      <c r="G9" s="742">
        <f t="shared" ref="G9:G29" si="0">C9+E9</f>
        <v>798013500</v>
      </c>
      <c r="H9" s="403"/>
      <c r="J9" s="403"/>
      <c r="K9" s="403"/>
    </row>
    <row r="10" spans="1:11" s="219" customFormat="1" ht="21" customHeight="1" x14ac:dyDescent="0.6">
      <c r="A10" s="808" t="s">
        <v>758</v>
      </c>
      <c r="B10" s="806"/>
      <c r="C10" s="742">
        <v>246189739775</v>
      </c>
      <c r="D10" s="806"/>
      <c r="E10" s="742">
        <v>138328171104</v>
      </c>
      <c r="F10" s="806"/>
      <c r="G10" s="742">
        <f t="shared" si="0"/>
        <v>384517910879</v>
      </c>
      <c r="H10" s="403"/>
      <c r="J10" s="403"/>
      <c r="K10" s="403"/>
    </row>
    <row r="11" spans="1:11" s="219" customFormat="1" ht="21" customHeight="1" x14ac:dyDescent="0.6">
      <c r="A11" s="808" t="s">
        <v>1267</v>
      </c>
      <c r="B11" s="806"/>
      <c r="C11" s="742">
        <v>603214360486</v>
      </c>
      <c r="D11" s="806"/>
      <c r="E11" s="742">
        <v>55756785153</v>
      </c>
      <c r="F11" s="806"/>
      <c r="G11" s="742">
        <f t="shared" si="0"/>
        <v>658971145639</v>
      </c>
      <c r="H11" s="403"/>
      <c r="J11" s="403"/>
      <c r="K11" s="403"/>
    </row>
    <row r="12" spans="1:11" s="219" customFormat="1" ht="21" customHeight="1" x14ac:dyDescent="0.6">
      <c r="A12" s="809" t="s">
        <v>1269</v>
      </c>
      <c r="B12" s="806"/>
      <c r="C12" s="742">
        <v>155394186741</v>
      </c>
      <c r="D12" s="806"/>
      <c r="E12" s="742">
        <v>52803128888</v>
      </c>
      <c r="F12" s="806"/>
      <c r="G12" s="742">
        <f t="shared" si="0"/>
        <v>208197315629</v>
      </c>
      <c r="H12" s="403"/>
      <c r="J12" s="403"/>
      <c r="K12" s="403"/>
    </row>
    <row r="13" spans="1:11" s="219" customFormat="1" ht="21" customHeight="1" x14ac:dyDescent="0.6">
      <c r="A13" s="808" t="s">
        <v>1950</v>
      </c>
      <c r="B13" s="806"/>
      <c r="C13" s="742">
        <v>1866618930</v>
      </c>
      <c r="D13" s="806"/>
      <c r="E13" s="742">
        <v>0</v>
      </c>
      <c r="F13" s="806"/>
      <c r="G13" s="742">
        <f t="shared" si="0"/>
        <v>1866618930</v>
      </c>
      <c r="H13" s="403"/>
      <c r="J13" s="403"/>
      <c r="K13" s="403"/>
    </row>
    <row r="14" spans="1:11" s="219" customFormat="1" ht="21" customHeight="1" x14ac:dyDescent="0.6">
      <c r="A14" s="808" t="s">
        <v>1952</v>
      </c>
      <c r="B14" s="806"/>
      <c r="C14" s="742">
        <v>1085628000</v>
      </c>
      <c r="D14" s="806"/>
      <c r="E14" s="742">
        <v>0</v>
      </c>
      <c r="F14" s="806"/>
      <c r="G14" s="742">
        <f t="shared" si="0"/>
        <v>1085628000</v>
      </c>
      <c r="H14" s="403"/>
      <c r="J14" s="403"/>
      <c r="K14" s="403"/>
    </row>
    <row r="15" spans="1:11" s="219" customFormat="1" ht="21" customHeight="1" x14ac:dyDescent="0.6">
      <c r="A15" s="808" t="s">
        <v>1271</v>
      </c>
      <c r="B15" s="806"/>
      <c r="C15" s="742">
        <v>731072385723</v>
      </c>
      <c r="D15" s="806"/>
      <c r="E15" s="742">
        <v>381218957198</v>
      </c>
      <c r="F15" s="806"/>
      <c r="G15" s="742">
        <f t="shared" si="0"/>
        <v>1112291342921</v>
      </c>
      <c r="H15" s="403"/>
      <c r="J15" s="403"/>
      <c r="K15" s="403"/>
    </row>
    <row r="16" spans="1:11" s="219" customFormat="1" ht="21" customHeight="1" x14ac:dyDescent="0.6">
      <c r="A16" s="809" t="s">
        <v>1273</v>
      </c>
      <c r="B16" s="806"/>
      <c r="C16" s="742">
        <v>58285225790</v>
      </c>
      <c r="D16" s="806"/>
      <c r="E16" s="742">
        <v>58968115239</v>
      </c>
      <c r="F16" s="806"/>
      <c r="G16" s="742">
        <f t="shared" si="0"/>
        <v>117253341029</v>
      </c>
      <c r="H16" s="403"/>
      <c r="J16" s="403"/>
      <c r="K16" s="403"/>
    </row>
    <row r="17" spans="1:11" s="219" customFormat="1" ht="21" customHeight="1" x14ac:dyDescent="0.6">
      <c r="A17" s="808" t="s">
        <v>1275</v>
      </c>
      <c r="B17" s="806"/>
      <c r="C17" s="742">
        <v>20708332322</v>
      </c>
      <c r="D17" s="806"/>
      <c r="E17" s="742">
        <v>16109269926</v>
      </c>
      <c r="F17" s="806"/>
      <c r="G17" s="742">
        <f t="shared" si="0"/>
        <v>36817602248</v>
      </c>
      <c r="H17" s="403"/>
      <c r="J17" s="403"/>
      <c r="K17" s="403"/>
    </row>
    <row r="18" spans="1:11" s="219" customFormat="1" ht="21" customHeight="1" x14ac:dyDescent="0.6">
      <c r="A18" s="808" t="s">
        <v>1954</v>
      </c>
      <c r="B18" s="806"/>
      <c r="C18" s="742">
        <v>18560579935</v>
      </c>
      <c r="D18" s="806"/>
      <c r="E18" s="742">
        <v>0</v>
      </c>
      <c r="F18" s="806"/>
      <c r="G18" s="742">
        <f t="shared" si="0"/>
        <v>18560579935</v>
      </c>
      <c r="H18" s="403"/>
      <c r="J18" s="403"/>
      <c r="K18" s="403"/>
    </row>
    <row r="19" spans="1:11" s="219" customFormat="1" ht="21" customHeight="1" x14ac:dyDescent="0.6">
      <c r="A19" s="808" t="s">
        <v>1277</v>
      </c>
      <c r="B19" s="806"/>
      <c r="C19" s="742">
        <v>182195284294</v>
      </c>
      <c r="D19" s="806"/>
      <c r="E19" s="742">
        <v>85829798794</v>
      </c>
      <c r="F19" s="806"/>
      <c r="G19" s="742">
        <f t="shared" si="0"/>
        <v>268025083088</v>
      </c>
      <c r="H19" s="403"/>
      <c r="J19" s="403"/>
      <c r="K19" s="403"/>
    </row>
    <row r="20" spans="1:11" s="219" customFormat="1" ht="21" customHeight="1" x14ac:dyDescent="0.6">
      <c r="A20" s="809" t="s">
        <v>1279</v>
      </c>
      <c r="B20" s="806"/>
      <c r="C20" s="742">
        <v>2647601763</v>
      </c>
      <c r="D20" s="806"/>
      <c r="E20" s="742">
        <v>0</v>
      </c>
      <c r="F20" s="806"/>
      <c r="G20" s="742">
        <f t="shared" si="0"/>
        <v>2647601763</v>
      </c>
      <c r="H20" s="403"/>
      <c r="J20" s="403"/>
      <c r="K20" s="403"/>
    </row>
    <row r="21" spans="1:11" s="219" customFormat="1" ht="21" customHeight="1" x14ac:dyDescent="0.6">
      <c r="A21" s="808" t="s">
        <v>1281</v>
      </c>
      <c r="B21" s="806"/>
      <c r="C21" s="742">
        <v>35381660871</v>
      </c>
      <c r="D21" s="806"/>
      <c r="E21" s="742">
        <v>18258048190</v>
      </c>
      <c r="F21" s="806"/>
      <c r="G21" s="742">
        <f t="shared" si="0"/>
        <v>53639709061</v>
      </c>
      <c r="H21" s="403"/>
      <c r="J21" s="403"/>
      <c r="K21" s="403"/>
    </row>
    <row r="22" spans="1:11" s="219" customFormat="1" ht="21" customHeight="1" x14ac:dyDescent="0.6">
      <c r="A22" s="808" t="s">
        <v>1283</v>
      </c>
      <c r="B22" s="806"/>
      <c r="C22" s="742">
        <v>9891615951</v>
      </c>
      <c r="D22" s="806"/>
      <c r="E22" s="742">
        <v>48014960588</v>
      </c>
      <c r="F22" s="806"/>
      <c r="G22" s="742">
        <f t="shared" si="0"/>
        <v>57906576539</v>
      </c>
      <c r="H22" s="403"/>
      <c r="J22" s="403"/>
      <c r="K22" s="403"/>
    </row>
    <row r="23" spans="1:11" s="219" customFormat="1" ht="21" customHeight="1" x14ac:dyDescent="0.6">
      <c r="A23" s="808" t="s">
        <v>1295</v>
      </c>
      <c r="B23" s="806"/>
      <c r="C23" s="742">
        <v>71652450844</v>
      </c>
      <c r="D23" s="806"/>
      <c r="E23" s="742">
        <v>19942399532</v>
      </c>
      <c r="F23" s="806"/>
      <c r="G23" s="742">
        <f t="shared" si="0"/>
        <v>91594850376</v>
      </c>
      <c r="H23" s="403"/>
      <c r="J23" s="403"/>
      <c r="K23" s="403"/>
    </row>
    <row r="24" spans="1:11" s="219" customFormat="1" ht="21" customHeight="1" x14ac:dyDescent="0.6">
      <c r="A24" s="809" t="s">
        <v>1960</v>
      </c>
      <c r="B24" s="806"/>
      <c r="C24" s="742">
        <v>47482218794</v>
      </c>
      <c r="D24" s="806"/>
      <c r="E24" s="742">
        <v>0</v>
      </c>
      <c r="F24" s="806"/>
      <c r="G24" s="742">
        <f t="shared" si="0"/>
        <v>47482218794</v>
      </c>
      <c r="H24" s="403"/>
      <c r="J24" s="403"/>
      <c r="K24" s="403"/>
    </row>
    <row r="25" spans="1:11" s="219" customFormat="1" ht="21" customHeight="1" x14ac:dyDescent="0.6">
      <c r="A25" s="808" t="s">
        <v>770</v>
      </c>
      <c r="B25" s="806"/>
      <c r="C25" s="742">
        <v>92340976578</v>
      </c>
      <c r="D25" s="806"/>
      <c r="E25" s="742">
        <v>15512568447</v>
      </c>
      <c r="F25" s="806"/>
      <c r="G25" s="742">
        <f t="shared" si="0"/>
        <v>107853545025</v>
      </c>
      <c r="H25" s="403"/>
      <c r="J25" s="403"/>
      <c r="K25" s="403"/>
    </row>
    <row r="26" spans="1:11" s="219" customFormat="1" ht="21" customHeight="1" x14ac:dyDescent="0.6">
      <c r="A26" s="808" t="s">
        <v>1285</v>
      </c>
      <c r="B26" s="806"/>
      <c r="C26" s="742">
        <v>5332384553</v>
      </c>
      <c r="D26" s="806"/>
      <c r="E26" s="742">
        <v>4129411231</v>
      </c>
      <c r="F26" s="806"/>
      <c r="G26" s="742">
        <f t="shared" si="0"/>
        <v>9461795784</v>
      </c>
      <c r="H26" s="403"/>
      <c r="J26" s="403"/>
      <c r="K26" s="403"/>
    </row>
    <row r="27" spans="1:11" s="219" customFormat="1" ht="21" customHeight="1" x14ac:dyDescent="0.6">
      <c r="A27" s="808" t="s">
        <v>1964</v>
      </c>
      <c r="B27" s="806"/>
      <c r="C27" s="742">
        <v>905536500</v>
      </c>
      <c r="D27" s="806"/>
      <c r="E27" s="742">
        <v>0</v>
      </c>
      <c r="F27" s="806"/>
      <c r="G27" s="742">
        <f t="shared" si="0"/>
        <v>905536500</v>
      </c>
      <c r="H27" s="403"/>
      <c r="J27" s="403"/>
      <c r="K27" s="403"/>
    </row>
    <row r="28" spans="1:11" s="219" customFormat="1" ht="21" customHeight="1" x14ac:dyDescent="0.6">
      <c r="A28" s="809" t="s">
        <v>1966</v>
      </c>
      <c r="B28" s="806"/>
      <c r="C28" s="742">
        <v>1717067500</v>
      </c>
      <c r="D28" s="806"/>
      <c r="E28" s="742">
        <v>0</v>
      </c>
      <c r="F28" s="806"/>
      <c r="G28" s="742">
        <f t="shared" si="0"/>
        <v>1717067500</v>
      </c>
      <c r="H28" s="403"/>
      <c r="J28" s="403"/>
      <c r="K28" s="403"/>
    </row>
    <row r="29" spans="1:11" s="219" customFormat="1" ht="21" customHeight="1" x14ac:dyDescent="0.6">
      <c r="A29" s="808" t="s">
        <v>1970</v>
      </c>
      <c r="B29" s="806"/>
      <c r="C29" s="742">
        <v>701587702</v>
      </c>
      <c r="D29" s="806"/>
      <c r="E29" s="742">
        <v>0</v>
      </c>
      <c r="F29" s="806"/>
      <c r="G29" s="742">
        <f t="shared" si="0"/>
        <v>701587702</v>
      </c>
      <c r="H29" s="403"/>
      <c r="J29" s="403"/>
      <c r="K29" s="403"/>
    </row>
    <row r="30" spans="1:11" s="219" customFormat="1" ht="21" customHeight="1" thickBot="1" x14ac:dyDescent="0.65">
      <c r="A30" s="408"/>
      <c r="B30" s="403"/>
      <c r="C30" s="807">
        <f>SUM(C9:C29)</f>
        <v>2287085157052</v>
      </c>
      <c r="D30" s="726"/>
      <c r="E30" s="807">
        <f>SUM(E9:E29)</f>
        <v>895209913790</v>
      </c>
      <c r="F30" s="726"/>
      <c r="G30" s="807">
        <f>SUM(G9:G29)</f>
        <v>3182295070842</v>
      </c>
      <c r="H30" s="403"/>
      <c r="J30" s="403"/>
      <c r="K30" s="403"/>
    </row>
    <row r="31" spans="1:11" s="219" customFormat="1" ht="21" customHeight="1" thickTop="1" x14ac:dyDescent="0.6">
      <c r="A31" s="408"/>
      <c r="B31" s="403"/>
      <c r="C31" s="403"/>
      <c r="D31" s="403"/>
      <c r="E31" s="403"/>
      <c r="F31" s="403"/>
      <c r="G31" s="403"/>
      <c r="H31" s="403"/>
      <c r="I31" s="403"/>
      <c r="J31" s="403"/>
      <c r="K31" s="403"/>
    </row>
    <row r="32" spans="1:11" s="219" customFormat="1" ht="21" customHeight="1" x14ac:dyDescent="0.6">
      <c r="A32" s="408"/>
      <c r="B32" s="403"/>
      <c r="C32" s="403"/>
      <c r="D32" s="403"/>
      <c r="E32" s="403"/>
      <c r="F32" s="403"/>
      <c r="G32" s="403"/>
      <c r="H32" s="403"/>
      <c r="I32" s="403"/>
      <c r="J32" s="403"/>
      <c r="K32" s="403"/>
    </row>
    <row r="33" spans="1:11" s="213" customFormat="1" ht="21" x14ac:dyDescent="0.6">
      <c r="A33" s="810"/>
      <c r="B33" s="384"/>
      <c r="C33" s="384"/>
      <c r="D33" s="384"/>
      <c r="E33" s="390"/>
      <c r="F33" s="260"/>
      <c r="G33" s="260"/>
      <c r="H33" s="260"/>
      <c r="I33" s="260"/>
      <c r="J33" s="260"/>
      <c r="K33" s="260"/>
    </row>
    <row r="34" spans="1:11" s="213" customFormat="1" ht="21" x14ac:dyDescent="0.6">
      <c r="A34" s="810"/>
      <c r="B34" s="384"/>
      <c r="C34" s="384"/>
      <c r="D34" s="384"/>
      <c r="E34" s="390"/>
      <c r="F34" s="260"/>
      <c r="G34" s="260"/>
      <c r="H34" s="260"/>
      <c r="I34" s="260"/>
      <c r="J34" s="260"/>
      <c r="K34" s="260"/>
    </row>
    <row r="35" spans="1:11" s="213" customFormat="1" ht="21" x14ac:dyDescent="0.6">
      <c r="A35" s="810"/>
      <c r="B35" s="384"/>
      <c r="C35" s="384"/>
      <c r="D35" s="384"/>
      <c r="E35" s="390"/>
      <c r="F35" s="260"/>
      <c r="G35" s="260"/>
      <c r="H35" s="260"/>
      <c r="I35" s="260"/>
      <c r="J35" s="260"/>
      <c r="K35" s="260"/>
    </row>
    <row r="36" spans="1:11" s="213" customFormat="1" ht="21" x14ac:dyDescent="0.6">
      <c r="A36" s="810"/>
      <c r="B36" s="384"/>
      <c r="C36" s="384"/>
      <c r="D36" s="384"/>
      <c r="E36" s="390"/>
      <c r="F36" s="260"/>
      <c r="G36" s="260"/>
      <c r="H36" s="260"/>
      <c r="I36" s="260"/>
      <c r="J36" s="260"/>
      <c r="K36" s="260"/>
    </row>
    <row r="37" spans="1:11" s="213" customFormat="1" ht="21" x14ac:dyDescent="0.6">
      <c r="A37" s="810"/>
      <c r="B37" s="384"/>
      <c r="C37" s="384"/>
      <c r="D37" s="384"/>
      <c r="E37" s="390"/>
      <c r="F37" s="260"/>
      <c r="G37" s="260"/>
      <c r="H37" s="260"/>
      <c r="I37" s="260"/>
      <c r="J37" s="260"/>
      <c r="K37" s="260"/>
    </row>
    <row r="38" spans="1:11" s="213" customFormat="1" ht="21" x14ac:dyDescent="0.6">
      <c r="A38" s="810"/>
      <c r="B38" s="384"/>
      <c r="C38" s="384"/>
      <c r="D38" s="384"/>
      <c r="E38" s="390"/>
      <c r="F38" s="260"/>
      <c r="G38" s="260"/>
      <c r="H38" s="260"/>
      <c r="I38" s="260"/>
      <c r="J38" s="260"/>
      <c r="K38" s="260"/>
    </row>
    <row r="39" spans="1:11" s="213" customFormat="1" ht="21" x14ac:dyDescent="0.6">
      <c r="A39" s="810"/>
      <c r="B39" s="384"/>
      <c r="C39" s="384"/>
      <c r="D39" s="384"/>
      <c r="E39" s="390"/>
      <c r="F39" s="260"/>
      <c r="G39" s="260"/>
      <c r="H39" s="260"/>
      <c r="I39" s="260"/>
      <c r="J39" s="260"/>
      <c r="K39" s="260"/>
    </row>
    <row r="40" spans="1:11" s="213" customFormat="1" ht="21" x14ac:dyDescent="0.6">
      <c r="A40" s="810"/>
      <c r="B40" s="384"/>
      <c r="C40" s="384"/>
      <c r="D40" s="384"/>
      <c r="E40" s="390"/>
      <c r="F40" s="260"/>
      <c r="G40" s="260"/>
      <c r="H40" s="260"/>
      <c r="I40" s="260"/>
      <c r="J40" s="260"/>
      <c r="K40" s="260"/>
    </row>
    <row r="41" spans="1:11" s="213" customFormat="1" ht="21" x14ac:dyDescent="0.6">
      <c r="A41" s="810"/>
      <c r="B41" s="384"/>
      <c r="C41" s="384"/>
      <c r="D41" s="384"/>
      <c r="E41" s="390"/>
      <c r="F41" s="260"/>
      <c r="G41" s="260"/>
      <c r="H41" s="260"/>
      <c r="I41" s="260"/>
      <c r="J41" s="260"/>
      <c r="K41" s="260"/>
    </row>
    <row r="42" spans="1:11" s="213" customFormat="1" ht="21" x14ac:dyDescent="0.6">
      <c r="A42" s="810"/>
      <c r="B42" s="384"/>
      <c r="C42" s="384"/>
      <c r="D42" s="384"/>
      <c r="E42" s="390"/>
      <c r="F42" s="260"/>
      <c r="G42" s="260"/>
      <c r="H42" s="260"/>
      <c r="I42" s="260"/>
      <c r="J42" s="260"/>
      <c r="K42" s="260"/>
    </row>
    <row r="43" spans="1:11" s="213" customFormat="1" ht="21" x14ac:dyDescent="0.6">
      <c r="A43" s="810"/>
      <c r="B43" s="384"/>
      <c r="C43" s="384"/>
      <c r="D43" s="384"/>
      <c r="E43" s="390"/>
      <c r="F43" s="260"/>
      <c r="G43" s="260"/>
      <c r="H43" s="260"/>
      <c r="I43" s="260"/>
      <c r="J43" s="260"/>
      <c r="K43" s="260"/>
    </row>
    <row r="44" spans="1:11" s="213" customFormat="1" ht="21" x14ac:dyDescent="0.6">
      <c r="A44" s="810"/>
      <c r="B44" s="384"/>
      <c r="C44" s="384"/>
      <c r="D44" s="384"/>
      <c r="E44" s="390"/>
      <c r="F44" s="260"/>
      <c r="G44" s="260"/>
      <c r="H44" s="260"/>
      <c r="I44" s="260"/>
      <c r="J44" s="260"/>
      <c r="K44" s="260"/>
    </row>
    <row r="45" spans="1:11" s="213" customFormat="1" ht="21" x14ac:dyDescent="0.6">
      <c r="A45" s="810"/>
      <c r="B45" s="384"/>
      <c r="C45" s="384"/>
      <c r="D45" s="384"/>
      <c r="E45" s="390"/>
      <c r="F45" s="260"/>
      <c r="G45" s="260"/>
      <c r="H45" s="260"/>
      <c r="I45" s="260"/>
      <c r="J45" s="260"/>
      <c r="K45" s="260"/>
    </row>
    <row r="46" spans="1:11" s="213" customFormat="1" ht="21" x14ac:dyDescent="0.6">
      <c r="A46" s="810"/>
      <c r="B46" s="384"/>
      <c r="C46" s="384"/>
      <c r="D46" s="384"/>
      <c r="E46" s="390"/>
      <c r="F46" s="260"/>
      <c r="G46" s="260"/>
      <c r="H46" s="260"/>
      <c r="I46" s="260"/>
      <c r="J46" s="260"/>
      <c r="K46" s="260"/>
    </row>
    <row r="47" spans="1:11" s="213" customFormat="1" ht="21" x14ac:dyDescent="0.6">
      <c r="A47" s="810"/>
      <c r="B47" s="384"/>
      <c r="C47" s="384"/>
      <c r="D47" s="384"/>
      <c r="E47" s="390"/>
      <c r="F47" s="260"/>
      <c r="G47" s="260"/>
      <c r="H47" s="260"/>
      <c r="I47" s="260"/>
      <c r="J47" s="260"/>
      <c r="K47" s="260"/>
    </row>
    <row r="48" spans="1:11" s="213" customFormat="1" ht="21" x14ac:dyDescent="0.6">
      <c r="A48" s="810"/>
      <c r="B48" s="384"/>
      <c r="C48" s="384"/>
      <c r="D48" s="384"/>
      <c r="E48" s="390"/>
      <c r="F48" s="260"/>
      <c r="G48" s="260"/>
      <c r="H48" s="260"/>
      <c r="I48" s="260"/>
      <c r="J48" s="260"/>
      <c r="K48" s="260"/>
    </row>
    <row r="49" spans="1:11" s="213" customFormat="1" ht="21" x14ac:dyDescent="0.6">
      <c r="A49" s="810"/>
      <c r="B49" s="384"/>
      <c r="C49" s="384"/>
      <c r="D49" s="384"/>
      <c r="E49" s="390"/>
      <c r="F49" s="260"/>
      <c r="G49" s="260"/>
      <c r="H49" s="260"/>
      <c r="I49" s="260"/>
      <c r="J49" s="260"/>
      <c r="K49" s="260"/>
    </row>
    <row r="50" spans="1:11" s="213" customFormat="1" ht="21" customHeight="1" x14ac:dyDescent="0.6">
      <c r="A50" s="810"/>
      <c r="B50" s="384"/>
      <c r="C50" s="384"/>
      <c r="D50" s="384"/>
      <c r="E50" s="390"/>
      <c r="F50" s="260"/>
      <c r="G50" s="260"/>
      <c r="H50" s="260"/>
      <c r="I50" s="260"/>
      <c r="J50" s="260"/>
      <c r="K50" s="260"/>
    </row>
    <row r="51" spans="1:11" s="213" customFormat="1" ht="21" customHeight="1" x14ac:dyDescent="0.6">
      <c r="A51" s="810"/>
      <c r="B51" s="384"/>
      <c r="C51" s="384"/>
      <c r="D51" s="384"/>
      <c r="E51" s="390"/>
      <c r="F51" s="260"/>
      <c r="G51" s="260"/>
      <c r="H51" s="260"/>
      <c r="I51" s="260"/>
      <c r="J51" s="260"/>
      <c r="K51" s="260"/>
    </row>
    <row r="52" spans="1:11" s="213" customFormat="1" ht="21" customHeight="1" x14ac:dyDescent="0.6">
      <c r="A52" s="810"/>
      <c r="B52" s="384"/>
      <c r="C52" s="384"/>
      <c r="D52" s="384"/>
      <c r="E52" s="390"/>
      <c r="F52" s="260"/>
      <c r="G52" s="260"/>
      <c r="H52" s="260"/>
      <c r="I52" s="260"/>
      <c r="J52" s="260"/>
      <c r="K52" s="260"/>
    </row>
    <row r="53" spans="1:11" s="213" customFormat="1" ht="21" customHeight="1" x14ac:dyDescent="0.6">
      <c r="A53" s="810"/>
      <c r="B53" s="384"/>
      <c r="C53" s="384"/>
      <c r="D53" s="384"/>
      <c r="E53" s="390"/>
      <c r="F53" s="260"/>
      <c r="G53" s="260"/>
      <c r="H53" s="260"/>
      <c r="I53" s="260"/>
      <c r="J53" s="260"/>
      <c r="K53" s="260"/>
    </row>
    <row r="54" spans="1:11" s="213" customFormat="1" ht="21" customHeight="1" x14ac:dyDescent="0.6">
      <c r="A54" s="810"/>
      <c r="B54" s="384"/>
      <c r="C54" s="384"/>
      <c r="D54" s="384"/>
      <c r="E54" s="390"/>
      <c r="F54" s="260"/>
      <c r="G54" s="260"/>
      <c r="H54" s="260"/>
      <c r="I54" s="260"/>
      <c r="J54" s="260"/>
      <c r="K54" s="260"/>
    </row>
    <row r="55" spans="1:11" s="213" customFormat="1" ht="21" customHeight="1" x14ac:dyDescent="0.6">
      <c r="A55" s="810"/>
      <c r="B55" s="384"/>
      <c r="C55" s="384"/>
      <c r="D55" s="384"/>
      <c r="E55" s="390"/>
      <c r="F55" s="260"/>
      <c r="G55" s="260"/>
      <c r="H55" s="260"/>
      <c r="I55" s="260"/>
      <c r="J55" s="260"/>
      <c r="K55" s="260"/>
    </row>
    <row r="56" spans="1:11" s="213" customFormat="1" ht="21" customHeight="1" x14ac:dyDescent="0.6">
      <c r="A56" s="810"/>
      <c r="B56" s="384"/>
      <c r="C56" s="384"/>
      <c r="D56" s="384"/>
      <c r="E56" s="390"/>
      <c r="F56" s="260"/>
      <c r="G56" s="260"/>
      <c r="H56" s="260"/>
      <c r="I56" s="260"/>
      <c r="J56" s="260"/>
      <c r="K56" s="260"/>
    </row>
    <row r="57" spans="1:11" s="213" customFormat="1" ht="21" customHeight="1" x14ac:dyDescent="0.6">
      <c r="A57" s="810"/>
      <c r="B57" s="384"/>
      <c r="C57" s="384"/>
      <c r="D57" s="384"/>
      <c r="E57" s="390"/>
      <c r="F57" s="260"/>
      <c r="G57" s="260"/>
      <c r="H57" s="260"/>
      <c r="I57" s="260"/>
      <c r="J57" s="260"/>
      <c r="K57" s="260"/>
    </row>
    <row r="58" spans="1:11" s="213" customFormat="1" ht="21" customHeight="1" x14ac:dyDescent="0.6">
      <c r="A58" s="810"/>
      <c r="B58" s="384"/>
      <c r="C58" s="384"/>
      <c r="D58" s="384"/>
      <c r="E58" s="390"/>
      <c r="F58" s="260"/>
      <c r="G58" s="260"/>
      <c r="H58" s="260"/>
      <c r="I58" s="260"/>
      <c r="J58" s="260"/>
      <c r="K58" s="260"/>
    </row>
    <row r="59" spans="1:11" s="213" customFormat="1" ht="21" customHeight="1" x14ac:dyDescent="0.6">
      <c r="A59" s="810"/>
      <c r="B59" s="384"/>
      <c r="C59" s="384"/>
      <c r="D59" s="384"/>
      <c r="E59" s="390"/>
      <c r="F59" s="260"/>
      <c r="G59" s="260"/>
      <c r="H59" s="260"/>
      <c r="I59" s="260"/>
      <c r="J59" s="260"/>
      <c r="K59" s="260"/>
    </row>
    <row r="60" spans="1:11" s="213" customFormat="1" ht="21" customHeight="1" x14ac:dyDescent="0.6">
      <c r="A60" s="810"/>
      <c r="B60" s="384"/>
      <c r="C60" s="384"/>
      <c r="D60" s="384"/>
      <c r="E60" s="390"/>
      <c r="F60" s="260"/>
      <c r="G60" s="260"/>
      <c r="H60" s="260"/>
      <c r="I60" s="260"/>
      <c r="J60" s="260"/>
      <c r="K60" s="260"/>
    </row>
    <row r="61" spans="1:11" s="213" customFormat="1" ht="21" customHeight="1" x14ac:dyDescent="0.6">
      <c r="A61" s="810"/>
      <c r="B61" s="384"/>
      <c r="C61" s="384"/>
      <c r="D61" s="384"/>
      <c r="E61" s="390"/>
      <c r="F61" s="260"/>
      <c r="G61" s="260"/>
      <c r="H61" s="260"/>
      <c r="I61" s="260"/>
      <c r="J61" s="260"/>
      <c r="K61" s="260"/>
    </row>
    <row r="62" spans="1:11" s="213" customFormat="1" ht="21" customHeight="1" x14ac:dyDescent="0.6">
      <c r="A62" s="810"/>
      <c r="B62" s="384"/>
      <c r="C62" s="384"/>
      <c r="D62" s="384"/>
      <c r="E62" s="390"/>
      <c r="F62" s="260"/>
      <c r="G62" s="260"/>
      <c r="H62" s="260"/>
      <c r="I62" s="260"/>
      <c r="J62" s="260"/>
      <c r="K62" s="260"/>
    </row>
    <row r="63" spans="1:11" s="213" customFormat="1" ht="21" customHeight="1" x14ac:dyDescent="0.6">
      <c r="A63" s="810"/>
      <c r="B63" s="384"/>
      <c r="C63" s="384"/>
      <c r="D63" s="384"/>
      <c r="E63" s="390"/>
      <c r="F63" s="260"/>
      <c r="G63" s="260"/>
      <c r="H63" s="260"/>
      <c r="I63" s="260"/>
      <c r="J63" s="260"/>
      <c r="K63" s="260"/>
    </row>
    <row r="64" spans="1:11" s="213" customFormat="1" ht="21" customHeight="1" x14ac:dyDescent="0.6">
      <c r="A64" s="810"/>
      <c r="B64" s="384"/>
      <c r="C64" s="384"/>
      <c r="D64" s="384"/>
      <c r="E64" s="390"/>
      <c r="F64" s="260"/>
      <c r="G64" s="260"/>
      <c r="H64" s="260"/>
      <c r="I64" s="260"/>
      <c r="J64" s="260"/>
      <c r="K64" s="260"/>
    </row>
    <row r="65" spans="1:11" s="213" customFormat="1" ht="21" customHeight="1" x14ac:dyDescent="0.6">
      <c r="A65" s="810"/>
      <c r="B65" s="384"/>
      <c r="C65" s="384"/>
      <c r="D65" s="384"/>
      <c r="E65" s="390"/>
      <c r="F65" s="260"/>
      <c r="G65" s="260"/>
      <c r="H65" s="260"/>
      <c r="I65" s="260"/>
      <c r="J65" s="260"/>
      <c r="K65" s="260"/>
    </row>
    <row r="66" spans="1:11" s="213" customFormat="1" ht="21" customHeight="1" x14ac:dyDescent="0.6">
      <c r="A66" s="810"/>
      <c r="B66" s="384"/>
      <c r="C66" s="384"/>
      <c r="D66" s="384"/>
      <c r="E66" s="390"/>
      <c r="F66" s="260"/>
      <c r="G66" s="260"/>
      <c r="H66" s="260"/>
      <c r="I66" s="260"/>
      <c r="J66" s="260"/>
      <c r="K66" s="260"/>
    </row>
    <row r="67" spans="1:11" s="213" customFormat="1" ht="21" customHeight="1" x14ac:dyDescent="0.6">
      <c r="A67" s="810"/>
      <c r="B67" s="384"/>
      <c r="C67" s="384"/>
      <c r="D67" s="384"/>
      <c r="E67" s="390"/>
      <c r="F67" s="260"/>
      <c r="G67" s="260"/>
      <c r="H67" s="260"/>
      <c r="I67" s="260"/>
      <c r="J67" s="260"/>
      <c r="K67" s="260"/>
    </row>
    <row r="68" spans="1:11" s="213" customFormat="1" ht="21" customHeight="1" x14ac:dyDescent="0.6">
      <c r="A68" s="810"/>
      <c r="B68" s="384"/>
      <c r="C68" s="384"/>
      <c r="D68" s="384"/>
      <c r="E68" s="390"/>
      <c r="F68" s="260"/>
      <c r="G68" s="260"/>
      <c r="H68" s="260"/>
      <c r="I68" s="260"/>
      <c r="J68" s="260"/>
      <c r="K68" s="260"/>
    </row>
    <row r="69" spans="1:11" s="213" customFormat="1" ht="21" customHeight="1" x14ac:dyDescent="0.6">
      <c r="A69" s="810"/>
      <c r="B69" s="384"/>
      <c r="C69" s="384"/>
      <c r="D69" s="384"/>
      <c r="E69" s="390"/>
      <c r="F69" s="260"/>
      <c r="G69" s="260"/>
      <c r="H69" s="260"/>
      <c r="I69" s="260"/>
      <c r="J69" s="260"/>
      <c r="K69" s="260"/>
    </row>
    <row r="70" spans="1:11" s="213" customFormat="1" ht="21" customHeight="1" x14ac:dyDescent="0.6">
      <c r="A70" s="810"/>
      <c r="B70" s="384"/>
      <c r="C70" s="384"/>
      <c r="D70" s="384"/>
      <c r="E70" s="390"/>
      <c r="F70" s="260"/>
      <c r="G70" s="260"/>
      <c r="H70" s="260"/>
      <c r="I70" s="260"/>
      <c r="J70" s="260"/>
      <c r="K70" s="260"/>
    </row>
    <row r="71" spans="1:11" s="213" customFormat="1" ht="21" customHeight="1" x14ac:dyDescent="0.6">
      <c r="A71" s="810"/>
      <c r="B71" s="384"/>
      <c r="C71" s="384"/>
      <c r="D71" s="384"/>
      <c r="E71" s="390"/>
      <c r="F71" s="260"/>
      <c r="G71" s="260"/>
      <c r="H71" s="260"/>
      <c r="I71" s="260"/>
      <c r="J71" s="260"/>
      <c r="K71" s="260"/>
    </row>
    <row r="72" spans="1:11" s="213" customFormat="1" ht="21" customHeight="1" x14ac:dyDescent="0.6">
      <c r="A72" s="810"/>
      <c r="B72" s="384"/>
      <c r="C72" s="384"/>
      <c r="D72" s="384"/>
      <c r="E72" s="390"/>
      <c r="F72" s="260"/>
      <c r="G72" s="260"/>
      <c r="H72" s="260"/>
      <c r="I72" s="260"/>
      <c r="J72" s="260"/>
      <c r="K72" s="260"/>
    </row>
    <row r="73" spans="1:11" s="213" customFormat="1" ht="21" customHeight="1" x14ac:dyDescent="0.6">
      <c r="A73" s="810"/>
      <c r="B73" s="384"/>
      <c r="C73" s="384"/>
      <c r="D73" s="384"/>
      <c r="E73" s="390"/>
      <c r="F73" s="260"/>
      <c r="G73" s="260"/>
      <c r="H73" s="260"/>
      <c r="I73" s="260"/>
      <c r="J73" s="260"/>
      <c r="K73" s="260"/>
    </row>
    <row r="74" spans="1:11" s="213" customFormat="1" ht="21" customHeight="1" x14ac:dyDescent="0.6">
      <c r="A74" s="810"/>
      <c r="B74" s="384"/>
      <c r="C74" s="384"/>
      <c r="D74" s="384"/>
      <c r="E74" s="390"/>
      <c r="F74" s="260"/>
      <c r="G74" s="260"/>
      <c r="H74" s="260"/>
      <c r="I74" s="260"/>
      <c r="J74" s="260"/>
      <c r="K74" s="260"/>
    </row>
    <row r="75" spans="1:11" s="213" customFormat="1" ht="21" customHeight="1" x14ac:dyDescent="0.6">
      <c r="A75" s="810"/>
      <c r="B75" s="384"/>
      <c r="C75" s="384"/>
      <c r="D75" s="384"/>
      <c r="E75" s="390"/>
      <c r="F75" s="260"/>
      <c r="G75" s="260"/>
      <c r="H75" s="260"/>
      <c r="I75" s="260"/>
      <c r="J75" s="260"/>
      <c r="K75" s="260"/>
    </row>
    <row r="76" spans="1:11" s="213" customFormat="1" ht="21" customHeight="1" x14ac:dyDescent="0.6">
      <c r="A76" s="810"/>
      <c r="B76" s="384"/>
      <c r="C76" s="384"/>
      <c r="D76" s="384"/>
      <c r="E76" s="390"/>
      <c r="F76" s="260"/>
      <c r="G76" s="260"/>
      <c r="H76" s="260"/>
      <c r="I76" s="260"/>
      <c r="J76" s="260"/>
      <c r="K76" s="260"/>
    </row>
    <row r="77" spans="1:11" s="213" customFormat="1" ht="21" customHeight="1" x14ac:dyDescent="0.6">
      <c r="A77" s="810"/>
      <c r="B77" s="384"/>
      <c r="C77" s="384"/>
      <c r="D77" s="384"/>
      <c r="E77" s="390"/>
      <c r="F77" s="260"/>
      <c r="G77" s="260"/>
      <c r="H77" s="260"/>
      <c r="I77" s="260"/>
      <c r="J77" s="260"/>
      <c r="K77" s="260"/>
    </row>
    <row r="78" spans="1:11" s="213" customFormat="1" ht="21" customHeight="1" x14ac:dyDescent="0.6">
      <c r="A78" s="810"/>
      <c r="B78" s="384"/>
      <c r="C78" s="384"/>
      <c r="D78" s="384"/>
      <c r="E78" s="390"/>
      <c r="F78" s="260"/>
      <c r="G78" s="260"/>
      <c r="H78" s="260"/>
      <c r="I78" s="260"/>
      <c r="J78" s="260"/>
      <c r="K78" s="260"/>
    </row>
    <row r="79" spans="1:11" s="213" customFormat="1" ht="21" customHeight="1" x14ac:dyDescent="0.6">
      <c r="A79" s="810"/>
      <c r="B79" s="384"/>
      <c r="C79" s="384"/>
      <c r="D79" s="384"/>
      <c r="E79" s="390"/>
      <c r="F79" s="260"/>
      <c r="G79" s="260"/>
      <c r="H79" s="260"/>
      <c r="I79" s="260"/>
      <c r="J79" s="260"/>
      <c r="K79" s="260"/>
    </row>
    <row r="80" spans="1:11" s="213" customFormat="1" ht="21" customHeight="1" x14ac:dyDescent="0.6">
      <c r="A80" s="810"/>
      <c r="B80" s="384"/>
      <c r="C80" s="384"/>
      <c r="D80" s="384"/>
      <c r="E80" s="390"/>
      <c r="F80" s="260"/>
      <c r="G80" s="260"/>
      <c r="H80" s="260"/>
      <c r="I80" s="260"/>
      <c r="J80" s="260"/>
      <c r="K80" s="260"/>
    </row>
    <row r="81" spans="1:11" s="213" customFormat="1" ht="21" customHeight="1" x14ac:dyDescent="0.6">
      <c r="A81" s="810"/>
      <c r="B81" s="384"/>
      <c r="C81" s="384"/>
      <c r="D81" s="384"/>
      <c r="E81" s="390"/>
      <c r="F81" s="260"/>
      <c r="G81" s="260"/>
      <c r="H81" s="260"/>
      <c r="I81" s="260"/>
      <c r="J81" s="260"/>
      <c r="K81" s="260"/>
    </row>
    <row r="82" spans="1:11" s="213" customFormat="1" ht="21" customHeight="1" x14ac:dyDescent="0.6">
      <c r="A82" s="810"/>
      <c r="B82" s="384"/>
      <c r="C82" s="384"/>
      <c r="D82" s="384"/>
      <c r="E82" s="390"/>
      <c r="F82" s="260"/>
      <c r="G82" s="260"/>
      <c r="H82" s="260"/>
      <c r="I82" s="260"/>
      <c r="J82" s="260"/>
      <c r="K82" s="260"/>
    </row>
    <row r="83" spans="1:11" s="213" customFormat="1" ht="21" customHeight="1" x14ac:dyDescent="0.6">
      <c r="A83" s="810"/>
      <c r="B83" s="384"/>
      <c r="C83" s="384"/>
      <c r="D83" s="384"/>
      <c r="E83" s="390"/>
      <c r="F83" s="260"/>
      <c r="G83" s="260"/>
      <c r="H83" s="260"/>
      <c r="I83" s="260"/>
      <c r="J83" s="260"/>
      <c r="K83" s="260"/>
    </row>
    <row r="84" spans="1:11" s="213" customFormat="1" ht="21" customHeight="1" x14ac:dyDescent="0.6">
      <c r="A84" s="810"/>
      <c r="B84" s="384"/>
      <c r="C84" s="384"/>
      <c r="D84" s="384"/>
      <c r="E84" s="390"/>
      <c r="F84" s="260"/>
      <c r="G84" s="260"/>
      <c r="H84" s="260"/>
      <c r="I84" s="260"/>
      <c r="J84" s="260"/>
      <c r="K84" s="260"/>
    </row>
    <row r="85" spans="1:11" s="213" customFormat="1" ht="21" customHeight="1" x14ac:dyDescent="0.6">
      <c r="A85" s="810"/>
      <c r="B85" s="384"/>
      <c r="C85" s="384"/>
      <c r="D85" s="384"/>
      <c r="E85" s="390"/>
      <c r="F85" s="260"/>
      <c r="G85" s="260"/>
      <c r="H85" s="260"/>
      <c r="I85" s="260"/>
      <c r="J85" s="260"/>
      <c r="K85" s="260"/>
    </row>
    <row r="86" spans="1:11" s="213" customFormat="1" ht="21" customHeight="1" x14ac:dyDescent="0.6">
      <c r="A86" s="810"/>
      <c r="B86" s="384"/>
      <c r="C86" s="384"/>
      <c r="D86" s="384"/>
      <c r="E86" s="390"/>
      <c r="F86" s="260"/>
      <c r="G86" s="260"/>
      <c r="H86" s="260"/>
      <c r="I86" s="260"/>
      <c r="J86" s="260"/>
      <c r="K86" s="260"/>
    </row>
    <row r="87" spans="1:11" s="213" customFormat="1" ht="21" customHeight="1" x14ac:dyDescent="0.6">
      <c r="A87" s="810"/>
      <c r="B87" s="384"/>
      <c r="C87" s="384"/>
      <c r="D87" s="384"/>
      <c r="E87" s="390"/>
      <c r="F87" s="260"/>
      <c r="G87" s="260"/>
      <c r="H87" s="260"/>
      <c r="I87" s="260"/>
      <c r="J87" s="260"/>
      <c r="K87" s="260"/>
    </row>
    <row r="88" spans="1:11" s="213" customFormat="1" ht="21" customHeight="1" x14ac:dyDescent="0.6">
      <c r="A88" s="810"/>
      <c r="B88" s="384"/>
      <c r="C88" s="384"/>
      <c r="D88" s="384"/>
      <c r="E88" s="390"/>
      <c r="F88" s="260"/>
      <c r="G88" s="260"/>
      <c r="H88" s="260"/>
      <c r="I88" s="260"/>
      <c r="J88" s="260"/>
      <c r="K88" s="260"/>
    </row>
    <row r="89" spans="1:11" s="213" customFormat="1" ht="21" customHeight="1" x14ac:dyDescent="0.6">
      <c r="A89" s="810"/>
      <c r="B89" s="384"/>
      <c r="C89" s="384"/>
      <c r="D89" s="384"/>
      <c r="E89" s="390"/>
      <c r="F89" s="260"/>
      <c r="G89" s="260"/>
      <c r="H89" s="260"/>
      <c r="I89" s="260"/>
      <c r="J89" s="260"/>
      <c r="K89" s="260"/>
    </row>
    <row r="90" spans="1:11" s="213" customFormat="1" ht="21" customHeight="1" x14ac:dyDescent="0.6">
      <c r="A90" s="810"/>
      <c r="B90" s="384"/>
      <c r="C90" s="384"/>
      <c r="D90" s="384"/>
      <c r="E90" s="390"/>
      <c r="F90" s="260"/>
      <c r="G90" s="260"/>
      <c r="H90" s="260"/>
      <c r="I90" s="260"/>
      <c r="J90" s="260"/>
      <c r="K90" s="260"/>
    </row>
    <row r="91" spans="1:11" ht="21" customHeight="1" x14ac:dyDescent="0.25">
      <c r="A91" s="811"/>
      <c r="B91" s="396"/>
      <c r="C91" s="396"/>
      <c r="D91" s="396"/>
      <c r="E91" s="397"/>
      <c r="F91" s="286"/>
      <c r="G91" s="286"/>
      <c r="H91" s="286"/>
      <c r="I91" s="286"/>
      <c r="J91" s="286"/>
      <c r="K91" s="286"/>
    </row>
    <row r="92" spans="1:11" ht="21" customHeight="1" x14ac:dyDescent="0.25">
      <c r="A92" s="811"/>
      <c r="B92" s="396"/>
      <c r="C92" s="396"/>
      <c r="D92" s="396"/>
      <c r="E92" s="397"/>
      <c r="F92" s="286"/>
      <c r="G92" s="286"/>
      <c r="H92" s="286"/>
      <c r="I92" s="286"/>
      <c r="J92" s="286"/>
      <c r="K92" s="286"/>
    </row>
    <row r="93" spans="1:11" ht="21" customHeight="1" x14ac:dyDescent="0.25">
      <c r="A93" s="811"/>
      <c r="B93" s="396"/>
      <c r="C93" s="396"/>
      <c r="D93" s="396"/>
      <c r="E93" s="397"/>
      <c r="F93" s="286"/>
      <c r="G93" s="286"/>
      <c r="H93" s="286"/>
      <c r="I93" s="286"/>
      <c r="J93" s="286"/>
      <c r="K93" s="286"/>
    </row>
    <row r="94" spans="1:11" ht="21" customHeight="1" x14ac:dyDescent="0.25">
      <c r="A94" s="811"/>
      <c r="B94" s="396"/>
      <c r="C94" s="396"/>
      <c r="D94" s="396"/>
      <c r="E94" s="397"/>
      <c r="F94" s="286"/>
      <c r="G94" s="286"/>
      <c r="H94" s="286"/>
      <c r="I94" s="286"/>
      <c r="J94" s="286"/>
      <c r="K94" s="286"/>
    </row>
    <row r="95" spans="1:11" ht="15" x14ac:dyDescent="0.25"/>
    <row r="96" spans="1:11" ht="15" x14ac:dyDescent="0.25"/>
    <row r="97" spans="1:11" ht="15" x14ac:dyDescent="0.25"/>
    <row r="98" spans="1:11" ht="15" x14ac:dyDescent="0.25"/>
    <row r="99" spans="1:11" ht="15" x14ac:dyDescent="0.25"/>
    <row r="100" spans="1:11" ht="15" x14ac:dyDescent="0.25"/>
    <row r="101" spans="1:11" ht="15" x14ac:dyDescent="0.25"/>
    <row r="102" spans="1:11" ht="15" x14ac:dyDescent="0.25"/>
    <row r="103" spans="1:11" ht="15" x14ac:dyDescent="0.25"/>
    <row r="104" spans="1:11" ht="15" x14ac:dyDescent="0.25"/>
    <row r="105" spans="1:11" ht="15" x14ac:dyDescent="0.25"/>
    <row r="106" spans="1:11" ht="15" x14ac:dyDescent="0.25"/>
    <row r="107" spans="1:11" ht="15" x14ac:dyDescent="0.25"/>
    <row r="108" spans="1:11" s="237" customFormat="1" ht="15" x14ac:dyDescent="0.25">
      <c r="A108" s="703"/>
      <c r="E108" s="285"/>
      <c r="G108" s="285"/>
      <c r="H108" s="285"/>
      <c r="I108" s="285"/>
      <c r="J108" s="285"/>
      <c r="K108" s="285"/>
    </row>
  </sheetData>
  <mergeCells count="5">
    <mergeCell ref="A5:G5"/>
    <mergeCell ref="A3:G3"/>
    <mergeCell ref="A4:G4"/>
    <mergeCell ref="A2:G2"/>
    <mergeCell ref="A1:G1"/>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24845-9F1F-4AF1-B7AD-7B1F55141159}">
  <sheetPr>
    <tabColor rgb="FFFFFF00"/>
    <pageSetUpPr fitToPage="1"/>
  </sheetPr>
  <dimension ref="A1:M77"/>
  <sheetViews>
    <sheetView rightToLeft="1" tabSelected="1" view="pageBreakPreview" zoomScaleNormal="70" zoomScaleSheetLayoutView="100" zoomScalePageLayoutView="55" workbookViewId="0">
      <selection activeCell="AA4" sqref="AA4"/>
    </sheetView>
  </sheetViews>
  <sheetFormatPr defaultColWidth="8.7109375" defaultRowHeight="150" customHeight="1" x14ac:dyDescent="0.25"/>
  <cols>
    <col min="1" max="1" width="13.85546875" style="237" customWidth="1"/>
    <col min="2" max="2" width="0.7109375" style="237" customWidth="1"/>
    <col min="3" max="3" width="14.28515625" style="237" customWidth="1"/>
    <col min="4" max="4" width="0.85546875" style="237" customWidth="1"/>
    <col min="5" max="5" width="10.5703125" style="285" customWidth="1"/>
    <col min="6" max="6" width="0.85546875" style="237" customWidth="1"/>
    <col min="7" max="7" width="10.5703125" style="285" customWidth="1"/>
    <col min="8" max="8" width="0.7109375" style="285" customWidth="1"/>
    <col min="9" max="9" width="10.5703125" style="285" customWidth="1"/>
    <col min="10" max="10" width="0.7109375" style="285" customWidth="1"/>
    <col min="11" max="11" width="10.5703125" style="285" customWidth="1"/>
    <col min="12" max="12" width="0.85546875" style="216" customWidth="1"/>
    <col min="13" max="13" width="11.28515625" style="216" customWidth="1"/>
    <col min="14" max="14" width="0.7109375" style="216" customWidth="1"/>
    <col min="15" max="16384" width="8.7109375" style="216"/>
  </cols>
  <sheetData>
    <row r="1" spans="1:13" s="206" customFormat="1" ht="19.5" customHeight="1" x14ac:dyDescent="0.25">
      <c r="A1" s="1167" t="str">
        <f>'[10]1'!A1:H1</f>
        <v>شرکت پالایش میعانات گازی آدیش جنوبی (سهامي خاص) - قبل از بهره برداری</v>
      </c>
      <c r="B1" s="1167"/>
      <c r="C1" s="1167"/>
      <c r="D1" s="1167"/>
      <c r="E1" s="1167"/>
      <c r="F1" s="1167"/>
      <c r="G1" s="1167"/>
      <c r="H1" s="1167"/>
      <c r="I1" s="1167"/>
      <c r="J1" s="1167"/>
      <c r="K1" s="1167"/>
      <c r="L1" s="1167"/>
      <c r="M1" s="1167"/>
    </row>
    <row r="2" spans="1:13" s="206" customFormat="1" ht="19.5" customHeight="1" x14ac:dyDescent="0.25">
      <c r="A2" s="1167" t="str">
        <f>'[10]5'!A2:H2</f>
        <v xml:space="preserve">یادداشت های توضیحی صورت های مالی </v>
      </c>
      <c r="B2" s="1167"/>
      <c r="C2" s="1167"/>
      <c r="D2" s="1167"/>
      <c r="E2" s="1167"/>
      <c r="F2" s="1167"/>
      <c r="G2" s="1167"/>
      <c r="H2" s="1167"/>
      <c r="I2" s="1167"/>
      <c r="J2" s="1167"/>
      <c r="K2" s="1167"/>
      <c r="L2" s="1167"/>
      <c r="M2" s="1167"/>
    </row>
    <row r="3" spans="1:13" s="206" customFormat="1" ht="19.5" customHeight="1" x14ac:dyDescent="0.25">
      <c r="A3" s="1167" t="str">
        <f>'14'!A3:E3</f>
        <v>سال مالی منتهی به 29 اسفندماه 1400</v>
      </c>
      <c r="B3" s="1167"/>
      <c r="C3" s="1167"/>
      <c r="D3" s="1167"/>
      <c r="E3" s="1167"/>
      <c r="F3" s="1167"/>
      <c r="G3" s="1167"/>
      <c r="H3" s="1167"/>
      <c r="I3" s="1167"/>
      <c r="J3" s="1167"/>
      <c r="K3" s="1167"/>
      <c r="L3" s="1167"/>
      <c r="M3" s="1167"/>
    </row>
    <row r="4" spans="1:13" s="219" customFormat="1" ht="21" customHeight="1" x14ac:dyDescent="0.6">
      <c r="A4" s="406"/>
      <c r="B4" s="403"/>
      <c r="C4" s="403"/>
      <c r="D4" s="403"/>
      <c r="E4" s="403"/>
      <c r="F4" s="403"/>
      <c r="G4" s="403"/>
      <c r="H4" s="403"/>
      <c r="I4" s="403"/>
      <c r="J4" s="403"/>
      <c r="K4" s="403"/>
    </row>
    <row r="5" spans="1:13" s="219" customFormat="1" ht="41.25" customHeight="1" x14ac:dyDescent="0.6">
      <c r="A5" s="1169" t="s">
        <v>2418</v>
      </c>
      <c r="B5" s="1169"/>
      <c r="C5" s="1169"/>
      <c r="D5" s="1169"/>
      <c r="E5" s="1169"/>
      <c r="F5" s="1169"/>
      <c r="G5" s="1169"/>
      <c r="H5" s="1169"/>
      <c r="I5" s="1169"/>
      <c r="J5" s="1169"/>
      <c r="K5" s="1169"/>
      <c r="L5" s="1169"/>
      <c r="M5" s="1169"/>
    </row>
    <row r="6" spans="1:13" s="219" customFormat="1" ht="21" customHeight="1" x14ac:dyDescent="0.6">
      <c r="A6" s="386"/>
      <c r="B6" s="386"/>
      <c r="C6" s="386"/>
      <c r="D6" s="386"/>
      <c r="E6" s="386"/>
      <c r="F6" s="386"/>
      <c r="G6" s="386"/>
      <c r="H6" s="386"/>
      <c r="I6" s="386"/>
      <c r="J6" s="386"/>
      <c r="K6" s="386"/>
    </row>
    <row r="7" spans="1:13" s="219" customFormat="1" ht="21" customHeight="1" x14ac:dyDescent="0.6">
      <c r="A7" s="406"/>
      <c r="B7" s="403"/>
      <c r="D7" s="403"/>
      <c r="E7" s="1224" t="s">
        <v>2143</v>
      </c>
      <c r="F7" s="1224"/>
      <c r="G7" s="1224"/>
      <c r="H7" s="403"/>
      <c r="I7" s="1224" t="s">
        <v>1402</v>
      </c>
      <c r="J7" s="1224"/>
      <c r="K7" s="1224"/>
    </row>
    <row r="8" spans="1:13" s="219" customFormat="1" ht="21" customHeight="1" x14ac:dyDescent="0.6">
      <c r="A8" s="406"/>
      <c r="B8" s="403"/>
      <c r="D8" s="403"/>
      <c r="E8" s="1159" t="s">
        <v>7</v>
      </c>
      <c r="F8" s="1159"/>
      <c r="G8" s="1159"/>
      <c r="H8" s="403"/>
      <c r="I8" s="1159" t="s">
        <v>7</v>
      </c>
      <c r="J8" s="1159"/>
      <c r="K8" s="1159"/>
    </row>
    <row r="9" spans="1:13" s="219" customFormat="1" ht="21" customHeight="1" x14ac:dyDescent="0.6">
      <c r="A9" s="406" t="s">
        <v>1808</v>
      </c>
      <c r="B9" s="403"/>
      <c r="D9" s="403"/>
      <c r="E9" s="1222">
        <f>SUM('تراز 1400'!$M$751:$M$753)</f>
        <v>1939623734204</v>
      </c>
      <c r="F9" s="1222"/>
      <c r="G9" s="1222"/>
      <c r="H9" s="403"/>
      <c r="I9" s="1220">
        <v>1621957261</v>
      </c>
      <c r="J9" s="1220"/>
      <c r="K9" s="1220"/>
    </row>
    <row r="10" spans="1:13" s="219" customFormat="1" ht="21" customHeight="1" x14ac:dyDescent="0.6">
      <c r="A10" s="406" t="s">
        <v>1339</v>
      </c>
      <c r="B10" s="403"/>
      <c r="D10" s="403"/>
      <c r="E10" s="1222">
        <f>SUM('تراز 1400'!$M$754)</f>
        <v>414199707962</v>
      </c>
      <c r="F10" s="1222"/>
      <c r="G10" s="1222"/>
      <c r="H10" s="403"/>
      <c r="I10" s="1220">
        <v>388140928544</v>
      </c>
      <c r="J10" s="1220"/>
      <c r="K10" s="1220"/>
    </row>
    <row r="11" spans="1:13" s="219" customFormat="1" ht="21" customHeight="1" x14ac:dyDescent="0.6">
      <c r="A11" s="406" t="s">
        <v>1809</v>
      </c>
      <c r="B11" s="405"/>
      <c r="D11" s="405"/>
      <c r="E11" s="1222">
        <v>0</v>
      </c>
      <c r="F11" s="1222"/>
      <c r="G11" s="1222"/>
      <c r="H11" s="405"/>
      <c r="I11" s="1220">
        <v>1130039955</v>
      </c>
      <c r="J11" s="1220"/>
      <c r="K11" s="1220"/>
    </row>
    <row r="12" spans="1:13" s="219" customFormat="1" ht="21" customHeight="1" x14ac:dyDescent="0.7">
      <c r="A12" s="406" t="s">
        <v>1345</v>
      </c>
      <c r="B12" s="402"/>
      <c r="D12" s="402"/>
      <c r="E12" s="1223">
        <f>SUM('تراز 1400'!$M$755)</f>
        <v>17567105947</v>
      </c>
      <c r="F12" s="1223"/>
      <c r="G12" s="1223"/>
      <c r="H12" s="402"/>
      <c r="I12" s="1220">
        <v>43103031673</v>
      </c>
      <c r="J12" s="1220"/>
      <c r="K12" s="1220"/>
    </row>
    <row r="13" spans="1:13" s="219" customFormat="1" ht="21" customHeight="1" x14ac:dyDescent="0.6">
      <c r="A13" s="406" t="s">
        <v>1810</v>
      </c>
      <c r="B13" s="403"/>
      <c r="D13" s="403"/>
      <c r="E13" s="1222">
        <v>0</v>
      </c>
      <c r="F13" s="1222"/>
      <c r="G13" s="1222"/>
      <c r="H13" s="403"/>
      <c r="I13" s="1220">
        <v>117607856337</v>
      </c>
      <c r="J13" s="1220"/>
      <c r="K13" s="1220"/>
    </row>
    <row r="14" spans="1:13" s="411" customFormat="1" ht="21" customHeight="1" thickBot="1" x14ac:dyDescent="0.75">
      <c r="A14" s="378"/>
      <c r="B14" s="404"/>
      <c r="D14" s="404"/>
      <c r="E14" s="1221">
        <f>SUM(E9:G13)</f>
        <v>2371390548113</v>
      </c>
      <c r="F14" s="1221"/>
      <c r="G14" s="1221"/>
      <c r="H14" s="404"/>
      <c r="I14" s="1221">
        <f>SUM(I9:K13)</f>
        <v>551603813770</v>
      </c>
      <c r="J14" s="1221"/>
      <c r="K14" s="1221"/>
    </row>
    <row r="15" spans="1:13" s="219" customFormat="1" ht="21" customHeight="1" thickTop="1" x14ac:dyDescent="0.6">
      <c r="A15" s="406"/>
      <c r="B15" s="403"/>
      <c r="C15" s="403"/>
      <c r="D15" s="403"/>
      <c r="E15" s="403"/>
      <c r="F15" s="403"/>
      <c r="G15" s="403"/>
      <c r="H15" s="403"/>
      <c r="I15" s="403"/>
      <c r="J15" s="403"/>
      <c r="K15" s="403"/>
    </row>
    <row r="16" spans="1:13" s="219" customFormat="1" ht="70.5" customHeight="1" x14ac:dyDescent="0.6">
      <c r="A16" s="1219" t="s">
        <v>2424</v>
      </c>
      <c r="B16" s="1219"/>
      <c r="C16" s="1219"/>
      <c r="D16" s="1219"/>
      <c r="E16" s="1219"/>
      <c r="F16" s="1219"/>
      <c r="G16" s="1219"/>
      <c r="H16" s="1219"/>
      <c r="I16" s="1219"/>
      <c r="J16" s="1219"/>
      <c r="K16" s="1219"/>
      <c r="L16" s="1219"/>
      <c r="M16" s="1219"/>
    </row>
    <row r="17" spans="1:11" s="213" customFormat="1" ht="21" x14ac:dyDescent="0.6">
      <c r="A17" s="384"/>
      <c r="B17" s="384"/>
      <c r="C17" s="384"/>
      <c r="D17" s="384"/>
      <c r="E17" s="390"/>
      <c r="F17" s="260"/>
      <c r="G17" s="260"/>
      <c r="H17" s="260"/>
      <c r="I17" s="260"/>
      <c r="J17" s="260"/>
      <c r="K17" s="260"/>
    </row>
    <row r="18" spans="1:11" s="213" customFormat="1" ht="21" x14ac:dyDescent="0.6">
      <c r="A18" s="384"/>
      <c r="B18" s="384"/>
      <c r="C18" s="384"/>
      <c r="D18" s="384"/>
      <c r="E18" s="390"/>
      <c r="F18" s="260"/>
      <c r="G18" s="260"/>
      <c r="H18" s="260"/>
      <c r="I18" s="260"/>
      <c r="J18" s="260"/>
      <c r="K18" s="260"/>
    </row>
    <row r="19" spans="1:11" s="213" customFormat="1" ht="21" customHeight="1" x14ac:dyDescent="0.6">
      <c r="A19" s="384"/>
      <c r="B19" s="384"/>
      <c r="C19" s="384"/>
      <c r="D19" s="384"/>
      <c r="E19" s="390"/>
      <c r="F19" s="260"/>
      <c r="G19" s="260"/>
      <c r="H19" s="260"/>
      <c r="I19" s="260"/>
      <c r="J19" s="260"/>
      <c r="K19" s="260"/>
    </row>
    <row r="20" spans="1:11" s="213" customFormat="1" ht="21" customHeight="1" x14ac:dyDescent="0.6">
      <c r="A20" s="384"/>
      <c r="B20" s="384"/>
      <c r="C20" s="384"/>
      <c r="D20" s="384"/>
      <c r="E20" s="390"/>
      <c r="F20" s="260"/>
      <c r="G20" s="260"/>
      <c r="H20" s="260"/>
      <c r="I20" s="260"/>
      <c r="J20" s="260"/>
      <c r="K20" s="260"/>
    </row>
    <row r="21" spans="1:11" s="213" customFormat="1" ht="21" customHeight="1" x14ac:dyDescent="0.6">
      <c r="A21" s="384"/>
      <c r="B21" s="384"/>
      <c r="C21" s="384"/>
      <c r="D21" s="384"/>
      <c r="E21" s="390"/>
      <c r="F21" s="260"/>
      <c r="G21" s="260"/>
      <c r="H21" s="260"/>
      <c r="I21" s="260"/>
      <c r="J21" s="260"/>
      <c r="K21" s="260"/>
    </row>
    <row r="22" spans="1:11" s="213" customFormat="1" ht="21" customHeight="1" x14ac:dyDescent="0.6">
      <c r="A22" s="384"/>
      <c r="B22" s="384"/>
      <c r="C22" s="384"/>
      <c r="D22" s="384"/>
      <c r="E22" s="390"/>
      <c r="F22" s="260"/>
      <c r="G22" s="260"/>
      <c r="H22" s="260"/>
      <c r="I22" s="260"/>
      <c r="J22" s="260"/>
      <c r="K22" s="260"/>
    </row>
    <row r="23" spans="1:11" s="213" customFormat="1" ht="21" customHeight="1" x14ac:dyDescent="0.6">
      <c r="A23" s="384"/>
      <c r="B23" s="384"/>
      <c r="C23" s="384"/>
      <c r="D23" s="384"/>
      <c r="E23" s="390"/>
      <c r="F23" s="260"/>
      <c r="G23" s="260"/>
      <c r="H23" s="260"/>
      <c r="I23" s="260"/>
      <c r="J23" s="260"/>
      <c r="K23" s="260"/>
    </row>
    <row r="24" spans="1:11" s="213" customFormat="1" ht="21" customHeight="1" x14ac:dyDescent="0.6">
      <c r="A24" s="384"/>
      <c r="B24" s="384"/>
      <c r="C24" s="384"/>
      <c r="D24" s="384"/>
      <c r="E24" s="390"/>
      <c r="F24" s="260"/>
      <c r="G24" s="260"/>
      <c r="H24" s="260"/>
      <c r="I24" s="260"/>
      <c r="J24" s="260"/>
      <c r="K24" s="260"/>
    </row>
    <row r="25" spans="1:11" s="213" customFormat="1" ht="21" customHeight="1" x14ac:dyDescent="0.6">
      <c r="A25" s="384"/>
      <c r="B25" s="384"/>
      <c r="C25" s="384"/>
      <c r="D25" s="384"/>
      <c r="E25" s="390"/>
      <c r="F25" s="260"/>
      <c r="G25" s="260"/>
      <c r="H25" s="260"/>
      <c r="I25" s="260"/>
      <c r="J25" s="260"/>
      <c r="K25" s="260"/>
    </row>
    <row r="26" spans="1:11" s="213" customFormat="1" ht="21" customHeight="1" x14ac:dyDescent="0.6">
      <c r="A26" s="384"/>
      <c r="B26" s="384"/>
      <c r="C26" s="384"/>
      <c r="D26" s="384"/>
      <c r="E26" s="390"/>
      <c r="F26" s="260"/>
      <c r="G26" s="260"/>
      <c r="H26" s="260"/>
      <c r="I26" s="260"/>
      <c r="J26" s="260"/>
      <c r="K26" s="260"/>
    </row>
    <row r="27" spans="1:11" s="213" customFormat="1" ht="21" customHeight="1" x14ac:dyDescent="0.6">
      <c r="A27" s="384"/>
      <c r="B27" s="384"/>
      <c r="C27" s="384"/>
      <c r="D27" s="384"/>
      <c r="E27" s="390"/>
      <c r="F27" s="260"/>
      <c r="G27" s="260"/>
      <c r="H27" s="260"/>
      <c r="I27" s="260"/>
      <c r="J27" s="260"/>
      <c r="K27" s="260"/>
    </row>
    <row r="28" spans="1:11" s="213" customFormat="1" ht="21" customHeight="1" x14ac:dyDescent="0.6">
      <c r="A28" s="384"/>
      <c r="B28" s="384"/>
      <c r="C28" s="384"/>
      <c r="D28" s="384"/>
      <c r="E28" s="390"/>
      <c r="F28" s="260"/>
      <c r="G28" s="260"/>
      <c r="H28" s="260"/>
      <c r="I28" s="260"/>
      <c r="J28" s="260"/>
      <c r="K28" s="260"/>
    </row>
    <row r="29" spans="1:11" s="213" customFormat="1" ht="21" customHeight="1" x14ac:dyDescent="0.6">
      <c r="A29" s="384"/>
      <c r="B29" s="384"/>
      <c r="C29" s="384"/>
      <c r="D29" s="384"/>
      <c r="E29" s="390"/>
      <c r="F29" s="260"/>
      <c r="G29" s="260"/>
      <c r="H29" s="260"/>
      <c r="I29" s="260"/>
      <c r="J29" s="260"/>
      <c r="K29" s="260"/>
    </row>
    <row r="30" spans="1:11" s="213" customFormat="1" ht="21" customHeight="1" x14ac:dyDescent="0.6">
      <c r="A30" s="384"/>
      <c r="B30" s="384"/>
      <c r="C30" s="384"/>
      <c r="D30" s="384"/>
      <c r="E30" s="390"/>
      <c r="F30" s="260"/>
      <c r="G30" s="260"/>
      <c r="H30" s="260"/>
      <c r="I30" s="260"/>
      <c r="J30" s="260"/>
      <c r="K30" s="260"/>
    </row>
    <row r="31" spans="1:11" s="213" customFormat="1" ht="21" customHeight="1" x14ac:dyDescent="0.6">
      <c r="A31" s="384"/>
      <c r="B31" s="384"/>
      <c r="C31" s="384"/>
      <c r="D31" s="384"/>
      <c r="E31" s="390"/>
      <c r="F31" s="260"/>
      <c r="G31" s="260"/>
      <c r="H31" s="260"/>
      <c r="I31" s="260"/>
      <c r="J31" s="260"/>
      <c r="K31" s="260"/>
    </row>
    <row r="32" spans="1:11" s="213" customFormat="1" ht="21" customHeight="1" x14ac:dyDescent="0.6">
      <c r="A32" s="384"/>
      <c r="B32" s="384"/>
      <c r="C32" s="384"/>
      <c r="D32" s="384"/>
      <c r="E32" s="390"/>
      <c r="F32" s="260"/>
      <c r="G32" s="260"/>
      <c r="H32" s="260"/>
      <c r="I32" s="260"/>
      <c r="J32" s="260"/>
      <c r="K32" s="260"/>
    </row>
    <row r="33" spans="1:11" s="213" customFormat="1" ht="21" customHeight="1" x14ac:dyDescent="0.6">
      <c r="A33" s="384"/>
      <c r="B33" s="384"/>
      <c r="C33" s="384"/>
      <c r="D33" s="384"/>
      <c r="E33" s="390"/>
      <c r="F33" s="260"/>
      <c r="G33" s="260"/>
      <c r="H33" s="260"/>
      <c r="I33" s="260"/>
      <c r="J33" s="260"/>
      <c r="K33" s="260"/>
    </row>
    <row r="34" spans="1:11" s="213" customFormat="1" ht="21" customHeight="1" x14ac:dyDescent="0.6">
      <c r="A34" s="384"/>
      <c r="B34" s="384"/>
      <c r="C34" s="384"/>
      <c r="D34" s="384"/>
      <c r="E34" s="390"/>
      <c r="F34" s="260"/>
      <c r="G34" s="260"/>
      <c r="H34" s="260"/>
      <c r="I34" s="260"/>
      <c r="J34" s="260"/>
      <c r="K34" s="260"/>
    </row>
    <row r="35" spans="1:11" s="213" customFormat="1" ht="21" customHeight="1" x14ac:dyDescent="0.6">
      <c r="A35" s="384"/>
      <c r="B35" s="384"/>
      <c r="C35" s="384"/>
      <c r="D35" s="384"/>
      <c r="E35" s="390"/>
      <c r="F35" s="260"/>
      <c r="G35" s="260"/>
      <c r="H35" s="260"/>
      <c r="I35" s="260"/>
      <c r="J35" s="260"/>
      <c r="K35" s="260"/>
    </row>
    <row r="36" spans="1:11" s="213" customFormat="1" ht="21" customHeight="1" x14ac:dyDescent="0.6">
      <c r="A36" s="384"/>
      <c r="B36" s="384"/>
      <c r="C36" s="384"/>
      <c r="D36" s="384"/>
      <c r="E36" s="390"/>
      <c r="F36" s="260"/>
      <c r="G36" s="260"/>
      <c r="H36" s="260"/>
      <c r="I36" s="260"/>
      <c r="J36" s="260"/>
      <c r="K36" s="260"/>
    </row>
    <row r="37" spans="1:11" s="213" customFormat="1" ht="21" customHeight="1" x14ac:dyDescent="0.6">
      <c r="A37" s="384"/>
      <c r="B37" s="384"/>
      <c r="C37" s="384"/>
      <c r="D37" s="384"/>
      <c r="E37" s="390"/>
      <c r="F37" s="260"/>
      <c r="G37" s="260"/>
      <c r="H37" s="260"/>
      <c r="I37" s="260"/>
      <c r="J37" s="260"/>
      <c r="K37" s="260"/>
    </row>
    <row r="38" spans="1:11" s="213" customFormat="1" ht="21" customHeight="1" x14ac:dyDescent="0.6">
      <c r="A38" s="384"/>
      <c r="B38" s="384"/>
      <c r="C38" s="384"/>
      <c r="D38" s="384"/>
      <c r="E38" s="390"/>
      <c r="F38" s="260"/>
      <c r="G38" s="260"/>
      <c r="H38" s="260"/>
      <c r="I38" s="260"/>
      <c r="J38" s="260"/>
      <c r="K38" s="260"/>
    </row>
    <row r="39" spans="1:11" s="213" customFormat="1" ht="21" customHeight="1" x14ac:dyDescent="0.6">
      <c r="A39" s="384"/>
      <c r="B39" s="384"/>
      <c r="C39" s="384"/>
      <c r="D39" s="384"/>
      <c r="E39" s="390"/>
      <c r="F39" s="260"/>
      <c r="G39" s="260"/>
      <c r="H39" s="260"/>
      <c r="I39" s="260"/>
      <c r="J39" s="260"/>
      <c r="K39" s="260"/>
    </row>
    <row r="40" spans="1:11" s="213" customFormat="1" ht="21" customHeight="1" x14ac:dyDescent="0.6">
      <c r="A40" s="384"/>
      <c r="B40" s="384"/>
      <c r="C40" s="384"/>
      <c r="D40" s="384"/>
      <c r="E40" s="390"/>
      <c r="F40" s="260"/>
      <c r="G40" s="260"/>
      <c r="H40" s="260"/>
      <c r="I40" s="260"/>
      <c r="J40" s="260"/>
      <c r="K40" s="260"/>
    </row>
    <row r="41" spans="1:11" s="213" customFormat="1" ht="21" customHeight="1" x14ac:dyDescent="0.6">
      <c r="A41" s="384"/>
      <c r="B41" s="384"/>
      <c r="C41" s="384"/>
      <c r="D41" s="384"/>
      <c r="E41" s="390"/>
      <c r="F41" s="260"/>
      <c r="G41" s="260"/>
      <c r="H41" s="260"/>
      <c r="I41" s="260"/>
      <c r="J41" s="260"/>
      <c r="K41" s="260"/>
    </row>
    <row r="42" spans="1:11" s="213" customFormat="1" ht="21" customHeight="1" x14ac:dyDescent="0.6">
      <c r="A42" s="384"/>
      <c r="B42" s="384"/>
      <c r="C42" s="384"/>
      <c r="D42" s="384"/>
      <c r="E42" s="390"/>
      <c r="F42" s="260"/>
      <c r="G42" s="260"/>
      <c r="H42" s="260"/>
      <c r="I42" s="260"/>
      <c r="J42" s="260"/>
      <c r="K42" s="260"/>
    </row>
    <row r="43" spans="1:11" s="213" customFormat="1" ht="21" customHeight="1" x14ac:dyDescent="0.6">
      <c r="A43" s="384"/>
      <c r="B43" s="384"/>
      <c r="C43" s="384"/>
      <c r="D43" s="384"/>
      <c r="E43" s="390"/>
      <c r="F43" s="260"/>
      <c r="G43" s="260"/>
      <c r="H43" s="260"/>
      <c r="I43" s="260"/>
      <c r="J43" s="260"/>
      <c r="K43" s="260"/>
    </row>
    <row r="44" spans="1:11" s="213" customFormat="1" ht="21" customHeight="1" x14ac:dyDescent="0.6">
      <c r="A44" s="384"/>
      <c r="B44" s="384"/>
      <c r="C44" s="384"/>
      <c r="D44" s="384"/>
      <c r="E44" s="390"/>
      <c r="F44" s="260"/>
      <c r="G44" s="260"/>
      <c r="H44" s="260"/>
      <c r="I44" s="260"/>
      <c r="J44" s="260"/>
      <c r="K44" s="260"/>
    </row>
    <row r="45" spans="1:11" s="213" customFormat="1" ht="21" customHeight="1" x14ac:dyDescent="0.6">
      <c r="A45" s="384"/>
      <c r="B45" s="384"/>
      <c r="C45" s="384"/>
      <c r="D45" s="384"/>
      <c r="E45" s="390"/>
      <c r="F45" s="260"/>
      <c r="G45" s="260"/>
      <c r="H45" s="260"/>
      <c r="I45" s="260"/>
      <c r="J45" s="260"/>
      <c r="K45" s="260"/>
    </row>
    <row r="46" spans="1:11" s="213" customFormat="1" ht="21" customHeight="1" x14ac:dyDescent="0.6">
      <c r="A46" s="384"/>
      <c r="B46" s="384"/>
      <c r="C46" s="384"/>
      <c r="D46" s="384"/>
      <c r="E46" s="390"/>
      <c r="F46" s="260"/>
      <c r="G46" s="260"/>
      <c r="H46" s="260"/>
      <c r="I46" s="260"/>
      <c r="J46" s="260"/>
      <c r="K46" s="260"/>
    </row>
    <row r="47" spans="1:11" s="213" customFormat="1" ht="21" customHeight="1" x14ac:dyDescent="0.6">
      <c r="A47" s="384"/>
      <c r="B47" s="384"/>
      <c r="C47" s="384"/>
      <c r="D47" s="384"/>
      <c r="E47" s="390"/>
      <c r="F47" s="260"/>
      <c r="G47" s="260"/>
      <c r="H47" s="260"/>
      <c r="I47" s="260"/>
      <c r="J47" s="260"/>
      <c r="K47" s="260"/>
    </row>
    <row r="48" spans="1:11" s="213" customFormat="1" ht="21" customHeight="1" x14ac:dyDescent="0.6">
      <c r="A48" s="384"/>
      <c r="B48" s="384"/>
      <c r="C48" s="384"/>
      <c r="D48" s="384"/>
      <c r="E48" s="390"/>
      <c r="F48" s="260"/>
      <c r="G48" s="260"/>
      <c r="H48" s="260"/>
      <c r="I48" s="260"/>
      <c r="J48" s="260"/>
      <c r="K48" s="260"/>
    </row>
    <row r="49" spans="1:11" s="213" customFormat="1" ht="21" customHeight="1" x14ac:dyDescent="0.6">
      <c r="A49" s="384"/>
      <c r="B49" s="384"/>
      <c r="C49" s="384"/>
      <c r="D49" s="384"/>
      <c r="E49" s="390"/>
      <c r="F49" s="260"/>
      <c r="G49" s="260"/>
      <c r="H49" s="260"/>
      <c r="I49" s="260"/>
      <c r="J49" s="260"/>
      <c r="K49" s="260"/>
    </row>
    <row r="50" spans="1:11" s="213" customFormat="1" ht="21" customHeight="1" x14ac:dyDescent="0.6">
      <c r="A50" s="384"/>
      <c r="B50" s="384"/>
      <c r="C50" s="384"/>
      <c r="D50" s="384"/>
      <c r="E50" s="390"/>
      <c r="F50" s="260"/>
      <c r="G50" s="260"/>
      <c r="H50" s="260"/>
      <c r="I50" s="260"/>
      <c r="J50" s="260"/>
      <c r="K50" s="260"/>
    </row>
    <row r="51" spans="1:11" s="213" customFormat="1" ht="21" customHeight="1" x14ac:dyDescent="0.6">
      <c r="A51" s="384"/>
      <c r="B51" s="384"/>
      <c r="C51" s="384"/>
      <c r="D51" s="384"/>
      <c r="E51" s="390"/>
      <c r="F51" s="260"/>
      <c r="G51" s="260"/>
      <c r="H51" s="260"/>
      <c r="I51" s="260"/>
      <c r="J51" s="260"/>
      <c r="K51" s="260"/>
    </row>
    <row r="52" spans="1:11" s="213" customFormat="1" ht="21" customHeight="1" x14ac:dyDescent="0.6">
      <c r="A52" s="384"/>
      <c r="B52" s="384"/>
      <c r="C52" s="384"/>
      <c r="D52" s="384"/>
      <c r="E52" s="390"/>
      <c r="F52" s="260"/>
      <c r="G52" s="260"/>
      <c r="H52" s="260"/>
      <c r="I52" s="260"/>
      <c r="J52" s="260"/>
      <c r="K52" s="260"/>
    </row>
    <row r="53" spans="1:11" s="213" customFormat="1" ht="21" customHeight="1" x14ac:dyDescent="0.6">
      <c r="A53" s="384"/>
      <c r="B53" s="384"/>
      <c r="C53" s="384"/>
      <c r="D53" s="384"/>
      <c r="E53" s="390"/>
      <c r="F53" s="260"/>
      <c r="G53" s="260"/>
      <c r="H53" s="260"/>
      <c r="I53" s="260"/>
      <c r="J53" s="260"/>
      <c r="K53" s="260"/>
    </row>
    <row r="54" spans="1:11" s="213" customFormat="1" ht="21" customHeight="1" x14ac:dyDescent="0.6">
      <c r="A54" s="384"/>
      <c r="B54" s="384"/>
      <c r="C54" s="384"/>
      <c r="D54" s="384"/>
      <c r="E54" s="390"/>
      <c r="F54" s="260"/>
      <c r="G54" s="260"/>
      <c r="H54" s="260"/>
      <c r="I54" s="260"/>
      <c r="J54" s="260"/>
      <c r="K54" s="260"/>
    </row>
    <row r="55" spans="1:11" s="213" customFormat="1" ht="21" customHeight="1" x14ac:dyDescent="0.6">
      <c r="A55" s="384"/>
      <c r="B55" s="384"/>
      <c r="C55" s="384"/>
      <c r="D55" s="384"/>
      <c r="E55" s="390"/>
      <c r="F55" s="260"/>
      <c r="G55" s="260"/>
      <c r="H55" s="260"/>
      <c r="I55" s="260"/>
      <c r="J55" s="260"/>
      <c r="K55" s="260"/>
    </row>
    <row r="56" spans="1:11" s="213" customFormat="1" ht="21" customHeight="1" x14ac:dyDescent="0.6">
      <c r="A56" s="384"/>
      <c r="B56" s="384"/>
      <c r="C56" s="384"/>
      <c r="D56" s="384"/>
      <c r="E56" s="390"/>
      <c r="F56" s="260"/>
      <c r="G56" s="260"/>
      <c r="H56" s="260"/>
      <c r="I56" s="260"/>
      <c r="J56" s="260"/>
      <c r="K56" s="260"/>
    </row>
    <row r="57" spans="1:11" s="213" customFormat="1" ht="21" customHeight="1" x14ac:dyDescent="0.6">
      <c r="A57" s="384"/>
      <c r="B57" s="384"/>
      <c r="C57" s="384"/>
      <c r="D57" s="384"/>
      <c r="E57" s="390"/>
      <c r="F57" s="260"/>
      <c r="G57" s="260"/>
      <c r="H57" s="260"/>
      <c r="I57" s="260"/>
      <c r="J57" s="260"/>
      <c r="K57" s="260"/>
    </row>
    <row r="58" spans="1:11" s="213" customFormat="1" ht="21" customHeight="1" x14ac:dyDescent="0.6">
      <c r="A58" s="384"/>
      <c r="B58" s="384"/>
      <c r="C58" s="384"/>
      <c r="D58" s="384"/>
      <c r="E58" s="390"/>
      <c r="F58" s="260"/>
      <c r="G58" s="260"/>
      <c r="H58" s="260"/>
      <c r="I58" s="260"/>
      <c r="J58" s="260"/>
      <c r="K58" s="260"/>
    </row>
    <row r="59" spans="1:11" s="213" customFormat="1" ht="21" customHeight="1" x14ac:dyDescent="0.6">
      <c r="A59" s="384"/>
      <c r="B59" s="384"/>
      <c r="C59" s="384"/>
      <c r="D59" s="384"/>
      <c r="E59" s="390"/>
      <c r="F59" s="260"/>
      <c r="G59" s="260"/>
      <c r="H59" s="260"/>
      <c r="I59" s="260"/>
      <c r="J59" s="260"/>
      <c r="K59" s="260"/>
    </row>
    <row r="60" spans="1:11" ht="21" customHeight="1" x14ac:dyDescent="0.25">
      <c r="A60" s="396"/>
      <c r="B60" s="396"/>
      <c r="C60" s="396"/>
      <c r="D60" s="396"/>
      <c r="E60" s="397"/>
      <c r="F60" s="286"/>
      <c r="G60" s="286"/>
      <c r="H60" s="286"/>
      <c r="I60" s="286"/>
      <c r="J60" s="286"/>
      <c r="K60" s="286"/>
    </row>
    <row r="61" spans="1:11" ht="21" customHeight="1" x14ac:dyDescent="0.25">
      <c r="A61" s="396"/>
      <c r="B61" s="396"/>
      <c r="C61" s="396"/>
      <c r="D61" s="396"/>
      <c r="E61" s="397"/>
      <c r="F61" s="286"/>
      <c r="G61" s="286"/>
      <c r="H61" s="286"/>
      <c r="I61" s="286"/>
      <c r="J61" s="286"/>
      <c r="K61" s="286"/>
    </row>
    <row r="62" spans="1:11" ht="21" customHeight="1" x14ac:dyDescent="0.25">
      <c r="A62" s="396"/>
      <c r="B62" s="396"/>
      <c r="C62" s="396"/>
      <c r="D62" s="396"/>
      <c r="E62" s="397"/>
      <c r="F62" s="286"/>
      <c r="G62" s="286"/>
      <c r="H62" s="286"/>
      <c r="I62" s="286"/>
      <c r="J62" s="286"/>
      <c r="K62" s="286"/>
    </row>
    <row r="63" spans="1:11" ht="21" customHeight="1" x14ac:dyDescent="0.25">
      <c r="A63" s="396"/>
      <c r="B63" s="396"/>
      <c r="C63" s="396"/>
      <c r="D63" s="396"/>
      <c r="E63" s="397"/>
      <c r="F63" s="286"/>
      <c r="G63" s="286"/>
      <c r="H63" s="286"/>
      <c r="I63" s="286"/>
      <c r="J63" s="286"/>
      <c r="K63" s="286"/>
    </row>
    <row r="64" spans="1:11" ht="15" x14ac:dyDescent="0.25"/>
    <row r="65" spans="5:11" ht="15" x14ac:dyDescent="0.25"/>
    <row r="66" spans="5:11" ht="15" x14ac:dyDescent="0.25"/>
    <row r="67" spans="5:11" ht="15" x14ac:dyDescent="0.25"/>
    <row r="68" spans="5:11" ht="15" x14ac:dyDescent="0.25"/>
    <row r="69" spans="5:11" ht="15" x14ac:dyDescent="0.25"/>
    <row r="70" spans="5:11" ht="15" x14ac:dyDescent="0.25"/>
    <row r="71" spans="5:11" ht="15" x14ac:dyDescent="0.25"/>
    <row r="72" spans="5:11" ht="15" x14ac:dyDescent="0.25"/>
    <row r="73" spans="5:11" ht="15" x14ac:dyDescent="0.25"/>
    <row r="74" spans="5:11" ht="15" x14ac:dyDescent="0.25"/>
    <row r="75" spans="5:11" ht="15" x14ac:dyDescent="0.25"/>
    <row r="76" spans="5:11" ht="15" x14ac:dyDescent="0.25"/>
    <row r="77" spans="5:11" s="237" customFormat="1" ht="15" x14ac:dyDescent="0.25">
      <c r="E77" s="285"/>
      <c r="G77" s="285"/>
      <c r="H77" s="285"/>
      <c r="I77" s="285"/>
      <c r="J77" s="285"/>
      <c r="K77" s="285"/>
    </row>
  </sheetData>
  <mergeCells count="21">
    <mergeCell ref="A5:M5"/>
    <mergeCell ref="A1:M1"/>
    <mergeCell ref="A2:M2"/>
    <mergeCell ref="A3:M3"/>
    <mergeCell ref="I7:K7"/>
    <mergeCell ref="E7:G7"/>
    <mergeCell ref="I8:K8"/>
    <mergeCell ref="I9:K9"/>
    <mergeCell ref="I10:K10"/>
    <mergeCell ref="E10:G10"/>
    <mergeCell ref="E9:G9"/>
    <mergeCell ref="E8:G8"/>
    <mergeCell ref="A16:M16"/>
    <mergeCell ref="I11:K11"/>
    <mergeCell ref="I12:K12"/>
    <mergeCell ref="I13:K13"/>
    <mergeCell ref="I14:K14"/>
    <mergeCell ref="E14:G14"/>
    <mergeCell ref="E13:G13"/>
    <mergeCell ref="E12:G12"/>
    <mergeCell ref="E11:G11"/>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2217B-8D66-4704-B0CE-AB6A21574B52}">
  <sheetPr>
    <tabColor rgb="FFFFFF00"/>
    <pageSetUpPr fitToPage="1"/>
  </sheetPr>
  <dimension ref="A1:AB84"/>
  <sheetViews>
    <sheetView rightToLeft="1" tabSelected="1" view="pageBreakPreview" topLeftCell="A4" zoomScale="150" zoomScaleNormal="70" zoomScaleSheetLayoutView="150" zoomScalePageLayoutView="55" workbookViewId="0">
      <selection activeCell="AA4" sqref="AA4"/>
    </sheetView>
  </sheetViews>
  <sheetFormatPr defaultColWidth="8.7109375" defaultRowHeight="150" customHeight="1" x14ac:dyDescent="0.25"/>
  <cols>
    <col min="1" max="1" width="21.28515625" style="295" customWidth="1"/>
    <col min="2" max="2" width="0.85546875" style="325" customWidth="1"/>
    <col min="3" max="3" width="10.7109375" style="1047" customWidth="1"/>
    <col min="4" max="4" width="0.85546875" style="1047" customWidth="1"/>
    <col min="5" max="5" width="10.7109375" style="1047" customWidth="1"/>
    <col min="6" max="6" width="0.85546875" style="1047" customWidth="1"/>
    <col min="7" max="7" width="10.7109375" style="1047" customWidth="1"/>
    <col min="8" max="8" width="0.85546875" style="1028" customWidth="1"/>
    <col min="9" max="9" width="10.7109375" style="1047" customWidth="1"/>
    <col min="10" max="10" width="0.85546875" style="1047" customWidth="1"/>
    <col min="11" max="11" width="10.7109375" style="1047" customWidth="1"/>
    <col min="12" max="12" width="0.85546875" style="1047" customWidth="1"/>
    <col min="13" max="13" width="10.7109375" style="1047" customWidth="1"/>
    <col min="14" max="14" width="0.85546875" style="1028" customWidth="1"/>
    <col min="15" max="15" width="10.7109375" style="1047" customWidth="1"/>
    <col min="16" max="16" width="0.85546875" style="1047" customWidth="1"/>
    <col min="17" max="17" width="10.7109375" style="1047" customWidth="1"/>
    <col min="18" max="18" width="0.85546875" style="1047" customWidth="1"/>
    <col min="19" max="19" width="10.7109375" style="1047" customWidth="1"/>
    <col min="20" max="20" width="1" style="412" customWidth="1"/>
    <col min="21" max="16384" width="8.7109375" style="412"/>
  </cols>
  <sheetData>
    <row r="1" spans="1:28" ht="19.5" customHeight="1" x14ac:dyDescent="0.25">
      <c r="A1" s="1167" t="str">
        <f>'[10]1'!A1:H1</f>
        <v>شرکت پالایش میعانات گازی آدیش جنوبی (سهامي خاص) - قبل از بهره برداری</v>
      </c>
      <c r="B1" s="1167"/>
      <c r="C1" s="1167"/>
      <c r="D1" s="1167"/>
      <c r="E1" s="1167"/>
      <c r="F1" s="1167"/>
      <c r="G1" s="1167"/>
      <c r="H1" s="1167"/>
      <c r="I1" s="1167"/>
      <c r="J1" s="1167"/>
      <c r="K1" s="1167"/>
      <c r="L1" s="1167"/>
      <c r="M1" s="1167"/>
      <c r="N1" s="1167"/>
      <c r="O1" s="1167"/>
      <c r="P1" s="1167"/>
      <c r="Q1" s="1167"/>
      <c r="R1" s="1167"/>
      <c r="S1" s="1167"/>
    </row>
    <row r="2" spans="1:28" ht="19.5" customHeight="1" x14ac:dyDescent="0.25">
      <c r="A2" s="1167" t="str">
        <f>'[10]5'!A2:H2</f>
        <v xml:space="preserve">یادداشت های توضیحی صورت های مالی </v>
      </c>
      <c r="B2" s="1167"/>
      <c r="C2" s="1167"/>
      <c r="D2" s="1167"/>
      <c r="E2" s="1167"/>
      <c r="F2" s="1167"/>
      <c r="G2" s="1167"/>
      <c r="H2" s="1167"/>
      <c r="I2" s="1167"/>
      <c r="J2" s="1167"/>
      <c r="K2" s="1167"/>
      <c r="L2" s="1167"/>
      <c r="M2" s="1167"/>
      <c r="N2" s="1167"/>
      <c r="O2" s="1167"/>
      <c r="P2" s="1167"/>
      <c r="Q2" s="1167"/>
      <c r="R2" s="1167"/>
      <c r="S2" s="1167"/>
    </row>
    <row r="3" spans="1:28" ht="19.5" customHeight="1" x14ac:dyDescent="0.25">
      <c r="A3" s="1167" t="str">
        <f>'14'!A3:E3</f>
        <v>سال مالی منتهی به 29 اسفندماه 1400</v>
      </c>
      <c r="B3" s="1167"/>
      <c r="C3" s="1167"/>
      <c r="D3" s="1167"/>
      <c r="E3" s="1167"/>
      <c r="F3" s="1167"/>
      <c r="G3" s="1167"/>
      <c r="H3" s="1167"/>
      <c r="I3" s="1167"/>
      <c r="J3" s="1167"/>
      <c r="K3" s="1167"/>
      <c r="L3" s="1167"/>
      <c r="M3" s="1167"/>
      <c r="N3" s="1167"/>
      <c r="O3" s="1167"/>
      <c r="P3" s="1167"/>
      <c r="Q3" s="1167"/>
      <c r="R3" s="1167"/>
      <c r="S3" s="1167"/>
    </row>
    <row r="4" spans="1:28" s="264" customFormat="1" ht="21" customHeight="1" x14ac:dyDescent="0.25">
      <c r="A4" s="260"/>
      <c r="B4" s="325"/>
      <c r="C4" s="478"/>
      <c r="D4" s="478"/>
      <c r="E4" s="478"/>
      <c r="F4" s="478"/>
      <c r="G4" s="478"/>
      <c r="H4" s="1028"/>
      <c r="I4" s="478"/>
      <c r="J4" s="478"/>
      <c r="K4" s="478"/>
      <c r="L4" s="478"/>
      <c r="M4" s="478"/>
      <c r="N4" s="1028"/>
      <c r="O4" s="478"/>
      <c r="P4" s="478"/>
      <c r="Q4" s="478"/>
      <c r="R4" s="478"/>
      <c r="S4" s="478"/>
    </row>
    <row r="5" spans="1:28" s="264" customFormat="1" ht="23.25" x14ac:dyDescent="0.25">
      <c r="A5" s="1228" t="s">
        <v>2498</v>
      </c>
      <c r="B5" s="1228"/>
      <c r="C5" s="1228"/>
      <c r="D5" s="1228"/>
      <c r="E5" s="1228"/>
      <c r="F5" s="1228"/>
      <c r="G5" s="1228"/>
      <c r="H5" s="1228"/>
      <c r="I5" s="1228"/>
      <c r="J5" s="478"/>
      <c r="K5" s="478"/>
      <c r="L5" s="478"/>
      <c r="M5" s="478"/>
      <c r="N5" s="1028"/>
      <c r="O5" s="478"/>
      <c r="P5" s="478"/>
      <c r="Q5" s="1226" t="s">
        <v>2612</v>
      </c>
      <c r="R5" s="1226"/>
      <c r="S5" s="1226"/>
    </row>
    <row r="6" spans="1:28" s="264" customFormat="1" ht="24" thickBot="1" x14ac:dyDescent="0.3">
      <c r="A6" s="375"/>
      <c r="B6" s="325"/>
      <c r="C6" s="478"/>
      <c r="D6" s="478"/>
      <c r="E6" s="478"/>
      <c r="F6" s="478"/>
      <c r="G6" s="478"/>
      <c r="H6" s="1028"/>
      <c r="I6" s="478"/>
      <c r="J6" s="478"/>
      <c r="K6" s="478"/>
      <c r="L6" s="478"/>
      <c r="M6" s="478"/>
      <c r="N6" s="1028"/>
      <c r="O6" s="478"/>
      <c r="P6" s="478"/>
      <c r="Q6" s="1225" t="s">
        <v>55</v>
      </c>
      <c r="R6" s="1225"/>
      <c r="S6" s="1225"/>
    </row>
    <row r="7" spans="1:28" s="1034" customFormat="1" ht="21.75" customHeight="1" thickTop="1" thickBot="1" x14ac:dyDescent="0.3">
      <c r="A7" s="1229" t="s">
        <v>75</v>
      </c>
      <c r="B7" s="325"/>
      <c r="C7" s="1227" t="s">
        <v>2496</v>
      </c>
      <c r="D7" s="1227"/>
      <c r="E7" s="1227"/>
      <c r="F7" s="1227"/>
      <c r="G7" s="1227"/>
      <c r="H7" s="1028"/>
      <c r="I7" s="1227" t="s">
        <v>2497</v>
      </c>
      <c r="J7" s="1227"/>
      <c r="K7" s="1227"/>
      <c r="L7" s="1227"/>
      <c r="M7" s="1227"/>
      <c r="N7" s="1028"/>
      <c r="O7" s="1227" t="s">
        <v>39</v>
      </c>
      <c r="P7" s="1227"/>
      <c r="Q7" s="1227"/>
      <c r="R7" s="1227"/>
      <c r="S7" s="1227"/>
      <c r="T7" s="375"/>
    </row>
    <row r="8" spans="1:28" s="1034" customFormat="1" ht="21.75" customHeight="1" thickTop="1" thickBot="1" x14ac:dyDescent="0.3">
      <c r="A8" s="1229"/>
      <c r="B8" s="325"/>
      <c r="C8" s="1032" t="s">
        <v>1786</v>
      </c>
      <c r="D8" s="1029"/>
      <c r="E8" s="1032" t="s">
        <v>2611</v>
      </c>
      <c r="F8" s="1029"/>
      <c r="G8" s="1033" t="s">
        <v>39</v>
      </c>
      <c r="H8" s="1028"/>
      <c r="I8" s="1032" t="s">
        <v>1786</v>
      </c>
      <c r="J8" s="1029"/>
      <c r="K8" s="1032" t="s">
        <v>2611</v>
      </c>
      <c r="L8" s="1029"/>
      <c r="M8" s="1033" t="s">
        <v>39</v>
      </c>
      <c r="N8" s="1028"/>
      <c r="O8" s="1032" t="s">
        <v>1786</v>
      </c>
      <c r="P8" s="1029"/>
      <c r="Q8" s="1032" t="s">
        <v>2611</v>
      </c>
      <c r="R8" s="1029"/>
      <c r="S8" s="1033" t="s">
        <v>39</v>
      </c>
      <c r="T8" s="375"/>
    </row>
    <row r="9" spans="1:28" s="1236" customFormat="1" ht="6.75" customHeight="1" thickTop="1" thickBot="1" x14ac:dyDescent="0.3">
      <c r="A9" s="1235"/>
      <c r="B9" s="1232"/>
      <c r="C9" s="1232"/>
      <c r="D9" s="1232"/>
      <c r="E9" s="1232"/>
      <c r="F9" s="1232"/>
      <c r="G9" s="1232"/>
      <c r="H9" s="1232"/>
      <c r="I9" s="1232"/>
      <c r="J9" s="1232"/>
      <c r="K9" s="1232"/>
      <c r="L9" s="1232"/>
      <c r="M9" s="1232"/>
      <c r="N9" s="1232"/>
      <c r="O9" s="1232"/>
      <c r="P9" s="1232"/>
      <c r="Q9" s="1232"/>
      <c r="R9" s="1232"/>
      <c r="S9" s="1232"/>
      <c r="T9" s="1232"/>
      <c r="U9" s="1232"/>
      <c r="V9" s="1232"/>
      <c r="W9" s="1232"/>
      <c r="X9" s="1232"/>
      <c r="Y9" s="1232"/>
      <c r="Z9" s="1232"/>
      <c r="AA9" s="1232"/>
      <c r="AB9" s="1232"/>
    </row>
    <row r="10" spans="1:28" s="264" customFormat="1" ht="24" customHeight="1" thickTop="1" thickBot="1" x14ac:dyDescent="0.3">
      <c r="A10" s="1027" t="s">
        <v>150</v>
      </c>
      <c r="B10" s="325"/>
      <c r="C10" s="1035">
        <v>237078513696</v>
      </c>
      <c r="D10" s="1036"/>
      <c r="E10" s="1035">
        <v>0</v>
      </c>
      <c r="F10" s="1037"/>
      <c r="G10" s="1035">
        <v>237078513696</v>
      </c>
      <c r="H10" s="1028"/>
      <c r="I10" s="1035">
        <v>62921486303.999992</v>
      </c>
      <c r="J10" s="1036"/>
      <c r="K10" s="1035">
        <v>0</v>
      </c>
      <c r="L10" s="1036"/>
      <c r="M10" s="1035">
        <v>62921486303.999992</v>
      </c>
      <c r="N10" s="1028"/>
      <c r="O10" s="1035">
        <f t="shared" ref="O10:O16" si="0">C10+I10</f>
        <v>300000000000</v>
      </c>
      <c r="P10" s="1036"/>
      <c r="Q10" s="1035">
        <f t="shared" ref="Q10:Q16" si="1">E10+K10</f>
        <v>0</v>
      </c>
      <c r="R10" s="1036"/>
      <c r="S10" s="1035">
        <f t="shared" ref="S10:S15" si="2">G10+M10</f>
        <v>300000000000</v>
      </c>
    </row>
    <row r="11" spans="1:28" s="264" customFormat="1" ht="24" customHeight="1" thickTop="1" thickBot="1" x14ac:dyDescent="0.3">
      <c r="A11" s="1027" t="s">
        <v>1812</v>
      </c>
      <c r="B11" s="325"/>
      <c r="C11" s="1035">
        <v>407890000000</v>
      </c>
      <c r="D11" s="1036"/>
      <c r="E11" s="1035">
        <v>0</v>
      </c>
      <c r="F11" s="1038"/>
      <c r="G11" s="1035">
        <v>407890000000</v>
      </c>
      <c r="H11" s="1028"/>
      <c r="I11" s="1035">
        <v>99500000000</v>
      </c>
      <c r="J11" s="1036"/>
      <c r="K11" s="1035">
        <v>0</v>
      </c>
      <c r="L11" s="1036"/>
      <c r="M11" s="1035">
        <v>99500000000</v>
      </c>
      <c r="N11" s="1028"/>
      <c r="O11" s="1035">
        <f t="shared" si="0"/>
        <v>507390000000</v>
      </c>
      <c r="P11" s="1036"/>
      <c r="Q11" s="1035">
        <f t="shared" si="1"/>
        <v>0</v>
      </c>
      <c r="R11" s="1036"/>
      <c r="S11" s="1035">
        <f t="shared" si="2"/>
        <v>507390000000</v>
      </c>
    </row>
    <row r="12" spans="1:28" s="264" customFormat="1" ht="24" customHeight="1" thickTop="1" thickBot="1" x14ac:dyDescent="0.3">
      <c r="A12" s="1027" t="s">
        <v>728</v>
      </c>
      <c r="B12" s="325"/>
      <c r="C12" s="1035">
        <v>0</v>
      </c>
      <c r="D12" s="1036"/>
      <c r="E12" s="1035">
        <v>15629398.5</v>
      </c>
      <c r="F12" s="1038"/>
      <c r="G12" s="1035">
        <v>3724892026910.9995</v>
      </c>
      <c r="H12" s="1028"/>
      <c r="I12" s="1035">
        <v>0</v>
      </c>
      <c r="J12" s="1036"/>
      <c r="K12" s="1035">
        <v>5209799.5000000009</v>
      </c>
      <c r="L12" s="1036"/>
      <c r="M12" s="1035">
        <v>1432694862500.0002</v>
      </c>
      <c r="N12" s="1028"/>
      <c r="O12" s="1035">
        <f t="shared" si="0"/>
        <v>0</v>
      </c>
      <c r="P12" s="1036"/>
      <c r="Q12" s="1035">
        <f t="shared" si="1"/>
        <v>20839198</v>
      </c>
      <c r="R12" s="1036"/>
      <c r="S12" s="1035">
        <f t="shared" si="2"/>
        <v>5157586889411</v>
      </c>
    </row>
    <row r="13" spans="1:28" s="264" customFormat="1" ht="24" customHeight="1" thickTop="1" thickBot="1" x14ac:dyDescent="0.3">
      <c r="A13" s="1027" t="s">
        <v>131</v>
      </c>
      <c r="B13" s="325"/>
      <c r="C13" s="1035">
        <v>484299000000</v>
      </c>
      <c r="D13" s="1036"/>
      <c r="E13" s="1035">
        <v>202123486.95607609</v>
      </c>
      <c r="F13" s="1038"/>
      <c r="G13" s="1035">
        <v>48655581152293.789</v>
      </c>
      <c r="H13" s="1028"/>
      <c r="I13" s="1035">
        <v>530000000000</v>
      </c>
      <c r="J13" s="1036"/>
      <c r="K13" s="1035">
        <v>92171783.043923944</v>
      </c>
      <c r="L13" s="1036"/>
      <c r="M13" s="1035">
        <v>25877240337079.086</v>
      </c>
      <c r="N13" s="1028"/>
      <c r="O13" s="1035">
        <f t="shared" si="0"/>
        <v>1014299000000</v>
      </c>
      <c r="P13" s="1036"/>
      <c r="Q13" s="1035">
        <f t="shared" si="1"/>
        <v>294295270</v>
      </c>
      <c r="R13" s="1036"/>
      <c r="S13" s="1035">
        <f t="shared" si="2"/>
        <v>74532821489372.875</v>
      </c>
      <c r="Y13" s="1039">
        <f>W13</f>
        <v>0</v>
      </c>
    </row>
    <row r="14" spans="1:28" s="264" customFormat="1" ht="24" customHeight="1" thickTop="1" thickBot="1" x14ac:dyDescent="0.3">
      <c r="A14" s="1027" t="s">
        <v>729</v>
      </c>
      <c r="B14" s="325"/>
      <c r="C14" s="1035">
        <v>227644461187.02744</v>
      </c>
      <c r="D14" s="1036"/>
      <c r="E14" s="1035">
        <v>20987606.209165093</v>
      </c>
      <c r="F14" s="1038"/>
      <c r="G14" s="1035">
        <v>5229536698592.5068</v>
      </c>
      <c r="H14" s="1028"/>
      <c r="I14" s="1035">
        <v>80084116712.398041</v>
      </c>
      <c r="J14" s="1036"/>
      <c r="K14" s="1035">
        <v>15941175.790834935</v>
      </c>
      <c r="L14" s="1036"/>
      <c r="M14" s="1035">
        <v>4463907459192.0059</v>
      </c>
      <c r="N14" s="1028"/>
      <c r="O14" s="1035">
        <f t="shared" si="0"/>
        <v>307728577899.42548</v>
      </c>
      <c r="P14" s="1036"/>
      <c r="Q14" s="1035">
        <f t="shared" si="1"/>
        <v>36928782.00000003</v>
      </c>
      <c r="R14" s="1036"/>
      <c r="S14" s="1035">
        <f t="shared" si="2"/>
        <v>9693444157784.5117</v>
      </c>
    </row>
    <row r="15" spans="1:28" s="264" customFormat="1" ht="24" customHeight="1" thickTop="1" thickBot="1" x14ac:dyDescent="0.3">
      <c r="A15" s="1027" t="s">
        <v>1813</v>
      </c>
      <c r="B15" s="325"/>
      <c r="C15" s="1035">
        <v>35534611890</v>
      </c>
      <c r="D15" s="1036"/>
      <c r="E15" s="1035">
        <v>0</v>
      </c>
      <c r="F15" s="1038"/>
      <c r="G15" s="1035">
        <v>35534611890</v>
      </c>
      <c r="H15" s="1028"/>
      <c r="I15" s="1035">
        <v>164465388110</v>
      </c>
      <c r="J15" s="1036"/>
      <c r="K15" s="1035">
        <v>0</v>
      </c>
      <c r="L15" s="1036"/>
      <c r="M15" s="1035">
        <v>164465388110</v>
      </c>
      <c r="N15" s="1028"/>
      <c r="O15" s="1035">
        <f t="shared" si="0"/>
        <v>200000000000</v>
      </c>
      <c r="P15" s="1036"/>
      <c r="Q15" s="1035">
        <f t="shared" si="1"/>
        <v>0</v>
      </c>
      <c r="R15" s="1036"/>
      <c r="S15" s="1035">
        <f t="shared" si="2"/>
        <v>200000000000</v>
      </c>
    </row>
    <row r="16" spans="1:28" s="264" customFormat="1" ht="24" customHeight="1" thickTop="1" thickBot="1" x14ac:dyDescent="0.3">
      <c r="A16" s="1027" t="s">
        <v>1814</v>
      </c>
      <c r="B16" s="325"/>
      <c r="C16" s="1035">
        <v>168437232972.70398</v>
      </c>
      <c r="D16" s="1036"/>
      <c r="E16" s="1035">
        <v>0</v>
      </c>
      <c r="F16" s="1038"/>
      <c r="G16" s="1035">
        <v>168437232972.70398</v>
      </c>
      <c r="H16" s="1028"/>
      <c r="I16" s="1035">
        <v>351683000000</v>
      </c>
      <c r="J16" s="1036"/>
      <c r="K16" s="1035">
        <v>0</v>
      </c>
      <c r="L16" s="1036"/>
      <c r="M16" s="1035">
        <v>351683000000</v>
      </c>
      <c r="N16" s="1028"/>
      <c r="O16" s="1035">
        <f t="shared" si="0"/>
        <v>520120232972.70398</v>
      </c>
      <c r="P16" s="1036"/>
      <c r="Q16" s="1035">
        <f t="shared" si="1"/>
        <v>0</v>
      </c>
      <c r="R16" s="1036"/>
      <c r="S16" s="1035">
        <f>G16+M16-1</f>
        <v>520120232971.70398</v>
      </c>
    </row>
    <row r="17" spans="1:28" s="1234" customFormat="1" ht="6" customHeight="1" thickTop="1" thickBot="1" x14ac:dyDescent="0.3">
      <c r="A17" s="1231"/>
      <c r="B17" s="1232"/>
      <c r="C17" s="1233"/>
      <c r="D17" s="1233"/>
      <c r="E17" s="1233"/>
      <c r="F17" s="1233"/>
      <c r="G17" s="1233"/>
      <c r="H17" s="1232"/>
      <c r="I17" s="1233"/>
      <c r="J17" s="1233"/>
      <c r="K17" s="1233"/>
      <c r="L17" s="1233"/>
      <c r="M17" s="1233"/>
      <c r="N17" s="1232"/>
      <c r="O17" s="1233"/>
      <c r="P17" s="1233"/>
      <c r="Q17" s="1233"/>
      <c r="R17" s="1233"/>
      <c r="S17" s="1233"/>
      <c r="T17" s="1233"/>
      <c r="U17" s="1233"/>
      <c r="V17" s="1233"/>
      <c r="W17" s="1233"/>
      <c r="X17" s="1233"/>
      <c r="Y17" s="1233"/>
      <c r="Z17" s="1233"/>
      <c r="AA17" s="1233"/>
      <c r="AB17" s="1233"/>
    </row>
    <row r="18" spans="1:28" s="1034" customFormat="1" ht="21.75" customHeight="1" thickTop="1" thickBot="1" x14ac:dyDescent="0.3">
      <c r="A18" s="1031" t="s">
        <v>2494</v>
      </c>
      <c r="B18" s="325"/>
      <c r="C18" s="1040">
        <f>SUM(C10:C16)</f>
        <v>1560883819745.7314</v>
      </c>
      <c r="D18" s="1041"/>
      <c r="E18" s="1040">
        <f>SUM(E10:E16)</f>
        <v>238740491.66524118</v>
      </c>
      <c r="F18" s="1042"/>
      <c r="G18" s="1040">
        <f>SUM(G10:G16)</f>
        <v>58458950236356</v>
      </c>
      <c r="H18" s="1028"/>
      <c r="I18" s="1040">
        <f>SUM(I10:I16)</f>
        <v>1288653991126.3979</v>
      </c>
      <c r="J18" s="1041"/>
      <c r="K18" s="1040">
        <f>SUM(K10:K16)</f>
        <v>113322758.33475888</v>
      </c>
      <c r="L18" s="1041"/>
      <c r="M18" s="1040">
        <f>SUM(M10:M16)</f>
        <v>32452412533185.094</v>
      </c>
      <c r="N18" s="1028"/>
      <c r="O18" s="1040">
        <f>SUM(O10:O16)</f>
        <v>2849537810872.1299</v>
      </c>
      <c r="P18" s="1041"/>
      <c r="Q18" s="1040">
        <f>SUM(Q10:Q16)</f>
        <v>352063250</v>
      </c>
      <c r="R18" s="1041"/>
      <c r="S18" s="1040">
        <f>SUM(S10:S16)</f>
        <v>90911362769540.094</v>
      </c>
      <c r="T18" s="375"/>
    </row>
    <row r="19" spans="1:28" s="1234" customFormat="1" ht="6" customHeight="1" thickTop="1" thickBot="1" x14ac:dyDescent="0.3">
      <c r="A19" s="1231"/>
      <c r="B19" s="1232"/>
      <c r="C19" s="1233"/>
      <c r="D19" s="1233"/>
      <c r="E19" s="1233"/>
      <c r="F19" s="1233"/>
      <c r="G19" s="1233"/>
      <c r="H19" s="1232"/>
      <c r="I19" s="1233"/>
      <c r="J19" s="1233"/>
      <c r="K19" s="1233"/>
      <c r="L19" s="1233"/>
      <c r="M19" s="1233"/>
      <c r="N19" s="1232"/>
      <c r="O19" s="1233"/>
      <c r="P19" s="1233"/>
      <c r="Q19" s="1233"/>
      <c r="R19" s="1233"/>
      <c r="S19" s="1233"/>
      <c r="T19" s="1233"/>
      <c r="U19" s="1233"/>
      <c r="V19" s="1233"/>
      <c r="W19" s="1233"/>
      <c r="X19" s="1233"/>
      <c r="Y19" s="1233"/>
      <c r="Z19" s="1233"/>
      <c r="AA19" s="1233"/>
      <c r="AB19" s="1233"/>
    </row>
    <row r="20" spans="1:28" s="264" customFormat="1" ht="24" customHeight="1" thickTop="1" thickBot="1" x14ac:dyDescent="0.3">
      <c r="A20" s="1027" t="s">
        <v>1815</v>
      </c>
      <c r="B20" s="325"/>
      <c r="C20" s="1035">
        <v>673318275409.00513</v>
      </c>
      <c r="D20" s="1036"/>
      <c r="E20" s="1035">
        <v>0</v>
      </c>
      <c r="F20" s="1038"/>
      <c r="G20" s="1035">
        <v>673318275409.00513</v>
      </c>
      <c r="H20" s="1028"/>
      <c r="I20" s="1035">
        <v>377180550000</v>
      </c>
      <c r="J20" s="1036"/>
      <c r="K20" s="1035">
        <v>0</v>
      </c>
      <c r="L20" s="1036"/>
      <c r="M20" s="1035">
        <v>377180550000</v>
      </c>
      <c r="N20" s="1028"/>
      <c r="O20" s="1035">
        <f>C20+I20</f>
        <v>1050498825409.0051</v>
      </c>
      <c r="P20" s="1036"/>
      <c r="Q20" s="1035">
        <f>E20+K20</f>
        <v>0</v>
      </c>
      <c r="R20" s="1036"/>
      <c r="S20" s="1035">
        <f>G20+M20</f>
        <v>1050498825409.0051</v>
      </c>
    </row>
    <row r="21" spans="1:28" s="264" customFormat="1" ht="24" customHeight="1" thickTop="1" thickBot="1" x14ac:dyDescent="0.3">
      <c r="A21" s="1027" t="s">
        <v>2495</v>
      </c>
      <c r="B21" s="325"/>
      <c r="C21" s="1035">
        <v>2353463214023</v>
      </c>
      <c r="D21" s="1036"/>
      <c r="E21" s="1035">
        <v>0</v>
      </c>
      <c r="F21" s="1043"/>
      <c r="G21" s="1035">
        <v>2353463214023</v>
      </c>
      <c r="H21" s="1028"/>
      <c r="I21" s="1035">
        <v>1221426794498.0325</v>
      </c>
      <c r="J21" s="1036"/>
      <c r="K21" s="1035">
        <v>0</v>
      </c>
      <c r="L21" s="1036"/>
      <c r="M21" s="1035">
        <v>1221426794498.0325</v>
      </c>
      <c r="N21" s="1028"/>
      <c r="O21" s="1035">
        <f>C21+I21</f>
        <v>3574890008521.0322</v>
      </c>
      <c r="P21" s="1036"/>
      <c r="Q21" s="1035">
        <f>E21+K21</f>
        <v>0</v>
      </c>
      <c r="R21" s="1036"/>
      <c r="S21" s="1035">
        <f>G21+M21+1</f>
        <v>3574890008522.0322</v>
      </c>
    </row>
    <row r="22" spans="1:28" s="1234" customFormat="1" ht="6" customHeight="1" thickTop="1" thickBot="1" x14ac:dyDescent="0.3">
      <c r="A22" s="1231"/>
      <c r="B22" s="1232"/>
      <c r="C22" s="1233"/>
      <c r="D22" s="1233"/>
      <c r="E22" s="1233"/>
      <c r="F22" s="1233"/>
      <c r="G22" s="1233"/>
      <c r="H22" s="1232"/>
      <c r="I22" s="1233"/>
      <c r="J22" s="1233"/>
      <c r="K22" s="1233"/>
      <c r="L22" s="1233"/>
      <c r="M22" s="1233"/>
      <c r="N22" s="1232"/>
      <c r="O22" s="1233"/>
      <c r="P22" s="1233"/>
      <c r="Q22" s="1233"/>
      <c r="R22" s="1233"/>
      <c r="S22" s="1233"/>
      <c r="T22" s="1233"/>
      <c r="U22" s="1233"/>
      <c r="V22" s="1233"/>
      <c r="W22" s="1233"/>
      <c r="X22" s="1233"/>
      <c r="Y22" s="1233"/>
      <c r="Z22" s="1233"/>
      <c r="AA22" s="1233"/>
      <c r="AB22" s="1233"/>
    </row>
    <row r="23" spans="1:28" s="1034" customFormat="1" ht="21.75" customHeight="1" thickTop="1" thickBot="1" x14ac:dyDescent="0.3">
      <c r="A23" s="1031" t="s">
        <v>1816</v>
      </c>
      <c r="B23" s="325"/>
      <c r="C23" s="1040">
        <f>C18+C20+C21</f>
        <v>4587665309177.7363</v>
      </c>
      <c r="D23" s="1041"/>
      <c r="E23" s="1040">
        <f>SUM(E18:E21)</f>
        <v>238740491.66524118</v>
      </c>
      <c r="F23" s="1042"/>
      <c r="G23" s="1040">
        <f>G18+G20+G21</f>
        <v>61485731725788.008</v>
      </c>
      <c r="H23" s="1028"/>
      <c r="I23" s="1040">
        <f>I18+I20+I21</f>
        <v>2887261335624.4307</v>
      </c>
      <c r="J23" s="1041"/>
      <c r="K23" s="1040">
        <f>K18+K20+K21</f>
        <v>113322758.33475888</v>
      </c>
      <c r="L23" s="1041"/>
      <c r="M23" s="1040">
        <f>M18+M20+M21</f>
        <v>34051019877683.125</v>
      </c>
      <c r="N23" s="1028"/>
      <c r="O23" s="1040">
        <f>O18+O20+O21</f>
        <v>7474926644802.167</v>
      </c>
      <c r="P23" s="1041"/>
      <c r="Q23" s="1040">
        <f>Q18+Q20+Q21</f>
        <v>352063250</v>
      </c>
      <c r="R23" s="1041"/>
      <c r="S23" s="1040">
        <f>S18+S20+S21</f>
        <v>95536751603471.125</v>
      </c>
      <c r="T23" s="375"/>
    </row>
    <row r="24" spans="1:28" s="264" customFormat="1" ht="15.75" customHeight="1" thickTop="1" x14ac:dyDescent="0.25">
      <c r="B24" s="325"/>
      <c r="C24" s="478"/>
      <c r="D24" s="478"/>
      <c r="E24" s="478"/>
      <c r="F24" s="478"/>
      <c r="G24" s="478"/>
      <c r="H24" s="1028"/>
      <c r="I24" s="478"/>
      <c r="J24" s="478"/>
      <c r="K24" s="478"/>
      <c r="L24" s="478"/>
      <c r="M24" s="478"/>
      <c r="N24" s="1028"/>
      <c r="O24" s="478"/>
      <c r="P24" s="478"/>
      <c r="Q24" s="478"/>
      <c r="R24" s="478"/>
      <c r="S24" s="478"/>
    </row>
    <row r="25" spans="1:28" s="264" customFormat="1" ht="23.25" customHeight="1" x14ac:dyDescent="0.25">
      <c r="A25" s="1230" t="s">
        <v>2499</v>
      </c>
      <c r="B25" s="1230"/>
      <c r="C25" s="1230"/>
      <c r="D25" s="1230"/>
      <c r="E25" s="1230"/>
      <c r="F25" s="1230"/>
      <c r="G25" s="1230"/>
      <c r="H25" s="1230"/>
      <c r="I25" s="1230"/>
      <c r="J25" s="1230"/>
      <c r="K25" s="1230"/>
      <c r="L25" s="1230"/>
      <c r="M25" s="1230"/>
      <c r="N25" s="1230"/>
      <c r="O25" s="1230"/>
      <c r="P25" s="1230"/>
      <c r="Q25" s="1230"/>
      <c r="R25" s="1230"/>
      <c r="S25" s="1230"/>
    </row>
    <row r="26" spans="1:28" s="264" customFormat="1" ht="21" customHeight="1" x14ac:dyDescent="0.25">
      <c r="A26" s="584"/>
      <c r="B26" s="325"/>
      <c r="C26" s="1044"/>
      <c r="D26" s="478"/>
      <c r="E26" s="478"/>
      <c r="F26" s="478"/>
      <c r="G26" s="1044"/>
      <c r="H26" s="1028"/>
      <c r="I26" s="1044"/>
      <c r="J26" s="478"/>
      <c r="K26" s="478"/>
      <c r="L26" s="478"/>
      <c r="M26" s="478"/>
      <c r="N26" s="1028"/>
      <c r="O26" s="1044"/>
      <c r="P26" s="478"/>
      <c r="Q26" s="478"/>
      <c r="R26" s="478"/>
      <c r="S26" s="478"/>
    </row>
    <row r="27" spans="1:28" s="264" customFormat="1" ht="21" customHeight="1" x14ac:dyDescent="0.25">
      <c r="A27" s="584"/>
      <c r="B27" s="325"/>
      <c r="C27" s="1044"/>
      <c r="D27" s="478"/>
      <c r="E27" s="478"/>
      <c r="F27" s="478"/>
      <c r="G27" s="1044"/>
      <c r="H27" s="1028"/>
      <c r="I27" s="1044"/>
      <c r="J27" s="478"/>
      <c r="K27" s="478"/>
      <c r="L27" s="478"/>
      <c r="M27" s="478"/>
      <c r="N27" s="1028"/>
      <c r="O27" s="1044"/>
      <c r="P27" s="478"/>
      <c r="Q27" s="478"/>
      <c r="R27" s="478"/>
      <c r="S27" s="478"/>
    </row>
    <row r="28" spans="1:28" s="264" customFormat="1" ht="21" customHeight="1" x14ac:dyDescent="0.25">
      <c r="A28" s="584"/>
      <c r="B28" s="325"/>
      <c r="C28" s="1044"/>
      <c r="D28" s="478"/>
      <c r="E28" s="478"/>
      <c r="F28" s="478"/>
      <c r="G28" s="1044"/>
      <c r="H28" s="1028"/>
      <c r="I28" s="1044"/>
      <c r="J28" s="478"/>
      <c r="K28" s="478"/>
      <c r="L28" s="478"/>
      <c r="M28" s="478"/>
      <c r="N28" s="1028"/>
      <c r="O28" s="1044"/>
      <c r="P28" s="478"/>
      <c r="Q28" s="478"/>
      <c r="R28" s="478"/>
      <c r="S28" s="478"/>
    </row>
    <row r="29" spans="1:28" s="264" customFormat="1" ht="21" customHeight="1" x14ac:dyDescent="0.25">
      <c r="A29" s="584"/>
      <c r="B29" s="325"/>
      <c r="C29" s="1044"/>
      <c r="D29" s="478"/>
      <c r="E29" s="478"/>
      <c r="F29" s="478"/>
      <c r="G29" s="1044"/>
      <c r="H29" s="1028"/>
      <c r="I29" s="1044"/>
      <c r="J29" s="478"/>
      <c r="K29" s="478"/>
      <c r="L29" s="478"/>
      <c r="M29" s="478"/>
      <c r="N29" s="1028"/>
      <c r="O29" s="1044"/>
      <c r="P29" s="478"/>
      <c r="Q29" s="478"/>
      <c r="R29" s="478"/>
      <c r="S29" s="478"/>
    </row>
    <row r="30" spans="1:28" s="264" customFormat="1" ht="21" customHeight="1" x14ac:dyDescent="0.25">
      <c r="A30" s="584"/>
      <c r="B30" s="325"/>
      <c r="C30" s="1044"/>
      <c r="D30" s="478"/>
      <c r="E30" s="478"/>
      <c r="F30" s="478"/>
      <c r="G30" s="1044"/>
      <c r="H30" s="1028"/>
      <c r="I30" s="1044"/>
      <c r="J30" s="478"/>
      <c r="K30" s="478"/>
      <c r="L30" s="478"/>
      <c r="M30" s="478"/>
      <c r="N30" s="1028"/>
      <c r="O30" s="1044"/>
      <c r="P30" s="478"/>
      <c r="Q30" s="478"/>
      <c r="R30" s="478"/>
      <c r="S30" s="478"/>
    </row>
    <row r="31" spans="1:28" s="264" customFormat="1" ht="21" customHeight="1" x14ac:dyDescent="0.25">
      <c r="A31" s="584"/>
      <c r="B31" s="325"/>
      <c r="C31" s="1044"/>
      <c r="D31" s="478"/>
      <c r="E31" s="478"/>
      <c r="F31" s="478"/>
      <c r="G31" s="1044"/>
      <c r="H31" s="1028"/>
      <c r="I31" s="1044"/>
      <c r="J31" s="478"/>
      <c r="K31" s="478"/>
      <c r="L31" s="478"/>
      <c r="M31" s="478"/>
      <c r="N31" s="1028"/>
      <c r="O31" s="1044"/>
      <c r="P31" s="478"/>
      <c r="Q31" s="478"/>
      <c r="R31" s="478"/>
      <c r="S31" s="478"/>
    </row>
    <row r="32" spans="1:28" s="264" customFormat="1" ht="21" customHeight="1" x14ac:dyDescent="0.25">
      <c r="A32" s="584"/>
      <c r="B32" s="325"/>
      <c r="C32" s="1044"/>
      <c r="D32" s="478"/>
      <c r="E32" s="478"/>
      <c r="F32" s="478"/>
      <c r="G32" s="1044"/>
      <c r="H32" s="1028"/>
      <c r="I32" s="1044"/>
      <c r="J32" s="478"/>
      <c r="K32" s="478"/>
      <c r="L32" s="478"/>
      <c r="M32" s="478"/>
      <c r="N32" s="1028"/>
      <c r="O32" s="1044"/>
      <c r="P32" s="478"/>
      <c r="Q32" s="478"/>
      <c r="R32" s="478"/>
      <c r="S32" s="478"/>
    </row>
    <row r="33" spans="1:19" s="264" customFormat="1" ht="21" customHeight="1" x14ac:dyDescent="0.25">
      <c r="A33" s="584"/>
      <c r="B33" s="325"/>
      <c r="C33" s="1044"/>
      <c r="D33" s="478"/>
      <c r="E33" s="478"/>
      <c r="F33" s="478"/>
      <c r="G33" s="1044"/>
      <c r="H33" s="1028"/>
      <c r="I33" s="1044"/>
      <c r="J33" s="478"/>
      <c r="K33" s="478"/>
      <c r="L33" s="478"/>
      <c r="M33" s="478"/>
      <c r="N33" s="1028"/>
      <c r="O33" s="1044"/>
      <c r="P33" s="478"/>
      <c r="Q33" s="478"/>
      <c r="R33" s="478"/>
      <c r="S33" s="478"/>
    </row>
    <row r="34" spans="1:19" s="264" customFormat="1" ht="21" customHeight="1" x14ac:dyDescent="0.25">
      <c r="A34" s="584"/>
      <c r="B34" s="325"/>
      <c r="C34" s="1044"/>
      <c r="D34" s="478"/>
      <c r="E34" s="478"/>
      <c r="F34" s="478"/>
      <c r="G34" s="1044"/>
      <c r="H34" s="1028"/>
      <c r="I34" s="1044"/>
      <c r="J34" s="478"/>
      <c r="K34" s="478"/>
      <c r="L34" s="478"/>
      <c r="M34" s="478"/>
      <c r="N34" s="1028"/>
      <c r="O34" s="1044"/>
      <c r="P34" s="478"/>
      <c r="Q34" s="478"/>
      <c r="R34" s="478"/>
      <c r="S34" s="478"/>
    </row>
    <row r="35" spans="1:19" s="264" customFormat="1" ht="21" customHeight="1" x14ac:dyDescent="0.25">
      <c r="A35" s="584"/>
      <c r="B35" s="325"/>
      <c r="C35" s="1044"/>
      <c r="D35" s="478"/>
      <c r="E35" s="478"/>
      <c r="F35" s="478"/>
      <c r="G35" s="1044"/>
      <c r="H35" s="1028"/>
      <c r="I35" s="1044"/>
      <c r="J35" s="478"/>
      <c r="K35" s="478"/>
      <c r="L35" s="478"/>
      <c r="M35" s="478"/>
      <c r="N35" s="1028"/>
      <c r="O35" s="1044"/>
      <c r="P35" s="478"/>
      <c r="Q35" s="478"/>
      <c r="R35" s="478"/>
      <c r="S35" s="478"/>
    </row>
    <row r="36" spans="1:19" s="264" customFormat="1" ht="21" customHeight="1" x14ac:dyDescent="0.25">
      <c r="A36" s="584"/>
      <c r="B36" s="325"/>
      <c r="C36" s="1044"/>
      <c r="D36" s="478"/>
      <c r="E36" s="478"/>
      <c r="F36" s="478"/>
      <c r="G36" s="1044"/>
      <c r="H36" s="1028"/>
      <c r="I36" s="1044"/>
      <c r="J36" s="478"/>
      <c r="K36" s="478"/>
      <c r="L36" s="478"/>
      <c r="M36" s="478"/>
      <c r="N36" s="1028"/>
      <c r="O36" s="1044"/>
      <c r="P36" s="478"/>
      <c r="Q36" s="478"/>
      <c r="R36" s="478"/>
      <c r="S36" s="478"/>
    </row>
    <row r="37" spans="1:19" s="264" customFormat="1" ht="21" customHeight="1" x14ac:dyDescent="0.25">
      <c r="A37" s="584"/>
      <c r="B37" s="325"/>
      <c r="C37" s="1044"/>
      <c r="D37" s="478"/>
      <c r="E37" s="478"/>
      <c r="F37" s="478"/>
      <c r="G37" s="1044"/>
      <c r="H37" s="1028"/>
      <c r="I37" s="1044"/>
      <c r="J37" s="478"/>
      <c r="K37" s="478"/>
      <c r="L37" s="478"/>
      <c r="M37" s="478"/>
      <c r="N37" s="1028"/>
      <c r="O37" s="1044"/>
      <c r="P37" s="478"/>
      <c r="Q37" s="478"/>
      <c r="R37" s="478"/>
      <c r="S37" s="478"/>
    </row>
    <row r="38" spans="1:19" s="264" customFormat="1" ht="21" customHeight="1" x14ac:dyDescent="0.25">
      <c r="A38" s="584"/>
      <c r="B38" s="325"/>
      <c r="C38" s="1044"/>
      <c r="D38" s="478"/>
      <c r="E38" s="478"/>
      <c r="F38" s="478"/>
      <c r="G38" s="1044"/>
      <c r="H38" s="1028"/>
      <c r="I38" s="1044"/>
      <c r="J38" s="478"/>
      <c r="K38" s="478"/>
      <c r="L38" s="478"/>
      <c r="M38" s="478"/>
      <c r="N38" s="1028"/>
      <c r="O38" s="1044"/>
      <c r="P38" s="478"/>
      <c r="Q38" s="478"/>
      <c r="R38" s="478"/>
      <c r="S38" s="478"/>
    </row>
    <row r="39" spans="1:19" s="264" customFormat="1" ht="21" customHeight="1" x14ac:dyDescent="0.25">
      <c r="A39" s="584"/>
      <c r="B39" s="325"/>
      <c r="C39" s="1044"/>
      <c r="D39" s="478"/>
      <c r="E39" s="478"/>
      <c r="F39" s="478"/>
      <c r="G39" s="1044"/>
      <c r="H39" s="1028"/>
      <c r="I39" s="1044"/>
      <c r="J39" s="478"/>
      <c r="K39" s="478"/>
      <c r="L39" s="478"/>
      <c r="M39" s="478"/>
      <c r="N39" s="1028"/>
      <c r="O39" s="1044"/>
      <c r="P39" s="478"/>
      <c r="Q39" s="478"/>
      <c r="R39" s="478"/>
      <c r="S39" s="478"/>
    </row>
    <row r="40" spans="1:19" s="264" customFormat="1" ht="21" customHeight="1" x14ac:dyDescent="0.25">
      <c r="A40" s="584"/>
      <c r="B40" s="325"/>
      <c r="C40" s="1044"/>
      <c r="D40" s="478"/>
      <c r="E40" s="478"/>
      <c r="F40" s="478"/>
      <c r="G40" s="1044"/>
      <c r="H40" s="1028"/>
      <c r="I40" s="1044"/>
      <c r="J40" s="478"/>
      <c r="K40" s="478"/>
      <c r="L40" s="478"/>
      <c r="M40" s="478"/>
      <c r="N40" s="1028"/>
      <c r="O40" s="1044"/>
      <c r="P40" s="478"/>
      <c r="Q40" s="478"/>
      <c r="R40" s="478"/>
      <c r="S40" s="478"/>
    </row>
    <row r="41" spans="1:19" s="264" customFormat="1" ht="21" customHeight="1" x14ac:dyDescent="0.25">
      <c r="A41" s="584"/>
      <c r="B41" s="325"/>
      <c r="C41" s="1044"/>
      <c r="D41" s="478"/>
      <c r="E41" s="478"/>
      <c r="F41" s="478"/>
      <c r="G41" s="1044"/>
      <c r="H41" s="1028"/>
      <c r="I41" s="1044"/>
      <c r="J41" s="478"/>
      <c r="K41" s="478"/>
      <c r="L41" s="478"/>
      <c r="M41" s="478"/>
      <c r="N41" s="1028"/>
      <c r="O41" s="1044"/>
      <c r="P41" s="478"/>
      <c r="Q41" s="478"/>
      <c r="R41" s="478"/>
      <c r="S41" s="478"/>
    </row>
    <row r="42" spans="1:19" s="264" customFormat="1" ht="21" customHeight="1" x14ac:dyDescent="0.25">
      <c r="A42" s="584"/>
      <c r="B42" s="325"/>
      <c r="C42" s="1044"/>
      <c r="D42" s="478"/>
      <c r="E42" s="478"/>
      <c r="F42" s="478"/>
      <c r="G42" s="1044"/>
      <c r="H42" s="1028"/>
      <c r="I42" s="1044"/>
      <c r="J42" s="478"/>
      <c r="K42" s="478"/>
      <c r="L42" s="478"/>
      <c r="M42" s="478"/>
      <c r="N42" s="1028"/>
      <c r="O42" s="1044"/>
      <c r="P42" s="478"/>
      <c r="Q42" s="478"/>
      <c r="R42" s="478"/>
      <c r="S42" s="478"/>
    </row>
    <row r="43" spans="1:19" s="264" customFormat="1" ht="21" customHeight="1" x14ac:dyDescent="0.25">
      <c r="A43" s="584"/>
      <c r="B43" s="325"/>
      <c r="C43" s="1044"/>
      <c r="D43" s="478"/>
      <c r="E43" s="478"/>
      <c r="F43" s="478"/>
      <c r="G43" s="1044"/>
      <c r="H43" s="1028"/>
      <c r="I43" s="1044"/>
      <c r="J43" s="478"/>
      <c r="K43" s="478"/>
      <c r="L43" s="478"/>
      <c r="M43" s="478"/>
      <c r="N43" s="1028"/>
      <c r="O43" s="1044"/>
      <c r="P43" s="478"/>
      <c r="Q43" s="478"/>
      <c r="R43" s="478"/>
      <c r="S43" s="478"/>
    </row>
    <row r="44" spans="1:19" s="264" customFormat="1" ht="21" customHeight="1" x14ac:dyDescent="0.25">
      <c r="A44" s="584"/>
      <c r="B44" s="325"/>
      <c r="C44" s="1044"/>
      <c r="D44" s="478"/>
      <c r="E44" s="478"/>
      <c r="F44" s="478"/>
      <c r="G44" s="1044"/>
      <c r="H44" s="1028"/>
      <c r="I44" s="1044"/>
      <c r="J44" s="478"/>
      <c r="K44" s="478"/>
      <c r="L44" s="478"/>
      <c r="M44" s="478"/>
      <c r="N44" s="1028"/>
      <c r="O44" s="1044"/>
      <c r="P44" s="478"/>
      <c r="Q44" s="478"/>
      <c r="R44" s="478"/>
      <c r="S44" s="478"/>
    </row>
    <row r="45" spans="1:19" s="264" customFormat="1" ht="21" customHeight="1" x14ac:dyDescent="0.25">
      <c r="A45" s="584"/>
      <c r="B45" s="325"/>
      <c r="C45" s="1044"/>
      <c r="D45" s="478"/>
      <c r="E45" s="478"/>
      <c r="F45" s="478"/>
      <c r="G45" s="1044"/>
      <c r="H45" s="1028"/>
      <c r="I45" s="1044"/>
      <c r="J45" s="478"/>
      <c r="K45" s="478"/>
      <c r="L45" s="478"/>
      <c r="M45" s="478"/>
      <c r="N45" s="1028"/>
      <c r="O45" s="1044"/>
      <c r="P45" s="478"/>
      <c r="Q45" s="478"/>
      <c r="R45" s="478"/>
      <c r="S45" s="478"/>
    </row>
    <row r="46" spans="1:19" s="264" customFormat="1" ht="21" customHeight="1" x14ac:dyDescent="0.25">
      <c r="A46" s="584"/>
      <c r="B46" s="325"/>
      <c r="C46" s="1044"/>
      <c r="D46" s="478"/>
      <c r="E46" s="478"/>
      <c r="F46" s="478"/>
      <c r="G46" s="1044"/>
      <c r="H46" s="1028"/>
      <c r="I46" s="1044"/>
      <c r="J46" s="478"/>
      <c r="K46" s="478"/>
      <c r="L46" s="478"/>
      <c r="M46" s="478"/>
      <c r="N46" s="1028"/>
      <c r="O46" s="1044"/>
      <c r="P46" s="478"/>
      <c r="Q46" s="478"/>
      <c r="R46" s="478"/>
      <c r="S46" s="478"/>
    </row>
    <row r="47" spans="1:19" s="264" customFormat="1" ht="21" customHeight="1" x14ac:dyDescent="0.25">
      <c r="A47" s="584"/>
      <c r="B47" s="325"/>
      <c r="C47" s="1044"/>
      <c r="D47" s="478"/>
      <c r="E47" s="478"/>
      <c r="F47" s="478"/>
      <c r="G47" s="1044"/>
      <c r="H47" s="1028"/>
      <c r="I47" s="1044"/>
      <c r="J47" s="478"/>
      <c r="K47" s="478"/>
      <c r="L47" s="478"/>
      <c r="M47" s="478"/>
      <c r="N47" s="1028"/>
      <c r="O47" s="1044"/>
      <c r="P47" s="478"/>
      <c r="Q47" s="478"/>
      <c r="R47" s="478"/>
      <c r="S47" s="478"/>
    </row>
    <row r="48" spans="1:19" s="264" customFormat="1" ht="21" customHeight="1" x14ac:dyDescent="0.25">
      <c r="A48" s="584"/>
      <c r="B48" s="325"/>
      <c r="C48" s="1044"/>
      <c r="D48" s="478"/>
      <c r="E48" s="478"/>
      <c r="F48" s="478"/>
      <c r="G48" s="1044"/>
      <c r="H48" s="1028"/>
      <c r="I48" s="1044"/>
      <c r="J48" s="478"/>
      <c r="K48" s="478"/>
      <c r="L48" s="478"/>
      <c r="M48" s="478"/>
      <c r="N48" s="1028"/>
      <c r="O48" s="1044"/>
      <c r="P48" s="478"/>
      <c r="Q48" s="478"/>
      <c r="R48" s="478"/>
      <c r="S48" s="478"/>
    </row>
    <row r="49" spans="1:19" s="264" customFormat="1" ht="21" customHeight="1" x14ac:dyDescent="0.25">
      <c r="A49" s="584"/>
      <c r="B49" s="325"/>
      <c r="C49" s="1044"/>
      <c r="D49" s="478"/>
      <c r="E49" s="478"/>
      <c r="F49" s="478"/>
      <c r="G49" s="1044"/>
      <c r="H49" s="1028"/>
      <c r="I49" s="1044"/>
      <c r="J49" s="478"/>
      <c r="K49" s="478"/>
      <c r="L49" s="478"/>
      <c r="M49" s="478"/>
      <c r="N49" s="1028"/>
      <c r="O49" s="1044"/>
      <c r="P49" s="478"/>
      <c r="Q49" s="478"/>
      <c r="R49" s="478"/>
      <c r="S49" s="478"/>
    </row>
    <row r="50" spans="1:19" s="264" customFormat="1" ht="21" customHeight="1" x14ac:dyDescent="0.25">
      <c r="A50" s="584"/>
      <c r="B50" s="325"/>
      <c r="C50" s="1044"/>
      <c r="D50" s="478"/>
      <c r="E50" s="478"/>
      <c r="F50" s="478"/>
      <c r="G50" s="1044"/>
      <c r="H50" s="1028"/>
      <c r="I50" s="1044"/>
      <c r="J50" s="478"/>
      <c r="K50" s="478"/>
      <c r="L50" s="478"/>
      <c r="M50" s="478"/>
      <c r="N50" s="1028"/>
      <c r="O50" s="1044"/>
      <c r="P50" s="478"/>
      <c r="Q50" s="478"/>
      <c r="R50" s="478"/>
      <c r="S50" s="478"/>
    </row>
    <row r="51" spans="1:19" s="264" customFormat="1" ht="21" customHeight="1" x14ac:dyDescent="0.25">
      <c r="A51" s="584"/>
      <c r="B51" s="325"/>
      <c r="C51" s="1044"/>
      <c r="D51" s="478"/>
      <c r="E51" s="478"/>
      <c r="F51" s="478"/>
      <c r="G51" s="1044"/>
      <c r="H51" s="1028"/>
      <c r="I51" s="1044"/>
      <c r="J51" s="478"/>
      <c r="K51" s="478"/>
      <c r="L51" s="478"/>
      <c r="M51" s="478"/>
      <c r="N51" s="1028"/>
      <c r="O51" s="1044"/>
      <c r="P51" s="478"/>
      <c r="Q51" s="478"/>
      <c r="R51" s="478"/>
      <c r="S51" s="478"/>
    </row>
    <row r="52" spans="1:19" s="264" customFormat="1" ht="21" customHeight="1" x14ac:dyDescent="0.25">
      <c r="A52" s="584"/>
      <c r="B52" s="325"/>
      <c r="C52" s="1044"/>
      <c r="D52" s="478"/>
      <c r="E52" s="478"/>
      <c r="F52" s="478"/>
      <c r="G52" s="1044"/>
      <c r="H52" s="1028"/>
      <c r="I52" s="1044"/>
      <c r="J52" s="478"/>
      <c r="K52" s="478"/>
      <c r="L52" s="478"/>
      <c r="M52" s="478"/>
      <c r="N52" s="1028"/>
      <c r="O52" s="1044"/>
      <c r="P52" s="478"/>
      <c r="Q52" s="478"/>
      <c r="R52" s="478"/>
      <c r="S52" s="478"/>
    </row>
    <row r="53" spans="1:19" s="264" customFormat="1" ht="21" customHeight="1" x14ac:dyDescent="0.25">
      <c r="A53" s="584"/>
      <c r="B53" s="325"/>
      <c r="C53" s="1044"/>
      <c r="D53" s="478"/>
      <c r="E53" s="478"/>
      <c r="F53" s="478"/>
      <c r="G53" s="1044"/>
      <c r="H53" s="1028"/>
      <c r="I53" s="1044"/>
      <c r="J53" s="478"/>
      <c r="K53" s="478"/>
      <c r="L53" s="478"/>
      <c r="M53" s="478"/>
      <c r="N53" s="1028"/>
      <c r="O53" s="1044"/>
      <c r="P53" s="478"/>
      <c r="Q53" s="478"/>
      <c r="R53" s="478"/>
      <c r="S53" s="478"/>
    </row>
    <row r="54" spans="1:19" s="264" customFormat="1" ht="21" customHeight="1" x14ac:dyDescent="0.25">
      <c r="A54" s="584"/>
      <c r="B54" s="325"/>
      <c r="C54" s="1044"/>
      <c r="D54" s="478"/>
      <c r="E54" s="478"/>
      <c r="F54" s="478"/>
      <c r="G54" s="1044"/>
      <c r="H54" s="1028"/>
      <c r="I54" s="1044"/>
      <c r="J54" s="478"/>
      <c r="K54" s="478"/>
      <c r="L54" s="478"/>
      <c r="M54" s="478"/>
      <c r="N54" s="1028"/>
      <c r="O54" s="1044"/>
      <c r="P54" s="478"/>
      <c r="Q54" s="478"/>
      <c r="R54" s="478"/>
      <c r="S54" s="478"/>
    </row>
    <row r="55" spans="1:19" s="264" customFormat="1" ht="21" customHeight="1" x14ac:dyDescent="0.25">
      <c r="A55" s="584"/>
      <c r="B55" s="325"/>
      <c r="C55" s="1044"/>
      <c r="D55" s="478"/>
      <c r="E55" s="478"/>
      <c r="F55" s="478"/>
      <c r="G55" s="1044"/>
      <c r="H55" s="1028"/>
      <c r="I55" s="1044"/>
      <c r="J55" s="478"/>
      <c r="K55" s="478"/>
      <c r="L55" s="478"/>
      <c r="M55" s="478"/>
      <c r="N55" s="1028"/>
      <c r="O55" s="1044"/>
      <c r="P55" s="478"/>
      <c r="Q55" s="478"/>
      <c r="R55" s="478"/>
      <c r="S55" s="478"/>
    </row>
    <row r="56" spans="1:19" s="264" customFormat="1" ht="21" customHeight="1" x14ac:dyDescent="0.25">
      <c r="A56" s="584"/>
      <c r="B56" s="325"/>
      <c r="C56" s="1044"/>
      <c r="D56" s="478"/>
      <c r="E56" s="478"/>
      <c r="F56" s="478"/>
      <c r="G56" s="1044"/>
      <c r="H56" s="1028"/>
      <c r="I56" s="1044"/>
      <c r="J56" s="478"/>
      <c r="K56" s="478"/>
      <c r="L56" s="478"/>
      <c r="M56" s="478"/>
      <c r="N56" s="1028"/>
      <c r="O56" s="1044"/>
      <c r="P56" s="478"/>
      <c r="Q56" s="478"/>
      <c r="R56" s="478"/>
      <c r="S56" s="478"/>
    </row>
    <row r="57" spans="1:19" s="264" customFormat="1" ht="21" customHeight="1" x14ac:dyDescent="0.25">
      <c r="A57" s="584"/>
      <c r="B57" s="325"/>
      <c r="C57" s="1044"/>
      <c r="D57" s="478"/>
      <c r="E57" s="478"/>
      <c r="F57" s="478"/>
      <c r="G57" s="1044"/>
      <c r="H57" s="1028"/>
      <c r="I57" s="1044"/>
      <c r="J57" s="478"/>
      <c r="K57" s="478"/>
      <c r="L57" s="478"/>
      <c r="M57" s="478"/>
      <c r="N57" s="1028"/>
      <c r="O57" s="1044"/>
      <c r="P57" s="478"/>
      <c r="Q57" s="478"/>
      <c r="R57" s="478"/>
      <c r="S57" s="478"/>
    </row>
    <row r="58" spans="1:19" s="264" customFormat="1" ht="21" customHeight="1" x14ac:dyDescent="0.25">
      <c r="A58" s="584"/>
      <c r="B58" s="325"/>
      <c r="C58" s="1044"/>
      <c r="D58" s="478"/>
      <c r="E58" s="478"/>
      <c r="F58" s="478"/>
      <c r="G58" s="1044"/>
      <c r="H58" s="1028"/>
      <c r="I58" s="1044"/>
      <c r="J58" s="478"/>
      <c r="K58" s="478"/>
      <c r="L58" s="478"/>
      <c r="M58" s="478"/>
      <c r="N58" s="1028"/>
      <c r="O58" s="1044"/>
      <c r="P58" s="478"/>
      <c r="Q58" s="478"/>
      <c r="R58" s="478"/>
      <c r="S58" s="478"/>
    </row>
    <row r="59" spans="1:19" s="264" customFormat="1" ht="21" customHeight="1" x14ac:dyDescent="0.25">
      <c r="A59" s="584"/>
      <c r="B59" s="325"/>
      <c r="C59" s="1044"/>
      <c r="D59" s="478"/>
      <c r="E59" s="478"/>
      <c r="F59" s="478"/>
      <c r="G59" s="1044"/>
      <c r="H59" s="1028"/>
      <c r="I59" s="1044"/>
      <c r="J59" s="478"/>
      <c r="K59" s="478"/>
      <c r="L59" s="478"/>
      <c r="M59" s="478"/>
      <c r="N59" s="1028"/>
      <c r="O59" s="1044"/>
      <c r="P59" s="478"/>
      <c r="Q59" s="478"/>
      <c r="R59" s="478"/>
      <c r="S59" s="478"/>
    </row>
    <row r="60" spans="1:19" s="264" customFormat="1" ht="21" customHeight="1" x14ac:dyDescent="0.25">
      <c r="A60" s="584"/>
      <c r="B60" s="325"/>
      <c r="C60" s="1044"/>
      <c r="D60" s="478"/>
      <c r="E60" s="478"/>
      <c r="F60" s="478"/>
      <c r="G60" s="1044"/>
      <c r="H60" s="1028"/>
      <c r="I60" s="1044"/>
      <c r="J60" s="478"/>
      <c r="K60" s="478"/>
      <c r="L60" s="478"/>
      <c r="M60" s="478"/>
      <c r="N60" s="1028"/>
      <c r="O60" s="1044"/>
      <c r="P60" s="478"/>
      <c r="Q60" s="478"/>
      <c r="R60" s="478"/>
      <c r="S60" s="478"/>
    </row>
    <row r="61" spans="1:19" s="264" customFormat="1" ht="21" customHeight="1" x14ac:dyDescent="0.25">
      <c r="A61" s="584"/>
      <c r="B61" s="325"/>
      <c r="C61" s="1044"/>
      <c r="D61" s="478"/>
      <c r="E61" s="478"/>
      <c r="F61" s="478"/>
      <c r="G61" s="1044"/>
      <c r="H61" s="1028"/>
      <c r="I61" s="1044"/>
      <c r="J61" s="478"/>
      <c r="K61" s="478"/>
      <c r="L61" s="478"/>
      <c r="M61" s="478"/>
      <c r="N61" s="1028"/>
      <c r="O61" s="1044"/>
      <c r="P61" s="478"/>
      <c r="Q61" s="478"/>
      <c r="R61" s="478"/>
      <c r="S61" s="478"/>
    </row>
    <row r="62" spans="1:19" s="264" customFormat="1" ht="21" customHeight="1" x14ac:dyDescent="0.25">
      <c r="A62" s="584"/>
      <c r="B62" s="325"/>
      <c r="C62" s="1044"/>
      <c r="D62" s="478"/>
      <c r="E62" s="478"/>
      <c r="F62" s="478"/>
      <c r="G62" s="1044"/>
      <c r="H62" s="1028"/>
      <c r="I62" s="1044"/>
      <c r="J62" s="478"/>
      <c r="K62" s="478"/>
      <c r="L62" s="478"/>
      <c r="M62" s="478"/>
      <c r="N62" s="1028"/>
      <c r="O62" s="1044"/>
      <c r="P62" s="478"/>
      <c r="Q62" s="478"/>
      <c r="R62" s="478"/>
      <c r="S62" s="478"/>
    </row>
    <row r="63" spans="1:19" s="264" customFormat="1" ht="21" customHeight="1" x14ac:dyDescent="0.25">
      <c r="A63" s="584"/>
      <c r="B63" s="325"/>
      <c r="C63" s="1044"/>
      <c r="D63" s="478"/>
      <c r="E63" s="478"/>
      <c r="F63" s="478"/>
      <c r="G63" s="1044"/>
      <c r="H63" s="1028"/>
      <c r="I63" s="1044"/>
      <c r="J63" s="478"/>
      <c r="K63" s="478"/>
      <c r="L63" s="478"/>
      <c r="M63" s="478"/>
      <c r="N63" s="1028"/>
      <c r="O63" s="1044"/>
      <c r="P63" s="478"/>
      <c r="Q63" s="478"/>
      <c r="R63" s="478"/>
      <c r="S63" s="478"/>
    </row>
    <row r="64" spans="1:19" s="264" customFormat="1" ht="21" customHeight="1" x14ac:dyDescent="0.25">
      <c r="A64" s="584"/>
      <c r="B64" s="325"/>
      <c r="C64" s="1044"/>
      <c r="D64" s="478"/>
      <c r="E64" s="478"/>
      <c r="F64" s="478"/>
      <c r="G64" s="1044"/>
      <c r="H64" s="1028"/>
      <c r="I64" s="1044"/>
      <c r="J64" s="478"/>
      <c r="K64" s="478"/>
      <c r="L64" s="478"/>
      <c r="M64" s="478"/>
      <c r="N64" s="1028"/>
      <c r="O64" s="1044"/>
      <c r="P64" s="478"/>
      <c r="Q64" s="478"/>
      <c r="R64" s="478"/>
      <c r="S64" s="478"/>
    </row>
    <row r="65" spans="1:19" s="264" customFormat="1" ht="21" customHeight="1" x14ac:dyDescent="0.25">
      <c r="A65" s="584"/>
      <c r="B65" s="325"/>
      <c r="C65" s="1044"/>
      <c r="D65" s="478"/>
      <c r="E65" s="478"/>
      <c r="F65" s="478"/>
      <c r="G65" s="1044"/>
      <c r="H65" s="1028"/>
      <c r="I65" s="1044"/>
      <c r="J65" s="478"/>
      <c r="K65" s="478"/>
      <c r="L65" s="478"/>
      <c r="M65" s="478"/>
      <c r="N65" s="1028"/>
      <c r="O65" s="1044"/>
      <c r="P65" s="478"/>
      <c r="Q65" s="478"/>
      <c r="R65" s="478"/>
      <c r="S65" s="478"/>
    </row>
    <row r="66" spans="1:19" s="264" customFormat="1" ht="21" customHeight="1" x14ac:dyDescent="0.25">
      <c r="A66" s="584"/>
      <c r="B66" s="325"/>
      <c r="C66" s="1044"/>
      <c r="D66" s="478"/>
      <c r="E66" s="478"/>
      <c r="F66" s="478"/>
      <c r="G66" s="1044"/>
      <c r="H66" s="1028"/>
      <c r="I66" s="1044"/>
      <c r="J66" s="478"/>
      <c r="K66" s="478"/>
      <c r="L66" s="478"/>
      <c r="M66" s="478"/>
      <c r="N66" s="1028"/>
      <c r="O66" s="1044"/>
      <c r="P66" s="478"/>
      <c r="Q66" s="478"/>
      <c r="R66" s="478"/>
      <c r="S66" s="478"/>
    </row>
    <row r="67" spans="1:19" ht="21" customHeight="1" x14ac:dyDescent="0.25">
      <c r="A67" s="1045"/>
      <c r="C67" s="1046"/>
      <c r="D67" s="1030"/>
      <c r="E67" s="1030"/>
      <c r="F67" s="1030"/>
      <c r="G67" s="1046"/>
      <c r="I67" s="1046"/>
      <c r="J67" s="1030"/>
      <c r="K67" s="1030"/>
      <c r="L67" s="1030"/>
      <c r="M67" s="1030"/>
      <c r="O67" s="1046"/>
      <c r="P67" s="1030"/>
      <c r="Q67" s="1030"/>
      <c r="R67" s="1030"/>
      <c r="S67" s="1030"/>
    </row>
    <row r="68" spans="1:19" ht="21" customHeight="1" x14ac:dyDescent="0.25">
      <c r="A68" s="1045"/>
      <c r="C68" s="1046"/>
      <c r="D68" s="1030"/>
      <c r="E68" s="1030"/>
      <c r="F68" s="1030"/>
      <c r="G68" s="1046"/>
      <c r="I68" s="1046"/>
      <c r="J68" s="1030"/>
      <c r="K68" s="1030"/>
      <c r="L68" s="1030"/>
      <c r="M68" s="1030"/>
      <c r="O68" s="1046"/>
      <c r="P68" s="1030"/>
      <c r="Q68" s="1030"/>
      <c r="R68" s="1030"/>
      <c r="S68" s="1030"/>
    </row>
    <row r="69" spans="1:19" ht="21" customHeight="1" x14ac:dyDescent="0.25">
      <c r="A69" s="1045"/>
      <c r="C69" s="1046"/>
      <c r="D69" s="1030"/>
      <c r="E69" s="1030"/>
      <c r="F69" s="1030"/>
      <c r="G69" s="1046"/>
      <c r="I69" s="1046"/>
      <c r="J69" s="1030"/>
      <c r="K69" s="1030"/>
      <c r="L69" s="1030"/>
      <c r="M69" s="1030"/>
      <c r="O69" s="1046"/>
      <c r="P69" s="1030"/>
      <c r="Q69" s="1030"/>
      <c r="R69" s="1030"/>
      <c r="S69" s="1030"/>
    </row>
    <row r="70" spans="1:19" ht="21" customHeight="1" x14ac:dyDescent="0.25">
      <c r="A70" s="1045"/>
      <c r="C70" s="1046"/>
      <c r="D70" s="1030"/>
      <c r="E70" s="1030"/>
      <c r="F70" s="1030"/>
      <c r="G70" s="1046"/>
      <c r="I70" s="1046"/>
      <c r="J70" s="1030"/>
      <c r="K70" s="1030"/>
      <c r="L70" s="1030"/>
      <c r="M70" s="1030"/>
      <c r="O70" s="1046"/>
      <c r="P70" s="1030"/>
      <c r="Q70" s="1030"/>
      <c r="R70" s="1030"/>
      <c r="S70" s="1030"/>
    </row>
    <row r="71" spans="1:19" ht="15" customHeight="1" x14ac:dyDescent="0.25"/>
    <row r="72" spans="1:19" ht="15" customHeight="1" x14ac:dyDescent="0.25"/>
    <row r="73" spans="1:19" ht="15" customHeight="1" x14ac:dyDescent="0.25"/>
    <row r="74" spans="1:19" ht="15" customHeight="1" x14ac:dyDescent="0.25"/>
    <row r="75" spans="1:19" ht="15" customHeight="1" x14ac:dyDescent="0.25"/>
    <row r="76" spans="1:19" ht="15" customHeight="1" x14ac:dyDescent="0.25"/>
    <row r="77" spans="1:19" ht="15" customHeight="1" x14ac:dyDescent="0.25"/>
    <row r="78" spans="1:19" ht="15" customHeight="1" x14ac:dyDescent="0.25"/>
    <row r="79" spans="1:19" ht="15" customHeight="1" x14ac:dyDescent="0.25"/>
    <row r="80" spans="1:19" ht="15" customHeight="1" x14ac:dyDescent="0.25"/>
    <row r="81" spans="2:19" ht="15" customHeight="1" x14ac:dyDescent="0.25"/>
    <row r="82" spans="2:19" ht="15" customHeight="1" x14ac:dyDescent="0.25"/>
    <row r="83" spans="2:19" ht="15" customHeight="1" x14ac:dyDescent="0.25"/>
    <row r="84" spans="2:19" s="295" customFormat="1" ht="15" customHeight="1" x14ac:dyDescent="0.25">
      <c r="B84" s="325"/>
      <c r="C84" s="1047"/>
      <c r="D84" s="1047"/>
      <c r="E84" s="1047"/>
      <c r="F84" s="1047"/>
      <c r="G84" s="1047"/>
      <c r="H84" s="1028"/>
      <c r="I84" s="1047"/>
      <c r="J84" s="1047"/>
      <c r="K84" s="1047"/>
      <c r="L84" s="1047"/>
      <c r="M84" s="1047"/>
      <c r="N84" s="1028"/>
      <c r="O84" s="1047"/>
      <c r="P84" s="1047"/>
      <c r="Q84" s="1047"/>
      <c r="R84" s="1047"/>
      <c r="S84" s="1047"/>
    </row>
  </sheetData>
  <mergeCells count="15">
    <mergeCell ref="A25:S25"/>
    <mergeCell ref="A17:XFD17"/>
    <mergeCell ref="A9:XFD9"/>
    <mergeCell ref="A19:XFD19"/>
    <mergeCell ref="A22:XFD22"/>
    <mergeCell ref="O7:S7"/>
    <mergeCell ref="A5:I5"/>
    <mergeCell ref="A7:A8"/>
    <mergeCell ref="C7:G7"/>
    <mergeCell ref="I7:M7"/>
    <mergeCell ref="A1:S1"/>
    <mergeCell ref="A2:S2"/>
    <mergeCell ref="A3:S3"/>
    <mergeCell ref="Q6:S6"/>
    <mergeCell ref="Q5:S5"/>
  </mergeCells>
  <printOptions horizontalCentered="1"/>
  <pageMargins left="0.51181102362204722" right="0.70866141732283472" top="0.74803149606299213" bottom="0.55118110236220474" header="0.31496062992125984" footer="0.31496062992125984"/>
  <pageSetup scale="98" orientation="landscape" r:id="rId1"/>
  <headerFooter>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E0791-1550-4617-93F9-C8C4E6385EE6}">
  <sheetPr>
    <tabColor rgb="FF66FF66"/>
    <pageSetUpPr fitToPage="1"/>
  </sheetPr>
  <dimension ref="A1:U112"/>
  <sheetViews>
    <sheetView rightToLeft="1" tabSelected="1" view="pageBreakPreview" topLeftCell="A22" zoomScaleNormal="70" zoomScaleSheetLayoutView="100" workbookViewId="0">
      <selection activeCell="AA4" sqref="AA4"/>
    </sheetView>
  </sheetViews>
  <sheetFormatPr defaultColWidth="8.7109375" defaultRowHeight="150" customHeight="1" x14ac:dyDescent="0.25"/>
  <cols>
    <col min="1" max="1" width="13.7109375" style="294" customWidth="1"/>
    <col min="2" max="4" width="13.7109375" style="237" customWidth="1"/>
    <col min="5" max="5" width="13.7109375" style="285" customWidth="1"/>
    <col min="6" max="6" width="13.7109375" style="237" customWidth="1"/>
    <col min="7" max="8" width="13.7109375" style="285" customWidth="1"/>
    <col min="9" max="16384" width="8.7109375" style="216"/>
  </cols>
  <sheetData>
    <row r="1" spans="1:21" s="206" customFormat="1" ht="24" customHeight="1" x14ac:dyDescent="0.25">
      <c r="A1" s="1167" t="str">
        <f>'[11]1'!A1:H1</f>
        <v>شرکت پالایش میعانات گازی آدیش جنوبی (سهامي خاص) - در مرحله قبل از بهره برداری</v>
      </c>
      <c r="B1" s="1167"/>
      <c r="C1" s="1167"/>
      <c r="D1" s="1167"/>
      <c r="E1" s="1167"/>
      <c r="F1" s="1167"/>
      <c r="G1" s="1167"/>
      <c r="H1" s="1167"/>
    </row>
    <row r="2" spans="1:21" s="206" customFormat="1" ht="24" customHeight="1" x14ac:dyDescent="0.25">
      <c r="A2" s="1167" t="str">
        <f>'[11]5'!A2:H2</f>
        <v xml:space="preserve">یادداشت های توضیحی صورت های مالی </v>
      </c>
      <c r="B2" s="1167"/>
      <c r="C2" s="1167"/>
      <c r="D2" s="1167"/>
      <c r="E2" s="1167"/>
      <c r="F2" s="1167"/>
      <c r="G2" s="1167"/>
      <c r="H2" s="1167"/>
    </row>
    <row r="3" spans="1:21" s="206" customFormat="1" ht="24" customHeight="1" x14ac:dyDescent="0.25">
      <c r="A3" s="1167" t="str">
        <f>'[11]5'!A3:H3</f>
        <v>سال مالی منتهی به 29 اسفندماه 1400</v>
      </c>
      <c r="B3" s="1167"/>
      <c r="C3" s="1167"/>
      <c r="D3" s="1167"/>
      <c r="E3" s="1167"/>
      <c r="F3" s="1167"/>
      <c r="G3" s="1167"/>
      <c r="H3" s="1167"/>
    </row>
    <row r="4" spans="1:21" s="206" customFormat="1" ht="24" customHeight="1" x14ac:dyDescent="0.25">
      <c r="A4" s="325"/>
      <c r="B4" s="325"/>
      <c r="C4" s="325"/>
      <c r="D4" s="325"/>
      <c r="E4" s="325"/>
      <c r="F4" s="325"/>
      <c r="G4" s="325"/>
      <c r="H4" s="325"/>
    </row>
    <row r="5" spans="1:21" s="1070" customFormat="1" ht="25.5" customHeight="1" x14ac:dyDescent="0.25">
      <c r="A5" s="381" t="s">
        <v>2551</v>
      </c>
      <c r="B5" s="350"/>
      <c r="C5" s="350"/>
      <c r="D5" s="350"/>
      <c r="E5" s="350"/>
      <c r="F5" s="350"/>
      <c r="G5" s="350"/>
      <c r="H5" s="350"/>
    </row>
    <row r="6" spans="1:21" s="1070" customFormat="1" ht="25.5" customHeight="1" x14ac:dyDescent="0.25">
      <c r="A6" s="381"/>
      <c r="B6" s="350"/>
      <c r="C6" s="350"/>
      <c r="D6" s="350"/>
      <c r="E6" s="350"/>
      <c r="F6" s="350"/>
      <c r="G6" s="350"/>
      <c r="H6" s="350"/>
    </row>
    <row r="7" spans="1:21" s="262" customFormat="1" ht="25.5" customHeight="1" x14ac:dyDescent="0.7">
      <c r="A7" s="381" t="s">
        <v>2550</v>
      </c>
      <c r="B7" s="402"/>
      <c r="C7" s="402"/>
      <c r="D7" s="402"/>
      <c r="E7" s="402"/>
      <c r="F7" s="402"/>
      <c r="G7" s="402"/>
      <c r="H7" s="402"/>
      <c r="I7" s="402"/>
      <c r="J7" s="402"/>
      <c r="K7" s="402"/>
      <c r="L7" s="402"/>
      <c r="M7" s="402"/>
      <c r="N7" s="402"/>
      <c r="O7" s="402"/>
      <c r="P7" s="402"/>
      <c r="Q7" s="402"/>
      <c r="R7" s="402"/>
      <c r="S7" s="402"/>
      <c r="T7" s="402"/>
      <c r="U7" s="402"/>
    </row>
    <row r="8" spans="1:21" s="239" customFormat="1" ht="27.75" customHeight="1" x14ac:dyDescent="0.55000000000000004">
      <c r="A8" s="1026" t="s">
        <v>170</v>
      </c>
      <c r="B8" s="1048"/>
      <c r="C8" s="1048"/>
      <c r="D8" s="1048"/>
      <c r="E8" s="1048"/>
      <c r="F8" s="1048"/>
      <c r="G8" s="1048"/>
      <c r="H8" s="1048"/>
      <c r="I8" s="1049"/>
      <c r="J8" s="1049"/>
      <c r="K8" s="1049"/>
      <c r="L8" s="1049"/>
      <c r="M8" s="1049"/>
      <c r="N8" s="1049"/>
      <c r="O8" s="1049"/>
      <c r="P8" s="1049"/>
      <c r="Q8" s="1049"/>
      <c r="R8" s="1049"/>
      <c r="S8" s="1049"/>
      <c r="T8" s="1049"/>
      <c r="U8" s="1049"/>
    </row>
    <row r="9" spans="1:21" s="239" customFormat="1" ht="27.75" customHeight="1" x14ac:dyDescent="0.55000000000000004">
      <c r="A9" s="1026" t="s">
        <v>171</v>
      </c>
      <c r="B9" s="1048"/>
      <c r="C9" s="1048"/>
      <c r="D9" s="1048"/>
      <c r="E9" s="1048"/>
      <c r="F9" s="1048"/>
      <c r="G9" s="1048"/>
      <c r="H9" s="1048"/>
      <c r="I9" s="1049"/>
      <c r="J9" s="1049"/>
      <c r="K9" s="1049"/>
      <c r="L9" s="1049"/>
      <c r="M9" s="1049"/>
      <c r="N9" s="1049"/>
      <c r="O9" s="1049"/>
      <c r="P9" s="1049"/>
      <c r="Q9" s="1049"/>
      <c r="R9" s="1049"/>
      <c r="S9" s="1049"/>
      <c r="T9" s="1049"/>
      <c r="U9" s="1049"/>
    </row>
    <row r="10" spans="1:21" s="239" customFormat="1" ht="45" customHeight="1" x14ac:dyDescent="0.55000000000000004">
      <c r="A10" s="1182" t="s">
        <v>177</v>
      </c>
      <c r="B10" s="1182"/>
      <c r="C10" s="1182"/>
      <c r="D10" s="1182"/>
      <c r="E10" s="1182"/>
      <c r="F10" s="1182"/>
      <c r="G10" s="1182"/>
      <c r="H10" s="1182"/>
      <c r="I10" s="1049"/>
      <c r="J10" s="1049"/>
      <c r="K10" s="1049"/>
      <c r="L10" s="1049"/>
      <c r="M10" s="1049"/>
      <c r="N10" s="1049"/>
      <c r="O10" s="1049"/>
      <c r="P10" s="1049"/>
      <c r="Q10" s="1049"/>
      <c r="R10" s="1049"/>
      <c r="S10" s="1049"/>
      <c r="T10" s="1049"/>
      <c r="U10" s="1049"/>
    </row>
    <row r="11" spans="1:21" s="239" customFormat="1" ht="42" customHeight="1" x14ac:dyDescent="0.55000000000000004">
      <c r="A11" s="1182" t="s">
        <v>178</v>
      </c>
      <c r="B11" s="1182"/>
      <c r="C11" s="1182"/>
      <c r="D11" s="1182"/>
      <c r="E11" s="1182"/>
      <c r="F11" s="1182"/>
      <c r="G11" s="1182"/>
      <c r="H11" s="1182"/>
      <c r="I11" s="1049"/>
      <c r="J11" s="1049"/>
      <c r="K11" s="1049"/>
      <c r="L11" s="1049"/>
      <c r="M11" s="1049"/>
      <c r="N11" s="1049"/>
      <c r="O11" s="1049"/>
      <c r="P11" s="1049"/>
      <c r="Q11" s="1049"/>
      <c r="R11" s="1049"/>
      <c r="S11" s="1049"/>
      <c r="T11" s="1049"/>
      <c r="U11" s="1049"/>
    </row>
    <row r="12" spans="1:21" s="239" customFormat="1" ht="27.75" customHeight="1" x14ac:dyDescent="0.55000000000000004">
      <c r="A12" s="1026" t="s">
        <v>179</v>
      </c>
      <c r="B12" s="1048"/>
      <c r="C12" s="1048"/>
      <c r="D12" s="1048"/>
      <c r="E12" s="1048"/>
      <c r="F12" s="1048"/>
      <c r="G12" s="1048"/>
      <c r="H12" s="1048"/>
      <c r="I12" s="1049"/>
      <c r="J12" s="1049"/>
      <c r="K12" s="1049"/>
      <c r="L12" s="1049"/>
      <c r="M12" s="1049"/>
      <c r="N12" s="1049"/>
      <c r="O12" s="1049"/>
      <c r="P12" s="1049"/>
      <c r="Q12" s="1049"/>
      <c r="R12" s="1049"/>
      <c r="S12" s="1049"/>
      <c r="T12" s="1049"/>
      <c r="U12" s="1049"/>
    </row>
    <row r="13" spans="1:21" s="239" customFormat="1" ht="27.75" customHeight="1" x14ac:dyDescent="0.55000000000000004">
      <c r="A13" s="1026" t="s">
        <v>180</v>
      </c>
      <c r="B13" s="1048"/>
      <c r="C13" s="1048"/>
      <c r="D13" s="1048"/>
      <c r="E13" s="1048"/>
      <c r="F13" s="1048"/>
      <c r="G13" s="1048"/>
      <c r="H13" s="1048"/>
      <c r="I13" s="1049"/>
      <c r="J13" s="1049"/>
      <c r="K13" s="1049"/>
      <c r="L13" s="1049"/>
      <c r="M13" s="1049"/>
      <c r="N13" s="1049"/>
      <c r="O13" s="1049"/>
      <c r="P13" s="1049"/>
      <c r="Q13" s="1049"/>
      <c r="R13" s="1049"/>
      <c r="S13" s="1049"/>
      <c r="T13" s="1049"/>
      <c r="U13" s="1049"/>
    </row>
    <row r="14" spans="1:21" s="239" customFormat="1" ht="27.75" customHeight="1" x14ac:dyDescent="0.55000000000000004">
      <c r="A14" s="1026" t="s">
        <v>181</v>
      </c>
      <c r="B14" s="1048"/>
      <c r="C14" s="1048"/>
      <c r="D14" s="1048"/>
      <c r="E14" s="1048"/>
      <c r="F14" s="1048"/>
      <c r="G14" s="1048"/>
      <c r="H14" s="1048"/>
      <c r="I14" s="1049"/>
      <c r="J14" s="1049"/>
      <c r="K14" s="1049"/>
      <c r="L14" s="1049"/>
      <c r="M14" s="1049"/>
      <c r="N14" s="1049"/>
      <c r="O14" s="1049"/>
      <c r="P14" s="1049"/>
      <c r="Q14" s="1049"/>
      <c r="R14" s="1049"/>
      <c r="S14" s="1049"/>
      <c r="T14" s="1049"/>
      <c r="U14" s="1049"/>
    </row>
    <row r="15" spans="1:21" s="239" customFormat="1" ht="27.75" customHeight="1" x14ac:dyDescent="0.55000000000000004">
      <c r="A15" s="1026" t="s">
        <v>182</v>
      </c>
      <c r="B15" s="1048"/>
      <c r="C15" s="1048"/>
      <c r="D15" s="1048"/>
      <c r="E15" s="1048"/>
      <c r="F15" s="1048"/>
      <c r="G15" s="1048"/>
      <c r="H15" s="1048"/>
      <c r="I15" s="1049"/>
      <c r="J15" s="1049"/>
      <c r="K15" s="1049"/>
      <c r="L15" s="1049"/>
      <c r="M15" s="1049"/>
      <c r="N15" s="1049"/>
      <c r="O15" s="1049"/>
      <c r="P15" s="1049"/>
      <c r="Q15" s="1049"/>
      <c r="R15" s="1049"/>
      <c r="S15" s="1049"/>
      <c r="T15" s="1049"/>
      <c r="U15" s="1049"/>
    </row>
    <row r="16" spans="1:21" s="239" customFormat="1" ht="27.75" customHeight="1" x14ac:dyDescent="0.55000000000000004">
      <c r="A16" s="1026" t="s">
        <v>183</v>
      </c>
      <c r="B16" s="1048"/>
      <c r="C16" s="1048"/>
      <c r="D16" s="1048"/>
      <c r="E16" s="1048"/>
      <c r="F16" s="1048"/>
      <c r="G16" s="1048"/>
      <c r="H16" s="1048"/>
      <c r="I16" s="1049"/>
      <c r="J16" s="1049"/>
      <c r="K16" s="1049"/>
      <c r="L16" s="1049"/>
      <c r="M16" s="1049"/>
      <c r="N16" s="1049"/>
      <c r="O16" s="1049"/>
      <c r="P16" s="1049"/>
      <c r="Q16" s="1049"/>
      <c r="R16" s="1049"/>
      <c r="S16" s="1049"/>
      <c r="T16" s="1049"/>
      <c r="U16" s="1049"/>
    </row>
    <row r="17" spans="1:21" s="239" customFormat="1" ht="27.75" customHeight="1" x14ac:dyDescent="0.55000000000000004">
      <c r="A17" s="1026" t="s">
        <v>184</v>
      </c>
      <c r="B17" s="1048"/>
      <c r="C17" s="1048"/>
      <c r="D17" s="1048"/>
      <c r="E17" s="1048"/>
      <c r="F17" s="1048"/>
      <c r="G17" s="1048"/>
      <c r="H17" s="1048"/>
      <c r="I17" s="1049"/>
      <c r="J17" s="1049"/>
      <c r="K17" s="1049"/>
      <c r="L17" s="1049"/>
      <c r="M17" s="1049"/>
      <c r="N17" s="1049"/>
      <c r="O17" s="1049"/>
      <c r="P17" s="1049"/>
      <c r="Q17" s="1049"/>
      <c r="R17" s="1049"/>
      <c r="S17" s="1049"/>
      <c r="T17" s="1049"/>
      <c r="U17" s="1049"/>
    </row>
    <row r="18" spans="1:21" s="239" customFormat="1" ht="27.75" customHeight="1" x14ac:dyDescent="0.55000000000000004">
      <c r="A18" s="1026" t="s">
        <v>185</v>
      </c>
      <c r="B18" s="1048"/>
      <c r="C18" s="1048"/>
      <c r="D18" s="1048"/>
      <c r="E18" s="1048"/>
      <c r="F18" s="1048"/>
      <c r="G18" s="1048"/>
      <c r="H18" s="1048"/>
      <c r="I18" s="1049"/>
      <c r="J18" s="1049"/>
      <c r="K18" s="1049"/>
      <c r="L18" s="1049"/>
      <c r="M18" s="1049"/>
      <c r="N18" s="1049"/>
      <c r="O18" s="1049"/>
      <c r="P18" s="1049"/>
      <c r="Q18" s="1049"/>
      <c r="R18" s="1049"/>
      <c r="S18" s="1049"/>
      <c r="T18" s="1049"/>
      <c r="U18" s="1049"/>
    </row>
    <row r="19" spans="1:21" s="1051" customFormat="1" ht="41.25" customHeight="1" x14ac:dyDescent="0.25">
      <c r="A19" s="1182" t="s">
        <v>202</v>
      </c>
      <c r="B19" s="1182"/>
      <c r="C19" s="1182"/>
      <c r="D19" s="1182"/>
      <c r="E19" s="1182"/>
      <c r="F19" s="1182"/>
      <c r="G19" s="1182"/>
      <c r="H19" s="1182"/>
    </row>
    <row r="20" spans="1:21" s="239" customFormat="1" ht="27.75" customHeight="1" x14ac:dyDescent="0.55000000000000004">
      <c r="A20" s="1026" t="s">
        <v>172</v>
      </c>
      <c r="B20" s="1048"/>
      <c r="C20" s="1048"/>
      <c r="D20" s="1048"/>
      <c r="E20" s="1048"/>
      <c r="F20" s="1048"/>
      <c r="G20" s="1048"/>
      <c r="H20" s="1048"/>
      <c r="I20" s="1049"/>
      <c r="J20" s="1049"/>
      <c r="K20" s="1049"/>
      <c r="L20" s="1049"/>
      <c r="M20" s="1049"/>
      <c r="N20" s="1049"/>
      <c r="O20" s="1049"/>
      <c r="P20" s="1049"/>
      <c r="Q20" s="1049"/>
      <c r="R20" s="1049"/>
      <c r="S20" s="1049"/>
      <c r="T20" s="1049"/>
      <c r="U20" s="1049"/>
    </row>
    <row r="21" spans="1:21" s="239" customFormat="1" ht="27.75" customHeight="1" x14ac:dyDescent="0.55000000000000004">
      <c r="A21" s="1026" t="s">
        <v>1591</v>
      </c>
      <c r="B21" s="1048"/>
      <c r="C21" s="1048"/>
      <c r="D21" s="1048"/>
      <c r="E21" s="1048"/>
      <c r="F21" s="1048"/>
      <c r="G21" s="1048"/>
      <c r="H21" s="1048"/>
      <c r="I21" s="1049"/>
      <c r="J21" s="1049"/>
      <c r="K21" s="1049"/>
      <c r="L21" s="1049"/>
      <c r="M21" s="1049"/>
      <c r="N21" s="1049"/>
      <c r="O21" s="1049"/>
      <c r="P21" s="1049"/>
      <c r="Q21" s="1049"/>
      <c r="R21" s="1049"/>
      <c r="S21" s="1049"/>
      <c r="T21" s="1049"/>
      <c r="U21" s="1049"/>
    </row>
    <row r="22" spans="1:21" s="239" customFormat="1" ht="27.75" customHeight="1" x14ac:dyDescent="0.55000000000000004">
      <c r="A22" s="1026" t="s">
        <v>186</v>
      </c>
      <c r="B22" s="1048"/>
      <c r="C22" s="1048"/>
      <c r="D22" s="1048"/>
      <c r="E22" s="1048"/>
      <c r="F22" s="1048"/>
      <c r="G22" s="1048"/>
      <c r="H22" s="1048"/>
      <c r="I22" s="1049"/>
      <c r="J22" s="1049"/>
      <c r="K22" s="1049"/>
      <c r="L22" s="1049"/>
      <c r="M22" s="1049"/>
      <c r="N22" s="1049"/>
      <c r="O22" s="1049"/>
      <c r="P22" s="1049"/>
      <c r="Q22" s="1049"/>
      <c r="R22" s="1049"/>
      <c r="S22" s="1049"/>
      <c r="T22" s="1049"/>
      <c r="U22" s="1049"/>
    </row>
    <row r="23" spans="1:21" s="239" customFormat="1" ht="27.75" customHeight="1" x14ac:dyDescent="0.55000000000000004">
      <c r="A23" s="1026" t="s">
        <v>173</v>
      </c>
      <c r="B23" s="1048"/>
      <c r="C23" s="1048"/>
      <c r="D23" s="1048"/>
      <c r="E23" s="1048"/>
      <c r="F23" s="1048"/>
      <c r="G23" s="1048"/>
      <c r="H23" s="1048"/>
      <c r="I23" s="1049"/>
      <c r="J23" s="1049"/>
      <c r="K23" s="1049"/>
      <c r="L23" s="1049"/>
      <c r="M23" s="1049"/>
      <c r="N23" s="1049"/>
      <c r="O23" s="1049"/>
      <c r="P23" s="1049"/>
      <c r="Q23" s="1049"/>
      <c r="R23" s="1049"/>
      <c r="S23" s="1049"/>
      <c r="T23" s="1049"/>
      <c r="U23" s="1049"/>
    </row>
    <row r="24" spans="1:21" s="239" customFormat="1" ht="27.75" customHeight="1" x14ac:dyDescent="0.55000000000000004">
      <c r="A24" s="1026" t="s">
        <v>174</v>
      </c>
      <c r="B24" s="1048"/>
      <c r="C24" s="1048"/>
      <c r="D24" s="1048"/>
      <c r="E24" s="1048"/>
      <c r="F24" s="1048"/>
      <c r="G24" s="1048"/>
      <c r="H24" s="1048"/>
      <c r="I24" s="1049"/>
      <c r="J24" s="1049"/>
      <c r="K24" s="1049"/>
      <c r="L24" s="1049"/>
      <c r="M24" s="1049"/>
      <c r="N24" s="1049"/>
      <c r="O24" s="1049"/>
      <c r="P24" s="1049"/>
      <c r="Q24" s="1049"/>
      <c r="R24" s="1049"/>
      <c r="S24" s="1049"/>
      <c r="T24" s="1049"/>
      <c r="U24" s="1049"/>
    </row>
    <row r="25" spans="1:21" s="239" customFormat="1" ht="27.75" customHeight="1" x14ac:dyDescent="0.55000000000000004">
      <c r="A25" s="1026" t="s">
        <v>1600</v>
      </c>
      <c r="B25" s="1048"/>
      <c r="C25" s="1048"/>
      <c r="D25" s="1048"/>
      <c r="E25" s="1048"/>
      <c r="F25" s="1048"/>
      <c r="G25" s="1048"/>
      <c r="H25" s="1048"/>
      <c r="I25" s="1049"/>
      <c r="J25" s="1049"/>
      <c r="K25" s="1049"/>
      <c r="L25" s="1049"/>
      <c r="M25" s="1049"/>
      <c r="N25" s="1049"/>
      <c r="O25" s="1049"/>
      <c r="P25" s="1049"/>
      <c r="Q25" s="1049"/>
      <c r="R25" s="1049"/>
      <c r="S25" s="1049"/>
      <c r="T25" s="1049"/>
      <c r="U25" s="1049"/>
    </row>
    <row r="26" spans="1:21" s="239" customFormat="1" ht="27.75" customHeight="1" x14ac:dyDescent="0.55000000000000004">
      <c r="A26" s="1026" t="s">
        <v>1599</v>
      </c>
      <c r="B26" s="1048"/>
      <c r="C26" s="1048"/>
      <c r="D26" s="1048"/>
      <c r="E26" s="1048"/>
      <c r="F26" s="1048"/>
      <c r="G26" s="1048"/>
      <c r="H26" s="1048"/>
      <c r="I26" s="1049"/>
      <c r="J26" s="1049"/>
      <c r="K26" s="1049"/>
      <c r="L26" s="1049"/>
      <c r="M26" s="1049"/>
      <c r="N26" s="1049"/>
      <c r="O26" s="1049"/>
      <c r="P26" s="1049"/>
      <c r="Q26" s="1049"/>
      <c r="R26" s="1049"/>
      <c r="S26" s="1049"/>
      <c r="T26" s="1049"/>
      <c r="U26" s="1049"/>
    </row>
    <row r="27" spans="1:21" s="239" customFormat="1" ht="27.75" customHeight="1" x14ac:dyDescent="0.55000000000000004">
      <c r="A27" s="1026" t="s">
        <v>1598</v>
      </c>
      <c r="B27" s="1048"/>
      <c r="C27" s="1048"/>
      <c r="D27" s="1048"/>
      <c r="E27" s="1048"/>
      <c r="F27" s="1048"/>
      <c r="G27" s="1048"/>
      <c r="H27" s="1048"/>
      <c r="I27" s="1049"/>
      <c r="J27" s="1049"/>
      <c r="K27" s="1049"/>
      <c r="L27" s="1049"/>
      <c r="M27" s="1049"/>
      <c r="N27" s="1049"/>
      <c r="O27" s="1049"/>
      <c r="P27" s="1049"/>
      <c r="Q27" s="1049"/>
      <c r="R27" s="1049"/>
      <c r="S27" s="1049"/>
      <c r="T27" s="1049"/>
      <c r="U27" s="1049"/>
    </row>
    <row r="28" spans="1:21" s="239" customFormat="1" ht="27.75" customHeight="1" x14ac:dyDescent="0.55000000000000004">
      <c r="A28" s="1026" t="s">
        <v>1597</v>
      </c>
      <c r="B28" s="1048"/>
      <c r="C28" s="1048"/>
      <c r="D28" s="1048"/>
      <c r="E28" s="1048"/>
      <c r="F28" s="1048"/>
      <c r="G28" s="1048"/>
      <c r="H28" s="1048"/>
      <c r="I28" s="1049"/>
      <c r="J28" s="1049"/>
      <c r="K28" s="1049"/>
      <c r="L28" s="1049"/>
      <c r="M28" s="1049"/>
      <c r="N28" s="1049"/>
      <c r="O28" s="1049"/>
      <c r="P28" s="1049"/>
      <c r="Q28" s="1049"/>
      <c r="R28" s="1049"/>
      <c r="S28" s="1049"/>
      <c r="T28" s="1049"/>
      <c r="U28" s="1049"/>
    </row>
    <row r="29" spans="1:21" s="239" customFormat="1" ht="27.75" customHeight="1" x14ac:dyDescent="0.55000000000000004">
      <c r="A29" s="1048" t="s">
        <v>1596</v>
      </c>
      <c r="B29" s="1048"/>
      <c r="C29" s="1048"/>
      <c r="D29" s="1048"/>
      <c r="E29" s="1048"/>
      <c r="F29" s="1048"/>
      <c r="G29" s="1048"/>
      <c r="H29" s="1048"/>
      <c r="I29" s="1049"/>
      <c r="J29" s="1049"/>
      <c r="K29" s="1049"/>
      <c r="L29" s="1049"/>
      <c r="M29" s="1049"/>
      <c r="N29" s="1049"/>
      <c r="O29" s="1049"/>
      <c r="P29" s="1049"/>
      <c r="Q29" s="1049"/>
      <c r="R29" s="1049"/>
      <c r="S29" s="1049"/>
      <c r="T29" s="1049"/>
      <c r="U29" s="1049"/>
    </row>
    <row r="53" spans="1:12" s="213" customFormat="1" ht="21" customHeight="1" x14ac:dyDescent="0.6">
      <c r="A53" s="383"/>
      <c r="B53" s="384"/>
      <c r="C53" s="384"/>
      <c r="D53" s="384"/>
      <c r="E53" s="390"/>
      <c r="F53" s="260"/>
      <c r="G53" s="260"/>
      <c r="H53" s="260"/>
      <c r="I53" s="386"/>
      <c r="J53" s="386"/>
      <c r="K53" s="386"/>
      <c r="L53" s="386"/>
    </row>
    <row r="54" spans="1:12" s="213" customFormat="1" ht="21" customHeight="1" x14ac:dyDescent="0.6">
      <c r="A54" s="383"/>
      <c r="B54" s="384"/>
      <c r="C54" s="384"/>
      <c r="D54" s="384"/>
      <c r="E54" s="390"/>
      <c r="F54" s="260"/>
      <c r="G54" s="260"/>
      <c r="H54" s="260"/>
      <c r="I54" s="386"/>
      <c r="J54" s="386"/>
      <c r="K54" s="386"/>
      <c r="L54" s="386"/>
    </row>
    <row r="55" spans="1:12" s="213" customFormat="1" ht="21" customHeight="1" x14ac:dyDescent="0.6">
      <c r="A55" s="383"/>
      <c r="B55" s="384"/>
      <c r="C55" s="384"/>
      <c r="D55" s="384"/>
      <c r="E55" s="390"/>
      <c r="F55" s="260"/>
      <c r="G55" s="260"/>
      <c r="H55" s="260"/>
      <c r="I55" s="386"/>
      <c r="J55" s="386"/>
      <c r="K55" s="386"/>
      <c r="L55" s="386"/>
    </row>
    <row r="56" spans="1:12" s="213" customFormat="1" ht="21" customHeight="1" x14ac:dyDescent="0.6">
      <c r="A56" s="383"/>
      <c r="B56" s="384"/>
      <c r="C56" s="384"/>
      <c r="D56" s="384"/>
      <c r="E56" s="390"/>
      <c r="F56" s="260"/>
      <c r="G56" s="260"/>
      <c r="H56" s="260"/>
      <c r="I56" s="386"/>
      <c r="J56" s="386"/>
      <c r="K56" s="386"/>
      <c r="L56" s="386"/>
    </row>
    <row r="57" spans="1:12" s="213" customFormat="1" ht="21" customHeight="1" x14ac:dyDescent="0.6">
      <c r="A57" s="383"/>
      <c r="B57" s="384"/>
      <c r="C57" s="384"/>
      <c r="D57" s="384"/>
      <c r="E57" s="390"/>
      <c r="F57" s="260"/>
      <c r="G57" s="260"/>
      <c r="H57" s="260"/>
      <c r="I57" s="386"/>
      <c r="J57" s="386"/>
      <c r="K57" s="386"/>
      <c r="L57" s="386"/>
    </row>
    <row r="58" spans="1:12" s="213" customFormat="1" ht="21" customHeight="1" x14ac:dyDescent="0.6">
      <c r="A58" s="383"/>
      <c r="B58" s="384"/>
      <c r="C58" s="384"/>
      <c r="D58" s="384"/>
      <c r="E58" s="390"/>
      <c r="F58" s="260"/>
      <c r="G58" s="260"/>
      <c r="H58" s="260"/>
      <c r="I58" s="386"/>
      <c r="J58" s="386"/>
      <c r="K58" s="386"/>
      <c r="L58" s="386"/>
    </row>
    <row r="59" spans="1:12" s="213" customFormat="1" ht="21" customHeight="1" x14ac:dyDescent="0.6">
      <c r="A59" s="383"/>
      <c r="B59" s="384"/>
      <c r="C59" s="384"/>
      <c r="D59" s="384"/>
      <c r="E59" s="390"/>
      <c r="F59" s="260"/>
      <c r="G59" s="260"/>
      <c r="H59" s="260"/>
      <c r="I59" s="386"/>
      <c r="J59" s="386"/>
      <c r="K59" s="386"/>
      <c r="L59" s="386"/>
    </row>
    <row r="60" spans="1:12" s="213" customFormat="1" ht="21" customHeight="1" x14ac:dyDescent="0.6">
      <c r="A60" s="383"/>
      <c r="B60" s="384"/>
      <c r="C60" s="384"/>
      <c r="D60" s="384"/>
      <c r="E60" s="390"/>
      <c r="F60" s="260"/>
      <c r="G60" s="260"/>
      <c r="H60" s="260"/>
      <c r="I60" s="386"/>
      <c r="J60" s="386"/>
      <c r="K60" s="386"/>
      <c r="L60" s="386"/>
    </row>
    <row r="61" spans="1:12" s="213" customFormat="1" ht="21" customHeight="1" x14ac:dyDescent="0.6">
      <c r="A61" s="383"/>
      <c r="B61" s="384"/>
      <c r="C61" s="384"/>
      <c r="D61" s="384"/>
      <c r="E61" s="390"/>
      <c r="F61" s="260"/>
      <c r="G61" s="260"/>
      <c r="H61" s="260"/>
      <c r="I61" s="386"/>
      <c r="J61" s="386"/>
      <c r="K61" s="386"/>
      <c r="L61" s="386"/>
    </row>
    <row r="62" spans="1:12" s="213" customFormat="1" ht="21" customHeight="1" x14ac:dyDescent="0.6">
      <c r="A62" s="383"/>
      <c r="B62" s="384"/>
      <c r="C62" s="384"/>
      <c r="D62" s="384"/>
      <c r="E62" s="390"/>
      <c r="F62" s="260"/>
      <c r="G62" s="260"/>
      <c r="H62" s="260"/>
      <c r="I62" s="386"/>
      <c r="J62" s="386"/>
      <c r="K62" s="386"/>
      <c r="L62" s="386"/>
    </row>
    <row r="63" spans="1:12" s="213" customFormat="1" ht="21" customHeight="1" x14ac:dyDescent="0.6">
      <c r="A63" s="383"/>
      <c r="B63" s="384"/>
      <c r="C63" s="384"/>
      <c r="D63" s="384"/>
      <c r="E63" s="390"/>
      <c r="F63" s="260"/>
      <c r="G63" s="260"/>
      <c r="H63" s="260"/>
      <c r="I63" s="386"/>
      <c r="J63" s="386"/>
      <c r="K63" s="386"/>
      <c r="L63" s="386"/>
    </row>
    <row r="64" spans="1:12" s="213" customFormat="1" ht="21" customHeight="1" x14ac:dyDescent="0.6">
      <c r="A64" s="383"/>
      <c r="B64" s="384"/>
      <c r="C64" s="384"/>
      <c r="D64" s="384"/>
      <c r="E64" s="390"/>
      <c r="F64" s="260"/>
      <c r="G64" s="260"/>
      <c r="H64" s="260"/>
      <c r="I64" s="386"/>
      <c r="J64" s="386"/>
      <c r="K64" s="386"/>
      <c r="L64" s="386"/>
    </row>
    <row r="65" spans="1:12" s="213" customFormat="1" ht="21" customHeight="1" x14ac:dyDescent="0.6">
      <c r="A65" s="383"/>
      <c r="B65" s="384"/>
      <c r="C65" s="384"/>
      <c r="D65" s="384"/>
      <c r="E65" s="390"/>
      <c r="F65" s="260"/>
      <c r="G65" s="260"/>
      <c r="H65" s="260"/>
      <c r="I65" s="386"/>
      <c r="J65" s="386"/>
      <c r="K65" s="386"/>
      <c r="L65" s="386"/>
    </row>
    <row r="66" spans="1:12" s="213" customFormat="1" ht="21" customHeight="1" x14ac:dyDescent="0.6">
      <c r="A66" s="383"/>
      <c r="B66" s="384"/>
      <c r="C66" s="384"/>
      <c r="D66" s="384"/>
      <c r="E66" s="390"/>
      <c r="F66" s="260"/>
      <c r="G66" s="260"/>
      <c r="H66" s="260"/>
      <c r="I66" s="386"/>
      <c r="J66" s="386"/>
      <c r="K66" s="386"/>
      <c r="L66" s="386"/>
    </row>
    <row r="67" spans="1:12" s="213" customFormat="1" ht="21" customHeight="1" x14ac:dyDescent="0.6">
      <c r="A67" s="383"/>
      <c r="B67" s="384"/>
      <c r="C67" s="384"/>
      <c r="D67" s="384"/>
      <c r="E67" s="390"/>
      <c r="F67" s="260"/>
      <c r="G67" s="260"/>
      <c r="H67" s="260"/>
      <c r="I67" s="386"/>
      <c r="J67" s="386"/>
      <c r="K67" s="386"/>
      <c r="L67" s="386"/>
    </row>
    <row r="68" spans="1:12" s="213" customFormat="1" ht="21" customHeight="1" x14ac:dyDescent="0.6">
      <c r="A68" s="383"/>
      <c r="B68" s="384"/>
      <c r="C68" s="384"/>
      <c r="D68" s="384"/>
      <c r="E68" s="390"/>
      <c r="F68" s="260"/>
      <c r="G68" s="260"/>
      <c r="H68" s="260"/>
      <c r="I68" s="386"/>
      <c r="J68" s="386"/>
      <c r="K68" s="386"/>
      <c r="L68" s="386"/>
    </row>
    <row r="69" spans="1:12" s="213" customFormat="1" ht="21" customHeight="1" x14ac:dyDescent="0.6">
      <c r="A69" s="383"/>
      <c r="B69" s="384"/>
      <c r="C69" s="384"/>
      <c r="D69" s="384"/>
      <c r="E69" s="390"/>
      <c r="F69" s="260"/>
      <c r="G69" s="260"/>
      <c r="H69" s="260"/>
      <c r="I69" s="386"/>
      <c r="J69" s="386"/>
      <c r="K69" s="386"/>
      <c r="L69" s="386"/>
    </row>
    <row r="70" spans="1:12" s="213" customFormat="1" ht="21" customHeight="1" x14ac:dyDescent="0.6">
      <c r="A70" s="383"/>
      <c r="B70" s="384"/>
      <c r="C70" s="384"/>
      <c r="D70" s="384"/>
      <c r="E70" s="390"/>
      <c r="F70" s="260"/>
      <c r="G70" s="260"/>
      <c r="H70" s="260"/>
      <c r="I70" s="386"/>
      <c r="J70" s="386"/>
      <c r="K70" s="386"/>
      <c r="L70" s="386"/>
    </row>
    <row r="71" spans="1:12" s="213" customFormat="1" ht="21" customHeight="1" x14ac:dyDescent="0.6">
      <c r="A71" s="383"/>
      <c r="B71" s="384"/>
      <c r="C71" s="384"/>
      <c r="D71" s="384"/>
      <c r="E71" s="390"/>
      <c r="F71" s="260"/>
      <c r="G71" s="260"/>
      <c r="H71" s="260"/>
      <c r="I71" s="386"/>
      <c r="J71" s="386"/>
      <c r="K71" s="386"/>
      <c r="L71" s="386"/>
    </row>
    <row r="72" spans="1:12" s="213" customFormat="1" ht="21" customHeight="1" x14ac:dyDescent="0.6">
      <c r="A72" s="383"/>
      <c r="B72" s="384"/>
      <c r="C72" s="384"/>
      <c r="D72" s="384"/>
      <c r="E72" s="390"/>
      <c r="F72" s="260"/>
      <c r="G72" s="260"/>
      <c r="H72" s="260"/>
      <c r="I72" s="386"/>
      <c r="J72" s="386"/>
      <c r="K72" s="386"/>
      <c r="L72" s="386"/>
    </row>
    <row r="73" spans="1:12" s="213" customFormat="1" ht="21" customHeight="1" x14ac:dyDescent="0.6">
      <c r="A73" s="383"/>
      <c r="B73" s="384"/>
      <c r="C73" s="384"/>
      <c r="D73" s="384"/>
      <c r="E73" s="390"/>
      <c r="F73" s="260"/>
      <c r="G73" s="260"/>
      <c r="H73" s="260"/>
      <c r="I73" s="386"/>
      <c r="J73" s="386"/>
      <c r="K73" s="386"/>
      <c r="L73" s="386"/>
    </row>
    <row r="74" spans="1:12" s="213" customFormat="1" ht="21" customHeight="1" x14ac:dyDescent="0.6">
      <c r="A74" s="383"/>
      <c r="B74" s="384"/>
      <c r="C74" s="384"/>
      <c r="D74" s="384"/>
      <c r="E74" s="390"/>
      <c r="F74" s="260"/>
      <c r="G74" s="260"/>
      <c r="H74" s="260"/>
      <c r="I74" s="386"/>
      <c r="J74" s="386"/>
      <c r="K74" s="386"/>
      <c r="L74" s="386"/>
    </row>
    <row r="75" spans="1:12" s="213" customFormat="1" ht="21" customHeight="1" x14ac:dyDescent="0.6">
      <c r="A75" s="383"/>
      <c r="B75" s="384"/>
      <c r="C75" s="384"/>
      <c r="D75" s="384"/>
      <c r="E75" s="390"/>
      <c r="F75" s="260"/>
      <c r="G75" s="260"/>
      <c r="H75" s="260"/>
      <c r="I75" s="386"/>
      <c r="J75" s="386"/>
      <c r="K75" s="386"/>
      <c r="L75" s="386"/>
    </row>
    <row r="76" spans="1:12" s="213" customFormat="1" ht="21" customHeight="1" x14ac:dyDescent="0.6">
      <c r="A76" s="383"/>
      <c r="B76" s="384"/>
      <c r="C76" s="384"/>
      <c r="D76" s="384"/>
      <c r="E76" s="390"/>
      <c r="F76" s="260"/>
      <c r="G76" s="260"/>
      <c r="H76" s="260"/>
      <c r="I76" s="386"/>
      <c r="J76" s="386"/>
      <c r="K76" s="386"/>
      <c r="L76" s="386"/>
    </row>
    <row r="77" spans="1:12" s="213" customFormat="1" ht="21" customHeight="1" x14ac:dyDescent="0.6">
      <c r="A77" s="383"/>
      <c r="B77" s="384"/>
      <c r="C77" s="384"/>
      <c r="D77" s="384"/>
      <c r="E77" s="390"/>
      <c r="F77" s="260"/>
      <c r="G77" s="260"/>
      <c r="H77" s="260"/>
      <c r="I77" s="386"/>
      <c r="J77" s="386"/>
      <c r="K77" s="386"/>
      <c r="L77" s="386"/>
    </row>
    <row r="78" spans="1:12" s="213" customFormat="1" ht="21" customHeight="1" x14ac:dyDescent="0.6">
      <c r="A78" s="383"/>
      <c r="B78" s="384"/>
      <c r="C78" s="384"/>
      <c r="D78" s="384"/>
      <c r="E78" s="390"/>
      <c r="F78" s="260"/>
      <c r="G78" s="260"/>
      <c r="H78" s="260"/>
      <c r="I78" s="386"/>
      <c r="J78" s="386"/>
      <c r="K78" s="386"/>
      <c r="L78" s="386"/>
    </row>
    <row r="79" spans="1:12" s="213" customFormat="1" ht="21" customHeight="1" x14ac:dyDescent="0.6">
      <c r="A79" s="383"/>
      <c r="B79" s="384"/>
      <c r="C79" s="384"/>
      <c r="D79" s="384"/>
      <c r="E79" s="390"/>
      <c r="F79" s="260"/>
      <c r="G79" s="260"/>
      <c r="H79" s="260"/>
      <c r="I79" s="386"/>
      <c r="J79" s="386"/>
      <c r="K79" s="386"/>
      <c r="L79" s="386"/>
    </row>
    <row r="80" spans="1:12" s="213" customFormat="1" ht="21" customHeight="1" x14ac:dyDescent="0.6">
      <c r="A80" s="383"/>
      <c r="B80" s="384"/>
      <c r="C80" s="384"/>
      <c r="D80" s="384"/>
      <c r="E80" s="390"/>
      <c r="F80" s="260"/>
      <c r="G80" s="260"/>
      <c r="H80" s="260"/>
      <c r="I80" s="386"/>
      <c r="J80" s="386"/>
      <c r="K80" s="386"/>
      <c r="L80" s="386"/>
    </row>
    <row r="81" spans="1:12" s="213" customFormat="1" ht="21" customHeight="1" x14ac:dyDescent="0.6">
      <c r="A81" s="383"/>
      <c r="B81" s="384"/>
      <c r="C81" s="384"/>
      <c r="D81" s="384"/>
      <c r="E81" s="390"/>
      <c r="F81" s="260"/>
      <c r="G81" s="260"/>
      <c r="H81" s="260"/>
      <c r="I81" s="386"/>
      <c r="J81" s="386"/>
      <c r="K81" s="386"/>
      <c r="L81" s="386"/>
    </row>
    <row r="82" spans="1:12" s="213" customFormat="1" ht="21" customHeight="1" x14ac:dyDescent="0.6">
      <c r="A82" s="383"/>
      <c r="B82" s="384"/>
      <c r="C82" s="384"/>
      <c r="D82" s="384"/>
      <c r="E82" s="390"/>
      <c r="F82" s="260"/>
      <c r="G82" s="260"/>
      <c r="H82" s="260"/>
      <c r="I82" s="386"/>
      <c r="J82" s="386"/>
      <c r="K82" s="386"/>
      <c r="L82" s="386"/>
    </row>
    <row r="83" spans="1:12" s="213" customFormat="1" ht="21" customHeight="1" x14ac:dyDescent="0.6">
      <c r="A83" s="383"/>
      <c r="B83" s="384"/>
      <c r="C83" s="384"/>
      <c r="D83" s="384"/>
      <c r="E83" s="390"/>
      <c r="F83" s="260"/>
      <c r="G83" s="260"/>
      <c r="H83" s="260"/>
      <c r="I83" s="386"/>
      <c r="J83" s="386"/>
      <c r="K83" s="386"/>
      <c r="L83" s="386"/>
    </row>
    <row r="84" spans="1:12" s="213" customFormat="1" ht="21" customHeight="1" x14ac:dyDescent="0.6">
      <c r="A84" s="383"/>
      <c r="B84" s="384"/>
      <c r="C84" s="384"/>
      <c r="D84" s="384"/>
      <c r="E84" s="390"/>
      <c r="F84" s="260"/>
      <c r="G84" s="260"/>
      <c r="H84" s="260"/>
      <c r="I84" s="386"/>
      <c r="J84" s="386"/>
      <c r="K84" s="386"/>
      <c r="L84" s="386"/>
    </row>
    <row r="85" spans="1:12" s="213" customFormat="1" ht="21" customHeight="1" x14ac:dyDescent="0.6">
      <c r="A85" s="383"/>
      <c r="B85" s="384"/>
      <c r="C85" s="384"/>
      <c r="D85" s="384"/>
      <c r="E85" s="390"/>
      <c r="F85" s="260"/>
      <c r="G85" s="260"/>
      <c r="H85" s="260"/>
      <c r="I85" s="386"/>
      <c r="J85" s="386"/>
      <c r="K85" s="386"/>
      <c r="L85" s="386"/>
    </row>
    <row r="86" spans="1:12" s="213" customFormat="1" ht="21" customHeight="1" x14ac:dyDescent="0.6">
      <c r="A86" s="383"/>
      <c r="B86" s="384"/>
      <c r="C86" s="384"/>
      <c r="D86" s="384"/>
      <c r="E86" s="390"/>
      <c r="F86" s="260"/>
      <c r="G86" s="260"/>
      <c r="H86" s="260"/>
      <c r="I86" s="386"/>
      <c r="J86" s="386"/>
      <c r="K86" s="386"/>
      <c r="L86" s="386"/>
    </row>
    <row r="87" spans="1:12" s="213" customFormat="1" ht="21" customHeight="1" x14ac:dyDescent="0.6">
      <c r="A87" s="383"/>
      <c r="B87" s="384"/>
      <c r="C87" s="384"/>
      <c r="D87" s="384"/>
      <c r="E87" s="390"/>
      <c r="F87" s="260"/>
      <c r="G87" s="260"/>
      <c r="H87" s="260"/>
      <c r="I87" s="386"/>
      <c r="J87" s="386"/>
      <c r="K87" s="386"/>
      <c r="L87" s="386"/>
    </row>
    <row r="88" spans="1:12" s="213" customFormat="1" ht="21" customHeight="1" x14ac:dyDescent="0.6">
      <c r="A88" s="383"/>
      <c r="B88" s="384"/>
      <c r="C88" s="384"/>
      <c r="D88" s="384"/>
      <c r="E88" s="390"/>
      <c r="F88" s="260"/>
      <c r="G88" s="260"/>
      <c r="H88" s="260"/>
      <c r="I88" s="386"/>
      <c r="J88" s="386"/>
      <c r="K88" s="386"/>
      <c r="L88" s="386"/>
    </row>
    <row r="89" spans="1:12" s="213" customFormat="1" ht="21" customHeight="1" x14ac:dyDescent="0.6">
      <c r="A89" s="383"/>
      <c r="B89" s="384"/>
      <c r="C89" s="384"/>
      <c r="D89" s="384"/>
      <c r="E89" s="390"/>
      <c r="F89" s="260"/>
      <c r="G89" s="260"/>
      <c r="H89" s="260"/>
      <c r="I89" s="386"/>
      <c r="J89" s="386"/>
      <c r="K89" s="386"/>
      <c r="L89" s="386"/>
    </row>
    <row r="90" spans="1:12" s="213" customFormat="1" ht="21" customHeight="1" x14ac:dyDescent="0.6">
      <c r="A90" s="383"/>
      <c r="B90" s="384"/>
      <c r="C90" s="384"/>
      <c r="D90" s="384"/>
      <c r="E90" s="390"/>
      <c r="F90" s="260"/>
      <c r="G90" s="260"/>
      <c r="H90" s="260"/>
      <c r="I90" s="386"/>
      <c r="J90" s="386"/>
      <c r="K90" s="386"/>
      <c r="L90" s="386"/>
    </row>
    <row r="91" spans="1:12" s="213" customFormat="1" ht="21" customHeight="1" x14ac:dyDescent="0.6">
      <c r="A91" s="383"/>
      <c r="B91" s="384"/>
      <c r="C91" s="384"/>
      <c r="D91" s="384"/>
      <c r="E91" s="390"/>
      <c r="F91" s="260"/>
      <c r="G91" s="260"/>
      <c r="H91" s="260"/>
      <c r="I91" s="386"/>
      <c r="J91" s="386"/>
      <c r="K91" s="386"/>
      <c r="L91" s="386"/>
    </row>
    <row r="92" spans="1:12" s="213" customFormat="1" ht="21" customHeight="1" x14ac:dyDescent="0.6">
      <c r="A92" s="383"/>
      <c r="B92" s="384"/>
      <c r="C92" s="384"/>
      <c r="D92" s="384"/>
      <c r="E92" s="390"/>
      <c r="F92" s="260"/>
      <c r="G92" s="260"/>
      <c r="H92" s="260"/>
      <c r="I92" s="386"/>
      <c r="J92" s="386"/>
      <c r="K92" s="386"/>
      <c r="L92" s="386"/>
    </row>
    <row r="93" spans="1:12" s="213" customFormat="1" ht="21" customHeight="1" x14ac:dyDescent="0.6">
      <c r="A93" s="383"/>
      <c r="B93" s="384"/>
      <c r="C93" s="384"/>
      <c r="D93" s="384"/>
      <c r="E93" s="390"/>
      <c r="F93" s="260"/>
      <c r="G93" s="260"/>
      <c r="H93" s="260"/>
      <c r="I93" s="386"/>
      <c r="J93" s="386"/>
      <c r="K93" s="386"/>
      <c r="L93" s="386"/>
    </row>
    <row r="94" spans="1:12" s="213" customFormat="1" ht="21" customHeight="1" x14ac:dyDescent="0.6">
      <c r="A94" s="383"/>
      <c r="B94" s="384"/>
      <c r="C94" s="384"/>
      <c r="D94" s="384"/>
      <c r="E94" s="390"/>
      <c r="F94" s="260"/>
      <c r="G94" s="260"/>
      <c r="H94" s="260"/>
      <c r="I94" s="386"/>
      <c r="J94" s="386"/>
      <c r="K94" s="386"/>
      <c r="L94" s="386"/>
    </row>
    <row r="95" spans="1:12" ht="21" customHeight="1" x14ac:dyDescent="0.25">
      <c r="A95" s="812"/>
      <c r="B95" s="396"/>
      <c r="C95" s="396"/>
      <c r="D95" s="396"/>
      <c r="E95" s="397"/>
      <c r="F95" s="286"/>
      <c r="G95" s="286"/>
      <c r="H95" s="286"/>
      <c r="I95" s="400"/>
      <c r="J95" s="400"/>
      <c r="K95" s="400"/>
      <c r="L95" s="400"/>
    </row>
    <row r="96" spans="1:12" ht="21" customHeight="1" x14ac:dyDescent="0.25">
      <c r="A96" s="812"/>
      <c r="B96" s="396"/>
      <c r="C96" s="396"/>
      <c r="D96" s="396"/>
      <c r="E96" s="397"/>
      <c r="F96" s="286"/>
      <c r="G96" s="286"/>
      <c r="H96" s="286"/>
      <c r="I96" s="400"/>
      <c r="J96" s="400"/>
      <c r="K96" s="400"/>
      <c r="L96" s="400"/>
    </row>
    <row r="97" spans="1:21" ht="21" customHeight="1" x14ac:dyDescent="0.25">
      <c r="A97" s="812"/>
      <c r="B97" s="396"/>
      <c r="C97" s="396"/>
      <c r="D97" s="396"/>
      <c r="E97" s="397"/>
      <c r="F97" s="286"/>
      <c r="G97" s="286"/>
      <c r="H97" s="286"/>
      <c r="I97" s="400"/>
      <c r="J97" s="400"/>
      <c r="K97" s="400"/>
      <c r="L97" s="400"/>
    </row>
    <row r="98" spans="1:21" ht="21" customHeight="1" x14ac:dyDescent="0.25">
      <c r="A98" s="812"/>
      <c r="B98" s="396"/>
      <c r="C98" s="396"/>
      <c r="D98" s="396"/>
      <c r="E98" s="397"/>
      <c r="F98" s="286"/>
      <c r="G98" s="286"/>
      <c r="H98" s="286"/>
      <c r="I98" s="400"/>
      <c r="J98" s="400"/>
      <c r="K98" s="400"/>
      <c r="L98" s="400"/>
    </row>
    <row r="99" spans="1:21" ht="15" x14ac:dyDescent="0.25"/>
    <row r="100" spans="1:21" ht="15" x14ac:dyDescent="0.25"/>
    <row r="101" spans="1:21" ht="15" x14ac:dyDescent="0.25"/>
    <row r="102" spans="1:21" ht="15" x14ac:dyDescent="0.25"/>
    <row r="103" spans="1:21" ht="15" x14ac:dyDescent="0.25"/>
    <row r="104" spans="1:21" ht="15" x14ac:dyDescent="0.25"/>
    <row r="105" spans="1:21" ht="15" x14ac:dyDescent="0.25"/>
    <row r="106" spans="1:21" ht="15" x14ac:dyDescent="0.25"/>
    <row r="107" spans="1:21" ht="15" x14ac:dyDescent="0.25"/>
    <row r="108" spans="1:21" ht="15" x14ac:dyDescent="0.25"/>
    <row r="109" spans="1:21" ht="15" x14ac:dyDescent="0.25"/>
    <row r="110" spans="1:21" ht="15" x14ac:dyDescent="0.25"/>
    <row r="111" spans="1:21" ht="15" x14ac:dyDescent="0.25"/>
    <row r="112" spans="1:21" s="237" customFormat="1" ht="15" x14ac:dyDescent="0.25">
      <c r="A112" s="294"/>
      <c r="E112" s="285"/>
      <c r="G112" s="285"/>
      <c r="H112" s="285"/>
      <c r="I112" s="216"/>
      <c r="J112" s="216"/>
      <c r="K112" s="216"/>
      <c r="L112" s="216"/>
      <c r="M112" s="216"/>
      <c r="N112" s="216"/>
      <c r="O112" s="216"/>
      <c r="P112" s="216"/>
      <c r="Q112" s="216"/>
      <c r="R112" s="216"/>
      <c r="S112" s="216"/>
      <c r="T112" s="216"/>
      <c r="U112" s="216"/>
    </row>
  </sheetData>
  <mergeCells count="6">
    <mergeCell ref="A19:H19"/>
    <mergeCell ref="A11:H11"/>
    <mergeCell ref="A1:H1"/>
    <mergeCell ref="A2:H2"/>
    <mergeCell ref="A3:H3"/>
    <mergeCell ref="A10:H10"/>
  </mergeCells>
  <printOptions horizontalCentered="1"/>
  <pageMargins left="0.31496062992125984" right="0.70866141732283472" top="0.70866141732283472" bottom="0.51181102362204722" header="0" footer="0"/>
  <pageSetup paperSize="9" scale="84" orientation="portrait" r:id="rId1"/>
  <headerFooter>
    <oddFooter>&amp;C&amp;"B Nazanin,Regular"&amp;12&amp;A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030FC-2F5B-41F5-BA32-5B3FC204C2BA}">
  <sheetPr>
    <tabColor rgb="FF66FF66"/>
    <pageSetUpPr fitToPage="1"/>
  </sheetPr>
  <dimension ref="A1:U89"/>
  <sheetViews>
    <sheetView rightToLeft="1" tabSelected="1" view="pageBreakPreview" topLeftCell="A10" zoomScaleNormal="70" zoomScaleSheetLayoutView="100" workbookViewId="0">
      <selection activeCell="AA4" sqref="AA4"/>
    </sheetView>
  </sheetViews>
  <sheetFormatPr defaultColWidth="8.7109375" defaultRowHeight="150" customHeight="1" x14ac:dyDescent="0.25"/>
  <cols>
    <col min="1" max="1" width="13.7109375" style="294" customWidth="1"/>
    <col min="2" max="4" width="13.7109375" style="237" customWidth="1"/>
    <col min="5" max="5" width="13.7109375" style="285" customWidth="1"/>
    <col min="6" max="6" width="13.7109375" style="237" customWidth="1"/>
    <col min="7" max="8" width="13.7109375" style="285" customWidth="1"/>
    <col min="9" max="16384" width="8.7109375" style="216"/>
  </cols>
  <sheetData>
    <row r="1" spans="1:21" s="206" customFormat="1" ht="25.5" customHeight="1" x14ac:dyDescent="0.25">
      <c r="A1" s="1167" t="str">
        <f>'[11]1'!A1:H1</f>
        <v>شرکت پالایش میعانات گازی آدیش جنوبی (سهامي خاص) - در مرحله قبل از بهره برداری</v>
      </c>
      <c r="B1" s="1167"/>
      <c r="C1" s="1167"/>
      <c r="D1" s="1167"/>
      <c r="E1" s="1167"/>
      <c r="F1" s="1167"/>
      <c r="G1" s="1167"/>
      <c r="H1" s="1167"/>
    </row>
    <row r="2" spans="1:21" s="206" customFormat="1" ht="25.5" customHeight="1" x14ac:dyDescent="0.25">
      <c r="A2" s="1167" t="str">
        <f>'[11]5'!A2:H2</f>
        <v xml:space="preserve">یادداشت های توضیحی صورت های مالی </v>
      </c>
      <c r="B2" s="1167"/>
      <c r="C2" s="1167"/>
      <c r="D2" s="1167"/>
      <c r="E2" s="1167"/>
      <c r="F2" s="1167"/>
      <c r="G2" s="1167"/>
      <c r="H2" s="1167"/>
    </row>
    <row r="3" spans="1:21" s="206" customFormat="1" ht="25.5" customHeight="1" x14ac:dyDescent="0.25">
      <c r="A3" s="1167" t="str">
        <f>'[11]5'!A3:H3</f>
        <v>سال مالی منتهی به 29 اسفندماه 1400</v>
      </c>
      <c r="B3" s="1167"/>
      <c r="C3" s="1167"/>
      <c r="D3" s="1167"/>
      <c r="E3" s="1167"/>
      <c r="F3" s="1167"/>
      <c r="G3" s="1167"/>
      <c r="H3" s="1167"/>
    </row>
    <row r="4" spans="1:21" s="206" customFormat="1" ht="25.5" customHeight="1" x14ac:dyDescent="0.25">
      <c r="A4" s="386"/>
      <c r="B4" s="325"/>
      <c r="C4" s="325"/>
      <c r="D4" s="325"/>
      <c r="E4" s="325"/>
      <c r="F4" s="325"/>
      <c r="G4" s="325"/>
      <c r="H4" s="325"/>
    </row>
    <row r="5" spans="1:21" s="262" customFormat="1" ht="25.5" customHeight="1" x14ac:dyDescent="0.7">
      <c r="A5" s="1237" t="s">
        <v>2605</v>
      </c>
      <c r="B5" s="1237"/>
      <c r="C5" s="1237"/>
      <c r="D5" s="402"/>
      <c r="E5" s="402"/>
      <c r="F5" s="402"/>
      <c r="G5" s="402"/>
      <c r="H5" s="402"/>
      <c r="I5" s="402"/>
      <c r="J5" s="402"/>
      <c r="K5" s="402"/>
      <c r="L5" s="402"/>
      <c r="M5" s="402"/>
      <c r="N5" s="402"/>
      <c r="O5" s="402"/>
      <c r="P5" s="402"/>
      <c r="Q5" s="402"/>
      <c r="R5" s="402"/>
      <c r="S5" s="402"/>
      <c r="T5" s="402"/>
      <c r="U5" s="402"/>
    </row>
    <row r="6" spans="1:21" s="262" customFormat="1" ht="25.5" customHeight="1" x14ac:dyDescent="0.7">
      <c r="A6" s="381"/>
      <c r="B6" s="381"/>
      <c r="C6" s="381"/>
      <c r="D6" s="402"/>
      <c r="E6" s="402"/>
      <c r="F6" s="402"/>
      <c r="G6" s="402"/>
      <c r="H6" s="402"/>
      <c r="I6" s="402"/>
      <c r="J6" s="402"/>
      <c r="K6" s="402"/>
      <c r="L6" s="402"/>
      <c r="M6" s="402"/>
      <c r="N6" s="402"/>
      <c r="O6" s="402"/>
      <c r="P6" s="402"/>
      <c r="Q6" s="402"/>
      <c r="R6" s="402"/>
      <c r="S6" s="402"/>
      <c r="T6" s="402"/>
      <c r="U6" s="402"/>
    </row>
    <row r="7" spans="1:21" s="239" customFormat="1" ht="27" customHeight="1" x14ac:dyDescent="0.55000000000000004">
      <c r="A7" s="1026" t="s">
        <v>1595</v>
      </c>
      <c r="B7" s="1048"/>
      <c r="C7" s="1048"/>
      <c r="D7" s="1048"/>
      <c r="E7" s="1048"/>
      <c r="F7" s="1048"/>
      <c r="G7" s="1048"/>
      <c r="H7" s="1048"/>
      <c r="I7" s="1049"/>
      <c r="J7" s="1049"/>
      <c r="K7" s="1049"/>
      <c r="L7" s="1049"/>
      <c r="M7" s="1049"/>
      <c r="N7" s="1049"/>
      <c r="O7" s="1049"/>
      <c r="P7" s="1049"/>
      <c r="Q7" s="1049"/>
      <c r="R7" s="1049"/>
      <c r="S7" s="1049"/>
      <c r="T7" s="1049"/>
      <c r="U7" s="1049"/>
    </row>
    <row r="8" spans="1:21" s="239" customFormat="1" ht="27" customHeight="1" x14ac:dyDescent="0.55000000000000004">
      <c r="A8" s="1026" t="s">
        <v>1594</v>
      </c>
      <c r="B8" s="1048"/>
      <c r="C8" s="1048"/>
      <c r="D8" s="1048"/>
      <c r="E8" s="1048"/>
      <c r="F8" s="1048"/>
      <c r="G8" s="1048"/>
      <c r="H8" s="1048"/>
      <c r="I8" s="1049"/>
      <c r="J8" s="1049"/>
      <c r="K8" s="1049"/>
      <c r="L8" s="1049"/>
      <c r="M8" s="1049"/>
      <c r="N8" s="1049"/>
      <c r="O8" s="1049"/>
      <c r="P8" s="1049"/>
      <c r="Q8" s="1049"/>
      <c r="R8" s="1049"/>
      <c r="S8" s="1049"/>
      <c r="T8" s="1049"/>
      <c r="U8" s="1049"/>
    </row>
    <row r="9" spans="1:21" s="239" customFormat="1" ht="27" customHeight="1" x14ac:dyDescent="0.55000000000000004">
      <c r="A9" s="1026" t="s">
        <v>1593</v>
      </c>
      <c r="B9" s="1048"/>
      <c r="C9" s="1048"/>
      <c r="D9" s="1048"/>
      <c r="E9" s="1048"/>
      <c r="F9" s="1048"/>
      <c r="G9" s="1048">
        <f>C9+D9+E9</f>
        <v>0</v>
      </c>
      <c r="H9" s="1048"/>
      <c r="I9" s="1049"/>
      <c r="J9" s="1049"/>
      <c r="K9" s="1049"/>
      <c r="L9" s="1049"/>
      <c r="M9" s="1049"/>
      <c r="N9" s="1049"/>
      <c r="O9" s="1049"/>
      <c r="P9" s="1049"/>
      <c r="Q9" s="1049"/>
      <c r="R9" s="1049"/>
      <c r="S9" s="1049"/>
      <c r="T9" s="1049"/>
      <c r="U9" s="1049"/>
    </row>
    <row r="10" spans="1:21" s="239" customFormat="1" ht="27" customHeight="1" x14ac:dyDescent="0.55000000000000004">
      <c r="A10" s="1026" t="s">
        <v>1592</v>
      </c>
      <c r="B10" s="1048"/>
      <c r="C10" s="1048"/>
      <c r="D10" s="1048"/>
      <c r="E10" s="1048"/>
      <c r="F10" s="1048"/>
      <c r="G10" s="1048"/>
      <c r="H10" s="1048"/>
      <c r="I10" s="1049"/>
      <c r="J10" s="1049"/>
      <c r="K10" s="1049"/>
      <c r="L10" s="1049"/>
      <c r="M10" s="1049"/>
      <c r="N10" s="1049"/>
      <c r="O10" s="1049"/>
      <c r="P10" s="1049"/>
      <c r="Q10" s="1049"/>
      <c r="R10" s="1049"/>
      <c r="S10" s="1049"/>
      <c r="T10" s="1049"/>
      <c r="U10" s="1049"/>
    </row>
    <row r="11" spans="1:21" s="239" customFormat="1" ht="27" customHeight="1" x14ac:dyDescent="0.55000000000000004">
      <c r="A11" s="795" t="s">
        <v>2598</v>
      </c>
      <c r="B11" s="1048"/>
      <c r="C11" s="1048"/>
      <c r="D11" s="1048"/>
      <c r="E11" s="1048"/>
      <c r="F11" s="1048"/>
      <c r="G11" s="1048"/>
      <c r="H11" s="1048"/>
      <c r="I11" s="1049"/>
      <c r="J11" s="1049"/>
      <c r="K11" s="1049"/>
      <c r="L11" s="1049"/>
      <c r="M11" s="1049"/>
      <c r="N11" s="1049"/>
      <c r="O11" s="1049"/>
      <c r="P11" s="1049"/>
      <c r="Q11" s="1049"/>
      <c r="R11" s="1049"/>
      <c r="S11" s="1049"/>
      <c r="T11" s="1049"/>
      <c r="U11" s="1049"/>
    </row>
    <row r="12" spans="1:21" s="239" customFormat="1" ht="27" customHeight="1" x14ac:dyDescent="0.55000000000000004">
      <c r="A12" s="1137" t="s">
        <v>2549</v>
      </c>
      <c r="B12" s="1048"/>
      <c r="C12" s="1048"/>
      <c r="D12" s="1048"/>
      <c r="E12" s="1048"/>
      <c r="F12" s="1048"/>
      <c r="G12" s="1048"/>
      <c r="H12" s="1048"/>
      <c r="I12" s="1049"/>
      <c r="J12" s="1049"/>
      <c r="K12" s="1049"/>
      <c r="L12" s="1049"/>
      <c r="M12" s="1049"/>
      <c r="N12" s="1049"/>
      <c r="O12" s="1049"/>
      <c r="P12" s="1049"/>
      <c r="Q12" s="1049"/>
      <c r="R12" s="1049"/>
      <c r="S12" s="1049"/>
      <c r="T12" s="1049"/>
      <c r="U12" s="1049"/>
    </row>
    <row r="13" spans="1:21" s="239" customFormat="1" ht="27" customHeight="1" x14ac:dyDescent="0.55000000000000004">
      <c r="A13" s="1137" t="s">
        <v>2548</v>
      </c>
      <c r="B13" s="1048"/>
      <c r="C13" s="1048"/>
      <c r="D13" s="1048"/>
      <c r="E13" s="1048"/>
      <c r="F13" s="1048"/>
      <c r="G13" s="1048"/>
      <c r="H13" s="1048"/>
      <c r="I13" s="1049"/>
      <c r="J13" s="1049"/>
      <c r="K13" s="1049"/>
      <c r="L13" s="1049"/>
      <c r="M13" s="1049"/>
      <c r="N13" s="1049"/>
      <c r="O13" s="1049"/>
      <c r="P13" s="1049"/>
      <c r="Q13" s="1049"/>
      <c r="R13" s="1049"/>
      <c r="S13" s="1049"/>
      <c r="T13" s="1049"/>
      <c r="U13" s="1049"/>
    </row>
    <row r="14" spans="1:21" s="239" customFormat="1" ht="27" customHeight="1" x14ac:dyDescent="0.55000000000000004">
      <c r="A14" s="1137" t="s">
        <v>1595</v>
      </c>
      <c r="B14" s="1048"/>
      <c r="C14" s="1048"/>
      <c r="D14" s="1048"/>
      <c r="E14" s="1048"/>
      <c r="F14" s="1048"/>
      <c r="G14" s="1048"/>
      <c r="H14" s="1048"/>
      <c r="I14" s="1049"/>
      <c r="J14" s="1049"/>
      <c r="K14" s="1049"/>
      <c r="L14" s="1049"/>
      <c r="M14" s="1049"/>
      <c r="N14" s="1049"/>
      <c r="O14" s="1049"/>
      <c r="P14" s="1049"/>
      <c r="Q14" s="1049"/>
      <c r="R14" s="1049"/>
      <c r="S14" s="1049"/>
      <c r="T14" s="1049"/>
      <c r="U14" s="1049"/>
    </row>
    <row r="15" spans="1:21" s="239" customFormat="1" ht="27" customHeight="1" x14ac:dyDescent="0.55000000000000004">
      <c r="A15" s="795" t="s">
        <v>2599</v>
      </c>
      <c r="B15" s="1048"/>
      <c r="C15" s="1048"/>
      <c r="D15" s="1048"/>
      <c r="E15" s="1048"/>
      <c r="F15" s="1048"/>
      <c r="G15" s="1048"/>
      <c r="H15" s="1048"/>
      <c r="I15" s="1049"/>
      <c r="J15" s="1049"/>
      <c r="K15" s="1049"/>
      <c r="L15" s="1049"/>
      <c r="M15" s="1049"/>
      <c r="N15" s="1049"/>
      <c r="O15" s="1049"/>
      <c r="P15" s="1049"/>
      <c r="Q15" s="1049"/>
      <c r="R15" s="1049"/>
      <c r="S15" s="1049"/>
      <c r="T15" s="1049"/>
      <c r="U15" s="1049"/>
    </row>
    <row r="16" spans="1:21" s="239" customFormat="1" ht="27" customHeight="1" x14ac:dyDescent="0.55000000000000004">
      <c r="A16" s="1137" t="s">
        <v>2547</v>
      </c>
      <c r="B16" s="1048"/>
      <c r="C16" s="1048"/>
      <c r="D16" s="1048"/>
      <c r="E16" s="1048"/>
      <c r="F16" s="1048"/>
      <c r="G16" s="1048"/>
      <c r="H16" s="1048"/>
      <c r="I16" s="1049"/>
      <c r="J16" s="1049"/>
      <c r="K16" s="1049"/>
      <c r="L16" s="1049"/>
      <c r="M16" s="1049"/>
      <c r="N16" s="1049"/>
      <c r="O16" s="1049"/>
      <c r="P16" s="1049"/>
      <c r="Q16" s="1049"/>
      <c r="R16" s="1049"/>
      <c r="S16" s="1049"/>
      <c r="T16" s="1049"/>
      <c r="U16" s="1049"/>
    </row>
    <row r="17" spans="1:21" s="239" customFormat="1" ht="27" customHeight="1" x14ac:dyDescent="0.55000000000000004">
      <c r="A17" s="795" t="s">
        <v>2600</v>
      </c>
      <c r="B17" s="1048"/>
      <c r="C17" s="1048"/>
      <c r="D17" s="1048"/>
      <c r="E17" s="1048"/>
      <c r="F17" s="1048"/>
      <c r="G17" s="1048"/>
      <c r="H17" s="1048"/>
      <c r="I17" s="1049"/>
      <c r="J17" s="1049"/>
      <c r="K17" s="1049"/>
      <c r="L17" s="1049"/>
      <c r="M17" s="1049"/>
      <c r="N17" s="1049"/>
      <c r="O17" s="1049"/>
      <c r="P17" s="1049"/>
      <c r="Q17" s="1049"/>
      <c r="R17" s="1049"/>
      <c r="S17" s="1049"/>
      <c r="T17" s="1049"/>
      <c r="U17" s="1049"/>
    </row>
    <row r="18" spans="1:21" s="239" customFormat="1" ht="27" customHeight="1" x14ac:dyDescent="0.55000000000000004">
      <c r="A18" s="795" t="s">
        <v>2601</v>
      </c>
      <c r="B18" s="1048"/>
      <c r="C18" s="1048"/>
      <c r="D18" s="1048"/>
      <c r="E18" s="1048"/>
      <c r="F18" s="1048"/>
      <c r="G18" s="1048"/>
      <c r="H18" s="1048"/>
      <c r="I18" s="1049"/>
      <c r="J18" s="1049"/>
      <c r="K18" s="1049"/>
      <c r="L18" s="1049"/>
      <c r="M18" s="1049"/>
      <c r="N18" s="1049"/>
      <c r="O18" s="1049"/>
      <c r="P18" s="1049"/>
      <c r="Q18" s="1049"/>
      <c r="R18" s="1049"/>
      <c r="S18" s="1049"/>
      <c r="T18" s="1049"/>
      <c r="U18" s="1049"/>
    </row>
    <row r="19" spans="1:21" s="239" customFormat="1" ht="27" customHeight="1" x14ac:dyDescent="0.55000000000000004">
      <c r="A19" s="1137" t="s">
        <v>1597</v>
      </c>
      <c r="B19" s="1048"/>
      <c r="C19" s="1048"/>
      <c r="D19" s="1048"/>
      <c r="E19" s="1048"/>
      <c r="F19" s="1048"/>
      <c r="G19" s="1048"/>
      <c r="H19" s="1048"/>
      <c r="I19" s="1049"/>
      <c r="J19" s="1049"/>
      <c r="K19" s="1049"/>
      <c r="L19" s="1049"/>
      <c r="M19" s="1049"/>
      <c r="N19" s="1049"/>
      <c r="O19" s="1049"/>
      <c r="P19" s="1049"/>
      <c r="Q19" s="1049"/>
      <c r="R19" s="1049"/>
      <c r="S19" s="1049"/>
      <c r="T19" s="1049"/>
      <c r="U19" s="1049"/>
    </row>
    <row r="20" spans="1:21" s="239" customFormat="1" ht="27" customHeight="1" x14ac:dyDescent="0.55000000000000004">
      <c r="A20" s="1137" t="s">
        <v>2546</v>
      </c>
      <c r="B20" s="1048"/>
      <c r="C20" s="1048"/>
      <c r="D20" s="1048"/>
      <c r="E20" s="1048"/>
      <c r="F20" s="1048"/>
      <c r="G20" s="1048"/>
      <c r="H20" s="1048"/>
      <c r="I20" s="1049"/>
      <c r="J20" s="1049"/>
      <c r="K20" s="1049"/>
      <c r="L20" s="1049"/>
      <c r="M20" s="1049"/>
      <c r="N20" s="1049"/>
      <c r="O20" s="1049"/>
      <c r="P20" s="1049"/>
      <c r="Q20" s="1049"/>
      <c r="R20" s="1049"/>
      <c r="S20" s="1049"/>
      <c r="T20" s="1049"/>
      <c r="U20" s="1049"/>
    </row>
    <row r="21" spans="1:21" s="239" customFormat="1" ht="27" customHeight="1" x14ac:dyDescent="0.55000000000000004">
      <c r="A21" s="795" t="s">
        <v>2602</v>
      </c>
      <c r="B21" s="1048"/>
      <c r="C21" s="1048"/>
      <c r="D21" s="1048"/>
      <c r="E21" s="1048"/>
      <c r="F21" s="1048"/>
      <c r="G21" s="1048"/>
      <c r="H21" s="1048"/>
      <c r="I21" s="1049"/>
      <c r="J21" s="1049"/>
      <c r="K21" s="1049"/>
      <c r="L21" s="1049"/>
      <c r="M21" s="1049"/>
      <c r="N21" s="1049"/>
      <c r="O21" s="1049"/>
      <c r="P21" s="1049"/>
      <c r="Q21" s="1049"/>
      <c r="R21" s="1049"/>
      <c r="S21" s="1049"/>
      <c r="T21" s="1049"/>
      <c r="U21" s="1049"/>
    </row>
    <row r="22" spans="1:21" s="239" customFormat="1" ht="27" customHeight="1" x14ac:dyDescent="0.55000000000000004">
      <c r="A22" s="795" t="s">
        <v>2603</v>
      </c>
      <c r="B22" s="1048"/>
      <c r="C22" s="1048"/>
      <c r="D22" s="1048"/>
      <c r="E22" s="1048"/>
      <c r="F22" s="1048"/>
      <c r="G22" s="1048"/>
      <c r="H22" s="1048"/>
      <c r="I22" s="1049"/>
      <c r="J22" s="1049"/>
      <c r="K22" s="1049"/>
      <c r="L22" s="1049"/>
      <c r="M22" s="1049"/>
      <c r="N22" s="1049"/>
      <c r="O22" s="1049"/>
      <c r="P22" s="1049"/>
      <c r="Q22" s="1049"/>
      <c r="R22" s="1049"/>
      <c r="S22" s="1049"/>
      <c r="T22" s="1049"/>
      <c r="U22" s="1049"/>
    </row>
    <row r="23" spans="1:21" s="239" customFormat="1" ht="27" customHeight="1" x14ac:dyDescent="0.55000000000000004">
      <c r="A23" s="1137" t="s">
        <v>2545</v>
      </c>
      <c r="B23" s="1048"/>
      <c r="C23" s="1048"/>
      <c r="D23" s="1048"/>
      <c r="E23" s="1048"/>
      <c r="F23" s="1048"/>
      <c r="G23" s="1048"/>
      <c r="H23" s="1048"/>
      <c r="I23" s="1049"/>
      <c r="J23" s="1049"/>
      <c r="K23" s="1049"/>
      <c r="L23" s="1049"/>
      <c r="M23" s="1049"/>
      <c r="N23" s="1049"/>
      <c r="O23" s="1049"/>
      <c r="P23" s="1049"/>
      <c r="Q23" s="1049"/>
      <c r="R23" s="1049"/>
      <c r="S23" s="1049"/>
      <c r="T23" s="1049"/>
      <c r="U23" s="1049"/>
    </row>
    <row r="24" spans="1:21" s="239" customFormat="1" ht="27" customHeight="1" x14ac:dyDescent="0.55000000000000004">
      <c r="A24" s="1137" t="s">
        <v>2544</v>
      </c>
      <c r="B24" s="1048"/>
      <c r="C24" s="1048"/>
      <c r="D24" s="1048"/>
      <c r="E24" s="1048"/>
      <c r="F24" s="1048"/>
      <c r="G24" s="1048"/>
      <c r="H24" s="1048"/>
      <c r="I24" s="1049"/>
      <c r="J24" s="1049"/>
      <c r="K24" s="1049"/>
      <c r="L24" s="1049"/>
      <c r="M24" s="1049"/>
      <c r="N24" s="1049"/>
      <c r="O24" s="1049"/>
      <c r="P24" s="1049"/>
      <c r="Q24" s="1049"/>
      <c r="R24" s="1049"/>
      <c r="S24" s="1049"/>
      <c r="T24" s="1049"/>
      <c r="U24" s="1049"/>
    </row>
    <row r="25" spans="1:21" s="239" customFormat="1" ht="27" customHeight="1" x14ac:dyDescent="0.55000000000000004">
      <c r="A25" s="1137" t="s">
        <v>2543</v>
      </c>
      <c r="B25" s="1048"/>
      <c r="C25" s="1048"/>
      <c r="D25" s="1048"/>
      <c r="E25" s="1048"/>
      <c r="F25" s="1048"/>
      <c r="G25" s="1048"/>
      <c r="H25" s="1048"/>
      <c r="I25" s="1049"/>
      <c r="J25" s="1049"/>
      <c r="K25" s="1049"/>
      <c r="L25" s="1049"/>
      <c r="M25" s="1049"/>
      <c r="N25" s="1049"/>
      <c r="O25" s="1049"/>
      <c r="P25" s="1049"/>
      <c r="Q25" s="1049"/>
      <c r="R25" s="1049"/>
      <c r="S25" s="1049"/>
      <c r="T25" s="1049"/>
      <c r="U25" s="1049"/>
    </row>
    <row r="26" spans="1:21" s="239" customFormat="1" ht="27" customHeight="1" x14ac:dyDescent="0.55000000000000004">
      <c r="A26" s="1137" t="s">
        <v>2542</v>
      </c>
      <c r="B26" s="1048"/>
      <c r="C26" s="1048"/>
      <c r="D26" s="1048"/>
      <c r="E26" s="1048"/>
      <c r="F26" s="1048"/>
      <c r="G26" s="1048"/>
      <c r="H26" s="1048"/>
      <c r="I26" s="1049"/>
      <c r="J26" s="1049"/>
      <c r="K26" s="1049"/>
      <c r="L26" s="1049"/>
      <c r="M26" s="1049"/>
      <c r="N26" s="1049"/>
      <c r="O26" s="1049"/>
      <c r="P26" s="1049"/>
      <c r="Q26" s="1049"/>
      <c r="R26" s="1049"/>
      <c r="S26" s="1049"/>
      <c r="T26" s="1049"/>
      <c r="U26" s="1049"/>
    </row>
    <row r="27" spans="1:21" s="239" customFormat="1" ht="27" customHeight="1" x14ac:dyDescent="0.55000000000000004">
      <c r="A27" s="1137" t="s">
        <v>2541</v>
      </c>
      <c r="B27" s="1048"/>
      <c r="C27" s="1048"/>
      <c r="D27" s="1048"/>
      <c r="E27" s="1048"/>
      <c r="F27" s="1048"/>
      <c r="G27" s="1048"/>
      <c r="H27" s="1048"/>
      <c r="I27" s="1049"/>
      <c r="J27" s="1049"/>
      <c r="K27" s="1049"/>
      <c r="L27" s="1049"/>
      <c r="M27" s="1049"/>
      <c r="N27" s="1049"/>
      <c r="O27" s="1049"/>
      <c r="P27" s="1049"/>
      <c r="Q27" s="1049"/>
      <c r="R27" s="1049"/>
      <c r="S27" s="1049"/>
      <c r="T27" s="1049"/>
      <c r="U27" s="1049"/>
    </row>
    <row r="28" spans="1:21" s="239" customFormat="1" ht="27" customHeight="1" x14ac:dyDescent="0.55000000000000004">
      <c r="A28" s="1137" t="s">
        <v>2540</v>
      </c>
      <c r="B28" s="1048"/>
      <c r="C28" s="1048"/>
      <c r="D28" s="1048"/>
      <c r="E28" s="1048"/>
      <c r="F28" s="1048"/>
      <c r="G28" s="1048"/>
      <c r="H28" s="1048"/>
      <c r="I28" s="1049"/>
      <c r="J28" s="1049"/>
      <c r="K28" s="1049"/>
      <c r="L28" s="1049"/>
      <c r="M28" s="1049"/>
      <c r="N28" s="1049"/>
      <c r="O28" s="1049"/>
      <c r="P28" s="1049"/>
      <c r="Q28" s="1049"/>
      <c r="R28" s="1049"/>
      <c r="S28" s="1049"/>
      <c r="T28" s="1049"/>
      <c r="U28" s="1049"/>
    </row>
    <row r="29" spans="1:21" s="239" customFormat="1" ht="27" customHeight="1" x14ac:dyDescent="0.55000000000000004">
      <c r="A29" s="795" t="s">
        <v>2604</v>
      </c>
      <c r="B29" s="1048"/>
      <c r="C29" s="1048"/>
      <c r="D29" s="1048"/>
      <c r="E29" s="1048"/>
      <c r="F29" s="1048"/>
      <c r="G29" s="1048"/>
      <c r="H29" s="1048"/>
      <c r="I29" s="1049"/>
      <c r="J29" s="1049"/>
      <c r="K29" s="1049"/>
      <c r="L29" s="1049"/>
      <c r="M29" s="1049"/>
      <c r="N29" s="1049"/>
      <c r="O29" s="1049"/>
      <c r="P29" s="1049"/>
      <c r="Q29" s="1049"/>
      <c r="R29" s="1049"/>
      <c r="S29" s="1049"/>
      <c r="T29" s="1049"/>
      <c r="U29" s="1049"/>
    </row>
    <row r="30" spans="1:21" s="213" customFormat="1" ht="21" customHeight="1" x14ac:dyDescent="0.6">
      <c r="A30" s="383"/>
      <c r="B30" s="384"/>
      <c r="C30" s="384"/>
      <c r="D30" s="384"/>
      <c r="E30" s="390"/>
      <c r="F30" s="260"/>
      <c r="G30" s="260"/>
      <c r="H30" s="260"/>
      <c r="I30" s="386"/>
      <c r="J30" s="386"/>
      <c r="K30" s="386"/>
      <c r="L30" s="386"/>
    </row>
    <row r="31" spans="1:21" s="213" customFormat="1" ht="21" customHeight="1" x14ac:dyDescent="0.6">
      <c r="A31" s="383"/>
      <c r="B31" s="384"/>
      <c r="C31" s="384"/>
      <c r="D31" s="384"/>
      <c r="E31" s="390"/>
      <c r="F31" s="260"/>
      <c r="G31" s="260"/>
      <c r="H31" s="260"/>
      <c r="I31" s="386"/>
      <c r="J31" s="386"/>
      <c r="K31" s="386"/>
      <c r="L31" s="386"/>
    </row>
    <row r="32" spans="1:21" s="213" customFormat="1" ht="21" customHeight="1" x14ac:dyDescent="0.6">
      <c r="A32" s="383"/>
      <c r="B32" s="384"/>
      <c r="C32" s="384"/>
      <c r="D32" s="384"/>
      <c r="E32" s="390"/>
      <c r="F32" s="260"/>
      <c r="G32" s="260"/>
      <c r="H32" s="260"/>
      <c r="I32" s="386"/>
      <c r="J32" s="386"/>
      <c r="K32" s="386"/>
      <c r="L32" s="386"/>
    </row>
    <row r="33" spans="1:12" s="213" customFormat="1" ht="21" customHeight="1" x14ac:dyDescent="0.6">
      <c r="A33" s="383"/>
      <c r="B33" s="384"/>
      <c r="C33" s="384"/>
      <c r="D33" s="384"/>
      <c r="E33" s="390"/>
      <c r="F33" s="260"/>
      <c r="G33" s="260"/>
      <c r="H33" s="260"/>
      <c r="I33" s="386"/>
      <c r="J33" s="386"/>
      <c r="K33" s="386"/>
      <c r="L33" s="386"/>
    </row>
    <row r="34" spans="1:12" s="213" customFormat="1" ht="21" customHeight="1" x14ac:dyDescent="0.6">
      <c r="A34" s="383"/>
      <c r="B34" s="384"/>
      <c r="C34" s="384"/>
      <c r="D34" s="384"/>
      <c r="E34" s="390"/>
      <c r="F34" s="260"/>
      <c r="G34" s="260"/>
      <c r="H34" s="260"/>
      <c r="I34" s="386"/>
      <c r="J34" s="386"/>
      <c r="K34" s="386"/>
      <c r="L34" s="386"/>
    </row>
    <row r="35" spans="1:12" s="213" customFormat="1" ht="21" customHeight="1" x14ac:dyDescent="0.6">
      <c r="A35" s="383"/>
      <c r="B35" s="384"/>
      <c r="C35" s="384"/>
      <c r="D35" s="384"/>
      <c r="E35" s="390"/>
      <c r="F35" s="260"/>
      <c r="G35" s="260"/>
      <c r="H35" s="260"/>
      <c r="I35" s="386"/>
      <c r="J35" s="386"/>
      <c r="K35" s="386"/>
      <c r="L35" s="386"/>
    </row>
    <row r="36" spans="1:12" s="213" customFormat="1" ht="21" customHeight="1" x14ac:dyDescent="0.6">
      <c r="A36" s="383"/>
      <c r="B36" s="384"/>
      <c r="C36" s="384"/>
      <c r="D36" s="384"/>
      <c r="E36" s="390"/>
      <c r="F36" s="260"/>
      <c r="G36" s="260"/>
      <c r="H36" s="260"/>
      <c r="I36" s="386"/>
      <c r="J36" s="386"/>
      <c r="K36" s="386"/>
      <c r="L36" s="386"/>
    </row>
    <row r="37" spans="1:12" s="213" customFormat="1" ht="21" customHeight="1" x14ac:dyDescent="0.6">
      <c r="A37" s="383"/>
      <c r="B37" s="384"/>
      <c r="C37" s="384"/>
      <c r="D37" s="384"/>
      <c r="E37" s="390"/>
      <c r="F37" s="260"/>
      <c r="G37" s="260"/>
      <c r="H37" s="260"/>
      <c r="I37" s="386"/>
      <c r="J37" s="386"/>
      <c r="K37" s="386"/>
      <c r="L37" s="386"/>
    </row>
    <row r="38" spans="1:12" s="213" customFormat="1" ht="21" customHeight="1" x14ac:dyDescent="0.6">
      <c r="A38" s="383"/>
      <c r="B38" s="384"/>
      <c r="C38" s="384"/>
      <c r="D38" s="384"/>
      <c r="E38" s="390"/>
      <c r="F38" s="260"/>
      <c r="G38" s="260"/>
      <c r="H38" s="260"/>
      <c r="I38" s="386"/>
      <c r="J38" s="386"/>
      <c r="K38" s="386"/>
      <c r="L38" s="386"/>
    </row>
    <row r="39" spans="1:12" s="213" customFormat="1" ht="21" customHeight="1" x14ac:dyDescent="0.6">
      <c r="A39" s="383"/>
      <c r="B39" s="384"/>
      <c r="C39" s="384"/>
      <c r="D39" s="384"/>
      <c r="E39" s="390"/>
      <c r="F39" s="260"/>
      <c r="G39" s="260"/>
      <c r="H39" s="260"/>
      <c r="I39" s="386"/>
      <c r="J39" s="386"/>
      <c r="K39" s="386"/>
      <c r="L39" s="386"/>
    </row>
    <row r="40" spans="1:12" s="213" customFormat="1" ht="21" customHeight="1" x14ac:dyDescent="0.6">
      <c r="A40" s="383"/>
      <c r="B40" s="384"/>
      <c r="C40" s="384"/>
      <c r="D40" s="384"/>
      <c r="E40" s="390"/>
      <c r="F40" s="260"/>
      <c r="G40" s="260"/>
      <c r="H40" s="260"/>
      <c r="I40" s="386"/>
      <c r="J40" s="386"/>
      <c r="K40" s="386"/>
      <c r="L40" s="386"/>
    </row>
    <row r="41" spans="1:12" s="213" customFormat="1" ht="21" customHeight="1" x14ac:dyDescent="0.6">
      <c r="A41" s="383"/>
      <c r="B41" s="384"/>
      <c r="C41" s="384"/>
      <c r="D41" s="384"/>
      <c r="E41" s="390"/>
      <c r="F41" s="260"/>
      <c r="G41" s="260"/>
      <c r="H41" s="260"/>
      <c r="I41" s="386"/>
      <c r="J41" s="386"/>
      <c r="K41" s="386"/>
      <c r="L41" s="386"/>
    </row>
    <row r="42" spans="1:12" s="213" customFormat="1" ht="21" customHeight="1" x14ac:dyDescent="0.6">
      <c r="A42" s="383"/>
      <c r="B42" s="384"/>
      <c r="C42" s="384"/>
      <c r="D42" s="384"/>
      <c r="E42" s="390"/>
      <c r="F42" s="260"/>
      <c r="G42" s="260"/>
      <c r="H42" s="260"/>
      <c r="I42" s="386"/>
      <c r="J42" s="386"/>
      <c r="K42" s="386"/>
      <c r="L42" s="386"/>
    </row>
    <row r="43" spans="1:12" s="213" customFormat="1" ht="21" customHeight="1" x14ac:dyDescent="0.6">
      <c r="A43" s="383"/>
      <c r="B43" s="384"/>
      <c r="C43" s="384"/>
      <c r="D43" s="384"/>
      <c r="E43" s="390"/>
      <c r="F43" s="260"/>
      <c r="G43" s="260"/>
      <c r="H43" s="260"/>
      <c r="I43" s="386"/>
      <c r="J43" s="386"/>
      <c r="K43" s="386"/>
      <c r="L43" s="386"/>
    </row>
    <row r="44" spans="1:12" s="213" customFormat="1" ht="21" customHeight="1" x14ac:dyDescent="0.6">
      <c r="A44" s="383"/>
      <c r="B44" s="384"/>
      <c r="C44" s="384"/>
      <c r="D44" s="384"/>
      <c r="E44" s="390"/>
      <c r="F44" s="260"/>
      <c r="G44" s="260"/>
      <c r="H44" s="260"/>
      <c r="I44" s="386"/>
      <c r="J44" s="386"/>
      <c r="K44" s="386"/>
      <c r="L44" s="386"/>
    </row>
    <row r="45" spans="1:12" s="213" customFormat="1" ht="21" customHeight="1" x14ac:dyDescent="0.6">
      <c r="A45" s="383"/>
      <c r="B45" s="384"/>
      <c r="C45" s="384"/>
      <c r="D45" s="384"/>
      <c r="E45" s="390"/>
      <c r="F45" s="260"/>
      <c r="G45" s="260"/>
      <c r="H45" s="260"/>
      <c r="I45" s="386"/>
      <c r="J45" s="386"/>
      <c r="K45" s="386"/>
      <c r="L45" s="386"/>
    </row>
    <row r="46" spans="1:12" s="213" customFormat="1" ht="21" customHeight="1" x14ac:dyDescent="0.6">
      <c r="A46" s="383"/>
      <c r="B46" s="384"/>
      <c r="C46" s="384"/>
      <c r="D46" s="384"/>
      <c r="E46" s="390"/>
      <c r="F46" s="260"/>
      <c r="G46" s="260"/>
      <c r="H46" s="260"/>
      <c r="I46" s="386"/>
      <c r="J46" s="386"/>
      <c r="K46" s="386"/>
      <c r="L46" s="386"/>
    </row>
    <row r="47" spans="1:12" s="213" customFormat="1" ht="21" customHeight="1" x14ac:dyDescent="0.6">
      <c r="A47" s="383"/>
      <c r="B47" s="384"/>
      <c r="C47" s="384"/>
      <c r="D47" s="384"/>
      <c r="E47" s="390"/>
      <c r="F47" s="260"/>
      <c r="G47" s="260"/>
      <c r="H47" s="260"/>
      <c r="I47" s="386"/>
      <c r="J47" s="386"/>
      <c r="K47" s="386"/>
      <c r="L47" s="386"/>
    </row>
    <row r="48" spans="1:12" s="213" customFormat="1" ht="21" customHeight="1" x14ac:dyDescent="0.6">
      <c r="A48" s="383"/>
      <c r="B48" s="384"/>
      <c r="C48" s="384"/>
      <c r="D48" s="384"/>
      <c r="E48" s="390"/>
      <c r="F48" s="260"/>
      <c r="G48" s="260"/>
      <c r="H48" s="260"/>
      <c r="I48" s="386"/>
      <c r="J48" s="386"/>
      <c r="K48" s="386"/>
      <c r="L48" s="386"/>
    </row>
    <row r="49" spans="1:12" s="213" customFormat="1" ht="21" customHeight="1" x14ac:dyDescent="0.6">
      <c r="A49" s="383"/>
      <c r="B49" s="384"/>
      <c r="C49" s="384"/>
      <c r="D49" s="384"/>
      <c r="E49" s="390"/>
      <c r="F49" s="260"/>
      <c r="G49" s="260"/>
      <c r="H49" s="260"/>
      <c r="I49" s="386"/>
      <c r="J49" s="386"/>
      <c r="K49" s="386"/>
      <c r="L49" s="386"/>
    </row>
    <row r="50" spans="1:12" s="213" customFormat="1" ht="21" customHeight="1" x14ac:dyDescent="0.6">
      <c r="A50" s="383"/>
      <c r="B50" s="384"/>
      <c r="C50" s="384"/>
      <c r="D50" s="384"/>
      <c r="E50" s="390"/>
      <c r="F50" s="260"/>
      <c r="G50" s="260"/>
      <c r="H50" s="260"/>
      <c r="I50" s="386"/>
      <c r="J50" s="386"/>
      <c r="K50" s="386"/>
      <c r="L50" s="386"/>
    </row>
    <row r="51" spans="1:12" s="213" customFormat="1" ht="21" customHeight="1" x14ac:dyDescent="0.6">
      <c r="A51" s="383"/>
      <c r="B51" s="384"/>
      <c r="C51" s="384"/>
      <c r="D51" s="384"/>
      <c r="E51" s="390"/>
      <c r="F51" s="260"/>
      <c r="G51" s="260"/>
      <c r="H51" s="260"/>
      <c r="I51" s="386"/>
      <c r="J51" s="386"/>
      <c r="K51" s="386"/>
      <c r="L51" s="386"/>
    </row>
    <row r="52" spans="1:12" s="213" customFormat="1" ht="21" customHeight="1" x14ac:dyDescent="0.6">
      <c r="A52" s="383"/>
      <c r="B52" s="384"/>
      <c r="C52" s="384"/>
      <c r="D52" s="384"/>
      <c r="E52" s="390"/>
      <c r="F52" s="260"/>
      <c r="G52" s="260"/>
      <c r="H52" s="260"/>
      <c r="I52" s="386"/>
      <c r="J52" s="386"/>
      <c r="K52" s="386"/>
      <c r="L52" s="386"/>
    </row>
    <row r="53" spans="1:12" s="213" customFormat="1" ht="21" customHeight="1" x14ac:dyDescent="0.6">
      <c r="A53" s="383"/>
      <c r="B53" s="384"/>
      <c r="C53" s="384"/>
      <c r="D53" s="384"/>
      <c r="E53" s="390"/>
      <c r="F53" s="260"/>
      <c r="G53" s="260"/>
      <c r="H53" s="260"/>
      <c r="I53" s="386"/>
      <c r="J53" s="386"/>
      <c r="K53" s="386"/>
      <c r="L53" s="386"/>
    </row>
    <row r="54" spans="1:12" s="213" customFormat="1" ht="21" customHeight="1" x14ac:dyDescent="0.6">
      <c r="A54" s="383"/>
      <c r="B54" s="384"/>
      <c r="C54" s="384"/>
      <c r="D54" s="384"/>
      <c r="E54" s="390"/>
      <c r="F54" s="260"/>
      <c r="G54" s="260"/>
      <c r="H54" s="260"/>
      <c r="I54" s="386"/>
      <c r="J54" s="386"/>
      <c r="K54" s="386"/>
      <c r="L54" s="386"/>
    </row>
    <row r="55" spans="1:12" s="213" customFormat="1" ht="21" customHeight="1" x14ac:dyDescent="0.6">
      <c r="A55" s="383"/>
      <c r="B55" s="384"/>
      <c r="C55" s="384"/>
      <c r="D55" s="384"/>
      <c r="E55" s="390"/>
      <c r="F55" s="260"/>
      <c r="G55" s="260"/>
      <c r="H55" s="260"/>
      <c r="I55" s="386"/>
      <c r="J55" s="386"/>
      <c r="K55" s="386"/>
      <c r="L55" s="386"/>
    </row>
    <row r="56" spans="1:12" s="213" customFormat="1" ht="21" customHeight="1" x14ac:dyDescent="0.6">
      <c r="A56" s="383"/>
      <c r="B56" s="384"/>
      <c r="C56" s="384"/>
      <c r="D56" s="384"/>
      <c r="E56" s="390"/>
      <c r="F56" s="260"/>
      <c r="G56" s="260"/>
      <c r="H56" s="260"/>
      <c r="I56" s="386"/>
      <c r="J56" s="386"/>
      <c r="K56" s="386"/>
      <c r="L56" s="386"/>
    </row>
    <row r="57" spans="1:12" s="213" customFormat="1" ht="21" customHeight="1" x14ac:dyDescent="0.6">
      <c r="A57" s="383"/>
      <c r="B57" s="384"/>
      <c r="C57" s="384"/>
      <c r="D57" s="384"/>
      <c r="E57" s="390"/>
      <c r="F57" s="260"/>
      <c r="G57" s="260"/>
      <c r="H57" s="260"/>
      <c r="I57" s="386"/>
      <c r="J57" s="386"/>
      <c r="K57" s="386"/>
      <c r="L57" s="386"/>
    </row>
    <row r="58" spans="1:12" s="213" customFormat="1" ht="21" customHeight="1" x14ac:dyDescent="0.6">
      <c r="A58" s="383"/>
      <c r="B58" s="384"/>
      <c r="C58" s="384"/>
      <c r="D58" s="384"/>
      <c r="E58" s="390"/>
      <c r="F58" s="260"/>
      <c r="G58" s="260"/>
      <c r="H58" s="260"/>
      <c r="I58" s="386"/>
      <c r="J58" s="386"/>
      <c r="K58" s="386"/>
      <c r="L58" s="386"/>
    </row>
    <row r="59" spans="1:12" s="213" customFormat="1" ht="21" customHeight="1" x14ac:dyDescent="0.6">
      <c r="A59" s="383"/>
      <c r="B59" s="384"/>
      <c r="C59" s="384"/>
      <c r="D59" s="384"/>
      <c r="E59" s="390"/>
      <c r="F59" s="260"/>
      <c r="G59" s="260"/>
      <c r="H59" s="260"/>
      <c r="I59" s="386"/>
      <c r="J59" s="386"/>
      <c r="K59" s="386"/>
      <c r="L59" s="386"/>
    </row>
    <row r="60" spans="1:12" s="213" customFormat="1" ht="21" customHeight="1" x14ac:dyDescent="0.6">
      <c r="A60" s="383"/>
      <c r="B60" s="384"/>
      <c r="C60" s="384"/>
      <c r="D60" s="384"/>
      <c r="E60" s="390"/>
      <c r="F60" s="260"/>
      <c r="G60" s="260"/>
      <c r="H60" s="260"/>
      <c r="I60" s="386"/>
      <c r="J60" s="386"/>
      <c r="K60" s="386"/>
      <c r="L60" s="386"/>
    </row>
    <row r="61" spans="1:12" s="213" customFormat="1" ht="21" customHeight="1" x14ac:dyDescent="0.6">
      <c r="A61" s="383"/>
      <c r="B61" s="384"/>
      <c r="C61" s="384"/>
      <c r="D61" s="384"/>
      <c r="E61" s="390"/>
      <c r="F61" s="260"/>
      <c r="G61" s="260"/>
      <c r="H61" s="260"/>
      <c r="I61" s="386"/>
      <c r="J61" s="386"/>
      <c r="K61" s="386"/>
      <c r="L61" s="386"/>
    </row>
    <row r="62" spans="1:12" s="213" customFormat="1" ht="21" customHeight="1" x14ac:dyDescent="0.6">
      <c r="A62" s="383"/>
      <c r="B62" s="384"/>
      <c r="C62" s="384"/>
      <c r="D62" s="384"/>
      <c r="E62" s="390"/>
      <c r="F62" s="260"/>
      <c r="G62" s="260"/>
      <c r="H62" s="260"/>
      <c r="I62" s="386"/>
      <c r="J62" s="386"/>
      <c r="K62" s="386"/>
      <c r="L62" s="386"/>
    </row>
    <row r="63" spans="1:12" s="213" customFormat="1" ht="21" customHeight="1" x14ac:dyDescent="0.6">
      <c r="A63" s="383"/>
      <c r="B63" s="384"/>
      <c r="C63" s="384"/>
      <c r="D63" s="384"/>
      <c r="E63" s="390"/>
      <c r="F63" s="260"/>
      <c r="G63" s="260"/>
      <c r="H63" s="260"/>
      <c r="I63" s="386"/>
      <c r="J63" s="386"/>
      <c r="K63" s="386"/>
      <c r="L63" s="386"/>
    </row>
    <row r="64" spans="1:12" s="213" customFormat="1" ht="21" customHeight="1" x14ac:dyDescent="0.6">
      <c r="A64" s="383"/>
      <c r="B64" s="384"/>
      <c r="C64" s="384"/>
      <c r="D64" s="384"/>
      <c r="E64" s="390"/>
      <c r="F64" s="260"/>
      <c r="G64" s="260"/>
      <c r="H64" s="260"/>
      <c r="I64" s="386"/>
      <c r="J64" s="386"/>
      <c r="K64" s="386"/>
      <c r="L64" s="386"/>
    </row>
    <row r="65" spans="1:12" s="213" customFormat="1" ht="21" customHeight="1" x14ac:dyDescent="0.6">
      <c r="A65" s="383"/>
      <c r="B65" s="384"/>
      <c r="C65" s="384"/>
      <c r="D65" s="384"/>
      <c r="E65" s="390"/>
      <c r="F65" s="260"/>
      <c r="G65" s="260"/>
      <c r="H65" s="260"/>
      <c r="I65" s="386"/>
      <c r="J65" s="386"/>
      <c r="K65" s="386"/>
      <c r="L65" s="386"/>
    </row>
    <row r="66" spans="1:12" s="213" customFormat="1" ht="21" customHeight="1" x14ac:dyDescent="0.6">
      <c r="A66" s="383"/>
      <c r="B66" s="384"/>
      <c r="C66" s="384"/>
      <c r="D66" s="384"/>
      <c r="E66" s="390"/>
      <c r="F66" s="260"/>
      <c r="G66" s="260"/>
      <c r="H66" s="260"/>
      <c r="I66" s="386"/>
      <c r="J66" s="386"/>
      <c r="K66" s="386"/>
      <c r="L66" s="386"/>
    </row>
    <row r="67" spans="1:12" s="213" customFormat="1" ht="21" customHeight="1" x14ac:dyDescent="0.6">
      <c r="A67" s="383"/>
      <c r="B67" s="384"/>
      <c r="C67" s="384"/>
      <c r="D67" s="384"/>
      <c r="E67" s="390"/>
      <c r="F67" s="260"/>
      <c r="G67" s="260"/>
      <c r="H67" s="260"/>
      <c r="I67" s="386"/>
      <c r="J67" s="386"/>
      <c r="K67" s="386"/>
      <c r="L67" s="386"/>
    </row>
    <row r="68" spans="1:12" s="213" customFormat="1" ht="21" customHeight="1" x14ac:dyDescent="0.6">
      <c r="A68" s="383"/>
      <c r="B68" s="384"/>
      <c r="C68" s="384"/>
      <c r="D68" s="384"/>
      <c r="E68" s="390"/>
      <c r="F68" s="260"/>
      <c r="G68" s="260"/>
      <c r="H68" s="260"/>
      <c r="I68" s="386"/>
      <c r="J68" s="386"/>
      <c r="K68" s="386"/>
      <c r="L68" s="386"/>
    </row>
    <row r="69" spans="1:12" s="213" customFormat="1" ht="21" customHeight="1" x14ac:dyDescent="0.6">
      <c r="A69" s="383"/>
      <c r="B69" s="384"/>
      <c r="C69" s="384"/>
      <c r="D69" s="384"/>
      <c r="E69" s="390"/>
      <c r="F69" s="260"/>
      <c r="G69" s="260"/>
      <c r="H69" s="260"/>
      <c r="I69" s="386"/>
      <c r="J69" s="386"/>
      <c r="K69" s="386"/>
      <c r="L69" s="386"/>
    </row>
    <row r="70" spans="1:12" s="213" customFormat="1" ht="21" customHeight="1" x14ac:dyDescent="0.6">
      <c r="A70" s="383"/>
      <c r="B70" s="384"/>
      <c r="C70" s="384"/>
      <c r="D70" s="384"/>
      <c r="E70" s="390"/>
      <c r="F70" s="260"/>
      <c r="G70" s="260"/>
      <c r="H70" s="260"/>
      <c r="I70" s="386"/>
      <c r="J70" s="386"/>
      <c r="K70" s="386"/>
      <c r="L70" s="386"/>
    </row>
    <row r="71" spans="1:12" s="213" customFormat="1" ht="21" customHeight="1" x14ac:dyDescent="0.6">
      <c r="A71" s="383"/>
      <c r="B71" s="384"/>
      <c r="C71" s="384"/>
      <c r="D71" s="384"/>
      <c r="E71" s="390"/>
      <c r="F71" s="260"/>
      <c r="G71" s="260"/>
      <c r="H71" s="260"/>
      <c r="I71" s="386"/>
      <c r="J71" s="386"/>
      <c r="K71" s="386"/>
      <c r="L71" s="386"/>
    </row>
    <row r="72" spans="1:12" ht="21" customHeight="1" x14ac:dyDescent="0.25">
      <c r="A72" s="812"/>
      <c r="B72" s="396"/>
      <c r="C72" s="396"/>
      <c r="D72" s="396"/>
      <c r="E72" s="397"/>
      <c r="F72" s="286"/>
      <c r="G72" s="286"/>
      <c r="H72" s="286"/>
      <c r="I72" s="400"/>
      <c r="J72" s="400"/>
      <c r="K72" s="400"/>
      <c r="L72" s="400"/>
    </row>
    <row r="73" spans="1:12" ht="21" customHeight="1" x14ac:dyDescent="0.25">
      <c r="A73" s="812"/>
      <c r="B73" s="396"/>
      <c r="C73" s="396"/>
      <c r="D73" s="396"/>
      <c r="E73" s="397"/>
      <c r="F73" s="286"/>
      <c r="G73" s="286"/>
      <c r="H73" s="286"/>
      <c r="I73" s="400"/>
      <c r="J73" s="400"/>
      <c r="K73" s="400"/>
      <c r="L73" s="400"/>
    </row>
    <row r="74" spans="1:12" ht="21" customHeight="1" x14ac:dyDescent="0.25">
      <c r="A74" s="812"/>
      <c r="B74" s="396"/>
      <c r="C74" s="396"/>
      <c r="D74" s="396"/>
      <c r="E74" s="397"/>
      <c r="F74" s="286"/>
      <c r="G74" s="286"/>
      <c r="H74" s="286"/>
      <c r="I74" s="400"/>
      <c r="J74" s="400"/>
      <c r="K74" s="400"/>
      <c r="L74" s="400"/>
    </row>
    <row r="75" spans="1:12" ht="21" customHeight="1" x14ac:dyDescent="0.25">
      <c r="A75" s="812"/>
      <c r="B75" s="396"/>
      <c r="C75" s="396"/>
      <c r="D75" s="396"/>
      <c r="E75" s="397"/>
      <c r="F75" s="286"/>
      <c r="G75" s="286"/>
      <c r="H75" s="286"/>
      <c r="I75" s="400"/>
      <c r="J75" s="400"/>
      <c r="K75" s="400"/>
      <c r="L75" s="400"/>
    </row>
    <row r="76" spans="1:12" ht="15" x14ac:dyDescent="0.25"/>
    <row r="77" spans="1:12" ht="15" x14ac:dyDescent="0.25"/>
    <row r="78" spans="1:12" ht="15" x14ac:dyDescent="0.25"/>
    <row r="79" spans="1:12" ht="15" x14ac:dyDescent="0.25"/>
    <row r="80" spans="1:12" ht="15" x14ac:dyDescent="0.25"/>
    <row r="81" spans="1:21" ht="15" x14ac:dyDescent="0.25"/>
    <row r="82" spans="1:21" ht="15" x14ac:dyDescent="0.25"/>
    <row r="83" spans="1:21" ht="15" x14ac:dyDescent="0.25"/>
    <row r="84" spans="1:21" ht="15" x14ac:dyDescent="0.25"/>
    <row r="85" spans="1:21" ht="15" x14ac:dyDescent="0.25"/>
    <row r="86" spans="1:21" ht="15" x14ac:dyDescent="0.25"/>
    <row r="87" spans="1:21" ht="15" x14ac:dyDescent="0.25"/>
    <row r="88" spans="1:21" ht="15" x14ac:dyDescent="0.25"/>
    <row r="89" spans="1:21" s="237" customFormat="1" ht="15" x14ac:dyDescent="0.25">
      <c r="A89" s="294"/>
      <c r="E89" s="285"/>
      <c r="G89" s="285"/>
      <c r="H89" s="285"/>
      <c r="I89" s="216"/>
      <c r="J89" s="216"/>
      <c r="K89" s="216"/>
      <c r="L89" s="216"/>
      <c r="M89" s="216"/>
      <c r="N89" s="216"/>
      <c r="O89" s="216"/>
      <c r="P89" s="216"/>
      <c r="Q89" s="216"/>
      <c r="R89" s="216"/>
      <c r="S89" s="216"/>
      <c r="T89" s="216"/>
      <c r="U89" s="216"/>
    </row>
  </sheetData>
  <mergeCells count="4">
    <mergeCell ref="A5:C5"/>
    <mergeCell ref="A1:H1"/>
    <mergeCell ref="A2:H2"/>
    <mergeCell ref="A3:H3"/>
  </mergeCells>
  <printOptions horizontalCentered="1"/>
  <pageMargins left="0.31496062992125984" right="0.70866141732283472" top="0.70866141732283472" bottom="0.51181102362204722" header="0" footer="0"/>
  <pageSetup paperSize="9" scale="84" orientation="portrait" r:id="rId1"/>
  <headerFooter>
    <oddFooter>&amp;C&amp;"B Nazanin,Regular"&amp;12&amp;A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F5DE-0F8E-486E-B8B5-F8A6F28B4D86}">
  <sheetPr>
    <tabColor rgb="FF66FF66"/>
    <pageSetUpPr fitToPage="1"/>
  </sheetPr>
  <dimension ref="A1:W110"/>
  <sheetViews>
    <sheetView rightToLeft="1" tabSelected="1" view="pageBreakPreview" zoomScaleNormal="70" zoomScaleSheetLayoutView="100" workbookViewId="0">
      <selection activeCell="AA4" sqref="AA4"/>
    </sheetView>
  </sheetViews>
  <sheetFormatPr defaultColWidth="8.7109375" defaultRowHeight="150" customHeight="1" x14ac:dyDescent="0.25"/>
  <cols>
    <col min="1" max="1" width="37.5703125" style="294" customWidth="1"/>
    <col min="2" max="2" width="0.85546875" style="237" customWidth="1"/>
    <col min="3" max="4" width="5.5703125" style="237" customWidth="1"/>
    <col min="5" max="5" width="5.5703125" style="285" customWidth="1"/>
    <col min="6" max="6" width="5.5703125" style="237" customWidth="1"/>
    <col min="7" max="9" width="5.5703125" style="285" customWidth="1"/>
    <col min="10" max="10" width="7.28515625" style="237" customWidth="1"/>
    <col min="11" max="16384" width="8.7109375" style="216"/>
  </cols>
  <sheetData>
    <row r="1" spans="1:23" s="206" customFormat="1" ht="19.5" customHeight="1" x14ac:dyDescent="0.25">
      <c r="A1" s="1167" t="str">
        <f>'[11]1'!A1:H1</f>
        <v>شرکت پالایش میعانات گازی آدیش جنوبی (سهامي خاص) - در مرحله قبل از بهره برداری</v>
      </c>
      <c r="B1" s="1167"/>
      <c r="C1" s="1167"/>
      <c r="D1" s="1167"/>
      <c r="E1" s="1167"/>
      <c r="F1" s="1167"/>
      <c r="G1" s="1167"/>
      <c r="H1" s="1167"/>
      <c r="I1" s="1167"/>
      <c r="J1" s="1167"/>
    </row>
    <row r="2" spans="1:23" s="206" customFormat="1" ht="19.5" customHeight="1" x14ac:dyDescent="0.25">
      <c r="A2" s="1167" t="str">
        <f>'[11]5'!A2:H2</f>
        <v xml:space="preserve">یادداشت های توضیحی صورت های مالی </v>
      </c>
      <c r="B2" s="1167"/>
      <c r="C2" s="1167"/>
      <c r="D2" s="1167"/>
      <c r="E2" s="1167"/>
      <c r="F2" s="1167"/>
      <c r="G2" s="1167"/>
      <c r="H2" s="1167"/>
      <c r="I2" s="1167"/>
      <c r="J2" s="1167"/>
    </row>
    <row r="3" spans="1:23" s="206" customFormat="1" ht="19.5" customHeight="1" x14ac:dyDescent="0.25">
      <c r="A3" s="1167" t="str">
        <f>'[11]5'!A3:H3</f>
        <v>سال مالی منتهی به 29 اسفندماه 1400</v>
      </c>
      <c r="B3" s="1167"/>
      <c r="C3" s="1167"/>
      <c r="D3" s="1167"/>
      <c r="E3" s="1167"/>
      <c r="F3" s="1167"/>
      <c r="G3" s="1167"/>
      <c r="H3" s="1167"/>
      <c r="I3" s="1167"/>
      <c r="J3" s="1167"/>
    </row>
    <row r="4" spans="1:23" s="206" customFormat="1" ht="19.5" customHeight="1" x14ac:dyDescent="0.25">
      <c r="A4" s="325"/>
      <c r="B4" s="325"/>
      <c r="C4" s="325"/>
      <c r="D4" s="325"/>
      <c r="E4" s="325"/>
      <c r="F4" s="325"/>
      <c r="G4" s="325"/>
      <c r="H4" s="325"/>
      <c r="I4" s="325"/>
      <c r="J4" s="325"/>
    </row>
    <row r="5" spans="1:23" s="262" customFormat="1" ht="21" customHeight="1" x14ac:dyDescent="0.7">
      <c r="A5" s="401" t="s">
        <v>2552</v>
      </c>
      <c r="B5" s="402"/>
      <c r="C5" s="402"/>
      <c r="D5" s="402"/>
      <c r="E5" s="402"/>
      <c r="F5" s="402"/>
      <c r="G5" s="402"/>
      <c r="H5" s="402"/>
      <c r="I5" s="402"/>
      <c r="J5" s="402"/>
      <c r="K5" s="402"/>
      <c r="L5" s="402"/>
      <c r="M5" s="402"/>
      <c r="N5" s="402"/>
      <c r="O5" s="402"/>
      <c r="P5" s="402"/>
      <c r="Q5" s="402"/>
      <c r="R5" s="402"/>
      <c r="S5" s="402"/>
      <c r="T5" s="402"/>
      <c r="U5" s="402"/>
      <c r="V5" s="402"/>
      <c r="W5" s="402"/>
    </row>
    <row r="6" spans="1:23" s="262" customFormat="1" ht="21" customHeight="1" x14ac:dyDescent="0.7">
      <c r="A6" s="401"/>
      <c r="B6" s="402"/>
      <c r="C6" s="402"/>
      <c r="D6" s="402"/>
      <c r="E6" s="402"/>
      <c r="F6" s="402"/>
      <c r="G6" s="402"/>
      <c r="H6" s="402"/>
      <c r="I6" s="402"/>
      <c r="J6" s="402"/>
      <c r="K6" s="402"/>
      <c r="L6" s="402"/>
      <c r="M6" s="402"/>
      <c r="N6" s="402"/>
      <c r="O6" s="402"/>
      <c r="P6" s="402"/>
      <c r="Q6" s="402"/>
      <c r="R6" s="402"/>
      <c r="S6" s="402"/>
      <c r="T6" s="402"/>
      <c r="U6" s="402"/>
      <c r="V6" s="402"/>
      <c r="W6" s="402"/>
    </row>
    <row r="7" spans="1:23" s="1131" customFormat="1" ht="19.5" customHeight="1" x14ac:dyDescent="0.55000000000000004">
      <c r="A7" s="1026" t="s">
        <v>1633</v>
      </c>
      <c r="B7" s="1048"/>
      <c r="C7" s="1048"/>
      <c r="D7" s="1048"/>
      <c r="E7" s="1048"/>
      <c r="F7" s="1048"/>
      <c r="G7" s="1048"/>
      <c r="H7" s="1048"/>
      <c r="I7" s="1048"/>
      <c r="J7" s="1048"/>
      <c r="K7" s="1048"/>
      <c r="L7" s="1048"/>
      <c r="M7" s="1048"/>
      <c r="N7" s="1048"/>
      <c r="O7" s="1048"/>
      <c r="P7" s="1048"/>
      <c r="Q7" s="1048"/>
      <c r="R7" s="1048"/>
      <c r="S7" s="1048"/>
      <c r="T7" s="1048"/>
      <c r="U7" s="1048"/>
      <c r="V7" s="1048"/>
      <c r="W7" s="1048"/>
    </row>
    <row r="8" spans="1:23" s="1131" customFormat="1" ht="19.5" customHeight="1" x14ac:dyDescent="0.55000000000000004">
      <c r="A8" s="1026" t="s">
        <v>1634</v>
      </c>
      <c r="B8" s="1048"/>
      <c r="C8" s="1048"/>
      <c r="D8" s="1048"/>
      <c r="E8" s="1048"/>
      <c r="F8" s="1048"/>
      <c r="G8" s="1048"/>
      <c r="H8" s="1048"/>
      <c r="I8" s="1048"/>
      <c r="J8" s="1048"/>
      <c r="K8" s="1048"/>
      <c r="L8" s="1048"/>
      <c r="M8" s="1048"/>
      <c r="N8" s="1048"/>
      <c r="O8" s="1048"/>
      <c r="P8" s="1048"/>
      <c r="Q8" s="1048"/>
      <c r="R8" s="1048"/>
      <c r="S8" s="1048"/>
      <c r="T8" s="1048"/>
      <c r="U8" s="1048"/>
      <c r="V8" s="1048"/>
      <c r="W8" s="1048"/>
    </row>
    <row r="9" spans="1:23" s="1131" customFormat="1" ht="19.5" customHeight="1" x14ac:dyDescent="0.55000000000000004">
      <c r="A9" s="1026" t="s">
        <v>1635</v>
      </c>
      <c r="B9" s="1048"/>
      <c r="C9" s="1048"/>
      <c r="D9" s="1048"/>
      <c r="E9" s="1048"/>
      <c r="F9" s="1048"/>
      <c r="G9" s="1048"/>
      <c r="H9" s="1048"/>
      <c r="I9" s="1048"/>
      <c r="J9" s="1048"/>
      <c r="K9" s="1048"/>
      <c r="L9" s="1048"/>
      <c r="M9" s="1048"/>
      <c r="N9" s="1048"/>
      <c r="O9" s="1048"/>
      <c r="P9" s="1048"/>
      <c r="Q9" s="1048"/>
      <c r="R9" s="1048"/>
      <c r="S9" s="1048"/>
      <c r="T9" s="1048"/>
      <c r="U9" s="1048"/>
      <c r="V9" s="1048"/>
      <c r="W9" s="1048"/>
    </row>
    <row r="10" spans="1:23" s="1131" customFormat="1" ht="19.5" customHeight="1" x14ac:dyDescent="0.55000000000000004">
      <c r="A10" s="1026" t="s">
        <v>1636</v>
      </c>
      <c r="B10" s="1048"/>
      <c r="C10" s="1048"/>
      <c r="D10" s="1048"/>
      <c r="E10" s="1048"/>
      <c r="F10" s="1048"/>
      <c r="G10" s="1048"/>
      <c r="H10" s="1048"/>
      <c r="I10" s="1048"/>
      <c r="J10" s="1048"/>
      <c r="K10" s="1048"/>
      <c r="L10" s="1048"/>
      <c r="M10" s="1048"/>
      <c r="N10" s="1048"/>
      <c r="O10" s="1048"/>
      <c r="P10" s="1048"/>
      <c r="Q10" s="1048"/>
      <c r="R10" s="1048"/>
      <c r="S10" s="1048"/>
      <c r="T10" s="1048"/>
      <c r="U10" s="1048"/>
      <c r="V10" s="1048"/>
      <c r="W10" s="1048"/>
    </row>
    <row r="11" spans="1:23" s="1131" customFormat="1" ht="19.5" customHeight="1" x14ac:dyDescent="0.55000000000000004">
      <c r="A11" s="1026" t="s">
        <v>1637</v>
      </c>
      <c r="B11" s="1048"/>
      <c r="C11" s="1048"/>
      <c r="D11" s="1048"/>
      <c r="E11" s="1048"/>
      <c r="F11" s="1048"/>
      <c r="G11" s="1048"/>
      <c r="H11" s="1048"/>
      <c r="I11" s="1048"/>
      <c r="J11" s="1048"/>
      <c r="K11" s="1048"/>
      <c r="L11" s="1048"/>
      <c r="M11" s="1048"/>
      <c r="N11" s="1048"/>
      <c r="O11" s="1048"/>
      <c r="P11" s="1048"/>
      <c r="Q11" s="1048"/>
      <c r="R11" s="1048"/>
      <c r="S11" s="1048"/>
      <c r="T11" s="1048"/>
      <c r="U11" s="1048"/>
      <c r="V11" s="1048"/>
      <c r="W11" s="1048"/>
    </row>
    <row r="12" spans="1:23" s="1131" customFormat="1" ht="19.5" customHeight="1" x14ac:dyDescent="0.55000000000000004">
      <c r="A12" s="1026" t="s">
        <v>1638</v>
      </c>
      <c r="B12" s="1048"/>
      <c r="C12" s="1048"/>
      <c r="D12" s="1048"/>
      <c r="E12" s="1048"/>
      <c r="F12" s="1048"/>
      <c r="G12" s="1048"/>
      <c r="H12" s="1048"/>
      <c r="I12" s="1048"/>
      <c r="J12" s="1048"/>
      <c r="K12" s="1048"/>
      <c r="L12" s="1048"/>
      <c r="M12" s="1048"/>
      <c r="N12" s="1048"/>
      <c r="O12" s="1048"/>
      <c r="P12" s="1048"/>
      <c r="Q12" s="1048"/>
      <c r="R12" s="1048"/>
      <c r="S12" s="1048"/>
      <c r="T12" s="1048"/>
      <c r="U12" s="1048"/>
      <c r="V12" s="1048"/>
      <c r="W12" s="1048"/>
    </row>
    <row r="13" spans="1:23" s="1131" customFormat="1" ht="19.5" customHeight="1" x14ac:dyDescent="0.55000000000000004">
      <c r="A13" s="1026" t="s">
        <v>1639</v>
      </c>
      <c r="B13" s="1048"/>
      <c r="C13" s="1048"/>
      <c r="D13" s="1048"/>
      <c r="E13" s="1048"/>
      <c r="F13" s="1048"/>
      <c r="G13" s="1048"/>
      <c r="H13" s="1048"/>
      <c r="I13" s="1048"/>
      <c r="J13" s="1048"/>
      <c r="K13" s="1048"/>
      <c r="L13" s="1048"/>
      <c r="M13" s="1048"/>
      <c r="N13" s="1048"/>
      <c r="O13" s="1048"/>
      <c r="P13" s="1048"/>
      <c r="Q13" s="1048"/>
      <c r="R13" s="1048"/>
      <c r="S13" s="1048"/>
      <c r="T13" s="1048"/>
      <c r="U13" s="1048"/>
      <c r="V13" s="1048"/>
      <c r="W13" s="1048"/>
    </row>
    <row r="14" spans="1:23" s="1131" customFormat="1" ht="19.5" customHeight="1" x14ac:dyDescent="0.55000000000000004">
      <c r="A14" s="1026" t="s">
        <v>1640</v>
      </c>
      <c r="B14" s="1048"/>
      <c r="C14" s="1048"/>
      <c r="D14" s="1048"/>
      <c r="E14" s="1048"/>
      <c r="F14" s="1048"/>
      <c r="G14" s="1048"/>
      <c r="H14" s="1048"/>
      <c r="I14" s="1048"/>
      <c r="J14" s="1048"/>
      <c r="K14" s="1048"/>
      <c r="L14" s="1048"/>
      <c r="M14" s="1048"/>
      <c r="N14" s="1048"/>
      <c r="O14" s="1048"/>
      <c r="P14" s="1048"/>
      <c r="Q14" s="1048"/>
      <c r="R14" s="1048"/>
      <c r="S14" s="1048"/>
      <c r="T14" s="1048"/>
      <c r="U14" s="1048"/>
      <c r="V14" s="1048"/>
      <c r="W14" s="1048"/>
    </row>
    <row r="15" spans="1:23" s="1131" customFormat="1" ht="19.5" customHeight="1" x14ac:dyDescent="0.55000000000000004">
      <c r="A15" s="1026" t="s">
        <v>1641</v>
      </c>
      <c r="B15" s="1048"/>
      <c r="C15" s="1048"/>
      <c r="D15" s="1048"/>
      <c r="E15" s="1048"/>
      <c r="F15" s="1048"/>
      <c r="G15" s="1048"/>
      <c r="H15" s="1048"/>
      <c r="I15" s="1048"/>
      <c r="J15" s="1048"/>
      <c r="K15" s="1048"/>
      <c r="L15" s="1048"/>
      <c r="M15" s="1048"/>
      <c r="N15" s="1048"/>
      <c r="O15" s="1048"/>
      <c r="P15" s="1048"/>
      <c r="Q15" s="1048"/>
      <c r="R15" s="1048"/>
      <c r="S15" s="1048"/>
      <c r="T15" s="1048"/>
      <c r="U15" s="1048"/>
      <c r="V15" s="1048"/>
      <c r="W15" s="1048"/>
    </row>
    <row r="16" spans="1:23" s="1131" customFormat="1" ht="19.5" customHeight="1" x14ac:dyDescent="0.55000000000000004">
      <c r="A16" s="1026" t="s">
        <v>175</v>
      </c>
      <c r="B16" s="1048"/>
      <c r="C16" s="1048"/>
      <c r="D16" s="1048"/>
      <c r="E16" s="1048"/>
      <c r="F16" s="1048"/>
      <c r="G16" s="1048"/>
      <c r="H16" s="1048"/>
      <c r="I16" s="1048"/>
      <c r="J16" s="1048"/>
      <c r="K16" s="1048"/>
      <c r="L16" s="1048"/>
      <c r="M16" s="1048"/>
      <c r="N16" s="1048"/>
      <c r="O16" s="1048"/>
      <c r="P16" s="1048"/>
      <c r="Q16" s="1048"/>
      <c r="R16" s="1048"/>
      <c r="S16" s="1048"/>
      <c r="T16" s="1048"/>
      <c r="U16" s="1048"/>
      <c r="V16" s="1048"/>
      <c r="W16" s="1048"/>
    </row>
    <row r="17" spans="1:23" s="1131" customFormat="1" ht="19.5" customHeight="1" x14ac:dyDescent="0.55000000000000004">
      <c r="A17" s="1026" t="s">
        <v>1642</v>
      </c>
      <c r="B17" s="1048"/>
      <c r="C17" s="1048"/>
      <c r="D17" s="1048"/>
      <c r="E17" s="1048"/>
      <c r="F17" s="1048"/>
      <c r="G17" s="1048"/>
      <c r="H17" s="1048"/>
      <c r="I17" s="1048"/>
      <c r="J17" s="1048"/>
      <c r="K17" s="1048"/>
      <c r="L17" s="1048"/>
      <c r="M17" s="1048"/>
      <c r="N17" s="1048"/>
      <c r="O17" s="1048"/>
      <c r="P17" s="1048"/>
      <c r="Q17" s="1048"/>
      <c r="R17" s="1048"/>
      <c r="S17" s="1048"/>
      <c r="T17" s="1048"/>
      <c r="U17" s="1048"/>
      <c r="V17" s="1048"/>
      <c r="W17" s="1048"/>
    </row>
    <row r="18" spans="1:23" s="1131" customFormat="1" ht="19.5" customHeight="1" x14ac:dyDescent="0.55000000000000004">
      <c r="A18" s="1026" t="s">
        <v>1643</v>
      </c>
      <c r="B18" s="1048"/>
      <c r="C18" s="1048"/>
      <c r="D18" s="1048"/>
      <c r="E18" s="1048"/>
      <c r="F18" s="1048"/>
      <c r="G18" s="1048"/>
      <c r="H18" s="1048"/>
      <c r="I18" s="1048"/>
      <c r="J18" s="1048"/>
      <c r="K18" s="1048"/>
      <c r="L18" s="1048"/>
      <c r="M18" s="1048"/>
      <c r="N18" s="1048"/>
      <c r="O18" s="1048"/>
      <c r="P18" s="1048"/>
      <c r="Q18" s="1048"/>
      <c r="R18" s="1048"/>
      <c r="S18" s="1048"/>
      <c r="T18" s="1048"/>
      <c r="U18" s="1048"/>
      <c r="V18" s="1048"/>
      <c r="W18" s="1048"/>
    </row>
    <row r="19" spans="1:23" s="1131" customFormat="1" ht="19.5" customHeight="1" x14ac:dyDescent="0.55000000000000004">
      <c r="A19" s="1026" t="s">
        <v>1644</v>
      </c>
      <c r="B19" s="1048"/>
      <c r="C19" s="1048"/>
      <c r="D19" s="1048"/>
      <c r="E19" s="1048"/>
      <c r="F19" s="1048"/>
      <c r="G19" s="1048"/>
      <c r="H19" s="1048"/>
      <c r="I19" s="1048"/>
      <c r="J19" s="1048"/>
      <c r="K19" s="1048"/>
      <c r="L19" s="1048"/>
      <c r="M19" s="1048"/>
      <c r="N19" s="1048"/>
      <c r="O19" s="1048"/>
      <c r="P19" s="1048"/>
      <c r="Q19" s="1048"/>
      <c r="R19" s="1048"/>
      <c r="S19" s="1048"/>
      <c r="T19" s="1048"/>
      <c r="U19" s="1048"/>
      <c r="V19" s="1048"/>
      <c r="W19" s="1048"/>
    </row>
    <row r="20" spans="1:23" s="1131" customFormat="1" ht="19.5" customHeight="1" x14ac:dyDescent="0.55000000000000004">
      <c r="A20" s="1026" t="s">
        <v>1645</v>
      </c>
      <c r="B20" s="1048"/>
      <c r="C20" s="1048"/>
      <c r="D20" s="1048"/>
      <c r="E20" s="1048"/>
      <c r="F20" s="1048"/>
      <c r="G20" s="1048"/>
      <c r="H20" s="1048"/>
      <c r="I20" s="1048"/>
      <c r="J20" s="1048"/>
      <c r="K20" s="1048"/>
      <c r="L20" s="1048"/>
      <c r="M20" s="1048"/>
      <c r="N20" s="1048"/>
      <c r="O20" s="1048"/>
      <c r="P20" s="1048"/>
      <c r="Q20" s="1048"/>
      <c r="R20" s="1048"/>
      <c r="S20" s="1048"/>
      <c r="T20" s="1048"/>
      <c r="U20" s="1048"/>
      <c r="V20" s="1048"/>
      <c r="W20" s="1048"/>
    </row>
    <row r="21" spans="1:23" s="1131" customFormat="1" ht="19.5" customHeight="1" x14ac:dyDescent="0.55000000000000004">
      <c r="A21" s="1026" t="s">
        <v>1646</v>
      </c>
      <c r="B21" s="1048"/>
      <c r="C21" s="1048"/>
      <c r="D21" s="1048"/>
      <c r="E21" s="1048"/>
      <c r="F21" s="1048"/>
      <c r="G21" s="1048"/>
      <c r="H21" s="1048"/>
      <c r="I21" s="1048"/>
      <c r="J21" s="1048"/>
      <c r="K21" s="1048"/>
      <c r="L21" s="1048"/>
      <c r="M21" s="1048"/>
      <c r="N21" s="1048"/>
      <c r="O21" s="1048"/>
      <c r="P21" s="1048"/>
      <c r="Q21" s="1048"/>
      <c r="R21" s="1048"/>
      <c r="S21" s="1048"/>
      <c r="T21" s="1048"/>
      <c r="U21" s="1048"/>
      <c r="V21" s="1048"/>
      <c r="W21" s="1048"/>
    </row>
    <row r="22" spans="1:23" s="1131" customFormat="1" ht="19.5" customHeight="1" x14ac:dyDescent="0.55000000000000004">
      <c r="A22" s="1026" t="s">
        <v>1633</v>
      </c>
      <c r="B22" s="1048"/>
      <c r="C22" s="1048"/>
      <c r="D22" s="1048"/>
      <c r="E22" s="1048"/>
      <c r="F22" s="1048"/>
      <c r="G22" s="1048"/>
      <c r="H22" s="1048"/>
      <c r="I22" s="1048"/>
      <c r="J22" s="1048"/>
      <c r="K22" s="1048"/>
      <c r="L22" s="1048"/>
      <c r="M22" s="1048"/>
      <c r="N22" s="1048"/>
      <c r="O22" s="1048"/>
      <c r="P22" s="1048"/>
      <c r="Q22" s="1048"/>
      <c r="R22" s="1048"/>
      <c r="S22" s="1048"/>
      <c r="T22" s="1048"/>
      <c r="U22" s="1048"/>
      <c r="V22" s="1048"/>
      <c r="W22" s="1048"/>
    </row>
    <row r="23" spans="1:23" s="1131" customFormat="1" ht="19.5" customHeight="1" x14ac:dyDescent="0.55000000000000004">
      <c r="A23" s="1048" t="s">
        <v>1601</v>
      </c>
      <c r="B23" s="1048"/>
      <c r="C23" s="1048"/>
      <c r="D23" s="1048"/>
      <c r="E23" s="1048"/>
      <c r="F23" s="1048"/>
      <c r="G23" s="1048"/>
      <c r="H23" s="1048"/>
      <c r="I23" s="1048"/>
      <c r="J23" s="1048"/>
      <c r="K23" s="1048"/>
      <c r="L23" s="1048"/>
      <c r="M23" s="1048"/>
      <c r="N23" s="1048"/>
      <c r="O23" s="1048"/>
      <c r="P23" s="1048"/>
      <c r="Q23" s="1048"/>
      <c r="R23" s="1048"/>
      <c r="S23" s="1048"/>
      <c r="T23" s="1048"/>
      <c r="U23" s="1048"/>
      <c r="V23" s="1048"/>
      <c r="W23" s="1048"/>
    </row>
    <row r="24" spans="1:23" s="1131" customFormat="1" ht="19.5" customHeight="1" x14ac:dyDescent="0.55000000000000004">
      <c r="A24" s="1131" t="s">
        <v>1602</v>
      </c>
      <c r="B24" s="1048"/>
      <c r="C24" s="1048"/>
      <c r="D24" s="1048"/>
      <c r="E24" s="1048"/>
      <c r="F24" s="1048"/>
      <c r="G24" s="1048"/>
      <c r="H24" s="1048"/>
      <c r="I24" s="1048"/>
      <c r="J24" s="1048"/>
      <c r="K24" s="1048"/>
      <c r="L24" s="1048"/>
      <c r="M24" s="1048"/>
      <c r="N24" s="1048"/>
      <c r="O24" s="1048"/>
      <c r="P24" s="1048"/>
      <c r="Q24" s="1048"/>
      <c r="R24" s="1048"/>
      <c r="S24" s="1048"/>
      <c r="T24" s="1048"/>
      <c r="U24" s="1048"/>
      <c r="V24" s="1048"/>
      <c r="W24" s="1048"/>
    </row>
    <row r="25" spans="1:23" s="1131" customFormat="1" ht="19.5" customHeight="1" x14ac:dyDescent="0.55000000000000004">
      <c r="A25" s="1131" t="s">
        <v>1603</v>
      </c>
      <c r="B25" s="1048"/>
      <c r="C25" s="1048"/>
      <c r="D25" s="1048"/>
      <c r="E25" s="1048"/>
      <c r="F25" s="1048"/>
      <c r="G25" s="1048"/>
      <c r="H25" s="1048"/>
      <c r="I25" s="1048"/>
      <c r="J25" s="1048"/>
      <c r="K25" s="1048"/>
      <c r="L25" s="1048"/>
      <c r="M25" s="1048"/>
      <c r="N25" s="1048"/>
      <c r="O25" s="1048"/>
      <c r="P25" s="1048"/>
      <c r="Q25" s="1048"/>
      <c r="R25" s="1048"/>
      <c r="S25" s="1048"/>
      <c r="T25" s="1048"/>
      <c r="U25" s="1048"/>
      <c r="V25" s="1048"/>
      <c r="W25" s="1048"/>
    </row>
    <row r="26" spans="1:23" s="1131" customFormat="1" ht="19.5" customHeight="1" x14ac:dyDescent="0.55000000000000004">
      <c r="A26" s="1131" t="s">
        <v>1604</v>
      </c>
      <c r="B26" s="1048"/>
      <c r="C26" s="1048"/>
      <c r="D26" s="1048"/>
      <c r="E26" s="1048"/>
      <c r="F26" s="1048"/>
      <c r="G26" s="1048"/>
      <c r="H26" s="1048"/>
      <c r="I26" s="1048"/>
      <c r="J26" s="1048"/>
      <c r="K26" s="1048"/>
      <c r="L26" s="1048"/>
      <c r="M26" s="1048"/>
      <c r="N26" s="1048"/>
      <c r="O26" s="1048"/>
      <c r="P26" s="1048"/>
      <c r="Q26" s="1048"/>
      <c r="R26" s="1048"/>
      <c r="S26" s="1048"/>
      <c r="T26" s="1048"/>
      <c r="U26" s="1048"/>
      <c r="V26" s="1048"/>
      <c r="W26" s="1048"/>
    </row>
    <row r="27" spans="1:23" s="1131" customFormat="1" ht="19.5" customHeight="1" x14ac:dyDescent="0.55000000000000004">
      <c r="A27" s="1131" t="s">
        <v>1605</v>
      </c>
      <c r="B27" s="1048"/>
      <c r="C27" s="1048"/>
      <c r="D27" s="1048"/>
      <c r="E27" s="1048"/>
      <c r="F27" s="1048"/>
      <c r="G27" s="1048"/>
      <c r="H27" s="1048"/>
      <c r="I27" s="1048"/>
      <c r="J27" s="1048"/>
      <c r="K27" s="1048"/>
      <c r="L27" s="1048"/>
      <c r="M27" s="1048"/>
      <c r="N27" s="1048"/>
      <c r="O27" s="1048"/>
      <c r="P27" s="1048"/>
      <c r="Q27" s="1048"/>
      <c r="R27" s="1048"/>
      <c r="S27" s="1048"/>
      <c r="T27" s="1048"/>
      <c r="U27" s="1048"/>
      <c r="V27" s="1048"/>
      <c r="W27" s="1048"/>
    </row>
    <row r="28" spans="1:23" s="1131" customFormat="1" ht="19.5" customHeight="1" x14ac:dyDescent="0.55000000000000004">
      <c r="A28" s="1131" t="s">
        <v>1606</v>
      </c>
      <c r="B28" s="1048"/>
      <c r="C28" s="1048"/>
      <c r="D28" s="1048"/>
      <c r="E28" s="1048"/>
      <c r="F28" s="1048"/>
      <c r="G28" s="1048"/>
      <c r="H28" s="1048"/>
      <c r="I28" s="1048"/>
      <c r="J28" s="1048"/>
      <c r="K28" s="1048"/>
      <c r="L28" s="1048"/>
      <c r="M28" s="1048"/>
      <c r="N28" s="1048"/>
      <c r="O28" s="1048"/>
      <c r="P28" s="1048"/>
      <c r="Q28" s="1048"/>
      <c r="R28" s="1048"/>
      <c r="S28" s="1048"/>
      <c r="T28" s="1048"/>
      <c r="U28" s="1048"/>
      <c r="V28" s="1048"/>
      <c r="W28" s="1048"/>
    </row>
    <row r="29" spans="1:23" s="1131" customFormat="1" ht="19.5" customHeight="1" x14ac:dyDescent="0.55000000000000004">
      <c r="A29" s="1131" t="s">
        <v>1607</v>
      </c>
      <c r="B29" s="1048"/>
      <c r="C29" s="1048"/>
      <c r="D29" s="1048"/>
      <c r="E29" s="1048"/>
      <c r="F29" s="1048"/>
      <c r="G29" s="1048"/>
      <c r="H29" s="1048"/>
      <c r="I29" s="1048"/>
      <c r="J29" s="1048"/>
      <c r="K29" s="1048"/>
      <c r="L29" s="1048"/>
      <c r="M29" s="1048"/>
      <c r="N29" s="1048"/>
      <c r="O29" s="1048"/>
      <c r="P29" s="1048"/>
      <c r="Q29" s="1048"/>
      <c r="R29" s="1048"/>
      <c r="S29" s="1048"/>
      <c r="T29" s="1048"/>
      <c r="U29" s="1048"/>
      <c r="V29" s="1048"/>
      <c r="W29" s="1048"/>
    </row>
    <row r="30" spans="1:23" s="1131" customFormat="1" ht="19.5" customHeight="1" x14ac:dyDescent="0.55000000000000004">
      <c r="A30" s="1131" t="s">
        <v>1608</v>
      </c>
      <c r="B30" s="1048"/>
      <c r="C30" s="1048"/>
      <c r="D30" s="1048"/>
      <c r="E30" s="1048"/>
      <c r="F30" s="1048"/>
      <c r="G30" s="1048"/>
      <c r="H30" s="1048"/>
      <c r="I30" s="1048"/>
      <c r="J30" s="1048"/>
      <c r="K30" s="1048"/>
      <c r="L30" s="1048"/>
      <c r="M30" s="1048"/>
      <c r="N30" s="1048"/>
      <c r="O30" s="1048"/>
      <c r="P30" s="1048"/>
      <c r="Q30" s="1048"/>
      <c r="R30" s="1048"/>
      <c r="S30" s="1048"/>
      <c r="T30" s="1048"/>
      <c r="U30" s="1048"/>
      <c r="V30" s="1048"/>
      <c r="W30" s="1048"/>
    </row>
    <row r="31" spans="1:23" s="1131" customFormat="1" ht="19.5" customHeight="1" x14ac:dyDescent="0.55000000000000004">
      <c r="A31" s="1131" t="s">
        <v>1609</v>
      </c>
      <c r="B31" s="1048"/>
      <c r="C31" s="1048"/>
      <c r="D31" s="1048"/>
      <c r="E31" s="1048"/>
      <c r="F31" s="1048"/>
      <c r="G31" s="1048"/>
      <c r="H31" s="1048"/>
      <c r="I31" s="1048"/>
      <c r="J31" s="1048"/>
      <c r="K31" s="1048"/>
      <c r="L31" s="1048"/>
      <c r="M31" s="1048"/>
      <c r="N31" s="1048"/>
      <c r="O31" s="1048"/>
      <c r="P31" s="1048"/>
      <c r="Q31" s="1048"/>
      <c r="R31" s="1048"/>
      <c r="S31" s="1048"/>
      <c r="T31" s="1048"/>
      <c r="U31" s="1048"/>
      <c r="V31" s="1048"/>
      <c r="W31" s="1048"/>
    </row>
    <row r="32" spans="1:23" s="1131" customFormat="1" ht="19.5" customHeight="1" x14ac:dyDescent="0.55000000000000004">
      <c r="A32" s="1131" t="s">
        <v>1610</v>
      </c>
      <c r="B32" s="1048"/>
      <c r="C32" s="1048"/>
      <c r="D32" s="1048"/>
      <c r="E32" s="1048"/>
      <c r="F32" s="1048"/>
      <c r="G32" s="1048"/>
      <c r="H32" s="1048"/>
      <c r="I32" s="1048"/>
      <c r="J32" s="1048"/>
      <c r="K32" s="1048"/>
      <c r="L32" s="1048"/>
      <c r="M32" s="1048"/>
      <c r="N32" s="1048"/>
      <c r="O32" s="1048"/>
      <c r="P32" s="1048"/>
      <c r="Q32" s="1048"/>
      <c r="R32" s="1048"/>
      <c r="S32" s="1048"/>
      <c r="T32" s="1048"/>
      <c r="U32" s="1048"/>
      <c r="V32" s="1048"/>
      <c r="W32" s="1048"/>
    </row>
    <row r="33" spans="1:23" s="1131" customFormat="1" ht="19.5" customHeight="1" x14ac:dyDescent="0.55000000000000004">
      <c r="A33" s="1131" t="s">
        <v>1611</v>
      </c>
      <c r="B33" s="1048"/>
      <c r="C33" s="1048"/>
      <c r="D33" s="1048"/>
      <c r="E33" s="1048"/>
      <c r="F33" s="1048"/>
      <c r="G33" s="1048"/>
      <c r="H33" s="1048"/>
      <c r="I33" s="1048"/>
      <c r="J33" s="1048"/>
      <c r="K33" s="1048"/>
      <c r="L33" s="1048"/>
      <c r="M33" s="1048"/>
      <c r="N33" s="1048"/>
      <c r="O33" s="1048"/>
      <c r="P33" s="1048"/>
      <c r="Q33" s="1048"/>
      <c r="R33" s="1048"/>
      <c r="S33" s="1048"/>
      <c r="T33" s="1048"/>
      <c r="U33" s="1048"/>
      <c r="V33" s="1048"/>
      <c r="W33" s="1048"/>
    </row>
    <row r="34" spans="1:23" s="1131" customFormat="1" ht="19.5" customHeight="1" x14ac:dyDescent="0.55000000000000004">
      <c r="A34" s="1132" t="s">
        <v>1605</v>
      </c>
      <c r="B34" s="1133"/>
      <c r="C34" s="1133"/>
      <c r="D34" s="1133"/>
      <c r="E34" s="1133"/>
      <c r="F34" s="1026"/>
      <c r="G34" s="1026"/>
      <c r="H34" s="1026"/>
      <c r="I34" s="1026"/>
      <c r="J34" s="1026"/>
      <c r="K34" s="1026"/>
      <c r="L34" s="1026"/>
      <c r="M34" s="1026"/>
      <c r="N34" s="1026"/>
    </row>
    <row r="35" spans="1:23" s="1131" customFormat="1" ht="19.5" customHeight="1" x14ac:dyDescent="0.55000000000000004">
      <c r="A35" s="1132" t="s">
        <v>1606</v>
      </c>
      <c r="B35" s="1133"/>
      <c r="C35" s="1133"/>
      <c r="D35" s="1133"/>
      <c r="E35" s="1133"/>
      <c r="F35" s="1026"/>
      <c r="G35" s="1026"/>
      <c r="H35" s="1026"/>
      <c r="I35" s="1026"/>
      <c r="J35" s="1026"/>
      <c r="K35" s="1026"/>
      <c r="L35" s="1026"/>
      <c r="M35" s="1026"/>
      <c r="N35" s="1026"/>
    </row>
    <row r="36" spans="1:23" s="1131" customFormat="1" ht="19.5" customHeight="1" x14ac:dyDescent="0.55000000000000004">
      <c r="A36" s="1132" t="s">
        <v>2553</v>
      </c>
      <c r="B36" s="1133"/>
      <c r="C36" s="1133"/>
      <c r="D36" s="1133"/>
      <c r="E36" s="1133"/>
      <c r="F36" s="1026"/>
      <c r="G36" s="1026"/>
      <c r="H36" s="1026"/>
      <c r="I36" s="1026"/>
      <c r="J36" s="1026"/>
      <c r="K36" s="1026"/>
      <c r="L36" s="1026"/>
      <c r="M36" s="1026"/>
      <c r="N36" s="1026"/>
    </row>
    <row r="69" spans="1:14" s="213" customFormat="1" ht="21" customHeight="1" x14ac:dyDescent="0.6">
      <c r="A69" s="383"/>
      <c r="B69" s="384"/>
      <c r="C69" s="384"/>
      <c r="D69" s="384"/>
      <c r="E69" s="390"/>
      <c r="F69" s="260"/>
      <c r="G69" s="260"/>
      <c r="H69" s="260"/>
      <c r="I69" s="260"/>
      <c r="J69" s="386"/>
      <c r="K69" s="386"/>
      <c r="L69" s="386"/>
      <c r="M69" s="386"/>
      <c r="N69" s="386"/>
    </row>
    <row r="70" spans="1:14" s="213" customFormat="1" ht="21" customHeight="1" x14ac:dyDescent="0.6">
      <c r="A70" s="383"/>
      <c r="B70" s="384"/>
      <c r="C70" s="384"/>
      <c r="D70" s="384"/>
      <c r="E70" s="390"/>
      <c r="F70" s="260"/>
      <c r="G70" s="260"/>
      <c r="H70" s="260"/>
      <c r="I70" s="260"/>
      <c r="J70" s="386"/>
      <c r="K70" s="386"/>
      <c r="L70" s="386"/>
      <c r="M70" s="386"/>
      <c r="N70" s="386"/>
    </row>
    <row r="71" spans="1:14" s="213" customFormat="1" ht="21" customHeight="1" x14ac:dyDescent="0.6">
      <c r="A71" s="383"/>
      <c r="B71" s="384"/>
      <c r="C71" s="384"/>
      <c r="D71" s="384"/>
      <c r="E71" s="390"/>
      <c r="F71" s="260"/>
      <c r="G71" s="260"/>
      <c r="H71" s="260"/>
      <c r="I71" s="260"/>
      <c r="J71" s="386"/>
      <c r="K71" s="386"/>
      <c r="L71" s="386"/>
      <c r="M71" s="386"/>
      <c r="N71" s="386"/>
    </row>
    <row r="72" spans="1:14" s="213" customFormat="1" ht="21" customHeight="1" x14ac:dyDescent="0.6">
      <c r="A72" s="383"/>
      <c r="B72" s="384"/>
      <c r="C72" s="384"/>
      <c r="D72" s="384"/>
      <c r="E72" s="390"/>
      <c r="F72" s="260"/>
      <c r="G72" s="260"/>
      <c r="H72" s="260"/>
      <c r="I72" s="260"/>
      <c r="J72" s="386"/>
      <c r="K72" s="386"/>
      <c r="L72" s="386"/>
      <c r="M72" s="386"/>
      <c r="N72" s="386"/>
    </row>
    <row r="73" spans="1:14" s="213" customFormat="1" ht="21" customHeight="1" x14ac:dyDescent="0.6">
      <c r="A73" s="383"/>
      <c r="B73" s="384"/>
      <c r="C73" s="384"/>
      <c r="D73" s="384"/>
      <c r="E73" s="390"/>
      <c r="F73" s="260"/>
      <c r="G73" s="260"/>
      <c r="H73" s="260"/>
      <c r="I73" s="260"/>
      <c r="J73" s="386"/>
      <c r="K73" s="386"/>
      <c r="L73" s="386"/>
      <c r="M73" s="386"/>
      <c r="N73" s="386"/>
    </row>
    <row r="74" spans="1:14" s="213" customFormat="1" ht="21" customHeight="1" x14ac:dyDescent="0.6">
      <c r="A74" s="383"/>
      <c r="B74" s="384"/>
      <c r="C74" s="384"/>
      <c r="D74" s="384"/>
      <c r="E74" s="390"/>
      <c r="F74" s="260"/>
      <c r="G74" s="260"/>
      <c r="H74" s="260"/>
      <c r="I74" s="260"/>
      <c r="J74" s="386"/>
      <c r="K74" s="386"/>
      <c r="L74" s="386"/>
      <c r="M74" s="386"/>
      <c r="N74" s="386"/>
    </row>
    <row r="75" spans="1:14" s="213" customFormat="1" ht="21" customHeight="1" x14ac:dyDescent="0.6">
      <c r="A75" s="383"/>
      <c r="B75" s="384"/>
      <c r="C75" s="384"/>
      <c r="D75" s="384"/>
      <c r="E75" s="390"/>
      <c r="F75" s="260"/>
      <c r="G75" s="260"/>
      <c r="H75" s="260"/>
      <c r="I75" s="260"/>
      <c r="J75" s="386"/>
      <c r="K75" s="386"/>
      <c r="L75" s="386"/>
      <c r="M75" s="386"/>
      <c r="N75" s="386"/>
    </row>
    <row r="76" spans="1:14" s="213" customFormat="1" ht="21" customHeight="1" x14ac:dyDescent="0.6">
      <c r="A76" s="383"/>
      <c r="B76" s="384"/>
      <c r="C76" s="384"/>
      <c r="D76" s="384"/>
      <c r="E76" s="390"/>
      <c r="F76" s="260"/>
      <c r="G76" s="260"/>
      <c r="H76" s="260"/>
      <c r="I76" s="260"/>
      <c r="J76" s="386"/>
      <c r="K76" s="386"/>
      <c r="L76" s="386"/>
      <c r="M76" s="386"/>
      <c r="N76" s="386"/>
    </row>
    <row r="77" spans="1:14" s="213" customFormat="1" ht="21" customHeight="1" x14ac:dyDescent="0.6">
      <c r="A77" s="383"/>
      <c r="B77" s="384"/>
      <c r="C77" s="384"/>
      <c r="D77" s="384"/>
      <c r="E77" s="390"/>
      <c r="F77" s="260"/>
      <c r="G77" s="260"/>
      <c r="H77" s="260"/>
      <c r="I77" s="260"/>
      <c r="J77" s="386"/>
      <c r="K77" s="386"/>
      <c r="L77" s="386"/>
      <c r="M77" s="386"/>
      <c r="N77" s="386"/>
    </row>
    <row r="78" spans="1:14" s="213" customFormat="1" ht="21" customHeight="1" x14ac:dyDescent="0.6">
      <c r="A78" s="383"/>
      <c r="B78" s="384"/>
      <c r="C78" s="384"/>
      <c r="D78" s="384"/>
      <c r="E78" s="390"/>
      <c r="F78" s="260"/>
      <c r="G78" s="260"/>
      <c r="H78" s="260"/>
      <c r="I78" s="260"/>
      <c r="J78" s="386"/>
      <c r="K78" s="386"/>
      <c r="L78" s="386"/>
      <c r="M78" s="386"/>
      <c r="N78" s="386"/>
    </row>
    <row r="79" spans="1:14" s="213" customFormat="1" ht="21" customHeight="1" x14ac:dyDescent="0.6">
      <c r="A79" s="383"/>
      <c r="B79" s="384"/>
      <c r="C79" s="384"/>
      <c r="D79" s="384"/>
      <c r="E79" s="390"/>
      <c r="F79" s="260"/>
      <c r="G79" s="260"/>
      <c r="H79" s="260"/>
      <c r="I79" s="260"/>
      <c r="J79" s="386"/>
      <c r="K79" s="386"/>
      <c r="L79" s="386"/>
      <c r="M79" s="386"/>
      <c r="N79" s="386"/>
    </row>
    <row r="80" spans="1:14" s="213" customFormat="1" ht="21" customHeight="1" x14ac:dyDescent="0.6">
      <c r="A80" s="383"/>
      <c r="B80" s="384"/>
      <c r="C80" s="384"/>
      <c r="D80" s="384"/>
      <c r="E80" s="390"/>
      <c r="F80" s="260"/>
      <c r="G80" s="260"/>
      <c r="H80" s="260"/>
      <c r="I80" s="260"/>
      <c r="J80" s="386"/>
      <c r="K80" s="386"/>
      <c r="L80" s="386"/>
      <c r="M80" s="386"/>
      <c r="N80" s="386"/>
    </row>
    <row r="81" spans="1:14" s="213" customFormat="1" ht="21" customHeight="1" x14ac:dyDescent="0.6">
      <c r="A81" s="383"/>
      <c r="B81" s="384"/>
      <c r="C81" s="384"/>
      <c r="D81" s="384"/>
      <c r="E81" s="390"/>
      <c r="F81" s="260"/>
      <c r="G81" s="260"/>
      <c r="H81" s="260"/>
      <c r="I81" s="260"/>
      <c r="J81" s="386"/>
      <c r="K81" s="386"/>
      <c r="L81" s="386"/>
      <c r="M81" s="386"/>
      <c r="N81" s="386"/>
    </row>
    <row r="82" spans="1:14" s="213" customFormat="1" ht="21" customHeight="1" x14ac:dyDescent="0.6">
      <c r="A82" s="383"/>
      <c r="B82" s="384"/>
      <c r="C82" s="384"/>
      <c r="D82" s="384"/>
      <c r="E82" s="390"/>
      <c r="F82" s="260"/>
      <c r="G82" s="260"/>
      <c r="H82" s="260"/>
      <c r="I82" s="260"/>
      <c r="J82" s="386"/>
      <c r="K82" s="386"/>
      <c r="L82" s="386"/>
      <c r="M82" s="386"/>
      <c r="N82" s="386"/>
    </row>
    <row r="83" spans="1:14" s="213" customFormat="1" ht="21" customHeight="1" x14ac:dyDescent="0.6">
      <c r="A83" s="383"/>
      <c r="B83" s="384"/>
      <c r="C83" s="384"/>
      <c r="D83" s="384"/>
      <c r="E83" s="390"/>
      <c r="F83" s="260"/>
      <c r="G83" s="260"/>
      <c r="H83" s="260"/>
      <c r="I83" s="260"/>
      <c r="J83" s="386"/>
      <c r="K83" s="386"/>
      <c r="L83" s="386"/>
      <c r="M83" s="386"/>
      <c r="N83" s="386"/>
    </row>
    <row r="84" spans="1:14" s="213" customFormat="1" ht="21" customHeight="1" x14ac:dyDescent="0.6">
      <c r="A84" s="383"/>
      <c r="B84" s="384"/>
      <c r="C84" s="384"/>
      <c r="D84" s="384"/>
      <c r="E84" s="390"/>
      <c r="F84" s="260"/>
      <c r="G84" s="260"/>
      <c r="H84" s="260"/>
      <c r="I84" s="260"/>
      <c r="J84" s="386"/>
      <c r="K84" s="386"/>
      <c r="L84" s="386"/>
      <c r="M84" s="386"/>
      <c r="N84" s="386"/>
    </row>
    <row r="85" spans="1:14" s="213" customFormat="1" ht="21" customHeight="1" x14ac:dyDescent="0.6">
      <c r="A85" s="383"/>
      <c r="B85" s="384"/>
      <c r="C85" s="384"/>
      <c r="D85" s="384"/>
      <c r="E85" s="390"/>
      <c r="F85" s="260"/>
      <c r="G85" s="260"/>
      <c r="H85" s="260"/>
      <c r="I85" s="260"/>
      <c r="J85" s="386"/>
      <c r="K85" s="386"/>
      <c r="L85" s="386"/>
      <c r="M85" s="386"/>
      <c r="N85" s="386"/>
    </row>
    <row r="86" spans="1:14" s="213" customFormat="1" ht="21" customHeight="1" x14ac:dyDescent="0.6">
      <c r="A86" s="383"/>
      <c r="B86" s="384"/>
      <c r="C86" s="384"/>
      <c r="D86" s="384"/>
      <c r="E86" s="390"/>
      <c r="F86" s="260"/>
      <c r="G86" s="260"/>
      <c r="H86" s="260"/>
      <c r="I86" s="260"/>
      <c r="J86" s="386"/>
      <c r="K86" s="386"/>
      <c r="L86" s="386"/>
      <c r="M86" s="386"/>
      <c r="N86" s="386"/>
    </row>
    <row r="87" spans="1:14" s="213" customFormat="1" ht="21" customHeight="1" x14ac:dyDescent="0.6">
      <c r="A87" s="383"/>
      <c r="B87" s="384"/>
      <c r="C87" s="384"/>
      <c r="D87" s="384"/>
      <c r="E87" s="390"/>
      <c r="F87" s="260"/>
      <c r="G87" s="260"/>
      <c r="H87" s="260"/>
      <c r="I87" s="260"/>
      <c r="J87" s="386"/>
      <c r="K87" s="386"/>
      <c r="L87" s="386"/>
      <c r="M87" s="386"/>
      <c r="N87" s="386"/>
    </row>
    <row r="88" spans="1:14" s="213" customFormat="1" ht="21" customHeight="1" x14ac:dyDescent="0.6">
      <c r="A88" s="383"/>
      <c r="B88" s="384"/>
      <c r="C88" s="384"/>
      <c r="D88" s="384"/>
      <c r="E88" s="390"/>
      <c r="F88" s="260"/>
      <c r="G88" s="260"/>
      <c r="H88" s="260"/>
      <c r="I88" s="260"/>
      <c r="J88" s="386"/>
      <c r="K88" s="386"/>
      <c r="L88" s="386"/>
      <c r="M88" s="386"/>
      <c r="N88" s="386"/>
    </row>
    <row r="89" spans="1:14" s="213" customFormat="1" ht="21" customHeight="1" x14ac:dyDescent="0.6">
      <c r="A89" s="383"/>
      <c r="B89" s="384"/>
      <c r="C89" s="384"/>
      <c r="D89" s="384"/>
      <c r="E89" s="390"/>
      <c r="F89" s="260"/>
      <c r="G89" s="260"/>
      <c r="H89" s="260"/>
      <c r="I89" s="260"/>
      <c r="J89" s="386"/>
      <c r="K89" s="386"/>
      <c r="L89" s="386"/>
      <c r="M89" s="386"/>
      <c r="N89" s="386"/>
    </row>
    <row r="90" spans="1:14" s="213" customFormat="1" ht="21" customHeight="1" x14ac:dyDescent="0.6">
      <c r="A90" s="383"/>
      <c r="B90" s="384"/>
      <c r="C90" s="384"/>
      <c r="D90" s="384"/>
      <c r="E90" s="390"/>
      <c r="F90" s="260"/>
      <c r="G90" s="260"/>
      <c r="H90" s="260"/>
      <c r="I90" s="260"/>
      <c r="J90" s="386"/>
      <c r="K90" s="386"/>
      <c r="L90" s="386"/>
      <c r="M90" s="386"/>
      <c r="N90" s="386"/>
    </row>
    <row r="91" spans="1:14" s="213" customFormat="1" ht="21" customHeight="1" x14ac:dyDescent="0.6">
      <c r="A91" s="383"/>
      <c r="B91" s="384"/>
      <c r="C91" s="384"/>
      <c r="D91" s="384"/>
      <c r="E91" s="390"/>
      <c r="F91" s="260"/>
      <c r="G91" s="260"/>
      <c r="H91" s="260"/>
      <c r="I91" s="260"/>
      <c r="J91" s="386"/>
      <c r="K91" s="386"/>
      <c r="L91" s="386"/>
      <c r="M91" s="386"/>
      <c r="N91" s="386"/>
    </row>
    <row r="92" spans="1:14" s="213" customFormat="1" ht="21" customHeight="1" x14ac:dyDescent="0.6">
      <c r="A92" s="383"/>
      <c r="B92" s="384"/>
      <c r="C92" s="384"/>
      <c r="D92" s="384"/>
      <c r="E92" s="390"/>
      <c r="F92" s="260"/>
      <c r="G92" s="260"/>
      <c r="H92" s="260"/>
      <c r="I92" s="260"/>
      <c r="J92" s="386"/>
      <c r="K92" s="386"/>
      <c r="L92" s="386"/>
      <c r="M92" s="386"/>
      <c r="N92" s="386"/>
    </row>
    <row r="93" spans="1:14" ht="21" customHeight="1" x14ac:dyDescent="0.25">
      <c r="A93" s="812"/>
      <c r="B93" s="396"/>
      <c r="C93" s="396"/>
      <c r="D93" s="396"/>
      <c r="E93" s="397"/>
      <c r="F93" s="286"/>
      <c r="G93" s="286"/>
      <c r="H93" s="286"/>
      <c r="I93" s="286"/>
      <c r="J93" s="400"/>
      <c r="K93" s="400"/>
      <c r="L93" s="400"/>
      <c r="M93" s="400"/>
      <c r="N93" s="400"/>
    </row>
    <row r="94" spans="1:14" ht="21" customHeight="1" x14ac:dyDescent="0.25">
      <c r="A94" s="812"/>
      <c r="B94" s="396"/>
      <c r="C94" s="396"/>
      <c r="D94" s="396"/>
      <c r="E94" s="397"/>
      <c r="F94" s="286"/>
      <c r="G94" s="286"/>
      <c r="H94" s="286"/>
      <c r="I94" s="286"/>
      <c r="J94" s="400"/>
      <c r="K94" s="400"/>
      <c r="L94" s="400"/>
      <c r="M94" s="400"/>
      <c r="N94" s="400"/>
    </row>
    <row r="95" spans="1:14" ht="21" customHeight="1" x14ac:dyDescent="0.25">
      <c r="A95" s="812"/>
      <c r="B95" s="396"/>
      <c r="C95" s="396"/>
      <c r="D95" s="396"/>
      <c r="E95" s="397"/>
      <c r="F95" s="286"/>
      <c r="G95" s="286"/>
      <c r="H95" s="286"/>
      <c r="I95" s="286"/>
      <c r="J95" s="400"/>
      <c r="K95" s="400"/>
      <c r="L95" s="400"/>
      <c r="M95" s="400"/>
      <c r="N95" s="400"/>
    </row>
    <row r="96" spans="1:14" ht="21" customHeight="1" x14ac:dyDescent="0.25">
      <c r="A96" s="812"/>
      <c r="B96" s="396"/>
      <c r="C96" s="396"/>
      <c r="D96" s="396"/>
      <c r="E96" s="397"/>
      <c r="F96" s="286"/>
      <c r="G96" s="286"/>
      <c r="H96" s="286"/>
      <c r="I96" s="286"/>
      <c r="J96" s="400"/>
      <c r="K96" s="400"/>
      <c r="L96" s="400"/>
      <c r="M96" s="400"/>
      <c r="N96" s="400"/>
    </row>
    <row r="97" spans="1:23" ht="15" x14ac:dyDescent="0.25"/>
    <row r="98" spans="1:23" ht="15" x14ac:dyDescent="0.25"/>
    <row r="99" spans="1:23" ht="15" x14ac:dyDescent="0.25"/>
    <row r="100" spans="1:23" ht="15" x14ac:dyDescent="0.25"/>
    <row r="101" spans="1:23" ht="15" x14ac:dyDescent="0.25"/>
    <row r="102" spans="1:23" ht="15" x14ac:dyDescent="0.25"/>
    <row r="103" spans="1:23" ht="15" x14ac:dyDescent="0.25"/>
    <row r="104" spans="1:23" ht="15" x14ac:dyDescent="0.25"/>
    <row r="105" spans="1:23" ht="15" x14ac:dyDescent="0.25"/>
    <row r="106" spans="1:23" ht="15" x14ac:dyDescent="0.25"/>
    <row r="107" spans="1:23" ht="15" x14ac:dyDescent="0.25"/>
    <row r="108" spans="1:23" ht="15" x14ac:dyDescent="0.25"/>
    <row r="109" spans="1:23" ht="15" x14ac:dyDescent="0.25"/>
    <row r="110" spans="1:23" s="237" customFormat="1" ht="15" x14ac:dyDescent="0.25">
      <c r="A110" s="294"/>
      <c r="E110" s="285"/>
      <c r="G110" s="285"/>
      <c r="H110" s="285"/>
      <c r="I110" s="285"/>
      <c r="K110" s="216"/>
      <c r="L110" s="216"/>
      <c r="M110" s="216"/>
      <c r="N110" s="216"/>
      <c r="O110" s="216"/>
      <c r="P110" s="216"/>
      <c r="Q110" s="216"/>
      <c r="R110" s="216"/>
      <c r="S110" s="216"/>
      <c r="T110" s="216"/>
      <c r="U110" s="216"/>
      <c r="V110" s="216"/>
      <c r="W110" s="216"/>
    </row>
  </sheetData>
  <mergeCells count="3">
    <mergeCell ref="A1:J1"/>
    <mergeCell ref="A2:J2"/>
    <mergeCell ref="A3:J3"/>
  </mergeCells>
  <printOptions horizontalCentered="1"/>
  <pageMargins left="0.51181102362204722" right="0.70866141732283472" top="0.70866141732283472" bottom="0.51181102362204722" header="0" footer="0"/>
  <pageSetup paperSize="9" orientation="portrait" r:id="rId1"/>
  <headerFooter>
    <oddFooter>&amp;C&amp;"B Nazanin,Regular"&amp;12&amp;A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EDE59-02CF-492C-9156-78D6974F19D8}">
  <sheetPr>
    <tabColor rgb="FF66FF66"/>
    <pageSetUpPr fitToPage="1"/>
  </sheetPr>
  <dimension ref="A1:W154"/>
  <sheetViews>
    <sheetView rightToLeft="1" tabSelected="1" view="pageBreakPreview" topLeftCell="A25" zoomScaleNormal="70" zoomScaleSheetLayoutView="100" zoomScalePageLayoutView="70" workbookViewId="0">
      <selection activeCell="AA4" sqref="AA4"/>
    </sheetView>
  </sheetViews>
  <sheetFormatPr defaultColWidth="8.7109375" defaultRowHeight="150" customHeight="1" x14ac:dyDescent="0.25"/>
  <cols>
    <col min="1" max="1" width="35.140625" style="237" customWidth="1"/>
    <col min="2" max="2" width="17.28515625" style="237" customWidth="1"/>
    <col min="3" max="3" width="0.85546875" style="237" customWidth="1"/>
    <col min="4" max="4" width="17.42578125" style="285" customWidth="1"/>
    <col min="5" max="5" width="0.85546875" style="237" customWidth="1"/>
    <col min="6" max="6" width="23" style="285" customWidth="1"/>
    <col min="7" max="7" width="0.7109375" style="285" customWidth="1"/>
    <col min="8" max="8" width="17.7109375" style="285" customWidth="1"/>
    <col min="9" max="9" width="25.5703125" style="237" customWidth="1"/>
    <col min="10" max="16384" width="8.7109375" style="216"/>
  </cols>
  <sheetData>
    <row r="1" spans="1:14" s="206" customFormat="1" ht="19.5" customHeight="1" x14ac:dyDescent="0.25">
      <c r="A1" s="1167" t="str">
        <f>'[11]1'!A1:H1</f>
        <v>شرکت پالایش میعانات گازی آدیش جنوبی (سهامي خاص) - در مرحله قبل از بهره برداری</v>
      </c>
      <c r="B1" s="1167"/>
      <c r="C1" s="1167"/>
      <c r="D1" s="1167"/>
      <c r="E1" s="1167"/>
      <c r="F1" s="1167"/>
      <c r="G1" s="246"/>
      <c r="H1" s="246"/>
      <c r="I1" s="246"/>
      <c r="J1" s="246"/>
    </row>
    <row r="2" spans="1:14" s="206" customFormat="1" ht="19.5" customHeight="1" x14ac:dyDescent="0.25">
      <c r="A2" s="1167" t="str">
        <f>'[11]5'!A2:H2</f>
        <v xml:space="preserve">یادداشت های توضیحی صورت های مالی </v>
      </c>
      <c r="B2" s="1167"/>
      <c r="C2" s="1167"/>
      <c r="D2" s="1167"/>
      <c r="E2" s="1167"/>
      <c r="F2" s="1167"/>
      <c r="G2" s="246"/>
      <c r="H2" s="246"/>
      <c r="I2" s="246"/>
      <c r="J2" s="246"/>
    </row>
    <row r="3" spans="1:14" s="206" customFormat="1" ht="19.5" customHeight="1" x14ac:dyDescent="0.25">
      <c r="A3" s="1167" t="str">
        <f>'[11]5'!A3:H3</f>
        <v>سال مالی منتهی به 29 اسفندماه 1400</v>
      </c>
      <c r="B3" s="1167"/>
      <c r="C3" s="1167"/>
      <c r="D3" s="1167"/>
      <c r="E3" s="1167"/>
      <c r="F3" s="1167"/>
      <c r="G3" s="246"/>
      <c r="H3" s="246"/>
      <c r="I3" s="246"/>
      <c r="J3" s="246"/>
    </row>
    <row r="4" spans="1:14" s="206" customFormat="1" ht="19.5" customHeight="1" x14ac:dyDescent="0.25">
      <c r="A4" s="325"/>
      <c r="B4" s="325"/>
      <c r="C4" s="325"/>
      <c r="D4" s="325"/>
      <c r="E4" s="325"/>
      <c r="F4" s="325"/>
      <c r="G4" s="246"/>
      <c r="H4" s="246"/>
      <c r="I4" s="246"/>
      <c r="J4" s="246"/>
    </row>
    <row r="5" spans="1:14" s="206" customFormat="1" ht="27" customHeight="1" x14ac:dyDescent="0.7">
      <c r="A5" s="401" t="s">
        <v>2606</v>
      </c>
      <c r="B5" s="325"/>
      <c r="C5" s="325"/>
      <c r="D5" s="325"/>
      <c r="E5" s="325"/>
      <c r="F5" s="325"/>
      <c r="G5" s="325"/>
      <c r="H5" s="325"/>
      <c r="I5" s="325"/>
      <c r="J5" s="246"/>
    </row>
    <row r="6" spans="1:14" s="206" customFormat="1" ht="19.5" customHeight="1" x14ac:dyDescent="0.25">
      <c r="A6" s="325"/>
      <c r="B6" s="325"/>
      <c r="C6" s="325"/>
      <c r="D6" s="325"/>
      <c r="E6" s="325"/>
      <c r="F6" s="325"/>
      <c r="G6" s="325"/>
      <c r="H6" s="325"/>
      <c r="I6" s="325"/>
      <c r="J6" s="246"/>
    </row>
    <row r="7" spans="1:14" s="1131" customFormat="1" ht="24" customHeight="1" x14ac:dyDescent="0.55000000000000004">
      <c r="A7" s="1132" t="s">
        <v>2554</v>
      </c>
      <c r="B7" s="1133"/>
      <c r="C7" s="1133"/>
      <c r="D7" s="1133"/>
      <c r="E7" s="1133"/>
      <c r="F7" s="1026"/>
      <c r="G7" s="1026"/>
      <c r="H7" s="1026"/>
      <c r="I7" s="1026"/>
      <c r="J7" s="1026"/>
      <c r="K7" s="1026"/>
      <c r="L7" s="1026"/>
      <c r="M7" s="1026"/>
      <c r="N7" s="1026"/>
    </row>
    <row r="8" spans="1:14" s="1131" customFormat="1" ht="24" customHeight="1" x14ac:dyDescent="0.55000000000000004">
      <c r="A8" s="1134" t="s">
        <v>1609</v>
      </c>
      <c r="B8" s="1133"/>
      <c r="C8" s="1133"/>
      <c r="D8" s="1133"/>
      <c r="E8" s="1133"/>
      <c r="F8" s="1026"/>
      <c r="G8" s="1026"/>
      <c r="H8" s="1026"/>
      <c r="I8" s="1026"/>
      <c r="J8" s="1026"/>
      <c r="K8" s="1026"/>
      <c r="L8" s="1026"/>
      <c r="M8" s="1026"/>
      <c r="N8" s="1026"/>
    </row>
    <row r="9" spans="1:14" s="1131" customFormat="1" ht="24" customHeight="1" x14ac:dyDescent="0.55000000000000004">
      <c r="A9" s="1134" t="s">
        <v>2555</v>
      </c>
      <c r="B9" s="1133"/>
      <c r="C9" s="1133"/>
      <c r="D9" s="1133"/>
      <c r="E9" s="1133"/>
      <c r="F9" s="1026"/>
      <c r="G9" s="1026"/>
      <c r="H9" s="1026"/>
      <c r="I9" s="1026"/>
      <c r="J9" s="1026"/>
      <c r="K9" s="1026"/>
      <c r="L9" s="1026"/>
      <c r="M9" s="1026"/>
      <c r="N9" s="1026"/>
    </row>
    <row r="10" spans="1:14" s="1131" customFormat="1" ht="24" customHeight="1" x14ac:dyDescent="0.55000000000000004">
      <c r="A10" s="1134" t="s">
        <v>2556</v>
      </c>
      <c r="B10" s="1133"/>
      <c r="C10" s="1133"/>
      <c r="D10" s="1133"/>
      <c r="E10" s="1133"/>
      <c r="F10" s="1026"/>
      <c r="G10" s="1026"/>
      <c r="H10" s="1026"/>
      <c r="I10" s="1026"/>
      <c r="J10" s="1026"/>
      <c r="K10" s="1026"/>
      <c r="L10" s="1026"/>
      <c r="M10" s="1026"/>
      <c r="N10" s="1026"/>
    </row>
    <row r="11" spans="1:14" s="1131" customFormat="1" ht="24" customHeight="1" x14ac:dyDescent="0.55000000000000004">
      <c r="A11" s="1134" t="s">
        <v>2557</v>
      </c>
      <c r="B11" s="1133"/>
      <c r="C11" s="1133"/>
      <c r="D11" s="1133"/>
      <c r="E11" s="1133"/>
      <c r="F11" s="1026"/>
      <c r="G11" s="1026"/>
      <c r="H11" s="1026"/>
      <c r="I11" s="1026"/>
      <c r="J11" s="1026"/>
      <c r="K11" s="1026"/>
      <c r="L11" s="1026"/>
      <c r="M11" s="1026"/>
      <c r="N11" s="1026"/>
    </row>
    <row r="12" spans="1:14" s="1131" customFormat="1" ht="22.5" customHeight="1" x14ac:dyDescent="0.55000000000000004">
      <c r="A12" s="1132" t="s">
        <v>2558</v>
      </c>
      <c r="B12" s="1133"/>
      <c r="C12" s="1133"/>
      <c r="D12" s="1133"/>
      <c r="E12" s="1133"/>
      <c r="F12" s="1026"/>
      <c r="G12" s="1026"/>
      <c r="H12" s="1026"/>
      <c r="I12" s="1026"/>
      <c r="J12" s="1026"/>
      <c r="K12" s="1026"/>
      <c r="L12" s="1026"/>
      <c r="M12" s="1026"/>
      <c r="N12" s="1026"/>
    </row>
    <row r="13" spans="1:14" s="1131" customFormat="1" ht="22.5" customHeight="1" x14ac:dyDescent="0.55000000000000004">
      <c r="A13" s="1132" t="s">
        <v>2559</v>
      </c>
      <c r="B13" s="1133"/>
      <c r="C13" s="1133"/>
      <c r="D13" s="1133"/>
      <c r="E13" s="1133"/>
      <c r="F13" s="1026"/>
      <c r="G13" s="1026"/>
      <c r="H13" s="1026"/>
      <c r="I13" s="1026"/>
      <c r="J13" s="1026"/>
      <c r="K13" s="1026"/>
      <c r="L13" s="1026"/>
      <c r="M13" s="1026"/>
      <c r="N13" s="1026"/>
    </row>
    <row r="14" spans="1:14" s="1131" customFormat="1" ht="22.5" customHeight="1" x14ac:dyDescent="0.55000000000000004">
      <c r="A14" s="1132" t="s">
        <v>2560</v>
      </c>
      <c r="B14" s="1133"/>
      <c r="C14" s="1133"/>
      <c r="D14" s="1133"/>
      <c r="E14" s="1133"/>
      <c r="F14" s="1026"/>
      <c r="G14" s="1026"/>
      <c r="H14" s="1026"/>
      <c r="I14" s="1026"/>
      <c r="J14" s="1026"/>
      <c r="K14" s="1026"/>
      <c r="L14" s="1026"/>
      <c r="M14" s="1026"/>
      <c r="N14" s="1026"/>
    </row>
    <row r="15" spans="1:14" s="1131" customFormat="1" ht="22.5" customHeight="1" x14ac:dyDescent="0.55000000000000004">
      <c r="A15" s="1132" t="s">
        <v>2561</v>
      </c>
      <c r="B15" s="1133"/>
      <c r="C15" s="1133"/>
      <c r="D15" s="1133"/>
      <c r="E15" s="1133"/>
      <c r="F15" s="1026"/>
      <c r="G15" s="1026"/>
      <c r="H15" s="1026"/>
      <c r="I15" s="1026"/>
      <c r="J15" s="1026"/>
      <c r="K15" s="1026"/>
      <c r="L15" s="1026"/>
      <c r="M15" s="1026"/>
      <c r="N15" s="1026"/>
    </row>
    <row r="16" spans="1:14" s="1131" customFormat="1" ht="22.5" customHeight="1" x14ac:dyDescent="0.55000000000000004">
      <c r="A16" s="1132" t="s">
        <v>1602</v>
      </c>
      <c r="B16" s="1133"/>
      <c r="C16" s="1133"/>
      <c r="D16" s="1133"/>
      <c r="E16" s="1133"/>
      <c r="F16" s="1026"/>
      <c r="G16" s="1026"/>
      <c r="H16" s="1026"/>
      <c r="I16" s="1026"/>
      <c r="J16" s="1026"/>
      <c r="K16" s="1026"/>
      <c r="L16" s="1026"/>
      <c r="M16" s="1026"/>
      <c r="N16" s="1026"/>
    </row>
    <row r="17" spans="1:14" s="1131" customFormat="1" ht="22.5" customHeight="1" x14ac:dyDescent="0.55000000000000004">
      <c r="A17" s="1132" t="s">
        <v>1603</v>
      </c>
      <c r="B17" s="1133"/>
      <c r="C17" s="1133"/>
      <c r="D17" s="1133"/>
      <c r="E17" s="1133"/>
      <c r="F17" s="1026"/>
      <c r="G17" s="1026"/>
      <c r="H17" s="1026"/>
      <c r="I17" s="1026"/>
      <c r="J17" s="1026"/>
      <c r="K17" s="1026"/>
      <c r="L17" s="1026"/>
      <c r="M17" s="1026"/>
      <c r="N17" s="1026"/>
    </row>
    <row r="18" spans="1:14" s="1131" customFormat="1" ht="22.5" customHeight="1" x14ac:dyDescent="0.55000000000000004">
      <c r="A18" s="1132" t="s">
        <v>1604</v>
      </c>
      <c r="B18" s="1133"/>
      <c r="C18" s="1133"/>
      <c r="D18" s="1133"/>
      <c r="E18" s="1133"/>
      <c r="F18" s="1026"/>
      <c r="G18" s="1026"/>
      <c r="H18" s="1026"/>
      <c r="I18" s="1026"/>
      <c r="J18" s="1026"/>
      <c r="K18" s="1026"/>
      <c r="L18" s="1026"/>
      <c r="M18" s="1026"/>
      <c r="N18" s="1026"/>
    </row>
    <row r="19" spans="1:14" s="1131" customFormat="1" ht="22.5" customHeight="1" x14ac:dyDescent="0.55000000000000004">
      <c r="A19" s="1132" t="s">
        <v>2562</v>
      </c>
      <c r="B19" s="1133"/>
      <c r="C19" s="1133"/>
      <c r="D19" s="1133"/>
      <c r="E19" s="1133"/>
      <c r="F19" s="1026"/>
      <c r="G19" s="1026"/>
      <c r="H19" s="1026"/>
      <c r="I19" s="1026"/>
      <c r="J19" s="1026"/>
      <c r="K19" s="1026"/>
      <c r="L19" s="1026"/>
      <c r="M19" s="1026"/>
      <c r="N19" s="1026"/>
    </row>
    <row r="20" spans="1:14" s="1131" customFormat="1" ht="22.5" customHeight="1" x14ac:dyDescent="0.55000000000000004">
      <c r="A20" s="1132" t="s">
        <v>2563</v>
      </c>
      <c r="B20" s="1133"/>
      <c r="C20" s="1133"/>
      <c r="D20" s="1133"/>
      <c r="E20" s="1133"/>
      <c r="F20" s="1026"/>
      <c r="G20" s="1026"/>
      <c r="H20" s="1026"/>
      <c r="I20" s="1026"/>
      <c r="J20" s="1026"/>
      <c r="K20" s="1026"/>
      <c r="L20" s="1026"/>
      <c r="M20" s="1026"/>
      <c r="N20" s="1026"/>
    </row>
    <row r="21" spans="1:14" s="1131" customFormat="1" ht="22.5" customHeight="1" x14ac:dyDescent="0.55000000000000004">
      <c r="A21" s="1132" t="s">
        <v>2564</v>
      </c>
      <c r="B21" s="1133"/>
      <c r="C21" s="1133"/>
      <c r="D21" s="1133"/>
      <c r="E21" s="1133"/>
      <c r="F21" s="1026"/>
      <c r="G21" s="1026"/>
      <c r="H21" s="1026"/>
      <c r="I21" s="1026"/>
      <c r="J21" s="1026"/>
      <c r="K21" s="1026"/>
      <c r="L21" s="1026"/>
      <c r="M21" s="1026"/>
      <c r="N21" s="1026"/>
    </row>
    <row r="22" spans="1:14" s="1131" customFormat="1" ht="22.5" customHeight="1" x14ac:dyDescent="0.55000000000000004">
      <c r="A22" s="1132" t="s">
        <v>2565</v>
      </c>
      <c r="B22" s="1133"/>
      <c r="C22" s="1133"/>
      <c r="D22" s="1133"/>
      <c r="E22" s="1133"/>
      <c r="F22" s="1026"/>
      <c r="G22" s="1026"/>
      <c r="H22" s="1026"/>
      <c r="I22" s="1026"/>
      <c r="J22" s="1026"/>
      <c r="K22" s="1026"/>
      <c r="L22" s="1026"/>
      <c r="M22" s="1026"/>
      <c r="N22" s="1026"/>
    </row>
    <row r="23" spans="1:14" s="1131" customFormat="1" ht="22.5" customHeight="1" x14ac:dyDescent="0.55000000000000004">
      <c r="A23" s="1134" t="s">
        <v>2566</v>
      </c>
      <c r="B23" s="1133"/>
      <c r="C23" s="1133"/>
      <c r="D23" s="1133"/>
      <c r="E23" s="1133"/>
      <c r="F23" s="1026"/>
      <c r="G23" s="1026"/>
      <c r="H23" s="1026"/>
      <c r="I23" s="1026"/>
      <c r="J23" s="1026"/>
      <c r="K23" s="1026"/>
      <c r="L23" s="1026"/>
      <c r="M23" s="1026"/>
      <c r="N23" s="1026"/>
    </row>
    <row r="24" spans="1:14" s="1131" customFormat="1" ht="22.5" customHeight="1" x14ac:dyDescent="0.55000000000000004">
      <c r="A24" s="1134" t="s">
        <v>2567</v>
      </c>
      <c r="B24" s="1133"/>
      <c r="C24" s="1133"/>
      <c r="D24" s="1133"/>
      <c r="E24" s="1133"/>
      <c r="F24" s="1026"/>
      <c r="G24" s="1026"/>
      <c r="H24" s="1026"/>
      <c r="I24" s="1026"/>
      <c r="J24" s="1026"/>
      <c r="K24" s="1026"/>
      <c r="L24" s="1026"/>
      <c r="M24" s="1026"/>
      <c r="N24" s="1026"/>
    </row>
    <row r="25" spans="1:14" s="1131" customFormat="1" ht="22.5" customHeight="1" x14ac:dyDescent="0.55000000000000004">
      <c r="A25" s="1134" t="s">
        <v>2568</v>
      </c>
      <c r="B25" s="1133"/>
      <c r="C25" s="1133"/>
      <c r="D25" s="1133"/>
      <c r="E25" s="1133"/>
      <c r="F25" s="1026"/>
      <c r="G25" s="1026"/>
      <c r="H25" s="1026"/>
      <c r="I25" s="1026"/>
      <c r="J25" s="1026"/>
      <c r="K25" s="1026"/>
      <c r="L25" s="1026"/>
      <c r="M25" s="1026"/>
      <c r="N25" s="1026"/>
    </row>
    <row r="26" spans="1:14" s="1131" customFormat="1" ht="22.5" customHeight="1" x14ac:dyDescent="0.55000000000000004">
      <c r="A26" s="1238" t="s">
        <v>2569</v>
      </c>
      <c r="B26" s="1238"/>
      <c r="C26" s="1238"/>
      <c r="D26" s="1238"/>
      <c r="E26" s="1238"/>
      <c r="F26" s="1238"/>
      <c r="G26" s="1026"/>
      <c r="H26" s="1026"/>
      <c r="I26" s="1026"/>
      <c r="J26" s="1026"/>
      <c r="K26" s="1026"/>
      <c r="L26" s="1026"/>
      <c r="M26" s="1026"/>
      <c r="N26" s="1026"/>
    </row>
    <row r="27" spans="1:14" s="1131" customFormat="1" ht="22.5" customHeight="1" x14ac:dyDescent="0.55000000000000004">
      <c r="A27" s="1134" t="s">
        <v>2570</v>
      </c>
      <c r="B27" s="1133"/>
      <c r="C27" s="1133"/>
      <c r="D27" s="1133"/>
      <c r="E27" s="1133"/>
      <c r="F27" s="1026"/>
      <c r="G27" s="1026"/>
      <c r="H27" s="1026"/>
      <c r="I27" s="1026"/>
      <c r="J27" s="1026"/>
      <c r="K27" s="1026"/>
      <c r="L27" s="1026"/>
      <c r="M27" s="1026"/>
      <c r="N27" s="1026"/>
    </row>
    <row r="28" spans="1:14" s="1131" customFormat="1" ht="22.5" customHeight="1" x14ac:dyDescent="0.55000000000000004">
      <c r="A28" s="1134" t="s">
        <v>2571</v>
      </c>
      <c r="B28" s="1133"/>
      <c r="C28" s="1133"/>
      <c r="D28" s="1133"/>
      <c r="E28" s="1133"/>
      <c r="F28" s="1026"/>
      <c r="G28" s="1026"/>
      <c r="H28" s="1026"/>
      <c r="I28" s="1026"/>
      <c r="J28" s="1026"/>
      <c r="K28" s="1026"/>
      <c r="L28" s="1026"/>
      <c r="M28" s="1026"/>
      <c r="N28" s="1026"/>
    </row>
    <row r="29" spans="1:14" s="1131" customFormat="1" ht="22.5" customHeight="1" x14ac:dyDescent="0.55000000000000004">
      <c r="A29" s="1134" t="s">
        <v>2572</v>
      </c>
      <c r="B29" s="1133"/>
      <c r="C29" s="1133"/>
      <c r="D29" s="1133"/>
      <c r="E29" s="1133"/>
      <c r="F29" s="1026"/>
      <c r="G29" s="1026"/>
      <c r="H29" s="1026"/>
      <c r="I29" s="1026"/>
      <c r="J29" s="1026"/>
      <c r="K29" s="1026"/>
      <c r="L29" s="1026"/>
      <c r="M29" s="1026"/>
      <c r="N29" s="1026"/>
    </row>
    <row r="30" spans="1:14" s="1131" customFormat="1" ht="22.5" customHeight="1" x14ac:dyDescent="0.55000000000000004">
      <c r="A30" s="1134" t="s">
        <v>2573</v>
      </c>
      <c r="B30" s="1133"/>
      <c r="C30" s="1133"/>
      <c r="D30" s="1133"/>
      <c r="E30" s="1133"/>
      <c r="F30" s="1026"/>
      <c r="G30" s="1026"/>
      <c r="H30" s="1026"/>
      <c r="I30" s="1026"/>
      <c r="J30" s="1026"/>
      <c r="K30" s="1026"/>
      <c r="L30" s="1026"/>
      <c r="M30" s="1026"/>
      <c r="N30" s="1026"/>
    </row>
    <row r="31" spans="1:14" s="1131" customFormat="1" ht="22.5" customHeight="1" x14ac:dyDescent="0.55000000000000004">
      <c r="A31" s="1134" t="s">
        <v>2574</v>
      </c>
      <c r="B31" s="1133"/>
      <c r="C31" s="1133"/>
      <c r="D31" s="1133"/>
      <c r="E31" s="1133"/>
      <c r="F31" s="1026"/>
      <c r="G31" s="1026"/>
      <c r="H31" s="1026"/>
      <c r="I31" s="1026"/>
      <c r="J31" s="1026"/>
      <c r="K31" s="1026"/>
      <c r="L31" s="1026"/>
      <c r="M31" s="1026"/>
      <c r="N31" s="1026"/>
    </row>
    <row r="32" spans="1:14" s="1131" customFormat="1" ht="22.5" customHeight="1" x14ac:dyDescent="0.55000000000000004">
      <c r="A32" s="1134" t="s">
        <v>2575</v>
      </c>
      <c r="B32" s="1133"/>
      <c r="C32" s="1133"/>
      <c r="D32" s="1133"/>
      <c r="E32" s="1133"/>
      <c r="F32" s="1026"/>
      <c r="G32" s="1026"/>
      <c r="H32" s="1026"/>
      <c r="I32" s="1026"/>
      <c r="J32" s="1026"/>
      <c r="K32" s="1026"/>
      <c r="L32" s="1026"/>
      <c r="M32" s="1026"/>
      <c r="N32" s="1026"/>
    </row>
    <row r="33" spans="1:23" s="1131" customFormat="1" ht="22.5" customHeight="1" x14ac:dyDescent="0.55000000000000004">
      <c r="A33" s="1134" t="s">
        <v>2576</v>
      </c>
      <c r="B33" s="1133"/>
      <c r="C33" s="1133"/>
      <c r="D33" s="1133"/>
      <c r="E33" s="1133"/>
      <c r="F33" s="1026"/>
      <c r="G33" s="1026"/>
      <c r="H33" s="1026"/>
      <c r="I33" s="1026"/>
      <c r="J33" s="1026"/>
      <c r="K33" s="1026"/>
      <c r="L33" s="1026"/>
      <c r="M33" s="1026"/>
      <c r="N33" s="1026"/>
    </row>
    <row r="34" spans="1:23" s="1131" customFormat="1" ht="22.5" customHeight="1" x14ac:dyDescent="0.55000000000000004">
      <c r="A34" s="1134" t="s">
        <v>2577</v>
      </c>
      <c r="B34" s="1133"/>
      <c r="C34" s="1133"/>
      <c r="D34" s="1133"/>
      <c r="E34" s="1133"/>
      <c r="F34" s="1026"/>
      <c r="G34" s="1026"/>
      <c r="H34" s="1026"/>
      <c r="I34" s="1026"/>
      <c r="J34" s="1026"/>
      <c r="K34" s="1026"/>
      <c r="L34" s="1026"/>
      <c r="M34" s="1026"/>
      <c r="N34" s="1026"/>
    </row>
    <row r="35" spans="1:23" s="1131" customFormat="1" ht="22.5" customHeight="1" x14ac:dyDescent="0.55000000000000004">
      <c r="A35" s="1134" t="s">
        <v>2578</v>
      </c>
      <c r="B35" s="1133"/>
      <c r="C35" s="1133"/>
      <c r="D35" s="1133"/>
      <c r="E35" s="1133"/>
      <c r="F35" s="1026"/>
      <c r="G35" s="1026"/>
      <c r="H35" s="1026"/>
      <c r="I35" s="1026"/>
      <c r="J35" s="1026"/>
      <c r="K35" s="1026"/>
      <c r="L35" s="1026"/>
      <c r="M35" s="1026"/>
      <c r="N35" s="1026"/>
    </row>
    <row r="36" spans="1:23" s="1131" customFormat="1" ht="22.5" customHeight="1" x14ac:dyDescent="0.55000000000000004">
      <c r="A36" s="1134" t="s">
        <v>2579</v>
      </c>
      <c r="B36" s="1133"/>
      <c r="C36" s="1133"/>
      <c r="D36" s="1133"/>
      <c r="E36" s="1133"/>
      <c r="F36" s="1026"/>
      <c r="G36" s="1026"/>
      <c r="H36" s="1026"/>
      <c r="I36" s="1026"/>
      <c r="J36" s="1026"/>
      <c r="K36" s="1026"/>
      <c r="L36" s="1026"/>
      <c r="M36" s="1026"/>
      <c r="N36" s="1026"/>
    </row>
    <row r="37" spans="1:23" s="1131" customFormat="1" ht="22.5" customHeight="1" x14ac:dyDescent="0.55000000000000004">
      <c r="A37" s="1134" t="s">
        <v>2580</v>
      </c>
      <c r="B37" s="1133"/>
      <c r="C37" s="1133"/>
      <c r="D37" s="1133"/>
      <c r="E37" s="1133"/>
      <c r="F37" s="1026"/>
      <c r="G37" s="1026"/>
      <c r="H37" s="1026"/>
      <c r="I37" s="1026"/>
      <c r="J37" s="1026"/>
      <c r="K37" s="1026"/>
      <c r="L37" s="1026"/>
      <c r="M37" s="1026"/>
      <c r="N37" s="1026"/>
    </row>
    <row r="38" spans="1:23" s="1131" customFormat="1" ht="22.5" customHeight="1" x14ac:dyDescent="0.55000000000000004">
      <c r="A38" s="1134" t="s">
        <v>2581</v>
      </c>
      <c r="B38" s="1133"/>
      <c r="C38" s="1133"/>
      <c r="D38" s="1133"/>
      <c r="E38" s="1133"/>
      <c r="F38" s="1026"/>
      <c r="G38" s="1026"/>
      <c r="H38" s="1026"/>
      <c r="I38" s="1026"/>
      <c r="J38" s="1026"/>
      <c r="K38" s="1026"/>
      <c r="L38" s="1026"/>
      <c r="M38" s="1026"/>
      <c r="N38" s="1026"/>
    </row>
    <row r="39" spans="1:23" s="1131" customFormat="1" ht="20.25" customHeight="1" x14ac:dyDescent="0.55000000000000004">
      <c r="A39" s="1135"/>
      <c r="B39" s="1133"/>
      <c r="C39" s="1133"/>
      <c r="D39" s="1133"/>
      <c r="E39" s="1133"/>
      <c r="F39" s="1026"/>
      <c r="G39" s="1026"/>
      <c r="H39" s="1026"/>
      <c r="I39" s="1026"/>
      <c r="J39" s="1026"/>
      <c r="K39" s="1026"/>
      <c r="L39" s="1026"/>
      <c r="M39" s="1026"/>
      <c r="N39" s="1026"/>
    </row>
    <row r="40" spans="1:23" s="1131" customFormat="1" ht="20.25" customHeight="1" x14ac:dyDescent="0.55000000000000004">
      <c r="A40" s="1135"/>
      <c r="B40" s="1133"/>
      <c r="C40" s="1133"/>
      <c r="D40" s="1133"/>
      <c r="E40" s="1133"/>
      <c r="F40" s="1026"/>
      <c r="G40" s="1026"/>
      <c r="H40" s="1026"/>
      <c r="I40" s="1026"/>
      <c r="J40" s="1026"/>
      <c r="K40" s="1026"/>
      <c r="L40" s="1026"/>
      <c r="M40" s="1026"/>
      <c r="N40" s="1026"/>
    </row>
    <row r="41" spans="1:23" s="1131" customFormat="1" ht="20.25" customHeight="1" x14ac:dyDescent="0.55000000000000004">
      <c r="A41" s="1135"/>
      <c r="B41" s="1133"/>
      <c r="C41" s="1133"/>
      <c r="D41" s="1133"/>
      <c r="E41" s="1133"/>
      <c r="F41" s="1026"/>
      <c r="G41" s="1026"/>
      <c r="H41" s="1026"/>
      <c r="I41" s="1026"/>
      <c r="J41" s="1026"/>
      <c r="K41" s="1026"/>
      <c r="L41" s="1026"/>
      <c r="M41" s="1026"/>
      <c r="N41" s="1026"/>
    </row>
    <row r="42" spans="1:23" s="1131" customFormat="1" ht="20.25" customHeight="1" x14ac:dyDescent="0.55000000000000004">
      <c r="A42" s="1135"/>
      <c r="B42" s="1133"/>
      <c r="C42" s="1133"/>
      <c r="D42" s="1133"/>
      <c r="E42" s="1133"/>
      <c r="F42" s="1026"/>
      <c r="G42" s="1026"/>
      <c r="H42" s="1026"/>
      <c r="I42" s="1026"/>
      <c r="J42" s="1026"/>
      <c r="K42" s="1026"/>
      <c r="L42" s="1026"/>
      <c r="M42" s="1026"/>
      <c r="N42" s="1026"/>
    </row>
    <row r="43" spans="1:23" s="1131" customFormat="1" ht="20.25" customHeight="1" x14ac:dyDescent="0.55000000000000004">
      <c r="A43" s="1135"/>
      <c r="B43" s="1133"/>
      <c r="C43" s="1133"/>
      <c r="D43" s="1133"/>
      <c r="E43" s="1133"/>
      <c r="F43" s="1026"/>
      <c r="G43" s="1026"/>
      <c r="H43" s="1026"/>
      <c r="I43" s="1026"/>
      <c r="J43" s="1026"/>
      <c r="K43" s="1026"/>
      <c r="L43" s="1026"/>
      <c r="M43" s="1026"/>
      <c r="N43" s="1026"/>
    </row>
    <row r="44" spans="1:23" s="1131" customFormat="1" ht="20.25" customHeight="1" x14ac:dyDescent="0.55000000000000004">
      <c r="A44" s="1135"/>
      <c r="B44" s="1133"/>
      <c r="C44" s="1133"/>
      <c r="D44" s="1133"/>
      <c r="E44" s="1133"/>
      <c r="F44" s="1026"/>
      <c r="G44" s="1026"/>
      <c r="H44" s="1026"/>
      <c r="I44" s="1026"/>
      <c r="J44" s="1026"/>
      <c r="K44" s="1026"/>
      <c r="L44" s="1026"/>
      <c r="M44" s="1026"/>
      <c r="N44" s="1026"/>
    </row>
    <row r="45" spans="1:23" s="213" customFormat="1" ht="21.75" customHeight="1" x14ac:dyDescent="0.6">
      <c r="A45" s="386"/>
      <c r="B45" s="405"/>
      <c r="C45" s="405"/>
      <c r="D45" s="405"/>
      <c r="E45" s="405"/>
      <c r="F45" s="405"/>
      <c r="G45" s="405"/>
      <c r="H45" s="405"/>
      <c r="I45" s="405"/>
      <c r="J45" s="405"/>
      <c r="K45" s="405"/>
      <c r="L45" s="405"/>
      <c r="M45" s="405"/>
      <c r="N45" s="405"/>
      <c r="O45" s="405"/>
      <c r="P45" s="405"/>
      <c r="Q45" s="405"/>
      <c r="R45" s="405"/>
      <c r="S45" s="405"/>
      <c r="T45" s="405"/>
      <c r="U45" s="405"/>
      <c r="V45" s="405"/>
      <c r="W45" s="405"/>
    </row>
    <row r="46" spans="1:23" s="213" customFormat="1" ht="12.75" customHeight="1" x14ac:dyDescent="0.6">
      <c r="A46" s="407"/>
      <c r="B46" s="405"/>
      <c r="C46" s="405"/>
      <c r="D46" s="405"/>
      <c r="E46" s="405"/>
      <c r="F46" s="405"/>
      <c r="G46" s="405"/>
      <c r="H46" s="405"/>
      <c r="I46" s="405"/>
      <c r="J46" s="405"/>
      <c r="K46" s="405"/>
      <c r="L46" s="405"/>
      <c r="M46" s="405"/>
      <c r="N46" s="405"/>
      <c r="O46" s="405"/>
      <c r="P46" s="405"/>
      <c r="Q46" s="405"/>
      <c r="R46" s="405"/>
      <c r="S46" s="405"/>
      <c r="T46" s="405"/>
      <c r="U46" s="405"/>
      <c r="V46" s="405"/>
      <c r="W46" s="405"/>
    </row>
    <row r="47" spans="1:23" s="213" customFormat="1" ht="21" customHeight="1" x14ac:dyDescent="0.7">
      <c r="A47" s="401"/>
      <c r="B47" s="402"/>
      <c r="C47" s="402"/>
      <c r="D47" s="402"/>
      <c r="E47" s="402"/>
      <c r="F47" s="402"/>
      <c r="G47" s="402"/>
      <c r="H47" s="402"/>
      <c r="I47" s="405"/>
      <c r="J47" s="402"/>
      <c r="K47" s="402"/>
      <c r="L47" s="402"/>
      <c r="M47" s="402"/>
      <c r="N47" s="402"/>
      <c r="O47" s="402"/>
      <c r="P47" s="402"/>
      <c r="Q47" s="402"/>
      <c r="R47" s="402"/>
      <c r="S47" s="402"/>
      <c r="T47" s="405"/>
      <c r="U47" s="405"/>
      <c r="V47" s="405"/>
      <c r="W47" s="405"/>
    </row>
    <row r="48" spans="1:23" s="213" customFormat="1" ht="21" customHeight="1" x14ac:dyDescent="0.7">
      <c r="A48" s="386"/>
      <c r="B48" s="405"/>
      <c r="C48" s="405"/>
      <c r="D48" s="405"/>
      <c r="E48" s="405"/>
      <c r="F48" s="405"/>
      <c r="G48" s="405"/>
      <c r="H48" s="405"/>
      <c r="I48" s="402"/>
      <c r="J48" s="405"/>
      <c r="K48" s="405"/>
      <c r="L48" s="405"/>
      <c r="M48" s="405"/>
      <c r="N48" s="405"/>
      <c r="O48" s="405"/>
      <c r="P48" s="405"/>
      <c r="Q48" s="405"/>
      <c r="R48" s="405"/>
      <c r="S48" s="405"/>
      <c r="T48" s="402"/>
      <c r="U48" s="402"/>
      <c r="V48" s="402"/>
      <c r="W48" s="402"/>
    </row>
    <row r="49" spans="1:23" s="213" customFormat="1" ht="21" customHeight="1" x14ac:dyDescent="0.6">
      <c r="A49" s="386"/>
      <c r="B49" s="405"/>
      <c r="C49" s="405"/>
      <c r="D49" s="405"/>
      <c r="E49" s="405"/>
      <c r="F49" s="405"/>
      <c r="G49" s="405"/>
      <c r="H49" s="405"/>
      <c r="I49" s="405"/>
      <c r="J49" s="405"/>
      <c r="K49" s="405"/>
      <c r="L49" s="405"/>
      <c r="M49" s="405"/>
      <c r="N49" s="405"/>
      <c r="O49" s="405"/>
      <c r="P49" s="405"/>
      <c r="Q49" s="405"/>
      <c r="R49" s="405"/>
      <c r="S49" s="405"/>
      <c r="T49" s="405"/>
      <c r="U49" s="405"/>
      <c r="V49" s="405"/>
      <c r="W49" s="405"/>
    </row>
    <row r="50" spans="1:23" s="213" customFormat="1" ht="21" customHeight="1" x14ac:dyDescent="0.6">
      <c r="A50" s="386"/>
      <c r="B50" s="405"/>
      <c r="C50" s="405"/>
      <c r="D50" s="405"/>
      <c r="E50" s="405"/>
      <c r="F50" s="405"/>
      <c r="G50" s="405"/>
      <c r="H50" s="405"/>
      <c r="I50" s="405"/>
      <c r="J50" s="405"/>
      <c r="K50" s="405"/>
      <c r="L50" s="405"/>
      <c r="M50" s="405"/>
      <c r="N50" s="405"/>
      <c r="O50" s="405"/>
      <c r="P50" s="405"/>
      <c r="Q50" s="405"/>
      <c r="R50" s="405"/>
      <c r="S50" s="405"/>
      <c r="T50" s="405"/>
      <c r="U50" s="405"/>
      <c r="V50" s="405"/>
      <c r="W50" s="405"/>
    </row>
    <row r="51" spans="1:23" s="213" customFormat="1" ht="21" customHeight="1" x14ac:dyDescent="0.6">
      <c r="A51" s="386"/>
      <c r="B51" s="405"/>
      <c r="C51" s="405"/>
      <c r="D51" s="405"/>
      <c r="E51" s="405"/>
      <c r="F51" s="405"/>
      <c r="G51" s="405"/>
      <c r="H51" s="405"/>
      <c r="I51" s="405"/>
      <c r="J51" s="405"/>
      <c r="K51" s="405"/>
      <c r="L51" s="405"/>
      <c r="M51" s="405"/>
      <c r="N51" s="405"/>
      <c r="O51" s="405"/>
      <c r="P51" s="405"/>
      <c r="Q51" s="405"/>
      <c r="R51" s="405"/>
      <c r="S51" s="405"/>
      <c r="T51" s="405"/>
      <c r="U51" s="405"/>
      <c r="V51" s="405"/>
      <c r="W51" s="405"/>
    </row>
    <row r="52" spans="1:23" s="213" customFormat="1" ht="21" customHeight="1" x14ac:dyDescent="0.6">
      <c r="A52" s="386"/>
      <c r="B52" s="405"/>
      <c r="C52" s="405"/>
      <c r="D52" s="405"/>
      <c r="E52" s="405"/>
      <c r="F52" s="405"/>
      <c r="G52" s="405"/>
      <c r="H52" s="405"/>
      <c r="I52" s="405"/>
      <c r="J52" s="405"/>
      <c r="K52" s="405"/>
      <c r="L52" s="405"/>
      <c r="M52" s="405"/>
      <c r="N52" s="405"/>
      <c r="O52" s="405"/>
      <c r="P52" s="405"/>
      <c r="Q52" s="405"/>
      <c r="R52" s="405"/>
      <c r="S52" s="405"/>
      <c r="T52" s="405"/>
      <c r="U52" s="405"/>
      <c r="V52" s="405"/>
      <c r="W52" s="405"/>
    </row>
    <row r="53" spans="1:23" s="213" customFormat="1" ht="21" customHeight="1" x14ac:dyDescent="0.6">
      <c r="A53" s="386"/>
      <c r="B53" s="405"/>
      <c r="C53" s="405"/>
      <c r="D53" s="405"/>
      <c r="E53" s="405"/>
      <c r="F53" s="405"/>
      <c r="G53" s="405"/>
      <c r="H53" s="405"/>
      <c r="I53" s="405"/>
      <c r="J53" s="405"/>
      <c r="K53" s="405"/>
      <c r="L53" s="405"/>
      <c r="M53" s="405"/>
      <c r="N53" s="405"/>
      <c r="O53" s="405"/>
      <c r="P53" s="405"/>
      <c r="Q53" s="405"/>
      <c r="R53" s="405"/>
      <c r="S53" s="405"/>
      <c r="T53" s="405"/>
      <c r="U53" s="405"/>
      <c r="V53" s="405"/>
      <c r="W53" s="405"/>
    </row>
    <row r="54" spans="1:23" s="213" customFormat="1" ht="21" customHeight="1" x14ac:dyDescent="0.6">
      <c r="A54" s="386"/>
      <c r="B54" s="405"/>
      <c r="C54" s="405"/>
      <c r="D54" s="405"/>
      <c r="E54" s="405"/>
      <c r="F54" s="405"/>
      <c r="G54" s="405"/>
      <c r="H54" s="405"/>
      <c r="I54" s="405"/>
      <c r="J54" s="405"/>
      <c r="K54" s="405"/>
      <c r="L54" s="405"/>
      <c r="M54" s="405"/>
      <c r="N54" s="405"/>
      <c r="O54" s="405"/>
      <c r="P54" s="405"/>
      <c r="Q54" s="405"/>
      <c r="R54" s="405"/>
      <c r="S54" s="405"/>
      <c r="T54" s="405"/>
      <c r="U54" s="405"/>
      <c r="V54" s="405"/>
      <c r="W54" s="405"/>
    </row>
    <row r="55" spans="1:23" s="213" customFormat="1" ht="21" customHeight="1" x14ac:dyDescent="0.6">
      <c r="A55" s="386"/>
      <c r="B55" s="405"/>
      <c r="C55" s="405"/>
      <c r="D55" s="405"/>
      <c r="E55" s="405"/>
      <c r="F55" s="405"/>
      <c r="G55" s="405"/>
      <c r="H55" s="405"/>
      <c r="I55" s="405"/>
      <c r="J55" s="405"/>
      <c r="K55" s="405"/>
      <c r="L55" s="405"/>
      <c r="M55" s="405"/>
      <c r="N55" s="405"/>
      <c r="O55" s="405"/>
      <c r="P55" s="405"/>
      <c r="Q55" s="405"/>
      <c r="R55" s="405"/>
      <c r="S55" s="405"/>
      <c r="T55" s="405"/>
      <c r="U55" s="405"/>
      <c r="V55" s="405"/>
      <c r="W55" s="405"/>
    </row>
    <row r="56" spans="1:23" s="213" customFormat="1" ht="21" customHeight="1" x14ac:dyDescent="0.6">
      <c r="A56" s="386"/>
      <c r="B56" s="405"/>
      <c r="C56" s="405"/>
      <c r="D56" s="405"/>
      <c r="E56" s="405"/>
      <c r="F56" s="405"/>
      <c r="G56" s="405"/>
      <c r="H56" s="405"/>
      <c r="I56" s="405"/>
      <c r="J56" s="405"/>
      <c r="K56" s="405"/>
      <c r="L56" s="405"/>
      <c r="M56" s="405"/>
      <c r="N56" s="405"/>
      <c r="O56" s="405"/>
      <c r="P56" s="405"/>
      <c r="Q56" s="405"/>
      <c r="R56" s="405"/>
      <c r="S56" s="405"/>
      <c r="T56" s="405"/>
      <c r="U56" s="405"/>
      <c r="V56" s="405"/>
      <c r="W56" s="405"/>
    </row>
    <row r="57" spans="1:23" s="213" customFormat="1" ht="21" customHeight="1" x14ac:dyDescent="0.6">
      <c r="A57" s="386"/>
      <c r="B57" s="405"/>
      <c r="C57" s="405"/>
      <c r="D57" s="405"/>
      <c r="E57" s="405"/>
      <c r="F57" s="405"/>
      <c r="G57" s="405"/>
      <c r="H57" s="405"/>
      <c r="I57" s="405"/>
      <c r="J57" s="405"/>
      <c r="K57" s="405"/>
      <c r="L57" s="405"/>
      <c r="M57" s="405"/>
      <c r="N57" s="405"/>
      <c r="O57" s="405"/>
      <c r="P57" s="405"/>
      <c r="Q57" s="405"/>
      <c r="R57" s="405"/>
      <c r="S57" s="405"/>
      <c r="T57" s="405"/>
      <c r="U57" s="405"/>
      <c r="V57" s="405"/>
      <c r="W57" s="405"/>
    </row>
    <row r="58" spans="1:23" s="213" customFormat="1" ht="21" customHeight="1" x14ac:dyDescent="0.6">
      <c r="A58" s="386"/>
      <c r="B58" s="405"/>
      <c r="C58" s="405"/>
      <c r="D58" s="405"/>
      <c r="E58" s="405"/>
      <c r="F58" s="405"/>
      <c r="G58" s="405"/>
      <c r="H58" s="405"/>
      <c r="I58" s="405"/>
      <c r="J58" s="405"/>
      <c r="K58" s="405"/>
      <c r="L58" s="405"/>
      <c r="M58" s="405"/>
      <c r="N58" s="405"/>
      <c r="O58" s="405"/>
      <c r="P58" s="405"/>
      <c r="Q58" s="405"/>
      <c r="R58" s="405"/>
      <c r="S58" s="405"/>
      <c r="T58" s="405"/>
      <c r="U58" s="405"/>
      <c r="V58" s="405"/>
      <c r="W58" s="405"/>
    </row>
    <row r="59" spans="1:23" s="213" customFormat="1" ht="21" customHeight="1" x14ac:dyDescent="0.6">
      <c r="A59" s="386"/>
      <c r="B59" s="405"/>
      <c r="C59" s="405"/>
      <c r="D59" s="405"/>
      <c r="E59" s="405"/>
      <c r="F59" s="405"/>
      <c r="G59" s="405"/>
      <c r="H59" s="405"/>
      <c r="I59" s="405"/>
      <c r="J59" s="405"/>
      <c r="K59" s="405"/>
      <c r="L59" s="405"/>
      <c r="M59" s="405"/>
      <c r="N59" s="405"/>
      <c r="O59" s="405"/>
      <c r="P59" s="405"/>
      <c r="Q59" s="405"/>
      <c r="R59" s="405"/>
      <c r="S59" s="405"/>
      <c r="T59" s="405"/>
      <c r="U59" s="405"/>
      <c r="V59" s="405"/>
      <c r="W59" s="405"/>
    </row>
    <row r="60" spans="1:23" s="213" customFormat="1" ht="21" customHeight="1" x14ac:dyDescent="0.6">
      <c r="A60" s="386"/>
      <c r="B60" s="405"/>
      <c r="C60" s="405"/>
      <c r="D60" s="405"/>
      <c r="E60" s="405"/>
      <c r="F60" s="405"/>
      <c r="G60" s="405"/>
      <c r="H60" s="405"/>
      <c r="I60" s="405"/>
      <c r="J60" s="405"/>
      <c r="K60" s="405"/>
      <c r="L60" s="405"/>
      <c r="M60" s="405"/>
      <c r="N60" s="405"/>
      <c r="O60" s="405"/>
      <c r="P60" s="405"/>
      <c r="Q60" s="405"/>
      <c r="R60" s="405"/>
      <c r="S60" s="405"/>
      <c r="T60" s="405"/>
      <c r="U60" s="405"/>
      <c r="V60" s="405"/>
      <c r="W60" s="405"/>
    </row>
    <row r="61" spans="1:23" s="213" customFormat="1" ht="21" customHeight="1" x14ac:dyDescent="0.6">
      <c r="A61" s="386"/>
      <c r="B61" s="405"/>
      <c r="C61" s="405"/>
      <c r="D61" s="405"/>
      <c r="E61" s="405"/>
      <c r="F61" s="405"/>
      <c r="G61" s="405"/>
      <c r="H61" s="405"/>
      <c r="I61" s="405"/>
      <c r="J61" s="405"/>
      <c r="K61" s="405"/>
      <c r="L61" s="405"/>
      <c r="M61" s="405"/>
      <c r="N61" s="405"/>
      <c r="O61" s="405"/>
      <c r="P61" s="405"/>
      <c r="Q61" s="405"/>
      <c r="R61" s="405"/>
      <c r="S61" s="405"/>
      <c r="T61" s="405"/>
      <c r="U61" s="405"/>
      <c r="V61" s="405"/>
      <c r="W61" s="405"/>
    </row>
    <row r="62" spans="1:23" s="213" customFormat="1" ht="21" customHeight="1" x14ac:dyDescent="0.6">
      <c r="A62" s="386"/>
      <c r="B62" s="405"/>
      <c r="C62" s="405"/>
      <c r="D62" s="405"/>
      <c r="E62" s="405"/>
      <c r="F62" s="405"/>
      <c r="G62" s="405"/>
      <c r="H62" s="405"/>
      <c r="I62" s="405"/>
      <c r="J62" s="405"/>
      <c r="K62" s="405"/>
      <c r="L62" s="405"/>
      <c r="M62" s="405"/>
      <c r="N62" s="405"/>
      <c r="O62" s="405"/>
      <c r="P62" s="405"/>
      <c r="Q62" s="405"/>
      <c r="R62" s="405"/>
      <c r="S62" s="405"/>
      <c r="T62" s="405"/>
      <c r="U62" s="405"/>
      <c r="V62" s="405"/>
      <c r="W62" s="405"/>
    </row>
    <row r="63" spans="1:23" s="213" customFormat="1" ht="21" customHeight="1" x14ac:dyDescent="0.6">
      <c r="A63" s="386"/>
      <c r="B63" s="405"/>
      <c r="C63" s="405"/>
      <c r="D63" s="405"/>
      <c r="E63" s="405"/>
      <c r="F63" s="405"/>
      <c r="G63" s="405"/>
      <c r="H63" s="405"/>
      <c r="I63" s="405"/>
      <c r="J63" s="405"/>
      <c r="K63" s="405"/>
      <c r="L63" s="405"/>
      <c r="M63" s="405"/>
      <c r="N63" s="405"/>
      <c r="O63" s="405"/>
      <c r="P63" s="405"/>
      <c r="Q63" s="405"/>
      <c r="R63" s="405"/>
      <c r="S63" s="405"/>
      <c r="T63" s="405"/>
      <c r="U63" s="405"/>
      <c r="V63" s="405"/>
      <c r="W63" s="405"/>
    </row>
    <row r="64" spans="1:23" s="213" customFormat="1" ht="11.25" customHeight="1" x14ac:dyDescent="0.6">
      <c r="A64" s="407"/>
      <c r="B64" s="405"/>
      <c r="C64" s="405"/>
      <c r="D64" s="405"/>
      <c r="E64" s="405"/>
      <c r="F64" s="405"/>
      <c r="G64" s="405"/>
      <c r="H64" s="405"/>
      <c r="I64" s="405"/>
      <c r="J64" s="405"/>
      <c r="K64" s="405"/>
      <c r="L64" s="405"/>
      <c r="M64" s="405"/>
      <c r="N64" s="405"/>
      <c r="O64" s="405"/>
      <c r="P64" s="405"/>
      <c r="Q64" s="405"/>
      <c r="R64" s="405"/>
      <c r="S64" s="405"/>
      <c r="T64" s="405"/>
      <c r="U64" s="405"/>
      <c r="V64" s="405"/>
      <c r="W64" s="405"/>
    </row>
    <row r="65" spans="1:23" s="213" customFormat="1" ht="21" customHeight="1" x14ac:dyDescent="0.7">
      <c r="A65" s="401"/>
      <c r="B65" s="402"/>
      <c r="C65" s="402"/>
      <c r="D65" s="402"/>
      <c r="E65" s="402"/>
      <c r="F65" s="402"/>
      <c r="G65" s="402"/>
      <c r="H65" s="402"/>
      <c r="I65" s="405"/>
      <c r="J65" s="402"/>
      <c r="K65" s="402"/>
      <c r="L65" s="402"/>
      <c r="M65" s="402"/>
      <c r="N65" s="402"/>
      <c r="O65" s="402"/>
      <c r="P65" s="402"/>
      <c r="Q65" s="402"/>
      <c r="R65" s="402"/>
      <c r="S65" s="402"/>
      <c r="T65" s="405"/>
      <c r="U65" s="405"/>
      <c r="V65" s="405"/>
      <c r="W65" s="405"/>
    </row>
    <row r="66" spans="1:23" s="213" customFormat="1" ht="21" customHeight="1" x14ac:dyDescent="0.6">
      <c r="A66" s="386"/>
      <c r="B66" s="405"/>
      <c r="C66" s="405"/>
      <c r="D66" s="405"/>
      <c r="E66" s="405"/>
      <c r="F66" s="405"/>
      <c r="G66" s="405"/>
      <c r="H66" s="405"/>
      <c r="I66" s="405"/>
      <c r="J66" s="405"/>
      <c r="K66" s="405"/>
      <c r="L66" s="405"/>
      <c r="M66" s="405"/>
      <c r="N66" s="405"/>
      <c r="O66" s="405"/>
      <c r="P66" s="405"/>
      <c r="Q66" s="405"/>
      <c r="R66" s="405"/>
      <c r="S66" s="405"/>
      <c r="T66" s="405"/>
      <c r="U66" s="405"/>
      <c r="V66" s="405"/>
      <c r="W66" s="405"/>
    </row>
    <row r="67" spans="1:23" s="213" customFormat="1" ht="21" customHeight="1" x14ac:dyDescent="0.6">
      <c r="A67" s="386"/>
      <c r="B67" s="405"/>
      <c r="C67" s="405"/>
      <c r="D67" s="405"/>
      <c r="E67" s="405"/>
      <c r="F67" s="405"/>
      <c r="G67" s="405"/>
      <c r="H67" s="405"/>
      <c r="I67" s="405"/>
      <c r="J67" s="405"/>
      <c r="K67" s="405"/>
      <c r="L67" s="405"/>
      <c r="M67" s="405"/>
      <c r="N67" s="405"/>
      <c r="O67" s="405"/>
      <c r="P67" s="405"/>
      <c r="Q67" s="405"/>
      <c r="R67" s="405"/>
      <c r="S67" s="405"/>
      <c r="T67" s="405"/>
      <c r="U67" s="405"/>
      <c r="V67" s="405"/>
      <c r="W67" s="405"/>
    </row>
    <row r="68" spans="1:23" s="213" customFormat="1" ht="21" customHeight="1" x14ac:dyDescent="0.6">
      <c r="A68" s="386"/>
      <c r="B68" s="405"/>
      <c r="C68" s="405"/>
      <c r="D68" s="405"/>
      <c r="E68" s="405"/>
      <c r="F68" s="405"/>
      <c r="G68" s="405"/>
      <c r="H68" s="405"/>
      <c r="I68" s="405"/>
      <c r="J68" s="405"/>
      <c r="K68" s="405"/>
      <c r="L68" s="405"/>
      <c r="M68" s="405"/>
      <c r="N68" s="405"/>
      <c r="O68" s="405"/>
      <c r="P68" s="405"/>
      <c r="Q68" s="405"/>
      <c r="R68" s="405"/>
      <c r="S68" s="405"/>
      <c r="T68" s="405"/>
      <c r="U68" s="405"/>
      <c r="V68" s="405"/>
      <c r="W68" s="405"/>
    </row>
    <row r="69" spans="1:23" s="213" customFormat="1" ht="21" customHeight="1" x14ac:dyDescent="0.6">
      <c r="A69" s="386"/>
      <c r="B69" s="405"/>
      <c r="C69" s="405"/>
      <c r="D69" s="405"/>
      <c r="E69" s="405"/>
      <c r="F69" s="405"/>
      <c r="G69" s="405"/>
      <c r="H69" s="405"/>
      <c r="I69" s="405"/>
      <c r="J69" s="405"/>
      <c r="K69" s="405"/>
      <c r="L69" s="405"/>
      <c r="M69" s="405"/>
      <c r="N69" s="405"/>
      <c r="O69" s="405"/>
      <c r="P69" s="405"/>
      <c r="Q69" s="405"/>
      <c r="R69" s="405"/>
      <c r="S69" s="405"/>
      <c r="T69" s="405"/>
      <c r="U69" s="405"/>
      <c r="V69" s="405"/>
      <c r="W69" s="405"/>
    </row>
    <row r="70" spans="1:23" s="213" customFormat="1" ht="21" customHeight="1" x14ac:dyDescent="0.6">
      <c r="A70" s="386"/>
      <c r="B70" s="405"/>
      <c r="C70" s="405"/>
      <c r="D70" s="405"/>
      <c r="E70" s="405"/>
      <c r="F70" s="405"/>
      <c r="G70" s="405"/>
      <c r="H70" s="405"/>
      <c r="I70" s="405"/>
      <c r="J70" s="405"/>
      <c r="K70" s="405"/>
      <c r="L70" s="405"/>
      <c r="M70" s="405"/>
      <c r="N70" s="405"/>
      <c r="O70" s="405"/>
      <c r="P70" s="405"/>
      <c r="Q70" s="405"/>
      <c r="R70" s="405"/>
      <c r="S70" s="405"/>
      <c r="T70" s="405"/>
      <c r="U70" s="405"/>
      <c r="V70" s="405"/>
      <c r="W70" s="405"/>
    </row>
    <row r="71" spans="1:23" s="213" customFormat="1" ht="21" customHeight="1" x14ac:dyDescent="0.6">
      <c r="A71" s="386"/>
      <c r="B71" s="405"/>
      <c r="C71" s="405"/>
      <c r="D71" s="405"/>
      <c r="E71" s="405"/>
      <c r="F71" s="405"/>
      <c r="G71" s="405"/>
      <c r="H71" s="405"/>
      <c r="I71" s="405"/>
      <c r="J71" s="405"/>
      <c r="K71" s="405"/>
      <c r="L71" s="405"/>
      <c r="M71" s="405"/>
      <c r="N71" s="405"/>
      <c r="O71" s="405"/>
      <c r="P71" s="405"/>
      <c r="Q71" s="405"/>
      <c r="R71" s="405"/>
      <c r="S71" s="405"/>
      <c r="T71" s="405"/>
      <c r="U71" s="405"/>
      <c r="V71" s="405"/>
      <c r="W71" s="405"/>
    </row>
    <row r="72" spans="1:23" s="213" customFormat="1" ht="21" customHeight="1" x14ac:dyDescent="0.6">
      <c r="A72" s="386"/>
      <c r="B72" s="405"/>
      <c r="C72" s="405"/>
      <c r="D72" s="405"/>
      <c r="E72" s="405"/>
      <c r="F72" s="405"/>
      <c r="G72" s="405"/>
      <c r="H72" s="405"/>
      <c r="I72" s="405"/>
      <c r="J72" s="405"/>
      <c r="K72" s="405"/>
      <c r="L72" s="405"/>
      <c r="M72" s="405"/>
      <c r="N72" s="405"/>
      <c r="O72" s="405"/>
      <c r="P72" s="405"/>
      <c r="Q72" s="405"/>
      <c r="R72" s="405"/>
      <c r="S72" s="405"/>
      <c r="T72" s="405"/>
      <c r="U72" s="405"/>
      <c r="V72" s="405"/>
      <c r="W72" s="405"/>
    </row>
    <row r="73" spans="1:23" s="213" customFormat="1" ht="21" customHeight="1" x14ac:dyDescent="0.6">
      <c r="A73" s="386"/>
      <c r="B73" s="405"/>
      <c r="C73" s="405"/>
      <c r="D73" s="405"/>
      <c r="E73" s="405"/>
      <c r="F73" s="405"/>
      <c r="G73" s="405"/>
      <c r="H73" s="405"/>
      <c r="I73" s="405"/>
      <c r="J73" s="405"/>
      <c r="K73" s="405"/>
      <c r="L73" s="405"/>
      <c r="M73" s="405"/>
      <c r="N73" s="405"/>
      <c r="O73" s="405"/>
      <c r="P73" s="405"/>
      <c r="Q73" s="405"/>
      <c r="R73" s="405"/>
      <c r="S73" s="405"/>
      <c r="T73" s="405"/>
      <c r="U73" s="405"/>
      <c r="V73" s="405"/>
      <c r="W73" s="405"/>
    </row>
    <row r="74" spans="1:23" s="213" customFormat="1" ht="21" customHeight="1" x14ac:dyDescent="0.6">
      <c r="A74" s="386"/>
      <c r="B74" s="405"/>
      <c r="C74" s="405"/>
      <c r="D74" s="405"/>
      <c r="E74" s="405"/>
      <c r="F74" s="405"/>
      <c r="G74" s="405"/>
      <c r="H74" s="405"/>
      <c r="I74" s="405"/>
      <c r="J74" s="405"/>
      <c r="K74" s="405"/>
      <c r="L74" s="405"/>
      <c r="M74" s="405"/>
      <c r="N74" s="405"/>
      <c r="O74" s="405"/>
      <c r="P74" s="405"/>
      <c r="Q74" s="405"/>
      <c r="R74" s="405"/>
      <c r="S74" s="405"/>
      <c r="T74" s="405"/>
      <c r="U74" s="405"/>
      <c r="V74" s="405"/>
      <c r="W74" s="405"/>
    </row>
    <row r="75" spans="1:23" s="213" customFormat="1" ht="21" customHeight="1" x14ac:dyDescent="0.6">
      <c r="A75" s="386"/>
      <c r="B75" s="405"/>
      <c r="C75" s="405"/>
      <c r="D75" s="405"/>
      <c r="E75" s="405"/>
      <c r="F75" s="405"/>
      <c r="G75" s="405"/>
      <c r="H75" s="405"/>
      <c r="I75" s="405"/>
      <c r="J75" s="405"/>
      <c r="K75" s="405"/>
      <c r="L75" s="405"/>
      <c r="M75" s="405"/>
      <c r="N75" s="405"/>
      <c r="O75" s="405"/>
      <c r="P75" s="405"/>
      <c r="Q75" s="405"/>
      <c r="R75" s="405"/>
      <c r="S75" s="405"/>
      <c r="T75" s="405"/>
      <c r="U75" s="405"/>
      <c r="V75" s="405"/>
      <c r="W75" s="405"/>
    </row>
    <row r="76" spans="1:23" s="213" customFormat="1" ht="21" customHeight="1" x14ac:dyDescent="0.6">
      <c r="A76" s="386"/>
      <c r="B76" s="405"/>
      <c r="C76" s="405"/>
      <c r="D76" s="405"/>
      <c r="E76" s="405"/>
      <c r="F76" s="405"/>
      <c r="G76" s="405"/>
      <c r="H76" s="405"/>
      <c r="I76" s="405"/>
      <c r="J76" s="405"/>
      <c r="K76" s="405"/>
      <c r="L76" s="405"/>
      <c r="M76" s="405"/>
      <c r="N76" s="405"/>
      <c r="O76" s="405"/>
      <c r="P76" s="405"/>
      <c r="Q76" s="405"/>
      <c r="R76" s="405"/>
      <c r="S76" s="405"/>
      <c r="T76" s="405"/>
      <c r="U76" s="405"/>
      <c r="V76" s="405"/>
      <c r="W76" s="405"/>
    </row>
    <row r="77" spans="1:23" s="213" customFormat="1" ht="21" customHeight="1" x14ac:dyDescent="0.6">
      <c r="A77" s="384"/>
      <c r="B77" s="384"/>
      <c r="C77" s="384"/>
      <c r="D77" s="390"/>
      <c r="E77" s="260"/>
      <c r="F77" s="260"/>
      <c r="G77" s="260"/>
      <c r="H77" s="260"/>
      <c r="I77" s="386"/>
      <c r="J77" s="386"/>
      <c r="K77" s="386"/>
      <c r="L77" s="386"/>
      <c r="M77" s="386"/>
      <c r="N77" s="386"/>
    </row>
    <row r="78" spans="1:23" s="213" customFormat="1" ht="21" customHeight="1" x14ac:dyDescent="0.6">
      <c r="A78" s="384"/>
      <c r="B78" s="384"/>
      <c r="C78" s="384"/>
      <c r="D78" s="390"/>
      <c r="E78" s="260"/>
      <c r="F78" s="260"/>
      <c r="G78" s="260"/>
      <c r="H78" s="260"/>
      <c r="I78" s="386"/>
      <c r="J78" s="386"/>
      <c r="K78" s="386"/>
      <c r="L78" s="386"/>
      <c r="M78" s="386"/>
      <c r="N78" s="386"/>
    </row>
    <row r="79" spans="1:23" s="213" customFormat="1" ht="21" customHeight="1" x14ac:dyDescent="0.6">
      <c r="A79" s="384"/>
      <c r="B79" s="384"/>
      <c r="C79" s="384"/>
      <c r="D79" s="390"/>
      <c r="E79" s="260"/>
      <c r="F79" s="260"/>
      <c r="G79" s="260"/>
      <c r="H79" s="260"/>
      <c r="I79" s="386"/>
      <c r="J79" s="386"/>
      <c r="K79" s="386"/>
      <c r="L79" s="386"/>
      <c r="M79" s="386"/>
      <c r="N79" s="386"/>
    </row>
    <row r="80" spans="1:23" s="213" customFormat="1" ht="21" customHeight="1" x14ac:dyDescent="0.6">
      <c r="A80" s="384"/>
      <c r="B80" s="384"/>
      <c r="C80" s="384"/>
      <c r="D80" s="390"/>
      <c r="E80" s="260"/>
      <c r="F80" s="260"/>
      <c r="G80" s="260"/>
      <c r="H80" s="260"/>
      <c r="I80" s="386"/>
      <c r="J80" s="386"/>
      <c r="K80" s="386"/>
      <c r="L80" s="386"/>
      <c r="M80" s="386"/>
      <c r="N80" s="386"/>
    </row>
    <row r="81" spans="1:14" s="213" customFormat="1" ht="21" customHeight="1" x14ac:dyDescent="0.6">
      <c r="A81" s="384"/>
      <c r="B81" s="384"/>
      <c r="C81" s="384"/>
      <c r="D81" s="390"/>
      <c r="E81" s="260"/>
      <c r="F81" s="260"/>
      <c r="G81" s="260"/>
      <c r="H81" s="260"/>
      <c r="I81" s="386"/>
      <c r="J81" s="386"/>
      <c r="K81" s="386"/>
      <c r="L81" s="386"/>
      <c r="M81" s="386"/>
      <c r="N81" s="386"/>
    </row>
    <row r="82" spans="1:14" s="213" customFormat="1" ht="21" customHeight="1" x14ac:dyDescent="0.6">
      <c r="A82" s="384"/>
      <c r="B82" s="384"/>
      <c r="C82" s="384"/>
      <c r="D82" s="390"/>
      <c r="E82" s="260"/>
      <c r="F82" s="260"/>
      <c r="G82" s="260"/>
      <c r="H82" s="260"/>
      <c r="I82" s="386"/>
      <c r="J82" s="386"/>
      <c r="K82" s="386"/>
      <c r="L82" s="386"/>
      <c r="M82" s="386"/>
      <c r="N82" s="386"/>
    </row>
    <row r="83" spans="1:14" s="213" customFormat="1" ht="21" customHeight="1" x14ac:dyDescent="0.6">
      <c r="A83" s="384"/>
      <c r="B83" s="384"/>
      <c r="C83" s="384"/>
      <c r="D83" s="390"/>
      <c r="E83" s="260"/>
      <c r="F83" s="260"/>
      <c r="G83" s="260"/>
      <c r="H83" s="260"/>
      <c r="I83" s="386"/>
      <c r="J83" s="386"/>
      <c r="K83" s="386"/>
      <c r="L83" s="386"/>
      <c r="M83" s="386"/>
      <c r="N83" s="386"/>
    </row>
    <row r="84" spans="1:14" s="213" customFormat="1" ht="21" customHeight="1" x14ac:dyDescent="0.6">
      <c r="A84" s="384"/>
      <c r="B84" s="384"/>
      <c r="C84" s="384"/>
      <c r="D84" s="390"/>
      <c r="E84" s="260"/>
      <c r="F84" s="260"/>
      <c r="G84" s="260"/>
      <c r="H84" s="260"/>
      <c r="I84" s="386"/>
      <c r="J84" s="386"/>
      <c r="K84" s="386"/>
      <c r="L84" s="386"/>
      <c r="M84" s="386"/>
      <c r="N84" s="386"/>
    </row>
    <row r="85" spans="1:14" s="213" customFormat="1" ht="21" customHeight="1" x14ac:dyDescent="0.6">
      <c r="A85" s="384"/>
      <c r="B85" s="384"/>
      <c r="C85" s="384"/>
      <c r="D85" s="390"/>
      <c r="E85" s="260"/>
      <c r="F85" s="260"/>
      <c r="G85" s="260"/>
      <c r="H85" s="260"/>
      <c r="I85" s="386"/>
      <c r="J85" s="386"/>
      <c r="K85" s="386"/>
      <c r="L85" s="386"/>
      <c r="M85" s="386"/>
      <c r="N85" s="386"/>
    </row>
    <row r="86" spans="1:14" s="213" customFormat="1" ht="21" customHeight="1" x14ac:dyDescent="0.6">
      <c r="A86" s="384"/>
      <c r="B86" s="384"/>
      <c r="C86" s="384"/>
      <c r="D86" s="390"/>
      <c r="E86" s="260"/>
      <c r="F86" s="260"/>
      <c r="G86" s="260"/>
      <c r="H86" s="260"/>
      <c r="I86" s="386"/>
      <c r="J86" s="386"/>
      <c r="K86" s="386"/>
      <c r="L86" s="386"/>
      <c r="M86" s="386"/>
      <c r="N86" s="386"/>
    </row>
    <row r="87" spans="1:14" s="213" customFormat="1" ht="21" customHeight="1" x14ac:dyDescent="0.6">
      <c r="A87" s="384"/>
      <c r="B87" s="384"/>
      <c r="C87" s="384"/>
      <c r="D87" s="390"/>
      <c r="E87" s="260"/>
      <c r="F87" s="260"/>
      <c r="G87" s="260"/>
      <c r="H87" s="260"/>
      <c r="I87" s="386"/>
      <c r="J87" s="386"/>
      <c r="K87" s="386"/>
      <c r="L87" s="386"/>
      <c r="M87" s="386"/>
      <c r="N87" s="386"/>
    </row>
    <row r="88" spans="1:14" s="213" customFormat="1" ht="21" customHeight="1" x14ac:dyDescent="0.6">
      <c r="A88" s="384"/>
      <c r="B88" s="384"/>
      <c r="C88" s="384"/>
      <c r="D88" s="390"/>
      <c r="E88" s="260"/>
      <c r="F88" s="260"/>
      <c r="G88" s="260"/>
      <c r="H88" s="260"/>
      <c r="I88" s="386"/>
      <c r="J88" s="386"/>
      <c r="K88" s="386"/>
      <c r="L88" s="386"/>
      <c r="M88" s="386"/>
      <c r="N88" s="386"/>
    </row>
    <row r="89" spans="1:14" s="213" customFormat="1" ht="21" customHeight="1" x14ac:dyDescent="0.6">
      <c r="A89" s="384"/>
      <c r="B89" s="384"/>
      <c r="C89" s="384"/>
      <c r="D89" s="390"/>
      <c r="E89" s="260"/>
      <c r="F89" s="260"/>
      <c r="G89" s="260"/>
      <c r="H89" s="260"/>
      <c r="I89" s="386"/>
      <c r="J89" s="386"/>
      <c r="K89" s="386"/>
      <c r="L89" s="386"/>
      <c r="M89" s="386"/>
      <c r="N89" s="386"/>
    </row>
    <row r="90" spans="1:14" s="213" customFormat="1" ht="21" customHeight="1" x14ac:dyDescent="0.6">
      <c r="A90" s="384"/>
      <c r="B90" s="384"/>
      <c r="C90" s="384"/>
      <c r="D90" s="390"/>
      <c r="E90" s="260"/>
      <c r="F90" s="260"/>
      <c r="G90" s="260"/>
      <c r="H90" s="260"/>
      <c r="I90" s="386"/>
      <c r="J90" s="386"/>
      <c r="K90" s="386"/>
      <c r="L90" s="386"/>
      <c r="M90" s="386"/>
      <c r="N90" s="386"/>
    </row>
    <row r="91" spans="1:14" s="213" customFormat="1" ht="21" customHeight="1" x14ac:dyDescent="0.6">
      <c r="A91" s="384"/>
      <c r="B91" s="384"/>
      <c r="C91" s="384"/>
      <c r="D91" s="390"/>
      <c r="E91" s="260"/>
      <c r="F91" s="260"/>
      <c r="G91" s="260"/>
      <c r="H91" s="260"/>
      <c r="I91" s="386"/>
      <c r="J91" s="386"/>
      <c r="K91" s="386"/>
      <c r="L91" s="386"/>
      <c r="M91" s="386"/>
      <c r="N91" s="386"/>
    </row>
    <row r="92" spans="1:14" s="213" customFormat="1" ht="21" customHeight="1" x14ac:dyDescent="0.6">
      <c r="A92" s="384"/>
      <c r="B92" s="384"/>
      <c r="C92" s="384"/>
      <c r="D92" s="390"/>
      <c r="E92" s="260"/>
      <c r="F92" s="260"/>
      <c r="G92" s="260"/>
      <c r="H92" s="260"/>
      <c r="I92" s="386"/>
      <c r="J92" s="386"/>
      <c r="K92" s="386"/>
      <c r="L92" s="386"/>
      <c r="M92" s="386"/>
      <c r="N92" s="386"/>
    </row>
    <row r="93" spans="1:14" s="213" customFormat="1" ht="21" customHeight="1" x14ac:dyDescent="0.6">
      <c r="A93" s="384"/>
      <c r="B93" s="384"/>
      <c r="C93" s="384"/>
      <c r="D93" s="390"/>
      <c r="E93" s="260"/>
      <c r="F93" s="260"/>
      <c r="G93" s="260"/>
      <c r="H93" s="260"/>
      <c r="I93" s="386"/>
      <c r="J93" s="386"/>
      <c r="K93" s="386"/>
      <c r="L93" s="386"/>
      <c r="M93" s="386"/>
      <c r="N93" s="386"/>
    </row>
    <row r="94" spans="1:14" s="213" customFormat="1" ht="21" customHeight="1" x14ac:dyDescent="0.6">
      <c r="A94" s="384"/>
      <c r="B94" s="384"/>
      <c r="C94" s="384"/>
      <c r="D94" s="390"/>
      <c r="E94" s="260"/>
      <c r="F94" s="260"/>
      <c r="G94" s="260"/>
      <c r="H94" s="260"/>
      <c r="I94" s="386"/>
      <c r="J94" s="386"/>
      <c r="K94" s="386"/>
      <c r="L94" s="386"/>
      <c r="M94" s="386"/>
      <c r="N94" s="386"/>
    </row>
    <row r="95" spans="1:14" s="213" customFormat="1" ht="21" customHeight="1" x14ac:dyDescent="0.6">
      <c r="A95" s="384"/>
      <c r="B95" s="384"/>
      <c r="C95" s="384"/>
      <c r="D95" s="390"/>
      <c r="E95" s="260"/>
      <c r="F95" s="260"/>
      <c r="G95" s="260"/>
      <c r="H95" s="260"/>
      <c r="I95" s="386"/>
      <c r="J95" s="386"/>
      <c r="K95" s="386"/>
      <c r="L95" s="386"/>
      <c r="M95" s="386"/>
      <c r="N95" s="386"/>
    </row>
    <row r="96" spans="1:14" s="213" customFormat="1" ht="21" customHeight="1" x14ac:dyDescent="0.6">
      <c r="A96" s="384"/>
      <c r="B96" s="384"/>
      <c r="C96" s="384"/>
      <c r="D96" s="390"/>
      <c r="E96" s="260"/>
      <c r="F96" s="260"/>
      <c r="G96" s="260"/>
      <c r="H96" s="260"/>
      <c r="I96" s="386"/>
      <c r="J96" s="386"/>
      <c r="K96" s="386"/>
      <c r="L96" s="386"/>
      <c r="M96" s="386"/>
      <c r="N96" s="386"/>
    </row>
    <row r="97" spans="1:14" s="213" customFormat="1" ht="21" customHeight="1" x14ac:dyDescent="0.6">
      <c r="A97" s="384"/>
      <c r="B97" s="384"/>
      <c r="C97" s="384"/>
      <c r="D97" s="390"/>
      <c r="E97" s="260"/>
      <c r="F97" s="260"/>
      <c r="G97" s="260"/>
      <c r="H97" s="260"/>
      <c r="I97" s="386"/>
      <c r="J97" s="386"/>
      <c r="K97" s="386"/>
      <c r="L97" s="386"/>
      <c r="M97" s="386"/>
      <c r="N97" s="386"/>
    </row>
    <row r="98" spans="1:14" s="213" customFormat="1" ht="21" customHeight="1" x14ac:dyDescent="0.6">
      <c r="A98" s="384"/>
      <c r="B98" s="384"/>
      <c r="C98" s="384"/>
      <c r="D98" s="390"/>
      <c r="E98" s="260"/>
      <c r="F98" s="260"/>
      <c r="G98" s="260"/>
      <c r="H98" s="260"/>
      <c r="I98" s="386"/>
      <c r="J98" s="386"/>
      <c r="K98" s="386"/>
      <c r="L98" s="386"/>
      <c r="M98" s="386"/>
      <c r="N98" s="386"/>
    </row>
    <row r="99" spans="1:14" s="213" customFormat="1" ht="21" customHeight="1" x14ac:dyDescent="0.6">
      <c r="A99" s="384"/>
      <c r="B99" s="384"/>
      <c r="C99" s="384"/>
      <c r="D99" s="390"/>
      <c r="E99" s="260"/>
      <c r="F99" s="260"/>
      <c r="G99" s="260"/>
      <c r="H99" s="260"/>
      <c r="I99" s="386"/>
      <c r="J99" s="386"/>
      <c r="K99" s="386"/>
      <c r="L99" s="386"/>
      <c r="M99" s="386"/>
      <c r="N99" s="386"/>
    </row>
    <row r="100" spans="1:14" s="213" customFormat="1" ht="21" customHeight="1" x14ac:dyDescent="0.6">
      <c r="A100" s="384"/>
      <c r="B100" s="384"/>
      <c r="C100" s="384"/>
      <c r="D100" s="390"/>
      <c r="E100" s="260"/>
      <c r="F100" s="260"/>
      <c r="G100" s="260"/>
      <c r="H100" s="260"/>
      <c r="I100" s="386"/>
      <c r="J100" s="386"/>
      <c r="K100" s="386"/>
      <c r="L100" s="386"/>
      <c r="M100" s="386"/>
      <c r="N100" s="386"/>
    </row>
    <row r="101" spans="1:14" s="213" customFormat="1" ht="21" customHeight="1" x14ac:dyDescent="0.6">
      <c r="A101" s="384"/>
      <c r="B101" s="384"/>
      <c r="C101" s="384"/>
      <c r="D101" s="390"/>
      <c r="E101" s="260"/>
      <c r="F101" s="260"/>
      <c r="G101" s="260"/>
      <c r="H101" s="260"/>
      <c r="I101" s="386"/>
      <c r="J101" s="386"/>
      <c r="K101" s="386"/>
      <c r="L101" s="386"/>
      <c r="M101" s="386"/>
      <c r="N101" s="386"/>
    </row>
    <row r="102" spans="1:14" s="213" customFormat="1" ht="21" customHeight="1" x14ac:dyDescent="0.6">
      <c r="A102" s="384"/>
      <c r="B102" s="384"/>
      <c r="C102" s="384"/>
      <c r="D102" s="390"/>
      <c r="E102" s="260"/>
      <c r="F102" s="260"/>
      <c r="G102" s="260"/>
      <c r="H102" s="260"/>
      <c r="I102" s="386"/>
      <c r="J102" s="386"/>
      <c r="K102" s="386"/>
      <c r="L102" s="386"/>
      <c r="M102" s="386"/>
      <c r="N102" s="386"/>
    </row>
    <row r="103" spans="1:14" s="213" customFormat="1" ht="21" customHeight="1" x14ac:dyDescent="0.6">
      <c r="A103" s="384"/>
      <c r="B103" s="384"/>
      <c r="C103" s="384"/>
      <c r="D103" s="390"/>
      <c r="E103" s="260"/>
      <c r="F103" s="260"/>
      <c r="G103" s="260"/>
      <c r="H103" s="260"/>
      <c r="I103" s="386"/>
      <c r="J103" s="386"/>
      <c r="K103" s="386"/>
      <c r="L103" s="386"/>
      <c r="M103" s="386"/>
      <c r="N103" s="386"/>
    </row>
    <row r="104" spans="1:14" s="213" customFormat="1" ht="21" customHeight="1" x14ac:dyDescent="0.6">
      <c r="A104" s="384"/>
      <c r="B104" s="384"/>
      <c r="C104" s="384"/>
      <c r="D104" s="390"/>
      <c r="E104" s="260"/>
      <c r="F104" s="260"/>
      <c r="G104" s="260"/>
      <c r="H104" s="260"/>
      <c r="I104" s="386"/>
      <c r="J104" s="386"/>
      <c r="K104" s="386"/>
      <c r="L104" s="386"/>
      <c r="M104" s="386"/>
      <c r="N104" s="386"/>
    </row>
    <row r="105" spans="1:14" s="213" customFormat="1" ht="21" customHeight="1" x14ac:dyDescent="0.6">
      <c r="A105" s="384"/>
      <c r="B105" s="384"/>
      <c r="C105" s="384"/>
      <c r="D105" s="390"/>
      <c r="E105" s="260"/>
      <c r="F105" s="260"/>
      <c r="G105" s="260"/>
      <c r="H105" s="260"/>
      <c r="I105" s="386"/>
      <c r="J105" s="386"/>
      <c r="K105" s="386"/>
      <c r="L105" s="386"/>
      <c r="M105" s="386"/>
      <c r="N105" s="386"/>
    </row>
    <row r="106" spans="1:14" s="213" customFormat="1" ht="21" customHeight="1" x14ac:dyDescent="0.6">
      <c r="A106" s="384"/>
      <c r="B106" s="384"/>
      <c r="C106" s="384"/>
      <c r="D106" s="390"/>
      <c r="E106" s="260"/>
      <c r="F106" s="260"/>
      <c r="G106" s="260"/>
      <c r="H106" s="260"/>
      <c r="I106" s="386"/>
      <c r="J106" s="386"/>
      <c r="K106" s="386"/>
      <c r="L106" s="386"/>
      <c r="M106" s="386"/>
      <c r="N106" s="386"/>
    </row>
    <row r="107" spans="1:14" s="213" customFormat="1" ht="21" customHeight="1" x14ac:dyDescent="0.6">
      <c r="A107" s="384"/>
      <c r="B107" s="384"/>
      <c r="C107" s="384"/>
      <c r="D107" s="390"/>
      <c r="E107" s="260"/>
      <c r="F107" s="260"/>
      <c r="G107" s="260"/>
      <c r="H107" s="260"/>
      <c r="I107" s="386"/>
      <c r="J107" s="386"/>
      <c r="K107" s="386"/>
      <c r="L107" s="386"/>
      <c r="M107" s="386"/>
      <c r="N107" s="386"/>
    </row>
    <row r="108" spans="1:14" s="213" customFormat="1" ht="21" customHeight="1" x14ac:dyDescent="0.6">
      <c r="A108" s="384"/>
      <c r="B108" s="384"/>
      <c r="C108" s="384"/>
      <c r="D108" s="390"/>
      <c r="E108" s="260"/>
      <c r="F108" s="260"/>
      <c r="G108" s="260"/>
      <c r="H108" s="260"/>
      <c r="I108" s="386"/>
      <c r="J108" s="386"/>
      <c r="K108" s="386"/>
      <c r="L108" s="386"/>
      <c r="M108" s="386"/>
      <c r="N108" s="386"/>
    </row>
    <row r="109" spans="1:14" s="213" customFormat="1" ht="21" customHeight="1" x14ac:dyDescent="0.6">
      <c r="A109" s="384"/>
      <c r="B109" s="384"/>
      <c r="C109" s="384"/>
      <c r="D109" s="390"/>
      <c r="E109" s="260"/>
      <c r="F109" s="260"/>
      <c r="G109" s="260"/>
      <c r="H109" s="260"/>
      <c r="I109" s="386"/>
      <c r="J109" s="386"/>
      <c r="K109" s="386"/>
      <c r="L109" s="386"/>
      <c r="M109" s="386"/>
      <c r="N109" s="386"/>
    </row>
    <row r="110" spans="1:14" s="213" customFormat="1" ht="21" customHeight="1" x14ac:dyDescent="0.6">
      <c r="A110" s="384"/>
      <c r="B110" s="384"/>
      <c r="C110" s="384"/>
      <c r="D110" s="390"/>
      <c r="E110" s="260"/>
      <c r="F110" s="260"/>
      <c r="G110" s="260"/>
      <c r="H110" s="260"/>
      <c r="I110" s="386"/>
      <c r="J110" s="386"/>
      <c r="K110" s="386"/>
      <c r="L110" s="386"/>
      <c r="M110" s="386"/>
      <c r="N110" s="386"/>
    </row>
    <row r="111" spans="1:14" s="213" customFormat="1" ht="21" customHeight="1" x14ac:dyDescent="0.6">
      <c r="A111" s="384"/>
      <c r="B111" s="384"/>
      <c r="C111" s="384"/>
      <c r="D111" s="390"/>
      <c r="E111" s="260"/>
      <c r="F111" s="260"/>
      <c r="G111" s="260"/>
      <c r="H111" s="260"/>
      <c r="I111" s="386"/>
      <c r="J111" s="386"/>
      <c r="K111" s="386"/>
      <c r="L111" s="386"/>
      <c r="M111" s="386"/>
      <c r="N111" s="386"/>
    </row>
    <row r="112" spans="1:14" s="213" customFormat="1" ht="21" customHeight="1" x14ac:dyDescent="0.6">
      <c r="A112" s="384"/>
      <c r="B112" s="384"/>
      <c r="C112" s="384"/>
      <c r="D112" s="390"/>
      <c r="E112" s="260"/>
      <c r="F112" s="260"/>
      <c r="G112" s="260"/>
      <c r="H112" s="260"/>
      <c r="I112" s="386"/>
      <c r="J112" s="386"/>
      <c r="K112" s="386"/>
      <c r="L112" s="386"/>
      <c r="M112" s="386"/>
      <c r="N112" s="386"/>
    </row>
    <row r="113" spans="1:14" s="213" customFormat="1" ht="21" customHeight="1" x14ac:dyDescent="0.6">
      <c r="A113" s="384"/>
      <c r="B113" s="384"/>
      <c r="C113" s="384"/>
      <c r="D113" s="390"/>
      <c r="E113" s="260"/>
      <c r="F113" s="260"/>
      <c r="G113" s="260"/>
      <c r="H113" s="260"/>
      <c r="I113" s="386"/>
      <c r="J113" s="386"/>
      <c r="K113" s="386"/>
      <c r="L113" s="386"/>
      <c r="M113" s="386"/>
      <c r="N113" s="386"/>
    </row>
    <row r="114" spans="1:14" s="213" customFormat="1" ht="21" customHeight="1" x14ac:dyDescent="0.6">
      <c r="A114" s="384"/>
      <c r="B114" s="384"/>
      <c r="C114" s="384"/>
      <c r="D114" s="390"/>
      <c r="E114" s="260"/>
      <c r="F114" s="260"/>
      <c r="G114" s="260"/>
      <c r="H114" s="260"/>
      <c r="I114" s="386"/>
      <c r="J114" s="386"/>
      <c r="K114" s="386"/>
      <c r="L114" s="386"/>
      <c r="M114" s="386"/>
      <c r="N114" s="386"/>
    </row>
    <row r="115" spans="1:14" s="213" customFormat="1" ht="21" customHeight="1" x14ac:dyDescent="0.6">
      <c r="A115" s="384"/>
      <c r="B115" s="384"/>
      <c r="C115" s="384"/>
      <c r="D115" s="390"/>
      <c r="E115" s="260"/>
      <c r="F115" s="260"/>
      <c r="G115" s="260"/>
      <c r="H115" s="260"/>
      <c r="I115" s="386"/>
      <c r="J115" s="386"/>
      <c r="K115" s="386"/>
      <c r="L115" s="386"/>
      <c r="M115" s="386"/>
      <c r="N115" s="386"/>
    </row>
    <row r="116" spans="1:14" s="213" customFormat="1" ht="21" customHeight="1" x14ac:dyDescent="0.6">
      <c r="A116" s="384"/>
      <c r="B116" s="384"/>
      <c r="C116" s="384"/>
      <c r="D116" s="390"/>
      <c r="E116" s="260"/>
      <c r="F116" s="260"/>
      <c r="G116" s="260"/>
      <c r="H116" s="260"/>
      <c r="I116" s="386"/>
      <c r="J116" s="386"/>
      <c r="K116" s="386"/>
      <c r="L116" s="386"/>
      <c r="M116" s="386"/>
      <c r="N116" s="386"/>
    </row>
    <row r="117" spans="1:14" s="213" customFormat="1" ht="21" customHeight="1" x14ac:dyDescent="0.6">
      <c r="A117" s="384"/>
      <c r="B117" s="384"/>
      <c r="C117" s="384"/>
      <c r="D117" s="390"/>
      <c r="E117" s="260"/>
      <c r="F117" s="260"/>
      <c r="G117" s="260"/>
      <c r="H117" s="260"/>
      <c r="I117" s="386"/>
      <c r="J117" s="386"/>
      <c r="K117" s="386"/>
      <c r="L117" s="386"/>
      <c r="M117" s="386"/>
      <c r="N117" s="386"/>
    </row>
    <row r="118" spans="1:14" s="213" customFormat="1" ht="21" customHeight="1" x14ac:dyDescent="0.6">
      <c r="A118" s="384"/>
      <c r="B118" s="384"/>
      <c r="C118" s="384"/>
      <c r="D118" s="390"/>
      <c r="E118" s="260"/>
      <c r="F118" s="260"/>
      <c r="G118" s="260"/>
      <c r="H118" s="260"/>
      <c r="I118" s="386"/>
      <c r="J118" s="386"/>
      <c r="K118" s="386"/>
      <c r="L118" s="386"/>
      <c r="M118" s="386"/>
      <c r="N118" s="386"/>
    </row>
    <row r="119" spans="1:14" s="213" customFormat="1" ht="21" customHeight="1" x14ac:dyDescent="0.6">
      <c r="A119" s="384"/>
      <c r="B119" s="384"/>
      <c r="C119" s="384"/>
      <c r="D119" s="390"/>
      <c r="E119" s="260"/>
      <c r="F119" s="260"/>
      <c r="G119" s="260"/>
      <c r="H119" s="260"/>
      <c r="I119" s="386"/>
      <c r="J119" s="386"/>
      <c r="K119" s="386"/>
      <c r="L119" s="386"/>
      <c r="M119" s="386"/>
      <c r="N119" s="386"/>
    </row>
    <row r="120" spans="1:14" s="213" customFormat="1" ht="21" customHeight="1" x14ac:dyDescent="0.6">
      <c r="A120" s="384"/>
      <c r="B120" s="384"/>
      <c r="C120" s="384"/>
      <c r="D120" s="390"/>
      <c r="E120" s="260"/>
      <c r="F120" s="260"/>
      <c r="G120" s="260"/>
      <c r="H120" s="260"/>
      <c r="I120" s="386"/>
      <c r="J120" s="386"/>
      <c r="K120" s="386"/>
      <c r="L120" s="386"/>
      <c r="M120" s="386"/>
      <c r="N120" s="386"/>
    </row>
    <row r="121" spans="1:14" s="213" customFormat="1" ht="21" customHeight="1" x14ac:dyDescent="0.6">
      <c r="A121" s="384"/>
      <c r="B121" s="384"/>
      <c r="C121" s="384"/>
      <c r="D121" s="390"/>
      <c r="E121" s="260"/>
      <c r="F121" s="260"/>
      <c r="G121" s="260"/>
      <c r="H121" s="260"/>
      <c r="I121" s="386"/>
      <c r="J121" s="386"/>
      <c r="K121" s="386"/>
      <c r="L121" s="386"/>
      <c r="M121" s="386"/>
      <c r="N121" s="386"/>
    </row>
    <row r="122" spans="1:14" s="213" customFormat="1" ht="21" customHeight="1" x14ac:dyDescent="0.6">
      <c r="A122" s="384"/>
      <c r="B122" s="384"/>
      <c r="C122" s="384"/>
      <c r="D122" s="390"/>
      <c r="E122" s="260"/>
      <c r="F122" s="260"/>
      <c r="G122" s="260"/>
      <c r="H122" s="260"/>
      <c r="I122" s="386"/>
      <c r="J122" s="386"/>
      <c r="K122" s="386"/>
      <c r="L122" s="386"/>
      <c r="M122" s="386"/>
      <c r="N122" s="386"/>
    </row>
    <row r="123" spans="1:14" s="213" customFormat="1" ht="21" customHeight="1" x14ac:dyDescent="0.6">
      <c r="A123" s="384"/>
      <c r="B123" s="384"/>
      <c r="C123" s="384"/>
      <c r="D123" s="390"/>
      <c r="E123" s="260"/>
      <c r="F123" s="260"/>
      <c r="G123" s="260"/>
      <c r="H123" s="260"/>
      <c r="I123" s="386"/>
      <c r="J123" s="386"/>
      <c r="K123" s="386"/>
      <c r="L123" s="386"/>
      <c r="M123" s="386"/>
      <c r="N123" s="386"/>
    </row>
    <row r="124" spans="1:14" s="213" customFormat="1" ht="21" customHeight="1" x14ac:dyDescent="0.6">
      <c r="A124" s="384"/>
      <c r="B124" s="384"/>
      <c r="C124" s="384"/>
      <c r="D124" s="390"/>
      <c r="E124" s="260"/>
      <c r="F124" s="260"/>
      <c r="G124" s="260"/>
      <c r="H124" s="260"/>
      <c r="I124" s="386"/>
      <c r="J124" s="386"/>
      <c r="K124" s="386"/>
      <c r="L124" s="386"/>
      <c r="M124" s="386"/>
      <c r="N124" s="386"/>
    </row>
    <row r="125" spans="1:14" s="213" customFormat="1" ht="21" customHeight="1" x14ac:dyDescent="0.6">
      <c r="A125" s="384"/>
      <c r="B125" s="384"/>
      <c r="C125" s="384"/>
      <c r="D125" s="390"/>
      <c r="E125" s="260"/>
      <c r="F125" s="260"/>
      <c r="G125" s="260"/>
      <c r="H125" s="260"/>
      <c r="I125" s="386"/>
      <c r="J125" s="386"/>
      <c r="K125" s="386"/>
      <c r="L125" s="386"/>
      <c r="M125" s="386"/>
      <c r="N125" s="386"/>
    </row>
    <row r="126" spans="1:14" s="213" customFormat="1" ht="21" customHeight="1" x14ac:dyDescent="0.6">
      <c r="A126" s="384"/>
      <c r="B126" s="384"/>
      <c r="C126" s="384"/>
      <c r="D126" s="390"/>
      <c r="E126" s="260"/>
      <c r="F126" s="260"/>
      <c r="G126" s="260"/>
      <c r="H126" s="260"/>
      <c r="I126" s="386"/>
      <c r="J126" s="386"/>
      <c r="K126" s="386"/>
      <c r="L126" s="386"/>
      <c r="M126" s="386"/>
      <c r="N126" s="386"/>
    </row>
    <row r="127" spans="1:14" s="213" customFormat="1" ht="21" customHeight="1" x14ac:dyDescent="0.6">
      <c r="A127" s="384"/>
      <c r="B127" s="384"/>
      <c r="C127" s="384"/>
      <c r="D127" s="390"/>
      <c r="E127" s="260"/>
      <c r="F127" s="260"/>
      <c r="G127" s="260"/>
      <c r="H127" s="260"/>
      <c r="I127" s="386"/>
      <c r="J127" s="386"/>
      <c r="K127" s="386"/>
      <c r="L127" s="386"/>
      <c r="M127" s="386"/>
      <c r="N127" s="386"/>
    </row>
    <row r="128" spans="1:14" s="213" customFormat="1" ht="21" customHeight="1" x14ac:dyDescent="0.6">
      <c r="A128" s="384"/>
      <c r="B128" s="384"/>
      <c r="C128" s="384"/>
      <c r="D128" s="390"/>
      <c r="E128" s="260"/>
      <c r="F128" s="260"/>
      <c r="G128" s="260"/>
      <c r="H128" s="260"/>
      <c r="I128" s="386"/>
      <c r="J128" s="386"/>
      <c r="K128" s="386"/>
      <c r="L128" s="386"/>
      <c r="M128" s="386"/>
      <c r="N128" s="386"/>
    </row>
    <row r="129" spans="1:14" s="213" customFormat="1" ht="21" customHeight="1" x14ac:dyDescent="0.6">
      <c r="A129" s="384"/>
      <c r="B129" s="384"/>
      <c r="C129" s="384"/>
      <c r="D129" s="390"/>
      <c r="E129" s="260"/>
      <c r="F129" s="260"/>
      <c r="G129" s="260"/>
      <c r="H129" s="260"/>
      <c r="I129" s="386"/>
      <c r="J129" s="386"/>
      <c r="K129" s="386"/>
      <c r="L129" s="386"/>
      <c r="M129" s="386"/>
      <c r="N129" s="386"/>
    </row>
    <row r="130" spans="1:14" s="213" customFormat="1" ht="21" customHeight="1" x14ac:dyDescent="0.6">
      <c r="A130" s="384"/>
      <c r="B130" s="384"/>
      <c r="C130" s="384"/>
      <c r="D130" s="390"/>
      <c r="E130" s="260"/>
      <c r="F130" s="260"/>
      <c r="G130" s="260"/>
      <c r="H130" s="260"/>
      <c r="I130" s="386"/>
      <c r="J130" s="386"/>
      <c r="K130" s="386"/>
      <c r="L130" s="386"/>
      <c r="M130" s="386"/>
      <c r="N130" s="386"/>
    </row>
    <row r="131" spans="1:14" s="213" customFormat="1" ht="21" customHeight="1" x14ac:dyDescent="0.6">
      <c r="A131" s="384"/>
      <c r="B131" s="384"/>
      <c r="C131" s="384"/>
      <c r="D131" s="390"/>
      <c r="E131" s="260"/>
      <c r="F131" s="260"/>
      <c r="G131" s="260"/>
      <c r="H131" s="260"/>
      <c r="I131" s="386"/>
      <c r="J131" s="386"/>
      <c r="K131" s="386"/>
      <c r="L131" s="386"/>
      <c r="M131" s="386"/>
      <c r="N131" s="386"/>
    </row>
    <row r="132" spans="1:14" s="213" customFormat="1" ht="21" customHeight="1" x14ac:dyDescent="0.6">
      <c r="A132" s="384"/>
      <c r="B132" s="384"/>
      <c r="C132" s="384"/>
      <c r="D132" s="390"/>
      <c r="E132" s="260"/>
      <c r="F132" s="260"/>
      <c r="G132" s="260"/>
      <c r="H132" s="260"/>
      <c r="I132" s="386"/>
      <c r="J132" s="386"/>
      <c r="K132" s="386"/>
      <c r="L132" s="386"/>
      <c r="M132" s="386"/>
      <c r="N132" s="386"/>
    </row>
    <row r="133" spans="1:14" s="213" customFormat="1" ht="21" customHeight="1" x14ac:dyDescent="0.6">
      <c r="A133" s="384"/>
      <c r="B133" s="384"/>
      <c r="C133" s="384"/>
      <c r="D133" s="390"/>
      <c r="E133" s="260"/>
      <c r="F133" s="260"/>
      <c r="G133" s="260"/>
      <c r="H133" s="260"/>
      <c r="I133" s="386"/>
      <c r="J133" s="386"/>
      <c r="K133" s="386"/>
      <c r="L133" s="386"/>
      <c r="M133" s="386"/>
      <c r="N133" s="386"/>
    </row>
    <row r="134" spans="1:14" s="213" customFormat="1" ht="21" customHeight="1" x14ac:dyDescent="0.6">
      <c r="A134" s="384"/>
      <c r="B134" s="384"/>
      <c r="C134" s="384"/>
      <c r="D134" s="390"/>
      <c r="E134" s="260"/>
      <c r="F134" s="260"/>
      <c r="G134" s="260"/>
      <c r="H134" s="260"/>
      <c r="I134" s="386"/>
      <c r="J134" s="386"/>
      <c r="K134" s="386"/>
      <c r="L134" s="386"/>
      <c r="M134" s="386"/>
      <c r="N134" s="386"/>
    </row>
    <row r="135" spans="1:14" s="213" customFormat="1" ht="21" customHeight="1" x14ac:dyDescent="0.6">
      <c r="A135" s="384"/>
      <c r="B135" s="384"/>
      <c r="C135" s="384"/>
      <c r="D135" s="390"/>
      <c r="E135" s="260"/>
      <c r="F135" s="260"/>
      <c r="G135" s="260"/>
      <c r="H135" s="260"/>
      <c r="I135" s="386"/>
      <c r="J135" s="386"/>
      <c r="K135" s="386"/>
      <c r="L135" s="386"/>
      <c r="M135" s="386"/>
      <c r="N135" s="386"/>
    </row>
    <row r="136" spans="1:14" s="213" customFormat="1" ht="21" customHeight="1" x14ac:dyDescent="0.6">
      <c r="A136" s="384"/>
      <c r="B136" s="384"/>
      <c r="C136" s="384"/>
      <c r="D136" s="390"/>
      <c r="E136" s="260"/>
      <c r="F136" s="260"/>
      <c r="G136" s="260"/>
      <c r="H136" s="260"/>
      <c r="I136" s="386"/>
      <c r="J136" s="386"/>
      <c r="K136" s="386"/>
      <c r="L136" s="386"/>
      <c r="M136" s="386"/>
      <c r="N136" s="386"/>
    </row>
    <row r="137" spans="1:14" ht="21" customHeight="1" x14ac:dyDescent="0.25">
      <c r="A137" s="396"/>
      <c r="B137" s="396"/>
      <c r="C137" s="396"/>
      <c r="D137" s="397"/>
      <c r="E137" s="286"/>
      <c r="F137" s="286"/>
      <c r="G137" s="286"/>
      <c r="H137" s="286"/>
      <c r="I137" s="400"/>
      <c r="J137" s="400"/>
      <c r="K137" s="400"/>
      <c r="L137" s="400"/>
      <c r="M137" s="400"/>
      <c r="N137" s="400"/>
    </row>
    <row r="138" spans="1:14" ht="21" customHeight="1" x14ac:dyDescent="0.25">
      <c r="A138" s="396"/>
      <c r="B138" s="396"/>
      <c r="C138" s="396"/>
      <c r="D138" s="397"/>
      <c r="E138" s="286"/>
      <c r="F138" s="286"/>
      <c r="G138" s="286"/>
      <c r="H138" s="286"/>
      <c r="I138" s="400"/>
      <c r="J138" s="400"/>
      <c r="K138" s="400"/>
      <c r="L138" s="400"/>
      <c r="M138" s="400"/>
      <c r="N138" s="400"/>
    </row>
    <row r="139" spans="1:14" ht="21" customHeight="1" x14ac:dyDescent="0.25">
      <c r="A139" s="396"/>
      <c r="B139" s="396"/>
      <c r="C139" s="396"/>
      <c r="D139" s="397"/>
      <c r="E139" s="286"/>
      <c r="F139" s="286"/>
      <c r="G139" s="286"/>
      <c r="H139" s="286"/>
      <c r="I139" s="400"/>
      <c r="J139" s="400"/>
      <c r="K139" s="400"/>
      <c r="L139" s="400"/>
      <c r="M139" s="400"/>
      <c r="N139" s="400"/>
    </row>
    <row r="140" spans="1:14" ht="21" customHeight="1" x14ac:dyDescent="0.25">
      <c r="A140" s="396"/>
      <c r="B140" s="396"/>
      <c r="C140" s="396"/>
      <c r="D140" s="397"/>
      <c r="E140" s="286"/>
      <c r="F140" s="286"/>
      <c r="G140" s="286"/>
      <c r="H140" s="286"/>
      <c r="I140" s="400"/>
      <c r="J140" s="400"/>
      <c r="K140" s="400"/>
      <c r="L140" s="400"/>
      <c r="M140" s="400"/>
      <c r="N140" s="400"/>
    </row>
    <row r="141" spans="1:14" ht="15" x14ac:dyDescent="0.25"/>
    <row r="142" spans="1:14" ht="15" x14ac:dyDescent="0.25"/>
    <row r="143" spans="1:14" ht="15" x14ac:dyDescent="0.25"/>
    <row r="144" spans="1:14" ht="15" x14ac:dyDescent="0.25"/>
    <row r="145" spans="4:23" ht="15" x14ac:dyDescent="0.25"/>
    <row r="146" spans="4:23" ht="15" x14ac:dyDescent="0.25"/>
    <row r="147" spans="4:23" ht="15" x14ac:dyDescent="0.25"/>
    <row r="148" spans="4:23" ht="15" x14ac:dyDescent="0.25"/>
    <row r="149" spans="4:23" ht="15" x14ac:dyDescent="0.25"/>
    <row r="150" spans="4:23" ht="15" x14ac:dyDescent="0.25"/>
    <row r="151" spans="4:23" ht="15" x14ac:dyDescent="0.25"/>
    <row r="152" spans="4:23" ht="15" x14ac:dyDescent="0.25"/>
    <row r="153" spans="4:23" ht="15" x14ac:dyDescent="0.25"/>
    <row r="154" spans="4:23" s="237" customFormat="1" ht="15" x14ac:dyDescent="0.25">
      <c r="D154" s="285"/>
      <c r="F154" s="285"/>
      <c r="G154" s="285"/>
      <c r="H154" s="285"/>
      <c r="J154" s="216"/>
      <c r="K154" s="216"/>
      <c r="L154" s="216"/>
      <c r="M154" s="216"/>
      <c r="N154" s="216"/>
      <c r="O154" s="216"/>
      <c r="P154" s="216"/>
      <c r="Q154" s="216"/>
      <c r="R154" s="216"/>
      <c r="S154" s="216"/>
      <c r="T154" s="216"/>
      <c r="U154" s="216"/>
      <c r="V154" s="216"/>
      <c r="W154" s="216"/>
    </row>
  </sheetData>
  <mergeCells count="4">
    <mergeCell ref="A1:F1"/>
    <mergeCell ref="A2:F2"/>
    <mergeCell ref="A3:F3"/>
    <mergeCell ref="A26:F26"/>
  </mergeCells>
  <printOptions horizontalCentered="1"/>
  <pageMargins left="0.51181102362204722" right="0.70866141732283472" top="0.70866141732283472" bottom="0.51181102362204722" header="0" footer="0"/>
  <pageSetup paperSize="9" scale="81" orientation="portrait" r:id="rId1"/>
  <headerFooter>
    <oddFooter>&amp;C&amp;"B Nazanin,Regular"&amp;12&amp;A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C0F4D-3A2F-4274-9212-3674CB9961FE}">
  <sheetPr>
    <pageSetUpPr fitToPage="1"/>
  </sheetPr>
  <dimension ref="A1:Z39"/>
  <sheetViews>
    <sheetView rightToLeft="1" topLeftCell="A13" workbookViewId="0">
      <selection activeCell="A18" sqref="A18:G18"/>
    </sheetView>
  </sheetViews>
  <sheetFormatPr defaultColWidth="9.140625" defaultRowHeight="18" x14ac:dyDescent="0.25"/>
  <cols>
    <col min="1" max="1" width="6.7109375" style="1101" customWidth="1"/>
    <col min="2" max="3" width="7.5703125" style="1101" customWidth="1"/>
    <col min="4" max="4" width="31.7109375" style="1101" customWidth="1"/>
    <col min="5" max="5" width="1.85546875" style="1101" customWidth="1"/>
    <col min="6" max="6" width="18" style="1101" customWidth="1"/>
    <col min="7" max="7" width="1.85546875" style="1101" customWidth="1"/>
    <col min="8" max="8" width="19.28515625" style="1101" bestFit="1" customWidth="1"/>
    <col min="9" max="9" width="1.85546875" style="1101" customWidth="1"/>
    <col min="10" max="10" width="19.140625" style="1101" bestFit="1" customWidth="1"/>
    <col min="11" max="11" width="1.85546875" style="1101" customWidth="1"/>
    <col min="12" max="12" width="18.85546875" style="1101" bestFit="1" customWidth="1"/>
    <col min="13" max="13" width="1.85546875" style="1101" customWidth="1"/>
    <col min="14" max="14" width="18" style="1101" customWidth="1"/>
    <col min="15" max="15" width="1.85546875" style="1101" customWidth="1"/>
    <col min="16" max="16" width="18.7109375" style="1101" bestFit="1" customWidth="1"/>
    <col min="17" max="17" width="1.85546875" style="1101" customWidth="1"/>
    <col min="18" max="18" width="18" style="1101" customWidth="1"/>
    <col min="19" max="19" width="1.85546875" style="1101" customWidth="1"/>
    <col min="20" max="20" width="13.5703125" style="1101" customWidth="1"/>
    <col min="21" max="21" width="1.85546875" style="1101" customWidth="1"/>
    <col min="22" max="22" width="18.140625" style="1101" bestFit="1" customWidth="1"/>
    <col min="23" max="23" width="19.85546875" style="1101" customWidth="1"/>
    <col min="24" max="24" width="19.42578125" style="1101" customWidth="1"/>
    <col min="25" max="25" width="21.42578125" style="1101" customWidth="1"/>
    <col min="26" max="26" width="36.7109375" style="1101" bestFit="1" customWidth="1"/>
    <col min="27" max="27" width="21.28515625" style="1101" bestFit="1" customWidth="1"/>
    <col min="28" max="28" width="52.42578125" style="1101" bestFit="1" customWidth="1"/>
    <col min="29" max="29" width="23.85546875" style="1101" bestFit="1" customWidth="1"/>
    <col min="30" max="30" width="17" style="1101" bestFit="1" customWidth="1"/>
    <col min="31" max="31" width="14.5703125" style="1101" bestFit="1" customWidth="1"/>
    <col min="32" max="32" width="12.5703125" style="1101" bestFit="1" customWidth="1"/>
    <col min="33" max="16384" width="9.140625" style="1101"/>
  </cols>
  <sheetData>
    <row r="1" spans="2:26" ht="19.5" x14ac:dyDescent="0.25">
      <c r="D1" s="1102" t="s">
        <v>2523</v>
      </c>
      <c r="E1" s="1102"/>
      <c r="F1" s="1102">
        <v>238325.99999999997</v>
      </c>
      <c r="G1" s="1117"/>
    </row>
    <row r="2" spans="2:26" ht="19.5" x14ac:dyDescent="0.25">
      <c r="D2" s="1102" t="s">
        <v>2524</v>
      </c>
      <c r="E2" s="1102"/>
      <c r="F2" s="1102">
        <v>275000</v>
      </c>
      <c r="G2" s="1117"/>
    </row>
    <row r="4" spans="2:26" ht="19.5" x14ac:dyDescent="0.25">
      <c r="B4" s="1145" t="s">
        <v>2525</v>
      </c>
      <c r="C4" s="1145"/>
      <c r="D4" s="1145"/>
      <c r="E4" s="1145"/>
      <c r="F4" s="1145"/>
      <c r="G4" s="1145"/>
      <c r="H4" s="1145"/>
      <c r="I4" s="1145"/>
      <c r="J4" s="1145"/>
      <c r="K4" s="1145"/>
      <c r="L4" s="1145"/>
      <c r="M4" s="1145"/>
      <c r="N4" s="1145"/>
      <c r="O4" s="1145"/>
      <c r="P4" s="1145"/>
      <c r="Q4" s="1145"/>
      <c r="R4" s="1145"/>
      <c r="S4" s="1118"/>
      <c r="U4" s="1118"/>
    </row>
    <row r="5" spans="2:26" ht="19.5" x14ac:dyDescent="0.25">
      <c r="B5" s="1145" t="s">
        <v>2526</v>
      </c>
      <c r="C5" s="1145"/>
      <c r="D5" s="1145"/>
      <c r="E5" s="1145"/>
      <c r="F5" s="1145"/>
      <c r="G5" s="1145"/>
      <c r="H5" s="1145"/>
      <c r="I5" s="1145"/>
      <c r="J5" s="1145"/>
      <c r="K5" s="1145"/>
      <c r="L5" s="1145"/>
      <c r="M5" s="1145"/>
      <c r="N5" s="1145"/>
      <c r="O5" s="1145"/>
      <c r="P5" s="1145"/>
      <c r="Q5" s="1145"/>
      <c r="R5" s="1145"/>
      <c r="S5" s="1118"/>
      <c r="U5" s="1118"/>
    </row>
    <row r="6" spans="2:26" x14ac:dyDescent="0.25">
      <c r="B6" s="1146" t="s">
        <v>351</v>
      </c>
      <c r="C6" s="1116"/>
      <c r="D6" s="1146" t="s">
        <v>75</v>
      </c>
      <c r="E6" s="1116"/>
      <c r="F6" s="1147" t="s">
        <v>2527</v>
      </c>
      <c r="G6" s="1147"/>
      <c r="H6" s="1147"/>
      <c r="I6" s="1147"/>
      <c r="J6" s="1147"/>
      <c r="K6" s="1113"/>
      <c r="L6" s="1148" t="s">
        <v>2528</v>
      </c>
      <c r="M6" s="1103"/>
      <c r="N6" s="1148" t="s">
        <v>2508</v>
      </c>
      <c r="O6" s="1103"/>
      <c r="P6" s="1148" t="s">
        <v>2529</v>
      </c>
      <c r="Q6" s="1103"/>
      <c r="R6" s="1148" t="s">
        <v>2530</v>
      </c>
      <c r="S6" s="1103"/>
      <c r="U6" s="1103"/>
    </row>
    <row r="7" spans="2:26" ht="54" customHeight="1" x14ac:dyDescent="0.25">
      <c r="B7" s="1146"/>
      <c r="C7" s="1116"/>
      <c r="D7" s="1146"/>
      <c r="E7" s="1116"/>
      <c r="F7" s="1103" t="s">
        <v>2531</v>
      </c>
      <c r="G7" s="1103"/>
      <c r="H7" s="1103" t="s">
        <v>2532</v>
      </c>
      <c r="I7" s="1103"/>
      <c r="J7" s="1103" t="s">
        <v>2533</v>
      </c>
      <c r="K7" s="1103"/>
      <c r="L7" s="1148"/>
      <c r="M7" s="1103"/>
      <c r="N7" s="1148"/>
      <c r="O7" s="1103"/>
      <c r="P7" s="1148"/>
      <c r="Q7" s="1103"/>
      <c r="R7" s="1148"/>
      <c r="S7" s="1103"/>
      <c r="T7" s="1104"/>
      <c r="U7" s="1103"/>
      <c r="W7" s="1105"/>
      <c r="X7" s="1105"/>
      <c r="Y7" s="1105"/>
      <c r="Z7" s="1105"/>
    </row>
    <row r="8" spans="2:26" x14ac:dyDescent="0.25">
      <c r="B8" s="1106">
        <v>1</v>
      </c>
      <c r="C8" s="1106"/>
      <c r="D8" s="1107" t="s">
        <v>2512</v>
      </c>
      <c r="E8" s="1107"/>
      <c r="F8" s="1107">
        <f>+'[8] میلیون ریال'!D8*1000000</f>
        <v>22926893000</v>
      </c>
      <c r="G8" s="1107"/>
      <c r="H8" s="1107">
        <f>+'[8] میلیون ریال'!E8*1000000</f>
        <v>214151620696</v>
      </c>
      <c r="I8" s="1107"/>
      <c r="J8" s="1107">
        <f>+'[8] میلیون ریال'!F8*1000000</f>
        <v>237078513696</v>
      </c>
      <c r="K8" s="1107"/>
      <c r="L8" s="1107">
        <f>+'[8] میلیون ریال'!G8*1000000</f>
        <v>62921486303.999992</v>
      </c>
      <c r="M8" s="1107"/>
      <c r="N8" s="1107">
        <f>+'[8] میلیون ریال'!H8*1000000</f>
        <v>300000000000</v>
      </c>
      <c r="O8" s="1107"/>
      <c r="P8" s="1107">
        <f>+'[8] میلیون ریال'!I8*1000000</f>
        <v>64913200000</v>
      </c>
      <c r="Q8" s="1107"/>
      <c r="R8" s="1107">
        <f>+'[8] میلیون ریال'!J8*1000000</f>
        <v>235086800000</v>
      </c>
      <c r="S8" s="1107"/>
      <c r="T8" s="1108"/>
      <c r="U8" s="1107"/>
      <c r="W8" s="1105"/>
      <c r="X8" s="1105"/>
      <c r="Y8" s="1105"/>
      <c r="Z8" s="1105"/>
    </row>
    <row r="9" spans="2:26" x14ac:dyDescent="0.25">
      <c r="B9" s="1106">
        <v>2</v>
      </c>
      <c r="C9" s="1106"/>
      <c r="D9" s="1107" t="s">
        <v>2513</v>
      </c>
      <c r="E9" s="1107"/>
      <c r="F9" s="1107">
        <f>+'[8] میلیون ریال'!D9*1000000</f>
        <v>218597000000</v>
      </c>
      <c r="G9" s="1107"/>
      <c r="H9" s="1107">
        <f>+'[8] میلیون ریال'!E9*1000000</f>
        <v>189293000000</v>
      </c>
      <c r="I9" s="1107"/>
      <c r="J9" s="1107">
        <f>+'[8] میلیون ریال'!F9*1000000</f>
        <v>407890000000</v>
      </c>
      <c r="K9" s="1107"/>
      <c r="L9" s="1107">
        <f>+'[8] میلیون ریال'!G9*1000000</f>
        <v>99500000000</v>
      </c>
      <c r="M9" s="1107"/>
      <c r="N9" s="1107">
        <f>+'[8] میلیون ریال'!H9*1000000</f>
        <v>507390000000</v>
      </c>
      <c r="O9" s="1107"/>
      <c r="P9" s="1107">
        <f>+'[8] میلیون ریال'!I9*1000000</f>
        <v>185739900000</v>
      </c>
      <c r="Q9" s="1107"/>
      <c r="R9" s="1107">
        <f>+'[8] میلیون ریال'!J9*1000000</f>
        <v>321650100000</v>
      </c>
      <c r="S9" s="1107"/>
      <c r="T9" s="1108"/>
      <c r="U9" s="1107"/>
      <c r="W9" s="1105"/>
      <c r="X9" s="1105"/>
      <c r="Y9" s="1105"/>
      <c r="Z9" s="1105"/>
    </row>
    <row r="10" spans="2:26" x14ac:dyDescent="0.25">
      <c r="B10" s="1106">
        <v>3</v>
      </c>
      <c r="C10" s="1106"/>
      <c r="D10" s="1107" t="s">
        <v>2514</v>
      </c>
      <c r="E10" s="1107"/>
      <c r="F10" s="1107">
        <f>+'[8] میلیون ریال'!D10*1000000</f>
        <v>374533000000</v>
      </c>
      <c r="G10" s="1107"/>
      <c r="H10" s="1107">
        <f>+'[8] میلیون ریال'!E10*1000000</f>
        <v>3350359026910.9995</v>
      </c>
      <c r="I10" s="1107"/>
      <c r="J10" s="1107">
        <f>+'[8] میلیون ریال'!F10*1000000</f>
        <v>3724892026910.9995</v>
      </c>
      <c r="K10" s="1107"/>
      <c r="L10" s="1107">
        <f>+'[8] میلیون ریال'!G10*1000000</f>
        <v>1432694862500.0002</v>
      </c>
      <c r="M10" s="1107"/>
      <c r="N10" s="1107">
        <f>+'[8] میلیون ریال'!H10*1000000</f>
        <v>5157586889411</v>
      </c>
      <c r="O10" s="1107"/>
      <c r="P10" s="1107">
        <f>+'[8] میلیون ریال'!I10*1000000</f>
        <v>637929529176</v>
      </c>
      <c r="Q10" s="1107"/>
      <c r="R10" s="1107">
        <f>+'[8] میلیون ریال'!J10*1000000</f>
        <v>4519657360235</v>
      </c>
      <c r="S10" s="1107"/>
      <c r="T10" s="1108"/>
      <c r="U10" s="1107"/>
      <c r="W10" s="1105"/>
      <c r="X10" s="1105"/>
      <c r="Y10" s="1105"/>
      <c r="Z10" s="1105"/>
    </row>
    <row r="11" spans="2:26" x14ac:dyDescent="0.25">
      <c r="B11" s="1106">
        <v>4</v>
      </c>
      <c r="C11" s="1106"/>
      <c r="D11" s="1107" t="s">
        <v>2515</v>
      </c>
      <c r="E11" s="1107"/>
      <c r="F11" s="1107">
        <f>+'[8] میلیون ریال'!D11*1000000</f>
        <v>19269633900000.004</v>
      </c>
      <c r="G11" s="1107"/>
      <c r="H11" s="1107">
        <f>+'[8] میلیون ریال'!E11*1000000</f>
        <v>29385947252293.781</v>
      </c>
      <c r="I11" s="1107"/>
      <c r="J11" s="1107">
        <f>+'[8] میلیون ریال'!F11*1000000</f>
        <v>48655581152293.789</v>
      </c>
      <c r="K11" s="1107"/>
      <c r="L11" s="1107">
        <f>+'[8] میلیون ریال'!G11*1000000</f>
        <v>25877240337079.086</v>
      </c>
      <c r="M11" s="1107"/>
      <c r="N11" s="1107">
        <f>+'[8] میلیون ریال'!H11*1000000</f>
        <v>74532821489372.875</v>
      </c>
      <c r="O11" s="1107"/>
      <c r="P11" s="1107">
        <f>+'[8] میلیون ریال'!I11*1000000</f>
        <v>9148846805240</v>
      </c>
      <c r="Q11" s="1107"/>
      <c r="R11" s="1107">
        <f>+'[8] میلیون ریال'!J11*1000000</f>
        <v>65383974684132.883</v>
      </c>
      <c r="S11" s="1107"/>
      <c r="T11" s="1108"/>
      <c r="U11" s="1107"/>
      <c r="W11" s="1105"/>
      <c r="X11" s="1105"/>
      <c r="Y11" s="1105"/>
      <c r="Z11" s="1105"/>
    </row>
    <row r="12" spans="2:26" x14ac:dyDescent="0.25">
      <c r="B12" s="1106">
        <v>5</v>
      </c>
      <c r="C12" s="1106"/>
      <c r="D12" s="1107" t="s">
        <v>2516</v>
      </c>
      <c r="E12" s="1107"/>
      <c r="F12" s="1107">
        <f>+'[8] میلیون ریال'!D12*1000000</f>
        <v>1692377900000</v>
      </c>
      <c r="G12" s="1107"/>
      <c r="H12" s="1107">
        <f>+'[8] میلیون ریال'!E12*1000000</f>
        <v>3537158798592.5054</v>
      </c>
      <c r="I12" s="1107"/>
      <c r="J12" s="1107">
        <f>+'[8] میلیون ریال'!F12*1000000</f>
        <v>5229536698592.5059</v>
      </c>
      <c r="K12" s="1107"/>
      <c r="L12" s="1107">
        <f>+'[8] میلیون ریال'!G12*1000000</f>
        <v>4463907459192.0059</v>
      </c>
      <c r="M12" s="1107"/>
      <c r="N12" s="1107">
        <f>+'[8] میلیون ریال'!H12*1000000</f>
        <v>9693444157784.5117</v>
      </c>
      <c r="O12" s="1107"/>
      <c r="P12" s="1107">
        <f>+'[8] میلیون ریال'!I12*1000000</f>
        <v>1250246874584</v>
      </c>
      <c r="Q12" s="1107"/>
      <c r="R12" s="1107">
        <f>+'[8] میلیون ریال'!J12*1000000</f>
        <v>8443197283200.5117</v>
      </c>
      <c r="S12" s="1107"/>
      <c r="T12" s="1108"/>
      <c r="U12" s="1107"/>
      <c r="W12" s="1105"/>
      <c r="X12" s="1105"/>
      <c r="Y12" s="1105"/>
      <c r="Z12" s="1105"/>
    </row>
    <row r="13" spans="2:26" x14ac:dyDescent="0.25">
      <c r="B13" s="1106">
        <v>8</v>
      </c>
      <c r="C13" s="1106"/>
      <c r="D13" s="1107" t="s">
        <v>2517</v>
      </c>
      <c r="E13" s="1107"/>
      <c r="F13" s="1107">
        <f>+'[8] میلیون ریال'!D13*1000000</f>
        <v>20912000000</v>
      </c>
      <c r="G13" s="1107"/>
      <c r="H13" s="1107">
        <f>+'[8] میلیون ریال'!E13*1000000</f>
        <v>14622611890</v>
      </c>
      <c r="I13" s="1107"/>
      <c r="J13" s="1107">
        <f>+'[8] میلیون ریال'!F13*1000000</f>
        <v>35534611890</v>
      </c>
      <c r="K13" s="1107"/>
      <c r="L13" s="1107">
        <f>+'[8] میلیون ریال'!G13*1000000</f>
        <v>164465388110</v>
      </c>
      <c r="M13" s="1107"/>
      <c r="N13" s="1107">
        <f>+'[8] میلیون ریال'!H13*1000000</f>
        <v>200000000000</v>
      </c>
      <c r="O13" s="1107"/>
      <c r="P13" s="1107">
        <f>+'[8] میلیون ریال'!I13*1000000</f>
        <v>5000000000</v>
      </c>
      <c r="Q13" s="1107"/>
      <c r="R13" s="1107">
        <f>+'[8] میلیون ریال'!J13*1000000</f>
        <v>195000000000</v>
      </c>
      <c r="S13" s="1107"/>
      <c r="T13" s="1108"/>
      <c r="U13" s="1107"/>
      <c r="W13" s="1105"/>
      <c r="X13" s="1105"/>
      <c r="Y13" s="1105"/>
      <c r="Z13" s="1105"/>
    </row>
    <row r="14" spans="2:26" x14ac:dyDescent="0.25">
      <c r="B14" s="1106">
        <v>9</v>
      </c>
      <c r="C14" s="1106"/>
      <c r="D14" s="1107" t="s">
        <v>2518</v>
      </c>
      <c r="E14" s="1107"/>
      <c r="F14" s="1107">
        <f>+'[8] میلیون ریال'!D14*1000000</f>
        <v>23706000000</v>
      </c>
      <c r="G14" s="1107"/>
      <c r="H14" s="1107">
        <f>+'[8] میلیون ریال'!E14*1000000</f>
        <v>144731232972.70398</v>
      </c>
      <c r="I14" s="1107"/>
      <c r="J14" s="1107">
        <f>+'[8] میلیون ریال'!F14*1000000</f>
        <v>168437232972.70398</v>
      </c>
      <c r="K14" s="1107"/>
      <c r="L14" s="1107">
        <f>+'[8] میلیون ریال'!G14*1000000</f>
        <v>351683000000</v>
      </c>
      <c r="M14" s="1107"/>
      <c r="N14" s="1107">
        <f>+'[8] میلیون ریال'!H14*1000000</f>
        <v>520120232972.70398</v>
      </c>
      <c r="O14" s="1107"/>
      <c r="P14" s="1107">
        <f>+'[8] میلیون ریال'!I14*1000000</f>
        <v>351683000000</v>
      </c>
      <c r="Q14" s="1107"/>
      <c r="R14" s="1107">
        <f>+'[8] میلیون ریال'!J14*1000000</f>
        <v>168437232972.70398</v>
      </c>
      <c r="S14" s="1107"/>
      <c r="T14" s="1108"/>
      <c r="U14" s="1107"/>
      <c r="W14" s="1105"/>
      <c r="X14" s="1105"/>
      <c r="Y14" s="1105"/>
      <c r="Z14" s="1105"/>
    </row>
    <row r="15" spans="2:26" ht="19.5" customHeight="1" x14ac:dyDescent="0.25">
      <c r="B15" s="1149" t="s">
        <v>2519</v>
      </c>
      <c r="C15" s="1149"/>
      <c r="D15" s="1149"/>
      <c r="E15" s="1109"/>
      <c r="F15" s="1109">
        <f>SUM(F8:F14)</f>
        <v>21622686693000.004</v>
      </c>
      <c r="G15" s="1109"/>
      <c r="H15" s="1109">
        <f t="shared" ref="H15:P15" si="0">SUM(H8:H14)</f>
        <v>36836263543355.992</v>
      </c>
      <c r="I15" s="1109"/>
      <c r="J15" s="1109">
        <f t="shared" si="0"/>
        <v>58458950236356</v>
      </c>
      <c r="K15" s="1109"/>
      <c r="L15" s="1109">
        <f t="shared" si="0"/>
        <v>32452412533185.094</v>
      </c>
      <c r="M15" s="1109"/>
      <c r="N15" s="1109">
        <f t="shared" si="0"/>
        <v>90911362769541.094</v>
      </c>
      <c r="O15" s="1109"/>
      <c r="P15" s="1109">
        <f t="shared" si="0"/>
        <v>11644359309000</v>
      </c>
      <c r="Q15" s="1109"/>
      <c r="R15" s="1109">
        <f>SUM(R8:R14)</f>
        <v>79267003460541.094</v>
      </c>
      <c r="S15" s="1109"/>
      <c r="T15" s="1108"/>
      <c r="U15" s="1109"/>
      <c r="W15" s="1105"/>
      <c r="X15" s="1105"/>
      <c r="Y15" s="1105"/>
      <c r="Z15" s="1105"/>
    </row>
    <row r="16" spans="2:26" ht="36" customHeight="1" x14ac:dyDescent="0.25">
      <c r="B16" s="1106">
        <v>10</v>
      </c>
      <c r="C16" s="1106"/>
      <c r="D16" s="1110" t="s">
        <v>2520</v>
      </c>
      <c r="E16" s="1110"/>
      <c r="F16" s="1107">
        <f>+'[8] میلیون ریال'!D16*1000000</f>
        <v>535831000000</v>
      </c>
      <c r="G16" s="1107"/>
      <c r="H16" s="1107">
        <f>+'[8] میلیون ریال'!E16*1000000</f>
        <v>137487275409.00513</v>
      </c>
      <c r="I16" s="1107"/>
      <c r="J16" s="1107">
        <f>+'[8] میلیون ریال'!F16*1000000</f>
        <v>673318275409.00513</v>
      </c>
      <c r="K16" s="1107"/>
      <c r="L16" s="1107">
        <f>+'[8] میلیون ریال'!G16*1000000</f>
        <v>377180550000</v>
      </c>
      <c r="M16" s="1107"/>
      <c r="N16" s="1107">
        <f>+'[8] میلیون ریال'!H16*1000000</f>
        <v>1050498825409.0051</v>
      </c>
      <c r="O16" s="1107"/>
      <c r="P16" s="1107">
        <f>+'[8] میلیون ریال'!I16*1000000</f>
        <v>145721183624</v>
      </c>
      <c r="Q16" s="1107"/>
      <c r="R16" s="1107">
        <f>+'[8] میلیون ریال'!J16*1000000</f>
        <v>904777641785.00513</v>
      </c>
      <c r="S16" s="1107"/>
      <c r="T16" s="1108"/>
      <c r="U16" s="1107"/>
      <c r="W16" s="1105"/>
      <c r="X16" s="1105"/>
      <c r="Y16" s="1105"/>
      <c r="Z16" s="1105"/>
    </row>
    <row r="17" spans="1:26" ht="19.5" customHeight="1" x14ac:dyDescent="0.25">
      <c r="B17" s="1149" t="s">
        <v>2534</v>
      </c>
      <c r="C17" s="1149"/>
      <c r="D17" s="1149"/>
      <c r="E17" s="1109"/>
      <c r="F17" s="1109">
        <f>+F16+F15</f>
        <v>22158517693000.004</v>
      </c>
      <c r="G17" s="1109"/>
      <c r="H17" s="1109">
        <f t="shared" ref="H17:R17" si="1">+H16+H15</f>
        <v>36973750818765</v>
      </c>
      <c r="I17" s="1109"/>
      <c r="J17" s="1109">
        <f t="shared" si="1"/>
        <v>59132268511765.008</v>
      </c>
      <c r="K17" s="1109"/>
      <c r="L17" s="1109">
        <f t="shared" si="1"/>
        <v>32829593083185.094</v>
      </c>
      <c r="M17" s="1109"/>
      <c r="N17" s="1109">
        <f t="shared" si="1"/>
        <v>91961861594950.094</v>
      </c>
      <c r="O17" s="1109"/>
      <c r="P17" s="1109">
        <f t="shared" si="1"/>
        <v>11790080492624</v>
      </c>
      <c r="Q17" s="1109"/>
      <c r="R17" s="1109">
        <f t="shared" si="1"/>
        <v>80171781102326.094</v>
      </c>
      <c r="S17" s="1109"/>
      <c r="T17" s="1108"/>
      <c r="U17" s="1109"/>
      <c r="W17" s="1105"/>
      <c r="X17" s="1105"/>
      <c r="Y17" s="1105"/>
      <c r="Z17" s="1105"/>
    </row>
    <row r="18" spans="1:26" ht="36" customHeight="1" x14ac:dyDescent="0.25">
      <c r="B18" s="1106">
        <v>10</v>
      </c>
      <c r="C18" s="1106"/>
      <c r="D18" s="1110" t="s">
        <v>2521</v>
      </c>
      <c r="E18" s="1110"/>
      <c r="F18" s="1107">
        <f>+'[8] میلیون ریال'!D18*1000000</f>
        <v>0</v>
      </c>
      <c r="G18" s="1107"/>
      <c r="H18" s="1107">
        <f>+'[8] میلیون ریال'!E18*1000000</f>
        <v>2353463214023</v>
      </c>
      <c r="I18" s="1107"/>
      <c r="J18" s="1107">
        <f>+'[8] میلیون ریال'!F18*1000000</f>
        <v>2353463214023</v>
      </c>
      <c r="K18" s="1107"/>
      <c r="L18" s="1107">
        <f>+'[8] میلیون ریال'!G18*1000000</f>
        <v>1221426794498.0325</v>
      </c>
      <c r="M18" s="1107"/>
      <c r="N18" s="1107">
        <f>+'[8] میلیون ریال'!H18*1000000</f>
        <v>3574890008521.0327</v>
      </c>
      <c r="O18" s="1107"/>
      <c r="P18" s="1107">
        <f>+'[8] میلیون ریال'!I18*1000000</f>
        <v>1375934800000</v>
      </c>
      <c r="Q18" s="1107"/>
      <c r="R18" s="1107">
        <f>+'[8] میلیون ریال'!J18*1000000</f>
        <v>2198955208521.0327</v>
      </c>
      <c r="S18" s="1107"/>
      <c r="T18" s="1108"/>
      <c r="U18" s="1107"/>
      <c r="W18" s="1105"/>
      <c r="X18" s="1105"/>
      <c r="Y18" s="1105"/>
      <c r="Z18" s="1105"/>
    </row>
    <row r="19" spans="1:26" ht="19.5" customHeight="1" x14ac:dyDescent="0.25">
      <c r="B19" s="1149" t="s">
        <v>2522</v>
      </c>
      <c r="C19" s="1149"/>
      <c r="D19" s="1149"/>
      <c r="E19" s="1109"/>
      <c r="F19" s="1109">
        <f>+F18+F17</f>
        <v>22158517693000.004</v>
      </c>
      <c r="G19" s="1109"/>
      <c r="H19" s="1109">
        <f t="shared" ref="H19:R19" si="2">+H18+H17</f>
        <v>39327214032788</v>
      </c>
      <c r="I19" s="1109"/>
      <c r="J19" s="1109">
        <f>+J18+J17</f>
        <v>61485731725788.008</v>
      </c>
      <c r="K19" s="1109"/>
      <c r="L19" s="1109">
        <f t="shared" si="2"/>
        <v>34051019877683.125</v>
      </c>
      <c r="M19" s="1109"/>
      <c r="N19" s="1109">
        <f t="shared" si="2"/>
        <v>95536751603471.125</v>
      </c>
      <c r="O19" s="1109"/>
      <c r="P19" s="1109">
        <f t="shared" si="2"/>
        <v>13166015292624</v>
      </c>
      <c r="Q19" s="1109"/>
      <c r="R19" s="1109">
        <f t="shared" si="2"/>
        <v>82370736310847.125</v>
      </c>
      <c r="S19" s="1109"/>
      <c r="T19" s="1108"/>
      <c r="U19" s="1109"/>
      <c r="W19" s="1105"/>
      <c r="X19" s="1105"/>
      <c r="Y19" s="1105"/>
      <c r="Z19" s="1105"/>
    </row>
    <row r="20" spans="1:26" ht="36" customHeight="1" x14ac:dyDescent="0.45">
      <c r="N20" s="1111"/>
      <c r="P20" s="1111"/>
      <c r="W20" s="1105"/>
      <c r="X20" s="1105"/>
      <c r="Y20" s="1105"/>
      <c r="Z20" s="1105"/>
    </row>
    <row r="21" spans="1:26" x14ac:dyDescent="0.45">
      <c r="J21" s="1105"/>
      <c r="K21" s="1105"/>
      <c r="L21" s="1112"/>
      <c r="M21" s="1112"/>
      <c r="N21" s="1111"/>
      <c r="O21" s="1112"/>
      <c r="P21" s="1111"/>
      <c r="Q21" s="1112"/>
      <c r="S21" s="1112"/>
      <c r="U21" s="1112"/>
      <c r="W21" s="1105"/>
      <c r="X21" s="1105"/>
      <c r="Y21" s="1105"/>
      <c r="Z21" s="1105"/>
    </row>
    <row r="22" spans="1:26" x14ac:dyDescent="0.25">
      <c r="B22" s="1150" t="s">
        <v>2535</v>
      </c>
      <c r="C22" s="1150"/>
      <c r="D22" s="1150"/>
      <c r="E22" s="1150"/>
      <c r="F22" s="1150"/>
      <c r="G22" s="1150"/>
      <c r="H22" s="1150"/>
      <c r="I22" s="1150"/>
      <c r="J22" s="1150"/>
      <c r="K22" s="1150"/>
      <c r="L22" s="1150"/>
      <c r="M22" s="1150"/>
      <c r="N22" s="1150"/>
      <c r="O22" s="1150"/>
      <c r="P22" s="1150"/>
      <c r="Q22" s="1150"/>
      <c r="R22" s="1150"/>
      <c r="S22" s="1150"/>
      <c r="T22" s="1150"/>
      <c r="U22" s="1150"/>
      <c r="V22" s="1150"/>
    </row>
    <row r="23" spans="1:26" x14ac:dyDescent="0.25">
      <c r="B23" s="1146" t="s">
        <v>2505</v>
      </c>
      <c r="C23" s="1116"/>
      <c r="D23" s="1146" t="s">
        <v>72</v>
      </c>
      <c r="E23" s="1116"/>
      <c r="F23" s="1147" t="s">
        <v>2506</v>
      </c>
      <c r="G23" s="1147"/>
      <c r="H23" s="1147"/>
      <c r="I23" s="1147"/>
      <c r="J23" s="1147"/>
      <c r="K23" s="1113"/>
      <c r="L23" s="1147" t="s">
        <v>2507</v>
      </c>
      <c r="M23" s="1147"/>
      <c r="N23" s="1147"/>
      <c r="O23" s="1147"/>
      <c r="P23" s="1147"/>
      <c r="Q23" s="1113"/>
      <c r="R23" s="1147" t="s">
        <v>2508</v>
      </c>
      <c r="S23" s="1147"/>
      <c r="T23" s="1147"/>
      <c r="U23" s="1147"/>
      <c r="V23" s="1147"/>
    </row>
    <row r="24" spans="1:26" x14ac:dyDescent="0.25">
      <c r="B24" s="1146"/>
      <c r="C24" s="1116"/>
      <c r="D24" s="1146"/>
      <c r="E24" s="1116"/>
      <c r="F24" s="1113" t="s">
        <v>2509</v>
      </c>
      <c r="G24" s="1113"/>
      <c r="H24" s="1114" t="s">
        <v>2510</v>
      </c>
      <c r="I24" s="1114"/>
      <c r="J24" s="1113" t="s">
        <v>2511</v>
      </c>
      <c r="K24" s="1113"/>
      <c r="L24" s="1113" t="s">
        <v>2509</v>
      </c>
      <c r="M24" s="1113"/>
      <c r="N24" s="1114" t="s">
        <v>2510</v>
      </c>
      <c r="O24" s="1113"/>
      <c r="P24" s="1113" t="s">
        <v>2511</v>
      </c>
      <c r="Q24" s="1113"/>
      <c r="R24" s="1113" t="s">
        <v>2509</v>
      </c>
      <c r="S24" s="1113"/>
      <c r="T24" s="1114" t="s">
        <v>2510</v>
      </c>
      <c r="U24" s="1113"/>
      <c r="V24" s="1113" t="s">
        <v>2511</v>
      </c>
    </row>
    <row r="25" spans="1:26" x14ac:dyDescent="0.25">
      <c r="A25" s="1101">
        <v>0</v>
      </c>
      <c r="B25" s="1106">
        <v>0</v>
      </c>
      <c r="C25" s="1106"/>
      <c r="D25" s="1107" t="s">
        <v>2512</v>
      </c>
      <c r="E25" s="1107"/>
      <c r="F25" s="1107">
        <f>+'[8] میلیون ریال'!D25*1000000</f>
        <v>237078513696</v>
      </c>
      <c r="G25" s="1107"/>
      <c r="H25" s="1107">
        <f>+'[8] میلیون ریال'!E25*1000</f>
        <v>0</v>
      </c>
      <c r="I25" s="1107"/>
      <c r="J25" s="1107">
        <f>+'[8] میلیون ریال'!F25*1000000</f>
        <v>237078513696</v>
      </c>
      <c r="K25" s="1107"/>
      <c r="L25" s="1107">
        <f>+'[8] میلیون ریال'!G25*1000000</f>
        <v>62921486303.999992</v>
      </c>
      <c r="M25" s="1107"/>
      <c r="N25" s="1107">
        <f>+'[8] میلیون ریال'!H25*1000</f>
        <v>0</v>
      </c>
      <c r="O25" s="1107"/>
      <c r="P25" s="1107">
        <f>+'[8] میلیون ریال'!I25*1000000</f>
        <v>62921486303.999992</v>
      </c>
      <c r="Q25" s="1107"/>
      <c r="R25" s="1107">
        <f>+'[8] میلیون ریال'!J25*1000000</f>
        <v>300000000000</v>
      </c>
      <c r="S25" s="1107"/>
      <c r="T25" s="1107">
        <f>+'[8] میلیون ریال'!K25*1000</f>
        <v>0</v>
      </c>
      <c r="U25" s="1107"/>
      <c r="V25" s="1107">
        <f>+'[8] میلیون ریال'!L25*1000000</f>
        <v>300000000000</v>
      </c>
    </row>
    <row r="26" spans="1:26" x14ac:dyDescent="0.25">
      <c r="A26" s="1101">
        <v>0</v>
      </c>
      <c r="B26" s="1106">
        <v>1</v>
      </c>
      <c r="C26" s="1106"/>
      <c r="D26" s="1107" t="s">
        <v>2513</v>
      </c>
      <c r="E26" s="1107"/>
      <c r="F26" s="1107">
        <f>+'[8] میلیون ریال'!D26*1000000</f>
        <v>407890000000</v>
      </c>
      <c r="G26" s="1107"/>
      <c r="H26" s="1107">
        <f>+'[8] میلیون ریال'!E26*1000</f>
        <v>0</v>
      </c>
      <c r="I26" s="1107"/>
      <c r="J26" s="1107">
        <f>+'[8] میلیون ریال'!F26*1000000</f>
        <v>407890000000</v>
      </c>
      <c r="K26" s="1107"/>
      <c r="L26" s="1107">
        <f>+'[8] میلیون ریال'!G26*1000000</f>
        <v>99500000000</v>
      </c>
      <c r="M26" s="1107"/>
      <c r="N26" s="1107">
        <f>+'[8] میلیون ریال'!H26*1000</f>
        <v>0</v>
      </c>
      <c r="O26" s="1107"/>
      <c r="P26" s="1107">
        <f>+'[8] میلیون ریال'!I26*1000000</f>
        <v>99500000000</v>
      </c>
      <c r="Q26" s="1107"/>
      <c r="R26" s="1107">
        <f>+'[8] میلیون ریال'!J26*1000000</f>
        <v>507390000000</v>
      </c>
      <c r="S26" s="1107"/>
      <c r="T26" s="1107">
        <f>+'[8] میلیون ریال'!K26*1000</f>
        <v>0</v>
      </c>
      <c r="U26" s="1107"/>
      <c r="V26" s="1107">
        <f>+'[8] میلیون ریال'!L26*1000000</f>
        <v>507390000000</v>
      </c>
    </row>
    <row r="27" spans="1:26" x14ac:dyDescent="0.25">
      <c r="A27" s="1101">
        <v>7.6705198087133108E-2</v>
      </c>
      <c r="B27" s="1106">
        <v>2</v>
      </c>
      <c r="C27" s="1106"/>
      <c r="D27" s="1107" t="s">
        <v>2514</v>
      </c>
      <c r="E27" s="1107"/>
      <c r="F27" s="1107">
        <f>+'[8] میلیون ریال'!D27*1000000</f>
        <v>0</v>
      </c>
      <c r="G27" s="1107"/>
      <c r="H27" s="1107">
        <f>+'[8] میلیون ریال'!E27*1000</f>
        <v>15629398.5</v>
      </c>
      <c r="I27" s="1107"/>
      <c r="J27" s="1107">
        <f>+'[8] میلیون ریال'!F27*1000000</f>
        <v>3724892026910.9995</v>
      </c>
      <c r="K27" s="1107"/>
      <c r="L27" s="1107">
        <f>+'[8] میلیون ریال'!G27*1000000</f>
        <v>0</v>
      </c>
      <c r="M27" s="1107"/>
      <c r="N27" s="1107">
        <f>+'[8] میلیون ریال'!H27*1000</f>
        <v>5209799.5000000009</v>
      </c>
      <c r="O27" s="1107"/>
      <c r="P27" s="1107">
        <f>+'[8] میلیون ریال'!I27*1000000</f>
        <v>1432694862500.0002</v>
      </c>
      <c r="Q27" s="1107"/>
      <c r="R27" s="1107">
        <f>+'[8] میلیون ریال'!J27*1000000</f>
        <v>0</v>
      </c>
      <c r="S27" s="1107"/>
      <c r="T27" s="1107">
        <f>+'[8] میلیون ریال'!K27*1000</f>
        <v>20839198</v>
      </c>
      <c r="U27" s="1107"/>
      <c r="V27" s="1107">
        <f>+'[8] میلیون ریال'!L27*1000000</f>
        <v>5157586889411</v>
      </c>
    </row>
    <row r="28" spans="1:26" x14ac:dyDescent="0.25">
      <c r="A28" s="1101">
        <v>1</v>
      </c>
      <c r="B28" s="1106">
        <v>3</v>
      </c>
      <c r="C28" s="1106"/>
      <c r="D28" s="1107" t="s">
        <v>2515</v>
      </c>
      <c r="E28" s="1107"/>
      <c r="F28" s="1107">
        <f>+'[8] میلیون ریال'!D28*1000000</f>
        <v>484299000000</v>
      </c>
      <c r="G28" s="1107"/>
      <c r="H28" s="1107">
        <f>+'[8] میلیون ریال'!E28*1000</f>
        <v>202123486.95607609</v>
      </c>
      <c r="I28" s="1107"/>
      <c r="J28" s="1107">
        <f>+'[8] میلیون ریال'!F28*1000000</f>
        <v>48655581152293.789</v>
      </c>
      <c r="K28" s="1107"/>
      <c r="L28" s="1107">
        <f>+'[8] میلیون ریال'!G28*1000000</f>
        <v>530000000000</v>
      </c>
      <c r="M28" s="1107"/>
      <c r="N28" s="1107">
        <f>+'[8] میلیون ریال'!H28*1000</f>
        <v>92171783.043923944</v>
      </c>
      <c r="O28" s="1107"/>
      <c r="P28" s="1107">
        <f>+'[8] میلیون ریال'!I28*1000000</f>
        <v>25877240337079.086</v>
      </c>
      <c r="Q28" s="1107"/>
      <c r="R28" s="1107">
        <f>+'[8] میلیون ریال'!J28*1000000</f>
        <v>1014299000000</v>
      </c>
      <c r="S28" s="1107"/>
      <c r="T28" s="1107">
        <f>+'[8] میلیون ریال'!K28*1000</f>
        <v>294295270</v>
      </c>
      <c r="U28" s="1107"/>
      <c r="V28" s="1107">
        <f>+'[8] میلیون ریال'!L28*1000000</f>
        <v>74532821489372.875</v>
      </c>
    </row>
    <row r="29" spans="1:26" x14ac:dyDescent="0.25">
      <c r="A29" s="1101">
        <v>0.10300194800514896</v>
      </c>
      <c r="B29" s="1106">
        <v>4</v>
      </c>
      <c r="C29" s="1106"/>
      <c r="D29" s="1107" t="s">
        <v>2516</v>
      </c>
      <c r="E29" s="1107"/>
      <c r="F29" s="1107">
        <f>+'[8] میلیون ریال'!D29*1000000</f>
        <v>227644461187.02744</v>
      </c>
      <c r="G29" s="1107"/>
      <c r="H29" s="1107">
        <f>+'[8] میلیون ریال'!E29*1000</f>
        <v>20987606.209165093</v>
      </c>
      <c r="I29" s="1107"/>
      <c r="J29" s="1107">
        <f>+'[8] میلیون ریال'!F29*1000000</f>
        <v>5229536698592.5068</v>
      </c>
      <c r="K29" s="1107"/>
      <c r="L29" s="1107">
        <f>+'[8] میلیون ریال'!G29*1000000</f>
        <v>80084116712.398041</v>
      </c>
      <c r="M29" s="1107"/>
      <c r="N29" s="1107">
        <f>+'[8] میلیون ریال'!H29*1000</f>
        <v>15941175.790834935</v>
      </c>
      <c r="O29" s="1107"/>
      <c r="P29" s="1107">
        <f>+'[8] میلیون ریال'!I29*1000000</f>
        <v>4463907459192.0059</v>
      </c>
      <c r="Q29" s="1107"/>
      <c r="R29" s="1107">
        <f>+'[8] میلیون ریال'!J29*1000000</f>
        <v>307728577899.42548</v>
      </c>
      <c r="S29" s="1107"/>
      <c r="T29" s="1107">
        <f>+'[8] میلیون ریال'!K29*1000</f>
        <v>36928782.00000003</v>
      </c>
      <c r="U29" s="1107"/>
      <c r="V29" s="1107">
        <f>+'[8] میلیون ریال'!L29*1000000</f>
        <v>9693444157784.5137</v>
      </c>
    </row>
    <row r="30" spans="1:26" x14ac:dyDescent="0.25">
      <c r="A30" s="1101">
        <v>0</v>
      </c>
      <c r="B30" s="1106">
        <v>5</v>
      </c>
      <c r="C30" s="1106"/>
      <c r="D30" s="1107" t="s">
        <v>2517</v>
      </c>
      <c r="E30" s="1107"/>
      <c r="F30" s="1107">
        <f>+'[8] میلیون ریال'!D30*1000000</f>
        <v>35534611890</v>
      </c>
      <c r="G30" s="1107"/>
      <c r="H30" s="1107">
        <f>+'[8] میلیون ریال'!E30*1000</f>
        <v>0</v>
      </c>
      <c r="I30" s="1107"/>
      <c r="J30" s="1107">
        <f>+'[8] میلیون ریال'!F30*1000000</f>
        <v>35534611890</v>
      </c>
      <c r="K30" s="1107"/>
      <c r="L30" s="1107">
        <f>+'[8] میلیون ریال'!G30*1000000</f>
        <v>164465388110</v>
      </c>
      <c r="M30" s="1107"/>
      <c r="N30" s="1107">
        <f>+'[8] میلیون ریال'!H30*1000</f>
        <v>0</v>
      </c>
      <c r="O30" s="1107"/>
      <c r="P30" s="1107">
        <f>+'[8] میلیون ریال'!I30*1000000</f>
        <v>164465388110</v>
      </c>
      <c r="Q30" s="1107"/>
      <c r="R30" s="1107">
        <f>+'[8] میلیون ریال'!J30*1000000</f>
        <v>200000000000</v>
      </c>
      <c r="S30" s="1107"/>
      <c r="T30" s="1107">
        <f>+'[8] میلیون ریال'!K30*1000</f>
        <v>0</v>
      </c>
      <c r="U30" s="1107"/>
      <c r="V30" s="1107">
        <f>+'[8] میلیون ریال'!L30*1000000</f>
        <v>200000000000</v>
      </c>
    </row>
    <row r="31" spans="1:26" x14ac:dyDescent="0.25">
      <c r="A31" s="1101">
        <v>0</v>
      </c>
      <c r="B31" s="1106">
        <v>8</v>
      </c>
      <c r="C31" s="1106"/>
      <c r="D31" s="1107" t="s">
        <v>2518</v>
      </c>
      <c r="E31" s="1107"/>
      <c r="F31" s="1107">
        <f>+'[8] میلیون ریال'!D31*1000000</f>
        <v>168437232972.70398</v>
      </c>
      <c r="G31" s="1107"/>
      <c r="H31" s="1107">
        <f>+'[8] میلیون ریال'!E31*1000</f>
        <v>0</v>
      </c>
      <c r="I31" s="1107"/>
      <c r="J31" s="1107">
        <f>+'[8] میلیون ریال'!F31*1000000</f>
        <v>168437232972.70398</v>
      </c>
      <c r="K31" s="1107"/>
      <c r="L31" s="1107">
        <f>+'[8] میلیون ریال'!G31*1000000</f>
        <v>351683000000</v>
      </c>
      <c r="M31" s="1107"/>
      <c r="N31" s="1107">
        <f>+'[8] میلیون ریال'!H31*1000</f>
        <v>0</v>
      </c>
      <c r="O31" s="1107"/>
      <c r="P31" s="1107">
        <f>+'[8] میلیون ریال'!I31*1000000</f>
        <v>351683000000</v>
      </c>
      <c r="Q31" s="1107"/>
      <c r="R31" s="1107">
        <f>+'[8] میلیون ریال'!J31*1000000</f>
        <v>520120232972.70398</v>
      </c>
      <c r="S31" s="1107"/>
      <c r="T31" s="1107">
        <f>+'[8] میلیون ریال'!K31*1000</f>
        <v>0</v>
      </c>
      <c r="U31" s="1107"/>
      <c r="V31" s="1107">
        <f>+'[8] میلیون ریال'!L31*1000000</f>
        <v>520120232972.70398</v>
      </c>
    </row>
    <row r="32" spans="1:26" ht="19.5" x14ac:dyDescent="0.25">
      <c r="A32" s="1101">
        <v>1.1797071460922821</v>
      </c>
      <c r="B32" s="1149" t="s">
        <v>2519</v>
      </c>
      <c r="C32" s="1149"/>
      <c r="D32" s="1149" t="s">
        <v>2519</v>
      </c>
      <c r="E32" s="1109"/>
      <c r="F32" s="1109">
        <f>SUM(F25:F31)</f>
        <v>1560883819745.7314</v>
      </c>
      <c r="G32" s="1109"/>
      <c r="H32" s="1109">
        <f t="shared" ref="H32:V32" si="3">SUM(H25:H31)</f>
        <v>238740491.66524118</v>
      </c>
      <c r="I32" s="1109"/>
      <c r="J32" s="1109">
        <f t="shared" si="3"/>
        <v>58458950236356</v>
      </c>
      <c r="K32" s="1109"/>
      <c r="L32" s="1109">
        <f t="shared" si="3"/>
        <v>1288653991126.3979</v>
      </c>
      <c r="M32" s="1109"/>
      <c r="N32" s="1109">
        <f t="shared" si="3"/>
        <v>113322758.33475888</v>
      </c>
      <c r="O32" s="1109"/>
      <c r="P32" s="1109">
        <f t="shared" si="3"/>
        <v>32452412533185.094</v>
      </c>
      <c r="Q32" s="1109"/>
      <c r="R32" s="1109">
        <f t="shared" si="3"/>
        <v>2849537810872.1299</v>
      </c>
      <c r="S32" s="1109"/>
      <c r="T32" s="1109">
        <f t="shared" si="3"/>
        <v>352063250</v>
      </c>
      <c r="U32" s="1109"/>
      <c r="V32" s="1109">
        <f t="shared" si="3"/>
        <v>90911362769541.094</v>
      </c>
    </row>
    <row r="33" spans="1:22" x14ac:dyDescent="0.25">
      <c r="A33" s="1101">
        <v>0</v>
      </c>
      <c r="B33" s="1106">
        <v>6</v>
      </c>
      <c r="C33" s="1106"/>
      <c r="D33" s="1110" t="s">
        <v>2520</v>
      </c>
      <c r="E33" s="1110"/>
      <c r="F33" s="1107">
        <f>+'[8] میلیون ریال'!D33*1000000</f>
        <v>673318275409.00513</v>
      </c>
      <c r="G33" s="1107"/>
      <c r="H33" s="1107">
        <f>+'[8] میلیون ریال'!E33*1000</f>
        <v>0</v>
      </c>
      <c r="I33" s="1107"/>
      <c r="J33" s="1107">
        <f>+'[8] میلیون ریال'!F33*1000000</f>
        <v>673318275409.00513</v>
      </c>
      <c r="K33" s="1107"/>
      <c r="L33" s="1107">
        <f>+'[8] میلیون ریال'!G33*1000000</f>
        <v>377180550000</v>
      </c>
      <c r="M33" s="1107"/>
      <c r="N33" s="1107">
        <f>+'[8] میلیون ریال'!H33*1000</f>
        <v>0</v>
      </c>
      <c r="O33" s="1107"/>
      <c r="P33" s="1107">
        <f>+'[8] میلیون ریال'!I33*1000000</f>
        <v>377180550000</v>
      </c>
      <c r="Q33" s="1107"/>
      <c r="R33" s="1107">
        <f>+L33+F33</f>
        <v>1050498825409.0051</v>
      </c>
      <c r="S33" s="1107"/>
      <c r="T33" s="1107">
        <f>+N33+H33</f>
        <v>0</v>
      </c>
      <c r="U33" s="1107"/>
      <c r="V33" s="1107">
        <f t="shared" ref="V33:V34" si="4">+P33+J33</f>
        <v>1050498825409.0051</v>
      </c>
    </row>
    <row r="34" spans="1:22" x14ac:dyDescent="0.25">
      <c r="A34" s="1101">
        <v>0</v>
      </c>
      <c r="B34" s="1106">
        <v>10</v>
      </c>
      <c r="C34" s="1106"/>
      <c r="D34" s="1110" t="s">
        <v>2521</v>
      </c>
      <c r="E34" s="1110"/>
      <c r="F34" s="1107">
        <f>+'[8] میلیون ریال'!D34*1000000</f>
        <v>2353463214023</v>
      </c>
      <c r="G34" s="1107"/>
      <c r="H34" s="1107">
        <f>+'[8] میلیون ریال'!E34*1000</f>
        <v>0</v>
      </c>
      <c r="I34" s="1107"/>
      <c r="J34" s="1107">
        <f>+'[8] میلیون ریال'!F34*1000000</f>
        <v>2353463214023</v>
      </c>
      <c r="K34" s="1107"/>
      <c r="L34" s="1107">
        <f>+'[8] میلیون ریال'!G34*1000000</f>
        <v>1221426794498.0325</v>
      </c>
      <c r="M34" s="1107"/>
      <c r="N34" s="1107">
        <f>+'[8] میلیون ریال'!H34*1000</f>
        <v>0</v>
      </c>
      <c r="O34" s="1107"/>
      <c r="P34" s="1107">
        <f>+'[8] میلیون ریال'!I34*1000000</f>
        <v>1221426794498.0325</v>
      </c>
      <c r="Q34" s="1107"/>
      <c r="R34" s="1107">
        <f>+L34+F34</f>
        <v>3574890008521.0322</v>
      </c>
      <c r="S34" s="1107"/>
      <c r="T34" s="1107">
        <f>+N34+H34</f>
        <v>0</v>
      </c>
      <c r="U34" s="1107"/>
      <c r="V34" s="1107">
        <f t="shared" si="4"/>
        <v>3574890008521.0322</v>
      </c>
    </row>
    <row r="35" spans="1:22" ht="27" customHeight="1" x14ac:dyDescent="0.25">
      <c r="A35" s="1101">
        <v>1.1797071460922821</v>
      </c>
      <c r="B35" s="1149" t="s">
        <v>2522</v>
      </c>
      <c r="C35" s="1149"/>
      <c r="D35" s="1149" t="s">
        <v>2522</v>
      </c>
      <c r="E35" s="1109"/>
      <c r="F35" s="1109">
        <f>+F34+F33+F32</f>
        <v>4587665309177.7363</v>
      </c>
      <c r="G35" s="1109"/>
      <c r="H35" s="1109">
        <f t="shared" ref="H35:T35" si="5">+H34+H33+H32</f>
        <v>238740491.66524118</v>
      </c>
      <c r="I35" s="1109"/>
      <c r="J35" s="1109">
        <f t="shared" si="5"/>
        <v>61485731725788.008</v>
      </c>
      <c r="K35" s="1109"/>
      <c r="L35" s="1109">
        <f t="shared" si="5"/>
        <v>2887261335624.4307</v>
      </c>
      <c r="M35" s="1109"/>
      <c r="N35" s="1109">
        <f t="shared" si="5"/>
        <v>113322758.33475888</v>
      </c>
      <c r="O35" s="1109"/>
      <c r="P35" s="1109">
        <f t="shared" si="5"/>
        <v>34051019877683.125</v>
      </c>
      <c r="Q35" s="1109"/>
      <c r="R35" s="1109">
        <f t="shared" si="5"/>
        <v>7474926644802.167</v>
      </c>
      <c r="S35" s="1109"/>
      <c r="T35" s="1109">
        <f t="shared" si="5"/>
        <v>352063250</v>
      </c>
      <c r="U35" s="1109"/>
      <c r="V35" s="1109">
        <f>+V34+V33+V32</f>
        <v>95536751603471.125</v>
      </c>
    </row>
    <row r="36" spans="1:22" ht="36" customHeight="1" x14ac:dyDescent="0.25"/>
    <row r="37" spans="1:22" ht="36" customHeight="1" x14ac:dyDescent="0.25"/>
    <row r="38" spans="1:22" ht="19.5" customHeight="1" x14ac:dyDescent="0.25">
      <c r="B38" s="1115"/>
      <c r="C38" s="1115"/>
      <c r="D38" s="1115"/>
      <c r="E38" s="1115"/>
      <c r="F38" s="1115"/>
      <c r="G38" s="1115"/>
    </row>
    <row r="39" spans="1:22" x14ac:dyDescent="0.25">
      <c r="B39" s="1115"/>
      <c r="C39" s="1115"/>
      <c r="D39" s="1115"/>
      <c r="E39" s="1115"/>
      <c r="F39" s="1115"/>
      <c r="G39" s="1115"/>
    </row>
  </sheetData>
  <mergeCells count="20">
    <mergeCell ref="B32:D32"/>
    <mergeCell ref="B35:D35"/>
    <mergeCell ref="B15:D15"/>
    <mergeCell ref="B17:D17"/>
    <mergeCell ref="B19:D19"/>
    <mergeCell ref="B22:V22"/>
    <mergeCell ref="B23:B24"/>
    <mergeCell ref="D23:D24"/>
    <mergeCell ref="F23:J23"/>
    <mergeCell ref="L23:P23"/>
    <mergeCell ref="R23:V23"/>
    <mergeCell ref="B4:R4"/>
    <mergeCell ref="B5:R5"/>
    <mergeCell ref="B6:B7"/>
    <mergeCell ref="D6:D7"/>
    <mergeCell ref="F6:J6"/>
    <mergeCell ref="L6:L7"/>
    <mergeCell ref="N6:N7"/>
    <mergeCell ref="P6:P7"/>
    <mergeCell ref="R6:R7"/>
  </mergeCells>
  <printOptions horizontalCentered="1"/>
  <pageMargins left="0.51181102362204722" right="0.70866141732283472" top="0.74803149606299213" bottom="0.55118110236220474" header="0.31496062992125984" footer="0.31496062992125984"/>
  <pageSetup scale="4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C7019-CDBC-44A4-AF5D-0BDCAC81E2CE}">
  <sheetPr>
    <tabColor rgb="FF66FF66"/>
    <pageSetUpPr fitToPage="1"/>
  </sheetPr>
  <dimension ref="A1:W136"/>
  <sheetViews>
    <sheetView rightToLeft="1" tabSelected="1" view="pageBreakPreview" topLeftCell="A20" zoomScaleNormal="70" zoomScaleSheetLayoutView="100" zoomScalePageLayoutView="70" workbookViewId="0">
      <selection activeCell="AA4" sqref="AA4"/>
    </sheetView>
  </sheetViews>
  <sheetFormatPr defaultColWidth="8.7109375" defaultRowHeight="150" customHeight="1" x14ac:dyDescent="0.25"/>
  <cols>
    <col min="1" max="1" width="35.140625" style="294" customWidth="1"/>
    <col min="2" max="2" width="17.28515625" style="237" customWidth="1"/>
    <col min="3" max="3" width="0.85546875" style="237" customWidth="1"/>
    <col min="4" max="4" width="17.42578125" style="285" customWidth="1"/>
    <col min="5" max="5" width="0.85546875" style="237" customWidth="1"/>
    <col min="6" max="6" width="20" style="285" customWidth="1"/>
    <col min="7" max="7" width="0.7109375" style="285" customWidth="1"/>
    <col min="8" max="8" width="17.7109375" style="285" customWidth="1"/>
    <col min="9" max="9" width="25.5703125" style="237" customWidth="1"/>
    <col min="10" max="16384" width="8.7109375" style="216"/>
  </cols>
  <sheetData>
    <row r="1" spans="1:23" s="206" customFormat="1" ht="19.5" customHeight="1" x14ac:dyDescent="0.25">
      <c r="A1" s="1167" t="str">
        <f>'[11]1'!A1:H1</f>
        <v>شرکت پالایش میعانات گازی آدیش جنوبی (سهامي خاص) - در مرحله قبل از بهره برداری</v>
      </c>
      <c r="B1" s="1167"/>
      <c r="C1" s="1167"/>
      <c r="D1" s="1167"/>
      <c r="E1" s="1167"/>
      <c r="F1" s="1167"/>
      <c r="G1" s="246"/>
      <c r="H1" s="246"/>
      <c r="I1" s="246"/>
      <c r="J1" s="246"/>
    </row>
    <row r="2" spans="1:23" s="206" customFormat="1" ht="19.5" customHeight="1" x14ac:dyDescent="0.25">
      <c r="A2" s="1167" t="str">
        <f>'[11]5'!A2:H2</f>
        <v xml:space="preserve">یادداشت های توضیحی صورت های مالی </v>
      </c>
      <c r="B2" s="1167"/>
      <c r="C2" s="1167"/>
      <c r="D2" s="1167"/>
      <c r="E2" s="1167"/>
      <c r="F2" s="1167"/>
      <c r="G2" s="246"/>
      <c r="H2" s="246"/>
      <c r="I2" s="246"/>
      <c r="J2" s="246"/>
    </row>
    <row r="3" spans="1:23" s="206" customFormat="1" ht="19.5" customHeight="1" x14ac:dyDescent="0.25">
      <c r="A3" s="1167" t="str">
        <f>'[11]5'!A3:H3</f>
        <v>سال مالی منتهی به 29 اسفندماه 1400</v>
      </c>
      <c r="B3" s="1167"/>
      <c r="C3" s="1167"/>
      <c r="D3" s="1167"/>
      <c r="E3" s="1167"/>
      <c r="F3" s="1167"/>
      <c r="G3" s="246"/>
      <c r="H3" s="246"/>
      <c r="I3" s="246"/>
      <c r="J3" s="246"/>
    </row>
    <row r="4" spans="1:23" s="206" customFormat="1" ht="12.75" customHeight="1" x14ac:dyDescent="0.25">
      <c r="A4" s="1136"/>
      <c r="B4" s="325"/>
      <c r="C4" s="325"/>
      <c r="D4" s="325"/>
      <c r="E4" s="325"/>
      <c r="F4" s="325"/>
      <c r="G4" s="325"/>
      <c r="H4" s="325"/>
      <c r="I4" s="325"/>
      <c r="J4" s="246"/>
    </row>
    <row r="5" spans="1:23" s="262" customFormat="1" ht="20.25" customHeight="1" x14ac:dyDescent="0.7">
      <c r="A5" s="401" t="s">
        <v>2582</v>
      </c>
      <c r="B5" s="402"/>
      <c r="C5" s="402"/>
      <c r="D5" s="402"/>
      <c r="E5" s="402"/>
      <c r="F5" s="402"/>
      <c r="G5" s="402"/>
      <c r="H5" s="402"/>
      <c r="I5" s="402"/>
      <c r="J5" s="402"/>
      <c r="K5" s="402"/>
      <c r="L5" s="402"/>
      <c r="M5" s="402"/>
      <c r="N5" s="402"/>
      <c r="O5" s="402"/>
      <c r="P5" s="402"/>
      <c r="Q5" s="402"/>
      <c r="R5" s="402"/>
      <c r="S5" s="402"/>
      <c r="T5" s="402"/>
      <c r="U5" s="402"/>
      <c r="V5" s="402"/>
      <c r="W5" s="402"/>
    </row>
    <row r="6" spans="1:23" s="262" customFormat="1" ht="20.25" customHeight="1" x14ac:dyDescent="0.7">
      <c r="A6" s="401"/>
      <c r="B6" s="402"/>
      <c r="C6" s="402"/>
      <c r="D6" s="402"/>
      <c r="E6" s="402"/>
      <c r="F6" s="402"/>
      <c r="G6" s="402"/>
      <c r="H6" s="402"/>
      <c r="I6" s="402"/>
      <c r="J6" s="402"/>
      <c r="K6" s="402"/>
      <c r="L6" s="402"/>
      <c r="M6" s="402"/>
      <c r="N6" s="402"/>
      <c r="O6" s="402"/>
      <c r="P6" s="402"/>
      <c r="Q6" s="402"/>
      <c r="R6" s="402"/>
      <c r="S6" s="402"/>
      <c r="T6" s="402"/>
      <c r="U6" s="402"/>
      <c r="V6" s="402"/>
      <c r="W6" s="402"/>
    </row>
    <row r="7" spans="1:23" s="239" customFormat="1" ht="20.25" customHeight="1" x14ac:dyDescent="0.55000000000000004">
      <c r="A7" s="1048" t="s">
        <v>2583</v>
      </c>
      <c r="B7" s="1050"/>
      <c r="C7" s="1050"/>
      <c r="D7" s="1050"/>
      <c r="E7" s="1050"/>
      <c r="F7" s="1050"/>
      <c r="G7" s="1050"/>
      <c r="H7" s="1050"/>
      <c r="I7" s="1049"/>
      <c r="J7" s="1049"/>
      <c r="K7" s="1049"/>
      <c r="L7" s="1049"/>
      <c r="M7" s="1049"/>
      <c r="N7" s="1049"/>
      <c r="O7" s="1049"/>
      <c r="P7" s="1049"/>
      <c r="Q7" s="1049"/>
      <c r="R7" s="1049"/>
      <c r="S7" s="1049"/>
      <c r="T7" s="1049"/>
      <c r="U7" s="1049"/>
      <c r="V7" s="1049"/>
      <c r="W7" s="1049"/>
    </row>
    <row r="8" spans="1:23" s="239" customFormat="1" ht="20.25" customHeight="1" x14ac:dyDescent="0.55000000000000004">
      <c r="A8" s="1026" t="s">
        <v>1624</v>
      </c>
      <c r="B8" s="1049"/>
      <c r="C8" s="1049"/>
      <c r="D8" s="1049"/>
      <c r="E8" s="1049"/>
      <c r="F8" s="1049"/>
      <c r="G8" s="1049"/>
      <c r="H8" s="1049"/>
      <c r="I8" s="1049"/>
      <c r="J8" s="1049"/>
      <c r="K8" s="1049"/>
      <c r="L8" s="1049"/>
      <c r="M8" s="1049"/>
      <c r="N8" s="1049"/>
      <c r="O8" s="1049"/>
      <c r="P8" s="1049"/>
      <c r="Q8" s="1049"/>
      <c r="R8" s="1049"/>
      <c r="S8" s="1049"/>
      <c r="T8" s="1049"/>
      <c r="U8" s="1049"/>
      <c r="V8" s="1049"/>
      <c r="W8" s="1049"/>
    </row>
    <row r="9" spans="1:23" s="239" customFormat="1" ht="20.25" customHeight="1" x14ac:dyDescent="0.55000000000000004">
      <c r="A9" s="1026" t="s">
        <v>1625</v>
      </c>
      <c r="B9" s="1049"/>
      <c r="C9" s="1049"/>
      <c r="D9" s="1049"/>
      <c r="E9" s="1049"/>
      <c r="F9" s="1049"/>
      <c r="G9" s="1049"/>
      <c r="H9" s="1049"/>
      <c r="I9" s="1049"/>
      <c r="J9" s="1049"/>
      <c r="K9" s="1049"/>
      <c r="L9" s="1049"/>
      <c r="M9" s="1049"/>
      <c r="N9" s="1049"/>
      <c r="O9" s="1049"/>
      <c r="P9" s="1049"/>
      <c r="Q9" s="1049"/>
      <c r="R9" s="1049"/>
      <c r="S9" s="1049"/>
      <c r="T9" s="1049"/>
      <c r="U9" s="1049"/>
      <c r="V9" s="1049"/>
      <c r="W9" s="1049"/>
    </row>
    <row r="10" spans="1:23" s="239" customFormat="1" ht="20.25" customHeight="1" x14ac:dyDescent="0.55000000000000004">
      <c r="A10" s="1026" t="s">
        <v>1626</v>
      </c>
      <c r="B10" s="1049"/>
      <c r="C10" s="1049"/>
      <c r="D10" s="1049"/>
      <c r="E10" s="1049"/>
      <c r="F10" s="1049"/>
      <c r="G10" s="1049"/>
      <c r="H10" s="1049"/>
      <c r="I10" s="1049"/>
      <c r="J10" s="1049"/>
      <c r="K10" s="1049"/>
      <c r="L10" s="1049"/>
      <c r="M10" s="1049"/>
      <c r="N10" s="1049"/>
      <c r="O10" s="1049"/>
      <c r="P10" s="1049"/>
      <c r="Q10" s="1049"/>
      <c r="R10" s="1049"/>
      <c r="S10" s="1049"/>
      <c r="T10" s="1049"/>
      <c r="U10" s="1049"/>
      <c r="V10" s="1049"/>
      <c r="W10" s="1049"/>
    </row>
    <row r="11" spans="1:23" s="239" customFormat="1" ht="20.25" customHeight="1" x14ac:dyDescent="0.55000000000000004">
      <c r="A11" s="1026" t="s">
        <v>1627</v>
      </c>
      <c r="B11" s="1049"/>
      <c r="C11" s="1049"/>
      <c r="D11" s="1049"/>
      <c r="E11" s="1049"/>
      <c r="F11" s="1049"/>
      <c r="G11" s="1049"/>
      <c r="H11" s="1049"/>
      <c r="I11" s="1049"/>
      <c r="J11" s="1049"/>
      <c r="K11" s="1049"/>
      <c r="L11" s="1049"/>
      <c r="M11" s="1049"/>
      <c r="N11" s="1049"/>
      <c r="O11" s="1049"/>
      <c r="P11" s="1049"/>
      <c r="Q11" s="1049"/>
      <c r="R11" s="1049"/>
      <c r="S11" s="1049"/>
      <c r="T11" s="1049"/>
      <c r="U11" s="1049"/>
      <c r="V11" s="1049"/>
      <c r="W11" s="1049"/>
    </row>
    <row r="12" spans="1:23" s="239" customFormat="1" ht="20.25" customHeight="1" x14ac:dyDescent="0.55000000000000004">
      <c r="A12" s="1026" t="s">
        <v>1628</v>
      </c>
      <c r="B12" s="1049"/>
      <c r="C12" s="1049"/>
      <c r="D12" s="1049"/>
      <c r="E12" s="1049"/>
      <c r="F12" s="1049"/>
      <c r="G12" s="1049"/>
      <c r="H12" s="1049"/>
      <c r="I12" s="1049"/>
      <c r="J12" s="1049"/>
      <c r="K12" s="1049"/>
      <c r="L12" s="1049"/>
      <c r="M12" s="1049"/>
      <c r="N12" s="1049"/>
      <c r="O12" s="1049"/>
      <c r="P12" s="1049"/>
      <c r="Q12" s="1049"/>
      <c r="R12" s="1049"/>
      <c r="S12" s="1049"/>
      <c r="T12" s="1049"/>
      <c r="U12" s="1049"/>
      <c r="V12" s="1049"/>
      <c r="W12" s="1049"/>
    </row>
    <row r="13" spans="1:23" s="239" customFormat="1" ht="20.25" customHeight="1" x14ac:dyDescent="0.55000000000000004">
      <c r="A13" s="1026" t="s">
        <v>1629</v>
      </c>
      <c r="B13" s="1049"/>
      <c r="C13" s="1049"/>
      <c r="D13" s="1049"/>
      <c r="E13" s="1049"/>
      <c r="F13" s="1049"/>
      <c r="G13" s="1049"/>
      <c r="H13" s="1049"/>
      <c r="I13" s="1049"/>
      <c r="J13" s="1049"/>
      <c r="K13" s="1049"/>
      <c r="L13" s="1049"/>
      <c r="M13" s="1049"/>
      <c r="N13" s="1049"/>
      <c r="O13" s="1049"/>
      <c r="P13" s="1049"/>
      <c r="Q13" s="1049"/>
      <c r="R13" s="1049"/>
      <c r="S13" s="1049"/>
      <c r="T13" s="1049"/>
      <c r="U13" s="1049"/>
      <c r="V13" s="1049"/>
      <c r="W13" s="1049"/>
    </row>
    <row r="14" spans="1:23" s="239" customFormat="1" ht="20.25" customHeight="1" x14ac:dyDescent="0.55000000000000004">
      <c r="A14" s="1026" t="s">
        <v>1630</v>
      </c>
      <c r="B14" s="1049"/>
      <c r="C14" s="1049"/>
      <c r="D14" s="1049"/>
      <c r="E14" s="1049"/>
      <c r="F14" s="1049"/>
      <c r="G14" s="1049"/>
      <c r="H14" s="1049"/>
      <c r="I14" s="1049"/>
      <c r="J14" s="1049"/>
      <c r="K14" s="1049"/>
      <c r="L14" s="1049"/>
      <c r="M14" s="1049"/>
      <c r="N14" s="1049"/>
      <c r="O14" s="1049"/>
      <c r="P14" s="1049"/>
      <c r="Q14" s="1049"/>
      <c r="R14" s="1049"/>
      <c r="S14" s="1049"/>
      <c r="T14" s="1049"/>
      <c r="U14" s="1049"/>
      <c r="V14" s="1049"/>
      <c r="W14" s="1049"/>
    </row>
    <row r="15" spans="1:23" s="239" customFormat="1" ht="20.25" customHeight="1" x14ac:dyDescent="0.55000000000000004">
      <c r="A15" s="1026" t="s">
        <v>1631</v>
      </c>
      <c r="B15" s="1049"/>
      <c r="C15" s="1049"/>
      <c r="D15" s="1049"/>
      <c r="E15" s="1049"/>
      <c r="F15" s="1049"/>
      <c r="G15" s="1049"/>
      <c r="H15" s="1049"/>
      <c r="I15" s="1049"/>
      <c r="J15" s="1049"/>
      <c r="K15" s="1049"/>
      <c r="L15" s="1049"/>
      <c r="M15" s="1049"/>
      <c r="N15" s="1049"/>
      <c r="O15" s="1049"/>
      <c r="P15" s="1049"/>
      <c r="Q15" s="1049"/>
      <c r="R15" s="1049"/>
      <c r="S15" s="1049"/>
      <c r="T15" s="1049"/>
      <c r="U15" s="1049"/>
      <c r="V15" s="1049"/>
      <c r="W15" s="1049"/>
    </row>
    <row r="16" spans="1:23" s="239" customFormat="1" ht="20.25" customHeight="1" x14ac:dyDescent="0.55000000000000004">
      <c r="A16" s="1026" t="s">
        <v>1632</v>
      </c>
      <c r="B16" s="1049"/>
      <c r="C16" s="1049"/>
      <c r="D16" s="1049"/>
      <c r="E16" s="1049"/>
      <c r="F16" s="1049"/>
      <c r="G16" s="1049"/>
      <c r="H16" s="1049"/>
      <c r="I16" s="1049"/>
      <c r="J16" s="1049"/>
      <c r="K16" s="1049"/>
      <c r="L16" s="1049"/>
      <c r="M16" s="1049"/>
      <c r="N16" s="1049"/>
      <c r="O16" s="1049"/>
      <c r="P16" s="1049"/>
      <c r="Q16" s="1049"/>
      <c r="R16" s="1049"/>
      <c r="S16" s="1049"/>
      <c r="T16" s="1049"/>
      <c r="U16" s="1049"/>
      <c r="V16" s="1049"/>
      <c r="W16" s="1049"/>
    </row>
    <row r="17" spans="1:23" s="239" customFormat="1" ht="20.25" customHeight="1" x14ac:dyDescent="0.55000000000000004">
      <c r="A17" s="1026" t="s">
        <v>1612</v>
      </c>
      <c r="B17" s="1049"/>
      <c r="C17" s="1049"/>
      <c r="D17" s="1049"/>
      <c r="E17" s="1049"/>
      <c r="F17" s="1049"/>
      <c r="G17" s="1049"/>
      <c r="H17" s="1049"/>
      <c r="I17" s="1049"/>
      <c r="J17" s="1049"/>
      <c r="K17" s="1049"/>
      <c r="L17" s="1049"/>
      <c r="M17" s="1049"/>
      <c r="N17" s="1049"/>
      <c r="O17" s="1049"/>
      <c r="P17" s="1049"/>
      <c r="Q17" s="1049"/>
      <c r="R17" s="1049"/>
      <c r="S17" s="1049"/>
      <c r="T17" s="1049"/>
      <c r="U17" s="1049"/>
      <c r="V17" s="1049"/>
      <c r="W17" s="1049"/>
    </row>
    <row r="18" spans="1:23" s="239" customFormat="1" ht="20.25" customHeight="1" x14ac:dyDescent="0.55000000000000004">
      <c r="A18" s="1026" t="s">
        <v>1623</v>
      </c>
      <c r="B18" s="1049"/>
      <c r="C18" s="1049"/>
      <c r="D18" s="1049"/>
      <c r="E18" s="1049"/>
      <c r="F18" s="1049"/>
      <c r="G18" s="1049"/>
      <c r="H18" s="1049"/>
      <c r="I18" s="1049"/>
      <c r="J18" s="1049"/>
      <c r="K18" s="1049"/>
      <c r="L18" s="1049"/>
      <c r="M18" s="1049"/>
      <c r="N18" s="1049"/>
      <c r="O18" s="1049"/>
      <c r="P18" s="1049"/>
      <c r="Q18" s="1049"/>
      <c r="R18" s="1049"/>
      <c r="S18" s="1049"/>
      <c r="T18" s="1049"/>
      <c r="U18" s="1049"/>
      <c r="V18" s="1049"/>
      <c r="W18" s="1049"/>
    </row>
    <row r="19" spans="1:23" s="239" customFormat="1" ht="20.25" customHeight="1" x14ac:dyDescent="0.55000000000000004">
      <c r="A19" s="1026" t="s">
        <v>1613</v>
      </c>
      <c r="B19" s="1049"/>
      <c r="C19" s="1049"/>
      <c r="D19" s="1049"/>
      <c r="E19" s="1049"/>
      <c r="F19" s="1049"/>
      <c r="G19" s="1049"/>
      <c r="H19" s="1049"/>
      <c r="I19" s="1049"/>
      <c r="J19" s="1049"/>
      <c r="K19" s="1049"/>
      <c r="L19" s="1049"/>
      <c r="M19" s="1049"/>
      <c r="N19" s="1049"/>
      <c r="O19" s="1049"/>
      <c r="P19" s="1049"/>
      <c r="Q19" s="1049"/>
      <c r="R19" s="1049"/>
      <c r="S19" s="1049"/>
      <c r="T19" s="1049"/>
      <c r="U19" s="1049"/>
      <c r="V19" s="1049"/>
      <c r="W19" s="1049"/>
    </row>
    <row r="20" spans="1:23" s="239" customFormat="1" ht="20.25" customHeight="1" x14ac:dyDescent="0.55000000000000004">
      <c r="A20" s="1026" t="s">
        <v>1614</v>
      </c>
      <c r="B20" s="1049"/>
      <c r="C20" s="1049"/>
      <c r="D20" s="1049"/>
      <c r="E20" s="1049"/>
      <c r="F20" s="1049"/>
      <c r="G20" s="1049"/>
      <c r="H20" s="1049"/>
      <c r="I20" s="1049"/>
      <c r="J20" s="1049"/>
      <c r="K20" s="1049"/>
      <c r="L20" s="1049"/>
      <c r="M20" s="1049"/>
      <c r="N20" s="1049"/>
      <c r="O20" s="1049"/>
      <c r="P20" s="1049"/>
      <c r="Q20" s="1049"/>
      <c r="R20" s="1049"/>
      <c r="S20" s="1049"/>
      <c r="T20" s="1049"/>
      <c r="U20" s="1049"/>
      <c r="V20" s="1049"/>
      <c r="W20" s="1049"/>
    </row>
    <row r="21" spans="1:23" s="239" customFormat="1" ht="20.25" customHeight="1" x14ac:dyDescent="0.55000000000000004">
      <c r="A21" s="1026" t="s">
        <v>2584</v>
      </c>
      <c r="B21" s="1049"/>
      <c r="C21" s="1049"/>
      <c r="D21" s="1049"/>
      <c r="E21" s="1049"/>
      <c r="F21" s="1049"/>
      <c r="G21" s="1049"/>
      <c r="H21" s="1049"/>
      <c r="I21" s="1049"/>
      <c r="J21" s="1049"/>
      <c r="K21" s="1049"/>
      <c r="L21" s="1049"/>
      <c r="M21" s="1049"/>
      <c r="N21" s="1049"/>
      <c r="O21" s="1049"/>
      <c r="P21" s="1049"/>
      <c r="Q21" s="1049"/>
      <c r="R21" s="1049"/>
      <c r="S21" s="1049"/>
      <c r="T21" s="1049"/>
      <c r="U21" s="1049"/>
      <c r="V21" s="1049"/>
      <c r="W21" s="1049"/>
    </row>
    <row r="22" spans="1:23" s="239" customFormat="1" ht="20.25" customHeight="1" x14ac:dyDescent="0.55000000000000004">
      <c r="A22" s="1026" t="s">
        <v>2585</v>
      </c>
      <c r="B22" s="1049"/>
      <c r="C22" s="1049"/>
      <c r="D22" s="1049"/>
      <c r="E22" s="1049"/>
      <c r="F22" s="1049"/>
      <c r="G22" s="1049"/>
      <c r="H22" s="1049"/>
      <c r="I22" s="1049"/>
      <c r="J22" s="1049"/>
      <c r="K22" s="1049"/>
      <c r="L22" s="1049"/>
      <c r="M22" s="1049"/>
      <c r="N22" s="1049"/>
      <c r="O22" s="1049"/>
      <c r="P22" s="1049"/>
      <c r="Q22" s="1049"/>
      <c r="R22" s="1049"/>
      <c r="S22" s="1049"/>
      <c r="T22" s="1049"/>
      <c r="U22" s="1049"/>
      <c r="V22" s="1049"/>
      <c r="W22" s="1049"/>
    </row>
    <row r="23" spans="1:23" s="239" customFormat="1" ht="20.25" customHeight="1" x14ac:dyDescent="0.55000000000000004">
      <c r="A23" s="1026" t="s">
        <v>1615</v>
      </c>
      <c r="B23" s="1049"/>
      <c r="C23" s="1049"/>
      <c r="D23" s="1049"/>
      <c r="E23" s="1049"/>
      <c r="F23" s="1049"/>
      <c r="G23" s="1049"/>
      <c r="H23" s="1049"/>
      <c r="I23" s="1049"/>
      <c r="J23" s="1049"/>
      <c r="K23" s="1049"/>
      <c r="L23" s="1049"/>
      <c r="M23" s="1049"/>
      <c r="N23" s="1049"/>
      <c r="O23" s="1049"/>
      <c r="P23" s="1049"/>
      <c r="Q23" s="1049"/>
      <c r="R23" s="1049"/>
      <c r="S23" s="1049"/>
      <c r="T23" s="1049"/>
      <c r="U23" s="1049"/>
      <c r="V23" s="1049"/>
      <c r="W23" s="1049"/>
    </row>
    <row r="24" spans="1:23" s="239" customFormat="1" ht="20.25" customHeight="1" x14ac:dyDescent="0.55000000000000004">
      <c r="A24" s="1026" t="s">
        <v>1616</v>
      </c>
      <c r="B24" s="1049"/>
      <c r="C24" s="1049"/>
      <c r="D24" s="1049"/>
      <c r="E24" s="1049"/>
      <c r="F24" s="1049"/>
      <c r="G24" s="1049"/>
      <c r="H24" s="1049"/>
      <c r="I24" s="1049"/>
      <c r="J24" s="1049"/>
      <c r="K24" s="1049"/>
      <c r="L24" s="1049"/>
      <c r="M24" s="1049"/>
      <c r="N24" s="1049"/>
      <c r="O24" s="1049"/>
      <c r="P24" s="1049"/>
      <c r="Q24" s="1049"/>
      <c r="R24" s="1049"/>
      <c r="S24" s="1049"/>
      <c r="T24" s="1049"/>
      <c r="U24" s="1049"/>
      <c r="V24" s="1049"/>
      <c r="W24" s="1049"/>
    </row>
    <row r="25" spans="1:23" s="239" customFormat="1" ht="20.25" customHeight="1" x14ac:dyDescent="0.55000000000000004">
      <c r="A25" s="1026" t="s">
        <v>1617</v>
      </c>
      <c r="B25" s="1049"/>
      <c r="C25" s="1049"/>
      <c r="D25" s="1049"/>
      <c r="E25" s="1049"/>
      <c r="F25" s="1049"/>
      <c r="G25" s="1049"/>
      <c r="H25" s="1049"/>
      <c r="I25" s="1049"/>
      <c r="J25" s="1049"/>
      <c r="K25" s="1049"/>
      <c r="L25" s="1049"/>
      <c r="M25" s="1049"/>
      <c r="N25" s="1049"/>
      <c r="O25" s="1049"/>
      <c r="P25" s="1049"/>
      <c r="Q25" s="1049"/>
      <c r="R25" s="1049"/>
      <c r="S25" s="1049"/>
      <c r="T25" s="1049"/>
      <c r="U25" s="1049"/>
      <c r="V25" s="1049"/>
      <c r="W25" s="1049"/>
    </row>
    <row r="26" spans="1:23" s="239" customFormat="1" ht="20.25" customHeight="1" x14ac:dyDescent="0.55000000000000004">
      <c r="A26" s="1026" t="s">
        <v>1618</v>
      </c>
      <c r="B26" s="1049"/>
      <c r="C26" s="1049"/>
      <c r="D26" s="1049"/>
      <c r="E26" s="1049"/>
      <c r="F26" s="1049"/>
      <c r="G26" s="1049"/>
      <c r="H26" s="1049"/>
      <c r="I26" s="1049"/>
      <c r="J26" s="1049"/>
      <c r="K26" s="1049"/>
      <c r="L26" s="1049"/>
      <c r="M26" s="1049"/>
      <c r="N26" s="1049"/>
      <c r="O26" s="1049"/>
      <c r="P26" s="1049"/>
      <c r="Q26" s="1049"/>
      <c r="R26" s="1049"/>
      <c r="S26" s="1049"/>
      <c r="T26" s="1049"/>
      <c r="U26" s="1049"/>
      <c r="V26" s="1049"/>
      <c r="W26" s="1049"/>
    </row>
    <row r="27" spans="1:23" s="239" customFormat="1" ht="20.25" customHeight="1" x14ac:dyDescent="0.55000000000000004">
      <c r="A27" s="1026" t="s">
        <v>1619</v>
      </c>
      <c r="B27" s="1049"/>
      <c r="C27" s="1049"/>
      <c r="D27" s="1049"/>
      <c r="E27" s="1049"/>
      <c r="F27" s="1049"/>
      <c r="G27" s="1049"/>
      <c r="H27" s="1049"/>
      <c r="I27" s="1049"/>
      <c r="J27" s="1049"/>
      <c r="K27" s="1049"/>
      <c r="L27" s="1049"/>
      <c r="M27" s="1049"/>
      <c r="N27" s="1049"/>
      <c r="O27" s="1049"/>
      <c r="P27" s="1049"/>
      <c r="Q27" s="1049"/>
      <c r="R27" s="1049"/>
      <c r="S27" s="1049"/>
      <c r="T27" s="1049"/>
      <c r="U27" s="1049"/>
      <c r="V27" s="1049"/>
      <c r="W27" s="1049"/>
    </row>
    <row r="28" spans="1:23" s="239" customFormat="1" ht="20.25" customHeight="1" x14ac:dyDescent="0.55000000000000004">
      <c r="A28" s="1026" t="s">
        <v>1620</v>
      </c>
      <c r="B28" s="1049"/>
      <c r="C28" s="1049"/>
      <c r="D28" s="1049"/>
      <c r="E28" s="1049"/>
      <c r="F28" s="1049"/>
      <c r="G28" s="1049"/>
      <c r="H28" s="1049"/>
      <c r="I28" s="1049"/>
      <c r="J28" s="1049"/>
      <c r="K28" s="1049"/>
      <c r="L28" s="1049"/>
      <c r="M28" s="1049"/>
      <c r="N28" s="1049"/>
      <c r="O28" s="1049"/>
      <c r="P28" s="1049"/>
      <c r="Q28" s="1049"/>
      <c r="R28" s="1049"/>
      <c r="S28" s="1049"/>
      <c r="T28" s="1049"/>
      <c r="U28" s="1049"/>
      <c r="V28" s="1049"/>
      <c r="W28" s="1049"/>
    </row>
    <row r="29" spans="1:23" s="239" customFormat="1" ht="20.25" customHeight="1" x14ac:dyDescent="0.55000000000000004">
      <c r="A29" s="1026" t="s">
        <v>1621</v>
      </c>
      <c r="B29" s="1049"/>
      <c r="C29" s="1049"/>
      <c r="D29" s="1049"/>
      <c r="E29" s="1049"/>
      <c r="F29" s="1049"/>
      <c r="G29" s="1049"/>
      <c r="H29" s="1049"/>
      <c r="I29" s="1049"/>
      <c r="J29" s="1049"/>
      <c r="K29" s="1049"/>
      <c r="L29" s="1049"/>
      <c r="M29" s="1049"/>
      <c r="N29" s="1049"/>
      <c r="O29" s="1049"/>
      <c r="P29" s="1049"/>
      <c r="Q29" s="1049"/>
      <c r="R29" s="1049"/>
      <c r="S29" s="1049"/>
      <c r="T29" s="1049"/>
      <c r="U29" s="1049"/>
      <c r="V29" s="1049"/>
      <c r="W29" s="1049"/>
    </row>
    <row r="30" spans="1:23" s="239" customFormat="1" ht="20.25" customHeight="1" x14ac:dyDescent="0.55000000000000004">
      <c r="A30" s="1026" t="s">
        <v>2586</v>
      </c>
      <c r="B30" s="1049"/>
      <c r="C30" s="1049"/>
      <c r="D30" s="1049"/>
      <c r="E30" s="1049"/>
      <c r="F30" s="1049"/>
      <c r="G30" s="1049">
        <f>C30+D30+E30</f>
        <v>0</v>
      </c>
      <c r="H30" s="1049"/>
      <c r="I30" s="1049"/>
      <c r="J30" s="1049"/>
      <c r="K30" s="1049"/>
      <c r="L30" s="1049"/>
      <c r="M30" s="1049"/>
      <c r="N30" s="1049"/>
      <c r="O30" s="1049"/>
      <c r="P30" s="1049"/>
      <c r="Q30" s="1049"/>
      <c r="R30" s="1049"/>
      <c r="S30" s="1049"/>
      <c r="T30" s="1049"/>
      <c r="U30" s="1049"/>
      <c r="V30" s="1049"/>
      <c r="W30" s="1049"/>
    </row>
    <row r="31" spans="1:23" s="239" customFormat="1" ht="20.25" customHeight="1" x14ac:dyDescent="0.55000000000000004">
      <c r="A31" s="1026" t="s">
        <v>1622</v>
      </c>
      <c r="B31" s="1049"/>
      <c r="C31" s="1049"/>
      <c r="D31" s="1049"/>
      <c r="E31" s="1049"/>
      <c r="F31" s="1049"/>
      <c r="G31" s="1049"/>
      <c r="H31" s="1049"/>
      <c r="I31" s="1049"/>
      <c r="J31" s="1049"/>
      <c r="K31" s="1049"/>
      <c r="L31" s="1049"/>
      <c r="M31" s="1049"/>
      <c r="N31" s="1049"/>
      <c r="O31" s="1049"/>
      <c r="P31" s="1049"/>
      <c r="Q31" s="1049"/>
      <c r="R31" s="1049"/>
      <c r="S31" s="1049"/>
      <c r="T31" s="1049"/>
      <c r="U31" s="1049"/>
      <c r="V31" s="1049"/>
      <c r="W31" s="1049"/>
    </row>
    <row r="32" spans="1:23" s="239" customFormat="1" ht="20.25" customHeight="1" x14ac:dyDescent="0.55000000000000004">
      <c r="A32" s="1026" t="s">
        <v>2587</v>
      </c>
      <c r="B32" s="1049"/>
      <c r="C32" s="1049"/>
      <c r="D32" s="1049"/>
      <c r="E32" s="1049"/>
      <c r="F32" s="1049"/>
      <c r="G32" s="1049"/>
      <c r="H32" s="1049"/>
      <c r="I32" s="1049"/>
      <c r="J32" s="1049"/>
      <c r="K32" s="1049"/>
      <c r="L32" s="1049"/>
      <c r="M32" s="1049"/>
      <c r="N32" s="1049"/>
      <c r="O32" s="1049"/>
      <c r="P32" s="1049"/>
      <c r="Q32" s="1049"/>
      <c r="R32" s="1049"/>
      <c r="S32" s="1049"/>
      <c r="T32" s="1049"/>
      <c r="U32" s="1049"/>
      <c r="V32" s="1049"/>
      <c r="W32" s="1049"/>
    </row>
    <row r="33" spans="1:23" s="239" customFormat="1" ht="20.25" customHeight="1" x14ac:dyDescent="0.55000000000000004">
      <c r="A33" s="1026" t="s">
        <v>2588</v>
      </c>
      <c r="B33" s="1049"/>
      <c r="C33" s="1049"/>
      <c r="D33" s="1049"/>
      <c r="E33" s="1049"/>
      <c r="F33" s="1049"/>
      <c r="G33" s="1049"/>
      <c r="H33" s="1049"/>
      <c r="I33" s="1049"/>
      <c r="J33" s="1049"/>
      <c r="K33" s="1049"/>
      <c r="L33" s="1049"/>
      <c r="M33" s="1049"/>
      <c r="N33" s="1049"/>
      <c r="O33" s="1049"/>
      <c r="P33" s="1049"/>
      <c r="Q33" s="1049"/>
      <c r="R33" s="1049"/>
      <c r="S33" s="1049"/>
      <c r="T33" s="1049"/>
      <c r="U33" s="1049"/>
      <c r="V33" s="1049"/>
      <c r="W33" s="1049"/>
    </row>
    <row r="34" spans="1:23" s="239" customFormat="1" ht="20.25" customHeight="1" x14ac:dyDescent="0.55000000000000004">
      <c r="A34" s="1026" t="s">
        <v>2589</v>
      </c>
      <c r="B34" s="1049"/>
      <c r="C34" s="1049"/>
      <c r="D34" s="1049"/>
      <c r="E34" s="1049"/>
      <c r="F34" s="1049"/>
      <c r="G34" s="1049"/>
      <c r="H34" s="1049"/>
      <c r="I34" s="1049"/>
      <c r="J34" s="1049"/>
      <c r="K34" s="1049"/>
      <c r="L34" s="1049"/>
      <c r="M34" s="1049"/>
      <c r="N34" s="1049"/>
      <c r="O34" s="1049"/>
      <c r="P34" s="1049"/>
      <c r="Q34" s="1049"/>
      <c r="R34" s="1049"/>
      <c r="S34" s="1049"/>
      <c r="T34" s="1049"/>
      <c r="U34" s="1049"/>
      <c r="V34" s="1049"/>
      <c r="W34" s="1049"/>
    </row>
    <row r="35" spans="1:23" s="239" customFormat="1" ht="20.25" customHeight="1" x14ac:dyDescent="0.55000000000000004">
      <c r="A35" s="1026" t="s">
        <v>2590</v>
      </c>
      <c r="B35" s="1049"/>
      <c r="C35" s="1049"/>
      <c r="D35" s="1049"/>
      <c r="E35" s="1049"/>
      <c r="F35" s="1049"/>
      <c r="G35" s="1049"/>
      <c r="H35" s="1049"/>
      <c r="I35" s="1049"/>
      <c r="J35" s="1049"/>
      <c r="K35" s="1049"/>
      <c r="L35" s="1049"/>
      <c r="M35" s="1049"/>
      <c r="N35" s="1049"/>
      <c r="O35" s="1049"/>
      <c r="P35" s="1049"/>
      <c r="Q35" s="1049"/>
      <c r="R35" s="1049"/>
      <c r="S35" s="1049"/>
      <c r="T35" s="1049"/>
      <c r="U35" s="1049"/>
      <c r="V35" s="1049"/>
      <c r="W35" s="1049"/>
    </row>
    <row r="36" spans="1:23" s="239" customFormat="1" ht="20.25" customHeight="1" x14ac:dyDescent="0.55000000000000004">
      <c r="A36" s="1026" t="s">
        <v>2591</v>
      </c>
      <c r="B36" s="1049"/>
      <c r="C36" s="1049"/>
      <c r="D36" s="1049"/>
      <c r="E36" s="1049"/>
      <c r="F36" s="1049"/>
      <c r="G36" s="1049"/>
      <c r="H36" s="1049"/>
      <c r="I36" s="1049"/>
      <c r="J36" s="1049"/>
      <c r="K36" s="1049"/>
      <c r="L36" s="1049"/>
      <c r="M36" s="1049"/>
      <c r="N36" s="1049"/>
      <c r="O36" s="1049"/>
      <c r="P36" s="1049"/>
      <c r="Q36" s="1049"/>
      <c r="R36" s="1049"/>
      <c r="S36" s="1049"/>
      <c r="T36" s="1049"/>
      <c r="U36" s="1049"/>
      <c r="V36" s="1049"/>
      <c r="W36" s="1049"/>
    </row>
    <row r="37" spans="1:23" s="239" customFormat="1" ht="20.25" customHeight="1" x14ac:dyDescent="0.55000000000000004">
      <c r="A37" s="1026" t="s">
        <v>2592</v>
      </c>
      <c r="B37" s="1049"/>
      <c r="C37" s="1049"/>
      <c r="D37" s="1049"/>
      <c r="E37" s="1049"/>
      <c r="F37" s="1049"/>
      <c r="G37" s="1049"/>
      <c r="H37" s="1049"/>
      <c r="I37" s="1049"/>
      <c r="J37" s="1049"/>
      <c r="K37" s="1049"/>
      <c r="L37" s="1049"/>
      <c r="M37" s="1049"/>
      <c r="N37" s="1049"/>
      <c r="O37" s="1049"/>
      <c r="P37" s="1049"/>
      <c r="Q37" s="1049"/>
      <c r="R37" s="1049"/>
      <c r="S37" s="1049"/>
      <c r="T37" s="1049"/>
      <c r="U37" s="1049"/>
      <c r="V37" s="1049"/>
      <c r="W37" s="1049"/>
    </row>
    <row r="38" spans="1:23" s="239" customFormat="1" ht="20.25" customHeight="1" x14ac:dyDescent="0.55000000000000004">
      <c r="A38" s="1026" t="s">
        <v>2593</v>
      </c>
      <c r="B38" s="1049"/>
      <c r="C38" s="1049"/>
      <c r="D38" s="1049"/>
      <c r="E38" s="1049"/>
      <c r="F38" s="1049"/>
      <c r="G38" s="1049"/>
      <c r="H38" s="1049"/>
      <c r="I38" s="1049"/>
      <c r="J38" s="1049"/>
      <c r="K38" s="1049"/>
      <c r="L38" s="1049"/>
      <c r="M38" s="1049"/>
      <c r="N38" s="1049"/>
      <c r="O38" s="1049"/>
      <c r="P38" s="1049"/>
      <c r="Q38" s="1049"/>
      <c r="R38" s="1049"/>
      <c r="S38" s="1049"/>
      <c r="T38" s="1049"/>
      <c r="U38" s="1049"/>
      <c r="V38" s="1049"/>
      <c r="W38" s="1049"/>
    </row>
    <row r="39" spans="1:23" s="239" customFormat="1" ht="20.25" customHeight="1" x14ac:dyDescent="0.55000000000000004">
      <c r="A39" s="1026" t="s">
        <v>2594</v>
      </c>
      <c r="B39" s="1049"/>
      <c r="C39" s="1049"/>
      <c r="D39" s="1049"/>
      <c r="E39" s="1049"/>
      <c r="F39" s="1049"/>
      <c r="G39" s="1049"/>
      <c r="H39" s="1049"/>
      <c r="I39" s="1049"/>
      <c r="J39" s="1049"/>
      <c r="K39" s="1049"/>
      <c r="L39" s="1049"/>
      <c r="M39" s="1049"/>
      <c r="N39" s="1049"/>
      <c r="O39" s="1049"/>
      <c r="P39" s="1049"/>
      <c r="Q39" s="1049"/>
      <c r="R39" s="1049"/>
      <c r="S39" s="1049"/>
      <c r="T39" s="1049"/>
      <c r="U39" s="1049"/>
      <c r="V39" s="1049"/>
      <c r="W39" s="1049"/>
    </row>
    <row r="40" spans="1:23" s="239" customFormat="1" ht="20.25" customHeight="1" x14ac:dyDescent="0.55000000000000004">
      <c r="A40" s="1026" t="s">
        <v>2595</v>
      </c>
      <c r="B40" s="1049"/>
      <c r="C40" s="1049"/>
      <c r="D40" s="1049"/>
      <c r="E40" s="1049"/>
      <c r="F40" s="1049"/>
      <c r="G40" s="1049"/>
      <c r="H40" s="1049"/>
      <c r="I40" s="1049"/>
      <c r="J40" s="1049"/>
      <c r="K40" s="1049"/>
      <c r="L40" s="1049"/>
      <c r="M40" s="1049"/>
      <c r="N40" s="1049"/>
      <c r="O40" s="1049"/>
      <c r="P40" s="1049"/>
      <c r="Q40" s="1049"/>
      <c r="R40" s="1049"/>
      <c r="S40" s="1049"/>
      <c r="T40" s="1049"/>
      <c r="U40" s="1049"/>
      <c r="V40" s="1049"/>
      <c r="W40" s="1049"/>
    </row>
    <row r="41" spans="1:23" s="239" customFormat="1" ht="20.25" customHeight="1" x14ac:dyDescent="0.55000000000000004">
      <c r="A41" s="1026" t="s">
        <v>2596</v>
      </c>
      <c r="B41" s="1049"/>
      <c r="C41" s="1049"/>
      <c r="D41" s="1049"/>
      <c r="E41" s="1049"/>
      <c r="F41" s="1049"/>
      <c r="G41" s="1049"/>
      <c r="H41" s="1049"/>
      <c r="I41" s="1049"/>
      <c r="J41" s="1049"/>
      <c r="K41" s="1049"/>
      <c r="L41" s="1049"/>
      <c r="M41" s="1049"/>
      <c r="N41" s="1049"/>
      <c r="O41" s="1049"/>
      <c r="P41" s="1049"/>
      <c r="Q41" s="1049"/>
      <c r="R41" s="1049"/>
      <c r="S41" s="1049"/>
      <c r="T41" s="1049"/>
      <c r="U41" s="1049"/>
      <c r="V41" s="1049"/>
      <c r="W41" s="1049"/>
    </row>
    <row r="42" spans="1:23" s="239" customFormat="1" ht="20.25" customHeight="1" x14ac:dyDescent="0.55000000000000004">
      <c r="A42" s="1026" t="s">
        <v>2597</v>
      </c>
      <c r="B42" s="1049"/>
      <c r="C42" s="1049"/>
      <c r="D42" s="1049"/>
      <c r="E42" s="1049"/>
      <c r="F42" s="1049"/>
      <c r="G42" s="1049"/>
      <c r="H42" s="1049"/>
      <c r="I42" s="1049"/>
      <c r="J42" s="1049"/>
      <c r="K42" s="1049"/>
      <c r="L42" s="1049"/>
      <c r="M42" s="1049"/>
      <c r="N42" s="1049"/>
      <c r="O42" s="1049"/>
      <c r="P42" s="1049"/>
      <c r="Q42" s="1049"/>
      <c r="R42" s="1049"/>
      <c r="S42" s="1049"/>
      <c r="T42" s="1049"/>
      <c r="U42" s="1049"/>
      <c r="V42" s="1049"/>
      <c r="W42" s="1049"/>
    </row>
    <row r="43" spans="1:23" s="213" customFormat="1" ht="21" customHeight="1" x14ac:dyDescent="0.6">
      <c r="A43" s="386"/>
      <c r="B43" s="405"/>
      <c r="C43" s="405"/>
      <c r="D43" s="405"/>
      <c r="E43" s="405"/>
      <c r="F43" s="405"/>
      <c r="G43" s="405"/>
      <c r="H43" s="405"/>
      <c r="I43" s="405"/>
      <c r="J43" s="405"/>
      <c r="K43" s="405"/>
      <c r="L43" s="405"/>
      <c r="M43" s="405"/>
      <c r="N43" s="405"/>
      <c r="O43" s="405"/>
      <c r="P43" s="405"/>
      <c r="Q43" s="405"/>
      <c r="R43" s="405"/>
      <c r="S43" s="405"/>
      <c r="T43" s="405"/>
      <c r="U43" s="405"/>
      <c r="V43" s="405"/>
      <c r="W43" s="405"/>
    </row>
    <row r="44" spans="1:23" s="213" customFormat="1" ht="21" customHeight="1" x14ac:dyDescent="0.6">
      <c r="A44" s="386"/>
      <c r="B44" s="405"/>
      <c r="C44" s="405"/>
      <c r="D44" s="405"/>
      <c r="E44" s="405"/>
      <c r="F44" s="405"/>
      <c r="G44" s="405"/>
      <c r="H44" s="405"/>
      <c r="I44" s="405"/>
      <c r="J44" s="405"/>
      <c r="K44" s="405"/>
      <c r="L44" s="405"/>
      <c r="M44" s="405"/>
      <c r="N44" s="405"/>
      <c r="O44" s="405"/>
      <c r="P44" s="405"/>
      <c r="Q44" s="405"/>
      <c r="R44" s="405"/>
      <c r="S44" s="405"/>
      <c r="T44" s="405"/>
      <c r="U44" s="405"/>
      <c r="V44" s="405"/>
      <c r="W44" s="405"/>
    </row>
    <row r="45" spans="1:23" s="213" customFormat="1" ht="21" customHeight="1" x14ac:dyDescent="0.6">
      <c r="A45" s="386"/>
      <c r="B45" s="405"/>
      <c r="C45" s="405"/>
      <c r="D45" s="405"/>
      <c r="E45" s="405"/>
      <c r="F45" s="405"/>
      <c r="G45" s="405"/>
      <c r="H45" s="405"/>
      <c r="I45" s="405"/>
      <c r="J45" s="405"/>
      <c r="K45" s="405"/>
      <c r="L45" s="405"/>
      <c r="M45" s="405"/>
      <c r="N45" s="405"/>
      <c r="O45" s="405"/>
      <c r="P45" s="405"/>
      <c r="Q45" s="405"/>
      <c r="R45" s="405"/>
      <c r="S45" s="405"/>
      <c r="T45" s="405"/>
      <c r="U45" s="405"/>
      <c r="V45" s="405"/>
      <c r="W45" s="405"/>
    </row>
    <row r="46" spans="1:23" s="213" customFormat="1" ht="11.25" customHeight="1" x14ac:dyDescent="0.6">
      <c r="A46" s="407"/>
      <c r="B46" s="405"/>
      <c r="C46" s="405"/>
      <c r="D46" s="405"/>
      <c r="E46" s="405"/>
      <c r="F46" s="405"/>
      <c r="G46" s="405"/>
      <c r="H46" s="405"/>
      <c r="I46" s="405"/>
      <c r="J46" s="405"/>
      <c r="K46" s="405"/>
      <c r="L46" s="405"/>
      <c r="M46" s="405"/>
      <c r="N46" s="405"/>
      <c r="O46" s="405"/>
      <c r="P46" s="405"/>
      <c r="Q46" s="405"/>
      <c r="R46" s="405"/>
      <c r="S46" s="405"/>
      <c r="T46" s="405"/>
      <c r="U46" s="405"/>
      <c r="V46" s="405"/>
      <c r="W46" s="405"/>
    </row>
    <row r="47" spans="1:23" s="213" customFormat="1" ht="21" customHeight="1" x14ac:dyDescent="0.7">
      <c r="A47" s="401"/>
      <c r="B47" s="402"/>
      <c r="C47" s="402"/>
      <c r="D47" s="402"/>
      <c r="E47" s="402"/>
      <c r="F47" s="402"/>
      <c r="G47" s="402"/>
      <c r="H47" s="402"/>
      <c r="I47" s="405"/>
      <c r="J47" s="402"/>
      <c r="K47" s="402"/>
      <c r="L47" s="402"/>
      <c r="M47" s="402"/>
      <c r="N47" s="402"/>
      <c r="O47" s="402"/>
      <c r="P47" s="402"/>
      <c r="Q47" s="402"/>
      <c r="R47" s="402"/>
      <c r="S47" s="402"/>
      <c r="T47" s="405"/>
      <c r="U47" s="405"/>
      <c r="V47" s="405"/>
      <c r="W47" s="405"/>
    </row>
    <row r="48" spans="1:23" s="213" customFormat="1" ht="21" customHeight="1" x14ac:dyDescent="0.6">
      <c r="A48" s="386"/>
      <c r="B48" s="405"/>
      <c r="C48" s="405"/>
      <c r="D48" s="405"/>
      <c r="E48" s="405"/>
      <c r="F48" s="405"/>
      <c r="G48" s="405"/>
      <c r="H48" s="405"/>
      <c r="I48" s="405"/>
      <c r="J48" s="405"/>
      <c r="K48" s="405"/>
      <c r="L48" s="405"/>
      <c r="M48" s="405"/>
      <c r="N48" s="405"/>
      <c r="O48" s="405"/>
      <c r="P48" s="405"/>
      <c r="Q48" s="405"/>
      <c r="R48" s="405"/>
      <c r="S48" s="405"/>
      <c r="T48" s="405"/>
      <c r="U48" s="405"/>
      <c r="V48" s="405"/>
      <c r="W48" s="405"/>
    </row>
    <row r="49" spans="1:23" s="213" customFormat="1" ht="21" customHeight="1" x14ac:dyDescent="0.6">
      <c r="A49" s="386"/>
      <c r="B49" s="405"/>
      <c r="C49" s="405"/>
      <c r="D49" s="405"/>
      <c r="E49" s="405"/>
      <c r="F49" s="405"/>
      <c r="G49" s="405"/>
      <c r="H49" s="405"/>
      <c r="I49" s="405"/>
      <c r="J49" s="405"/>
      <c r="K49" s="405"/>
      <c r="L49" s="405"/>
      <c r="M49" s="405"/>
      <c r="N49" s="405"/>
      <c r="O49" s="405"/>
      <c r="P49" s="405"/>
      <c r="Q49" s="405"/>
      <c r="R49" s="405"/>
      <c r="S49" s="405"/>
      <c r="T49" s="405"/>
      <c r="U49" s="405"/>
      <c r="V49" s="405"/>
      <c r="W49" s="405"/>
    </row>
    <row r="50" spans="1:23" s="213" customFormat="1" ht="21" customHeight="1" x14ac:dyDescent="0.6">
      <c r="A50" s="386"/>
      <c r="B50" s="405"/>
      <c r="C50" s="405"/>
      <c r="D50" s="405"/>
      <c r="E50" s="405"/>
      <c r="F50" s="405"/>
      <c r="G50" s="405"/>
      <c r="H50" s="405"/>
      <c r="I50" s="405"/>
      <c r="J50" s="405"/>
      <c r="K50" s="405"/>
      <c r="L50" s="405"/>
      <c r="M50" s="405"/>
      <c r="N50" s="405"/>
      <c r="O50" s="405"/>
      <c r="P50" s="405"/>
      <c r="Q50" s="405"/>
      <c r="R50" s="405"/>
      <c r="S50" s="405"/>
      <c r="T50" s="405"/>
      <c r="U50" s="405"/>
      <c r="V50" s="405"/>
      <c r="W50" s="405"/>
    </row>
    <row r="51" spans="1:23" s="213" customFormat="1" ht="21" customHeight="1" x14ac:dyDescent="0.6">
      <c r="A51" s="386"/>
      <c r="B51" s="405"/>
      <c r="C51" s="405"/>
      <c r="D51" s="405"/>
      <c r="E51" s="405"/>
      <c r="F51" s="405"/>
      <c r="G51" s="405"/>
      <c r="H51" s="405"/>
      <c r="I51" s="405"/>
      <c r="J51" s="405"/>
      <c r="K51" s="405"/>
      <c r="L51" s="405"/>
      <c r="M51" s="405"/>
      <c r="N51" s="405"/>
      <c r="O51" s="405"/>
      <c r="P51" s="405"/>
      <c r="Q51" s="405"/>
      <c r="R51" s="405"/>
      <c r="S51" s="405"/>
      <c r="T51" s="405"/>
      <c r="U51" s="405"/>
      <c r="V51" s="405"/>
      <c r="W51" s="405"/>
    </row>
    <row r="52" spans="1:23" s="213" customFormat="1" ht="21" customHeight="1" x14ac:dyDescent="0.6">
      <c r="A52" s="386"/>
      <c r="B52" s="405"/>
      <c r="C52" s="405"/>
      <c r="D52" s="405"/>
      <c r="E52" s="405"/>
      <c r="F52" s="405"/>
      <c r="G52" s="405"/>
      <c r="H52" s="405"/>
      <c r="I52" s="405"/>
      <c r="J52" s="405"/>
      <c r="K52" s="405"/>
      <c r="L52" s="405"/>
      <c r="M52" s="405"/>
      <c r="N52" s="405"/>
      <c r="O52" s="405"/>
      <c r="P52" s="405"/>
      <c r="Q52" s="405"/>
      <c r="R52" s="405"/>
      <c r="S52" s="405"/>
      <c r="T52" s="405"/>
      <c r="U52" s="405"/>
      <c r="V52" s="405"/>
      <c r="W52" s="405"/>
    </row>
    <row r="53" spans="1:23" s="213" customFormat="1" ht="21" customHeight="1" x14ac:dyDescent="0.6">
      <c r="A53" s="386"/>
      <c r="B53" s="405"/>
      <c r="C53" s="405"/>
      <c r="D53" s="405"/>
      <c r="E53" s="405"/>
      <c r="F53" s="405"/>
      <c r="G53" s="405"/>
      <c r="H53" s="405"/>
      <c r="I53" s="405"/>
      <c r="J53" s="405"/>
      <c r="K53" s="405"/>
      <c r="L53" s="405"/>
      <c r="M53" s="405"/>
      <c r="N53" s="405"/>
      <c r="O53" s="405"/>
      <c r="P53" s="405"/>
      <c r="Q53" s="405"/>
      <c r="R53" s="405"/>
      <c r="S53" s="405"/>
      <c r="T53" s="405"/>
      <c r="U53" s="405"/>
      <c r="V53" s="405"/>
      <c r="W53" s="405"/>
    </row>
    <row r="54" spans="1:23" s="213" customFormat="1" ht="21" customHeight="1" x14ac:dyDescent="0.6">
      <c r="A54" s="386"/>
      <c r="B54" s="405"/>
      <c r="C54" s="405"/>
      <c r="D54" s="405"/>
      <c r="E54" s="405"/>
      <c r="F54" s="405"/>
      <c r="G54" s="405"/>
      <c r="H54" s="405"/>
      <c r="I54" s="405"/>
      <c r="J54" s="405"/>
      <c r="K54" s="405"/>
      <c r="L54" s="405"/>
      <c r="M54" s="405"/>
      <c r="N54" s="405"/>
      <c r="O54" s="405"/>
      <c r="P54" s="405"/>
      <c r="Q54" s="405"/>
      <c r="R54" s="405"/>
      <c r="S54" s="405"/>
      <c r="T54" s="405"/>
      <c r="U54" s="405"/>
      <c r="V54" s="405"/>
      <c r="W54" s="405"/>
    </row>
    <row r="55" spans="1:23" s="213" customFormat="1" ht="21" customHeight="1" x14ac:dyDescent="0.6">
      <c r="A55" s="386"/>
      <c r="B55" s="405"/>
      <c r="C55" s="405"/>
      <c r="D55" s="405"/>
      <c r="E55" s="405"/>
      <c r="F55" s="405"/>
      <c r="G55" s="405"/>
      <c r="H55" s="405"/>
      <c r="I55" s="405"/>
      <c r="J55" s="405"/>
      <c r="K55" s="405"/>
      <c r="L55" s="405"/>
      <c r="M55" s="405"/>
      <c r="N55" s="405"/>
      <c r="O55" s="405"/>
      <c r="P55" s="405"/>
      <c r="Q55" s="405"/>
      <c r="R55" s="405"/>
      <c r="S55" s="405"/>
      <c r="T55" s="405"/>
      <c r="U55" s="405"/>
      <c r="V55" s="405"/>
      <c r="W55" s="405"/>
    </row>
    <row r="56" spans="1:23" s="213" customFormat="1" ht="21" customHeight="1" x14ac:dyDescent="0.6">
      <c r="A56" s="386"/>
      <c r="B56" s="405"/>
      <c r="C56" s="405"/>
      <c r="D56" s="405"/>
      <c r="E56" s="405"/>
      <c r="F56" s="405"/>
      <c r="G56" s="405"/>
      <c r="H56" s="405"/>
      <c r="I56" s="405"/>
      <c r="J56" s="405"/>
      <c r="K56" s="405"/>
      <c r="L56" s="405"/>
      <c r="M56" s="405"/>
      <c r="N56" s="405"/>
      <c r="O56" s="405"/>
      <c r="P56" s="405"/>
      <c r="Q56" s="405"/>
      <c r="R56" s="405"/>
      <c r="S56" s="405"/>
      <c r="T56" s="405"/>
      <c r="U56" s="405"/>
      <c r="V56" s="405"/>
      <c r="W56" s="405"/>
    </row>
    <row r="57" spans="1:23" s="213" customFormat="1" ht="21" customHeight="1" x14ac:dyDescent="0.6">
      <c r="A57" s="386"/>
      <c r="B57" s="405"/>
      <c r="C57" s="405"/>
      <c r="D57" s="405"/>
      <c r="E57" s="405"/>
      <c r="F57" s="405"/>
      <c r="G57" s="405"/>
      <c r="H57" s="405"/>
      <c r="I57" s="405"/>
      <c r="J57" s="405"/>
      <c r="K57" s="405"/>
      <c r="L57" s="405"/>
      <c r="M57" s="405"/>
      <c r="N57" s="405"/>
      <c r="O57" s="405"/>
      <c r="P57" s="405"/>
      <c r="Q57" s="405"/>
      <c r="R57" s="405"/>
      <c r="S57" s="405"/>
      <c r="T57" s="405"/>
      <c r="U57" s="405"/>
      <c r="V57" s="405"/>
      <c r="W57" s="405"/>
    </row>
    <row r="58" spans="1:23" s="213" customFormat="1" ht="21" customHeight="1" x14ac:dyDescent="0.6">
      <c r="A58" s="386"/>
      <c r="B58" s="405"/>
      <c r="C58" s="405"/>
      <c r="D58" s="405"/>
      <c r="E58" s="405"/>
      <c r="F58" s="405"/>
      <c r="G58" s="405"/>
      <c r="H58" s="405"/>
      <c r="I58" s="405"/>
      <c r="J58" s="405"/>
      <c r="K58" s="405"/>
      <c r="L58" s="405"/>
      <c r="M58" s="405"/>
      <c r="N58" s="405"/>
      <c r="O58" s="405"/>
      <c r="P58" s="405"/>
      <c r="Q58" s="405"/>
      <c r="R58" s="405"/>
      <c r="S58" s="405"/>
      <c r="T58" s="405"/>
      <c r="U58" s="405"/>
      <c r="V58" s="405"/>
      <c r="W58" s="405"/>
    </row>
    <row r="59" spans="1:23" s="213" customFormat="1" ht="21" customHeight="1" x14ac:dyDescent="0.6">
      <c r="A59" s="383"/>
      <c r="B59" s="384"/>
      <c r="C59" s="384"/>
      <c r="D59" s="390"/>
      <c r="E59" s="260"/>
      <c r="F59" s="260"/>
      <c r="G59" s="260"/>
      <c r="H59" s="260"/>
      <c r="I59" s="386"/>
      <c r="J59" s="386"/>
      <c r="K59" s="386"/>
      <c r="L59" s="386"/>
      <c r="M59" s="386"/>
      <c r="N59" s="386"/>
    </row>
    <row r="60" spans="1:23" s="213" customFormat="1" ht="21" customHeight="1" x14ac:dyDescent="0.6">
      <c r="A60" s="383"/>
      <c r="B60" s="384"/>
      <c r="C60" s="384"/>
      <c r="D60" s="390"/>
      <c r="E60" s="260"/>
      <c r="F60" s="260"/>
      <c r="G60" s="260"/>
      <c r="H60" s="260"/>
      <c r="I60" s="386"/>
      <c r="J60" s="386"/>
      <c r="K60" s="386"/>
      <c r="L60" s="386"/>
      <c r="M60" s="386"/>
      <c r="N60" s="386"/>
    </row>
    <row r="61" spans="1:23" s="213" customFormat="1" ht="21" customHeight="1" x14ac:dyDescent="0.6">
      <c r="A61" s="383"/>
      <c r="B61" s="384"/>
      <c r="C61" s="384"/>
      <c r="D61" s="390"/>
      <c r="E61" s="260"/>
      <c r="F61" s="260"/>
      <c r="G61" s="260"/>
      <c r="H61" s="260"/>
      <c r="I61" s="386"/>
      <c r="J61" s="386"/>
      <c r="K61" s="386"/>
      <c r="L61" s="386"/>
      <c r="M61" s="386"/>
      <c r="N61" s="386"/>
    </row>
    <row r="62" spans="1:23" s="213" customFormat="1" ht="21" customHeight="1" x14ac:dyDescent="0.6">
      <c r="A62" s="383"/>
      <c r="B62" s="384"/>
      <c r="C62" s="384"/>
      <c r="D62" s="390"/>
      <c r="E62" s="260"/>
      <c r="F62" s="260"/>
      <c r="G62" s="260"/>
      <c r="H62" s="260"/>
      <c r="I62" s="386"/>
      <c r="J62" s="386"/>
      <c r="K62" s="386"/>
      <c r="L62" s="386"/>
      <c r="M62" s="386"/>
      <c r="N62" s="386"/>
    </row>
    <row r="63" spans="1:23" s="213" customFormat="1" ht="21" customHeight="1" x14ac:dyDescent="0.6">
      <c r="A63" s="383"/>
      <c r="B63" s="384"/>
      <c r="C63" s="384"/>
      <c r="D63" s="390"/>
      <c r="E63" s="260"/>
      <c r="F63" s="260"/>
      <c r="G63" s="260"/>
      <c r="H63" s="260"/>
      <c r="I63" s="386"/>
      <c r="J63" s="386"/>
      <c r="K63" s="386"/>
      <c r="L63" s="386"/>
      <c r="M63" s="386"/>
      <c r="N63" s="386"/>
    </row>
    <row r="64" spans="1:23" s="213" customFormat="1" ht="21" customHeight="1" x14ac:dyDescent="0.6">
      <c r="A64" s="383"/>
      <c r="B64" s="384"/>
      <c r="C64" s="384"/>
      <c r="D64" s="390"/>
      <c r="E64" s="260"/>
      <c r="F64" s="260"/>
      <c r="G64" s="260"/>
      <c r="H64" s="260"/>
      <c r="I64" s="386"/>
      <c r="J64" s="386"/>
      <c r="K64" s="386"/>
      <c r="L64" s="386"/>
      <c r="M64" s="386"/>
      <c r="N64" s="386"/>
    </row>
    <row r="65" spans="1:14" s="213" customFormat="1" ht="21" customHeight="1" x14ac:dyDescent="0.6">
      <c r="A65" s="383"/>
      <c r="B65" s="384"/>
      <c r="C65" s="384"/>
      <c r="D65" s="390"/>
      <c r="E65" s="260"/>
      <c r="F65" s="260"/>
      <c r="G65" s="260"/>
      <c r="H65" s="260"/>
      <c r="I65" s="386"/>
      <c r="J65" s="386"/>
      <c r="K65" s="386"/>
      <c r="L65" s="386"/>
      <c r="M65" s="386"/>
      <c r="N65" s="386"/>
    </row>
    <row r="66" spans="1:14" s="213" customFormat="1" ht="21" customHeight="1" x14ac:dyDescent="0.6">
      <c r="A66" s="383"/>
      <c r="B66" s="384"/>
      <c r="C66" s="384"/>
      <c r="D66" s="390"/>
      <c r="E66" s="260"/>
      <c r="F66" s="260"/>
      <c r="G66" s="260"/>
      <c r="H66" s="260"/>
      <c r="I66" s="386"/>
      <c r="J66" s="386"/>
      <c r="K66" s="386"/>
      <c r="L66" s="386"/>
      <c r="M66" s="386"/>
      <c r="N66" s="386"/>
    </row>
    <row r="67" spans="1:14" s="213" customFormat="1" ht="21" customHeight="1" x14ac:dyDescent="0.6">
      <c r="A67" s="383"/>
      <c r="B67" s="384"/>
      <c r="C67" s="384"/>
      <c r="D67" s="390"/>
      <c r="E67" s="260"/>
      <c r="F67" s="260"/>
      <c r="G67" s="260"/>
      <c r="H67" s="260"/>
      <c r="I67" s="386"/>
      <c r="J67" s="386"/>
      <c r="K67" s="386"/>
      <c r="L67" s="386"/>
      <c r="M67" s="386"/>
      <c r="N67" s="386"/>
    </row>
    <row r="68" spans="1:14" s="213" customFormat="1" ht="21" customHeight="1" x14ac:dyDescent="0.6">
      <c r="A68" s="383"/>
      <c r="B68" s="384"/>
      <c r="C68" s="384"/>
      <c r="D68" s="390"/>
      <c r="E68" s="260"/>
      <c r="F68" s="260"/>
      <c r="G68" s="260"/>
      <c r="H68" s="260"/>
      <c r="I68" s="386"/>
      <c r="J68" s="386"/>
      <c r="K68" s="386"/>
      <c r="L68" s="386"/>
      <c r="M68" s="386"/>
      <c r="N68" s="386"/>
    </row>
    <row r="69" spans="1:14" s="213" customFormat="1" ht="21" customHeight="1" x14ac:dyDescent="0.6">
      <c r="A69" s="383"/>
      <c r="B69" s="384"/>
      <c r="C69" s="384"/>
      <c r="D69" s="390"/>
      <c r="E69" s="260"/>
      <c r="F69" s="260"/>
      <c r="G69" s="260"/>
      <c r="H69" s="260"/>
      <c r="I69" s="386"/>
      <c r="J69" s="386"/>
      <c r="K69" s="386"/>
      <c r="L69" s="386"/>
      <c r="M69" s="386"/>
      <c r="N69" s="386"/>
    </row>
    <row r="70" spans="1:14" s="213" customFormat="1" ht="21" customHeight="1" x14ac:dyDescent="0.6">
      <c r="A70" s="383"/>
      <c r="B70" s="384"/>
      <c r="C70" s="384"/>
      <c r="D70" s="390"/>
      <c r="E70" s="260"/>
      <c r="F70" s="260"/>
      <c r="G70" s="260"/>
      <c r="H70" s="260"/>
      <c r="I70" s="386"/>
      <c r="J70" s="386"/>
      <c r="K70" s="386"/>
      <c r="L70" s="386"/>
      <c r="M70" s="386"/>
      <c r="N70" s="386"/>
    </row>
    <row r="71" spans="1:14" s="213" customFormat="1" ht="21" customHeight="1" x14ac:dyDescent="0.6">
      <c r="A71" s="383"/>
      <c r="B71" s="384"/>
      <c r="C71" s="384"/>
      <c r="D71" s="390"/>
      <c r="E71" s="260"/>
      <c r="F71" s="260"/>
      <c r="G71" s="260"/>
      <c r="H71" s="260"/>
      <c r="I71" s="386"/>
      <c r="J71" s="386"/>
      <c r="K71" s="386"/>
      <c r="L71" s="386"/>
      <c r="M71" s="386"/>
      <c r="N71" s="386"/>
    </row>
    <row r="72" spans="1:14" s="213" customFormat="1" ht="21" customHeight="1" x14ac:dyDescent="0.6">
      <c r="A72" s="383"/>
      <c r="B72" s="384"/>
      <c r="C72" s="384"/>
      <c r="D72" s="390"/>
      <c r="E72" s="260"/>
      <c r="F72" s="260"/>
      <c r="G72" s="260"/>
      <c r="H72" s="260"/>
      <c r="I72" s="386"/>
      <c r="J72" s="386"/>
      <c r="K72" s="386"/>
      <c r="L72" s="386"/>
      <c r="M72" s="386"/>
      <c r="N72" s="386"/>
    </row>
    <row r="73" spans="1:14" s="213" customFormat="1" ht="21" customHeight="1" x14ac:dyDescent="0.6">
      <c r="A73" s="383"/>
      <c r="B73" s="384"/>
      <c r="C73" s="384"/>
      <c r="D73" s="390"/>
      <c r="E73" s="260"/>
      <c r="F73" s="260"/>
      <c r="G73" s="260"/>
      <c r="H73" s="260"/>
      <c r="I73" s="386"/>
      <c r="J73" s="386"/>
      <c r="K73" s="386"/>
      <c r="L73" s="386"/>
      <c r="M73" s="386"/>
      <c r="N73" s="386"/>
    </row>
    <row r="74" spans="1:14" s="213" customFormat="1" ht="21" customHeight="1" x14ac:dyDescent="0.6">
      <c r="A74" s="383"/>
      <c r="B74" s="384"/>
      <c r="C74" s="384"/>
      <c r="D74" s="390"/>
      <c r="E74" s="260"/>
      <c r="F74" s="260"/>
      <c r="G74" s="260"/>
      <c r="H74" s="260"/>
      <c r="I74" s="386"/>
      <c r="J74" s="386"/>
      <c r="K74" s="386"/>
      <c r="L74" s="386"/>
      <c r="M74" s="386"/>
      <c r="N74" s="386"/>
    </row>
    <row r="75" spans="1:14" s="213" customFormat="1" ht="21" customHeight="1" x14ac:dyDescent="0.6">
      <c r="A75" s="383"/>
      <c r="B75" s="384"/>
      <c r="C75" s="384"/>
      <c r="D75" s="390"/>
      <c r="E75" s="260"/>
      <c r="F75" s="260"/>
      <c r="G75" s="260"/>
      <c r="H75" s="260"/>
      <c r="I75" s="386"/>
      <c r="J75" s="386"/>
      <c r="K75" s="386"/>
      <c r="L75" s="386"/>
      <c r="M75" s="386"/>
      <c r="N75" s="386"/>
    </row>
    <row r="76" spans="1:14" s="213" customFormat="1" ht="21" customHeight="1" x14ac:dyDescent="0.6">
      <c r="A76" s="383"/>
      <c r="B76" s="384"/>
      <c r="C76" s="384"/>
      <c r="D76" s="390"/>
      <c r="E76" s="260"/>
      <c r="F76" s="260"/>
      <c r="G76" s="260"/>
      <c r="H76" s="260"/>
      <c r="I76" s="386"/>
      <c r="J76" s="386"/>
      <c r="K76" s="386"/>
      <c r="L76" s="386"/>
      <c r="M76" s="386"/>
      <c r="N76" s="386"/>
    </row>
    <row r="77" spans="1:14" s="213" customFormat="1" ht="21" customHeight="1" x14ac:dyDescent="0.6">
      <c r="A77" s="383"/>
      <c r="B77" s="384"/>
      <c r="C77" s="384"/>
      <c r="D77" s="390"/>
      <c r="E77" s="260"/>
      <c r="F77" s="260"/>
      <c r="G77" s="260"/>
      <c r="H77" s="260"/>
      <c r="I77" s="386"/>
      <c r="J77" s="386"/>
      <c r="K77" s="386"/>
      <c r="L77" s="386"/>
      <c r="M77" s="386"/>
      <c r="N77" s="386"/>
    </row>
    <row r="78" spans="1:14" s="213" customFormat="1" ht="21" customHeight="1" x14ac:dyDescent="0.6">
      <c r="A78" s="383"/>
      <c r="B78" s="384"/>
      <c r="C78" s="384"/>
      <c r="D78" s="390"/>
      <c r="E78" s="260"/>
      <c r="F78" s="260"/>
      <c r="G78" s="260"/>
      <c r="H78" s="260"/>
      <c r="I78" s="386"/>
      <c r="J78" s="386"/>
      <c r="K78" s="386"/>
      <c r="L78" s="386"/>
      <c r="M78" s="386"/>
      <c r="N78" s="386"/>
    </row>
    <row r="79" spans="1:14" s="213" customFormat="1" ht="21" customHeight="1" x14ac:dyDescent="0.6">
      <c r="A79" s="383"/>
      <c r="B79" s="384"/>
      <c r="C79" s="384"/>
      <c r="D79" s="390"/>
      <c r="E79" s="260"/>
      <c r="F79" s="260"/>
      <c r="G79" s="260"/>
      <c r="H79" s="260"/>
      <c r="I79" s="386"/>
      <c r="J79" s="386"/>
      <c r="K79" s="386"/>
      <c r="L79" s="386"/>
      <c r="M79" s="386"/>
      <c r="N79" s="386"/>
    </row>
    <row r="80" spans="1:14" s="213" customFormat="1" ht="21" customHeight="1" x14ac:dyDescent="0.6">
      <c r="A80" s="383"/>
      <c r="B80" s="384"/>
      <c r="C80" s="384"/>
      <c r="D80" s="390"/>
      <c r="E80" s="260"/>
      <c r="F80" s="260"/>
      <c r="G80" s="260"/>
      <c r="H80" s="260"/>
      <c r="I80" s="386"/>
      <c r="J80" s="386"/>
      <c r="K80" s="386"/>
      <c r="L80" s="386"/>
      <c r="M80" s="386"/>
      <c r="N80" s="386"/>
    </row>
    <row r="81" spans="1:14" s="213" customFormat="1" ht="21" customHeight="1" x14ac:dyDescent="0.6">
      <c r="A81" s="383"/>
      <c r="B81" s="384"/>
      <c r="C81" s="384"/>
      <c r="D81" s="390"/>
      <c r="E81" s="260"/>
      <c r="F81" s="260"/>
      <c r="G81" s="260"/>
      <c r="H81" s="260"/>
      <c r="I81" s="386"/>
      <c r="J81" s="386"/>
      <c r="K81" s="386"/>
      <c r="L81" s="386"/>
      <c r="M81" s="386"/>
      <c r="N81" s="386"/>
    </row>
    <row r="82" spans="1:14" s="213" customFormat="1" ht="21" customHeight="1" x14ac:dyDescent="0.6">
      <c r="A82" s="383"/>
      <c r="B82" s="384"/>
      <c r="C82" s="384"/>
      <c r="D82" s="390"/>
      <c r="E82" s="260"/>
      <c r="F82" s="260"/>
      <c r="G82" s="260"/>
      <c r="H82" s="260"/>
      <c r="I82" s="386"/>
      <c r="J82" s="386"/>
      <c r="K82" s="386"/>
      <c r="L82" s="386"/>
      <c r="M82" s="386"/>
      <c r="N82" s="386"/>
    </row>
    <row r="83" spans="1:14" s="213" customFormat="1" ht="21" customHeight="1" x14ac:dyDescent="0.6">
      <c r="A83" s="383"/>
      <c r="B83" s="384"/>
      <c r="C83" s="384"/>
      <c r="D83" s="390"/>
      <c r="E83" s="260"/>
      <c r="F83" s="260"/>
      <c r="G83" s="260"/>
      <c r="H83" s="260"/>
      <c r="I83" s="386"/>
      <c r="J83" s="386"/>
      <c r="K83" s="386"/>
      <c r="L83" s="386"/>
      <c r="M83" s="386"/>
      <c r="N83" s="386"/>
    </row>
    <row r="84" spans="1:14" s="213" customFormat="1" ht="21" customHeight="1" x14ac:dyDescent="0.6">
      <c r="A84" s="383"/>
      <c r="B84" s="384"/>
      <c r="C84" s="384"/>
      <c r="D84" s="390"/>
      <c r="E84" s="260"/>
      <c r="F84" s="260"/>
      <c r="G84" s="260"/>
      <c r="H84" s="260"/>
      <c r="I84" s="386"/>
      <c r="J84" s="386"/>
      <c r="K84" s="386"/>
      <c r="L84" s="386"/>
      <c r="M84" s="386"/>
      <c r="N84" s="386"/>
    </row>
    <row r="85" spans="1:14" s="213" customFormat="1" ht="21" customHeight="1" x14ac:dyDescent="0.6">
      <c r="A85" s="383"/>
      <c r="B85" s="384"/>
      <c r="C85" s="384"/>
      <c r="D85" s="390"/>
      <c r="E85" s="260"/>
      <c r="F85" s="260"/>
      <c r="G85" s="260"/>
      <c r="H85" s="260"/>
      <c r="I85" s="386"/>
      <c r="J85" s="386"/>
      <c r="K85" s="386"/>
      <c r="L85" s="386"/>
      <c r="M85" s="386"/>
      <c r="N85" s="386"/>
    </row>
    <row r="86" spans="1:14" s="213" customFormat="1" ht="21" customHeight="1" x14ac:dyDescent="0.6">
      <c r="A86" s="383"/>
      <c r="B86" s="384"/>
      <c r="C86" s="384"/>
      <c r="D86" s="390"/>
      <c r="E86" s="260"/>
      <c r="F86" s="260"/>
      <c r="G86" s="260"/>
      <c r="H86" s="260"/>
      <c r="I86" s="386"/>
      <c r="J86" s="386"/>
      <c r="K86" s="386"/>
      <c r="L86" s="386"/>
      <c r="M86" s="386"/>
      <c r="N86" s="386"/>
    </row>
    <row r="87" spans="1:14" s="213" customFormat="1" ht="21" customHeight="1" x14ac:dyDescent="0.6">
      <c r="A87" s="383"/>
      <c r="B87" s="384"/>
      <c r="C87" s="384"/>
      <c r="D87" s="390"/>
      <c r="E87" s="260"/>
      <c r="F87" s="260"/>
      <c r="G87" s="260"/>
      <c r="H87" s="260"/>
      <c r="I87" s="386"/>
      <c r="J87" s="386"/>
      <c r="K87" s="386"/>
      <c r="L87" s="386"/>
      <c r="M87" s="386"/>
      <c r="N87" s="386"/>
    </row>
    <row r="88" spans="1:14" s="213" customFormat="1" ht="21" customHeight="1" x14ac:dyDescent="0.6">
      <c r="A88" s="383"/>
      <c r="B88" s="384"/>
      <c r="C88" s="384"/>
      <c r="D88" s="390"/>
      <c r="E88" s="260"/>
      <c r="F88" s="260"/>
      <c r="G88" s="260"/>
      <c r="H88" s="260"/>
      <c r="I88" s="386"/>
      <c r="J88" s="386"/>
      <c r="K88" s="386"/>
      <c r="L88" s="386"/>
      <c r="M88" s="386"/>
      <c r="N88" s="386"/>
    </row>
    <row r="89" spans="1:14" s="213" customFormat="1" ht="21" customHeight="1" x14ac:dyDescent="0.6">
      <c r="A89" s="383"/>
      <c r="B89" s="384"/>
      <c r="C89" s="384"/>
      <c r="D89" s="390"/>
      <c r="E89" s="260"/>
      <c r="F89" s="260"/>
      <c r="G89" s="260"/>
      <c r="H89" s="260"/>
      <c r="I89" s="386"/>
      <c r="J89" s="386"/>
      <c r="K89" s="386"/>
      <c r="L89" s="386"/>
      <c r="M89" s="386"/>
      <c r="N89" s="386"/>
    </row>
    <row r="90" spans="1:14" s="213" customFormat="1" ht="21" customHeight="1" x14ac:dyDescent="0.6">
      <c r="A90" s="383"/>
      <c r="B90" s="384"/>
      <c r="C90" s="384"/>
      <c r="D90" s="390"/>
      <c r="E90" s="260"/>
      <c r="F90" s="260"/>
      <c r="G90" s="260"/>
      <c r="H90" s="260"/>
      <c r="I90" s="386"/>
      <c r="J90" s="386"/>
      <c r="K90" s="386"/>
      <c r="L90" s="386"/>
      <c r="M90" s="386"/>
      <c r="N90" s="386"/>
    </row>
    <row r="91" spans="1:14" s="213" customFormat="1" ht="21" customHeight="1" x14ac:dyDescent="0.6">
      <c r="A91" s="383"/>
      <c r="B91" s="384"/>
      <c r="C91" s="384"/>
      <c r="D91" s="390"/>
      <c r="E91" s="260"/>
      <c r="F91" s="260"/>
      <c r="G91" s="260"/>
      <c r="H91" s="260"/>
      <c r="I91" s="386"/>
      <c r="J91" s="386"/>
      <c r="K91" s="386"/>
      <c r="L91" s="386"/>
      <c r="M91" s="386"/>
      <c r="N91" s="386"/>
    </row>
    <row r="92" spans="1:14" s="213" customFormat="1" ht="21" customHeight="1" x14ac:dyDescent="0.6">
      <c r="A92" s="383"/>
      <c r="B92" s="384"/>
      <c r="C92" s="384"/>
      <c r="D92" s="390"/>
      <c r="E92" s="260"/>
      <c r="F92" s="260"/>
      <c r="G92" s="260"/>
      <c r="H92" s="260"/>
      <c r="I92" s="386"/>
      <c r="J92" s="386"/>
      <c r="K92" s="386"/>
      <c r="L92" s="386"/>
      <c r="M92" s="386"/>
      <c r="N92" s="386"/>
    </row>
    <row r="93" spans="1:14" s="213" customFormat="1" ht="21" customHeight="1" x14ac:dyDescent="0.6">
      <c r="A93" s="383"/>
      <c r="B93" s="384"/>
      <c r="C93" s="384"/>
      <c r="D93" s="390"/>
      <c r="E93" s="260"/>
      <c r="F93" s="260"/>
      <c r="G93" s="260"/>
      <c r="H93" s="260"/>
      <c r="I93" s="386"/>
      <c r="J93" s="386"/>
      <c r="K93" s="386"/>
      <c r="L93" s="386"/>
      <c r="M93" s="386"/>
      <c r="N93" s="386"/>
    </row>
    <row r="94" spans="1:14" s="213" customFormat="1" ht="21" customHeight="1" x14ac:dyDescent="0.6">
      <c r="A94" s="383"/>
      <c r="B94" s="384"/>
      <c r="C94" s="384"/>
      <c r="D94" s="390"/>
      <c r="E94" s="260"/>
      <c r="F94" s="260"/>
      <c r="G94" s="260"/>
      <c r="H94" s="260"/>
      <c r="I94" s="386"/>
      <c r="J94" s="386"/>
      <c r="K94" s="386"/>
      <c r="L94" s="386"/>
      <c r="M94" s="386"/>
      <c r="N94" s="386"/>
    </row>
    <row r="95" spans="1:14" s="213" customFormat="1" ht="21" customHeight="1" x14ac:dyDescent="0.6">
      <c r="A95" s="383"/>
      <c r="B95" s="384"/>
      <c r="C95" s="384"/>
      <c r="D95" s="390"/>
      <c r="E95" s="260"/>
      <c r="F95" s="260"/>
      <c r="G95" s="260"/>
      <c r="H95" s="260"/>
      <c r="I95" s="386"/>
      <c r="J95" s="386"/>
      <c r="K95" s="386"/>
      <c r="L95" s="386"/>
      <c r="M95" s="386"/>
      <c r="N95" s="386"/>
    </row>
    <row r="96" spans="1:14" s="213" customFormat="1" ht="21" customHeight="1" x14ac:dyDescent="0.6">
      <c r="A96" s="383"/>
      <c r="B96" s="384"/>
      <c r="C96" s="384"/>
      <c r="D96" s="390"/>
      <c r="E96" s="260"/>
      <c r="F96" s="260"/>
      <c r="G96" s="260"/>
      <c r="H96" s="260"/>
      <c r="I96" s="386"/>
      <c r="J96" s="386"/>
      <c r="K96" s="386"/>
      <c r="L96" s="386"/>
      <c r="M96" s="386"/>
      <c r="N96" s="386"/>
    </row>
    <row r="97" spans="1:14" s="213" customFormat="1" ht="21" customHeight="1" x14ac:dyDescent="0.6">
      <c r="A97" s="383"/>
      <c r="B97" s="384"/>
      <c r="C97" s="384"/>
      <c r="D97" s="390"/>
      <c r="E97" s="260"/>
      <c r="F97" s="260"/>
      <c r="G97" s="260"/>
      <c r="H97" s="260"/>
      <c r="I97" s="386"/>
      <c r="J97" s="386"/>
      <c r="K97" s="386"/>
      <c r="L97" s="386"/>
      <c r="M97" s="386"/>
      <c r="N97" s="386"/>
    </row>
    <row r="98" spans="1:14" s="213" customFormat="1" ht="21" customHeight="1" x14ac:dyDescent="0.6">
      <c r="A98" s="383"/>
      <c r="B98" s="384"/>
      <c r="C98" s="384"/>
      <c r="D98" s="390"/>
      <c r="E98" s="260"/>
      <c r="F98" s="260"/>
      <c r="G98" s="260"/>
      <c r="H98" s="260"/>
      <c r="I98" s="386"/>
      <c r="J98" s="386"/>
      <c r="K98" s="386"/>
      <c r="L98" s="386"/>
      <c r="M98" s="386"/>
      <c r="N98" s="386"/>
    </row>
    <row r="99" spans="1:14" s="213" customFormat="1" ht="21" customHeight="1" x14ac:dyDescent="0.6">
      <c r="A99" s="383"/>
      <c r="B99" s="384"/>
      <c r="C99" s="384"/>
      <c r="D99" s="390"/>
      <c r="E99" s="260"/>
      <c r="F99" s="260"/>
      <c r="G99" s="260"/>
      <c r="H99" s="260"/>
      <c r="I99" s="386"/>
      <c r="J99" s="386"/>
      <c r="K99" s="386"/>
      <c r="L99" s="386"/>
      <c r="M99" s="386"/>
      <c r="N99" s="386"/>
    </row>
    <row r="100" spans="1:14" s="213" customFormat="1" ht="21" customHeight="1" x14ac:dyDescent="0.6">
      <c r="A100" s="383"/>
      <c r="B100" s="384"/>
      <c r="C100" s="384"/>
      <c r="D100" s="390"/>
      <c r="E100" s="260"/>
      <c r="F100" s="260"/>
      <c r="G100" s="260"/>
      <c r="H100" s="260"/>
      <c r="I100" s="386"/>
      <c r="J100" s="386"/>
      <c r="K100" s="386"/>
      <c r="L100" s="386"/>
      <c r="M100" s="386"/>
      <c r="N100" s="386"/>
    </row>
    <row r="101" spans="1:14" s="213" customFormat="1" ht="21" customHeight="1" x14ac:dyDescent="0.6">
      <c r="A101" s="383"/>
      <c r="B101" s="384"/>
      <c r="C101" s="384"/>
      <c r="D101" s="390"/>
      <c r="E101" s="260"/>
      <c r="F101" s="260"/>
      <c r="G101" s="260"/>
      <c r="H101" s="260"/>
      <c r="I101" s="386"/>
      <c r="J101" s="386"/>
      <c r="K101" s="386"/>
      <c r="L101" s="386"/>
      <c r="M101" s="386"/>
      <c r="N101" s="386"/>
    </row>
    <row r="102" spans="1:14" s="213" customFormat="1" ht="21" customHeight="1" x14ac:dyDescent="0.6">
      <c r="A102" s="383"/>
      <c r="B102" s="384"/>
      <c r="C102" s="384"/>
      <c r="D102" s="390"/>
      <c r="E102" s="260"/>
      <c r="F102" s="260"/>
      <c r="G102" s="260"/>
      <c r="H102" s="260"/>
      <c r="I102" s="386"/>
      <c r="J102" s="386"/>
      <c r="K102" s="386"/>
      <c r="L102" s="386"/>
      <c r="M102" s="386"/>
      <c r="N102" s="386"/>
    </row>
    <row r="103" spans="1:14" s="213" customFormat="1" ht="21" customHeight="1" x14ac:dyDescent="0.6">
      <c r="A103" s="383"/>
      <c r="B103" s="384"/>
      <c r="C103" s="384"/>
      <c r="D103" s="390"/>
      <c r="E103" s="260"/>
      <c r="F103" s="260"/>
      <c r="G103" s="260"/>
      <c r="H103" s="260"/>
      <c r="I103" s="386"/>
      <c r="J103" s="386"/>
      <c r="K103" s="386"/>
      <c r="L103" s="386"/>
      <c r="M103" s="386"/>
      <c r="N103" s="386"/>
    </row>
    <row r="104" spans="1:14" s="213" customFormat="1" ht="21" customHeight="1" x14ac:dyDescent="0.6">
      <c r="A104" s="383"/>
      <c r="B104" s="384"/>
      <c r="C104" s="384"/>
      <c r="D104" s="390"/>
      <c r="E104" s="260"/>
      <c r="F104" s="260"/>
      <c r="G104" s="260"/>
      <c r="H104" s="260"/>
      <c r="I104" s="386"/>
      <c r="J104" s="386"/>
      <c r="K104" s="386"/>
      <c r="L104" s="386"/>
      <c r="M104" s="386"/>
      <c r="N104" s="386"/>
    </row>
    <row r="105" spans="1:14" s="213" customFormat="1" ht="21" customHeight="1" x14ac:dyDescent="0.6">
      <c r="A105" s="383"/>
      <c r="B105" s="384"/>
      <c r="C105" s="384"/>
      <c r="D105" s="390"/>
      <c r="E105" s="260"/>
      <c r="F105" s="260"/>
      <c r="G105" s="260"/>
      <c r="H105" s="260"/>
      <c r="I105" s="386"/>
      <c r="J105" s="386"/>
      <c r="K105" s="386"/>
      <c r="L105" s="386"/>
      <c r="M105" s="386"/>
      <c r="N105" s="386"/>
    </row>
    <row r="106" spans="1:14" s="213" customFormat="1" ht="21" customHeight="1" x14ac:dyDescent="0.6">
      <c r="A106" s="383"/>
      <c r="B106" s="384"/>
      <c r="C106" s="384"/>
      <c r="D106" s="390"/>
      <c r="E106" s="260"/>
      <c r="F106" s="260"/>
      <c r="G106" s="260"/>
      <c r="H106" s="260"/>
      <c r="I106" s="386"/>
      <c r="J106" s="386"/>
      <c r="K106" s="386"/>
      <c r="L106" s="386"/>
      <c r="M106" s="386"/>
      <c r="N106" s="386"/>
    </row>
    <row r="107" spans="1:14" s="213" customFormat="1" ht="21" customHeight="1" x14ac:dyDescent="0.6">
      <c r="A107" s="383"/>
      <c r="B107" s="384"/>
      <c r="C107" s="384"/>
      <c r="D107" s="390"/>
      <c r="E107" s="260"/>
      <c r="F107" s="260"/>
      <c r="G107" s="260"/>
      <c r="H107" s="260"/>
      <c r="I107" s="386"/>
      <c r="J107" s="386"/>
      <c r="K107" s="386"/>
      <c r="L107" s="386"/>
      <c r="M107" s="386"/>
      <c r="N107" s="386"/>
    </row>
    <row r="108" spans="1:14" s="213" customFormat="1" ht="21" customHeight="1" x14ac:dyDescent="0.6">
      <c r="A108" s="383"/>
      <c r="B108" s="384"/>
      <c r="C108" s="384"/>
      <c r="D108" s="390"/>
      <c r="E108" s="260"/>
      <c r="F108" s="260"/>
      <c r="G108" s="260"/>
      <c r="H108" s="260"/>
      <c r="I108" s="386"/>
      <c r="J108" s="386"/>
      <c r="K108" s="386"/>
      <c r="L108" s="386"/>
      <c r="M108" s="386"/>
      <c r="N108" s="386"/>
    </row>
    <row r="109" spans="1:14" s="213" customFormat="1" ht="21" customHeight="1" x14ac:dyDescent="0.6">
      <c r="A109" s="383"/>
      <c r="B109" s="384"/>
      <c r="C109" s="384"/>
      <c r="D109" s="390"/>
      <c r="E109" s="260"/>
      <c r="F109" s="260"/>
      <c r="G109" s="260"/>
      <c r="H109" s="260"/>
      <c r="I109" s="386"/>
      <c r="J109" s="386"/>
      <c r="K109" s="386"/>
      <c r="L109" s="386"/>
      <c r="M109" s="386"/>
      <c r="N109" s="386"/>
    </row>
    <row r="110" spans="1:14" s="213" customFormat="1" ht="21" customHeight="1" x14ac:dyDescent="0.6">
      <c r="A110" s="383"/>
      <c r="B110" s="384"/>
      <c r="C110" s="384"/>
      <c r="D110" s="390"/>
      <c r="E110" s="260"/>
      <c r="F110" s="260"/>
      <c r="G110" s="260"/>
      <c r="H110" s="260"/>
      <c r="I110" s="386"/>
      <c r="J110" s="386"/>
      <c r="K110" s="386"/>
      <c r="L110" s="386"/>
      <c r="M110" s="386"/>
      <c r="N110" s="386"/>
    </row>
    <row r="111" spans="1:14" s="213" customFormat="1" ht="21" customHeight="1" x14ac:dyDescent="0.6">
      <c r="A111" s="383"/>
      <c r="B111" s="384"/>
      <c r="C111" s="384"/>
      <c r="D111" s="390"/>
      <c r="E111" s="260"/>
      <c r="F111" s="260"/>
      <c r="G111" s="260"/>
      <c r="H111" s="260"/>
      <c r="I111" s="386"/>
      <c r="J111" s="386"/>
      <c r="K111" s="386"/>
      <c r="L111" s="386"/>
      <c r="M111" s="386"/>
      <c r="N111" s="386"/>
    </row>
    <row r="112" spans="1:14" s="213" customFormat="1" ht="21" customHeight="1" x14ac:dyDescent="0.6">
      <c r="A112" s="383"/>
      <c r="B112" s="384"/>
      <c r="C112" s="384"/>
      <c r="D112" s="390"/>
      <c r="E112" s="260"/>
      <c r="F112" s="260"/>
      <c r="G112" s="260"/>
      <c r="H112" s="260"/>
      <c r="I112" s="386"/>
      <c r="J112" s="386"/>
      <c r="K112" s="386"/>
      <c r="L112" s="386"/>
      <c r="M112" s="386"/>
      <c r="N112" s="386"/>
    </row>
    <row r="113" spans="1:14" s="213" customFormat="1" ht="21" customHeight="1" x14ac:dyDescent="0.6">
      <c r="A113" s="383"/>
      <c r="B113" s="384"/>
      <c r="C113" s="384"/>
      <c r="D113" s="390"/>
      <c r="E113" s="260"/>
      <c r="F113" s="260"/>
      <c r="G113" s="260"/>
      <c r="H113" s="260"/>
      <c r="I113" s="386"/>
      <c r="J113" s="386"/>
      <c r="K113" s="386"/>
      <c r="L113" s="386"/>
      <c r="M113" s="386"/>
      <c r="N113" s="386"/>
    </row>
    <row r="114" spans="1:14" s="213" customFormat="1" ht="21" customHeight="1" x14ac:dyDescent="0.6">
      <c r="A114" s="383"/>
      <c r="B114" s="384"/>
      <c r="C114" s="384"/>
      <c r="D114" s="390"/>
      <c r="E114" s="260"/>
      <c r="F114" s="260"/>
      <c r="G114" s="260"/>
      <c r="H114" s="260"/>
      <c r="I114" s="386"/>
      <c r="J114" s="386"/>
      <c r="K114" s="386"/>
      <c r="L114" s="386"/>
      <c r="M114" s="386"/>
      <c r="N114" s="386"/>
    </row>
    <row r="115" spans="1:14" s="213" customFormat="1" ht="21" customHeight="1" x14ac:dyDescent="0.6">
      <c r="A115" s="383"/>
      <c r="B115" s="384"/>
      <c r="C115" s="384"/>
      <c r="D115" s="390"/>
      <c r="E115" s="260"/>
      <c r="F115" s="260"/>
      <c r="G115" s="260"/>
      <c r="H115" s="260"/>
      <c r="I115" s="386"/>
      <c r="J115" s="386"/>
      <c r="K115" s="386"/>
      <c r="L115" s="386"/>
      <c r="M115" s="386"/>
      <c r="N115" s="386"/>
    </row>
    <row r="116" spans="1:14" s="213" customFormat="1" ht="21" customHeight="1" x14ac:dyDescent="0.6">
      <c r="A116" s="383"/>
      <c r="B116" s="384"/>
      <c r="C116" s="384"/>
      <c r="D116" s="390"/>
      <c r="E116" s="260"/>
      <c r="F116" s="260"/>
      <c r="G116" s="260"/>
      <c r="H116" s="260"/>
      <c r="I116" s="386"/>
      <c r="J116" s="386"/>
      <c r="K116" s="386"/>
      <c r="L116" s="386"/>
      <c r="M116" s="386"/>
      <c r="N116" s="386"/>
    </row>
    <row r="117" spans="1:14" s="213" customFormat="1" ht="21" customHeight="1" x14ac:dyDescent="0.6">
      <c r="A117" s="383"/>
      <c r="B117" s="384"/>
      <c r="C117" s="384"/>
      <c r="D117" s="390"/>
      <c r="E117" s="260"/>
      <c r="F117" s="260"/>
      <c r="G117" s="260"/>
      <c r="H117" s="260"/>
      <c r="I117" s="386"/>
      <c r="J117" s="386"/>
      <c r="K117" s="386"/>
      <c r="L117" s="386"/>
      <c r="M117" s="386"/>
      <c r="N117" s="386"/>
    </row>
    <row r="118" spans="1:14" s="213" customFormat="1" ht="21" customHeight="1" x14ac:dyDescent="0.6">
      <c r="A118" s="383"/>
      <c r="B118" s="384"/>
      <c r="C118" s="384"/>
      <c r="D118" s="390"/>
      <c r="E118" s="260"/>
      <c r="F118" s="260"/>
      <c r="G118" s="260"/>
      <c r="H118" s="260"/>
      <c r="I118" s="386"/>
      <c r="J118" s="386"/>
      <c r="K118" s="386"/>
      <c r="L118" s="386"/>
      <c r="M118" s="386"/>
      <c r="N118" s="386"/>
    </row>
    <row r="119" spans="1:14" ht="21" customHeight="1" x14ac:dyDescent="0.25">
      <c r="A119" s="812"/>
      <c r="B119" s="396"/>
      <c r="C119" s="396"/>
      <c r="D119" s="397"/>
      <c r="E119" s="286"/>
      <c r="F119" s="286"/>
      <c r="G119" s="286"/>
      <c r="H119" s="286"/>
      <c r="I119" s="400"/>
      <c r="J119" s="400"/>
      <c r="K119" s="400"/>
      <c r="L119" s="400"/>
      <c r="M119" s="400"/>
      <c r="N119" s="400"/>
    </row>
    <row r="120" spans="1:14" ht="21" customHeight="1" x14ac:dyDescent="0.25">
      <c r="A120" s="812"/>
      <c r="B120" s="396"/>
      <c r="C120" s="396"/>
      <c r="D120" s="397"/>
      <c r="E120" s="286"/>
      <c r="F120" s="286"/>
      <c r="G120" s="286"/>
      <c r="H120" s="286"/>
      <c r="I120" s="400"/>
      <c r="J120" s="400"/>
      <c r="K120" s="400"/>
      <c r="L120" s="400"/>
      <c r="M120" s="400"/>
      <c r="N120" s="400"/>
    </row>
    <row r="121" spans="1:14" ht="21" customHeight="1" x14ac:dyDescent="0.25">
      <c r="A121" s="812"/>
      <c r="B121" s="396"/>
      <c r="C121" s="396"/>
      <c r="D121" s="397"/>
      <c r="E121" s="286"/>
      <c r="F121" s="286"/>
      <c r="G121" s="286"/>
      <c r="H121" s="286"/>
      <c r="I121" s="400"/>
      <c r="J121" s="400"/>
      <c r="K121" s="400"/>
      <c r="L121" s="400"/>
      <c r="M121" s="400"/>
      <c r="N121" s="400"/>
    </row>
    <row r="122" spans="1:14" ht="21" customHeight="1" x14ac:dyDescent="0.25">
      <c r="A122" s="812"/>
      <c r="B122" s="396"/>
      <c r="C122" s="396"/>
      <c r="D122" s="397"/>
      <c r="E122" s="286"/>
      <c r="F122" s="286"/>
      <c r="G122" s="286"/>
      <c r="H122" s="286"/>
      <c r="I122" s="400"/>
      <c r="J122" s="400"/>
      <c r="K122" s="400"/>
      <c r="L122" s="400"/>
      <c r="M122" s="400"/>
      <c r="N122" s="400"/>
    </row>
    <row r="123" spans="1:14" ht="15" x14ac:dyDescent="0.25"/>
    <row r="124" spans="1:14" ht="15" x14ac:dyDescent="0.25"/>
    <row r="125" spans="1:14" ht="15" x14ac:dyDescent="0.25"/>
    <row r="126" spans="1:14" ht="15" x14ac:dyDescent="0.25"/>
    <row r="127" spans="1:14" ht="15" x14ac:dyDescent="0.25"/>
    <row r="128" spans="1:14" ht="15" x14ac:dyDescent="0.25"/>
    <row r="129" spans="1:23" ht="15" x14ac:dyDescent="0.25"/>
    <row r="130" spans="1:23" ht="15" x14ac:dyDescent="0.25"/>
    <row r="131" spans="1:23" ht="15" x14ac:dyDescent="0.25"/>
    <row r="132" spans="1:23" ht="15" x14ac:dyDescent="0.25"/>
    <row r="133" spans="1:23" ht="15" x14ac:dyDescent="0.25"/>
    <row r="134" spans="1:23" ht="15" x14ac:dyDescent="0.25"/>
    <row r="135" spans="1:23" ht="15" x14ac:dyDescent="0.25"/>
    <row r="136" spans="1:23" s="237" customFormat="1" ht="15" x14ac:dyDescent="0.25">
      <c r="A136" s="294"/>
      <c r="D136" s="285"/>
      <c r="F136" s="285"/>
      <c r="G136" s="285"/>
      <c r="H136" s="285"/>
      <c r="J136" s="216"/>
      <c r="K136" s="216"/>
      <c r="L136" s="216"/>
      <c r="M136" s="216"/>
      <c r="N136" s="216"/>
      <c r="O136" s="216"/>
      <c r="P136" s="216"/>
      <c r="Q136" s="216"/>
      <c r="R136" s="216"/>
      <c r="S136" s="216"/>
      <c r="T136" s="216"/>
      <c r="U136" s="216"/>
      <c r="V136" s="216"/>
      <c r="W136" s="216"/>
    </row>
  </sheetData>
  <mergeCells count="3">
    <mergeCell ref="A1:F1"/>
    <mergeCell ref="A2:F2"/>
    <mergeCell ref="A3:F3"/>
  </mergeCells>
  <printOptions horizontalCentered="1"/>
  <pageMargins left="0.51181102362204722" right="0.70866141732283472" top="0.70866141732283472" bottom="0.51181102362204722" header="0" footer="0"/>
  <pageSetup paperSize="9" scale="92" orientation="portrait" r:id="rId1"/>
  <headerFooter>
    <oddFooter>&amp;C&amp;"B Nazanin,Regular"&amp;12&amp;A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0400C-C3ED-440B-9773-C8FF70E97059}">
  <sheetPr>
    <tabColor rgb="FFFFFF00"/>
    <pageSetUpPr fitToPage="1"/>
  </sheetPr>
  <dimension ref="A1:W142"/>
  <sheetViews>
    <sheetView rightToLeft="1" tabSelected="1" view="pageBreakPreview" zoomScaleNormal="70" zoomScaleSheetLayoutView="100" zoomScalePageLayoutView="70" workbookViewId="0">
      <selection activeCell="AA4" sqref="AA4"/>
    </sheetView>
  </sheetViews>
  <sheetFormatPr defaultColWidth="8.7109375" defaultRowHeight="150" customHeight="1" x14ac:dyDescent="0.25"/>
  <cols>
    <col min="1" max="1" width="24.85546875" style="237" customWidth="1"/>
    <col min="2" max="2" width="17" style="237" customWidth="1"/>
    <col min="3" max="3" width="0.85546875" style="237" customWidth="1"/>
    <col min="4" max="4" width="17" style="285" customWidth="1"/>
    <col min="5" max="5" width="0.85546875" style="237" customWidth="1"/>
    <col min="6" max="6" width="18.140625" style="285" customWidth="1"/>
    <col min="7" max="7" width="0.7109375" style="285" customWidth="1"/>
    <col min="8" max="8" width="1.28515625" style="285" customWidth="1"/>
    <col min="9" max="9" width="1.28515625" style="237" customWidth="1"/>
    <col min="10" max="16384" width="8.7109375" style="216"/>
  </cols>
  <sheetData>
    <row r="1" spans="1:23" s="206" customFormat="1" ht="19.5" customHeight="1" x14ac:dyDescent="0.25">
      <c r="A1" s="1167" t="str">
        <f>'1'!A1:H1</f>
        <v>شرکت پالایش میعانات گازی آدیش جنوبی (سهامي خاص) - در مرحله قبل از بهره برداری</v>
      </c>
      <c r="B1" s="1167"/>
      <c r="C1" s="1167"/>
      <c r="D1" s="1167"/>
      <c r="E1" s="1167"/>
      <c r="F1" s="1167"/>
      <c r="G1" s="246"/>
      <c r="H1" s="246"/>
      <c r="I1" s="246"/>
      <c r="J1" s="246"/>
    </row>
    <row r="2" spans="1:23" s="206" customFormat="1" ht="19.5" customHeight="1" x14ac:dyDescent="0.25">
      <c r="A2" s="1167" t="str">
        <f>'5'!A2:H2</f>
        <v xml:space="preserve">یادداشت های توضیحی صورت های مالی </v>
      </c>
      <c r="B2" s="1167"/>
      <c r="C2" s="1167"/>
      <c r="D2" s="1167"/>
      <c r="E2" s="1167"/>
      <c r="F2" s="1167"/>
      <c r="G2" s="246"/>
      <c r="H2" s="246"/>
      <c r="I2" s="246"/>
      <c r="J2" s="246"/>
    </row>
    <row r="3" spans="1:23" s="206" customFormat="1" ht="19.5" customHeight="1" x14ac:dyDescent="0.25">
      <c r="A3" s="1167" t="str">
        <f>'5'!A3:H3</f>
        <v>سال مالی منتهی به 29 اسفندماه 1400</v>
      </c>
      <c r="B3" s="1167"/>
      <c r="C3" s="1167"/>
      <c r="D3" s="1167"/>
      <c r="E3" s="1167"/>
      <c r="F3" s="1167"/>
      <c r="G3" s="246"/>
      <c r="H3" s="246"/>
      <c r="I3" s="246"/>
      <c r="J3" s="246"/>
    </row>
    <row r="4" spans="1:23" s="213" customFormat="1" ht="15.75" customHeight="1" x14ac:dyDescent="0.7">
      <c r="A4" s="406"/>
      <c r="B4" s="402"/>
      <c r="C4" s="402"/>
      <c r="D4" s="402"/>
      <c r="E4" s="402"/>
      <c r="F4" s="402"/>
      <c r="G4" s="402"/>
      <c r="H4" s="402"/>
      <c r="I4" s="405"/>
      <c r="J4" s="402"/>
      <c r="K4" s="402"/>
      <c r="L4" s="402"/>
      <c r="M4" s="402"/>
      <c r="N4" s="402"/>
      <c r="O4" s="402"/>
      <c r="P4" s="402"/>
      <c r="Q4" s="402"/>
      <c r="R4" s="402"/>
      <c r="S4" s="402"/>
      <c r="T4" s="405"/>
      <c r="U4" s="405"/>
      <c r="V4" s="405"/>
      <c r="W4" s="405"/>
    </row>
    <row r="5" spans="1:23" s="219" customFormat="1" ht="21" customHeight="1" x14ac:dyDescent="0.6">
      <c r="A5" s="403" t="s">
        <v>2476</v>
      </c>
      <c r="B5" s="403"/>
      <c r="C5" s="403"/>
      <c r="D5" s="403"/>
      <c r="E5" s="403"/>
      <c r="F5" s="403"/>
      <c r="G5" s="403"/>
      <c r="H5" s="403"/>
      <c r="I5" s="403"/>
      <c r="J5" s="403"/>
      <c r="K5" s="403"/>
      <c r="L5" s="403"/>
      <c r="M5" s="403"/>
      <c r="N5" s="403"/>
      <c r="O5" s="403"/>
      <c r="P5" s="403"/>
      <c r="Q5" s="403"/>
      <c r="R5" s="403"/>
      <c r="S5" s="403"/>
      <c r="T5" s="403"/>
      <c r="U5" s="403"/>
      <c r="V5" s="403"/>
      <c r="W5" s="403"/>
    </row>
    <row r="6" spans="1:23" s="219" customFormat="1" ht="14.25" customHeight="1" x14ac:dyDescent="0.6">
      <c r="A6" s="407"/>
      <c r="B6" s="403"/>
      <c r="C6" s="403"/>
      <c r="D6" s="403"/>
      <c r="E6" s="403"/>
      <c r="F6" s="403"/>
      <c r="G6" s="403"/>
      <c r="H6" s="403"/>
      <c r="I6" s="403"/>
      <c r="J6" s="403"/>
      <c r="K6" s="403"/>
      <c r="L6" s="403"/>
      <c r="M6" s="403"/>
      <c r="N6" s="403"/>
      <c r="O6" s="403"/>
      <c r="P6" s="403"/>
      <c r="Q6" s="403"/>
      <c r="R6" s="403"/>
      <c r="S6" s="403"/>
      <c r="T6" s="403"/>
      <c r="U6" s="403"/>
      <c r="V6" s="403"/>
      <c r="W6" s="403"/>
    </row>
    <row r="7" spans="1:23" s="239" customFormat="1" ht="21" customHeight="1" x14ac:dyDescent="0.55000000000000004">
      <c r="A7" s="1052" t="s">
        <v>1584</v>
      </c>
      <c r="B7" s="1062"/>
      <c r="C7" s="1062"/>
      <c r="D7" s="1062"/>
      <c r="E7" s="1062"/>
      <c r="F7" s="1062"/>
      <c r="G7" s="1050"/>
      <c r="H7" s="1050"/>
      <c r="I7" s="1050"/>
      <c r="J7" s="1050"/>
      <c r="K7" s="1049"/>
      <c r="L7" s="1049"/>
      <c r="M7" s="1049"/>
      <c r="N7" s="1049"/>
      <c r="O7" s="1049"/>
      <c r="P7" s="1049"/>
      <c r="Q7" s="1049"/>
      <c r="R7" s="1049"/>
      <c r="S7" s="1049"/>
      <c r="T7" s="1049"/>
      <c r="U7" s="1049"/>
      <c r="V7" s="1049"/>
      <c r="W7" s="1049"/>
    </row>
    <row r="8" spans="1:23" s="239" customFormat="1" ht="21" customHeight="1" x14ac:dyDescent="0.55000000000000004">
      <c r="A8" s="1052" t="s">
        <v>1585</v>
      </c>
      <c r="B8" s="1050"/>
      <c r="C8" s="1050"/>
      <c r="D8" s="1050"/>
      <c r="E8" s="1050"/>
      <c r="F8" s="1050"/>
      <c r="G8" s="1049"/>
      <c r="H8" s="1049"/>
      <c r="I8" s="1049"/>
      <c r="J8" s="1049"/>
      <c r="K8" s="1049"/>
      <c r="L8" s="1049"/>
      <c r="M8" s="1049"/>
      <c r="N8" s="1049"/>
      <c r="O8" s="1049"/>
      <c r="P8" s="1049"/>
      <c r="Q8" s="1049"/>
      <c r="R8" s="1049"/>
      <c r="S8" s="1049"/>
      <c r="T8" s="1049"/>
      <c r="U8" s="1049"/>
      <c r="V8" s="1049"/>
      <c r="W8" s="1049"/>
    </row>
    <row r="9" spans="1:23" s="316" customFormat="1" ht="21" customHeight="1" x14ac:dyDescent="0.55000000000000004">
      <c r="A9" s="1052" t="s">
        <v>1586</v>
      </c>
      <c r="B9" s="1050"/>
      <c r="C9" s="1050"/>
      <c r="D9" s="1050"/>
      <c r="E9" s="1050"/>
      <c r="F9" s="1050"/>
      <c r="G9" s="1049"/>
      <c r="H9" s="1049"/>
      <c r="I9" s="1049"/>
      <c r="J9" s="1049"/>
      <c r="K9" s="1050"/>
      <c r="L9" s="1050"/>
      <c r="M9" s="1050"/>
      <c r="N9" s="1050"/>
      <c r="O9" s="1050"/>
      <c r="P9" s="1050"/>
      <c r="Q9" s="1050"/>
      <c r="R9" s="1050"/>
      <c r="S9" s="1050"/>
      <c r="T9" s="1050"/>
      <c r="U9" s="1050"/>
      <c r="V9" s="1050"/>
      <c r="W9" s="1050"/>
    </row>
    <row r="10" spans="1:23" s="316" customFormat="1" ht="21" customHeight="1" x14ac:dyDescent="0.55000000000000004">
      <c r="A10" s="1052" t="s">
        <v>1587</v>
      </c>
      <c r="B10" s="1062"/>
      <c r="C10" s="1062"/>
      <c r="D10" s="1062"/>
      <c r="E10" s="1062"/>
      <c r="F10" s="1062"/>
      <c r="G10" s="1050"/>
      <c r="H10" s="1050"/>
      <c r="I10" s="1050"/>
      <c r="J10" s="1050"/>
      <c r="K10" s="1050"/>
      <c r="L10" s="1050"/>
      <c r="M10" s="1050"/>
      <c r="N10" s="1050"/>
      <c r="O10" s="1050"/>
      <c r="P10" s="1050"/>
      <c r="Q10" s="1050"/>
      <c r="R10" s="1050"/>
      <c r="S10" s="1050"/>
      <c r="T10" s="1050"/>
      <c r="U10" s="1050"/>
      <c r="V10" s="1050"/>
      <c r="W10" s="1050"/>
    </row>
    <row r="11" spans="1:23" s="316" customFormat="1" ht="21" customHeight="1" x14ac:dyDescent="0.55000000000000004">
      <c r="A11" s="1052" t="s">
        <v>1588</v>
      </c>
      <c r="B11" s="1062"/>
      <c r="C11" s="1062"/>
      <c r="D11" s="1062"/>
      <c r="E11" s="1062"/>
      <c r="F11" s="1062"/>
      <c r="G11" s="1050"/>
      <c r="H11" s="1050"/>
      <c r="I11" s="1050"/>
      <c r="J11" s="1050"/>
      <c r="K11" s="1050"/>
      <c r="L11" s="1050"/>
      <c r="M11" s="1050"/>
      <c r="N11" s="1050"/>
      <c r="O11" s="1050"/>
      <c r="P11" s="1050"/>
      <c r="Q11" s="1050"/>
      <c r="R11" s="1050"/>
      <c r="S11" s="1050"/>
      <c r="T11" s="1050"/>
      <c r="U11" s="1050"/>
      <c r="V11" s="1050"/>
      <c r="W11" s="1050"/>
    </row>
    <row r="12" spans="1:23" s="316" customFormat="1" ht="21" customHeight="1" x14ac:dyDescent="0.55000000000000004">
      <c r="A12" s="1052" t="s">
        <v>176</v>
      </c>
      <c r="B12" s="1062"/>
      <c r="C12" s="1062"/>
      <c r="D12" s="1062"/>
      <c r="E12" s="1062"/>
      <c r="F12" s="1062"/>
      <c r="G12" s="1050"/>
      <c r="H12" s="1050"/>
      <c r="I12" s="1050"/>
      <c r="J12" s="1050"/>
      <c r="K12" s="1050"/>
      <c r="L12" s="1050"/>
      <c r="M12" s="1050"/>
      <c r="N12" s="1050"/>
      <c r="O12" s="1050"/>
      <c r="P12" s="1050"/>
      <c r="Q12" s="1050"/>
      <c r="R12" s="1050"/>
      <c r="S12" s="1050"/>
      <c r="T12" s="1050"/>
      <c r="U12" s="1050"/>
      <c r="V12" s="1050"/>
      <c r="W12" s="1050"/>
    </row>
    <row r="13" spans="1:23" s="316" customFormat="1" ht="21" customHeight="1" x14ac:dyDescent="0.55000000000000004">
      <c r="A13" s="1052" t="s">
        <v>168</v>
      </c>
      <c r="B13" s="1062"/>
      <c r="C13" s="1062"/>
      <c r="D13" s="1062"/>
      <c r="E13" s="1062"/>
      <c r="F13" s="1062"/>
      <c r="G13" s="1050"/>
      <c r="H13" s="1050"/>
      <c r="I13" s="1050"/>
      <c r="J13" s="1050"/>
      <c r="K13" s="1050"/>
      <c r="L13" s="1050"/>
      <c r="M13" s="1050"/>
      <c r="N13" s="1050"/>
      <c r="O13" s="1050"/>
      <c r="P13" s="1050"/>
      <c r="Q13" s="1050"/>
      <c r="R13" s="1050"/>
      <c r="S13" s="1050"/>
      <c r="T13" s="1050"/>
      <c r="U13" s="1050"/>
      <c r="V13" s="1050"/>
      <c r="W13" s="1050"/>
    </row>
    <row r="14" spans="1:23" s="316" customFormat="1" ht="21" customHeight="1" x14ac:dyDescent="0.55000000000000004">
      <c r="A14" s="1052" t="s">
        <v>169</v>
      </c>
      <c r="B14" s="1062"/>
      <c r="C14" s="1062"/>
      <c r="D14" s="1062"/>
      <c r="E14" s="1062"/>
      <c r="F14" s="1062"/>
      <c r="G14" s="1050"/>
      <c r="H14" s="1050"/>
      <c r="I14" s="1050"/>
      <c r="J14" s="1050"/>
      <c r="K14" s="1050"/>
      <c r="L14" s="1050"/>
      <c r="M14" s="1050"/>
      <c r="N14" s="1050"/>
      <c r="O14" s="1050"/>
      <c r="P14" s="1050"/>
      <c r="Q14" s="1050"/>
      <c r="R14" s="1050"/>
      <c r="S14" s="1050"/>
      <c r="T14" s="1050"/>
      <c r="U14" s="1050"/>
      <c r="V14" s="1050"/>
      <c r="W14" s="1050"/>
    </row>
    <row r="15" spans="1:23" s="316" customFormat="1" ht="21" customHeight="1" x14ac:dyDescent="0.55000000000000004">
      <c r="A15" s="1052" t="s">
        <v>1589</v>
      </c>
      <c r="B15" s="1062"/>
      <c r="C15" s="1062"/>
      <c r="D15" s="1062"/>
      <c r="E15" s="1062"/>
      <c r="F15" s="1062"/>
      <c r="G15" s="1050"/>
      <c r="H15" s="1050"/>
      <c r="I15" s="1050"/>
      <c r="J15" s="1050"/>
      <c r="K15" s="1050"/>
      <c r="L15" s="1050"/>
      <c r="M15" s="1050"/>
      <c r="N15" s="1050"/>
      <c r="O15" s="1050"/>
      <c r="P15" s="1050"/>
      <c r="Q15" s="1050"/>
      <c r="R15" s="1050"/>
      <c r="S15" s="1050"/>
      <c r="T15" s="1050"/>
      <c r="U15" s="1050"/>
      <c r="V15" s="1050"/>
      <c r="W15" s="1050"/>
    </row>
    <row r="16" spans="1:23" s="316" customFormat="1" ht="42" customHeight="1" x14ac:dyDescent="0.55000000000000004">
      <c r="A16" s="1175" t="s">
        <v>1590</v>
      </c>
      <c r="B16" s="1175"/>
      <c r="C16" s="1175"/>
      <c r="D16" s="1175"/>
      <c r="E16" s="1175"/>
      <c r="F16" s="1175"/>
      <c r="G16" s="1050"/>
      <c r="H16" s="1050"/>
      <c r="I16" s="1050"/>
      <c r="J16" s="1050"/>
      <c r="K16" s="1050"/>
      <c r="L16" s="1050"/>
      <c r="M16" s="1050"/>
      <c r="N16" s="1050"/>
      <c r="O16" s="1050"/>
      <c r="P16" s="1050"/>
      <c r="Q16" s="1050"/>
      <c r="R16" s="1050"/>
      <c r="S16" s="1050"/>
      <c r="T16" s="1050"/>
      <c r="U16" s="1050"/>
      <c r="V16" s="1050"/>
      <c r="W16" s="1050"/>
    </row>
    <row r="17" spans="1:23" s="213" customFormat="1" ht="18" customHeight="1" x14ac:dyDescent="0.7">
      <c r="A17" s="406"/>
      <c r="B17" s="402"/>
      <c r="C17" s="402"/>
      <c r="D17" s="402"/>
      <c r="E17" s="402"/>
      <c r="F17" s="402"/>
      <c r="G17" s="402"/>
      <c r="H17" s="402"/>
      <c r="I17" s="405"/>
      <c r="J17" s="402"/>
      <c r="K17" s="402"/>
      <c r="L17" s="402"/>
      <c r="M17" s="402"/>
      <c r="N17" s="402"/>
      <c r="O17" s="402"/>
      <c r="P17" s="402"/>
      <c r="Q17" s="402"/>
      <c r="R17" s="402"/>
      <c r="S17" s="402"/>
      <c r="T17" s="405"/>
      <c r="U17" s="405"/>
      <c r="V17" s="405"/>
      <c r="W17" s="405"/>
    </row>
    <row r="18" spans="1:23" s="213" customFormat="1" ht="27.75" customHeight="1" thickBot="1" x14ac:dyDescent="0.75">
      <c r="A18" s="381" t="s">
        <v>423</v>
      </c>
      <c r="B18" s="405"/>
      <c r="C18" s="405"/>
      <c r="D18" s="405"/>
      <c r="E18" s="405"/>
      <c r="F18" s="405"/>
      <c r="G18" s="405"/>
      <c r="H18" s="405"/>
      <c r="I18" s="402"/>
      <c r="J18" s="405"/>
      <c r="K18" s="405"/>
      <c r="L18" s="405"/>
      <c r="M18" s="405"/>
      <c r="N18" s="405"/>
      <c r="O18" s="405"/>
      <c r="P18" s="405"/>
      <c r="Q18" s="405"/>
      <c r="R18" s="405"/>
      <c r="S18" s="405"/>
      <c r="T18" s="402"/>
      <c r="U18" s="402"/>
      <c r="V18" s="402"/>
      <c r="W18" s="402"/>
    </row>
    <row r="19" spans="1:23" s="442" customFormat="1" ht="55.5" customHeight="1" thickTop="1" thickBot="1" x14ac:dyDescent="0.6">
      <c r="A19" s="1053" t="s">
        <v>400</v>
      </c>
      <c r="B19" s="1244" t="s">
        <v>412</v>
      </c>
      <c r="C19" s="1245"/>
      <c r="D19" s="1246"/>
      <c r="E19" s="1245"/>
      <c r="F19" s="1247"/>
      <c r="G19" s="1054"/>
      <c r="H19" s="1054"/>
      <c r="I19" s="1054"/>
      <c r="J19" s="1055"/>
      <c r="K19" s="1055"/>
      <c r="L19" s="1055"/>
      <c r="M19" s="1055"/>
      <c r="N19" s="1055"/>
      <c r="O19" s="1055"/>
      <c r="P19" s="1055"/>
      <c r="Q19" s="1055"/>
      <c r="R19" s="1055"/>
      <c r="S19" s="1055"/>
      <c r="T19" s="1055"/>
      <c r="U19" s="1055"/>
      <c r="V19" s="1055"/>
      <c r="W19" s="1055"/>
    </row>
    <row r="20" spans="1:23" s="417" customFormat="1" ht="23.25" customHeight="1" thickTop="1" thickBot="1" x14ac:dyDescent="0.3">
      <c r="A20" s="1056" t="s">
        <v>75</v>
      </c>
      <c r="B20" s="1243" t="s">
        <v>413</v>
      </c>
      <c r="C20" s="1243"/>
      <c r="D20" s="1243"/>
      <c r="E20" s="1243"/>
      <c r="F20" s="1243"/>
      <c r="G20" s="1057"/>
      <c r="H20" s="1057"/>
      <c r="I20" s="1057"/>
      <c r="J20" s="361"/>
      <c r="K20" s="361"/>
      <c r="L20" s="361"/>
      <c r="M20" s="361"/>
      <c r="N20" s="361"/>
      <c r="O20" s="361"/>
      <c r="P20" s="361"/>
      <c r="Q20" s="361"/>
      <c r="R20" s="361"/>
      <c r="S20" s="361"/>
      <c r="T20" s="361"/>
      <c r="U20" s="361"/>
      <c r="V20" s="361"/>
      <c r="W20" s="361"/>
    </row>
    <row r="21" spans="1:23" s="417" customFormat="1" ht="22.5" customHeight="1" thickTop="1" x14ac:dyDescent="0.25">
      <c r="A21" s="1058" t="s">
        <v>401</v>
      </c>
      <c r="B21" s="1241" t="s">
        <v>414</v>
      </c>
      <c r="C21" s="1241"/>
      <c r="D21" s="1241"/>
      <c r="E21" s="1241"/>
      <c r="F21" s="1242"/>
      <c r="G21" s="724"/>
      <c r="H21" s="724"/>
      <c r="I21" s="724"/>
      <c r="J21" s="361"/>
      <c r="K21" s="361"/>
      <c r="L21" s="361"/>
      <c r="M21" s="361"/>
      <c r="N21" s="361"/>
      <c r="O21" s="361"/>
      <c r="P21" s="361"/>
      <c r="Q21" s="361"/>
      <c r="R21" s="361"/>
      <c r="S21" s="361"/>
      <c r="T21" s="361"/>
      <c r="U21" s="361"/>
      <c r="V21" s="361"/>
      <c r="W21" s="361"/>
    </row>
    <row r="22" spans="1:23" s="417" customFormat="1" ht="22.5" customHeight="1" x14ac:dyDescent="0.25">
      <c r="A22" s="1059" t="s">
        <v>402</v>
      </c>
      <c r="B22" s="1239" t="s">
        <v>415</v>
      </c>
      <c r="C22" s="1239"/>
      <c r="D22" s="1239"/>
      <c r="E22" s="1239"/>
      <c r="F22" s="1240"/>
      <c r="G22" s="724"/>
      <c r="H22" s="724"/>
      <c r="I22" s="724"/>
      <c r="J22" s="361"/>
      <c r="K22" s="361"/>
      <c r="L22" s="361"/>
      <c r="M22" s="361"/>
      <c r="N22" s="361"/>
      <c r="O22" s="361"/>
      <c r="P22" s="361"/>
      <c r="Q22" s="361"/>
      <c r="R22" s="361"/>
      <c r="S22" s="361"/>
      <c r="T22" s="361"/>
      <c r="U22" s="361"/>
      <c r="V22" s="361"/>
      <c r="W22" s="361"/>
    </row>
    <row r="23" spans="1:23" s="417" customFormat="1" ht="22.5" customHeight="1" x14ac:dyDescent="0.25">
      <c r="A23" s="1059" t="s">
        <v>403</v>
      </c>
      <c r="B23" s="1239" t="s">
        <v>417</v>
      </c>
      <c r="C23" s="1239"/>
      <c r="D23" s="1239"/>
      <c r="E23" s="1239"/>
      <c r="F23" s="1240"/>
      <c r="G23" s="724"/>
      <c r="H23" s="724"/>
      <c r="I23" s="724"/>
      <c r="J23" s="361"/>
      <c r="K23" s="361"/>
      <c r="L23" s="361"/>
      <c r="M23" s="361"/>
      <c r="N23" s="361"/>
      <c r="O23" s="361"/>
      <c r="P23" s="361"/>
      <c r="Q23" s="361"/>
      <c r="R23" s="361"/>
      <c r="S23" s="361"/>
      <c r="T23" s="361"/>
      <c r="U23" s="361"/>
      <c r="V23" s="361"/>
      <c r="W23" s="361"/>
    </row>
    <row r="24" spans="1:23" s="417" customFormat="1" ht="22.5" customHeight="1" x14ac:dyDescent="0.25">
      <c r="A24" s="1059" t="s">
        <v>404</v>
      </c>
      <c r="B24" s="1239" t="s">
        <v>416</v>
      </c>
      <c r="C24" s="1239"/>
      <c r="D24" s="1239"/>
      <c r="E24" s="1239"/>
      <c r="F24" s="1240"/>
      <c r="G24" s="724"/>
      <c r="H24" s="724"/>
      <c r="I24" s="724"/>
      <c r="J24" s="361"/>
      <c r="K24" s="361"/>
      <c r="L24" s="361"/>
      <c r="M24" s="361"/>
      <c r="N24" s="361"/>
      <c r="O24" s="361"/>
      <c r="P24" s="361"/>
      <c r="Q24" s="361"/>
      <c r="R24" s="361"/>
      <c r="S24" s="361"/>
      <c r="T24" s="361"/>
      <c r="U24" s="361"/>
      <c r="V24" s="361"/>
      <c r="W24" s="361"/>
    </row>
    <row r="25" spans="1:23" s="417" customFormat="1" ht="22.5" customHeight="1" x14ac:dyDescent="0.25">
      <c r="A25" s="1059" t="s">
        <v>405</v>
      </c>
      <c r="B25" s="1239" t="s">
        <v>433</v>
      </c>
      <c r="C25" s="1239"/>
      <c r="D25" s="1239"/>
      <c r="E25" s="1239"/>
      <c r="F25" s="1240"/>
      <c r="G25" s="724"/>
      <c r="H25" s="724"/>
      <c r="I25" s="724"/>
      <c r="J25" s="361"/>
      <c r="K25" s="361"/>
      <c r="L25" s="361"/>
      <c r="M25" s="361"/>
      <c r="N25" s="361"/>
      <c r="O25" s="361"/>
      <c r="P25" s="361"/>
      <c r="Q25" s="361"/>
      <c r="R25" s="361"/>
      <c r="S25" s="361"/>
      <c r="T25" s="361"/>
      <c r="U25" s="361"/>
      <c r="V25" s="361"/>
      <c r="W25" s="361"/>
    </row>
    <row r="26" spans="1:23" s="417" customFormat="1" ht="22.5" customHeight="1" x14ac:dyDescent="0.25">
      <c r="A26" s="1059" t="s">
        <v>406</v>
      </c>
      <c r="B26" s="1239" t="s">
        <v>418</v>
      </c>
      <c r="C26" s="1239"/>
      <c r="D26" s="1239"/>
      <c r="E26" s="1239"/>
      <c r="F26" s="1240"/>
      <c r="G26" s="724"/>
      <c r="H26" s="724"/>
      <c r="I26" s="724"/>
      <c r="J26" s="361"/>
      <c r="K26" s="361"/>
      <c r="L26" s="361"/>
      <c r="M26" s="361"/>
      <c r="N26" s="361"/>
      <c r="O26" s="361"/>
      <c r="P26" s="361"/>
      <c r="Q26" s="361"/>
      <c r="R26" s="361"/>
      <c r="S26" s="361"/>
      <c r="T26" s="361"/>
      <c r="U26" s="361"/>
      <c r="V26" s="361"/>
      <c r="W26" s="361"/>
    </row>
    <row r="27" spans="1:23" s="442" customFormat="1" ht="22.5" customHeight="1" x14ac:dyDescent="0.55000000000000004">
      <c r="A27" s="1059" t="s">
        <v>407</v>
      </c>
      <c r="B27" s="1239" t="s">
        <v>419</v>
      </c>
      <c r="C27" s="1239"/>
      <c r="D27" s="1239"/>
      <c r="E27" s="1239"/>
      <c r="F27" s="1240"/>
      <c r="G27" s="724"/>
      <c r="H27" s="724"/>
      <c r="I27" s="724"/>
      <c r="J27" s="1055"/>
      <c r="K27" s="1055"/>
      <c r="L27" s="1055"/>
      <c r="M27" s="1055"/>
      <c r="N27" s="1055"/>
      <c r="O27" s="1055"/>
      <c r="P27" s="1055"/>
      <c r="Q27" s="1055"/>
      <c r="R27" s="1055"/>
      <c r="S27" s="1055"/>
      <c r="T27" s="1055"/>
      <c r="U27" s="1055"/>
      <c r="V27" s="1055"/>
      <c r="W27" s="1055"/>
    </row>
    <row r="28" spans="1:23" s="442" customFormat="1" ht="44.25" customHeight="1" x14ac:dyDescent="0.55000000000000004">
      <c r="A28" s="1059" t="s">
        <v>408</v>
      </c>
      <c r="B28" s="1239" t="s">
        <v>420</v>
      </c>
      <c r="C28" s="1239"/>
      <c r="D28" s="1239"/>
      <c r="E28" s="1239"/>
      <c r="F28" s="1240"/>
      <c r="G28" s="724"/>
      <c r="H28" s="724"/>
      <c r="I28" s="724"/>
      <c r="J28" s="1055"/>
      <c r="K28" s="1055"/>
      <c r="L28" s="1055"/>
      <c r="M28" s="1055"/>
      <c r="N28" s="1055"/>
      <c r="O28" s="1055"/>
      <c r="P28" s="1055"/>
      <c r="Q28" s="1055"/>
      <c r="R28" s="1055"/>
      <c r="S28" s="1055"/>
      <c r="T28" s="1055"/>
      <c r="U28" s="1055"/>
      <c r="V28" s="1055"/>
      <c r="W28" s="1055"/>
    </row>
    <row r="29" spans="1:23" s="361" customFormat="1" ht="39.75" customHeight="1" x14ac:dyDescent="0.25">
      <c r="A29" s="1060" t="s">
        <v>409</v>
      </c>
      <c r="B29" s="1239" t="s">
        <v>421</v>
      </c>
      <c r="C29" s="1239"/>
      <c r="D29" s="1239"/>
      <c r="E29" s="1239"/>
      <c r="F29" s="1240"/>
      <c r="G29" s="724"/>
      <c r="H29" s="724"/>
      <c r="I29" s="724"/>
    </row>
    <row r="30" spans="1:23" s="442" customFormat="1" ht="22.5" customHeight="1" x14ac:dyDescent="0.55000000000000004">
      <c r="A30" s="1059" t="s">
        <v>410</v>
      </c>
      <c r="B30" s="1239" t="s">
        <v>422</v>
      </c>
      <c r="C30" s="1239"/>
      <c r="D30" s="1239"/>
      <c r="E30" s="1239"/>
      <c r="F30" s="1240"/>
      <c r="G30" s="724"/>
      <c r="H30" s="724"/>
      <c r="I30" s="724"/>
      <c r="J30" s="1055"/>
      <c r="K30" s="1055"/>
      <c r="L30" s="1055"/>
      <c r="M30" s="1055"/>
      <c r="N30" s="1055"/>
      <c r="O30" s="1055"/>
      <c r="P30" s="1055"/>
      <c r="Q30" s="1055"/>
      <c r="R30" s="1055"/>
      <c r="S30" s="1055"/>
      <c r="T30" s="1055"/>
      <c r="U30" s="1055"/>
      <c r="V30" s="1055"/>
      <c r="W30" s="1055"/>
    </row>
    <row r="31" spans="1:23" s="442" customFormat="1" ht="22.5" customHeight="1" thickBot="1" x14ac:dyDescent="0.6">
      <c r="A31" s="1061" t="s">
        <v>411</v>
      </c>
      <c r="B31" s="1248" t="s">
        <v>1676</v>
      </c>
      <c r="C31" s="1248"/>
      <c r="D31" s="1248"/>
      <c r="E31" s="1248"/>
      <c r="F31" s="1249"/>
      <c r="G31" s="724"/>
      <c r="H31" s="724"/>
      <c r="I31" s="724"/>
      <c r="J31" s="1055"/>
      <c r="K31" s="1055"/>
      <c r="L31" s="1055"/>
      <c r="M31" s="1055"/>
      <c r="N31" s="1055"/>
      <c r="O31" s="1055"/>
      <c r="P31" s="1055"/>
      <c r="Q31" s="1055"/>
      <c r="R31" s="1055"/>
      <c r="S31" s="1055"/>
      <c r="T31" s="1055"/>
      <c r="U31" s="1055"/>
      <c r="V31" s="1055"/>
      <c r="W31" s="1055"/>
    </row>
    <row r="32" spans="1:23" s="213" customFormat="1" ht="19.5" customHeight="1" thickTop="1" x14ac:dyDescent="0.6">
      <c r="A32" s="386"/>
      <c r="B32" s="405"/>
      <c r="C32" s="405"/>
      <c r="D32" s="405"/>
      <c r="E32" s="405"/>
      <c r="F32" s="405"/>
      <c r="G32" s="405"/>
      <c r="H32" s="405"/>
      <c r="I32" s="405"/>
      <c r="J32" s="405"/>
      <c r="K32" s="405"/>
      <c r="L32" s="405"/>
      <c r="M32" s="405"/>
      <c r="N32" s="405"/>
      <c r="O32" s="405"/>
      <c r="P32" s="405"/>
      <c r="Q32" s="405"/>
      <c r="R32" s="405"/>
      <c r="S32" s="405"/>
      <c r="T32" s="405"/>
      <c r="U32" s="405"/>
      <c r="V32" s="405"/>
      <c r="W32" s="405"/>
    </row>
    <row r="33" spans="1:23" s="213" customFormat="1" ht="21.75" customHeight="1" x14ac:dyDescent="0.6">
      <c r="A33" s="386"/>
      <c r="B33" s="405"/>
      <c r="C33" s="405"/>
      <c r="D33" s="405"/>
      <c r="E33" s="405"/>
      <c r="F33" s="405"/>
      <c r="G33" s="405"/>
      <c r="H33" s="405"/>
      <c r="I33" s="405"/>
      <c r="J33" s="405"/>
      <c r="K33" s="405"/>
      <c r="L33" s="405"/>
      <c r="M33" s="405"/>
      <c r="N33" s="405"/>
      <c r="O33" s="405"/>
      <c r="P33" s="405"/>
      <c r="Q33" s="405"/>
      <c r="R33" s="405"/>
      <c r="S33" s="405"/>
      <c r="T33" s="405"/>
      <c r="U33" s="405"/>
      <c r="V33" s="405"/>
      <c r="W33" s="405"/>
    </row>
    <row r="34" spans="1:23" s="213" customFormat="1" ht="12.75" customHeight="1" x14ac:dyDescent="0.6">
      <c r="A34" s="407"/>
      <c r="B34" s="405"/>
      <c r="C34" s="405"/>
      <c r="D34" s="405"/>
      <c r="E34" s="405"/>
      <c r="F34" s="405"/>
      <c r="G34" s="405"/>
      <c r="H34" s="405"/>
      <c r="I34" s="405"/>
      <c r="J34" s="405"/>
      <c r="K34" s="405"/>
      <c r="L34" s="405"/>
      <c r="M34" s="405"/>
      <c r="N34" s="405"/>
      <c r="O34" s="405"/>
      <c r="P34" s="405"/>
      <c r="Q34" s="405"/>
      <c r="R34" s="405"/>
      <c r="S34" s="405"/>
      <c r="T34" s="405"/>
      <c r="U34" s="405"/>
      <c r="V34" s="405"/>
      <c r="W34" s="405"/>
    </row>
    <row r="35" spans="1:23" s="213" customFormat="1" ht="21" customHeight="1" x14ac:dyDescent="0.7">
      <c r="A35" s="401"/>
      <c r="B35" s="402"/>
      <c r="C35" s="402"/>
      <c r="D35" s="402"/>
      <c r="E35" s="402"/>
      <c r="F35" s="402"/>
      <c r="G35" s="402"/>
      <c r="H35" s="402"/>
      <c r="I35" s="405"/>
      <c r="J35" s="402"/>
      <c r="K35" s="402"/>
      <c r="L35" s="402"/>
      <c r="M35" s="402"/>
      <c r="N35" s="402"/>
      <c r="O35" s="402"/>
      <c r="P35" s="402"/>
      <c r="Q35" s="402"/>
      <c r="R35" s="402"/>
      <c r="S35" s="402"/>
      <c r="T35" s="405"/>
      <c r="U35" s="405"/>
      <c r="V35" s="405"/>
      <c r="W35" s="405"/>
    </row>
    <row r="36" spans="1:23" s="213" customFormat="1" ht="21" customHeight="1" x14ac:dyDescent="0.7">
      <c r="A36" s="386"/>
      <c r="B36" s="405"/>
      <c r="C36" s="405"/>
      <c r="D36" s="405"/>
      <c r="E36" s="405"/>
      <c r="F36" s="405"/>
      <c r="G36" s="405"/>
      <c r="H36" s="405"/>
      <c r="I36" s="402"/>
      <c r="J36" s="405"/>
      <c r="K36" s="405"/>
      <c r="L36" s="405"/>
      <c r="M36" s="405"/>
      <c r="N36" s="405"/>
      <c r="O36" s="405"/>
      <c r="P36" s="405"/>
      <c r="Q36" s="405"/>
      <c r="R36" s="405"/>
      <c r="S36" s="405"/>
      <c r="T36" s="402"/>
      <c r="U36" s="402"/>
      <c r="V36" s="402"/>
      <c r="W36" s="402"/>
    </row>
    <row r="37" spans="1:23" s="213" customFormat="1" ht="21" customHeight="1" x14ac:dyDescent="0.6">
      <c r="A37" s="386"/>
      <c r="B37" s="405"/>
      <c r="C37" s="405"/>
      <c r="D37" s="405"/>
      <c r="E37" s="405"/>
      <c r="F37" s="405"/>
      <c r="G37" s="405"/>
      <c r="H37" s="405"/>
      <c r="I37" s="405"/>
      <c r="J37" s="405"/>
      <c r="K37" s="405"/>
      <c r="L37" s="405"/>
      <c r="M37" s="405"/>
      <c r="N37" s="405"/>
      <c r="O37" s="405"/>
      <c r="P37" s="405"/>
      <c r="Q37" s="405"/>
      <c r="R37" s="405"/>
      <c r="S37" s="405"/>
      <c r="T37" s="405"/>
      <c r="U37" s="405"/>
      <c r="V37" s="405"/>
      <c r="W37" s="405"/>
    </row>
    <row r="38" spans="1:23" s="213" customFormat="1" ht="21" customHeight="1" x14ac:dyDescent="0.6">
      <c r="A38" s="386"/>
      <c r="B38" s="405"/>
      <c r="C38" s="405"/>
      <c r="D38" s="405"/>
      <c r="E38" s="405"/>
      <c r="F38" s="405"/>
      <c r="G38" s="405"/>
      <c r="H38" s="405"/>
      <c r="I38" s="405"/>
      <c r="J38" s="405"/>
      <c r="K38" s="405"/>
      <c r="L38" s="405"/>
      <c r="M38" s="405"/>
      <c r="N38" s="405"/>
      <c r="O38" s="405"/>
      <c r="P38" s="405"/>
      <c r="Q38" s="405"/>
      <c r="R38" s="405"/>
      <c r="S38" s="405"/>
      <c r="T38" s="405"/>
      <c r="U38" s="405"/>
      <c r="V38" s="405"/>
      <c r="W38" s="405"/>
    </row>
    <row r="39" spans="1:23" s="213" customFormat="1" ht="21" customHeight="1" x14ac:dyDescent="0.6">
      <c r="A39" s="386"/>
      <c r="B39" s="405"/>
      <c r="C39" s="405"/>
      <c r="D39" s="405"/>
      <c r="E39" s="405"/>
      <c r="F39" s="405"/>
      <c r="G39" s="405"/>
      <c r="H39" s="405"/>
      <c r="I39" s="405"/>
      <c r="J39" s="405"/>
      <c r="K39" s="405"/>
      <c r="L39" s="405"/>
      <c r="M39" s="405"/>
      <c r="N39" s="405"/>
      <c r="O39" s="405"/>
      <c r="P39" s="405"/>
      <c r="Q39" s="405"/>
      <c r="R39" s="405"/>
      <c r="S39" s="405"/>
      <c r="T39" s="405"/>
      <c r="U39" s="405"/>
      <c r="V39" s="405"/>
      <c r="W39" s="405"/>
    </row>
    <row r="40" spans="1:23" s="213" customFormat="1" ht="21" customHeight="1" x14ac:dyDescent="0.6">
      <c r="A40" s="386"/>
      <c r="B40" s="405"/>
      <c r="C40" s="405"/>
      <c r="D40" s="405"/>
      <c r="E40" s="405"/>
      <c r="F40" s="405"/>
      <c r="G40" s="405"/>
      <c r="H40" s="405"/>
      <c r="I40" s="405"/>
      <c r="J40" s="405"/>
      <c r="K40" s="405"/>
      <c r="L40" s="405"/>
      <c r="M40" s="405"/>
      <c r="N40" s="405"/>
      <c r="O40" s="405"/>
      <c r="P40" s="405"/>
      <c r="Q40" s="405"/>
      <c r="R40" s="405"/>
      <c r="S40" s="405"/>
      <c r="T40" s="405"/>
      <c r="U40" s="405"/>
      <c r="V40" s="405"/>
      <c r="W40" s="405"/>
    </row>
    <row r="41" spans="1:23" s="213" customFormat="1" ht="21" customHeight="1" x14ac:dyDescent="0.6">
      <c r="A41" s="386"/>
      <c r="B41" s="405"/>
      <c r="C41" s="405"/>
      <c r="D41" s="405"/>
      <c r="E41" s="405"/>
      <c r="F41" s="405"/>
      <c r="G41" s="405"/>
      <c r="H41" s="405"/>
      <c r="I41" s="405"/>
      <c r="J41" s="405"/>
      <c r="K41" s="405"/>
      <c r="L41" s="405"/>
      <c r="M41" s="405"/>
      <c r="N41" s="405"/>
      <c r="O41" s="405"/>
      <c r="P41" s="405"/>
      <c r="Q41" s="405"/>
      <c r="R41" s="405"/>
      <c r="S41" s="405"/>
      <c r="T41" s="405"/>
      <c r="U41" s="405"/>
      <c r="V41" s="405"/>
      <c r="W41" s="405"/>
    </row>
    <row r="42" spans="1:23" s="213" customFormat="1" ht="21" customHeight="1" x14ac:dyDescent="0.6">
      <c r="A42" s="386"/>
      <c r="B42" s="405"/>
      <c r="C42" s="405"/>
      <c r="D42" s="405"/>
      <c r="E42" s="405"/>
      <c r="F42" s="405"/>
      <c r="G42" s="405"/>
      <c r="H42" s="405"/>
      <c r="I42" s="405"/>
      <c r="J42" s="405"/>
      <c r="K42" s="405"/>
      <c r="L42" s="405"/>
      <c r="M42" s="405"/>
      <c r="N42" s="405"/>
      <c r="O42" s="405"/>
      <c r="P42" s="405"/>
      <c r="Q42" s="405"/>
      <c r="R42" s="405"/>
      <c r="S42" s="405"/>
      <c r="T42" s="405"/>
      <c r="U42" s="405"/>
      <c r="V42" s="405"/>
      <c r="W42" s="405"/>
    </row>
    <row r="43" spans="1:23" s="213" customFormat="1" ht="21" customHeight="1" x14ac:dyDescent="0.6">
      <c r="A43" s="386"/>
      <c r="B43" s="405"/>
      <c r="C43" s="405"/>
      <c r="D43" s="405"/>
      <c r="E43" s="405"/>
      <c r="F43" s="405"/>
      <c r="G43" s="405"/>
      <c r="H43" s="405"/>
      <c r="I43" s="405"/>
      <c r="J43" s="405"/>
      <c r="K43" s="405"/>
      <c r="L43" s="405"/>
      <c r="M43" s="405"/>
      <c r="N43" s="405"/>
      <c r="O43" s="405"/>
      <c r="P43" s="405"/>
      <c r="Q43" s="405"/>
      <c r="R43" s="405"/>
      <c r="S43" s="405"/>
      <c r="T43" s="405"/>
      <c r="U43" s="405"/>
      <c r="V43" s="405"/>
      <c r="W43" s="405"/>
    </row>
    <row r="44" spans="1:23" s="213" customFormat="1" ht="21" customHeight="1" x14ac:dyDescent="0.6">
      <c r="A44" s="386"/>
      <c r="B44" s="405"/>
      <c r="C44" s="405"/>
      <c r="D44" s="405"/>
      <c r="E44" s="405"/>
      <c r="F44" s="405"/>
      <c r="G44" s="405"/>
      <c r="H44" s="405"/>
      <c r="I44" s="405"/>
      <c r="J44" s="405"/>
      <c r="K44" s="405"/>
      <c r="L44" s="405"/>
      <c r="M44" s="405"/>
      <c r="N44" s="405"/>
      <c r="O44" s="405"/>
      <c r="P44" s="405"/>
      <c r="Q44" s="405"/>
      <c r="R44" s="405"/>
      <c r="S44" s="405"/>
      <c r="T44" s="405"/>
      <c r="U44" s="405"/>
      <c r="V44" s="405"/>
      <c r="W44" s="405"/>
    </row>
    <row r="45" spans="1:23" s="213" customFormat="1" ht="21" customHeight="1" x14ac:dyDescent="0.6">
      <c r="A45" s="386"/>
      <c r="B45" s="405"/>
      <c r="C45" s="405"/>
      <c r="D45" s="405"/>
      <c r="E45" s="405"/>
      <c r="F45" s="405"/>
      <c r="G45" s="405"/>
      <c r="H45" s="405"/>
      <c r="I45" s="405"/>
      <c r="J45" s="405"/>
      <c r="K45" s="405"/>
      <c r="L45" s="405"/>
      <c r="M45" s="405"/>
      <c r="N45" s="405"/>
      <c r="O45" s="405"/>
      <c r="P45" s="405"/>
      <c r="Q45" s="405"/>
      <c r="R45" s="405"/>
      <c r="S45" s="405"/>
      <c r="T45" s="405"/>
      <c r="U45" s="405"/>
      <c r="V45" s="405"/>
      <c r="W45" s="405"/>
    </row>
    <row r="46" spans="1:23" s="213" customFormat="1" ht="21" customHeight="1" x14ac:dyDescent="0.6">
      <c r="A46" s="386"/>
      <c r="B46" s="405"/>
      <c r="C46" s="405"/>
      <c r="D46" s="405"/>
      <c r="E46" s="405"/>
      <c r="F46" s="405"/>
      <c r="G46" s="405"/>
      <c r="H46" s="405"/>
      <c r="I46" s="405"/>
      <c r="J46" s="405"/>
      <c r="K46" s="405"/>
      <c r="L46" s="405"/>
      <c r="M46" s="405"/>
      <c r="N46" s="405"/>
      <c r="O46" s="405"/>
      <c r="P46" s="405"/>
      <c r="Q46" s="405"/>
      <c r="R46" s="405"/>
      <c r="S46" s="405"/>
      <c r="T46" s="405"/>
      <c r="U46" s="405"/>
      <c r="V46" s="405"/>
      <c r="W46" s="405"/>
    </row>
    <row r="47" spans="1:23" s="213" customFormat="1" ht="21" customHeight="1" x14ac:dyDescent="0.6">
      <c r="A47" s="386"/>
      <c r="B47" s="405"/>
      <c r="C47" s="405"/>
      <c r="D47" s="405"/>
      <c r="E47" s="405"/>
      <c r="F47" s="405"/>
      <c r="G47" s="405"/>
      <c r="H47" s="405"/>
      <c r="I47" s="405"/>
      <c r="J47" s="405"/>
      <c r="K47" s="405"/>
      <c r="L47" s="405"/>
      <c r="M47" s="405"/>
      <c r="N47" s="405"/>
      <c r="O47" s="405"/>
      <c r="P47" s="405"/>
      <c r="Q47" s="405"/>
      <c r="R47" s="405"/>
      <c r="S47" s="405"/>
      <c r="T47" s="405"/>
      <c r="U47" s="405"/>
      <c r="V47" s="405"/>
      <c r="W47" s="405"/>
    </row>
    <row r="48" spans="1:23" s="213" customFormat="1" ht="21" customHeight="1" x14ac:dyDescent="0.6">
      <c r="A48" s="386"/>
      <c r="B48" s="405"/>
      <c r="C48" s="405"/>
      <c r="D48" s="405"/>
      <c r="E48" s="405"/>
      <c r="F48" s="405"/>
      <c r="G48" s="405"/>
      <c r="H48" s="405"/>
      <c r="I48" s="405"/>
      <c r="J48" s="405"/>
      <c r="K48" s="405"/>
      <c r="L48" s="405"/>
      <c r="M48" s="405"/>
      <c r="N48" s="405"/>
      <c r="O48" s="405"/>
      <c r="P48" s="405"/>
      <c r="Q48" s="405"/>
      <c r="R48" s="405"/>
      <c r="S48" s="405"/>
      <c r="T48" s="405"/>
      <c r="U48" s="405"/>
      <c r="V48" s="405"/>
      <c r="W48" s="405"/>
    </row>
    <row r="49" spans="1:23" s="213" customFormat="1" ht="21" customHeight="1" x14ac:dyDescent="0.6">
      <c r="A49" s="386"/>
      <c r="B49" s="405"/>
      <c r="C49" s="405"/>
      <c r="D49" s="405"/>
      <c r="E49" s="405"/>
      <c r="F49" s="405"/>
      <c r="G49" s="405"/>
      <c r="H49" s="405"/>
      <c r="I49" s="405"/>
      <c r="J49" s="405"/>
      <c r="K49" s="405"/>
      <c r="L49" s="405"/>
      <c r="M49" s="405"/>
      <c r="N49" s="405"/>
      <c r="O49" s="405"/>
      <c r="P49" s="405"/>
      <c r="Q49" s="405"/>
      <c r="R49" s="405"/>
      <c r="S49" s="405"/>
      <c r="T49" s="405"/>
      <c r="U49" s="405"/>
      <c r="V49" s="405"/>
      <c r="W49" s="405"/>
    </row>
    <row r="50" spans="1:23" s="213" customFormat="1" ht="21" customHeight="1" x14ac:dyDescent="0.6">
      <c r="A50" s="386"/>
      <c r="B50" s="405"/>
      <c r="C50" s="405"/>
      <c r="D50" s="405"/>
      <c r="E50" s="405"/>
      <c r="F50" s="405"/>
      <c r="G50" s="405"/>
      <c r="H50" s="405"/>
      <c r="I50" s="405"/>
      <c r="J50" s="405"/>
      <c r="K50" s="405"/>
      <c r="L50" s="405"/>
      <c r="M50" s="405"/>
      <c r="N50" s="405"/>
      <c r="O50" s="405"/>
      <c r="P50" s="405"/>
      <c r="Q50" s="405"/>
      <c r="R50" s="405"/>
      <c r="S50" s="405"/>
      <c r="T50" s="405"/>
      <c r="U50" s="405"/>
      <c r="V50" s="405"/>
      <c r="W50" s="405"/>
    </row>
    <row r="51" spans="1:23" s="213" customFormat="1" ht="21" customHeight="1" x14ac:dyDescent="0.6">
      <c r="A51" s="386"/>
      <c r="B51" s="405"/>
      <c r="C51" s="405"/>
      <c r="D51" s="405"/>
      <c r="E51" s="405"/>
      <c r="F51" s="405"/>
      <c r="G51" s="405"/>
      <c r="H51" s="405"/>
      <c r="I51" s="405"/>
      <c r="J51" s="405"/>
      <c r="K51" s="405"/>
      <c r="L51" s="405"/>
      <c r="M51" s="405"/>
      <c r="N51" s="405"/>
      <c r="O51" s="405"/>
      <c r="P51" s="405"/>
      <c r="Q51" s="405"/>
      <c r="R51" s="405"/>
      <c r="S51" s="405"/>
      <c r="T51" s="405"/>
      <c r="U51" s="405"/>
      <c r="V51" s="405"/>
      <c r="W51" s="405"/>
    </row>
    <row r="52" spans="1:23" s="213" customFormat="1" ht="11.25" customHeight="1" x14ac:dyDescent="0.6">
      <c r="A52" s="407"/>
      <c r="B52" s="405"/>
      <c r="C52" s="405"/>
      <c r="D52" s="405"/>
      <c r="E52" s="405"/>
      <c r="F52" s="405"/>
      <c r="G52" s="405"/>
      <c r="H52" s="405"/>
      <c r="I52" s="405"/>
      <c r="J52" s="405"/>
      <c r="K52" s="405"/>
      <c r="L52" s="405"/>
      <c r="M52" s="405"/>
      <c r="N52" s="405"/>
      <c r="O52" s="405"/>
      <c r="P52" s="405"/>
      <c r="Q52" s="405"/>
      <c r="R52" s="405"/>
      <c r="S52" s="405"/>
      <c r="T52" s="405"/>
      <c r="U52" s="405"/>
      <c r="V52" s="405"/>
      <c r="W52" s="405"/>
    </row>
    <row r="53" spans="1:23" s="213" customFormat="1" ht="21" customHeight="1" x14ac:dyDescent="0.7">
      <c r="A53" s="401"/>
      <c r="B53" s="402"/>
      <c r="C53" s="402"/>
      <c r="D53" s="402"/>
      <c r="E53" s="402"/>
      <c r="F53" s="402"/>
      <c r="G53" s="402"/>
      <c r="H53" s="402"/>
      <c r="I53" s="405"/>
      <c r="J53" s="402"/>
      <c r="K53" s="402"/>
      <c r="L53" s="402"/>
      <c r="M53" s="402"/>
      <c r="N53" s="402"/>
      <c r="O53" s="402"/>
      <c r="P53" s="402"/>
      <c r="Q53" s="402"/>
      <c r="R53" s="402"/>
      <c r="S53" s="402"/>
      <c r="T53" s="405"/>
      <c r="U53" s="405"/>
      <c r="V53" s="405"/>
      <c r="W53" s="405"/>
    </row>
    <row r="54" spans="1:23" s="213" customFormat="1" ht="21" customHeight="1" x14ac:dyDescent="0.6">
      <c r="A54" s="386"/>
      <c r="B54" s="405"/>
      <c r="C54" s="405"/>
      <c r="D54" s="405"/>
      <c r="E54" s="405"/>
      <c r="F54" s="405"/>
      <c r="G54" s="405"/>
      <c r="H54" s="405"/>
      <c r="I54" s="405"/>
      <c r="J54" s="405"/>
      <c r="K54" s="405"/>
      <c r="L54" s="405"/>
      <c r="M54" s="405"/>
      <c r="N54" s="405"/>
      <c r="O54" s="405"/>
      <c r="P54" s="405"/>
      <c r="Q54" s="405"/>
      <c r="R54" s="405"/>
      <c r="S54" s="405"/>
      <c r="T54" s="405"/>
      <c r="U54" s="405"/>
      <c r="V54" s="405"/>
      <c r="W54" s="405"/>
    </row>
    <row r="55" spans="1:23" s="213" customFormat="1" ht="21" customHeight="1" x14ac:dyDescent="0.6">
      <c r="A55" s="386"/>
      <c r="B55" s="405"/>
      <c r="C55" s="405"/>
      <c r="D55" s="405"/>
      <c r="E55" s="405"/>
      <c r="F55" s="405"/>
      <c r="G55" s="405"/>
      <c r="H55" s="405"/>
      <c r="I55" s="405"/>
      <c r="J55" s="405"/>
      <c r="K55" s="405"/>
      <c r="L55" s="405"/>
      <c r="M55" s="405"/>
      <c r="N55" s="405"/>
      <c r="O55" s="405"/>
      <c r="P55" s="405"/>
      <c r="Q55" s="405"/>
      <c r="R55" s="405"/>
      <c r="S55" s="405"/>
      <c r="T55" s="405"/>
      <c r="U55" s="405"/>
      <c r="V55" s="405"/>
      <c r="W55" s="405"/>
    </row>
    <row r="56" spans="1:23" s="213" customFormat="1" ht="21" customHeight="1" x14ac:dyDescent="0.6">
      <c r="A56" s="386"/>
      <c r="B56" s="405"/>
      <c r="C56" s="405"/>
      <c r="D56" s="405"/>
      <c r="E56" s="405"/>
      <c r="F56" s="405"/>
      <c r="G56" s="405"/>
      <c r="H56" s="405"/>
      <c r="I56" s="405"/>
      <c r="J56" s="405"/>
      <c r="K56" s="405"/>
      <c r="L56" s="405"/>
      <c r="M56" s="405"/>
      <c r="N56" s="405"/>
      <c r="O56" s="405"/>
      <c r="P56" s="405"/>
      <c r="Q56" s="405"/>
      <c r="R56" s="405"/>
      <c r="S56" s="405"/>
      <c r="T56" s="405"/>
      <c r="U56" s="405"/>
      <c r="V56" s="405"/>
      <c r="W56" s="405"/>
    </row>
    <row r="57" spans="1:23" s="213" customFormat="1" ht="21" customHeight="1" x14ac:dyDescent="0.6">
      <c r="A57" s="386"/>
      <c r="B57" s="405"/>
      <c r="C57" s="405"/>
      <c r="D57" s="405"/>
      <c r="E57" s="405"/>
      <c r="F57" s="405"/>
      <c r="G57" s="405"/>
      <c r="H57" s="405"/>
      <c r="I57" s="405"/>
      <c r="J57" s="405"/>
      <c r="K57" s="405"/>
      <c r="L57" s="405"/>
      <c r="M57" s="405"/>
      <c r="N57" s="405"/>
      <c r="O57" s="405"/>
      <c r="P57" s="405"/>
      <c r="Q57" s="405"/>
      <c r="R57" s="405"/>
      <c r="S57" s="405"/>
      <c r="T57" s="405"/>
      <c r="U57" s="405"/>
      <c r="V57" s="405"/>
      <c r="W57" s="405"/>
    </row>
    <row r="58" spans="1:23" s="213" customFormat="1" ht="21" customHeight="1" x14ac:dyDescent="0.6">
      <c r="A58" s="386"/>
      <c r="B58" s="405"/>
      <c r="C58" s="405"/>
      <c r="D58" s="405"/>
      <c r="E58" s="405"/>
      <c r="F58" s="405"/>
      <c r="G58" s="405"/>
      <c r="H58" s="405"/>
      <c r="I58" s="405"/>
      <c r="J58" s="405"/>
      <c r="K58" s="405"/>
      <c r="L58" s="405"/>
      <c r="M58" s="405"/>
      <c r="N58" s="405"/>
      <c r="O58" s="405"/>
      <c r="P58" s="405"/>
      <c r="Q58" s="405"/>
      <c r="R58" s="405"/>
      <c r="S58" s="405"/>
      <c r="T58" s="405"/>
      <c r="U58" s="405"/>
      <c r="V58" s="405"/>
      <c r="W58" s="405"/>
    </row>
    <row r="59" spans="1:23" s="213" customFormat="1" ht="21" customHeight="1" x14ac:dyDescent="0.6">
      <c r="A59" s="386"/>
      <c r="B59" s="405"/>
      <c r="C59" s="405"/>
      <c r="D59" s="405"/>
      <c r="E59" s="405"/>
      <c r="F59" s="405"/>
      <c r="G59" s="405"/>
      <c r="H59" s="405"/>
      <c r="I59" s="405"/>
      <c r="J59" s="405"/>
      <c r="K59" s="405"/>
      <c r="L59" s="405"/>
      <c r="M59" s="405"/>
      <c r="N59" s="405"/>
      <c r="O59" s="405"/>
      <c r="P59" s="405"/>
      <c r="Q59" s="405"/>
      <c r="R59" s="405"/>
      <c r="S59" s="405"/>
      <c r="T59" s="405"/>
      <c r="U59" s="405"/>
      <c r="V59" s="405"/>
      <c r="W59" s="405"/>
    </row>
    <row r="60" spans="1:23" s="213" customFormat="1" ht="21" customHeight="1" x14ac:dyDescent="0.6">
      <c r="A60" s="386"/>
      <c r="B60" s="405"/>
      <c r="C60" s="405"/>
      <c r="D60" s="405"/>
      <c r="E60" s="405"/>
      <c r="F60" s="405"/>
      <c r="G60" s="405"/>
      <c r="H60" s="405"/>
      <c r="I60" s="405"/>
      <c r="J60" s="405"/>
      <c r="K60" s="405"/>
      <c r="L60" s="405"/>
      <c r="M60" s="405"/>
      <c r="N60" s="405"/>
      <c r="O60" s="405"/>
      <c r="P60" s="405"/>
      <c r="Q60" s="405"/>
      <c r="R60" s="405"/>
      <c r="S60" s="405"/>
      <c r="T60" s="405"/>
      <c r="U60" s="405"/>
      <c r="V60" s="405"/>
      <c r="W60" s="405"/>
    </row>
    <row r="61" spans="1:23" s="213" customFormat="1" ht="21" customHeight="1" x14ac:dyDescent="0.6">
      <c r="A61" s="386"/>
      <c r="B61" s="405"/>
      <c r="C61" s="405"/>
      <c r="D61" s="405"/>
      <c r="E61" s="405"/>
      <c r="F61" s="405"/>
      <c r="G61" s="405"/>
      <c r="H61" s="405"/>
      <c r="I61" s="405"/>
      <c r="J61" s="405"/>
      <c r="K61" s="405"/>
      <c r="L61" s="405"/>
      <c r="M61" s="405"/>
      <c r="N61" s="405"/>
      <c r="O61" s="405"/>
      <c r="P61" s="405"/>
      <c r="Q61" s="405"/>
      <c r="R61" s="405"/>
      <c r="S61" s="405"/>
      <c r="T61" s="405"/>
      <c r="U61" s="405"/>
      <c r="V61" s="405"/>
      <c r="W61" s="405"/>
    </row>
    <row r="62" spans="1:23" s="213" customFormat="1" ht="21" customHeight="1" x14ac:dyDescent="0.6">
      <c r="A62" s="386"/>
      <c r="B62" s="405"/>
      <c r="C62" s="405"/>
      <c r="D62" s="405"/>
      <c r="E62" s="405"/>
      <c r="F62" s="405"/>
      <c r="G62" s="405"/>
      <c r="H62" s="405"/>
      <c r="I62" s="405"/>
      <c r="J62" s="405"/>
      <c r="K62" s="405"/>
      <c r="L62" s="405"/>
      <c r="M62" s="405"/>
      <c r="N62" s="405"/>
      <c r="O62" s="405"/>
      <c r="P62" s="405"/>
      <c r="Q62" s="405"/>
      <c r="R62" s="405"/>
      <c r="S62" s="405"/>
      <c r="T62" s="405"/>
      <c r="U62" s="405"/>
      <c r="V62" s="405"/>
      <c r="W62" s="405"/>
    </row>
    <row r="63" spans="1:23" s="213" customFormat="1" ht="21" customHeight="1" x14ac:dyDescent="0.6">
      <c r="A63" s="386"/>
      <c r="B63" s="405"/>
      <c r="C63" s="405"/>
      <c r="D63" s="405"/>
      <c r="E63" s="405"/>
      <c r="F63" s="405"/>
      <c r="G63" s="405"/>
      <c r="H63" s="405"/>
      <c r="I63" s="405"/>
      <c r="J63" s="405"/>
      <c r="K63" s="405"/>
      <c r="L63" s="405"/>
      <c r="M63" s="405"/>
      <c r="N63" s="405"/>
      <c r="O63" s="405"/>
      <c r="P63" s="405"/>
      <c r="Q63" s="405"/>
      <c r="R63" s="405"/>
      <c r="S63" s="405"/>
      <c r="T63" s="405"/>
      <c r="U63" s="405"/>
      <c r="V63" s="405"/>
      <c r="W63" s="405"/>
    </row>
    <row r="64" spans="1:23" s="213" customFormat="1" ht="21" customHeight="1" x14ac:dyDescent="0.6">
      <c r="A64" s="386"/>
      <c r="B64" s="405"/>
      <c r="C64" s="405"/>
      <c r="D64" s="405"/>
      <c r="E64" s="405"/>
      <c r="F64" s="405"/>
      <c r="G64" s="405"/>
      <c r="H64" s="405"/>
      <c r="I64" s="405"/>
      <c r="J64" s="405"/>
      <c r="K64" s="405"/>
      <c r="L64" s="405"/>
      <c r="M64" s="405"/>
      <c r="N64" s="405"/>
      <c r="O64" s="405"/>
      <c r="P64" s="405"/>
      <c r="Q64" s="405"/>
      <c r="R64" s="405"/>
      <c r="S64" s="405"/>
      <c r="T64" s="405"/>
      <c r="U64" s="405"/>
      <c r="V64" s="405"/>
      <c r="W64" s="405"/>
    </row>
    <row r="65" spans="1:14" s="213" customFormat="1" ht="21" customHeight="1" x14ac:dyDescent="0.6">
      <c r="A65" s="384"/>
      <c r="B65" s="384"/>
      <c r="C65" s="384"/>
      <c r="D65" s="390"/>
      <c r="E65" s="260"/>
      <c r="F65" s="260"/>
      <c r="G65" s="260"/>
      <c r="H65" s="260"/>
      <c r="I65" s="386"/>
      <c r="J65" s="386"/>
      <c r="K65" s="386"/>
      <c r="L65" s="386"/>
      <c r="M65" s="386"/>
      <c r="N65" s="386"/>
    </row>
    <row r="66" spans="1:14" s="213" customFormat="1" ht="21" customHeight="1" x14ac:dyDescent="0.6">
      <c r="A66" s="384"/>
      <c r="B66" s="384"/>
      <c r="C66" s="384"/>
      <c r="D66" s="390"/>
      <c r="E66" s="260"/>
      <c r="F66" s="260"/>
      <c r="G66" s="260"/>
      <c r="H66" s="260"/>
      <c r="I66" s="386"/>
      <c r="J66" s="386"/>
      <c r="K66" s="386"/>
      <c r="L66" s="386"/>
      <c r="M66" s="386"/>
      <c r="N66" s="386"/>
    </row>
    <row r="67" spans="1:14" s="213" customFormat="1" ht="21" customHeight="1" x14ac:dyDescent="0.6">
      <c r="A67" s="384"/>
      <c r="B67" s="384"/>
      <c r="C67" s="384"/>
      <c r="D67" s="390"/>
      <c r="E67" s="260"/>
      <c r="F67" s="260"/>
      <c r="G67" s="260"/>
      <c r="H67" s="260"/>
      <c r="I67" s="386"/>
      <c r="J67" s="386"/>
      <c r="K67" s="386"/>
      <c r="L67" s="386"/>
      <c r="M67" s="386"/>
      <c r="N67" s="386"/>
    </row>
    <row r="68" spans="1:14" s="213" customFormat="1" ht="21" customHeight="1" x14ac:dyDescent="0.6">
      <c r="A68" s="384"/>
      <c r="B68" s="384"/>
      <c r="C68" s="384"/>
      <c r="D68" s="390"/>
      <c r="E68" s="260"/>
      <c r="F68" s="260"/>
      <c r="G68" s="260"/>
      <c r="H68" s="260"/>
      <c r="I68" s="386"/>
      <c r="J68" s="386"/>
      <c r="K68" s="386"/>
      <c r="L68" s="386"/>
      <c r="M68" s="386"/>
      <c r="N68" s="386"/>
    </row>
    <row r="69" spans="1:14" s="213" customFormat="1" ht="21" customHeight="1" x14ac:dyDescent="0.6">
      <c r="A69" s="384"/>
      <c r="B69" s="384"/>
      <c r="C69" s="384"/>
      <c r="D69" s="390"/>
      <c r="E69" s="260"/>
      <c r="F69" s="260"/>
      <c r="G69" s="260"/>
      <c r="H69" s="260"/>
      <c r="I69" s="386"/>
      <c r="J69" s="386"/>
      <c r="K69" s="386"/>
      <c r="L69" s="386"/>
      <c r="M69" s="386"/>
      <c r="N69" s="386"/>
    </row>
    <row r="70" spans="1:14" s="213" customFormat="1" ht="21" customHeight="1" x14ac:dyDescent="0.6">
      <c r="A70" s="384"/>
      <c r="B70" s="384"/>
      <c r="C70" s="384"/>
      <c r="D70" s="390"/>
      <c r="E70" s="260"/>
      <c r="F70" s="260"/>
      <c r="G70" s="260"/>
      <c r="H70" s="260"/>
      <c r="I70" s="386"/>
      <c r="J70" s="386"/>
      <c r="K70" s="386"/>
      <c r="L70" s="386"/>
      <c r="M70" s="386"/>
      <c r="N70" s="386"/>
    </row>
    <row r="71" spans="1:14" s="213" customFormat="1" ht="21" customHeight="1" x14ac:dyDescent="0.6">
      <c r="A71" s="384"/>
      <c r="B71" s="384"/>
      <c r="C71" s="384"/>
      <c r="D71" s="390"/>
      <c r="E71" s="260"/>
      <c r="F71" s="260"/>
      <c r="G71" s="260"/>
      <c r="H71" s="260"/>
      <c r="I71" s="386"/>
      <c r="J71" s="386"/>
      <c r="K71" s="386"/>
      <c r="L71" s="386"/>
      <c r="M71" s="386"/>
      <c r="N71" s="386"/>
    </row>
    <row r="72" spans="1:14" s="213" customFormat="1" ht="21" customHeight="1" x14ac:dyDescent="0.6">
      <c r="A72" s="384"/>
      <c r="B72" s="384"/>
      <c r="C72" s="384"/>
      <c r="D72" s="390"/>
      <c r="E72" s="260"/>
      <c r="F72" s="260"/>
      <c r="G72" s="260"/>
      <c r="H72" s="260"/>
      <c r="I72" s="386"/>
      <c r="J72" s="386"/>
      <c r="K72" s="386"/>
      <c r="L72" s="386"/>
      <c r="M72" s="386"/>
      <c r="N72" s="386"/>
    </row>
    <row r="73" spans="1:14" s="213" customFormat="1" ht="21" customHeight="1" x14ac:dyDescent="0.6">
      <c r="A73" s="384"/>
      <c r="B73" s="384"/>
      <c r="C73" s="384"/>
      <c r="D73" s="390"/>
      <c r="E73" s="260"/>
      <c r="F73" s="260"/>
      <c r="G73" s="260"/>
      <c r="H73" s="260"/>
      <c r="I73" s="386"/>
      <c r="J73" s="386"/>
      <c r="K73" s="386"/>
      <c r="L73" s="386"/>
      <c r="M73" s="386"/>
      <c r="N73" s="386"/>
    </row>
    <row r="74" spans="1:14" s="213" customFormat="1" ht="21" customHeight="1" x14ac:dyDescent="0.6">
      <c r="A74" s="384"/>
      <c r="B74" s="384"/>
      <c r="C74" s="384"/>
      <c r="D74" s="390"/>
      <c r="E74" s="260"/>
      <c r="F74" s="260"/>
      <c r="G74" s="260"/>
      <c r="H74" s="260"/>
      <c r="I74" s="386"/>
      <c r="J74" s="386"/>
      <c r="K74" s="386"/>
      <c r="L74" s="386"/>
      <c r="M74" s="386"/>
      <c r="N74" s="386"/>
    </row>
    <row r="75" spans="1:14" s="213" customFormat="1" ht="21" customHeight="1" x14ac:dyDescent="0.6">
      <c r="A75" s="384"/>
      <c r="B75" s="384"/>
      <c r="C75" s="384"/>
      <c r="D75" s="390"/>
      <c r="E75" s="260"/>
      <c r="F75" s="260"/>
      <c r="G75" s="260"/>
      <c r="H75" s="260"/>
      <c r="I75" s="386"/>
      <c r="J75" s="386"/>
      <c r="K75" s="386"/>
      <c r="L75" s="386"/>
      <c r="M75" s="386"/>
      <c r="N75" s="386"/>
    </row>
    <row r="76" spans="1:14" s="213" customFormat="1" ht="21" customHeight="1" x14ac:dyDescent="0.6">
      <c r="A76" s="384"/>
      <c r="B76" s="384"/>
      <c r="C76" s="384"/>
      <c r="D76" s="390"/>
      <c r="E76" s="260"/>
      <c r="F76" s="260"/>
      <c r="G76" s="260"/>
      <c r="H76" s="260"/>
      <c r="I76" s="386"/>
      <c r="J76" s="386"/>
      <c r="K76" s="386"/>
      <c r="L76" s="386"/>
      <c r="M76" s="386"/>
      <c r="N76" s="386"/>
    </row>
    <row r="77" spans="1:14" s="213" customFormat="1" ht="21" customHeight="1" x14ac:dyDescent="0.6">
      <c r="A77" s="384"/>
      <c r="B77" s="384"/>
      <c r="C77" s="384"/>
      <c r="D77" s="390"/>
      <c r="E77" s="260"/>
      <c r="F77" s="260"/>
      <c r="G77" s="260"/>
      <c r="H77" s="260"/>
      <c r="I77" s="386"/>
      <c r="J77" s="386"/>
      <c r="K77" s="386"/>
      <c r="L77" s="386"/>
      <c r="M77" s="386"/>
      <c r="N77" s="386"/>
    </row>
    <row r="78" spans="1:14" s="213" customFormat="1" ht="21" customHeight="1" x14ac:dyDescent="0.6">
      <c r="A78" s="384"/>
      <c r="B78" s="384"/>
      <c r="C78" s="384"/>
      <c r="D78" s="390"/>
      <c r="E78" s="260"/>
      <c r="F78" s="260"/>
      <c r="G78" s="260"/>
      <c r="H78" s="260"/>
      <c r="I78" s="386"/>
      <c r="J78" s="386"/>
      <c r="K78" s="386"/>
      <c r="L78" s="386"/>
      <c r="M78" s="386"/>
      <c r="N78" s="386"/>
    </row>
    <row r="79" spans="1:14" s="213" customFormat="1" ht="21" customHeight="1" x14ac:dyDescent="0.6">
      <c r="A79" s="384"/>
      <c r="B79" s="384"/>
      <c r="C79" s="384"/>
      <c r="D79" s="390"/>
      <c r="E79" s="260"/>
      <c r="F79" s="260"/>
      <c r="G79" s="260"/>
      <c r="H79" s="260"/>
      <c r="I79" s="386"/>
      <c r="J79" s="386"/>
      <c r="K79" s="386"/>
      <c r="L79" s="386"/>
      <c r="M79" s="386"/>
      <c r="N79" s="386"/>
    </row>
    <row r="80" spans="1:14" s="213" customFormat="1" ht="21" customHeight="1" x14ac:dyDescent="0.6">
      <c r="A80" s="384"/>
      <c r="B80" s="384"/>
      <c r="C80" s="384"/>
      <c r="D80" s="390"/>
      <c r="E80" s="260"/>
      <c r="F80" s="260"/>
      <c r="G80" s="260"/>
      <c r="H80" s="260"/>
      <c r="I80" s="386"/>
      <c r="J80" s="386"/>
      <c r="K80" s="386"/>
      <c r="L80" s="386"/>
      <c r="M80" s="386"/>
      <c r="N80" s="386"/>
    </row>
    <row r="81" spans="1:14" s="213" customFormat="1" ht="21" customHeight="1" x14ac:dyDescent="0.6">
      <c r="A81" s="384"/>
      <c r="B81" s="384"/>
      <c r="C81" s="384"/>
      <c r="D81" s="390"/>
      <c r="E81" s="260"/>
      <c r="F81" s="260"/>
      <c r="G81" s="260"/>
      <c r="H81" s="260"/>
      <c r="I81" s="386"/>
      <c r="J81" s="386"/>
      <c r="K81" s="386"/>
      <c r="L81" s="386"/>
      <c r="M81" s="386"/>
      <c r="N81" s="386"/>
    </row>
    <row r="82" spans="1:14" s="213" customFormat="1" ht="21" customHeight="1" x14ac:dyDescent="0.6">
      <c r="A82" s="384"/>
      <c r="B82" s="384"/>
      <c r="C82" s="384"/>
      <c r="D82" s="390"/>
      <c r="E82" s="260"/>
      <c r="F82" s="260"/>
      <c r="G82" s="260"/>
      <c r="H82" s="260"/>
      <c r="I82" s="386"/>
      <c r="J82" s="386"/>
      <c r="K82" s="386"/>
      <c r="L82" s="386"/>
      <c r="M82" s="386"/>
      <c r="N82" s="386"/>
    </row>
    <row r="83" spans="1:14" s="213" customFormat="1" ht="21" customHeight="1" x14ac:dyDescent="0.6">
      <c r="A83" s="384"/>
      <c r="B83" s="384"/>
      <c r="C83" s="384"/>
      <c r="D83" s="390"/>
      <c r="E83" s="260"/>
      <c r="F83" s="260"/>
      <c r="G83" s="260"/>
      <c r="H83" s="260"/>
      <c r="I83" s="386"/>
      <c r="J83" s="386"/>
      <c r="K83" s="386"/>
      <c r="L83" s="386"/>
      <c r="M83" s="386"/>
      <c r="N83" s="386"/>
    </row>
    <row r="84" spans="1:14" s="213" customFormat="1" ht="21" customHeight="1" x14ac:dyDescent="0.6">
      <c r="A84" s="384"/>
      <c r="B84" s="384"/>
      <c r="C84" s="384"/>
      <c r="D84" s="390"/>
      <c r="E84" s="260"/>
      <c r="F84" s="260"/>
      <c r="G84" s="260"/>
      <c r="H84" s="260"/>
      <c r="I84" s="386"/>
      <c r="J84" s="386"/>
      <c r="K84" s="386"/>
      <c r="L84" s="386"/>
      <c r="M84" s="386"/>
      <c r="N84" s="386"/>
    </row>
    <row r="85" spans="1:14" s="213" customFormat="1" ht="21" customHeight="1" x14ac:dyDescent="0.6">
      <c r="A85" s="384"/>
      <c r="B85" s="384"/>
      <c r="C85" s="384"/>
      <c r="D85" s="390"/>
      <c r="E85" s="260"/>
      <c r="F85" s="260"/>
      <c r="G85" s="260"/>
      <c r="H85" s="260"/>
      <c r="I85" s="386"/>
      <c r="J85" s="386"/>
      <c r="K85" s="386"/>
      <c r="L85" s="386"/>
      <c r="M85" s="386"/>
      <c r="N85" s="386"/>
    </row>
    <row r="86" spans="1:14" s="213" customFormat="1" ht="21" customHeight="1" x14ac:dyDescent="0.6">
      <c r="A86" s="384"/>
      <c r="B86" s="384"/>
      <c r="C86" s="384"/>
      <c r="D86" s="390"/>
      <c r="E86" s="260"/>
      <c r="F86" s="260"/>
      <c r="G86" s="260"/>
      <c r="H86" s="260"/>
      <c r="I86" s="386"/>
      <c r="J86" s="386"/>
      <c r="K86" s="386"/>
      <c r="L86" s="386"/>
      <c r="M86" s="386"/>
      <c r="N86" s="386"/>
    </row>
    <row r="87" spans="1:14" s="213" customFormat="1" ht="21" customHeight="1" x14ac:dyDescent="0.6">
      <c r="A87" s="384"/>
      <c r="B87" s="384"/>
      <c r="C87" s="384"/>
      <c r="D87" s="390"/>
      <c r="E87" s="260"/>
      <c r="F87" s="260"/>
      <c r="G87" s="260"/>
      <c r="H87" s="260"/>
      <c r="I87" s="386"/>
      <c r="J87" s="386"/>
      <c r="K87" s="386"/>
      <c r="L87" s="386"/>
      <c r="M87" s="386"/>
      <c r="N87" s="386"/>
    </row>
    <row r="88" spans="1:14" s="213" customFormat="1" ht="21" customHeight="1" x14ac:dyDescent="0.6">
      <c r="A88" s="384"/>
      <c r="B88" s="384"/>
      <c r="C88" s="384"/>
      <c r="D88" s="390"/>
      <c r="E88" s="260"/>
      <c r="F88" s="260"/>
      <c r="G88" s="260"/>
      <c r="H88" s="260"/>
      <c r="I88" s="386"/>
      <c r="J88" s="386"/>
      <c r="K88" s="386"/>
      <c r="L88" s="386"/>
      <c r="M88" s="386"/>
      <c r="N88" s="386"/>
    </row>
    <row r="89" spans="1:14" s="213" customFormat="1" ht="21" customHeight="1" x14ac:dyDescent="0.6">
      <c r="A89" s="384"/>
      <c r="B89" s="384"/>
      <c r="C89" s="384"/>
      <c r="D89" s="390"/>
      <c r="E89" s="260"/>
      <c r="F89" s="260"/>
      <c r="G89" s="260"/>
      <c r="H89" s="260"/>
      <c r="I89" s="386"/>
      <c r="J89" s="386"/>
      <c r="K89" s="386"/>
      <c r="L89" s="386"/>
      <c r="M89" s="386"/>
      <c r="N89" s="386"/>
    </row>
    <row r="90" spans="1:14" s="213" customFormat="1" ht="21" customHeight="1" x14ac:dyDescent="0.6">
      <c r="A90" s="384"/>
      <c r="B90" s="384"/>
      <c r="C90" s="384"/>
      <c r="D90" s="390"/>
      <c r="E90" s="260"/>
      <c r="F90" s="260"/>
      <c r="G90" s="260"/>
      <c r="H90" s="260"/>
      <c r="I90" s="386"/>
      <c r="J90" s="386"/>
      <c r="K90" s="386"/>
      <c r="L90" s="386"/>
      <c r="M90" s="386"/>
      <c r="N90" s="386"/>
    </row>
    <row r="91" spans="1:14" s="213" customFormat="1" ht="21" customHeight="1" x14ac:dyDescent="0.6">
      <c r="A91" s="384"/>
      <c r="B91" s="384"/>
      <c r="C91" s="384"/>
      <c r="D91" s="390"/>
      <c r="E91" s="260"/>
      <c r="F91" s="260"/>
      <c r="G91" s="260"/>
      <c r="H91" s="260"/>
      <c r="I91" s="386"/>
      <c r="J91" s="386"/>
      <c r="K91" s="386"/>
      <c r="L91" s="386"/>
      <c r="M91" s="386"/>
      <c r="N91" s="386"/>
    </row>
    <row r="92" spans="1:14" s="213" customFormat="1" ht="21" customHeight="1" x14ac:dyDescent="0.6">
      <c r="A92" s="384"/>
      <c r="B92" s="384"/>
      <c r="C92" s="384"/>
      <c r="D92" s="390"/>
      <c r="E92" s="260"/>
      <c r="F92" s="260"/>
      <c r="G92" s="260"/>
      <c r="H92" s="260"/>
      <c r="I92" s="386"/>
      <c r="J92" s="386"/>
      <c r="K92" s="386"/>
      <c r="L92" s="386"/>
      <c r="M92" s="386"/>
      <c r="N92" s="386"/>
    </row>
    <row r="93" spans="1:14" s="213" customFormat="1" ht="21" customHeight="1" x14ac:dyDescent="0.6">
      <c r="A93" s="384"/>
      <c r="B93" s="384"/>
      <c r="C93" s="384"/>
      <c r="D93" s="390"/>
      <c r="E93" s="260"/>
      <c r="F93" s="260"/>
      <c r="G93" s="260"/>
      <c r="H93" s="260"/>
      <c r="I93" s="386"/>
      <c r="J93" s="386"/>
      <c r="K93" s="386"/>
      <c r="L93" s="386"/>
      <c r="M93" s="386"/>
      <c r="N93" s="386"/>
    </row>
    <row r="94" spans="1:14" s="213" customFormat="1" ht="21" customHeight="1" x14ac:dyDescent="0.6">
      <c r="A94" s="384"/>
      <c r="B94" s="384"/>
      <c r="C94" s="384"/>
      <c r="D94" s="390"/>
      <c r="E94" s="260"/>
      <c r="F94" s="260"/>
      <c r="G94" s="260"/>
      <c r="H94" s="260"/>
      <c r="I94" s="386"/>
      <c r="J94" s="386"/>
      <c r="K94" s="386"/>
      <c r="L94" s="386"/>
      <c r="M94" s="386"/>
      <c r="N94" s="386"/>
    </row>
    <row r="95" spans="1:14" s="213" customFormat="1" ht="21" customHeight="1" x14ac:dyDescent="0.6">
      <c r="A95" s="384"/>
      <c r="B95" s="384"/>
      <c r="C95" s="384"/>
      <c r="D95" s="390"/>
      <c r="E95" s="260"/>
      <c r="F95" s="260"/>
      <c r="G95" s="260"/>
      <c r="H95" s="260"/>
      <c r="I95" s="386"/>
      <c r="J95" s="386"/>
      <c r="K95" s="386"/>
      <c r="L95" s="386"/>
      <c r="M95" s="386"/>
      <c r="N95" s="386"/>
    </row>
    <row r="96" spans="1:14" s="213" customFormat="1" ht="21" customHeight="1" x14ac:dyDescent="0.6">
      <c r="A96" s="384"/>
      <c r="B96" s="384"/>
      <c r="C96" s="384"/>
      <c r="D96" s="390"/>
      <c r="E96" s="260"/>
      <c r="F96" s="260"/>
      <c r="G96" s="260"/>
      <c r="H96" s="260"/>
      <c r="I96" s="386"/>
      <c r="J96" s="386"/>
      <c r="K96" s="386"/>
      <c r="L96" s="386"/>
      <c r="M96" s="386"/>
      <c r="N96" s="386"/>
    </row>
    <row r="97" spans="1:14" s="213" customFormat="1" ht="21" customHeight="1" x14ac:dyDescent="0.6">
      <c r="A97" s="384"/>
      <c r="B97" s="384"/>
      <c r="C97" s="384"/>
      <c r="D97" s="390"/>
      <c r="E97" s="260"/>
      <c r="F97" s="260"/>
      <c r="G97" s="260"/>
      <c r="H97" s="260"/>
      <c r="I97" s="386"/>
      <c r="J97" s="386"/>
      <c r="K97" s="386"/>
      <c r="L97" s="386"/>
      <c r="M97" s="386"/>
      <c r="N97" s="386"/>
    </row>
    <row r="98" spans="1:14" s="213" customFormat="1" ht="21" customHeight="1" x14ac:dyDescent="0.6">
      <c r="A98" s="384"/>
      <c r="B98" s="384"/>
      <c r="C98" s="384"/>
      <c r="D98" s="390"/>
      <c r="E98" s="260"/>
      <c r="F98" s="260"/>
      <c r="G98" s="260"/>
      <c r="H98" s="260"/>
      <c r="I98" s="386"/>
      <c r="J98" s="386"/>
      <c r="K98" s="386"/>
      <c r="L98" s="386"/>
      <c r="M98" s="386"/>
      <c r="N98" s="386"/>
    </row>
    <row r="99" spans="1:14" s="213" customFormat="1" ht="21" customHeight="1" x14ac:dyDescent="0.6">
      <c r="A99" s="384"/>
      <c r="B99" s="384"/>
      <c r="C99" s="384"/>
      <c r="D99" s="390"/>
      <c r="E99" s="260"/>
      <c r="F99" s="260"/>
      <c r="G99" s="260"/>
      <c r="H99" s="260"/>
      <c r="I99" s="386"/>
      <c r="J99" s="386"/>
      <c r="K99" s="386"/>
      <c r="L99" s="386"/>
      <c r="M99" s="386"/>
      <c r="N99" s="386"/>
    </row>
    <row r="100" spans="1:14" s="213" customFormat="1" ht="21" customHeight="1" x14ac:dyDescent="0.6">
      <c r="A100" s="384"/>
      <c r="B100" s="384"/>
      <c r="C100" s="384"/>
      <c r="D100" s="390"/>
      <c r="E100" s="260"/>
      <c r="F100" s="260"/>
      <c r="G100" s="260"/>
      <c r="H100" s="260"/>
      <c r="I100" s="386"/>
      <c r="J100" s="386"/>
      <c r="K100" s="386"/>
      <c r="L100" s="386"/>
      <c r="M100" s="386"/>
      <c r="N100" s="386"/>
    </row>
    <row r="101" spans="1:14" s="213" customFormat="1" ht="21" customHeight="1" x14ac:dyDescent="0.6">
      <c r="A101" s="384"/>
      <c r="B101" s="384"/>
      <c r="C101" s="384"/>
      <c r="D101" s="390"/>
      <c r="E101" s="260"/>
      <c r="F101" s="260"/>
      <c r="G101" s="260"/>
      <c r="H101" s="260"/>
      <c r="I101" s="386"/>
      <c r="J101" s="386"/>
      <c r="K101" s="386"/>
      <c r="L101" s="386"/>
      <c r="M101" s="386"/>
      <c r="N101" s="386"/>
    </row>
    <row r="102" spans="1:14" s="213" customFormat="1" ht="21" customHeight="1" x14ac:dyDescent="0.6">
      <c r="A102" s="384"/>
      <c r="B102" s="384"/>
      <c r="C102" s="384"/>
      <c r="D102" s="390"/>
      <c r="E102" s="260"/>
      <c r="F102" s="260"/>
      <c r="G102" s="260"/>
      <c r="H102" s="260"/>
      <c r="I102" s="386"/>
      <c r="J102" s="386"/>
      <c r="K102" s="386"/>
      <c r="L102" s="386"/>
      <c r="M102" s="386"/>
      <c r="N102" s="386"/>
    </row>
    <row r="103" spans="1:14" s="213" customFormat="1" ht="21" customHeight="1" x14ac:dyDescent="0.6">
      <c r="A103" s="384"/>
      <c r="B103" s="384"/>
      <c r="C103" s="384"/>
      <c r="D103" s="390"/>
      <c r="E103" s="260"/>
      <c r="F103" s="260"/>
      <c r="G103" s="260"/>
      <c r="H103" s="260"/>
      <c r="I103" s="386"/>
      <c r="J103" s="386"/>
      <c r="K103" s="386"/>
      <c r="L103" s="386"/>
      <c r="M103" s="386"/>
      <c r="N103" s="386"/>
    </row>
    <row r="104" spans="1:14" s="213" customFormat="1" ht="21" customHeight="1" x14ac:dyDescent="0.6">
      <c r="A104" s="384"/>
      <c r="B104" s="384"/>
      <c r="C104" s="384"/>
      <c r="D104" s="390"/>
      <c r="E104" s="260"/>
      <c r="F104" s="260"/>
      <c r="G104" s="260"/>
      <c r="H104" s="260"/>
      <c r="I104" s="386"/>
      <c r="J104" s="386"/>
      <c r="K104" s="386"/>
      <c r="L104" s="386"/>
      <c r="M104" s="386"/>
      <c r="N104" s="386"/>
    </row>
    <row r="105" spans="1:14" s="213" customFormat="1" ht="21" customHeight="1" x14ac:dyDescent="0.6">
      <c r="A105" s="384"/>
      <c r="B105" s="384"/>
      <c r="C105" s="384"/>
      <c r="D105" s="390"/>
      <c r="E105" s="260"/>
      <c r="F105" s="260"/>
      <c r="G105" s="260"/>
      <c r="H105" s="260"/>
      <c r="I105" s="386"/>
      <c r="J105" s="386"/>
      <c r="K105" s="386"/>
      <c r="L105" s="386"/>
      <c r="M105" s="386"/>
      <c r="N105" s="386"/>
    </row>
    <row r="106" spans="1:14" s="213" customFormat="1" ht="21" customHeight="1" x14ac:dyDescent="0.6">
      <c r="A106" s="384"/>
      <c r="B106" s="384"/>
      <c r="C106" s="384"/>
      <c r="D106" s="390"/>
      <c r="E106" s="260"/>
      <c r="F106" s="260"/>
      <c r="G106" s="260"/>
      <c r="H106" s="260"/>
      <c r="I106" s="386"/>
      <c r="J106" s="386"/>
      <c r="K106" s="386"/>
      <c r="L106" s="386"/>
      <c r="M106" s="386"/>
      <c r="N106" s="386"/>
    </row>
    <row r="107" spans="1:14" s="213" customFormat="1" ht="21" customHeight="1" x14ac:dyDescent="0.6">
      <c r="A107" s="384"/>
      <c r="B107" s="384"/>
      <c r="C107" s="384"/>
      <c r="D107" s="390"/>
      <c r="E107" s="260"/>
      <c r="F107" s="260"/>
      <c r="G107" s="260"/>
      <c r="H107" s="260"/>
      <c r="I107" s="386"/>
      <c r="J107" s="386"/>
      <c r="K107" s="386"/>
      <c r="L107" s="386"/>
      <c r="M107" s="386"/>
      <c r="N107" s="386"/>
    </row>
    <row r="108" spans="1:14" s="213" customFormat="1" ht="21" customHeight="1" x14ac:dyDescent="0.6">
      <c r="A108" s="384"/>
      <c r="B108" s="384"/>
      <c r="C108" s="384"/>
      <c r="D108" s="390"/>
      <c r="E108" s="260"/>
      <c r="F108" s="260"/>
      <c r="G108" s="260"/>
      <c r="H108" s="260"/>
      <c r="I108" s="386"/>
      <c r="J108" s="386"/>
      <c r="K108" s="386"/>
      <c r="L108" s="386"/>
      <c r="M108" s="386"/>
      <c r="N108" s="386"/>
    </row>
    <row r="109" spans="1:14" s="213" customFormat="1" ht="21" customHeight="1" x14ac:dyDescent="0.6">
      <c r="A109" s="384"/>
      <c r="B109" s="384"/>
      <c r="C109" s="384"/>
      <c r="D109" s="390"/>
      <c r="E109" s="260"/>
      <c r="F109" s="260"/>
      <c r="G109" s="260"/>
      <c r="H109" s="260"/>
      <c r="I109" s="386"/>
      <c r="J109" s="386"/>
      <c r="K109" s="386"/>
      <c r="L109" s="386"/>
      <c r="M109" s="386"/>
      <c r="N109" s="386"/>
    </row>
    <row r="110" spans="1:14" s="213" customFormat="1" ht="21" customHeight="1" x14ac:dyDescent="0.6">
      <c r="A110" s="384"/>
      <c r="B110" s="384"/>
      <c r="C110" s="384"/>
      <c r="D110" s="390"/>
      <c r="E110" s="260"/>
      <c r="F110" s="260"/>
      <c r="G110" s="260"/>
      <c r="H110" s="260"/>
      <c r="I110" s="386"/>
      <c r="J110" s="386"/>
      <c r="K110" s="386"/>
      <c r="L110" s="386"/>
      <c r="M110" s="386"/>
      <c r="N110" s="386"/>
    </row>
    <row r="111" spans="1:14" s="213" customFormat="1" ht="21" customHeight="1" x14ac:dyDescent="0.6">
      <c r="A111" s="384"/>
      <c r="B111" s="384"/>
      <c r="C111" s="384"/>
      <c r="D111" s="390"/>
      <c r="E111" s="260"/>
      <c r="F111" s="260"/>
      <c r="G111" s="260"/>
      <c r="H111" s="260"/>
      <c r="I111" s="386"/>
      <c r="J111" s="386"/>
      <c r="K111" s="386"/>
      <c r="L111" s="386"/>
      <c r="M111" s="386"/>
      <c r="N111" s="386"/>
    </row>
    <row r="112" spans="1:14" s="213" customFormat="1" ht="21" customHeight="1" x14ac:dyDescent="0.6">
      <c r="A112" s="384"/>
      <c r="B112" s="384"/>
      <c r="C112" s="384"/>
      <c r="D112" s="390"/>
      <c r="E112" s="260"/>
      <c r="F112" s="260"/>
      <c r="G112" s="260"/>
      <c r="H112" s="260"/>
      <c r="I112" s="386"/>
      <c r="J112" s="386"/>
      <c r="K112" s="386"/>
      <c r="L112" s="386"/>
      <c r="M112" s="386"/>
      <c r="N112" s="386"/>
    </row>
    <row r="113" spans="1:14" s="213" customFormat="1" ht="21" customHeight="1" x14ac:dyDescent="0.6">
      <c r="A113" s="384"/>
      <c r="B113" s="384"/>
      <c r="C113" s="384"/>
      <c r="D113" s="390"/>
      <c r="E113" s="260"/>
      <c r="F113" s="260"/>
      <c r="G113" s="260"/>
      <c r="H113" s="260"/>
      <c r="I113" s="386"/>
      <c r="J113" s="386"/>
      <c r="K113" s="386"/>
      <c r="L113" s="386"/>
      <c r="M113" s="386"/>
      <c r="N113" s="386"/>
    </row>
    <row r="114" spans="1:14" s="213" customFormat="1" ht="21" customHeight="1" x14ac:dyDescent="0.6">
      <c r="A114" s="384"/>
      <c r="B114" s="384"/>
      <c r="C114" s="384"/>
      <c r="D114" s="390"/>
      <c r="E114" s="260"/>
      <c r="F114" s="260"/>
      <c r="G114" s="260"/>
      <c r="H114" s="260"/>
      <c r="I114" s="386"/>
      <c r="J114" s="386"/>
      <c r="K114" s="386"/>
      <c r="L114" s="386"/>
      <c r="M114" s="386"/>
      <c r="N114" s="386"/>
    </row>
    <row r="115" spans="1:14" s="213" customFormat="1" ht="21" customHeight="1" x14ac:dyDescent="0.6">
      <c r="A115" s="384"/>
      <c r="B115" s="384"/>
      <c r="C115" s="384"/>
      <c r="D115" s="390"/>
      <c r="E115" s="260"/>
      <c r="F115" s="260"/>
      <c r="G115" s="260"/>
      <c r="H115" s="260"/>
      <c r="I115" s="386"/>
      <c r="J115" s="386"/>
      <c r="K115" s="386"/>
      <c r="L115" s="386"/>
      <c r="M115" s="386"/>
      <c r="N115" s="386"/>
    </row>
    <row r="116" spans="1:14" s="213" customFormat="1" ht="21" customHeight="1" x14ac:dyDescent="0.6">
      <c r="A116" s="384"/>
      <c r="B116" s="384"/>
      <c r="C116" s="384"/>
      <c r="D116" s="390"/>
      <c r="E116" s="260"/>
      <c r="F116" s="260"/>
      <c r="G116" s="260"/>
      <c r="H116" s="260"/>
      <c r="I116" s="386"/>
      <c r="J116" s="386"/>
      <c r="K116" s="386"/>
      <c r="L116" s="386"/>
      <c r="M116" s="386"/>
      <c r="N116" s="386"/>
    </row>
    <row r="117" spans="1:14" s="213" customFormat="1" ht="21" customHeight="1" x14ac:dyDescent="0.6">
      <c r="A117" s="384"/>
      <c r="B117" s="384"/>
      <c r="C117" s="384"/>
      <c r="D117" s="390"/>
      <c r="E117" s="260"/>
      <c r="F117" s="260"/>
      <c r="G117" s="260"/>
      <c r="H117" s="260"/>
      <c r="I117" s="386"/>
      <c r="J117" s="386"/>
      <c r="K117" s="386"/>
      <c r="L117" s="386"/>
      <c r="M117" s="386"/>
      <c r="N117" s="386"/>
    </row>
    <row r="118" spans="1:14" s="213" customFormat="1" ht="21" customHeight="1" x14ac:dyDescent="0.6">
      <c r="A118" s="384"/>
      <c r="B118" s="384"/>
      <c r="C118" s="384"/>
      <c r="D118" s="390"/>
      <c r="E118" s="260"/>
      <c r="F118" s="260"/>
      <c r="G118" s="260"/>
      <c r="H118" s="260"/>
      <c r="I118" s="386"/>
      <c r="J118" s="386"/>
      <c r="K118" s="386"/>
      <c r="L118" s="386"/>
      <c r="M118" s="386"/>
      <c r="N118" s="386"/>
    </row>
    <row r="119" spans="1:14" s="213" customFormat="1" ht="21" customHeight="1" x14ac:dyDescent="0.6">
      <c r="A119" s="384"/>
      <c r="B119" s="384"/>
      <c r="C119" s="384"/>
      <c r="D119" s="390"/>
      <c r="E119" s="260"/>
      <c r="F119" s="260"/>
      <c r="G119" s="260"/>
      <c r="H119" s="260"/>
      <c r="I119" s="386"/>
      <c r="J119" s="386"/>
      <c r="K119" s="386"/>
      <c r="L119" s="386"/>
      <c r="M119" s="386"/>
      <c r="N119" s="386"/>
    </row>
    <row r="120" spans="1:14" s="213" customFormat="1" ht="21" customHeight="1" x14ac:dyDescent="0.6">
      <c r="A120" s="384"/>
      <c r="B120" s="384"/>
      <c r="C120" s="384"/>
      <c r="D120" s="390"/>
      <c r="E120" s="260"/>
      <c r="F120" s="260"/>
      <c r="G120" s="260"/>
      <c r="H120" s="260"/>
      <c r="I120" s="386"/>
      <c r="J120" s="386"/>
      <c r="K120" s="386"/>
      <c r="L120" s="386"/>
      <c r="M120" s="386"/>
      <c r="N120" s="386"/>
    </row>
    <row r="121" spans="1:14" s="213" customFormat="1" ht="21" customHeight="1" x14ac:dyDescent="0.6">
      <c r="A121" s="384"/>
      <c r="B121" s="384"/>
      <c r="C121" s="384"/>
      <c r="D121" s="390"/>
      <c r="E121" s="260"/>
      <c r="F121" s="260"/>
      <c r="G121" s="260"/>
      <c r="H121" s="260"/>
      <c r="I121" s="386"/>
      <c r="J121" s="386"/>
      <c r="K121" s="386"/>
      <c r="L121" s="386"/>
      <c r="M121" s="386"/>
      <c r="N121" s="386"/>
    </row>
    <row r="122" spans="1:14" s="213" customFormat="1" ht="21" customHeight="1" x14ac:dyDescent="0.6">
      <c r="A122" s="384"/>
      <c r="B122" s="384"/>
      <c r="C122" s="384"/>
      <c r="D122" s="390"/>
      <c r="E122" s="260"/>
      <c r="F122" s="260"/>
      <c r="G122" s="260"/>
      <c r="H122" s="260"/>
      <c r="I122" s="386"/>
      <c r="J122" s="386"/>
      <c r="K122" s="386"/>
      <c r="L122" s="386"/>
      <c r="M122" s="386"/>
      <c r="N122" s="386"/>
    </row>
    <row r="123" spans="1:14" s="213" customFormat="1" ht="21" customHeight="1" x14ac:dyDescent="0.6">
      <c r="A123" s="384"/>
      <c r="B123" s="384"/>
      <c r="C123" s="384"/>
      <c r="D123" s="390"/>
      <c r="E123" s="260"/>
      <c r="F123" s="260"/>
      <c r="G123" s="260"/>
      <c r="H123" s="260"/>
      <c r="I123" s="386"/>
      <c r="J123" s="386"/>
      <c r="K123" s="386"/>
      <c r="L123" s="386"/>
      <c r="M123" s="386"/>
      <c r="N123" s="386"/>
    </row>
    <row r="124" spans="1:14" s="213" customFormat="1" ht="21" customHeight="1" x14ac:dyDescent="0.6">
      <c r="A124" s="384"/>
      <c r="B124" s="384"/>
      <c r="C124" s="384"/>
      <c r="D124" s="390"/>
      <c r="E124" s="260"/>
      <c r="F124" s="260"/>
      <c r="G124" s="260"/>
      <c r="H124" s="260"/>
      <c r="I124" s="386"/>
      <c r="J124" s="386"/>
      <c r="K124" s="386"/>
      <c r="L124" s="386"/>
      <c r="M124" s="386"/>
      <c r="N124" s="386"/>
    </row>
    <row r="125" spans="1:14" ht="21" customHeight="1" x14ac:dyDescent="0.25">
      <c r="A125" s="396"/>
      <c r="B125" s="396"/>
      <c r="C125" s="396"/>
      <c r="D125" s="397"/>
      <c r="E125" s="286"/>
      <c r="F125" s="286"/>
      <c r="G125" s="286"/>
      <c r="H125" s="286"/>
      <c r="I125" s="400"/>
      <c r="J125" s="400"/>
      <c r="K125" s="400"/>
      <c r="L125" s="400"/>
      <c r="M125" s="400"/>
      <c r="N125" s="400"/>
    </row>
    <row r="126" spans="1:14" ht="21" customHeight="1" x14ac:dyDescent="0.25">
      <c r="A126" s="396"/>
      <c r="B126" s="396"/>
      <c r="C126" s="396"/>
      <c r="D126" s="397"/>
      <c r="E126" s="286"/>
      <c r="F126" s="286"/>
      <c r="G126" s="286"/>
      <c r="H126" s="286"/>
      <c r="I126" s="400"/>
      <c r="J126" s="400"/>
      <c r="K126" s="400"/>
      <c r="L126" s="400"/>
      <c r="M126" s="400"/>
      <c r="N126" s="400"/>
    </row>
    <row r="127" spans="1:14" ht="21" customHeight="1" x14ac:dyDescent="0.25">
      <c r="A127" s="396"/>
      <c r="B127" s="396"/>
      <c r="C127" s="396"/>
      <c r="D127" s="397"/>
      <c r="E127" s="286"/>
      <c r="F127" s="286"/>
      <c r="G127" s="286"/>
      <c r="H127" s="286"/>
      <c r="I127" s="400"/>
      <c r="J127" s="400"/>
      <c r="K127" s="400"/>
      <c r="L127" s="400"/>
      <c r="M127" s="400"/>
      <c r="N127" s="400"/>
    </row>
    <row r="128" spans="1:14" ht="21" customHeight="1" x14ac:dyDescent="0.25">
      <c r="A128" s="396"/>
      <c r="B128" s="396"/>
      <c r="C128" s="396"/>
      <c r="D128" s="397"/>
      <c r="E128" s="286"/>
      <c r="F128" s="286"/>
      <c r="G128" s="286"/>
      <c r="H128" s="286"/>
      <c r="I128" s="400"/>
      <c r="J128" s="400"/>
      <c r="K128" s="400"/>
      <c r="L128" s="400"/>
      <c r="M128" s="400"/>
      <c r="N128" s="400"/>
    </row>
    <row r="129" spans="4:23" ht="15" x14ac:dyDescent="0.25"/>
    <row r="130" spans="4:23" ht="15" x14ac:dyDescent="0.25"/>
    <row r="131" spans="4:23" ht="15" x14ac:dyDescent="0.25"/>
    <row r="132" spans="4:23" ht="15" x14ac:dyDescent="0.25"/>
    <row r="133" spans="4:23" ht="15" x14ac:dyDescent="0.25"/>
    <row r="134" spans="4:23" ht="15" x14ac:dyDescent="0.25"/>
    <row r="135" spans="4:23" ht="15" x14ac:dyDescent="0.25"/>
    <row r="136" spans="4:23" ht="15" x14ac:dyDescent="0.25"/>
    <row r="137" spans="4:23" ht="15" x14ac:dyDescent="0.25"/>
    <row r="138" spans="4:23" ht="15" x14ac:dyDescent="0.25"/>
    <row r="139" spans="4:23" ht="15" x14ac:dyDescent="0.25"/>
    <row r="140" spans="4:23" ht="15" x14ac:dyDescent="0.25"/>
    <row r="141" spans="4:23" ht="15" x14ac:dyDescent="0.25"/>
    <row r="142" spans="4:23" s="237" customFormat="1" ht="15" x14ac:dyDescent="0.25">
      <c r="D142" s="285"/>
      <c r="F142" s="285"/>
      <c r="G142" s="285"/>
      <c r="H142" s="285"/>
      <c r="J142" s="216"/>
      <c r="K142" s="216"/>
      <c r="L142" s="216"/>
      <c r="M142" s="216"/>
      <c r="N142" s="216"/>
      <c r="O142" s="216"/>
      <c r="P142" s="216"/>
      <c r="Q142" s="216"/>
      <c r="R142" s="216"/>
      <c r="S142" s="216"/>
      <c r="T142" s="216"/>
      <c r="U142" s="216"/>
      <c r="V142" s="216"/>
      <c r="W142" s="216"/>
    </row>
  </sheetData>
  <mergeCells count="17">
    <mergeCell ref="B26:F26"/>
    <mergeCell ref="B25:F25"/>
    <mergeCell ref="B24:F24"/>
    <mergeCell ref="B23:F23"/>
    <mergeCell ref="B31:F31"/>
    <mergeCell ref="B30:F30"/>
    <mergeCell ref="B29:F29"/>
    <mergeCell ref="B28:F28"/>
    <mergeCell ref="B27:F27"/>
    <mergeCell ref="B22:F22"/>
    <mergeCell ref="B21:F21"/>
    <mergeCell ref="B20:F20"/>
    <mergeCell ref="B19:F19"/>
    <mergeCell ref="A1:F1"/>
    <mergeCell ref="A2:F2"/>
    <mergeCell ref="A3:F3"/>
    <mergeCell ref="A16:F16"/>
  </mergeCells>
  <printOptions horizontalCentered="1"/>
  <pageMargins left="0.51181102362204722" right="0.70866141732283472" top="0.74803149606299213" bottom="0.55118110236220474" header="0.31496062992125984" footer="0.31496062992125984"/>
  <pageSetup scale="96" orientation="portrait" r:id="rId1"/>
  <headerFooter>
    <oddFooter>&amp;C&amp;A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tabColor rgb="FFFFFF00"/>
    <pageSetUpPr fitToPage="1"/>
  </sheetPr>
  <dimension ref="A1:I30"/>
  <sheetViews>
    <sheetView rightToLeft="1" tabSelected="1" view="pageBreakPreview" topLeftCell="A13" zoomScaleNormal="70" zoomScaleSheetLayoutView="100" zoomScalePageLayoutView="85" workbookViewId="0">
      <selection activeCell="AA4" sqref="AA4"/>
    </sheetView>
  </sheetViews>
  <sheetFormatPr defaultColWidth="8.7109375" defaultRowHeight="27.75" customHeight="1" x14ac:dyDescent="0.25"/>
  <cols>
    <col min="1" max="1" width="39.42578125" style="703" customWidth="1"/>
    <col min="2" max="2" width="0.7109375" style="237" customWidth="1"/>
    <col min="3" max="3" width="10.85546875" style="237" customWidth="1"/>
    <col min="4" max="4" width="0.85546875" style="237" customWidth="1"/>
    <col min="5" max="5" width="16.85546875" style="285" customWidth="1"/>
    <col min="6" max="6" width="0.85546875" style="237" customWidth="1"/>
    <col min="7" max="7" width="16.85546875" style="285" customWidth="1"/>
    <col min="8" max="8" width="0.7109375" style="285" customWidth="1"/>
    <col min="9" max="9" width="1.28515625" style="237" customWidth="1"/>
    <col min="10" max="16384" width="8.7109375" style="216"/>
  </cols>
  <sheetData>
    <row r="1" spans="1:9" s="206" customFormat="1" ht="21.75" customHeight="1" x14ac:dyDescent="0.25">
      <c r="A1" s="1167" t="str">
        <f>'1'!A1:H1</f>
        <v>شرکت پالایش میعانات گازی آدیش جنوبی (سهامي خاص) - در مرحله قبل از بهره برداری</v>
      </c>
      <c r="B1" s="1167"/>
      <c r="C1" s="1167"/>
      <c r="D1" s="1167"/>
      <c r="E1" s="1167"/>
      <c r="F1" s="1167"/>
      <c r="G1" s="1167"/>
      <c r="H1" s="1167"/>
      <c r="I1" s="1167"/>
    </row>
    <row r="2" spans="1:9" s="206" customFormat="1" ht="21.75" customHeight="1" x14ac:dyDescent="0.25">
      <c r="A2" s="1167" t="str">
        <f>'5'!A2:H2</f>
        <v xml:space="preserve">یادداشت های توضیحی صورت های مالی </v>
      </c>
      <c r="B2" s="1167"/>
      <c r="C2" s="1167"/>
      <c r="D2" s="1167"/>
      <c r="E2" s="1167"/>
      <c r="F2" s="1167"/>
      <c r="G2" s="1167"/>
      <c r="H2" s="1167"/>
      <c r="I2" s="1167"/>
    </row>
    <row r="3" spans="1:9" s="206" customFormat="1" ht="21.75" customHeight="1" x14ac:dyDescent="0.25">
      <c r="A3" s="1167" t="str">
        <f>'5'!A3:H3</f>
        <v>سال مالی منتهی به 29 اسفندماه 1400</v>
      </c>
      <c r="B3" s="1167"/>
      <c r="C3" s="1167"/>
      <c r="D3" s="1167"/>
      <c r="E3" s="1167"/>
      <c r="F3" s="1167"/>
      <c r="G3" s="1167"/>
      <c r="H3" s="1167"/>
      <c r="I3" s="1167"/>
    </row>
    <row r="4" spans="1:9" s="206" customFormat="1" ht="18" customHeight="1" x14ac:dyDescent="0.25">
      <c r="A4" s="813"/>
      <c r="B4" s="325"/>
      <c r="C4" s="325"/>
      <c r="D4" s="325"/>
      <c r="E4" s="325"/>
      <c r="F4" s="325"/>
      <c r="G4" s="325"/>
      <c r="H4" s="325"/>
      <c r="I4" s="325"/>
    </row>
    <row r="5" spans="1:9" ht="26.25" customHeight="1" x14ac:dyDescent="0.25">
      <c r="A5" s="1219" t="s">
        <v>2622</v>
      </c>
      <c r="B5" s="1219"/>
      <c r="C5" s="1219"/>
      <c r="D5" s="1219"/>
      <c r="E5" s="1219"/>
      <c r="F5" s="1219"/>
      <c r="G5" s="1219"/>
      <c r="H5" s="1219"/>
      <c r="I5" s="1219"/>
    </row>
    <row r="6" spans="1:9" s="262" customFormat="1" ht="21.75" customHeight="1" x14ac:dyDescent="0.7">
      <c r="A6" s="814" t="s">
        <v>75</v>
      </c>
      <c r="B6" s="378"/>
      <c r="C6" s="296" t="s">
        <v>166</v>
      </c>
      <c r="D6" s="378"/>
      <c r="E6" s="379" t="s">
        <v>2143</v>
      </c>
      <c r="F6" s="268"/>
      <c r="G6" s="379" t="s">
        <v>1402</v>
      </c>
      <c r="H6" s="380"/>
      <c r="I6" s="307"/>
    </row>
    <row r="7" spans="1:9" s="262" customFormat="1" ht="21.75" customHeight="1" x14ac:dyDescent="0.7">
      <c r="A7" s="378"/>
      <c r="B7" s="381"/>
      <c r="C7" s="307"/>
      <c r="D7" s="307"/>
      <c r="E7" s="382" t="s">
        <v>52</v>
      </c>
      <c r="F7" s="268"/>
      <c r="G7" s="382" t="s">
        <v>52</v>
      </c>
      <c r="H7" s="382"/>
      <c r="I7" s="307"/>
    </row>
    <row r="8" spans="1:9" s="579" customFormat="1" ht="23.25" customHeight="1" x14ac:dyDescent="0.25">
      <c r="A8" s="815" t="s">
        <v>158</v>
      </c>
      <c r="B8" s="580"/>
      <c r="C8" s="589"/>
      <c r="D8" s="580"/>
      <c r="E8" s="203">
        <v>500000000000</v>
      </c>
      <c r="F8" s="203"/>
      <c r="G8" s="203">
        <v>500294323040</v>
      </c>
      <c r="H8" s="590"/>
      <c r="I8" s="386"/>
    </row>
    <row r="9" spans="1:9" s="579" customFormat="1" ht="22.5" customHeight="1" x14ac:dyDescent="0.25">
      <c r="A9" s="815" t="s">
        <v>159</v>
      </c>
      <c r="B9" s="580"/>
      <c r="C9" s="592"/>
      <c r="D9" s="580"/>
      <c r="E9" s="203">
        <f>SUM('تراز 1400'!$M$243)</f>
        <v>4000000000</v>
      </c>
      <c r="F9" s="260"/>
      <c r="G9" s="203">
        <v>22549276000</v>
      </c>
      <c r="H9" s="590"/>
      <c r="I9" s="386"/>
    </row>
    <row r="10" spans="1:9" s="579" customFormat="1" ht="23.25" customHeight="1" x14ac:dyDescent="0.25">
      <c r="A10" s="815" t="s">
        <v>164</v>
      </c>
      <c r="B10" s="580"/>
      <c r="C10" s="532" t="s">
        <v>1774</v>
      </c>
      <c r="D10" s="386"/>
      <c r="E10" s="203">
        <f>'26'!I48</f>
        <v>1303884223477.9548</v>
      </c>
      <c r="F10" s="260"/>
      <c r="G10" s="203">
        <v>2976878862454</v>
      </c>
      <c r="H10" s="591"/>
      <c r="I10" s="386"/>
    </row>
    <row r="11" spans="1:9" s="579" customFormat="1" ht="23.25" customHeight="1" x14ac:dyDescent="0.25">
      <c r="A11" s="815" t="s">
        <v>2444</v>
      </c>
      <c r="B11" s="580"/>
      <c r="C11" s="532" t="s">
        <v>1776</v>
      </c>
      <c r="D11" s="386"/>
      <c r="E11" s="203">
        <f>'27'!$C$30</f>
        <v>2182989147837</v>
      </c>
      <c r="F11" s="260"/>
      <c r="G11" s="203">
        <v>0</v>
      </c>
      <c r="H11" s="591"/>
      <c r="I11" s="386"/>
    </row>
    <row r="12" spans="1:9" s="579" customFormat="1" ht="23.25" customHeight="1" x14ac:dyDescent="0.25">
      <c r="A12" s="815" t="s">
        <v>161</v>
      </c>
      <c r="B12" s="580"/>
      <c r="C12" s="531" t="s">
        <v>1773</v>
      </c>
      <c r="D12" s="386"/>
      <c r="E12" s="203">
        <f>SUM('تراز 1400'!$M$171:$M$173)</f>
        <v>385292814495</v>
      </c>
      <c r="F12" s="260"/>
      <c r="G12" s="203">
        <v>2250000000</v>
      </c>
      <c r="H12" s="591"/>
      <c r="I12" s="386"/>
    </row>
    <row r="13" spans="1:9" s="579" customFormat="1" ht="24.75" customHeight="1" x14ac:dyDescent="0.25">
      <c r="A13" s="815" t="s">
        <v>160</v>
      </c>
      <c r="B13" s="580"/>
      <c r="C13" s="531" t="s">
        <v>1775</v>
      </c>
      <c r="D13" s="386"/>
      <c r="E13" s="203">
        <f>'27'!C20</f>
        <v>320249449107</v>
      </c>
      <c r="F13" s="260"/>
      <c r="G13" s="203">
        <v>52500066951</v>
      </c>
      <c r="H13" s="591"/>
      <c r="I13" s="386"/>
    </row>
    <row r="14" spans="1:9" s="579" customFormat="1" ht="23.25" customHeight="1" x14ac:dyDescent="0.25">
      <c r="A14" s="815" t="s">
        <v>2477</v>
      </c>
      <c r="B14" s="580"/>
      <c r="C14" s="531"/>
      <c r="D14" s="386"/>
      <c r="E14" s="203">
        <f>SUM('تراز 1400'!$M$170)</f>
        <v>1362500000</v>
      </c>
      <c r="F14" s="260"/>
      <c r="G14" s="203">
        <v>0</v>
      </c>
      <c r="H14" s="591"/>
      <c r="I14" s="386"/>
    </row>
    <row r="15" spans="1:9" s="262" customFormat="1" ht="24" customHeight="1" thickBot="1" x14ac:dyDescent="0.75">
      <c r="A15" s="816"/>
      <c r="B15" s="387"/>
      <c r="C15" s="387"/>
      <c r="D15" s="387"/>
      <c r="E15" s="388">
        <f>SUM(E8:E14)</f>
        <v>4697778134916.9551</v>
      </c>
      <c r="F15" s="268"/>
      <c r="G15" s="388">
        <f>SUM(G8:G14)</f>
        <v>3554472528445</v>
      </c>
      <c r="H15" s="389"/>
      <c r="I15" s="307"/>
    </row>
    <row r="16" spans="1:9" s="213" customFormat="1" ht="22.5" customHeight="1" thickTop="1" x14ac:dyDescent="0.6">
      <c r="A16" s="810"/>
      <c r="B16" s="384"/>
      <c r="C16" s="384"/>
      <c r="D16" s="384"/>
      <c r="E16" s="390"/>
      <c r="F16" s="260"/>
      <c r="G16" s="260"/>
      <c r="H16" s="260"/>
      <c r="I16" s="385"/>
    </row>
    <row r="17" spans="1:9" ht="21.75" customHeight="1" x14ac:dyDescent="0.25">
      <c r="A17" s="1250" t="s">
        <v>2613</v>
      </c>
      <c r="B17" s="1250"/>
      <c r="C17" s="1250"/>
      <c r="D17" s="1250"/>
      <c r="E17" s="1250"/>
      <c r="F17" s="1250"/>
      <c r="G17" s="1250"/>
      <c r="H17" s="1250"/>
      <c r="I17" s="1250"/>
    </row>
    <row r="18" spans="1:9" s="262" customFormat="1" ht="21.75" customHeight="1" x14ac:dyDescent="0.7">
      <c r="A18" s="814" t="s">
        <v>75</v>
      </c>
      <c r="B18" s="378"/>
      <c r="C18" s="296" t="s">
        <v>166</v>
      </c>
      <c r="D18" s="378"/>
      <c r="E18" s="379" t="s">
        <v>2143</v>
      </c>
      <c r="F18" s="268"/>
      <c r="G18" s="379" t="s">
        <v>1402</v>
      </c>
      <c r="H18" s="380"/>
      <c r="I18" s="307"/>
    </row>
    <row r="19" spans="1:9" s="262" customFormat="1" ht="21.75" customHeight="1" x14ac:dyDescent="0.7">
      <c r="A19" s="404"/>
      <c r="B19" s="381"/>
      <c r="C19" s="307"/>
      <c r="D19" s="307"/>
      <c r="E19" s="587" t="s">
        <v>52</v>
      </c>
      <c r="F19" s="268"/>
      <c r="G19" s="587" t="s">
        <v>52</v>
      </c>
      <c r="H19" s="382"/>
      <c r="I19" s="307"/>
    </row>
    <row r="20" spans="1:9" s="213" customFormat="1" ht="24" customHeight="1" x14ac:dyDescent="0.6">
      <c r="A20" s="815" t="s">
        <v>1928</v>
      </c>
      <c r="B20" s="383"/>
      <c r="C20" s="531" t="s">
        <v>2481</v>
      </c>
      <c r="D20" s="260"/>
      <c r="E20" s="203">
        <v>326922050000</v>
      </c>
      <c r="F20" s="260"/>
      <c r="G20" s="203">
        <v>0</v>
      </c>
      <c r="H20" s="204"/>
      <c r="I20" s="385"/>
    </row>
    <row r="21" spans="1:9" s="213" customFormat="1" ht="24" customHeight="1" x14ac:dyDescent="0.6">
      <c r="A21" s="815" t="s">
        <v>1930</v>
      </c>
      <c r="B21" s="383"/>
      <c r="C21" s="531" t="s">
        <v>2482</v>
      </c>
      <c r="D21" s="260"/>
      <c r="E21" s="203">
        <v>23126516495</v>
      </c>
      <c r="F21" s="260"/>
      <c r="G21" s="203">
        <v>0</v>
      </c>
      <c r="H21" s="204"/>
      <c r="I21" s="385"/>
    </row>
    <row r="22" spans="1:9" s="213" customFormat="1" ht="24" customHeight="1" x14ac:dyDescent="0.6">
      <c r="A22" s="815" t="s">
        <v>1932</v>
      </c>
      <c r="B22" s="383"/>
      <c r="C22" s="531" t="s">
        <v>2483</v>
      </c>
      <c r="D22" s="260"/>
      <c r="E22" s="203">
        <v>35244248000</v>
      </c>
      <c r="F22" s="260"/>
      <c r="G22" s="203">
        <v>0</v>
      </c>
      <c r="H22" s="204"/>
      <c r="I22" s="385"/>
    </row>
    <row r="23" spans="1:9" s="213" customFormat="1" ht="24" customHeight="1" x14ac:dyDescent="0.6">
      <c r="A23" s="815" t="s">
        <v>2477</v>
      </c>
      <c r="B23" s="383"/>
      <c r="C23" s="531"/>
      <c r="D23" s="260"/>
      <c r="E23" s="203">
        <v>0</v>
      </c>
      <c r="F23" s="260"/>
      <c r="G23" s="203">
        <v>2250000000</v>
      </c>
      <c r="H23" s="204"/>
      <c r="I23" s="385"/>
    </row>
    <row r="24" spans="1:9" ht="24" customHeight="1" thickBot="1" x14ac:dyDescent="0.5">
      <c r="A24" s="817"/>
      <c r="B24" s="396"/>
      <c r="C24" s="396"/>
      <c r="D24" s="396"/>
      <c r="E24" s="388">
        <f>SUM(E20:E23)</f>
        <v>385292814495</v>
      </c>
      <c r="F24" s="268"/>
      <c r="G24" s="388">
        <f>SUM(G20:G23)</f>
        <v>2250000000</v>
      </c>
      <c r="H24" s="286"/>
      <c r="I24" s="400"/>
    </row>
    <row r="25" spans="1:9" ht="24.75" customHeight="1" thickTop="1" x14ac:dyDescent="0.25">
      <c r="A25" s="811"/>
      <c r="B25" s="396"/>
      <c r="C25" s="396"/>
      <c r="D25" s="396"/>
      <c r="E25" s="397"/>
      <c r="F25" s="286"/>
      <c r="G25" s="286"/>
      <c r="H25" s="286"/>
      <c r="I25" s="400"/>
    </row>
    <row r="26" spans="1:9" s="1317" customFormat="1" ht="58.5" customHeight="1" x14ac:dyDescent="0.25">
      <c r="A26" s="1315" t="s">
        <v>2478</v>
      </c>
      <c r="B26" s="1315"/>
      <c r="C26" s="1315"/>
      <c r="D26" s="1315"/>
      <c r="E26" s="1315"/>
      <c r="F26" s="1315"/>
      <c r="G26" s="1315"/>
      <c r="H26" s="1316"/>
      <c r="I26" s="1316"/>
    </row>
    <row r="27" spans="1:9" s="1317" customFormat="1" ht="45" customHeight="1" x14ac:dyDescent="0.25">
      <c r="A27" s="1315" t="s">
        <v>2479</v>
      </c>
      <c r="B27" s="1315"/>
      <c r="C27" s="1315"/>
      <c r="D27" s="1315"/>
      <c r="E27" s="1315"/>
      <c r="F27" s="1315"/>
      <c r="G27" s="1315"/>
      <c r="H27" s="1316"/>
      <c r="I27" s="1316"/>
    </row>
    <row r="28" spans="1:9" s="1317" customFormat="1" ht="44.25" customHeight="1" x14ac:dyDescent="0.25">
      <c r="A28" s="1315" t="s">
        <v>2480</v>
      </c>
      <c r="B28" s="1315"/>
      <c r="C28" s="1315"/>
      <c r="D28" s="1315"/>
      <c r="E28" s="1315"/>
      <c r="F28" s="1315"/>
      <c r="G28" s="1315"/>
      <c r="H28" s="1316"/>
      <c r="I28" s="1316"/>
    </row>
    <row r="29" spans="1:9" ht="39" customHeight="1" x14ac:dyDescent="0.25">
      <c r="A29" s="1251"/>
      <c r="B29" s="1251"/>
      <c r="C29" s="1251"/>
      <c r="D29" s="1251"/>
      <c r="E29" s="1251"/>
      <c r="F29" s="1251"/>
      <c r="G29" s="1251"/>
      <c r="H29" s="286"/>
      <c r="I29" s="400"/>
    </row>
    <row r="30" spans="1:9" ht="18.75" customHeight="1" x14ac:dyDescent="0.25"/>
  </sheetData>
  <mergeCells count="9">
    <mergeCell ref="A1:I1"/>
    <mergeCell ref="A2:I2"/>
    <mergeCell ref="A3:I3"/>
    <mergeCell ref="A17:I17"/>
    <mergeCell ref="A29:G29"/>
    <mergeCell ref="A26:G26"/>
    <mergeCell ref="A27:G27"/>
    <mergeCell ref="A28:G28"/>
    <mergeCell ref="A5:I5"/>
  </mergeCells>
  <phoneticPr fontId="59" type="noConversion"/>
  <printOptions horizontalCentered="1"/>
  <pageMargins left="0.51181102362204722" right="0.70866141732283472" top="0.74803149606299213" bottom="0.55118110236220474" header="0.31496062992125984" footer="0.31496062992125984"/>
  <pageSetup scale="95" orientation="portrait" r:id="rId1"/>
  <headerFooter>
    <oddFooter>&amp;C&amp;A</oddFooter>
  </headerFooter>
  <ignoredErrors>
    <ignoredError sqref="C10 C11:C13" twoDigitTextYea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16303-8B0A-43AC-ABBF-D9DF88D4C6A2}">
  <sheetPr codeName="Sheet21">
    <tabColor rgb="FFFFFF00"/>
    <pageSetUpPr fitToPage="1"/>
  </sheetPr>
  <dimension ref="A1:S135"/>
  <sheetViews>
    <sheetView rightToLeft="1" tabSelected="1" view="pageBreakPreview" zoomScaleNormal="70" zoomScaleSheetLayoutView="100" workbookViewId="0">
      <selection activeCell="AA4" sqref="AA4"/>
    </sheetView>
  </sheetViews>
  <sheetFormatPr defaultColWidth="8.7109375" defaultRowHeight="150" customHeight="1" x14ac:dyDescent="0.25"/>
  <cols>
    <col min="1" max="1" width="24.42578125" style="858" customWidth="1"/>
    <col min="2" max="2" width="0.7109375" style="237" customWidth="1"/>
    <col min="3" max="3" width="7.85546875" style="697" customWidth="1"/>
    <col min="4" max="4" width="0.7109375" style="237" customWidth="1"/>
    <col min="5" max="5" width="7.85546875" style="697" customWidth="1"/>
    <col min="6" max="6" width="0.7109375" style="237" customWidth="1"/>
    <col min="7" max="7" width="7.85546875" style="697" customWidth="1"/>
    <col min="8" max="8" width="0.7109375" style="237" customWidth="1"/>
    <col min="9" max="9" width="13.140625" style="826" customWidth="1"/>
    <col min="10" max="10" width="0.7109375" style="237" customWidth="1"/>
    <col min="11" max="11" width="7.85546875" style="826" customWidth="1"/>
    <col min="12" max="12" width="0.7109375" style="285" customWidth="1"/>
    <col min="13" max="13" width="13" style="826" customWidth="1"/>
    <col min="14" max="14" width="0.7109375" style="237" customWidth="1"/>
    <col min="15" max="15" width="16.42578125" style="287" bestFit="1" customWidth="1"/>
    <col min="16" max="16" width="13.5703125" style="515" customWidth="1"/>
    <col min="17" max="17" width="33.28515625" style="216" customWidth="1"/>
    <col min="18" max="16384" width="8.7109375" style="216"/>
  </cols>
  <sheetData>
    <row r="1" spans="1:16" s="206" customFormat="1" ht="17.25" customHeight="1" x14ac:dyDescent="0.25">
      <c r="A1" s="1167" t="str">
        <f>'1'!A1:H1</f>
        <v>شرکت پالایش میعانات گازی آدیش جنوبی (سهامي خاص) - در مرحله قبل از بهره برداری</v>
      </c>
      <c r="B1" s="1167"/>
      <c r="C1" s="1167"/>
      <c r="D1" s="1167"/>
      <c r="E1" s="1167"/>
      <c r="F1" s="1167"/>
      <c r="G1" s="1167"/>
      <c r="H1" s="1167"/>
      <c r="I1" s="1167"/>
      <c r="J1" s="1167"/>
      <c r="K1" s="1167"/>
      <c r="L1" s="1167"/>
      <c r="M1" s="1167"/>
      <c r="N1" s="1167"/>
      <c r="O1" s="311"/>
      <c r="P1" s="509"/>
    </row>
    <row r="2" spans="1:16" s="206" customFormat="1" ht="17.25" customHeight="1" x14ac:dyDescent="0.25">
      <c r="A2" s="1167" t="str">
        <f>'5'!A2:H2</f>
        <v xml:space="preserve">یادداشت های توضیحی صورت های مالی </v>
      </c>
      <c r="B2" s="1167"/>
      <c r="C2" s="1167"/>
      <c r="D2" s="1167"/>
      <c r="E2" s="1167"/>
      <c r="F2" s="1167"/>
      <c r="G2" s="1167"/>
      <c r="H2" s="1167"/>
      <c r="I2" s="1167"/>
      <c r="J2" s="1167"/>
      <c r="K2" s="1167"/>
      <c r="L2" s="1167"/>
      <c r="M2" s="1167"/>
      <c r="N2" s="1167"/>
      <c r="O2" s="311"/>
      <c r="P2" s="509"/>
    </row>
    <row r="3" spans="1:16" s="206" customFormat="1" ht="17.25" customHeight="1" x14ac:dyDescent="0.25">
      <c r="A3" s="1167" t="str">
        <f>'5'!A3:H3</f>
        <v>سال مالی منتهی به 29 اسفندماه 1400</v>
      </c>
      <c r="B3" s="1167"/>
      <c r="C3" s="1167"/>
      <c r="D3" s="1167"/>
      <c r="E3" s="1167"/>
      <c r="F3" s="1167"/>
      <c r="G3" s="1167"/>
      <c r="H3" s="1167"/>
      <c r="I3" s="1167"/>
      <c r="J3" s="1167"/>
      <c r="K3" s="1167"/>
      <c r="L3" s="1167"/>
      <c r="M3" s="1167"/>
      <c r="N3" s="1167"/>
      <c r="O3" s="311"/>
      <c r="P3" s="509"/>
    </row>
    <row r="4" spans="1:16" s="392" customFormat="1" ht="38.25" customHeight="1" x14ac:dyDescent="0.25">
      <c r="A4" s="1252" t="s">
        <v>2614</v>
      </c>
      <c r="B4" s="1252"/>
      <c r="C4" s="1252"/>
      <c r="D4" s="1252"/>
      <c r="E4" s="1252"/>
      <c r="F4" s="1252"/>
      <c r="G4" s="1252"/>
      <c r="H4" s="1252"/>
      <c r="I4" s="1252"/>
      <c r="J4" s="1252"/>
      <c r="K4" s="1252"/>
      <c r="L4" s="1252"/>
      <c r="M4" s="1252"/>
      <c r="N4" s="341"/>
      <c r="O4" s="391"/>
      <c r="P4" s="510"/>
    </row>
    <row r="5" spans="1:16" s="834" customFormat="1" ht="12.75" customHeight="1" x14ac:dyDescent="0.2">
      <c r="A5" s="851"/>
      <c r="B5" s="830"/>
      <c r="C5" s="829"/>
      <c r="D5" s="830"/>
      <c r="E5" s="829"/>
      <c r="F5" s="830"/>
      <c r="G5" s="829"/>
      <c r="H5" s="830"/>
      <c r="I5" s="831" t="s">
        <v>2143</v>
      </c>
      <c r="J5" s="830"/>
      <c r="K5" s="829"/>
      <c r="L5" s="830"/>
      <c r="M5" s="831" t="s">
        <v>1402</v>
      </c>
      <c r="N5" s="830"/>
      <c r="O5" s="832"/>
      <c r="P5" s="833"/>
    </row>
    <row r="6" spans="1:16" s="834" customFormat="1" ht="13.5" customHeight="1" x14ac:dyDescent="0.2">
      <c r="A6" s="852" t="s">
        <v>162</v>
      </c>
      <c r="B6" s="830"/>
      <c r="C6" s="1253" t="s">
        <v>388</v>
      </c>
      <c r="D6" s="1253"/>
      <c r="E6" s="1253"/>
      <c r="F6" s="1253"/>
      <c r="G6" s="1253"/>
      <c r="I6" s="835" t="s">
        <v>163</v>
      </c>
      <c r="K6" s="835" t="s">
        <v>388</v>
      </c>
      <c r="M6" s="835" t="s">
        <v>163</v>
      </c>
      <c r="O6" s="836"/>
      <c r="P6" s="511"/>
    </row>
    <row r="7" spans="1:16" s="834" customFormat="1" ht="14.25" customHeight="1" x14ac:dyDescent="0.2">
      <c r="A7" s="853"/>
      <c r="B7" s="830"/>
      <c r="C7" s="837" t="s">
        <v>2442</v>
      </c>
      <c r="D7" s="838"/>
      <c r="E7" s="837" t="s">
        <v>2443</v>
      </c>
      <c r="F7" s="838"/>
      <c r="G7" s="837" t="s">
        <v>1783</v>
      </c>
      <c r="I7" s="837" t="s">
        <v>52</v>
      </c>
      <c r="K7" s="837" t="s">
        <v>1710</v>
      </c>
      <c r="M7" s="837" t="s">
        <v>52</v>
      </c>
      <c r="O7" s="836"/>
      <c r="P7" s="511"/>
    </row>
    <row r="8" spans="1:16" s="844" customFormat="1" ht="14.25" customHeight="1" x14ac:dyDescent="0.5">
      <c r="A8" s="854" t="s">
        <v>1405</v>
      </c>
      <c r="B8" s="839"/>
      <c r="C8" s="840">
        <f t="shared" ref="C8:E43" si="0">L8</f>
        <v>0</v>
      </c>
      <c r="D8" s="839"/>
      <c r="E8" s="840">
        <f t="shared" si="0"/>
        <v>0</v>
      </c>
      <c r="F8" s="839"/>
      <c r="G8" s="840">
        <f t="shared" ref="G8:G32" si="1">P8</f>
        <v>3100929.8249954488</v>
      </c>
      <c r="H8" s="839"/>
      <c r="I8" s="841">
        <f>SUM('تراز 1400'!$M$126)</f>
        <v>374741167491</v>
      </c>
      <c r="J8" s="842"/>
      <c r="K8" s="843">
        <v>12411626.65</v>
      </c>
      <c r="L8" s="839"/>
      <c r="M8" s="843">
        <v>1499920257399</v>
      </c>
      <c r="O8" s="845">
        <f>M8/K8</f>
        <v>120847.99999998388</v>
      </c>
      <c r="P8" s="512">
        <f t="shared" ref="P8:P45" si="2">I8/O8</f>
        <v>3100929.8249954488</v>
      </c>
    </row>
    <row r="9" spans="1:16" s="844" customFormat="1" ht="14.25" customHeight="1" x14ac:dyDescent="0.5">
      <c r="A9" s="854" t="s">
        <v>1406</v>
      </c>
      <c r="B9" s="839"/>
      <c r="C9" s="840">
        <f t="shared" si="0"/>
        <v>0</v>
      </c>
      <c r="D9" s="839"/>
      <c r="E9" s="840">
        <f t="shared" si="0"/>
        <v>0</v>
      </c>
      <c r="F9" s="839"/>
      <c r="G9" s="840">
        <f t="shared" si="1"/>
        <v>0</v>
      </c>
      <c r="H9" s="839"/>
      <c r="I9" s="841">
        <f>SUM('تراز 1400'!$P$125)</f>
        <v>0</v>
      </c>
      <c r="J9" s="842"/>
      <c r="K9" s="843">
        <v>835785.69000000006</v>
      </c>
      <c r="L9" s="839"/>
      <c r="M9" s="843">
        <v>101921557538</v>
      </c>
      <c r="O9" s="845">
        <f>M9/K9</f>
        <v>121946.9999994855</v>
      </c>
      <c r="P9" s="512">
        <f t="shared" si="2"/>
        <v>0</v>
      </c>
    </row>
    <row r="10" spans="1:16" s="844" customFormat="1" ht="14.25" customHeight="1" x14ac:dyDescent="0.5">
      <c r="A10" s="854" t="s">
        <v>1407</v>
      </c>
      <c r="B10" s="839"/>
      <c r="C10" s="840">
        <f t="shared" si="0"/>
        <v>0</v>
      </c>
      <c r="D10" s="839"/>
      <c r="E10" s="840">
        <f t="shared" si="0"/>
        <v>0</v>
      </c>
      <c r="F10" s="839"/>
      <c r="G10" s="840">
        <f t="shared" si="1"/>
        <v>470284.53500291111</v>
      </c>
      <c r="H10" s="839"/>
      <c r="I10" s="841">
        <f>SUM('تراز 1400'!$P$126)</f>
        <v>57349788190</v>
      </c>
      <c r="J10" s="842"/>
      <c r="K10" s="843">
        <v>3543880</v>
      </c>
      <c r="L10" s="839"/>
      <c r="M10" s="843">
        <v>432165534360</v>
      </c>
      <c r="O10" s="845">
        <f>M10/K10</f>
        <v>121947</v>
      </c>
      <c r="P10" s="512">
        <f t="shared" si="2"/>
        <v>470284.53500291111</v>
      </c>
    </row>
    <row r="11" spans="1:16" s="844" customFormat="1" ht="14.25" customHeight="1" x14ac:dyDescent="0.5">
      <c r="A11" s="854" t="s">
        <v>2372</v>
      </c>
      <c r="B11" s="839"/>
      <c r="C11" s="840">
        <f t="shared" si="0"/>
        <v>0</v>
      </c>
      <c r="D11" s="839"/>
      <c r="E11" s="840">
        <f t="shared" si="0"/>
        <v>0</v>
      </c>
      <c r="F11" s="839"/>
      <c r="G11" s="840">
        <f t="shared" si="1"/>
        <v>166586.16000333469</v>
      </c>
      <c r="H11" s="839"/>
      <c r="I11" s="841">
        <f>SUM('تراز 1400'!P127)</f>
        <v>45959122511</v>
      </c>
      <c r="J11" s="842"/>
      <c r="K11" s="843">
        <v>0</v>
      </c>
      <c r="L11" s="839"/>
      <c r="M11" s="843">
        <v>0</v>
      </c>
      <c r="O11" s="845">
        <v>275888</v>
      </c>
      <c r="P11" s="512">
        <f t="shared" si="2"/>
        <v>166586.16000333469</v>
      </c>
    </row>
    <row r="12" spans="1:16" s="844" customFormat="1" ht="14.25" customHeight="1" x14ac:dyDescent="0.5">
      <c r="A12" s="854" t="s">
        <v>1408</v>
      </c>
      <c r="B12" s="839"/>
      <c r="C12" s="840">
        <f t="shared" si="0"/>
        <v>0</v>
      </c>
      <c r="D12" s="839"/>
      <c r="E12" s="840">
        <f t="shared" si="0"/>
        <v>0</v>
      </c>
      <c r="F12" s="839"/>
      <c r="G12" s="840">
        <f t="shared" si="1"/>
        <v>0</v>
      </c>
      <c r="H12" s="839"/>
      <c r="I12" s="841">
        <f>SUM('تراز 1400'!$P$128)</f>
        <v>0</v>
      </c>
      <c r="J12" s="842"/>
      <c r="K12" s="843">
        <v>367622.07</v>
      </c>
      <c r="L12" s="839"/>
      <c r="M12" s="843">
        <v>43400065471</v>
      </c>
      <c r="O12" s="845">
        <f>M12/K12</f>
        <v>118056.2023139688</v>
      </c>
      <c r="P12" s="512">
        <f t="shared" si="2"/>
        <v>0</v>
      </c>
    </row>
    <row r="13" spans="1:16" s="844" customFormat="1" ht="14.25" customHeight="1" x14ac:dyDescent="0.5">
      <c r="A13" s="854" t="s">
        <v>2373</v>
      </c>
      <c r="B13" s="839"/>
      <c r="C13" s="840">
        <f t="shared" si="0"/>
        <v>0</v>
      </c>
      <c r="D13" s="839"/>
      <c r="E13" s="840">
        <f t="shared" si="0"/>
        <v>0</v>
      </c>
      <c r="F13" s="839"/>
      <c r="G13" s="840">
        <f t="shared" si="1"/>
        <v>522510.55498608132</v>
      </c>
      <c r="H13" s="839"/>
      <c r="I13" s="841">
        <f>SUM('تراز 1400'!$P$129)</f>
        <v>144154391994</v>
      </c>
      <c r="J13" s="842"/>
      <c r="K13" s="843">
        <v>0</v>
      </c>
      <c r="L13" s="839"/>
      <c r="M13" s="843">
        <v>0</v>
      </c>
      <c r="O13" s="845">
        <v>275888</v>
      </c>
      <c r="P13" s="512">
        <f t="shared" si="2"/>
        <v>522510.55498608132</v>
      </c>
    </row>
    <row r="14" spans="1:16" s="844" customFormat="1" ht="14.25" customHeight="1" x14ac:dyDescent="0.5">
      <c r="A14" s="854" t="s">
        <v>2374</v>
      </c>
      <c r="B14" s="839"/>
      <c r="C14" s="840">
        <f t="shared" si="0"/>
        <v>0</v>
      </c>
      <c r="D14" s="839"/>
      <c r="E14" s="840">
        <f t="shared" si="0"/>
        <v>0</v>
      </c>
      <c r="F14" s="839"/>
      <c r="G14" s="840">
        <f t="shared" si="1"/>
        <v>145023.60295760256</v>
      </c>
      <c r="H14" s="839"/>
      <c r="I14" s="841">
        <f>SUM('تراز 1400'!$P$130)</f>
        <v>39600000000</v>
      </c>
      <c r="J14" s="842"/>
      <c r="K14" s="843">
        <v>0</v>
      </c>
      <c r="L14" s="839"/>
      <c r="M14" s="843">
        <v>0</v>
      </c>
      <c r="O14" s="845">
        <v>273059</v>
      </c>
      <c r="P14" s="512">
        <f t="shared" si="2"/>
        <v>145023.60295760256</v>
      </c>
    </row>
    <row r="15" spans="1:16" s="844" customFormat="1" ht="14.25" customHeight="1" x14ac:dyDescent="0.5">
      <c r="A15" s="854" t="s">
        <v>629</v>
      </c>
      <c r="B15" s="839"/>
      <c r="C15" s="840">
        <f t="shared" si="0"/>
        <v>0</v>
      </c>
      <c r="D15" s="839"/>
      <c r="E15" s="840">
        <f t="shared" si="0"/>
        <v>0</v>
      </c>
      <c r="F15" s="839"/>
      <c r="G15" s="840">
        <f t="shared" si="1"/>
        <v>0</v>
      </c>
      <c r="H15" s="839"/>
      <c r="I15" s="841">
        <f>SUM('تراز 1400'!$M$129)</f>
        <v>0</v>
      </c>
      <c r="J15" s="842"/>
      <c r="K15" s="843">
        <v>449495</v>
      </c>
      <c r="L15" s="839"/>
      <c r="M15" s="843">
        <v>133556201875</v>
      </c>
      <c r="O15" s="845">
        <f t="shared" ref="O15:O29" si="3">M15/K15</f>
        <v>297125</v>
      </c>
      <c r="P15" s="512">
        <f t="shared" si="2"/>
        <v>0</v>
      </c>
    </row>
    <row r="16" spans="1:16" s="844" customFormat="1" ht="14.25" customHeight="1" x14ac:dyDescent="0.5">
      <c r="A16" s="854" t="s">
        <v>1409</v>
      </c>
      <c r="B16" s="839"/>
      <c r="C16" s="840">
        <f t="shared" si="0"/>
        <v>0</v>
      </c>
      <c r="D16" s="839"/>
      <c r="E16" s="840">
        <f t="shared" si="0"/>
        <v>0</v>
      </c>
      <c r="F16" s="839"/>
      <c r="G16" s="840">
        <f t="shared" si="1"/>
        <v>0</v>
      </c>
      <c r="H16" s="839"/>
      <c r="I16" s="841">
        <f>SUM('تراز 1400'!$M$130)</f>
        <v>0</v>
      </c>
      <c r="J16" s="842"/>
      <c r="K16" s="843">
        <v>756985</v>
      </c>
      <c r="L16" s="839"/>
      <c r="M16" s="843">
        <v>90066075300</v>
      </c>
      <c r="O16" s="845">
        <f t="shared" si="3"/>
        <v>118980</v>
      </c>
      <c r="P16" s="512">
        <f t="shared" si="2"/>
        <v>0</v>
      </c>
    </row>
    <row r="17" spans="1:16" s="844" customFormat="1" ht="14.25" customHeight="1" x14ac:dyDescent="0.5">
      <c r="A17" s="854" t="s">
        <v>1411</v>
      </c>
      <c r="B17" s="839"/>
      <c r="C17" s="840">
        <f t="shared" si="0"/>
        <v>0</v>
      </c>
      <c r="D17" s="839"/>
      <c r="E17" s="840">
        <f t="shared" si="0"/>
        <v>0</v>
      </c>
      <c r="F17" s="839"/>
      <c r="G17" s="840">
        <f t="shared" si="1"/>
        <v>0</v>
      </c>
      <c r="H17" s="839"/>
      <c r="I17" s="841">
        <f>SUM('تراز 1400'!$M$131)</f>
        <v>0</v>
      </c>
      <c r="J17" s="842"/>
      <c r="K17" s="843">
        <v>1470000</v>
      </c>
      <c r="L17" s="839"/>
      <c r="M17" s="843">
        <v>179822160000</v>
      </c>
      <c r="O17" s="845">
        <f t="shared" si="3"/>
        <v>122328</v>
      </c>
      <c r="P17" s="512">
        <f t="shared" si="2"/>
        <v>0</v>
      </c>
    </row>
    <row r="18" spans="1:16" s="844" customFormat="1" ht="14.25" customHeight="1" x14ac:dyDescent="0.5">
      <c r="A18" s="854" t="s">
        <v>1414</v>
      </c>
      <c r="B18" s="839"/>
      <c r="C18" s="840">
        <f t="shared" si="0"/>
        <v>0</v>
      </c>
      <c r="D18" s="839"/>
      <c r="E18" s="840">
        <f t="shared" si="0"/>
        <v>0</v>
      </c>
      <c r="F18" s="839"/>
      <c r="G18" s="840">
        <f t="shared" si="1"/>
        <v>0</v>
      </c>
      <c r="H18" s="839"/>
      <c r="I18" s="841">
        <v>0</v>
      </c>
      <c r="J18" s="842"/>
      <c r="K18" s="843">
        <v>207725</v>
      </c>
      <c r="L18" s="839"/>
      <c r="M18" s="843">
        <v>30943754625</v>
      </c>
      <c r="O18" s="845">
        <f t="shared" si="3"/>
        <v>148965</v>
      </c>
      <c r="P18" s="512">
        <f t="shared" si="2"/>
        <v>0</v>
      </c>
    </row>
    <row r="19" spans="1:16" s="844" customFormat="1" ht="14.25" customHeight="1" x14ac:dyDescent="0.5">
      <c r="A19" s="854" t="s">
        <v>1414</v>
      </c>
      <c r="B19" s="839"/>
      <c r="C19" s="840">
        <f t="shared" si="0"/>
        <v>0</v>
      </c>
      <c r="D19" s="839"/>
      <c r="E19" s="840">
        <f t="shared" si="0"/>
        <v>0</v>
      </c>
      <c r="F19" s="839"/>
      <c r="G19" s="840">
        <f t="shared" si="1"/>
        <v>6222.84</v>
      </c>
      <c r="H19" s="839"/>
      <c r="I19" s="841">
        <f>SUM('تراز 1400'!$M$132)</f>
        <v>1860629160</v>
      </c>
      <c r="J19" s="842"/>
      <c r="K19" s="843">
        <v>35635</v>
      </c>
      <c r="L19" s="839"/>
      <c r="M19" s="843">
        <v>10654865000</v>
      </c>
      <c r="O19" s="845">
        <f t="shared" si="3"/>
        <v>299000</v>
      </c>
      <c r="P19" s="512">
        <f t="shared" si="2"/>
        <v>6222.84</v>
      </c>
    </row>
    <row r="20" spans="1:16" s="844" customFormat="1" ht="14.25" customHeight="1" x14ac:dyDescent="0.5">
      <c r="A20" s="854" t="s">
        <v>1415</v>
      </c>
      <c r="B20" s="839"/>
      <c r="C20" s="840">
        <f t="shared" si="0"/>
        <v>0</v>
      </c>
      <c r="D20" s="839"/>
      <c r="E20" s="840">
        <f t="shared" si="0"/>
        <v>0</v>
      </c>
      <c r="F20" s="839"/>
      <c r="G20" s="840">
        <f t="shared" si="1"/>
        <v>445212</v>
      </c>
      <c r="H20" s="839"/>
      <c r="I20" s="841">
        <f>SUM('تراز 1400'!$P$134)</f>
        <v>56319318000</v>
      </c>
      <c r="J20" s="842"/>
      <c r="K20" s="843">
        <v>445212</v>
      </c>
      <c r="L20" s="839"/>
      <c r="M20" s="843">
        <v>56319318000</v>
      </c>
      <c r="O20" s="845">
        <f t="shared" si="3"/>
        <v>126500</v>
      </c>
      <c r="P20" s="512">
        <f t="shared" si="2"/>
        <v>445212</v>
      </c>
    </row>
    <row r="21" spans="1:16" s="844" customFormat="1" ht="14.25" customHeight="1" x14ac:dyDescent="0.5">
      <c r="A21" s="854" t="s">
        <v>1416</v>
      </c>
      <c r="B21" s="839"/>
      <c r="C21" s="840">
        <f t="shared" si="0"/>
        <v>0</v>
      </c>
      <c r="D21" s="839"/>
      <c r="E21" s="840">
        <f t="shared" si="0"/>
        <v>0</v>
      </c>
      <c r="F21" s="839"/>
      <c r="G21" s="840">
        <f t="shared" si="1"/>
        <v>129138</v>
      </c>
      <c r="H21" s="839"/>
      <c r="I21" s="841">
        <f>SUM('تراز 1400'!$P$135)</f>
        <v>16271388000</v>
      </c>
      <c r="J21" s="842"/>
      <c r="K21" s="843">
        <v>129138</v>
      </c>
      <c r="L21" s="839"/>
      <c r="M21" s="843">
        <v>16271388000</v>
      </c>
      <c r="O21" s="845">
        <f t="shared" si="3"/>
        <v>126000</v>
      </c>
      <c r="P21" s="512">
        <f t="shared" si="2"/>
        <v>129138</v>
      </c>
    </row>
    <row r="22" spans="1:16" s="844" customFormat="1" ht="14.25" customHeight="1" x14ac:dyDescent="0.5">
      <c r="A22" s="854" t="s">
        <v>1417</v>
      </c>
      <c r="B22" s="839"/>
      <c r="C22" s="840">
        <f t="shared" si="0"/>
        <v>0</v>
      </c>
      <c r="D22" s="839"/>
      <c r="E22" s="840">
        <f t="shared" si="0"/>
        <v>0</v>
      </c>
      <c r="F22" s="839"/>
      <c r="G22" s="840">
        <f t="shared" si="1"/>
        <v>86104.5</v>
      </c>
      <c r="H22" s="839"/>
      <c r="I22" s="841">
        <f>SUM('تراز 1400'!$P$136)</f>
        <v>11710212000</v>
      </c>
      <c r="J22" s="842"/>
      <c r="K22" s="843">
        <v>86104.5</v>
      </c>
      <c r="L22" s="839"/>
      <c r="M22" s="843">
        <v>11710212000</v>
      </c>
      <c r="O22" s="845">
        <f t="shared" si="3"/>
        <v>136000</v>
      </c>
      <c r="P22" s="512">
        <f t="shared" si="2"/>
        <v>86104.5</v>
      </c>
    </row>
    <row r="23" spans="1:16" s="844" customFormat="1" ht="14.25" customHeight="1" x14ac:dyDescent="0.5">
      <c r="A23" s="854" t="s">
        <v>1418</v>
      </c>
      <c r="B23" s="839"/>
      <c r="C23" s="840">
        <f t="shared" si="0"/>
        <v>0</v>
      </c>
      <c r="D23" s="839"/>
      <c r="E23" s="840">
        <f t="shared" si="0"/>
        <v>0</v>
      </c>
      <c r="F23" s="839"/>
      <c r="G23" s="840">
        <f t="shared" si="1"/>
        <v>230000</v>
      </c>
      <c r="H23" s="839"/>
      <c r="I23" s="841">
        <f>SUM('تراز 1400'!$P$137)</f>
        <v>32085000000</v>
      </c>
      <c r="J23" s="842"/>
      <c r="K23" s="843">
        <v>230000</v>
      </c>
      <c r="L23" s="839"/>
      <c r="M23" s="843">
        <v>32085000000</v>
      </c>
      <c r="O23" s="845">
        <f t="shared" si="3"/>
        <v>139500</v>
      </c>
      <c r="P23" s="512">
        <f t="shared" si="2"/>
        <v>230000</v>
      </c>
    </row>
    <row r="24" spans="1:16" s="844" customFormat="1" ht="14.25" customHeight="1" x14ac:dyDescent="0.5">
      <c r="A24" s="854" t="s">
        <v>1412</v>
      </c>
      <c r="B24" s="839"/>
      <c r="C24" s="840">
        <f t="shared" si="0"/>
        <v>0</v>
      </c>
      <c r="D24" s="839"/>
      <c r="E24" s="840">
        <f t="shared" si="0"/>
        <v>0</v>
      </c>
      <c r="F24" s="839"/>
      <c r="G24" s="840">
        <f t="shared" si="1"/>
        <v>158105.79999999999</v>
      </c>
      <c r="H24" s="839"/>
      <c r="I24" s="841">
        <f>SUM('تراز 1400'!$M$134)</f>
        <v>19120524923</v>
      </c>
      <c r="J24" s="842"/>
      <c r="K24" s="843">
        <v>201029</v>
      </c>
      <c r="L24" s="839"/>
      <c r="M24" s="843">
        <v>24311442115</v>
      </c>
      <c r="O24" s="845">
        <f t="shared" si="3"/>
        <v>120935</v>
      </c>
      <c r="P24" s="512">
        <f t="shared" si="2"/>
        <v>158105.79999999999</v>
      </c>
    </row>
    <row r="25" spans="1:16" s="844" customFormat="1" ht="14.25" customHeight="1" x14ac:dyDescent="0.5">
      <c r="A25" s="854" t="s">
        <v>1413</v>
      </c>
      <c r="B25" s="839"/>
      <c r="C25" s="840">
        <f t="shared" si="0"/>
        <v>0</v>
      </c>
      <c r="D25" s="839"/>
      <c r="E25" s="840">
        <f t="shared" si="0"/>
        <v>0</v>
      </c>
      <c r="F25" s="839"/>
      <c r="G25" s="840">
        <f t="shared" si="1"/>
        <v>0</v>
      </c>
      <c r="H25" s="839"/>
      <c r="I25" s="841">
        <f>SUM('تراز 1400'!$M$135)</f>
        <v>0</v>
      </c>
      <c r="J25" s="842"/>
      <c r="K25" s="843">
        <v>553257.1</v>
      </c>
      <c r="L25" s="839"/>
      <c r="M25" s="843">
        <v>67357392154</v>
      </c>
      <c r="O25" s="845">
        <f t="shared" si="3"/>
        <v>121747.00000054225</v>
      </c>
      <c r="P25" s="512">
        <f t="shared" si="2"/>
        <v>0</v>
      </c>
    </row>
    <row r="26" spans="1:16" s="844" customFormat="1" ht="14.25" customHeight="1" x14ac:dyDescent="0.5">
      <c r="A26" s="854" t="s">
        <v>1410</v>
      </c>
      <c r="B26" s="839"/>
      <c r="C26" s="840">
        <f t="shared" si="0"/>
        <v>0</v>
      </c>
      <c r="D26" s="839"/>
      <c r="E26" s="840">
        <f t="shared" si="0"/>
        <v>0</v>
      </c>
      <c r="F26" s="839"/>
      <c r="G26" s="840">
        <f t="shared" si="1"/>
        <v>0</v>
      </c>
      <c r="H26" s="839"/>
      <c r="I26" s="841">
        <f>SUM('تراز 1400'!$M$136)</f>
        <v>0</v>
      </c>
      <c r="J26" s="842"/>
      <c r="K26" s="843">
        <v>122871</v>
      </c>
      <c r="L26" s="839"/>
      <c r="M26" s="843">
        <v>14651582367</v>
      </c>
      <c r="O26" s="845">
        <f t="shared" si="3"/>
        <v>119243.61620724174</v>
      </c>
      <c r="P26" s="512">
        <f t="shared" si="2"/>
        <v>0</v>
      </c>
    </row>
    <row r="27" spans="1:16" s="844" customFormat="1" ht="14.25" customHeight="1" x14ac:dyDescent="0.5">
      <c r="A27" s="854" t="s">
        <v>1419</v>
      </c>
      <c r="B27" s="839"/>
      <c r="C27" s="840">
        <f t="shared" si="0"/>
        <v>0</v>
      </c>
      <c r="D27" s="839"/>
      <c r="E27" s="840">
        <f t="shared" si="0"/>
        <v>0</v>
      </c>
      <c r="F27" s="839"/>
      <c r="G27" s="840">
        <f t="shared" si="1"/>
        <v>162500</v>
      </c>
      <c r="H27" s="839"/>
      <c r="I27" s="841">
        <f>SUM('تراز 1400'!$P$138)</f>
        <v>20637500000</v>
      </c>
      <c r="J27" s="842"/>
      <c r="K27" s="843">
        <v>162500</v>
      </c>
      <c r="L27" s="839"/>
      <c r="M27" s="843">
        <v>20637500000</v>
      </c>
      <c r="O27" s="845">
        <f t="shared" si="3"/>
        <v>127000</v>
      </c>
      <c r="P27" s="512">
        <f t="shared" si="2"/>
        <v>162500</v>
      </c>
    </row>
    <row r="28" spans="1:16" s="844" customFormat="1" ht="14.25" customHeight="1" x14ac:dyDescent="0.5">
      <c r="A28" s="854" t="s">
        <v>1420</v>
      </c>
      <c r="B28" s="839"/>
      <c r="C28" s="840">
        <f t="shared" si="0"/>
        <v>0</v>
      </c>
      <c r="D28" s="839"/>
      <c r="E28" s="840">
        <f t="shared" si="0"/>
        <v>0</v>
      </c>
      <c r="F28" s="839"/>
      <c r="G28" s="840">
        <f t="shared" si="1"/>
        <v>151556.25</v>
      </c>
      <c r="H28" s="839"/>
      <c r="I28" s="841">
        <f>SUM('تراز 1400'!$P$139)</f>
        <v>19247643750</v>
      </c>
      <c r="J28" s="842"/>
      <c r="K28" s="843">
        <v>151556.25</v>
      </c>
      <c r="L28" s="839"/>
      <c r="M28" s="843">
        <v>19247643750</v>
      </c>
      <c r="O28" s="845">
        <f t="shared" si="3"/>
        <v>127000</v>
      </c>
      <c r="P28" s="512">
        <f t="shared" si="2"/>
        <v>151556.25</v>
      </c>
    </row>
    <row r="29" spans="1:16" s="844" customFormat="1" ht="14.25" customHeight="1" x14ac:dyDescent="0.5">
      <c r="A29" s="854" t="s">
        <v>1421</v>
      </c>
      <c r="B29" s="839"/>
      <c r="C29" s="840">
        <f t="shared" si="0"/>
        <v>0</v>
      </c>
      <c r="D29" s="839"/>
      <c r="E29" s="840">
        <f t="shared" si="0"/>
        <v>0</v>
      </c>
      <c r="F29" s="839"/>
      <c r="G29" s="840">
        <f t="shared" si="1"/>
        <v>125071</v>
      </c>
      <c r="H29" s="839"/>
      <c r="I29" s="841">
        <f>SUM('تراز 1400'!$P$140)</f>
        <v>17822617500</v>
      </c>
      <c r="J29" s="842"/>
      <c r="K29" s="843">
        <v>125071</v>
      </c>
      <c r="L29" s="839"/>
      <c r="M29" s="843">
        <v>17822617500</v>
      </c>
      <c r="O29" s="845">
        <f t="shared" si="3"/>
        <v>142500</v>
      </c>
      <c r="P29" s="512">
        <f t="shared" si="2"/>
        <v>125071</v>
      </c>
    </row>
    <row r="30" spans="1:16" s="844" customFormat="1" ht="14.25" customHeight="1" x14ac:dyDescent="0.5">
      <c r="A30" s="854" t="s">
        <v>647</v>
      </c>
      <c r="B30" s="839"/>
      <c r="C30" s="840">
        <f t="shared" si="0"/>
        <v>0</v>
      </c>
      <c r="D30" s="839"/>
      <c r="E30" s="840">
        <f t="shared" si="0"/>
        <v>0</v>
      </c>
      <c r="F30" s="839"/>
      <c r="G30" s="840">
        <f t="shared" si="1"/>
        <v>315521</v>
      </c>
      <c r="H30" s="839"/>
      <c r="I30" s="841">
        <f>SUM('تراز 1400'!$M$138)</f>
        <v>83552800489</v>
      </c>
      <c r="J30" s="842"/>
      <c r="K30" s="843">
        <v>0</v>
      </c>
      <c r="L30" s="839"/>
      <c r="M30" s="843">
        <v>0</v>
      </c>
      <c r="O30" s="845">
        <v>264809</v>
      </c>
      <c r="P30" s="512">
        <f t="shared" si="2"/>
        <v>315521</v>
      </c>
    </row>
    <row r="31" spans="1:16" s="844" customFormat="1" ht="14.25" customHeight="1" x14ac:dyDescent="0.5">
      <c r="A31" s="854" t="s">
        <v>2377</v>
      </c>
      <c r="B31" s="839"/>
      <c r="C31" s="840">
        <f t="shared" si="0"/>
        <v>0</v>
      </c>
      <c r="D31" s="839"/>
      <c r="E31" s="840">
        <f t="shared" si="0"/>
        <v>0</v>
      </c>
      <c r="F31" s="839"/>
      <c r="G31" s="840">
        <f t="shared" si="1"/>
        <v>4323.5653065463266</v>
      </c>
      <c r="H31" s="839"/>
      <c r="I31" s="841">
        <v>1144901711</v>
      </c>
      <c r="J31" s="842"/>
      <c r="K31" s="843">
        <v>0</v>
      </c>
      <c r="L31" s="839"/>
      <c r="M31" s="843">
        <v>0</v>
      </c>
      <c r="O31" s="845">
        <v>264805</v>
      </c>
      <c r="P31" s="512">
        <f t="shared" si="2"/>
        <v>4323.5653065463266</v>
      </c>
    </row>
    <row r="32" spans="1:16" s="844" customFormat="1" ht="14.25" customHeight="1" x14ac:dyDescent="0.5">
      <c r="A32" s="854" t="s">
        <v>2378</v>
      </c>
      <c r="B32" s="839"/>
      <c r="C32" s="840">
        <f t="shared" si="0"/>
        <v>0</v>
      </c>
      <c r="D32" s="839"/>
      <c r="E32" s="840">
        <f t="shared" si="0"/>
        <v>0</v>
      </c>
      <c r="F32" s="839"/>
      <c r="G32" s="840">
        <f t="shared" si="1"/>
        <v>80445.25</v>
      </c>
      <c r="H32" s="839"/>
      <c r="I32" s="841">
        <f>SUM('تراز 1400'!$M$139)-I31</f>
        <v>22193879132</v>
      </c>
      <c r="J32" s="842"/>
      <c r="K32" s="843">
        <v>0</v>
      </c>
      <c r="L32" s="839"/>
      <c r="M32" s="843">
        <v>0</v>
      </c>
      <c r="O32" s="845">
        <v>275888</v>
      </c>
      <c r="P32" s="512">
        <f t="shared" si="2"/>
        <v>80445.25</v>
      </c>
    </row>
    <row r="33" spans="1:17" s="844" customFormat="1" ht="14.25" customHeight="1" x14ac:dyDescent="0.5">
      <c r="A33" s="854" t="s">
        <v>651</v>
      </c>
      <c r="B33" s="839"/>
      <c r="C33" s="840">
        <f t="shared" si="0"/>
        <v>0</v>
      </c>
      <c r="D33" s="839"/>
      <c r="E33" s="840">
        <f t="shared" si="0"/>
        <v>0</v>
      </c>
      <c r="F33" s="839"/>
      <c r="G33" s="840">
        <v>92853.99</v>
      </c>
      <c r="H33" s="839"/>
      <c r="I33" s="841">
        <f>SUM('تراز 1400'!$M$140)</f>
        <v>27170000000</v>
      </c>
      <c r="J33" s="842"/>
      <c r="K33" s="843">
        <v>0</v>
      </c>
      <c r="L33" s="839"/>
      <c r="M33" s="843">
        <v>0</v>
      </c>
      <c r="O33" s="845">
        <f>I33/G33</f>
        <v>292609.93523272395</v>
      </c>
      <c r="P33" s="512">
        <f t="shared" si="2"/>
        <v>92853.99</v>
      </c>
    </row>
    <row r="34" spans="1:17" s="844" customFormat="1" ht="14.25" customHeight="1" x14ac:dyDescent="0.5">
      <c r="A34" s="854" t="s">
        <v>1422</v>
      </c>
      <c r="B34" s="839"/>
      <c r="C34" s="840">
        <f t="shared" si="0"/>
        <v>0</v>
      </c>
      <c r="D34" s="839"/>
      <c r="E34" s="840">
        <f t="shared" si="0"/>
        <v>0</v>
      </c>
      <c r="F34" s="839"/>
      <c r="G34" s="840">
        <f t="shared" ref="G34:G43" si="4">P34</f>
        <v>1226303.75</v>
      </c>
      <c r="H34" s="839"/>
      <c r="I34" s="841">
        <f>SUM('تراز 1400'!$M$141)</f>
        <v>161872095000</v>
      </c>
      <c r="J34" s="842"/>
      <c r="K34" s="843">
        <v>1226303.75</v>
      </c>
      <c r="L34" s="839"/>
      <c r="M34" s="843">
        <v>161872095000</v>
      </c>
      <c r="O34" s="845">
        <f>M34/K34</f>
        <v>132000</v>
      </c>
      <c r="P34" s="512">
        <f t="shared" si="2"/>
        <v>1226303.75</v>
      </c>
    </row>
    <row r="35" spans="1:17" s="844" customFormat="1" ht="14.25" customHeight="1" x14ac:dyDescent="0.5">
      <c r="A35" s="854" t="s">
        <v>1423</v>
      </c>
      <c r="B35" s="839"/>
      <c r="C35" s="840">
        <f t="shared" si="0"/>
        <v>0</v>
      </c>
      <c r="D35" s="839"/>
      <c r="E35" s="840">
        <f t="shared" si="0"/>
        <v>0</v>
      </c>
      <c r="F35" s="839"/>
      <c r="G35" s="840">
        <f t="shared" si="4"/>
        <v>82600</v>
      </c>
      <c r="H35" s="839"/>
      <c r="I35" s="841">
        <f>SUM('تراز 1400'!$M$142)</f>
        <v>12142200000</v>
      </c>
      <c r="J35" s="842"/>
      <c r="K35" s="843">
        <v>82600</v>
      </c>
      <c r="L35" s="839"/>
      <c r="M35" s="843">
        <v>12142200000</v>
      </c>
      <c r="O35" s="845">
        <f>M35/K35</f>
        <v>147000</v>
      </c>
      <c r="P35" s="512">
        <f t="shared" si="2"/>
        <v>82600</v>
      </c>
      <c r="Q35" s="844">
        <f>I48-M48</f>
        <v>-1672994638976.0452</v>
      </c>
    </row>
    <row r="36" spans="1:17" s="844" customFormat="1" ht="14.25" customHeight="1" x14ac:dyDescent="0.5">
      <c r="A36" s="854" t="s">
        <v>657</v>
      </c>
      <c r="B36" s="839"/>
      <c r="C36" s="840">
        <f t="shared" si="0"/>
        <v>0</v>
      </c>
      <c r="D36" s="839"/>
      <c r="E36" s="840">
        <f t="shared" si="0"/>
        <v>0</v>
      </c>
      <c r="F36" s="839"/>
      <c r="G36" s="840">
        <f t="shared" si="4"/>
        <v>3652.6500005664461</v>
      </c>
      <c r="H36" s="839"/>
      <c r="I36" s="841">
        <f>SUM('تراز 1400'!$M$143)</f>
        <v>967254594</v>
      </c>
      <c r="J36" s="842"/>
      <c r="K36" s="843">
        <v>0</v>
      </c>
      <c r="L36" s="839"/>
      <c r="M36" s="843">
        <v>0</v>
      </c>
      <c r="O36" s="845">
        <v>264809</v>
      </c>
      <c r="P36" s="512">
        <f t="shared" si="2"/>
        <v>3652.6500005664461</v>
      </c>
    </row>
    <row r="37" spans="1:17" s="844" customFormat="1" ht="14.25" customHeight="1" x14ac:dyDescent="0.5">
      <c r="A37" s="854" t="s">
        <v>1381</v>
      </c>
      <c r="B37" s="839"/>
      <c r="C37" s="840">
        <f t="shared" si="0"/>
        <v>0</v>
      </c>
      <c r="D37" s="839"/>
      <c r="E37" s="840">
        <f t="shared" si="0"/>
        <v>0</v>
      </c>
      <c r="F37" s="839"/>
      <c r="G37" s="840">
        <f t="shared" si="4"/>
        <v>147125</v>
      </c>
      <c r="H37" s="839"/>
      <c r="I37" s="841">
        <f>SUM('تراز 1400'!$M$144)</f>
        <v>38960024125</v>
      </c>
      <c r="J37" s="842"/>
      <c r="K37" s="843">
        <v>0</v>
      </c>
      <c r="L37" s="839"/>
      <c r="M37" s="843">
        <v>0</v>
      </c>
      <c r="O37" s="845">
        <v>264809</v>
      </c>
      <c r="P37" s="512">
        <f t="shared" si="2"/>
        <v>147125</v>
      </c>
    </row>
    <row r="38" spans="1:17" s="844" customFormat="1" ht="14.25" customHeight="1" x14ac:dyDescent="0.5">
      <c r="A38" s="854" t="s">
        <v>2379</v>
      </c>
      <c r="B38" s="839"/>
      <c r="C38" s="840">
        <f t="shared" si="0"/>
        <v>0</v>
      </c>
      <c r="D38" s="839"/>
      <c r="E38" s="840">
        <f t="shared" si="0"/>
        <v>0</v>
      </c>
      <c r="F38" s="839"/>
      <c r="G38" s="840">
        <f t="shared" si="4"/>
        <v>492734</v>
      </c>
      <c r="H38" s="839"/>
      <c r="I38" s="841">
        <f>SUM('تراز 1400'!$M$145)</f>
        <v>130480397806</v>
      </c>
      <c r="J38" s="842"/>
      <c r="K38" s="843">
        <v>0</v>
      </c>
      <c r="L38" s="839"/>
      <c r="M38" s="843">
        <v>0</v>
      </c>
      <c r="O38" s="845">
        <v>264809</v>
      </c>
      <c r="P38" s="512">
        <f t="shared" si="2"/>
        <v>492734</v>
      </c>
    </row>
    <row r="39" spans="1:17" s="844" customFormat="1" ht="14.25" customHeight="1" x14ac:dyDescent="0.5">
      <c r="A39" s="854" t="s">
        <v>2380</v>
      </c>
      <c r="B39" s="839"/>
      <c r="C39" s="840">
        <f t="shared" si="0"/>
        <v>0</v>
      </c>
      <c r="D39" s="839"/>
      <c r="E39" s="840">
        <f>P39</f>
        <v>9020</v>
      </c>
      <c r="F39" s="839"/>
      <c r="G39" s="840">
        <v>0</v>
      </c>
      <c r="H39" s="839"/>
      <c r="I39" s="841">
        <f>SUM('تراز 1400'!$M$146)</f>
        <v>2434498000</v>
      </c>
      <c r="J39" s="842"/>
      <c r="K39" s="843">
        <v>0</v>
      </c>
      <c r="L39" s="839"/>
      <c r="M39" s="843">
        <v>0</v>
      </c>
      <c r="O39" s="845">
        <v>269900</v>
      </c>
      <c r="P39" s="512">
        <f>I39/O39</f>
        <v>9020</v>
      </c>
    </row>
    <row r="40" spans="1:17" s="844" customFormat="1" ht="14.25" customHeight="1" x14ac:dyDescent="0.5">
      <c r="A40" s="854" t="s">
        <v>1916</v>
      </c>
      <c r="B40" s="839"/>
      <c r="C40" s="840">
        <f t="shared" si="0"/>
        <v>0</v>
      </c>
      <c r="D40" s="839"/>
      <c r="E40" s="840">
        <f t="shared" si="0"/>
        <v>0</v>
      </c>
      <c r="F40" s="839"/>
      <c r="G40" s="840">
        <f t="shared" si="4"/>
        <v>332488.34999845672</v>
      </c>
      <c r="H40" s="839"/>
      <c r="I40" s="841">
        <f>SUM('تراز 1400'!$M$148)</f>
        <v>96949280511</v>
      </c>
      <c r="J40" s="842"/>
      <c r="K40" s="843">
        <v>0</v>
      </c>
      <c r="L40" s="839"/>
      <c r="M40" s="843">
        <v>0</v>
      </c>
      <c r="O40" s="845">
        <v>291587</v>
      </c>
      <c r="P40" s="512">
        <f t="shared" si="2"/>
        <v>332488.34999845672</v>
      </c>
    </row>
    <row r="41" spans="1:17" s="844" customFormat="1" ht="14.25" customHeight="1" x14ac:dyDescent="0.5">
      <c r="A41" s="854" t="s">
        <v>2375</v>
      </c>
      <c r="B41" s="839"/>
      <c r="C41" s="840">
        <f t="shared" si="0"/>
        <v>0</v>
      </c>
      <c r="D41" s="839"/>
      <c r="E41" s="840">
        <f>P41</f>
        <v>16500</v>
      </c>
      <c r="F41" s="839"/>
      <c r="G41" s="840">
        <v>0</v>
      </c>
      <c r="H41" s="839"/>
      <c r="I41" s="841">
        <f>SUM('تراز 1400'!$M$149)-I43-I42</f>
        <v>4453350000</v>
      </c>
      <c r="J41" s="842"/>
      <c r="K41" s="843">
        <v>0</v>
      </c>
      <c r="L41" s="839"/>
      <c r="M41" s="843">
        <v>0</v>
      </c>
      <c r="O41" s="845">
        <v>269900</v>
      </c>
      <c r="P41" s="512">
        <f t="shared" si="2"/>
        <v>16500</v>
      </c>
    </row>
    <row r="42" spans="1:17" s="844" customFormat="1" ht="14.25" customHeight="1" x14ac:dyDescent="0.5">
      <c r="A42" s="854" t="s">
        <v>2375</v>
      </c>
      <c r="B42" s="839"/>
      <c r="C42" s="840">
        <f t="shared" si="0"/>
        <v>0</v>
      </c>
      <c r="D42" s="839"/>
      <c r="E42" s="840">
        <f>P42</f>
        <v>300</v>
      </c>
      <c r="F42" s="839"/>
      <c r="G42" s="840">
        <v>0</v>
      </c>
      <c r="H42" s="839"/>
      <c r="I42" s="841">
        <v>78308400</v>
      </c>
      <c r="J42" s="842"/>
      <c r="K42" s="843">
        <v>0</v>
      </c>
      <c r="L42" s="839"/>
      <c r="M42" s="843">
        <v>0</v>
      </c>
      <c r="O42" s="845">
        <v>261028</v>
      </c>
      <c r="P42" s="512">
        <f t="shared" si="2"/>
        <v>300</v>
      </c>
    </row>
    <row r="43" spans="1:17" s="844" customFormat="1" ht="14.25" customHeight="1" x14ac:dyDescent="0.5">
      <c r="A43" s="854" t="s">
        <v>2376</v>
      </c>
      <c r="B43" s="839"/>
      <c r="C43" s="840">
        <f t="shared" si="0"/>
        <v>0</v>
      </c>
      <c r="D43" s="839"/>
      <c r="E43" s="840">
        <f t="shared" si="0"/>
        <v>0</v>
      </c>
      <c r="F43" s="839"/>
      <c r="G43" s="840">
        <f t="shared" si="4"/>
        <v>4000</v>
      </c>
      <c r="H43" s="839"/>
      <c r="I43" s="841">
        <v>1104464000</v>
      </c>
      <c r="J43" s="842"/>
      <c r="K43" s="843">
        <v>0</v>
      </c>
      <c r="L43" s="839"/>
      <c r="M43" s="843">
        <v>0</v>
      </c>
      <c r="O43" s="845">
        <v>276116</v>
      </c>
      <c r="P43" s="512">
        <f t="shared" si="2"/>
        <v>4000</v>
      </c>
    </row>
    <row r="44" spans="1:17" s="844" customFormat="1" ht="14.25" customHeight="1" x14ac:dyDescent="0.5">
      <c r="A44" s="854" t="s">
        <v>1918</v>
      </c>
      <c r="B44" s="839"/>
      <c r="C44" s="840">
        <f>P44</f>
        <v>2741919.9099967764</v>
      </c>
      <c r="D44" s="839"/>
      <c r="E44" s="840">
        <f t="shared" ref="E44:E45" si="5">N44</f>
        <v>0</v>
      </c>
      <c r="F44" s="839"/>
      <c r="G44" s="840">
        <v>0</v>
      </c>
      <c r="H44" s="839"/>
      <c r="I44" s="841">
        <f>SUM('تراز 1400'!$M$150)</f>
        <v>187114098498</v>
      </c>
      <c r="J44" s="842"/>
      <c r="K44" s="843">
        <v>0</v>
      </c>
      <c r="L44" s="839"/>
      <c r="M44" s="843">
        <v>0</v>
      </c>
      <c r="O44" s="845">
        <v>68242</v>
      </c>
      <c r="P44" s="512">
        <f t="shared" si="2"/>
        <v>2741919.9099967764</v>
      </c>
    </row>
    <row r="45" spans="1:17" s="844" customFormat="1" ht="14.25" customHeight="1" x14ac:dyDescent="0.5">
      <c r="A45" s="854" t="s">
        <v>2381</v>
      </c>
      <c r="B45" s="839"/>
      <c r="C45" s="840">
        <f>P45</f>
        <v>231450</v>
      </c>
      <c r="D45" s="839"/>
      <c r="E45" s="840">
        <f t="shared" si="5"/>
        <v>0</v>
      </c>
      <c r="F45" s="839"/>
      <c r="G45" s="840">
        <v>0</v>
      </c>
      <c r="H45" s="839"/>
      <c r="I45" s="841">
        <f>SUM('تراز 1400'!$M$151)</f>
        <v>16375318950</v>
      </c>
      <c r="J45" s="842"/>
      <c r="K45" s="843">
        <v>0</v>
      </c>
      <c r="L45" s="839"/>
      <c r="M45" s="843">
        <v>0</v>
      </c>
      <c r="O45" s="845">
        <v>70751</v>
      </c>
      <c r="P45" s="512">
        <f t="shared" si="2"/>
        <v>231450</v>
      </c>
    </row>
    <row r="46" spans="1:17" s="950" customFormat="1" ht="17.25" customHeight="1" x14ac:dyDescent="0.25">
      <c r="A46" s="1005"/>
      <c r="B46" s="1063"/>
      <c r="C46" s="847">
        <f>SUM(C8:C45)</f>
        <v>2973369.9099967764</v>
      </c>
      <c r="D46" s="1063"/>
      <c r="E46" s="847">
        <f>SUM(E8:E45)</f>
        <v>25820</v>
      </c>
      <c r="F46" s="1063"/>
      <c r="G46" s="847">
        <f>SUM(G8:G45)</f>
        <v>8681292.6232509483</v>
      </c>
      <c r="H46" s="1063"/>
      <c r="I46" s="847">
        <f>SUM(I8:I45)</f>
        <v>1643872174735</v>
      </c>
      <c r="J46" s="999"/>
      <c r="K46" s="847">
        <f>SUM(K8:K45)</f>
        <v>23594397.010000002</v>
      </c>
      <c r="L46" s="1063"/>
      <c r="M46" s="847">
        <f>SUM(M8:M45)</f>
        <v>2976878862454</v>
      </c>
      <c r="O46" s="1064"/>
      <c r="P46" s="513"/>
    </row>
    <row r="47" spans="1:17" s="950" customFormat="1" ht="17.25" customHeight="1" x14ac:dyDescent="0.25">
      <c r="A47" s="850" t="s">
        <v>2447</v>
      </c>
      <c r="B47" s="1063"/>
      <c r="C47" s="848">
        <v>0</v>
      </c>
      <c r="D47" s="1063"/>
      <c r="E47" s="848">
        <v>0</v>
      </c>
      <c r="F47" s="1063"/>
      <c r="G47" s="848">
        <f>G57</f>
        <v>-1958927.55</v>
      </c>
      <c r="H47" s="1063"/>
      <c r="I47" s="849">
        <f>I57</f>
        <v>-339987951257.04523</v>
      </c>
      <c r="J47" s="999"/>
      <c r="K47" s="850">
        <v>0</v>
      </c>
      <c r="L47" s="1063"/>
      <c r="M47" s="850">
        <v>0</v>
      </c>
      <c r="O47" s="1064"/>
      <c r="P47" s="513"/>
    </row>
    <row r="48" spans="1:17" s="950" customFormat="1" ht="17.25" customHeight="1" thickBot="1" x14ac:dyDescent="0.3">
      <c r="A48" s="837"/>
      <c r="B48" s="483"/>
      <c r="C48" s="846">
        <f>C46+C47</f>
        <v>2973369.9099967764</v>
      </c>
      <c r="D48" s="483"/>
      <c r="E48" s="846">
        <f>E46+E47</f>
        <v>25820</v>
      </c>
      <c r="F48" s="483"/>
      <c r="G48" s="846">
        <f>G46+G47</f>
        <v>6722365.0732509485</v>
      </c>
      <c r="I48" s="846">
        <f>I46+I47</f>
        <v>1303884223477.9548</v>
      </c>
      <c r="J48" s="999"/>
      <c r="K48" s="846">
        <f>K46+K47</f>
        <v>23594397.010000002</v>
      </c>
      <c r="M48" s="846">
        <f>M46+M47</f>
        <v>2976878862454</v>
      </c>
      <c r="O48" s="1064"/>
      <c r="P48" s="513"/>
    </row>
    <row r="49" spans="1:19" ht="12" customHeight="1" thickTop="1" x14ac:dyDescent="0.25">
      <c r="A49" s="855"/>
      <c r="B49" s="396"/>
      <c r="C49" s="818"/>
      <c r="D49" s="396"/>
      <c r="E49" s="818"/>
      <c r="F49" s="396"/>
      <c r="G49" s="818"/>
      <c r="H49" s="396"/>
      <c r="I49" s="827"/>
      <c r="J49" s="286"/>
      <c r="K49" s="823"/>
      <c r="L49" s="203"/>
      <c r="M49" s="823"/>
      <c r="N49" s="398"/>
      <c r="O49" s="399"/>
      <c r="P49" s="514"/>
      <c r="Q49" s="400"/>
      <c r="R49" s="400"/>
      <c r="S49" s="400"/>
    </row>
    <row r="50" spans="1:19" s="305" customFormat="1" ht="18.75" customHeight="1" x14ac:dyDescent="0.25">
      <c r="A50" s="856" t="s">
        <v>1405</v>
      </c>
      <c r="B50" s="304"/>
      <c r="C50" s="819"/>
      <c r="D50" s="304"/>
      <c r="E50" s="819"/>
      <c r="F50" s="304"/>
      <c r="G50" s="821">
        <v>-917871.55</v>
      </c>
      <c r="H50" s="304"/>
      <c r="I50" s="824">
        <f t="shared" ref="I50:I56" si="6">O50*G50</f>
        <v>-110922941074.38521</v>
      </c>
      <c r="J50" s="304"/>
      <c r="K50" s="824"/>
      <c r="L50" s="652"/>
      <c r="M50" s="824"/>
      <c r="N50" s="304"/>
      <c r="O50" s="653">
        <v>120847.99999998388</v>
      </c>
      <c r="P50" s="654"/>
    </row>
    <row r="51" spans="1:19" s="305" customFormat="1" ht="18.75" customHeight="1" x14ac:dyDescent="0.25">
      <c r="A51" s="856" t="s">
        <v>1407</v>
      </c>
      <c r="B51" s="304"/>
      <c r="C51" s="819"/>
      <c r="D51" s="304"/>
      <c r="E51" s="819"/>
      <c r="F51" s="304"/>
      <c r="G51" s="821">
        <v>-210561.11</v>
      </c>
      <c r="H51" s="304"/>
      <c r="I51" s="824">
        <f t="shared" si="6"/>
        <v>-25677295681.169998</v>
      </c>
      <c r="J51" s="304"/>
      <c r="K51" s="824"/>
      <c r="L51" s="652"/>
      <c r="M51" s="824"/>
      <c r="N51" s="304"/>
      <c r="O51" s="653">
        <v>121947</v>
      </c>
      <c r="P51" s="654"/>
    </row>
    <row r="52" spans="1:19" s="305" customFormat="1" ht="18.75" customHeight="1" x14ac:dyDescent="0.25">
      <c r="A52" s="856" t="s">
        <v>2373</v>
      </c>
      <c r="B52" s="304"/>
      <c r="C52" s="819"/>
      <c r="D52" s="304"/>
      <c r="E52" s="819"/>
      <c r="F52" s="304"/>
      <c r="G52" s="821">
        <v>-478494</v>
      </c>
      <c r="H52" s="304"/>
      <c r="I52" s="824">
        <f t="shared" si="6"/>
        <v>-132010752672</v>
      </c>
      <c r="J52" s="304"/>
      <c r="K52" s="824"/>
      <c r="L52" s="652"/>
      <c r="M52" s="824"/>
      <c r="N52" s="304"/>
      <c r="O52" s="653">
        <v>275888</v>
      </c>
      <c r="P52" s="654"/>
    </row>
    <row r="53" spans="1:19" s="305" customFormat="1" ht="18.75" customHeight="1" x14ac:dyDescent="0.25">
      <c r="A53" s="856" t="s">
        <v>1412</v>
      </c>
      <c r="B53" s="304"/>
      <c r="C53" s="819"/>
      <c r="D53" s="304"/>
      <c r="E53" s="819"/>
      <c r="F53" s="304"/>
      <c r="G53" s="821">
        <v>-151771.98000000001</v>
      </c>
      <c r="H53" s="304"/>
      <c r="I53" s="824">
        <f t="shared" si="6"/>
        <v>-18354544401.300003</v>
      </c>
      <c r="J53" s="304"/>
      <c r="K53" s="824"/>
      <c r="L53" s="652"/>
      <c r="M53" s="824"/>
      <c r="N53" s="304"/>
      <c r="O53" s="653">
        <v>120935</v>
      </c>
      <c r="P53" s="654"/>
    </row>
    <row r="54" spans="1:19" s="305" customFormat="1" ht="18.75" customHeight="1" x14ac:dyDescent="0.25">
      <c r="A54" s="856" t="s">
        <v>651</v>
      </c>
      <c r="B54" s="304"/>
      <c r="C54" s="819"/>
      <c r="D54" s="304"/>
      <c r="E54" s="819"/>
      <c r="F54" s="304"/>
      <c r="G54" s="821">
        <v>0</v>
      </c>
      <c r="H54" s="304"/>
      <c r="I54" s="824">
        <f t="shared" si="6"/>
        <v>0</v>
      </c>
      <c r="J54" s="304"/>
      <c r="K54" s="824"/>
      <c r="L54" s="652"/>
      <c r="M54" s="824"/>
      <c r="N54" s="304"/>
      <c r="O54" s="653">
        <v>0</v>
      </c>
      <c r="P54" s="654"/>
    </row>
    <row r="55" spans="1:19" s="305" customFormat="1" ht="18.75" customHeight="1" x14ac:dyDescent="0.25">
      <c r="A55" s="856" t="s">
        <v>657</v>
      </c>
      <c r="B55" s="304"/>
      <c r="C55" s="819"/>
      <c r="D55" s="304"/>
      <c r="E55" s="819"/>
      <c r="F55" s="304"/>
      <c r="G55" s="821">
        <v>-117540.91</v>
      </c>
      <c r="H55" s="304"/>
      <c r="I55" s="824">
        <f t="shared" si="6"/>
        <v>-31125890836.190002</v>
      </c>
      <c r="J55" s="304"/>
      <c r="K55" s="824"/>
      <c r="L55" s="652"/>
      <c r="M55" s="824"/>
      <c r="N55" s="304"/>
      <c r="O55" s="653">
        <v>264809</v>
      </c>
      <c r="P55" s="654"/>
    </row>
    <row r="56" spans="1:19" s="305" customFormat="1" ht="18.75" customHeight="1" x14ac:dyDescent="0.25">
      <c r="A56" s="856" t="s">
        <v>2379</v>
      </c>
      <c r="B56" s="304"/>
      <c r="C56" s="819"/>
      <c r="D56" s="304"/>
      <c r="E56" s="819"/>
      <c r="F56" s="304"/>
      <c r="G56" s="821">
        <v>-82688</v>
      </c>
      <c r="H56" s="304"/>
      <c r="I56" s="824">
        <f t="shared" si="6"/>
        <v>-21896526592</v>
      </c>
      <c r="J56" s="304"/>
      <c r="K56" s="824"/>
      <c r="L56" s="652"/>
      <c r="M56" s="824"/>
      <c r="N56" s="304"/>
      <c r="O56" s="653">
        <v>264809</v>
      </c>
      <c r="P56" s="654"/>
    </row>
    <row r="57" spans="1:19" s="305" customFormat="1" ht="18.75" customHeight="1" x14ac:dyDescent="0.25">
      <c r="A57" s="857"/>
      <c r="B57" s="655"/>
      <c r="C57" s="820"/>
      <c r="D57" s="655"/>
      <c r="E57" s="820"/>
      <c r="F57" s="655"/>
      <c r="G57" s="822">
        <f>SUM(G50:G56)</f>
        <v>-1958927.55</v>
      </c>
      <c r="H57" s="655"/>
      <c r="I57" s="828">
        <f>SUM(I50:I56)</f>
        <v>-339987951257.04523</v>
      </c>
      <c r="J57" s="333"/>
      <c r="K57" s="825"/>
      <c r="L57" s="333"/>
      <c r="M57" s="825"/>
      <c r="N57" s="656"/>
      <c r="O57" s="657"/>
      <c r="P57" s="658"/>
      <c r="Q57" s="656"/>
      <c r="R57" s="656"/>
      <c r="S57" s="656"/>
    </row>
    <row r="58" spans="1:19" ht="25.5" customHeight="1" x14ac:dyDescent="0.25">
      <c r="A58" s="855"/>
      <c r="B58" s="396"/>
      <c r="C58" s="818"/>
      <c r="D58" s="396"/>
      <c r="E58" s="818"/>
      <c r="F58" s="396"/>
      <c r="G58" s="818"/>
      <c r="H58" s="396"/>
      <c r="I58" s="827"/>
      <c r="J58" s="286"/>
      <c r="K58" s="823"/>
      <c r="L58" s="286"/>
      <c r="M58" s="823"/>
      <c r="N58" s="400"/>
      <c r="O58" s="399"/>
      <c r="P58" s="514"/>
      <c r="Q58" s="400"/>
      <c r="R58" s="400"/>
      <c r="S58" s="400"/>
    </row>
    <row r="59" spans="1:19" ht="25.5" customHeight="1" x14ac:dyDescent="0.25">
      <c r="A59" s="855"/>
      <c r="B59" s="396"/>
      <c r="C59" s="818"/>
      <c r="D59" s="396"/>
      <c r="E59" s="818"/>
      <c r="F59" s="396"/>
      <c r="G59" s="818"/>
      <c r="H59" s="396"/>
      <c r="I59" s="827"/>
      <c r="J59" s="286"/>
      <c r="K59" s="823"/>
      <c r="L59" s="286"/>
      <c r="M59" s="823"/>
      <c r="N59" s="400"/>
      <c r="O59" s="399"/>
      <c r="P59" s="514"/>
      <c r="Q59" s="400"/>
      <c r="R59" s="400"/>
      <c r="S59" s="400"/>
    </row>
    <row r="60" spans="1:19" ht="25.5" customHeight="1" x14ac:dyDescent="0.25">
      <c r="A60" s="855"/>
      <c r="B60" s="396"/>
      <c r="C60" s="818"/>
      <c r="D60" s="396"/>
      <c r="E60" s="818"/>
      <c r="F60" s="396"/>
      <c r="G60" s="818"/>
      <c r="H60" s="396"/>
      <c r="I60" s="827"/>
      <c r="J60" s="286"/>
      <c r="K60" s="823"/>
      <c r="L60" s="286"/>
      <c r="M60" s="823"/>
      <c r="N60" s="400"/>
      <c r="O60" s="399"/>
      <c r="P60" s="514"/>
      <c r="Q60" s="400"/>
      <c r="R60" s="400"/>
      <c r="S60" s="400"/>
    </row>
    <row r="61" spans="1:19" ht="25.5" customHeight="1" x14ac:dyDescent="0.25">
      <c r="A61" s="855"/>
      <c r="B61" s="396"/>
      <c r="C61" s="818"/>
      <c r="D61" s="396"/>
      <c r="E61" s="818"/>
      <c r="F61" s="396"/>
      <c r="G61" s="818"/>
      <c r="H61" s="396"/>
      <c r="I61" s="827"/>
      <c r="J61" s="286"/>
      <c r="K61" s="823"/>
      <c r="L61" s="286"/>
      <c r="M61" s="823"/>
      <c r="N61" s="400"/>
      <c r="O61" s="399"/>
      <c r="P61" s="514"/>
      <c r="Q61" s="400"/>
      <c r="R61" s="400"/>
      <c r="S61" s="400"/>
    </row>
    <row r="62" spans="1:19" ht="25.5" customHeight="1" x14ac:dyDescent="0.25">
      <c r="A62" s="855"/>
      <c r="B62" s="396"/>
      <c r="C62" s="818"/>
      <c r="D62" s="396"/>
      <c r="E62" s="818"/>
      <c r="F62" s="396"/>
      <c r="G62" s="818"/>
      <c r="H62" s="396"/>
      <c r="I62" s="827"/>
      <c r="J62" s="286"/>
      <c r="K62" s="823"/>
      <c r="L62" s="286"/>
      <c r="M62" s="823"/>
      <c r="N62" s="400"/>
      <c r="O62" s="399"/>
      <c r="P62" s="514"/>
      <c r="Q62" s="400"/>
      <c r="R62" s="400"/>
      <c r="S62" s="400"/>
    </row>
    <row r="63" spans="1:19" ht="21" customHeight="1" x14ac:dyDescent="0.25">
      <c r="A63" s="855"/>
      <c r="B63" s="396"/>
      <c r="C63" s="818"/>
      <c r="D63" s="396"/>
      <c r="E63" s="818"/>
      <c r="F63" s="396"/>
      <c r="G63" s="818"/>
      <c r="H63" s="396"/>
      <c r="I63" s="827"/>
      <c r="J63" s="286"/>
      <c r="K63" s="823"/>
      <c r="L63" s="286"/>
      <c r="M63" s="823"/>
      <c r="N63" s="400"/>
      <c r="O63" s="399"/>
      <c r="P63" s="514"/>
      <c r="Q63" s="400"/>
      <c r="R63" s="400"/>
      <c r="S63" s="400"/>
    </row>
    <row r="64" spans="1:19" ht="21" customHeight="1" x14ac:dyDescent="0.25">
      <c r="A64" s="855"/>
      <c r="B64" s="396"/>
      <c r="C64" s="818"/>
      <c r="D64" s="396"/>
      <c r="E64" s="818"/>
      <c r="F64" s="396"/>
      <c r="G64" s="818"/>
      <c r="H64" s="396"/>
      <c r="I64" s="827"/>
      <c r="J64" s="286"/>
      <c r="K64" s="823"/>
      <c r="L64" s="286"/>
      <c r="M64" s="823"/>
      <c r="N64" s="400"/>
      <c r="O64" s="399"/>
      <c r="P64" s="514"/>
      <c r="Q64" s="400"/>
      <c r="R64" s="400"/>
      <c r="S64" s="400"/>
    </row>
    <row r="65" spans="1:19" ht="21" customHeight="1" x14ac:dyDescent="0.25">
      <c r="A65" s="855"/>
      <c r="B65" s="396"/>
      <c r="C65" s="818"/>
      <c r="D65" s="396"/>
      <c r="E65" s="818"/>
      <c r="F65" s="396"/>
      <c r="G65" s="818"/>
      <c r="H65" s="396"/>
      <c r="I65" s="827"/>
      <c r="J65" s="286"/>
      <c r="K65" s="823"/>
      <c r="L65" s="286"/>
      <c r="M65" s="823"/>
      <c r="N65" s="400"/>
      <c r="O65" s="399"/>
      <c r="P65" s="514"/>
      <c r="Q65" s="400"/>
      <c r="R65" s="400"/>
      <c r="S65" s="400"/>
    </row>
    <row r="66" spans="1:19" ht="21" customHeight="1" x14ac:dyDescent="0.25">
      <c r="A66" s="855"/>
      <c r="B66" s="396"/>
      <c r="C66" s="818"/>
      <c r="D66" s="396"/>
      <c r="E66" s="818"/>
      <c r="F66" s="396"/>
      <c r="G66" s="818"/>
      <c r="H66" s="396"/>
      <c r="I66" s="827"/>
      <c r="J66" s="286"/>
      <c r="K66" s="823"/>
      <c r="L66" s="286"/>
      <c r="M66" s="823"/>
      <c r="N66" s="400"/>
      <c r="O66" s="399"/>
      <c r="P66" s="514"/>
      <c r="Q66" s="400"/>
      <c r="R66" s="400"/>
      <c r="S66" s="400"/>
    </row>
    <row r="67" spans="1:19" ht="21" customHeight="1" x14ac:dyDescent="0.25">
      <c r="A67" s="855"/>
      <c r="B67" s="396"/>
      <c r="C67" s="818"/>
      <c r="D67" s="396"/>
      <c r="E67" s="818"/>
      <c r="F67" s="396"/>
      <c r="G67" s="818"/>
      <c r="H67" s="396"/>
      <c r="I67" s="827"/>
      <c r="J67" s="286"/>
      <c r="K67" s="823"/>
      <c r="L67" s="286"/>
      <c r="M67" s="823"/>
      <c r="N67" s="400"/>
      <c r="O67" s="399"/>
      <c r="P67" s="514"/>
      <c r="Q67" s="400"/>
      <c r="R67" s="400"/>
      <c r="S67" s="400"/>
    </row>
    <row r="68" spans="1:19" ht="21" customHeight="1" x14ac:dyDescent="0.25">
      <c r="A68" s="855"/>
      <c r="B68" s="396"/>
      <c r="C68" s="818"/>
      <c r="D68" s="396"/>
      <c r="E68" s="818"/>
      <c r="F68" s="396"/>
      <c r="G68" s="818"/>
      <c r="H68" s="396"/>
      <c r="I68" s="827"/>
      <c r="J68" s="286"/>
      <c r="K68" s="823"/>
      <c r="L68" s="286"/>
      <c r="M68" s="823"/>
      <c r="N68" s="400"/>
      <c r="O68" s="399"/>
      <c r="P68" s="514"/>
      <c r="Q68" s="400"/>
      <c r="R68" s="400"/>
      <c r="S68" s="400"/>
    </row>
    <row r="69" spans="1:19" ht="21" customHeight="1" x14ac:dyDescent="0.25">
      <c r="A69" s="855"/>
      <c r="B69" s="396"/>
      <c r="C69" s="818"/>
      <c r="D69" s="396"/>
      <c r="E69" s="818"/>
      <c r="F69" s="396"/>
      <c r="G69" s="818"/>
      <c r="H69" s="396"/>
      <c r="I69" s="827"/>
      <c r="J69" s="286"/>
      <c r="K69" s="823"/>
      <c r="L69" s="286"/>
      <c r="M69" s="823"/>
      <c r="N69" s="400"/>
      <c r="O69" s="399"/>
      <c r="P69" s="514"/>
      <c r="Q69" s="400"/>
      <c r="R69" s="400"/>
      <c r="S69" s="400"/>
    </row>
    <row r="70" spans="1:19" ht="21" customHeight="1" x14ac:dyDescent="0.25">
      <c r="A70" s="855"/>
      <c r="B70" s="396"/>
      <c r="C70" s="818"/>
      <c r="D70" s="396"/>
      <c r="E70" s="818"/>
      <c r="F70" s="396"/>
      <c r="G70" s="818"/>
      <c r="H70" s="396"/>
      <c r="I70" s="827"/>
      <c r="J70" s="286"/>
      <c r="K70" s="823"/>
      <c r="L70" s="286"/>
      <c r="M70" s="823"/>
      <c r="N70" s="400"/>
      <c r="O70" s="399"/>
      <c r="P70" s="514"/>
      <c r="Q70" s="400"/>
      <c r="R70" s="400"/>
      <c r="S70" s="400"/>
    </row>
    <row r="71" spans="1:19" ht="21" customHeight="1" x14ac:dyDescent="0.25">
      <c r="A71" s="855"/>
      <c r="B71" s="396"/>
      <c r="C71" s="818"/>
      <c r="D71" s="396"/>
      <c r="E71" s="818"/>
      <c r="F71" s="396"/>
      <c r="G71" s="818"/>
      <c r="H71" s="396"/>
      <c r="I71" s="827"/>
      <c r="J71" s="286"/>
      <c r="K71" s="823"/>
      <c r="L71" s="286"/>
      <c r="M71" s="823"/>
      <c r="N71" s="400"/>
      <c r="O71" s="399"/>
      <c r="P71" s="514"/>
      <c r="Q71" s="400"/>
      <c r="R71" s="400"/>
      <c r="S71" s="400"/>
    </row>
    <row r="72" spans="1:19" ht="21" customHeight="1" x14ac:dyDescent="0.25">
      <c r="A72" s="855"/>
      <c r="B72" s="396"/>
      <c r="C72" s="818"/>
      <c r="D72" s="396"/>
      <c r="E72" s="818"/>
      <c r="F72" s="396"/>
      <c r="G72" s="818"/>
      <c r="H72" s="396"/>
      <c r="I72" s="827"/>
      <c r="J72" s="286"/>
      <c r="K72" s="823"/>
      <c r="L72" s="286"/>
      <c r="M72" s="823"/>
      <c r="N72" s="400"/>
      <c r="O72" s="399"/>
      <c r="P72" s="514"/>
      <c r="Q72" s="400"/>
      <c r="R72" s="400"/>
      <c r="S72" s="400"/>
    </row>
    <row r="73" spans="1:19" ht="21" customHeight="1" x14ac:dyDescent="0.25">
      <c r="A73" s="855"/>
      <c r="B73" s="396"/>
      <c r="C73" s="818"/>
      <c r="D73" s="396"/>
      <c r="E73" s="818"/>
      <c r="F73" s="396"/>
      <c r="G73" s="818"/>
      <c r="H73" s="396"/>
      <c r="I73" s="827"/>
      <c r="J73" s="286"/>
      <c r="K73" s="823"/>
      <c r="L73" s="286"/>
      <c r="M73" s="823"/>
      <c r="N73" s="400"/>
      <c r="O73" s="399"/>
      <c r="P73" s="514"/>
      <c r="Q73" s="400"/>
      <c r="R73" s="400"/>
      <c r="S73" s="400"/>
    </row>
    <row r="74" spans="1:19" ht="21" customHeight="1" x14ac:dyDescent="0.25">
      <c r="A74" s="855"/>
      <c r="B74" s="396"/>
      <c r="C74" s="818"/>
      <c r="D74" s="396"/>
      <c r="E74" s="818"/>
      <c r="F74" s="396"/>
      <c r="G74" s="818"/>
      <c r="H74" s="396"/>
      <c r="I74" s="827"/>
      <c r="J74" s="286"/>
      <c r="K74" s="823"/>
      <c r="L74" s="286"/>
      <c r="M74" s="823"/>
      <c r="N74" s="400"/>
      <c r="O74" s="399"/>
      <c r="P74" s="514"/>
      <c r="Q74" s="400"/>
      <c r="R74" s="400"/>
      <c r="S74" s="400"/>
    </row>
    <row r="75" spans="1:19" ht="21" customHeight="1" x14ac:dyDescent="0.25">
      <c r="A75" s="855"/>
      <c r="B75" s="396"/>
      <c r="C75" s="818"/>
      <c r="D75" s="396"/>
      <c r="E75" s="818"/>
      <c r="F75" s="396"/>
      <c r="G75" s="818"/>
      <c r="H75" s="396"/>
      <c r="I75" s="827"/>
      <c r="J75" s="286"/>
      <c r="K75" s="823"/>
      <c r="L75" s="286"/>
      <c r="M75" s="823"/>
      <c r="N75" s="400"/>
      <c r="O75" s="399"/>
      <c r="P75" s="514"/>
      <c r="Q75" s="400"/>
      <c r="R75" s="400"/>
      <c r="S75" s="400"/>
    </row>
    <row r="76" spans="1:19" ht="21" customHeight="1" x14ac:dyDescent="0.25">
      <c r="A76" s="855"/>
      <c r="B76" s="396"/>
      <c r="C76" s="818"/>
      <c r="D76" s="396"/>
      <c r="E76" s="818"/>
      <c r="F76" s="396"/>
      <c r="G76" s="818"/>
      <c r="H76" s="396"/>
      <c r="I76" s="827"/>
      <c r="J76" s="286"/>
      <c r="K76" s="823"/>
      <c r="L76" s="286"/>
      <c r="M76" s="823"/>
      <c r="N76" s="400"/>
      <c r="O76" s="399"/>
      <c r="P76" s="514"/>
      <c r="Q76" s="400"/>
      <c r="R76" s="400"/>
      <c r="S76" s="400"/>
    </row>
    <row r="77" spans="1:19" ht="21" customHeight="1" x14ac:dyDescent="0.25">
      <c r="A77" s="855"/>
      <c r="B77" s="396"/>
      <c r="C77" s="818"/>
      <c r="D77" s="396"/>
      <c r="E77" s="818"/>
      <c r="F77" s="396"/>
      <c r="G77" s="818"/>
      <c r="H77" s="396"/>
      <c r="I77" s="827"/>
      <c r="J77" s="286"/>
      <c r="K77" s="823"/>
      <c r="L77" s="286"/>
      <c r="M77" s="823"/>
      <c r="N77" s="400"/>
      <c r="O77" s="399"/>
      <c r="P77" s="514"/>
      <c r="Q77" s="400"/>
      <c r="R77" s="400"/>
      <c r="S77" s="400"/>
    </row>
    <row r="78" spans="1:19" ht="21" customHeight="1" x14ac:dyDescent="0.25">
      <c r="A78" s="855"/>
      <c r="B78" s="396"/>
      <c r="C78" s="818"/>
      <c r="D78" s="396"/>
      <c r="E78" s="818"/>
      <c r="F78" s="396"/>
      <c r="G78" s="818"/>
      <c r="H78" s="396"/>
      <c r="I78" s="827"/>
      <c r="J78" s="286"/>
      <c r="K78" s="823"/>
      <c r="L78" s="286"/>
      <c r="M78" s="823"/>
      <c r="N78" s="400"/>
      <c r="O78" s="399"/>
      <c r="P78" s="514"/>
      <c r="Q78" s="400"/>
      <c r="R78" s="400"/>
      <c r="S78" s="400"/>
    </row>
    <row r="79" spans="1:19" ht="21" customHeight="1" x14ac:dyDescent="0.25">
      <c r="A79" s="855"/>
      <c r="B79" s="396"/>
      <c r="C79" s="818"/>
      <c r="D79" s="396"/>
      <c r="E79" s="818"/>
      <c r="F79" s="396"/>
      <c r="G79" s="818"/>
      <c r="H79" s="396"/>
      <c r="I79" s="827"/>
      <c r="J79" s="286"/>
      <c r="K79" s="823"/>
      <c r="L79" s="286"/>
      <c r="M79" s="823"/>
      <c r="N79" s="400"/>
      <c r="O79" s="399"/>
      <c r="P79" s="514"/>
      <c r="Q79" s="400"/>
      <c r="R79" s="400"/>
      <c r="S79" s="400"/>
    </row>
    <row r="80" spans="1:19" ht="21" customHeight="1" x14ac:dyDescent="0.25">
      <c r="A80" s="855"/>
      <c r="B80" s="396"/>
      <c r="C80" s="818"/>
      <c r="D80" s="396"/>
      <c r="E80" s="818"/>
      <c r="F80" s="396"/>
      <c r="G80" s="818"/>
      <c r="H80" s="396"/>
      <c r="I80" s="827"/>
      <c r="J80" s="286"/>
      <c r="K80" s="823"/>
      <c r="L80" s="286"/>
      <c r="M80" s="823"/>
      <c r="N80" s="400"/>
      <c r="O80" s="399"/>
      <c r="P80" s="514"/>
      <c r="Q80" s="400"/>
      <c r="R80" s="400"/>
      <c r="S80" s="400"/>
    </row>
    <row r="81" spans="1:19" ht="21" customHeight="1" x14ac:dyDescent="0.25">
      <c r="A81" s="855"/>
      <c r="B81" s="396"/>
      <c r="C81" s="818"/>
      <c r="D81" s="396"/>
      <c r="E81" s="818"/>
      <c r="F81" s="396"/>
      <c r="G81" s="818"/>
      <c r="H81" s="396"/>
      <c r="I81" s="827"/>
      <c r="J81" s="286"/>
      <c r="K81" s="823"/>
      <c r="L81" s="286"/>
      <c r="M81" s="823"/>
      <c r="N81" s="400"/>
      <c r="O81" s="399"/>
      <c r="P81" s="514"/>
      <c r="Q81" s="400"/>
      <c r="R81" s="400"/>
      <c r="S81" s="400"/>
    </row>
    <row r="82" spans="1:19" ht="21" customHeight="1" x14ac:dyDescent="0.25">
      <c r="A82" s="855"/>
      <c r="B82" s="396"/>
      <c r="C82" s="818"/>
      <c r="D82" s="396"/>
      <c r="E82" s="818"/>
      <c r="F82" s="396"/>
      <c r="G82" s="818"/>
      <c r="H82" s="396"/>
      <c r="I82" s="827"/>
      <c r="J82" s="286"/>
      <c r="K82" s="823"/>
      <c r="L82" s="286"/>
      <c r="M82" s="823"/>
      <c r="N82" s="400"/>
      <c r="O82" s="399"/>
      <c r="P82" s="514"/>
      <c r="Q82" s="400"/>
      <c r="R82" s="400"/>
      <c r="S82" s="400"/>
    </row>
    <row r="83" spans="1:19" ht="21" customHeight="1" x14ac:dyDescent="0.25">
      <c r="A83" s="855"/>
      <c r="B83" s="396"/>
      <c r="C83" s="818"/>
      <c r="D83" s="396"/>
      <c r="E83" s="818"/>
      <c r="F83" s="396"/>
      <c r="G83" s="818"/>
      <c r="H83" s="396"/>
      <c r="I83" s="827"/>
      <c r="J83" s="286"/>
      <c r="K83" s="823"/>
      <c r="L83" s="286"/>
      <c r="M83" s="823"/>
      <c r="N83" s="400"/>
      <c r="O83" s="399"/>
      <c r="P83" s="514"/>
      <c r="Q83" s="400"/>
      <c r="R83" s="400"/>
      <c r="S83" s="400"/>
    </row>
    <row r="84" spans="1:19" ht="21" customHeight="1" x14ac:dyDescent="0.25">
      <c r="A84" s="855"/>
      <c r="B84" s="396"/>
      <c r="C84" s="818"/>
      <c r="D84" s="396"/>
      <c r="E84" s="818"/>
      <c r="F84" s="396"/>
      <c r="G84" s="818"/>
      <c r="H84" s="396"/>
      <c r="I84" s="827"/>
      <c r="J84" s="286"/>
      <c r="K84" s="823"/>
      <c r="L84" s="286"/>
      <c r="M84" s="823"/>
      <c r="N84" s="400"/>
      <c r="O84" s="399"/>
      <c r="P84" s="514"/>
      <c r="Q84" s="400"/>
      <c r="R84" s="400"/>
      <c r="S84" s="400"/>
    </row>
    <row r="85" spans="1:19" ht="21" customHeight="1" x14ac:dyDescent="0.25">
      <c r="A85" s="855"/>
      <c r="B85" s="396"/>
      <c r="C85" s="818"/>
      <c r="D85" s="396"/>
      <c r="E85" s="818"/>
      <c r="F85" s="396"/>
      <c r="G85" s="818"/>
      <c r="H85" s="396"/>
      <c r="I85" s="827"/>
      <c r="J85" s="286"/>
      <c r="K85" s="823"/>
      <c r="L85" s="286"/>
      <c r="M85" s="823"/>
      <c r="N85" s="400"/>
      <c r="O85" s="399"/>
      <c r="P85" s="514"/>
      <c r="Q85" s="400"/>
      <c r="R85" s="400"/>
      <c r="S85" s="400"/>
    </row>
    <row r="86" spans="1:19" ht="21" customHeight="1" x14ac:dyDescent="0.25">
      <c r="A86" s="855"/>
      <c r="B86" s="396"/>
      <c r="C86" s="818"/>
      <c r="D86" s="396"/>
      <c r="E86" s="818"/>
      <c r="F86" s="396"/>
      <c r="G86" s="818"/>
      <c r="H86" s="396"/>
      <c r="I86" s="827"/>
      <c r="J86" s="286"/>
      <c r="K86" s="823"/>
      <c r="L86" s="286"/>
      <c r="M86" s="823"/>
      <c r="N86" s="400"/>
      <c r="O86" s="399"/>
      <c r="P86" s="514"/>
      <c r="Q86" s="400"/>
      <c r="R86" s="400"/>
      <c r="S86" s="400"/>
    </row>
    <row r="87" spans="1:19" ht="21" customHeight="1" x14ac:dyDescent="0.25">
      <c r="A87" s="855"/>
      <c r="B87" s="396"/>
      <c r="C87" s="818"/>
      <c r="D87" s="396"/>
      <c r="E87" s="818"/>
      <c r="F87" s="396"/>
      <c r="G87" s="818"/>
      <c r="H87" s="396"/>
      <c r="I87" s="827"/>
      <c r="J87" s="286"/>
      <c r="K87" s="823"/>
      <c r="L87" s="286"/>
      <c r="M87" s="823"/>
      <c r="N87" s="400"/>
      <c r="O87" s="399"/>
      <c r="P87" s="514"/>
      <c r="Q87" s="400"/>
      <c r="R87" s="400"/>
      <c r="S87" s="400"/>
    </row>
    <row r="88" spans="1:19" ht="21" customHeight="1" x14ac:dyDescent="0.25">
      <c r="A88" s="855"/>
      <c r="B88" s="396"/>
      <c r="C88" s="818"/>
      <c r="D88" s="396"/>
      <c r="E88" s="818"/>
      <c r="F88" s="396"/>
      <c r="G88" s="818"/>
      <c r="H88" s="396"/>
      <c r="I88" s="827"/>
      <c r="J88" s="286"/>
      <c r="K88" s="823"/>
      <c r="L88" s="286"/>
      <c r="M88" s="823"/>
      <c r="N88" s="400"/>
      <c r="O88" s="399"/>
      <c r="P88" s="514"/>
      <c r="Q88" s="400"/>
      <c r="R88" s="400"/>
      <c r="S88" s="400"/>
    </row>
    <row r="89" spans="1:19" ht="21" customHeight="1" x14ac:dyDescent="0.25">
      <c r="A89" s="855"/>
      <c r="B89" s="396"/>
      <c r="C89" s="818"/>
      <c r="D89" s="396"/>
      <c r="E89" s="818"/>
      <c r="F89" s="396"/>
      <c r="G89" s="818"/>
      <c r="H89" s="396"/>
      <c r="I89" s="827"/>
      <c r="J89" s="286"/>
      <c r="K89" s="823"/>
      <c r="L89" s="286"/>
      <c r="M89" s="823"/>
      <c r="N89" s="400"/>
      <c r="O89" s="399"/>
      <c r="P89" s="514"/>
      <c r="Q89" s="400"/>
      <c r="R89" s="400"/>
      <c r="S89" s="400"/>
    </row>
    <row r="90" spans="1:19" ht="21" customHeight="1" x14ac:dyDescent="0.25">
      <c r="A90" s="855"/>
      <c r="B90" s="396"/>
      <c r="C90" s="818"/>
      <c r="D90" s="396"/>
      <c r="E90" s="818"/>
      <c r="F90" s="396"/>
      <c r="G90" s="818"/>
      <c r="H90" s="396"/>
      <c r="I90" s="827"/>
      <c r="J90" s="286"/>
      <c r="K90" s="823"/>
      <c r="L90" s="286"/>
      <c r="M90" s="823"/>
      <c r="N90" s="400"/>
      <c r="O90" s="399"/>
      <c r="P90" s="514"/>
      <c r="Q90" s="400"/>
      <c r="R90" s="400"/>
      <c r="S90" s="400"/>
    </row>
    <row r="91" spans="1:19" ht="21" customHeight="1" x14ac:dyDescent="0.25">
      <c r="A91" s="855"/>
      <c r="B91" s="396"/>
      <c r="C91" s="818"/>
      <c r="D91" s="396"/>
      <c r="E91" s="818"/>
      <c r="F91" s="396"/>
      <c r="G91" s="818"/>
      <c r="H91" s="396"/>
      <c r="I91" s="827"/>
      <c r="J91" s="286"/>
      <c r="K91" s="823"/>
      <c r="L91" s="286"/>
      <c r="M91" s="823"/>
      <c r="N91" s="400"/>
      <c r="O91" s="399"/>
      <c r="P91" s="514"/>
      <c r="Q91" s="400"/>
      <c r="R91" s="400"/>
      <c r="S91" s="400"/>
    </row>
    <row r="92" spans="1:19" ht="21" customHeight="1" x14ac:dyDescent="0.25">
      <c r="A92" s="855"/>
      <c r="B92" s="396"/>
      <c r="C92" s="818"/>
      <c r="D92" s="396"/>
      <c r="E92" s="818"/>
      <c r="F92" s="396"/>
      <c r="G92" s="818"/>
      <c r="H92" s="396"/>
      <c r="I92" s="827"/>
      <c r="J92" s="286"/>
      <c r="K92" s="823"/>
      <c r="L92" s="286"/>
      <c r="M92" s="823"/>
      <c r="N92" s="400"/>
      <c r="O92" s="399"/>
      <c r="P92" s="514"/>
      <c r="Q92" s="400"/>
      <c r="R92" s="400"/>
      <c r="S92" s="400"/>
    </row>
    <row r="93" spans="1:19" ht="21" customHeight="1" x14ac:dyDescent="0.25">
      <c r="A93" s="855"/>
      <c r="B93" s="396"/>
      <c r="C93" s="818"/>
      <c r="D93" s="396"/>
      <c r="E93" s="818"/>
      <c r="F93" s="396"/>
      <c r="G93" s="818"/>
      <c r="H93" s="396"/>
      <c r="I93" s="827"/>
      <c r="J93" s="286"/>
      <c r="K93" s="823"/>
      <c r="L93" s="286"/>
      <c r="M93" s="823"/>
      <c r="N93" s="400"/>
      <c r="O93" s="399"/>
      <c r="P93" s="514"/>
      <c r="Q93" s="400"/>
      <c r="R93" s="400"/>
      <c r="S93" s="400"/>
    </row>
    <row r="94" spans="1:19" ht="21" customHeight="1" x14ac:dyDescent="0.25">
      <c r="A94" s="855"/>
      <c r="B94" s="396"/>
      <c r="C94" s="818"/>
      <c r="D94" s="396"/>
      <c r="E94" s="818"/>
      <c r="F94" s="396"/>
      <c r="G94" s="818"/>
      <c r="H94" s="396"/>
      <c r="I94" s="827"/>
      <c r="J94" s="286"/>
      <c r="K94" s="823"/>
      <c r="L94" s="286"/>
      <c r="M94" s="823"/>
      <c r="N94" s="400"/>
      <c r="O94" s="399"/>
      <c r="P94" s="514"/>
      <c r="Q94" s="400"/>
      <c r="R94" s="400"/>
      <c r="S94" s="400"/>
    </row>
    <row r="95" spans="1:19" ht="21" customHeight="1" x14ac:dyDescent="0.25">
      <c r="A95" s="855"/>
      <c r="B95" s="396"/>
      <c r="C95" s="818"/>
      <c r="D95" s="396"/>
      <c r="E95" s="818"/>
      <c r="F95" s="396"/>
      <c r="G95" s="818"/>
      <c r="H95" s="396"/>
      <c r="I95" s="827"/>
      <c r="J95" s="286"/>
      <c r="K95" s="823"/>
      <c r="L95" s="286"/>
      <c r="M95" s="823"/>
      <c r="N95" s="400"/>
      <c r="O95" s="399"/>
      <c r="P95" s="514"/>
      <c r="Q95" s="400"/>
      <c r="R95" s="400"/>
      <c r="S95" s="400"/>
    </row>
    <row r="96" spans="1:19" ht="21" customHeight="1" x14ac:dyDescent="0.25">
      <c r="A96" s="855"/>
      <c r="B96" s="396"/>
      <c r="C96" s="818"/>
      <c r="D96" s="396"/>
      <c r="E96" s="818"/>
      <c r="F96" s="396"/>
      <c r="G96" s="818"/>
      <c r="H96" s="396"/>
      <c r="I96" s="827"/>
      <c r="J96" s="286"/>
      <c r="K96" s="823"/>
      <c r="L96" s="286"/>
      <c r="M96" s="823"/>
      <c r="N96" s="400"/>
      <c r="O96" s="399"/>
      <c r="P96" s="514"/>
      <c r="Q96" s="400"/>
      <c r="R96" s="400"/>
      <c r="S96" s="400"/>
    </row>
    <row r="97" spans="1:19" ht="21" customHeight="1" x14ac:dyDescent="0.25">
      <c r="A97" s="855"/>
      <c r="B97" s="396"/>
      <c r="C97" s="818"/>
      <c r="D97" s="396"/>
      <c r="E97" s="818"/>
      <c r="F97" s="396"/>
      <c r="G97" s="818"/>
      <c r="H97" s="396"/>
      <c r="I97" s="827"/>
      <c r="J97" s="286"/>
      <c r="K97" s="823"/>
      <c r="L97" s="286"/>
      <c r="M97" s="823"/>
      <c r="N97" s="400"/>
      <c r="O97" s="399"/>
      <c r="P97" s="514"/>
      <c r="Q97" s="400"/>
      <c r="R97" s="400"/>
      <c r="S97" s="400"/>
    </row>
    <row r="98" spans="1:19" ht="21" customHeight="1" x14ac:dyDescent="0.25">
      <c r="A98" s="855"/>
      <c r="B98" s="396"/>
      <c r="C98" s="818"/>
      <c r="D98" s="396"/>
      <c r="E98" s="818"/>
      <c r="F98" s="396"/>
      <c r="G98" s="818"/>
      <c r="H98" s="396"/>
      <c r="I98" s="827"/>
      <c r="J98" s="286"/>
      <c r="K98" s="823"/>
      <c r="L98" s="286"/>
      <c r="M98" s="823"/>
      <c r="N98" s="400"/>
      <c r="O98" s="399"/>
      <c r="P98" s="514"/>
      <c r="Q98" s="400"/>
      <c r="R98" s="400"/>
      <c r="S98" s="400"/>
    </row>
    <row r="99" spans="1:19" ht="21" customHeight="1" x14ac:dyDescent="0.25">
      <c r="A99" s="855"/>
      <c r="B99" s="396"/>
      <c r="C99" s="818"/>
      <c r="D99" s="396"/>
      <c r="E99" s="818"/>
      <c r="F99" s="396"/>
      <c r="G99" s="818"/>
      <c r="H99" s="396"/>
      <c r="I99" s="827"/>
      <c r="J99" s="286"/>
      <c r="K99" s="823"/>
      <c r="L99" s="286"/>
      <c r="M99" s="823"/>
      <c r="N99" s="400"/>
      <c r="O99" s="399"/>
      <c r="P99" s="514"/>
      <c r="Q99" s="400"/>
      <c r="R99" s="400"/>
      <c r="S99" s="400"/>
    </row>
    <row r="100" spans="1:19" ht="21" customHeight="1" x14ac:dyDescent="0.25">
      <c r="A100" s="855"/>
      <c r="B100" s="396"/>
      <c r="C100" s="818"/>
      <c r="D100" s="396"/>
      <c r="E100" s="818"/>
      <c r="F100" s="396"/>
      <c r="G100" s="818"/>
      <c r="H100" s="396"/>
      <c r="I100" s="827"/>
      <c r="J100" s="286"/>
      <c r="K100" s="823"/>
      <c r="L100" s="286"/>
      <c r="M100" s="823"/>
      <c r="N100" s="400"/>
      <c r="O100" s="399"/>
      <c r="P100" s="514"/>
      <c r="Q100" s="400"/>
      <c r="R100" s="400"/>
      <c r="S100" s="400"/>
    </row>
    <row r="101" spans="1:19" ht="21" customHeight="1" x14ac:dyDescent="0.25">
      <c r="A101" s="855"/>
      <c r="B101" s="396"/>
      <c r="C101" s="818"/>
      <c r="D101" s="396"/>
      <c r="E101" s="818"/>
      <c r="F101" s="396"/>
      <c r="G101" s="818"/>
      <c r="H101" s="396"/>
      <c r="I101" s="827"/>
      <c r="J101" s="286"/>
      <c r="K101" s="823"/>
      <c r="L101" s="286"/>
      <c r="M101" s="823"/>
      <c r="N101" s="400"/>
      <c r="O101" s="399"/>
      <c r="P101" s="514"/>
      <c r="Q101" s="400"/>
      <c r="R101" s="400"/>
      <c r="S101" s="400"/>
    </row>
    <row r="102" spans="1:19" ht="21" customHeight="1" x14ac:dyDescent="0.25">
      <c r="A102" s="855"/>
      <c r="B102" s="396"/>
      <c r="C102" s="818"/>
      <c r="D102" s="396"/>
      <c r="E102" s="818"/>
      <c r="F102" s="396"/>
      <c r="G102" s="818"/>
      <c r="H102" s="396"/>
      <c r="I102" s="827"/>
      <c r="J102" s="286"/>
      <c r="K102" s="823"/>
      <c r="L102" s="286"/>
      <c r="M102" s="823"/>
      <c r="N102" s="400"/>
      <c r="O102" s="399"/>
      <c r="P102" s="514"/>
      <c r="Q102" s="400"/>
      <c r="R102" s="400"/>
      <c r="S102" s="400"/>
    </row>
    <row r="103" spans="1:19" ht="21" customHeight="1" x14ac:dyDescent="0.25">
      <c r="A103" s="855"/>
      <c r="B103" s="396"/>
      <c r="C103" s="818"/>
      <c r="D103" s="396"/>
      <c r="E103" s="818"/>
      <c r="F103" s="396"/>
      <c r="G103" s="818"/>
      <c r="H103" s="396"/>
      <c r="I103" s="827"/>
      <c r="J103" s="286"/>
      <c r="K103" s="823"/>
      <c r="L103" s="286"/>
      <c r="M103" s="823"/>
      <c r="N103" s="400"/>
      <c r="O103" s="399"/>
      <c r="P103" s="514"/>
      <c r="Q103" s="400"/>
      <c r="R103" s="400"/>
      <c r="S103" s="400"/>
    </row>
    <row r="104" spans="1:19" ht="21" customHeight="1" x14ac:dyDescent="0.25">
      <c r="A104" s="855"/>
      <c r="B104" s="396"/>
      <c r="C104" s="818"/>
      <c r="D104" s="396"/>
      <c r="E104" s="818"/>
      <c r="F104" s="396"/>
      <c r="G104" s="818"/>
      <c r="H104" s="396"/>
      <c r="I104" s="827"/>
      <c r="J104" s="286"/>
      <c r="K104" s="823"/>
      <c r="L104" s="286"/>
      <c r="M104" s="823"/>
      <c r="N104" s="400"/>
      <c r="O104" s="399"/>
      <c r="P104" s="514"/>
      <c r="Q104" s="400"/>
      <c r="R104" s="400"/>
      <c r="S104" s="400"/>
    </row>
    <row r="105" spans="1:19" ht="21" customHeight="1" x14ac:dyDescent="0.25">
      <c r="A105" s="855"/>
      <c r="B105" s="396"/>
      <c r="C105" s="818"/>
      <c r="D105" s="396"/>
      <c r="E105" s="818"/>
      <c r="F105" s="396"/>
      <c r="G105" s="818"/>
      <c r="H105" s="396"/>
      <c r="I105" s="827"/>
      <c r="J105" s="286"/>
      <c r="K105" s="823"/>
      <c r="L105" s="286"/>
      <c r="M105" s="823"/>
      <c r="N105" s="400"/>
      <c r="O105" s="399"/>
      <c r="P105" s="514"/>
      <c r="Q105" s="400"/>
      <c r="R105" s="400"/>
      <c r="S105" s="400"/>
    </row>
    <row r="106" spans="1:19" ht="21" customHeight="1" x14ac:dyDescent="0.25">
      <c r="A106" s="855"/>
      <c r="B106" s="396"/>
      <c r="C106" s="818"/>
      <c r="D106" s="396"/>
      <c r="E106" s="818"/>
      <c r="F106" s="396"/>
      <c r="G106" s="818"/>
      <c r="H106" s="396"/>
      <c r="I106" s="827"/>
      <c r="J106" s="286"/>
      <c r="K106" s="823"/>
      <c r="L106" s="286"/>
      <c r="M106" s="823"/>
      <c r="N106" s="400"/>
      <c r="O106" s="399"/>
      <c r="P106" s="514"/>
      <c r="Q106" s="400"/>
      <c r="R106" s="400"/>
      <c r="S106" s="400"/>
    </row>
    <row r="107" spans="1:19" ht="21" customHeight="1" x14ac:dyDescent="0.25">
      <c r="A107" s="855"/>
      <c r="B107" s="396"/>
      <c r="C107" s="818"/>
      <c r="D107" s="396"/>
      <c r="E107" s="818"/>
      <c r="F107" s="396"/>
      <c r="G107" s="818"/>
      <c r="H107" s="396"/>
      <c r="I107" s="827"/>
      <c r="J107" s="286"/>
      <c r="K107" s="823"/>
      <c r="L107" s="286"/>
      <c r="M107" s="823"/>
      <c r="N107" s="400"/>
      <c r="O107" s="399"/>
      <c r="P107" s="514"/>
      <c r="Q107" s="400"/>
      <c r="R107" s="400"/>
      <c r="S107" s="400"/>
    </row>
    <row r="108" spans="1:19" ht="21" customHeight="1" x14ac:dyDescent="0.25">
      <c r="A108" s="855"/>
      <c r="B108" s="396"/>
      <c r="C108" s="818"/>
      <c r="D108" s="396"/>
      <c r="E108" s="818"/>
      <c r="F108" s="396"/>
      <c r="G108" s="818"/>
      <c r="H108" s="396"/>
      <c r="I108" s="827"/>
      <c r="J108" s="286"/>
      <c r="K108" s="823"/>
      <c r="L108" s="286"/>
      <c r="M108" s="823"/>
      <c r="N108" s="400"/>
      <c r="O108" s="399"/>
      <c r="P108" s="514"/>
      <c r="Q108" s="400"/>
      <c r="R108" s="400"/>
      <c r="S108" s="400"/>
    </row>
    <row r="109" spans="1:19" ht="21" customHeight="1" x14ac:dyDescent="0.25">
      <c r="A109" s="855"/>
      <c r="B109" s="396"/>
      <c r="C109" s="818"/>
      <c r="D109" s="396"/>
      <c r="E109" s="818"/>
      <c r="F109" s="396"/>
      <c r="G109" s="818"/>
      <c r="H109" s="396"/>
      <c r="I109" s="827"/>
      <c r="J109" s="286"/>
      <c r="K109" s="823"/>
      <c r="L109" s="286"/>
      <c r="M109" s="823"/>
      <c r="N109" s="400"/>
      <c r="O109" s="399"/>
      <c r="P109" s="514"/>
      <c r="Q109" s="400"/>
      <c r="R109" s="400"/>
      <c r="S109" s="400"/>
    </row>
    <row r="110" spans="1:19" ht="21" customHeight="1" x14ac:dyDescent="0.25">
      <c r="A110" s="855"/>
      <c r="B110" s="396"/>
      <c r="C110" s="818"/>
      <c r="D110" s="396"/>
      <c r="E110" s="818"/>
      <c r="F110" s="396"/>
      <c r="G110" s="818"/>
      <c r="H110" s="396"/>
      <c r="I110" s="827"/>
      <c r="J110" s="286"/>
      <c r="K110" s="823"/>
      <c r="L110" s="286"/>
      <c r="M110" s="823"/>
      <c r="N110" s="400"/>
      <c r="O110" s="399"/>
      <c r="P110" s="514"/>
      <c r="Q110" s="400"/>
      <c r="R110" s="400"/>
      <c r="S110" s="400"/>
    </row>
    <row r="111" spans="1:19" ht="21" customHeight="1" x14ac:dyDescent="0.25">
      <c r="A111" s="855"/>
      <c r="B111" s="396"/>
      <c r="C111" s="818"/>
      <c r="D111" s="396"/>
      <c r="E111" s="818"/>
      <c r="F111" s="396"/>
      <c r="G111" s="818"/>
      <c r="H111" s="396"/>
      <c r="I111" s="827"/>
      <c r="J111" s="286"/>
      <c r="K111" s="823"/>
      <c r="L111" s="286"/>
      <c r="M111" s="823"/>
      <c r="N111" s="400"/>
      <c r="O111" s="399"/>
      <c r="P111" s="514"/>
      <c r="Q111" s="400"/>
      <c r="R111" s="400"/>
      <c r="S111" s="400"/>
    </row>
    <row r="112" spans="1:19" ht="21" customHeight="1" x14ac:dyDescent="0.25">
      <c r="A112" s="855"/>
      <c r="B112" s="396"/>
      <c r="C112" s="818"/>
      <c r="D112" s="396"/>
      <c r="E112" s="818"/>
      <c r="F112" s="396"/>
      <c r="G112" s="818"/>
      <c r="H112" s="396"/>
      <c r="I112" s="827"/>
      <c r="J112" s="286"/>
      <c r="K112" s="823"/>
      <c r="L112" s="286"/>
      <c r="M112" s="823"/>
      <c r="N112" s="400"/>
      <c r="O112" s="399"/>
      <c r="P112" s="514"/>
      <c r="Q112" s="400"/>
      <c r="R112" s="400"/>
      <c r="S112" s="400"/>
    </row>
    <row r="113" spans="1:19" ht="21" customHeight="1" x14ac:dyDescent="0.25">
      <c r="A113" s="855"/>
      <c r="B113" s="396"/>
      <c r="C113" s="818"/>
      <c r="D113" s="396"/>
      <c r="E113" s="818"/>
      <c r="F113" s="396"/>
      <c r="G113" s="818"/>
      <c r="H113" s="396"/>
      <c r="I113" s="827"/>
      <c r="J113" s="286"/>
      <c r="K113" s="823"/>
      <c r="L113" s="286"/>
      <c r="M113" s="823"/>
      <c r="N113" s="400"/>
      <c r="O113" s="399"/>
      <c r="P113" s="514"/>
      <c r="Q113" s="400"/>
      <c r="R113" s="400"/>
      <c r="S113" s="400"/>
    </row>
    <row r="114" spans="1:19" ht="21" customHeight="1" x14ac:dyDescent="0.25">
      <c r="A114" s="855"/>
      <c r="B114" s="396"/>
      <c r="C114" s="818"/>
      <c r="D114" s="396"/>
      <c r="E114" s="818"/>
      <c r="F114" s="396"/>
      <c r="G114" s="818"/>
      <c r="H114" s="396"/>
      <c r="I114" s="827"/>
      <c r="J114" s="286"/>
      <c r="K114" s="823"/>
      <c r="L114" s="286"/>
      <c r="M114" s="823"/>
      <c r="N114" s="400"/>
      <c r="O114" s="399"/>
      <c r="P114" s="514"/>
      <c r="Q114" s="400"/>
      <c r="R114" s="400"/>
      <c r="S114" s="400"/>
    </row>
    <row r="115" spans="1:19" ht="21" customHeight="1" x14ac:dyDescent="0.25">
      <c r="A115" s="855"/>
      <c r="B115" s="396"/>
      <c r="C115" s="818"/>
      <c r="D115" s="396"/>
      <c r="E115" s="818"/>
      <c r="F115" s="396"/>
      <c r="G115" s="818"/>
      <c r="H115" s="396"/>
      <c r="I115" s="827"/>
      <c r="J115" s="286"/>
      <c r="K115" s="823"/>
      <c r="L115" s="286"/>
      <c r="M115" s="823"/>
      <c r="N115" s="400"/>
      <c r="O115" s="399"/>
      <c r="P115" s="514"/>
      <c r="Q115" s="400"/>
      <c r="R115" s="400"/>
      <c r="S115" s="400"/>
    </row>
    <row r="116" spans="1:19" ht="21" customHeight="1" x14ac:dyDescent="0.25">
      <c r="A116" s="855"/>
      <c r="B116" s="396"/>
      <c r="C116" s="818"/>
      <c r="D116" s="396"/>
      <c r="E116" s="818"/>
      <c r="F116" s="396"/>
      <c r="G116" s="818"/>
      <c r="H116" s="396"/>
      <c r="I116" s="827"/>
      <c r="J116" s="286"/>
      <c r="K116" s="823"/>
      <c r="L116" s="286"/>
      <c r="M116" s="823"/>
      <c r="N116" s="400"/>
      <c r="O116" s="399"/>
      <c r="P116" s="514"/>
      <c r="Q116" s="400"/>
      <c r="R116" s="400"/>
      <c r="S116" s="400"/>
    </row>
    <row r="117" spans="1:19" ht="21" customHeight="1" x14ac:dyDescent="0.25">
      <c r="A117" s="855"/>
      <c r="B117" s="396"/>
      <c r="C117" s="818"/>
      <c r="D117" s="396"/>
      <c r="E117" s="818"/>
      <c r="F117" s="396"/>
      <c r="G117" s="818"/>
      <c r="H117" s="396"/>
      <c r="I117" s="827"/>
      <c r="J117" s="286"/>
      <c r="K117" s="823"/>
      <c r="L117" s="286"/>
      <c r="M117" s="823"/>
      <c r="N117" s="400"/>
      <c r="O117" s="399"/>
      <c r="P117" s="514"/>
      <c r="Q117" s="400"/>
      <c r="R117" s="400"/>
      <c r="S117" s="400"/>
    </row>
    <row r="118" spans="1:19" ht="21" customHeight="1" x14ac:dyDescent="0.25">
      <c r="A118" s="855"/>
      <c r="B118" s="396"/>
      <c r="C118" s="818"/>
      <c r="D118" s="396"/>
      <c r="E118" s="818"/>
      <c r="F118" s="396"/>
      <c r="G118" s="818"/>
      <c r="H118" s="396"/>
      <c r="I118" s="827"/>
      <c r="J118" s="286"/>
      <c r="K118" s="823"/>
      <c r="L118" s="286"/>
      <c r="M118" s="823"/>
      <c r="N118" s="400"/>
      <c r="O118" s="399"/>
      <c r="P118" s="514"/>
      <c r="Q118" s="400"/>
      <c r="R118" s="400"/>
      <c r="S118" s="400"/>
    </row>
    <row r="119" spans="1:19" ht="21" customHeight="1" x14ac:dyDescent="0.25">
      <c r="A119" s="855"/>
      <c r="B119" s="396"/>
      <c r="C119" s="818"/>
      <c r="D119" s="396"/>
      <c r="E119" s="818"/>
      <c r="F119" s="396"/>
      <c r="G119" s="818"/>
      <c r="H119" s="396"/>
      <c r="I119" s="827"/>
      <c r="J119" s="286"/>
      <c r="K119" s="823"/>
      <c r="L119" s="286"/>
      <c r="M119" s="823"/>
      <c r="N119" s="400"/>
      <c r="O119" s="399"/>
      <c r="P119" s="514"/>
      <c r="Q119" s="400"/>
      <c r="R119" s="400"/>
      <c r="S119" s="400"/>
    </row>
    <row r="120" spans="1:19" ht="21" customHeight="1" x14ac:dyDescent="0.25">
      <c r="A120" s="855"/>
      <c r="B120" s="396"/>
      <c r="C120" s="818"/>
      <c r="D120" s="396"/>
      <c r="E120" s="818"/>
      <c r="F120" s="396"/>
      <c r="G120" s="818"/>
      <c r="H120" s="396"/>
      <c r="I120" s="827"/>
      <c r="J120" s="286"/>
      <c r="K120" s="823"/>
      <c r="L120" s="286"/>
      <c r="M120" s="823"/>
      <c r="N120" s="400"/>
      <c r="O120" s="399"/>
      <c r="P120" s="514"/>
      <c r="Q120" s="400"/>
      <c r="R120" s="400"/>
      <c r="S120" s="400"/>
    </row>
    <row r="121" spans="1:19" ht="21" customHeight="1" x14ac:dyDescent="0.25">
      <c r="A121" s="855"/>
      <c r="B121" s="396"/>
      <c r="C121" s="818"/>
      <c r="D121" s="396"/>
      <c r="E121" s="818"/>
      <c r="F121" s="396"/>
      <c r="G121" s="818"/>
      <c r="H121" s="396"/>
      <c r="I121" s="827"/>
      <c r="J121" s="286"/>
      <c r="K121" s="823"/>
      <c r="L121" s="286"/>
      <c r="M121" s="823"/>
      <c r="N121" s="400"/>
      <c r="O121" s="399"/>
      <c r="P121" s="514"/>
      <c r="Q121" s="400"/>
      <c r="R121" s="400"/>
      <c r="S121" s="400"/>
    </row>
    <row r="122" spans="1:19" ht="15" x14ac:dyDescent="0.25"/>
    <row r="123" spans="1:19" ht="15" x14ac:dyDescent="0.25"/>
    <row r="124" spans="1:19" ht="15" x14ac:dyDescent="0.25"/>
    <row r="125" spans="1:19" ht="15" x14ac:dyDescent="0.25"/>
    <row r="126" spans="1:19" ht="15" x14ac:dyDescent="0.25"/>
    <row r="127" spans="1:19" ht="15" x14ac:dyDescent="0.25"/>
    <row r="128" spans="1:19" ht="15" x14ac:dyDescent="0.25"/>
    <row r="129" ht="15" x14ac:dyDescent="0.25"/>
    <row r="130" ht="15" x14ac:dyDescent="0.25"/>
    <row r="131" ht="15" x14ac:dyDescent="0.25"/>
    <row r="132" ht="15" x14ac:dyDescent="0.25"/>
    <row r="133" ht="15" x14ac:dyDescent="0.25"/>
    <row r="134" ht="15" x14ac:dyDescent="0.25"/>
    <row r="135" ht="15" x14ac:dyDescent="0.25"/>
  </sheetData>
  <mergeCells count="5">
    <mergeCell ref="A1:N1"/>
    <mergeCell ref="A2:N2"/>
    <mergeCell ref="A3:N3"/>
    <mergeCell ref="A4:M4"/>
    <mergeCell ref="C6:G6"/>
  </mergeCells>
  <printOptions horizontalCentered="1"/>
  <pageMargins left="0.51181102362204722" right="0.70866141732283472" top="0.74803149606299213" bottom="0.55118110236220474" header="0.31496062992125984" footer="0.31496062992125984"/>
  <pageSetup scale="97" orientation="portrait" r:id="rId1"/>
  <headerFooter>
    <oddFooter>&amp;C&amp;A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FF00"/>
    <pageSetUpPr fitToPage="1"/>
  </sheetPr>
  <dimension ref="A1:XEM51"/>
  <sheetViews>
    <sheetView rightToLeft="1" tabSelected="1" view="pageBreakPreview" topLeftCell="A10" zoomScale="98" zoomScaleNormal="70" zoomScaleSheetLayoutView="98" workbookViewId="0">
      <selection activeCell="AA4" sqref="AA4"/>
    </sheetView>
  </sheetViews>
  <sheetFormatPr defaultColWidth="8.7109375" defaultRowHeight="150" customHeight="1" x14ac:dyDescent="0.25"/>
  <cols>
    <col min="1" max="1" width="26.42578125" style="703" customWidth="1"/>
    <col min="2" max="2" width="2.5703125" style="237" customWidth="1"/>
    <col min="3" max="3" width="18.28515625" style="826" customWidth="1"/>
    <col min="4" max="4" width="1" style="285" customWidth="1"/>
    <col min="5" max="5" width="18.28515625" style="826" customWidth="1"/>
    <col min="6" max="6" width="1" style="237" customWidth="1"/>
    <col min="7" max="7" width="18.28515625" style="697" customWidth="1"/>
    <col min="8" max="8" width="1" style="237" customWidth="1"/>
    <col min="9" max="9" width="14.85546875" style="697" customWidth="1"/>
    <col min="10" max="10" width="1" style="237" customWidth="1"/>
    <col min="11" max="11" width="7.42578125" style="237" customWidth="1"/>
    <col min="12" max="12" width="8.85546875" style="216" customWidth="1"/>
    <col min="13" max="16384" width="8.7109375" style="216"/>
  </cols>
  <sheetData>
    <row r="1" spans="1:16367" s="206" customFormat="1" ht="24" customHeight="1" x14ac:dyDescent="0.25">
      <c r="A1" s="1167" t="str">
        <f>'1'!A1:H1</f>
        <v>شرکت پالایش میعانات گازی آدیش جنوبی (سهامي خاص) - در مرحله قبل از بهره برداری</v>
      </c>
      <c r="B1" s="1167"/>
      <c r="C1" s="1167"/>
      <c r="D1" s="1167"/>
      <c r="E1" s="1167"/>
      <c r="F1" s="1167"/>
      <c r="G1" s="1167"/>
      <c r="H1" s="246"/>
      <c r="I1" s="246"/>
      <c r="J1" s="246"/>
      <c r="K1" s="246"/>
    </row>
    <row r="2" spans="1:16367" s="206" customFormat="1" ht="24" customHeight="1" x14ac:dyDescent="0.25">
      <c r="A2" s="1167" t="str">
        <f>'5'!A2:H2</f>
        <v xml:space="preserve">یادداشت های توضیحی صورت های مالی </v>
      </c>
      <c r="B2" s="1167"/>
      <c r="C2" s="1167"/>
      <c r="D2" s="1167"/>
      <c r="E2" s="1167"/>
      <c r="F2" s="1167"/>
      <c r="G2" s="1167"/>
      <c r="H2" s="246"/>
      <c r="I2" s="246"/>
      <c r="J2" s="246"/>
      <c r="K2" s="246"/>
    </row>
    <row r="3" spans="1:16367" s="206" customFormat="1" ht="24" customHeight="1" x14ac:dyDescent="0.25">
      <c r="A3" s="1167" t="str">
        <f>'5'!A3:H3</f>
        <v>سال مالی منتهی به 29 اسفندماه 1400</v>
      </c>
      <c r="B3" s="1167"/>
      <c r="C3" s="1167"/>
      <c r="D3" s="1167"/>
      <c r="E3" s="1167"/>
      <c r="F3" s="1167"/>
      <c r="G3" s="1167"/>
      <c r="H3" s="246"/>
      <c r="I3" s="246"/>
      <c r="J3" s="246"/>
      <c r="K3" s="246"/>
    </row>
    <row r="4" spans="1:16367" s="520" customFormat="1" ht="26.25" customHeight="1" x14ac:dyDescent="0.3">
      <c r="A4" s="1254" t="s">
        <v>2616</v>
      </c>
      <c r="B4" s="1254"/>
      <c r="C4" s="1254"/>
      <c r="D4" s="1254"/>
      <c r="E4" s="1254"/>
      <c r="F4" s="1254"/>
      <c r="G4" s="1254"/>
      <c r="H4" s="1254"/>
      <c r="I4" s="1254"/>
      <c r="J4" s="1254"/>
      <c r="K4" s="1254"/>
    </row>
    <row r="5" spans="1:16367" s="520" customFormat="1" ht="26.25" customHeight="1" x14ac:dyDescent="0.3">
      <c r="A5" s="410"/>
      <c r="B5" s="410"/>
      <c r="C5" s="410"/>
      <c r="D5" s="410"/>
      <c r="E5" s="410"/>
      <c r="F5" s="410"/>
      <c r="G5" s="410"/>
      <c r="H5" s="410"/>
      <c r="I5" s="410"/>
      <c r="J5" s="410"/>
      <c r="K5" s="410"/>
    </row>
    <row r="6" spans="1:16367" s="215" customFormat="1" ht="22.5" customHeight="1" x14ac:dyDescent="0.25">
      <c r="A6" s="861"/>
      <c r="B6" s="410"/>
      <c r="C6" s="379" t="s">
        <v>2143</v>
      </c>
      <c r="D6" s="1065"/>
      <c r="E6" s="379" t="s">
        <v>1402</v>
      </c>
      <c r="H6" s="862"/>
      <c r="I6" s="863"/>
      <c r="J6" s="410"/>
      <c r="K6" s="410"/>
    </row>
    <row r="7" spans="1:16367" s="215" customFormat="1" ht="22.5" customHeight="1" x14ac:dyDescent="0.25">
      <c r="A7" s="865"/>
      <c r="B7" s="866"/>
      <c r="C7" s="310" t="s">
        <v>52</v>
      </c>
      <c r="D7" s="344"/>
      <c r="E7" s="310" t="s">
        <v>52</v>
      </c>
      <c r="H7" s="862"/>
      <c r="I7" s="863"/>
      <c r="J7" s="868"/>
      <c r="K7" s="869"/>
    </row>
    <row r="8" spans="1:16367" s="215" customFormat="1" ht="33.75" customHeight="1" x14ac:dyDescent="0.25">
      <c r="A8" s="976" t="s">
        <v>1874</v>
      </c>
      <c r="B8" s="243"/>
      <c r="C8" s="875">
        <f>SUM('تراز 1400'!$M$106)</f>
        <v>137330458200</v>
      </c>
      <c r="D8" s="1066"/>
      <c r="E8" s="875">
        <v>0</v>
      </c>
      <c r="H8" s="883"/>
      <c r="I8" s="884"/>
      <c r="J8" s="883"/>
      <c r="K8" s="883"/>
      <c r="P8" s="885"/>
      <c r="Q8" s="886"/>
      <c r="R8" s="886"/>
      <c r="S8" s="886"/>
      <c r="T8" s="885"/>
      <c r="U8" s="886"/>
      <c r="V8" s="886"/>
      <c r="W8" s="886"/>
      <c r="X8" s="885"/>
      <c r="Y8" s="886"/>
      <c r="Z8" s="886"/>
      <c r="AA8" s="886"/>
      <c r="AB8" s="885"/>
      <c r="AC8" s="886"/>
      <c r="AD8" s="886"/>
      <c r="AE8" s="886"/>
      <c r="AF8" s="885"/>
      <c r="AG8" s="886"/>
      <c r="AH8" s="886"/>
      <c r="AI8" s="886"/>
      <c r="AJ8" s="885"/>
      <c r="AK8" s="886"/>
      <c r="AL8" s="886"/>
      <c r="AM8" s="886"/>
      <c r="AN8" s="885"/>
      <c r="AO8" s="886"/>
      <c r="AP8" s="886"/>
      <c r="AQ8" s="886"/>
      <c r="AR8" s="885"/>
      <c r="AS8" s="886"/>
      <c r="AT8" s="886"/>
      <c r="AU8" s="886"/>
      <c r="AV8" s="885"/>
      <c r="AW8" s="886"/>
      <c r="AX8" s="886"/>
      <c r="AY8" s="886"/>
      <c r="AZ8" s="885"/>
      <c r="BA8" s="886"/>
      <c r="BB8" s="886"/>
      <c r="BC8" s="886"/>
      <c r="BD8" s="885"/>
      <c r="BE8" s="886"/>
      <c r="BF8" s="886"/>
      <c r="BG8" s="886"/>
      <c r="BH8" s="885"/>
      <c r="BI8" s="886"/>
      <c r="BJ8" s="886"/>
      <c r="BK8" s="886"/>
      <c r="BL8" s="885"/>
      <c r="BM8" s="886"/>
      <c r="BN8" s="886"/>
      <c r="BO8" s="886"/>
      <c r="BP8" s="885"/>
      <c r="BQ8" s="886"/>
      <c r="BR8" s="886"/>
      <c r="BS8" s="886"/>
      <c r="BT8" s="885"/>
      <c r="BU8" s="886"/>
      <c r="BV8" s="886"/>
      <c r="BW8" s="886"/>
      <c r="BX8" s="885"/>
      <c r="BY8" s="886"/>
      <c r="BZ8" s="886"/>
      <c r="CA8" s="886"/>
      <c r="CB8" s="885"/>
      <c r="CC8" s="886"/>
      <c r="CD8" s="886"/>
      <c r="CE8" s="886"/>
      <c r="CF8" s="885"/>
      <c r="CG8" s="886"/>
      <c r="CH8" s="886"/>
      <c r="CI8" s="886"/>
      <c r="CJ8" s="885"/>
      <c r="CK8" s="886"/>
      <c r="CL8" s="886"/>
      <c r="CM8" s="886"/>
      <c r="CN8" s="885"/>
      <c r="CO8" s="886"/>
      <c r="CP8" s="886"/>
      <c r="CQ8" s="886"/>
      <c r="CR8" s="885"/>
      <c r="CS8" s="886"/>
      <c r="CT8" s="886"/>
      <c r="CU8" s="886"/>
      <c r="CV8" s="885"/>
      <c r="CW8" s="886"/>
      <c r="CX8" s="886"/>
      <c r="CY8" s="886"/>
      <c r="CZ8" s="885"/>
      <c r="DA8" s="886"/>
      <c r="DB8" s="886"/>
      <c r="DC8" s="886"/>
      <c r="DD8" s="885"/>
      <c r="DE8" s="886"/>
      <c r="DF8" s="886"/>
      <c r="DG8" s="886"/>
      <c r="DH8" s="885"/>
      <c r="DI8" s="886"/>
      <c r="DJ8" s="886"/>
      <c r="DK8" s="886"/>
      <c r="DL8" s="885"/>
      <c r="DM8" s="886"/>
      <c r="DN8" s="886"/>
      <c r="DO8" s="886"/>
      <c r="DP8" s="885"/>
      <c r="DQ8" s="886"/>
      <c r="DR8" s="886"/>
      <c r="DS8" s="886"/>
      <c r="DT8" s="885"/>
      <c r="DU8" s="886"/>
      <c r="DV8" s="886"/>
      <c r="DW8" s="886"/>
      <c r="DX8" s="885"/>
      <c r="DY8" s="886"/>
      <c r="DZ8" s="886"/>
      <c r="EA8" s="886"/>
      <c r="EB8" s="885"/>
      <c r="EC8" s="886"/>
      <c r="ED8" s="886"/>
      <c r="EE8" s="886"/>
      <c r="EF8" s="885"/>
      <c r="EG8" s="886"/>
      <c r="EH8" s="886"/>
      <c r="EI8" s="886"/>
      <c r="EJ8" s="885"/>
      <c r="EK8" s="886"/>
      <c r="EL8" s="886"/>
      <c r="EM8" s="886"/>
      <c r="EN8" s="885"/>
      <c r="EO8" s="886"/>
      <c r="EP8" s="886"/>
      <c r="EQ8" s="886"/>
      <c r="ER8" s="885"/>
      <c r="ES8" s="886"/>
      <c r="ET8" s="886"/>
      <c r="EU8" s="886"/>
      <c r="EV8" s="885"/>
      <c r="EW8" s="886"/>
      <c r="EX8" s="886"/>
      <c r="EY8" s="886"/>
      <c r="EZ8" s="885"/>
      <c r="FA8" s="886"/>
      <c r="FB8" s="886"/>
      <c r="FC8" s="886"/>
      <c r="FD8" s="885"/>
      <c r="FE8" s="886"/>
      <c r="FF8" s="886"/>
      <c r="FG8" s="886"/>
      <c r="FH8" s="885"/>
      <c r="FI8" s="886"/>
      <c r="FJ8" s="886"/>
      <c r="FK8" s="886"/>
      <c r="FL8" s="885"/>
      <c r="FM8" s="886"/>
      <c r="FN8" s="886"/>
      <c r="FO8" s="886"/>
      <c r="FP8" s="885"/>
      <c r="FQ8" s="886"/>
      <c r="FR8" s="886"/>
      <c r="FS8" s="886"/>
      <c r="FT8" s="885"/>
      <c r="FU8" s="886"/>
      <c r="FV8" s="886"/>
      <c r="FW8" s="886"/>
      <c r="FX8" s="885"/>
      <c r="FY8" s="886"/>
      <c r="FZ8" s="886"/>
      <c r="GA8" s="886"/>
      <c r="GB8" s="885"/>
      <c r="GC8" s="886"/>
      <c r="GD8" s="886"/>
      <c r="GE8" s="886"/>
      <c r="GF8" s="885"/>
      <c r="GG8" s="886"/>
      <c r="GH8" s="886"/>
      <c r="GI8" s="886"/>
      <c r="GJ8" s="885"/>
      <c r="GK8" s="886"/>
      <c r="GL8" s="886"/>
      <c r="GM8" s="886"/>
      <c r="GN8" s="885"/>
      <c r="GO8" s="886"/>
      <c r="GP8" s="886"/>
      <c r="GQ8" s="886"/>
      <c r="GR8" s="885"/>
      <c r="GS8" s="886"/>
      <c r="GT8" s="886"/>
      <c r="GU8" s="886"/>
      <c r="GV8" s="885"/>
      <c r="GW8" s="886"/>
      <c r="GX8" s="886"/>
      <c r="GY8" s="886"/>
      <c r="GZ8" s="885"/>
      <c r="HA8" s="886"/>
      <c r="HB8" s="886"/>
      <c r="HC8" s="886"/>
      <c r="HD8" s="885"/>
      <c r="HE8" s="886"/>
      <c r="HF8" s="886"/>
      <c r="HG8" s="886"/>
      <c r="HH8" s="885"/>
      <c r="HI8" s="886"/>
      <c r="HJ8" s="886"/>
      <c r="HK8" s="886"/>
      <c r="HL8" s="885"/>
      <c r="HM8" s="886"/>
      <c r="HN8" s="886"/>
      <c r="HO8" s="886"/>
      <c r="HP8" s="885"/>
      <c r="HQ8" s="886"/>
      <c r="HR8" s="886"/>
      <c r="HS8" s="886"/>
      <c r="HT8" s="885"/>
      <c r="HU8" s="886"/>
      <c r="HV8" s="886"/>
      <c r="HW8" s="886"/>
      <c r="HX8" s="885"/>
      <c r="HY8" s="886"/>
      <c r="HZ8" s="886"/>
      <c r="IA8" s="886"/>
      <c r="IB8" s="885"/>
      <c r="IC8" s="886"/>
      <c r="ID8" s="886"/>
      <c r="IE8" s="886"/>
      <c r="IF8" s="885"/>
      <c r="IG8" s="886"/>
      <c r="IH8" s="886"/>
      <c r="II8" s="886"/>
      <c r="IJ8" s="885"/>
      <c r="IK8" s="886"/>
      <c r="IL8" s="886"/>
      <c r="IM8" s="886"/>
      <c r="IN8" s="885"/>
      <c r="IO8" s="886"/>
      <c r="IP8" s="886"/>
      <c r="IQ8" s="886"/>
      <c r="IR8" s="885"/>
      <c r="IS8" s="886"/>
      <c r="IT8" s="886"/>
      <c r="IU8" s="886"/>
      <c r="IV8" s="885"/>
      <c r="IW8" s="886"/>
      <c r="IX8" s="886"/>
      <c r="IY8" s="886"/>
      <c r="IZ8" s="885"/>
      <c r="JA8" s="886"/>
      <c r="JB8" s="886"/>
      <c r="JC8" s="886"/>
      <c r="JD8" s="885"/>
      <c r="JE8" s="886"/>
      <c r="JF8" s="886"/>
      <c r="JG8" s="886"/>
      <c r="JH8" s="885"/>
      <c r="JI8" s="886"/>
      <c r="JJ8" s="886"/>
      <c r="JK8" s="886"/>
      <c r="JL8" s="885"/>
      <c r="JM8" s="886"/>
      <c r="JN8" s="886"/>
      <c r="JO8" s="886"/>
      <c r="JP8" s="885"/>
      <c r="JQ8" s="886"/>
      <c r="JR8" s="886"/>
      <c r="JS8" s="886"/>
      <c r="JT8" s="885"/>
      <c r="JU8" s="886"/>
      <c r="JV8" s="886"/>
      <c r="JW8" s="886"/>
      <c r="JX8" s="885"/>
      <c r="JY8" s="886"/>
      <c r="JZ8" s="886"/>
      <c r="KA8" s="886"/>
      <c r="KB8" s="885"/>
      <c r="KC8" s="886"/>
      <c r="KD8" s="886"/>
      <c r="KE8" s="886"/>
      <c r="KF8" s="885"/>
      <c r="KG8" s="886"/>
      <c r="KH8" s="886"/>
      <c r="KI8" s="886"/>
      <c r="KJ8" s="885"/>
      <c r="KK8" s="886"/>
      <c r="KL8" s="886"/>
      <c r="KM8" s="886"/>
      <c r="KN8" s="885"/>
      <c r="KO8" s="886"/>
      <c r="KP8" s="886"/>
      <c r="KQ8" s="886"/>
      <c r="KR8" s="885"/>
      <c r="KS8" s="886"/>
      <c r="KT8" s="886"/>
      <c r="KU8" s="886"/>
      <c r="KV8" s="885"/>
      <c r="KW8" s="886"/>
      <c r="KX8" s="886"/>
      <c r="KY8" s="886"/>
      <c r="KZ8" s="885"/>
      <c r="LA8" s="886"/>
      <c r="LB8" s="886"/>
      <c r="LC8" s="886"/>
      <c r="LD8" s="885"/>
      <c r="LE8" s="886"/>
      <c r="LF8" s="886"/>
      <c r="LG8" s="886"/>
      <c r="LH8" s="885"/>
      <c r="LI8" s="886"/>
      <c r="LJ8" s="886"/>
      <c r="LK8" s="886"/>
      <c r="LL8" s="885"/>
      <c r="LM8" s="886"/>
      <c r="LN8" s="886"/>
      <c r="LO8" s="886"/>
      <c r="LP8" s="885"/>
      <c r="LQ8" s="886"/>
      <c r="LR8" s="886"/>
      <c r="LS8" s="886"/>
      <c r="LT8" s="885"/>
      <c r="LU8" s="886"/>
      <c r="LV8" s="886"/>
      <c r="LW8" s="886"/>
      <c r="LX8" s="885"/>
      <c r="LY8" s="886"/>
      <c r="LZ8" s="886"/>
      <c r="MA8" s="886"/>
      <c r="MB8" s="885"/>
      <c r="MC8" s="886"/>
      <c r="MD8" s="886"/>
      <c r="ME8" s="886"/>
      <c r="MF8" s="885"/>
      <c r="MG8" s="886"/>
      <c r="MH8" s="886"/>
      <c r="MI8" s="886"/>
      <c r="MJ8" s="885"/>
      <c r="MK8" s="886"/>
      <c r="ML8" s="886"/>
      <c r="MM8" s="886"/>
      <c r="MN8" s="885"/>
      <c r="MO8" s="886"/>
      <c r="MP8" s="886"/>
      <c r="MQ8" s="886"/>
      <c r="MR8" s="885"/>
      <c r="MS8" s="886"/>
      <c r="MT8" s="886"/>
      <c r="MU8" s="886"/>
      <c r="MV8" s="885"/>
      <c r="MW8" s="886"/>
      <c r="MX8" s="886"/>
      <c r="MY8" s="886"/>
      <c r="MZ8" s="885"/>
      <c r="NA8" s="886"/>
      <c r="NB8" s="886"/>
      <c r="NC8" s="886"/>
      <c r="ND8" s="885"/>
      <c r="NE8" s="886"/>
      <c r="NF8" s="886"/>
      <c r="NG8" s="886"/>
      <c r="NH8" s="885"/>
      <c r="NI8" s="886"/>
      <c r="NJ8" s="886"/>
      <c r="NK8" s="886"/>
      <c r="NL8" s="885"/>
      <c r="NM8" s="886"/>
      <c r="NN8" s="886"/>
      <c r="NO8" s="886"/>
      <c r="NP8" s="885"/>
      <c r="NQ8" s="886"/>
      <c r="NR8" s="886"/>
      <c r="NS8" s="886"/>
      <c r="NT8" s="885"/>
      <c r="NU8" s="886"/>
      <c r="NV8" s="886"/>
      <c r="NW8" s="886"/>
      <c r="NX8" s="885"/>
      <c r="NY8" s="886"/>
      <c r="NZ8" s="886"/>
      <c r="OA8" s="886"/>
      <c r="OB8" s="885"/>
      <c r="OC8" s="886"/>
      <c r="OD8" s="886"/>
      <c r="OE8" s="886"/>
      <c r="OF8" s="885"/>
      <c r="OG8" s="886"/>
      <c r="OH8" s="886"/>
      <c r="OI8" s="886"/>
      <c r="OJ8" s="885"/>
      <c r="OK8" s="886"/>
      <c r="OL8" s="886"/>
      <c r="OM8" s="886"/>
      <c r="ON8" s="885"/>
      <c r="OO8" s="886"/>
      <c r="OP8" s="886"/>
      <c r="OQ8" s="886"/>
      <c r="OR8" s="885"/>
      <c r="OS8" s="886"/>
      <c r="OT8" s="886"/>
      <c r="OU8" s="886"/>
      <c r="OV8" s="885"/>
      <c r="OW8" s="886"/>
      <c r="OX8" s="886"/>
      <c r="OY8" s="886"/>
      <c r="OZ8" s="885"/>
      <c r="PA8" s="886"/>
      <c r="PB8" s="886"/>
      <c r="PC8" s="886"/>
      <c r="PD8" s="885"/>
      <c r="PE8" s="886"/>
      <c r="PF8" s="886"/>
      <c r="PG8" s="886"/>
      <c r="PH8" s="885"/>
      <c r="PI8" s="886"/>
      <c r="PJ8" s="886"/>
      <c r="PK8" s="886"/>
      <c r="PL8" s="885"/>
      <c r="PM8" s="886"/>
      <c r="PN8" s="886"/>
      <c r="PO8" s="886"/>
      <c r="PP8" s="885"/>
      <c r="PQ8" s="886"/>
      <c r="PR8" s="886"/>
      <c r="PS8" s="886"/>
      <c r="PT8" s="885"/>
      <c r="PU8" s="886"/>
      <c r="PV8" s="886"/>
      <c r="PW8" s="886"/>
      <c r="PX8" s="885"/>
      <c r="PY8" s="886"/>
      <c r="PZ8" s="886"/>
      <c r="QA8" s="886"/>
      <c r="QB8" s="885"/>
      <c r="QC8" s="886"/>
      <c r="QD8" s="886"/>
      <c r="QE8" s="886"/>
      <c r="QF8" s="885"/>
      <c r="QG8" s="886"/>
      <c r="QH8" s="886"/>
      <c r="QI8" s="886"/>
      <c r="QJ8" s="885"/>
      <c r="QK8" s="886"/>
      <c r="QL8" s="886"/>
      <c r="QM8" s="886"/>
      <c r="QN8" s="885"/>
      <c r="QO8" s="886"/>
      <c r="QP8" s="886"/>
      <c r="QQ8" s="886"/>
      <c r="QR8" s="885"/>
      <c r="QS8" s="886"/>
      <c r="QT8" s="886"/>
      <c r="QU8" s="886"/>
      <c r="QV8" s="885"/>
      <c r="QW8" s="886"/>
      <c r="QX8" s="886"/>
      <c r="QY8" s="886"/>
      <c r="QZ8" s="885"/>
      <c r="RA8" s="886"/>
      <c r="RB8" s="886"/>
      <c r="RC8" s="886"/>
      <c r="RD8" s="885"/>
      <c r="RE8" s="886"/>
      <c r="RF8" s="886"/>
      <c r="RG8" s="886"/>
      <c r="RH8" s="885"/>
      <c r="RI8" s="886"/>
      <c r="RJ8" s="886"/>
      <c r="RK8" s="886"/>
      <c r="RL8" s="885"/>
      <c r="RM8" s="886"/>
      <c r="RN8" s="886"/>
      <c r="RO8" s="886"/>
      <c r="RP8" s="885"/>
      <c r="RQ8" s="886"/>
      <c r="RR8" s="886"/>
      <c r="RS8" s="886"/>
      <c r="RT8" s="885"/>
      <c r="RU8" s="886"/>
      <c r="RV8" s="886"/>
      <c r="RW8" s="886"/>
      <c r="RX8" s="885"/>
      <c r="RY8" s="886"/>
      <c r="RZ8" s="886"/>
      <c r="SA8" s="886"/>
      <c r="SB8" s="885"/>
      <c r="SC8" s="886"/>
      <c r="SD8" s="886"/>
      <c r="SE8" s="886"/>
      <c r="SF8" s="885"/>
      <c r="SG8" s="886"/>
      <c r="SH8" s="886"/>
      <c r="SI8" s="886"/>
      <c r="SJ8" s="885"/>
      <c r="SK8" s="886"/>
      <c r="SL8" s="886"/>
      <c r="SM8" s="886"/>
      <c r="SN8" s="885"/>
      <c r="SO8" s="886"/>
      <c r="SP8" s="886"/>
      <c r="SQ8" s="886"/>
      <c r="SR8" s="885"/>
      <c r="SS8" s="886"/>
      <c r="ST8" s="886"/>
      <c r="SU8" s="886"/>
      <c r="SV8" s="885"/>
      <c r="SW8" s="886"/>
      <c r="SX8" s="886"/>
      <c r="SY8" s="886"/>
      <c r="SZ8" s="885"/>
      <c r="TA8" s="886"/>
      <c r="TB8" s="886"/>
      <c r="TC8" s="886"/>
      <c r="TD8" s="885"/>
      <c r="TE8" s="886"/>
      <c r="TF8" s="886"/>
      <c r="TG8" s="886"/>
      <c r="TH8" s="885"/>
      <c r="TI8" s="886"/>
      <c r="TJ8" s="886"/>
      <c r="TK8" s="886"/>
      <c r="TL8" s="885"/>
      <c r="TM8" s="886"/>
      <c r="TN8" s="886"/>
      <c r="TO8" s="886"/>
      <c r="TP8" s="885"/>
      <c r="TQ8" s="886"/>
      <c r="TR8" s="886"/>
      <c r="TS8" s="886"/>
      <c r="TT8" s="885"/>
      <c r="TU8" s="886"/>
      <c r="TV8" s="886"/>
      <c r="TW8" s="886"/>
      <c r="TX8" s="885"/>
      <c r="TY8" s="886"/>
      <c r="TZ8" s="886"/>
      <c r="UA8" s="886"/>
      <c r="UB8" s="885"/>
      <c r="UC8" s="886"/>
      <c r="UD8" s="886"/>
      <c r="UE8" s="886"/>
      <c r="UF8" s="885"/>
      <c r="UG8" s="886"/>
      <c r="UH8" s="886"/>
      <c r="UI8" s="886"/>
      <c r="UJ8" s="885"/>
      <c r="UK8" s="886"/>
      <c r="UL8" s="886"/>
      <c r="UM8" s="886"/>
      <c r="UN8" s="885"/>
      <c r="UO8" s="886"/>
      <c r="UP8" s="886"/>
      <c r="UQ8" s="886"/>
      <c r="UR8" s="885"/>
      <c r="US8" s="886"/>
      <c r="UT8" s="886"/>
      <c r="UU8" s="886"/>
      <c r="UV8" s="885"/>
      <c r="UW8" s="886"/>
      <c r="UX8" s="886"/>
      <c r="UY8" s="886"/>
      <c r="UZ8" s="885"/>
      <c r="VA8" s="886"/>
      <c r="VB8" s="886"/>
      <c r="VC8" s="886"/>
      <c r="VD8" s="885"/>
      <c r="VE8" s="886"/>
      <c r="VF8" s="886"/>
      <c r="VG8" s="886"/>
      <c r="VH8" s="885"/>
      <c r="VI8" s="886"/>
      <c r="VJ8" s="886"/>
      <c r="VK8" s="886"/>
      <c r="VL8" s="885"/>
      <c r="VM8" s="886"/>
      <c r="VN8" s="886"/>
      <c r="VO8" s="886"/>
      <c r="VP8" s="885"/>
      <c r="VQ8" s="886"/>
      <c r="VR8" s="886"/>
      <c r="VS8" s="886"/>
      <c r="VT8" s="885"/>
      <c r="VU8" s="886"/>
      <c r="VV8" s="886"/>
      <c r="VW8" s="886"/>
      <c r="VX8" s="885"/>
      <c r="VY8" s="886"/>
      <c r="VZ8" s="886"/>
      <c r="WA8" s="886"/>
      <c r="WB8" s="885"/>
      <c r="WC8" s="886"/>
      <c r="WD8" s="886"/>
      <c r="WE8" s="886"/>
      <c r="WF8" s="885"/>
      <c r="WG8" s="886"/>
      <c r="WH8" s="886"/>
      <c r="WI8" s="886"/>
      <c r="WJ8" s="885"/>
      <c r="WK8" s="886"/>
      <c r="WL8" s="886"/>
      <c r="WM8" s="886"/>
      <c r="WN8" s="885"/>
      <c r="WO8" s="886"/>
      <c r="WP8" s="886"/>
      <c r="WQ8" s="886"/>
      <c r="WR8" s="885"/>
      <c r="WS8" s="886"/>
      <c r="WT8" s="886"/>
      <c r="WU8" s="886"/>
      <c r="WV8" s="885"/>
      <c r="WW8" s="886"/>
      <c r="WX8" s="886"/>
      <c r="WY8" s="886"/>
      <c r="WZ8" s="885"/>
      <c r="XA8" s="886"/>
      <c r="XB8" s="886"/>
      <c r="XC8" s="886"/>
      <c r="XD8" s="885"/>
      <c r="XE8" s="886"/>
      <c r="XF8" s="886"/>
      <c r="XG8" s="886"/>
      <c r="XH8" s="885"/>
      <c r="XI8" s="886"/>
      <c r="XJ8" s="886"/>
      <c r="XK8" s="886"/>
      <c r="XL8" s="885"/>
      <c r="XM8" s="886"/>
      <c r="XN8" s="886"/>
      <c r="XO8" s="886"/>
      <c r="XP8" s="885"/>
      <c r="XQ8" s="886"/>
      <c r="XR8" s="886"/>
      <c r="XS8" s="886"/>
      <c r="XT8" s="885"/>
      <c r="XU8" s="886"/>
      <c r="XV8" s="886"/>
      <c r="XW8" s="886"/>
      <c r="XX8" s="885"/>
      <c r="XY8" s="886"/>
      <c r="XZ8" s="886"/>
      <c r="YA8" s="886"/>
      <c r="YB8" s="885"/>
      <c r="YC8" s="886"/>
      <c r="YD8" s="886"/>
      <c r="YE8" s="886"/>
      <c r="YF8" s="885"/>
      <c r="YG8" s="886"/>
      <c r="YH8" s="886"/>
      <c r="YI8" s="886"/>
      <c r="YJ8" s="885"/>
      <c r="YK8" s="886"/>
      <c r="YL8" s="886"/>
      <c r="YM8" s="886"/>
      <c r="YN8" s="885"/>
      <c r="YO8" s="886"/>
      <c r="YP8" s="886"/>
      <c r="YQ8" s="886"/>
      <c r="YR8" s="885"/>
      <c r="YS8" s="886"/>
      <c r="YT8" s="886"/>
      <c r="YU8" s="886"/>
      <c r="YV8" s="885"/>
      <c r="YW8" s="886"/>
      <c r="YX8" s="886"/>
      <c r="YY8" s="886"/>
      <c r="YZ8" s="885"/>
      <c r="ZA8" s="886"/>
      <c r="ZB8" s="886"/>
      <c r="ZC8" s="886"/>
      <c r="ZD8" s="885"/>
      <c r="ZE8" s="886"/>
      <c r="ZF8" s="886"/>
      <c r="ZG8" s="886"/>
      <c r="ZH8" s="885"/>
      <c r="ZI8" s="886"/>
      <c r="ZJ8" s="886"/>
      <c r="ZK8" s="886"/>
      <c r="ZL8" s="885"/>
      <c r="ZM8" s="886"/>
      <c r="ZN8" s="886"/>
      <c r="ZO8" s="886"/>
      <c r="ZP8" s="885"/>
      <c r="ZQ8" s="886"/>
      <c r="ZR8" s="886"/>
      <c r="ZS8" s="886"/>
      <c r="ZT8" s="885"/>
      <c r="ZU8" s="886"/>
      <c r="ZV8" s="886"/>
      <c r="ZW8" s="886"/>
      <c r="ZX8" s="885"/>
      <c r="ZY8" s="886"/>
      <c r="ZZ8" s="886"/>
      <c r="AAA8" s="886"/>
      <c r="AAB8" s="885"/>
      <c r="AAC8" s="886"/>
      <c r="AAD8" s="886"/>
      <c r="AAE8" s="886"/>
      <c r="AAF8" s="885"/>
      <c r="AAG8" s="886"/>
      <c r="AAH8" s="886"/>
      <c r="AAI8" s="886"/>
      <c r="AAJ8" s="885"/>
      <c r="AAK8" s="886"/>
      <c r="AAL8" s="886"/>
      <c r="AAM8" s="886"/>
      <c r="AAN8" s="885"/>
      <c r="AAO8" s="886"/>
      <c r="AAP8" s="886"/>
      <c r="AAQ8" s="886"/>
      <c r="AAR8" s="885"/>
      <c r="AAS8" s="886"/>
      <c r="AAT8" s="886"/>
      <c r="AAU8" s="886"/>
      <c r="AAV8" s="885"/>
      <c r="AAW8" s="886"/>
      <c r="AAX8" s="886"/>
      <c r="AAY8" s="886"/>
      <c r="AAZ8" s="885"/>
      <c r="ABA8" s="886"/>
      <c r="ABB8" s="886"/>
      <c r="ABC8" s="886"/>
      <c r="ABD8" s="885"/>
      <c r="ABE8" s="886"/>
      <c r="ABF8" s="886"/>
      <c r="ABG8" s="886"/>
      <c r="ABH8" s="885"/>
      <c r="ABI8" s="886"/>
      <c r="ABJ8" s="886"/>
      <c r="ABK8" s="886"/>
      <c r="ABL8" s="885"/>
      <c r="ABM8" s="886"/>
      <c r="ABN8" s="886"/>
      <c r="ABO8" s="886"/>
      <c r="ABP8" s="885"/>
      <c r="ABQ8" s="886"/>
      <c r="ABR8" s="886"/>
      <c r="ABS8" s="886"/>
      <c r="ABT8" s="885"/>
      <c r="ABU8" s="886"/>
      <c r="ABV8" s="886"/>
      <c r="ABW8" s="886"/>
      <c r="ABX8" s="885"/>
      <c r="ABY8" s="886"/>
      <c r="ABZ8" s="886"/>
      <c r="ACA8" s="886"/>
      <c r="ACB8" s="885"/>
      <c r="ACC8" s="886"/>
      <c r="ACD8" s="886"/>
      <c r="ACE8" s="886"/>
      <c r="ACF8" s="885"/>
      <c r="ACG8" s="886"/>
      <c r="ACH8" s="886"/>
      <c r="ACI8" s="886"/>
      <c r="ACJ8" s="885"/>
      <c r="ACK8" s="886"/>
      <c r="ACL8" s="886"/>
      <c r="ACM8" s="886"/>
      <c r="ACN8" s="885"/>
      <c r="ACO8" s="886"/>
      <c r="ACP8" s="886"/>
      <c r="ACQ8" s="886"/>
      <c r="ACR8" s="885"/>
      <c r="ACS8" s="886"/>
      <c r="ACT8" s="886"/>
      <c r="ACU8" s="886"/>
      <c r="ACV8" s="885"/>
      <c r="ACW8" s="886"/>
      <c r="ACX8" s="886"/>
      <c r="ACY8" s="886"/>
      <c r="ACZ8" s="885"/>
      <c r="ADA8" s="886"/>
      <c r="ADB8" s="886"/>
      <c r="ADC8" s="886"/>
      <c r="ADD8" s="885"/>
      <c r="ADE8" s="886"/>
      <c r="ADF8" s="886"/>
      <c r="ADG8" s="886"/>
      <c r="ADH8" s="885"/>
      <c r="ADI8" s="886"/>
      <c r="ADJ8" s="886"/>
      <c r="ADK8" s="886"/>
      <c r="ADL8" s="885"/>
      <c r="ADM8" s="886"/>
      <c r="ADN8" s="886"/>
      <c r="ADO8" s="886"/>
      <c r="ADP8" s="885"/>
      <c r="ADQ8" s="886"/>
      <c r="ADR8" s="886"/>
      <c r="ADS8" s="886"/>
      <c r="ADT8" s="885"/>
      <c r="ADU8" s="886"/>
      <c r="ADV8" s="886"/>
      <c r="ADW8" s="886"/>
      <c r="ADX8" s="885"/>
      <c r="ADY8" s="886"/>
      <c r="ADZ8" s="886"/>
      <c r="AEA8" s="886"/>
      <c r="AEB8" s="885"/>
      <c r="AEC8" s="886"/>
      <c r="AED8" s="886"/>
      <c r="AEE8" s="886"/>
      <c r="AEF8" s="885"/>
      <c r="AEG8" s="886"/>
      <c r="AEH8" s="886"/>
      <c r="AEI8" s="886"/>
      <c r="AEJ8" s="885"/>
      <c r="AEK8" s="886"/>
      <c r="AEL8" s="886"/>
      <c r="AEM8" s="886"/>
      <c r="AEN8" s="885"/>
      <c r="AEO8" s="886"/>
      <c r="AEP8" s="886"/>
      <c r="AEQ8" s="886"/>
      <c r="AER8" s="885"/>
      <c r="AES8" s="886"/>
      <c r="AET8" s="886"/>
      <c r="AEU8" s="886"/>
      <c r="AEV8" s="885"/>
      <c r="AEW8" s="886"/>
      <c r="AEX8" s="886"/>
      <c r="AEY8" s="886"/>
      <c r="AEZ8" s="885"/>
      <c r="AFA8" s="886"/>
      <c r="AFB8" s="886"/>
      <c r="AFC8" s="886"/>
      <c r="AFD8" s="885"/>
      <c r="AFE8" s="886"/>
      <c r="AFF8" s="886"/>
      <c r="AFG8" s="886"/>
      <c r="AFH8" s="885"/>
      <c r="AFI8" s="886"/>
      <c r="AFJ8" s="886"/>
      <c r="AFK8" s="886"/>
      <c r="AFL8" s="885"/>
      <c r="AFM8" s="886"/>
      <c r="AFN8" s="886"/>
      <c r="AFO8" s="886"/>
      <c r="AFP8" s="885"/>
      <c r="AFQ8" s="886"/>
      <c r="AFR8" s="886"/>
      <c r="AFS8" s="886"/>
      <c r="AFT8" s="885"/>
      <c r="AFU8" s="886"/>
      <c r="AFV8" s="886"/>
      <c r="AFW8" s="886"/>
      <c r="AFX8" s="885"/>
      <c r="AFY8" s="886"/>
      <c r="AFZ8" s="886"/>
      <c r="AGA8" s="886"/>
      <c r="AGB8" s="885"/>
      <c r="AGC8" s="886"/>
      <c r="AGD8" s="886"/>
      <c r="AGE8" s="886"/>
      <c r="AGF8" s="885"/>
      <c r="AGG8" s="886"/>
      <c r="AGH8" s="886"/>
      <c r="AGI8" s="886"/>
      <c r="AGJ8" s="885"/>
      <c r="AGK8" s="886"/>
      <c r="AGL8" s="886"/>
      <c r="AGM8" s="886"/>
      <c r="AGN8" s="885"/>
      <c r="AGO8" s="886"/>
      <c r="AGP8" s="886"/>
      <c r="AGQ8" s="886"/>
      <c r="AGR8" s="885"/>
      <c r="AGS8" s="886"/>
      <c r="AGT8" s="886"/>
      <c r="AGU8" s="886"/>
      <c r="AGV8" s="885"/>
      <c r="AGW8" s="886"/>
      <c r="AGX8" s="886"/>
      <c r="AGY8" s="886"/>
      <c r="AGZ8" s="885"/>
      <c r="AHA8" s="886"/>
      <c r="AHB8" s="886"/>
      <c r="AHC8" s="886"/>
      <c r="AHD8" s="885"/>
      <c r="AHE8" s="886"/>
      <c r="AHF8" s="886"/>
      <c r="AHG8" s="886"/>
      <c r="AHH8" s="885"/>
      <c r="AHI8" s="886"/>
      <c r="AHJ8" s="886"/>
      <c r="AHK8" s="886"/>
      <c r="AHL8" s="885"/>
      <c r="AHM8" s="886"/>
      <c r="AHN8" s="886"/>
      <c r="AHO8" s="886"/>
      <c r="AHP8" s="885"/>
      <c r="AHQ8" s="886"/>
      <c r="AHR8" s="886"/>
      <c r="AHS8" s="886"/>
      <c r="AHT8" s="885"/>
      <c r="AHU8" s="886"/>
      <c r="AHV8" s="886"/>
      <c r="AHW8" s="886"/>
      <c r="AHX8" s="885"/>
      <c r="AHY8" s="886"/>
      <c r="AHZ8" s="886"/>
      <c r="AIA8" s="886"/>
      <c r="AIB8" s="885"/>
      <c r="AIC8" s="886"/>
      <c r="AID8" s="886"/>
      <c r="AIE8" s="886"/>
      <c r="AIF8" s="885"/>
      <c r="AIG8" s="886"/>
      <c r="AIH8" s="886"/>
      <c r="AII8" s="886"/>
      <c r="AIJ8" s="885"/>
      <c r="AIK8" s="886"/>
      <c r="AIL8" s="886"/>
      <c r="AIM8" s="886"/>
      <c r="AIN8" s="885"/>
      <c r="AIO8" s="886"/>
      <c r="AIP8" s="886"/>
      <c r="AIQ8" s="886"/>
      <c r="AIR8" s="885"/>
      <c r="AIS8" s="886"/>
      <c r="AIT8" s="886"/>
      <c r="AIU8" s="886"/>
      <c r="AIV8" s="885"/>
      <c r="AIW8" s="886"/>
      <c r="AIX8" s="886"/>
      <c r="AIY8" s="886"/>
      <c r="AIZ8" s="885"/>
      <c r="AJA8" s="886"/>
      <c r="AJB8" s="886"/>
      <c r="AJC8" s="886"/>
      <c r="AJD8" s="885"/>
      <c r="AJE8" s="886"/>
      <c r="AJF8" s="886"/>
      <c r="AJG8" s="886"/>
      <c r="AJH8" s="885"/>
      <c r="AJI8" s="886"/>
      <c r="AJJ8" s="886"/>
      <c r="AJK8" s="886"/>
      <c r="AJL8" s="885"/>
      <c r="AJM8" s="886"/>
      <c r="AJN8" s="886"/>
      <c r="AJO8" s="886"/>
      <c r="AJP8" s="885"/>
      <c r="AJQ8" s="886"/>
      <c r="AJR8" s="886"/>
      <c r="AJS8" s="886"/>
      <c r="AJT8" s="885"/>
      <c r="AJU8" s="886"/>
      <c r="AJV8" s="886"/>
      <c r="AJW8" s="886"/>
      <c r="AJX8" s="885"/>
      <c r="AJY8" s="886"/>
      <c r="AJZ8" s="886"/>
      <c r="AKA8" s="886"/>
      <c r="AKB8" s="885"/>
      <c r="AKC8" s="886"/>
      <c r="AKD8" s="886"/>
      <c r="AKE8" s="886"/>
      <c r="AKF8" s="885"/>
      <c r="AKG8" s="886"/>
      <c r="AKH8" s="886"/>
      <c r="AKI8" s="886"/>
      <c r="AKJ8" s="885"/>
      <c r="AKK8" s="886"/>
      <c r="AKL8" s="886"/>
      <c r="AKM8" s="886"/>
      <c r="AKN8" s="885"/>
      <c r="AKO8" s="886"/>
      <c r="AKP8" s="886"/>
      <c r="AKQ8" s="886"/>
      <c r="AKR8" s="885"/>
      <c r="AKS8" s="886"/>
      <c r="AKT8" s="886"/>
      <c r="AKU8" s="886"/>
      <c r="AKV8" s="885"/>
      <c r="AKW8" s="886"/>
      <c r="AKX8" s="886"/>
      <c r="AKY8" s="886"/>
      <c r="AKZ8" s="885"/>
      <c r="ALA8" s="886"/>
      <c r="ALB8" s="886"/>
      <c r="ALC8" s="886"/>
      <c r="ALD8" s="885"/>
      <c r="ALE8" s="886"/>
      <c r="ALF8" s="886"/>
      <c r="ALG8" s="886"/>
      <c r="ALH8" s="885"/>
      <c r="ALI8" s="886"/>
      <c r="ALJ8" s="886"/>
      <c r="ALK8" s="886"/>
      <c r="ALL8" s="885"/>
      <c r="ALM8" s="886"/>
      <c r="ALN8" s="886"/>
      <c r="ALO8" s="886"/>
      <c r="ALP8" s="885"/>
      <c r="ALQ8" s="886"/>
      <c r="ALR8" s="886"/>
      <c r="ALS8" s="886"/>
      <c r="ALT8" s="885"/>
      <c r="ALU8" s="886"/>
      <c r="ALV8" s="886"/>
      <c r="ALW8" s="886"/>
      <c r="ALX8" s="885"/>
      <c r="ALY8" s="886"/>
      <c r="ALZ8" s="886"/>
      <c r="AMA8" s="886"/>
      <c r="AMB8" s="885"/>
      <c r="AMC8" s="886"/>
      <c r="AMD8" s="886"/>
      <c r="AME8" s="886"/>
      <c r="AMF8" s="885"/>
      <c r="AMG8" s="886"/>
      <c r="AMH8" s="886"/>
      <c r="AMI8" s="886"/>
      <c r="AMJ8" s="885"/>
      <c r="AMK8" s="886"/>
      <c r="AML8" s="886"/>
      <c r="AMM8" s="886"/>
      <c r="AMN8" s="885"/>
      <c r="AMO8" s="886"/>
      <c r="AMP8" s="886"/>
      <c r="AMQ8" s="886"/>
      <c r="AMR8" s="885"/>
      <c r="AMS8" s="886"/>
      <c r="AMT8" s="886"/>
      <c r="AMU8" s="886"/>
      <c r="AMV8" s="885"/>
      <c r="AMW8" s="886"/>
      <c r="AMX8" s="886"/>
      <c r="AMY8" s="886"/>
      <c r="AMZ8" s="885"/>
      <c r="ANA8" s="886"/>
      <c r="ANB8" s="886"/>
      <c r="ANC8" s="886"/>
      <c r="AND8" s="885"/>
      <c r="ANE8" s="886"/>
      <c r="ANF8" s="886"/>
      <c r="ANG8" s="886"/>
      <c r="ANH8" s="885"/>
      <c r="ANI8" s="886"/>
      <c r="ANJ8" s="886"/>
      <c r="ANK8" s="886"/>
      <c r="ANL8" s="885"/>
      <c r="ANM8" s="886"/>
      <c r="ANN8" s="886"/>
      <c r="ANO8" s="886"/>
      <c r="ANP8" s="885"/>
      <c r="ANQ8" s="886"/>
      <c r="ANR8" s="886"/>
      <c r="ANS8" s="886"/>
      <c r="ANT8" s="885"/>
      <c r="ANU8" s="886"/>
      <c r="ANV8" s="886"/>
      <c r="ANW8" s="886"/>
      <c r="ANX8" s="885"/>
      <c r="ANY8" s="886"/>
      <c r="ANZ8" s="886"/>
      <c r="AOA8" s="886"/>
      <c r="AOB8" s="885"/>
      <c r="AOC8" s="886"/>
      <c r="AOD8" s="886"/>
      <c r="AOE8" s="886"/>
      <c r="AOF8" s="885"/>
      <c r="AOG8" s="886"/>
      <c r="AOH8" s="886"/>
      <c r="AOI8" s="886"/>
      <c r="AOJ8" s="885"/>
      <c r="AOK8" s="886"/>
      <c r="AOL8" s="886"/>
      <c r="AOM8" s="886"/>
      <c r="AON8" s="885"/>
      <c r="AOO8" s="886"/>
      <c r="AOP8" s="886"/>
      <c r="AOQ8" s="886"/>
      <c r="AOR8" s="885"/>
      <c r="AOS8" s="886"/>
      <c r="AOT8" s="886"/>
      <c r="AOU8" s="886"/>
      <c r="AOV8" s="885"/>
      <c r="AOW8" s="886"/>
      <c r="AOX8" s="886"/>
      <c r="AOY8" s="886"/>
      <c r="AOZ8" s="885"/>
      <c r="APA8" s="886"/>
      <c r="APB8" s="886"/>
      <c r="APC8" s="886"/>
      <c r="APD8" s="885"/>
      <c r="APE8" s="886"/>
      <c r="APF8" s="886"/>
      <c r="APG8" s="886"/>
      <c r="APH8" s="885"/>
      <c r="API8" s="886"/>
      <c r="APJ8" s="886"/>
      <c r="APK8" s="886"/>
      <c r="APL8" s="885"/>
      <c r="APM8" s="886"/>
      <c r="APN8" s="886"/>
      <c r="APO8" s="886"/>
      <c r="APP8" s="885"/>
      <c r="APQ8" s="886"/>
      <c r="APR8" s="886"/>
      <c r="APS8" s="886"/>
      <c r="APT8" s="885"/>
      <c r="APU8" s="886"/>
      <c r="APV8" s="886"/>
      <c r="APW8" s="886"/>
      <c r="APX8" s="885"/>
      <c r="APY8" s="886"/>
      <c r="APZ8" s="886"/>
      <c r="AQA8" s="886"/>
      <c r="AQB8" s="885"/>
      <c r="AQC8" s="886"/>
      <c r="AQD8" s="886"/>
      <c r="AQE8" s="886"/>
      <c r="AQF8" s="885"/>
      <c r="AQG8" s="886"/>
      <c r="AQH8" s="886"/>
      <c r="AQI8" s="886"/>
      <c r="AQJ8" s="885"/>
      <c r="AQK8" s="886"/>
      <c r="AQL8" s="886"/>
      <c r="AQM8" s="886"/>
      <c r="AQN8" s="885"/>
      <c r="AQO8" s="886"/>
      <c r="AQP8" s="886"/>
      <c r="AQQ8" s="886"/>
      <c r="AQR8" s="885"/>
      <c r="AQS8" s="886"/>
      <c r="AQT8" s="886"/>
      <c r="AQU8" s="886"/>
      <c r="AQV8" s="885"/>
      <c r="AQW8" s="886"/>
      <c r="AQX8" s="886"/>
      <c r="AQY8" s="886"/>
      <c r="AQZ8" s="885"/>
      <c r="ARA8" s="886"/>
      <c r="ARB8" s="886"/>
      <c r="ARC8" s="886"/>
      <c r="ARD8" s="885"/>
      <c r="ARE8" s="886"/>
      <c r="ARF8" s="886"/>
      <c r="ARG8" s="886"/>
      <c r="ARH8" s="885"/>
      <c r="ARI8" s="886"/>
      <c r="ARJ8" s="886"/>
      <c r="ARK8" s="886"/>
      <c r="ARL8" s="885"/>
      <c r="ARM8" s="886"/>
      <c r="ARN8" s="886"/>
      <c r="ARO8" s="886"/>
      <c r="ARP8" s="885"/>
      <c r="ARQ8" s="886"/>
      <c r="ARR8" s="886"/>
      <c r="ARS8" s="886"/>
      <c r="ART8" s="885"/>
      <c r="ARU8" s="886"/>
      <c r="ARV8" s="886"/>
      <c r="ARW8" s="886"/>
      <c r="ARX8" s="885"/>
      <c r="ARY8" s="886"/>
      <c r="ARZ8" s="886"/>
      <c r="ASA8" s="886"/>
      <c r="ASB8" s="885"/>
      <c r="ASC8" s="886"/>
      <c r="ASD8" s="886"/>
      <c r="ASE8" s="886"/>
      <c r="ASF8" s="885"/>
      <c r="ASG8" s="886"/>
      <c r="ASH8" s="886"/>
      <c r="ASI8" s="886"/>
      <c r="ASJ8" s="885"/>
      <c r="ASK8" s="886"/>
      <c r="ASL8" s="886"/>
      <c r="ASM8" s="886"/>
      <c r="ASN8" s="885"/>
      <c r="ASO8" s="886"/>
      <c r="ASP8" s="886"/>
      <c r="ASQ8" s="886"/>
      <c r="ASR8" s="885"/>
      <c r="ASS8" s="886"/>
      <c r="AST8" s="886"/>
      <c r="ASU8" s="886"/>
      <c r="ASV8" s="885"/>
      <c r="ASW8" s="886"/>
      <c r="ASX8" s="886"/>
      <c r="ASY8" s="886"/>
      <c r="ASZ8" s="885"/>
      <c r="ATA8" s="886"/>
      <c r="ATB8" s="886"/>
      <c r="ATC8" s="886"/>
      <c r="ATD8" s="885"/>
      <c r="ATE8" s="886"/>
      <c r="ATF8" s="886"/>
      <c r="ATG8" s="886"/>
      <c r="ATH8" s="885"/>
      <c r="ATI8" s="886"/>
      <c r="ATJ8" s="886"/>
      <c r="ATK8" s="886"/>
      <c r="ATL8" s="885"/>
      <c r="ATM8" s="886"/>
      <c r="ATN8" s="886"/>
      <c r="ATO8" s="886"/>
      <c r="ATP8" s="885"/>
      <c r="ATQ8" s="886"/>
      <c r="ATR8" s="886"/>
      <c r="ATS8" s="886"/>
      <c r="ATT8" s="885"/>
      <c r="ATU8" s="886"/>
      <c r="ATV8" s="886"/>
      <c r="ATW8" s="886"/>
      <c r="ATX8" s="885"/>
      <c r="ATY8" s="886"/>
      <c r="ATZ8" s="886"/>
      <c r="AUA8" s="886"/>
      <c r="AUB8" s="885"/>
      <c r="AUC8" s="886"/>
      <c r="AUD8" s="886"/>
      <c r="AUE8" s="886"/>
      <c r="AUF8" s="885"/>
      <c r="AUG8" s="886"/>
      <c r="AUH8" s="886"/>
      <c r="AUI8" s="886"/>
      <c r="AUJ8" s="885"/>
      <c r="AUK8" s="886"/>
      <c r="AUL8" s="886"/>
      <c r="AUM8" s="886"/>
      <c r="AUN8" s="885"/>
      <c r="AUO8" s="886"/>
      <c r="AUP8" s="886"/>
      <c r="AUQ8" s="886"/>
      <c r="AUR8" s="885"/>
      <c r="AUS8" s="886"/>
      <c r="AUT8" s="886"/>
      <c r="AUU8" s="886"/>
      <c r="AUV8" s="885"/>
      <c r="AUW8" s="886"/>
      <c r="AUX8" s="886"/>
      <c r="AUY8" s="886"/>
      <c r="AUZ8" s="885"/>
      <c r="AVA8" s="886"/>
      <c r="AVB8" s="886"/>
      <c r="AVC8" s="886"/>
      <c r="AVD8" s="885"/>
      <c r="AVE8" s="886"/>
      <c r="AVF8" s="886"/>
      <c r="AVG8" s="886"/>
      <c r="AVH8" s="885"/>
      <c r="AVI8" s="886"/>
      <c r="AVJ8" s="886"/>
      <c r="AVK8" s="886"/>
      <c r="AVL8" s="885"/>
      <c r="AVM8" s="886"/>
      <c r="AVN8" s="886"/>
      <c r="AVO8" s="886"/>
      <c r="AVP8" s="885"/>
      <c r="AVQ8" s="886"/>
      <c r="AVR8" s="886"/>
      <c r="AVS8" s="886"/>
      <c r="AVT8" s="885"/>
      <c r="AVU8" s="886"/>
      <c r="AVV8" s="886"/>
      <c r="AVW8" s="886"/>
      <c r="AVX8" s="885"/>
      <c r="AVY8" s="886"/>
      <c r="AVZ8" s="886"/>
      <c r="AWA8" s="886"/>
      <c r="AWB8" s="885"/>
      <c r="AWC8" s="886"/>
      <c r="AWD8" s="886"/>
      <c r="AWE8" s="886"/>
      <c r="AWF8" s="885"/>
      <c r="AWG8" s="886"/>
      <c r="AWH8" s="886"/>
      <c r="AWI8" s="886"/>
      <c r="AWJ8" s="885"/>
      <c r="AWK8" s="886"/>
      <c r="AWL8" s="886"/>
      <c r="AWM8" s="886"/>
      <c r="AWN8" s="885"/>
      <c r="AWO8" s="886"/>
      <c r="AWP8" s="886"/>
      <c r="AWQ8" s="886"/>
      <c r="AWR8" s="885"/>
      <c r="AWS8" s="886"/>
      <c r="AWT8" s="886"/>
      <c r="AWU8" s="886"/>
      <c r="AWV8" s="885"/>
      <c r="AWW8" s="886"/>
      <c r="AWX8" s="886"/>
      <c r="AWY8" s="886"/>
      <c r="AWZ8" s="885"/>
      <c r="AXA8" s="886"/>
      <c r="AXB8" s="886"/>
      <c r="AXC8" s="886"/>
      <c r="AXD8" s="885"/>
      <c r="AXE8" s="886"/>
      <c r="AXF8" s="886"/>
      <c r="AXG8" s="886"/>
      <c r="AXH8" s="885"/>
      <c r="AXI8" s="886"/>
      <c r="AXJ8" s="886"/>
      <c r="AXK8" s="886"/>
      <c r="AXL8" s="885"/>
      <c r="AXM8" s="886"/>
      <c r="AXN8" s="886"/>
      <c r="AXO8" s="886"/>
      <c r="AXP8" s="885"/>
      <c r="AXQ8" s="886"/>
      <c r="AXR8" s="886"/>
      <c r="AXS8" s="886"/>
      <c r="AXT8" s="885"/>
      <c r="AXU8" s="886"/>
      <c r="AXV8" s="886"/>
      <c r="AXW8" s="886"/>
      <c r="AXX8" s="885"/>
      <c r="AXY8" s="886"/>
      <c r="AXZ8" s="886"/>
      <c r="AYA8" s="886"/>
      <c r="AYB8" s="885"/>
      <c r="AYC8" s="886"/>
      <c r="AYD8" s="886"/>
      <c r="AYE8" s="886"/>
      <c r="AYF8" s="885"/>
      <c r="AYG8" s="886"/>
      <c r="AYH8" s="886"/>
      <c r="AYI8" s="886"/>
      <c r="AYJ8" s="885"/>
      <c r="AYK8" s="886"/>
      <c r="AYL8" s="886"/>
      <c r="AYM8" s="886"/>
      <c r="AYN8" s="885"/>
      <c r="AYO8" s="886"/>
      <c r="AYP8" s="886"/>
      <c r="AYQ8" s="886"/>
      <c r="AYR8" s="885"/>
      <c r="AYS8" s="886"/>
      <c r="AYT8" s="886"/>
      <c r="AYU8" s="886"/>
      <c r="AYV8" s="885"/>
      <c r="AYW8" s="886"/>
      <c r="AYX8" s="886"/>
      <c r="AYY8" s="886"/>
      <c r="AYZ8" s="885"/>
      <c r="AZA8" s="886"/>
      <c r="AZB8" s="886"/>
      <c r="AZC8" s="886"/>
      <c r="AZD8" s="885"/>
      <c r="AZE8" s="886"/>
      <c r="AZF8" s="886"/>
      <c r="AZG8" s="886"/>
      <c r="AZH8" s="885"/>
      <c r="AZI8" s="886"/>
      <c r="AZJ8" s="886"/>
      <c r="AZK8" s="886"/>
      <c r="AZL8" s="885"/>
      <c r="AZM8" s="886"/>
      <c r="AZN8" s="886"/>
      <c r="AZO8" s="886"/>
      <c r="AZP8" s="885"/>
      <c r="AZQ8" s="886"/>
      <c r="AZR8" s="886"/>
      <c r="AZS8" s="886"/>
      <c r="AZT8" s="885"/>
      <c r="AZU8" s="886"/>
      <c r="AZV8" s="886"/>
      <c r="AZW8" s="886"/>
      <c r="AZX8" s="885"/>
      <c r="AZY8" s="886"/>
      <c r="AZZ8" s="886"/>
      <c r="BAA8" s="886"/>
      <c r="BAB8" s="885"/>
      <c r="BAC8" s="886"/>
      <c r="BAD8" s="886"/>
      <c r="BAE8" s="886"/>
      <c r="BAF8" s="885"/>
      <c r="BAG8" s="886"/>
      <c r="BAH8" s="886"/>
      <c r="BAI8" s="886"/>
      <c r="BAJ8" s="885"/>
      <c r="BAK8" s="886"/>
      <c r="BAL8" s="886"/>
      <c r="BAM8" s="886"/>
      <c r="BAN8" s="885"/>
      <c r="BAO8" s="886"/>
      <c r="BAP8" s="886"/>
      <c r="BAQ8" s="886"/>
      <c r="BAR8" s="885"/>
      <c r="BAS8" s="886"/>
      <c r="BAT8" s="886"/>
      <c r="BAU8" s="886"/>
      <c r="BAV8" s="885"/>
      <c r="BAW8" s="886"/>
      <c r="BAX8" s="886"/>
      <c r="BAY8" s="886"/>
      <c r="BAZ8" s="885"/>
      <c r="BBA8" s="886"/>
      <c r="BBB8" s="886"/>
      <c r="BBC8" s="886"/>
      <c r="BBD8" s="885"/>
      <c r="BBE8" s="886"/>
      <c r="BBF8" s="886"/>
      <c r="BBG8" s="886"/>
      <c r="BBH8" s="885"/>
      <c r="BBI8" s="886"/>
      <c r="BBJ8" s="886"/>
      <c r="BBK8" s="886"/>
      <c r="BBL8" s="885"/>
      <c r="BBM8" s="886"/>
      <c r="BBN8" s="886"/>
      <c r="BBO8" s="886"/>
      <c r="BBP8" s="885"/>
      <c r="BBQ8" s="886"/>
      <c r="BBR8" s="886"/>
      <c r="BBS8" s="886"/>
      <c r="BBT8" s="885"/>
      <c r="BBU8" s="886"/>
      <c r="BBV8" s="886"/>
      <c r="BBW8" s="886"/>
      <c r="BBX8" s="885"/>
      <c r="BBY8" s="886"/>
      <c r="BBZ8" s="886"/>
      <c r="BCA8" s="886"/>
      <c r="BCB8" s="885"/>
      <c r="BCC8" s="886"/>
      <c r="BCD8" s="886"/>
      <c r="BCE8" s="886"/>
      <c r="BCF8" s="885"/>
      <c r="BCG8" s="886"/>
      <c r="BCH8" s="886"/>
      <c r="BCI8" s="886"/>
      <c r="BCJ8" s="885"/>
      <c r="BCK8" s="886"/>
      <c r="BCL8" s="886"/>
      <c r="BCM8" s="886"/>
      <c r="BCN8" s="885"/>
      <c r="BCO8" s="886"/>
      <c r="BCP8" s="886"/>
      <c r="BCQ8" s="886"/>
      <c r="BCR8" s="885"/>
      <c r="BCS8" s="886"/>
      <c r="BCT8" s="886"/>
      <c r="BCU8" s="886"/>
      <c r="BCV8" s="885"/>
      <c r="BCW8" s="886"/>
      <c r="BCX8" s="886"/>
      <c r="BCY8" s="886"/>
      <c r="BCZ8" s="885"/>
      <c r="BDA8" s="886"/>
      <c r="BDB8" s="886"/>
      <c r="BDC8" s="886"/>
      <c r="BDD8" s="885"/>
      <c r="BDE8" s="886"/>
      <c r="BDF8" s="886"/>
      <c r="BDG8" s="886"/>
      <c r="BDH8" s="885"/>
      <c r="BDI8" s="886"/>
      <c r="BDJ8" s="886"/>
      <c r="BDK8" s="886"/>
      <c r="BDL8" s="885"/>
      <c r="BDM8" s="886"/>
      <c r="BDN8" s="886"/>
      <c r="BDO8" s="886"/>
      <c r="BDP8" s="885"/>
      <c r="BDQ8" s="886"/>
      <c r="BDR8" s="886"/>
      <c r="BDS8" s="886"/>
      <c r="BDT8" s="885"/>
      <c r="BDU8" s="886"/>
      <c r="BDV8" s="886"/>
      <c r="BDW8" s="886"/>
      <c r="BDX8" s="885"/>
      <c r="BDY8" s="886"/>
      <c r="BDZ8" s="886"/>
      <c r="BEA8" s="886"/>
      <c r="BEB8" s="885"/>
      <c r="BEC8" s="886"/>
      <c r="BED8" s="886"/>
      <c r="BEE8" s="886"/>
      <c r="BEF8" s="885"/>
      <c r="BEG8" s="886"/>
      <c r="BEH8" s="886"/>
      <c r="BEI8" s="886"/>
      <c r="BEJ8" s="885"/>
      <c r="BEK8" s="886"/>
      <c r="BEL8" s="886"/>
      <c r="BEM8" s="886"/>
      <c r="BEN8" s="885"/>
      <c r="BEO8" s="886"/>
      <c r="BEP8" s="886"/>
      <c r="BEQ8" s="886"/>
      <c r="BER8" s="885"/>
      <c r="BES8" s="886"/>
      <c r="BET8" s="886"/>
      <c r="BEU8" s="886"/>
      <c r="BEV8" s="885"/>
      <c r="BEW8" s="886"/>
      <c r="BEX8" s="886"/>
      <c r="BEY8" s="886"/>
      <c r="BEZ8" s="885"/>
      <c r="BFA8" s="886"/>
      <c r="BFB8" s="886"/>
      <c r="BFC8" s="886"/>
      <c r="BFD8" s="885"/>
      <c r="BFE8" s="886"/>
      <c r="BFF8" s="886"/>
      <c r="BFG8" s="886"/>
      <c r="BFH8" s="885"/>
      <c r="BFI8" s="886"/>
      <c r="BFJ8" s="886"/>
      <c r="BFK8" s="886"/>
      <c r="BFL8" s="885"/>
      <c r="BFM8" s="886"/>
      <c r="BFN8" s="886"/>
      <c r="BFO8" s="886"/>
      <c r="BFP8" s="885"/>
      <c r="BFQ8" s="886"/>
      <c r="BFR8" s="886"/>
      <c r="BFS8" s="886"/>
      <c r="BFT8" s="885"/>
      <c r="BFU8" s="886"/>
      <c r="BFV8" s="886"/>
      <c r="BFW8" s="886"/>
      <c r="BFX8" s="885"/>
      <c r="BFY8" s="886"/>
      <c r="BFZ8" s="886"/>
      <c r="BGA8" s="886"/>
      <c r="BGB8" s="885"/>
      <c r="BGC8" s="886"/>
      <c r="BGD8" s="886"/>
      <c r="BGE8" s="886"/>
      <c r="BGF8" s="885"/>
      <c r="BGG8" s="886"/>
      <c r="BGH8" s="886"/>
      <c r="BGI8" s="886"/>
      <c r="BGJ8" s="885"/>
      <c r="BGK8" s="886"/>
      <c r="BGL8" s="886"/>
      <c r="BGM8" s="886"/>
      <c r="BGN8" s="885"/>
      <c r="BGO8" s="886"/>
      <c r="BGP8" s="886"/>
      <c r="BGQ8" s="886"/>
      <c r="BGR8" s="885"/>
      <c r="BGS8" s="886"/>
      <c r="BGT8" s="886"/>
      <c r="BGU8" s="886"/>
      <c r="BGV8" s="885"/>
      <c r="BGW8" s="886"/>
      <c r="BGX8" s="886"/>
      <c r="BGY8" s="886"/>
      <c r="BGZ8" s="885"/>
      <c r="BHA8" s="886"/>
      <c r="BHB8" s="886"/>
      <c r="BHC8" s="886"/>
      <c r="BHD8" s="885"/>
      <c r="BHE8" s="886"/>
      <c r="BHF8" s="886"/>
      <c r="BHG8" s="886"/>
      <c r="BHH8" s="885"/>
      <c r="BHI8" s="886"/>
      <c r="BHJ8" s="886"/>
      <c r="BHK8" s="886"/>
      <c r="BHL8" s="885"/>
      <c r="BHM8" s="886"/>
      <c r="BHN8" s="886"/>
      <c r="BHO8" s="886"/>
      <c r="BHP8" s="885"/>
      <c r="BHQ8" s="886"/>
      <c r="BHR8" s="886"/>
      <c r="BHS8" s="886"/>
      <c r="BHT8" s="885"/>
      <c r="BHU8" s="886"/>
      <c r="BHV8" s="886"/>
      <c r="BHW8" s="886"/>
      <c r="BHX8" s="885"/>
      <c r="BHY8" s="886"/>
      <c r="BHZ8" s="886"/>
      <c r="BIA8" s="886"/>
      <c r="BIB8" s="885"/>
      <c r="BIC8" s="886"/>
      <c r="BID8" s="886"/>
      <c r="BIE8" s="886"/>
      <c r="BIF8" s="885"/>
      <c r="BIG8" s="886"/>
      <c r="BIH8" s="886"/>
      <c r="BII8" s="886"/>
      <c r="BIJ8" s="885"/>
      <c r="BIK8" s="886"/>
      <c r="BIL8" s="886"/>
      <c r="BIM8" s="886"/>
      <c r="BIN8" s="885"/>
      <c r="BIO8" s="886"/>
      <c r="BIP8" s="886"/>
      <c r="BIQ8" s="886"/>
      <c r="BIR8" s="885"/>
      <c r="BIS8" s="886"/>
      <c r="BIT8" s="886"/>
      <c r="BIU8" s="886"/>
      <c r="BIV8" s="885"/>
      <c r="BIW8" s="886"/>
      <c r="BIX8" s="886"/>
      <c r="BIY8" s="886"/>
      <c r="BIZ8" s="885"/>
      <c r="BJA8" s="886"/>
      <c r="BJB8" s="886"/>
      <c r="BJC8" s="886"/>
      <c r="BJD8" s="885"/>
      <c r="BJE8" s="886"/>
      <c r="BJF8" s="886"/>
      <c r="BJG8" s="886"/>
      <c r="BJH8" s="885"/>
      <c r="BJI8" s="886"/>
      <c r="BJJ8" s="886"/>
      <c r="BJK8" s="886"/>
      <c r="BJL8" s="885"/>
      <c r="BJM8" s="886"/>
      <c r="BJN8" s="886"/>
      <c r="BJO8" s="886"/>
      <c r="BJP8" s="885"/>
      <c r="BJQ8" s="886"/>
      <c r="BJR8" s="886"/>
      <c r="BJS8" s="886"/>
      <c r="BJT8" s="885"/>
      <c r="BJU8" s="886"/>
      <c r="BJV8" s="886"/>
      <c r="BJW8" s="886"/>
      <c r="BJX8" s="885"/>
      <c r="BJY8" s="886"/>
      <c r="BJZ8" s="886"/>
      <c r="BKA8" s="886"/>
      <c r="BKB8" s="885"/>
      <c r="BKC8" s="886"/>
      <c r="BKD8" s="886"/>
      <c r="BKE8" s="886"/>
      <c r="BKF8" s="885"/>
      <c r="BKG8" s="886"/>
      <c r="BKH8" s="886"/>
      <c r="BKI8" s="886"/>
      <c r="BKJ8" s="885"/>
      <c r="BKK8" s="886"/>
      <c r="BKL8" s="886"/>
      <c r="BKM8" s="886"/>
      <c r="BKN8" s="885"/>
      <c r="BKO8" s="886"/>
      <c r="BKP8" s="886"/>
      <c r="BKQ8" s="886"/>
      <c r="BKR8" s="885"/>
      <c r="BKS8" s="886"/>
      <c r="BKT8" s="886"/>
      <c r="BKU8" s="886"/>
      <c r="BKV8" s="885"/>
      <c r="BKW8" s="886"/>
      <c r="BKX8" s="886"/>
      <c r="BKY8" s="886"/>
      <c r="BKZ8" s="885"/>
      <c r="BLA8" s="886"/>
      <c r="BLB8" s="886"/>
      <c r="BLC8" s="886"/>
      <c r="BLD8" s="885"/>
      <c r="BLE8" s="886"/>
      <c r="BLF8" s="886"/>
      <c r="BLG8" s="886"/>
      <c r="BLH8" s="885"/>
      <c r="BLI8" s="886"/>
      <c r="BLJ8" s="886"/>
      <c r="BLK8" s="886"/>
      <c r="BLL8" s="885"/>
      <c r="BLM8" s="886"/>
      <c r="BLN8" s="886"/>
      <c r="BLO8" s="886"/>
      <c r="BLP8" s="885"/>
      <c r="BLQ8" s="886"/>
      <c r="BLR8" s="886"/>
      <c r="BLS8" s="886"/>
      <c r="BLT8" s="885"/>
      <c r="BLU8" s="886"/>
      <c r="BLV8" s="886"/>
      <c r="BLW8" s="886"/>
      <c r="BLX8" s="885"/>
      <c r="BLY8" s="886"/>
      <c r="BLZ8" s="886"/>
      <c r="BMA8" s="886"/>
      <c r="BMB8" s="885"/>
      <c r="BMC8" s="886"/>
      <c r="BMD8" s="886"/>
      <c r="BME8" s="886"/>
      <c r="BMF8" s="885"/>
      <c r="BMG8" s="886"/>
      <c r="BMH8" s="886"/>
      <c r="BMI8" s="886"/>
      <c r="BMJ8" s="885"/>
      <c r="BMK8" s="886"/>
      <c r="BML8" s="886"/>
      <c r="BMM8" s="886"/>
      <c r="BMN8" s="885"/>
      <c r="BMO8" s="886"/>
      <c r="BMP8" s="886"/>
      <c r="BMQ8" s="886"/>
      <c r="BMR8" s="885"/>
      <c r="BMS8" s="886"/>
      <c r="BMT8" s="886"/>
      <c r="BMU8" s="886"/>
      <c r="BMV8" s="885"/>
      <c r="BMW8" s="886"/>
      <c r="BMX8" s="886"/>
      <c r="BMY8" s="886"/>
      <c r="BMZ8" s="885"/>
      <c r="BNA8" s="886"/>
      <c r="BNB8" s="886"/>
      <c r="BNC8" s="886"/>
      <c r="BND8" s="885"/>
      <c r="BNE8" s="886"/>
      <c r="BNF8" s="886"/>
      <c r="BNG8" s="886"/>
      <c r="BNH8" s="885"/>
      <c r="BNI8" s="886"/>
      <c r="BNJ8" s="886"/>
      <c r="BNK8" s="886"/>
      <c r="BNL8" s="885"/>
      <c r="BNM8" s="886"/>
      <c r="BNN8" s="886"/>
      <c r="BNO8" s="886"/>
      <c r="BNP8" s="885"/>
      <c r="BNQ8" s="886"/>
      <c r="BNR8" s="886"/>
      <c r="BNS8" s="886"/>
      <c r="BNT8" s="885"/>
      <c r="BNU8" s="886"/>
      <c r="BNV8" s="886"/>
      <c r="BNW8" s="886"/>
      <c r="BNX8" s="885"/>
      <c r="BNY8" s="886"/>
      <c r="BNZ8" s="886"/>
      <c r="BOA8" s="886"/>
      <c r="BOB8" s="885"/>
      <c r="BOC8" s="886"/>
      <c r="BOD8" s="886"/>
      <c r="BOE8" s="886"/>
      <c r="BOF8" s="885"/>
      <c r="BOG8" s="886"/>
      <c r="BOH8" s="886"/>
      <c r="BOI8" s="886"/>
      <c r="BOJ8" s="885"/>
      <c r="BOK8" s="886"/>
      <c r="BOL8" s="886"/>
      <c r="BOM8" s="886"/>
      <c r="BON8" s="885"/>
      <c r="BOO8" s="886"/>
      <c r="BOP8" s="886"/>
      <c r="BOQ8" s="886"/>
      <c r="BOR8" s="885"/>
      <c r="BOS8" s="886"/>
      <c r="BOT8" s="886"/>
      <c r="BOU8" s="886"/>
      <c r="BOV8" s="885"/>
      <c r="BOW8" s="886"/>
      <c r="BOX8" s="886"/>
      <c r="BOY8" s="886"/>
      <c r="BOZ8" s="885"/>
      <c r="BPA8" s="886"/>
      <c r="BPB8" s="886"/>
      <c r="BPC8" s="886"/>
      <c r="BPD8" s="885"/>
      <c r="BPE8" s="886"/>
      <c r="BPF8" s="886"/>
      <c r="BPG8" s="886"/>
      <c r="BPH8" s="885"/>
      <c r="BPI8" s="886"/>
      <c r="BPJ8" s="886"/>
      <c r="BPK8" s="886"/>
      <c r="BPL8" s="885"/>
      <c r="BPM8" s="886"/>
      <c r="BPN8" s="886"/>
      <c r="BPO8" s="886"/>
      <c r="BPP8" s="885"/>
      <c r="BPQ8" s="886"/>
      <c r="BPR8" s="886"/>
      <c r="BPS8" s="886"/>
      <c r="BPT8" s="885"/>
      <c r="BPU8" s="886"/>
      <c r="BPV8" s="886"/>
      <c r="BPW8" s="886"/>
      <c r="BPX8" s="885"/>
      <c r="BPY8" s="886"/>
      <c r="BPZ8" s="886"/>
      <c r="BQA8" s="886"/>
      <c r="BQB8" s="885"/>
      <c r="BQC8" s="886"/>
      <c r="BQD8" s="886"/>
      <c r="BQE8" s="886"/>
      <c r="BQF8" s="885"/>
      <c r="BQG8" s="886"/>
      <c r="BQH8" s="886"/>
      <c r="BQI8" s="886"/>
      <c r="BQJ8" s="885"/>
      <c r="BQK8" s="886"/>
      <c r="BQL8" s="886"/>
      <c r="BQM8" s="886"/>
      <c r="BQN8" s="885"/>
      <c r="BQO8" s="886"/>
      <c r="BQP8" s="886"/>
      <c r="BQQ8" s="886"/>
      <c r="BQR8" s="885"/>
      <c r="BQS8" s="886"/>
      <c r="BQT8" s="886"/>
      <c r="BQU8" s="886"/>
      <c r="BQV8" s="885"/>
      <c r="BQW8" s="886"/>
      <c r="BQX8" s="886"/>
      <c r="BQY8" s="886"/>
      <c r="BQZ8" s="885"/>
      <c r="BRA8" s="886"/>
      <c r="BRB8" s="886"/>
      <c r="BRC8" s="886"/>
      <c r="BRD8" s="885"/>
      <c r="BRE8" s="886"/>
      <c r="BRF8" s="886"/>
      <c r="BRG8" s="886"/>
      <c r="BRH8" s="885"/>
      <c r="BRI8" s="886"/>
      <c r="BRJ8" s="886"/>
      <c r="BRK8" s="886"/>
      <c r="BRL8" s="885"/>
      <c r="BRM8" s="886"/>
      <c r="BRN8" s="886"/>
      <c r="BRO8" s="886"/>
      <c r="BRP8" s="885"/>
      <c r="BRQ8" s="886"/>
      <c r="BRR8" s="886"/>
      <c r="BRS8" s="886"/>
      <c r="BRT8" s="885"/>
      <c r="BRU8" s="886"/>
      <c r="BRV8" s="886"/>
      <c r="BRW8" s="886"/>
      <c r="BRX8" s="885"/>
      <c r="BRY8" s="886"/>
      <c r="BRZ8" s="886"/>
      <c r="BSA8" s="886"/>
      <c r="BSB8" s="885"/>
      <c r="BSC8" s="886"/>
      <c r="BSD8" s="886"/>
      <c r="BSE8" s="886"/>
      <c r="BSF8" s="885"/>
      <c r="BSG8" s="886"/>
      <c r="BSH8" s="886"/>
      <c r="BSI8" s="886"/>
      <c r="BSJ8" s="885"/>
      <c r="BSK8" s="886"/>
      <c r="BSL8" s="886"/>
      <c r="BSM8" s="886"/>
      <c r="BSN8" s="885"/>
      <c r="BSO8" s="886"/>
      <c r="BSP8" s="886"/>
      <c r="BSQ8" s="886"/>
      <c r="BSR8" s="885"/>
      <c r="BSS8" s="886"/>
      <c r="BST8" s="886"/>
      <c r="BSU8" s="886"/>
      <c r="BSV8" s="885"/>
      <c r="BSW8" s="886"/>
      <c r="BSX8" s="886"/>
      <c r="BSY8" s="886"/>
      <c r="BSZ8" s="885"/>
      <c r="BTA8" s="886"/>
      <c r="BTB8" s="886"/>
      <c r="BTC8" s="886"/>
      <c r="BTD8" s="885"/>
      <c r="BTE8" s="886"/>
      <c r="BTF8" s="886"/>
      <c r="BTG8" s="886"/>
      <c r="BTH8" s="885"/>
      <c r="BTI8" s="886"/>
      <c r="BTJ8" s="886"/>
      <c r="BTK8" s="886"/>
      <c r="BTL8" s="885"/>
      <c r="BTM8" s="886"/>
      <c r="BTN8" s="886"/>
      <c r="BTO8" s="886"/>
      <c r="BTP8" s="885"/>
      <c r="BTQ8" s="886"/>
      <c r="BTR8" s="886"/>
      <c r="BTS8" s="886"/>
      <c r="BTT8" s="885"/>
      <c r="BTU8" s="886"/>
      <c r="BTV8" s="886"/>
      <c r="BTW8" s="886"/>
      <c r="BTX8" s="885"/>
      <c r="BTY8" s="886"/>
      <c r="BTZ8" s="886"/>
      <c r="BUA8" s="886"/>
      <c r="BUB8" s="885"/>
      <c r="BUC8" s="886"/>
      <c r="BUD8" s="886"/>
      <c r="BUE8" s="886"/>
      <c r="BUF8" s="885"/>
      <c r="BUG8" s="886"/>
      <c r="BUH8" s="886"/>
      <c r="BUI8" s="886"/>
      <c r="BUJ8" s="885"/>
      <c r="BUK8" s="886"/>
      <c r="BUL8" s="886"/>
      <c r="BUM8" s="886"/>
      <c r="BUN8" s="885"/>
      <c r="BUO8" s="886"/>
      <c r="BUP8" s="886"/>
      <c r="BUQ8" s="886"/>
      <c r="BUR8" s="885"/>
      <c r="BUS8" s="886"/>
      <c r="BUT8" s="886"/>
      <c r="BUU8" s="886"/>
      <c r="BUV8" s="885"/>
      <c r="BUW8" s="886"/>
      <c r="BUX8" s="886"/>
      <c r="BUY8" s="886"/>
      <c r="BUZ8" s="885"/>
      <c r="BVA8" s="886"/>
      <c r="BVB8" s="886"/>
      <c r="BVC8" s="886"/>
      <c r="BVD8" s="885"/>
      <c r="BVE8" s="886"/>
      <c r="BVF8" s="886"/>
      <c r="BVG8" s="886"/>
      <c r="BVH8" s="885"/>
      <c r="BVI8" s="886"/>
      <c r="BVJ8" s="886"/>
      <c r="BVK8" s="886"/>
      <c r="BVL8" s="885"/>
      <c r="BVM8" s="886"/>
      <c r="BVN8" s="886"/>
      <c r="BVO8" s="886"/>
      <c r="BVP8" s="885"/>
      <c r="BVQ8" s="886"/>
      <c r="BVR8" s="886"/>
      <c r="BVS8" s="886"/>
      <c r="BVT8" s="885"/>
      <c r="BVU8" s="886"/>
      <c r="BVV8" s="886"/>
      <c r="BVW8" s="886"/>
      <c r="BVX8" s="885"/>
      <c r="BVY8" s="886"/>
      <c r="BVZ8" s="886"/>
      <c r="BWA8" s="886"/>
      <c r="BWB8" s="885"/>
      <c r="BWC8" s="886"/>
      <c r="BWD8" s="886"/>
      <c r="BWE8" s="886"/>
      <c r="BWF8" s="885"/>
      <c r="BWG8" s="886"/>
      <c r="BWH8" s="886"/>
      <c r="BWI8" s="886"/>
      <c r="BWJ8" s="885"/>
      <c r="BWK8" s="886"/>
      <c r="BWL8" s="886"/>
      <c r="BWM8" s="886"/>
      <c r="BWN8" s="885"/>
      <c r="BWO8" s="886"/>
      <c r="BWP8" s="886"/>
      <c r="BWQ8" s="886"/>
      <c r="BWR8" s="885"/>
      <c r="BWS8" s="886"/>
      <c r="BWT8" s="886"/>
      <c r="BWU8" s="886"/>
      <c r="BWV8" s="885"/>
      <c r="BWW8" s="886"/>
      <c r="BWX8" s="886"/>
      <c r="BWY8" s="886"/>
      <c r="BWZ8" s="885"/>
      <c r="BXA8" s="886"/>
      <c r="BXB8" s="886"/>
      <c r="BXC8" s="886"/>
      <c r="BXD8" s="885"/>
      <c r="BXE8" s="886"/>
      <c r="BXF8" s="886"/>
      <c r="BXG8" s="886"/>
      <c r="BXH8" s="885"/>
      <c r="BXI8" s="886"/>
      <c r="BXJ8" s="886"/>
      <c r="BXK8" s="886"/>
      <c r="BXL8" s="885"/>
      <c r="BXM8" s="886"/>
      <c r="BXN8" s="886"/>
      <c r="BXO8" s="886"/>
      <c r="BXP8" s="885"/>
      <c r="BXQ8" s="886"/>
      <c r="BXR8" s="886"/>
      <c r="BXS8" s="886"/>
      <c r="BXT8" s="885"/>
      <c r="BXU8" s="886"/>
      <c r="BXV8" s="886"/>
      <c r="BXW8" s="886"/>
      <c r="BXX8" s="885"/>
      <c r="BXY8" s="886"/>
      <c r="BXZ8" s="886"/>
      <c r="BYA8" s="886"/>
      <c r="BYB8" s="885"/>
      <c r="BYC8" s="886"/>
      <c r="BYD8" s="886"/>
      <c r="BYE8" s="886"/>
      <c r="BYF8" s="885"/>
      <c r="BYG8" s="886"/>
      <c r="BYH8" s="886"/>
      <c r="BYI8" s="886"/>
      <c r="BYJ8" s="885"/>
      <c r="BYK8" s="886"/>
      <c r="BYL8" s="886"/>
      <c r="BYM8" s="886"/>
      <c r="BYN8" s="885"/>
      <c r="BYO8" s="886"/>
      <c r="BYP8" s="886"/>
      <c r="BYQ8" s="886"/>
      <c r="BYR8" s="885"/>
      <c r="BYS8" s="886"/>
      <c r="BYT8" s="886"/>
      <c r="BYU8" s="886"/>
      <c r="BYV8" s="885"/>
      <c r="BYW8" s="886"/>
      <c r="BYX8" s="886"/>
      <c r="BYY8" s="886"/>
      <c r="BYZ8" s="885"/>
      <c r="BZA8" s="886"/>
      <c r="BZB8" s="886"/>
      <c r="BZC8" s="886"/>
      <c r="BZD8" s="885"/>
      <c r="BZE8" s="886"/>
      <c r="BZF8" s="886"/>
      <c r="BZG8" s="886"/>
      <c r="BZH8" s="885"/>
      <c r="BZI8" s="886"/>
      <c r="BZJ8" s="886"/>
      <c r="BZK8" s="886"/>
      <c r="BZL8" s="885"/>
      <c r="BZM8" s="886"/>
      <c r="BZN8" s="886"/>
      <c r="BZO8" s="886"/>
      <c r="BZP8" s="885"/>
      <c r="BZQ8" s="886"/>
      <c r="BZR8" s="886"/>
      <c r="BZS8" s="886"/>
      <c r="BZT8" s="885"/>
      <c r="BZU8" s="886"/>
      <c r="BZV8" s="886"/>
      <c r="BZW8" s="886"/>
      <c r="BZX8" s="885"/>
      <c r="BZY8" s="886"/>
      <c r="BZZ8" s="886"/>
      <c r="CAA8" s="886"/>
      <c r="CAB8" s="885"/>
      <c r="CAC8" s="886"/>
      <c r="CAD8" s="886"/>
      <c r="CAE8" s="886"/>
      <c r="CAF8" s="885"/>
      <c r="CAG8" s="886"/>
      <c r="CAH8" s="886"/>
      <c r="CAI8" s="886"/>
      <c r="CAJ8" s="885"/>
      <c r="CAK8" s="886"/>
      <c r="CAL8" s="886"/>
      <c r="CAM8" s="886"/>
      <c r="CAN8" s="885"/>
      <c r="CAO8" s="886"/>
      <c r="CAP8" s="886"/>
      <c r="CAQ8" s="886"/>
      <c r="CAR8" s="885"/>
      <c r="CAS8" s="886"/>
      <c r="CAT8" s="886"/>
      <c r="CAU8" s="886"/>
      <c r="CAV8" s="885"/>
      <c r="CAW8" s="886"/>
      <c r="CAX8" s="886"/>
      <c r="CAY8" s="886"/>
      <c r="CAZ8" s="885"/>
      <c r="CBA8" s="886"/>
      <c r="CBB8" s="886"/>
      <c r="CBC8" s="886"/>
      <c r="CBD8" s="885"/>
      <c r="CBE8" s="886"/>
      <c r="CBF8" s="886"/>
      <c r="CBG8" s="886"/>
      <c r="CBH8" s="885"/>
      <c r="CBI8" s="886"/>
      <c r="CBJ8" s="886"/>
      <c r="CBK8" s="886"/>
      <c r="CBL8" s="885"/>
      <c r="CBM8" s="886"/>
      <c r="CBN8" s="886"/>
      <c r="CBO8" s="886"/>
      <c r="CBP8" s="885"/>
      <c r="CBQ8" s="886"/>
      <c r="CBR8" s="886"/>
      <c r="CBS8" s="886"/>
      <c r="CBT8" s="885"/>
      <c r="CBU8" s="886"/>
      <c r="CBV8" s="886"/>
      <c r="CBW8" s="886"/>
      <c r="CBX8" s="885"/>
      <c r="CBY8" s="886"/>
      <c r="CBZ8" s="886"/>
      <c r="CCA8" s="886"/>
      <c r="CCB8" s="885"/>
      <c r="CCC8" s="886"/>
      <c r="CCD8" s="886"/>
      <c r="CCE8" s="886"/>
      <c r="CCF8" s="885"/>
      <c r="CCG8" s="886"/>
      <c r="CCH8" s="886"/>
      <c r="CCI8" s="886"/>
      <c r="CCJ8" s="885"/>
      <c r="CCK8" s="886"/>
      <c r="CCL8" s="886"/>
      <c r="CCM8" s="886"/>
      <c r="CCN8" s="885"/>
      <c r="CCO8" s="886"/>
      <c r="CCP8" s="886"/>
      <c r="CCQ8" s="886"/>
      <c r="CCR8" s="885"/>
      <c r="CCS8" s="886"/>
      <c r="CCT8" s="886"/>
      <c r="CCU8" s="886"/>
      <c r="CCV8" s="885"/>
      <c r="CCW8" s="886"/>
      <c r="CCX8" s="886"/>
      <c r="CCY8" s="886"/>
      <c r="CCZ8" s="885"/>
      <c r="CDA8" s="886"/>
      <c r="CDB8" s="886"/>
      <c r="CDC8" s="886"/>
      <c r="CDD8" s="885"/>
      <c r="CDE8" s="886"/>
      <c r="CDF8" s="886"/>
      <c r="CDG8" s="886"/>
      <c r="CDH8" s="885"/>
      <c r="CDI8" s="886"/>
      <c r="CDJ8" s="886"/>
      <c r="CDK8" s="886"/>
      <c r="CDL8" s="885"/>
      <c r="CDM8" s="886"/>
      <c r="CDN8" s="886"/>
      <c r="CDO8" s="886"/>
      <c r="CDP8" s="885"/>
      <c r="CDQ8" s="886"/>
      <c r="CDR8" s="886"/>
      <c r="CDS8" s="886"/>
      <c r="CDT8" s="885"/>
      <c r="CDU8" s="886"/>
      <c r="CDV8" s="886"/>
      <c r="CDW8" s="886"/>
      <c r="CDX8" s="885"/>
      <c r="CDY8" s="886"/>
      <c r="CDZ8" s="886"/>
      <c r="CEA8" s="886"/>
      <c r="CEB8" s="885"/>
      <c r="CEC8" s="886"/>
      <c r="CED8" s="886"/>
      <c r="CEE8" s="886"/>
      <c r="CEF8" s="885"/>
      <c r="CEG8" s="886"/>
      <c r="CEH8" s="886"/>
      <c r="CEI8" s="886"/>
      <c r="CEJ8" s="885"/>
      <c r="CEK8" s="886"/>
      <c r="CEL8" s="886"/>
      <c r="CEM8" s="886"/>
      <c r="CEN8" s="885"/>
      <c r="CEO8" s="886"/>
      <c r="CEP8" s="886"/>
      <c r="CEQ8" s="886"/>
      <c r="CER8" s="885"/>
      <c r="CES8" s="886"/>
      <c r="CET8" s="886"/>
      <c r="CEU8" s="886"/>
      <c r="CEV8" s="885"/>
      <c r="CEW8" s="886"/>
      <c r="CEX8" s="886"/>
      <c r="CEY8" s="886"/>
      <c r="CEZ8" s="885"/>
      <c r="CFA8" s="886"/>
      <c r="CFB8" s="886"/>
      <c r="CFC8" s="886"/>
      <c r="CFD8" s="885"/>
      <c r="CFE8" s="886"/>
      <c r="CFF8" s="886"/>
      <c r="CFG8" s="886"/>
      <c r="CFH8" s="885"/>
      <c r="CFI8" s="886"/>
      <c r="CFJ8" s="886"/>
      <c r="CFK8" s="886"/>
      <c r="CFL8" s="885"/>
      <c r="CFM8" s="886"/>
      <c r="CFN8" s="886"/>
      <c r="CFO8" s="886"/>
      <c r="CFP8" s="885"/>
      <c r="CFQ8" s="886"/>
      <c r="CFR8" s="886"/>
      <c r="CFS8" s="886"/>
      <c r="CFT8" s="885"/>
      <c r="CFU8" s="886"/>
      <c r="CFV8" s="886"/>
      <c r="CFW8" s="886"/>
      <c r="CFX8" s="885"/>
      <c r="CFY8" s="886"/>
      <c r="CFZ8" s="886"/>
      <c r="CGA8" s="886"/>
      <c r="CGB8" s="885"/>
      <c r="CGC8" s="886"/>
      <c r="CGD8" s="886"/>
      <c r="CGE8" s="886"/>
      <c r="CGF8" s="885"/>
      <c r="CGG8" s="886"/>
      <c r="CGH8" s="886"/>
      <c r="CGI8" s="886"/>
      <c r="CGJ8" s="885"/>
      <c r="CGK8" s="886"/>
      <c r="CGL8" s="886"/>
      <c r="CGM8" s="886"/>
      <c r="CGN8" s="885"/>
      <c r="CGO8" s="886"/>
      <c r="CGP8" s="886"/>
      <c r="CGQ8" s="886"/>
      <c r="CGR8" s="885"/>
      <c r="CGS8" s="886"/>
      <c r="CGT8" s="886"/>
      <c r="CGU8" s="886"/>
      <c r="CGV8" s="885"/>
      <c r="CGW8" s="886"/>
      <c r="CGX8" s="886"/>
      <c r="CGY8" s="886"/>
      <c r="CGZ8" s="885"/>
      <c r="CHA8" s="886"/>
      <c r="CHB8" s="886"/>
      <c r="CHC8" s="886"/>
      <c r="CHD8" s="885"/>
      <c r="CHE8" s="886"/>
      <c r="CHF8" s="886"/>
      <c r="CHG8" s="886"/>
      <c r="CHH8" s="885"/>
      <c r="CHI8" s="886"/>
      <c r="CHJ8" s="886"/>
      <c r="CHK8" s="886"/>
      <c r="CHL8" s="885"/>
      <c r="CHM8" s="886"/>
      <c r="CHN8" s="886"/>
      <c r="CHO8" s="886"/>
      <c r="CHP8" s="885"/>
      <c r="CHQ8" s="886"/>
      <c r="CHR8" s="886"/>
      <c r="CHS8" s="886"/>
      <c r="CHT8" s="885"/>
      <c r="CHU8" s="886"/>
      <c r="CHV8" s="886"/>
      <c r="CHW8" s="886"/>
      <c r="CHX8" s="885"/>
      <c r="CHY8" s="886"/>
      <c r="CHZ8" s="886"/>
      <c r="CIA8" s="886"/>
      <c r="CIB8" s="885"/>
      <c r="CIC8" s="886"/>
      <c r="CID8" s="886"/>
      <c r="CIE8" s="886"/>
      <c r="CIF8" s="885"/>
      <c r="CIG8" s="886"/>
      <c r="CIH8" s="886"/>
      <c r="CII8" s="886"/>
      <c r="CIJ8" s="885"/>
      <c r="CIK8" s="886"/>
      <c r="CIL8" s="886"/>
      <c r="CIM8" s="886"/>
      <c r="CIN8" s="885"/>
      <c r="CIO8" s="886"/>
      <c r="CIP8" s="886"/>
      <c r="CIQ8" s="886"/>
      <c r="CIR8" s="885"/>
      <c r="CIS8" s="886"/>
      <c r="CIT8" s="886"/>
      <c r="CIU8" s="886"/>
      <c r="CIV8" s="885"/>
      <c r="CIW8" s="886"/>
      <c r="CIX8" s="886"/>
      <c r="CIY8" s="886"/>
      <c r="CIZ8" s="885"/>
      <c r="CJA8" s="886"/>
      <c r="CJB8" s="886"/>
      <c r="CJC8" s="886"/>
      <c r="CJD8" s="885"/>
      <c r="CJE8" s="886"/>
      <c r="CJF8" s="886"/>
      <c r="CJG8" s="886"/>
      <c r="CJH8" s="885"/>
      <c r="CJI8" s="886"/>
      <c r="CJJ8" s="886"/>
      <c r="CJK8" s="886"/>
      <c r="CJL8" s="885"/>
      <c r="CJM8" s="886"/>
      <c r="CJN8" s="886"/>
      <c r="CJO8" s="886"/>
      <c r="CJP8" s="885"/>
      <c r="CJQ8" s="886"/>
      <c r="CJR8" s="886"/>
      <c r="CJS8" s="886"/>
      <c r="CJT8" s="885"/>
      <c r="CJU8" s="886"/>
      <c r="CJV8" s="886"/>
      <c r="CJW8" s="886"/>
      <c r="CJX8" s="885"/>
      <c r="CJY8" s="886"/>
      <c r="CJZ8" s="886"/>
      <c r="CKA8" s="886"/>
      <c r="CKB8" s="885"/>
      <c r="CKC8" s="886"/>
      <c r="CKD8" s="886"/>
      <c r="CKE8" s="886"/>
      <c r="CKF8" s="885"/>
      <c r="CKG8" s="886"/>
      <c r="CKH8" s="886"/>
      <c r="CKI8" s="886"/>
      <c r="CKJ8" s="885"/>
      <c r="CKK8" s="886"/>
      <c r="CKL8" s="886"/>
      <c r="CKM8" s="886"/>
      <c r="CKN8" s="885"/>
      <c r="CKO8" s="886"/>
      <c r="CKP8" s="886"/>
      <c r="CKQ8" s="886"/>
      <c r="CKR8" s="885"/>
      <c r="CKS8" s="886"/>
      <c r="CKT8" s="886"/>
      <c r="CKU8" s="886"/>
      <c r="CKV8" s="885"/>
      <c r="CKW8" s="886"/>
      <c r="CKX8" s="886"/>
      <c r="CKY8" s="886"/>
      <c r="CKZ8" s="885"/>
      <c r="CLA8" s="886"/>
      <c r="CLB8" s="886"/>
      <c r="CLC8" s="886"/>
      <c r="CLD8" s="885"/>
      <c r="CLE8" s="886"/>
      <c r="CLF8" s="886"/>
      <c r="CLG8" s="886"/>
      <c r="CLH8" s="885"/>
      <c r="CLI8" s="886"/>
      <c r="CLJ8" s="886"/>
      <c r="CLK8" s="886"/>
      <c r="CLL8" s="885"/>
      <c r="CLM8" s="886"/>
      <c r="CLN8" s="886"/>
      <c r="CLO8" s="886"/>
      <c r="CLP8" s="885"/>
      <c r="CLQ8" s="886"/>
      <c r="CLR8" s="886"/>
      <c r="CLS8" s="886"/>
      <c r="CLT8" s="885"/>
      <c r="CLU8" s="886"/>
      <c r="CLV8" s="886"/>
      <c r="CLW8" s="886"/>
      <c r="CLX8" s="885"/>
      <c r="CLY8" s="886"/>
      <c r="CLZ8" s="886"/>
      <c r="CMA8" s="886"/>
      <c r="CMB8" s="885"/>
      <c r="CMC8" s="886"/>
      <c r="CMD8" s="886"/>
      <c r="CME8" s="886"/>
      <c r="CMF8" s="885"/>
      <c r="CMG8" s="886"/>
      <c r="CMH8" s="886"/>
      <c r="CMI8" s="886"/>
      <c r="CMJ8" s="885"/>
      <c r="CMK8" s="886"/>
      <c r="CML8" s="886"/>
      <c r="CMM8" s="886"/>
      <c r="CMN8" s="885"/>
      <c r="CMO8" s="886"/>
      <c r="CMP8" s="886"/>
      <c r="CMQ8" s="886"/>
      <c r="CMR8" s="885"/>
      <c r="CMS8" s="886"/>
      <c r="CMT8" s="886"/>
      <c r="CMU8" s="886"/>
      <c r="CMV8" s="885"/>
      <c r="CMW8" s="886"/>
      <c r="CMX8" s="886"/>
      <c r="CMY8" s="886"/>
      <c r="CMZ8" s="885"/>
      <c r="CNA8" s="886"/>
      <c r="CNB8" s="886"/>
      <c r="CNC8" s="886"/>
      <c r="CND8" s="885"/>
      <c r="CNE8" s="886"/>
      <c r="CNF8" s="886"/>
      <c r="CNG8" s="886"/>
      <c r="CNH8" s="885"/>
      <c r="CNI8" s="886"/>
      <c r="CNJ8" s="886"/>
      <c r="CNK8" s="886"/>
      <c r="CNL8" s="885"/>
      <c r="CNM8" s="886"/>
      <c r="CNN8" s="886"/>
      <c r="CNO8" s="886"/>
      <c r="CNP8" s="885"/>
      <c r="CNQ8" s="886"/>
      <c r="CNR8" s="886"/>
      <c r="CNS8" s="886"/>
      <c r="CNT8" s="885"/>
      <c r="CNU8" s="886"/>
      <c r="CNV8" s="886"/>
      <c r="CNW8" s="886"/>
      <c r="CNX8" s="885"/>
      <c r="CNY8" s="886"/>
      <c r="CNZ8" s="886"/>
      <c r="COA8" s="886"/>
      <c r="COB8" s="885"/>
      <c r="COC8" s="886"/>
      <c r="COD8" s="886"/>
      <c r="COE8" s="886"/>
      <c r="COF8" s="885"/>
      <c r="COG8" s="886"/>
      <c r="COH8" s="886"/>
      <c r="COI8" s="886"/>
      <c r="COJ8" s="885"/>
      <c r="COK8" s="886"/>
      <c r="COL8" s="886"/>
      <c r="COM8" s="886"/>
      <c r="CON8" s="885"/>
      <c r="COO8" s="886"/>
      <c r="COP8" s="886"/>
      <c r="COQ8" s="886"/>
      <c r="COR8" s="885"/>
      <c r="COS8" s="886"/>
      <c r="COT8" s="886"/>
      <c r="COU8" s="886"/>
      <c r="COV8" s="885"/>
      <c r="COW8" s="886"/>
      <c r="COX8" s="886"/>
      <c r="COY8" s="886"/>
      <c r="COZ8" s="885"/>
      <c r="CPA8" s="886"/>
      <c r="CPB8" s="886"/>
      <c r="CPC8" s="886"/>
      <c r="CPD8" s="885"/>
      <c r="CPE8" s="886"/>
      <c r="CPF8" s="886"/>
      <c r="CPG8" s="886"/>
      <c r="CPH8" s="885"/>
      <c r="CPI8" s="886"/>
      <c r="CPJ8" s="886"/>
      <c r="CPK8" s="886"/>
      <c r="CPL8" s="885"/>
      <c r="CPM8" s="886"/>
      <c r="CPN8" s="886"/>
      <c r="CPO8" s="886"/>
      <c r="CPP8" s="885"/>
      <c r="CPQ8" s="886"/>
      <c r="CPR8" s="886"/>
      <c r="CPS8" s="886"/>
      <c r="CPT8" s="885"/>
      <c r="CPU8" s="886"/>
      <c r="CPV8" s="886"/>
      <c r="CPW8" s="886"/>
      <c r="CPX8" s="885"/>
      <c r="CPY8" s="886"/>
      <c r="CPZ8" s="886"/>
      <c r="CQA8" s="886"/>
      <c r="CQB8" s="885"/>
      <c r="CQC8" s="886"/>
      <c r="CQD8" s="886"/>
      <c r="CQE8" s="886"/>
      <c r="CQF8" s="885"/>
      <c r="CQG8" s="886"/>
      <c r="CQH8" s="886"/>
      <c r="CQI8" s="886"/>
      <c r="CQJ8" s="885"/>
      <c r="CQK8" s="886"/>
      <c r="CQL8" s="886"/>
      <c r="CQM8" s="886"/>
      <c r="CQN8" s="885"/>
      <c r="CQO8" s="886"/>
      <c r="CQP8" s="886"/>
      <c r="CQQ8" s="886"/>
      <c r="CQR8" s="885"/>
      <c r="CQS8" s="886"/>
      <c r="CQT8" s="886"/>
      <c r="CQU8" s="886"/>
      <c r="CQV8" s="885"/>
      <c r="CQW8" s="886"/>
      <c r="CQX8" s="886"/>
      <c r="CQY8" s="886"/>
      <c r="CQZ8" s="885"/>
      <c r="CRA8" s="886"/>
      <c r="CRB8" s="886"/>
      <c r="CRC8" s="886"/>
      <c r="CRD8" s="885"/>
      <c r="CRE8" s="886"/>
      <c r="CRF8" s="886"/>
      <c r="CRG8" s="886"/>
      <c r="CRH8" s="885"/>
      <c r="CRI8" s="886"/>
      <c r="CRJ8" s="886"/>
      <c r="CRK8" s="886"/>
      <c r="CRL8" s="885"/>
      <c r="CRM8" s="886"/>
      <c r="CRN8" s="886"/>
      <c r="CRO8" s="886"/>
      <c r="CRP8" s="885"/>
      <c r="CRQ8" s="886"/>
      <c r="CRR8" s="886"/>
      <c r="CRS8" s="886"/>
      <c r="CRT8" s="885"/>
      <c r="CRU8" s="886"/>
      <c r="CRV8" s="886"/>
      <c r="CRW8" s="886"/>
      <c r="CRX8" s="885"/>
      <c r="CRY8" s="886"/>
      <c r="CRZ8" s="886"/>
      <c r="CSA8" s="886"/>
      <c r="CSB8" s="885"/>
      <c r="CSC8" s="886"/>
      <c r="CSD8" s="886"/>
      <c r="CSE8" s="886"/>
      <c r="CSF8" s="885"/>
      <c r="CSG8" s="886"/>
      <c r="CSH8" s="886"/>
      <c r="CSI8" s="886"/>
      <c r="CSJ8" s="885"/>
      <c r="CSK8" s="886"/>
      <c r="CSL8" s="886"/>
      <c r="CSM8" s="886"/>
      <c r="CSN8" s="885"/>
      <c r="CSO8" s="886"/>
      <c r="CSP8" s="886"/>
      <c r="CSQ8" s="886"/>
      <c r="CSR8" s="885"/>
      <c r="CSS8" s="886"/>
      <c r="CST8" s="886"/>
      <c r="CSU8" s="886"/>
      <c r="CSV8" s="885"/>
      <c r="CSW8" s="886"/>
      <c r="CSX8" s="886"/>
      <c r="CSY8" s="886"/>
      <c r="CSZ8" s="885"/>
      <c r="CTA8" s="886"/>
      <c r="CTB8" s="886"/>
      <c r="CTC8" s="886"/>
      <c r="CTD8" s="885"/>
      <c r="CTE8" s="886"/>
      <c r="CTF8" s="886"/>
      <c r="CTG8" s="886"/>
      <c r="CTH8" s="885"/>
      <c r="CTI8" s="886"/>
      <c r="CTJ8" s="886"/>
      <c r="CTK8" s="886"/>
      <c r="CTL8" s="885"/>
      <c r="CTM8" s="886"/>
      <c r="CTN8" s="886"/>
      <c r="CTO8" s="886"/>
      <c r="CTP8" s="885"/>
      <c r="CTQ8" s="886"/>
      <c r="CTR8" s="886"/>
      <c r="CTS8" s="886"/>
      <c r="CTT8" s="885"/>
      <c r="CTU8" s="886"/>
      <c r="CTV8" s="886"/>
      <c r="CTW8" s="886"/>
      <c r="CTX8" s="885"/>
      <c r="CTY8" s="886"/>
      <c r="CTZ8" s="886"/>
      <c r="CUA8" s="886"/>
      <c r="CUB8" s="885"/>
      <c r="CUC8" s="886"/>
      <c r="CUD8" s="886"/>
      <c r="CUE8" s="886"/>
      <c r="CUF8" s="885"/>
      <c r="CUG8" s="886"/>
      <c r="CUH8" s="886"/>
      <c r="CUI8" s="886"/>
      <c r="CUJ8" s="885"/>
      <c r="CUK8" s="886"/>
      <c r="CUL8" s="886"/>
      <c r="CUM8" s="886"/>
      <c r="CUN8" s="885"/>
      <c r="CUO8" s="886"/>
      <c r="CUP8" s="886"/>
      <c r="CUQ8" s="886"/>
      <c r="CUR8" s="885"/>
      <c r="CUS8" s="886"/>
      <c r="CUT8" s="886"/>
      <c r="CUU8" s="886"/>
      <c r="CUV8" s="885"/>
      <c r="CUW8" s="886"/>
      <c r="CUX8" s="886"/>
      <c r="CUY8" s="886"/>
      <c r="CUZ8" s="885"/>
      <c r="CVA8" s="886"/>
      <c r="CVB8" s="886"/>
      <c r="CVC8" s="886"/>
      <c r="CVD8" s="885"/>
      <c r="CVE8" s="886"/>
      <c r="CVF8" s="886"/>
      <c r="CVG8" s="886"/>
      <c r="CVH8" s="885"/>
      <c r="CVI8" s="886"/>
      <c r="CVJ8" s="886"/>
      <c r="CVK8" s="886"/>
      <c r="CVL8" s="885"/>
      <c r="CVM8" s="886"/>
      <c r="CVN8" s="886"/>
      <c r="CVO8" s="886"/>
      <c r="CVP8" s="885"/>
      <c r="CVQ8" s="886"/>
      <c r="CVR8" s="886"/>
      <c r="CVS8" s="886"/>
      <c r="CVT8" s="885"/>
      <c r="CVU8" s="886"/>
      <c r="CVV8" s="886"/>
      <c r="CVW8" s="886"/>
      <c r="CVX8" s="885"/>
      <c r="CVY8" s="886"/>
      <c r="CVZ8" s="886"/>
      <c r="CWA8" s="886"/>
      <c r="CWB8" s="885"/>
      <c r="CWC8" s="886"/>
      <c r="CWD8" s="886"/>
      <c r="CWE8" s="886"/>
      <c r="CWF8" s="885"/>
      <c r="CWG8" s="886"/>
      <c r="CWH8" s="886"/>
      <c r="CWI8" s="886"/>
      <c r="CWJ8" s="885"/>
      <c r="CWK8" s="886"/>
      <c r="CWL8" s="886"/>
      <c r="CWM8" s="886"/>
      <c r="CWN8" s="885"/>
      <c r="CWO8" s="886"/>
      <c r="CWP8" s="886"/>
      <c r="CWQ8" s="886"/>
      <c r="CWR8" s="885"/>
      <c r="CWS8" s="886"/>
      <c r="CWT8" s="886"/>
      <c r="CWU8" s="886"/>
      <c r="CWV8" s="885"/>
      <c r="CWW8" s="886"/>
      <c r="CWX8" s="886"/>
      <c r="CWY8" s="886"/>
      <c r="CWZ8" s="885"/>
      <c r="CXA8" s="886"/>
      <c r="CXB8" s="886"/>
      <c r="CXC8" s="886"/>
      <c r="CXD8" s="885"/>
      <c r="CXE8" s="886"/>
      <c r="CXF8" s="886"/>
      <c r="CXG8" s="886"/>
      <c r="CXH8" s="885"/>
      <c r="CXI8" s="886"/>
      <c r="CXJ8" s="886"/>
      <c r="CXK8" s="886"/>
      <c r="CXL8" s="885"/>
      <c r="CXM8" s="886"/>
      <c r="CXN8" s="886"/>
      <c r="CXO8" s="886"/>
      <c r="CXP8" s="885"/>
      <c r="CXQ8" s="886"/>
      <c r="CXR8" s="886"/>
      <c r="CXS8" s="886"/>
      <c r="CXT8" s="885"/>
      <c r="CXU8" s="886"/>
      <c r="CXV8" s="886"/>
      <c r="CXW8" s="886"/>
      <c r="CXX8" s="885"/>
      <c r="CXY8" s="886"/>
      <c r="CXZ8" s="886"/>
      <c r="CYA8" s="886"/>
      <c r="CYB8" s="885"/>
      <c r="CYC8" s="886"/>
      <c r="CYD8" s="886"/>
      <c r="CYE8" s="886"/>
      <c r="CYF8" s="885"/>
      <c r="CYG8" s="886"/>
      <c r="CYH8" s="886"/>
      <c r="CYI8" s="886"/>
      <c r="CYJ8" s="885"/>
      <c r="CYK8" s="886"/>
      <c r="CYL8" s="886"/>
      <c r="CYM8" s="886"/>
      <c r="CYN8" s="885"/>
      <c r="CYO8" s="886"/>
      <c r="CYP8" s="886"/>
      <c r="CYQ8" s="886"/>
      <c r="CYR8" s="885"/>
      <c r="CYS8" s="886"/>
      <c r="CYT8" s="886"/>
      <c r="CYU8" s="886"/>
      <c r="CYV8" s="885"/>
      <c r="CYW8" s="886"/>
      <c r="CYX8" s="886"/>
      <c r="CYY8" s="886"/>
      <c r="CYZ8" s="885"/>
      <c r="CZA8" s="886"/>
      <c r="CZB8" s="886"/>
      <c r="CZC8" s="886"/>
      <c r="CZD8" s="885"/>
      <c r="CZE8" s="886"/>
      <c r="CZF8" s="886"/>
      <c r="CZG8" s="886"/>
      <c r="CZH8" s="885"/>
      <c r="CZI8" s="886"/>
      <c r="CZJ8" s="886"/>
      <c r="CZK8" s="886"/>
      <c r="CZL8" s="885"/>
      <c r="CZM8" s="886"/>
      <c r="CZN8" s="886"/>
      <c r="CZO8" s="886"/>
      <c r="CZP8" s="885"/>
      <c r="CZQ8" s="886"/>
      <c r="CZR8" s="886"/>
      <c r="CZS8" s="886"/>
      <c r="CZT8" s="885"/>
      <c r="CZU8" s="886"/>
      <c r="CZV8" s="886"/>
      <c r="CZW8" s="886"/>
      <c r="CZX8" s="885"/>
      <c r="CZY8" s="886"/>
      <c r="CZZ8" s="886"/>
      <c r="DAA8" s="886"/>
      <c r="DAB8" s="885"/>
      <c r="DAC8" s="886"/>
      <c r="DAD8" s="886"/>
      <c r="DAE8" s="886"/>
      <c r="DAF8" s="885"/>
      <c r="DAG8" s="886"/>
      <c r="DAH8" s="886"/>
      <c r="DAI8" s="886"/>
      <c r="DAJ8" s="885"/>
      <c r="DAK8" s="886"/>
      <c r="DAL8" s="886"/>
      <c r="DAM8" s="886"/>
      <c r="DAN8" s="885"/>
      <c r="DAO8" s="886"/>
      <c r="DAP8" s="886"/>
      <c r="DAQ8" s="886"/>
      <c r="DAR8" s="885"/>
      <c r="DAS8" s="886"/>
      <c r="DAT8" s="886"/>
      <c r="DAU8" s="886"/>
      <c r="DAV8" s="885"/>
      <c r="DAW8" s="886"/>
      <c r="DAX8" s="886"/>
      <c r="DAY8" s="886"/>
      <c r="DAZ8" s="885"/>
      <c r="DBA8" s="886"/>
      <c r="DBB8" s="886"/>
      <c r="DBC8" s="886"/>
      <c r="DBD8" s="885"/>
      <c r="DBE8" s="886"/>
      <c r="DBF8" s="886"/>
      <c r="DBG8" s="886"/>
      <c r="DBH8" s="885"/>
      <c r="DBI8" s="886"/>
      <c r="DBJ8" s="886"/>
      <c r="DBK8" s="886"/>
      <c r="DBL8" s="885"/>
      <c r="DBM8" s="886"/>
      <c r="DBN8" s="886"/>
      <c r="DBO8" s="886"/>
      <c r="DBP8" s="885"/>
      <c r="DBQ8" s="886"/>
      <c r="DBR8" s="886"/>
      <c r="DBS8" s="886"/>
      <c r="DBT8" s="885"/>
      <c r="DBU8" s="886"/>
      <c r="DBV8" s="886"/>
      <c r="DBW8" s="886"/>
      <c r="DBX8" s="885"/>
      <c r="DBY8" s="886"/>
      <c r="DBZ8" s="886"/>
      <c r="DCA8" s="886"/>
      <c r="DCB8" s="885"/>
      <c r="DCC8" s="886"/>
      <c r="DCD8" s="886"/>
      <c r="DCE8" s="886"/>
      <c r="DCF8" s="885"/>
      <c r="DCG8" s="886"/>
      <c r="DCH8" s="886"/>
      <c r="DCI8" s="886"/>
      <c r="DCJ8" s="885"/>
      <c r="DCK8" s="886"/>
      <c r="DCL8" s="886"/>
      <c r="DCM8" s="886"/>
      <c r="DCN8" s="885"/>
      <c r="DCO8" s="886"/>
      <c r="DCP8" s="886"/>
      <c r="DCQ8" s="886"/>
      <c r="DCR8" s="885"/>
      <c r="DCS8" s="886"/>
      <c r="DCT8" s="886"/>
      <c r="DCU8" s="886"/>
      <c r="DCV8" s="885"/>
      <c r="DCW8" s="886"/>
      <c r="DCX8" s="886"/>
      <c r="DCY8" s="886"/>
      <c r="DCZ8" s="885"/>
      <c r="DDA8" s="886"/>
      <c r="DDB8" s="886"/>
      <c r="DDC8" s="886"/>
      <c r="DDD8" s="885"/>
      <c r="DDE8" s="886"/>
      <c r="DDF8" s="886"/>
      <c r="DDG8" s="886"/>
      <c r="DDH8" s="885"/>
      <c r="DDI8" s="886"/>
      <c r="DDJ8" s="886"/>
      <c r="DDK8" s="886"/>
      <c r="DDL8" s="885"/>
      <c r="DDM8" s="886"/>
      <c r="DDN8" s="886"/>
      <c r="DDO8" s="886"/>
      <c r="DDP8" s="885"/>
      <c r="DDQ8" s="886"/>
      <c r="DDR8" s="886"/>
      <c r="DDS8" s="886"/>
      <c r="DDT8" s="885"/>
      <c r="DDU8" s="886"/>
      <c r="DDV8" s="886"/>
      <c r="DDW8" s="886"/>
      <c r="DDX8" s="885"/>
      <c r="DDY8" s="886"/>
      <c r="DDZ8" s="886"/>
      <c r="DEA8" s="886"/>
      <c r="DEB8" s="885"/>
      <c r="DEC8" s="886"/>
      <c r="DED8" s="886"/>
      <c r="DEE8" s="886"/>
      <c r="DEF8" s="885"/>
      <c r="DEG8" s="886"/>
      <c r="DEH8" s="886"/>
      <c r="DEI8" s="886"/>
      <c r="DEJ8" s="885"/>
      <c r="DEK8" s="886"/>
      <c r="DEL8" s="886"/>
      <c r="DEM8" s="886"/>
      <c r="DEN8" s="885"/>
      <c r="DEO8" s="886"/>
      <c r="DEP8" s="886"/>
      <c r="DEQ8" s="886"/>
      <c r="DER8" s="885"/>
      <c r="DES8" s="886"/>
      <c r="DET8" s="886"/>
      <c r="DEU8" s="886"/>
      <c r="DEV8" s="885"/>
      <c r="DEW8" s="886"/>
      <c r="DEX8" s="886"/>
      <c r="DEY8" s="886"/>
      <c r="DEZ8" s="885"/>
      <c r="DFA8" s="886"/>
      <c r="DFB8" s="886"/>
      <c r="DFC8" s="886"/>
      <c r="DFD8" s="885"/>
      <c r="DFE8" s="886"/>
      <c r="DFF8" s="886"/>
      <c r="DFG8" s="886"/>
      <c r="DFH8" s="885"/>
      <c r="DFI8" s="886"/>
      <c r="DFJ8" s="886"/>
      <c r="DFK8" s="886"/>
      <c r="DFL8" s="885"/>
      <c r="DFM8" s="886"/>
      <c r="DFN8" s="886"/>
      <c r="DFO8" s="886"/>
      <c r="DFP8" s="885"/>
      <c r="DFQ8" s="886"/>
      <c r="DFR8" s="886"/>
      <c r="DFS8" s="886"/>
      <c r="DFT8" s="885"/>
      <c r="DFU8" s="886"/>
      <c r="DFV8" s="886"/>
      <c r="DFW8" s="886"/>
      <c r="DFX8" s="885"/>
      <c r="DFY8" s="886"/>
      <c r="DFZ8" s="886"/>
      <c r="DGA8" s="886"/>
      <c r="DGB8" s="885"/>
      <c r="DGC8" s="886"/>
      <c r="DGD8" s="886"/>
      <c r="DGE8" s="886"/>
      <c r="DGF8" s="885"/>
      <c r="DGG8" s="886"/>
      <c r="DGH8" s="886"/>
      <c r="DGI8" s="886"/>
      <c r="DGJ8" s="885"/>
      <c r="DGK8" s="886"/>
      <c r="DGL8" s="886"/>
      <c r="DGM8" s="886"/>
      <c r="DGN8" s="885"/>
      <c r="DGO8" s="886"/>
      <c r="DGP8" s="886"/>
      <c r="DGQ8" s="886"/>
      <c r="DGR8" s="885"/>
      <c r="DGS8" s="886"/>
      <c r="DGT8" s="886"/>
      <c r="DGU8" s="886"/>
      <c r="DGV8" s="885"/>
      <c r="DGW8" s="886"/>
      <c r="DGX8" s="886"/>
      <c r="DGY8" s="886"/>
      <c r="DGZ8" s="885"/>
      <c r="DHA8" s="886"/>
      <c r="DHB8" s="886"/>
      <c r="DHC8" s="886"/>
      <c r="DHD8" s="885"/>
      <c r="DHE8" s="886"/>
      <c r="DHF8" s="886"/>
      <c r="DHG8" s="886"/>
      <c r="DHH8" s="885"/>
      <c r="DHI8" s="886"/>
      <c r="DHJ8" s="886"/>
      <c r="DHK8" s="886"/>
      <c r="DHL8" s="885"/>
      <c r="DHM8" s="886"/>
      <c r="DHN8" s="886"/>
      <c r="DHO8" s="886"/>
      <c r="DHP8" s="885"/>
      <c r="DHQ8" s="886"/>
      <c r="DHR8" s="886"/>
      <c r="DHS8" s="886"/>
      <c r="DHT8" s="885"/>
      <c r="DHU8" s="886"/>
      <c r="DHV8" s="886"/>
      <c r="DHW8" s="886"/>
      <c r="DHX8" s="885"/>
      <c r="DHY8" s="886"/>
      <c r="DHZ8" s="886"/>
      <c r="DIA8" s="886"/>
      <c r="DIB8" s="885"/>
      <c r="DIC8" s="886"/>
      <c r="DID8" s="886"/>
      <c r="DIE8" s="886"/>
      <c r="DIF8" s="885"/>
      <c r="DIG8" s="886"/>
      <c r="DIH8" s="886"/>
      <c r="DII8" s="886"/>
      <c r="DIJ8" s="885"/>
      <c r="DIK8" s="886"/>
      <c r="DIL8" s="886"/>
      <c r="DIM8" s="886"/>
      <c r="DIN8" s="885"/>
      <c r="DIO8" s="886"/>
      <c r="DIP8" s="886"/>
      <c r="DIQ8" s="886"/>
      <c r="DIR8" s="885"/>
      <c r="DIS8" s="886"/>
      <c r="DIT8" s="886"/>
      <c r="DIU8" s="886"/>
      <c r="DIV8" s="885"/>
      <c r="DIW8" s="886"/>
      <c r="DIX8" s="886"/>
      <c r="DIY8" s="886"/>
      <c r="DIZ8" s="885"/>
      <c r="DJA8" s="886"/>
      <c r="DJB8" s="886"/>
      <c r="DJC8" s="886"/>
      <c r="DJD8" s="885"/>
      <c r="DJE8" s="886"/>
      <c r="DJF8" s="886"/>
      <c r="DJG8" s="886"/>
      <c r="DJH8" s="885"/>
      <c r="DJI8" s="886"/>
      <c r="DJJ8" s="886"/>
      <c r="DJK8" s="886"/>
      <c r="DJL8" s="885"/>
      <c r="DJM8" s="886"/>
      <c r="DJN8" s="886"/>
      <c r="DJO8" s="886"/>
      <c r="DJP8" s="885"/>
      <c r="DJQ8" s="886"/>
      <c r="DJR8" s="886"/>
      <c r="DJS8" s="886"/>
      <c r="DJT8" s="885"/>
      <c r="DJU8" s="886"/>
      <c r="DJV8" s="886"/>
      <c r="DJW8" s="886"/>
      <c r="DJX8" s="885"/>
      <c r="DJY8" s="886"/>
      <c r="DJZ8" s="886"/>
      <c r="DKA8" s="886"/>
      <c r="DKB8" s="885"/>
      <c r="DKC8" s="886"/>
      <c r="DKD8" s="886"/>
      <c r="DKE8" s="886"/>
      <c r="DKF8" s="885"/>
      <c r="DKG8" s="886"/>
      <c r="DKH8" s="886"/>
      <c r="DKI8" s="886"/>
      <c r="DKJ8" s="885"/>
      <c r="DKK8" s="886"/>
      <c r="DKL8" s="886"/>
      <c r="DKM8" s="886"/>
      <c r="DKN8" s="885"/>
      <c r="DKO8" s="886"/>
      <c r="DKP8" s="886"/>
      <c r="DKQ8" s="886"/>
      <c r="DKR8" s="885"/>
      <c r="DKS8" s="886"/>
      <c r="DKT8" s="886"/>
      <c r="DKU8" s="886"/>
      <c r="DKV8" s="885"/>
      <c r="DKW8" s="886"/>
      <c r="DKX8" s="886"/>
      <c r="DKY8" s="886"/>
      <c r="DKZ8" s="885"/>
      <c r="DLA8" s="886"/>
      <c r="DLB8" s="886"/>
      <c r="DLC8" s="886"/>
      <c r="DLD8" s="885"/>
      <c r="DLE8" s="886"/>
      <c r="DLF8" s="886"/>
      <c r="DLG8" s="886"/>
      <c r="DLH8" s="885"/>
      <c r="DLI8" s="886"/>
      <c r="DLJ8" s="886"/>
      <c r="DLK8" s="886"/>
      <c r="DLL8" s="885"/>
      <c r="DLM8" s="886"/>
      <c r="DLN8" s="886"/>
      <c r="DLO8" s="886"/>
      <c r="DLP8" s="885"/>
      <c r="DLQ8" s="886"/>
      <c r="DLR8" s="886"/>
      <c r="DLS8" s="886"/>
      <c r="DLT8" s="885"/>
      <c r="DLU8" s="886"/>
      <c r="DLV8" s="886"/>
      <c r="DLW8" s="886"/>
      <c r="DLX8" s="885"/>
      <c r="DLY8" s="886"/>
      <c r="DLZ8" s="886"/>
      <c r="DMA8" s="886"/>
      <c r="DMB8" s="885"/>
      <c r="DMC8" s="886"/>
      <c r="DMD8" s="886"/>
      <c r="DME8" s="886"/>
      <c r="DMF8" s="885"/>
      <c r="DMG8" s="886"/>
      <c r="DMH8" s="886"/>
      <c r="DMI8" s="886"/>
      <c r="DMJ8" s="885"/>
      <c r="DMK8" s="886"/>
      <c r="DML8" s="886"/>
      <c r="DMM8" s="886"/>
      <c r="DMN8" s="885"/>
      <c r="DMO8" s="886"/>
      <c r="DMP8" s="886"/>
      <c r="DMQ8" s="886"/>
      <c r="DMR8" s="885"/>
      <c r="DMS8" s="886"/>
      <c r="DMT8" s="886"/>
      <c r="DMU8" s="886"/>
      <c r="DMV8" s="885"/>
      <c r="DMW8" s="886"/>
      <c r="DMX8" s="886"/>
      <c r="DMY8" s="886"/>
      <c r="DMZ8" s="885"/>
      <c r="DNA8" s="886"/>
      <c r="DNB8" s="886"/>
      <c r="DNC8" s="886"/>
      <c r="DND8" s="885"/>
      <c r="DNE8" s="886"/>
      <c r="DNF8" s="886"/>
      <c r="DNG8" s="886"/>
      <c r="DNH8" s="885"/>
      <c r="DNI8" s="886"/>
      <c r="DNJ8" s="886"/>
      <c r="DNK8" s="886"/>
      <c r="DNL8" s="885"/>
      <c r="DNM8" s="886"/>
      <c r="DNN8" s="886"/>
      <c r="DNO8" s="886"/>
      <c r="DNP8" s="885"/>
      <c r="DNQ8" s="886"/>
      <c r="DNR8" s="886"/>
      <c r="DNS8" s="886"/>
      <c r="DNT8" s="885"/>
      <c r="DNU8" s="886"/>
      <c r="DNV8" s="886"/>
      <c r="DNW8" s="886"/>
      <c r="DNX8" s="885"/>
      <c r="DNY8" s="886"/>
      <c r="DNZ8" s="886"/>
      <c r="DOA8" s="886"/>
      <c r="DOB8" s="885"/>
      <c r="DOC8" s="886"/>
      <c r="DOD8" s="886"/>
      <c r="DOE8" s="886"/>
      <c r="DOF8" s="885"/>
      <c r="DOG8" s="886"/>
      <c r="DOH8" s="886"/>
      <c r="DOI8" s="886"/>
      <c r="DOJ8" s="885"/>
      <c r="DOK8" s="886"/>
      <c r="DOL8" s="886"/>
      <c r="DOM8" s="886"/>
      <c r="DON8" s="885"/>
      <c r="DOO8" s="886"/>
      <c r="DOP8" s="886"/>
      <c r="DOQ8" s="886"/>
      <c r="DOR8" s="885"/>
      <c r="DOS8" s="886"/>
      <c r="DOT8" s="886"/>
      <c r="DOU8" s="886"/>
      <c r="DOV8" s="885"/>
      <c r="DOW8" s="886"/>
      <c r="DOX8" s="886"/>
      <c r="DOY8" s="886"/>
      <c r="DOZ8" s="885"/>
      <c r="DPA8" s="886"/>
      <c r="DPB8" s="886"/>
      <c r="DPC8" s="886"/>
      <c r="DPD8" s="885"/>
      <c r="DPE8" s="886"/>
      <c r="DPF8" s="886"/>
      <c r="DPG8" s="886"/>
      <c r="DPH8" s="885"/>
      <c r="DPI8" s="886"/>
      <c r="DPJ8" s="886"/>
      <c r="DPK8" s="886"/>
      <c r="DPL8" s="885"/>
      <c r="DPM8" s="886"/>
      <c r="DPN8" s="886"/>
      <c r="DPO8" s="886"/>
      <c r="DPP8" s="885"/>
      <c r="DPQ8" s="886"/>
      <c r="DPR8" s="886"/>
      <c r="DPS8" s="886"/>
      <c r="DPT8" s="885"/>
      <c r="DPU8" s="886"/>
      <c r="DPV8" s="886"/>
      <c r="DPW8" s="886"/>
      <c r="DPX8" s="885"/>
      <c r="DPY8" s="886"/>
      <c r="DPZ8" s="886"/>
      <c r="DQA8" s="886"/>
      <c r="DQB8" s="885"/>
      <c r="DQC8" s="886"/>
      <c r="DQD8" s="886"/>
      <c r="DQE8" s="886"/>
      <c r="DQF8" s="885"/>
      <c r="DQG8" s="886"/>
      <c r="DQH8" s="886"/>
      <c r="DQI8" s="886"/>
      <c r="DQJ8" s="885"/>
      <c r="DQK8" s="886"/>
      <c r="DQL8" s="886"/>
      <c r="DQM8" s="886"/>
      <c r="DQN8" s="885"/>
      <c r="DQO8" s="886"/>
      <c r="DQP8" s="886"/>
      <c r="DQQ8" s="886"/>
      <c r="DQR8" s="885"/>
      <c r="DQS8" s="886"/>
      <c r="DQT8" s="886"/>
      <c r="DQU8" s="886"/>
      <c r="DQV8" s="885"/>
      <c r="DQW8" s="886"/>
      <c r="DQX8" s="886"/>
      <c r="DQY8" s="886"/>
      <c r="DQZ8" s="885"/>
      <c r="DRA8" s="886"/>
      <c r="DRB8" s="886"/>
      <c r="DRC8" s="886"/>
      <c r="DRD8" s="885"/>
      <c r="DRE8" s="886"/>
      <c r="DRF8" s="886"/>
      <c r="DRG8" s="886"/>
      <c r="DRH8" s="885"/>
      <c r="DRI8" s="886"/>
      <c r="DRJ8" s="886"/>
      <c r="DRK8" s="886"/>
      <c r="DRL8" s="885"/>
      <c r="DRM8" s="886"/>
      <c r="DRN8" s="886"/>
      <c r="DRO8" s="886"/>
      <c r="DRP8" s="885"/>
      <c r="DRQ8" s="886"/>
      <c r="DRR8" s="886"/>
      <c r="DRS8" s="886"/>
      <c r="DRT8" s="885"/>
      <c r="DRU8" s="886"/>
      <c r="DRV8" s="886"/>
      <c r="DRW8" s="886"/>
      <c r="DRX8" s="885"/>
      <c r="DRY8" s="886"/>
      <c r="DRZ8" s="886"/>
      <c r="DSA8" s="886"/>
      <c r="DSB8" s="885"/>
      <c r="DSC8" s="886"/>
      <c r="DSD8" s="886"/>
      <c r="DSE8" s="886"/>
      <c r="DSF8" s="885"/>
      <c r="DSG8" s="886"/>
      <c r="DSH8" s="886"/>
      <c r="DSI8" s="886"/>
      <c r="DSJ8" s="885"/>
      <c r="DSK8" s="886"/>
      <c r="DSL8" s="886"/>
      <c r="DSM8" s="886"/>
      <c r="DSN8" s="885"/>
      <c r="DSO8" s="886"/>
      <c r="DSP8" s="886"/>
      <c r="DSQ8" s="886"/>
      <c r="DSR8" s="885"/>
      <c r="DSS8" s="886"/>
      <c r="DST8" s="886"/>
      <c r="DSU8" s="886"/>
      <c r="DSV8" s="885"/>
      <c r="DSW8" s="886"/>
      <c r="DSX8" s="886"/>
      <c r="DSY8" s="886"/>
      <c r="DSZ8" s="885"/>
      <c r="DTA8" s="886"/>
      <c r="DTB8" s="886"/>
      <c r="DTC8" s="886"/>
      <c r="DTD8" s="885"/>
      <c r="DTE8" s="886"/>
      <c r="DTF8" s="886"/>
      <c r="DTG8" s="886"/>
      <c r="DTH8" s="885"/>
      <c r="DTI8" s="886"/>
      <c r="DTJ8" s="886"/>
      <c r="DTK8" s="886"/>
      <c r="DTL8" s="885"/>
      <c r="DTM8" s="886"/>
      <c r="DTN8" s="886"/>
      <c r="DTO8" s="886"/>
      <c r="DTP8" s="885"/>
      <c r="DTQ8" s="886"/>
      <c r="DTR8" s="886"/>
      <c r="DTS8" s="886"/>
      <c r="DTT8" s="885"/>
      <c r="DTU8" s="886"/>
      <c r="DTV8" s="886"/>
      <c r="DTW8" s="886"/>
      <c r="DTX8" s="885"/>
      <c r="DTY8" s="886"/>
      <c r="DTZ8" s="886"/>
      <c r="DUA8" s="886"/>
      <c r="DUB8" s="885"/>
      <c r="DUC8" s="886"/>
      <c r="DUD8" s="886"/>
      <c r="DUE8" s="886"/>
      <c r="DUF8" s="885"/>
      <c r="DUG8" s="886"/>
      <c r="DUH8" s="886"/>
      <c r="DUI8" s="886"/>
      <c r="DUJ8" s="885"/>
      <c r="DUK8" s="886"/>
      <c r="DUL8" s="886"/>
      <c r="DUM8" s="886"/>
      <c r="DUN8" s="885"/>
      <c r="DUO8" s="886"/>
      <c r="DUP8" s="886"/>
      <c r="DUQ8" s="886"/>
      <c r="DUR8" s="885"/>
      <c r="DUS8" s="886"/>
      <c r="DUT8" s="886"/>
      <c r="DUU8" s="886"/>
      <c r="DUV8" s="885"/>
      <c r="DUW8" s="886"/>
      <c r="DUX8" s="886"/>
      <c r="DUY8" s="886"/>
      <c r="DUZ8" s="885"/>
      <c r="DVA8" s="886"/>
      <c r="DVB8" s="886"/>
      <c r="DVC8" s="886"/>
      <c r="DVD8" s="885"/>
      <c r="DVE8" s="886"/>
      <c r="DVF8" s="886"/>
      <c r="DVG8" s="886"/>
      <c r="DVH8" s="885"/>
      <c r="DVI8" s="886"/>
      <c r="DVJ8" s="886"/>
      <c r="DVK8" s="886"/>
      <c r="DVL8" s="885"/>
      <c r="DVM8" s="886"/>
      <c r="DVN8" s="886"/>
      <c r="DVO8" s="886"/>
      <c r="DVP8" s="885"/>
      <c r="DVQ8" s="886"/>
      <c r="DVR8" s="886"/>
      <c r="DVS8" s="886"/>
      <c r="DVT8" s="885"/>
      <c r="DVU8" s="886"/>
      <c r="DVV8" s="886"/>
      <c r="DVW8" s="886"/>
      <c r="DVX8" s="885"/>
      <c r="DVY8" s="886"/>
      <c r="DVZ8" s="886"/>
      <c r="DWA8" s="886"/>
      <c r="DWB8" s="885"/>
      <c r="DWC8" s="886"/>
      <c r="DWD8" s="886"/>
      <c r="DWE8" s="886"/>
      <c r="DWF8" s="885"/>
      <c r="DWG8" s="886"/>
      <c r="DWH8" s="886"/>
      <c r="DWI8" s="886"/>
      <c r="DWJ8" s="885"/>
      <c r="DWK8" s="886"/>
      <c r="DWL8" s="886"/>
      <c r="DWM8" s="886"/>
      <c r="DWN8" s="885"/>
      <c r="DWO8" s="886"/>
      <c r="DWP8" s="886"/>
      <c r="DWQ8" s="886"/>
      <c r="DWR8" s="885"/>
      <c r="DWS8" s="886"/>
      <c r="DWT8" s="886"/>
      <c r="DWU8" s="886"/>
      <c r="DWV8" s="885"/>
      <c r="DWW8" s="886"/>
      <c r="DWX8" s="886"/>
      <c r="DWY8" s="886"/>
      <c r="DWZ8" s="885"/>
      <c r="DXA8" s="886"/>
      <c r="DXB8" s="886"/>
      <c r="DXC8" s="886"/>
      <c r="DXD8" s="885"/>
      <c r="DXE8" s="886"/>
      <c r="DXF8" s="886"/>
      <c r="DXG8" s="886"/>
      <c r="DXH8" s="885"/>
      <c r="DXI8" s="886"/>
      <c r="DXJ8" s="886"/>
      <c r="DXK8" s="886"/>
      <c r="DXL8" s="885"/>
      <c r="DXM8" s="886"/>
      <c r="DXN8" s="886"/>
      <c r="DXO8" s="886"/>
      <c r="DXP8" s="885"/>
      <c r="DXQ8" s="886"/>
      <c r="DXR8" s="886"/>
      <c r="DXS8" s="886"/>
      <c r="DXT8" s="885"/>
      <c r="DXU8" s="886"/>
      <c r="DXV8" s="886"/>
      <c r="DXW8" s="886"/>
      <c r="DXX8" s="885"/>
      <c r="DXY8" s="886"/>
      <c r="DXZ8" s="886"/>
      <c r="DYA8" s="886"/>
      <c r="DYB8" s="885"/>
      <c r="DYC8" s="886"/>
      <c r="DYD8" s="886"/>
      <c r="DYE8" s="886"/>
      <c r="DYF8" s="885"/>
      <c r="DYG8" s="886"/>
      <c r="DYH8" s="886"/>
      <c r="DYI8" s="886"/>
      <c r="DYJ8" s="885"/>
      <c r="DYK8" s="886"/>
      <c r="DYL8" s="886"/>
      <c r="DYM8" s="886"/>
      <c r="DYN8" s="885"/>
      <c r="DYO8" s="886"/>
      <c r="DYP8" s="886"/>
      <c r="DYQ8" s="886"/>
      <c r="DYR8" s="885"/>
      <c r="DYS8" s="886"/>
      <c r="DYT8" s="886"/>
      <c r="DYU8" s="886"/>
      <c r="DYV8" s="885"/>
      <c r="DYW8" s="886"/>
      <c r="DYX8" s="886"/>
      <c r="DYY8" s="886"/>
      <c r="DYZ8" s="885"/>
      <c r="DZA8" s="886"/>
      <c r="DZB8" s="886"/>
      <c r="DZC8" s="886"/>
      <c r="DZD8" s="885"/>
      <c r="DZE8" s="886"/>
      <c r="DZF8" s="886"/>
      <c r="DZG8" s="886"/>
      <c r="DZH8" s="885"/>
      <c r="DZI8" s="886"/>
      <c r="DZJ8" s="886"/>
      <c r="DZK8" s="886"/>
      <c r="DZL8" s="885"/>
      <c r="DZM8" s="886"/>
      <c r="DZN8" s="886"/>
      <c r="DZO8" s="886"/>
      <c r="DZP8" s="885"/>
      <c r="DZQ8" s="886"/>
      <c r="DZR8" s="886"/>
      <c r="DZS8" s="886"/>
      <c r="DZT8" s="885"/>
      <c r="DZU8" s="886"/>
      <c r="DZV8" s="886"/>
      <c r="DZW8" s="886"/>
      <c r="DZX8" s="885"/>
      <c r="DZY8" s="886"/>
      <c r="DZZ8" s="886"/>
      <c r="EAA8" s="886"/>
      <c r="EAB8" s="885"/>
      <c r="EAC8" s="886"/>
      <c r="EAD8" s="886"/>
      <c r="EAE8" s="886"/>
      <c r="EAF8" s="885"/>
      <c r="EAG8" s="886"/>
      <c r="EAH8" s="886"/>
      <c r="EAI8" s="886"/>
      <c r="EAJ8" s="885"/>
      <c r="EAK8" s="886"/>
      <c r="EAL8" s="886"/>
      <c r="EAM8" s="886"/>
      <c r="EAN8" s="885"/>
      <c r="EAO8" s="886"/>
      <c r="EAP8" s="886"/>
      <c r="EAQ8" s="886"/>
      <c r="EAR8" s="885"/>
      <c r="EAS8" s="886"/>
      <c r="EAT8" s="886"/>
      <c r="EAU8" s="886"/>
      <c r="EAV8" s="885"/>
      <c r="EAW8" s="886"/>
      <c r="EAX8" s="886"/>
      <c r="EAY8" s="886"/>
      <c r="EAZ8" s="885"/>
      <c r="EBA8" s="886"/>
      <c r="EBB8" s="886"/>
      <c r="EBC8" s="886"/>
      <c r="EBD8" s="885"/>
      <c r="EBE8" s="886"/>
      <c r="EBF8" s="886"/>
      <c r="EBG8" s="886"/>
      <c r="EBH8" s="885"/>
      <c r="EBI8" s="886"/>
      <c r="EBJ8" s="886"/>
      <c r="EBK8" s="886"/>
      <c r="EBL8" s="885"/>
      <c r="EBM8" s="886"/>
      <c r="EBN8" s="886"/>
      <c r="EBO8" s="886"/>
      <c r="EBP8" s="885"/>
      <c r="EBQ8" s="886"/>
      <c r="EBR8" s="886"/>
      <c r="EBS8" s="886"/>
      <c r="EBT8" s="885"/>
      <c r="EBU8" s="886"/>
      <c r="EBV8" s="886"/>
      <c r="EBW8" s="886"/>
      <c r="EBX8" s="885"/>
      <c r="EBY8" s="886"/>
      <c r="EBZ8" s="886"/>
      <c r="ECA8" s="886"/>
      <c r="ECB8" s="885"/>
      <c r="ECC8" s="886"/>
      <c r="ECD8" s="886"/>
      <c r="ECE8" s="886"/>
      <c r="ECF8" s="885"/>
      <c r="ECG8" s="886"/>
      <c r="ECH8" s="886"/>
      <c r="ECI8" s="886"/>
      <c r="ECJ8" s="885"/>
      <c r="ECK8" s="886"/>
      <c r="ECL8" s="886"/>
      <c r="ECM8" s="886"/>
      <c r="ECN8" s="885"/>
      <c r="ECO8" s="886"/>
      <c r="ECP8" s="886"/>
      <c r="ECQ8" s="886"/>
      <c r="ECR8" s="885"/>
      <c r="ECS8" s="886"/>
      <c r="ECT8" s="886"/>
      <c r="ECU8" s="886"/>
      <c r="ECV8" s="885"/>
      <c r="ECW8" s="886"/>
      <c r="ECX8" s="886"/>
      <c r="ECY8" s="886"/>
      <c r="ECZ8" s="885"/>
      <c r="EDA8" s="886"/>
      <c r="EDB8" s="886"/>
      <c r="EDC8" s="886"/>
      <c r="EDD8" s="885"/>
      <c r="EDE8" s="886"/>
      <c r="EDF8" s="886"/>
      <c r="EDG8" s="886"/>
      <c r="EDH8" s="885"/>
      <c r="EDI8" s="886"/>
      <c r="EDJ8" s="886"/>
      <c r="EDK8" s="886"/>
      <c r="EDL8" s="885"/>
      <c r="EDM8" s="886"/>
      <c r="EDN8" s="886"/>
      <c r="EDO8" s="886"/>
      <c r="EDP8" s="885"/>
      <c r="EDQ8" s="886"/>
      <c r="EDR8" s="886"/>
      <c r="EDS8" s="886"/>
      <c r="EDT8" s="885"/>
      <c r="EDU8" s="886"/>
      <c r="EDV8" s="886"/>
      <c r="EDW8" s="886"/>
      <c r="EDX8" s="885"/>
      <c r="EDY8" s="886"/>
      <c r="EDZ8" s="886"/>
      <c r="EEA8" s="886"/>
      <c r="EEB8" s="885"/>
      <c r="EEC8" s="886"/>
      <c r="EED8" s="886"/>
      <c r="EEE8" s="886"/>
      <c r="EEF8" s="885"/>
      <c r="EEG8" s="886"/>
      <c r="EEH8" s="886"/>
      <c r="EEI8" s="886"/>
      <c r="EEJ8" s="885"/>
      <c r="EEK8" s="886"/>
      <c r="EEL8" s="886"/>
      <c r="EEM8" s="886"/>
      <c r="EEN8" s="885"/>
      <c r="EEO8" s="886"/>
      <c r="EEP8" s="886"/>
      <c r="EEQ8" s="886"/>
      <c r="EER8" s="885"/>
      <c r="EES8" s="886"/>
      <c r="EET8" s="886"/>
      <c r="EEU8" s="886"/>
      <c r="EEV8" s="885"/>
      <c r="EEW8" s="886"/>
      <c r="EEX8" s="886"/>
      <c r="EEY8" s="886"/>
      <c r="EEZ8" s="885"/>
      <c r="EFA8" s="886"/>
      <c r="EFB8" s="886"/>
      <c r="EFC8" s="886"/>
      <c r="EFD8" s="885"/>
      <c r="EFE8" s="886"/>
      <c r="EFF8" s="886"/>
      <c r="EFG8" s="886"/>
      <c r="EFH8" s="885"/>
      <c r="EFI8" s="886"/>
      <c r="EFJ8" s="886"/>
      <c r="EFK8" s="886"/>
      <c r="EFL8" s="885"/>
      <c r="EFM8" s="886"/>
      <c r="EFN8" s="886"/>
      <c r="EFO8" s="886"/>
      <c r="EFP8" s="885"/>
      <c r="EFQ8" s="886"/>
      <c r="EFR8" s="886"/>
      <c r="EFS8" s="886"/>
      <c r="EFT8" s="885"/>
      <c r="EFU8" s="886"/>
      <c r="EFV8" s="886"/>
      <c r="EFW8" s="886"/>
      <c r="EFX8" s="885"/>
      <c r="EFY8" s="886"/>
      <c r="EFZ8" s="886"/>
      <c r="EGA8" s="886"/>
      <c r="EGB8" s="885"/>
      <c r="EGC8" s="886"/>
      <c r="EGD8" s="886"/>
      <c r="EGE8" s="886"/>
      <c r="EGF8" s="885"/>
      <c r="EGG8" s="886"/>
      <c r="EGH8" s="886"/>
      <c r="EGI8" s="886"/>
      <c r="EGJ8" s="885"/>
      <c r="EGK8" s="886"/>
      <c r="EGL8" s="886"/>
      <c r="EGM8" s="886"/>
      <c r="EGN8" s="885"/>
      <c r="EGO8" s="886"/>
      <c r="EGP8" s="886"/>
      <c r="EGQ8" s="886"/>
      <c r="EGR8" s="885"/>
      <c r="EGS8" s="886"/>
      <c r="EGT8" s="886"/>
      <c r="EGU8" s="886"/>
      <c r="EGV8" s="885"/>
      <c r="EGW8" s="886"/>
      <c r="EGX8" s="886"/>
      <c r="EGY8" s="886"/>
      <c r="EGZ8" s="885"/>
      <c r="EHA8" s="886"/>
      <c r="EHB8" s="886"/>
      <c r="EHC8" s="886"/>
      <c r="EHD8" s="885"/>
      <c r="EHE8" s="886"/>
      <c r="EHF8" s="886"/>
      <c r="EHG8" s="886"/>
      <c r="EHH8" s="885"/>
      <c r="EHI8" s="886"/>
      <c r="EHJ8" s="886"/>
      <c r="EHK8" s="886"/>
      <c r="EHL8" s="885"/>
      <c r="EHM8" s="886"/>
      <c r="EHN8" s="886"/>
      <c r="EHO8" s="886"/>
      <c r="EHP8" s="885"/>
      <c r="EHQ8" s="886"/>
      <c r="EHR8" s="886"/>
      <c r="EHS8" s="886"/>
      <c r="EHT8" s="885"/>
      <c r="EHU8" s="886"/>
      <c r="EHV8" s="886"/>
      <c r="EHW8" s="886"/>
      <c r="EHX8" s="885"/>
      <c r="EHY8" s="886"/>
      <c r="EHZ8" s="886"/>
      <c r="EIA8" s="886"/>
      <c r="EIB8" s="885"/>
      <c r="EIC8" s="886"/>
      <c r="EID8" s="886"/>
      <c r="EIE8" s="886"/>
      <c r="EIF8" s="885"/>
      <c r="EIG8" s="886"/>
      <c r="EIH8" s="886"/>
      <c r="EII8" s="886"/>
      <c r="EIJ8" s="885"/>
      <c r="EIK8" s="886"/>
      <c r="EIL8" s="886"/>
      <c r="EIM8" s="886"/>
      <c r="EIN8" s="885"/>
      <c r="EIO8" s="886"/>
      <c r="EIP8" s="886"/>
      <c r="EIQ8" s="886"/>
      <c r="EIR8" s="885"/>
      <c r="EIS8" s="886"/>
      <c r="EIT8" s="886"/>
      <c r="EIU8" s="886"/>
      <c r="EIV8" s="885"/>
      <c r="EIW8" s="886"/>
      <c r="EIX8" s="886"/>
      <c r="EIY8" s="886"/>
      <c r="EIZ8" s="885"/>
      <c r="EJA8" s="886"/>
      <c r="EJB8" s="886"/>
      <c r="EJC8" s="886"/>
      <c r="EJD8" s="885"/>
      <c r="EJE8" s="886"/>
      <c r="EJF8" s="886"/>
      <c r="EJG8" s="886"/>
      <c r="EJH8" s="885"/>
      <c r="EJI8" s="886"/>
      <c r="EJJ8" s="886"/>
      <c r="EJK8" s="886"/>
      <c r="EJL8" s="885"/>
      <c r="EJM8" s="886"/>
      <c r="EJN8" s="886"/>
      <c r="EJO8" s="886"/>
      <c r="EJP8" s="885"/>
      <c r="EJQ8" s="886"/>
      <c r="EJR8" s="886"/>
      <c r="EJS8" s="886"/>
      <c r="EJT8" s="885"/>
      <c r="EJU8" s="886"/>
      <c r="EJV8" s="886"/>
      <c r="EJW8" s="886"/>
      <c r="EJX8" s="885"/>
      <c r="EJY8" s="886"/>
      <c r="EJZ8" s="886"/>
      <c r="EKA8" s="886"/>
      <c r="EKB8" s="885"/>
      <c r="EKC8" s="886"/>
      <c r="EKD8" s="886"/>
      <c r="EKE8" s="886"/>
      <c r="EKF8" s="885"/>
      <c r="EKG8" s="886"/>
      <c r="EKH8" s="886"/>
      <c r="EKI8" s="886"/>
      <c r="EKJ8" s="885"/>
      <c r="EKK8" s="886"/>
      <c r="EKL8" s="886"/>
      <c r="EKM8" s="886"/>
      <c r="EKN8" s="885"/>
      <c r="EKO8" s="886"/>
      <c r="EKP8" s="886"/>
      <c r="EKQ8" s="886"/>
      <c r="EKR8" s="885"/>
      <c r="EKS8" s="886"/>
      <c r="EKT8" s="886"/>
      <c r="EKU8" s="886"/>
      <c r="EKV8" s="885"/>
      <c r="EKW8" s="886"/>
      <c r="EKX8" s="886"/>
      <c r="EKY8" s="886"/>
      <c r="EKZ8" s="885"/>
      <c r="ELA8" s="886"/>
      <c r="ELB8" s="886"/>
      <c r="ELC8" s="886"/>
      <c r="ELD8" s="885"/>
      <c r="ELE8" s="886"/>
      <c r="ELF8" s="886"/>
      <c r="ELG8" s="886"/>
      <c r="ELH8" s="885"/>
      <c r="ELI8" s="886"/>
      <c r="ELJ8" s="886"/>
      <c r="ELK8" s="886"/>
      <c r="ELL8" s="885"/>
      <c r="ELM8" s="886"/>
      <c r="ELN8" s="886"/>
      <c r="ELO8" s="886"/>
      <c r="ELP8" s="885"/>
      <c r="ELQ8" s="886"/>
      <c r="ELR8" s="886"/>
      <c r="ELS8" s="886"/>
      <c r="ELT8" s="885"/>
      <c r="ELU8" s="886"/>
      <c r="ELV8" s="886"/>
      <c r="ELW8" s="886"/>
      <c r="ELX8" s="885"/>
      <c r="ELY8" s="886"/>
      <c r="ELZ8" s="886"/>
      <c r="EMA8" s="886"/>
      <c r="EMB8" s="885"/>
      <c r="EMC8" s="886"/>
      <c r="EMD8" s="886"/>
      <c r="EME8" s="886"/>
      <c r="EMF8" s="885"/>
      <c r="EMG8" s="886"/>
      <c r="EMH8" s="886"/>
      <c r="EMI8" s="886"/>
      <c r="EMJ8" s="885"/>
      <c r="EMK8" s="886"/>
      <c r="EML8" s="886"/>
      <c r="EMM8" s="886"/>
      <c r="EMN8" s="885"/>
      <c r="EMO8" s="886"/>
      <c r="EMP8" s="886"/>
      <c r="EMQ8" s="886"/>
      <c r="EMR8" s="885"/>
      <c r="EMS8" s="886"/>
      <c r="EMT8" s="886"/>
      <c r="EMU8" s="886"/>
      <c r="EMV8" s="885"/>
      <c r="EMW8" s="886"/>
      <c r="EMX8" s="886"/>
      <c r="EMY8" s="886"/>
      <c r="EMZ8" s="885"/>
      <c r="ENA8" s="886"/>
      <c r="ENB8" s="886"/>
      <c r="ENC8" s="886"/>
      <c r="END8" s="885"/>
      <c r="ENE8" s="886"/>
      <c r="ENF8" s="886"/>
      <c r="ENG8" s="886"/>
      <c r="ENH8" s="885"/>
      <c r="ENI8" s="886"/>
      <c r="ENJ8" s="886"/>
      <c r="ENK8" s="886"/>
      <c r="ENL8" s="885"/>
      <c r="ENM8" s="886"/>
      <c r="ENN8" s="886"/>
      <c r="ENO8" s="886"/>
      <c r="ENP8" s="885"/>
      <c r="ENQ8" s="886"/>
      <c r="ENR8" s="886"/>
      <c r="ENS8" s="886"/>
      <c r="ENT8" s="885"/>
      <c r="ENU8" s="886"/>
      <c r="ENV8" s="886"/>
      <c r="ENW8" s="886"/>
      <c r="ENX8" s="885"/>
      <c r="ENY8" s="886"/>
      <c r="ENZ8" s="886"/>
      <c r="EOA8" s="886"/>
      <c r="EOB8" s="885"/>
      <c r="EOC8" s="886"/>
      <c r="EOD8" s="886"/>
      <c r="EOE8" s="886"/>
      <c r="EOF8" s="885"/>
      <c r="EOG8" s="886"/>
      <c r="EOH8" s="886"/>
      <c r="EOI8" s="886"/>
      <c r="EOJ8" s="885"/>
      <c r="EOK8" s="886"/>
      <c r="EOL8" s="886"/>
      <c r="EOM8" s="886"/>
      <c r="EON8" s="885"/>
      <c r="EOO8" s="886"/>
      <c r="EOP8" s="886"/>
      <c r="EOQ8" s="886"/>
      <c r="EOR8" s="885"/>
      <c r="EOS8" s="886"/>
      <c r="EOT8" s="886"/>
      <c r="EOU8" s="886"/>
      <c r="EOV8" s="885"/>
      <c r="EOW8" s="886"/>
      <c r="EOX8" s="886"/>
      <c r="EOY8" s="886"/>
      <c r="EOZ8" s="885"/>
      <c r="EPA8" s="886"/>
      <c r="EPB8" s="886"/>
      <c r="EPC8" s="886"/>
      <c r="EPD8" s="885"/>
      <c r="EPE8" s="886"/>
      <c r="EPF8" s="886"/>
      <c r="EPG8" s="886"/>
      <c r="EPH8" s="885"/>
      <c r="EPI8" s="886"/>
      <c r="EPJ8" s="886"/>
      <c r="EPK8" s="886"/>
      <c r="EPL8" s="885"/>
      <c r="EPM8" s="886"/>
      <c r="EPN8" s="886"/>
      <c r="EPO8" s="886"/>
      <c r="EPP8" s="885"/>
      <c r="EPQ8" s="886"/>
      <c r="EPR8" s="886"/>
      <c r="EPS8" s="886"/>
      <c r="EPT8" s="885"/>
      <c r="EPU8" s="886"/>
      <c r="EPV8" s="886"/>
      <c r="EPW8" s="886"/>
      <c r="EPX8" s="885"/>
      <c r="EPY8" s="886"/>
      <c r="EPZ8" s="886"/>
      <c r="EQA8" s="886"/>
      <c r="EQB8" s="885"/>
      <c r="EQC8" s="886"/>
      <c r="EQD8" s="886"/>
      <c r="EQE8" s="886"/>
      <c r="EQF8" s="885"/>
      <c r="EQG8" s="886"/>
      <c r="EQH8" s="886"/>
      <c r="EQI8" s="886"/>
      <c r="EQJ8" s="885"/>
      <c r="EQK8" s="886"/>
      <c r="EQL8" s="886"/>
      <c r="EQM8" s="886"/>
      <c r="EQN8" s="885"/>
      <c r="EQO8" s="886"/>
      <c r="EQP8" s="886"/>
      <c r="EQQ8" s="886"/>
      <c r="EQR8" s="885"/>
      <c r="EQS8" s="886"/>
      <c r="EQT8" s="886"/>
      <c r="EQU8" s="886"/>
      <c r="EQV8" s="885"/>
      <c r="EQW8" s="886"/>
      <c r="EQX8" s="886"/>
      <c r="EQY8" s="886"/>
      <c r="EQZ8" s="885"/>
      <c r="ERA8" s="886"/>
      <c r="ERB8" s="886"/>
      <c r="ERC8" s="886"/>
      <c r="ERD8" s="885"/>
      <c r="ERE8" s="886"/>
      <c r="ERF8" s="886"/>
      <c r="ERG8" s="886"/>
      <c r="ERH8" s="885"/>
      <c r="ERI8" s="886"/>
      <c r="ERJ8" s="886"/>
      <c r="ERK8" s="886"/>
      <c r="ERL8" s="885"/>
      <c r="ERM8" s="886"/>
      <c r="ERN8" s="886"/>
      <c r="ERO8" s="886"/>
      <c r="ERP8" s="885"/>
      <c r="ERQ8" s="886"/>
      <c r="ERR8" s="886"/>
      <c r="ERS8" s="886"/>
      <c r="ERT8" s="885"/>
      <c r="ERU8" s="886"/>
      <c r="ERV8" s="886"/>
      <c r="ERW8" s="886"/>
      <c r="ERX8" s="885"/>
      <c r="ERY8" s="886"/>
      <c r="ERZ8" s="886"/>
      <c r="ESA8" s="886"/>
      <c r="ESB8" s="885"/>
      <c r="ESC8" s="886"/>
      <c r="ESD8" s="886"/>
      <c r="ESE8" s="886"/>
      <c r="ESF8" s="885"/>
      <c r="ESG8" s="886"/>
      <c r="ESH8" s="886"/>
      <c r="ESI8" s="886"/>
      <c r="ESJ8" s="885"/>
      <c r="ESK8" s="886"/>
      <c r="ESL8" s="886"/>
      <c r="ESM8" s="886"/>
      <c r="ESN8" s="885"/>
      <c r="ESO8" s="886"/>
      <c r="ESP8" s="886"/>
      <c r="ESQ8" s="886"/>
      <c r="ESR8" s="885"/>
      <c r="ESS8" s="886"/>
      <c r="EST8" s="886"/>
      <c r="ESU8" s="886"/>
      <c r="ESV8" s="885"/>
      <c r="ESW8" s="886"/>
      <c r="ESX8" s="886"/>
      <c r="ESY8" s="886"/>
      <c r="ESZ8" s="885"/>
      <c r="ETA8" s="886"/>
      <c r="ETB8" s="886"/>
      <c r="ETC8" s="886"/>
      <c r="ETD8" s="885"/>
      <c r="ETE8" s="886"/>
      <c r="ETF8" s="886"/>
      <c r="ETG8" s="886"/>
      <c r="ETH8" s="885"/>
      <c r="ETI8" s="886"/>
      <c r="ETJ8" s="886"/>
      <c r="ETK8" s="886"/>
      <c r="ETL8" s="885"/>
      <c r="ETM8" s="886"/>
      <c r="ETN8" s="886"/>
      <c r="ETO8" s="886"/>
      <c r="ETP8" s="885"/>
      <c r="ETQ8" s="886"/>
      <c r="ETR8" s="886"/>
      <c r="ETS8" s="886"/>
      <c r="ETT8" s="885"/>
      <c r="ETU8" s="886"/>
      <c r="ETV8" s="886"/>
      <c r="ETW8" s="886"/>
      <c r="ETX8" s="885"/>
      <c r="ETY8" s="886"/>
      <c r="ETZ8" s="886"/>
      <c r="EUA8" s="886"/>
      <c r="EUB8" s="885"/>
      <c r="EUC8" s="886"/>
      <c r="EUD8" s="886"/>
      <c r="EUE8" s="886"/>
      <c r="EUF8" s="885"/>
      <c r="EUG8" s="886"/>
      <c r="EUH8" s="886"/>
      <c r="EUI8" s="886"/>
      <c r="EUJ8" s="885"/>
      <c r="EUK8" s="886"/>
      <c r="EUL8" s="886"/>
      <c r="EUM8" s="886"/>
      <c r="EUN8" s="885"/>
      <c r="EUO8" s="886"/>
      <c r="EUP8" s="886"/>
      <c r="EUQ8" s="886"/>
      <c r="EUR8" s="885"/>
      <c r="EUS8" s="886"/>
      <c r="EUT8" s="886"/>
      <c r="EUU8" s="886"/>
      <c r="EUV8" s="885"/>
      <c r="EUW8" s="886"/>
      <c r="EUX8" s="886"/>
      <c r="EUY8" s="886"/>
      <c r="EUZ8" s="885"/>
      <c r="EVA8" s="886"/>
      <c r="EVB8" s="886"/>
      <c r="EVC8" s="886"/>
      <c r="EVD8" s="885"/>
      <c r="EVE8" s="886"/>
      <c r="EVF8" s="886"/>
      <c r="EVG8" s="886"/>
      <c r="EVH8" s="885"/>
      <c r="EVI8" s="886"/>
      <c r="EVJ8" s="886"/>
      <c r="EVK8" s="886"/>
      <c r="EVL8" s="885"/>
      <c r="EVM8" s="886"/>
      <c r="EVN8" s="886"/>
      <c r="EVO8" s="886"/>
      <c r="EVP8" s="885"/>
      <c r="EVQ8" s="886"/>
      <c r="EVR8" s="886"/>
      <c r="EVS8" s="886"/>
      <c r="EVT8" s="885"/>
      <c r="EVU8" s="886"/>
      <c r="EVV8" s="886"/>
      <c r="EVW8" s="886"/>
      <c r="EVX8" s="885"/>
      <c r="EVY8" s="886"/>
      <c r="EVZ8" s="886"/>
      <c r="EWA8" s="886"/>
      <c r="EWB8" s="885"/>
      <c r="EWC8" s="886"/>
      <c r="EWD8" s="886"/>
      <c r="EWE8" s="886"/>
      <c r="EWF8" s="885"/>
      <c r="EWG8" s="886"/>
      <c r="EWH8" s="886"/>
      <c r="EWI8" s="886"/>
      <c r="EWJ8" s="885"/>
      <c r="EWK8" s="886"/>
      <c r="EWL8" s="886"/>
      <c r="EWM8" s="886"/>
      <c r="EWN8" s="885"/>
      <c r="EWO8" s="886"/>
      <c r="EWP8" s="886"/>
      <c r="EWQ8" s="886"/>
      <c r="EWR8" s="885"/>
      <c r="EWS8" s="886"/>
      <c r="EWT8" s="886"/>
      <c r="EWU8" s="886"/>
      <c r="EWV8" s="885"/>
      <c r="EWW8" s="886"/>
      <c r="EWX8" s="886"/>
      <c r="EWY8" s="886"/>
      <c r="EWZ8" s="885"/>
      <c r="EXA8" s="886"/>
      <c r="EXB8" s="886"/>
      <c r="EXC8" s="886"/>
      <c r="EXD8" s="885"/>
      <c r="EXE8" s="886"/>
      <c r="EXF8" s="886"/>
      <c r="EXG8" s="886"/>
      <c r="EXH8" s="885"/>
      <c r="EXI8" s="886"/>
      <c r="EXJ8" s="886"/>
      <c r="EXK8" s="886"/>
      <c r="EXL8" s="885"/>
      <c r="EXM8" s="886"/>
      <c r="EXN8" s="886"/>
      <c r="EXO8" s="886"/>
      <c r="EXP8" s="885"/>
      <c r="EXQ8" s="886"/>
      <c r="EXR8" s="886"/>
      <c r="EXS8" s="886"/>
      <c r="EXT8" s="885"/>
      <c r="EXU8" s="886"/>
      <c r="EXV8" s="886"/>
      <c r="EXW8" s="886"/>
      <c r="EXX8" s="885"/>
      <c r="EXY8" s="886"/>
      <c r="EXZ8" s="886"/>
      <c r="EYA8" s="886"/>
      <c r="EYB8" s="885"/>
      <c r="EYC8" s="886"/>
      <c r="EYD8" s="886"/>
      <c r="EYE8" s="886"/>
      <c r="EYF8" s="885"/>
      <c r="EYG8" s="886"/>
      <c r="EYH8" s="886"/>
      <c r="EYI8" s="886"/>
      <c r="EYJ8" s="885"/>
      <c r="EYK8" s="886"/>
      <c r="EYL8" s="886"/>
      <c r="EYM8" s="886"/>
      <c r="EYN8" s="885"/>
      <c r="EYO8" s="886"/>
      <c r="EYP8" s="886"/>
      <c r="EYQ8" s="886"/>
      <c r="EYR8" s="885"/>
      <c r="EYS8" s="886"/>
      <c r="EYT8" s="886"/>
      <c r="EYU8" s="886"/>
      <c r="EYV8" s="885"/>
      <c r="EYW8" s="886"/>
      <c r="EYX8" s="886"/>
      <c r="EYY8" s="886"/>
      <c r="EYZ8" s="885"/>
      <c r="EZA8" s="886"/>
      <c r="EZB8" s="886"/>
      <c r="EZC8" s="886"/>
      <c r="EZD8" s="885"/>
      <c r="EZE8" s="886"/>
      <c r="EZF8" s="886"/>
      <c r="EZG8" s="886"/>
      <c r="EZH8" s="885"/>
      <c r="EZI8" s="886"/>
      <c r="EZJ8" s="886"/>
      <c r="EZK8" s="886"/>
      <c r="EZL8" s="885"/>
      <c r="EZM8" s="886"/>
      <c r="EZN8" s="886"/>
      <c r="EZO8" s="886"/>
      <c r="EZP8" s="885"/>
      <c r="EZQ8" s="886"/>
      <c r="EZR8" s="886"/>
      <c r="EZS8" s="886"/>
      <c r="EZT8" s="885"/>
      <c r="EZU8" s="886"/>
      <c r="EZV8" s="886"/>
      <c r="EZW8" s="886"/>
      <c r="EZX8" s="885"/>
      <c r="EZY8" s="886"/>
      <c r="EZZ8" s="886"/>
      <c r="FAA8" s="886"/>
      <c r="FAB8" s="885"/>
      <c r="FAC8" s="886"/>
      <c r="FAD8" s="886"/>
      <c r="FAE8" s="886"/>
      <c r="FAF8" s="885"/>
      <c r="FAG8" s="886"/>
      <c r="FAH8" s="886"/>
      <c r="FAI8" s="886"/>
      <c r="FAJ8" s="885"/>
      <c r="FAK8" s="886"/>
      <c r="FAL8" s="886"/>
      <c r="FAM8" s="886"/>
      <c r="FAN8" s="885"/>
      <c r="FAO8" s="886"/>
      <c r="FAP8" s="886"/>
      <c r="FAQ8" s="886"/>
      <c r="FAR8" s="885"/>
      <c r="FAS8" s="886"/>
      <c r="FAT8" s="886"/>
      <c r="FAU8" s="886"/>
      <c r="FAV8" s="885"/>
      <c r="FAW8" s="886"/>
      <c r="FAX8" s="886"/>
      <c r="FAY8" s="886"/>
      <c r="FAZ8" s="885"/>
      <c r="FBA8" s="886"/>
      <c r="FBB8" s="886"/>
      <c r="FBC8" s="886"/>
      <c r="FBD8" s="885"/>
      <c r="FBE8" s="886"/>
      <c r="FBF8" s="886"/>
      <c r="FBG8" s="886"/>
      <c r="FBH8" s="885"/>
      <c r="FBI8" s="886"/>
      <c r="FBJ8" s="886"/>
      <c r="FBK8" s="886"/>
      <c r="FBL8" s="885"/>
      <c r="FBM8" s="886"/>
      <c r="FBN8" s="886"/>
      <c r="FBO8" s="886"/>
      <c r="FBP8" s="885"/>
      <c r="FBQ8" s="886"/>
      <c r="FBR8" s="886"/>
      <c r="FBS8" s="886"/>
      <c r="FBT8" s="885"/>
      <c r="FBU8" s="886"/>
      <c r="FBV8" s="886"/>
      <c r="FBW8" s="886"/>
      <c r="FBX8" s="885"/>
      <c r="FBY8" s="886"/>
      <c r="FBZ8" s="886"/>
      <c r="FCA8" s="886"/>
      <c r="FCB8" s="885"/>
      <c r="FCC8" s="886"/>
      <c r="FCD8" s="886"/>
      <c r="FCE8" s="886"/>
      <c r="FCF8" s="885"/>
      <c r="FCG8" s="886"/>
      <c r="FCH8" s="886"/>
      <c r="FCI8" s="886"/>
      <c r="FCJ8" s="885"/>
      <c r="FCK8" s="886"/>
      <c r="FCL8" s="886"/>
      <c r="FCM8" s="886"/>
      <c r="FCN8" s="885"/>
      <c r="FCO8" s="886"/>
      <c r="FCP8" s="886"/>
      <c r="FCQ8" s="886"/>
      <c r="FCR8" s="885"/>
      <c r="FCS8" s="886"/>
      <c r="FCT8" s="886"/>
      <c r="FCU8" s="886"/>
      <c r="FCV8" s="885"/>
      <c r="FCW8" s="886"/>
      <c r="FCX8" s="886"/>
      <c r="FCY8" s="886"/>
      <c r="FCZ8" s="885"/>
      <c r="FDA8" s="886"/>
      <c r="FDB8" s="886"/>
      <c r="FDC8" s="886"/>
      <c r="FDD8" s="885"/>
      <c r="FDE8" s="886"/>
      <c r="FDF8" s="886"/>
      <c r="FDG8" s="886"/>
      <c r="FDH8" s="885"/>
      <c r="FDI8" s="886"/>
      <c r="FDJ8" s="886"/>
      <c r="FDK8" s="886"/>
      <c r="FDL8" s="885"/>
      <c r="FDM8" s="886"/>
      <c r="FDN8" s="886"/>
      <c r="FDO8" s="886"/>
      <c r="FDP8" s="885"/>
      <c r="FDQ8" s="886"/>
      <c r="FDR8" s="886"/>
      <c r="FDS8" s="886"/>
      <c r="FDT8" s="885"/>
      <c r="FDU8" s="886"/>
      <c r="FDV8" s="886"/>
      <c r="FDW8" s="886"/>
      <c r="FDX8" s="885"/>
      <c r="FDY8" s="886"/>
      <c r="FDZ8" s="886"/>
      <c r="FEA8" s="886"/>
      <c r="FEB8" s="885"/>
      <c r="FEC8" s="886"/>
      <c r="FED8" s="886"/>
      <c r="FEE8" s="886"/>
      <c r="FEF8" s="885"/>
      <c r="FEG8" s="886"/>
      <c r="FEH8" s="886"/>
      <c r="FEI8" s="886"/>
      <c r="FEJ8" s="885"/>
      <c r="FEK8" s="886"/>
      <c r="FEL8" s="886"/>
      <c r="FEM8" s="886"/>
      <c r="FEN8" s="885"/>
      <c r="FEO8" s="886"/>
      <c r="FEP8" s="886"/>
      <c r="FEQ8" s="886"/>
      <c r="FER8" s="885"/>
      <c r="FES8" s="886"/>
      <c r="FET8" s="886"/>
      <c r="FEU8" s="886"/>
      <c r="FEV8" s="885"/>
      <c r="FEW8" s="886"/>
      <c r="FEX8" s="886"/>
      <c r="FEY8" s="886"/>
      <c r="FEZ8" s="885"/>
      <c r="FFA8" s="886"/>
      <c r="FFB8" s="886"/>
      <c r="FFC8" s="886"/>
      <c r="FFD8" s="885"/>
      <c r="FFE8" s="886"/>
      <c r="FFF8" s="886"/>
      <c r="FFG8" s="886"/>
      <c r="FFH8" s="885"/>
      <c r="FFI8" s="886"/>
      <c r="FFJ8" s="886"/>
      <c r="FFK8" s="886"/>
      <c r="FFL8" s="885"/>
      <c r="FFM8" s="886"/>
      <c r="FFN8" s="886"/>
      <c r="FFO8" s="886"/>
      <c r="FFP8" s="885"/>
      <c r="FFQ8" s="886"/>
      <c r="FFR8" s="886"/>
      <c r="FFS8" s="886"/>
      <c r="FFT8" s="885"/>
      <c r="FFU8" s="886"/>
      <c r="FFV8" s="886"/>
      <c r="FFW8" s="886"/>
      <c r="FFX8" s="885"/>
      <c r="FFY8" s="886"/>
      <c r="FFZ8" s="886"/>
      <c r="FGA8" s="886"/>
      <c r="FGB8" s="885"/>
      <c r="FGC8" s="886"/>
      <c r="FGD8" s="886"/>
      <c r="FGE8" s="886"/>
      <c r="FGF8" s="885"/>
      <c r="FGG8" s="886"/>
      <c r="FGH8" s="886"/>
      <c r="FGI8" s="886"/>
      <c r="FGJ8" s="885"/>
      <c r="FGK8" s="886"/>
      <c r="FGL8" s="886"/>
      <c r="FGM8" s="886"/>
      <c r="FGN8" s="885"/>
      <c r="FGO8" s="886"/>
      <c r="FGP8" s="886"/>
      <c r="FGQ8" s="886"/>
      <c r="FGR8" s="885"/>
      <c r="FGS8" s="886"/>
      <c r="FGT8" s="886"/>
      <c r="FGU8" s="886"/>
      <c r="FGV8" s="885"/>
      <c r="FGW8" s="886"/>
      <c r="FGX8" s="886"/>
      <c r="FGY8" s="886"/>
      <c r="FGZ8" s="885"/>
      <c r="FHA8" s="886"/>
      <c r="FHB8" s="886"/>
      <c r="FHC8" s="886"/>
      <c r="FHD8" s="885"/>
      <c r="FHE8" s="886"/>
      <c r="FHF8" s="886"/>
      <c r="FHG8" s="886"/>
      <c r="FHH8" s="885"/>
      <c r="FHI8" s="886"/>
      <c r="FHJ8" s="886"/>
      <c r="FHK8" s="886"/>
      <c r="FHL8" s="885"/>
      <c r="FHM8" s="886"/>
      <c r="FHN8" s="886"/>
      <c r="FHO8" s="886"/>
      <c r="FHP8" s="885"/>
      <c r="FHQ8" s="886"/>
      <c r="FHR8" s="886"/>
      <c r="FHS8" s="886"/>
      <c r="FHT8" s="885"/>
      <c r="FHU8" s="886"/>
      <c r="FHV8" s="886"/>
      <c r="FHW8" s="886"/>
      <c r="FHX8" s="885"/>
      <c r="FHY8" s="886"/>
      <c r="FHZ8" s="886"/>
      <c r="FIA8" s="886"/>
      <c r="FIB8" s="885"/>
      <c r="FIC8" s="886"/>
      <c r="FID8" s="886"/>
      <c r="FIE8" s="886"/>
      <c r="FIF8" s="885"/>
      <c r="FIG8" s="886"/>
      <c r="FIH8" s="886"/>
      <c r="FII8" s="886"/>
      <c r="FIJ8" s="885"/>
      <c r="FIK8" s="886"/>
      <c r="FIL8" s="886"/>
      <c r="FIM8" s="886"/>
      <c r="FIN8" s="885"/>
      <c r="FIO8" s="886"/>
      <c r="FIP8" s="886"/>
      <c r="FIQ8" s="886"/>
      <c r="FIR8" s="885"/>
      <c r="FIS8" s="886"/>
      <c r="FIT8" s="886"/>
      <c r="FIU8" s="886"/>
      <c r="FIV8" s="885"/>
      <c r="FIW8" s="886"/>
      <c r="FIX8" s="886"/>
      <c r="FIY8" s="886"/>
      <c r="FIZ8" s="885"/>
      <c r="FJA8" s="886"/>
      <c r="FJB8" s="886"/>
      <c r="FJC8" s="886"/>
      <c r="FJD8" s="885"/>
      <c r="FJE8" s="886"/>
      <c r="FJF8" s="886"/>
      <c r="FJG8" s="886"/>
      <c r="FJH8" s="885"/>
      <c r="FJI8" s="886"/>
      <c r="FJJ8" s="886"/>
      <c r="FJK8" s="886"/>
      <c r="FJL8" s="885"/>
      <c r="FJM8" s="886"/>
      <c r="FJN8" s="886"/>
      <c r="FJO8" s="886"/>
      <c r="FJP8" s="885"/>
      <c r="FJQ8" s="886"/>
      <c r="FJR8" s="886"/>
      <c r="FJS8" s="886"/>
      <c r="FJT8" s="885"/>
      <c r="FJU8" s="886"/>
      <c r="FJV8" s="886"/>
      <c r="FJW8" s="886"/>
      <c r="FJX8" s="885"/>
      <c r="FJY8" s="886"/>
      <c r="FJZ8" s="886"/>
      <c r="FKA8" s="886"/>
      <c r="FKB8" s="885"/>
      <c r="FKC8" s="886"/>
      <c r="FKD8" s="886"/>
      <c r="FKE8" s="886"/>
      <c r="FKF8" s="885"/>
      <c r="FKG8" s="886"/>
      <c r="FKH8" s="886"/>
      <c r="FKI8" s="886"/>
      <c r="FKJ8" s="885"/>
      <c r="FKK8" s="886"/>
      <c r="FKL8" s="886"/>
      <c r="FKM8" s="886"/>
      <c r="FKN8" s="885"/>
      <c r="FKO8" s="886"/>
      <c r="FKP8" s="886"/>
      <c r="FKQ8" s="886"/>
      <c r="FKR8" s="885"/>
      <c r="FKS8" s="886"/>
      <c r="FKT8" s="886"/>
      <c r="FKU8" s="886"/>
      <c r="FKV8" s="885"/>
      <c r="FKW8" s="886"/>
      <c r="FKX8" s="886"/>
      <c r="FKY8" s="886"/>
      <c r="FKZ8" s="885"/>
      <c r="FLA8" s="886"/>
      <c r="FLB8" s="886"/>
      <c r="FLC8" s="886"/>
      <c r="FLD8" s="885"/>
      <c r="FLE8" s="886"/>
      <c r="FLF8" s="886"/>
      <c r="FLG8" s="886"/>
      <c r="FLH8" s="885"/>
      <c r="FLI8" s="886"/>
      <c r="FLJ8" s="886"/>
      <c r="FLK8" s="886"/>
      <c r="FLL8" s="885"/>
      <c r="FLM8" s="886"/>
      <c r="FLN8" s="886"/>
      <c r="FLO8" s="886"/>
      <c r="FLP8" s="885"/>
      <c r="FLQ8" s="886"/>
      <c r="FLR8" s="886"/>
      <c r="FLS8" s="886"/>
      <c r="FLT8" s="885"/>
      <c r="FLU8" s="886"/>
      <c r="FLV8" s="886"/>
      <c r="FLW8" s="886"/>
      <c r="FLX8" s="885"/>
      <c r="FLY8" s="886"/>
      <c r="FLZ8" s="886"/>
      <c r="FMA8" s="886"/>
      <c r="FMB8" s="885"/>
      <c r="FMC8" s="886"/>
      <c r="FMD8" s="886"/>
      <c r="FME8" s="886"/>
      <c r="FMF8" s="885"/>
      <c r="FMG8" s="886"/>
      <c r="FMH8" s="886"/>
      <c r="FMI8" s="886"/>
      <c r="FMJ8" s="885"/>
      <c r="FMK8" s="886"/>
      <c r="FML8" s="886"/>
      <c r="FMM8" s="886"/>
      <c r="FMN8" s="885"/>
      <c r="FMO8" s="886"/>
      <c r="FMP8" s="886"/>
      <c r="FMQ8" s="886"/>
      <c r="FMR8" s="885"/>
      <c r="FMS8" s="886"/>
      <c r="FMT8" s="886"/>
      <c r="FMU8" s="886"/>
      <c r="FMV8" s="885"/>
      <c r="FMW8" s="886"/>
      <c r="FMX8" s="886"/>
      <c r="FMY8" s="886"/>
      <c r="FMZ8" s="885"/>
      <c r="FNA8" s="886"/>
      <c r="FNB8" s="886"/>
      <c r="FNC8" s="886"/>
      <c r="FND8" s="885"/>
      <c r="FNE8" s="886"/>
      <c r="FNF8" s="886"/>
      <c r="FNG8" s="886"/>
      <c r="FNH8" s="885"/>
      <c r="FNI8" s="886"/>
      <c r="FNJ8" s="886"/>
      <c r="FNK8" s="886"/>
      <c r="FNL8" s="885"/>
      <c r="FNM8" s="886"/>
      <c r="FNN8" s="886"/>
      <c r="FNO8" s="886"/>
      <c r="FNP8" s="885"/>
      <c r="FNQ8" s="886"/>
      <c r="FNR8" s="886"/>
      <c r="FNS8" s="886"/>
      <c r="FNT8" s="885"/>
      <c r="FNU8" s="886"/>
      <c r="FNV8" s="886"/>
      <c r="FNW8" s="886"/>
      <c r="FNX8" s="885"/>
      <c r="FNY8" s="886"/>
      <c r="FNZ8" s="886"/>
      <c r="FOA8" s="886"/>
      <c r="FOB8" s="885"/>
      <c r="FOC8" s="886"/>
      <c r="FOD8" s="886"/>
      <c r="FOE8" s="886"/>
      <c r="FOF8" s="885"/>
      <c r="FOG8" s="886"/>
      <c r="FOH8" s="886"/>
      <c r="FOI8" s="886"/>
      <c r="FOJ8" s="885"/>
      <c r="FOK8" s="886"/>
      <c r="FOL8" s="886"/>
      <c r="FOM8" s="886"/>
      <c r="FON8" s="885"/>
      <c r="FOO8" s="886"/>
      <c r="FOP8" s="886"/>
      <c r="FOQ8" s="886"/>
      <c r="FOR8" s="885"/>
      <c r="FOS8" s="886"/>
      <c r="FOT8" s="886"/>
      <c r="FOU8" s="886"/>
      <c r="FOV8" s="885"/>
      <c r="FOW8" s="886"/>
      <c r="FOX8" s="886"/>
      <c r="FOY8" s="886"/>
      <c r="FOZ8" s="885"/>
      <c r="FPA8" s="886"/>
      <c r="FPB8" s="886"/>
      <c r="FPC8" s="886"/>
      <c r="FPD8" s="885"/>
      <c r="FPE8" s="886"/>
      <c r="FPF8" s="886"/>
      <c r="FPG8" s="886"/>
      <c r="FPH8" s="885"/>
      <c r="FPI8" s="886"/>
      <c r="FPJ8" s="886"/>
      <c r="FPK8" s="886"/>
      <c r="FPL8" s="885"/>
      <c r="FPM8" s="886"/>
      <c r="FPN8" s="886"/>
      <c r="FPO8" s="886"/>
      <c r="FPP8" s="885"/>
      <c r="FPQ8" s="886"/>
      <c r="FPR8" s="886"/>
      <c r="FPS8" s="886"/>
      <c r="FPT8" s="885"/>
      <c r="FPU8" s="886"/>
      <c r="FPV8" s="886"/>
      <c r="FPW8" s="886"/>
      <c r="FPX8" s="885"/>
      <c r="FPY8" s="886"/>
      <c r="FPZ8" s="886"/>
      <c r="FQA8" s="886"/>
      <c r="FQB8" s="885"/>
      <c r="FQC8" s="886"/>
      <c r="FQD8" s="886"/>
      <c r="FQE8" s="886"/>
      <c r="FQF8" s="885"/>
      <c r="FQG8" s="886"/>
      <c r="FQH8" s="886"/>
      <c r="FQI8" s="886"/>
      <c r="FQJ8" s="885"/>
      <c r="FQK8" s="886"/>
      <c r="FQL8" s="886"/>
      <c r="FQM8" s="886"/>
      <c r="FQN8" s="885"/>
      <c r="FQO8" s="886"/>
      <c r="FQP8" s="886"/>
      <c r="FQQ8" s="886"/>
      <c r="FQR8" s="885"/>
      <c r="FQS8" s="886"/>
      <c r="FQT8" s="886"/>
      <c r="FQU8" s="886"/>
      <c r="FQV8" s="885"/>
      <c r="FQW8" s="886"/>
      <c r="FQX8" s="886"/>
      <c r="FQY8" s="886"/>
      <c r="FQZ8" s="885"/>
      <c r="FRA8" s="886"/>
      <c r="FRB8" s="886"/>
      <c r="FRC8" s="886"/>
      <c r="FRD8" s="885"/>
      <c r="FRE8" s="886"/>
      <c r="FRF8" s="886"/>
      <c r="FRG8" s="886"/>
      <c r="FRH8" s="885"/>
      <c r="FRI8" s="886"/>
      <c r="FRJ8" s="886"/>
      <c r="FRK8" s="886"/>
      <c r="FRL8" s="885"/>
      <c r="FRM8" s="886"/>
      <c r="FRN8" s="886"/>
      <c r="FRO8" s="886"/>
      <c r="FRP8" s="885"/>
      <c r="FRQ8" s="886"/>
      <c r="FRR8" s="886"/>
      <c r="FRS8" s="886"/>
      <c r="FRT8" s="885"/>
      <c r="FRU8" s="886"/>
      <c r="FRV8" s="886"/>
      <c r="FRW8" s="886"/>
      <c r="FRX8" s="885"/>
      <c r="FRY8" s="886"/>
      <c r="FRZ8" s="886"/>
      <c r="FSA8" s="886"/>
      <c r="FSB8" s="885"/>
      <c r="FSC8" s="886"/>
      <c r="FSD8" s="886"/>
      <c r="FSE8" s="886"/>
      <c r="FSF8" s="885"/>
      <c r="FSG8" s="886"/>
      <c r="FSH8" s="886"/>
      <c r="FSI8" s="886"/>
      <c r="FSJ8" s="885"/>
      <c r="FSK8" s="886"/>
      <c r="FSL8" s="886"/>
      <c r="FSM8" s="886"/>
      <c r="FSN8" s="885"/>
      <c r="FSO8" s="886"/>
      <c r="FSP8" s="886"/>
      <c r="FSQ8" s="886"/>
      <c r="FSR8" s="885"/>
      <c r="FSS8" s="886"/>
      <c r="FST8" s="886"/>
      <c r="FSU8" s="886"/>
      <c r="FSV8" s="885"/>
      <c r="FSW8" s="886"/>
      <c r="FSX8" s="886"/>
      <c r="FSY8" s="886"/>
      <c r="FSZ8" s="885"/>
      <c r="FTA8" s="886"/>
      <c r="FTB8" s="886"/>
      <c r="FTC8" s="886"/>
      <c r="FTD8" s="885"/>
      <c r="FTE8" s="886"/>
      <c r="FTF8" s="886"/>
      <c r="FTG8" s="886"/>
      <c r="FTH8" s="885"/>
      <c r="FTI8" s="886"/>
      <c r="FTJ8" s="886"/>
      <c r="FTK8" s="886"/>
      <c r="FTL8" s="885"/>
      <c r="FTM8" s="886"/>
      <c r="FTN8" s="886"/>
      <c r="FTO8" s="886"/>
      <c r="FTP8" s="885"/>
      <c r="FTQ8" s="886"/>
      <c r="FTR8" s="886"/>
      <c r="FTS8" s="886"/>
      <c r="FTT8" s="885"/>
      <c r="FTU8" s="886"/>
      <c r="FTV8" s="886"/>
      <c r="FTW8" s="886"/>
      <c r="FTX8" s="885"/>
      <c r="FTY8" s="886"/>
      <c r="FTZ8" s="886"/>
      <c r="FUA8" s="886"/>
      <c r="FUB8" s="885"/>
      <c r="FUC8" s="886"/>
      <c r="FUD8" s="886"/>
      <c r="FUE8" s="886"/>
      <c r="FUF8" s="885"/>
      <c r="FUG8" s="886"/>
      <c r="FUH8" s="886"/>
      <c r="FUI8" s="886"/>
      <c r="FUJ8" s="885"/>
      <c r="FUK8" s="886"/>
      <c r="FUL8" s="886"/>
      <c r="FUM8" s="886"/>
      <c r="FUN8" s="885"/>
      <c r="FUO8" s="886"/>
      <c r="FUP8" s="886"/>
      <c r="FUQ8" s="886"/>
      <c r="FUR8" s="885"/>
      <c r="FUS8" s="886"/>
      <c r="FUT8" s="886"/>
      <c r="FUU8" s="886"/>
      <c r="FUV8" s="885"/>
      <c r="FUW8" s="886"/>
      <c r="FUX8" s="886"/>
      <c r="FUY8" s="886"/>
      <c r="FUZ8" s="885"/>
      <c r="FVA8" s="886"/>
      <c r="FVB8" s="886"/>
      <c r="FVC8" s="886"/>
      <c r="FVD8" s="885"/>
      <c r="FVE8" s="886"/>
      <c r="FVF8" s="886"/>
      <c r="FVG8" s="886"/>
      <c r="FVH8" s="885"/>
      <c r="FVI8" s="886"/>
      <c r="FVJ8" s="886"/>
      <c r="FVK8" s="886"/>
      <c r="FVL8" s="885"/>
      <c r="FVM8" s="886"/>
      <c r="FVN8" s="886"/>
      <c r="FVO8" s="886"/>
      <c r="FVP8" s="885"/>
      <c r="FVQ8" s="886"/>
      <c r="FVR8" s="886"/>
      <c r="FVS8" s="886"/>
      <c r="FVT8" s="885"/>
      <c r="FVU8" s="886"/>
      <c r="FVV8" s="886"/>
      <c r="FVW8" s="886"/>
      <c r="FVX8" s="885"/>
      <c r="FVY8" s="886"/>
      <c r="FVZ8" s="886"/>
      <c r="FWA8" s="886"/>
      <c r="FWB8" s="885"/>
      <c r="FWC8" s="886"/>
      <c r="FWD8" s="886"/>
      <c r="FWE8" s="886"/>
      <c r="FWF8" s="885"/>
      <c r="FWG8" s="886"/>
      <c r="FWH8" s="886"/>
      <c r="FWI8" s="886"/>
      <c r="FWJ8" s="885"/>
      <c r="FWK8" s="886"/>
      <c r="FWL8" s="886"/>
      <c r="FWM8" s="886"/>
      <c r="FWN8" s="885"/>
      <c r="FWO8" s="886"/>
      <c r="FWP8" s="886"/>
      <c r="FWQ8" s="886"/>
      <c r="FWR8" s="885"/>
      <c r="FWS8" s="886"/>
      <c r="FWT8" s="886"/>
      <c r="FWU8" s="886"/>
      <c r="FWV8" s="885"/>
      <c r="FWW8" s="886"/>
      <c r="FWX8" s="886"/>
      <c r="FWY8" s="886"/>
      <c r="FWZ8" s="885"/>
      <c r="FXA8" s="886"/>
      <c r="FXB8" s="886"/>
      <c r="FXC8" s="886"/>
      <c r="FXD8" s="885"/>
      <c r="FXE8" s="886"/>
      <c r="FXF8" s="886"/>
      <c r="FXG8" s="886"/>
      <c r="FXH8" s="885"/>
      <c r="FXI8" s="886"/>
      <c r="FXJ8" s="886"/>
      <c r="FXK8" s="886"/>
      <c r="FXL8" s="885"/>
      <c r="FXM8" s="886"/>
      <c r="FXN8" s="886"/>
      <c r="FXO8" s="886"/>
      <c r="FXP8" s="885"/>
      <c r="FXQ8" s="886"/>
      <c r="FXR8" s="886"/>
      <c r="FXS8" s="886"/>
      <c r="FXT8" s="885"/>
      <c r="FXU8" s="886"/>
      <c r="FXV8" s="886"/>
      <c r="FXW8" s="886"/>
      <c r="FXX8" s="885"/>
      <c r="FXY8" s="886"/>
      <c r="FXZ8" s="886"/>
      <c r="FYA8" s="886"/>
      <c r="FYB8" s="885"/>
      <c r="FYC8" s="886"/>
      <c r="FYD8" s="886"/>
      <c r="FYE8" s="886"/>
      <c r="FYF8" s="885"/>
      <c r="FYG8" s="886"/>
      <c r="FYH8" s="886"/>
      <c r="FYI8" s="886"/>
      <c r="FYJ8" s="885"/>
      <c r="FYK8" s="886"/>
      <c r="FYL8" s="886"/>
      <c r="FYM8" s="886"/>
      <c r="FYN8" s="885"/>
      <c r="FYO8" s="886"/>
      <c r="FYP8" s="886"/>
      <c r="FYQ8" s="886"/>
      <c r="FYR8" s="885"/>
      <c r="FYS8" s="886"/>
      <c r="FYT8" s="886"/>
      <c r="FYU8" s="886"/>
      <c r="FYV8" s="885"/>
      <c r="FYW8" s="886"/>
      <c r="FYX8" s="886"/>
      <c r="FYY8" s="886"/>
      <c r="FYZ8" s="885"/>
      <c r="FZA8" s="886"/>
      <c r="FZB8" s="886"/>
      <c r="FZC8" s="886"/>
      <c r="FZD8" s="885"/>
      <c r="FZE8" s="886"/>
      <c r="FZF8" s="886"/>
      <c r="FZG8" s="886"/>
      <c r="FZH8" s="885"/>
      <c r="FZI8" s="886"/>
      <c r="FZJ8" s="886"/>
      <c r="FZK8" s="886"/>
      <c r="FZL8" s="885"/>
      <c r="FZM8" s="886"/>
      <c r="FZN8" s="886"/>
      <c r="FZO8" s="886"/>
      <c r="FZP8" s="885"/>
      <c r="FZQ8" s="886"/>
      <c r="FZR8" s="886"/>
      <c r="FZS8" s="886"/>
      <c r="FZT8" s="885"/>
      <c r="FZU8" s="886"/>
      <c r="FZV8" s="886"/>
      <c r="FZW8" s="886"/>
      <c r="FZX8" s="885"/>
      <c r="FZY8" s="886"/>
      <c r="FZZ8" s="886"/>
      <c r="GAA8" s="886"/>
      <c r="GAB8" s="885"/>
      <c r="GAC8" s="886"/>
      <c r="GAD8" s="886"/>
      <c r="GAE8" s="886"/>
      <c r="GAF8" s="885"/>
      <c r="GAG8" s="886"/>
      <c r="GAH8" s="886"/>
      <c r="GAI8" s="886"/>
      <c r="GAJ8" s="885"/>
      <c r="GAK8" s="886"/>
      <c r="GAL8" s="886"/>
      <c r="GAM8" s="886"/>
      <c r="GAN8" s="885"/>
      <c r="GAO8" s="886"/>
      <c r="GAP8" s="886"/>
      <c r="GAQ8" s="886"/>
      <c r="GAR8" s="885"/>
      <c r="GAS8" s="886"/>
      <c r="GAT8" s="886"/>
      <c r="GAU8" s="886"/>
      <c r="GAV8" s="885"/>
      <c r="GAW8" s="886"/>
      <c r="GAX8" s="886"/>
      <c r="GAY8" s="886"/>
      <c r="GAZ8" s="885"/>
      <c r="GBA8" s="886"/>
      <c r="GBB8" s="886"/>
      <c r="GBC8" s="886"/>
      <c r="GBD8" s="885"/>
      <c r="GBE8" s="886"/>
      <c r="GBF8" s="886"/>
      <c r="GBG8" s="886"/>
      <c r="GBH8" s="885"/>
      <c r="GBI8" s="886"/>
      <c r="GBJ8" s="886"/>
      <c r="GBK8" s="886"/>
      <c r="GBL8" s="885"/>
      <c r="GBM8" s="886"/>
      <c r="GBN8" s="886"/>
      <c r="GBO8" s="886"/>
      <c r="GBP8" s="885"/>
      <c r="GBQ8" s="886"/>
      <c r="GBR8" s="886"/>
      <c r="GBS8" s="886"/>
      <c r="GBT8" s="885"/>
      <c r="GBU8" s="886"/>
      <c r="GBV8" s="886"/>
      <c r="GBW8" s="886"/>
      <c r="GBX8" s="885"/>
      <c r="GBY8" s="886"/>
      <c r="GBZ8" s="886"/>
      <c r="GCA8" s="886"/>
      <c r="GCB8" s="885"/>
      <c r="GCC8" s="886"/>
      <c r="GCD8" s="886"/>
      <c r="GCE8" s="886"/>
      <c r="GCF8" s="885"/>
      <c r="GCG8" s="886"/>
      <c r="GCH8" s="886"/>
      <c r="GCI8" s="886"/>
      <c r="GCJ8" s="885"/>
      <c r="GCK8" s="886"/>
      <c r="GCL8" s="886"/>
      <c r="GCM8" s="886"/>
      <c r="GCN8" s="885"/>
      <c r="GCO8" s="886"/>
      <c r="GCP8" s="886"/>
      <c r="GCQ8" s="886"/>
      <c r="GCR8" s="885"/>
      <c r="GCS8" s="886"/>
      <c r="GCT8" s="886"/>
      <c r="GCU8" s="886"/>
      <c r="GCV8" s="885"/>
      <c r="GCW8" s="886"/>
      <c r="GCX8" s="886"/>
      <c r="GCY8" s="886"/>
      <c r="GCZ8" s="885"/>
      <c r="GDA8" s="886"/>
      <c r="GDB8" s="886"/>
      <c r="GDC8" s="886"/>
      <c r="GDD8" s="885"/>
      <c r="GDE8" s="886"/>
      <c r="GDF8" s="886"/>
      <c r="GDG8" s="886"/>
      <c r="GDH8" s="885"/>
      <c r="GDI8" s="886"/>
      <c r="GDJ8" s="886"/>
      <c r="GDK8" s="886"/>
      <c r="GDL8" s="885"/>
      <c r="GDM8" s="886"/>
      <c r="GDN8" s="886"/>
      <c r="GDO8" s="886"/>
      <c r="GDP8" s="885"/>
      <c r="GDQ8" s="886"/>
      <c r="GDR8" s="886"/>
      <c r="GDS8" s="886"/>
      <c r="GDT8" s="885"/>
      <c r="GDU8" s="886"/>
      <c r="GDV8" s="886"/>
      <c r="GDW8" s="886"/>
      <c r="GDX8" s="885"/>
      <c r="GDY8" s="886"/>
      <c r="GDZ8" s="886"/>
      <c r="GEA8" s="886"/>
      <c r="GEB8" s="885"/>
      <c r="GEC8" s="886"/>
      <c r="GED8" s="886"/>
      <c r="GEE8" s="886"/>
      <c r="GEF8" s="885"/>
      <c r="GEG8" s="886"/>
      <c r="GEH8" s="886"/>
      <c r="GEI8" s="886"/>
      <c r="GEJ8" s="885"/>
      <c r="GEK8" s="886"/>
      <c r="GEL8" s="886"/>
      <c r="GEM8" s="886"/>
      <c r="GEN8" s="885"/>
      <c r="GEO8" s="886"/>
      <c r="GEP8" s="886"/>
      <c r="GEQ8" s="886"/>
      <c r="GER8" s="885"/>
      <c r="GES8" s="886"/>
      <c r="GET8" s="886"/>
      <c r="GEU8" s="886"/>
      <c r="GEV8" s="885"/>
      <c r="GEW8" s="886"/>
      <c r="GEX8" s="886"/>
      <c r="GEY8" s="886"/>
      <c r="GEZ8" s="885"/>
      <c r="GFA8" s="886"/>
      <c r="GFB8" s="886"/>
      <c r="GFC8" s="886"/>
      <c r="GFD8" s="885"/>
      <c r="GFE8" s="886"/>
      <c r="GFF8" s="886"/>
      <c r="GFG8" s="886"/>
      <c r="GFH8" s="885"/>
      <c r="GFI8" s="886"/>
      <c r="GFJ8" s="886"/>
      <c r="GFK8" s="886"/>
      <c r="GFL8" s="885"/>
      <c r="GFM8" s="886"/>
      <c r="GFN8" s="886"/>
      <c r="GFO8" s="886"/>
      <c r="GFP8" s="885"/>
      <c r="GFQ8" s="886"/>
      <c r="GFR8" s="886"/>
      <c r="GFS8" s="886"/>
      <c r="GFT8" s="885"/>
      <c r="GFU8" s="886"/>
      <c r="GFV8" s="886"/>
      <c r="GFW8" s="886"/>
      <c r="GFX8" s="885"/>
      <c r="GFY8" s="886"/>
      <c r="GFZ8" s="886"/>
      <c r="GGA8" s="886"/>
      <c r="GGB8" s="885"/>
      <c r="GGC8" s="886"/>
      <c r="GGD8" s="886"/>
      <c r="GGE8" s="886"/>
      <c r="GGF8" s="885"/>
      <c r="GGG8" s="886"/>
      <c r="GGH8" s="886"/>
      <c r="GGI8" s="886"/>
      <c r="GGJ8" s="885"/>
      <c r="GGK8" s="886"/>
      <c r="GGL8" s="886"/>
      <c r="GGM8" s="886"/>
      <c r="GGN8" s="885"/>
      <c r="GGO8" s="886"/>
      <c r="GGP8" s="886"/>
      <c r="GGQ8" s="886"/>
      <c r="GGR8" s="885"/>
      <c r="GGS8" s="886"/>
      <c r="GGT8" s="886"/>
      <c r="GGU8" s="886"/>
      <c r="GGV8" s="885"/>
      <c r="GGW8" s="886"/>
      <c r="GGX8" s="886"/>
      <c r="GGY8" s="886"/>
      <c r="GGZ8" s="885"/>
      <c r="GHA8" s="886"/>
      <c r="GHB8" s="886"/>
      <c r="GHC8" s="886"/>
      <c r="GHD8" s="885"/>
      <c r="GHE8" s="886"/>
      <c r="GHF8" s="886"/>
      <c r="GHG8" s="886"/>
      <c r="GHH8" s="885"/>
      <c r="GHI8" s="886"/>
      <c r="GHJ8" s="886"/>
      <c r="GHK8" s="886"/>
      <c r="GHL8" s="885"/>
      <c r="GHM8" s="886"/>
      <c r="GHN8" s="886"/>
      <c r="GHO8" s="886"/>
      <c r="GHP8" s="885"/>
      <c r="GHQ8" s="886"/>
      <c r="GHR8" s="886"/>
      <c r="GHS8" s="886"/>
      <c r="GHT8" s="885"/>
      <c r="GHU8" s="886"/>
      <c r="GHV8" s="886"/>
      <c r="GHW8" s="886"/>
      <c r="GHX8" s="885"/>
      <c r="GHY8" s="886"/>
      <c r="GHZ8" s="886"/>
      <c r="GIA8" s="886"/>
      <c r="GIB8" s="885"/>
      <c r="GIC8" s="886"/>
      <c r="GID8" s="886"/>
      <c r="GIE8" s="886"/>
      <c r="GIF8" s="885"/>
      <c r="GIG8" s="886"/>
      <c r="GIH8" s="886"/>
      <c r="GII8" s="886"/>
      <c r="GIJ8" s="885"/>
      <c r="GIK8" s="886"/>
      <c r="GIL8" s="886"/>
      <c r="GIM8" s="886"/>
      <c r="GIN8" s="885"/>
      <c r="GIO8" s="886"/>
      <c r="GIP8" s="886"/>
      <c r="GIQ8" s="886"/>
      <c r="GIR8" s="885"/>
      <c r="GIS8" s="886"/>
      <c r="GIT8" s="886"/>
      <c r="GIU8" s="886"/>
      <c r="GIV8" s="885"/>
      <c r="GIW8" s="886"/>
      <c r="GIX8" s="886"/>
      <c r="GIY8" s="886"/>
      <c r="GIZ8" s="885"/>
      <c r="GJA8" s="886"/>
      <c r="GJB8" s="886"/>
      <c r="GJC8" s="886"/>
      <c r="GJD8" s="885"/>
      <c r="GJE8" s="886"/>
      <c r="GJF8" s="886"/>
      <c r="GJG8" s="886"/>
      <c r="GJH8" s="885"/>
      <c r="GJI8" s="886"/>
      <c r="GJJ8" s="886"/>
      <c r="GJK8" s="886"/>
      <c r="GJL8" s="885"/>
      <c r="GJM8" s="886"/>
      <c r="GJN8" s="886"/>
      <c r="GJO8" s="886"/>
      <c r="GJP8" s="885"/>
      <c r="GJQ8" s="886"/>
      <c r="GJR8" s="886"/>
      <c r="GJS8" s="886"/>
      <c r="GJT8" s="885"/>
      <c r="GJU8" s="886"/>
      <c r="GJV8" s="886"/>
      <c r="GJW8" s="886"/>
      <c r="GJX8" s="885"/>
      <c r="GJY8" s="886"/>
      <c r="GJZ8" s="886"/>
      <c r="GKA8" s="886"/>
      <c r="GKB8" s="885"/>
      <c r="GKC8" s="886"/>
      <c r="GKD8" s="886"/>
      <c r="GKE8" s="886"/>
      <c r="GKF8" s="885"/>
      <c r="GKG8" s="886"/>
      <c r="GKH8" s="886"/>
      <c r="GKI8" s="886"/>
      <c r="GKJ8" s="885"/>
      <c r="GKK8" s="886"/>
      <c r="GKL8" s="886"/>
      <c r="GKM8" s="886"/>
      <c r="GKN8" s="885"/>
      <c r="GKO8" s="886"/>
      <c r="GKP8" s="886"/>
      <c r="GKQ8" s="886"/>
      <c r="GKR8" s="885"/>
      <c r="GKS8" s="886"/>
      <c r="GKT8" s="886"/>
      <c r="GKU8" s="886"/>
      <c r="GKV8" s="885"/>
      <c r="GKW8" s="886"/>
      <c r="GKX8" s="886"/>
      <c r="GKY8" s="886"/>
      <c r="GKZ8" s="885"/>
      <c r="GLA8" s="886"/>
      <c r="GLB8" s="886"/>
      <c r="GLC8" s="886"/>
      <c r="GLD8" s="885"/>
      <c r="GLE8" s="886"/>
      <c r="GLF8" s="886"/>
      <c r="GLG8" s="886"/>
      <c r="GLH8" s="885"/>
      <c r="GLI8" s="886"/>
      <c r="GLJ8" s="886"/>
      <c r="GLK8" s="886"/>
      <c r="GLL8" s="885"/>
      <c r="GLM8" s="886"/>
      <c r="GLN8" s="886"/>
      <c r="GLO8" s="886"/>
      <c r="GLP8" s="885"/>
      <c r="GLQ8" s="886"/>
      <c r="GLR8" s="886"/>
      <c r="GLS8" s="886"/>
      <c r="GLT8" s="885"/>
      <c r="GLU8" s="886"/>
      <c r="GLV8" s="886"/>
      <c r="GLW8" s="886"/>
      <c r="GLX8" s="885"/>
      <c r="GLY8" s="886"/>
      <c r="GLZ8" s="886"/>
      <c r="GMA8" s="886"/>
      <c r="GMB8" s="885"/>
      <c r="GMC8" s="886"/>
      <c r="GMD8" s="886"/>
      <c r="GME8" s="886"/>
      <c r="GMF8" s="885"/>
      <c r="GMG8" s="886"/>
      <c r="GMH8" s="886"/>
      <c r="GMI8" s="886"/>
      <c r="GMJ8" s="885"/>
      <c r="GMK8" s="886"/>
      <c r="GML8" s="886"/>
      <c r="GMM8" s="886"/>
      <c r="GMN8" s="885"/>
      <c r="GMO8" s="886"/>
      <c r="GMP8" s="886"/>
      <c r="GMQ8" s="886"/>
      <c r="GMR8" s="885"/>
      <c r="GMS8" s="886"/>
      <c r="GMT8" s="886"/>
      <c r="GMU8" s="886"/>
      <c r="GMV8" s="885"/>
      <c r="GMW8" s="886"/>
      <c r="GMX8" s="886"/>
      <c r="GMY8" s="886"/>
      <c r="GMZ8" s="885"/>
      <c r="GNA8" s="886"/>
      <c r="GNB8" s="886"/>
      <c r="GNC8" s="886"/>
      <c r="GND8" s="885"/>
      <c r="GNE8" s="886"/>
      <c r="GNF8" s="886"/>
      <c r="GNG8" s="886"/>
      <c r="GNH8" s="885"/>
      <c r="GNI8" s="886"/>
      <c r="GNJ8" s="886"/>
      <c r="GNK8" s="886"/>
      <c r="GNL8" s="885"/>
      <c r="GNM8" s="886"/>
      <c r="GNN8" s="886"/>
      <c r="GNO8" s="886"/>
      <c r="GNP8" s="885"/>
      <c r="GNQ8" s="886"/>
      <c r="GNR8" s="886"/>
      <c r="GNS8" s="886"/>
      <c r="GNT8" s="885"/>
      <c r="GNU8" s="886"/>
      <c r="GNV8" s="886"/>
      <c r="GNW8" s="886"/>
      <c r="GNX8" s="885"/>
      <c r="GNY8" s="886"/>
      <c r="GNZ8" s="886"/>
      <c r="GOA8" s="886"/>
      <c r="GOB8" s="885"/>
      <c r="GOC8" s="886"/>
      <c r="GOD8" s="886"/>
      <c r="GOE8" s="886"/>
      <c r="GOF8" s="885"/>
      <c r="GOG8" s="886"/>
      <c r="GOH8" s="886"/>
      <c r="GOI8" s="886"/>
      <c r="GOJ8" s="885"/>
      <c r="GOK8" s="886"/>
      <c r="GOL8" s="886"/>
      <c r="GOM8" s="886"/>
      <c r="GON8" s="885"/>
      <c r="GOO8" s="886"/>
      <c r="GOP8" s="886"/>
      <c r="GOQ8" s="886"/>
      <c r="GOR8" s="885"/>
      <c r="GOS8" s="886"/>
      <c r="GOT8" s="886"/>
      <c r="GOU8" s="886"/>
      <c r="GOV8" s="885"/>
      <c r="GOW8" s="886"/>
      <c r="GOX8" s="886"/>
      <c r="GOY8" s="886"/>
      <c r="GOZ8" s="885"/>
      <c r="GPA8" s="886"/>
      <c r="GPB8" s="886"/>
      <c r="GPC8" s="886"/>
      <c r="GPD8" s="885"/>
      <c r="GPE8" s="886"/>
      <c r="GPF8" s="886"/>
      <c r="GPG8" s="886"/>
      <c r="GPH8" s="885"/>
      <c r="GPI8" s="886"/>
      <c r="GPJ8" s="886"/>
      <c r="GPK8" s="886"/>
      <c r="GPL8" s="885"/>
      <c r="GPM8" s="886"/>
      <c r="GPN8" s="886"/>
      <c r="GPO8" s="886"/>
      <c r="GPP8" s="885"/>
      <c r="GPQ8" s="886"/>
      <c r="GPR8" s="886"/>
      <c r="GPS8" s="886"/>
      <c r="GPT8" s="885"/>
      <c r="GPU8" s="886"/>
      <c r="GPV8" s="886"/>
      <c r="GPW8" s="886"/>
      <c r="GPX8" s="885"/>
      <c r="GPY8" s="886"/>
      <c r="GPZ8" s="886"/>
      <c r="GQA8" s="886"/>
      <c r="GQB8" s="885"/>
      <c r="GQC8" s="886"/>
      <c r="GQD8" s="886"/>
      <c r="GQE8" s="886"/>
      <c r="GQF8" s="885"/>
      <c r="GQG8" s="886"/>
      <c r="GQH8" s="886"/>
      <c r="GQI8" s="886"/>
      <c r="GQJ8" s="885"/>
      <c r="GQK8" s="886"/>
      <c r="GQL8" s="886"/>
      <c r="GQM8" s="886"/>
      <c r="GQN8" s="885"/>
      <c r="GQO8" s="886"/>
      <c r="GQP8" s="886"/>
      <c r="GQQ8" s="886"/>
      <c r="GQR8" s="885"/>
      <c r="GQS8" s="886"/>
      <c r="GQT8" s="886"/>
      <c r="GQU8" s="886"/>
      <c r="GQV8" s="885"/>
      <c r="GQW8" s="886"/>
      <c r="GQX8" s="886"/>
      <c r="GQY8" s="886"/>
      <c r="GQZ8" s="885"/>
      <c r="GRA8" s="886"/>
      <c r="GRB8" s="886"/>
      <c r="GRC8" s="886"/>
      <c r="GRD8" s="885"/>
      <c r="GRE8" s="886"/>
      <c r="GRF8" s="886"/>
      <c r="GRG8" s="886"/>
      <c r="GRH8" s="885"/>
      <c r="GRI8" s="886"/>
      <c r="GRJ8" s="886"/>
      <c r="GRK8" s="886"/>
      <c r="GRL8" s="885"/>
      <c r="GRM8" s="886"/>
      <c r="GRN8" s="886"/>
      <c r="GRO8" s="886"/>
      <c r="GRP8" s="885"/>
      <c r="GRQ8" s="886"/>
      <c r="GRR8" s="886"/>
      <c r="GRS8" s="886"/>
      <c r="GRT8" s="885"/>
      <c r="GRU8" s="886"/>
      <c r="GRV8" s="886"/>
      <c r="GRW8" s="886"/>
      <c r="GRX8" s="885"/>
      <c r="GRY8" s="886"/>
      <c r="GRZ8" s="886"/>
      <c r="GSA8" s="886"/>
      <c r="GSB8" s="885"/>
      <c r="GSC8" s="886"/>
      <c r="GSD8" s="886"/>
      <c r="GSE8" s="886"/>
      <c r="GSF8" s="885"/>
      <c r="GSG8" s="886"/>
      <c r="GSH8" s="886"/>
      <c r="GSI8" s="886"/>
      <c r="GSJ8" s="885"/>
      <c r="GSK8" s="886"/>
      <c r="GSL8" s="886"/>
      <c r="GSM8" s="886"/>
      <c r="GSN8" s="885"/>
      <c r="GSO8" s="886"/>
      <c r="GSP8" s="886"/>
      <c r="GSQ8" s="886"/>
      <c r="GSR8" s="885"/>
      <c r="GSS8" s="886"/>
      <c r="GST8" s="886"/>
      <c r="GSU8" s="886"/>
      <c r="GSV8" s="885"/>
      <c r="GSW8" s="886"/>
      <c r="GSX8" s="886"/>
      <c r="GSY8" s="886"/>
      <c r="GSZ8" s="885"/>
      <c r="GTA8" s="886"/>
      <c r="GTB8" s="886"/>
      <c r="GTC8" s="886"/>
      <c r="GTD8" s="885"/>
      <c r="GTE8" s="886"/>
      <c r="GTF8" s="886"/>
      <c r="GTG8" s="886"/>
      <c r="GTH8" s="885"/>
      <c r="GTI8" s="886"/>
      <c r="GTJ8" s="886"/>
      <c r="GTK8" s="886"/>
      <c r="GTL8" s="885"/>
      <c r="GTM8" s="886"/>
      <c r="GTN8" s="886"/>
      <c r="GTO8" s="886"/>
      <c r="GTP8" s="885"/>
      <c r="GTQ8" s="886"/>
      <c r="GTR8" s="886"/>
      <c r="GTS8" s="886"/>
      <c r="GTT8" s="885"/>
      <c r="GTU8" s="886"/>
      <c r="GTV8" s="886"/>
      <c r="GTW8" s="886"/>
      <c r="GTX8" s="885"/>
      <c r="GTY8" s="886"/>
      <c r="GTZ8" s="886"/>
      <c r="GUA8" s="886"/>
      <c r="GUB8" s="885"/>
      <c r="GUC8" s="886"/>
      <c r="GUD8" s="886"/>
      <c r="GUE8" s="886"/>
      <c r="GUF8" s="885"/>
      <c r="GUG8" s="886"/>
      <c r="GUH8" s="886"/>
      <c r="GUI8" s="886"/>
      <c r="GUJ8" s="885"/>
      <c r="GUK8" s="886"/>
      <c r="GUL8" s="886"/>
      <c r="GUM8" s="886"/>
      <c r="GUN8" s="885"/>
      <c r="GUO8" s="886"/>
      <c r="GUP8" s="886"/>
      <c r="GUQ8" s="886"/>
      <c r="GUR8" s="885"/>
      <c r="GUS8" s="886"/>
      <c r="GUT8" s="886"/>
      <c r="GUU8" s="886"/>
      <c r="GUV8" s="885"/>
      <c r="GUW8" s="886"/>
      <c r="GUX8" s="886"/>
      <c r="GUY8" s="886"/>
      <c r="GUZ8" s="885"/>
      <c r="GVA8" s="886"/>
      <c r="GVB8" s="886"/>
      <c r="GVC8" s="886"/>
      <c r="GVD8" s="885"/>
      <c r="GVE8" s="886"/>
      <c r="GVF8" s="886"/>
      <c r="GVG8" s="886"/>
      <c r="GVH8" s="885"/>
      <c r="GVI8" s="886"/>
      <c r="GVJ8" s="886"/>
      <c r="GVK8" s="886"/>
      <c r="GVL8" s="885"/>
      <c r="GVM8" s="886"/>
      <c r="GVN8" s="886"/>
      <c r="GVO8" s="886"/>
      <c r="GVP8" s="885"/>
      <c r="GVQ8" s="886"/>
      <c r="GVR8" s="886"/>
      <c r="GVS8" s="886"/>
      <c r="GVT8" s="885"/>
      <c r="GVU8" s="886"/>
      <c r="GVV8" s="886"/>
      <c r="GVW8" s="886"/>
      <c r="GVX8" s="885"/>
      <c r="GVY8" s="886"/>
      <c r="GVZ8" s="886"/>
      <c r="GWA8" s="886"/>
      <c r="GWB8" s="885"/>
      <c r="GWC8" s="886"/>
      <c r="GWD8" s="886"/>
      <c r="GWE8" s="886"/>
      <c r="GWF8" s="885"/>
      <c r="GWG8" s="886"/>
      <c r="GWH8" s="886"/>
      <c r="GWI8" s="886"/>
      <c r="GWJ8" s="885"/>
      <c r="GWK8" s="886"/>
      <c r="GWL8" s="886"/>
      <c r="GWM8" s="886"/>
      <c r="GWN8" s="885"/>
      <c r="GWO8" s="886"/>
      <c r="GWP8" s="886"/>
      <c r="GWQ8" s="886"/>
      <c r="GWR8" s="885"/>
      <c r="GWS8" s="886"/>
      <c r="GWT8" s="886"/>
      <c r="GWU8" s="886"/>
      <c r="GWV8" s="885"/>
      <c r="GWW8" s="886"/>
      <c r="GWX8" s="886"/>
      <c r="GWY8" s="886"/>
      <c r="GWZ8" s="885"/>
      <c r="GXA8" s="886"/>
      <c r="GXB8" s="886"/>
      <c r="GXC8" s="886"/>
      <c r="GXD8" s="885"/>
      <c r="GXE8" s="886"/>
      <c r="GXF8" s="886"/>
      <c r="GXG8" s="886"/>
      <c r="GXH8" s="885"/>
      <c r="GXI8" s="886"/>
      <c r="GXJ8" s="886"/>
      <c r="GXK8" s="886"/>
      <c r="GXL8" s="885"/>
      <c r="GXM8" s="886"/>
      <c r="GXN8" s="886"/>
      <c r="GXO8" s="886"/>
      <c r="GXP8" s="885"/>
      <c r="GXQ8" s="886"/>
      <c r="GXR8" s="886"/>
      <c r="GXS8" s="886"/>
      <c r="GXT8" s="885"/>
      <c r="GXU8" s="886"/>
      <c r="GXV8" s="886"/>
      <c r="GXW8" s="886"/>
      <c r="GXX8" s="885"/>
      <c r="GXY8" s="886"/>
      <c r="GXZ8" s="886"/>
      <c r="GYA8" s="886"/>
      <c r="GYB8" s="885"/>
      <c r="GYC8" s="886"/>
      <c r="GYD8" s="886"/>
      <c r="GYE8" s="886"/>
      <c r="GYF8" s="885"/>
      <c r="GYG8" s="886"/>
      <c r="GYH8" s="886"/>
      <c r="GYI8" s="886"/>
      <c r="GYJ8" s="885"/>
      <c r="GYK8" s="886"/>
      <c r="GYL8" s="886"/>
      <c r="GYM8" s="886"/>
      <c r="GYN8" s="885"/>
      <c r="GYO8" s="886"/>
      <c r="GYP8" s="886"/>
      <c r="GYQ8" s="886"/>
      <c r="GYR8" s="885"/>
      <c r="GYS8" s="886"/>
      <c r="GYT8" s="886"/>
      <c r="GYU8" s="886"/>
      <c r="GYV8" s="885"/>
      <c r="GYW8" s="886"/>
      <c r="GYX8" s="886"/>
      <c r="GYY8" s="886"/>
      <c r="GYZ8" s="885"/>
      <c r="GZA8" s="886"/>
      <c r="GZB8" s="886"/>
      <c r="GZC8" s="886"/>
      <c r="GZD8" s="885"/>
      <c r="GZE8" s="886"/>
      <c r="GZF8" s="886"/>
      <c r="GZG8" s="886"/>
      <c r="GZH8" s="885"/>
      <c r="GZI8" s="886"/>
      <c r="GZJ8" s="886"/>
      <c r="GZK8" s="886"/>
      <c r="GZL8" s="885"/>
      <c r="GZM8" s="886"/>
      <c r="GZN8" s="886"/>
      <c r="GZO8" s="886"/>
      <c r="GZP8" s="885"/>
      <c r="GZQ8" s="886"/>
      <c r="GZR8" s="886"/>
      <c r="GZS8" s="886"/>
      <c r="GZT8" s="885"/>
      <c r="GZU8" s="886"/>
      <c r="GZV8" s="886"/>
      <c r="GZW8" s="886"/>
      <c r="GZX8" s="885"/>
      <c r="GZY8" s="886"/>
      <c r="GZZ8" s="886"/>
      <c r="HAA8" s="886"/>
      <c r="HAB8" s="885"/>
      <c r="HAC8" s="886"/>
      <c r="HAD8" s="886"/>
      <c r="HAE8" s="886"/>
      <c r="HAF8" s="885"/>
      <c r="HAG8" s="886"/>
      <c r="HAH8" s="886"/>
      <c r="HAI8" s="886"/>
      <c r="HAJ8" s="885"/>
      <c r="HAK8" s="886"/>
      <c r="HAL8" s="886"/>
      <c r="HAM8" s="886"/>
      <c r="HAN8" s="885"/>
      <c r="HAO8" s="886"/>
      <c r="HAP8" s="886"/>
      <c r="HAQ8" s="886"/>
      <c r="HAR8" s="885"/>
      <c r="HAS8" s="886"/>
      <c r="HAT8" s="886"/>
      <c r="HAU8" s="886"/>
      <c r="HAV8" s="885"/>
      <c r="HAW8" s="886"/>
      <c r="HAX8" s="886"/>
      <c r="HAY8" s="886"/>
      <c r="HAZ8" s="885"/>
      <c r="HBA8" s="886"/>
      <c r="HBB8" s="886"/>
      <c r="HBC8" s="886"/>
      <c r="HBD8" s="885"/>
      <c r="HBE8" s="886"/>
      <c r="HBF8" s="886"/>
      <c r="HBG8" s="886"/>
      <c r="HBH8" s="885"/>
      <c r="HBI8" s="886"/>
      <c r="HBJ8" s="886"/>
      <c r="HBK8" s="886"/>
      <c r="HBL8" s="885"/>
      <c r="HBM8" s="886"/>
      <c r="HBN8" s="886"/>
      <c r="HBO8" s="886"/>
      <c r="HBP8" s="885"/>
      <c r="HBQ8" s="886"/>
      <c r="HBR8" s="886"/>
      <c r="HBS8" s="886"/>
      <c r="HBT8" s="885"/>
      <c r="HBU8" s="886"/>
      <c r="HBV8" s="886"/>
      <c r="HBW8" s="886"/>
      <c r="HBX8" s="885"/>
      <c r="HBY8" s="886"/>
      <c r="HBZ8" s="886"/>
      <c r="HCA8" s="886"/>
      <c r="HCB8" s="885"/>
      <c r="HCC8" s="886"/>
      <c r="HCD8" s="886"/>
      <c r="HCE8" s="886"/>
      <c r="HCF8" s="885"/>
      <c r="HCG8" s="886"/>
      <c r="HCH8" s="886"/>
      <c r="HCI8" s="886"/>
      <c r="HCJ8" s="885"/>
      <c r="HCK8" s="886"/>
      <c r="HCL8" s="886"/>
      <c r="HCM8" s="886"/>
      <c r="HCN8" s="885"/>
      <c r="HCO8" s="886"/>
      <c r="HCP8" s="886"/>
      <c r="HCQ8" s="886"/>
      <c r="HCR8" s="885"/>
      <c r="HCS8" s="886"/>
      <c r="HCT8" s="886"/>
      <c r="HCU8" s="886"/>
      <c r="HCV8" s="885"/>
      <c r="HCW8" s="886"/>
      <c r="HCX8" s="886"/>
      <c r="HCY8" s="886"/>
      <c r="HCZ8" s="885"/>
      <c r="HDA8" s="886"/>
      <c r="HDB8" s="886"/>
      <c r="HDC8" s="886"/>
      <c r="HDD8" s="885"/>
      <c r="HDE8" s="886"/>
      <c r="HDF8" s="886"/>
      <c r="HDG8" s="886"/>
      <c r="HDH8" s="885"/>
      <c r="HDI8" s="886"/>
      <c r="HDJ8" s="886"/>
      <c r="HDK8" s="886"/>
      <c r="HDL8" s="885"/>
      <c r="HDM8" s="886"/>
      <c r="HDN8" s="886"/>
      <c r="HDO8" s="886"/>
      <c r="HDP8" s="885"/>
      <c r="HDQ8" s="886"/>
      <c r="HDR8" s="886"/>
      <c r="HDS8" s="886"/>
      <c r="HDT8" s="885"/>
      <c r="HDU8" s="886"/>
      <c r="HDV8" s="886"/>
      <c r="HDW8" s="886"/>
      <c r="HDX8" s="885"/>
      <c r="HDY8" s="886"/>
      <c r="HDZ8" s="886"/>
      <c r="HEA8" s="886"/>
      <c r="HEB8" s="885"/>
      <c r="HEC8" s="886"/>
      <c r="HED8" s="886"/>
      <c r="HEE8" s="886"/>
      <c r="HEF8" s="885"/>
      <c r="HEG8" s="886"/>
      <c r="HEH8" s="886"/>
      <c r="HEI8" s="886"/>
      <c r="HEJ8" s="885"/>
      <c r="HEK8" s="886"/>
      <c r="HEL8" s="886"/>
      <c r="HEM8" s="886"/>
      <c r="HEN8" s="885"/>
      <c r="HEO8" s="886"/>
      <c r="HEP8" s="886"/>
      <c r="HEQ8" s="886"/>
      <c r="HER8" s="885"/>
      <c r="HES8" s="886"/>
      <c r="HET8" s="886"/>
      <c r="HEU8" s="886"/>
      <c r="HEV8" s="885"/>
      <c r="HEW8" s="886"/>
      <c r="HEX8" s="886"/>
      <c r="HEY8" s="886"/>
      <c r="HEZ8" s="885"/>
      <c r="HFA8" s="886"/>
      <c r="HFB8" s="886"/>
      <c r="HFC8" s="886"/>
      <c r="HFD8" s="885"/>
      <c r="HFE8" s="886"/>
      <c r="HFF8" s="886"/>
      <c r="HFG8" s="886"/>
      <c r="HFH8" s="885"/>
      <c r="HFI8" s="886"/>
      <c r="HFJ8" s="886"/>
      <c r="HFK8" s="886"/>
      <c r="HFL8" s="885"/>
      <c r="HFM8" s="886"/>
      <c r="HFN8" s="886"/>
      <c r="HFO8" s="886"/>
      <c r="HFP8" s="885"/>
      <c r="HFQ8" s="886"/>
      <c r="HFR8" s="886"/>
      <c r="HFS8" s="886"/>
      <c r="HFT8" s="885"/>
      <c r="HFU8" s="886"/>
      <c r="HFV8" s="886"/>
      <c r="HFW8" s="886"/>
      <c r="HFX8" s="885"/>
      <c r="HFY8" s="886"/>
      <c r="HFZ8" s="886"/>
      <c r="HGA8" s="886"/>
      <c r="HGB8" s="885"/>
      <c r="HGC8" s="886"/>
      <c r="HGD8" s="886"/>
      <c r="HGE8" s="886"/>
      <c r="HGF8" s="885"/>
      <c r="HGG8" s="886"/>
      <c r="HGH8" s="886"/>
      <c r="HGI8" s="886"/>
      <c r="HGJ8" s="885"/>
      <c r="HGK8" s="886"/>
      <c r="HGL8" s="886"/>
      <c r="HGM8" s="886"/>
      <c r="HGN8" s="885"/>
      <c r="HGO8" s="886"/>
      <c r="HGP8" s="886"/>
      <c r="HGQ8" s="886"/>
      <c r="HGR8" s="885"/>
      <c r="HGS8" s="886"/>
      <c r="HGT8" s="886"/>
      <c r="HGU8" s="886"/>
      <c r="HGV8" s="885"/>
      <c r="HGW8" s="886"/>
      <c r="HGX8" s="886"/>
      <c r="HGY8" s="886"/>
      <c r="HGZ8" s="885"/>
      <c r="HHA8" s="886"/>
      <c r="HHB8" s="886"/>
      <c r="HHC8" s="886"/>
      <c r="HHD8" s="885"/>
      <c r="HHE8" s="886"/>
      <c r="HHF8" s="886"/>
      <c r="HHG8" s="886"/>
      <c r="HHH8" s="885"/>
      <c r="HHI8" s="886"/>
      <c r="HHJ8" s="886"/>
      <c r="HHK8" s="886"/>
      <c r="HHL8" s="885"/>
      <c r="HHM8" s="886"/>
      <c r="HHN8" s="886"/>
      <c r="HHO8" s="886"/>
      <c r="HHP8" s="885"/>
      <c r="HHQ8" s="886"/>
      <c r="HHR8" s="886"/>
      <c r="HHS8" s="886"/>
      <c r="HHT8" s="885"/>
      <c r="HHU8" s="886"/>
      <c r="HHV8" s="886"/>
      <c r="HHW8" s="886"/>
      <c r="HHX8" s="885"/>
      <c r="HHY8" s="886"/>
      <c r="HHZ8" s="886"/>
      <c r="HIA8" s="886"/>
      <c r="HIB8" s="885"/>
      <c r="HIC8" s="886"/>
      <c r="HID8" s="886"/>
      <c r="HIE8" s="886"/>
      <c r="HIF8" s="885"/>
      <c r="HIG8" s="886"/>
      <c r="HIH8" s="886"/>
      <c r="HII8" s="886"/>
      <c r="HIJ8" s="885"/>
      <c r="HIK8" s="886"/>
      <c r="HIL8" s="886"/>
      <c r="HIM8" s="886"/>
      <c r="HIN8" s="885"/>
      <c r="HIO8" s="886"/>
      <c r="HIP8" s="886"/>
      <c r="HIQ8" s="886"/>
      <c r="HIR8" s="885"/>
      <c r="HIS8" s="886"/>
      <c r="HIT8" s="886"/>
      <c r="HIU8" s="886"/>
      <c r="HIV8" s="885"/>
      <c r="HIW8" s="886"/>
      <c r="HIX8" s="886"/>
      <c r="HIY8" s="886"/>
      <c r="HIZ8" s="885"/>
      <c r="HJA8" s="886"/>
      <c r="HJB8" s="886"/>
      <c r="HJC8" s="886"/>
      <c r="HJD8" s="885"/>
      <c r="HJE8" s="886"/>
      <c r="HJF8" s="886"/>
      <c r="HJG8" s="886"/>
      <c r="HJH8" s="885"/>
      <c r="HJI8" s="886"/>
      <c r="HJJ8" s="886"/>
      <c r="HJK8" s="886"/>
      <c r="HJL8" s="885"/>
      <c r="HJM8" s="886"/>
      <c r="HJN8" s="886"/>
      <c r="HJO8" s="886"/>
      <c r="HJP8" s="885"/>
      <c r="HJQ8" s="886"/>
      <c r="HJR8" s="886"/>
      <c r="HJS8" s="886"/>
      <c r="HJT8" s="885"/>
      <c r="HJU8" s="886"/>
      <c r="HJV8" s="886"/>
      <c r="HJW8" s="886"/>
      <c r="HJX8" s="885"/>
      <c r="HJY8" s="886"/>
      <c r="HJZ8" s="886"/>
      <c r="HKA8" s="886"/>
      <c r="HKB8" s="885"/>
      <c r="HKC8" s="886"/>
      <c r="HKD8" s="886"/>
      <c r="HKE8" s="886"/>
      <c r="HKF8" s="885"/>
      <c r="HKG8" s="886"/>
      <c r="HKH8" s="886"/>
      <c r="HKI8" s="886"/>
      <c r="HKJ8" s="885"/>
      <c r="HKK8" s="886"/>
      <c r="HKL8" s="886"/>
      <c r="HKM8" s="886"/>
      <c r="HKN8" s="885"/>
      <c r="HKO8" s="886"/>
      <c r="HKP8" s="886"/>
      <c r="HKQ8" s="886"/>
      <c r="HKR8" s="885"/>
      <c r="HKS8" s="886"/>
      <c r="HKT8" s="886"/>
      <c r="HKU8" s="886"/>
      <c r="HKV8" s="885"/>
      <c r="HKW8" s="886"/>
      <c r="HKX8" s="886"/>
      <c r="HKY8" s="886"/>
      <c r="HKZ8" s="885"/>
      <c r="HLA8" s="886"/>
      <c r="HLB8" s="886"/>
      <c r="HLC8" s="886"/>
      <c r="HLD8" s="885"/>
      <c r="HLE8" s="886"/>
      <c r="HLF8" s="886"/>
      <c r="HLG8" s="886"/>
      <c r="HLH8" s="885"/>
      <c r="HLI8" s="886"/>
      <c r="HLJ8" s="886"/>
      <c r="HLK8" s="886"/>
      <c r="HLL8" s="885"/>
      <c r="HLM8" s="886"/>
      <c r="HLN8" s="886"/>
      <c r="HLO8" s="886"/>
      <c r="HLP8" s="885"/>
      <c r="HLQ8" s="886"/>
      <c r="HLR8" s="886"/>
      <c r="HLS8" s="886"/>
      <c r="HLT8" s="885"/>
      <c r="HLU8" s="886"/>
      <c r="HLV8" s="886"/>
      <c r="HLW8" s="886"/>
      <c r="HLX8" s="885"/>
      <c r="HLY8" s="886"/>
      <c r="HLZ8" s="886"/>
      <c r="HMA8" s="886"/>
      <c r="HMB8" s="885"/>
      <c r="HMC8" s="886"/>
      <c r="HMD8" s="886"/>
      <c r="HME8" s="886"/>
      <c r="HMF8" s="885"/>
      <c r="HMG8" s="886"/>
      <c r="HMH8" s="886"/>
      <c r="HMI8" s="886"/>
      <c r="HMJ8" s="885"/>
      <c r="HMK8" s="886"/>
      <c r="HML8" s="886"/>
      <c r="HMM8" s="886"/>
      <c r="HMN8" s="885"/>
      <c r="HMO8" s="886"/>
      <c r="HMP8" s="886"/>
      <c r="HMQ8" s="886"/>
      <c r="HMR8" s="885"/>
      <c r="HMS8" s="886"/>
      <c r="HMT8" s="886"/>
      <c r="HMU8" s="886"/>
      <c r="HMV8" s="885"/>
      <c r="HMW8" s="886"/>
      <c r="HMX8" s="886"/>
      <c r="HMY8" s="886"/>
      <c r="HMZ8" s="885"/>
      <c r="HNA8" s="886"/>
      <c r="HNB8" s="886"/>
      <c r="HNC8" s="886"/>
      <c r="HND8" s="885"/>
      <c r="HNE8" s="886"/>
      <c r="HNF8" s="886"/>
      <c r="HNG8" s="886"/>
      <c r="HNH8" s="885"/>
      <c r="HNI8" s="886"/>
      <c r="HNJ8" s="886"/>
      <c r="HNK8" s="886"/>
      <c r="HNL8" s="885"/>
      <c r="HNM8" s="886"/>
      <c r="HNN8" s="886"/>
      <c r="HNO8" s="886"/>
      <c r="HNP8" s="885"/>
      <c r="HNQ8" s="886"/>
      <c r="HNR8" s="886"/>
      <c r="HNS8" s="886"/>
      <c r="HNT8" s="885"/>
      <c r="HNU8" s="886"/>
      <c r="HNV8" s="886"/>
      <c r="HNW8" s="886"/>
      <c r="HNX8" s="885"/>
      <c r="HNY8" s="886"/>
      <c r="HNZ8" s="886"/>
      <c r="HOA8" s="886"/>
      <c r="HOB8" s="885"/>
      <c r="HOC8" s="886"/>
      <c r="HOD8" s="886"/>
      <c r="HOE8" s="886"/>
      <c r="HOF8" s="885"/>
      <c r="HOG8" s="886"/>
      <c r="HOH8" s="886"/>
      <c r="HOI8" s="886"/>
      <c r="HOJ8" s="885"/>
      <c r="HOK8" s="886"/>
      <c r="HOL8" s="886"/>
      <c r="HOM8" s="886"/>
      <c r="HON8" s="885"/>
      <c r="HOO8" s="886"/>
      <c r="HOP8" s="886"/>
      <c r="HOQ8" s="886"/>
      <c r="HOR8" s="885"/>
      <c r="HOS8" s="886"/>
      <c r="HOT8" s="886"/>
      <c r="HOU8" s="886"/>
      <c r="HOV8" s="885"/>
      <c r="HOW8" s="886"/>
      <c r="HOX8" s="886"/>
      <c r="HOY8" s="886"/>
      <c r="HOZ8" s="885"/>
      <c r="HPA8" s="886"/>
      <c r="HPB8" s="886"/>
      <c r="HPC8" s="886"/>
      <c r="HPD8" s="885"/>
      <c r="HPE8" s="886"/>
      <c r="HPF8" s="886"/>
      <c r="HPG8" s="886"/>
      <c r="HPH8" s="885"/>
      <c r="HPI8" s="886"/>
      <c r="HPJ8" s="886"/>
      <c r="HPK8" s="886"/>
      <c r="HPL8" s="885"/>
      <c r="HPM8" s="886"/>
      <c r="HPN8" s="886"/>
      <c r="HPO8" s="886"/>
      <c r="HPP8" s="885"/>
      <c r="HPQ8" s="886"/>
      <c r="HPR8" s="886"/>
      <c r="HPS8" s="886"/>
      <c r="HPT8" s="885"/>
      <c r="HPU8" s="886"/>
      <c r="HPV8" s="886"/>
      <c r="HPW8" s="886"/>
      <c r="HPX8" s="885"/>
      <c r="HPY8" s="886"/>
      <c r="HPZ8" s="886"/>
      <c r="HQA8" s="886"/>
      <c r="HQB8" s="885"/>
      <c r="HQC8" s="886"/>
      <c r="HQD8" s="886"/>
      <c r="HQE8" s="886"/>
      <c r="HQF8" s="885"/>
      <c r="HQG8" s="886"/>
      <c r="HQH8" s="886"/>
      <c r="HQI8" s="886"/>
      <c r="HQJ8" s="885"/>
      <c r="HQK8" s="886"/>
      <c r="HQL8" s="886"/>
      <c r="HQM8" s="886"/>
      <c r="HQN8" s="885"/>
      <c r="HQO8" s="886"/>
      <c r="HQP8" s="886"/>
      <c r="HQQ8" s="886"/>
      <c r="HQR8" s="885"/>
      <c r="HQS8" s="886"/>
      <c r="HQT8" s="886"/>
      <c r="HQU8" s="886"/>
      <c r="HQV8" s="885"/>
      <c r="HQW8" s="886"/>
      <c r="HQX8" s="886"/>
      <c r="HQY8" s="886"/>
      <c r="HQZ8" s="885"/>
      <c r="HRA8" s="886"/>
      <c r="HRB8" s="886"/>
      <c r="HRC8" s="886"/>
      <c r="HRD8" s="885"/>
      <c r="HRE8" s="886"/>
      <c r="HRF8" s="886"/>
      <c r="HRG8" s="886"/>
      <c r="HRH8" s="885"/>
      <c r="HRI8" s="886"/>
      <c r="HRJ8" s="886"/>
      <c r="HRK8" s="886"/>
      <c r="HRL8" s="885"/>
      <c r="HRM8" s="886"/>
      <c r="HRN8" s="886"/>
      <c r="HRO8" s="886"/>
      <c r="HRP8" s="885"/>
      <c r="HRQ8" s="886"/>
      <c r="HRR8" s="886"/>
      <c r="HRS8" s="886"/>
      <c r="HRT8" s="885"/>
      <c r="HRU8" s="886"/>
      <c r="HRV8" s="886"/>
      <c r="HRW8" s="886"/>
      <c r="HRX8" s="885"/>
      <c r="HRY8" s="886"/>
      <c r="HRZ8" s="886"/>
      <c r="HSA8" s="886"/>
      <c r="HSB8" s="885"/>
      <c r="HSC8" s="886"/>
      <c r="HSD8" s="886"/>
      <c r="HSE8" s="886"/>
      <c r="HSF8" s="885"/>
      <c r="HSG8" s="886"/>
      <c r="HSH8" s="886"/>
      <c r="HSI8" s="886"/>
      <c r="HSJ8" s="885"/>
      <c r="HSK8" s="886"/>
      <c r="HSL8" s="886"/>
      <c r="HSM8" s="886"/>
      <c r="HSN8" s="885"/>
      <c r="HSO8" s="886"/>
      <c r="HSP8" s="886"/>
      <c r="HSQ8" s="886"/>
      <c r="HSR8" s="885"/>
      <c r="HSS8" s="886"/>
      <c r="HST8" s="886"/>
      <c r="HSU8" s="886"/>
      <c r="HSV8" s="885"/>
      <c r="HSW8" s="886"/>
      <c r="HSX8" s="886"/>
      <c r="HSY8" s="886"/>
      <c r="HSZ8" s="885"/>
      <c r="HTA8" s="886"/>
      <c r="HTB8" s="886"/>
      <c r="HTC8" s="886"/>
      <c r="HTD8" s="885"/>
      <c r="HTE8" s="886"/>
      <c r="HTF8" s="886"/>
      <c r="HTG8" s="886"/>
      <c r="HTH8" s="885"/>
      <c r="HTI8" s="886"/>
      <c r="HTJ8" s="886"/>
      <c r="HTK8" s="886"/>
      <c r="HTL8" s="885"/>
      <c r="HTM8" s="886"/>
      <c r="HTN8" s="886"/>
      <c r="HTO8" s="886"/>
      <c r="HTP8" s="885"/>
      <c r="HTQ8" s="886"/>
      <c r="HTR8" s="886"/>
      <c r="HTS8" s="886"/>
      <c r="HTT8" s="885"/>
      <c r="HTU8" s="886"/>
      <c r="HTV8" s="886"/>
      <c r="HTW8" s="886"/>
      <c r="HTX8" s="885"/>
      <c r="HTY8" s="886"/>
      <c r="HTZ8" s="886"/>
      <c r="HUA8" s="886"/>
      <c r="HUB8" s="885"/>
      <c r="HUC8" s="886"/>
      <c r="HUD8" s="886"/>
      <c r="HUE8" s="886"/>
      <c r="HUF8" s="885"/>
      <c r="HUG8" s="886"/>
      <c r="HUH8" s="886"/>
      <c r="HUI8" s="886"/>
      <c r="HUJ8" s="885"/>
      <c r="HUK8" s="886"/>
      <c r="HUL8" s="886"/>
      <c r="HUM8" s="886"/>
      <c r="HUN8" s="885"/>
      <c r="HUO8" s="886"/>
      <c r="HUP8" s="886"/>
      <c r="HUQ8" s="886"/>
      <c r="HUR8" s="885"/>
      <c r="HUS8" s="886"/>
      <c r="HUT8" s="886"/>
      <c r="HUU8" s="886"/>
      <c r="HUV8" s="885"/>
      <c r="HUW8" s="886"/>
      <c r="HUX8" s="886"/>
      <c r="HUY8" s="886"/>
      <c r="HUZ8" s="885"/>
      <c r="HVA8" s="886"/>
      <c r="HVB8" s="886"/>
      <c r="HVC8" s="886"/>
      <c r="HVD8" s="885"/>
      <c r="HVE8" s="886"/>
      <c r="HVF8" s="886"/>
      <c r="HVG8" s="886"/>
      <c r="HVH8" s="885"/>
      <c r="HVI8" s="886"/>
      <c r="HVJ8" s="886"/>
      <c r="HVK8" s="886"/>
      <c r="HVL8" s="885"/>
      <c r="HVM8" s="886"/>
      <c r="HVN8" s="886"/>
      <c r="HVO8" s="886"/>
      <c r="HVP8" s="885"/>
      <c r="HVQ8" s="886"/>
      <c r="HVR8" s="886"/>
      <c r="HVS8" s="886"/>
      <c r="HVT8" s="885"/>
      <c r="HVU8" s="886"/>
      <c r="HVV8" s="886"/>
      <c r="HVW8" s="886"/>
      <c r="HVX8" s="885"/>
      <c r="HVY8" s="886"/>
      <c r="HVZ8" s="886"/>
      <c r="HWA8" s="886"/>
      <c r="HWB8" s="885"/>
      <c r="HWC8" s="886"/>
      <c r="HWD8" s="886"/>
      <c r="HWE8" s="886"/>
      <c r="HWF8" s="885"/>
      <c r="HWG8" s="886"/>
      <c r="HWH8" s="886"/>
      <c r="HWI8" s="886"/>
      <c r="HWJ8" s="885"/>
      <c r="HWK8" s="886"/>
      <c r="HWL8" s="886"/>
      <c r="HWM8" s="886"/>
      <c r="HWN8" s="885"/>
      <c r="HWO8" s="886"/>
      <c r="HWP8" s="886"/>
      <c r="HWQ8" s="886"/>
      <c r="HWR8" s="885"/>
      <c r="HWS8" s="886"/>
      <c r="HWT8" s="886"/>
      <c r="HWU8" s="886"/>
      <c r="HWV8" s="885"/>
      <c r="HWW8" s="886"/>
      <c r="HWX8" s="886"/>
      <c r="HWY8" s="886"/>
      <c r="HWZ8" s="885"/>
      <c r="HXA8" s="886"/>
      <c r="HXB8" s="886"/>
      <c r="HXC8" s="886"/>
      <c r="HXD8" s="885"/>
      <c r="HXE8" s="886"/>
      <c r="HXF8" s="886"/>
      <c r="HXG8" s="886"/>
      <c r="HXH8" s="885"/>
      <c r="HXI8" s="886"/>
      <c r="HXJ8" s="886"/>
      <c r="HXK8" s="886"/>
      <c r="HXL8" s="885"/>
      <c r="HXM8" s="886"/>
      <c r="HXN8" s="886"/>
      <c r="HXO8" s="886"/>
      <c r="HXP8" s="885"/>
      <c r="HXQ8" s="886"/>
      <c r="HXR8" s="886"/>
      <c r="HXS8" s="886"/>
      <c r="HXT8" s="885"/>
      <c r="HXU8" s="886"/>
      <c r="HXV8" s="886"/>
      <c r="HXW8" s="886"/>
      <c r="HXX8" s="885"/>
      <c r="HXY8" s="886"/>
      <c r="HXZ8" s="886"/>
      <c r="HYA8" s="886"/>
      <c r="HYB8" s="885"/>
      <c r="HYC8" s="886"/>
      <c r="HYD8" s="886"/>
      <c r="HYE8" s="886"/>
      <c r="HYF8" s="885"/>
      <c r="HYG8" s="886"/>
      <c r="HYH8" s="886"/>
      <c r="HYI8" s="886"/>
      <c r="HYJ8" s="885"/>
      <c r="HYK8" s="886"/>
      <c r="HYL8" s="886"/>
      <c r="HYM8" s="886"/>
      <c r="HYN8" s="885"/>
      <c r="HYO8" s="886"/>
      <c r="HYP8" s="886"/>
      <c r="HYQ8" s="886"/>
      <c r="HYR8" s="885"/>
      <c r="HYS8" s="886"/>
      <c r="HYT8" s="886"/>
      <c r="HYU8" s="886"/>
      <c r="HYV8" s="885"/>
      <c r="HYW8" s="886"/>
      <c r="HYX8" s="886"/>
      <c r="HYY8" s="886"/>
      <c r="HYZ8" s="885"/>
      <c r="HZA8" s="886"/>
      <c r="HZB8" s="886"/>
      <c r="HZC8" s="886"/>
      <c r="HZD8" s="885"/>
      <c r="HZE8" s="886"/>
      <c r="HZF8" s="886"/>
      <c r="HZG8" s="886"/>
      <c r="HZH8" s="885"/>
      <c r="HZI8" s="886"/>
      <c r="HZJ8" s="886"/>
      <c r="HZK8" s="886"/>
      <c r="HZL8" s="885"/>
      <c r="HZM8" s="886"/>
      <c r="HZN8" s="886"/>
      <c r="HZO8" s="886"/>
      <c r="HZP8" s="885"/>
      <c r="HZQ8" s="886"/>
      <c r="HZR8" s="886"/>
      <c r="HZS8" s="886"/>
      <c r="HZT8" s="885"/>
      <c r="HZU8" s="886"/>
      <c r="HZV8" s="886"/>
      <c r="HZW8" s="886"/>
      <c r="HZX8" s="885"/>
      <c r="HZY8" s="886"/>
      <c r="HZZ8" s="886"/>
      <c r="IAA8" s="886"/>
      <c r="IAB8" s="885"/>
      <c r="IAC8" s="886"/>
      <c r="IAD8" s="886"/>
      <c r="IAE8" s="886"/>
      <c r="IAF8" s="885"/>
      <c r="IAG8" s="886"/>
      <c r="IAH8" s="886"/>
      <c r="IAI8" s="886"/>
      <c r="IAJ8" s="885"/>
      <c r="IAK8" s="886"/>
      <c r="IAL8" s="886"/>
      <c r="IAM8" s="886"/>
      <c r="IAN8" s="885"/>
      <c r="IAO8" s="886"/>
      <c r="IAP8" s="886"/>
      <c r="IAQ8" s="886"/>
      <c r="IAR8" s="885"/>
      <c r="IAS8" s="886"/>
      <c r="IAT8" s="886"/>
      <c r="IAU8" s="886"/>
      <c r="IAV8" s="885"/>
      <c r="IAW8" s="886"/>
      <c r="IAX8" s="886"/>
      <c r="IAY8" s="886"/>
      <c r="IAZ8" s="885"/>
      <c r="IBA8" s="886"/>
      <c r="IBB8" s="886"/>
      <c r="IBC8" s="886"/>
      <c r="IBD8" s="885"/>
      <c r="IBE8" s="886"/>
      <c r="IBF8" s="886"/>
      <c r="IBG8" s="886"/>
      <c r="IBH8" s="885"/>
      <c r="IBI8" s="886"/>
      <c r="IBJ8" s="886"/>
      <c r="IBK8" s="886"/>
      <c r="IBL8" s="885"/>
      <c r="IBM8" s="886"/>
      <c r="IBN8" s="886"/>
      <c r="IBO8" s="886"/>
      <c r="IBP8" s="885"/>
      <c r="IBQ8" s="886"/>
      <c r="IBR8" s="886"/>
      <c r="IBS8" s="886"/>
      <c r="IBT8" s="885"/>
      <c r="IBU8" s="886"/>
      <c r="IBV8" s="886"/>
      <c r="IBW8" s="886"/>
      <c r="IBX8" s="885"/>
      <c r="IBY8" s="886"/>
      <c r="IBZ8" s="886"/>
      <c r="ICA8" s="886"/>
      <c r="ICB8" s="885"/>
      <c r="ICC8" s="886"/>
      <c r="ICD8" s="886"/>
      <c r="ICE8" s="886"/>
      <c r="ICF8" s="885"/>
      <c r="ICG8" s="886"/>
      <c r="ICH8" s="886"/>
      <c r="ICI8" s="886"/>
      <c r="ICJ8" s="885"/>
      <c r="ICK8" s="886"/>
      <c r="ICL8" s="886"/>
      <c r="ICM8" s="886"/>
      <c r="ICN8" s="885"/>
      <c r="ICO8" s="886"/>
      <c r="ICP8" s="886"/>
      <c r="ICQ8" s="886"/>
      <c r="ICR8" s="885"/>
      <c r="ICS8" s="886"/>
      <c r="ICT8" s="886"/>
      <c r="ICU8" s="886"/>
      <c r="ICV8" s="885"/>
      <c r="ICW8" s="886"/>
      <c r="ICX8" s="886"/>
      <c r="ICY8" s="886"/>
      <c r="ICZ8" s="885"/>
      <c r="IDA8" s="886"/>
      <c r="IDB8" s="886"/>
      <c r="IDC8" s="886"/>
      <c r="IDD8" s="885"/>
      <c r="IDE8" s="886"/>
      <c r="IDF8" s="886"/>
      <c r="IDG8" s="886"/>
      <c r="IDH8" s="885"/>
      <c r="IDI8" s="886"/>
      <c r="IDJ8" s="886"/>
      <c r="IDK8" s="886"/>
      <c r="IDL8" s="885"/>
      <c r="IDM8" s="886"/>
      <c r="IDN8" s="886"/>
      <c r="IDO8" s="886"/>
      <c r="IDP8" s="885"/>
      <c r="IDQ8" s="886"/>
      <c r="IDR8" s="886"/>
      <c r="IDS8" s="886"/>
      <c r="IDT8" s="885"/>
      <c r="IDU8" s="886"/>
      <c r="IDV8" s="886"/>
      <c r="IDW8" s="886"/>
      <c r="IDX8" s="885"/>
      <c r="IDY8" s="886"/>
      <c r="IDZ8" s="886"/>
      <c r="IEA8" s="886"/>
      <c r="IEB8" s="885"/>
      <c r="IEC8" s="886"/>
      <c r="IED8" s="886"/>
      <c r="IEE8" s="886"/>
      <c r="IEF8" s="885"/>
      <c r="IEG8" s="886"/>
      <c r="IEH8" s="886"/>
      <c r="IEI8" s="886"/>
      <c r="IEJ8" s="885"/>
      <c r="IEK8" s="886"/>
      <c r="IEL8" s="886"/>
      <c r="IEM8" s="886"/>
      <c r="IEN8" s="885"/>
      <c r="IEO8" s="886"/>
      <c r="IEP8" s="886"/>
      <c r="IEQ8" s="886"/>
      <c r="IER8" s="885"/>
      <c r="IES8" s="886"/>
      <c r="IET8" s="886"/>
      <c r="IEU8" s="886"/>
      <c r="IEV8" s="885"/>
      <c r="IEW8" s="886"/>
      <c r="IEX8" s="886"/>
      <c r="IEY8" s="886"/>
      <c r="IEZ8" s="885"/>
      <c r="IFA8" s="886"/>
      <c r="IFB8" s="886"/>
      <c r="IFC8" s="886"/>
      <c r="IFD8" s="885"/>
      <c r="IFE8" s="886"/>
      <c r="IFF8" s="886"/>
      <c r="IFG8" s="886"/>
      <c r="IFH8" s="885"/>
      <c r="IFI8" s="886"/>
      <c r="IFJ8" s="886"/>
      <c r="IFK8" s="886"/>
      <c r="IFL8" s="885"/>
      <c r="IFM8" s="886"/>
      <c r="IFN8" s="886"/>
      <c r="IFO8" s="886"/>
      <c r="IFP8" s="885"/>
      <c r="IFQ8" s="886"/>
      <c r="IFR8" s="886"/>
      <c r="IFS8" s="886"/>
      <c r="IFT8" s="885"/>
      <c r="IFU8" s="886"/>
      <c r="IFV8" s="886"/>
      <c r="IFW8" s="886"/>
      <c r="IFX8" s="885"/>
      <c r="IFY8" s="886"/>
      <c r="IFZ8" s="886"/>
      <c r="IGA8" s="886"/>
      <c r="IGB8" s="885"/>
      <c r="IGC8" s="886"/>
      <c r="IGD8" s="886"/>
      <c r="IGE8" s="886"/>
      <c r="IGF8" s="885"/>
      <c r="IGG8" s="886"/>
      <c r="IGH8" s="886"/>
      <c r="IGI8" s="886"/>
      <c r="IGJ8" s="885"/>
      <c r="IGK8" s="886"/>
      <c r="IGL8" s="886"/>
      <c r="IGM8" s="886"/>
      <c r="IGN8" s="885"/>
      <c r="IGO8" s="886"/>
      <c r="IGP8" s="886"/>
      <c r="IGQ8" s="886"/>
      <c r="IGR8" s="885"/>
      <c r="IGS8" s="886"/>
      <c r="IGT8" s="886"/>
      <c r="IGU8" s="886"/>
      <c r="IGV8" s="885"/>
      <c r="IGW8" s="886"/>
      <c r="IGX8" s="886"/>
      <c r="IGY8" s="886"/>
      <c r="IGZ8" s="885"/>
      <c r="IHA8" s="886"/>
      <c r="IHB8" s="886"/>
      <c r="IHC8" s="886"/>
      <c r="IHD8" s="885"/>
      <c r="IHE8" s="886"/>
      <c r="IHF8" s="886"/>
      <c r="IHG8" s="886"/>
      <c r="IHH8" s="885"/>
      <c r="IHI8" s="886"/>
      <c r="IHJ8" s="886"/>
      <c r="IHK8" s="886"/>
      <c r="IHL8" s="885"/>
      <c r="IHM8" s="886"/>
      <c r="IHN8" s="886"/>
      <c r="IHO8" s="886"/>
      <c r="IHP8" s="885"/>
      <c r="IHQ8" s="886"/>
      <c r="IHR8" s="886"/>
      <c r="IHS8" s="886"/>
      <c r="IHT8" s="885"/>
      <c r="IHU8" s="886"/>
      <c r="IHV8" s="886"/>
      <c r="IHW8" s="886"/>
      <c r="IHX8" s="885"/>
      <c r="IHY8" s="886"/>
      <c r="IHZ8" s="886"/>
      <c r="IIA8" s="886"/>
      <c r="IIB8" s="885"/>
      <c r="IIC8" s="886"/>
      <c r="IID8" s="886"/>
      <c r="IIE8" s="886"/>
      <c r="IIF8" s="885"/>
      <c r="IIG8" s="886"/>
      <c r="IIH8" s="886"/>
      <c r="III8" s="886"/>
      <c r="IIJ8" s="885"/>
      <c r="IIK8" s="886"/>
      <c r="IIL8" s="886"/>
      <c r="IIM8" s="886"/>
      <c r="IIN8" s="885"/>
      <c r="IIO8" s="886"/>
      <c r="IIP8" s="886"/>
      <c r="IIQ8" s="886"/>
      <c r="IIR8" s="885"/>
      <c r="IIS8" s="886"/>
      <c r="IIT8" s="886"/>
      <c r="IIU8" s="886"/>
      <c r="IIV8" s="885"/>
      <c r="IIW8" s="886"/>
      <c r="IIX8" s="886"/>
      <c r="IIY8" s="886"/>
      <c r="IIZ8" s="885"/>
      <c r="IJA8" s="886"/>
      <c r="IJB8" s="886"/>
      <c r="IJC8" s="886"/>
      <c r="IJD8" s="885"/>
      <c r="IJE8" s="886"/>
      <c r="IJF8" s="886"/>
      <c r="IJG8" s="886"/>
      <c r="IJH8" s="885"/>
      <c r="IJI8" s="886"/>
      <c r="IJJ8" s="886"/>
      <c r="IJK8" s="886"/>
      <c r="IJL8" s="885"/>
      <c r="IJM8" s="886"/>
      <c r="IJN8" s="886"/>
      <c r="IJO8" s="886"/>
      <c r="IJP8" s="885"/>
      <c r="IJQ8" s="886"/>
      <c r="IJR8" s="886"/>
      <c r="IJS8" s="886"/>
      <c r="IJT8" s="885"/>
      <c r="IJU8" s="886"/>
      <c r="IJV8" s="886"/>
      <c r="IJW8" s="886"/>
      <c r="IJX8" s="885"/>
      <c r="IJY8" s="886"/>
      <c r="IJZ8" s="886"/>
      <c r="IKA8" s="886"/>
      <c r="IKB8" s="885"/>
      <c r="IKC8" s="886"/>
      <c r="IKD8" s="886"/>
      <c r="IKE8" s="886"/>
      <c r="IKF8" s="885"/>
      <c r="IKG8" s="886"/>
      <c r="IKH8" s="886"/>
      <c r="IKI8" s="886"/>
      <c r="IKJ8" s="885"/>
      <c r="IKK8" s="886"/>
      <c r="IKL8" s="886"/>
      <c r="IKM8" s="886"/>
      <c r="IKN8" s="885"/>
      <c r="IKO8" s="886"/>
      <c r="IKP8" s="886"/>
      <c r="IKQ8" s="886"/>
      <c r="IKR8" s="885"/>
      <c r="IKS8" s="886"/>
      <c r="IKT8" s="886"/>
      <c r="IKU8" s="886"/>
      <c r="IKV8" s="885"/>
      <c r="IKW8" s="886"/>
      <c r="IKX8" s="886"/>
      <c r="IKY8" s="886"/>
      <c r="IKZ8" s="885"/>
      <c r="ILA8" s="886"/>
      <c r="ILB8" s="886"/>
      <c r="ILC8" s="886"/>
      <c r="ILD8" s="885"/>
      <c r="ILE8" s="886"/>
      <c r="ILF8" s="886"/>
      <c r="ILG8" s="886"/>
      <c r="ILH8" s="885"/>
      <c r="ILI8" s="886"/>
      <c r="ILJ8" s="886"/>
      <c r="ILK8" s="886"/>
      <c r="ILL8" s="885"/>
      <c r="ILM8" s="886"/>
      <c r="ILN8" s="886"/>
      <c r="ILO8" s="886"/>
      <c r="ILP8" s="885"/>
      <c r="ILQ8" s="886"/>
      <c r="ILR8" s="886"/>
      <c r="ILS8" s="886"/>
      <c r="ILT8" s="885"/>
      <c r="ILU8" s="886"/>
      <c r="ILV8" s="886"/>
      <c r="ILW8" s="886"/>
      <c r="ILX8" s="885"/>
      <c r="ILY8" s="886"/>
      <c r="ILZ8" s="886"/>
      <c r="IMA8" s="886"/>
      <c r="IMB8" s="885"/>
      <c r="IMC8" s="886"/>
      <c r="IMD8" s="886"/>
      <c r="IME8" s="886"/>
      <c r="IMF8" s="885"/>
      <c r="IMG8" s="886"/>
      <c r="IMH8" s="886"/>
      <c r="IMI8" s="886"/>
      <c r="IMJ8" s="885"/>
      <c r="IMK8" s="886"/>
      <c r="IML8" s="886"/>
      <c r="IMM8" s="886"/>
      <c r="IMN8" s="885"/>
      <c r="IMO8" s="886"/>
      <c r="IMP8" s="886"/>
      <c r="IMQ8" s="886"/>
      <c r="IMR8" s="885"/>
      <c r="IMS8" s="886"/>
      <c r="IMT8" s="886"/>
      <c r="IMU8" s="886"/>
      <c r="IMV8" s="885"/>
      <c r="IMW8" s="886"/>
      <c r="IMX8" s="886"/>
      <c r="IMY8" s="886"/>
      <c r="IMZ8" s="885"/>
      <c r="INA8" s="886"/>
      <c r="INB8" s="886"/>
      <c r="INC8" s="886"/>
      <c r="IND8" s="885"/>
      <c r="INE8" s="886"/>
      <c r="INF8" s="886"/>
      <c r="ING8" s="886"/>
      <c r="INH8" s="885"/>
      <c r="INI8" s="886"/>
      <c r="INJ8" s="886"/>
      <c r="INK8" s="886"/>
      <c r="INL8" s="885"/>
      <c r="INM8" s="886"/>
      <c r="INN8" s="886"/>
      <c r="INO8" s="886"/>
      <c r="INP8" s="885"/>
      <c r="INQ8" s="886"/>
      <c r="INR8" s="886"/>
      <c r="INS8" s="886"/>
      <c r="INT8" s="885"/>
      <c r="INU8" s="886"/>
      <c r="INV8" s="886"/>
      <c r="INW8" s="886"/>
      <c r="INX8" s="885"/>
      <c r="INY8" s="886"/>
      <c r="INZ8" s="886"/>
      <c r="IOA8" s="886"/>
      <c r="IOB8" s="885"/>
      <c r="IOC8" s="886"/>
      <c r="IOD8" s="886"/>
      <c r="IOE8" s="886"/>
      <c r="IOF8" s="885"/>
      <c r="IOG8" s="886"/>
      <c r="IOH8" s="886"/>
      <c r="IOI8" s="886"/>
      <c r="IOJ8" s="885"/>
      <c r="IOK8" s="886"/>
      <c r="IOL8" s="886"/>
      <c r="IOM8" s="886"/>
      <c r="ION8" s="885"/>
      <c r="IOO8" s="886"/>
      <c r="IOP8" s="886"/>
      <c r="IOQ8" s="886"/>
      <c r="IOR8" s="885"/>
      <c r="IOS8" s="886"/>
      <c r="IOT8" s="886"/>
      <c r="IOU8" s="886"/>
      <c r="IOV8" s="885"/>
      <c r="IOW8" s="886"/>
      <c r="IOX8" s="886"/>
      <c r="IOY8" s="886"/>
      <c r="IOZ8" s="885"/>
      <c r="IPA8" s="886"/>
      <c r="IPB8" s="886"/>
      <c r="IPC8" s="886"/>
      <c r="IPD8" s="885"/>
      <c r="IPE8" s="886"/>
      <c r="IPF8" s="886"/>
      <c r="IPG8" s="886"/>
      <c r="IPH8" s="885"/>
      <c r="IPI8" s="886"/>
      <c r="IPJ8" s="886"/>
      <c r="IPK8" s="886"/>
      <c r="IPL8" s="885"/>
      <c r="IPM8" s="886"/>
      <c r="IPN8" s="886"/>
      <c r="IPO8" s="886"/>
      <c r="IPP8" s="885"/>
      <c r="IPQ8" s="886"/>
      <c r="IPR8" s="886"/>
      <c r="IPS8" s="886"/>
      <c r="IPT8" s="885"/>
      <c r="IPU8" s="886"/>
      <c r="IPV8" s="886"/>
      <c r="IPW8" s="886"/>
      <c r="IPX8" s="885"/>
      <c r="IPY8" s="886"/>
      <c r="IPZ8" s="886"/>
      <c r="IQA8" s="886"/>
      <c r="IQB8" s="885"/>
      <c r="IQC8" s="886"/>
      <c r="IQD8" s="886"/>
      <c r="IQE8" s="886"/>
      <c r="IQF8" s="885"/>
      <c r="IQG8" s="886"/>
      <c r="IQH8" s="886"/>
      <c r="IQI8" s="886"/>
      <c r="IQJ8" s="885"/>
      <c r="IQK8" s="886"/>
      <c r="IQL8" s="886"/>
      <c r="IQM8" s="886"/>
      <c r="IQN8" s="885"/>
      <c r="IQO8" s="886"/>
      <c r="IQP8" s="886"/>
      <c r="IQQ8" s="886"/>
      <c r="IQR8" s="885"/>
      <c r="IQS8" s="886"/>
      <c r="IQT8" s="886"/>
      <c r="IQU8" s="886"/>
      <c r="IQV8" s="885"/>
      <c r="IQW8" s="886"/>
      <c r="IQX8" s="886"/>
      <c r="IQY8" s="886"/>
      <c r="IQZ8" s="885"/>
      <c r="IRA8" s="886"/>
      <c r="IRB8" s="886"/>
      <c r="IRC8" s="886"/>
      <c r="IRD8" s="885"/>
      <c r="IRE8" s="886"/>
      <c r="IRF8" s="886"/>
      <c r="IRG8" s="886"/>
      <c r="IRH8" s="885"/>
      <c r="IRI8" s="886"/>
      <c r="IRJ8" s="886"/>
      <c r="IRK8" s="886"/>
      <c r="IRL8" s="885"/>
      <c r="IRM8" s="886"/>
      <c r="IRN8" s="886"/>
      <c r="IRO8" s="886"/>
      <c r="IRP8" s="885"/>
      <c r="IRQ8" s="886"/>
      <c r="IRR8" s="886"/>
      <c r="IRS8" s="886"/>
      <c r="IRT8" s="885"/>
      <c r="IRU8" s="886"/>
      <c r="IRV8" s="886"/>
      <c r="IRW8" s="886"/>
      <c r="IRX8" s="885"/>
      <c r="IRY8" s="886"/>
      <c r="IRZ8" s="886"/>
      <c r="ISA8" s="886"/>
      <c r="ISB8" s="885"/>
      <c r="ISC8" s="886"/>
      <c r="ISD8" s="886"/>
      <c r="ISE8" s="886"/>
      <c r="ISF8" s="885"/>
      <c r="ISG8" s="886"/>
      <c r="ISH8" s="886"/>
      <c r="ISI8" s="886"/>
      <c r="ISJ8" s="885"/>
      <c r="ISK8" s="886"/>
      <c r="ISL8" s="886"/>
      <c r="ISM8" s="886"/>
      <c r="ISN8" s="885"/>
      <c r="ISO8" s="886"/>
      <c r="ISP8" s="886"/>
      <c r="ISQ8" s="886"/>
      <c r="ISR8" s="885"/>
      <c r="ISS8" s="886"/>
      <c r="IST8" s="886"/>
      <c r="ISU8" s="886"/>
      <c r="ISV8" s="885"/>
      <c r="ISW8" s="886"/>
      <c r="ISX8" s="886"/>
      <c r="ISY8" s="886"/>
      <c r="ISZ8" s="885"/>
      <c r="ITA8" s="886"/>
      <c r="ITB8" s="886"/>
      <c r="ITC8" s="886"/>
      <c r="ITD8" s="885"/>
      <c r="ITE8" s="886"/>
      <c r="ITF8" s="886"/>
      <c r="ITG8" s="886"/>
      <c r="ITH8" s="885"/>
      <c r="ITI8" s="886"/>
      <c r="ITJ8" s="886"/>
      <c r="ITK8" s="886"/>
      <c r="ITL8" s="885"/>
      <c r="ITM8" s="886"/>
      <c r="ITN8" s="886"/>
      <c r="ITO8" s="886"/>
      <c r="ITP8" s="885"/>
      <c r="ITQ8" s="886"/>
      <c r="ITR8" s="886"/>
      <c r="ITS8" s="886"/>
      <c r="ITT8" s="885"/>
      <c r="ITU8" s="886"/>
      <c r="ITV8" s="886"/>
      <c r="ITW8" s="886"/>
      <c r="ITX8" s="885"/>
      <c r="ITY8" s="886"/>
      <c r="ITZ8" s="886"/>
      <c r="IUA8" s="886"/>
      <c r="IUB8" s="885"/>
      <c r="IUC8" s="886"/>
      <c r="IUD8" s="886"/>
      <c r="IUE8" s="886"/>
      <c r="IUF8" s="885"/>
      <c r="IUG8" s="886"/>
      <c r="IUH8" s="886"/>
      <c r="IUI8" s="886"/>
      <c r="IUJ8" s="885"/>
      <c r="IUK8" s="886"/>
      <c r="IUL8" s="886"/>
      <c r="IUM8" s="886"/>
      <c r="IUN8" s="885"/>
      <c r="IUO8" s="886"/>
      <c r="IUP8" s="886"/>
      <c r="IUQ8" s="886"/>
      <c r="IUR8" s="885"/>
      <c r="IUS8" s="886"/>
      <c r="IUT8" s="886"/>
      <c r="IUU8" s="886"/>
      <c r="IUV8" s="885"/>
      <c r="IUW8" s="886"/>
      <c r="IUX8" s="886"/>
      <c r="IUY8" s="886"/>
      <c r="IUZ8" s="885"/>
      <c r="IVA8" s="886"/>
      <c r="IVB8" s="886"/>
      <c r="IVC8" s="886"/>
      <c r="IVD8" s="885"/>
      <c r="IVE8" s="886"/>
      <c r="IVF8" s="886"/>
      <c r="IVG8" s="886"/>
      <c r="IVH8" s="885"/>
      <c r="IVI8" s="886"/>
      <c r="IVJ8" s="886"/>
      <c r="IVK8" s="886"/>
      <c r="IVL8" s="885"/>
      <c r="IVM8" s="886"/>
      <c r="IVN8" s="886"/>
      <c r="IVO8" s="886"/>
      <c r="IVP8" s="885"/>
      <c r="IVQ8" s="886"/>
      <c r="IVR8" s="886"/>
      <c r="IVS8" s="886"/>
      <c r="IVT8" s="885"/>
      <c r="IVU8" s="886"/>
      <c r="IVV8" s="886"/>
      <c r="IVW8" s="886"/>
      <c r="IVX8" s="885"/>
      <c r="IVY8" s="886"/>
      <c r="IVZ8" s="886"/>
      <c r="IWA8" s="886"/>
      <c r="IWB8" s="885"/>
      <c r="IWC8" s="886"/>
      <c r="IWD8" s="886"/>
      <c r="IWE8" s="886"/>
      <c r="IWF8" s="885"/>
      <c r="IWG8" s="886"/>
      <c r="IWH8" s="886"/>
      <c r="IWI8" s="886"/>
      <c r="IWJ8" s="885"/>
      <c r="IWK8" s="886"/>
      <c r="IWL8" s="886"/>
      <c r="IWM8" s="886"/>
      <c r="IWN8" s="885"/>
      <c r="IWO8" s="886"/>
      <c r="IWP8" s="886"/>
      <c r="IWQ8" s="886"/>
      <c r="IWR8" s="885"/>
      <c r="IWS8" s="886"/>
      <c r="IWT8" s="886"/>
      <c r="IWU8" s="886"/>
      <c r="IWV8" s="885"/>
      <c r="IWW8" s="886"/>
      <c r="IWX8" s="886"/>
      <c r="IWY8" s="886"/>
      <c r="IWZ8" s="885"/>
      <c r="IXA8" s="886"/>
      <c r="IXB8" s="886"/>
      <c r="IXC8" s="886"/>
      <c r="IXD8" s="885"/>
      <c r="IXE8" s="886"/>
      <c r="IXF8" s="886"/>
      <c r="IXG8" s="886"/>
      <c r="IXH8" s="885"/>
      <c r="IXI8" s="886"/>
      <c r="IXJ8" s="886"/>
      <c r="IXK8" s="886"/>
      <c r="IXL8" s="885"/>
      <c r="IXM8" s="886"/>
      <c r="IXN8" s="886"/>
      <c r="IXO8" s="886"/>
      <c r="IXP8" s="885"/>
      <c r="IXQ8" s="886"/>
      <c r="IXR8" s="886"/>
      <c r="IXS8" s="886"/>
      <c r="IXT8" s="885"/>
      <c r="IXU8" s="886"/>
      <c r="IXV8" s="886"/>
      <c r="IXW8" s="886"/>
      <c r="IXX8" s="885"/>
      <c r="IXY8" s="886"/>
      <c r="IXZ8" s="886"/>
      <c r="IYA8" s="886"/>
      <c r="IYB8" s="885"/>
      <c r="IYC8" s="886"/>
      <c r="IYD8" s="886"/>
      <c r="IYE8" s="886"/>
      <c r="IYF8" s="885"/>
      <c r="IYG8" s="886"/>
      <c r="IYH8" s="886"/>
      <c r="IYI8" s="886"/>
      <c r="IYJ8" s="885"/>
      <c r="IYK8" s="886"/>
      <c r="IYL8" s="886"/>
      <c r="IYM8" s="886"/>
      <c r="IYN8" s="885"/>
      <c r="IYO8" s="886"/>
      <c r="IYP8" s="886"/>
      <c r="IYQ8" s="886"/>
      <c r="IYR8" s="885"/>
      <c r="IYS8" s="886"/>
      <c r="IYT8" s="886"/>
      <c r="IYU8" s="886"/>
      <c r="IYV8" s="885"/>
      <c r="IYW8" s="886"/>
      <c r="IYX8" s="886"/>
      <c r="IYY8" s="886"/>
      <c r="IYZ8" s="885"/>
      <c r="IZA8" s="886"/>
      <c r="IZB8" s="886"/>
      <c r="IZC8" s="886"/>
      <c r="IZD8" s="885"/>
      <c r="IZE8" s="886"/>
      <c r="IZF8" s="886"/>
      <c r="IZG8" s="886"/>
      <c r="IZH8" s="885"/>
      <c r="IZI8" s="886"/>
      <c r="IZJ8" s="886"/>
      <c r="IZK8" s="886"/>
      <c r="IZL8" s="885"/>
      <c r="IZM8" s="886"/>
      <c r="IZN8" s="886"/>
      <c r="IZO8" s="886"/>
      <c r="IZP8" s="885"/>
      <c r="IZQ8" s="886"/>
      <c r="IZR8" s="886"/>
      <c r="IZS8" s="886"/>
      <c r="IZT8" s="885"/>
      <c r="IZU8" s="886"/>
      <c r="IZV8" s="886"/>
      <c r="IZW8" s="886"/>
      <c r="IZX8" s="885"/>
      <c r="IZY8" s="886"/>
      <c r="IZZ8" s="886"/>
      <c r="JAA8" s="886"/>
      <c r="JAB8" s="885"/>
      <c r="JAC8" s="886"/>
      <c r="JAD8" s="886"/>
      <c r="JAE8" s="886"/>
      <c r="JAF8" s="885"/>
      <c r="JAG8" s="886"/>
      <c r="JAH8" s="886"/>
      <c r="JAI8" s="886"/>
      <c r="JAJ8" s="885"/>
      <c r="JAK8" s="886"/>
      <c r="JAL8" s="886"/>
      <c r="JAM8" s="886"/>
      <c r="JAN8" s="885"/>
      <c r="JAO8" s="886"/>
      <c r="JAP8" s="886"/>
      <c r="JAQ8" s="886"/>
      <c r="JAR8" s="885"/>
      <c r="JAS8" s="886"/>
      <c r="JAT8" s="886"/>
      <c r="JAU8" s="886"/>
      <c r="JAV8" s="885"/>
      <c r="JAW8" s="886"/>
      <c r="JAX8" s="886"/>
      <c r="JAY8" s="886"/>
      <c r="JAZ8" s="885"/>
      <c r="JBA8" s="886"/>
      <c r="JBB8" s="886"/>
      <c r="JBC8" s="886"/>
      <c r="JBD8" s="885"/>
      <c r="JBE8" s="886"/>
      <c r="JBF8" s="886"/>
      <c r="JBG8" s="886"/>
      <c r="JBH8" s="885"/>
      <c r="JBI8" s="886"/>
      <c r="JBJ8" s="886"/>
      <c r="JBK8" s="886"/>
      <c r="JBL8" s="885"/>
      <c r="JBM8" s="886"/>
      <c r="JBN8" s="886"/>
      <c r="JBO8" s="886"/>
      <c r="JBP8" s="885"/>
      <c r="JBQ8" s="886"/>
      <c r="JBR8" s="886"/>
      <c r="JBS8" s="886"/>
      <c r="JBT8" s="885"/>
      <c r="JBU8" s="886"/>
      <c r="JBV8" s="886"/>
      <c r="JBW8" s="886"/>
      <c r="JBX8" s="885"/>
      <c r="JBY8" s="886"/>
      <c r="JBZ8" s="886"/>
      <c r="JCA8" s="886"/>
      <c r="JCB8" s="885"/>
      <c r="JCC8" s="886"/>
      <c r="JCD8" s="886"/>
      <c r="JCE8" s="886"/>
      <c r="JCF8" s="885"/>
      <c r="JCG8" s="886"/>
      <c r="JCH8" s="886"/>
      <c r="JCI8" s="886"/>
      <c r="JCJ8" s="885"/>
      <c r="JCK8" s="886"/>
      <c r="JCL8" s="886"/>
      <c r="JCM8" s="886"/>
      <c r="JCN8" s="885"/>
      <c r="JCO8" s="886"/>
      <c r="JCP8" s="886"/>
      <c r="JCQ8" s="886"/>
      <c r="JCR8" s="885"/>
      <c r="JCS8" s="886"/>
      <c r="JCT8" s="886"/>
      <c r="JCU8" s="886"/>
      <c r="JCV8" s="885"/>
      <c r="JCW8" s="886"/>
      <c r="JCX8" s="886"/>
      <c r="JCY8" s="886"/>
      <c r="JCZ8" s="885"/>
      <c r="JDA8" s="886"/>
      <c r="JDB8" s="886"/>
      <c r="JDC8" s="886"/>
      <c r="JDD8" s="885"/>
      <c r="JDE8" s="886"/>
      <c r="JDF8" s="886"/>
      <c r="JDG8" s="886"/>
      <c r="JDH8" s="885"/>
      <c r="JDI8" s="886"/>
      <c r="JDJ8" s="886"/>
      <c r="JDK8" s="886"/>
      <c r="JDL8" s="885"/>
      <c r="JDM8" s="886"/>
      <c r="JDN8" s="886"/>
      <c r="JDO8" s="886"/>
      <c r="JDP8" s="885"/>
      <c r="JDQ8" s="886"/>
      <c r="JDR8" s="886"/>
      <c r="JDS8" s="886"/>
      <c r="JDT8" s="885"/>
      <c r="JDU8" s="886"/>
      <c r="JDV8" s="886"/>
      <c r="JDW8" s="886"/>
      <c r="JDX8" s="885"/>
      <c r="JDY8" s="886"/>
      <c r="JDZ8" s="886"/>
      <c r="JEA8" s="886"/>
      <c r="JEB8" s="885"/>
      <c r="JEC8" s="886"/>
      <c r="JED8" s="886"/>
      <c r="JEE8" s="886"/>
      <c r="JEF8" s="885"/>
      <c r="JEG8" s="886"/>
      <c r="JEH8" s="886"/>
      <c r="JEI8" s="886"/>
      <c r="JEJ8" s="885"/>
      <c r="JEK8" s="886"/>
      <c r="JEL8" s="886"/>
      <c r="JEM8" s="886"/>
      <c r="JEN8" s="885"/>
      <c r="JEO8" s="886"/>
      <c r="JEP8" s="886"/>
      <c r="JEQ8" s="886"/>
      <c r="JER8" s="885"/>
      <c r="JES8" s="886"/>
      <c r="JET8" s="886"/>
      <c r="JEU8" s="886"/>
      <c r="JEV8" s="885"/>
      <c r="JEW8" s="886"/>
      <c r="JEX8" s="886"/>
      <c r="JEY8" s="886"/>
      <c r="JEZ8" s="885"/>
      <c r="JFA8" s="886"/>
      <c r="JFB8" s="886"/>
      <c r="JFC8" s="886"/>
      <c r="JFD8" s="885"/>
      <c r="JFE8" s="886"/>
      <c r="JFF8" s="886"/>
      <c r="JFG8" s="886"/>
      <c r="JFH8" s="885"/>
      <c r="JFI8" s="886"/>
      <c r="JFJ8" s="886"/>
      <c r="JFK8" s="886"/>
      <c r="JFL8" s="885"/>
      <c r="JFM8" s="886"/>
      <c r="JFN8" s="886"/>
      <c r="JFO8" s="886"/>
      <c r="JFP8" s="885"/>
      <c r="JFQ8" s="886"/>
      <c r="JFR8" s="886"/>
      <c r="JFS8" s="886"/>
      <c r="JFT8" s="885"/>
      <c r="JFU8" s="886"/>
      <c r="JFV8" s="886"/>
      <c r="JFW8" s="886"/>
      <c r="JFX8" s="885"/>
      <c r="JFY8" s="886"/>
      <c r="JFZ8" s="886"/>
      <c r="JGA8" s="886"/>
      <c r="JGB8" s="885"/>
      <c r="JGC8" s="886"/>
      <c r="JGD8" s="886"/>
      <c r="JGE8" s="886"/>
      <c r="JGF8" s="885"/>
      <c r="JGG8" s="886"/>
      <c r="JGH8" s="886"/>
      <c r="JGI8" s="886"/>
      <c r="JGJ8" s="885"/>
      <c r="JGK8" s="886"/>
      <c r="JGL8" s="886"/>
      <c r="JGM8" s="886"/>
      <c r="JGN8" s="885"/>
      <c r="JGO8" s="886"/>
      <c r="JGP8" s="886"/>
      <c r="JGQ8" s="886"/>
      <c r="JGR8" s="885"/>
      <c r="JGS8" s="886"/>
      <c r="JGT8" s="886"/>
      <c r="JGU8" s="886"/>
      <c r="JGV8" s="885"/>
      <c r="JGW8" s="886"/>
      <c r="JGX8" s="886"/>
      <c r="JGY8" s="886"/>
      <c r="JGZ8" s="885"/>
      <c r="JHA8" s="886"/>
      <c r="JHB8" s="886"/>
      <c r="JHC8" s="886"/>
      <c r="JHD8" s="885"/>
      <c r="JHE8" s="886"/>
      <c r="JHF8" s="886"/>
      <c r="JHG8" s="886"/>
      <c r="JHH8" s="885"/>
      <c r="JHI8" s="886"/>
      <c r="JHJ8" s="886"/>
      <c r="JHK8" s="886"/>
      <c r="JHL8" s="885"/>
      <c r="JHM8" s="886"/>
      <c r="JHN8" s="886"/>
      <c r="JHO8" s="886"/>
      <c r="JHP8" s="885"/>
      <c r="JHQ8" s="886"/>
      <c r="JHR8" s="886"/>
      <c r="JHS8" s="886"/>
      <c r="JHT8" s="885"/>
      <c r="JHU8" s="886"/>
      <c r="JHV8" s="886"/>
      <c r="JHW8" s="886"/>
      <c r="JHX8" s="885"/>
      <c r="JHY8" s="886"/>
      <c r="JHZ8" s="886"/>
      <c r="JIA8" s="886"/>
      <c r="JIB8" s="885"/>
      <c r="JIC8" s="886"/>
      <c r="JID8" s="886"/>
      <c r="JIE8" s="886"/>
      <c r="JIF8" s="885"/>
      <c r="JIG8" s="886"/>
      <c r="JIH8" s="886"/>
      <c r="JII8" s="886"/>
      <c r="JIJ8" s="885"/>
      <c r="JIK8" s="886"/>
      <c r="JIL8" s="886"/>
      <c r="JIM8" s="886"/>
      <c r="JIN8" s="885"/>
      <c r="JIO8" s="886"/>
      <c r="JIP8" s="886"/>
      <c r="JIQ8" s="886"/>
      <c r="JIR8" s="885"/>
      <c r="JIS8" s="886"/>
      <c r="JIT8" s="886"/>
      <c r="JIU8" s="886"/>
      <c r="JIV8" s="885"/>
      <c r="JIW8" s="886"/>
      <c r="JIX8" s="886"/>
      <c r="JIY8" s="886"/>
      <c r="JIZ8" s="885"/>
      <c r="JJA8" s="886"/>
      <c r="JJB8" s="886"/>
      <c r="JJC8" s="886"/>
      <c r="JJD8" s="885"/>
      <c r="JJE8" s="886"/>
      <c r="JJF8" s="886"/>
      <c r="JJG8" s="886"/>
      <c r="JJH8" s="885"/>
      <c r="JJI8" s="886"/>
      <c r="JJJ8" s="886"/>
      <c r="JJK8" s="886"/>
      <c r="JJL8" s="885"/>
      <c r="JJM8" s="886"/>
      <c r="JJN8" s="886"/>
      <c r="JJO8" s="886"/>
      <c r="JJP8" s="885"/>
      <c r="JJQ8" s="886"/>
      <c r="JJR8" s="886"/>
      <c r="JJS8" s="886"/>
      <c r="JJT8" s="885"/>
      <c r="JJU8" s="886"/>
      <c r="JJV8" s="886"/>
      <c r="JJW8" s="886"/>
      <c r="JJX8" s="885"/>
      <c r="JJY8" s="886"/>
      <c r="JJZ8" s="886"/>
      <c r="JKA8" s="886"/>
      <c r="JKB8" s="885"/>
      <c r="JKC8" s="886"/>
      <c r="JKD8" s="886"/>
      <c r="JKE8" s="886"/>
      <c r="JKF8" s="885"/>
      <c r="JKG8" s="886"/>
      <c r="JKH8" s="886"/>
      <c r="JKI8" s="886"/>
      <c r="JKJ8" s="885"/>
      <c r="JKK8" s="886"/>
      <c r="JKL8" s="886"/>
      <c r="JKM8" s="886"/>
      <c r="JKN8" s="885"/>
      <c r="JKO8" s="886"/>
      <c r="JKP8" s="886"/>
      <c r="JKQ8" s="886"/>
      <c r="JKR8" s="885"/>
      <c r="JKS8" s="886"/>
      <c r="JKT8" s="886"/>
      <c r="JKU8" s="886"/>
      <c r="JKV8" s="885"/>
      <c r="JKW8" s="886"/>
      <c r="JKX8" s="886"/>
      <c r="JKY8" s="886"/>
      <c r="JKZ8" s="885"/>
      <c r="JLA8" s="886"/>
      <c r="JLB8" s="886"/>
      <c r="JLC8" s="886"/>
      <c r="JLD8" s="885"/>
      <c r="JLE8" s="886"/>
      <c r="JLF8" s="886"/>
      <c r="JLG8" s="886"/>
      <c r="JLH8" s="885"/>
      <c r="JLI8" s="886"/>
      <c r="JLJ8" s="886"/>
      <c r="JLK8" s="886"/>
      <c r="JLL8" s="885"/>
      <c r="JLM8" s="886"/>
      <c r="JLN8" s="886"/>
      <c r="JLO8" s="886"/>
      <c r="JLP8" s="885"/>
      <c r="JLQ8" s="886"/>
      <c r="JLR8" s="886"/>
      <c r="JLS8" s="886"/>
      <c r="JLT8" s="885"/>
      <c r="JLU8" s="886"/>
      <c r="JLV8" s="886"/>
      <c r="JLW8" s="886"/>
      <c r="JLX8" s="885"/>
      <c r="JLY8" s="886"/>
      <c r="JLZ8" s="886"/>
      <c r="JMA8" s="886"/>
      <c r="JMB8" s="885"/>
      <c r="JMC8" s="886"/>
      <c r="JMD8" s="886"/>
      <c r="JME8" s="886"/>
      <c r="JMF8" s="885"/>
      <c r="JMG8" s="886"/>
      <c r="JMH8" s="886"/>
      <c r="JMI8" s="886"/>
      <c r="JMJ8" s="885"/>
      <c r="JMK8" s="886"/>
      <c r="JML8" s="886"/>
      <c r="JMM8" s="886"/>
      <c r="JMN8" s="885"/>
      <c r="JMO8" s="886"/>
      <c r="JMP8" s="886"/>
      <c r="JMQ8" s="886"/>
      <c r="JMR8" s="885"/>
      <c r="JMS8" s="886"/>
      <c r="JMT8" s="886"/>
      <c r="JMU8" s="886"/>
      <c r="JMV8" s="885"/>
      <c r="JMW8" s="886"/>
      <c r="JMX8" s="886"/>
      <c r="JMY8" s="886"/>
      <c r="JMZ8" s="885"/>
      <c r="JNA8" s="886"/>
      <c r="JNB8" s="886"/>
      <c r="JNC8" s="886"/>
      <c r="JND8" s="885"/>
      <c r="JNE8" s="886"/>
      <c r="JNF8" s="886"/>
      <c r="JNG8" s="886"/>
      <c r="JNH8" s="885"/>
      <c r="JNI8" s="886"/>
      <c r="JNJ8" s="886"/>
      <c r="JNK8" s="886"/>
      <c r="JNL8" s="885"/>
      <c r="JNM8" s="886"/>
      <c r="JNN8" s="886"/>
      <c r="JNO8" s="886"/>
      <c r="JNP8" s="885"/>
      <c r="JNQ8" s="886"/>
      <c r="JNR8" s="886"/>
      <c r="JNS8" s="886"/>
      <c r="JNT8" s="885"/>
      <c r="JNU8" s="886"/>
      <c r="JNV8" s="886"/>
      <c r="JNW8" s="886"/>
      <c r="JNX8" s="885"/>
      <c r="JNY8" s="886"/>
      <c r="JNZ8" s="886"/>
      <c r="JOA8" s="886"/>
      <c r="JOB8" s="885"/>
      <c r="JOC8" s="886"/>
      <c r="JOD8" s="886"/>
      <c r="JOE8" s="886"/>
      <c r="JOF8" s="885"/>
      <c r="JOG8" s="886"/>
      <c r="JOH8" s="886"/>
      <c r="JOI8" s="886"/>
      <c r="JOJ8" s="885"/>
      <c r="JOK8" s="886"/>
      <c r="JOL8" s="886"/>
      <c r="JOM8" s="886"/>
      <c r="JON8" s="885"/>
      <c r="JOO8" s="886"/>
      <c r="JOP8" s="886"/>
      <c r="JOQ8" s="886"/>
      <c r="JOR8" s="885"/>
      <c r="JOS8" s="886"/>
      <c r="JOT8" s="886"/>
      <c r="JOU8" s="886"/>
      <c r="JOV8" s="885"/>
      <c r="JOW8" s="886"/>
      <c r="JOX8" s="886"/>
      <c r="JOY8" s="886"/>
      <c r="JOZ8" s="885"/>
      <c r="JPA8" s="886"/>
      <c r="JPB8" s="886"/>
      <c r="JPC8" s="886"/>
      <c r="JPD8" s="885"/>
      <c r="JPE8" s="886"/>
      <c r="JPF8" s="886"/>
      <c r="JPG8" s="886"/>
      <c r="JPH8" s="885"/>
      <c r="JPI8" s="886"/>
      <c r="JPJ8" s="886"/>
      <c r="JPK8" s="886"/>
      <c r="JPL8" s="885"/>
      <c r="JPM8" s="886"/>
      <c r="JPN8" s="886"/>
      <c r="JPO8" s="886"/>
      <c r="JPP8" s="885"/>
      <c r="JPQ8" s="886"/>
      <c r="JPR8" s="886"/>
      <c r="JPS8" s="886"/>
      <c r="JPT8" s="885"/>
      <c r="JPU8" s="886"/>
      <c r="JPV8" s="886"/>
      <c r="JPW8" s="886"/>
      <c r="JPX8" s="885"/>
      <c r="JPY8" s="886"/>
      <c r="JPZ8" s="886"/>
      <c r="JQA8" s="886"/>
      <c r="JQB8" s="885"/>
      <c r="JQC8" s="886"/>
      <c r="JQD8" s="886"/>
      <c r="JQE8" s="886"/>
      <c r="JQF8" s="885"/>
      <c r="JQG8" s="886"/>
      <c r="JQH8" s="886"/>
      <c r="JQI8" s="886"/>
      <c r="JQJ8" s="885"/>
      <c r="JQK8" s="886"/>
      <c r="JQL8" s="886"/>
      <c r="JQM8" s="886"/>
      <c r="JQN8" s="885"/>
      <c r="JQO8" s="886"/>
      <c r="JQP8" s="886"/>
      <c r="JQQ8" s="886"/>
      <c r="JQR8" s="885"/>
      <c r="JQS8" s="886"/>
      <c r="JQT8" s="886"/>
      <c r="JQU8" s="886"/>
      <c r="JQV8" s="885"/>
      <c r="JQW8" s="886"/>
      <c r="JQX8" s="886"/>
      <c r="JQY8" s="886"/>
      <c r="JQZ8" s="885"/>
      <c r="JRA8" s="886"/>
      <c r="JRB8" s="886"/>
      <c r="JRC8" s="886"/>
      <c r="JRD8" s="885"/>
      <c r="JRE8" s="886"/>
      <c r="JRF8" s="886"/>
      <c r="JRG8" s="886"/>
      <c r="JRH8" s="885"/>
      <c r="JRI8" s="886"/>
      <c r="JRJ8" s="886"/>
      <c r="JRK8" s="886"/>
      <c r="JRL8" s="885"/>
      <c r="JRM8" s="886"/>
      <c r="JRN8" s="886"/>
      <c r="JRO8" s="886"/>
      <c r="JRP8" s="885"/>
      <c r="JRQ8" s="886"/>
      <c r="JRR8" s="886"/>
      <c r="JRS8" s="886"/>
      <c r="JRT8" s="885"/>
      <c r="JRU8" s="886"/>
      <c r="JRV8" s="886"/>
      <c r="JRW8" s="886"/>
      <c r="JRX8" s="885"/>
      <c r="JRY8" s="886"/>
      <c r="JRZ8" s="886"/>
      <c r="JSA8" s="886"/>
      <c r="JSB8" s="885"/>
      <c r="JSC8" s="886"/>
      <c r="JSD8" s="886"/>
      <c r="JSE8" s="886"/>
      <c r="JSF8" s="885"/>
      <c r="JSG8" s="886"/>
      <c r="JSH8" s="886"/>
      <c r="JSI8" s="886"/>
      <c r="JSJ8" s="885"/>
      <c r="JSK8" s="886"/>
      <c r="JSL8" s="886"/>
      <c r="JSM8" s="886"/>
      <c r="JSN8" s="885"/>
      <c r="JSO8" s="886"/>
      <c r="JSP8" s="886"/>
      <c r="JSQ8" s="886"/>
      <c r="JSR8" s="885"/>
      <c r="JSS8" s="886"/>
      <c r="JST8" s="886"/>
      <c r="JSU8" s="886"/>
      <c r="JSV8" s="885"/>
      <c r="JSW8" s="886"/>
      <c r="JSX8" s="886"/>
      <c r="JSY8" s="886"/>
      <c r="JSZ8" s="885"/>
      <c r="JTA8" s="886"/>
      <c r="JTB8" s="886"/>
      <c r="JTC8" s="886"/>
      <c r="JTD8" s="885"/>
      <c r="JTE8" s="886"/>
      <c r="JTF8" s="886"/>
      <c r="JTG8" s="886"/>
      <c r="JTH8" s="885"/>
      <c r="JTI8" s="886"/>
      <c r="JTJ8" s="886"/>
      <c r="JTK8" s="886"/>
      <c r="JTL8" s="885"/>
      <c r="JTM8" s="886"/>
      <c r="JTN8" s="886"/>
      <c r="JTO8" s="886"/>
      <c r="JTP8" s="885"/>
      <c r="JTQ8" s="886"/>
      <c r="JTR8" s="886"/>
      <c r="JTS8" s="886"/>
      <c r="JTT8" s="885"/>
      <c r="JTU8" s="886"/>
      <c r="JTV8" s="886"/>
      <c r="JTW8" s="886"/>
      <c r="JTX8" s="885"/>
      <c r="JTY8" s="886"/>
      <c r="JTZ8" s="886"/>
      <c r="JUA8" s="886"/>
      <c r="JUB8" s="885"/>
      <c r="JUC8" s="886"/>
      <c r="JUD8" s="886"/>
      <c r="JUE8" s="886"/>
      <c r="JUF8" s="885"/>
      <c r="JUG8" s="886"/>
      <c r="JUH8" s="886"/>
      <c r="JUI8" s="886"/>
      <c r="JUJ8" s="885"/>
      <c r="JUK8" s="886"/>
      <c r="JUL8" s="886"/>
      <c r="JUM8" s="886"/>
      <c r="JUN8" s="885"/>
      <c r="JUO8" s="886"/>
      <c r="JUP8" s="886"/>
      <c r="JUQ8" s="886"/>
      <c r="JUR8" s="885"/>
      <c r="JUS8" s="886"/>
      <c r="JUT8" s="886"/>
      <c r="JUU8" s="886"/>
      <c r="JUV8" s="885"/>
      <c r="JUW8" s="886"/>
      <c r="JUX8" s="886"/>
      <c r="JUY8" s="886"/>
      <c r="JUZ8" s="885"/>
      <c r="JVA8" s="886"/>
      <c r="JVB8" s="886"/>
      <c r="JVC8" s="886"/>
      <c r="JVD8" s="885"/>
      <c r="JVE8" s="886"/>
      <c r="JVF8" s="886"/>
      <c r="JVG8" s="886"/>
      <c r="JVH8" s="885"/>
      <c r="JVI8" s="886"/>
      <c r="JVJ8" s="886"/>
      <c r="JVK8" s="886"/>
      <c r="JVL8" s="885"/>
      <c r="JVM8" s="886"/>
      <c r="JVN8" s="886"/>
      <c r="JVO8" s="886"/>
      <c r="JVP8" s="885"/>
      <c r="JVQ8" s="886"/>
      <c r="JVR8" s="886"/>
      <c r="JVS8" s="886"/>
      <c r="JVT8" s="885"/>
      <c r="JVU8" s="886"/>
      <c r="JVV8" s="886"/>
      <c r="JVW8" s="886"/>
      <c r="JVX8" s="885"/>
      <c r="JVY8" s="886"/>
      <c r="JVZ8" s="886"/>
      <c r="JWA8" s="886"/>
      <c r="JWB8" s="885"/>
      <c r="JWC8" s="886"/>
      <c r="JWD8" s="886"/>
      <c r="JWE8" s="886"/>
      <c r="JWF8" s="885"/>
      <c r="JWG8" s="886"/>
      <c r="JWH8" s="886"/>
      <c r="JWI8" s="886"/>
      <c r="JWJ8" s="885"/>
      <c r="JWK8" s="886"/>
      <c r="JWL8" s="886"/>
      <c r="JWM8" s="886"/>
      <c r="JWN8" s="885"/>
      <c r="JWO8" s="886"/>
      <c r="JWP8" s="886"/>
      <c r="JWQ8" s="886"/>
      <c r="JWR8" s="885"/>
      <c r="JWS8" s="886"/>
      <c r="JWT8" s="886"/>
      <c r="JWU8" s="886"/>
      <c r="JWV8" s="885"/>
      <c r="JWW8" s="886"/>
      <c r="JWX8" s="886"/>
      <c r="JWY8" s="886"/>
      <c r="JWZ8" s="885"/>
      <c r="JXA8" s="886"/>
      <c r="JXB8" s="886"/>
      <c r="JXC8" s="886"/>
      <c r="JXD8" s="885"/>
      <c r="JXE8" s="886"/>
      <c r="JXF8" s="886"/>
      <c r="JXG8" s="886"/>
      <c r="JXH8" s="885"/>
      <c r="JXI8" s="886"/>
      <c r="JXJ8" s="886"/>
      <c r="JXK8" s="886"/>
      <c r="JXL8" s="885"/>
      <c r="JXM8" s="886"/>
      <c r="JXN8" s="886"/>
      <c r="JXO8" s="886"/>
      <c r="JXP8" s="885"/>
      <c r="JXQ8" s="886"/>
      <c r="JXR8" s="886"/>
      <c r="JXS8" s="886"/>
      <c r="JXT8" s="885"/>
      <c r="JXU8" s="886"/>
      <c r="JXV8" s="886"/>
      <c r="JXW8" s="886"/>
      <c r="JXX8" s="885"/>
      <c r="JXY8" s="886"/>
      <c r="JXZ8" s="886"/>
      <c r="JYA8" s="886"/>
      <c r="JYB8" s="885"/>
      <c r="JYC8" s="886"/>
      <c r="JYD8" s="886"/>
      <c r="JYE8" s="886"/>
      <c r="JYF8" s="885"/>
      <c r="JYG8" s="886"/>
      <c r="JYH8" s="886"/>
      <c r="JYI8" s="886"/>
      <c r="JYJ8" s="885"/>
      <c r="JYK8" s="886"/>
      <c r="JYL8" s="886"/>
      <c r="JYM8" s="886"/>
      <c r="JYN8" s="885"/>
      <c r="JYO8" s="886"/>
      <c r="JYP8" s="886"/>
      <c r="JYQ8" s="886"/>
      <c r="JYR8" s="885"/>
      <c r="JYS8" s="886"/>
      <c r="JYT8" s="886"/>
      <c r="JYU8" s="886"/>
      <c r="JYV8" s="885"/>
      <c r="JYW8" s="886"/>
      <c r="JYX8" s="886"/>
      <c r="JYY8" s="886"/>
      <c r="JYZ8" s="885"/>
      <c r="JZA8" s="886"/>
      <c r="JZB8" s="886"/>
      <c r="JZC8" s="886"/>
      <c r="JZD8" s="885"/>
      <c r="JZE8" s="886"/>
      <c r="JZF8" s="886"/>
      <c r="JZG8" s="886"/>
      <c r="JZH8" s="885"/>
      <c r="JZI8" s="886"/>
      <c r="JZJ8" s="886"/>
      <c r="JZK8" s="886"/>
      <c r="JZL8" s="885"/>
      <c r="JZM8" s="886"/>
      <c r="JZN8" s="886"/>
      <c r="JZO8" s="886"/>
      <c r="JZP8" s="885"/>
      <c r="JZQ8" s="886"/>
      <c r="JZR8" s="886"/>
      <c r="JZS8" s="886"/>
      <c r="JZT8" s="885"/>
      <c r="JZU8" s="886"/>
      <c r="JZV8" s="886"/>
      <c r="JZW8" s="886"/>
      <c r="JZX8" s="885"/>
      <c r="JZY8" s="886"/>
      <c r="JZZ8" s="886"/>
      <c r="KAA8" s="886"/>
      <c r="KAB8" s="885"/>
      <c r="KAC8" s="886"/>
      <c r="KAD8" s="886"/>
      <c r="KAE8" s="886"/>
      <c r="KAF8" s="885"/>
      <c r="KAG8" s="886"/>
      <c r="KAH8" s="886"/>
      <c r="KAI8" s="886"/>
      <c r="KAJ8" s="885"/>
      <c r="KAK8" s="886"/>
      <c r="KAL8" s="886"/>
      <c r="KAM8" s="886"/>
      <c r="KAN8" s="885"/>
      <c r="KAO8" s="886"/>
      <c r="KAP8" s="886"/>
      <c r="KAQ8" s="886"/>
      <c r="KAR8" s="885"/>
      <c r="KAS8" s="886"/>
      <c r="KAT8" s="886"/>
      <c r="KAU8" s="886"/>
      <c r="KAV8" s="885"/>
      <c r="KAW8" s="886"/>
      <c r="KAX8" s="886"/>
      <c r="KAY8" s="886"/>
      <c r="KAZ8" s="885"/>
      <c r="KBA8" s="886"/>
      <c r="KBB8" s="886"/>
      <c r="KBC8" s="886"/>
      <c r="KBD8" s="885"/>
      <c r="KBE8" s="886"/>
      <c r="KBF8" s="886"/>
      <c r="KBG8" s="886"/>
      <c r="KBH8" s="885"/>
      <c r="KBI8" s="886"/>
      <c r="KBJ8" s="886"/>
      <c r="KBK8" s="886"/>
      <c r="KBL8" s="885"/>
      <c r="KBM8" s="886"/>
      <c r="KBN8" s="886"/>
      <c r="KBO8" s="886"/>
      <c r="KBP8" s="885"/>
      <c r="KBQ8" s="886"/>
      <c r="KBR8" s="886"/>
      <c r="KBS8" s="886"/>
      <c r="KBT8" s="885"/>
      <c r="KBU8" s="886"/>
      <c r="KBV8" s="886"/>
      <c r="KBW8" s="886"/>
      <c r="KBX8" s="885"/>
      <c r="KBY8" s="886"/>
      <c r="KBZ8" s="886"/>
      <c r="KCA8" s="886"/>
      <c r="KCB8" s="885"/>
      <c r="KCC8" s="886"/>
      <c r="KCD8" s="886"/>
      <c r="KCE8" s="886"/>
      <c r="KCF8" s="885"/>
      <c r="KCG8" s="886"/>
      <c r="KCH8" s="886"/>
      <c r="KCI8" s="886"/>
      <c r="KCJ8" s="885"/>
      <c r="KCK8" s="886"/>
      <c r="KCL8" s="886"/>
      <c r="KCM8" s="886"/>
      <c r="KCN8" s="885"/>
      <c r="KCO8" s="886"/>
      <c r="KCP8" s="886"/>
      <c r="KCQ8" s="886"/>
      <c r="KCR8" s="885"/>
      <c r="KCS8" s="886"/>
      <c r="KCT8" s="886"/>
      <c r="KCU8" s="886"/>
      <c r="KCV8" s="885"/>
      <c r="KCW8" s="886"/>
      <c r="KCX8" s="886"/>
      <c r="KCY8" s="886"/>
      <c r="KCZ8" s="885"/>
      <c r="KDA8" s="886"/>
      <c r="KDB8" s="886"/>
      <c r="KDC8" s="886"/>
      <c r="KDD8" s="885"/>
      <c r="KDE8" s="886"/>
      <c r="KDF8" s="886"/>
      <c r="KDG8" s="886"/>
      <c r="KDH8" s="885"/>
      <c r="KDI8" s="886"/>
      <c r="KDJ8" s="886"/>
      <c r="KDK8" s="886"/>
      <c r="KDL8" s="885"/>
      <c r="KDM8" s="886"/>
      <c r="KDN8" s="886"/>
      <c r="KDO8" s="886"/>
      <c r="KDP8" s="885"/>
      <c r="KDQ8" s="886"/>
      <c r="KDR8" s="886"/>
      <c r="KDS8" s="886"/>
      <c r="KDT8" s="885"/>
      <c r="KDU8" s="886"/>
      <c r="KDV8" s="886"/>
      <c r="KDW8" s="886"/>
      <c r="KDX8" s="885"/>
      <c r="KDY8" s="886"/>
      <c r="KDZ8" s="886"/>
      <c r="KEA8" s="886"/>
      <c r="KEB8" s="885"/>
      <c r="KEC8" s="886"/>
      <c r="KED8" s="886"/>
      <c r="KEE8" s="886"/>
      <c r="KEF8" s="885"/>
      <c r="KEG8" s="886"/>
      <c r="KEH8" s="886"/>
      <c r="KEI8" s="886"/>
      <c r="KEJ8" s="885"/>
      <c r="KEK8" s="886"/>
      <c r="KEL8" s="886"/>
      <c r="KEM8" s="886"/>
      <c r="KEN8" s="885"/>
      <c r="KEO8" s="886"/>
      <c r="KEP8" s="886"/>
      <c r="KEQ8" s="886"/>
      <c r="KER8" s="885"/>
      <c r="KES8" s="886"/>
      <c r="KET8" s="886"/>
      <c r="KEU8" s="886"/>
      <c r="KEV8" s="885"/>
      <c r="KEW8" s="886"/>
      <c r="KEX8" s="886"/>
      <c r="KEY8" s="886"/>
      <c r="KEZ8" s="885"/>
      <c r="KFA8" s="886"/>
      <c r="KFB8" s="886"/>
      <c r="KFC8" s="886"/>
      <c r="KFD8" s="885"/>
      <c r="KFE8" s="886"/>
      <c r="KFF8" s="886"/>
      <c r="KFG8" s="886"/>
      <c r="KFH8" s="885"/>
      <c r="KFI8" s="886"/>
      <c r="KFJ8" s="886"/>
      <c r="KFK8" s="886"/>
      <c r="KFL8" s="885"/>
      <c r="KFM8" s="886"/>
      <c r="KFN8" s="886"/>
      <c r="KFO8" s="886"/>
      <c r="KFP8" s="885"/>
      <c r="KFQ8" s="886"/>
      <c r="KFR8" s="886"/>
      <c r="KFS8" s="886"/>
      <c r="KFT8" s="885"/>
      <c r="KFU8" s="886"/>
      <c r="KFV8" s="886"/>
      <c r="KFW8" s="886"/>
      <c r="KFX8" s="885"/>
      <c r="KFY8" s="886"/>
      <c r="KFZ8" s="886"/>
      <c r="KGA8" s="886"/>
      <c r="KGB8" s="885"/>
      <c r="KGC8" s="886"/>
      <c r="KGD8" s="886"/>
      <c r="KGE8" s="886"/>
      <c r="KGF8" s="885"/>
      <c r="KGG8" s="886"/>
      <c r="KGH8" s="886"/>
      <c r="KGI8" s="886"/>
      <c r="KGJ8" s="885"/>
      <c r="KGK8" s="886"/>
      <c r="KGL8" s="886"/>
      <c r="KGM8" s="886"/>
      <c r="KGN8" s="885"/>
      <c r="KGO8" s="886"/>
      <c r="KGP8" s="886"/>
      <c r="KGQ8" s="886"/>
      <c r="KGR8" s="885"/>
      <c r="KGS8" s="886"/>
      <c r="KGT8" s="886"/>
      <c r="KGU8" s="886"/>
      <c r="KGV8" s="885"/>
      <c r="KGW8" s="886"/>
      <c r="KGX8" s="886"/>
      <c r="KGY8" s="886"/>
      <c r="KGZ8" s="885"/>
      <c r="KHA8" s="886"/>
      <c r="KHB8" s="886"/>
      <c r="KHC8" s="886"/>
      <c r="KHD8" s="885"/>
      <c r="KHE8" s="886"/>
      <c r="KHF8" s="886"/>
      <c r="KHG8" s="886"/>
      <c r="KHH8" s="885"/>
      <c r="KHI8" s="886"/>
      <c r="KHJ8" s="886"/>
      <c r="KHK8" s="886"/>
      <c r="KHL8" s="885"/>
      <c r="KHM8" s="886"/>
      <c r="KHN8" s="886"/>
      <c r="KHO8" s="886"/>
      <c r="KHP8" s="885"/>
      <c r="KHQ8" s="886"/>
      <c r="KHR8" s="886"/>
      <c r="KHS8" s="886"/>
      <c r="KHT8" s="885"/>
      <c r="KHU8" s="886"/>
      <c r="KHV8" s="886"/>
      <c r="KHW8" s="886"/>
      <c r="KHX8" s="885"/>
      <c r="KHY8" s="886"/>
      <c r="KHZ8" s="886"/>
      <c r="KIA8" s="886"/>
      <c r="KIB8" s="885"/>
      <c r="KIC8" s="886"/>
      <c r="KID8" s="886"/>
      <c r="KIE8" s="886"/>
      <c r="KIF8" s="885"/>
      <c r="KIG8" s="886"/>
      <c r="KIH8" s="886"/>
      <c r="KII8" s="886"/>
      <c r="KIJ8" s="885"/>
      <c r="KIK8" s="886"/>
      <c r="KIL8" s="886"/>
      <c r="KIM8" s="886"/>
      <c r="KIN8" s="885"/>
      <c r="KIO8" s="886"/>
      <c r="KIP8" s="886"/>
      <c r="KIQ8" s="886"/>
      <c r="KIR8" s="885"/>
      <c r="KIS8" s="886"/>
      <c r="KIT8" s="886"/>
      <c r="KIU8" s="886"/>
      <c r="KIV8" s="885"/>
      <c r="KIW8" s="886"/>
      <c r="KIX8" s="886"/>
      <c r="KIY8" s="886"/>
      <c r="KIZ8" s="885"/>
      <c r="KJA8" s="886"/>
      <c r="KJB8" s="886"/>
      <c r="KJC8" s="886"/>
      <c r="KJD8" s="885"/>
      <c r="KJE8" s="886"/>
      <c r="KJF8" s="886"/>
      <c r="KJG8" s="886"/>
      <c r="KJH8" s="885"/>
      <c r="KJI8" s="886"/>
      <c r="KJJ8" s="886"/>
      <c r="KJK8" s="886"/>
      <c r="KJL8" s="885"/>
      <c r="KJM8" s="886"/>
      <c r="KJN8" s="886"/>
      <c r="KJO8" s="886"/>
      <c r="KJP8" s="885"/>
      <c r="KJQ8" s="886"/>
      <c r="KJR8" s="886"/>
      <c r="KJS8" s="886"/>
      <c r="KJT8" s="885"/>
      <c r="KJU8" s="886"/>
      <c r="KJV8" s="886"/>
      <c r="KJW8" s="886"/>
      <c r="KJX8" s="885"/>
      <c r="KJY8" s="886"/>
      <c r="KJZ8" s="886"/>
      <c r="KKA8" s="886"/>
      <c r="KKB8" s="885"/>
      <c r="KKC8" s="886"/>
      <c r="KKD8" s="886"/>
      <c r="KKE8" s="886"/>
      <c r="KKF8" s="885"/>
      <c r="KKG8" s="886"/>
      <c r="KKH8" s="886"/>
      <c r="KKI8" s="886"/>
      <c r="KKJ8" s="885"/>
      <c r="KKK8" s="886"/>
      <c r="KKL8" s="886"/>
      <c r="KKM8" s="886"/>
      <c r="KKN8" s="885"/>
      <c r="KKO8" s="886"/>
      <c r="KKP8" s="886"/>
      <c r="KKQ8" s="886"/>
      <c r="KKR8" s="885"/>
      <c r="KKS8" s="886"/>
      <c r="KKT8" s="886"/>
      <c r="KKU8" s="886"/>
      <c r="KKV8" s="885"/>
      <c r="KKW8" s="886"/>
      <c r="KKX8" s="886"/>
      <c r="KKY8" s="886"/>
      <c r="KKZ8" s="885"/>
      <c r="KLA8" s="886"/>
      <c r="KLB8" s="886"/>
      <c r="KLC8" s="886"/>
      <c r="KLD8" s="885"/>
      <c r="KLE8" s="886"/>
      <c r="KLF8" s="886"/>
      <c r="KLG8" s="886"/>
      <c r="KLH8" s="885"/>
      <c r="KLI8" s="886"/>
      <c r="KLJ8" s="886"/>
      <c r="KLK8" s="886"/>
      <c r="KLL8" s="885"/>
      <c r="KLM8" s="886"/>
      <c r="KLN8" s="886"/>
      <c r="KLO8" s="886"/>
      <c r="KLP8" s="885"/>
      <c r="KLQ8" s="886"/>
      <c r="KLR8" s="886"/>
      <c r="KLS8" s="886"/>
      <c r="KLT8" s="885"/>
      <c r="KLU8" s="886"/>
      <c r="KLV8" s="886"/>
      <c r="KLW8" s="886"/>
      <c r="KLX8" s="885"/>
      <c r="KLY8" s="886"/>
      <c r="KLZ8" s="886"/>
      <c r="KMA8" s="886"/>
      <c r="KMB8" s="885"/>
      <c r="KMC8" s="886"/>
      <c r="KMD8" s="886"/>
      <c r="KME8" s="886"/>
      <c r="KMF8" s="885"/>
      <c r="KMG8" s="886"/>
      <c r="KMH8" s="886"/>
      <c r="KMI8" s="886"/>
      <c r="KMJ8" s="885"/>
      <c r="KMK8" s="886"/>
      <c r="KML8" s="886"/>
      <c r="KMM8" s="886"/>
      <c r="KMN8" s="885"/>
      <c r="KMO8" s="886"/>
      <c r="KMP8" s="886"/>
      <c r="KMQ8" s="886"/>
      <c r="KMR8" s="885"/>
      <c r="KMS8" s="886"/>
      <c r="KMT8" s="886"/>
      <c r="KMU8" s="886"/>
      <c r="KMV8" s="885"/>
      <c r="KMW8" s="886"/>
      <c r="KMX8" s="886"/>
      <c r="KMY8" s="886"/>
      <c r="KMZ8" s="885"/>
      <c r="KNA8" s="886"/>
      <c r="KNB8" s="886"/>
      <c r="KNC8" s="886"/>
      <c r="KND8" s="885"/>
      <c r="KNE8" s="886"/>
      <c r="KNF8" s="886"/>
      <c r="KNG8" s="886"/>
      <c r="KNH8" s="885"/>
      <c r="KNI8" s="886"/>
      <c r="KNJ8" s="886"/>
      <c r="KNK8" s="886"/>
      <c r="KNL8" s="885"/>
      <c r="KNM8" s="886"/>
      <c r="KNN8" s="886"/>
      <c r="KNO8" s="886"/>
      <c r="KNP8" s="885"/>
      <c r="KNQ8" s="886"/>
      <c r="KNR8" s="886"/>
      <c r="KNS8" s="886"/>
      <c r="KNT8" s="885"/>
      <c r="KNU8" s="886"/>
      <c r="KNV8" s="886"/>
      <c r="KNW8" s="886"/>
      <c r="KNX8" s="885"/>
      <c r="KNY8" s="886"/>
      <c r="KNZ8" s="886"/>
      <c r="KOA8" s="886"/>
      <c r="KOB8" s="885"/>
      <c r="KOC8" s="886"/>
      <c r="KOD8" s="886"/>
      <c r="KOE8" s="886"/>
      <c r="KOF8" s="885"/>
      <c r="KOG8" s="886"/>
      <c r="KOH8" s="886"/>
      <c r="KOI8" s="886"/>
      <c r="KOJ8" s="885"/>
      <c r="KOK8" s="886"/>
      <c r="KOL8" s="886"/>
      <c r="KOM8" s="886"/>
      <c r="KON8" s="885"/>
      <c r="KOO8" s="886"/>
      <c r="KOP8" s="886"/>
      <c r="KOQ8" s="886"/>
      <c r="KOR8" s="885"/>
      <c r="KOS8" s="886"/>
      <c r="KOT8" s="886"/>
      <c r="KOU8" s="886"/>
      <c r="KOV8" s="885"/>
      <c r="KOW8" s="886"/>
      <c r="KOX8" s="886"/>
      <c r="KOY8" s="886"/>
      <c r="KOZ8" s="885"/>
      <c r="KPA8" s="886"/>
      <c r="KPB8" s="886"/>
      <c r="KPC8" s="886"/>
      <c r="KPD8" s="885"/>
      <c r="KPE8" s="886"/>
      <c r="KPF8" s="886"/>
      <c r="KPG8" s="886"/>
      <c r="KPH8" s="885"/>
      <c r="KPI8" s="886"/>
      <c r="KPJ8" s="886"/>
      <c r="KPK8" s="886"/>
      <c r="KPL8" s="885"/>
      <c r="KPM8" s="886"/>
      <c r="KPN8" s="886"/>
      <c r="KPO8" s="886"/>
      <c r="KPP8" s="885"/>
      <c r="KPQ8" s="886"/>
      <c r="KPR8" s="886"/>
      <c r="KPS8" s="886"/>
      <c r="KPT8" s="885"/>
      <c r="KPU8" s="886"/>
      <c r="KPV8" s="886"/>
      <c r="KPW8" s="886"/>
      <c r="KPX8" s="885"/>
      <c r="KPY8" s="886"/>
      <c r="KPZ8" s="886"/>
      <c r="KQA8" s="886"/>
      <c r="KQB8" s="885"/>
      <c r="KQC8" s="886"/>
      <c r="KQD8" s="886"/>
      <c r="KQE8" s="886"/>
      <c r="KQF8" s="885"/>
      <c r="KQG8" s="886"/>
      <c r="KQH8" s="886"/>
      <c r="KQI8" s="886"/>
      <c r="KQJ8" s="885"/>
      <c r="KQK8" s="886"/>
      <c r="KQL8" s="886"/>
      <c r="KQM8" s="886"/>
      <c r="KQN8" s="885"/>
      <c r="KQO8" s="886"/>
      <c r="KQP8" s="886"/>
      <c r="KQQ8" s="886"/>
      <c r="KQR8" s="885"/>
      <c r="KQS8" s="886"/>
      <c r="KQT8" s="886"/>
      <c r="KQU8" s="886"/>
      <c r="KQV8" s="885"/>
      <c r="KQW8" s="886"/>
      <c r="KQX8" s="886"/>
      <c r="KQY8" s="886"/>
      <c r="KQZ8" s="885"/>
      <c r="KRA8" s="886"/>
      <c r="KRB8" s="886"/>
      <c r="KRC8" s="886"/>
      <c r="KRD8" s="885"/>
      <c r="KRE8" s="886"/>
      <c r="KRF8" s="886"/>
      <c r="KRG8" s="886"/>
      <c r="KRH8" s="885"/>
      <c r="KRI8" s="886"/>
      <c r="KRJ8" s="886"/>
      <c r="KRK8" s="886"/>
      <c r="KRL8" s="885"/>
      <c r="KRM8" s="886"/>
      <c r="KRN8" s="886"/>
      <c r="KRO8" s="886"/>
      <c r="KRP8" s="885"/>
      <c r="KRQ8" s="886"/>
      <c r="KRR8" s="886"/>
      <c r="KRS8" s="886"/>
      <c r="KRT8" s="885"/>
      <c r="KRU8" s="886"/>
      <c r="KRV8" s="886"/>
      <c r="KRW8" s="886"/>
      <c r="KRX8" s="885"/>
      <c r="KRY8" s="886"/>
      <c r="KRZ8" s="886"/>
      <c r="KSA8" s="886"/>
      <c r="KSB8" s="885"/>
      <c r="KSC8" s="886"/>
      <c r="KSD8" s="886"/>
      <c r="KSE8" s="886"/>
      <c r="KSF8" s="885"/>
      <c r="KSG8" s="886"/>
      <c r="KSH8" s="886"/>
      <c r="KSI8" s="886"/>
      <c r="KSJ8" s="885"/>
      <c r="KSK8" s="886"/>
      <c r="KSL8" s="886"/>
      <c r="KSM8" s="886"/>
      <c r="KSN8" s="885"/>
      <c r="KSO8" s="886"/>
      <c r="KSP8" s="886"/>
      <c r="KSQ8" s="886"/>
      <c r="KSR8" s="885"/>
      <c r="KSS8" s="886"/>
      <c r="KST8" s="886"/>
      <c r="KSU8" s="886"/>
      <c r="KSV8" s="885"/>
      <c r="KSW8" s="886"/>
      <c r="KSX8" s="886"/>
      <c r="KSY8" s="886"/>
      <c r="KSZ8" s="885"/>
      <c r="KTA8" s="886"/>
      <c r="KTB8" s="886"/>
      <c r="KTC8" s="886"/>
      <c r="KTD8" s="885"/>
      <c r="KTE8" s="886"/>
      <c r="KTF8" s="886"/>
      <c r="KTG8" s="886"/>
      <c r="KTH8" s="885"/>
      <c r="KTI8" s="886"/>
      <c r="KTJ8" s="886"/>
      <c r="KTK8" s="886"/>
      <c r="KTL8" s="885"/>
      <c r="KTM8" s="886"/>
      <c r="KTN8" s="886"/>
      <c r="KTO8" s="886"/>
      <c r="KTP8" s="885"/>
      <c r="KTQ8" s="886"/>
      <c r="KTR8" s="886"/>
      <c r="KTS8" s="886"/>
      <c r="KTT8" s="885"/>
      <c r="KTU8" s="886"/>
      <c r="KTV8" s="886"/>
      <c r="KTW8" s="886"/>
      <c r="KTX8" s="885"/>
      <c r="KTY8" s="886"/>
      <c r="KTZ8" s="886"/>
      <c r="KUA8" s="886"/>
      <c r="KUB8" s="885"/>
      <c r="KUC8" s="886"/>
      <c r="KUD8" s="886"/>
      <c r="KUE8" s="886"/>
      <c r="KUF8" s="885"/>
      <c r="KUG8" s="886"/>
      <c r="KUH8" s="886"/>
      <c r="KUI8" s="886"/>
      <c r="KUJ8" s="885"/>
      <c r="KUK8" s="886"/>
      <c r="KUL8" s="886"/>
      <c r="KUM8" s="886"/>
      <c r="KUN8" s="885"/>
      <c r="KUO8" s="886"/>
      <c r="KUP8" s="886"/>
      <c r="KUQ8" s="886"/>
      <c r="KUR8" s="885"/>
      <c r="KUS8" s="886"/>
      <c r="KUT8" s="886"/>
      <c r="KUU8" s="886"/>
      <c r="KUV8" s="885"/>
      <c r="KUW8" s="886"/>
      <c r="KUX8" s="886"/>
      <c r="KUY8" s="886"/>
      <c r="KUZ8" s="885"/>
      <c r="KVA8" s="886"/>
      <c r="KVB8" s="886"/>
      <c r="KVC8" s="886"/>
      <c r="KVD8" s="885"/>
      <c r="KVE8" s="886"/>
      <c r="KVF8" s="886"/>
      <c r="KVG8" s="886"/>
      <c r="KVH8" s="885"/>
      <c r="KVI8" s="886"/>
      <c r="KVJ8" s="886"/>
      <c r="KVK8" s="886"/>
      <c r="KVL8" s="885"/>
      <c r="KVM8" s="886"/>
      <c r="KVN8" s="886"/>
      <c r="KVO8" s="886"/>
      <c r="KVP8" s="885"/>
      <c r="KVQ8" s="886"/>
      <c r="KVR8" s="886"/>
      <c r="KVS8" s="886"/>
      <c r="KVT8" s="885"/>
      <c r="KVU8" s="886"/>
      <c r="KVV8" s="886"/>
      <c r="KVW8" s="886"/>
      <c r="KVX8" s="885"/>
      <c r="KVY8" s="886"/>
      <c r="KVZ8" s="886"/>
      <c r="KWA8" s="886"/>
      <c r="KWB8" s="885"/>
      <c r="KWC8" s="886"/>
      <c r="KWD8" s="886"/>
      <c r="KWE8" s="886"/>
      <c r="KWF8" s="885"/>
      <c r="KWG8" s="886"/>
      <c r="KWH8" s="886"/>
      <c r="KWI8" s="886"/>
      <c r="KWJ8" s="885"/>
      <c r="KWK8" s="886"/>
      <c r="KWL8" s="886"/>
      <c r="KWM8" s="886"/>
      <c r="KWN8" s="885"/>
      <c r="KWO8" s="886"/>
      <c r="KWP8" s="886"/>
      <c r="KWQ8" s="886"/>
      <c r="KWR8" s="885"/>
      <c r="KWS8" s="886"/>
      <c r="KWT8" s="886"/>
      <c r="KWU8" s="886"/>
      <c r="KWV8" s="885"/>
      <c r="KWW8" s="886"/>
      <c r="KWX8" s="886"/>
      <c r="KWY8" s="886"/>
      <c r="KWZ8" s="885"/>
      <c r="KXA8" s="886"/>
      <c r="KXB8" s="886"/>
      <c r="KXC8" s="886"/>
      <c r="KXD8" s="885"/>
      <c r="KXE8" s="886"/>
      <c r="KXF8" s="886"/>
      <c r="KXG8" s="886"/>
      <c r="KXH8" s="885"/>
      <c r="KXI8" s="886"/>
      <c r="KXJ8" s="886"/>
      <c r="KXK8" s="886"/>
      <c r="KXL8" s="885"/>
      <c r="KXM8" s="886"/>
      <c r="KXN8" s="886"/>
      <c r="KXO8" s="886"/>
      <c r="KXP8" s="885"/>
      <c r="KXQ8" s="886"/>
      <c r="KXR8" s="886"/>
      <c r="KXS8" s="886"/>
      <c r="KXT8" s="885"/>
      <c r="KXU8" s="886"/>
      <c r="KXV8" s="886"/>
      <c r="KXW8" s="886"/>
      <c r="KXX8" s="885"/>
      <c r="KXY8" s="886"/>
      <c r="KXZ8" s="886"/>
      <c r="KYA8" s="886"/>
      <c r="KYB8" s="885"/>
      <c r="KYC8" s="886"/>
      <c r="KYD8" s="886"/>
      <c r="KYE8" s="886"/>
      <c r="KYF8" s="885"/>
      <c r="KYG8" s="886"/>
      <c r="KYH8" s="886"/>
      <c r="KYI8" s="886"/>
      <c r="KYJ8" s="885"/>
      <c r="KYK8" s="886"/>
      <c r="KYL8" s="886"/>
      <c r="KYM8" s="886"/>
      <c r="KYN8" s="885"/>
      <c r="KYO8" s="886"/>
      <c r="KYP8" s="886"/>
      <c r="KYQ8" s="886"/>
      <c r="KYR8" s="885"/>
      <c r="KYS8" s="886"/>
      <c r="KYT8" s="886"/>
      <c r="KYU8" s="886"/>
      <c r="KYV8" s="885"/>
      <c r="KYW8" s="886"/>
      <c r="KYX8" s="886"/>
      <c r="KYY8" s="886"/>
      <c r="KYZ8" s="885"/>
      <c r="KZA8" s="886"/>
      <c r="KZB8" s="886"/>
      <c r="KZC8" s="886"/>
      <c r="KZD8" s="885"/>
      <c r="KZE8" s="886"/>
      <c r="KZF8" s="886"/>
      <c r="KZG8" s="886"/>
      <c r="KZH8" s="885"/>
      <c r="KZI8" s="886"/>
      <c r="KZJ8" s="886"/>
      <c r="KZK8" s="886"/>
      <c r="KZL8" s="885"/>
      <c r="KZM8" s="886"/>
      <c r="KZN8" s="886"/>
      <c r="KZO8" s="886"/>
      <c r="KZP8" s="885"/>
      <c r="KZQ8" s="886"/>
      <c r="KZR8" s="886"/>
      <c r="KZS8" s="886"/>
      <c r="KZT8" s="885"/>
      <c r="KZU8" s="886"/>
      <c r="KZV8" s="886"/>
      <c r="KZW8" s="886"/>
      <c r="KZX8" s="885"/>
      <c r="KZY8" s="886"/>
      <c r="KZZ8" s="886"/>
      <c r="LAA8" s="886"/>
      <c r="LAB8" s="885"/>
      <c r="LAC8" s="886"/>
      <c r="LAD8" s="886"/>
      <c r="LAE8" s="886"/>
      <c r="LAF8" s="885"/>
      <c r="LAG8" s="886"/>
      <c r="LAH8" s="886"/>
      <c r="LAI8" s="886"/>
      <c r="LAJ8" s="885"/>
      <c r="LAK8" s="886"/>
      <c r="LAL8" s="886"/>
      <c r="LAM8" s="886"/>
      <c r="LAN8" s="885"/>
      <c r="LAO8" s="886"/>
      <c r="LAP8" s="886"/>
      <c r="LAQ8" s="886"/>
      <c r="LAR8" s="885"/>
      <c r="LAS8" s="886"/>
      <c r="LAT8" s="886"/>
      <c r="LAU8" s="886"/>
      <c r="LAV8" s="885"/>
      <c r="LAW8" s="886"/>
      <c r="LAX8" s="886"/>
      <c r="LAY8" s="886"/>
      <c r="LAZ8" s="885"/>
      <c r="LBA8" s="886"/>
      <c r="LBB8" s="886"/>
      <c r="LBC8" s="886"/>
      <c r="LBD8" s="885"/>
      <c r="LBE8" s="886"/>
      <c r="LBF8" s="886"/>
      <c r="LBG8" s="886"/>
      <c r="LBH8" s="885"/>
      <c r="LBI8" s="886"/>
      <c r="LBJ8" s="886"/>
      <c r="LBK8" s="886"/>
      <c r="LBL8" s="885"/>
      <c r="LBM8" s="886"/>
      <c r="LBN8" s="886"/>
      <c r="LBO8" s="886"/>
      <c r="LBP8" s="885"/>
      <c r="LBQ8" s="886"/>
      <c r="LBR8" s="886"/>
      <c r="LBS8" s="886"/>
      <c r="LBT8" s="885"/>
      <c r="LBU8" s="886"/>
      <c r="LBV8" s="886"/>
      <c r="LBW8" s="886"/>
      <c r="LBX8" s="885"/>
      <c r="LBY8" s="886"/>
      <c r="LBZ8" s="886"/>
      <c r="LCA8" s="886"/>
      <c r="LCB8" s="885"/>
      <c r="LCC8" s="886"/>
      <c r="LCD8" s="886"/>
      <c r="LCE8" s="886"/>
      <c r="LCF8" s="885"/>
      <c r="LCG8" s="886"/>
      <c r="LCH8" s="886"/>
      <c r="LCI8" s="886"/>
      <c r="LCJ8" s="885"/>
      <c r="LCK8" s="886"/>
      <c r="LCL8" s="886"/>
      <c r="LCM8" s="886"/>
      <c r="LCN8" s="885"/>
      <c r="LCO8" s="886"/>
      <c r="LCP8" s="886"/>
      <c r="LCQ8" s="886"/>
      <c r="LCR8" s="885"/>
      <c r="LCS8" s="886"/>
      <c r="LCT8" s="886"/>
      <c r="LCU8" s="886"/>
      <c r="LCV8" s="885"/>
      <c r="LCW8" s="886"/>
      <c r="LCX8" s="886"/>
      <c r="LCY8" s="886"/>
      <c r="LCZ8" s="885"/>
      <c r="LDA8" s="886"/>
      <c r="LDB8" s="886"/>
      <c r="LDC8" s="886"/>
      <c r="LDD8" s="885"/>
      <c r="LDE8" s="886"/>
      <c r="LDF8" s="886"/>
      <c r="LDG8" s="886"/>
      <c r="LDH8" s="885"/>
      <c r="LDI8" s="886"/>
      <c r="LDJ8" s="886"/>
      <c r="LDK8" s="886"/>
      <c r="LDL8" s="885"/>
      <c r="LDM8" s="886"/>
      <c r="LDN8" s="886"/>
      <c r="LDO8" s="886"/>
      <c r="LDP8" s="885"/>
      <c r="LDQ8" s="886"/>
      <c r="LDR8" s="886"/>
      <c r="LDS8" s="886"/>
      <c r="LDT8" s="885"/>
      <c r="LDU8" s="886"/>
      <c r="LDV8" s="886"/>
      <c r="LDW8" s="886"/>
      <c r="LDX8" s="885"/>
      <c r="LDY8" s="886"/>
      <c r="LDZ8" s="886"/>
      <c r="LEA8" s="886"/>
      <c r="LEB8" s="885"/>
      <c r="LEC8" s="886"/>
      <c r="LED8" s="886"/>
      <c r="LEE8" s="886"/>
      <c r="LEF8" s="885"/>
      <c r="LEG8" s="886"/>
      <c r="LEH8" s="886"/>
      <c r="LEI8" s="886"/>
      <c r="LEJ8" s="885"/>
      <c r="LEK8" s="886"/>
      <c r="LEL8" s="886"/>
      <c r="LEM8" s="886"/>
      <c r="LEN8" s="885"/>
      <c r="LEO8" s="886"/>
      <c r="LEP8" s="886"/>
      <c r="LEQ8" s="886"/>
      <c r="LER8" s="885"/>
      <c r="LES8" s="886"/>
      <c r="LET8" s="886"/>
      <c r="LEU8" s="886"/>
      <c r="LEV8" s="885"/>
      <c r="LEW8" s="886"/>
      <c r="LEX8" s="886"/>
      <c r="LEY8" s="886"/>
      <c r="LEZ8" s="885"/>
      <c r="LFA8" s="886"/>
      <c r="LFB8" s="886"/>
      <c r="LFC8" s="886"/>
      <c r="LFD8" s="885"/>
      <c r="LFE8" s="886"/>
      <c r="LFF8" s="886"/>
      <c r="LFG8" s="886"/>
      <c r="LFH8" s="885"/>
      <c r="LFI8" s="886"/>
      <c r="LFJ8" s="886"/>
      <c r="LFK8" s="886"/>
      <c r="LFL8" s="885"/>
      <c r="LFM8" s="886"/>
      <c r="LFN8" s="886"/>
      <c r="LFO8" s="886"/>
      <c r="LFP8" s="885"/>
      <c r="LFQ8" s="886"/>
      <c r="LFR8" s="886"/>
      <c r="LFS8" s="886"/>
      <c r="LFT8" s="885"/>
      <c r="LFU8" s="886"/>
      <c r="LFV8" s="886"/>
      <c r="LFW8" s="886"/>
      <c r="LFX8" s="885"/>
      <c r="LFY8" s="886"/>
      <c r="LFZ8" s="886"/>
      <c r="LGA8" s="886"/>
      <c r="LGB8" s="885"/>
      <c r="LGC8" s="886"/>
      <c r="LGD8" s="886"/>
      <c r="LGE8" s="886"/>
      <c r="LGF8" s="885"/>
      <c r="LGG8" s="886"/>
      <c r="LGH8" s="886"/>
      <c r="LGI8" s="886"/>
      <c r="LGJ8" s="885"/>
      <c r="LGK8" s="886"/>
      <c r="LGL8" s="886"/>
      <c r="LGM8" s="886"/>
      <c r="LGN8" s="885"/>
      <c r="LGO8" s="886"/>
      <c r="LGP8" s="886"/>
      <c r="LGQ8" s="886"/>
      <c r="LGR8" s="885"/>
      <c r="LGS8" s="886"/>
      <c r="LGT8" s="886"/>
      <c r="LGU8" s="886"/>
      <c r="LGV8" s="885"/>
      <c r="LGW8" s="886"/>
      <c r="LGX8" s="886"/>
      <c r="LGY8" s="886"/>
      <c r="LGZ8" s="885"/>
      <c r="LHA8" s="886"/>
      <c r="LHB8" s="886"/>
      <c r="LHC8" s="886"/>
      <c r="LHD8" s="885"/>
      <c r="LHE8" s="886"/>
      <c r="LHF8" s="886"/>
      <c r="LHG8" s="886"/>
      <c r="LHH8" s="885"/>
      <c r="LHI8" s="886"/>
      <c r="LHJ8" s="886"/>
      <c r="LHK8" s="886"/>
      <c r="LHL8" s="885"/>
      <c r="LHM8" s="886"/>
      <c r="LHN8" s="886"/>
      <c r="LHO8" s="886"/>
      <c r="LHP8" s="885"/>
      <c r="LHQ8" s="886"/>
      <c r="LHR8" s="886"/>
      <c r="LHS8" s="886"/>
      <c r="LHT8" s="885"/>
      <c r="LHU8" s="886"/>
      <c r="LHV8" s="886"/>
      <c r="LHW8" s="886"/>
      <c r="LHX8" s="885"/>
      <c r="LHY8" s="886"/>
      <c r="LHZ8" s="886"/>
      <c r="LIA8" s="886"/>
      <c r="LIB8" s="885"/>
      <c r="LIC8" s="886"/>
      <c r="LID8" s="886"/>
      <c r="LIE8" s="886"/>
      <c r="LIF8" s="885"/>
      <c r="LIG8" s="886"/>
      <c r="LIH8" s="886"/>
      <c r="LII8" s="886"/>
      <c r="LIJ8" s="885"/>
      <c r="LIK8" s="886"/>
      <c r="LIL8" s="886"/>
      <c r="LIM8" s="886"/>
      <c r="LIN8" s="885"/>
      <c r="LIO8" s="886"/>
      <c r="LIP8" s="886"/>
      <c r="LIQ8" s="886"/>
      <c r="LIR8" s="885"/>
      <c r="LIS8" s="886"/>
      <c r="LIT8" s="886"/>
      <c r="LIU8" s="886"/>
      <c r="LIV8" s="885"/>
      <c r="LIW8" s="886"/>
      <c r="LIX8" s="886"/>
      <c r="LIY8" s="886"/>
      <c r="LIZ8" s="885"/>
      <c r="LJA8" s="886"/>
      <c r="LJB8" s="886"/>
      <c r="LJC8" s="886"/>
      <c r="LJD8" s="885"/>
      <c r="LJE8" s="886"/>
      <c r="LJF8" s="886"/>
      <c r="LJG8" s="886"/>
      <c r="LJH8" s="885"/>
      <c r="LJI8" s="886"/>
      <c r="LJJ8" s="886"/>
      <c r="LJK8" s="886"/>
      <c r="LJL8" s="885"/>
      <c r="LJM8" s="886"/>
      <c r="LJN8" s="886"/>
      <c r="LJO8" s="886"/>
      <c r="LJP8" s="885"/>
      <c r="LJQ8" s="886"/>
      <c r="LJR8" s="886"/>
      <c r="LJS8" s="886"/>
      <c r="LJT8" s="885"/>
      <c r="LJU8" s="886"/>
      <c r="LJV8" s="886"/>
      <c r="LJW8" s="886"/>
      <c r="LJX8" s="885"/>
      <c r="LJY8" s="886"/>
      <c r="LJZ8" s="886"/>
      <c r="LKA8" s="886"/>
      <c r="LKB8" s="885"/>
      <c r="LKC8" s="886"/>
      <c r="LKD8" s="886"/>
      <c r="LKE8" s="886"/>
      <c r="LKF8" s="885"/>
      <c r="LKG8" s="886"/>
      <c r="LKH8" s="886"/>
      <c r="LKI8" s="886"/>
      <c r="LKJ8" s="885"/>
      <c r="LKK8" s="886"/>
      <c r="LKL8" s="886"/>
      <c r="LKM8" s="886"/>
      <c r="LKN8" s="885"/>
      <c r="LKO8" s="886"/>
      <c r="LKP8" s="886"/>
      <c r="LKQ8" s="886"/>
      <c r="LKR8" s="885"/>
      <c r="LKS8" s="886"/>
      <c r="LKT8" s="886"/>
      <c r="LKU8" s="886"/>
      <c r="LKV8" s="885"/>
      <c r="LKW8" s="886"/>
      <c r="LKX8" s="886"/>
      <c r="LKY8" s="886"/>
      <c r="LKZ8" s="885"/>
      <c r="LLA8" s="886"/>
      <c r="LLB8" s="886"/>
      <c r="LLC8" s="886"/>
      <c r="LLD8" s="885"/>
      <c r="LLE8" s="886"/>
      <c r="LLF8" s="886"/>
      <c r="LLG8" s="886"/>
      <c r="LLH8" s="885"/>
      <c r="LLI8" s="886"/>
      <c r="LLJ8" s="886"/>
      <c r="LLK8" s="886"/>
      <c r="LLL8" s="885"/>
      <c r="LLM8" s="886"/>
      <c r="LLN8" s="886"/>
      <c r="LLO8" s="886"/>
      <c r="LLP8" s="885"/>
      <c r="LLQ8" s="886"/>
      <c r="LLR8" s="886"/>
      <c r="LLS8" s="886"/>
      <c r="LLT8" s="885"/>
      <c r="LLU8" s="886"/>
      <c r="LLV8" s="886"/>
      <c r="LLW8" s="886"/>
      <c r="LLX8" s="885"/>
      <c r="LLY8" s="886"/>
      <c r="LLZ8" s="886"/>
      <c r="LMA8" s="886"/>
      <c r="LMB8" s="885"/>
      <c r="LMC8" s="886"/>
      <c r="LMD8" s="886"/>
      <c r="LME8" s="886"/>
      <c r="LMF8" s="885"/>
      <c r="LMG8" s="886"/>
      <c r="LMH8" s="886"/>
      <c r="LMI8" s="886"/>
      <c r="LMJ8" s="885"/>
      <c r="LMK8" s="886"/>
      <c r="LML8" s="886"/>
      <c r="LMM8" s="886"/>
      <c r="LMN8" s="885"/>
      <c r="LMO8" s="886"/>
      <c r="LMP8" s="886"/>
      <c r="LMQ8" s="886"/>
      <c r="LMR8" s="885"/>
      <c r="LMS8" s="886"/>
      <c r="LMT8" s="886"/>
      <c r="LMU8" s="886"/>
      <c r="LMV8" s="885"/>
      <c r="LMW8" s="886"/>
      <c r="LMX8" s="886"/>
      <c r="LMY8" s="886"/>
      <c r="LMZ8" s="885"/>
      <c r="LNA8" s="886"/>
      <c r="LNB8" s="886"/>
      <c r="LNC8" s="886"/>
      <c r="LND8" s="885"/>
      <c r="LNE8" s="886"/>
      <c r="LNF8" s="886"/>
      <c r="LNG8" s="886"/>
      <c r="LNH8" s="885"/>
      <c r="LNI8" s="886"/>
      <c r="LNJ8" s="886"/>
      <c r="LNK8" s="886"/>
      <c r="LNL8" s="885"/>
      <c r="LNM8" s="886"/>
      <c r="LNN8" s="886"/>
      <c r="LNO8" s="886"/>
      <c r="LNP8" s="885"/>
      <c r="LNQ8" s="886"/>
      <c r="LNR8" s="886"/>
      <c r="LNS8" s="886"/>
      <c r="LNT8" s="885"/>
      <c r="LNU8" s="886"/>
      <c r="LNV8" s="886"/>
      <c r="LNW8" s="886"/>
      <c r="LNX8" s="885"/>
      <c r="LNY8" s="886"/>
      <c r="LNZ8" s="886"/>
      <c r="LOA8" s="886"/>
      <c r="LOB8" s="885"/>
      <c r="LOC8" s="886"/>
      <c r="LOD8" s="886"/>
      <c r="LOE8" s="886"/>
      <c r="LOF8" s="885"/>
      <c r="LOG8" s="886"/>
      <c r="LOH8" s="886"/>
      <c r="LOI8" s="886"/>
      <c r="LOJ8" s="885"/>
      <c r="LOK8" s="886"/>
      <c r="LOL8" s="886"/>
      <c r="LOM8" s="886"/>
      <c r="LON8" s="885"/>
      <c r="LOO8" s="886"/>
      <c r="LOP8" s="886"/>
      <c r="LOQ8" s="886"/>
      <c r="LOR8" s="885"/>
      <c r="LOS8" s="886"/>
      <c r="LOT8" s="886"/>
      <c r="LOU8" s="886"/>
      <c r="LOV8" s="885"/>
      <c r="LOW8" s="886"/>
      <c r="LOX8" s="886"/>
      <c r="LOY8" s="886"/>
      <c r="LOZ8" s="885"/>
      <c r="LPA8" s="886"/>
      <c r="LPB8" s="886"/>
      <c r="LPC8" s="886"/>
      <c r="LPD8" s="885"/>
      <c r="LPE8" s="886"/>
      <c r="LPF8" s="886"/>
      <c r="LPG8" s="886"/>
      <c r="LPH8" s="885"/>
      <c r="LPI8" s="886"/>
      <c r="LPJ8" s="886"/>
      <c r="LPK8" s="886"/>
      <c r="LPL8" s="885"/>
      <c r="LPM8" s="886"/>
      <c r="LPN8" s="886"/>
      <c r="LPO8" s="886"/>
      <c r="LPP8" s="885"/>
      <c r="LPQ8" s="886"/>
      <c r="LPR8" s="886"/>
      <c r="LPS8" s="886"/>
      <c r="LPT8" s="885"/>
      <c r="LPU8" s="886"/>
      <c r="LPV8" s="886"/>
      <c r="LPW8" s="886"/>
      <c r="LPX8" s="885"/>
      <c r="LPY8" s="886"/>
      <c r="LPZ8" s="886"/>
      <c r="LQA8" s="886"/>
      <c r="LQB8" s="885"/>
      <c r="LQC8" s="886"/>
      <c r="LQD8" s="886"/>
      <c r="LQE8" s="886"/>
      <c r="LQF8" s="885"/>
      <c r="LQG8" s="886"/>
      <c r="LQH8" s="886"/>
      <c r="LQI8" s="886"/>
      <c r="LQJ8" s="885"/>
      <c r="LQK8" s="886"/>
      <c r="LQL8" s="886"/>
      <c r="LQM8" s="886"/>
      <c r="LQN8" s="885"/>
      <c r="LQO8" s="886"/>
      <c r="LQP8" s="886"/>
      <c r="LQQ8" s="886"/>
      <c r="LQR8" s="885"/>
      <c r="LQS8" s="886"/>
      <c r="LQT8" s="886"/>
      <c r="LQU8" s="886"/>
      <c r="LQV8" s="885"/>
      <c r="LQW8" s="886"/>
      <c r="LQX8" s="886"/>
      <c r="LQY8" s="886"/>
      <c r="LQZ8" s="885"/>
      <c r="LRA8" s="886"/>
      <c r="LRB8" s="886"/>
      <c r="LRC8" s="886"/>
      <c r="LRD8" s="885"/>
      <c r="LRE8" s="886"/>
      <c r="LRF8" s="886"/>
      <c r="LRG8" s="886"/>
      <c r="LRH8" s="885"/>
      <c r="LRI8" s="886"/>
      <c r="LRJ8" s="886"/>
      <c r="LRK8" s="886"/>
      <c r="LRL8" s="885"/>
      <c r="LRM8" s="886"/>
      <c r="LRN8" s="886"/>
      <c r="LRO8" s="886"/>
      <c r="LRP8" s="885"/>
      <c r="LRQ8" s="886"/>
      <c r="LRR8" s="886"/>
      <c r="LRS8" s="886"/>
      <c r="LRT8" s="885"/>
      <c r="LRU8" s="886"/>
      <c r="LRV8" s="886"/>
      <c r="LRW8" s="886"/>
      <c r="LRX8" s="885"/>
      <c r="LRY8" s="886"/>
      <c r="LRZ8" s="886"/>
      <c r="LSA8" s="886"/>
      <c r="LSB8" s="885"/>
      <c r="LSC8" s="886"/>
      <c r="LSD8" s="886"/>
      <c r="LSE8" s="886"/>
      <c r="LSF8" s="885"/>
      <c r="LSG8" s="886"/>
      <c r="LSH8" s="886"/>
      <c r="LSI8" s="886"/>
      <c r="LSJ8" s="885"/>
      <c r="LSK8" s="886"/>
      <c r="LSL8" s="886"/>
      <c r="LSM8" s="886"/>
      <c r="LSN8" s="885"/>
      <c r="LSO8" s="886"/>
      <c r="LSP8" s="886"/>
      <c r="LSQ8" s="886"/>
      <c r="LSR8" s="885"/>
      <c r="LSS8" s="886"/>
      <c r="LST8" s="886"/>
      <c r="LSU8" s="886"/>
      <c r="LSV8" s="885"/>
      <c r="LSW8" s="886"/>
      <c r="LSX8" s="886"/>
      <c r="LSY8" s="886"/>
      <c r="LSZ8" s="885"/>
      <c r="LTA8" s="886"/>
      <c r="LTB8" s="886"/>
      <c r="LTC8" s="886"/>
      <c r="LTD8" s="885"/>
      <c r="LTE8" s="886"/>
      <c r="LTF8" s="886"/>
      <c r="LTG8" s="886"/>
      <c r="LTH8" s="885"/>
      <c r="LTI8" s="886"/>
      <c r="LTJ8" s="886"/>
      <c r="LTK8" s="886"/>
      <c r="LTL8" s="885"/>
      <c r="LTM8" s="886"/>
      <c r="LTN8" s="886"/>
      <c r="LTO8" s="886"/>
      <c r="LTP8" s="885"/>
      <c r="LTQ8" s="886"/>
      <c r="LTR8" s="886"/>
      <c r="LTS8" s="886"/>
      <c r="LTT8" s="885"/>
      <c r="LTU8" s="886"/>
      <c r="LTV8" s="886"/>
      <c r="LTW8" s="886"/>
      <c r="LTX8" s="885"/>
      <c r="LTY8" s="886"/>
      <c r="LTZ8" s="886"/>
      <c r="LUA8" s="886"/>
      <c r="LUB8" s="885"/>
      <c r="LUC8" s="886"/>
      <c r="LUD8" s="886"/>
      <c r="LUE8" s="886"/>
      <c r="LUF8" s="885"/>
      <c r="LUG8" s="886"/>
      <c r="LUH8" s="886"/>
      <c r="LUI8" s="886"/>
      <c r="LUJ8" s="885"/>
      <c r="LUK8" s="886"/>
      <c r="LUL8" s="886"/>
      <c r="LUM8" s="886"/>
      <c r="LUN8" s="885"/>
      <c r="LUO8" s="886"/>
      <c r="LUP8" s="886"/>
      <c r="LUQ8" s="886"/>
      <c r="LUR8" s="885"/>
      <c r="LUS8" s="886"/>
      <c r="LUT8" s="886"/>
      <c r="LUU8" s="886"/>
      <c r="LUV8" s="885"/>
      <c r="LUW8" s="886"/>
      <c r="LUX8" s="886"/>
      <c r="LUY8" s="886"/>
      <c r="LUZ8" s="885"/>
      <c r="LVA8" s="886"/>
      <c r="LVB8" s="886"/>
      <c r="LVC8" s="886"/>
      <c r="LVD8" s="885"/>
      <c r="LVE8" s="886"/>
      <c r="LVF8" s="886"/>
      <c r="LVG8" s="886"/>
      <c r="LVH8" s="885"/>
      <c r="LVI8" s="886"/>
      <c r="LVJ8" s="886"/>
      <c r="LVK8" s="886"/>
      <c r="LVL8" s="885"/>
      <c r="LVM8" s="886"/>
      <c r="LVN8" s="886"/>
      <c r="LVO8" s="886"/>
      <c r="LVP8" s="885"/>
      <c r="LVQ8" s="886"/>
      <c r="LVR8" s="886"/>
      <c r="LVS8" s="886"/>
      <c r="LVT8" s="885"/>
      <c r="LVU8" s="886"/>
      <c r="LVV8" s="886"/>
      <c r="LVW8" s="886"/>
      <c r="LVX8" s="885"/>
      <c r="LVY8" s="886"/>
      <c r="LVZ8" s="886"/>
      <c r="LWA8" s="886"/>
      <c r="LWB8" s="885"/>
      <c r="LWC8" s="886"/>
      <c r="LWD8" s="886"/>
      <c r="LWE8" s="886"/>
      <c r="LWF8" s="885"/>
      <c r="LWG8" s="886"/>
      <c r="LWH8" s="886"/>
      <c r="LWI8" s="886"/>
      <c r="LWJ8" s="885"/>
      <c r="LWK8" s="886"/>
      <c r="LWL8" s="886"/>
      <c r="LWM8" s="886"/>
      <c r="LWN8" s="885"/>
      <c r="LWO8" s="886"/>
      <c r="LWP8" s="886"/>
      <c r="LWQ8" s="886"/>
      <c r="LWR8" s="885"/>
      <c r="LWS8" s="886"/>
      <c r="LWT8" s="886"/>
      <c r="LWU8" s="886"/>
      <c r="LWV8" s="885"/>
      <c r="LWW8" s="886"/>
      <c r="LWX8" s="886"/>
      <c r="LWY8" s="886"/>
      <c r="LWZ8" s="885"/>
      <c r="LXA8" s="886"/>
      <c r="LXB8" s="886"/>
      <c r="LXC8" s="886"/>
      <c r="LXD8" s="885"/>
      <c r="LXE8" s="886"/>
      <c r="LXF8" s="886"/>
      <c r="LXG8" s="886"/>
      <c r="LXH8" s="885"/>
      <c r="LXI8" s="886"/>
      <c r="LXJ8" s="886"/>
      <c r="LXK8" s="886"/>
      <c r="LXL8" s="885"/>
      <c r="LXM8" s="886"/>
      <c r="LXN8" s="886"/>
      <c r="LXO8" s="886"/>
      <c r="LXP8" s="885"/>
      <c r="LXQ8" s="886"/>
      <c r="LXR8" s="886"/>
      <c r="LXS8" s="886"/>
      <c r="LXT8" s="885"/>
      <c r="LXU8" s="886"/>
      <c r="LXV8" s="886"/>
      <c r="LXW8" s="886"/>
      <c r="LXX8" s="885"/>
      <c r="LXY8" s="886"/>
      <c r="LXZ8" s="886"/>
      <c r="LYA8" s="886"/>
      <c r="LYB8" s="885"/>
      <c r="LYC8" s="886"/>
      <c r="LYD8" s="886"/>
      <c r="LYE8" s="886"/>
      <c r="LYF8" s="885"/>
      <c r="LYG8" s="886"/>
      <c r="LYH8" s="886"/>
      <c r="LYI8" s="886"/>
      <c r="LYJ8" s="885"/>
      <c r="LYK8" s="886"/>
      <c r="LYL8" s="886"/>
      <c r="LYM8" s="886"/>
      <c r="LYN8" s="885"/>
      <c r="LYO8" s="886"/>
      <c r="LYP8" s="886"/>
      <c r="LYQ8" s="886"/>
      <c r="LYR8" s="885"/>
      <c r="LYS8" s="886"/>
      <c r="LYT8" s="886"/>
      <c r="LYU8" s="886"/>
      <c r="LYV8" s="885"/>
      <c r="LYW8" s="886"/>
      <c r="LYX8" s="886"/>
      <c r="LYY8" s="886"/>
      <c r="LYZ8" s="885"/>
      <c r="LZA8" s="886"/>
      <c r="LZB8" s="886"/>
      <c r="LZC8" s="886"/>
      <c r="LZD8" s="885"/>
      <c r="LZE8" s="886"/>
      <c r="LZF8" s="886"/>
      <c r="LZG8" s="886"/>
      <c r="LZH8" s="885"/>
      <c r="LZI8" s="886"/>
      <c r="LZJ8" s="886"/>
      <c r="LZK8" s="886"/>
      <c r="LZL8" s="885"/>
      <c r="LZM8" s="886"/>
      <c r="LZN8" s="886"/>
      <c r="LZO8" s="886"/>
      <c r="LZP8" s="885"/>
      <c r="LZQ8" s="886"/>
      <c r="LZR8" s="886"/>
      <c r="LZS8" s="886"/>
      <c r="LZT8" s="885"/>
      <c r="LZU8" s="886"/>
      <c r="LZV8" s="886"/>
      <c r="LZW8" s="886"/>
      <c r="LZX8" s="885"/>
      <c r="LZY8" s="886"/>
      <c r="LZZ8" s="886"/>
      <c r="MAA8" s="886"/>
      <c r="MAB8" s="885"/>
      <c r="MAC8" s="886"/>
      <c r="MAD8" s="886"/>
      <c r="MAE8" s="886"/>
      <c r="MAF8" s="885"/>
      <c r="MAG8" s="886"/>
      <c r="MAH8" s="886"/>
      <c r="MAI8" s="886"/>
      <c r="MAJ8" s="885"/>
      <c r="MAK8" s="886"/>
      <c r="MAL8" s="886"/>
      <c r="MAM8" s="886"/>
      <c r="MAN8" s="885"/>
      <c r="MAO8" s="886"/>
      <c r="MAP8" s="886"/>
      <c r="MAQ8" s="886"/>
      <c r="MAR8" s="885"/>
      <c r="MAS8" s="886"/>
      <c r="MAT8" s="886"/>
      <c r="MAU8" s="886"/>
      <c r="MAV8" s="885"/>
      <c r="MAW8" s="886"/>
      <c r="MAX8" s="886"/>
      <c r="MAY8" s="886"/>
      <c r="MAZ8" s="885"/>
      <c r="MBA8" s="886"/>
      <c r="MBB8" s="886"/>
      <c r="MBC8" s="886"/>
      <c r="MBD8" s="885"/>
      <c r="MBE8" s="886"/>
      <c r="MBF8" s="886"/>
      <c r="MBG8" s="886"/>
      <c r="MBH8" s="885"/>
      <c r="MBI8" s="886"/>
      <c r="MBJ8" s="886"/>
      <c r="MBK8" s="886"/>
      <c r="MBL8" s="885"/>
      <c r="MBM8" s="886"/>
      <c r="MBN8" s="886"/>
      <c r="MBO8" s="886"/>
      <c r="MBP8" s="885"/>
      <c r="MBQ8" s="886"/>
      <c r="MBR8" s="886"/>
      <c r="MBS8" s="886"/>
      <c r="MBT8" s="885"/>
      <c r="MBU8" s="886"/>
      <c r="MBV8" s="886"/>
      <c r="MBW8" s="886"/>
      <c r="MBX8" s="885"/>
      <c r="MBY8" s="886"/>
      <c r="MBZ8" s="886"/>
      <c r="MCA8" s="886"/>
      <c r="MCB8" s="885"/>
      <c r="MCC8" s="886"/>
      <c r="MCD8" s="886"/>
      <c r="MCE8" s="886"/>
      <c r="MCF8" s="885"/>
      <c r="MCG8" s="886"/>
      <c r="MCH8" s="886"/>
      <c r="MCI8" s="886"/>
      <c r="MCJ8" s="885"/>
      <c r="MCK8" s="886"/>
      <c r="MCL8" s="886"/>
      <c r="MCM8" s="886"/>
      <c r="MCN8" s="885"/>
      <c r="MCO8" s="886"/>
      <c r="MCP8" s="886"/>
      <c r="MCQ8" s="886"/>
      <c r="MCR8" s="885"/>
      <c r="MCS8" s="886"/>
      <c r="MCT8" s="886"/>
      <c r="MCU8" s="886"/>
      <c r="MCV8" s="885"/>
      <c r="MCW8" s="886"/>
      <c r="MCX8" s="886"/>
      <c r="MCY8" s="886"/>
      <c r="MCZ8" s="885"/>
      <c r="MDA8" s="886"/>
      <c r="MDB8" s="886"/>
      <c r="MDC8" s="886"/>
      <c r="MDD8" s="885"/>
      <c r="MDE8" s="886"/>
      <c r="MDF8" s="886"/>
      <c r="MDG8" s="886"/>
      <c r="MDH8" s="885"/>
      <c r="MDI8" s="886"/>
      <c r="MDJ8" s="886"/>
      <c r="MDK8" s="886"/>
      <c r="MDL8" s="885"/>
      <c r="MDM8" s="886"/>
      <c r="MDN8" s="886"/>
      <c r="MDO8" s="886"/>
      <c r="MDP8" s="885"/>
      <c r="MDQ8" s="886"/>
      <c r="MDR8" s="886"/>
      <c r="MDS8" s="886"/>
      <c r="MDT8" s="885"/>
      <c r="MDU8" s="886"/>
      <c r="MDV8" s="886"/>
      <c r="MDW8" s="886"/>
      <c r="MDX8" s="885"/>
      <c r="MDY8" s="886"/>
      <c r="MDZ8" s="886"/>
      <c r="MEA8" s="886"/>
      <c r="MEB8" s="885"/>
      <c r="MEC8" s="886"/>
      <c r="MED8" s="886"/>
      <c r="MEE8" s="886"/>
      <c r="MEF8" s="885"/>
      <c r="MEG8" s="886"/>
      <c r="MEH8" s="886"/>
      <c r="MEI8" s="886"/>
      <c r="MEJ8" s="885"/>
      <c r="MEK8" s="886"/>
      <c r="MEL8" s="886"/>
      <c r="MEM8" s="886"/>
      <c r="MEN8" s="885"/>
      <c r="MEO8" s="886"/>
      <c r="MEP8" s="886"/>
      <c r="MEQ8" s="886"/>
      <c r="MER8" s="885"/>
      <c r="MES8" s="886"/>
      <c r="MET8" s="886"/>
      <c r="MEU8" s="886"/>
      <c r="MEV8" s="885"/>
      <c r="MEW8" s="886"/>
      <c r="MEX8" s="886"/>
      <c r="MEY8" s="886"/>
      <c r="MEZ8" s="885"/>
      <c r="MFA8" s="886"/>
      <c r="MFB8" s="886"/>
      <c r="MFC8" s="886"/>
      <c r="MFD8" s="885"/>
      <c r="MFE8" s="886"/>
      <c r="MFF8" s="886"/>
      <c r="MFG8" s="886"/>
      <c r="MFH8" s="885"/>
      <c r="MFI8" s="886"/>
      <c r="MFJ8" s="886"/>
      <c r="MFK8" s="886"/>
      <c r="MFL8" s="885"/>
      <c r="MFM8" s="886"/>
      <c r="MFN8" s="886"/>
      <c r="MFO8" s="886"/>
      <c r="MFP8" s="885"/>
      <c r="MFQ8" s="886"/>
      <c r="MFR8" s="886"/>
      <c r="MFS8" s="886"/>
      <c r="MFT8" s="885"/>
      <c r="MFU8" s="886"/>
      <c r="MFV8" s="886"/>
      <c r="MFW8" s="886"/>
      <c r="MFX8" s="885"/>
      <c r="MFY8" s="886"/>
      <c r="MFZ8" s="886"/>
      <c r="MGA8" s="886"/>
      <c r="MGB8" s="885"/>
      <c r="MGC8" s="886"/>
      <c r="MGD8" s="886"/>
      <c r="MGE8" s="886"/>
      <c r="MGF8" s="885"/>
      <c r="MGG8" s="886"/>
      <c r="MGH8" s="886"/>
      <c r="MGI8" s="886"/>
      <c r="MGJ8" s="885"/>
      <c r="MGK8" s="886"/>
      <c r="MGL8" s="886"/>
      <c r="MGM8" s="886"/>
      <c r="MGN8" s="885"/>
      <c r="MGO8" s="886"/>
      <c r="MGP8" s="886"/>
      <c r="MGQ8" s="886"/>
      <c r="MGR8" s="885"/>
      <c r="MGS8" s="886"/>
      <c r="MGT8" s="886"/>
      <c r="MGU8" s="886"/>
      <c r="MGV8" s="885"/>
      <c r="MGW8" s="886"/>
      <c r="MGX8" s="886"/>
      <c r="MGY8" s="886"/>
      <c r="MGZ8" s="885"/>
      <c r="MHA8" s="886"/>
      <c r="MHB8" s="886"/>
      <c r="MHC8" s="886"/>
      <c r="MHD8" s="885"/>
      <c r="MHE8" s="886"/>
      <c r="MHF8" s="886"/>
      <c r="MHG8" s="886"/>
      <c r="MHH8" s="885"/>
      <c r="MHI8" s="886"/>
      <c r="MHJ8" s="886"/>
      <c r="MHK8" s="886"/>
      <c r="MHL8" s="885"/>
      <c r="MHM8" s="886"/>
      <c r="MHN8" s="886"/>
      <c r="MHO8" s="886"/>
      <c r="MHP8" s="885"/>
      <c r="MHQ8" s="886"/>
      <c r="MHR8" s="886"/>
      <c r="MHS8" s="886"/>
      <c r="MHT8" s="885"/>
      <c r="MHU8" s="886"/>
      <c r="MHV8" s="886"/>
      <c r="MHW8" s="886"/>
      <c r="MHX8" s="885"/>
      <c r="MHY8" s="886"/>
      <c r="MHZ8" s="886"/>
      <c r="MIA8" s="886"/>
      <c r="MIB8" s="885"/>
      <c r="MIC8" s="886"/>
      <c r="MID8" s="886"/>
      <c r="MIE8" s="886"/>
      <c r="MIF8" s="885"/>
      <c r="MIG8" s="886"/>
      <c r="MIH8" s="886"/>
      <c r="MII8" s="886"/>
      <c r="MIJ8" s="885"/>
      <c r="MIK8" s="886"/>
      <c r="MIL8" s="886"/>
      <c r="MIM8" s="886"/>
      <c r="MIN8" s="885"/>
      <c r="MIO8" s="886"/>
      <c r="MIP8" s="886"/>
      <c r="MIQ8" s="886"/>
      <c r="MIR8" s="885"/>
      <c r="MIS8" s="886"/>
      <c r="MIT8" s="886"/>
      <c r="MIU8" s="886"/>
      <c r="MIV8" s="885"/>
      <c r="MIW8" s="886"/>
      <c r="MIX8" s="886"/>
      <c r="MIY8" s="886"/>
      <c r="MIZ8" s="885"/>
      <c r="MJA8" s="886"/>
      <c r="MJB8" s="886"/>
      <c r="MJC8" s="886"/>
      <c r="MJD8" s="885"/>
      <c r="MJE8" s="886"/>
      <c r="MJF8" s="886"/>
      <c r="MJG8" s="886"/>
      <c r="MJH8" s="885"/>
      <c r="MJI8" s="886"/>
      <c r="MJJ8" s="886"/>
      <c r="MJK8" s="886"/>
      <c r="MJL8" s="885"/>
      <c r="MJM8" s="886"/>
      <c r="MJN8" s="886"/>
      <c r="MJO8" s="886"/>
      <c r="MJP8" s="885"/>
      <c r="MJQ8" s="886"/>
      <c r="MJR8" s="886"/>
      <c r="MJS8" s="886"/>
      <c r="MJT8" s="885"/>
      <c r="MJU8" s="886"/>
      <c r="MJV8" s="886"/>
      <c r="MJW8" s="886"/>
      <c r="MJX8" s="885"/>
      <c r="MJY8" s="886"/>
      <c r="MJZ8" s="886"/>
      <c r="MKA8" s="886"/>
      <c r="MKB8" s="885"/>
      <c r="MKC8" s="886"/>
      <c r="MKD8" s="886"/>
      <c r="MKE8" s="886"/>
      <c r="MKF8" s="885"/>
      <c r="MKG8" s="886"/>
      <c r="MKH8" s="886"/>
      <c r="MKI8" s="886"/>
      <c r="MKJ8" s="885"/>
      <c r="MKK8" s="886"/>
      <c r="MKL8" s="886"/>
      <c r="MKM8" s="886"/>
      <c r="MKN8" s="885"/>
      <c r="MKO8" s="886"/>
      <c r="MKP8" s="886"/>
      <c r="MKQ8" s="886"/>
      <c r="MKR8" s="885"/>
      <c r="MKS8" s="886"/>
      <c r="MKT8" s="886"/>
      <c r="MKU8" s="886"/>
      <c r="MKV8" s="885"/>
      <c r="MKW8" s="886"/>
      <c r="MKX8" s="886"/>
      <c r="MKY8" s="886"/>
      <c r="MKZ8" s="885"/>
      <c r="MLA8" s="886"/>
      <c r="MLB8" s="886"/>
      <c r="MLC8" s="886"/>
      <c r="MLD8" s="885"/>
      <c r="MLE8" s="886"/>
      <c r="MLF8" s="886"/>
      <c r="MLG8" s="886"/>
      <c r="MLH8" s="885"/>
      <c r="MLI8" s="886"/>
      <c r="MLJ8" s="886"/>
      <c r="MLK8" s="886"/>
      <c r="MLL8" s="885"/>
      <c r="MLM8" s="886"/>
      <c r="MLN8" s="886"/>
      <c r="MLO8" s="886"/>
      <c r="MLP8" s="885"/>
      <c r="MLQ8" s="886"/>
      <c r="MLR8" s="886"/>
      <c r="MLS8" s="886"/>
      <c r="MLT8" s="885"/>
      <c r="MLU8" s="886"/>
      <c r="MLV8" s="886"/>
      <c r="MLW8" s="886"/>
      <c r="MLX8" s="885"/>
      <c r="MLY8" s="886"/>
      <c r="MLZ8" s="886"/>
      <c r="MMA8" s="886"/>
      <c r="MMB8" s="885"/>
      <c r="MMC8" s="886"/>
      <c r="MMD8" s="886"/>
      <c r="MME8" s="886"/>
      <c r="MMF8" s="885"/>
      <c r="MMG8" s="886"/>
      <c r="MMH8" s="886"/>
      <c r="MMI8" s="886"/>
      <c r="MMJ8" s="885"/>
      <c r="MMK8" s="886"/>
      <c r="MML8" s="886"/>
      <c r="MMM8" s="886"/>
      <c r="MMN8" s="885"/>
      <c r="MMO8" s="886"/>
      <c r="MMP8" s="886"/>
      <c r="MMQ8" s="886"/>
      <c r="MMR8" s="885"/>
      <c r="MMS8" s="886"/>
      <c r="MMT8" s="886"/>
      <c r="MMU8" s="886"/>
      <c r="MMV8" s="885"/>
      <c r="MMW8" s="886"/>
      <c r="MMX8" s="886"/>
      <c r="MMY8" s="886"/>
      <c r="MMZ8" s="885"/>
      <c r="MNA8" s="886"/>
      <c r="MNB8" s="886"/>
      <c r="MNC8" s="886"/>
      <c r="MND8" s="885"/>
      <c r="MNE8" s="886"/>
      <c r="MNF8" s="886"/>
      <c r="MNG8" s="886"/>
      <c r="MNH8" s="885"/>
      <c r="MNI8" s="886"/>
      <c r="MNJ8" s="886"/>
      <c r="MNK8" s="886"/>
      <c r="MNL8" s="885"/>
      <c r="MNM8" s="886"/>
      <c r="MNN8" s="886"/>
      <c r="MNO8" s="886"/>
      <c r="MNP8" s="885"/>
      <c r="MNQ8" s="886"/>
      <c r="MNR8" s="886"/>
      <c r="MNS8" s="886"/>
      <c r="MNT8" s="885"/>
      <c r="MNU8" s="886"/>
      <c r="MNV8" s="886"/>
      <c r="MNW8" s="886"/>
      <c r="MNX8" s="885"/>
      <c r="MNY8" s="886"/>
      <c r="MNZ8" s="886"/>
      <c r="MOA8" s="886"/>
      <c r="MOB8" s="885"/>
      <c r="MOC8" s="886"/>
      <c r="MOD8" s="886"/>
      <c r="MOE8" s="886"/>
      <c r="MOF8" s="885"/>
      <c r="MOG8" s="886"/>
      <c r="MOH8" s="886"/>
      <c r="MOI8" s="886"/>
      <c r="MOJ8" s="885"/>
      <c r="MOK8" s="886"/>
      <c r="MOL8" s="886"/>
      <c r="MOM8" s="886"/>
      <c r="MON8" s="885"/>
      <c r="MOO8" s="886"/>
      <c r="MOP8" s="886"/>
      <c r="MOQ8" s="886"/>
      <c r="MOR8" s="885"/>
      <c r="MOS8" s="886"/>
      <c r="MOT8" s="886"/>
      <c r="MOU8" s="886"/>
      <c r="MOV8" s="885"/>
      <c r="MOW8" s="886"/>
      <c r="MOX8" s="886"/>
      <c r="MOY8" s="886"/>
      <c r="MOZ8" s="885"/>
      <c r="MPA8" s="886"/>
      <c r="MPB8" s="886"/>
      <c r="MPC8" s="886"/>
      <c r="MPD8" s="885"/>
      <c r="MPE8" s="886"/>
      <c r="MPF8" s="886"/>
      <c r="MPG8" s="886"/>
      <c r="MPH8" s="885"/>
      <c r="MPI8" s="886"/>
      <c r="MPJ8" s="886"/>
      <c r="MPK8" s="886"/>
      <c r="MPL8" s="885"/>
      <c r="MPM8" s="886"/>
      <c r="MPN8" s="886"/>
      <c r="MPO8" s="886"/>
      <c r="MPP8" s="885"/>
      <c r="MPQ8" s="886"/>
      <c r="MPR8" s="886"/>
      <c r="MPS8" s="886"/>
      <c r="MPT8" s="885"/>
      <c r="MPU8" s="886"/>
      <c r="MPV8" s="886"/>
      <c r="MPW8" s="886"/>
      <c r="MPX8" s="885"/>
      <c r="MPY8" s="886"/>
      <c r="MPZ8" s="886"/>
      <c r="MQA8" s="886"/>
      <c r="MQB8" s="885"/>
      <c r="MQC8" s="886"/>
      <c r="MQD8" s="886"/>
      <c r="MQE8" s="886"/>
      <c r="MQF8" s="885"/>
      <c r="MQG8" s="886"/>
      <c r="MQH8" s="886"/>
      <c r="MQI8" s="886"/>
      <c r="MQJ8" s="885"/>
      <c r="MQK8" s="886"/>
      <c r="MQL8" s="886"/>
      <c r="MQM8" s="886"/>
      <c r="MQN8" s="885"/>
      <c r="MQO8" s="886"/>
      <c r="MQP8" s="886"/>
      <c r="MQQ8" s="886"/>
      <c r="MQR8" s="885"/>
      <c r="MQS8" s="886"/>
      <c r="MQT8" s="886"/>
      <c r="MQU8" s="886"/>
      <c r="MQV8" s="885"/>
      <c r="MQW8" s="886"/>
      <c r="MQX8" s="886"/>
      <c r="MQY8" s="886"/>
      <c r="MQZ8" s="885"/>
      <c r="MRA8" s="886"/>
      <c r="MRB8" s="886"/>
      <c r="MRC8" s="886"/>
      <c r="MRD8" s="885"/>
      <c r="MRE8" s="886"/>
      <c r="MRF8" s="886"/>
      <c r="MRG8" s="886"/>
      <c r="MRH8" s="885"/>
      <c r="MRI8" s="886"/>
      <c r="MRJ8" s="886"/>
      <c r="MRK8" s="886"/>
      <c r="MRL8" s="885"/>
      <c r="MRM8" s="886"/>
      <c r="MRN8" s="886"/>
      <c r="MRO8" s="886"/>
      <c r="MRP8" s="885"/>
      <c r="MRQ8" s="886"/>
      <c r="MRR8" s="886"/>
      <c r="MRS8" s="886"/>
      <c r="MRT8" s="885"/>
      <c r="MRU8" s="886"/>
      <c r="MRV8" s="886"/>
      <c r="MRW8" s="886"/>
      <c r="MRX8" s="885"/>
      <c r="MRY8" s="886"/>
      <c r="MRZ8" s="886"/>
      <c r="MSA8" s="886"/>
      <c r="MSB8" s="885"/>
      <c r="MSC8" s="886"/>
      <c r="MSD8" s="886"/>
      <c r="MSE8" s="886"/>
      <c r="MSF8" s="885"/>
      <c r="MSG8" s="886"/>
      <c r="MSH8" s="886"/>
      <c r="MSI8" s="886"/>
      <c r="MSJ8" s="885"/>
      <c r="MSK8" s="886"/>
      <c r="MSL8" s="886"/>
      <c r="MSM8" s="886"/>
      <c r="MSN8" s="885"/>
      <c r="MSO8" s="886"/>
      <c r="MSP8" s="886"/>
      <c r="MSQ8" s="886"/>
      <c r="MSR8" s="885"/>
      <c r="MSS8" s="886"/>
      <c r="MST8" s="886"/>
      <c r="MSU8" s="886"/>
      <c r="MSV8" s="885"/>
      <c r="MSW8" s="886"/>
      <c r="MSX8" s="886"/>
      <c r="MSY8" s="886"/>
      <c r="MSZ8" s="885"/>
      <c r="MTA8" s="886"/>
      <c r="MTB8" s="886"/>
      <c r="MTC8" s="886"/>
      <c r="MTD8" s="885"/>
      <c r="MTE8" s="886"/>
      <c r="MTF8" s="886"/>
      <c r="MTG8" s="886"/>
      <c r="MTH8" s="885"/>
      <c r="MTI8" s="886"/>
      <c r="MTJ8" s="886"/>
      <c r="MTK8" s="886"/>
      <c r="MTL8" s="885"/>
      <c r="MTM8" s="886"/>
      <c r="MTN8" s="886"/>
      <c r="MTO8" s="886"/>
      <c r="MTP8" s="885"/>
      <c r="MTQ8" s="886"/>
      <c r="MTR8" s="886"/>
      <c r="MTS8" s="886"/>
      <c r="MTT8" s="885"/>
      <c r="MTU8" s="886"/>
      <c r="MTV8" s="886"/>
      <c r="MTW8" s="886"/>
      <c r="MTX8" s="885"/>
      <c r="MTY8" s="886"/>
      <c r="MTZ8" s="886"/>
      <c r="MUA8" s="886"/>
      <c r="MUB8" s="885"/>
      <c r="MUC8" s="886"/>
      <c r="MUD8" s="886"/>
      <c r="MUE8" s="886"/>
      <c r="MUF8" s="885"/>
      <c r="MUG8" s="886"/>
      <c r="MUH8" s="886"/>
      <c r="MUI8" s="886"/>
      <c r="MUJ8" s="885"/>
      <c r="MUK8" s="886"/>
      <c r="MUL8" s="886"/>
      <c r="MUM8" s="886"/>
      <c r="MUN8" s="885"/>
      <c r="MUO8" s="886"/>
      <c r="MUP8" s="886"/>
      <c r="MUQ8" s="886"/>
      <c r="MUR8" s="885"/>
      <c r="MUS8" s="886"/>
      <c r="MUT8" s="886"/>
      <c r="MUU8" s="886"/>
      <c r="MUV8" s="885"/>
      <c r="MUW8" s="886"/>
      <c r="MUX8" s="886"/>
      <c r="MUY8" s="886"/>
      <c r="MUZ8" s="885"/>
      <c r="MVA8" s="886"/>
      <c r="MVB8" s="886"/>
      <c r="MVC8" s="886"/>
      <c r="MVD8" s="885"/>
      <c r="MVE8" s="886"/>
      <c r="MVF8" s="886"/>
      <c r="MVG8" s="886"/>
      <c r="MVH8" s="885"/>
      <c r="MVI8" s="886"/>
      <c r="MVJ8" s="886"/>
      <c r="MVK8" s="886"/>
      <c r="MVL8" s="885"/>
      <c r="MVM8" s="886"/>
      <c r="MVN8" s="886"/>
      <c r="MVO8" s="886"/>
      <c r="MVP8" s="885"/>
      <c r="MVQ8" s="886"/>
      <c r="MVR8" s="886"/>
      <c r="MVS8" s="886"/>
      <c r="MVT8" s="885"/>
      <c r="MVU8" s="886"/>
      <c r="MVV8" s="886"/>
      <c r="MVW8" s="886"/>
      <c r="MVX8" s="885"/>
      <c r="MVY8" s="886"/>
      <c r="MVZ8" s="886"/>
      <c r="MWA8" s="886"/>
      <c r="MWB8" s="885"/>
      <c r="MWC8" s="886"/>
      <c r="MWD8" s="886"/>
      <c r="MWE8" s="886"/>
      <c r="MWF8" s="885"/>
      <c r="MWG8" s="886"/>
      <c r="MWH8" s="886"/>
      <c r="MWI8" s="886"/>
      <c r="MWJ8" s="885"/>
      <c r="MWK8" s="886"/>
      <c r="MWL8" s="886"/>
      <c r="MWM8" s="886"/>
      <c r="MWN8" s="885"/>
      <c r="MWO8" s="886"/>
      <c r="MWP8" s="886"/>
      <c r="MWQ8" s="886"/>
      <c r="MWR8" s="885"/>
      <c r="MWS8" s="886"/>
      <c r="MWT8" s="886"/>
      <c r="MWU8" s="886"/>
      <c r="MWV8" s="885"/>
      <c r="MWW8" s="886"/>
      <c r="MWX8" s="886"/>
      <c r="MWY8" s="886"/>
      <c r="MWZ8" s="885"/>
      <c r="MXA8" s="886"/>
      <c r="MXB8" s="886"/>
      <c r="MXC8" s="886"/>
      <c r="MXD8" s="885"/>
      <c r="MXE8" s="886"/>
      <c r="MXF8" s="886"/>
      <c r="MXG8" s="886"/>
      <c r="MXH8" s="885"/>
      <c r="MXI8" s="886"/>
      <c r="MXJ8" s="886"/>
      <c r="MXK8" s="886"/>
      <c r="MXL8" s="885"/>
      <c r="MXM8" s="886"/>
      <c r="MXN8" s="886"/>
      <c r="MXO8" s="886"/>
      <c r="MXP8" s="885"/>
      <c r="MXQ8" s="886"/>
      <c r="MXR8" s="886"/>
      <c r="MXS8" s="886"/>
      <c r="MXT8" s="885"/>
      <c r="MXU8" s="886"/>
      <c r="MXV8" s="886"/>
      <c r="MXW8" s="886"/>
      <c r="MXX8" s="885"/>
      <c r="MXY8" s="886"/>
      <c r="MXZ8" s="886"/>
      <c r="MYA8" s="886"/>
      <c r="MYB8" s="885"/>
      <c r="MYC8" s="886"/>
      <c r="MYD8" s="886"/>
      <c r="MYE8" s="886"/>
      <c r="MYF8" s="885"/>
      <c r="MYG8" s="886"/>
      <c r="MYH8" s="886"/>
      <c r="MYI8" s="886"/>
      <c r="MYJ8" s="885"/>
      <c r="MYK8" s="886"/>
      <c r="MYL8" s="886"/>
      <c r="MYM8" s="886"/>
      <c r="MYN8" s="885"/>
      <c r="MYO8" s="886"/>
      <c r="MYP8" s="886"/>
      <c r="MYQ8" s="886"/>
      <c r="MYR8" s="885"/>
      <c r="MYS8" s="886"/>
      <c r="MYT8" s="886"/>
      <c r="MYU8" s="886"/>
      <c r="MYV8" s="885"/>
      <c r="MYW8" s="886"/>
      <c r="MYX8" s="886"/>
      <c r="MYY8" s="886"/>
      <c r="MYZ8" s="885"/>
      <c r="MZA8" s="886"/>
      <c r="MZB8" s="886"/>
      <c r="MZC8" s="886"/>
      <c r="MZD8" s="885"/>
      <c r="MZE8" s="886"/>
      <c r="MZF8" s="886"/>
      <c r="MZG8" s="886"/>
      <c r="MZH8" s="885"/>
      <c r="MZI8" s="886"/>
      <c r="MZJ8" s="886"/>
      <c r="MZK8" s="886"/>
      <c r="MZL8" s="885"/>
      <c r="MZM8" s="886"/>
      <c r="MZN8" s="886"/>
      <c r="MZO8" s="886"/>
      <c r="MZP8" s="885"/>
      <c r="MZQ8" s="886"/>
      <c r="MZR8" s="886"/>
      <c r="MZS8" s="886"/>
      <c r="MZT8" s="885"/>
      <c r="MZU8" s="886"/>
      <c r="MZV8" s="886"/>
      <c r="MZW8" s="886"/>
      <c r="MZX8" s="885"/>
      <c r="MZY8" s="886"/>
      <c r="MZZ8" s="886"/>
      <c r="NAA8" s="886"/>
      <c r="NAB8" s="885"/>
      <c r="NAC8" s="886"/>
      <c r="NAD8" s="886"/>
      <c r="NAE8" s="886"/>
      <c r="NAF8" s="885"/>
      <c r="NAG8" s="886"/>
      <c r="NAH8" s="886"/>
      <c r="NAI8" s="886"/>
      <c r="NAJ8" s="885"/>
      <c r="NAK8" s="886"/>
      <c r="NAL8" s="886"/>
      <c r="NAM8" s="886"/>
      <c r="NAN8" s="885"/>
      <c r="NAO8" s="886"/>
      <c r="NAP8" s="886"/>
      <c r="NAQ8" s="886"/>
      <c r="NAR8" s="885"/>
      <c r="NAS8" s="886"/>
      <c r="NAT8" s="886"/>
      <c r="NAU8" s="886"/>
      <c r="NAV8" s="885"/>
      <c r="NAW8" s="886"/>
      <c r="NAX8" s="886"/>
      <c r="NAY8" s="886"/>
      <c r="NAZ8" s="885"/>
      <c r="NBA8" s="886"/>
      <c r="NBB8" s="886"/>
      <c r="NBC8" s="886"/>
      <c r="NBD8" s="885"/>
      <c r="NBE8" s="886"/>
      <c r="NBF8" s="886"/>
      <c r="NBG8" s="886"/>
      <c r="NBH8" s="885"/>
      <c r="NBI8" s="886"/>
      <c r="NBJ8" s="886"/>
      <c r="NBK8" s="886"/>
      <c r="NBL8" s="885"/>
      <c r="NBM8" s="886"/>
      <c r="NBN8" s="886"/>
      <c r="NBO8" s="886"/>
      <c r="NBP8" s="885"/>
      <c r="NBQ8" s="886"/>
      <c r="NBR8" s="886"/>
      <c r="NBS8" s="886"/>
      <c r="NBT8" s="885"/>
      <c r="NBU8" s="886"/>
      <c r="NBV8" s="886"/>
      <c r="NBW8" s="886"/>
      <c r="NBX8" s="885"/>
      <c r="NBY8" s="886"/>
      <c r="NBZ8" s="886"/>
      <c r="NCA8" s="886"/>
      <c r="NCB8" s="885"/>
      <c r="NCC8" s="886"/>
      <c r="NCD8" s="886"/>
      <c r="NCE8" s="886"/>
      <c r="NCF8" s="885"/>
      <c r="NCG8" s="886"/>
      <c r="NCH8" s="886"/>
      <c r="NCI8" s="886"/>
      <c r="NCJ8" s="885"/>
      <c r="NCK8" s="886"/>
      <c r="NCL8" s="886"/>
      <c r="NCM8" s="886"/>
      <c r="NCN8" s="885"/>
      <c r="NCO8" s="886"/>
      <c r="NCP8" s="886"/>
      <c r="NCQ8" s="886"/>
      <c r="NCR8" s="885"/>
      <c r="NCS8" s="886"/>
      <c r="NCT8" s="886"/>
      <c r="NCU8" s="886"/>
      <c r="NCV8" s="885"/>
      <c r="NCW8" s="886"/>
      <c r="NCX8" s="886"/>
      <c r="NCY8" s="886"/>
      <c r="NCZ8" s="885"/>
      <c r="NDA8" s="886"/>
      <c r="NDB8" s="886"/>
      <c r="NDC8" s="886"/>
      <c r="NDD8" s="885"/>
      <c r="NDE8" s="886"/>
      <c r="NDF8" s="886"/>
      <c r="NDG8" s="886"/>
      <c r="NDH8" s="885"/>
      <c r="NDI8" s="886"/>
      <c r="NDJ8" s="886"/>
      <c r="NDK8" s="886"/>
      <c r="NDL8" s="885"/>
      <c r="NDM8" s="886"/>
      <c r="NDN8" s="886"/>
      <c r="NDO8" s="886"/>
      <c r="NDP8" s="885"/>
      <c r="NDQ8" s="886"/>
      <c r="NDR8" s="886"/>
      <c r="NDS8" s="886"/>
      <c r="NDT8" s="885"/>
      <c r="NDU8" s="886"/>
      <c r="NDV8" s="886"/>
      <c r="NDW8" s="886"/>
      <c r="NDX8" s="885"/>
      <c r="NDY8" s="886"/>
      <c r="NDZ8" s="886"/>
      <c r="NEA8" s="886"/>
      <c r="NEB8" s="885"/>
      <c r="NEC8" s="886"/>
      <c r="NED8" s="886"/>
      <c r="NEE8" s="886"/>
      <c r="NEF8" s="885"/>
      <c r="NEG8" s="886"/>
      <c r="NEH8" s="886"/>
      <c r="NEI8" s="886"/>
      <c r="NEJ8" s="885"/>
      <c r="NEK8" s="886"/>
      <c r="NEL8" s="886"/>
      <c r="NEM8" s="886"/>
      <c r="NEN8" s="885"/>
      <c r="NEO8" s="886"/>
      <c r="NEP8" s="886"/>
      <c r="NEQ8" s="886"/>
      <c r="NER8" s="885"/>
      <c r="NES8" s="886"/>
      <c r="NET8" s="886"/>
      <c r="NEU8" s="886"/>
      <c r="NEV8" s="885"/>
      <c r="NEW8" s="886"/>
      <c r="NEX8" s="886"/>
      <c r="NEY8" s="886"/>
      <c r="NEZ8" s="885"/>
      <c r="NFA8" s="886"/>
      <c r="NFB8" s="886"/>
      <c r="NFC8" s="886"/>
      <c r="NFD8" s="885"/>
      <c r="NFE8" s="886"/>
      <c r="NFF8" s="886"/>
      <c r="NFG8" s="886"/>
      <c r="NFH8" s="885"/>
      <c r="NFI8" s="886"/>
      <c r="NFJ8" s="886"/>
      <c r="NFK8" s="886"/>
      <c r="NFL8" s="885"/>
      <c r="NFM8" s="886"/>
      <c r="NFN8" s="886"/>
      <c r="NFO8" s="886"/>
      <c r="NFP8" s="885"/>
      <c r="NFQ8" s="886"/>
      <c r="NFR8" s="886"/>
      <c r="NFS8" s="886"/>
      <c r="NFT8" s="885"/>
      <c r="NFU8" s="886"/>
      <c r="NFV8" s="886"/>
      <c r="NFW8" s="886"/>
      <c r="NFX8" s="885"/>
      <c r="NFY8" s="886"/>
      <c r="NFZ8" s="886"/>
      <c r="NGA8" s="886"/>
      <c r="NGB8" s="885"/>
      <c r="NGC8" s="886"/>
      <c r="NGD8" s="886"/>
      <c r="NGE8" s="886"/>
      <c r="NGF8" s="885"/>
      <c r="NGG8" s="886"/>
      <c r="NGH8" s="886"/>
      <c r="NGI8" s="886"/>
      <c r="NGJ8" s="885"/>
      <c r="NGK8" s="886"/>
      <c r="NGL8" s="886"/>
      <c r="NGM8" s="886"/>
      <c r="NGN8" s="885"/>
      <c r="NGO8" s="886"/>
      <c r="NGP8" s="886"/>
      <c r="NGQ8" s="886"/>
      <c r="NGR8" s="885"/>
      <c r="NGS8" s="886"/>
      <c r="NGT8" s="886"/>
      <c r="NGU8" s="886"/>
      <c r="NGV8" s="885"/>
      <c r="NGW8" s="886"/>
      <c r="NGX8" s="886"/>
      <c r="NGY8" s="886"/>
      <c r="NGZ8" s="885"/>
      <c r="NHA8" s="886"/>
      <c r="NHB8" s="886"/>
      <c r="NHC8" s="886"/>
      <c r="NHD8" s="885"/>
      <c r="NHE8" s="886"/>
      <c r="NHF8" s="886"/>
      <c r="NHG8" s="886"/>
      <c r="NHH8" s="885"/>
      <c r="NHI8" s="886"/>
      <c r="NHJ8" s="886"/>
      <c r="NHK8" s="886"/>
      <c r="NHL8" s="885"/>
      <c r="NHM8" s="886"/>
      <c r="NHN8" s="886"/>
      <c r="NHO8" s="886"/>
      <c r="NHP8" s="885"/>
      <c r="NHQ8" s="886"/>
      <c r="NHR8" s="886"/>
      <c r="NHS8" s="886"/>
      <c r="NHT8" s="885"/>
      <c r="NHU8" s="886"/>
      <c r="NHV8" s="886"/>
      <c r="NHW8" s="886"/>
      <c r="NHX8" s="885"/>
      <c r="NHY8" s="886"/>
      <c r="NHZ8" s="886"/>
      <c r="NIA8" s="886"/>
      <c r="NIB8" s="885"/>
      <c r="NIC8" s="886"/>
      <c r="NID8" s="886"/>
      <c r="NIE8" s="886"/>
      <c r="NIF8" s="885"/>
      <c r="NIG8" s="886"/>
      <c r="NIH8" s="886"/>
      <c r="NII8" s="886"/>
      <c r="NIJ8" s="885"/>
      <c r="NIK8" s="886"/>
      <c r="NIL8" s="886"/>
      <c r="NIM8" s="886"/>
      <c r="NIN8" s="885"/>
      <c r="NIO8" s="886"/>
      <c r="NIP8" s="886"/>
      <c r="NIQ8" s="886"/>
      <c r="NIR8" s="885"/>
      <c r="NIS8" s="886"/>
      <c r="NIT8" s="886"/>
      <c r="NIU8" s="886"/>
      <c r="NIV8" s="885"/>
      <c r="NIW8" s="886"/>
      <c r="NIX8" s="886"/>
      <c r="NIY8" s="886"/>
      <c r="NIZ8" s="885"/>
      <c r="NJA8" s="886"/>
      <c r="NJB8" s="886"/>
      <c r="NJC8" s="886"/>
      <c r="NJD8" s="885"/>
      <c r="NJE8" s="886"/>
      <c r="NJF8" s="886"/>
      <c r="NJG8" s="886"/>
      <c r="NJH8" s="885"/>
      <c r="NJI8" s="886"/>
      <c r="NJJ8" s="886"/>
      <c r="NJK8" s="886"/>
      <c r="NJL8" s="885"/>
      <c r="NJM8" s="886"/>
      <c r="NJN8" s="886"/>
      <c r="NJO8" s="886"/>
      <c r="NJP8" s="885"/>
      <c r="NJQ8" s="886"/>
      <c r="NJR8" s="886"/>
      <c r="NJS8" s="886"/>
      <c r="NJT8" s="885"/>
      <c r="NJU8" s="886"/>
      <c r="NJV8" s="886"/>
      <c r="NJW8" s="886"/>
      <c r="NJX8" s="885"/>
      <c r="NJY8" s="886"/>
      <c r="NJZ8" s="886"/>
      <c r="NKA8" s="886"/>
      <c r="NKB8" s="885"/>
      <c r="NKC8" s="886"/>
      <c r="NKD8" s="886"/>
      <c r="NKE8" s="886"/>
      <c r="NKF8" s="885"/>
      <c r="NKG8" s="886"/>
      <c r="NKH8" s="886"/>
      <c r="NKI8" s="886"/>
      <c r="NKJ8" s="885"/>
      <c r="NKK8" s="886"/>
      <c r="NKL8" s="886"/>
      <c r="NKM8" s="886"/>
      <c r="NKN8" s="885"/>
      <c r="NKO8" s="886"/>
      <c r="NKP8" s="886"/>
      <c r="NKQ8" s="886"/>
      <c r="NKR8" s="885"/>
      <c r="NKS8" s="886"/>
      <c r="NKT8" s="886"/>
      <c r="NKU8" s="886"/>
      <c r="NKV8" s="885"/>
      <c r="NKW8" s="886"/>
      <c r="NKX8" s="886"/>
      <c r="NKY8" s="886"/>
      <c r="NKZ8" s="885"/>
      <c r="NLA8" s="886"/>
      <c r="NLB8" s="886"/>
      <c r="NLC8" s="886"/>
      <c r="NLD8" s="885"/>
      <c r="NLE8" s="886"/>
      <c r="NLF8" s="886"/>
      <c r="NLG8" s="886"/>
      <c r="NLH8" s="885"/>
      <c r="NLI8" s="886"/>
      <c r="NLJ8" s="886"/>
      <c r="NLK8" s="886"/>
      <c r="NLL8" s="885"/>
      <c r="NLM8" s="886"/>
      <c r="NLN8" s="886"/>
      <c r="NLO8" s="886"/>
      <c r="NLP8" s="885"/>
      <c r="NLQ8" s="886"/>
      <c r="NLR8" s="886"/>
      <c r="NLS8" s="886"/>
      <c r="NLT8" s="885"/>
      <c r="NLU8" s="886"/>
      <c r="NLV8" s="886"/>
      <c r="NLW8" s="886"/>
      <c r="NLX8" s="885"/>
      <c r="NLY8" s="886"/>
      <c r="NLZ8" s="886"/>
      <c r="NMA8" s="886"/>
      <c r="NMB8" s="885"/>
      <c r="NMC8" s="886"/>
      <c r="NMD8" s="886"/>
      <c r="NME8" s="886"/>
      <c r="NMF8" s="885"/>
      <c r="NMG8" s="886"/>
      <c r="NMH8" s="886"/>
      <c r="NMI8" s="886"/>
      <c r="NMJ8" s="885"/>
      <c r="NMK8" s="886"/>
      <c r="NML8" s="886"/>
      <c r="NMM8" s="886"/>
      <c r="NMN8" s="885"/>
      <c r="NMO8" s="886"/>
      <c r="NMP8" s="886"/>
      <c r="NMQ8" s="886"/>
      <c r="NMR8" s="885"/>
      <c r="NMS8" s="886"/>
      <c r="NMT8" s="886"/>
      <c r="NMU8" s="886"/>
      <c r="NMV8" s="885"/>
      <c r="NMW8" s="886"/>
      <c r="NMX8" s="886"/>
      <c r="NMY8" s="886"/>
      <c r="NMZ8" s="885"/>
      <c r="NNA8" s="886"/>
      <c r="NNB8" s="886"/>
      <c r="NNC8" s="886"/>
      <c r="NND8" s="885"/>
      <c r="NNE8" s="886"/>
      <c r="NNF8" s="886"/>
      <c r="NNG8" s="886"/>
      <c r="NNH8" s="885"/>
      <c r="NNI8" s="886"/>
      <c r="NNJ8" s="886"/>
      <c r="NNK8" s="886"/>
      <c r="NNL8" s="885"/>
      <c r="NNM8" s="886"/>
      <c r="NNN8" s="886"/>
      <c r="NNO8" s="886"/>
      <c r="NNP8" s="885"/>
      <c r="NNQ8" s="886"/>
      <c r="NNR8" s="886"/>
      <c r="NNS8" s="886"/>
      <c r="NNT8" s="885"/>
      <c r="NNU8" s="886"/>
      <c r="NNV8" s="886"/>
      <c r="NNW8" s="886"/>
      <c r="NNX8" s="885"/>
      <c r="NNY8" s="886"/>
      <c r="NNZ8" s="886"/>
      <c r="NOA8" s="886"/>
      <c r="NOB8" s="885"/>
      <c r="NOC8" s="886"/>
      <c r="NOD8" s="886"/>
      <c r="NOE8" s="886"/>
      <c r="NOF8" s="885"/>
      <c r="NOG8" s="886"/>
      <c r="NOH8" s="886"/>
      <c r="NOI8" s="886"/>
      <c r="NOJ8" s="885"/>
      <c r="NOK8" s="886"/>
      <c r="NOL8" s="886"/>
      <c r="NOM8" s="886"/>
      <c r="NON8" s="885"/>
      <c r="NOO8" s="886"/>
      <c r="NOP8" s="886"/>
      <c r="NOQ8" s="886"/>
      <c r="NOR8" s="885"/>
      <c r="NOS8" s="886"/>
      <c r="NOT8" s="886"/>
      <c r="NOU8" s="886"/>
      <c r="NOV8" s="885"/>
      <c r="NOW8" s="886"/>
      <c r="NOX8" s="886"/>
      <c r="NOY8" s="886"/>
      <c r="NOZ8" s="885"/>
      <c r="NPA8" s="886"/>
      <c r="NPB8" s="886"/>
      <c r="NPC8" s="886"/>
      <c r="NPD8" s="885"/>
      <c r="NPE8" s="886"/>
      <c r="NPF8" s="886"/>
      <c r="NPG8" s="886"/>
      <c r="NPH8" s="885"/>
      <c r="NPI8" s="886"/>
      <c r="NPJ8" s="886"/>
      <c r="NPK8" s="886"/>
      <c r="NPL8" s="885"/>
      <c r="NPM8" s="886"/>
      <c r="NPN8" s="886"/>
      <c r="NPO8" s="886"/>
      <c r="NPP8" s="885"/>
      <c r="NPQ8" s="886"/>
      <c r="NPR8" s="886"/>
      <c r="NPS8" s="886"/>
      <c r="NPT8" s="885"/>
      <c r="NPU8" s="886"/>
      <c r="NPV8" s="886"/>
      <c r="NPW8" s="886"/>
      <c r="NPX8" s="885"/>
      <c r="NPY8" s="886"/>
      <c r="NPZ8" s="886"/>
      <c r="NQA8" s="886"/>
      <c r="NQB8" s="885"/>
      <c r="NQC8" s="886"/>
      <c r="NQD8" s="886"/>
      <c r="NQE8" s="886"/>
      <c r="NQF8" s="885"/>
      <c r="NQG8" s="886"/>
      <c r="NQH8" s="886"/>
      <c r="NQI8" s="886"/>
      <c r="NQJ8" s="885"/>
      <c r="NQK8" s="886"/>
      <c r="NQL8" s="886"/>
      <c r="NQM8" s="886"/>
      <c r="NQN8" s="885"/>
      <c r="NQO8" s="886"/>
      <c r="NQP8" s="886"/>
      <c r="NQQ8" s="886"/>
      <c r="NQR8" s="885"/>
      <c r="NQS8" s="886"/>
      <c r="NQT8" s="886"/>
      <c r="NQU8" s="886"/>
      <c r="NQV8" s="885"/>
      <c r="NQW8" s="886"/>
      <c r="NQX8" s="886"/>
      <c r="NQY8" s="886"/>
      <c r="NQZ8" s="885"/>
      <c r="NRA8" s="886"/>
      <c r="NRB8" s="886"/>
      <c r="NRC8" s="886"/>
      <c r="NRD8" s="885"/>
      <c r="NRE8" s="886"/>
      <c r="NRF8" s="886"/>
      <c r="NRG8" s="886"/>
      <c r="NRH8" s="885"/>
      <c r="NRI8" s="886"/>
      <c r="NRJ8" s="886"/>
      <c r="NRK8" s="886"/>
      <c r="NRL8" s="885"/>
      <c r="NRM8" s="886"/>
      <c r="NRN8" s="886"/>
      <c r="NRO8" s="886"/>
      <c r="NRP8" s="885"/>
      <c r="NRQ8" s="886"/>
      <c r="NRR8" s="886"/>
      <c r="NRS8" s="886"/>
      <c r="NRT8" s="885"/>
      <c r="NRU8" s="886"/>
      <c r="NRV8" s="886"/>
      <c r="NRW8" s="886"/>
      <c r="NRX8" s="885"/>
      <c r="NRY8" s="886"/>
      <c r="NRZ8" s="886"/>
      <c r="NSA8" s="886"/>
      <c r="NSB8" s="885"/>
      <c r="NSC8" s="886"/>
      <c r="NSD8" s="886"/>
      <c r="NSE8" s="886"/>
      <c r="NSF8" s="885"/>
      <c r="NSG8" s="886"/>
      <c r="NSH8" s="886"/>
      <c r="NSI8" s="886"/>
      <c r="NSJ8" s="885"/>
      <c r="NSK8" s="886"/>
      <c r="NSL8" s="886"/>
      <c r="NSM8" s="886"/>
      <c r="NSN8" s="885"/>
      <c r="NSO8" s="886"/>
      <c r="NSP8" s="886"/>
      <c r="NSQ8" s="886"/>
      <c r="NSR8" s="885"/>
      <c r="NSS8" s="886"/>
      <c r="NST8" s="886"/>
      <c r="NSU8" s="886"/>
      <c r="NSV8" s="885"/>
      <c r="NSW8" s="886"/>
      <c r="NSX8" s="886"/>
      <c r="NSY8" s="886"/>
      <c r="NSZ8" s="885"/>
      <c r="NTA8" s="886"/>
      <c r="NTB8" s="886"/>
      <c r="NTC8" s="886"/>
      <c r="NTD8" s="885"/>
      <c r="NTE8" s="886"/>
      <c r="NTF8" s="886"/>
      <c r="NTG8" s="886"/>
      <c r="NTH8" s="885"/>
      <c r="NTI8" s="886"/>
      <c r="NTJ8" s="886"/>
      <c r="NTK8" s="886"/>
      <c r="NTL8" s="885"/>
      <c r="NTM8" s="886"/>
      <c r="NTN8" s="886"/>
      <c r="NTO8" s="886"/>
      <c r="NTP8" s="885"/>
      <c r="NTQ8" s="886"/>
      <c r="NTR8" s="886"/>
      <c r="NTS8" s="886"/>
      <c r="NTT8" s="885"/>
      <c r="NTU8" s="886"/>
      <c r="NTV8" s="886"/>
      <c r="NTW8" s="886"/>
      <c r="NTX8" s="885"/>
      <c r="NTY8" s="886"/>
      <c r="NTZ8" s="886"/>
      <c r="NUA8" s="886"/>
      <c r="NUB8" s="885"/>
      <c r="NUC8" s="886"/>
      <c r="NUD8" s="886"/>
      <c r="NUE8" s="886"/>
      <c r="NUF8" s="885"/>
      <c r="NUG8" s="886"/>
      <c r="NUH8" s="886"/>
      <c r="NUI8" s="886"/>
      <c r="NUJ8" s="885"/>
      <c r="NUK8" s="886"/>
      <c r="NUL8" s="886"/>
      <c r="NUM8" s="886"/>
      <c r="NUN8" s="885"/>
      <c r="NUO8" s="886"/>
      <c r="NUP8" s="886"/>
      <c r="NUQ8" s="886"/>
      <c r="NUR8" s="885"/>
      <c r="NUS8" s="886"/>
      <c r="NUT8" s="886"/>
      <c r="NUU8" s="886"/>
      <c r="NUV8" s="885"/>
      <c r="NUW8" s="886"/>
      <c r="NUX8" s="886"/>
      <c r="NUY8" s="886"/>
      <c r="NUZ8" s="885"/>
      <c r="NVA8" s="886"/>
      <c r="NVB8" s="886"/>
      <c r="NVC8" s="886"/>
      <c r="NVD8" s="885"/>
      <c r="NVE8" s="886"/>
      <c r="NVF8" s="886"/>
      <c r="NVG8" s="886"/>
      <c r="NVH8" s="885"/>
      <c r="NVI8" s="886"/>
      <c r="NVJ8" s="886"/>
      <c r="NVK8" s="886"/>
      <c r="NVL8" s="885"/>
      <c r="NVM8" s="886"/>
      <c r="NVN8" s="886"/>
      <c r="NVO8" s="886"/>
      <c r="NVP8" s="885"/>
      <c r="NVQ8" s="886"/>
      <c r="NVR8" s="886"/>
      <c r="NVS8" s="886"/>
      <c r="NVT8" s="885"/>
      <c r="NVU8" s="886"/>
      <c r="NVV8" s="886"/>
      <c r="NVW8" s="886"/>
      <c r="NVX8" s="885"/>
      <c r="NVY8" s="886"/>
      <c r="NVZ8" s="886"/>
      <c r="NWA8" s="886"/>
      <c r="NWB8" s="885"/>
      <c r="NWC8" s="886"/>
      <c r="NWD8" s="886"/>
      <c r="NWE8" s="886"/>
      <c r="NWF8" s="885"/>
      <c r="NWG8" s="886"/>
      <c r="NWH8" s="886"/>
      <c r="NWI8" s="886"/>
      <c r="NWJ8" s="885"/>
      <c r="NWK8" s="886"/>
      <c r="NWL8" s="886"/>
      <c r="NWM8" s="886"/>
      <c r="NWN8" s="885"/>
      <c r="NWO8" s="886"/>
      <c r="NWP8" s="886"/>
      <c r="NWQ8" s="886"/>
      <c r="NWR8" s="885"/>
      <c r="NWS8" s="886"/>
      <c r="NWT8" s="886"/>
      <c r="NWU8" s="886"/>
      <c r="NWV8" s="885"/>
      <c r="NWW8" s="886"/>
      <c r="NWX8" s="886"/>
      <c r="NWY8" s="886"/>
      <c r="NWZ8" s="885"/>
      <c r="NXA8" s="886"/>
      <c r="NXB8" s="886"/>
      <c r="NXC8" s="886"/>
      <c r="NXD8" s="885"/>
      <c r="NXE8" s="886"/>
      <c r="NXF8" s="886"/>
      <c r="NXG8" s="886"/>
      <c r="NXH8" s="885"/>
      <c r="NXI8" s="886"/>
      <c r="NXJ8" s="886"/>
      <c r="NXK8" s="886"/>
      <c r="NXL8" s="885"/>
      <c r="NXM8" s="886"/>
      <c r="NXN8" s="886"/>
      <c r="NXO8" s="886"/>
      <c r="NXP8" s="885"/>
      <c r="NXQ8" s="886"/>
      <c r="NXR8" s="886"/>
      <c r="NXS8" s="886"/>
      <c r="NXT8" s="885"/>
      <c r="NXU8" s="886"/>
      <c r="NXV8" s="886"/>
      <c r="NXW8" s="886"/>
      <c r="NXX8" s="885"/>
      <c r="NXY8" s="886"/>
      <c r="NXZ8" s="886"/>
      <c r="NYA8" s="886"/>
      <c r="NYB8" s="885"/>
      <c r="NYC8" s="886"/>
      <c r="NYD8" s="886"/>
      <c r="NYE8" s="886"/>
      <c r="NYF8" s="885"/>
      <c r="NYG8" s="886"/>
      <c r="NYH8" s="886"/>
      <c r="NYI8" s="886"/>
      <c r="NYJ8" s="885"/>
      <c r="NYK8" s="886"/>
      <c r="NYL8" s="886"/>
      <c r="NYM8" s="886"/>
      <c r="NYN8" s="885"/>
      <c r="NYO8" s="886"/>
      <c r="NYP8" s="886"/>
      <c r="NYQ8" s="886"/>
      <c r="NYR8" s="885"/>
      <c r="NYS8" s="886"/>
      <c r="NYT8" s="886"/>
      <c r="NYU8" s="886"/>
      <c r="NYV8" s="885"/>
      <c r="NYW8" s="886"/>
      <c r="NYX8" s="886"/>
      <c r="NYY8" s="886"/>
      <c r="NYZ8" s="885"/>
      <c r="NZA8" s="886"/>
      <c r="NZB8" s="886"/>
      <c r="NZC8" s="886"/>
      <c r="NZD8" s="885"/>
      <c r="NZE8" s="886"/>
      <c r="NZF8" s="886"/>
      <c r="NZG8" s="886"/>
      <c r="NZH8" s="885"/>
      <c r="NZI8" s="886"/>
      <c r="NZJ8" s="886"/>
      <c r="NZK8" s="886"/>
      <c r="NZL8" s="885"/>
      <c r="NZM8" s="886"/>
      <c r="NZN8" s="886"/>
      <c r="NZO8" s="886"/>
      <c r="NZP8" s="885"/>
      <c r="NZQ8" s="886"/>
      <c r="NZR8" s="886"/>
      <c r="NZS8" s="886"/>
      <c r="NZT8" s="885"/>
      <c r="NZU8" s="886"/>
      <c r="NZV8" s="886"/>
      <c r="NZW8" s="886"/>
      <c r="NZX8" s="885"/>
      <c r="NZY8" s="886"/>
      <c r="NZZ8" s="886"/>
      <c r="OAA8" s="886"/>
      <c r="OAB8" s="885"/>
      <c r="OAC8" s="886"/>
      <c r="OAD8" s="886"/>
      <c r="OAE8" s="886"/>
      <c r="OAF8" s="885"/>
      <c r="OAG8" s="886"/>
      <c r="OAH8" s="886"/>
      <c r="OAI8" s="886"/>
      <c r="OAJ8" s="885"/>
      <c r="OAK8" s="886"/>
      <c r="OAL8" s="886"/>
      <c r="OAM8" s="886"/>
      <c r="OAN8" s="885"/>
      <c r="OAO8" s="886"/>
      <c r="OAP8" s="886"/>
      <c r="OAQ8" s="886"/>
      <c r="OAR8" s="885"/>
      <c r="OAS8" s="886"/>
      <c r="OAT8" s="886"/>
      <c r="OAU8" s="886"/>
      <c r="OAV8" s="885"/>
      <c r="OAW8" s="886"/>
      <c r="OAX8" s="886"/>
      <c r="OAY8" s="886"/>
      <c r="OAZ8" s="885"/>
      <c r="OBA8" s="886"/>
      <c r="OBB8" s="886"/>
      <c r="OBC8" s="886"/>
      <c r="OBD8" s="885"/>
      <c r="OBE8" s="886"/>
      <c r="OBF8" s="886"/>
      <c r="OBG8" s="886"/>
      <c r="OBH8" s="885"/>
      <c r="OBI8" s="886"/>
      <c r="OBJ8" s="886"/>
      <c r="OBK8" s="886"/>
      <c r="OBL8" s="885"/>
      <c r="OBM8" s="886"/>
      <c r="OBN8" s="886"/>
      <c r="OBO8" s="886"/>
      <c r="OBP8" s="885"/>
      <c r="OBQ8" s="886"/>
      <c r="OBR8" s="886"/>
      <c r="OBS8" s="886"/>
      <c r="OBT8" s="885"/>
      <c r="OBU8" s="886"/>
      <c r="OBV8" s="886"/>
      <c r="OBW8" s="886"/>
      <c r="OBX8" s="885"/>
      <c r="OBY8" s="886"/>
      <c r="OBZ8" s="886"/>
      <c r="OCA8" s="886"/>
      <c r="OCB8" s="885"/>
      <c r="OCC8" s="886"/>
      <c r="OCD8" s="886"/>
      <c r="OCE8" s="886"/>
      <c r="OCF8" s="885"/>
      <c r="OCG8" s="886"/>
      <c r="OCH8" s="886"/>
      <c r="OCI8" s="886"/>
      <c r="OCJ8" s="885"/>
      <c r="OCK8" s="886"/>
      <c r="OCL8" s="886"/>
      <c r="OCM8" s="886"/>
      <c r="OCN8" s="885"/>
      <c r="OCO8" s="886"/>
      <c r="OCP8" s="886"/>
      <c r="OCQ8" s="886"/>
      <c r="OCR8" s="885"/>
      <c r="OCS8" s="886"/>
      <c r="OCT8" s="886"/>
      <c r="OCU8" s="886"/>
      <c r="OCV8" s="885"/>
      <c r="OCW8" s="886"/>
      <c r="OCX8" s="886"/>
      <c r="OCY8" s="886"/>
      <c r="OCZ8" s="885"/>
      <c r="ODA8" s="886"/>
      <c r="ODB8" s="886"/>
      <c r="ODC8" s="886"/>
      <c r="ODD8" s="885"/>
      <c r="ODE8" s="886"/>
      <c r="ODF8" s="886"/>
      <c r="ODG8" s="886"/>
      <c r="ODH8" s="885"/>
      <c r="ODI8" s="886"/>
      <c r="ODJ8" s="886"/>
      <c r="ODK8" s="886"/>
      <c r="ODL8" s="885"/>
      <c r="ODM8" s="886"/>
      <c r="ODN8" s="886"/>
      <c r="ODO8" s="886"/>
      <c r="ODP8" s="885"/>
      <c r="ODQ8" s="886"/>
      <c r="ODR8" s="886"/>
      <c r="ODS8" s="886"/>
      <c r="ODT8" s="885"/>
      <c r="ODU8" s="886"/>
      <c r="ODV8" s="886"/>
      <c r="ODW8" s="886"/>
      <c r="ODX8" s="885"/>
      <c r="ODY8" s="886"/>
      <c r="ODZ8" s="886"/>
      <c r="OEA8" s="886"/>
      <c r="OEB8" s="885"/>
      <c r="OEC8" s="886"/>
      <c r="OED8" s="886"/>
      <c r="OEE8" s="886"/>
      <c r="OEF8" s="885"/>
      <c r="OEG8" s="886"/>
      <c r="OEH8" s="886"/>
      <c r="OEI8" s="886"/>
      <c r="OEJ8" s="885"/>
      <c r="OEK8" s="886"/>
      <c r="OEL8" s="886"/>
      <c r="OEM8" s="886"/>
      <c r="OEN8" s="885"/>
      <c r="OEO8" s="886"/>
      <c r="OEP8" s="886"/>
      <c r="OEQ8" s="886"/>
      <c r="OER8" s="885"/>
      <c r="OES8" s="886"/>
      <c r="OET8" s="886"/>
      <c r="OEU8" s="886"/>
      <c r="OEV8" s="885"/>
      <c r="OEW8" s="886"/>
      <c r="OEX8" s="886"/>
      <c r="OEY8" s="886"/>
      <c r="OEZ8" s="885"/>
      <c r="OFA8" s="886"/>
      <c r="OFB8" s="886"/>
      <c r="OFC8" s="886"/>
      <c r="OFD8" s="885"/>
      <c r="OFE8" s="886"/>
      <c r="OFF8" s="886"/>
      <c r="OFG8" s="886"/>
      <c r="OFH8" s="885"/>
      <c r="OFI8" s="886"/>
      <c r="OFJ8" s="886"/>
      <c r="OFK8" s="886"/>
      <c r="OFL8" s="885"/>
      <c r="OFM8" s="886"/>
      <c r="OFN8" s="886"/>
      <c r="OFO8" s="886"/>
      <c r="OFP8" s="885"/>
      <c r="OFQ8" s="886"/>
      <c r="OFR8" s="886"/>
      <c r="OFS8" s="886"/>
      <c r="OFT8" s="885"/>
      <c r="OFU8" s="886"/>
      <c r="OFV8" s="886"/>
      <c r="OFW8" s="886"/>
      <c r="OFX8" s="885"/>
      <c r="OFY8" s="886"/>
      <c r="OFZ8" s="886"/>
      <c r="OGA8" s="886"/>
      <c r="OGB8" s="885"/>
      <c r="OGC8" s="886"/>
      <c r="OGD8" s="886"/>
      <c r="OGE8" s="886"/>
      <c r="OGF8" s="885"/>
      <c r="OGG8" s="886"/>
      <c r="OGH8" s="886"/>
      <c r="OGI8" s="886"/>
      <c r="OGJ8" s="885"/>
      <c r="OGK8" s="886"/>
      <c r="OGL8" s="886"/>
      <c r="OGM8" s="886"/>
      <c r="OGN8" s="885"/>
      <c r="OGO8" s="886"/>
      <c r="OGP8" s="886"/>
      <c r="OGQ8" s="886"/>
      <c r="OGR8" s="885"/>
      <c r="OGS8" s="886"/>
      <c r="OGT8" s="886"/>
      <c r="OGU8" s="886"/>
      <c r="OGV8" s="885"/>
      <c r="OGW8" s="886"/>
      <c r="OGX8" s="886"/>
      <c r="OGY8" s="886"/>
      <c r="OGZ8" s="885"/>
      <c r="OHA8" s="886"/>
      <c r="OHB8" s="886"/>
      <c r="OHC8" s="886"/>
      <c r="OHD8" s="885"/>
      <c r="OHE8" s="886"/>
      <c r="OHF8" s="886"/>
      <c r="OHG8" s="886"/>
      <c r="OHH8" s="885"/>
      <c r="OHI8" s="886"/>
      <c r="OHJ8" s="886"/>
      <c r="OHK8" s="886"/>
      <c r="OHL8" s="885"/>
      <c r="OHM8" s="886"/>
      <c r="OHN8" s="886"/>
      <c r="OHO8" s="886"/>
      <c r="OHP8" s="885"/>
      <c r="OHQ8" s="886"/>
      <c r="OHR8" s="886"/>
      <c r="OHS8" s="886"/>
      <c r="OHT8" s="885"/>
      <c r="OHU8" s="886"/>
      <c r="OHV8" s="886"/>
      <c r="OHW8" s="886"/>
      <c r="OHX8" s="885"/>
      <c r="OHY8" s="886"/>
      <c r="OHZ8" s="886"/>
      <c r="OIA8" s="886"/>
      <c r="OIB8" s="885"/>
      <c r="OIC8" s="886"/>
      <c r="OID8" s="886"/>
      <c r="OIE8" s="886"/>
      <c r="OIF8" s="885"/>
      <c r="OIG8" s="886"/>
      <c r="OIH8" s="886"/>
      <c r="OII8" s="886"/>
      <c r="OIJ8" s="885"/>
      <c r="OIK8" s="886"/>
      <c r="OIL8" s="886"/>
      <c r="OIM8" s="886"/>
      <c r="OIN8" s="885"/>
      <c r="OIO8" s="886"/>
      <c r="OIP8" s="886"/>
      <c r="OIQ8" s="886"/>
      <c r="OIR8" s="885"/>
      <c r="OIS8" s="886"/>
      <c r="OIT8" s="886"/>
      <c r="OIU8" s="886"/>
      <c r="OIV8" s="885"/>
      <c r="OIW8" s="886"/>
      <c r="OIX8" s="886"/>
      <c r="OIY8" s="886"/>
      <c r="OIZ8" s="885"/>
      <c r="OJA8" s="886"/>
      <c r="OJB8" s="886"/>
      <c r="OJC8" s="886"/>
      <c r="OJD8" s="885"/>
      <c r="OJE8" s="886"/>
      <c r="OJF8" s="886"/>
      <c r="OJG8" s="886"/>
      <c r="OJH8" s="885"/>
      <c r="OJI8" s="886"/>
      <c r="OJJ8" s="886"/>
      <c r="OJK8" s="886"/>
      <c r="OJL8" s="885"/>
      <c r="OJM8" s="886"/>
      <c r="OJN8" s="886"/>
      <c r="OJO8" s="886"/>
      <c r="OJP8" s="885"/>
      <c r="OJQ8" s="886"/>
      <c r="OJR8" s="886"/>
      <c r="OJS8" s="886"/>
      <c r="OJT8" s="885"/>
      <c r="OJU8" s="886"/>
      <c r="OJV8" s="886"/>
      <c r="OJW8" s="886"/>
      <c r="OJX8" s="885"/>
      <c r="OJY8" s="886"/>
      <c r="OJZ8" s="886"/>
      <c r="OKA8" s="886"/>
      <c r="OKB8" s="885"/>
      <c r="OKC8" s="886"/>
      <c r="OKD8" s="886"/>
      <c r="OKE8" s="886"/>
      <c r="OKF8" s="885"/>
      <c r="OKG8" s="886"/>
      <c r="OKH8" s="886"/>
      <c r="OKI8" s="886"/>
      <c r="OKJ8" s="885"/>
      <c r="OKK8" s="886"/>
      <c r="OKL8" s="886"/>
      <c r="OKM8" s="886"/>
      <c r="OKN8" s="885"/>
      <c r="OKO8" s="886"/>
      <c r="OKP8" s="886"/>
      <c r="OKQ8" s="886"/>
      <c r="OKR8" s="885"/>
      <c r="OKS8" s="886"/>
      <c r="OKT8" s="886"/>
      <c r="OKU8" s="886"/>
      <c r="OKV8" s="885"/>
      <c r="OKW8" s="886"/>
      <c r="OKX8" s="886"/>
      <c r="OKY8" s="886"/>
      <c r="OKZ8" s="885"/>
      <c r="OLA8" s="886"/>
      <c r="OLB8" s="886"/>
      <c r="OLC8" s="886"/>
      <c r="OLD8" s="885"/>
      <c r="OLE8" s="886"/>
      <c r="OLF8" s="886"/>
      <c r="OLG8" s="886"/>
      <c r="OLH8" s="885"/>
      <c r="OLI8" s="886"/>
      <c r="OLJ8" s="886"/>
      <c r="OLK8" s="886"/>
      <c r="OLL8" s="885"/>
      <c r="OLM8" s="886"/>
      <c r="OLN8" s="886"/>
      <c r="OLO8" s="886"/>
      <c r="OLP8" s="885"/>
      <c r="OLQ8" s="886"/>
      <c r="OLR8" s="886"/>
      <c r="OLS8" s="886"/>
      <c r="OLT8" s="885"/>
      <c r="OLU8" s="886"/>
      <c r="OLV8" s="886"/>
      <c r="OLW8" s="886"/>
      <c r="OLX8" s="885"/>
      <c r="OLY8" s="886"/>
      <c r="OLZ8" s="886"/>
      <c r="OMA8" s="886"/>
      <c r="OMB8" s="885"/>
      <c r="OMC8" s="886"/>
      <c r="OMD8" s="886"/>
      <c r="OME8" s="886"/>
      <c r="OMF8" s="885"/>
      <c r="OMG8" s="886"/>
      <c r="OMH8" s="886"/>
      <c r="OMI8" s="886"/>
      <c r="OMJ8" s="885"/>
      <c r="OMK8" s="886"/>
      <c r="OML8" s="886"/>
      <c r="OMM8" s="886"/>
      <c r="OMN8" s="885"/>
      <c r="OMO8" s="886"/>
      <c r="OMP8" s="886"/>
      <c r="OMQ8" s="886"/>
      <c r="OMR8" s="885"/>
      <c r="OMS8" s="886"/>
      <c r="OMT8" s="886"/>
      <c r="OMU8" s="886"/>
      <c r="OMV8" s="885"/>
      <c r="OMW8" s="886"/>
      <c r="OMX8" s="886"/>
      <c r="OMY8" s="886"/>
      <c r="OMZ8" s="885"/>
      <c r="ONA8" s="886"/>
      <c r="ONB8" s="886"/>
      <c r="ONC8" s="886"/>
      <c r="OND8" s="885"/>
      <c r="ONE8" s="886"/>
      <c r="ONF8" s="886"/>
      <c r="ONG8" s="886"/>
      <c r="ONH8" s="885"/>
      <c r="ONI8" s="886"/>
      <c r="ONJ8" s="886"/>
      <c r="ONK8" s="886"/>
      <c r="ONL8" s="885"/>
      <c r="ONM8" s="886"/>
      <c r="ONN8" s="886"/>
      <c r="ONO8" s="886"/>
      <c r="ONP8" s="885"/>
      <c r="ONQ8" s="886"/>
      <c r="ONR8" s="886"/>
      <c r="ONS8" s="886"/>
      <c r="ONT8" s="885"/>
      <c r="ONU8" s="886"/>
      <c r="ONV8" s="886"/>
      <c r="ONW8" s="886"/>
      <c r="ONX8" s="885"/>
      <c r="ONY8" s="886"/>
      <c r="ONZ8" s="886"/>
      <c r="OOA8" s="886"/>
      <c r="OOB8" s="885"/>
      <c r="OOC8" s="886"/>
      <c r="OOD8" s="886"/>
      <c r="OOE8" s="886"/>
      <c r="OOF8" s="885"/>
      <c r="OOG8" s="886"/>
      <c r="OOH8" s="886"/>
      <c r="OOI8" s="886"/>
      <c r="OOJ8" s="885"/>
      <c r="OOK8" s="886"/>
      <c r="OOL8" s="886"/>
      <c r="OOM8" s="886"/>
      <c r="OON8" s="885"/>
      <c r="OOO8" s="886"/>
      <c r="OOP8" s="886"/>
      <c r="OOQ8" s="886"/>
      <c r="OOR8" s="885"/>
      <c r="OOS8" s="886"/>
      <c r="OOT8" s="886"/>
      <c r="OOU8" s="886"/>
      <c r="OOV8" s="885"/>
      <c r="OOW8" s="886"/>
      <c r="OOX8" s="886"/>
      <c r="OOY8" s="886"/>
      <c r="OOZ8" s="885"/>
      <c r="OPA8" s="886"/>
      <c r="OPB8" s="886"/>
      <c r="OPC8" s="886"/>
      <c r="OPD8" s="885"/>
      <c r="OPE8" s="886"/>
      <c r="OPF8" s="886"/>
      <c r="OPG8" s="886"/>
      <c r="OPH8" s="885"/>
      <c r="OPI8" s="886"/>
      <c r="OPJ8" s="886"/>
      <c r="OPK8" s="886"/>
      <c r="OPL8" s="885"/>
      <c r="OPM8" s="886"/>
      <c r="OPN8" s="886"/>
      <c r="OPO8" s="886"/>
      <c r="OPP8" s="885"/>
      <c r="OPQ8" s="886"/>
      <c r="OPR8" s="886"/>
      <c r="OPS8" s="886"/>
      <c r="OPT8" s="885"/>
      <c r="OPU8" s="886"/>
      <c r="OPV8" s="886"/>
      <c r="OPW8" s="886"/>
      <c r="OPX8" s="885"/>
      <c r="OPY8" s="886"/>
      <c r="OPZ8" s="886"/>
      <c r="OQA8" s="886"/>
      <c r="OQB8" s="885"/>
      <c r="OQC8" s="886"/>
      <c r="OQD8" s="886"/>
      <c r="OQE8" s="886"/>
      <c r="OQF8" s="885"/>
      <c r="OQG8" s="886"/>
      <c r="OQH8" s="886"/>
      <c r="OQI8" s="886"/>
      <c r="OQJ8" s="885"/>
      <c r="OQK8" s="886"/>
      <c r="OQL8" s="886"/>
      <c r="OQM8" s="886"/>
      <c r="OQN8" s="885"/>
      <c r="OQO8" s="886"/>
      <c r="OQP8" s="886"/>
      <c r="OQQ8" s="886"/>
      <c r="OQR8" s="885"/>
      <c r="OQS8" s="886"/>
      <c r="OQT8" s="886"/>
      <c r="OQU8" s="886"/>
      <c r="OQV8" s="885"/>
      <c r="OQW8" s="886"/>
      <c r="OQX8" s="886"/>
      <c r="OQY8" s="886"/>
      <c r="OQZ8" s="885"/>
      <c r="ORA8" s="886"/>
      <c r="ORB8" s="886"/>
      <c r="ORC8" s="886"/>
      <c r="ORD8" s="885"/>
      <c r="ORE8" s="886"/>
      <c r="ORF8" s="886"/>
      <c r="ORG8" s="886"/>
      <c r="ORH8" s="885"/>
      <c r="ORI8" s="886"/>
      <c r="ORJ8" s="886"/>
      <c r="ORK8" s="886"/>
      <c r="ORL8" s="885"/>
      <c r="ORM8" s="886"/>
      <c r="ORN8" s="886"/>
      <c r="ORO8" s="886"/>
      <c r="ORP8" s="885"/>
      <c r="ORQ8" s="886"/>
      <c r="ORR8" s="886"/>
      <c r="ORS8" s="886"/>
      <c r="ORT8" s="885"/>
      <c r="ORU8" s="886"/>
      <c r="ORV8" s="886"/>
      <c r="ORW8" s="886"/>
      <c r="ORX8" s="885"/>
      <c r="ORY8" s="886"/>
      <c r="ORZ8" s="886"/>
      <c r="OSA8" s="886"/>
      <c r="OSB8" s="885"/>
      <c r="OSC8" s="886"/>
      <c r="OSD8" s="886"/>
      <c r="OSE8" s="886"/>
      <c r="OSF8" s="885"/>
      <c r="OSG8" s="886"/>
      <c r="OSH8" s="886"/>
      <c r="OSI8" s="886"/>
      <c r="OSJ8" s="885"/>
      <c r="OSK8" s="886"/>
      <c r="OSL8" s="886"/>
      <c r="OSM8" s="886"/>
      <c r="OSN8" s="885"/>
      <c r="OSO8" s="886"/>
      <c r="OSP8" s="886"/>
      <c r="OSQ8" s="886"/>
      <c r="OSR8" s="885"/>
      <c r="OSS8" s="886"/>
      <c r="OST8" s="886"/>
      <c r="OSU8" s="886"/>
      <c r="OSV8" s="885"/>
      <c r="OSW8" s="886"/>
      <c r="OSX8" s="886"/>
      <c r="OSY8" s="886"/>
      <c r="OSZ8" s="885"/>
      <c r="OTA8" s="886"/>
      <c r="OTB8" s="886"/>
      <c r="OTC8" s="886"/>
      <c r="OTD8" s="885"/>
      <c r="OTE8" s="886"/>
      <c r="OTF8" s="886"/>
      <c r="OTG8" s="886"/>
      <c r="OTH8" s="885"/>
      <c r="OTI8" s="886"/>
      <c r="OTJ8" s="886"/>
      <c r="OTK8" s="886"/>
      <c r="OTL8" s="885"/>
      <c r="OTM8" s="886"/>
      <c r="OTN8" s="886"/>
      <c r="OTO8" s="886"/>
      <c r="OTP8" s="885"/>
      <c r="OTQ8" s="886"/>
      <c r="OTR8" s="886"/>
      <c r="OTS8" s="886"/>
      <c r="OTT8" s="885"/>
      <c r="OTU8" s="886"/>
      <c r="OTV8" s="886"/>
      <c r="OTW8" s="886"/>
      <c r="OTX8" s="885"/>
      <c r="OTY8" s="886"/>
      <c r="OTZ8" s="886"/>
      <c r="OUA8" s="886"/>
      <c r="OUB8" s="885"/>
      <c r="OUC8" s="886"/>
      <c r="OUD8" s="886"/>
      <c r="OUE8" s="886"/>
      <c r="OUF8" s="885"/>
      <c r="OUG8" s="886"/>
      <c r="OUH8" s="886"/>
      <c r="OUI8" s="886"/>
      <c r="OUJ8" s="885"/>
      <c r="OUK8" s="886"/>
      <c r="OUL8" s="886"/>
      <c r="OUM8" s="886"/>
      <c r="OUN8" s="885"/>
      <c r="OUO8" s="886"/>
      <c r="OUP8" s="886"/>
      <c r="OUQ8" s="886"/>
      <c r="OUR8" s="885"/>
      <c r="OUS8" s="886"/>
      <c r="OUT8" s="886"/>
      <c r="OUU8" s="886"/>
      <c r="OUV8" s="885"/>
      <c r="OUW8" s="886"/>
      <c r="OUX8" s="886"/>
      <c r="OUY8" s="886"/>
      <c r="OUZ8" s="885"/>
      <c r="OVA8" s="886"/>
      <c r="OVB8" s="886"/>
      <c r="OVC8" s="886"/>
      <c r="OVD8" s="885"/>
      <c r="OVE8" s="886"/>
      <c r="OVF8" s="886"/>
      <c r="OVG8" s="886"/>
      <c r="OVH8" s="885"/>
      <c r="OVI8" s="886"/>
      <c r="OVJ8" s="886"/>
      <c r="OVK8" s="886"/>
      <c r="OVL8" s="885"/>
      <c r="OVM8" s="886"/>
      <c r="OVN8" s="886"/>
      <c r="OVO8" s="886"/>
      <c r="OVP8" s="885"/>
      <c r="OVQ8" s="886"/>
      <c r="OVR8" s="886"/>
      <c r="OVS8" s="886"/>
      <c r="OVT8" s="885"/>
      <c r="OVU8" s="886"/>
      <c r="OVV8" s="886"/>
      <c r="OVW8" s="886"/>
      <c r="OVX8" s="885"/>
      <c r="OVY8" s="886"/>
      <c r="OVZ8" s="886"/>
      <c r="OWA8" s="886"/>
      <c r="OWB8" s="885"/>
      <c r="OWC8" s="886"/>
      <c r="OWD8" s="886"/>
      <c r="OWE8" s="886"/>
      <c r="OWF8" s="885"/>
      <c r="OWG8" s="886"/>
      <c r="OWH8" s="886"/>
      <c r="OWI8" s="886"/>
      <c r="OWJ8" s="885"/>
      <c r="OWK8" s="886"/>
      <c r="OWL8" s="886"/>
      <c r="OWM8" s="886"/>
      <c r="OWN8" s="885"/>
      <c r="OWO8" s="886"/>
      <c r="OWP8" s="886"/>
      <c r="OWQ8" s="886"/>
      <c r="OWR8" s="885"/>
      <c r="OWS8" s="886"/>
      <c r="OWT8" s="886"/>
      <c r="OWU8" s="886"/>
      <c r="OWV8" s="885"/>
      <c r="OWW8" s="886"/>
      <c r="OWX8" s="886"/>
      <c r="OWY8" s="886"/>
      <c r="OWZ8" s="885"/>
      <c r="OXA8" s="886"/>
      <c r="OXB8" s="886"/>
      <c r="OXC8" s="886"/>
      <c r="OXD8" s="885"/>
      <c r="OXE8" s="886"/>
      <c r="OXF8" s="886"/>
      <c r="OXG8" s="886"/>
      <c r="OXH8" s="885"/>
      <c r="OXI8" s="886"/>
      <c r="OXJ8" s="886"/>
      <c r="OXK8" s="886"/>
      <c r="OXL8" s="885"/>
      <c r="OXM8" s="886"/>
      <c r="OXN8" s="886"/>
      <c r="OXO8" s="886"/>
      <c r="OXP8" s="885"/>
      <c r="OXQ8" s="886"/>
      <c r="OXR8" s="886"/>
      <c r="OXS8" s="886"/>
      <c r="OXT8" s="885"/>
      <c r="OXU8" s="886"/>
      <c r="OXV8" s="886"/>
      <c r="OXW8" s="886"/>
      <c r="OXX8" s="885"/>
      <c r="OXY8" s="886"/>
      <c r="OXZ8" s="886"/>
      <c r="OYA8" s="886"/>
      <c r="OYB8" s="885"/>
      <c r="OYC8" s="886"/>
      <c r="OYD8" s="886"/>
      <c r="OYE8" s="886"/>
      <c r="OYF8" s="885"/>
      <c r="OYG8" s="886"/>
      <c r="OYH8" s="886"/>
      <c r="OYI8" s="886"/>
      <c r="OYJ8" s="885"/>
      <c r="OYK8" s="886"/>
      <c r="OYL8" s="886"/>
      <c r="OYM8" s="886"/>
      <c r="OYN8" s="885"/>
      <c r="OYO8" s="886"/>
      <c r="OYP8" s="886"/>
      <c r="OYQ8" s="886"/>
      <c r="OYR8" s="885"/>
      <c r="OYS8" s="886"/>
      <c r="OYT8" s="886"/>
      <c r="OYU8" s="886"/>
      <c r="OYV8" s="885"/>
      <c r="OYW8" s="886"/>
      <c r="OYX8" s="886"/>
      <c r="OYY8" s="886"/>
      <c r="OYZ8" s="885"/>
      <c r="OZA8" s="886"/>
      <c r="OZB8" s="886"/>
      <c r="OZC8" s="886"/>
      <c r="OZD8" s="885"/>
      <c r="OZE8" s="886"/>
      <c r="OZF8" s="886"/>
      <c r="OZG8" s="886"/>
      <c r="OZH8" s="885"/>
      <c r="OZI8" s="886"/>
      <c r="OZJ8" s="886"/>
      <c r="OZK8" s="886"/>
      <c r="OZL8" s="885"/>
      <c r="OZM8" s="886"/>
      <c r="OZN8" s="886"/>
      <c r="OZO8" s="886"/>
      <c r="OZP8" s="885"/>
      <c r="OZQ8" s="886"/>
      <c r="OZR8" s="886"/>
      <c r="OZS8" s="886"/>
      <c r="OZT8" s="885"/>
      <c r="OZU8" s="886"/>
      <c r="OZV8" s="886"/>
      <c r="OZW8" s="886"/>
      <c r="OZX8" s="885"/>
      <c r="OZY8" s="886"/>
      <c r="OZZ8" s="886"/>
      <c r="PAA8" s="886"/>
      <c r="PAB8" s="885"/>
      <c r="PAC8" s="886"/>
      <c r="PAD8" s="886"/>
      <c r="PAE8" s="886"/>
      <c r="PAF8" s="885"/>
      <c r="PAG8" s="886"/>
      <c r="PAH8" s="886"/>
      <c r="PAI8" s="886"/>
      <c r="PAJ8" s="885"/>
      <c r="PAK8" s="886"/>
      <c r="PAL8" s="886"/>
      <c r="PAM8" s="886"/>
      <c r="PAN8" s="885"/>
      <c r="PAO8" s="886"/>
      <c r="PAP8" s="886"/>
      <c r="PAQ8" s="886"/>
      <c r="PAR8" s="885"/>
      <c r="PAS8" s="886"/>
      <c r="PAT8" s="886"/>
      <c r="PAU8" s="886"/>
      <c r="PAV8" s="885"/>
      <c r="PAW8" s="886"/>
      <c r="PAX8" s="886"/>
      <c r="PAY8" s="886"/>
      <c r="PAZ8" s="885"/>
      <c r="PBA8" s="886"/>
      <c r="PBB8" s="886"/>
      <c r="PBC8" s="886"/>
      <c r="PBD8" s="885"/>
      <c r="PBE8" s="886"/>
      <c r="PBF8" s="886"/>
      <c r="PBG8" s="886"/>
      <c r="PBH8" s="885"/>
      <c r="PBI8" s="886"/>
      <c r="PBJ8" s="886"/>
      <c r="PBK8" s="886"/>
      <c r="PBL8" s="885"/>
      <c r="PBM8" s="886"/>
      <c r="PBN8" s="886"/>
      <c r="PBO8" s="886"/>
      <c r="PBP8" s="885"/>
      <c r="PBQ8" s="886"/>
      <c r="PBR8" s="886"/>
      <c r="PBS8" s="886"/>
      <c r="PBT8" s="885"/>
      <c r="PBU8" s="886"/>
      <c r="PBV8" s="886"/>
      <c r="PBW8" s="886"/>
      <c r="PBX8" s="885"/>
      <c r="PBY8" s="886"/>
      <c r="PBZ8" s="886"/>
      <c r="PCA8" s="886"/>
      <c r="PCB8" s="885"/>
      <c r="PCC8" s="886"/>
      <c r="PCD8" s="886"/>
      <c r="PCE8" s="886"/>
      <c r="PCF8" s="885"/>
      <c r="PCG8" s="886"/>
      <c r="PCH8" s="886"/>
      <c r="PCI8" s="886"/>
      <c r="PCJ8" s="885"/>
      <c r="PCK8" s="886"/>
      <c r="PCL8" s="886"/>
      <c r="PCM8" s="886"/>
      <c r="PCN8" s="885"/>
      <c r="PCO8" s="886"/>
      <c r="PCP8" s="886"/>
      <c r="PCQ8" s="886"/>
      <c r="PCR8" s="885"/>
      <c r="PCS8" s="886"/>
      <c r="PCT8" s="886"/>
      <c r="PCU8" s="886"/>
      <c r="PCV8" s="885"/>
      <c r="PCW8" s="886"/>
      <c r="PCX8" s="886"/>
      <c r="PCY8" s="886"/>
      <c r="PCZ8" s="885"/>
      <c r="PDA8" s="886"/>
      <c r="PDB8" s="886"/>
      <c r="PDC8" s="886"/>
      <c r="PDD8" s="885"/>
      <c r="PDE8" s="886"/>
      <c r="PDF8" s="886"/>
      <c r="PDG8" s="886"/>
      <c r="PDH8" s="885"/>
      <c r="PDI8" s="886"/>
      <c r="PDJ8" s="886"/>
      <c r="PDK8" s="886"/>
      <c r="PDL8" s="885"/>
      <c r="PDM8" s="886"/>
      <c r="PDN8" s="886"/>
      <c r="PDO8" s="886"/>
      <c r="PDP8" s="885"/>
      <c r="PDQ8" s="886"/>
      <c r="PDR8" s="886"/>
      <c r="PDS8" s="886"/>
      <c r="PDT8" s="885"/>
      <c r="PDU8" s="886"/>
      <c r="PDV8" s="886"/>
      <c r="PDW8" s="886"/>
      <c r="PDX8" s="885"/>
      <c r="PDY8" s="886"/>
      <c r="PDZ8" s="886"/>
      <c r="PEA8" s="886"/>
      <c r="PEB8" s="885"/>
      <c r="PEC8" s="886"/>
      <c r="PED8" s="886"/>
      <c r="PEE8" s="886"/>
      <c r="PEF8" s="885"/>
      <c r="PEG8" s="886"/>
      <c r="PEH8" s="886"/>
      <c r="PEI8" s="886"/>
      <c r="PEJ8" s="885"/>
      <c r="PEK8" s="886"/>
      <c r="PEL8" s="886"/>
      <c r="PEM8" s="886"/>
      <c r="PEN8" s="885"/>
      <c r="PEO8" s="886"/>
      <c r="PEP8" s="886"/>
      <c r="PEQ8" s="886"/>
      <c r="PER8" s="885"/>
      <c r="PES8" s="886"/>
      <c r="PET8" s="886"/>
      <c r="PEU8" s="886"/>
      <c r="PEV8" s="885"/>
      <c r="PEW8" s="886"/>
      <c r="PEX8" s="886"/>
      <c r="PEY8" s="886"/>
      <c r="PEZ8" s="885"/>
      <c r="PFA8" s="886"/>
      <c r="PFB8" s="886"/>
      <c r="PFC8" s="886"/>
      <c r="PFD8" s="885"/>
      <c r="PFE8" s="886"/>
      <c r="PFF8" s="886"/>
      <c r="PFG8" s="886"/>
      <c r="PFH8" s="885"/>
      <c r="PFI8" s="886"/>
      <c r="PFJ8" s="886"/>
      <c r="PFK8" s="886"/>
      <c r="PFL8" s="885"/>
      <c r="PFM8" s="886"/>
      <c r="PFN8" s="886"/>
      <c r="PFO8" s="886"/>
      <c r="PFP8" s="885"/>
      <c r="PFQ8" s="886"/>
      <c r="PFR8" s="886"/>
      <c r="PFS8" s="886"/>
      <c r="PFT8" s="885"/>
      <c r="PFU8" s="886"/>
      <c r="PFV8" s="886"/>
      <c r="PFW8" s="886"/>
      <c r="PFX8" s="885"/>
      <c r="PFY8" s="886"/>
      <c r="PFZ8" s="886"/>
      <c r="PGA8" s="886"/>
      <c r="PGB8" s="885"/>
      <c r="PGC8" s="886"/>
      <c r="PGD8" s="886"/>
      <c r="PGE8" s="886"/>
      <c r="PGF8" s="885"/>
      <c r="PGG8" s="886"/>
      <c r="PGH8" s="886"/>
      <c r="PGI8" s="886"/>
      <c r="PGJ8" s="885"/>
      <c r="PGK8" s="886"/>
      <c r="PGL8" s="886"/>
      <c r="PGM8" s="886"/>
      <c r="PGN8" s="885"/>
      <c r="PGO8" s="886"/>
      <c r="PGP8" s="886"/>
      <c r="PGQ8" s="886"/>
      <c r="PGR8" s="885"/>
      <c r="PGS8" s="886"/>
      <c r="PGT8" s="886"/>
      <c r="PGU8" s="886"/>
      <c r="PGV8" s="885"/>
      <c r="PGW8" s="886"/>
      <c r="PGX8" s="886"/>
      <c r="PGY8" s="886"/>
      <c r="PGZ8" s="885"/>
      <c r="PHA8" s="886"/>
      <c r="PHB8" s="886"/>
      <c r="PHC8" s="886"/>
      <c r="PHD8" s="885"/>
      <c r="PHE8" s="886"/>
      <c r="PHF8" s="886"/>
      <c r="PHG8" s="886"/>
      <c r="PHH8" s="885"/>
      <c r="PHI8" s="886"/>
      <c r="PHJ8" s="886"/>
      <c r="PHK8" s="886"/>
      <c r="PHL8" s="885"/>
      <c r="PHM8" s="886"/>
      <c r="PHN8" s="886"/>
      <c r="PHO8" s="886"/>
      <c r="PHP8" s="885"/>
      <c r="PHQ8" s="886"/>
      <c r="PHR8" s="886"/>
      <c r="PHS8" s="886"/>
      <c r="PHT8" s="885"/>
      <c r="PHU8" s="886"/>
      <c r="PHV8" s="886"/>
      <c r="PHW8" s="886"/>
      <c r="PHX8" s="885"/>
      <c r="PHY8" s="886"/>
      <c r="PHZ8" s="886"/>
      <c r="PIA8" s="886"/>
      <c r="PIB8" s="885"/>
      <c r="PIC8" s="886"/>
      <c r="PID8" s="886"/>
      <c r="PIE8" s="886"/>
      <c r="PIF8" s="885"/>
      <c r="PIG8" s="886"/>
      <c r="PIH8" s="886"/>
      <c r="PII8" s="886"/>
      <c r="PIJ8" s="885"/>
      <c r="PIK8" s="886"/>
      <c r="PIL8" s="886"/>
      <c r="PIM8" s="886"/>
      <c r="PIN8" s="885"/>
      <c r="PIO8" s="886"/>
      <c r="PIP8" s="886"/>
      <c r="PIQ8" s="886"/>
      <c r="PIR8" s="885"/>
      <c r="PIS8" s="886"/>
      <c r="PIT8" s="886"/>
      <c r="PIU8" s="886"/>
      <c r="PIV8" s="885"/>
      <c r="PIW8" s="886"/>
      <c r="PIX8" s="886"/>
      <c r="PIY8" s="886"/>
      <c r="PIZ8" s="885"/>
      <c r="PJA8" s="886"/>
      <c r="PJB8" s="886"/>
      <c r="PJC8" s="886"/>
      <c r="PJD8" s="885"/>
      <c r="PJE8" s="886"/>
      <c r="PJF8" s="886"/>
      <c r="PJG8" s="886"/>
      <c r="PJH8" s="885"/>
      <c r="PJI8" s="886"/>
      <c r="PJJ8" s="886"/>
      <c r="PJK8" s="886"/>
      <c r="PJL8" s="885"/>
      <c r="PJM8" s="886"/>
      <c r="PJN8" s="886"/>
      <c r="PJO8" s="886"/>
      <c r="PJP8" s="885"/>
      <c r="PJQ8" s="886"/>
      <c r="PJR8" s="886"/>
      <c r="PJS8" s="886"/>
      <c r="PJT8" s="885"/>
      <c r="PJU8" s="886"/>
      <c r="PJV8" s="886"/>
      <c r="PJW8" s="886"/>
      <c r="PJX8" s="885"/>
      <c r="PJY8" s="886"/>
      <c r="PJZ8" s="886"/>
      <c r="PKA8" s="886"/>
      <c r="PKB8" s="885"/>
      <c r="PKC8" s="886"/>
      <c r="PKD8" s="886"/>
      <c r="PKE8" s="886"/>
      <c r="PKF8" s="885"/>
      <c r="PKG8" s="886"/>
      <c r="PKH8" s="886"/>
      <c r="PKI8" s="886"/>
      <c r="PKJ8" s="885"/>
      <c r="PKK8" s="886"/>
      <c r="PKL8" s="886"/>
      <c r="PKM8" s="886"/>
      <c r="PKN8" s="885"/>
      <c r="PKO8" s="886"/>
      <c r="PKP8" s="886"/>
      <c r="PKQ8" s="886"/>
      <c r="PKR8" s="885"/>
      <c r="PKS8" s="886"/>
      <c r="PKT8" s="886"/>
      <c r="PKU8" s="886"/>
      <c r="PKV8" s="885"/>
      <c r="PKW8" s="886"/>
      <c r="PKX8" s="886"/>
      <c r="PKY8" s="886"/>
      <c r="PKZ8" s="885"/>
      <c r="PLA8" s="886"/>
      <c r="PLB8" s="886"/>
      <c r="PLC8" s="886"/>
      <c r="PLD8" s="885"/>
      <c r="PLE8" s="886"/>
      <c r="PLF8" s="886"/>
      <c r="PLG8" s="886"/>
      <c r="PLH8" s="885"/>
      <c r="PLI8" s="886"/>
      <c r="PLJ8" s="886"/>
      <c r="PLK8" s="886"/>
      <c r="PLL8" s="885"/>
      <c r="PLM8" s="886"/>
      <c r="PLN8" s="886"/>
      <c r="PLO8" s="886"/>
      <c r="PLP8" s="885"/>
      <c r="PLQ8" s="886"/>
      <c r="PLR8" s="886"/>
      <c r="PLS8" s="886"/>
      <c r="PLT8" s="885"/>
      <c r="PLU8" s="886"/>
      <c r="PLV8" s="886"/>
      <c r="PLW8" s="886"/>
      <c r="PLX8" s="885"/>
      <c r="PLY8" s="886"/>
      <c r="PLZ8" s="886"/>
      <c r="PMA8" s="886"/>
      <c r="PMB8" s="885"/>
      <c r="PMC8" s="886"/>
      <c r="PMD8" s="886"/>
      <c r="PME8" s="886"/>
      <c r="PMF8" s="885"/>
      <c r="PMG8" s="886"/>
      <c r="PMH8" s="886"/>
      <c r="PMI8" s="886"/>
      <c r="PMJ8" s="885"/>
      <c r="PMK8" s="886"/>
      <c r="PML8" s="886"/>
      <c r="PMM8" s="886"/>
      <c r="PMN8" s="885"/>
      <c r="PMO8" s="886"/>
      <c r="PMP8" s="886"/>
      <c r="PMQ8" s="886"/>
      <c r="PMR8" s="885"/>
      <c r="PMS8" s="886"/>
      <c r="PMT8" s="886"/>
      <c r="PMU8" s="886"/>
      <c r="PMV8" s="885"/>
      <c r="PMW8" s="886"/>
      <c r="PMX8" s="886"/>
      <c r="PMY8" s="886"/>
      <c r="PMZ8" s="885"/>
      <c r="PNA8" s="886"/>
      <c r="PNB8" s="886"/>
      <c r="PNC8" s="886"/>
      <c r="PND8" s="885"/>
      <c r="PNE8" s="886"/>
      <c r="PNF8" s="886"/>
      <c r="PNG8" s="886"/>
      <c r="PNH8" s="885"/>
      <c r="PNI8" s="886"/>
      <c r="PNJ8" s="886"/>
      <c r="PNK8" s="886"/>
      <c r="PNL8" s="885"/>
      <c r="PNM8" s="886"/>
      <c r="PNN8" s="886"/>
      <c r="PNO8" s="886"/>
      <c r="PNP8" s="885"/>
      <c r="PNQ8" s="886"/>
      <c r="PNR8" s="886"/>
      <c r="PNS8" s="886"/>
      <c r="PNT8" s="885"/>
      <c r="PNU8" s="886"/>
      <c r="PNV8" s="886"/>
      <c r="PNW8" s="886"/>
      <c r="PNX8" s="885"/>
      <c r="PNY8" s="886"/>
      <c r="PNZ8" s="886"/>
      <c r="POA8" s="886"/>
      <c r="POB8" s="885"/>
      <c r="POC8" s="886"/>
      <c r="POD8" s="886"/>
      <c r="POE8" s="886"/>
      <c r="POF8" s="885"/>
      <c r="POG8" s="886"/>
      <c r="POH8" s="886"/>
      <c r="POI8" s="886"/>
      <c r="POJ8" s="885"/>
      <c r="POK8" s="886"/>
      <c r="POL8" s="886"/>
      <c r="POM8" s="886"/>
      <c r="PON8" s="885"/>
      <c r="POO8" s="886"/>
      <c r="POP8" s="886"/>
      <c r="POQ8" s="886"/>
      <c r="POR8" s="885"/>
      <c r="POS8" s="886"/>
      <c r="POT8" s="886"/>
      <c r="POU8" s="886"/>
      <c r="POV8" s="885"/>
      <c r="POW8" s="886"/>
      <c r="POX8" s="886"/>
      <c r="POY8" s="886"/>
      <c r="POZ8" s="885"/>
      <c r="PPA8" s="886"/>
      <c r="PPB8" s="886"/>
      <c r="PPC8" s="886"/>
      <c r="PPD8" s="885"/>
      <c r="PPE8" s="886"/>
      <c r="PPF8" s="886"/>
      <c r="PPG8" s="886"/>
      <c r="PPH8" s="885"/>
      <c r="PPI8" s="886"/>
      <c r="PPJ8" s="886"/>
      <c r="PPK8" s="886"/>
      <c r="PPL8" s="885"/>
      <c r="PPM8" s="886"/>
      <c r="PPN8" s="886"/>
      <c r="PPO8" s="886"/>
      <c r="PPP8" s="885"/>
      <c r="PPQ8" s="886"/>
      <c r="PPR8" s="886"/>
      <c r="PPS8" s="886"/>
      <c r="PPT8" s="885"/>
      <c r="PPU8" s="886"/>
      <c r="PPV8" s="886"/>
      <c r="PPW8" s="886"/>
      <c r="PPX8" s="885"/>
      <c r="PPY8" s="886"/>
      <c r="PPZ8" s="886"/>
      <c r="PQA8" s="886"/>
      <c r="PQB8" s="885"/>
      <c r="PQC8" s="886"/>
      <c r="PQD8" s="886"/>
      <c r="PQE8" s="886"/>
      <c r="PQF8" s="885"/>
      <c r="PQG8" s="886"/>
      <c r="PQH8" s="886"/>
      <c r="PQI8" s="886"/>
      <c r="PQJ8" s="885"/>
      <c r="PQK8" s="886"/>
      <c r="PQL8" s="886"/>
      <c r="PQM8" s="886"/>
      <c r="PQN8" s="885"/>
      <c r="PQO8" s="886"/>
      <c r="PQP8" s="886"/>
      <c r="PQQ8" s="886"/>
      <c r="PQR8" s="885"/>
      <c r="PQS8" s="886"/>
      <c r="PQT8" s="886"/>
      <c r="PQU8" s="886"/>
      <c r="PQV8" s="885"/>
      <c r="PQW8" s="886"/>
      <c r="PQX8" s="886"/>
      <c r="PQY8" s="886"/>
      <c r="PQZ8" s="885"/>
      <c r="PRA8" s="886"/>
      <c r="PRB8" s="886"/>
      <c r="PRC8" s="886"/>
      <c r="PRD8" s="885"/>
      <c r="PRE8" s="886"/>
      <c r="PRF8" s="886"/>
      <c r="PRG8" s="886"/>
      <c r="PRH8" s="885"/>
      <c r="PRI8" s="886"/>
      <c r="PRJ8" s="886"/>
      <c r="PRK8" s="886"/>
      <c r="PRL8" s="885"/>
      <c r="PRM8" s="886"/>
      <c r="PRN8" s="886"/>
      <c r="PRO8" s="886"/>
      <c r="PRP8" s="885"/>
      <c r="PRQ8" s="886"/>
      <c r="PRR8" s="886"/>
      <c r="PRS8" s="886"/>
      <c r="PRT8" s="885"/>
      <c r="PRU8" s="886"/>
      <c r="PRV8" s="886"/>
      <c r="PRW8" s="886"/>
      <c r="PRX8" s="885"/>
      <c r="PRY8" s="886"/>
      <c r="PRZ8" s="886"/>
      <c r="PSA8" s="886"/>
      <c r="PSB8" s="885"/>
      <c r="PSC8" s="886"/>
      <c r="PSD8" s="886"/>
      <c r="PSE8" s="886"/>
      <c r="PSF8" s="885"/>
      <c r="PSG8" s="886"/>
      <c r="PSH8" s="886"/>
      <c r="PSI8" s="886"/>
      <c r="PSJ8" s="885"/>
      <c r="PSK8" s="886"/>
      <c r="PSL8" s="886"/>
      <c r="PSM8" s="886"/>
      <c r="PSN8" s="885"/>
      <c r="PSO8" s="886"/>
      <c r="PSP8" s="886"/>
      <c r="PSQ8" s="886"/>
      <c r="PSR8" s="885"/>
      <c r="PSS8" s="886"/>
      <c r="PST8" s="886"/>
      <c r="PSU8" s="886"/>
      <c r="PSV8" s="885"/>
      <c r="PSW8" s="886"/>
      <c r="PSX8" s="886"/>
      <c r="PSY8" s="886"/>
      <c r="PSZ8" s="885"/>
      <c r="PTA8" s="886"/>
      <c r="PTB8" s="886"/>
      <c r="PTC8" s="886"/>
      <c r="PTD8" s="885"/>
      <c r="PTE8" s="886"/>
      <c r="PTF8" s="886"/>
      <c r="PTG8" s="886"/>
      <c r="PTH8" s="885"/>
      <c r="PTI8" s="886"/>
      <c r="PTJ8" s="886"/>
      <c r="PTK8" s="886"/>
      <c r="PTL8" s="885"/>
      <c r="PTM8" s="886"/>
      <c r="PTN8" s="886"/>
      <c r="PTO8" s="886"/>
      <c r="PTP8" s="885"/>
      <c r="PTQ8" s="886"/>
      <c r="PTR8" s="886"/>
      <c r="PTS8" s="886"/>
      <c r="PTT8" s="885"/>
      <c r="PTU8" s="886"/>
      <c r="PTV8" s="886"/>
      <c r="PTW8" s="886"/>
      <c r="PTX8" s="885"/>
      <c r="PTY8" s="886"/>
      <c r="PTZ8" s="886"/>
      <c r="PUA8" s="886"/>
      <c r="PUB8" s="885"/>
      <c r="PUC8" s="886"/>
      <c r="PUD8" s="886"/>
      <c r="PUE8" s="886"/>
      <c r="PUF8" s="885"/>
      <c r="PUG8" s="886"/>
      <c r="PUH8" s="886"/>
      <c r="PUI8" s="886"/>
      <c r="PUJ8" s="885"/>
      <c r="PUK8" s="886"/>
      <c r="PUL8" s="886"/>
      <c r="PUM8" s="886"/>
      <c r="PUN8" s="885"/>
      <c r="PUO8" s="886"/>
      <c r="PUP8" s="886"/>
      <c r="PUQ8" s="886"/>
      <c r="PUR8" s="885"/>
      <c r="PUS8" s="886"/>
      <c r="PUT8" s="886"/>
      <c r="PUU8" s="886"/>
      <c r="PUV8" s="885"/>
      <c r="PUW8" s="886"/>
      <c r="PUX8" s="886"/>
      <c r="PUY8" s="886"/>
      <c r="PUZ8" s="885"/>
      <c r="PVA8" s="886"/>
      <c r="PVB8" s="886"/>
      <c r="PVC8" s="886"/>
      <c r="PVD8" s="885"/>
      <c r="PVE8" s="886"/>
      <c r="PVF8" s="886"/>
      <c r="PVG8" s="886"/>
      <c r="PVH8" s="885"/>
      <c r="PVI8" s="886"/>
      <c r="PVJ8" s="886"/>
      <c r="PVK8" s="886"/>
      <c r="PVL8" s="885"/>
      <c r="PVM8" s="886"/>
      <c r="PVN8" s="886"/>
      <c r="PVO8" s="886"/>
      <c r="PVP8" s="885"/>
      <c r="PVQ8" s="886"/>
      <c r="PVR8" s="886"/>
      <c r="PVS8" s="886"/>
      <c r="PVT8" s="885"/>
      <c r="PVU8" s="886"/>
      <c r="PVV8" s="886"/>
      <c r="PVW8" s="886"/>
      <c r="PVX8" s="885"/>
      <c r="PVY8" s="886"/>
      <c r="PVZ8" s="886"/>
      <c r="PWA8" s="886"/>
      <c r="PWB8" s="885"/>
      <c r="PWC8" s="886"/>
      <c r="PWD8" s="886"/>
      <c r="PWE8" s="886"/>
      <c r="PWF8" s="885"/>
      <c r="PWG8" s="886"/>
      <c r="PWH8" s="886"/>
      <c r="PWI8" s="886"/>
      <c r="PWJ8" s="885"/>
      <c r="PWK8" s="886"/>
      <c r="PWL8" s="886"/>
      <c r="PWM8" s="886"/>
      <c r="PWN8" s="885"/>
      <c r="PWO8" s="886"/>
      <c r="PWP8" s="886"/>
      <c r="PWQ8" s="886"/>
      <c r="PWR8" s="885"/>
      <c r="PWS8" s="886"/>
      <c r="PWT8" s="886"/>
      <c r="PWU8" s="886"/>
      <c r="PWV8" s="885"/>
      <c r="PWW8" s="886"/>
      <c r="PWX8" s="886"/>
      <c r="PWY8" s="886"/>
      <c r="PWZ8" s="885"/>
      <c r="PXA8" s="886"/>
      <c r="PXB8" s="886"/>
      <c r="PXC8" s="886"/>
      <c r="PXD8" s="885"/>
      <c r="PXE8" s="886"/>
      <c r="PXF8" s="886"/>
      <c r="PXG8" s="886"/>
      <c r="PXH8" s="885"/>
      <c r="PXI8" s="886"/>
      <c r="PXJ8" s="886"/>
      <c r="PXK8" s="886"/>
      <c r="PXL8" s="885"/>
      <c r="PXM8" s="886"/>
      <c r="PXN8" s="886"/>
      <c r="PXO8" s="886"/>
      <c r="PXP8" s="885"/>
      <c r="PXQ8" s="886"/>
      <c r="PXR8" s="886"/>
      <c r="PXS8" s="886"/>
      <c r="PXT8" s="885"/>
      <c r="PXU8" s="886"/>
      <c r="PXV8" s="886"/>
      <c r="PXW8" s="886"/>
      <c r="PXX8" s="885"/>
      <c r="PXY8" s="886"/>
      <c r="PXZ8" s="886"/>
      <c r="PYA8" s="886"/>
      <c r="PYB8" s="885"/>
      <c r="PYC8" s="886"/>
      <c r="PYD8" s="886"/>
      <c r="PYE8" s="886"/>
      <c r="PYF8" s="885"/>
      <c r="PYG8" s="886"/>
      <c r="PYH8" s="886"/>
      <c r="PYI8" s="886"/>
      <c r="PYJ8" s="885"/>
      <c r="PYK8" s="886"/>
      <c r="PYL8" s="886"/>
      <c r="PYM8" s="886"/>
      <c r="PYN8" s="885"/>
      <c r="PYO8" s="886"/>
      <c r="PYP8" s="886"/>
      <c r="PYQ8" s="886"/>
      <c r="PYR8" s="885"/>
      <c r="PYS8" s="886"/>
      <c r="PYT8" s="886"/>
      <c r="PYU8" s="886"/>
      <c r="PYV8" s="885"/>
      <c r="PYW8" s="886"/>
      <c r="PYX8" s="886"/>
      <c r="PYY8" s="886"/>
      <c r="PYZ8" s="885"/>
      <c r="PZA8" s="886"/>
      <c r="PZB8" s="886"/>
      <c r="PZC8" s="886"/>
      <c r="PZD8" s="885"/>
      <c r="PZE8" s="886"/>
      <c r="PZF8" s="886"/>
      <c r="PZG8" s="886"/>
      <c r="PZH8" s="885"/>
      <c r="PZI8" s="886"/>
      <c r="PZJ8" s="886"/>
      <c r="PZK8" s="886"/>
      <c r="PZL8" s="885"/>
      <c r="PZM8" s="886"/>
      <c r="PZN8" s="886"/>
      <c r="PZO8" s="886"/>
      <c r="PZP8" s="885"/>
      <c r="PZQ8" s="886"/>
      <c r="PZR8" s="886"/>
      <c r="PZS8" s="886"/>
      <c r="PZT8" s="885"/>
      <c r="PZU8" s="886"/>
      <c r="PZV8" s="886"/>
      <c r="PZW8" s="886"/>
      <c r="PZX8" s="885"/>
      <c r="PZY8" s="886"/>
      <c r="PZZ8" s="886"/>
      <c r="QAA8" s="886"/>
      <c r="QAB8" s="885"/>
      <c r="QAC8" s="886"/>
      <c r="QAD8" s="886"/>
      <c r="QAE8" s="886"/>
      <c r="QAF8" s="885"/>
      <c r="QAG8" s="886"/>
      <c r="QAH8" s="886"/>
      <c r="QAI8" s="886"/>
      <c r="QAJ8" s="885"/>
      <c r="QAK8" s="886"/>
      <c r="QAL8" s="886"/>
      <c r="QAM8" s="886"/>
      <c r="QAN8" s="885"/>
      <c r="QAO8" s="886"/>
      <c r="QAP8" s="886"/>
      <c r="QAQ8" s="886"/>
      <c r="QAR8" s="885"/>
      <c r="QAS8" s="886"/>
      <c r="QAT8" s="886"/>
      <c r="QAU8" s="886"/>
      <c r="QAV8" s="885"/>
      <c r="QAW8" s="886"/>
      <c r="QAX8" s="886"/>
      <c r="QAY8" s="886"/>
      <c r="QAZ8" s="885"/>
      <c r="QBA8" s="886"/>
      <c r="QBB8" s="886"/>
      <c r="QBC8" s="886"/>
      <c r="QBD8" s="885"/>
      <c r="QBE8" s="886"/>
      <c r="QBF8" s="886"/>
      <c r="QBG8" s="886"/>
      <c r="QBH8" s="885"/>
      <c r="QBI8" s="886"/>
      <c r="QBJ8" s="886"/>
      <c r="QBK8" s="886"/>
      <c r="QBL8" s="885"/>
      <c r="QBM8" s="886"/>
      <c r="QBN8" s="886"/>
      <c r="QBO8" s="886"/>
      <c r="QBP8" s="885"/>
      <c r="QBQ8" s="886"/>
      <c r="QBR8" s="886"/>
      <c r="QBS8" s="886"/>
      <c r="QBT8" s="885"/>
      <c r="QBU8" s="886"/>
      <c r="QBV8" s="886"/>
      <c r="QBW8" s="886"/>
      <c r="QBX8" s="885"/>
      <c r="QBY8" s="886"/>
      <c r="QBZ8" s="886"/>
      <c r="QCA8" s="886"/>
      <c r="QCB8" s="885"/>
      <c r="QCC8" s="886"/>
      <c r="QCD8" s="886"/>
      <c r="QCE8" s="886"/>
      <c r="QCF8" s="885"/>
      <c r="QCG8" s="886"/>
      <c r="QCH8" s="886"/>
      <c r="QCI8" s="886"/>
      <c r="QCJ8" s="885"/>
      <c r="QCK8" s="886"/>
      <c r="QCL8" s="886"/>
      <c r="QCM8" s="886"/>
      <c r="QCN8" s="885"/>
      <c r="QCO8" s="886"/>
      <c r="QCP8" s="886"/>
      <c r="QCQ8" s="886"/>
      <c r="QCR8" s="885"/>
      <c r="QCS8" s="886"/>
      <c r="QCT8" s="886"/>
      <c r="QCU8" s="886"/>
      <c r="QCV8" s="885"/>
      <c r="QCW8" s="886"/>
      <c r="QCX8" s="886"/>
      <c r="QCY8" s="886"/>
      <c r="QCZ8" s="885"/>
      <c r="QDA8" s="886"/>
      <c r="QDB8" s="886"/>
      <c r="QDC8" s="886"/>
      <c r="QDD8" s="885"/>
      <c r="QDE8" s="886"/>
      <c r="QDF8" s="886"/>
      <c r="QDG8" s="886"/>
      <c r="QDH8" s="885"/>
      <c r="QDI8" s="886"/>
      <c r="QDJ8" s="886"/>
      <c r="QDK8" s="886"/>
      <c r="QDL8" s="885"/>
      <c r="QDM8" s="886"/>
      <c r="QDN8" s="886"/>
      <c r="QDO8" s="886"/>
      <c r="QDP8" s="885"/>
      <c r="QDQ8" s="886"/>
      <c r="QDR8" s="886"/>
      <c r="QDS8" s="886"/>
      <c r="QDT8" s="885"/>
      <c r="QDU8" s="886"/>
      <c r="QDV8" s="886"/>
      <c r="QDW8" s="886"/>
      <c r="QDX8" s="885"/>
      <c r="QDY8" s="886"/>
      <c r="QDZ8" s="886"/>
      <c r="QEA8" s="886"/>
      <c r="QEB8" s="885"/>
      <c r="QEC8" s="886"/>
      <c r="QED8" s="886"/>
      <c r="QEE8" s="886"/>
      <c r="QEF8" s="885"/>
      <c r="QEG8" s="886"/>
      <c r="QEH8" s="886"/>
      <c r="QEI8" s="886"/>
      <c r="QEJ8" s="885"/>
      <c r="QEK8" s="886"/>
      <c r="QEL8" s="886"/>
      <c r="QEM8" s="886"/>
      <c r="QEN8" s="885"/>
      <c r="QEO8" s="886"/>
      <c r="QEP8" s="886"/>
      <c r="QEQ8" s="886"/>
      <c r="QER8" s="885"/>
      <c r="QES8" s="886"/>
      <c r="QET8" s="886"/>
      <c r="QEU8" s="886"/>
      <c r="QEV8" s="885"/>
      <c r="QEW8" s="886"/>
      <c r="QEX8" s="886"/>
      <c r="QEY8" s="886"/>
      <c r="QEZ8" s="885"/>
      <c r="QFA8" s="886"/>
      <c r="QFB8" s="886"/>
      <c r="QFC8" s="886"/>
      <c r="QFD8" s="885"/>
      <c r="QFE8" s="886"/>
      <c r="QFF8" s="886"/>
      <c r="QFG8" s="886"/>
      <c r="QFH8" s="885"/>
      <c r="QFI8" s="886"/>
      <c r="QFJ8" s="886"/>
      <c r="QFK8" s="886"/>
      <c r="QFL8" s="885"/>
      <c r="QFM8" s="886"/>
      <c r="QFN8" s="886"/>
      <c r="QFO8" s="886"/>
      <c r="QFP8" s="885"/>
      <c r="QFQ8" s="886"/>
      <c r="QFR8" s="886"/>
      <c r="QFS8" s="886"/>
      <c r="QFT8" s="885"/>
      <c r="QFU8" s="886"/>
      <c r="QFV8" s="886"/>
      <c r="QFW8" s="886"/>
      <c r="QFX8" s="885"/>
      <c r="QFY8" s="886"/>
      <c r="QFZ8" s="886"/>
      <c r="QGA8" s="886"/>
      <c r="QGB8" s="885"/>
      <c r="QGC8" s="886"/>
      <c r="QGD8" s="886"/>
      <c r="QGE8" s="886"/>
      <c r="QGF8" s="885"/>
      <c r="QGG8" s="886"/>
      <c r="QGH8" s="886"/>
      <c r="QGI8" s="886"/>
      <c r="QGJ8" s="885"/>
      <c r="QGK8" s="886"/>
      <c r="QGL8" s="886"/>
      <c r="QGM8" s="886"/>
      <c r="QGN8" s="885"/>
      <c r="QGO8" s="886"/>
      <c r="QGP8" s="886"/>
      <c r="QGQ8" s="886"/>
      <c r="QGR8" s="885"/>
      <c r="QGS8" s="886"/>
      <c r="QGT8" s="886"/>
      <c r="QGU8" s="886"/>
      <c r="QGV8" s="885"/>
      <c r="QGW8" s="886"/>
      <c r="QGX8" s="886"/>
      <c r="QGY8" s="886"/>
      <c r="QGZ8" s="885"/>
      <c r="QHA8" s="886"/>
      <c r="QHB8" s="886"/>
      <c r="QHC8" s="886"/>
      <c r="QHD8" s="885"/>
      <c r="QHE8" s="886"/>
      <c r="QHF8" s="886"/>
      <c r="QHG8" s="886"/>
      <c r="QHH8" s="885"/>
      <c r="QHI8" s="886"/>
      <c r="QHJ8" s="886"/>
      <c r="QHK8" s="886"/>
      <c r="QHL8" s="885"/>
      <c r="QHM8" s="886"/>
      <c r="QHN8" s="886"/>
      <c r="QHO8" s="886"/>
      <c r="QHP8" s="885"/>
      <c r="QHQ8" s="886"/>
      <c r="QHR8" s="886"/>
      <c r="QHS8" s="886"/>
      <c r="QHT8" s="885"/>
      <c r="QHU8" s="886"/>
      <c r="QHV8" s="886"/>
      <c r="QHW8" s="886"/>
      <c r="QHX8" s="885"/>
      <c r="QHY8" s="886"/>
      <c r="QHZ8" s="886"/>
      <c r="QIA8" s="886"/>
      <c r="QIB8" s="885"/>
      <c r="QIC8" s="886"/>
      <c r="QID8" s="886"/>
      <c r="QIE8" s="886"/>
      <c r="QIF8" s="885"/>
      <c r="QIG8" s="886"/>
      <c r="QIH8" s="886"/>
      <c r="QII8" s="886"/>
      <c r="QIJ8" s="885"/>
      <c r="QIK8" s="886"/>
      <c r="QIL8" s="886"/>
      <c r="QIM8" s="886"/>
      <c r="QIN8" s="885"/>
      <c r="QIO8" s="886"/>
      <c r="QIP8" s="886"/>
      <c r="QIQ8" s="886"/>
      <c r="QIR8" s="885"/>
      <c r="QIS8" s="886"/>
      <c r="QIT8" s="886"/>
      <c r="QIU8" s="886"/>
      <c r="QIV8" s="885"/>
      <c r="QIW8" s="886"/>
      <c r="QIX8" s="886"/>
      <c r="QIY8" s="886"/>
      <c r="QIZ8" s="885"/>
      <c r="QJA8" s="886"/>
      <c r="QJB8" s="886"/>
      <c r="QJC8" s="886"/>
      <c r="QJD8" s="885"/>
      <c r="QJE8" s="886"/>
      <c r="QJF8" s="886"/>
      <c r="QJG8" s="886"/>
      <c r="QJH8" s="885"/>
      <c r="QJI8" s="886"/>
      <c r="QJJ8" s="886"/>
      <c r="QJK8" s="886"/>
      <c r="QJL8" s="885"/>
      <c r="QJM8" s="886"/>
      <c r="QJN8" s="886"/>
      <c r="QJO8" s="886"/>
      <c r="QJP8" s="885"/>
      <c r="QJQ8" s="886"/>
      <c r="QJR8" s="886"/>
      <c r="QJS8" s="886"/>
      <c r="QJT8" s="885"/>
      <c r="QJU8" s="886"/>
      <c r="QJV8" s="886"/>
      <c r="QJW8" s="886"/>
      <c r="QJX8" s="885"/>
      <c r="QJY8" s="886"/>
      <c r="QJZ8" s="886"/>
      <c r="QKA8" s="886"/>
      <c r="QKB8" s="885"/>
      <c r="QKC8" s="886"/>
      <c r="QKD8" s="886"/>
      <c r="QKE8" s="886"/>
      <c r="QKF8" s="885"/>
      <c r="QKG8" s="886"/>
      <c r="QKH8" s="886"/>
      <c r="QKI8" s="886"/>
      <c r="QKJ8" s="885"/>
      <c r="QKK8" s="886"/>
      <c r="QKL8" s="886"/>
      <c r="QKM8" s="886"/>
      <c r="QKN8" s="885"/>
      <c r="QKO8" s="886"/>
      <c r="QKP8" s="886"/>
      <c r="QKQ8" s="886"/>
      <c r="QKR8" s="885"/>
      <c r="QKS8" s="886"/>
      <c r="QKT8" s="886"/>
      <c r="QKU8" s="886"/>
      <c r="QKV8" s="885"/>
      <c r="QKW8" s="886"/>
      <c r="QKX8" s="886"/>
      <c r="QKY8" s="886"/>
      <c r="QKZ8" s="885"/>
      <c r="QLA8" s="886"/>
      <c r="QLB8" s="886"/>
      <c r="QLC8" s="886"/>
      <c r="QLD8" s="885"/>
      <c r="QLE8" s="886"/>
      <c r="QLF8" s="886"/>
      <c r="QLG8" s="886"/>
      <c r="QLH8" s="885"/>
      <c r="QLI8" s="886"/>
      <c r="QLJ8" s="886"/>
      <c r="QLK8" s="886"/>
      <c r="QLL8" s="885"/>
      <c r="QLM8" s="886"/>
      <c r="QLN8" s="886"/>
      <c r="QLO8" s="886"/>
      <c r="QLP8" s="885"/>
      <c r="QLQ8" s="886"/>
      <c r="QLR8" s="886"/>
      <c r="QLS8" s="886"/>
      <c r="QLT8" s="885"/>
      <c r="QLU8" s="886"/>
      <c r="QLV8" s="886"/>
      <c r="QLW8" s="886"/>
      <c r="QLX8" s="885"/>
      <c r="QLY8" s="886"/>
      <c r="QLZ8" s="886"/>
      <c r="QMA8" s="886"/>
      <c r="QMB8" s="885"/>
      <c r="QMC8" s="886"/>
      <c r="QMD8" s="886"/>
      <c r="QME8" s="886"/>
      <c r="QMF8" s="885"/>
      <c r="QMG8" s="886"/>
      <c r="QMH8" s="886"/>
      <c r="QMI8" s="886"/>
      <c r="QMJ8" s="885"/>
      <c r="QMK8" s="886"/>
      <c r="QML8" s="886"/>
      <c r="QMM8" s="886"/>
      <c r="QMN8" s="885"/>
      <c r="QMO8" s="886"/>
      <c r="QMP8" s="886"/>
      <c r="QMQ8" s="886"/>
      <c r="QMR8" s="885"/>
      <c r="QMS8" s="886"/>
      <c r="QMT8" s="886"/>
      <c r="QMU8" s="886"/>
      <c r="QMV8" s="885"/>
      <c r="QMW8" s="886"/>
      <c r="QMX8" s="886"/>
      <c r="QMY8" s="886"/>
      <c r="QMZ8" s="885"/>
      <c r="QNA8" s="886"/>
      <c r="QNB8" s="886"/>
      <c r="QNC8" s="886"/>
      <c r="QND8" s="885"/>
      <c r="QNE8" s="886"/>
      <c r="QNF8" s="886"/>
      <c r="QNG8" s="886"/>
      <c r="QNH8" s="885"/>
      <c r="QNI8" s="886"/>
      <c r="QNJ8" s="886"/>
      <c r="QNK8" s="886"/>
      <c r="QNL8" s="885"/>
      <c r="QNM8" s="886"/>
      <c r="QNN8" s="886"/>
      <c r="QNO8" s="886"/>
      <c r="QNP8" s="885"/>
      <c r="QNQ8" s="886"/>
      <c r="QNR8" s="886"/>
      <c r="QNS8" s="886"/>
      <c r="QNT8" s="885"/>
      <c r="QNU8" s="886"/>
      <c r="QNV8" s="886"/>
      <c r="QNW8" s="886"/>
      <c r="QNX8" s="885"/>
      <c r="QNY8" s="886"/>
      <c r="QNZ8" s="886"/>
      <c r="QOA8" s="886"/>
      <c r="QOB8" s="885"/>
      <c r="QOC8" s="886"/>
      <c r="QOD8" s="886"/>
      <c r="QOE8" s="886"/>
      <c r="QOF8" s="885"/>
      <c r="QOG8" s="886"/>
      <c r="QOH8" s="886"/>
      <c r="QOI8" s="886"/>
      <c r="QOJ8" s="885"/>
      <c r="QOK8" s="886"/>
      <c r="QOL8" s="886"/>
      <c r="QOM8" s="886"/>
      <c r="QON8" s="885"/>
      <c r="QOO8" s="886"/>
      <c r="QOP8" s="886"/>
      <c r="QOQ8" s="886"/>
      <c r="QOR8" s="885"/>
      <c r="QOS8" s="886"/>
      <c r="QOT8" s="886"/>
      <c r="QOU8" s="886"/>
      <c r="QOV8" s="885"/>
      <c r="QOW8" s="886"/>
      <c r="QOX8" s="886"/>
      <c r="QOY8" s="886"/>
      <c r="QOZ8" s="885"/>
      <c r="QPA8" s="886"/>
      <c r="QPB8" s="886"/>
      <c r="QPC8" s="886"/>
      <c r="QPD8" s="885"/>
      <c r="QPE8" s="886"/>
      <c r="QPF8" s="886"/>
      <c r="QPG8" s="886"/>
      <c r="QPH8" s="885"/>
      <c r="QPI8" s="886"/>
      <c r="QPJ8" s="886"/>
      <c r="QPK8" s="886"/>
      <c r="QPL8" s="885"/>
      <c r="QPM8" s="886"/>
      <c r="QPN8" s="886"/>
      <c r="QPO8" s="886"/>
      <c r="QPP8" s="885"/>
      <c r="QPQ8" s="886"/>
      <c r="QPR8" s="886"/>
      <c r="QPS8" s="886"/>
      <c r="QPT8" s="885"/>
      <c r="QPU8" s="886"/>
      <c r="QPV8" s="886"/>
      <c r="QPW8" s="886"/>
      <c r="QPX8" s="885"/>
      <c r="QPY8" s="886"/>
      <c r="QPZ8" s="886"/>
      <c r="QQA8" s="886"/>
      <c r="QQB8" s="885"/>
      <c r="QQC8" s="886"/>
      <c r="QQD8" s="886"/>
      <c r="QQE8" s="886"/>
      <c r="QQF8" s="885"/>
      <c r="QQG8" s="886"/>
      <c r="QQH8" s="886"/>
      <c r="QQI8" s="886"/>
      <c r="QQJ8" s="885"/>
      <c r="QQK8" s="886"/>
      <c r="QQL8" s="886"/>
      <c r="QQM8" s="886"/>
      <c r="QQN8" s="885"/>
      <c r="QQO8" s="886"/>
      <c r="QQP8" s="886"/>
      <c r="QQQ8" s="886"/>
      <c r="QQR8" s="885"/>
      <c r="QQS8" s="886"/>
      <c r="QQT8" s="886"/>
      <c r="QQU8" s="886"/>
      <c r="QQV8" s="885"/>
      <c r="QQW8" s="886"/>
      <c r="QQX8" s="886"/>
      <c r="QQY8" s="886"/>
      <c r="QQZ8" s="885"/>
      <c r="QRA8" s="886"/>
      <c r="QRB8" s="886"/>
      <c r="QRC8" s="886"/>
      <c r="QRD8" s="885"/>
      <c r="QRE8" s="886"/>
      <c r="QRF8" s="886"/>
      <c r="QRG8" s="886"/>
      <c r="QRH8" s="885"/>
      <c r="QRI8" s="886"/>
      <c r="QRJ8" s="886"/>
      <c r="QRK8" s="886"/>
      <c r="QRL8" s="885"/>
      <c r="QRM8" s="886"/>
      <c r="QRN8" s="886"/>
      <c r="QRO8" s="886"/>
      <c r="QRP8" s="885"/>
      <c r="QRQ8" s="886"/>
      <c r="QRR8" s="886"/>
      <c r="QRS8" s="886"/>
      <c r="QRT8" s="885"/>
      <c r="QRU8" s="886"/>
      <c r="QRV8" s="886"/>
      <c r="QRW8" s="886"/>
      <c r="QRX8" s="885"/>
      <c r="QRY8" s="886"/>
      <c r="QRZ8" s="886"/>
      <c r="QSA8" s="886"/>
      <c r="QSB8" s="885"/>
      <c r="QSC8" s="886"/>
      <c r="QSD8" s="886"/>
      <c r="QSE8" s="886"/>
      <c r="QSF8" s="885"/>
      <c r="QSG8" s="886"/>
      <c r="QSH8" s="886"/>
      <c r="QSI8" s="886"/>
      <c r="QSJ8" s="885"/>
      <c r="QSK8" s="886"/>
      <c r="QSL8" s="886"/>
      <c r="QSM8" s="886"/>
      <c r="QSN8" s="885"/>
      <c r="QSO8" s="886"/>
      <c r="QSP8" s="886"/>
      <c r="QSQ8" s="886"/>
      <c r="QSR8" s="885"/>
      <c r="QSS8" s="886"/>
      <c r="QST8" s="886"/>
      <c r="QSU8" s="886"/>
      <c r="QSV8" s="885"/>
      <c r="QSW8" s="886"/>
      <c r="QSX8" s="886"/>
      <c r="QSY8" s="886"/>
      <c r="QSZ8" s="885"/>
      <c r="QTA8" s="886"/>
      <c r="QTB8" s="886"/>
      <c r="QTC8" s="886"/>
      <c r="QTD8" s="885"/>
      <c r="QTE8" s="886"/>
      <c r="QTF8" s="886"/>
      <c r="QTG8" s="886"/>
      <c r="QTH8" s="885"/>
      <c r="QTI8" s="886"/>
      <c r="QTJ8" s="886"/>
      <c r="QTK8" s="886"/>
      <c r="QTL8" s="885"/>
      <c r="QTM8" s="886"/>
      <c r="QTN8" s="886"/>
      <c r="QTO8" s="886"/>
      <c r="QTP8" s="885"/>
      <c r="QTQ8" s="886"/>
      <c r="QTR8" s="886"/>
      <c r="QTS8" s="886"/>
      <c r="QTT8" s="885"/>
      <c r="QTU8" s="886"/>
      <c r="QTV8" s="886"/>
      <c r="QTW8" s="886"/>
      <c r="QTX8" s="885"/>
      <c r="QTY8" s="886"/>
      <c r="QTZ8" s="886"/>
      <c r="QUA8" s="886"/>
      <c r="QUB8" s="885"/>
      <c r="QUC8" s="886"/>
      <c r="QUD8" s="886"/>
      <c r="QUE8" s="886"/>
      <c r="QUF8" s="885"/>
      <c r="QUG8" s="886"/>
      <c r="QUH8" s="886"/>
      <c r="QUI8" s="886"/>
      <c r="QUJ8" s="885"/>
      <c r="QUK8" s="886"/>
      <c r="QUL8" s="886"/>
      <c r="QUM8" s="886"/>
      <c r="QUN8" s="885"/>
      <c r="QUO8" s="886"/>
      <c r="QUP8" s="886"/>
      <c r="QUQ8" s="886"/>
      <c r="QUR8" s="885"/>
      <c r="QUS8" s="886"/>
      <c r="QUT8" s="886"/>
      <c r="QUU8" s="886"/>
      <c r="QUV8" s="885"/>
      <c r="QUW8" s="886"/>
      <c r="QUX8" s="886"/>
      <c r="QUY8" s="886"/>
      <c r="QUZ8" s="885"/>
      <c r="QVA8" s="886"/>
      <c r="QVB8" s="886"/>
      <c r="QVC8" s="886"/>
      <c r="QVD8" s="885"/>
      <c r="QVE8" s="886"/>
      <c r="QVF8" s="886"/>
      <c r="QVG8" s="886"/>
      <c r="QVH8" s="885"/>
      <c r="QVI8" s="886"/>
      <c r="QVJ8" s="886"/>
      <c r="QVK8" s="886"/>
      <c r="QVL8" s="885"/>
      <c r="QVM8" s="886"/>
      <c r="QVN8" s="886"/>
      <c r="QVO8" s="886"/>
      <c r="QVP8" s="885"/>
      <c r="QVQ8" s="886"/>
      <c r="QVR8" s="886"/>
      <c r="QVS8" s="886"/>
      <c r="QVT8" s="885"/>
      <c r="QVU8" s="886"/>
      <c r="QVV8" s="886"/>
      <c r="QVW8" s="886"/>
      <c r="QVX8" s="885"/>
      <c r="QVY8" s="886"/>
      <c r="QVZ8" s="886"/>
      <c r="QWA8" s="886"/>
      <c r="QWB8" s="885"/>
      <c r="QWC8" s="886"/>
      <c r="QWD8" s="886"/>
      <c r="QWE8" s="886"/>
      <c r="QWF8" s="885"/>
      <c r="QWG8" s="886"/>
      <c r="QWH8" s="886"/>
      <c r="QWI8" s="886"/>
      <c r="QWJ8" s="885"/>
      <c r="QWK8" s="886"/>
      <c r="QWL8" s="886"/>
      <c r="QWM8" s="886"/>
      <c r="QWN8" s="885"/>
      <c r="QWO8" s="886"/>
      <c r="QWP8" s="886"/>
      <c r="QWQ8" s="886"/>
      <c r="QWR8" s="885"/>
      <c r="QWS8" s="886"/>
      <c r="QWT8" s="886"/>
      <c r="QWU8" s="886"/>
      <c r="QWV8" s="885"/>
      <c r="QWW8" s="886"/>
      <c r="QWX8" s="886"/>
      <c r="QWY8" s="886"/>
      <c r="QWZ8" s="885"/>
      <c r="QXA8" s="886"/>
      <c r="QXB8" s="886"/>
      <c r="QXC8" s="886"/>
      <c r="QXD8" s="885"/>
      <c r="QXE8" s="886"/>
      <c r="QXF8" s="886"/>
      <c r="QXG8" s="886"/>
      <c r="QXH8" s="885"/>
      <c r="QXI8" s="886"/>
      <c r="QXJ8" s="886"/>
      <c r="QXK8" s="886"/>
      <c r="QXL8" s="885"/>
      <c r="QXM8" s="886"/>
      <c r="QXN8" s="886"/>
      <c r="QXO8" s="886"/>
      <c r="QXP8" s="885"/>
      <c r="QXQ8" s="886"/>
      <c r="QXR8" s="886"/>
      <c r="QXS8" s="886"/>
      <c r="QXT8" s="885"/>
      <c r="QXU8" s="886"/>
      <c r="QXV8" s="886"/>
      <c r="QXW8" s="886"/>
      <c r="QXX8" s="885"/>
      <c r="QXY8" s="886"/>
      <c r="QXZ8" s="886"/>
      <c r="QYA8" s="886"/>
      <c r="QYB8" s="885"/>
      <c r="QYC8" s="886"/>
      <c r="QYD8" s="886"/>
      <c r="QYE8" s="886"/>
      <c r="QYF8" s="885"/>
      <c r="QYG8" s="886"/>
      <c r="QYH8" s="886"/>
      <c r="QYI8" s="886"/>
      <c r="QYJ8" s="885"/>
      <c r="QYK8" s="886"/>
      <c r="QYL8" s="886"/>
      <c r="QYM8" s="886"/>
      <c r="QYN8" s="885"/>
      <c r="QYO8" s="886"/>
      <c r="QYP8" s="886"/>
      <c r="QYQ8" s="886"/>
      <c r="QYR8" s="885"/>
      <c r="QYS8" s="886"/>
      <c r="QYT8" s="886"/>
      <c r="QYU8" s="886"/>
      <c r="QYV8" s="885"/>
      <c r="QYW8" s="886"/>
      <c r="QYX8" s="886"/>
      <c r="QYY8" s="886"/>
      <c r="QYZ8" s="885"/>
      <c r="QZA8" s="886"/>
      <c r="QZB8" s="886"/>
      <c r="QZC8" s="886"/>
      <c r="QZD8" s="885"/>
      <c r="QZE8" s="886"/>
      <c r="QZF8" s="886"/>
      <c r="QZG8" s="886"/>
      <c r="QZH8" s="885"/>
      <c r="QZI8" s="886"/>
      <c r="QZJ8" s="886"/>
      <c r="QZK8" s="886"/>
      <c r="QZL8" s="885"/>
      <c r="QZM8" s="886"/>
      <c r="QZN8" s="886"/>
      <c r="QZO8" s="886"/>
      <c r="QZP8" s="885"/>
      <c r="QZQ8" s="886"/>
      <c r="QZR8" s="886"/>
      <c r="QZS8" s="886"/>
      <c r="QZT8" s="885"/>
      <c r="QZU8" s="886"/>
      <c r="QZV8" s="886"/>
      <c r="QZW8" s="886"/>
      <c r="QZX8" s="885"/>
      <c r="QZY8" s="886"/>
      <c r="QZZ8" s="886"/>
      <c r="RAA8" s="886"/>
      <c r="RAB8" s="885"/>
      <c r="RAC8" s="886"/>
      <c r="RAD8" s="886"/>
      <c r="RAE8" s="886"/>
      <c r="RAF8" s="885"/>
      <c r="RAG8" s="886"/>
      <c r="RAH8" s="886"/>
      <c r="RAI8" s="886"/>
      <c r="RAJ8" s="885"/>
      <c r="RAK8" s="886"/>
      <c r="RAL8" s="886"/>
      <c r="RAM8" s="886"/>
      <c r="RAN8" s="885"/>
      <c r="RAO8" s="886"/>
      <c r="RAP8" s="886"/>
      <c r="RAQ8" s="886"/>
      <c r="RAR8" s="885"/>
      <c r="RAS8" s="886"/>
      <c r="RAT8" s="886"/>
      <c r="RAU8" s="886"/>
      <c r="RAV8" s="885"/>
      <c r="RAW8" s="886"/>
      <c r="RAX8" s="886"/>
      <c r="RAY8" s="886"/>
      <c r="RAZ8" s="885"/>
      <c r="RBA8" s="886"/>
      <c r="RBB8" s="886"/>
      <c r="RBC8" s="886"/>
      <c r="RBD8" s="885"/>
      <c r="RBE8" s="886"/>
      <c r="RBF8" s="886"/>
      <c r="RBG8" s="886"/>
      <c r="RBH8" s="885"/>
      <c r="RBI8" s="886"/>
      <c r="RBJ8" s="886"/>
      <c r="RBK8" s="886"/>
      <c r="RBL8" s="885"/>
      <c r="RBM8" s="886"/>
      <c r="RBN8" s="886"/>
      <c r="RBO8" s="886"/>
      <c r="RBP8" s="885"/>
      <c r="RBQ8" s="886"/>
      <c r="RBR8" s="886"/>
      <c r="RBS8" s="886"/>
      <c r="RBT8" s="885"/>
      <c r="RBU8" s="886"/>
      <c r="RBV8" s="886"/>
      <c r="RBW8" s="886"/>
      <c r="RBX8" s="885"/>
      <c r="RBY8" s="886"/>
      <c r="RBZ8" s="886"/>
      <c r="RCA8" s="886"/>
      <c r="RCB8" s="885"/>
      <c r="RCC8" s="886"/>
      <c r="RCD8" s="886"/>
      <c r="RCE8" s="886"/>
      <c r="RCF8" s="885"/>
      <c r="RCG8" s="886"/>
      <c r="RCH8" s="886"/>
      <c r="RCI8" s="886"/>
      <c r="RCJ8" s="885"/>
      <c r="RCK8" s="886"/>
      <c r="RCL8" s="886"/>
      <c r="RCM8" s="886"/>
      <c r="RCN8" s="885"/>
      <c r="RCO8" s="886"/>
      <c r="RCP8" s="886"/>
      <c r="RCQ8" s="886"/>
      <c r="RCR8" s="885"/>
      <c r="RCS8" s="886"/>
      <c r="RCT8" s="886"/>
      <c r="RCU8" s="886"/>
      <c r="RCV8" s="885"/>
      <c r="RCW8" s="886"/>
      <c r="RCX8" s="886"/>
      <c r="RCY8" s="886"/>
      <c r="RCZ8" s="885"/>
      <c r="RDA8" s="886"/>
      <c r="RDB8" s="886"/>
      <c r="RDC8" s="886"/>
      <c r="RDD8" s="885"/>
      <c r="RDE8" s="886"/>
      <c r="RDF8" s="886"/>
      <c r="RDG8" s="886"/>
      <c r="RDH8" s="885"/>
      <c r="RDI8" s="886"/>
      <c r="RDJ8" s="886"/>
      <c r="RDK8" s="886"/>
      <c r="RDL8" s="885"/>
      <c r="RDM8" s="886"/>
      <c r="RDN8" s="886"/>
      <c r="RDO8" s="886"/>
      <c r="RDP8" s="885"/>
      <c r="RDQ8" s="886"/>
      <c r="RDR8" s="886"/>
      <c r="RDS8" s="886"/>
      <c r="RDT8" s="885"/>
      <c r="RDU8" s="886"/>
      <c r="RDV8" s="886"/>
      <c r="RDW8" s="886"/>
      <c r="RDX8" s="885"/>
      <c r="RDY8" s="886"/>
      <c r="RDZ8" s="886"/>
      <c r="REA8" s="886"/>
      <c r="REB8" s="885"/>
      <c r="REC8" s="886"/>
      <c r="RED8" s="886"/>
      <c r="REE8" s="886"/>
      <c r="REF8" s="885"/>
      <c r="REG8" s="886"/>
      <c r="REH8" s="886"/>
      <c r="REI8" s="886"/>
      <c r="REJ8" s="885"/>
      <c r="REK8" s="886"/>
      <c r="REL8" s="886"/>
      <c r="REM8" s="886"/>
      <c r="REN8" s="885"/>
      <c r="REO8" s="886"/>
      <c r="REP8" s="886"/>
      <c r="REQ8" s="886"/>
      <c r="RER8" s="885"/>
      <c r="RES8" s="886"/>
      <c r="RET8" s="886"/>
      <c r="REU8" s="886"/>
      <c r="REV8" s="885"/>
      <c r="REW8" s="886"/>
      <c r="REX8" s="886"/>
      <c r="REY8" s="886"/>
      <c r="REZ8" s="885"/>
      <c r="RFA8" s="886"/>
      <c r="RFB8" s="886"/>
      <c r="RFC8" s="886"/>
      <c r="RFD8" s="885"/>
      <c r="RFE8" s="886"/>
      <c r="RFF8" s="886"/>
      <c r="RFG8" s="886"/>
      <c r="RFH8" s="885"/>
      <c r="RFI8" s="886"/>
      <c r="RFJ8" s="886"/>
      <c r="RFK8" s="886"/>
      <c r="RFL8" s="885"/>
      <c r="RFM8" s="886"/>
      <c r="RFN8" s="886"/>
      <c r="RFO8" s="886"/>
      <c r="RFP8" s="885"/>
      <c r="RFQ8" s="886"/>
      <c r="RFR8" s="886"/>
      <c r="RFS8" s="886"/>
      <c r="RFT8" s="885"/>
      <c r="RFU8" s="886"/>
      <c r="RFV8" s="886"/>
      <c r="RFW8" s="886"/>
      <c r="RFX8" s="885"/>
      <c r="RFY8" s="886"/>
      <c r="RFZ8" s="886"/>
      <c r="RGA8" s="886"/>
      <c r="RGB8" s="885"/>
      <c r="RGC8" s="886"/>
      <c r="RGD8" s="886"/>
      <c r="RGE8" s="886"/>
      <c r="RGF8" s="885"/>
      <c r="RGG8" s="886"/>
      <c r="RGH8" s="886"/>
      <c r="RGI8" s="886"/>
      <c r="RGJ8" s="885"/>
      <c r="RGK8" s="886"/>
      <c r="RGL8" s="886"/>
      <c r="RGM8" s="886"/>
      <c r="RGN8" s="885"/>
      <c r="RGO8" s="886"/>
      <c r="RGP8" s="886"/>
      <c r="RGQ8" s="886"/>
      <c r="RGR8" s="885"/>
      <c r="RGS8" s="886"/>
      <c r="RGT8" s="886"/>
      <c r="RGU8" s="886"/>
      <c r="RGV8" s="885"/>
      <c r="RGW8" s="886"/>
      <c r="RGX8" s="886"/>
      <c r="RGY8" s="886"/>
      <c r="RGZ8" s="885"/>
      <c r="RHA8" s="886"/>
      <c r="RHB8" s="886"/>
      <c r="RHC8" s="886"/>
      <c r="RHD8" s="885"/>
      <c r="RHE8" s="886"/>
      <c r="RHF8" s="886"/>
      <c r="RHG8" s="886"/>
      <c r="RHH8" s="885"/>
      <c r="RHI8" s="886"/>
      <c r="RHJ8" s="886"/>
      <c r="RHK8" s="886"/>
      <c r="RHL8" s="885"/>
      <c r="RHM8" s="886"/>
      <c r="RHN8" s="886"/>
      <c r="RHO8" s="886"/>
      <c r="RHP8" s="885"/>
      <c r="RHQ8" s="886"/>
      <c r="RHR8" s="886"/>
      <c r="RHS8" s="886"/>
      <c r="RHT8" s="885"/>
      <c r="RHU8" s="886"/>
      <c r="RHV8" s="886"/>
      <c r="RHW8" s="886"/>
      <c r="RHX8" s="885"/>
      <c r="RHY8" s="886"/>
      <c r="RHZ8" s="886"/>
      <c r="RIA8" s="886"/>
      <c r="RIB8" s="885"/>
      <c r="RIC8" s="886"/>
      <c r="RID8" s="886"/>
      <c r="RIE8" s="886"/>
      <c r="RIF8" s="885"/>
      <c r="RIG8" s="886"/>
      <c r="RIH8" s="886"/>
      <c r="RII8" s="886"/>
      <c r="RIJ8" s="885"/>
      <c r="RIK8" s="886"/>
      <c r="RIL8" s="886"/>
      <c r="RIM8" s="886"/>
      <c r="RIN8" s="885"/>
      <c r="RIO8" s="886"/>
      <c r="RIP8" s="886"/>
      <c r="RIQ8" s="886"/>
      <c r="RIR8" s="885"/>
      <c r="RIS8" s="886"/>
      <c r="RIT8" s="886"/>
      <c r="RIU8" s="886"/>
      <c r="RIV8" s="885"/>
      <c r="RIW8" s="886"/>
      <c r="RIX8" s="886"/>
      <c r="RIY8" s="886"/>
      <c r="RIZ8" s="885"/>
      <c r="RJA8" s="886"/>
      <c r="RJB8" s="886"/>
      <c r="RJC8" s="886"/>
      <c r="RJD8" s="885"/>
      <c r="RJE8" s="886"/>
      <c r="RJF8" s="886"/>
      <c r="RJG8" s="886"/>
      <c r="RJH8" s="885"/>
      <c r="RJI8" s="886"/>
      <c r="RJJ8" s="886"/>
      <c r="RJK8" s="886"/>
      <c r="RJL8" s="885"/>
      <c r="RJM8" s="886"/>
      <c r="RJN8" s="886"/>
      <c r="RJO8" s="886"/>
      <c r="RJP8" s="885"/>
      <c r="RJQ8" s="886"/>
      <c r="RJR8" s="886"/>
      <c r="RJS8" s="886"/>
      <c r="RJT8" s="885"/>
      <c r="RJU8" s="886"/>
      <c r="RJV8" s="886"/>
      <c r="RJW8" s="886"/>
      <c r="RJX8" s="885"/>
      <c r="RJY8" s="886"/>
      <c r="RJZ8" s="886"/>
      <c r="RKA8" s="886"/>
      <c r="RKB8" s="885"/>
      <c r="RKC8" s="886"/>
      <c r="RKD8" s="886"/>
      <c r="RKE8" s="886"/>
      <c r="RKF8" s="885"/>
      <c r="RKG8" s="886"/>
      <c r="RKH8" s="886"/>
      <c r="RKI8" s="886"/>
      <c r="RKJ8" s="885"/>
      <c r="RKK8" s="886"/>
      <c r="RKL8" s="886"/>
      <c r="RKM8" s="886"/>
      <c r="RKN8" s="885"/>
      <c r="RKO8" s="886"/>
      <c r="RKP8" s="886"/>
      <c r="RKQ8" s="886"/>
      <c r="RKR8" s="885"/>
      <c r="RKS8" s="886"/>
      <c r="RKT8" s="886"/>
      <c r="RKU8" s="886"/>
      <c r="RKV8" s="885"/>
      <c r="RKW8" s="886"/>
      <c r="RKX8" s="886"/>
      <c r="RKY8" s="886"/>
      <c r="RKZ8" s="885"/>
      <c r="RLA8" s="886"/>
      <c r="RLB8" s="886"/>
      <c r="RLC8" s="886"/>
      <c r="RLD8" s="885"/>
      <c r="RLE8" s="886"/>
      <c r="RLF8" s="886"/>
      <c r="RLG8" s="886"/>
      <c r="RLH8" s="885"/>
      <c r="RLI8" s="886"/>
      <c r="RLJ8" s="886"/>
      <c r="RLK8" s="886"/>
      <c r="RLL8" s="885"/>
      <c r="RLM8" s="886"/>
      <c r="RLN8" s="886"/>
      <c r="RLO8" s="886"/>
      <c r="RLP8" s="885"/>
      <c r="RLQ8" s="886"/>
      <c r="RLR8" s="886"/>
      <c r="RLS8" s="886"/>
      <c r="RLT8" s="885"/>
      <c r="RLU8" s="886"/>
      <c r="RLV8" s="886"/>
      <c r="RLW8" s="886"/>
      <c r="RLX8" s="885"/>
      <c r="RLY8" s="886"/>
      <c r="RLZ8" s="886"/>
      <c r="RMA8" s="886"/>
      <c r="RMB8" s="885"/>
      <c r="RMC8" s="886"/>
      <c r="RMD8" s="886"/>
      <c r="RME8" s="886"/>
      <c r="RMF8" s="885"/>
      <c r="RMG8" s="886"/>
      <c r="RMH8" s="886"/>
      <c r="RMI8" s="886"/>
      <c r="RMJ8" s="885"/>
      <c r="RMK8" s="886"/>
      <c r="RML8" s="886"/>
      <c r="RMM8" s="886"/>
      <c r="RMN8" s="885"/>
      <c r="RMO8" s="886"/>
      <c r="RMP8" s="886"/>
      <c r="RMQ8" s="886"/>
      <c r="RMR8" s="885"/>
      <c r="RMS8" s="886"/>
      <c r="RMT8" s="886"/>
      <c r="RMU8" s="886"/>
      <c r="RMV8" s="885"/>
      <c r="RMW8" s="886"/>
      <c r="RMX8" s="886"/>
      <c r="RMY8" s="886"/>
      <c r="RMZ8" s="885"/>
      <c r="RNA8" s="886"/>
      <c r="RNB8" s="886"/>
      <c r="RNC8" s="886"/>
      <c r="RND8" s="885"/>
      <c r="RNE8" s="886"/>
      <c r="RNF8" s="886"/>
      <c r="RNG8" s="886"/>
      <c r="RNH8" s="885"/>
      <c r="RNI8" s="886"/>
      <c r="RNJ8" s="886"/>
      <c r="RNK8" s="886"/>
      <c r="RNL8" s="885"/>
      <c r="RNM8" s="886"/>
      <c r="RNN8" s="886"/>
      <c r="RNO8" s="886"/>
      <c r="RNP8" s="885"/>
      <c r="RNQ8" s="886"/>
      <c r="RNR8" s="886"/>
      <c r="RNS8" s="886"/>
      <c r="RNT8" s="885"/>
      <c r="RNU8" s="886"/>
      <c r="RNV8" s="886"/>
      <c r="RNW8" s="886"/>
      <c r="RNX8" s="885"/>
      <c r="RNY8" s="886"/>
      <c r="RNZ8" s="886"/>
      <c r="ROA8" s="886"/>
      <c r="ROB8" s="885"/>
      <c r="ROC8" s="886"/>
      <c r="ROD8" s="886"/>
      <c r="ROE8" s="886"/>
      <c r="ROF8" s="885"/>
      <c r="ROG8" s="886"/>
      <c r="ROH8" s="886"/>
      <c r="ROI8" s="886"/>
      <c r="ROJ8" s="885"/>
      <c r="ROK8" s="886"/>
      <c r="ROL8" s="886"/>
      <c r="ROM8" s="886"/>
      <c r="RON8" s="885"/>
      <c r="ROO8" s="886"/>
      <c r="ROP8" s="886"/>
      <c r="ROQ8" s="886"/>
      <c r="ROR8" s="885"/>
      <c r="ROS8" s="886"/>
      <c r="ROT8" s="886"/>
      <c r="ROU8" s="886"/>
      <c r="ROV8" s="885"/>
      <c r="ROW8" s="886"/>
      <c r="ROX8" s="886"/>
      <c r="ROY8" s="886"/>
      <c r="ROZ8" s="885"/>
      <c r="RPA8" s="886"/>
      <c r="RPB8" s="886"/>
      <c r="RPC8" s="886"/>
      <c r="RPD8" s="885"/>
      <c r="RPE8" s="886"/>
      <c r="RPF8" s="886"/>
      <c r="RPG8" s="886"/>
      <c r="RPH8" s="885"/>
      <c r="RPI8" s="886"/>
      <c r="RPJ8" s="886"/>
      <c r="RPK8" s="886"/>
      <c r="RPL8" s="885"/>
      <c r="RPM8" s="886"/>
      <c r="RPN8" s="886"/>
      <c r="RPO8" s="886"/>
      <c r="RPP8" s="885"/>
      <c r="RPQ8" s="886"/>
      <c r="RPR8" s="886"/>
      <c r="RPS8" s="886"/>
      <c r="RPT8" s="885"/>
      <c r="RPU8" s="886"/>
      <c r="RPV8" s="886"/>
      <c r="RPW8" s="886"/>
      <c r="RPX8" s="885"/>
      <c r="RPY8" s="886"/>
      <c r="RPZ8" s="886"/>
      <c r="RQA8" s="886"/>
      <c r="RQB8" s="885"/>
      <c r="RQC8" s="886"/>
      <c r="RQD8" s="886"/>
      <c r="RQE8" s="886"/>
      <c r="RQF8" s="885"/>
      <c r="RQG8" s="886"/>
      <c r="RQH8" s="886"/>
      <c r="RQI8" s="886"/>
      <c r="RQJ8" s="885"/>
      <c r="RQK8" s="886"/>
      <c r="RQL8" s="886"/>
      <c r="RQM8" s="886"/>
      <c r="RQN8" s="885"/>
      <c r="RQO8" s="886"/>
      <c r="RQP8" s="886"/>
      <c r="RQQ8" s="886"/>
      <c r="RQR8" s="885"/>
      <c r="RQS8" s="886"/>
      <c r="RQT8" s="886"/>
      <c r="RQU8" s="886"/>
      <c r="RQV8" s="885"/>
      <c r="RQW8" s="886"/>
      <c r="RQX8" s="886"/>
      <c r="RQY8" s="886"/>
      <c r="RQZ8" s="885"/>
      <c r="RRA8" s="886"/>
      <c r="RRB8" s="886"/>
      <c r="RRC8" s="886"/>
      <c r="RRD8" s="885"/>
      <c r="RRE8" s="886"/>
      <c r="RRF8" s="886"/>
      <c r="RRG8" s="886"/>
      <c r="RRH8" s="885"/>
      <c r="RRI8" s="886"/>
      <c r="RRJ8" s="886"/>
      <c r="RRK8" s="886"/>
      <c r="RRL8" s="885"/>
      <c r="RRM8" s="886"/>
      <c r="RRN8" s="886"/>
      <c r="RRO8" s="886"/>
      <c r="RRP8" s="885"/>
      <c r="RRQ8" s="886"/>
      <c r="RRR8" s="886"/>
      <c r="RRS8" s="886"/>
      <c r="RRT8" s="885"/>
      <c r="RRU8" s="886"/>
      <c r="RRV8" s="886"/>
      <c r="RRW8" s="886"/>
      <c r="RRX8" s="885"/>
      <c r="RRY8" s="886"/>
      <c r="RRZ8" s="886"/>
      <c r="RSA8" s="886"/>
      <c r="RSB8" s="885"/>
      <c r="RSC8" s="886"/>
      <c r="RSD8" s="886"/>
      <c r="RSE8" s="886"/>
      <c r="RSF8" s="885"/>
      <c r="RSG8" s="886"/>
      <c r="RSH8" s="886"/>
      <c r="RSI8" s="886"/>
      <c r="RSJ8" s="885"/>
      <c r="RSK8" s="886"/>
      <c r="RSL8" s="886"/>
      <c r="RSM8" s="886"/>
      <c r="RSN8" s="885"/>
      <c r="RSO8" s="886"/>
      <c r="RSP8" s="886"/>
      <c r="RSQ8" s="886"/>
      <c r="RSR8" s="885"/>
      <c r="RSS8" s="886"/>
      <c r="RST8" s="886"/>
      <c r="RSU8" s="886"/>
      <c r="RSV8" s="885"/>
      <c r="RSW8" s="886"/>
      <c r="RSX8" s="886"/>
      <c r="RSY8" s="886"/>
      <c r="RSZ8" s="885"/>
      <c r="RTA8" s="886"/>
      <c r="RTB8" s="886"/>
      <c r="RTC8" s="886"/>
      <c r="RTD8" s="885"/>
      <c r="RTE8" s="886"/>
      <c r="RTF8" s="886"/>
      <c r="RTG8" s="886"/>
      <c r="RTH8" s="885"/>
      <c r="RTI8" s="886"/>
      <c r="RTJ8" s="886"/>
      <c r="RTK8" s="886"/>
      <c r="RTL8" s="885"/>
      <c r="RTM8" s="886"/>
      <c r="RTN8" s="886"/>
      <c r="RTO8" s="886"/>
      <c r="RTP8" s="885"/>
      <c r="RTQ8" s="886"/>
      <c r="RTR8" s="886"/>
      <c r="RTS8" s="886"/>
      <c r="RTT8" s="885"/>
      <c r="RTU8" s="886"/>
      <c r="RTV8" s="886"/>
      <c r="RTW8" s="886"/>
      <c r="RTX8" s="885"/>
      <c r="RTY8" s="886"/>
      <c r="RTZ8" s="886"/>
      <c r="RUA8" s="886"/>
      <c r="RUB8" s="885"/>
      <c r="RUC8" s="886"/>
      <c r="RUD8" s="886"/>
      <c r="RUE8" s="886"/>
      <c r="RUF8" s="885"/>
      <c r="RUG8" s="886"/>
      <c r="RUH8" s="886"/>
      <c r="RUI8" s="886"/>
      <c r="RUJ8" s="885"/>
      <c r="RUK8" s="886"/>
      <c r="RUL8" s="886"/>
      <c r="RUM8" s="886"/>
      <c r="RUN8" s="885"/>
      <c r="RUO8" s="886"/>
      <c r="RUP8" s="886"/>
      <c r="RUQ8" s="886"/>
      <c r="RUR8" s="885"/>
      <c r="RUS8" s="886"/>
      <c r="RUT8" s="886"/>
      <c r="RUU8" s="886"/>
      <c r="RUV8" s="885"/>
      <c r="RUW8" s="886"/>
      <c r="RUX8" s="886"/>
      <c r="RUY8" s="886"/>
      <c r="RUZ8" s="885"/>
      <c r="RVA8" s="886"/>
      <c r="RVB8" s="886"/>
      <c r="RVC8" s="886"/>
      <c r="RVD8" s="885"/>
      <c r="RVE8" s="886"/>
      <c r="RVF8" s="886"/>
      <c r="RVG8" s="886"/>
      <c r="RVH8" s="885"/>
      <c r="RVI8" s="886"/>
      <c r="RVJ8" s="886"/>
      <c r="RVK8" s="886"/>
      <c r="RVL8" s="885"/>
      <c r="RVM8" s="886"/>
      <c r="RVN8" s="886"/>
      <c r="RVO8" s="886"/>
      <c r="RVP8" s="885"/>
      <c r="RVQ8" s="886"/>
      <c r="RVR8" s="886"/>
      <c r="RVS8" s="886"/>
      <c r="RVT8" s="885"/>
      <c r="RVU8" s="886"/>
      <c r="RVV8" s="886"/>
      <c r="RVW8" s="886"/>
      <c r="RVX8" s="885"/>
      <c r="RVY8" s="886"/>
      <c r="RVZ8" s="886"/>
      <c r="RWA8" s="886"/>
      <c r="RWB8" s="885"/>
      <c r="RWC8" s="886"/>
      <c r="RWD8" s="886"/>
      <c r="RWE8" s="886"/>
      <c r="RWF8" s="885"/>
      <c r="RWG8" s="886"/>
      <c r="RWH8" s="886"/>
      <c r="RWI8" s="886"/>
      <c r="RWJ8" s="885"/>
      <c r="RWK8" s="886"/>
      <c r="RWL8" s="886"/>
      <c r="RWM8" s="886"/>
      <c r="RWN8" s="885"/>
      <c r="RWO8" s="886"/>
      <c r="RWP8" s="886"/>
      <c r="RWQ8" s="886"/>
      <c r="RWR8" s="885"/>
      <c r="RWS8" s="886"/>
      <c r="RWT8" s="886"/>
      <c r="RWU8" s="886"/>
      <c r="RWV8" s="885"/>
      <c r="RWW8" s="886"/>
      <c r="RWX8" s="886"/>
      <c r="RWY8" s="886"/>
      <c r="RWZ8" s="885"/>
      <c r="RXA8" s="886"/>
      <c r="RXB8" s="886"/>
      <c r="RXC8" s="886"/>
      <c r="RXD8" s="885"/>
      <c r="RXE8" s="886"/>
      <c r="RXF8" s="886"/>
      <c r="RXG8" s="886"/>
      <c r="RXH8" s="885"/>
      <c r="RXI8" s="886"/>
      <c r="RXJ8" s="886"/>
      <c r="RXK8" s="886"/>
      <c r="RXL8" s="885"/>
      <c r="RXM8" s="886"/>
      <c r="RXN8" s="886"/>
      <c r="RXO8" s="886"/>
      <c r="RXP8" s="885"/>
      <c r="RXQ8" s="886"/>
      <c r="RXR8" s="886"/>
      <c r="RXS8" s="886"/>
      <c r="RXT8" s="885"/>
      <c r="RXU8" s="886"/>
      <c r="RXV8" s="886"/>
      <c r="RXW8" s="886"/>
      <c r="RXX8" s="885"/>
      <c r="RXY8" s="886"/>
      <c r="RXZ8" s="886"/>
      <c r="RYA8" s="886"/>
      <c r="RYB8" s="885"/>
      <c r="RYC8" s="886"/>
      <c r="RYD8" s="886"/>
      <c r="RYE8" s="886"/>
      <c r="RYF8" s="885"/>
      <c r="RYG8" s="886"/>
      <c r="RYH8" s="886"/>
      <c r="RYI8" s="886"/>
      <c r="RYJ8" s="885"/>
      <c r="RYK8" s="886"/>
      <c r="RYL8" s="886"/>
      <c r="RYM8" s="886"/>
      <c r="RYN8" s="885"/>
      <c r="RYO8" s="886"/>
      <c r="RYP8" s="886"/>
      <c r="RYQ8" s="886"/>
      <c r="RYR8" s="885"/>
      <c r="RYS8" s="886"/>
      <c r="RYT8" s="886"/>
      <c r="RYU8" s="886"/>
      <c r="RYV8" s="885"/>
      <c r="RYW8" s="886"/>
      <c r="RYX8" s="886"/>
      <c r="RYY8" s="886"/>
      <c r="RYZ8" s="885"/>
      <c r="RZA8" s="886"/>
      <c r="RZB8" s="886"/>
      <c r="RZC8" s="886"/>
      <c r="RZD8" s="885"/>
      <c r="RZE8" s="886"/>
      <c r="RZF8" s="886"/>
      <c r="RZG8" s="886"/>
      <c r="RZH8" s="885"/>
      <c r="RZI8" s="886"/>
      <c r="RZJ8" s="886"/>
      <c r="RZK8" s="886"/>
      <c r="RZL8" s="885"/>
      <c r="RZM8" s="886"/>
      <c r="RZN8" s="886"/>
      <c r="RZO8" s="886"/>
      <c r="RZP8" s="885"/>
      <c r="RZQ8" s="886"/>
      <c r="RZR8" s="886"/>
      <c r="RZS8" s="886"/>
      <c r="RZT8" s="885"/>
      <c r="RZU8" s="886"/>
      <c r="RZV8" s="886"/>
      <c r="RZW8" s="886"/>
      <c r="RZX8" s="885"/>
      <c r="RZY8" s="886"/>
      <c r="RZZ8" s="886"/>
      <c r="SAA8" s="886"/>
      <c r="SAB8" s="885"/>
      <c r="SAC8" s="886"/>
      <c r="SAD8" s="886"/>
      <c r="SAE8" s="886"/>
      <c r="SAF8" s="885"/>
      <c r="SAG8" s="886"/>
      <c r="SAH8" s="886"/>
      <c r="SAI8" s="886"/>
      <c r="SAJ8" s="885"/>
      <c r="SAK8" s="886"/>
      <c r="SAL8" s="886"/>
      <c r="SAM8" s="886"/>
      <c r="SAN8" s="885"/>
      <c r="SAO8" s="886"/>
      <c r="SAP8" s="886"/>
      <c r="SAQ8" s="886"/>
      <c r="SAR8" s="885"/>
      <c r="SAS8" s="886"/>
      <c r="SAT8" s="886"/>
      <c r="SAU8" s="886"/>
      <c r="SAV8" s="885"/>
      <c r="SAW8" s="886"/>
      <c r="SAX8" s="886"/>
      <c r="SAY8" s="886"/>
      <c r="SAZ8" s="885"/>
      <c r="SBA8" s="886"/>
      <c r="SBB8" s="886"/>
      <c r="SBC8" s="886"/>
      <c r="SBD8" s="885"/>
      <c r="SBE8" s="886"/>
      <c r="SBF8" s="886"/>
      <c r="SBG8" s="886"/>
      <c r="SBH8" s="885"/>
      <c r="SBI8" s="886"/>
      <c r="SBJ8" s="886"/>
      <c r="SBK8" s="886"/>
      <c r="SBL8" s="885"/>
      <c r="SBM8" s="886"/>
      <c r="SBN8" s="886"/>
      <c r="SBO8" s="886"/>
      <c r="SBP8" s="885"/>
      <c r="SBQ8" s="886"/>
      <c r="SBR8" s="886"/>
      <c r="SBS8" s="886"/>
      <c r="SBT8" s="885"/>
      <c r="SBU8" s="886"/>
      <c r="SBV8" s="886"/>
      <c r="SBW8" s="886"/>
      <c r="SBX8" s="885"/>
      <c r="SBY8" s="886"/>
      <c r="SBZ8" s="886"/>
      <c r="SCA8" s="886"/>
      <c r="SCB8" s="885"/>
      <c r="SCC8" s="886"/>
      <c r="SCD8" s="886"/>
      <c r="SCE8" s="886"/>
      <c r="SCF8" s="885"/>
      <c r="SCG8" s="886"/>
      <c r="SCH8" s="886"/>
      <c r="SCI8" s="886"/>
      <c r="SCJ8" s="885"/>
      <c r="SCK8" s="886"/>
      <c r="SCL8" s="886"/>
      <c r="SCM8" s="886"/>
      <c r="SCN8" s="885"/>
      <c r="SCO8" s="886"/>
      <c r="SCP8" s="886"/>
      <c r="SCQ8" s="886"/>
      <c r="SCR8" s="885"/>
      <c r="SCS8" s="886"/>
      <c r="SCT8" s="886"/>
      <c r="SCU8" s="886"/>
      <c r="SCV8" s="885"/>
      <c r="SCW8" s="886"/>
      <c r="SCX8" s="886"/>
      <c r="SCY8" s="886"/>
      <c r="SCZ8" s="885"/>
      <c r="SDA8" s="886"/>
      <c r="SDB8" s="886"/>
      <c r="SDC8" s="886"/>
      <c r="SDD8" s="885"/>
      <c r="SDE8" s="886"/>
      <c r="SDF8" s="886"/>
      <c r="SDG8" s="886"/>
      <c r="SDH8" s="885"/>
      <c r="SDI8" s="886"/>
      <c r="SDJ8" s="886"/>
      <c r="SDK8" s="886"/>
      <c r="SDL8" s="885"/>
      <c r="SDM8" s="886"/>
      <c r="SDN8" s="886"/>
      <c r="SDO8" s="886"/>
      <c r="SDP8" s="885"/>
      <c r="SDQ8" s="886"/>
      <c r="SDR8" s="886"/>
      <c r="SDS8" s="886"/>
      <c r="SDT8" s="885"/>
      <c r="SDU8" s="886"/>
      <c r="SDV8" s="886"/>
      <c r="SDW8" s="886"/>
      <c r="SDX8" s="885"/>
      <c r="SDY8" s="886"/>
      <c r="SDZ8" s="886"/>
      <c r="SEA8" s="886"/>
      <c r="SEB8" s="885"/>
      <c r="SEC8" s="886"/>
      <c r="SED8" s="886"/>
      <c r="SEE8" s="886"/>
      <c r="SEF8" s="885"/>
      <c r="SEG8" s="886"/>
      <c r="SEH8" s="886"/>
      <c r="SEI8" s="886"/>
      <c r="SEJ8" s="885"/>
      <c r="SEK8" s="886"/>
      <c r="SEL8" s="886"/>
      <c r="SEM8" s="886"/>
      <c r="SEN8" s="885"/>
      <c r="SEO8" s="886"/>
      <c r="SEP8" s="886"/>
      <c r="SEQ8" s="886"/>
      <c r="SER8" s="885"/>
      <c r="SES8" s="886"/>
      <c r="SET8" s="886"/>
      <c r="SEU8" s="886"/>
      <c r="SEV8" s="885"/>
      <c r="SEW8" s="886"/>
      <c r="SEX8" s="886"/>
      <c r="SEY8" s="886"/>
      <c r="SEZ8" s="885"/>
      <c r="SFA8" s="886"/>
      <c r="SFB8" s="886"/>
      <c r="SFC8" s="886"/>
      <c r="SFD8" s="885"/>
      <c r="SFE8" s="886"/>
      <c r="SFF8" s="886"/>
      <c r="SFG8" s="886"/>
      <c r="SFH8" s="885"/>
      <c r="SFI8" s="886"/>
      <c r="SFJ8" s="886"/>
      <c r="SFK8" s="886"/>
      <c r="SFL8" s="885"/>
      <c r="SFM8" s="886"/>
      <c r="SFN8" s="886"/>
      <c r="SFO8" s="886"/>
      <c r="SFP8" s="885"/>
      <c r="SFQ8" s="886"/>
      <c r="SFR8" s="886"/>
      <c r="SFS8" s="886"/>
      <c r="SFT8" s="885"/>
      <c r="SFU8" s="886"/>
      <c r="SFV8" s="886"/>
      <c r="SFW8" s="886"/>
      <c r="SFX8" s="885"/>
      <c r="SFY8" s="886"/>
      <c r="SFZ8" s="886"/>
      <c r="SGA8" s="886"/>
      <c r="SGB8" s="885"/>
      <c r="SGC8" s="886"/>
      <c r="SGD8" s="886"/>
      <c r="SGE8" s="886"/>
      <c r="SGF8" s="885"/>
      <c r="SGG8" s="886"/>
      <c r="SGH8" s="886"/>
      <c r="SGI8" s="886"/>
      <c r="SGJ8" s="885"/>
      <c r="SGK8" s="886"/>
      <c r="SGL8" s="886"/>
      <c r="SGM8" s="886"/>
      <c r="SGN8" s="885"/>
      <c r="SGO8" s="886"/>
      <c r="SGP8" s="886"/>
      <c r="SGQ8" s="886"/>
      <c r="SGR8" s="885"/>
      <c r="SGS8" s="886"/>
      <c r="SGT8" s="886"/>
      <c r="SGU8" s="886"/>
      <c r="SGV8" s="885"/>
      <c r="SGW8" s="886"/>
      <c r="SGX8" s="886"/>
      <c r="SGY8" s="886"/>
      <c r="SGZ8" s="885"/>
      <c r="SHA8" s="886"/>
      <c r="SHB8" s="886"/>
      <c r="SHC8" s="886"/>
      <c r="SHD8" s="885"/>
      <c r="SHE8" s="886"/>
      <c r="SHF8" s="886"/>
      <c r="SHG8" s="886"/>
      <c r="SHH8" s="885"/>
      <c r="SHI8" s="886"/>
      <c r="SHJ8" s="886"/>
      <c r="SHK8" s="886"/>
      <c r="SHL8" s="885"/>
      <c r="SHM8" s="886"/>
      <c r="SHN8" s="886"/>
      <c r="SHO8" s="886"/>
      <c r="SHP8" s="885"/>
      <c r="SHQ8" s="886"/>
      <c r="SHR8" s="886"/>
      <c r="SHS8" s="886"/>
      <c r="SHT8" s="885"/>
      <c r="SHU8" s="886"/>
      <c r="SHV8" s="886"/>
      <c r="SHW8" s="886"/>
      <c r="SHX8" s="885"/>
      <c r="SHY8" s="886"/>
      <c r="SHZ8" s="886"/>
      <c r="SIA8" s="886"/>
      <c r="SIB8" s="885"/>
      <c r="SIC8" s="886"/>
      <c r="SID8" s="886"/>
      <c r="SIE8" s="886"/>
      <c r="SIF8" s="885"/>
      <c r="SIG8" s="886"/>
      <c r="SIH8" s="886"/>
      <c r="SII8" s="886"/>
      <c r="SIJ8" s="885"/>
      <c r="SIK8" s="886"/>
      <c r="SIL8" s="886"/>
      <c r="SIM8" s="886"/>
      <c r="SIN8" s="885"/>
      <c r="SIO8" s="886"/>
      <c r="SIP8" s="886"/>
      <c r="SIQ8" s="886"/>
      <c r="SIR8" s="885"/>
      <c r="SIS8" s="886"/>
      <c r="SIT8" s="886"/>
      <c r="SIU8" s="886"/>
      <c r="SIV8" s="885"/>
      <c r="SIW8" s="886"/>
      <c r="SIX8" s="886"/>
      <c r="SIY8" s="886"/>
      <c r="SIZ8" s="885"/>
      <c r="SJA8" s="886"/>
      <c r="SJB8" s="886"/>
      <c r="SJC8" s="886"/>
      <c r="SJD8" s="885"/>
      <c r="SJE8" s="886"/>
      <c r="SJF8" s="886"/>
      <c r="SJG8" s="886"/>
      <c r="SJH8" s="885"/>
      <c r="SJI8" s="886"/>
      <c r="SJJ8" s="886"/>
      <c r="SJK8" s="886"/>
      <c r="SJL8" s="885"/>
      <c r="SJM8" s="886"/>
      <c r="SJN8" s="886"/>
      <c r="SJO8" s="886"/>
      <c r="SJP8" s="885"/>
      <c r="SJQ8" s="886"/>
      <c r="SJR8" s="886"/>
      <c r="SJS8" s="886"/>
      <c r="SJT8" s="885"/>
      <c r="SJU8" s="886"/>
      <c r="SJV8" s="886"/>
      <c r="SJW8" s="886"/>
      <c r="SJX8" s="885"/>
      <c r="SJY8" s="886"/>
      <c r="SJZ8" s="886"/>
      <c r="SKA8" s="886"/>
      <c r="SKB8" s="885"/>
      <c r="SKC8" s="886"/>
      <c r="SKD8" s="886"/>
      <c r="SKE8" s="886"/>
      <c r="SKF8" s="885"/>
      <c r="SKG8" s="886"/>
      <c r="SKH8" s="886"/>
      <c r="SKI8" s="886"/>
      <c r="SKJ8" s="885"/>
      <c r="SKK8" s="886"/>
      <c r="SKL8" s="886"/>
      <c r="SKM8" s="886"/>
      <c r="SKN8" s="885"/>
      <c r="SKO8" s="886"/>
      <c r="SKP8" s="886"/>
      <c r="SKQ8" s="886"/>
      <c r="SKR8" s="885"/>
      <c r="SKS8" s="886"/>
      <c r="SKT8" s="886"/>
      <c r="SKU8" s="886"/>
      <c r="SKV8" s="885"/>
      <c r="SKW8" s="886"/>
      <c r="SKX8" s="886"/>
      <c r="SKY8" s="886"/>
      <c r="SKZ8" s="885"/>
      <c r="SLA8" s="886"/>
      <c r="SLB8" s="886"/>
      <c r="SLC8" s="886"/>
      <c r="SLD8" s="885"/>
      <c r="SLE8" s="886"/>
      <c r="SLF8" s="886"/>
      <c r="SLG8" s="886"/>
      <c r="SLH8" s="885"/>
      <c r="SLI8" s="886"/>
      <c r="SLJ8" s="886"/>
      <c r="SLK8" s="886"/>
      <c r="SLL8" s="885"/>
      <c r="SLM8" s="886"/>
      <c r="SLN8" s="886"/>
      <c r="SLO8" s="886"/>
      <c r="SLP8" s="885"/>
      <c r="SLQ8" s="886"/>
      <c r="SLR8" s="886"/>
      <c r="SLS8" s="886"/>
      <c r="SLT8" s="885"/>
      <c r="SLU8" s="886"/>
      <c r="SLV8" s="886"/>
      <c r="SLW8" s="886"/>
      <c r="SLX8" s="885"/>
      <c r="SLY8" s="886"/>
      <c r="SLZ8" s="886"/>
      <c r="SMA8" s="886"/>
      <c r="SMB8" s="885"/>
      <c r="SMC8" s="886"/>
      <c r="SMD8" s="886"/>
      <c r="SME8" s="886"/>
      <c r="SMF8" s="885"/>
      <c r="SMG8" s="886"/>
      <c r="SMH8" s="886"/>
      <c r="SMI8" s="886"/>
      <c r="SMJ8" s="885"/>
      <c r="SMK8" s="886"/>
      <c r="SML8" s="886"/>
      <c r="SMM8" s="886"/>
      <c r="SMN8" s="885"/>
      <c r="SMO8" s="886"/>
      <c r="SMP8" s="886"/>
      <c r="SMQ8" s="886"/>
      <c r="SMR8" s="885"/>
      <c r="SMS8" s="886"/>
      <c r="SMT8" s="886"/>
      <c r="SMU8" s="886"/>
      <c r="SMV8" s="885"/>
      <c r="SMW8" s="886"/>
      <c r="SMX8" s="886"/>
      <c r="SMY8" s="886"/>
      <c r="SMZ8" s="885"/>
      <c r="SNA8" s="886"/>
      <c r="SNB8" s="886"/>
      <c r="SNC8" s="886"/>
      <c r="SND8" s="885"/>
      <c r="SNE8" s="886"/>
      <c r="SNF8" s="886"/>
      <c r="SNG8" s="886"/>
      <c r="SNH8" s="885"/>
      <c r="SNI8" s="886"/>
      <c r="SNJ8" s="886"/>
      <c r="SNK8" s="886"/>
      <c r="SNL8" s="885"/>
      <c r="SNM8" s="886"/>
      <c r="SNN8" s="886"/>
      <c r="SNO8" s="886"/>
      <c r="SNP8" s="885"/>
      <c r="SNQ8" s="886"/>
      <c r="SNR8" s="886"/>
      <c r="SNS8" s="886"/>
      <c r="SNT8" s="885"/>
      <c r="SNU8" s="886"/>
      <c r="SNV8" s="886"/>
      <c r="SNW8" s="886"/>
      <c r="SNX8" s="885"/>
      <c r="SNY8" s="886"/>
      <c r="SNZ8" s="886"/>
      <c r="SOA8" s="886"/>
      <c r="SOB8" s="885"/>
      <c r="SOC8" s="886"/>
      <c r="SOD8" s="886"/>
      <c r="SOE8" s="886"/>
      <c r="SOF8" s="885"/>
      <c r="SOG8" s="886"/>
      <c r="SOH8" s="886"/>
      <c r="SOI8" s="886"/>
      <c r="SOJ8" s="885"/>
      <c r="SOK8" s="886"/>
      <c r="SOL8" s="886"/>
      <c r="SOM8" s="886"/>
      <c r="SON8" s="885"/>
      <c r="SOO8" s="886"/>
      <c r="SOP8" s="886"/>
      <c r="SOQ8" s="886"/>
      <c r="SOR8" s="885"/>
      <c r="SOS8" s="886"/>
      <c r="SOT8" s="886"/>
      <c r="SOU8" s="886"/>
      <c r="SOV8" s="885"/>
      <c r="SOW8" s="886"/>
      <c r="SOX8" s="886"/>
      <c r="SOY8" s="886"/>
      <c r="SOZ8" s="885"/>
      <c r="SPA8" s="886"/>
      <c r="SPB8" s="886"/>
      <c r="SPC8" s="886"/>
      <c r="SPD8" s="885"/>
      <c r="SPE8" s="886"/>
      <c r="SPF8" s="886"/>
      <c r="SPG8" s="886"/>
      <c r="SPH8" s="885"/>
      <c r="SPI8" s="886"/>
      <c r="SPJ8" s="886"/>
      <c r="SPK8" s="886"/>
      <c r="SPL8" s="885"/>
      <c r="SPM8" s="886"/>
      <c r="SPN8" s="886"/>
      <c r="SPO8" s="886"/>
      <c r="SPP8" s="885"/>
      <c r="SPQ8" s="886"/>
      <c r="SPR8" s="886"/>
      <c r="SPS8" s="886"/>
      <c r="SPT8" s="885"/>
      <c r="SPU8" s="886"/>
      <c r="SPV8" s="886"/>
      <c r="SPW8" s="886"/>
      <c r="SPX8" s="885"/>
      <c r="SPY8" s="886"/>
      <c r="SPZ8" s="886"/>
      <c r="SQA8" s="886"/>
      <c r="SQB8" s="885"/>
      <c r="SQC8" s="886"/>
      <c r="SQD8" s="886"/>
      <c r="SQE8" s="886"/>
      <c r="SQF8" s="885"/>
      <c r="SQG8" s="886"/>
      <c r="SQH8" s="886"/>
      <c r="SQI8" s="886"/>
      <c r="SQJ8" s="885"/>
      <c r="SQK8" s="886"/>
      <c r="SQL8" s="886"/>
      <c r="SQM8" s="886"/>
      <c r="SQN8" s="885"/>
      <c r="SQO8" s="886"/>
      <c r="SQP8" s="886"/>
      <c r="SQQ8" s="886"/>
      <c r="SQR8" s="885"/>
      <c r="SQS8" s="886"/>
      <c r="SQT8" s="886"/>
      <c r="SQU8" s="886"/>
      <c r="SQV8" s="885"/>
      <c r="SQW8" s="886"/>
      <c r="SQX8" s="886"/>
      <c r="SQY8" s="886"/>
      <c r="SQZ8" s="885"/>
      <c r="SRA8" s="886"/>
      <c r="SRB8" s="886"/>
      <c r="SRC8" s="886"/>
      <c r="SRD8" s="885"/>
      <c r="SRE8" s="886"/>
      <c r="SRF8" s="886"/>
      <c r="SRG8" s="886"/>
      <c r="SRH8" s="885"/>
      <c r="SRI8" s="886"/>
      <c r="SRJ8" s="886"/>
      <c r="SRK8" s="886"/>
      <c r="SRL8" s="885"/>
      <c r="SRM8" s="886"/>
      <c r="SRN8" s="886"/>
      <c r="SRO8" s="886"/>
      <c r="SRP8" s="885"/>
      <c r="SRQ8" s="886"/>
      <c r="SRR8" s="886"/>
      <c r="SRS8" s="886"/>
      <c r="SRT8" s="885"/>
      <c r="SRU8" s="886"/>
      <c r="SRV8" s="886"/>
      <c r="SRW8" s="886"/>
      <c r="SRX8" s="885"/>
      <c r="SRY8" s="886"/>
      <c r="SRZ8" s="886"/>
      <c r="SSA8" s="886"/>
      <c r="SSB8" s="885"/>
      <c r="SSC8" s="886"/>
      <c r="SSD8" s="886"/>
      <c r="SSE8" s="886"/>
      <c r="SSF8" s="885"/>
      <c r="SSG8" s="886"/>
      <c r="SSH8" s="886"/>
      <c r="SSI8" s="886"/>
      <c r="SSJ8" s="885"/>
      <c r="SSK8" s="886"/>
      <c r="SSL8" s="886"/>
      <c r="SSM8" s="886"/>
      <c r="SSN8" s="885"/>
      <c r="SSO8" s="886"/>
      <c r="SSP8" s="886"/>
      <c r="SSQ8" s="886"/>
      <c r="SSR8" s="885"/>
      <c r="SSS8" s="886"/>
      <c r="SST8" s="886"/>
      <c r="SSU8" s="886"/>
      <c r="SSV8" s="885"/>
      <c r="SSW8" s="886"/>
      <c r="SSX8" s="886"/>
      <c r="SSY8" s="886"/>
      <c r="SSZ8" s="885"/>
      <c r="STA8" s="886"/>
      <c r="STB8" s="886"/>
      <c r="STC8" s="886"/>
      <c r="STD8" s="885"/>
      <c r="STE8" s="886"/>
      <c r="STF8" s="886"/>
      <c r="STG8" s="886"/>
      <c r="STH8" s="885"/>
      <c r="STI8" s="886"/>
      <c r="STJ8" s="886"/>
      <c r="STK8" s="886"/>
      <c r="STL8" s="885"/>
      <c r="STM8" s="886"/>
      <c r="STN8" s="886"/>
      <c r="STO8" s="886"/>
      <c r="STP8" s="885"/>
      <c r="STQ8" s="886"/>
      <c r="STR8" s="886"/>
      <c r="STS8" s="886"/>
      <c r="STT8" s="885"/>
      <c r="STU8" s="886"/>
      <c r="STV8" s="886"/>
      <c r="STW8" s="886"/>
      <c r="STX8" s="885"/>
      <c r="STY8" s="886"/>
      <c r="STZ8" s="886"/>
      <c r="SUA8" s="886"/>
      <c r="SUB8" s="885"/>
      <c r="SUC8" s="886"/>
      <c r="SUD8" s="886"/>
      <c r="SUE8" s="886"/>
      <c r="SUF8" s="885"/>
      <c r="SUG8" s="886"/>
      <c r="SUH8" s="886"/>
      <c r="SUI8" s="886"/>
      <c r="SUJ8" s="885"/>
      <c r="SUK8" s="886"/>
      <c r="SUL8" s="886"/>
      <c r="SUM8" s="886"/>
      <c r="SUN8" s="885"/>
      <c r="SUO8" s="886"/>
      <c r="SUP8" s="886"/>
      <c r="SUQ8" s="886"/>
      <c r="SUR8" s="885"/>
      <c r="SUS8" s="886"/>
      <c r="SUT8" s="886"/>
      <c r="SUU8" s="886"/>
      <c r="SUV8" s="885"/>
      <c r="SUW8" s="886"/>
      <c r="SUX8" s="886"/>
      <c r="SUY8" s="886"/>
      <c r="SUZ8" s="885"/>
      <c r="SVA8" s="886"/>
      <c r="SVB8" s="886"/>
      <c r="SVC8" s="886"/>
      <c r="SVD8" s="885"/>
      <c r="SVE8" s="886"/>
      <c r="SVF8" s="886"/>
      <c r="SVG8" s="886"/>
      <c r="SVH8" s="885"/>
      <c r="SVI8" s="886"/>
      <c r="SVJ8" s="886"/>
      <c r="SVK8" s="886"/>
      <c r="SVL8" s="885"/>
      <c r="SVM8" s="886"/>
      <c r="SVN8" s="886"/>
      <c r="SVO8" s="886"/>
      <c r="SVP8" s="885"/>
      <c r="SVQ8" s="886"/>
      <c r="SVR8" s="886"/>
      <c r="SVS8" s="886"/>
      <c r="SVT8" s="885"/>
      <c r="SVU8" s="886"/>
      <c r="SVV8" s="886"/>
      <c r="SVW8" s="886"/>
      <c r="SVX8" s="885"/>
      <c r="SVY8" s="886"/>
      <c r="SVZ8" s="886"/>
      <c r="SWA8" s="886"/>
      <c r="SWB8" s="885"/>
      <c r="SWC8" s="886"/>
      <c r="SWD8" s="886"/>
      <c r="SWE8" s="886"/>
      <c r="SWF8" s="885"/>
      <c r="SWG8" s="886"/>
      <c r="SWH8" s="886"/>
      <c r="SWI8" s="886"/>
      <c r="SWJ8" s="885"/>
      <c r="SWK8" s="886"/>
      <c r="SWL8" s="886"/>
      <c r="SWM8" s="886"/>
      <c r="SWN8" s="885"/>
      <c r="SWO8" s="886"/>
      <c r="SWP8" s="886"/>
      <c r="SWQ8" s="886"/>
      <c r="SWR8" s="885"/>
      <c r="SWS8" s="886"/>
      <c r="SWT8" s="886"/>
      <c r="SWU8" s="886"/>
      <c r="SWV8" s="885"/>
      <c r="SWW8" s="886"/>
      <c r="SWX8" s="886"/>
      <c r="SWY8" s="886"/>
      <c r="SWZ8" s="885"/>
      <c r="SXA8" s="886"/>
      <c r="SXB8" s="886"/>
      <c r="SXC8" s="886"/>
      <c r="SXD8" s="885"/>
      <c r="SXE8" s="886"/>
      <c r="SXF8" s="886"/>
      <c r="SXG8" s="886"/>
      <c r="SXH8" s="885"/>
      <c r="SXI8" s="886"/>
      <c r="SXJ8" s="886"/>
      <c r="SXK8" s="886"/>
      <c r="SXL8" s="885"/>
      <c r="SXM8" s="886"/>
      <c r="SXN8" s="886"/>
      <c r="SXO8" s="886"/>
      <c r="SXP8" s="885"/>
      <c r="SXQ8" s="886"/>
      <c r="SXR8" s="886"/>
      <c r="SXS8" s="886"/>
      <c r="SXT8" s="885"/>
      <c r="SXU8" s="886"/>
      <c r="SXV8" s="886"/>
      <c r="SXW8" s="886"/>
      <c r="SXX8" s="885"/>
      <c r="SXY8" s="886"/>
      <c r="SXZ8" s="886"/>
      <c r="SYA8" s="886"/>
      <c r="SYB8" s="885"/>
      <c r="SYC8" s="886"/>
      <c r="SYD8" s="886"/>
      <c r="SYE8" s="886"/>
      <c r="SYF8" s="885"/>
      <c r="SYG8" s="886"/>
      <c r="SYH8" s="886"/>
      <c r="SYI8" s="886"/>
      <c r="SYJ8" s="885"/>
      <c r="SYK8" s="886"/>
      <c r="SYL8" s="886"/>
      <c r="SYM8" s="886"/>
      <c r="SYN8" s="885"/>
      <c r="SYO8" s="886"/>
      <c r="SYP8" s="886"/>
      <c r="SYQ8" s="886"/>
      <c r="SYR8" s="885"/>
      <c r="SYS8" s="886"/>
      <c r="SYT8" s="886"/>
      <c r="SYU8" s="886"/>
      <c r="SYV8" s="885"/>
      <c r="SYW8" s="886"/>
      <c r="SYX8" s="886"/>
      <c r="SYY8" s="886"/>
      <c r="SYZ8" s="885"/>
      <c r="SZA8" s="886"/>
      <c r="SZB8" s="886"/>
      <c r="SZC8" s="886"/>
      <c r="SZD8" s="885"/>
      <c r="SZE8" s="886"/>
      <c r="SZF8" s="886"/>
      <c r="SZG8" s="886"/>
      <c r="SZH8" s="885"/>
      <c r="SZI8" s="886"/>
      <c r="SZJ8" s="886"/>
      <c r="SZK8" s="886"/>
      <c r="SZL8" s="885"/>
      <c r="SZM8" s="886"/>
      <c r="SZN8" s="886"/>
      <c r="SZO8" s="886"/>
      <c r="SZP8" s="885"/>
      <c r="SZQ8" s="886"/>
      <c r="SZR8" s="886"/>
      <c r="SZS8" s="886"/>
      <c r="SZT8" s="885"/>
      <c r="SZU8" s="886"/>
      <c r="SZV8" s="886"/>
      <c r="SZW8" s="886"/>
      <c r="SZX8" s="885"/>
      <c r="SZY8" s="886"/>
      <c r="SZZ8" s="886"/>
      <c r="TAA8" s="886"/>
      <c r="TAB8" s="885"/>
      <c r="TAC8" s="886"/>
      <c r="TAD8" s="886"/>
      <c r="TAE8" s="886"/>
      <c r="TAF8" s="885"/>
      <c r="TAG8" s="886"/>
      <c r="TAH8" s="886"/>
      <c r="TAI8" s="886"/>
      <c r="TAJ8" s="885"/>
      <c r="TAK8" s="886"/>
      <c r="TAL8" s="886"/>
      <c r="TAM8" s="886"/>
      <c r="TAN8" s="885"/>
      <c r="TAO8" s="886"/>
      <c r="TAP8" s="886"/>
      <c r="TAQ8" s="886"/>
      <c r="TAR8" s="885"/>
      <c r="TAS8" s="886"/>
      <c r="TAT8" s="886"/>
      <c r="TAU8" s="886"/>
      <c r="TAV8" s="885"/>
      <c r="TAW8" s="886"/>
      <c r="TAX8" s="886"/>
      <c r="TAY8" s="886"/>
      <c r="TAZ8" s="885"/>
      <c r="TBA8" s="886"/>
      <c r="TBB8" s="886"/>
      <c r="TBC8" s="886"/>
      <c r="TBD8" s="885"/>
      <c r="TBE8" s="886"/>
      <c r="TBF8" s="886"/>
      <c r="TBG8" s="886"/>
      <c r="TBH8" s="885"/>
      <c r="TBI8" s="886"/>
      <c r="TBJ8" s="886"/>
      <c r="TBK8" s="886"/>
      <c r="TBL8" s="885"/>
      <c r="TBM8" s="886"/>
      <c r="TBN8" s="886"/>
      <c r="TBO8" s="886"/>
      <c r="TBP8" s="885"/>
      <c r="TBQ8" s="886"/>
      <c r="TBR8" s="886"/>
      <c r="TBS8" s="886"/>
      <c r="TBT8" s="885"/>
      <c r="TBU8" s="886"/>
      <c r="TBV8" s="886"/>
      <c r="TBW8" s="886"/>
      <c r="TBX8" s="885"/>
      <c r="TBY8" s="886"/>
      <c r="TBZ8" s="886"/>
      <c r="TCA8" s="886"/>
      <c r="TCB8" s="885"/>
      <c r="TCC8" s="886"/>
      <c r="TCD8" s="886"/>
      <c r="TCE8" s="886"/>
      <c r="TCF8" s="885"/>
      <c r="TCG8" s="886"/>
      <c r="TCH8" s="886"/>
      <c r="TCI8" s="886"/>
      <c r="TCJ8" s="885"/>
      <c r="TCK8" s="886"/>
      <c r="TCL8" s="886"/>
      <c r="TCM8" s="886"/>
      <c r="TCN8" s="885"/>
      <c r="TCO8" s="886"/>
      <c r="TCP8" s="886"/>
      <c r="TCQ8" s="886"/>
      <c r="TCR8" s="885"/>
      <c r="TCS8" s="886"/>
      <c r="TCT8" s="886"/>
      <c r="TCU8" s="886"/>
      <c r="TCV8" s="885"/>
      <c r="TCW8" s="886"/>
      <c r="TCX8" s="886"/>
      <c r="TCY8" s="886"/>
      <c r="TCZ8" s="885"/>
      <c r="TDA8" s="886"/>
      <c r="TDB8" s="886"/>
      <c r="TDC8" s="886"/>
      <c r="TDD8" s="885"/>
      <c r="TDE8" s="886"/>
      <c r="TDF8" s="886"/>
      <c r="TDG8" s="886"/>
      <c r="TDH8" s="885"/>
      <c r="TDI8" s="886"/>
      <c r="TDJ8" s="886"/>
      <c r="TDK8" s="886"/>
      <c r="TDL8" s="885"/>
      <c r="TDM8" s="886"/>
      <c r="TDN8" s="886"/>
      <c r="TDO8" s="886"/>
      <c r="TDP8" s="885"/>
      <c r="TDQ8" s="886"/>
      <c r="TDR8" s="886"/>
      <c r="TDS8" s="886"/>
      <c r="TDT8" s="885"/>
      <c r="TDU8" s="886"/>
      <c r="TDV8" s="886"/>
      <c r="TDW8" s="886"/>
      <c r="TDX8" s="885"/>
      <c r="TDY8" s="886"/>
      <c r="TDZ8" s="886"/>
      <c r="TEA8" s="886"/>
      <c r="TEB8" s="885"/>
      <c r="TEC8" s="886"/>
      <c r="TED8" s="886"/>
      <c r="TEE8" s="886"/>
      <c r="TEF8" s="885"/>
      <c r="TEG8" s="886"/>
      <c r="TEH8" s="886"/>
      <c r="TEI8" s="886"/>
      <c r="TEJ8" s="885"/>
      <c r="TEK8" s="886"/>
      <c r="TEL8" s="886"/>
      <c r="TEM8" s="886"/>
      <c r="TEN8" s="885"/>
      <c r="TEO8" s="886"/>
      <c r="TEP8" s="886"/>
      <c r="TEQ8" s="886"/>
      <c r="TER8" s="885"/>
      <c r="TES8" s="886"/>
      <c r="TET8" s="886"/>
      <c r="TEU8" s="886"/>
      <c r="TEV8" s="885"/>
      <c r="TEW8" s="886"/>
      <c r="TEX8" s="886"/>
      <c r="TEY8" s="886"/>
      <c r="TEZ8" s="885"/>
      <c r="TFA8" s="886"/>
      <c r="TFB8" s="886"/>
      <c r="TFC8" s="886"/>
      <c r="TFD8" s="885"/>
      <c r="TFE8" s="886"/>
      <c r="TFF8" s="886"/>
      <c r="TFG8" s="886"/>
      <c r="TFH8" s="885"/>
      <c r="TFI8" s="886"/>
      <c r="TFJ8" s="886"/>
      <c r="TFK8" s="886"/>
      <c r="TFL8" s="885"/>
      <c r="TFM8" s="886"/>
      <c r="TFN8" s="886"/>
      <c r="TFO8" s="886"/>
      <c r="TFP8" s="885"/>
      <c r="TFQ8" s="886"/>
      <c r="TFR8" s="886"/>
      <c r="TFS8" s="886"/>
      <c r="TFT8" s="885"/>
      <c r="TFU8" s="886"/>
      <c r="TFV8" s="886"/>
      <c r="TFW8" s="886"/>
      <c r="TFX8" s="885"/>
      <c r="TFY8" s="886"/>
      <c r="TFZ8" s="886"/>
      <c r="TGA8" s="886"/>
      <c r="TGB8" s="885"/>
      <c r="TGC8" s="886"/>
      <c r="TGD8" s="886"/>
      <c r="TGE8" s="886"/>
      <c r="TGF8" s="885"/>
      <c r="TGG8" s="886"/>
      <c r="TGH8" s="886"/>
      <c r="TGI8" s="886"/>
      <c r="TGJ8" s="885"/>
      <c r="TGK8" s="886"/>
      <c r="TGL8" s="886"/>
      <c r="TGM8" s="886"/>
      <c r="TGN8" s="885"/>
      <c r="TGO8" s="886"/>
      <c r="TGP8" s="886"/>
      <c r="TGQ8" s="886"/>
      <c r="TGR8" s="885"/>
      <c r="TGS8" s="886"/>
      <c r="TGT8" s="886"/>
      <c r="TGU8" s="886"/>
      <c r="TGV8" s="885"/>
      <c r="TGW8" s="886"/>
      <c r="TGX8" s="886"/>
      <c r="TGY8" s="886"/>
      <c r="TGZ8" s="885"/>
      <c r="THA8" s="886"/>
      <c r="THB8" s="886"/>
      <c r="THC8" s="886"/>
      <c r="THD8" s="885"/>
      <c r="THE8" s="886"/>
      <c r="THF8" s="886"/>
      <c r="THG8" s="886"/>
      <c r="THH8" s="885"/>
      <c r="THI8" s="886"/>
      <c r="THJ8" s="886"/>
      <c r="THK8" s="886"/>
      <c r="THL8" s="885"/>
      <c r="THM8" s="886"/>
      <c r="THN8" s="886"/>
      <c r="THO8" s="886"/>
      <c r="THP8" s="885"/>
      <c r="THQ8" s="886"/>
      <c r="THR8" s="886"/>
      <c r="THS8" s="886"/>
      <c r="THT8" s="885"/>
      <c r="THU8" s="886"/>
      <c r="THV8" s="886"/>
      <c r="THW8" s="886"/>
      <c r="THX8" s="885"/>
      <c r="THY8" s="886"/>
      <c r="THZ8" s="886"/>
      <c r="TIA8" s="886"/>
      <c r="TIB8" s="885"/>
      <c r="TIC8" s="886"/>
      <c r="TID8" s="886"/>
      <c r="TIE8" s="886"/>
      <c r="TIF8" s="885"/>
      <c r="TIG8" s="886"/>
      <c r="TIH8" s="886"/>
      <c r="TII8" s="886"/>
      <c r="TIJ8" s="885"/>
      <c r="TIK8" s="886"/>
      <c r="TIL8" s="886"/>
      <c r="TIM8" s="886"/>
      <c r="TIN8" s="885"/>
      <c r="TIO8" s="886"/>
      <c r="TIP8" s="886"/>
      <c r="TIQ8" s="886"/>
      <c r="TIR8" s="885"/>
      <c r="TIS8" s="886"/>
      <c r="TIT8" s="886"/>
      <c r="TIU8" s="886"/>
      <c r="TIV8" s="885"/>
      <c r="TIW8" s="886"/>
      <c r="TIX8" s="886"/>
      <c r="TIY8" s="886"/>
      <c r="TIZ8" s="885"/>
      <c r="TJA8" s="886"/>
      <c r="TJB8" s="886"/>
      <c r="TJC8" s="886"/>
      <c r="TJD8" s="885"/>
      <c r="TJE8" s="886"/>
      <c r="TJF8" s="886"/>
      <c r="TJG8" s="886"/>
      <c r="TJH8" s="885"/>
      <c r="TJI8" s="886"/>
      <c r="TJJ8" s="886"/>
      <c r="TJK8" s="886"/>
      <c r="TJL8" s="885"/>
      <c r="TJM8" s="886"/>
      <c r="TJN8" s="886"/>
      <c r="TJO8" s="886"/>
      <c r="TJP8" s="885"/>
      <c r="TJQ8" s="886"/>
      <c r="TJR8" s="886"/>
      <c r="TJS8" s="886"/>
      <c r="TJT8" s="885"/>
      <c r="TJU8" s="886"/>
      <c r="TJV8" s="886"/>
      <c r="TJW8" s="886"/>
      <c r="TJX8" s="885"/>
      <c r="TJY8" s="886"/>
      <c r="TJZ8" s="886"/>
      <c r="TKA8" s="886"/>
      <c r="TKB8" s="885"/>
      <c r="TKC8" s="886"/>
      <c r="TKD8" s="886"/>
      <c r="TKE8" s="886"/>
      <c r="TKF8" s="885"/>
      <c r="TKG8" s="886"/>
      <c r="TKH8" s="886"/>
      <c r="TKI8" s="886"/>
      <c r="TKJ8" s="885"/>
      <c r="TKK8" s="886"/>
      <c r="TKL8" s="886"/>
      <c r="TKM8" s="886"/>
      <c r="TKN8" s="885"/>
      <c r="TKO8" s="886"/>
      <c r="TKP8" s="886"/>
      <c r="TKQ8" s="886"/>
      <c r="TKR8" s="885"/>
      <c r="TKS8" s="886"/>
      <c r="TKT8" s="886"/>
      <c r="TKU8" s="886"/>
      <c r="TKV8" s="885"/>
      <c r="TKW8" s="886"/>
      <c r="TKX8" s="886"/>
      <c r="TKY8" s="886"/>
      <c r="TKZ8" s="885"/>
      <c r="TLA8" s="886"/>
      <c r="TLB8" s="886"/>
      <c r="TLC8" s="886"/>
      <c r="TLD8" s="885"/>
      <c r="TLE8" s="886"/>
      <c r="TLF8" s="886"/>
      <c r="TLG8" s="886"/>
      <c r="TLH8" s="885"/>
      <c r="TLI8" s="886"/>
      <c r="TLJ8" s="886"/>
      <c r="TLK8" s="886"/>
      <c r="TLL8" s="885"/>
      <c r="TLM8" s="886"/>
      <c r="TLN8" s="886"/>
      <c r="TLO8" s="886"/>
      <c r="TLP8" s="885"/>
      <c r="TLQ8" s="886"/>
      <c r="TLR8" s="886"/>
      <c r="TLS8" s="886"/>
      <c r="TLT8" s="885"/>
      <c r="TLU8" s="886"/>
      <c r="TLV8" s="886"/>
      <c r="TLW8" s="886"/>
      <c r="TLX8" s="885"/>
      <c r="TLY8" s="886"/>
      <c r="TLZ8" s="886"/>
      <c r="TMA8" s="886"/>
      <c r="TMB8" s="885"/>
      <c r="TMC8" s="886"/>
      <c r="TMD8" s="886"/>
      <c r="TME8" s="886"/>
      <c r="TMF8" s="885"/>
      <c r="TMG8" s="886"/>
      <c r="TMH8" s="886"/>
      <c r="TMI8" s="886"/>
      <c r="TMJ8" s="885"/>
      <c r="TMK8" s="886"/>
      <c r="TML8" s="886"/>
      <c r="TMM8" s="886"/>
      <c r="TMN8" s="885"/>
      <c r="TMO8" s="886"/>
      <c r="TMP8" s="886"/>
      <c r="TMQ8" s="886"/>
      <c r="TMR8" s="885"/>
      <c r="TMS8" s="886"/>
      <c r="TMT8" s="886"/>
      <c r="TMU8" s="886"/>
      <c r="TMV8" s="885"/>
      <c r="TMW8" s="886"/>
      <c r="TMX8" s="886"/>
      <c r="TMY8" s="886"/>
      <c r="TMZ8" s="885"/>
      <c r="TNA8" s="886"/>
      <c r="TNB8" s="886"/>
      <c r="TNC8" s="886"/>
      <c r="TND8" s="885"/>
      <c r="TNE8" s="886"/>
      <c r="TNF8" s="886"/>
      <c r="TNG8" s="886"/>
      <c r="TNH8" s="885"/>
      <c r="TNI8" s="886"/>
      <c r="TNJ8" s="886"/>
      <c r="TNK8" s="886"/>
      <c r="TNL8" s="885"/>
      <c r="TNM8" s="886"/>
      <c r="TNN8" s="886"/>
      <c r="TNO8" s="886"/>
      <c r="TNP8" s="885"/>
      <c r="TNQ8" s="886"/>
      <c r="TNR8" s="886"/>
      <c r="TNS8" s="886"/>
      <c r="TNT8" s="885"/>
      <c r="TNU8" s="886"/>
      <c r="TNV8" s="886"/>
      <c r="TNW8" s="886"/>
      <c r="TNX8" s="885"/>
      <c r="TNY8" s="886"/>
      <c r="TNZ8" s="886"/>
      <c r="TOA8" s="886"/>
      <c r="TOB8" s="885"/>
      <c r="TOC8" s="886"/>
      <c r="TOD8" s="886"/>
      <c r="TOE8" s="886"/>
      <c r="TOF8" s="885"/>
      <c r="TOG8" s="886"/>
      <c r="TOH8" s="886"/>
      <c r="TOI8" s="886"/>
      <c r="TOJ8" s="885"/>
      <c r="TOK8" s="886"/>
      <c r="TOL8" s="886"/>
      <c r="TOM8" s="886"/>
      <c r="TON8" s="885"/>
      <c r="TOO8" s="886"/>
      <c r="TOP8" s="886"/>
      <c r="TOQ8" s="886"/>
      <c r="TOR8" s="885"/>
      <c r="TOS8" s="886"/>
      <c r="TOT8" s="886"/>
      <c r="TOU8" s="886"/>
      <c r="TOV8" s="885"/>
      <c r="TOW8" s="886"/>
      <c r="TOX8" s="886"/>
      <c r="TOY8" s="886"/>
      <c r="TOZ8" s="885"/>
      <c r="TPA8" s="886"/>
      <c r="TPB8" s="886"/>
      <c r="TPC8" s="886"/>
      <c r="TPD8" s="885"/>
      <c r="TPE8" s="886"/>
      <c r="TPF8" s="886"/>
      <c r="TPG8" s="886"/>
      <c r="TPH8" s="885"/>
      <c r="TPI8" s="886"/>
      <c r="TPJ8" s="886"/>
      <c r="TPK8" s="886"/>
      <c r="TPL8" s="885"/>
      <c r="TPM8" s="886"/>
      <c r="TPN8" s="886"/>
      <c r="TPO8" s="886"/>
      <c r="TPP8" s="885"/>
      <c r="TPQ8" s="886"/>
      <c r="TPR8" s="886"/>
      <c r="TPS8" s="886"/>
      <c r="TPT8" s="885"/>
      <c r="TPU8" s="886"/>
      <c r="TPV8" s="886"/>
      <c r="TPW8" s="886"/>
      <c r="TPX8" s="885"/>
      <c r="TPY8" s="886"/>
      <c r="TPZ8" s="886"/>
      <c r="TQA8" s="886"/>
      <c r="TQB8" s="885"/>
      <c r="TQC8" s="886"/>
      <c r="TQD8" s="886"/>
      <c r="TQE8" s="886"/>
      <c r="TQF8" s="885"/>
      <c r="TQG8" s="886"/>
      <c r="TQH8" s="886"/>
      <c r="TQI8" s="886"/>
      <c r="TQJ8" s="885"/>
      <c r="TQK8" s="886"/>
      <c r="TQL8" s="886"/>
      <c r="TQM8" s="886"/>
      <c r="TQN8" s="885"/>
      <c r="TQO8" s="886"/>
      <c r="TQP8" s="886"/>
      <c r="TQQ8" s="886"/>
      <c r="TQR8" s="885"/>
      <c r="TQS8" s="886"/>
      <c r="TQT8" s="886"/>
      <c r="TQU8" s="886"/>
      <c r="TQV8" s="885"/>
      <c r="TQW8" s="886"/>
      <c r="TQX8" s="886"/>
      <c r="TQY8" s="886"/>
      <c r="TQZ8" s="885"/>
      <c r="TRA8" s="886"/>
      <c r="TRB8" s="886"/>
      <c r="TRC8" s="886"/>
      <c r="TRD8" s="885"/>
      <c r="TRE8" s="886"/>
      <c r="TRF8" s="886"/>
      <c r="TRG8" s="886"/>
      <c r="TRH8" s="885"/>
      <c r="TRI8" s="886"/>
      <c r="TRJ8" s="886"/>
      <c r="TRK8" s="886"/>
      <c r="TRL8" s="885"/>
      <c r="TRM8" s="886"/>
      <c r="TRN8" s="886"/>
      <c r="TRO8" s="886"/>
      <c r="TRP8" s="885"/>
      <c r="TRQ8" s="886"/>
      <c r="TRR8" s="886"/>
      <c r="TRS8" s="886"/>
      <c r="TRT8" s="885"/>
      <c r="TRU8" s="886"/>
      <c r="TRV8" s="886"/>
      <c r="TRW8" s="886"/>
      <c r="TRX8" s="885"/>
      <c r="TRY8" s="886"/>
      <c r="TRZ8" s="886"/>
      <c r="TSA8" s="886"/>
      <c r="TSB8" s="885"/>
      <c r="TSC8" s="886"/>
      <c r="TSD8" s="886"/>
      <c r="TSE8" s="886"/>
      <c r="TSF8" s="885"/>
      <c r="TSG8" s="886"/>
      <c r="TSH8" s="886"/>
      <c r="TSI8" s="886"/>
      <c r="TSJ8" s="885"/>
      <c r="TSK8" s="886"/>
      <c r="TSL8" s="886"/>
      <c r="TSM8" s="886"/>
      <c r="TSN8" s="885"/>
      <c r="TSO8" s="886"/>
      <c r="TSP8" s="886"/>
      <c r="TSQ8" s="886"/>
      <c r="TSR8" s="885"/>
      <c r="TSS8" s="886"/>
      <c r="TST8" s="886"/>
      <c r="TSU8" s="886"/>
      <c r="TSV8" s="885"/>
      <c r="TSW8" s="886"/>
      <c r="TSX8" s="886"/>
      <c r="TSY8" s="886"/>
      <c r="TSZ8" s="885"/>
      <c r="TTA8" s="886"/>
      <c r="TTB8" s="886"/>
      <c r="TTC8" s="886"/>
      <c r="TTD8" s="885"/>
      <c r="TTE8" s="886"/>
      <c r="TTF8" s="886"/>
      <c r="TTG8" s="886"/>
      <c r="TTH8" s="885"/>
      <c r="TTI8" s="886"/>
      <c r="TTJ8" s="886"/>
      <c r="TTK8" s="886"/>
      <c r="TTL8" s="885"/>
      <c r="TTM8" s="886"/>
      <c r="TTN8" s="886"/>
      <c r="TTO8" s="886"/>
      <c r="TTP8" s="885"/>
      <c r="TTQ8" s="886"/>
      <c r="TTR8" s="886"/>
      <c r="TTS8" s="886"/>
      <c r="TTT8" s="885"/>
      <c r="TTU8" s="886"/>
      <c r="TTV8" s="886"/>
      <c r="TTW8" s="886"/>
      <c r="TTX8" s="885"/>
      <c r="TTY8" s="886"/>
      <c r="TTZ8" s="886"/>
      <c r="TUA8" s="886"/>
      <c r="TUB8" s="885"/>
      <c r="TUC8" s="886"/>
      <c r="TUD8" s="886"/>
      <c r="TUE8" s="886"/>
      <c r="TUF8" s="885"/>
      <c r="TUG8" s="886"/>
      <c r="TUH8" s="886"/>
      <c r="TUI8" s="886"/>
      <c r="TUJ8" s="885"/>
      <c r="TUK8" s="886"/>
      <c r="TUL8" s="886"/>
      <c r="TUM8" s="886"/>
      <c r="TUN8" s="885"/>
      <c r="TUO8" s="886"/>
      <c r="TUP8" s="886"/>
      <c r="TUQ8" s="886"/>
      <c r="TUR8" s="885"/>
      <c r="TUS8" s="886"/>
      <c r="TUT8" s="886"/>
      <c r="TUU8" s="886"/>
      <c r="TUV8" s="885"/>
      <c r="TUW8" s="886"/>
      <c r="TUX8" s="886"/>
      <c r="TUY8" s="886"/>
      <c r="TUZ8" s="885"/>
      <c r="TVA8" s="886"/>
      <c r="TVB8" s="886"/>
      <c r="TVC8" s="886"/>
      <c r="TVD8" s="885"/>
      <c r="TVE8" s="886"/>
      <c r="TVF8" s="886"/>
      <c r="TVG8" s="886"/>
      <c r="TVH8" s="885"/>
      <c r="TVI8" s="886"/>
      <c r="TVJ8" s="886"/>
      <c r="TVK8" s="886"/>
      <c r="TVL8" s="885"/>
      <c r="TVM8" s="886"/>
      <c r="TVN8" s="886"/>
      <c r="TVO8" s="886"/>
      <c r="TVP8" s="885"/>
      <c r="TVQ8" s="886"/>
      <c r="TVR8" s="886"/>
      <c r="TVS8" s="886"/>
      <c r="TVT8" s="885"/>
      <c r="TVU8" s="886"/>
      <c r="TVV8" s="886"/>
      <c r="TVW8" s="886"/>
      <c r="TVX8" s="885"/>
      <c r="TVY8" s="886"/>
      <c r="TVZ8" s="886"/>
      <c r="TWA8" s="886"/>
      <c r="TWB8" s="885"/>
      <c r="TWC8" s="886"/>
      <c r="TWD8" s="886"/>
      <c r="TWE8" s="886"/>
      <c r="TWF8" s="885"/>
      <c r="TWG8" s="886"/>
      <c r="TWH8" s="886"/>
      <c r="TWI8" s="886"/>
      <c r="TWJ8" s="885"/>
      <c r="TWK8" s="886"/>
      <c r="TWL8" s="886"/>
      <c r="TWM8" s="886"/>
      <c r="TWN8" s="885"/>
      <c r="TWO8" s="886"/>
      <c r="TWP8" s="886"/>
      <c r="TWQ8" s="886"/>
      <c r="TWR8" s="885"/>
      <c r="TWS8" s="886"/>
      <c r="TWT8" s="886"/>
      <c r="TWU8" s="886"/>
      <c r="TWV8" s="885"/>
      <c r="TWW8" s="886"/>
      <c r="TWX8" s="886"/>
      <c r="TWY8" s="886"/>
      <c r="TWZ8" s="885"/>
      <c r="TXA8" s="886"/>
      <c r="TXB8" s="886"/>
      <c r="TXC8" s="886"/>
      <c r="TXD8" s="885"/>
      <c r="TXE8" s="886"/>
      <c r="TXF8" s="886"/>
      <c r="TXG8" s="886"/>
      <c r="TXH8" s="885"/>
      <c r="TXI8" s="886"/>
      <c r="TXJ8" s="886"/>
      <c r="TXK8" s="886"/>
      <c r="TXL8" s="885"/>
      <c r="TXM8" s="886"/>
      <c r="TXN8" s="886"/>
      <c r="TXO8" s="886"/>
      <c r="TXP8" s="885"/>
      <c r="TXQ8" s="886"/>
      <c r="TXR8" s="886"/>
      <c r="TXS8" s="886"/>
      <c r="TXT8" s="885"/>
      <c r="TXU8" s="886"/>
      <c r="TXV8" s="886"/>
      <c r="TXW8" s="886"/>
      <c r="TXX8" s="885"/>
      <c r="TXY8" s="886"/>
      <c r="TXZ8" s="886"/>
      <c r="TYA8" s="886"/>
      <c r="TYB8" s="885"/>
      <c r="TYC8" s="886"/>
      <c r="TYD8" s="886"/>
      <c r="TYE8" s="886"/>
      <c r="TYF8" s="885"/>
      <c r="TYG8" s="886"/>
      <c r="TYH8" s="886"/>
      <c r="TYI8" s="886"/>
      <c r="TYJ8" s="885"/>
      <c r="TYK8" s="886"/>
      <c r="TYL8" s="886"/>
      <c r="TYM8" s="886"/>
      <c r="TYN8" s="885"/>
      <c r="TYO8" s="886"/>
      <c r="TYP8" s="886"/>
      <c r="TYQ8" s="886"/>
      <c r="TYR8" s="885"/>
      <c r="TYS8" s="886"/>
      <c r="TYT8" s="886"/>
      <c r="TYU8" s="886"/>
      <c r="TYV8" s="885"/>
      <c r="TYW8" s="886"/>
      <c r="TYX8" s="886"/>
      <c r="TYY8" s="886"/>
      <c r="TYZ8" s="885"/>
      <c r="TZA8" s="886"/>
      <c r="TZB8" s="886"/>
      <c r="TZC8" s="886"/>
      <c r="TZD8" s="885"/>
      <c r="TZE8" s="886"/>
      <c r="TZF8" s="886"/>
      <c r="TZG8" s="886"/>
      <c r="TZH8" s="885"/>
      <c r="TZI8" s="886"/>
      <c r="TZJ8" s="886"/>
      <c r="TZK8" s="886"/>
      <c r="TZL8" s="885"/>
      <c r="TZM8" s="886"/>
      <c r="TZN8" s="886"/>
      <c r="TZO8" s="886"/>
      <c r="TZP8" s="885"/>
      <c r="TZQ8" s="886"/>
      <c r="TZR8" s="886"/>
      <c r="TZS8" s="886"/>
      <c r="TZT8" s="885"/>
      <c r="TZU8" s="886"/>
      <c r="TZV8" s="886"/>
      <c r="TZW8" s="886"/>
      <c r="TZX8" s="885"/>
      <c r="TZY8" s="886"/>
      <c r="TZZ8" s="886"/>
      <c r="UAA8" s="886"/>
      <c r="UAB8" s="885"/>
      <c r="UAC8" s="886"/>
      <c r="UAD8" s="886"/>
      <c r="UAE8" s="886"/>
      <c r="UAF8" s="885"/>
      <c r="UAG8" s="886"/>
      <c r="UAH8" s="886"/>
      <c r="UAI8" s="886"/>
      <c r="UAJ8" s="885"/>
      <c r="UAK8" s="886"/>
      <c r="UAL8" s="886"/>
      <c r="UAM8" s="886"/>
      <c r="UAN8" s="885"/>
      <c r="UAO8" s="886"/>
      <c r="UAP8" s="886"/>
      <c r="UAQ8" s="886"/>
      <c r="UAR8" s="885"/>
      <c r="UAS8" s="886"/>
      <c r="UAT8" s="886"/>
      <c r="UAU8" s="886"/>
      <c r="UAV8" s="885"/>
      <c r="UAW8" s="886"/>
      <c r="UAX8" s="886"/>
      <c r="UAY8" s="886"/>
      <c r="UAZ8" s="885"/>
      <c r="UBA8" s="886"/>
      <c r="UBB8" s="886"/>
      <c r="UBC8" s="886"/>
      <c r="UBD8" s="885"/>
      <c r="UBE8" s="886"/>
      <c r="UBF8" s="886"/>
      <c r="UBG8" s="886"/>
      <c r="UBH8" s="885"/>
      <c r="UBI8" s="886"/>
      <c r="UBJ8" s="886"/>
      <c r="UBK8" s="886"/>
      <c r="UBL8" s="885"/>
      <c r="UBM8" s="886"/>
      <c r="UBN8" s="886"/>
      <c r="UBO8" s="886"/>
      <c r="UBP8" s="885"/>
      <c r="UBQ8" s="886"/>
      <c r="UBR8" s="886"/>
      <c r="UBS8" s="886"/>
      <c r="UBT8" s="885"/>
      <c r="UBU8" s="886"/>
      <c r="UBV8" s="886"/>
      <c r="UBW8" s="886"/>
      <c r="UBX8" s="885"/>
      <c r="UBY8" s="886"/>
      <c r="UBZ8" s="886"/>
      <c r="UCA8" s="886"/>
      <c r="UCB8" s="885"/>
      <c r="UCC8" s="886"/>
      <c r="UCD8" s="886"/>
      <c r="UCE8" s="886"/>
      <c r="UCF8" s="885"/>
      <c r="UCG8" s="886"/>
      <c r="UCH8" s="886"/>
      <c r="UCI8" s="886"/>
      <c r="UCJ8" s="885"/>
      <c r="UCK8" s="886"/>
      <c r="UCL8" s="886"/>
      <c r="UCM8" s="886"/>
      <c r="UCN8" s="885"/>
      <c r="UCO8" s="886"/>
      <c r="UCP8" s="886"/>
      <c r="UCQ8" s="886"/>
      <c r="UCR8" s="885"/>
      <c r="UCS8" s="886"/>
      <c r="UCT8" s="886"/>
      <c r="UCU8" s="886"/>
      <c r="UCV8" s="885"/>
      <c r="UCW8" s="886"/>
      <c r="UCX8" s="886"/>
      <c r="UCY8" s="886"/>
      <c r="UCZ8" s="885"/>
      <c r="UDA8" s="886"/>
      <c r="UDB8" s="886"/>
      <c r="UDC8" s="886"/>
      <c r="UDD8" s="885"/>
      <c r="UDE8" s="886"/>
      <c r="UDF8" s="886"/>
      <c r="UDG8" s="886"/>
      <c r="UDH8" s="885"/>
      <c r="UDI8" s="886"/>
      <c r="UDJ8" s="886"/>
      <c r="UDK8" s="886"/>
      <c r="UDL8" s="885"/>
      <c r="UDM8" s="886"/>
      <c r="UDN8" s="886"/>
      <c r="UDO8" s="886"/>
      <c r="UDP8" s="885"/>
      <c r="UDQ8" s="886"/>
      <c r="UDR8" s="886"/>
      <c r="UDS8" s="886"/>
      <c r="UDT8" s="885"/>
      <c r="UDU8" s="886"/>
      <c r="UDV8" s="886"/>
      <c r="UDW8" s="886"/>
      <c r="UDX8" s="885"/>
      <c r="UDY8" s="886"/>
      <c r="UDZ8" s="886"/>
      <c r="UEA8" s="886"/>
      <c r="UEB8" s="885"/>
      <c r="UEC8" s="886"/>
      <c r="UED8" s="886"/>
      <c r="UEE8" s="886"/>
      <c r="UEF8" s="885"/>
      <c r="UEG8" s="886"/>
      <c r="UEH8" s="886"/>
      <c r="UEI8" s="886"/>
      <c r="UEJ8" s="885"/>
      <c r="UEK8" s="886"/>
      <c r="UEL8" s="886"/>
      <c r="UEM8" s="886"/>
      <c r="UEN8" s="885"/>
      <c r="UEO8" s="886"/>
      <c r="UEP8" s="886"/>
      <c r="UEQ8" s="886"/>
      <c r="UER8" s="885"/>
      <c r="UES8" s="886"/>
      <c r="UET8" s="886"/>
      <c r="UEU8" s="886"/>
      <c r="UEV8" s="885"/>
      <c r="UEW8" s="886"/>
      <c r="UEX8" s="886"/>
      <c r="UEY8" s="886"/>
      <c r="UEZ8" s="885"/>
      <c r="UFA8" s="886"/>
      <c r="UFB8" s="886"/>
      <c r="UFC8" s="886"/>
      <c r="UFD8" s="885"/>
      <c r="UFE8" s="886"/>
      <c r="UFF8" s="886"/>
      <c r="UFG8" s="886"/>
      <c r="UFH8" s="885"/>
      <c r="UFI8" s="886"/>
      <c r="UFJ8" s="886"/>
      <c r="UFK8" s="886"/>
      <c r="UFL8" s="885"/>
      <c r="UFM8" s="886"/>
      <c r="UFN8" s="886"/>
      <c r="UFO8" s="886"/>
      <c r="UFP8" s="885"/>
      <c r="UFQ8" s="886"/>
      <c r="UFR8" s="886"/>
      <c r="UFS8" s="886"/>
      <c r="UFT8" s="885"/>
      <c r="UFU8" s="886"/>
      <c r="UFV8" s="886"/>
      <c r="UFW8" s="886"/>
      <c r="UFX8" s="885"/>
      <c r="UFY8" s="886"/>
      <c r="UFZ8" s="886"/>
      <c r="UGA8" s="886"/>
      <c r="UGB8" s="885"/>
      <c r="UGC8" s="886"/>
      <c r="UGD8" s="886"/>
      <c r="UGE8" s="886"/>
      <c r="UGF8" s="885"/>
      <c r="UGG8" s="886"/>
      <c r="UGH8" s="886"/>
      <c r="UGI8" s="886"/>
      <c r="UGJ8" s="885"/>
      <c r="UGK8" s="886"/>
      <c r="UGL8" s="886"/>
      <c r="UGM8" s="886"/>
      <c r="UGN8" s="885"/>
      <c r="UGO8" s="886"/>
      <c r="UGP8" s="886"/>
      <c r="UGQ8" s="886"/>
      <c r="UGR8" s="885"/>
      <c r="UGS8" s="886"/>
      <c r="UGT8" s="886"/>
      <c r="UGU8" s="886"/>
      <c r="UGV8" s="885"/>
      <c r="UGW8" s="886"/>
      <c r="UGX8" s="886"/>
      <c r="UGY8" s="886"/>
      <c r="UGZ8" s="885"/>
      <c r="UHA8" s="886"/>
      <c r="UHB8" s="886"/>
      <c r="UHC8" s="886"/>
      <c r="UHD8" s="885"/>
      <c r="UHE8" s="886"/>
      <c r="UHF8" s="886"/>
      <c r="UHG8" s="886"/>
      <c r="UHH8" s="885"/>
      <c r="UHI8" s="886"/>
      <c r="UHJ8" s="886"/>
      <c r="UHK8" s="886"/>
      <c r="UHL8" s="885"/>
      <c r="UHM8" s="886"/>
      <c r="UHN8" s="886"/>
      <c r="UHO8" s="886"/>
      <c r="UHP8" s="885"/>
      <c r="UHQ8" s="886"/>
      <c r="UHR8" s="886"/>
      <c r="UHS8" s="886"/>
      <c r="UHT8" s="885"/>
      <c r="UHU8" s="886"/>
      <c r="UHV8" s="886"/>
      <c r="UHW8" s="886"/>
      <c r="UHX8" s="885"/>
      <c r="UHY8" s="886"/>
      <c r="UHZ8" s="886"/>
      <c r="UIA8" s="886"/>
      <c r="UIB8" s="885"/>
      <c r="UIC8" s="886"/>
      <c r="UID8" s="886"/>
      <c r="UIE8" s="886"/>
      <c r="UIF8" s="885"/>
      <c r="UIG8" s="886"/>
      <c r="UIH8" s="886"/>
      <c r="UII8" s="886"/>
      <c r="UIJ8" s="885"/>
      <c r="UIK8" s="886"/>
      <c r="UIL8" s="886"/>
      <c r="UIM8" s="886"/>
      <c r="UIN8" s="885"/>
      <c r="UIO8" s="886"/>
      <c r="UIP8" s="886"/>
      <c r="UIQ8" s="886"/>
      <c r="UIR8" s="885"/>
      <c r="UIS8" s="886"/>
      <c r="UIT8" s="886"/>
      <c r="UIU8" s="886"/>
      <c r="UIV8" s="885"/>
      <c r="UIW8" s="886"/>
      <c r="UIX8" s="886"/>
      <c r="UIY8" s="886"/>
      <c r="UIZ8" s="885"/>
      <c r="UJA8" s="886"/>
      <c r="UJB8" s="886"/>
      <c r="UJC8" s="886"/>
      <c r="UJD8" s="885"/>
      <c r="UJE8" s="886"/>
      <c r="UJF8" s="886"/>
      <c r="UJG8" s="886"/>
      <c r="UJH8" s="885"/>
      <c r="UJI8" s="886"/>
      <c r="UJJ8" s="886"/>
      <c r="UJK8" s="886"/>
      <c r="UJL8" s="885"/>
      <c r="UJM8" s="886"/>
      <c r="UJN8" s="886"/>
      <c r="UJO8" s="886"/>
      <c r="UJP8" s="885"/>
      <c r="UJQ8" s="886"/>
      <c r="UJR8" s="886"/>
      <c r="UJS8" s="886"/>
      <c r="UJT8" s="885"/>
      <c r="UJU8" s="886"/>
      <c r="UJV8" s="886"/>
      <c r="UJW8" s="886"/>
      <c r="UJX8" s="885"/>
      <c r="UJY8" s="886"/>
      <c r="UJZ8" s="886"/>
      <c r="UKA8" s="886"/>
      <c r="UKB8" s="885"/>
      <c r="UKC8" s="886"/>
      <c r="UKD8" s="886"/>
      <c r="UKE8" s="886"/>
      <c r="UKF8" s="885"/>
      <c r="UKG8" s="886"/>
      <c r="UKH8" s="886"/>
      <c r="UKI8" s="886"/>
      <c r="UKJ8" s="885"/>
      <c r="UKK8" s="886"/>
      <c r="UKL8" s="886"/>
      <c r="UKM8" s="886"/>
      <c r="UKN8" s="885"/>
      <c r="UKO8" s="886"/>
      <c r="UKP8" s="886"/>
      <c r="UKQ8" s="886"/>
      <c r="UKR8" s="885"/>
      <c r="UKS8" s="886"/>
      <c r="UKT8" s="886"/>
      <c r="UKU8" s="886"/>
      <c r="UKV8" s="885"/>
      <c r="UKW8" s="886"/>
      <c r="UKX8" s="886"/>
      <c r="UKY8" s="886"/>
      <c r="UKZ8" s="885"/>
      <c r="ULA8" s="886"/>
      <c r="ULB8" s="886"/>
      <c r="ULC8" s="886"/>
      <c r="ULD8" s="885"/>
      <c r="ULE8" s="886"/>
      <c r="ULF8" s="886"/>
      <c r="ULG8" s="886"/>
      <c r="ULH8" s="885"/>
      <c r="ULI8" s="886"/>
      <c r="ULJ8" s="886"/>
      <c r="ULK8" s="886"/>
      <c r="ULL8" s="885"/>
      <c r="ULM8" s="886"/>
      <c r="ULN8" s="886"/>
      <c r="ULO8" s="886"/>
      <c r="ULP8" s="885"/>
      <c r="ULQ8" s="886"/>
      <c r="ULR8" s="886"/>
      <c r="ULS8" s="886"/>
      <c r="ULT8" s="885"/>
      <c r="ULU8" s="886"/>
      <c r="ULV8" s="886"/>
      <c r="ULW8" s="886"/>
      <c r="ULX8" s="885"/>
      <c r="ULY8" s="886"/>
      <c r="ULZ8" s="886"/>
      <c r="UMA8" s="886"/>
      <c r="UMB8" s="885"/>
      <c r="UMC8" s="886"/>
      <c r="UMD8" s="886"/>
      <c r="UME8" s="886"/>
      <c r="UMF8" s="885"/>
      <c r="UMG8" s="886"/>
      <c r="UMH8" s="886"/>
      <c r="UMI8" s="886"/>
      <c r="UMJ8" s="885"/>
      <c r="UMK8" s="886"/>
      <c r="UML8" s="886"/>
      <c r="UMM8" s="886"/>
      <c r="UMN8" s="885"/>
      <c r="UMO8" s="886"/>
      <c r="UMP8" s="886"/>
      <c r="UMQ8" s="886"/>
      <c r="UMR8" s="885"/>
      <c r="UMS8" s="886"/>
      <c r="UMT8" s="886"/>
      <c r="UMU8" s="886"/>
      <c r="UMV8" s="885"/>
      <c r="UMW8" s="886"/>
      <c r="UMX8" s="886"/>
      <c r="UMY8" s="886"/>
      <c r="UMZ8" s="885"/>
      <c r="UNA8" s="886"/>
      <c r="UNB8" s="886"/>
      <c r="UNC8" s="886"/>
      <c r="UND8" s="885"/>
      <c r="UNE8" s="886"/>
      <c r="UNF8" s="886"/>
      <c r="UNG8" s="886"/>
      <c r="UNH8" s="885"/>
      <c r="UNI8" s="886"/>
      <c r="UNJ8" s="886"/>
      <c r="UNK8" s="886"/>
      <c r="UNL8" s="885"/>
      <c r="UNM8" s="886"/>
      <c r="UNN8" s="886"/>
      <c r="UNO8" s="886"/>
      <c r="UNP8" s="885"/>
      <c r="UNQ8" s="886"/>
      <c r="UNR8" s="886"/>
      <c r="UNS8" s="886"/>
      <c r="UNT8" s="885"/>
      <c r="UNU8" s="886"/>
      <c r="UNV8" s="886"/>
      <c r="UNW8" s="886"/>
      <c r="UNX8" s="885"/>
      <c r="UNY8" s="886"/>
      <c r="UNZ8" s="886"/>
      <c r="UOA8" s="886"/>
      <c r="UOB8" s="885"/>
      <c r="UOC8" s="886"/>
      <c r="UOD8" s="886"/>
      <c r="UOE8" s="886"/>
      <c r="UOF8" s="885"/>
      <c r="UOG8" s="886"/>
      <c r="UOH8" s="886"/>
      <c r="UOI8" s="886"/>
      <c r="UOJ8" s="885"/>
      <c r="UOK8" s="886"/>
      <c r="UOL8" s="886"/>
      <c r="UOM8" s="886"/>
      <c r="UON8" s="885"/>
      <c r="UOO8" s="886"/>
      <c r="UOP8" s="886"/>
      <c r="UOQ8" s="886"/>
      <c r="UOR8" s="885"/>
      <c r="UOS8" s="886"/>
      <c r="UOT8" s="886"/>
      <c r="UOU8" s="886"/>
      <c r="UOV8" s="885"/>
      <c r="UOW8" s="886"/>
      <c r="UOX8" s="886"/>
      <c r="UOY8" s="886"/>
      <c r="UOZ8" s="885"/>
      <c r="UPA8" s="886"/>
      <c r="UPB8" s="886"/>
      <c r="UPC8" s="886"/>
      <c r="UPD8" s="885"/>
      <c r="UPE8" s="886"/>
      <c r="UPF8" s="886"/>
      <c r="UPG8" s="886"/>
      <c r="UPH8" s="885"/>
      <c r="UPI8" s="886"/>
      <c r="UPJ8" s="886"/>
      <c r="UPK8" s="886"/>
      <c r="UPL8" s="885"/>
      <c r="UPM8" s="886"/>
      <c r="UPN8" s="886"/>
      <c r="UPO8" s="886"/>
      <c r="UPP8" s="885"/>
      <c r="UPQ8" s="886"/>
      <c r="UPR8" s="886"/>
      <c r="UPS8" s="886"/>
      <c r="UPT8" s="885"/>
      <c r="UPU8" s="886"/>
      <c r="UPV8" s="886"/>
      <c r="UPW8" s="886"/>
      <c r="UPX8" s="885"/>
      <c r="UPY8" s="886"/>
      <c r="UPZ8" s="886"/>
      <c r="UQA8" s="886"/>
      <c r="UQB8" s="885"/>
      <c r="UQC8" s="886"/>
      <c r="UQD8" s="886"/>
      <c r="UQE8" s="886"/>
      <c r="UQF8" s="885"/>
      <c r="UQG8" s="886"/>
      <c r="UQH8" s="886"/>
      <c r="UQI8" s="886"/>
      <c r="UQJ8" s="885"/>
      <c r="UQK8" s="886"/>
      <c r="UQL8" s="886"/>
      <c r="UQM8" s="886"/>
      <c r="UQN8" s="885"/>
      <c r="UQO8" s="886"/>
      <c r="UQP8" s="886"/>
      <c r="UQQ8" s="886"/>
      <c r="UQR8" s="885"/>
      <c r="UQS8" s="886"/>
      <c r="UQT8" s="886"/>
      <c r="UQU8" s="886"/>
      <c r="UQV8" s="885"/>
      <c r="UQW8" s="886"/>
      <c r="UQX8" s="886"/>
      <c r="UQY8" s="886"/>
      <c r="UQZ8" s="885"/>
      <c r="URA8" s="886"/>
      <c r="URB8" s="886"/>
      <c r="URC8" s="886"/>
      <c r="URD8" s="885"/>
      <c r="URE8" s="886"/>
      <c r="URF8" s="886"/>
      <c r="URG8" s="886"/>
      <c r="URH8" s="885"/>
      <c r="URI8" s="886"/>
      <c r="URJ8" s="886"/>
      <c r="URK8" s="886"/>
      <c r="URL8" s="885"/>
      <c r="URM8" s="886"/>
      <c r="URN8" s="886"/>
      <c r="URO8" s="886"/>
      <c r="URP8" s="885"/>
      <c r="URQ8" s="886"/>
      <c r="URR8" s="886"/>
      <c r="URS8" s="886"/>
      <c r="URT8" s="885"/>
      <c r="URU8" s="886"/>
      <c r="URV8" s="886"/>
      <c r="URW8" s="886"/>
      <c r="URX8" s="885"/>
      <c r="URY8" s="886"/>
      <c r="URZ8" s="886"/>
      <c r="USA8" s="886"/>
      <c r="USB8" s="885"/>
      <c r="USC8" s="886"/>
      <c r="USD8" s="886"/>
      <c r="USE8" s="886"/>
      <c r="USF8" s="885"/>
      <c r="USG8" s="886"/>
      <c r="USH8" s="886"/>
      <c r="USI8" s="886"/>
      <c r="USJ8" s="885"/>
      <c r="USK8" s="886"/>
      <c r="USL8" s="886"/>
      <c r="USM8" s="886"/>
      <c r="USN8" s="885"/>
      <c r="USO8" s="886"/>
      <c r="USP8" s="886"/>
      <c r="USQ8" s="886"/>
      <c r="USR8" s="885"/>
      <c r="USS8" s="886"/>
      <c r="UST8" s="886"/>
      <c r="USU8" s="886"/>
      <c r="USV8" s="885"/>
      <c r="USW8" s="886"/>
      <c r="USX8" s="886"/>
      <c r="USY8" s="886"/>
      <c r="USZ8" s="885"/>
      <c r="UTA8" s="886"/>
      <c r="UTB8" s="886"/>
      <c r="UTC8" s="886"/>
      <c r="UTD8" s="885"/>
      <c r="UTE8" s="886"/>
      <c r="UTF8" s="886"/>
      <c r="UTG8" s="886"/>
      <c r="UTH8" s="885"/>
      <c r="UTI8" s="886"/>
      <c r="UTJ8" s="886"/>
      <c r="UTK8" s="886"/>
      <c r="UTL8" s="885"/>
      <c r="UTM8" s="886"/>
      <c r="UTN8" s="886"/>
      <c r="UTO8" s="886"/>
      <c r="UTP8" s="885"/>
      <c r="UTQ8" s="886"/>
      <c r="UTR8" s="886"/>
      <c r="UTS8" s="886"/>
      <c r="UTT8" s="885"/>
      <c r="UTU8" s="886"/>
      <c r="UTV8" s="886"/>
      <c r="UTW8" s="886"/>
      <c r="UTX8" s="885"/>
      <c r="UTY8" s="886"/>
      <c r="UTZ8" s="886"/>
      <c r="UUA8" s="886"/>
      <c r="UUB8" s="885"/>
      <c r="UUC8" s="886"/>
      <c r="UUD8" s="886"/>
      <c r="UUE8" s="886"/>
      <c r="UUF8" s="885"/>
      <c r="UUG8" s="886"/>
      <c r="UUH8" s="886"/>
      <c r="UUI8" s="886"/>
      <c r="UUJ8" s="885"/>
      <c r="UUK8" s="886"/>
      <c r="UUL8" s="886"/>
      <c r="UUM8" s="886"/>
      <c r="UUN8" s="885"/>
      <c r="UUO8" s="886"/>
      <c r="UUP8" s="886"/>
      <c r="UUQ8" s="886"/>
      <c r="UUR8" s="885"/>
      <c r="UUS8" s="886"/>
      <c r="UUT8" s="886"/>
      <c r="UUU8" s="886"/>
      <c r="UUV8" s="885"/>
      <c r="UUW8" s="886"/>
      <c r="UUX8" s="886"/>
      <c r="UUY8" s="886"/>
      <c r="UUZ8" s="885"/>
      <c r="UVA8" s="886"/>
      <c r="UVB8" s="886"/>
      <c r="UVC8" s="886"/>
      <c r="UVD8" s="885"/>
      <c r="UVE8" s="886"/>
      <c r="UVF8" s="886"/>
      <c r="UVG8" s="886"/>
      <c r="UVH8" s="885"/>
      <c r="UVI8" s="886"/>
      <c r="UVJ8" s="886"/>
      <c r="UVK8" s="886"/>
      <c r="UVL8" s="885"/>
      <c r="UVM8" s="886"/>
      <c r="UVN8" s="886"/>
      <c r="UVO8" s="886"/>
      <c r="UVP8" s="885"/>
      <c r="UVQ8" s="886"/>
      <c r="UVR8" s="886"/>
      <c r="UVS8" s="886"/>
      <c r="UVT8" s="885"/>
      <c r="UVU8" s="886"/>
      <c r="UVV8" s="886"/>
      <c r="UVW8" s="886"/>
      <c r="UVX8" s="885"/>
      <c r="UVY8" s="886"/>
      <c r="UVZ8" s="886"/>
      <c r="UWA8" s="886"/>
      <c r="UWB8" s="885"/>
      <c r="UWC8" s="886"/>
      <c r="UWD8" s="886"/>
      <c r="UWE8" s="886"/>
      <c r="UWF8" s="885"/>
      <c r="UWG8" s="886"/>
      <c r="UWH8" s="886"/>
      <c r="UWI8" s="886"/>
      <c r="UWJ8" s="885"/>
      <c r="UWK8" s="886"/>
      <c r="UWL8" s="886"/>
      <c r="UWM8" s="886"/>
      <c r="UWN8" s="885"/>
      <c r="UWO8" s="886"/>
      <c r="UWP8" s="886"/>
      <c r="UWQ8" s="886"/>
      <c r="UWR8" s="885"/>
      <c r="UWS8" s="886"/>
      <c r="UWT8" s="886"/>
      <c r="UWU8" s="886"/>
      <c r="UWV8" s="885"/>
      <c r="UWW8" s="886"/>
      <c r="UWX8" s="886"/>
      <c r="UWY8" s="886"/>
      <c r="UWZ8" s="885"/>
      <c r="UXA8" s="886"/>
      <c r="UXB8" s="886"/>
      <c r="UXC8" s="886"/>
      <c r="UXD8" s="885"/>
      <c r="UXE8" s="886"/>
      <c r="UXF8" s="886"/>
      <c r="UXG8" s="886"/>
      <c r="UXH8" s="885"/>
      <c r="UXI8" s="886"/>
      <c r="UXJ8" s="886"/>
      <c r="UXK8" s="886"/>
      <c r="UXL8" s="885"/>
      <c r="UXM8" s="886"/>
      <c r="UXN8" s="886"/>
      <c r="UXO8" s="886"/>
      <c r="UXP8" s="885"/>
      <c r="UXQ8" s="886"/>
      <c r="UXR8" s="886"/>
      <c r="UXS8" s="886"/>
      <c r="UXT8" s="885"/>
      <c r="UXU8" s="886"/>
      <c r="UXV8" s="886"/>
      <c r="UXW8" s="886"/>
      <c r="UXX8" s="885"/>
      <c r="UXY8" s="886"/>
      <c r="UXZ8" s="886"/>
      <c r="UYA8" s="886"/>
      <c r="UYB8" s="885"/>
      <c r="UYC8" s="886"/>
      <c r="UYD8" s="886"/>
      <c r="UYE8" s="886"/>
      <c r="UYF8" s="885"/>
      <c r="UYG8" s="886"/>
      <c r="UYH8" s="886"/>
      <c r="UYI8" s="886"/>
      <c r="UYJ8" s="885"/>
      <c r="UYK8" s="886"/>
      <c r="UYL8" s="886"/>
      <c r="UYM8" s="886"/>
      <c r="UYN8" s="885"/>
      <c r="UYO8" s="886"/>
      <c r="UYP8" s="886"/>
      <c r="UYQ8" s="886"/>
      <c r="UYR8" s="885"/>
      <c r="UYS8" s="886"/>
      <c r="UYT8" s="886"/>
      <c r="UYU8" s="886"/>
      <c r="UYV8" s="885"/>
      <c r="UYW8" s="886"/>
      <c r="UYX8" s="886"/>
      <c r="UYY8" s="886"/>
      <c r="UYZ8" s="885"/>
      <c r="UZA8" s="886"/>
      <c r="UZB8" s="886"/>
      <c r="UZC8" s="886"/>
      <c r="UZD8" s="885"/>
      <c r="UZE8" s="886"/>
      <c r="UZF8" s="886"/>
      <c r="UZG8" s="886"/>
      <c r="UZH8" s="885"/>
      <c r="UZI8" s="886"/>
      <c r="UZJ8" s="886"/>
      <c r="UZK8" s="886"/>
      <c r="UZL8" s="885"/>
      <c r="UZM8" s="886"/>
      <c r="UZN8" s="886"/>
      <c r="UZO8" s="886"/>
      <c r="UZP8" s="885"/>
      <c r="UZQ8" s="886"/>
      <c r="UZR8" s="886"/>
      <c r="UZS8" s="886"/>
      <c r="UZT8" s="885"/>
      <c r="UZU8" s="886"/>
      <c r="UZV8" s="886"/>
      <c r="UZW8" s="886"/>
      <c r="UZX8" s="885"/>
      <c r="UZY8" s="886"/>
      <c r="UZZ8" s="886"/>
      <c r="VAA8" s="886"/>
      <c r="VAB8" s="885"/>
      <c r="VAC8" s="886"/>
      <c r="VAD8" s="886"/>
      <c r="VAE8" s="886"/>
      <c r="VAF8" s="885"/>
      <c r="VAG8" s="886"/>
      <c r="VAH8" s="886"/>
      <c r="VAI8" s="886"/>
      <c r="VAJ8" s="885"/>
      <c r="VAK8" s="886"/>
      <c r="VAL8" s="886"/>
      <c r="VAM8" s="886"/>
      <c r="VAN8" s="885"/>
      <c r="VAO8" s="886"/>
      <c r="VAP8" s="886"/>
      <c r="VAQ8" s="886"/>
      <c r="VAR8" s="885"/>
      <c r="VAS8" s="886"/>
      <c r="VAT8" s="886"/>
      <c r="VAU8" s="886"/>
      <c r="VAV8" s="885"/>
      <c r="VAW8" s="886"/>
      <c r="VAX8" s="886"/>
      <c r="VAY8" s="886"/>
      <c r="VAZ8" s="885"/>
      <c r="VBA8" s="886"/>
      <c r="VBB8" s="886"/>
      <c r="VBC8" s="886"/>
      <c r="VBD8" s="885"/>
      <c r="VBE8" s="886"/>
      <c r="VBF8" s="886"/>
      <c r="VBG8" s="886"/>
      <c r="VBH8" s="885"/>
      <c r="VBI8" s="886"/>
      <c r="VBJ8" s="886"/>
      <c r="VBK8" s="886"/>
      <c r="VBL8" s="885"/>
      <c r="VBM8" s="886"/>
      <c r="VBN8" s="886"/>
      <c r="VBO8" s="886"/>
      <c r="VBP8" s="885"/>
      <c r="VBQ8" s="886"/>
      <c r="VBR8" s="886"/>
      <c r="VBS8" s="886"/>
      <c r="VBT8" s="885"/>
      <c r="VBU8" s="886"/>
      <c r="VBV8" s="886"/>
      <c r="VBW8" s="886"/>
      <c r="VBX8" s="885"/>
      <c r="VBY8" s="886"/>
      <c r="VBZ8" s="886"/>
      <c r="VCA8" s="886"/>
      <c r="VCB8" s="885"/>
      <c r="VCC8" s="886"/>
      <c r="VCD8" s="886"/>
      <c r="VCE8" s="886"/>
      <c r="VCF8" s="885"/>
      <c r="VCG8" s="886"/>
      <c r="VCH8" s="886"/>
      <c r="VCI8" s="886"/>
      <c r="VCJ8" s="885"/>
      <c r="VCK8" s="886"/>
      <c r="VCL8" s="886"/>
      <c r="VCM8" s="886"/>
      <c r="VCN8" s="885"/>
      <c r="VCO8" s="886"/>
      <c r="VCP8" s="886"/>
      <c r="VCQ8" s="886"/>
      <c r="VCR8" s="885"/>
      <c r="VCS8" s="886"/>
      <c r="VCT8" s="886"/>
      <c r="VCU8" s="886"/>
      <c r="VCV8" s="885"/>
      <c r="VCW8" s="886"/>
      <c r="VCX8" s="886"/>
      <c r="VCY8" s="886"/>
      <c r="VCZ8" s="885"/>
      <c r="VDA8" s="886"/>
      <c r="VDB8" s="886"/>
      <c r="VDC8" s="886"/>
      <c r="VDD8" s="885"/>
      <c r="VDE8" s="886"/>
      <c r="VDF8" s="886"/>
      <c r="VDG8" s="886"/>
      <c r="VDH8" s="885"/>
      <c r="VDI8" s="886"/>
      <c r="VDJ8" s="886"/>
      <c r="VDK8" s="886"/>
      <c r="VDL8" s="885"/>
      <c r="VDM8" s="886"/>
      <c r="VDN8" s="886"/>
      <c r="VDO8" s="886"/>
      <c r="VDP8" s="885"/>
      <c r="VDQ8" s="886"/>
      <c r="VDR8" s="886"/>
      <c r="VDS8" s="886"/>
      <c r="VDT8" s="885"/>
      <c r="VDU8" s="886"/>
      <c r="VDV8" s="886"/>
      <c r="VDW8" s="886"/>
      <c r="VDX8" s="885"/>
      <c r="VDY8" s="886"/>
      <c r="VDZ8" s="886"/>
      <c r="VEA8" s="886"/>
      <c r="VEB8" s="885"/>
      <c r="VEC8" s="886"/>
      <c r="VED8" s="886"/>
      <c r="VEE8" s="886"/>
      <c r="VEF8" s="885"/>
      <c r="VEG8" s="886"/>
      <c r="VEH8" s="886"/>
      <c r="VEI8" s="886"/>
      <c r="VEJ8" s="885"/>
      <c r="VEK8" s="886"/>
      <c r="VEL8" s="886"/>
      <c r="VEM8" s="886"/>
      <c r="VEN8" s="885"/>
      <c r="VEO8" s="886"/>
      <c r="VEP8" s="886"/>
      <c r="VEQ8" s="886"/>
      <c r="VER8" s="885"/>
      <c r="VES8" s="886"/>
      <c r="VET8" s="886"/>
      <c r="VEU8" s="886"/>
      <c r="VEV8" s="885"/>
      <c r="VEW8" s="886"/>
      <c r="VEX8" s="886"/>
      <c r="VEY8" s="886"/>
      <c r="VEZ8" s="885"/>
      <c r="VFA8" s="886"/>
      <c r="VFB8" s="886"/>
      <c r="VFC8" s="886"/>
      <c r="VFD8" s="885"/>
      <c r="VFE8" s="886"/>
      <c r="VFF8" s="886"/>
      <c r="VFG8" s="886"/>
      <c r="VFH8" s="885"/>
      <c r="VFI8" s="886"/>
      <c r="VFJ8" s="886"/>
      <c r="VFK8" s="886"/>
      <c r="VFL8" s="885"/>
      <c r="VFM8" s="886"/>
      <c r="VFN8" s="886"/>
      <c r="VFO8" s="886"/>
      <c r="VFP8" s="885"/>
      <c r="VFQ8" s="886"/>
      <c r="VFR8" s="886"/>
      <c r="VFS8" s="886"/>
      <c r="VFT8" s="885"/>
      <c r="VFU8" s="886"/>
      <c r="VFV8" s="886"/>
      <c r="VFW8" s="886"/>
      <c r="VFX8" s="885"/>
      <c r="VFY8" s="886"/>
      <c r="VFZ8" s="886"/>
      <c r="VGA8" s="886"/>
      <c r="VGB8" s="885"/>
      <c r="VGC8" s="886"/>
      <c r="VGD8" s="886"/>
      <c r="VGE8" s="886"/>
      <c r="VGF8" s="885"/>
      <c r="VGG8" s="886"/>
      <c r="VGH8" s="886"/>
      <c r="VGI8" s="886"/>
      <c r="VGJ8" s="885"/>
      <c r="VGK8" s="886"/>
      <c r="VGL8" s="886"/>
      <c r="VGM8" s="886"/>
      <c r="VGN8" s="885"/>
      <c r="VGO8" s="886"/>
      <c r="VGP8" s="886"/>
      <c r="VGQ8" s="886"/>
      <c r="VGR8" s="885"/>
      <c r="VGS8" s="886"/>
      <c r="VGT8" s="886"/>
      <c r="VGU8" s="886"/>
      <c r="VGV8" s="885"/>
      <c r="VGW8" s="886"/>
      <c r="VGX8" s="886"/>
      <c r="VGY8" s="886"/>
      <c r="VGZ8" s="885"/>
      <c r="VHA8" s="886"/>
      <c r="VHB8" s="886"/>
      <c r="VHC8" s="886"/>
      <c r="VHD8" s="885"/>
      <c r="VHE8" s="886"/>
      <c r="VHF8" s="886"/>
      <c r="VHG8" s="886"/>
      <c r="VHH8" s="885"/>
      <c r="VHI8" s="886"/>
      <c r="VHJ8" s="886"/>
      <c r="VHK8" s="886"/>
      <c r="VHL8" s="885"/>
      <c r="VHM8" s="886"/>
      <c r="VHN8" s="886"/>
      <c r="VHO8" s="886"/>
      <c r="VHP8" s="885"/>
      <c r="VHQ8" s="886"/>
      <c r="VHR8" s="886"/>
      <c r="VHS8" s="886"/>
      <c r="VHT8" s="885"/>
      <c r="VHU8" s="886"/>
      <c r="VHV8" s="886"/>
      <c r="VHW8" s="886"/>
      <c r="VHX8" s="885"/>
      <c r="VHY8" s="886"/>
      <c r="VHZ8" s="886"/>
      <c r="VIA8" s="886"/>
      <c r="VIB8" s="885"/>
      <c r="VIC8" s="886"/>
      <c r="VID8" s="886"/>
      <c r="VIE8" s="886"/>
      <c r="VIF8" s="885"/>
      <c r="VIG8" s="886"/>
      <c r="VIH8" s="886"/>
      <c r="VII8" s="886"/>
      <c r="VIJ8" s="885"/>
      <c r="VIK8" s="886"/>
      <c r="VIL8" s="886"/>
      <c r="VIM8" s="886"/>
      <c r="VIN8" s="885"/>
      <c r="VIO8" s="886"/>
      <c r="VIP8" s="886"/>
      <c r="VIQ8" s="886"/>
      <c r="VIR8" s="885"/>
      <c r="VIS8" s="886"/>
      <c r="VIT8" s="886"/>
      <c r="VIU8" s="886"/>
      <c r="VIV8" s="885"/>
      <c r="VIW8" s="886"/>
      <c r="VIX8" s="886"/>
      <c r="VIY8" s="886"/>
      <c r="VIZ8" s="885"/>
      <c r="VJA8" s="886"/>
      <c r="VJB8" s="886"/>
      <c r="VJC8" s="886"/>
      <c r="VJD8" s="885"/>
      <c r="VJE8" s="886"/>
      <c r="VJF8" s="886"/>
      <c r="VJG8" s="886"/>
      <c r="VJH8" s="885"/>
      <c r="VJI8" s="886"/>
      <c r="VJJ8" s="886"/>
      <c r="VJK8" s="886"/>
      <c r="VJL8" s="885"/>
      <c r="VJM8" s="886"/>
      <c r="VJN8" s="886"/>
      <c r="VJO8" s="886"/>
      <c r="VJP8" s="885"/>
      <c r="VJQ8" s="886"/>
      <c r="VJR8" s="886"/>
      <c r="VJS8" s="886"/>
      <c r="VJT8" s="885"/>
      <c r="VJU8" s="886"/>
      <c r="VJV8" s="886"/>
      <c r="VJW8" s="886"/>
      <c r="VJX8" s="885"/>
      <c r="VJY8" s="886"/>
      <c r="VJZ8" s="886"/>
      <c r="VKA8" s="886"/>
      <c r="VKB8" s="885"/>
      <c r="VKC8" s="886"/>
      <c r="VKD8" s="886"/>
      <c r="VKE8" s="886"/>
      <c r="VKF8" s="885"/>
      <c r="VKG8" s="886"/>
      <c r="VKH8" s="886"/>
      <c r="VKI8" s="886"/>
      <c r="VKJ8" s="885"/>
      <c r="VKK8" s="886"/>
      <c r="VKL8" s="886"/>
      <c r="VKM8" s="886"/>
      <c r="VKN8" s="885"/>
      <c r="VKO8" s="886"/>
      <c r="VKP8" s="886"/>
      <c r="VKQ8" s="886"/>
      <c r="VKR8" s="885"/>
      <c r="VKS8" s="886"/>
      <c r="VKT8" s="886"/>
      <c r="VKU8" s="886"/>
      <c r="VKV8" s="885"/>
      <c r="VKW8" s="886"/>
      <c r="VKX8" s="886"/>
      <c r="VKY8" s="886"/>
      <c r="VKZ8" s="885"/>
      <c r="VLA8" s="886"/>
      <c r="VLB8" s="886"/>
      <c r="VLC8" s="886"/>
      <c r="VLD8" s="885"/>
      <c r="VLE8" s="886"/>
      <c r="VLF8" s="886"/>
      <c r="VLG8" s="886"/>
      <c r="VLH8" s="885"/>
      <c r="VLI8" s="886"/>
      <c r="VLJ8" s="886"/>
      <c r="VLK8" s="886"/>
      <c r="VLL8" s="885"/>
      <c r="VLM8" s="886"/>
      <c r="VLN8" s="886"/>
      <c r="VLO8" s="886"/>
      <c r="VLP8" s="885"/>
      <c r="VLQ8" s="886"/>
      <c r="VLR8" s="886"/>
      <c r="VLS8" s="886"/>
      <c r="VLT8" s="885"/>
      <c r="VLU8" s="886"/>
      <c r="VLV8" s="886"/>
      <c r="VLW8" s="886"/>
      <c r="VLX8" s="885"/>
      <c r="VLY8" s="886"/>
      <c r="VLZ8" s="886"/>
      <c r="VMA8" s="886"/>
      <c r="VMB8" s="885"/>
      <c r="VMC8" s="886"/>
      <c r="VMD8" s="886"/>
      <c r="VME8" s="886"/>
      <c r="VMF8" s="885"/>
      <c r="VMG8" s="886"/>
      <c r="VMH8" s="886"/>
      <c r="VMI8" s="886"/>
      <c r="VMJ8" s="885"/>
      <c r="VMK8" s="886"/>
      <c r="VML8" s="886"/>
      <c r="VMM8" s="886"/>
      <c r="VMN8" s="885"/>
      <c r="VMO8" s="886"/>
      <c r="VMP8" s="886"/>
      <c r="VMQ8" s="886"/>
      <c r="VMR8" s="885"/>
      <c r="VMS8" s="886"/>
      <c r="VMT8" s="886"/>
      <c r="VMU8" s="886"/>
      <c r="VMV8" s="885"/>
      <c r="VMW8" s="886"/>
      <c r="VMX8" s="886"/>
      <c r="VMY8" s="886"/>
      <c r="VMZ8" s="885"/>
      <c r="VNA8" s="886"/>
      <c r="VNB8" s="886"/>
      <c r="VNC8" s="886"/>
      <c r="VND8" s="885"/>
      <c r="VNE8" s="886"/>
      <c r="VNF8" s="886"/>
      <c r="VNG8" s="886"/>
      <c r="VNH8" s="885"/>
      <c r="VNI8" s="886"/>
      <c r="VNJ8" s="886"/>
      <c r="VNK8" s="886"/>
      <c r="VNL8" s="885"/>
      <c r="VNM8" s="886"/>
      <c r="VNN8" s="886"/>
      <c r="VNO8" s="886"/>
      <c r="VNP8" s="885"/>
      <c r="VNQ8" s="886"/>
      <c r="VNR8" s="886"/>
      <c r="VNS8" s="886"/>
      <c r="VNT8" s="885"/>
      <c r="VNU8" s="886"/>
      <c r="VNV8" s="886"/>
      <c r="VNW8" s="886"/>
      <c r="VNX8" s="885"/>
      <c r="VNY8" s="886"/>
      <c r="VNZ8" s="886"/>
      <c r="VOA8" s="886"/>
      <c r="VOB8" s="885"/>
      <c r="VOC8" s="886"/>
      <c r="VOD8" s="886"/>
      <c r="VOE8" s="886"/>
      <c r="VOF8" s="885"/>
      <c r="VOG8" s="886"/>
      <c r="VOH8" s="886"/>
      <c r="VOI8" s="886"/>
      <c r="VOJ8" s="885"/>
      <c r="VOK8" s="886"/>
      <c r="VOL8" s="886"/>
      <c r="VOM8" s="886"/>
      <c r="VON8" s="885"/>
      <c r="VOO8" s="886"/>
      <c r="VOP8" s="886"/>
      <c r="VOQ8" s="886"/>
      <c r="VOR8" s="885"/>
      <c r="VOS8" s="886"/>
      <c r="VOT8" s="886"/>
      <c r="VOU8" s="886"/>
      <c r="VOV8" s="885"/>
      <c r="VOW8" s="886"/>
      <c r="VOX8" s="886"/>
      <c r="VOY8" s="886"/>
      <c r="VOZ8" s="885"/>
      <c r="VPA8" s="886"/>
      <c r="VPB8" s="886"/>
      <c r="VPC8" s="886"/>
      <c r="VPD8" s="885"/>
      <c r="VPE8" s="886"/>
      <c r="VPF8" s="886"/>
      <c r="VPG8" s="886"/>
      <c r="VPH8" s="885"/>
      <c r="VPI8" s="886"/>
      <c r="VPJ8" s="886"/>
      <c r="VPK8" s="886"/>
      <c r="VPL8" s="885"/>
      <c r="VPM8" s="886"/>
      <c r="VPN8" s="886"/>
      <c r="VPO8" s="886"/>
      <c r="VPP8" s="885"/>
      <c r="VPQ8" s="886"/>
      <c r="VPR8" s="886"/>
      <c r="VPS8" s="886"/>
      <c r="VPT8" s="885"/>
      <c r="VPU8" s="886"/>
      <c r="VPV8" s="886"/>
      <c r="VPW8" s="886"/>
      <c r="VPX8" s="885"/>
      <c r="VPY8" s="886"/>
      <c r="VPZ8" s="886"/>
      <c r="VQA8" s="886"/>
      <c r="VQB8" s="885"/>
      <c r="VQC8" s="886"/>
      <c r="VQD8" s="886"/>
      <c r="VQE8" s="886"/>
      <c r="VQF8" s="885"/>
      <c r="VQG8" s="886"/>
      <c r="VQH8" s="886"/>
      <c r="VQI8" s="886"/>
      <c r="VQJ8" s="885"/>
      <c r="VQK8" s="886"/>
      <c r="VQL8" s="886"/>
      <c r="VQM8" s="886"/>
      <c r="VQN8" s="885"/>
      <c r="VQO8" s="886"/>
      <c r="VQP8" s="886"/>
      <c r="VQQ8" s="886"/>
      <c r="VQR8" s="885"/>
      <c r="VQS8" s="886"/>
      <c r="VQT8" s="886"/>
      <c r="VQU8" s="886"/>
      <c r="VQV8" s="885"/>
      <c r="VQW8" s="886"/>
      <c r="VQX8" s="886"/>
      <c r="VQY8" s="886"/>
      <c r="VQZ8" s="885"/>
      <c r="VRA8" s="886"/>
      <c r="VRB8" s="886"/>
      <c r="VRC8" s="886"/>
      <c r="VRD8" s="885"/>
      <c r="VRE8" s="886"/>
      <c r="VRF8" s="886"/>
      <c r="VRG8" s="886"/>
      <c r="VRH8" s="885"/>
      <c r="VRI8" s="886"/>
      <c r="VRJ8" s="886"/>
      <c r="VRK8" s="886"/>
      <c r="VRL8" s="885"/>
      <c r="VRM8" s="886"/>
      <c r="VRN8" s="886"/>
      <c r="VRO8" s="886"/>
      <c r="VRP8" s="885"/>
      <c r="VRQ8" s="886"/>
      <c r="VRR8" s="886"/>
      <c r="VRS8" s="886"/>
      <c r="VRT8" s="885"/>
      <c r="VRU8" s="886"/>
      <c r="VRV8" s="886"/>
      <c r="VRW8" s="886"/>
      <c r="VRX8" s="885"/>
      <c r="VRY8" s="886"/>
      <c r="VRZ8" s="886"/>
      <c r="VSA8" s="886"/>
      <c r="VSB8" s="885"/>
      <c r="VSC8" s="886"/>
      <c r="VSD8" s="886"/>
      <c r="VSE8" s="886"/>
      <c r="VSF8" s="885"/>
      <c r="VSG8" s="886"/>
      <c r="VSH8" s="886"/>
      <c r="VSI8" s="886"/>
      <c r="VSJ8" s="885"/>
      <c r="VSK8" s="886"/>
      <c r="VSL8" s="886"/>
      <c r="VSM8" s="886"/>
      <c r="VSN8" s="885"/>
      <c r="VSO8" s="886"/>
      <c r="VSP8" s="886"/>
      <c r="VSQ8" s="886"/>
      <c r="VSR8" s="885"/>
      <c r="VSS8" s="886"/>
      <c r="VST8" s="886"/>
      <c r="VSU8" s="886"/>
      <c r="VSV8" s="885"/>
      <c r="VSW8" s="886"/>
      <c r="VSX8" s="886"/>
      <c r="VSY8" s="886"/>
      <c r="VSZ8" s="885"/>
      <c r="VTA8" s="886"/>
      <c r="VTB8" s="886"/>
      <c r="VTC8" s="886"/>
      <c r="VTD8" s="885"/>
      <c r="VTE8" s="886"/>
      <c r="VTF8" s="886"/>
      <c r="VTG8" s="886"/>
      <c r="VTH8" s="885"/>
      <c r="VTI8" s="886"/>
      <c r="VTJ8" s="886"/>
      <c r="VTK8" s="886"/>
      <c r="VTL8" s="885"/>
      <c r="VTM8" s="886"/>
      <c r="VTN8" s="886"/>
      <c r="VTO8" s="886"/>
      <c r="VTP8" s="885"/>
      <c r="VTQ8" s="886"/>
      <c r="VTR8" s="886"/>
      <c r="VTS8" s="886"/>
      <c r="VTT8" s="885"/>
      <c r="VTU8" s="886"/>
      <c r="VTV8" s="886"/>
      <c r="VTW8" s="886"/>
      <c r="VTX8" s="885"/>
      <c r="VTY8" s="886"/>
      <c r="VTZ8" s="886"/>
      <c r="VUA8" s="886"/>
      <c r="VUB8" s="885"/>
      <c r="VUC8" s="886"/>
      <c r="VUD8" s="886"/>
      <c r="VUE8" s="886"/>
      <c r="VUF8" s="885"/>
      <c r="VUG8" s="886"/>
      <c r="VUH8" s="886"/>
      <c r="VUI8" s="886"/>
      <c r="VUJ8" s="885"/>
      <c r="VUK8" s="886"/>
      <c r="VUL8" s="886"/>
      <c r="VUM8" s="886"/>
      <c r="VUN8" s="885"/>
      <c r="VUO8" s="886"/>
      <c r="VUP8" s="886"/>
      <c r="VUQ8" s="886"/>
      <c r="VUR8" s="885"/>
      <c r="VUS8" s="886"/>
      <c r="VUT8" s="886"/>
      <c r="VUU8" s="886"/>
      <c r="VUV8" s="885"/>
      <c r="VUW8" s="886"/>
      <c r="VUX8" s="886"/>
      <c r="VUY8" s="886"/>
      <c r="VUZ8" s="885"/>
      <c r="VVA8" s="886"/>
      <c r="VVB8" s="886"/>
      <c r="VVC8" s="886"/>
      <c r="VVD8" s="885"/>
      <c r="VVE8" s="886"/>
      <c r="VVF8" s="886"/>
      <c r="VVG8" s="886"/>
      <c r="VVH8" s="885"/>
      <c r="VVI8" s="886"/>
      <c r="VVJ8" s="886"/>
      <c r="VVK8" s="886"/>
      <c r="VVL8" s="885"/>
      <c r="VVM8" s="886"/>
      <c r="VVN8" s="886"/>
      <c r="VVO8" s="886"/>
      <c r="VVP8" s="885"/>
      <c r="VVQ8" s="886"/>
      <c r="VVR8" s="886"/>
      <c r="VVS8" s="886"/>
      <c r="VVT8" s="885"/>
      <c r="VVU8" s="886"/>
      <c r="VVV8" s="886"/>
      <c r="VVW8" s="886"/>
      <c r="VVX8" s="885"/>
      <c r="VVY8" s="886"/>
      <c r="VVZ8" s="886"/>
      <c r="VWA8" s="886"/>
      <c r="VWB8" s="885"/>
      <c r="VWC8" s="886"/>
      <c r="VWD8" s="886"/>
      <c r="VWE8" s="886"/>
      <c r="VWF8" s="885"/>
      <c r="VWG8" s="886"/>
      <c r="VWH8" s="886"/>
      <c r="VWI8" s="886"/>
      <c r="VWJ8" s="885"/>
      <c r="VWK8" s="886"/>
      <c r="VWL8" s="886"/>
      <c r="VWM8" s="886"/>
      <c r="VWN8" s="885"/>
      <c r="VWO8" s="886"/>
      <c r="VWP8" s="886"/>
      <c r="VWQ8" s="886"/>
      <c r="VWR8" s="885"/>
      <c r="VWS8" s="886"/>
      <c r="VWT8" s="886"/>
      <c r="VWU8" s="886"/>
      <c r="VWV8" s="885"/>
      <c r="VWW8" s="886"/>
      <c r="VWX8" s="886"/>
      <c r="VWY8" s="886"/>
      <c r="VWZ8" s="885"/>
      <c r="VXA8" s="886"/>
      <c r="VXB8" s="886"/>
      <c r="VXC8" s="886"/>
      <c r="VXD8" s="885"/>
      <c r="VXE8" s="886"/>
      <c r="VXF8" s="886"/>
      <c r="VXG8" s="886"/>
      <c r="VXH8" s="885"/>
      <c r="VXI8" s="886"/>
      <c r="VXJ8" s="886"/>
      <c r="VXK8" s="886"/>
      <c r="VXL8" s="885"/>
      <c r="VXM8" s="886"/>
      <c r="VXN8" s="886"/>
      <c r="VXO8" s="886"/>
      <c r="VXP8" s="885"/>
      <c r="VXQ8" s="886"/>
      <c r="VXR8" s="886"/>
      <c r="VXS8" s="886"/>
      <c r="VXT8" s="885"/>
      <c r="VXU8" s="886"/>
      <c r="VXV8" s="886"/>
      <c r="VXW8" s="886"/>
      <c r="VXX8" s="885"/>
      <c r="VXY8" s="886"/>
      <c r="VXZ8" s="886"/>
      <c r="VYA8" s="886"/>
      <c r="VYB8" s="885"/>
      <c r="VYC8" s="886"/>
      <c r="VYD8" s="886"/>
      <c r="VYE8" s="886"/>
      <c r="VYF8" s="885"/>
      <c r="VYG8" s="886"/>
      <c r="VYH8" s="886"/>
      <c r="VYI8" s="886"/>
      <c r="VYJ8" s="885"/>
      <c r="VYK8" s="886"/>
      <c r="VYL8" s="886"/>
      <c r="VYM8" s="886"/>
      <c r="VYN8" s="885"/>
      <c r="VYO8" s="886"/>
      <c r="VYP8" s="886"/>
      <c r="VYQ8" s="886"/>
      <c r="VYR8" s="885"/>
      <c r="VYS8" s="886"/>
      <c r="VYT8" s="886"/>
      <c r="VYU8" s="886"/>
      <c r="VYV8" s="885"/>
      <c r="VYW8" s="886"/>
      <c r="VYX8" s="886"/>
      <c r="VYY8" s="886"/>
      <c r="VYZ8" s="885"/>
      <c r="VZA8" s="886"/>
      <c r="VZB8" s="886"/>
      <c r="VZC8" s="886"/>
      <c r="VZD8" s="885"/>
      <c r="VZE8" s="886"/>
      <c r="VZF8" s="886"/>
      <c r="VZG8" s="886"/>
      <c r="VZH8" s="885"/>
      <c r="VZI8" s="886"/>
      <c r="VZJ8" s="886"/>
      <c r="VZK8" s="886"/>
      <c r="VZL8" s="885"/>
      <c r="VZM8" s="886"/>
      <c r="VZN8" s="886"/>
      <c r="VZO8" s="886"/>
      <c r="VZP8" s="885"/>
      <c r="VZQ8" s="886"/>
      <c r="VZR8" s="886"/>
      <c r="VZS8" s="886"/>
      <c r="VZT8" s="885"/>
      <c r="VZU8" s="886"/>
      <c r="VZV8" s="886"/>
      <c r="VZW8" s="886"/>
      <c r="VZX8" s="885"/>
      <c r="VZY8" s="886"/>
      <c r="VZZ8" s="886"/>
      <c r="WAA8" s="886"/>
      <c r="WAB8" s="885"/>
      <c r="WAC8" s="886"/>
      <c r="WAD8" s="886"/>
      <c r="WAE8" s="886"/>
      <c r="WAF8" s="885"/>
      <c r="WAG8" s="886"/>
      <c r="WAH8" s="886"/>
      <c r="WAI8" s="886"/>
      <c r="WAJ8" s="885"/>
      <c r="WAK8" s="886"/>
      <c r="WAL8" s="886"/>
      <c r="WAM8" s="886"/>
      <c r="WAN8" s="885"/>
      <c r="WAO8" s="886"/>
      <c r="WAP8" s="886"/>
      <c r="WAQ8" s="886"/>
      <c r="WAR8" s="885"/>
      <c r="WAS8" s="886"/>
      <c r="WAT8" s="886"/>
      <c r="WAU8" s="886"/>
      <c r="WAV8" s="885"/>
      <c r="WAW8" s="886"/>
      <c r="WAX8" s="886"/>
      <c r="WAY8" s="886"/>
      <c r="WAZ8" s="885"/>
      <c r="WBA8" s="886"/>
      <c r="WBB8" s="886"/>
      <c r="WBC8" s="886"/>
      <c r="WBD8" s="885"/>
      <c r="WBE8" s="886"/>
      <c r="WBF8" s="886"/>
      <c r="WBG8" s="886"/>
      <c r="WBH8" s="885"/>
      <c r="WBI8" s="886"/>
      <c r="WBJ8" s="886"/>
      <c r="WBK8" s="886"/>
      <c r="WBL8" s="885"/>
      <c r="WBM8" s="886"/>
      <c r="WBN8" s="886"/>
      <c r="WBO8" s="886"/>
      <c r="WBP8" s="885"/>
      <c r="WBQ8" s="886"/>
      <c r="WBR8" s="886"/>
      <c r="WBS8" s="886"/>
      <c r="WBT8" s="885"/>
      <c r="WBU8" s="886"/>
      <c r="WBV8" s="886"/>
      <c r="WBW8" s="886"/>
      <c r="WBX8" s="885"/>
      <c r="WBY8" s="886"/>
      <c r="WBZ8" s="886"/>
      <c r="WCA8" s="886"/>
      <c r="WCB8" s="885"/>
      <c r="WCC8" s="886"/>
      <c r="WCD8" s="886"/>
      <c r="WCE8" s="886"/>
      <c r="WCF8" s="885"/>
      <c r="WCG8" s="886"/>
      <c r="WCH8" s="886"/>
      <c r="WCI8" s="886"/>
      <c r="WCJ8" s="885"/>
      <c r="WCK8" s="886"/>
      <c r="WCL8" s="886"/>
      <c r="WCM8" s="886"/>
      <c r="WCN8" s="885"/>
      <c r="WCO8" s="886"/>
      <c r="WCP8" s="886"/>
      <c r="WCQ8" s="886"/>
      <c r="WCR8" s="885"/>
      <c r="WCS8" s="886"/>
      <c r="WCT8" s="886"/>
      <c r="WCU8" s="886"/>
      <c r="WCV8" s="885"/>
      <c r="WCW8" s="886"/>
      <c r="WCX8" s="886"/>
      <c r="WCY8" s="886"/>
      <c r="WCZ8" s="885"/>
      <c r="WDA8" s="886"/>
      <c r="WDB8" s="886"/>
      <c r="WDC8" s="886"/>
      <c r="WDD8" s="885"/>
      <c r="WDE8" s="886"/>
      <c r="WDF8" s="886"/>
      <c r="WDG8" s="886"/>
      <c r="WDH8" s="885"/>
      <c r="WDI8" s="886"/>
      <c r="WDJ8" s="886"/>
      <c r="WDK8" s="886"/>
      <c r="WDL8" s="885"/>
      <c r="WDM8" s="886"/>
      <c r="WDN8" s="886"/>
      <c r="WDO8" s="886"/>
      <c r="WDP8" s="885"/>
      <c r="WDQ8" s="886"/>
      <c r="WDR8" s="886"/>
      <c r="WDS8" s="886"/>
      <c r="WDT8" s="885"/>
      <c r="WDU8" s="886"/>
      <c r="WDV8" s="886"/>
      <c r="WDW8" s="886"/>
      <c r="WDX8" s="885"/>
      <c r="WDY8" s="886"/>
      <c r="WDZ8" s="886"/>
      <c r="WEA8" s="886"/>
      <c r="WEB8" s="885"/>
      <c r="WEC8" s="886"/>
      <c r="WED8" s="886"/>
      <c r="WEE8" s="886"/>
      <c r="WEF8" s="885"/>
      <c r="WEG8" s="886"/>
      <c r="WEH8" s="886"/>
      <c r="WEI8" s="886"/>
      <c r="WEJ8" s="885"/>
      <c r="WEK8" s="886"/>
      <c r="WEL8" s="886"/>
      <c r="WEM8" s="886"/>
      <c r="WEN8" s="885"/>
      <c r="WEO8" s="886"/>
      <c r="WEP8" s="886"/>
      <c r="WEQ8" s="886"/>
      <c r="WER8" s="885"/>
      <c r="WES8" s="886"/>
      <c r="WET8" s="886"/>
      <c r="WEU8" s="886"/>
      <c r="WEV8" s="885"/>
      <c r="WEW8" s="886"/>
      <c r="WEX8" s="886"/>
      <c r="WEY8" s="886"/>
      <c r="WEZ8" s="885"/>
      <c r="WFA8" s="886"/>
      <c r="WFB8" s="886"/>
      <c r="WFC8" s="886"/>
      <c r="WFD8" s="885"/>
      <c r="WFE8" s="886"/>
      <c r="WFF8" s="886"/>
      <c r="WFG8" s="886"/>
      <c r="WFH8" s="885"/>
      <c r="WFI8" s="886"/>
      <c r="WFJ8" s="886"/>
      <c r="WFK8" s="886"/>
      <c r="WFL8" s="885"/>
      <c r="WFM8" s="886"/>
      <c r="WFN8" s="886"/>
      <c r="WFO8" s="886"/>
      <c r="WFP8" s="885"/>
      <c r="WFQ8" s="886"/>
      <c r="WFR8" s="886"/>
      <c r="WFS8" s="886"/>
      <c r="WFT8" s="885"/>
      <c r="WFU8" s="886"/>
      <c r="WFV8" s="886"/>
      <c r="WFW8" s="886"/>
      <c r="WFX8" s="885"/>
      <c r="WFY8" s="886"/>
      <c r="WFZ8" s="886"/>
      <c r="WGA8" s="886"/>
      <c r="WGB8" s="885"/>
      <c r="WGC8" s="886"/>
      <c r="WGD8" s="886"/>
      <c r="WGE8" s="886"/>
      <c r="WGF8" s="885"/>
      <c r="WGG8" s="886"/>
      <c r="WGH8" s="886"/>
      <c r="WGI8" s="886"/>
      <c r="WGJ8" s="885"/>
      <c r="WGK8" s="886"/>
      <c r="WGL8" s="886"/>
      <c r="WGM8" s="886"/>
      <c r="WGN8" s="885"/>
      <c r="WGO8" s="886"/>
      <c r="WGP8" s="886"/>
      <c r="WGQ8" s="886"/>
      <c r="WGR8" s="885"/>
      <c r="WGS8" s="886"/>
      <c r="WGT8" s="886"/>
      <c r="WGU8" s="886"/>
      <c r="WGV8" s="885"/>
      <c r="WGW8" s="886"/>
      <c r="WGX8" s="886"/>
      <c r="WGY8" s="886"/>
      <c r="WGZ8" s="885"/>
      <c r="WHA8" s="886"/>
      <c r="WHB8" s="886"/>
      <c r="WHC8" s="886"/>
      <c r="WHD8" s="885"/>
      <c r="WHE8" s="886"/>
      <c r="WHF8" s="886"/>
      <c r="WHG8" s="886"/>
      <c r="WHH8" s="885"/>
      <c r="WHI8" s="886"/>
      <c r="WHJ8" s="886"/>
      <c r="WHK8" s="886"/>
      <c r="WHL8" s="885"/>
      <c r="WHM8" s="886"/>
      <c r="WHN8" s="886"/>
      <c r="WHO8" s="886"/>
      <c r="WHP8" s="885"/>
      <c r="WHQ8" s="886"/>
      <c r="WHR8" s="886"/>
      <c r="WHS8" s="886"/>
      <c r="WHT8" s="885"/>
      <c r="WHU8" s="886"/>
      <c r="WHV8" s="886"/>
      <c r="WHW8" s="886"/>
      <c r="WHX8" s="885"/>
      <c r="WHY8" s="886"/>
      <c r="WHZ8" s="886"/>
      <c r="WIA8" s="886"/>
      <c r="WIB8" s="885"/>
      <c r="WIC8" s="886"/>
      <c r="WID8" s="886"/>
      <c r="WIE8" s="886"/>
      <c r="WIF8" s="885"/>
      <c r="WIG8" s="886"/>
      <c r="WIH8" s="886"/>
      <c r="WII8" s="886"/>
      <c r="WIJ8" s="885"/>
      <c r="WIK8" s="886"/>
      <c r="WIL8" s="886"/>
      <c r="WIM8" s="886"/>
      <c r="WIN8" s="885"/>
      <c r="WIO8" s="886"/>
      <c r="WIP8" s="886"/>
      <c r="WIQ8" s="886"/>
      <c r="WIR8" s="885"/>
      <c r="WIS8" s="886"/>
      <c r="WIT8" s="886"/>
      <c r="WIU8" s="886"/>
      <c r="WIV8" s="885"/>
      <c r="WIW8" s="886"/>
      <c r="WIX8" s="886"/>
      <c r="WIY8" s="886"/>
      <c r="WIZ8" s="885"/>
      <c r="WJA8" s="886"/>
      <c r="WJB8" s="886"/>
      <c r="WJC8" s="886"/>
      <c r="WJD8" s="885"/>
      <c r="WJE8" s="886"/>
      <c r="WJF8" s="886"/>
      <c r="WJG8" s="886"/>
      <c r="WJH8" s="885"/>
      <c r="WJI8" s="886"/>
      <c r="WJJ8" s="886"/>
      <c r="WJK8" s="886"/>
      <c r="WJL8" s="885"/>
      <c r="WJM8" s="886"/>
      <c r="WJN8" s="886"/>
      <c r="WJO8" s="886"/>
      <c r="WJP8" s="885"/>
      <c r="WJQ8" s="886"/>
      <c r="WJR8" s="886"/>
      <c r="WJS8" s="886"/>
      <c r="WJT8" s="885"/>
      <c r="WJU8" s="886"/>
      <c r="WJV8" s="886"/>
      <c r="WJW8" s="886"/>
      <c r="WJX8" s="885"/>
      <c r="WJY8" s="886"/>
      <c r="WJZ8" s="886"/>
      <c r="WKA8" s="886"/>
      <c r="WKB8" s="885"/>
      <c r="WKC8" s="886"/>
      <c r="WKD8" s="886"/>
      <c r="WKE8" s="886"/>
      <c r="WKF8" s="885"/>
      <c r="WKG8" s="886"/>
      <c r="WKH8" s="886"/>
      <c r="WKI8" s="886"/>
      <c r="WKJ8" s="885"/>
      <c r="WKK8" s="886"/>
      <c r="WKL8" s="886"/>
      <c r="WKM8" s="886"/>
      <c r="WKN8" s="885"/>
      <c r="WKO8" s="886"/>
      <c r="WKP8" s="886"/>
      <c r="WKQ8" s="886"/>
      <c r="WKR8" s="885"/>
      <c r="WKS8" s="886"/>
      <c r="WKT8" s="886"/>
      <c r="WKU8" s="886"/>
      <c r="WKV8" s="885"/>
      <c r="WKW8" s="886"/>
      <c r="WKX8" s="886"/>
      <c r="WKY8" s="886"/>
      <c r="WKZ8" s="885"/>
      <c r="WLA8" s="886"/>
      <c r="WLB8" s="886"/>
      <c r="WLC8" s="886"/>
      <c r="WLD8" s="885"/>
      <c r="WLE8" s="886"/>
      <c r="WLF8" s="886"/>
      <c r="WLG8" s="886"/>
      <c r="WLH8" s="885"/>
      <c r="WLI8" s="886"/>
      <c r="WLJ8" s="886"/>
      <c r="WLK8" s="886"/>
      <c r="WLL8" s="885"/>
      <c r="WLM8" s="886"/>
      <c r="WLN8" s="886"/>
      <c r="WLO8" s="886"/>
      <c r="WLP8" s="885"/>
      <c r="WLQ8" s="886"/>
      <c r="WLR8" s="886"/>
      <c r="WLS8" s="886"/>
      <c r="WLT8" s="885"/>
      <c r="WLU8" s="886"/>
      <c r="WLV8" s="886"/>
      <c r="WLW8" s="886"/>
      <c r="WLX8" s="885"/>
      <c r="WLY8" s="886"/>
      <c r="WLZ8" s="886"/>
      <c r="WMA8" s="886"/>
      <c r="WMB8" s="885"/>
      <c r="WMC8" s="886"/>
      <c r="WMD8" s="886"/>
      <c r="WME8" s="886"/>
      <c r="WMF8" s="885"/>
      <c r="WMG8" s="886"/>
      <c r="WMH8" s="886"/>
      <c r="WMI8" s="886"/>
      <c r="WMJ8" s="885"/>
      <c r="WMK8" s="886"/>
      <c r="WML8" s="886"/>
      <c r="WMM8" s="886"/>
      <c r="WMN8" s="885"/>
      <c r="WMO8" s="886"/>
      <c r="WMP8" s="886"/>
      <c r="WMQ8" s="886"/>
      <c r="WMR8" s="885"/>
      <c r="WMS8" s="886"/>
      <c r="WMT8" s="886"/>
      <c r="WMU8" s="886"/>
      <c r="WMV8" s="885"/>
      <c r="WMW8" s="886"/>
      <c r="WMX8" s="886"/>
      <c r="WMY8" s="886"/>
      <c r="WMZ8" s="885"/>
      <c r="WNA8" s="886"/>
      <c r="WNB8" s="886"/>
      <c r="WNC8" s="886"/>
      <c r="WND8" s="885"/>
      <c r="WNE8" s="886"/>
      <c r="WNF8" s="886"/>
      <c r="WNG8" s="886"/>
      <c r="WNH8" s="885"/>
      <c r="WNI8" s="886"/>
      <c r="WNJ8" s="886"/>
      <c r="WNK8" s="886"/>
      <c r="WNL8" s="885"/>
      <c r="WNM8" s="886"/>
      <c r="WNN8" s="886"/>
      <c r="WNO8" s="886"/>
      <c r="WNP8" s="885"/>
      <c r="WNQ8" s="886"/>
      <c r="WNR8" s="886"/>
      <c r="WNS8" s="886"/>
      <c r="WNT8" s="885"/>
      <c r="WNU8" s="886"/>
      <c r="WNV8" s="886"/>
      <c r="WNW8" s="886"/>
      <c r="WNX8" s="885"/>
      <c r="WNY8" s="886"/>
      <c r="WNZ8" s="886"/>
      <c r="WOA8" s="886"/>
      <c r="WOB8" s="885"/>
      <c r="WOC8" s="886"/>
      <c r="WOD8" s="886"/>
      <c r="WOE8" s="886"/>
      <c r="WOF8" s="885"/>
      <c r="WOG8" s="886"/>
      <c r="WOH8" s="886"/>
      <c r="WOI8" s="886"/>
      <c r="WOJ8" s="885"/>
      <c r="WOK8" s="886"/>
      <c r="WOL8" s="886"/>
      <c r="WOM8" s="886"/>
      <c r="WON8" s="885"/>
      <c r="WOO8" s="886"/>
      <c r="WOP8" s="886"/>
      <c r="WOQ8" s="886"/>
      <c r="WOR8" s="885"/>
      <c r="WOS8" s="886"/>
      <c r="WOT8" s="886"/>
      <c r="WOU8" s="886"/>
      <c r="WOV8" s="885"/>
      <c r="WOW8" s="886"/>
      <c r="WOX8" s="886"/>
      <c r="WOY8" s="886"/>
      <c r="WOZ8" s="885"/>
      <c r="WPA8" s="886"/>
      <c r="WPB8" s="886"/>
      <c r="WPC8" s="886"/>
      <c r="WPD8" s="885"/>
      <c r="WPE8" s="886"/>
      <c r="WPF8" s="886"/>
      <c r="WPG8" s="886"/>
      <c r="WPH8" s="885"/>
      <c r="WPI8" s="886"/>
      <c r="WPJ8" s="886"/>
      <c r="WPK8" s="886"/>
      <c r="WPL8" s="885"/>
      <c r="WPM8" s="886"/>
      <c r="WPN8" s="886"/>
      <c r="WPO8" s="886"/>
      <c r="WPP8" s="885"/>
      <c r="WPQ8" s="886"/>
      <c r="WPR8" s="886"/>
      <c r="WPS8" s="886"/>
      <c r="WPT8" s="885"/>
      <c r="WPU8" s="886"/>
      <c r="WPV8" s="886"/>
      <c r="WPW8" s="886"/>
      <c r="WPX8" s="885"/>
      <c r="WPY8" s="886"/>
      <c r="WPZ8" s="886"/>
      <c r="WQA8" s="886"/>
      <c r="WQB8" s="885"/>
      <c r="WQC8" s="886"/>
      <c r="WQD8" s="886"/>
      <c r="WQE8" s="886"/>
      <c r="WQF8" s="885"/>
      <c r="WQG8" s="886"/>
      <c r="WQH8" s="886"/>
      <c r="WQI8" s="886"/>
      <c r="WQJ8" s="885"/>
      <c r="WQK8" s="886"/>
      <c r="WQL8" s="886"/>
      <c r="WQM8" s="886"/>
      <c r="WQN8" s="885"/>
      <c r="WQO8" s="886"/>
      <c r="WQP8" s="886"/>
      <c r="WQQ8" s="886"/>
      <c r="WQR8" s="885"/>
      <c r="WQS8" s="886"/>
      <c r="WQT8" s="886"/>
      <c r="WQU8" s="886"/>
      <c r="WQV8" s="885"/>
      <c r="WQW8" s="886"/>
      <c r="WQX8" s="886"/>
      <c r="WQY8" s="886"/>
      <c r="WQZ8" s="885"/>
      <c r="WRA8" s="886"/>
      <c r="WRB8" s="886"/>
      <c r="WRC8" s="886"/>
      <c r="WRD8" s="885"/>
      <c r="WRE8" s="886"/>
      <c r="WRF8" s="886"/>
      <c r="WRG8" s="886"/>
      <c r="WRH8" s="885"/>
      <c r="WRI8" s="886"/>
      <c r="WRJ8" s="886"/>
      <c r="WRK8" s="886"/>
      <c r="WRL8" s="885"/>
      <c r="WRM8" s="886"/>
      <c r="WRN8" s="886"/>
      <c r="WRO8" s="886"/>
      <c r="WRP8" s="885"/>
      <c r="WRQ8" s="886"/>
      <c r="WRR8" s="886"/>
      <c r="WRS8" s="886"/>
      <c r="WRT8" s="885"/>
      <c r="WRU8" s="886"/>
      <c r="WRV8" s="886"/>
      <c r="WRW8" s="886"/>
      <c r="WRX8" s="885"/>
      <c r="WRY8" s="886"/>
      <c r="WRZ8" s="886"/>
      <c r="WSA8" s="886"/>
      <c r="WSB8" s="885"/>
      <c r="WSC8" s="886"/>
      <c r="WSD8" s="886"/>
      <c r="WSE8" s="886"/>
      <c r="WSF8" s="885"/>
      <c r="WSG8" s="886"/>
      <c r="WSH8" s="886"/>
      <c r="WSI8" s="886"/>
      <c r="WSJ8" s="885"/>
      <c r="WSK8" s="886"/>
      <c r="WSL8" s="886"/>
      <c r="WSM8" s="886"/>
      <c r="WSN8" s="885"/>
      <c r="WSO8" s="886"/>
      <c r="WSP8" s="886"/>
      <c r="WSQ8" s="886"/>
      <c r="WSR8" s="885"/>
      <c r="WSS8" s="886"/>
      <c r="WST8" s="886"/>
      <c r="WSU8" s="886"/>
      <c r="WSV8" s="885"/>
      <c r="WSW8" s="886"/>
      <c r="WSX8" s="886"/>
      <c r="WSY8" s="886"/>
      <c r="WSZ8" s="885"/>
      <c r="WTA8" s="886"/>
      <c r="WTB8" s="886"/>
      <c r="WTC8" s="886"/>
      <c r="WTD8" s="885"/>
      <c r="WTE8" s="886"/>
      <c r="WTF8" s="886"/>
      <c r="WTG8" s="886"/>
      <c r="WTH8" s="885"/>
      <c r="WTI8" s="886"/>
      <c r="WTJ8" s="886"/>
      <c r="WTK8" s="886"/>
      <c r="WTL8" s="885"/>
      <c r="WTM8" s="886"/>
      <c r="WTN8" s="886"/>
      <c r="WTO8" s="886"/>
      <c r="WTP8" s="885"/>
      <c r="WTQ8" s="886"/>
      <c r="WTR8" s="886"/>
      <c r="WTS8" s="886"/>
      <c r="WTT8" s="885"/>
      <c r="WTU8" s="886"/>
      <c r="WTV8" s="886"/>
      <c r="WTW8" s="886"/>
      <c r="WTX8" s="885"/>
      <c r="WTY8" s="886"/>
      <c r="WTZ8" s="886"/>
      <c r="WUA8" s="886"/>
      <c r="WUB8" s="885"/>
      <c r="WUC8" s="886"/>
      <c r="WUD8" s="886"/>
      <c r="WUE8" s="886"/>
      <c r="WUF8" s="885"/>
      <c r="WUG8" s="886"/>
      <c r="WUH8" s="886"/>
      <c r="WUI8" s="886"/>
      <c r="WUJ8" s="885"/>
      <c r="WUK8" s="886"/>
      <c r="WUL8" s="886"/>
      <c r="WUM8" s="886"/>
      <c r="WUN8" s="885"/>
      <c r="WUO8" s="886"/>
      <c r="WUP8" s="886"/>
      <c r="WUQ8" s="886"/>
      <c r="WUR8" s="885"/>
      <c r="WUS8" s="886"/>
      <c r="WUT8" s="886"/>
      <c r="WUU8" s="886"/>
      <c r="WUV8" s="885"/>
      <c r="WUW8" s="886"/>
      <c r="WUX8" s="886"/>
      <c r="WUY8" s="886"/>
      <c r="WUZ8" s="885"/>
      <c r="WVA8" s="886"/>
      <c r="WVB8" s="886"/>
      <c r="WVC8" s="886"/>
      <c r="WVD8" s="885"/>
      <c r="WVE8" s="886"/>
      <c r="WVF8" s="886"/>
      <c r="WVG8" s="886"/>
      <c r="WVH8" s="885"/>
      <c r="WVI8" s="886"/>
      <c r="WVJ8" s="886"/>
      <c r="WVK8" s="886"/>
      <c r="WVL8" s="885"/>
      <c r="WVM8" s="886"/>
      <c r="WVN8" s="886"/>
      <c r="WVO8" s="886"/>
      <c r="WVP8" s="885"/>
      <c r="WVQ8" s="886"/>
      <c r="WVR8" s="886"/>
      <c r="WVS8" s="886"/>
      <c r="WVT8" s="885"/>
      <c r="WVU8" s="886"/>
      <c r="WVV8" s="886"/>
      <c r="WVW8" s="886"/>
      <c r="WVX8" s="885"/>
      <c r="WVY8" s="886"/>
      <c r="WVZ8" s="886"/>
      <c r="WWA8" s="886"/>
      <c r="WWB8" s="885"/>
      <c r="WWC8" s="886"/>
      <c r="WWD8" s="886"/>
      <c r="WWE8" s="886"/>
      <c r="WWF8" s="885"/>
      <c r="WWG8" s="886"/>
      <c r="WWH8" s="886"/>
      <c r="WWI8" s="886"/>
      <c r="WWJ8" s="885"/>
      <c r="WWK8" s="886"/>
      <c r="WWL8" s="886"/>
      <c r="WWM8" s="886"/>
      <c r="WWN8" s="885"/>
      <c r="WWO8" s="886"/>
      <c r="WWP8" s="886"/>
      <c r="WWQ8" s="886"/>
      <c r="WWR8" s="885"/>
      <c r="WWS8" s="886"/>
      <c r="WWT8" s="886"/>
      <c r="WWU8" s="886"/>
      <c r="WWV8" s="885"/>
      <c r="WWW8" s="886"/>
      <c r="WWX8" s="886"/>
      <c r="WWY8" s="886"/>
      <c r="WWZ8" s="885"/>
      <c r="WXA8" s="886"/>
      <c r="WXB8" s="886"/>
      <c r="WXC8" s="886"/>
      <c r="WXD8" s="885"/>
      <c r="WXE8" s="886"/>
      <c r="WXF8" s="886"/>
      <c r="WXG8" s="886"/>
      <c r="WXH8" s="885"/>
      <c r="WXI8" s="886"/>
      <c r="WXJ8" s="886"/>
      <c r="WXK8" s="886"/>
      <c r="WXL8" s="885"/>
      <c r="WXM8" s="886"/>
      <c r="WXN8" s="886"/>
      <c r="WXO8" s="886"/>
      <c r="WXP8" s="885"/>
      <c r="WXQ8" s="886"/>
      <c r="WXR8" s="886"/>
      <c r="WXS8" s="886"/>
      <c r="WXT8" s="885"/>
      <c r="WXU8" s="886"/>
      <c r="WXV8" s="886"/>
      <c r="WXW8" s="886"/>
      <c r="WXX8" s="885"/>
      <c r="WXY8" s="886"/>
      <c r="WXZ8" s="886"/>
      <c r="WYA8" s="886"/>
      <c r="WYB8" s="885"/>
      <c r="WYC8" s="886"/>
      <c r="WYD8" s="886"/>
      <c r="WYE8" s="886"/>
      <c r="WYF8" s="885"/>
      <c r="WYG8" s="886"/>
      <c r="WYH8" s="886"/>
      <c r="WYI8" s="886"/>
      <c r="WYJ8" s="885"/>
      <c r="WYK8" s="886"/>
      <c r="WYL8" s="886"/>
      <c r="WYM8" s="886"/>
      <c r="WYN8" s="885"/>
      <c r="WYO8" s="886"/>
      <c r="WYP8" s="886"/>
      <c r="WYQ8" s="886"/>
      <c r="WYR8" s="885"/>
      <c r="WYS8" s="886"/>
      <c r="WYT8" s="886"/>
      <c r="WYU8" s="886"/>
      <c r="WYV8" s="885"/>
      <c r="WYW8" s="886"/>
      <c r="WYX8" s="886"/>
      <c r="WYY8" s="886"/>
      <c r="WYZ8" s="885"/>
      <c r="WZA8" s="886"/>
      <c r="WZB8" s="886"/>
      <c r="WZC8" s="886"/>
      <c r="WZD8" s="885"/>
      <c r="WZE8" s="886"/>
      <c r="WZF8" s="886"/>
      <c r="WZG8" s="886"/>
      <c r="WZH8" s="885"/>
      <c r="WZI8" s="886"/>
      <c r="WZJ8" s="886"/>
      <c r="WZK8" s="886"/>
      <c r="WZL8" s="885"/>
      <c r="WZM8" s="886"/>
      <c r="WZN8" s="886"/>
      <c r="WZO8" s="886"/>
      <c r="WZP8" s="885"/>
      <c r="WZQ8" s="886"/>
      <c r="WZR8" s="886"/>
      <c r="WZS8" s="886"/>
      <c r="WZT8" s="885"/>
      <c r="WZU8" s="886"/>
      <c r="WZV8" s="886"/>
      <c r="WZW8" s="886"/>
      <c r="WZX8" s="885"/>
      <c r="WZY8" s="886"/>
      <c r="WZZ8" s="886"/>
      <c r="XAA8" s="886"/>
      <c r="XAB8" s="885"/>
      <c r="XAC8" s="886"/>
      <c r="XAD8" s="886"/>
      <c r="XAE8" s="886"/>
      <c r="XAF8" s="885"/>
      <c r="XAG8" s="886"/>
      <c r="XAH8" s="886"/>
      <c r="XAI8" s="886"/>
      <c r="XAJ8" s="885"/>
      <c r="XAK8" s="886"/>
      <c r="XAL8" s="886"/>
      <c r="XAM8" s="886"/>
      <c r="XAN8" s="885"/>
      <c r="XAO8" s="886"/>
      <c r="XAP8" s="886"/>
      <c r="XAQ8" s="886"/>
      <c r="XAR8" s="885"/>
      <c r="XAS8" s="886"/>
      <c r="XAT8" s="886"/>
      <c r="XAU8" s="886"/>
      <c r="XAV8" s="885"/>
      <c r="XAW8" s="886"/>
      <c r="XAX8" s="886"/>
      <c r="XAY8" s="886"/>
      <c r="XAZ8" s="885"/>
      <c r="XBA8" s="886"/>
      <c r="XBB8" s="886"/>
      <c r="XBC8" s="886"/>
      <c r="XBD8" s="885"/>
      <c r="XBE8" s="886"/>
      <c r="XBF8" s="886"/>
      <c r="XBG8" s="886"/>
      <c r="XBH8" s="885"/>
      <c r="XBI8" s="886"/>
      <c r="XBJ8" s="886"/>
      <c r="XBK8" s="886"/>
      <c r="XBL8" s="885"/>
      <c r="XBM8" s="886"/>
      <c r="XBN8" s="886"/>
      <c r="XBO8" s="886"/>
      <c r="XBP8" s="885"/>
      <c r="XBQ8" s="886"/>
      <c r="XBR8" s="886"/>
      <c r="XBS8" s="886"/>
      <c r="XBT8" s="885"/>
      <c r="XBU8" s="886"/>
      <c r="XBV8" s="886"/>
      <c r="XBW8" s="886"/>
      <c r="XBX8" s="885"/>
      <c r="XBY8" s="886"/>
      <c r="XBZ8" s="886"/>
      <c r="XCA8" s="886"/>
      <c r="XCB8" s="885"/>
      <c r="XCC8" s="886"/>
      <c r="XCD8" s="886"/>
      <c r="XCE8" s="886"/>
      <c r="XCF8" s="885"/>
      <c r="XCG8" s="886"/>
      <c r="XCH8" s="886"/>
      <c r="XCI8" s="886"/>
      <c r="XCJ8" s="885"/>
      <c r="XCK8" s="886"/>
      <c r="XCL8" s="886"/>
      <c r="XCM8" s="886"/>
      <c r="XCN8" s="885"/>
      <c r="XCO8" s="886"/>
      <c r="XCP8" s="886"/>
      <c r="XCQ8" s="886"/>
      <c r="XCR8" s="885"/>
      <c r="XCS8" s="886"/>
      <c r="XCT8" s="886"/>
      <c r="XCU8" s="886"/>
      <c r="XCV8" s="885"/>
      <c r="XCW8" s="886"/>
      <c r="XCX8" s="886"/>
      <c r="XCY8" s="886"/>
      <c r="XCZ8" s="885"/>
      <c r="XDA8" s="886"/>
      <c r="XDB8" s="886"/>
      <c r="XDC8" s="886"/>
      <c r="XDD8" s="885"/>
      <c r="XDE8" s="886"/>
      <c r="XDF8" s="886"/>
      <c r="XDG8" s="886"/>
      <c r="XDH8" s="885"/>
      <c r="XDI8" s="886"/>
      <c r="XDJ8" s="886"/>
      <c r="XDK8" s="886"/>
      <c r="XDL8" s="885"/>
      <c r="XDM8" s="886"/>
      <c r="XDN8" s="886"/>
      <c r="XDO8" s="886"/>
      <c r="XDP8" s="885"/>
      <c r="XDQ8" s="886"/>
      <c r="XDR8" s="886"/>
      <c r="XDS8" s="886"/>
      <c r="XDT8" s="885"/>
      <c r="XDU8" s="886"/>
      <c r="XDV8" s="886"/>
      <c r="XDW8" s="886"/>
      <c r="XDX8" s="885"/>
      <c r="XDY8" s="886"/>
      <c r="XDZ8" s="886"/>
      <c r="XEA8" s="886"/>
      <c r="XEB8" s="885"/>
      <c r="XEC8" s="886"/>
      <c r="XED8" s="886"/>
      <c r="XEE8" s="886"/>
      <c r="XEF8" s="885"/>
      <c r="XEG8" s="886"/>
      <c r="XEH8" s="886"/>
      <c r="XEI8" s="886"/>
      <c r="XEJ8" s="885"/>
      <c r="XEK8" s="886"/>
      <c r="XEL8" s="886"/>
      <c r="XEM8" s="886"/>
    </row>
    <row r="9" spans="1:16367" s="215" customFormat="1" ht="22.5" customHeight="1" x14ac:dyDescent="0.25">
      <c r="A9" s="976" t="s">
        <v>1866</v>
      </c>
      <c r="B9" s="243"/>
      <c r="C9" s="875">
        <f>SUM('تراز 1400'!$M$102)</f>
        <v>79837835000</v>
      </c>
      <c r="D9" s="1066"/>
      <c r="E9" s="875">
        <v>0</v>
      </c>
      <c r="H9" s="883"/>
      <c r="I9" s="884"/>
      <c r="J9" s="883"/>
      <c r="K9" s="883"/>
      <c r="P9" s="885"/>
      <c r="Q9" s="886"/>
      <c r="R9" s="886"/>
      <c r="S9" s="886"/>
      <c r="T9" s="885"/>
      <c r="U9" s="886"/>
      <c r="V9" s="886"/>
      <c r="W9" s="886"/>
      <c r="X9" s="885"/>
      <c r="Y9" s="886"/>
      <c r="Z9" s="886"/>
      <c r="AA9" s="886"/>
      <c r="AB9" s="885"/>
      <c r="AC9" s="886"/>
      <c r="AD9" s="886"/>
      <c r="AE9" s="886"/>
      <c r="AF9" s="885"/>
      <c r="AG9" s="886"/>
      <c r="AH9" s="886"/>
      <c r="AI9" s="886"/>
      <c r="AJ9" s="885"/>
      <c r="AK9" s="886"/>
      <c r="AL9" s="886"/>
      <c r="AM9" s="886"/>
      <c r="AN9" s="885"/>
      <c r="AO9" s="886"/>
      <c r="AP9" s="886"/>
      <c r="AQ9" s="886"/>
      <c r="AR9" s="885"/>
      <c r="AS9" s="886"/>
      <c r="AT9" s="886"/>
      <c r="AU9" s="886"/>
      <c r="AV9" s="885"/>
      <c r="AW9" s="886"/>
      <c r="AX9" s="886"/>
      <c r="AY9" s="886"/>
      <c r="AZ9" s="885"/>
      <c r="BA9" s="886"/>
      <c r="BB9" s="886"/>
      <c r="BC9" s="886"/>
      <c r="BD9" s="885"/>
      <c r="BE9" s="886"/>
      <c r="BF9" s="886"/>
      <c r="BG9" s="886"/>
      <c r="BH9" s="885"/>
      <c r="BI9" s="886"/>
      <c r="BJ9" s="886"/>
      <c r="BK9" s="886"/>
      <c r="BL9" s="885"/>
      <c r="BM9" s="886"/>
      <c r="BN9" s="886"/>
      <c r="BO9" s="886"/>
      <c r="BP9" s="885"/>
      <c r="BQ9" s="886"/>
      <c r="BR9" s="886"/>
      <c r="BS9" s="886"/>
      <c r="BT9" s="885"/>
      <c r="BU9" s="886"/>
      <c r="BV9" s="886"/>
      <c r="BW9" s="886"/>
      <c r="BX9" s="885"/>
      <c r="BY9" s="886"/>
      <c r="BZ9" s="886"/>
      <c r="CA9" s="886"/>
      <c r="CB9" s="885"/>
      <c r="CC9" s="886"/>
      <c r="CD9" s="886"/>
      <c r="CE9" s="886"/>
      <c r="CF9" s="885"/>
      <c r="CG9" s="886"/>
      <c r="CH9" s="886"/>
      <c r="CI9" s="886"/>
      <c r="CJ9" s="885"/>
      <c r="CK9" s="886"/>
      <c r="CL9" s="886"/>
      <c r="CM9" s="886"/>
      <c r="CN9" s="885"/>
      <c r="CO9" s="886"/>
      <c r="CP9" s="886"/>
      <c r="CQ9" s="886"/>
      <c r="CR9" s="885"/>
      <c r="CS9" s="886"/>
      <c r="CT9" s="886"/>
      <c r="CU9" s="886"/>
      <c r="CV9" s="885"/>
      <c r="CW9" s="886"/>
      <c r="CX9" s="886"/>
      <c r="CY9" s="886"/>
      <c r="CZ9" s="885"/>
      <c r="DA9" s="886"/>
      <c r="DB9" s="886"/>
      <c r="DC9" s="886"/>
      <c r="DD9" s="885"/>
      <c r="DE9" s="886"/>
      <c r="DF9" s="886"/>
      <c r="DG9" s="886"/>
      <c r="DH9" s="885"/>
      <c r="DI9" s="886"/>
      <c r="DJ9" s="886"/>
      <c r="DK9" s="886"/>
      <c r="DL9" s="885"/>
      <c r="DM9" s="886"/>
      <c r="DN9" s="886"/>
      <c r="DO9" s="886"/>
      <c r="DP9" s="885"/>
      <c r="DQ9" s="886"/>
      <c r="DR9" s="886"/>
      <c r="DS9" s="886"/>
      <c r="DT9" s="885"/>
      <c r="DU9" s="886"/>
      <c r="DV9" s="886"/>
      <c r="DW9" s="886"/>
      <c r="DX9" s="885"/>
      <c r="DY9" s="886"/>
      <c r="DZ9" s="886"/>
      <c r="EA9" s="886"/>
      <c r="EB9" s="885"/>
      <c r="EC9" s="886"/>
      <c r="ED9" s="886"/>
      <c r="EE9" s="886"/>
      <c r="EF9" s="885"/>
      <c r="EG9" s="886"/>
      <c r="EH9" s="886"/>
      <c r="EI9" s="886"/>
      <c r="EJ9" s="885"/>
      <c r="EK9" s="886"/>
      <c r="EL9" s="886"/>
      <c r="EM9" s="886"/>
      <c r="EN9" s="885"/>
      <c r="EO9" s="886"/>
      <c r="EP9" s="886"/>
      <c r="EQ9" s="886"/>
      <c r="ER9" s="885"/>
      <c r="ES9" s="886"/>
      <c r="ET9" s="886"/>
      <c r="EU9" s="886"/>
      <c r="EV9" s="885"/>
      <c r="EW9" s="886"/>
      <c r="EX9" s="886"/>
      <c r="EY9" s="886"/>
      <c r="EZ9" s="885"/>
      <c r="FA9" s="886"/>
      <c r="FB9" s="886"/>
      <c r="FC9" s="886"/>
      <c r="FD9" s="885"/>
      <c r="FE9" s="886"/>
      <c r="FF9" s="886"/>
      <c r="FG9" s="886"/>
      <c r="FH9" s="885"/>
      <c r="FI9" s="886"/>
      <c r="FJ9" s="886"/>
      <c r="FK9" s="886"/>
      <c r="FL9" s="885"/>
      <c r="FM9" s="886"/>
      <c r="FN9" s="886"/>
      <c r="FO9" s="886"/>
      <c r="FP9" s="885"/>
      <c r="FQ9" s="886"/>
      <c r="FR9" s="886"/>
      <c r="FS9" s="886"/>
      <c r="FT9" s="885"/>
      <c r="FU9" s="886"/>
      <c r="FV9" s="886"/>
      <c r="FW9" s="886"/>
      <c r="FX9" s="885"/>
      <c r="FY9" s="886"/>
      <c r="FZ9" s="886"/>
      <c r="GA9" s="886"/>
      <c r="GB9" s="885"/>
      <c r="GC9" s="886"/>
      <c r="GD9" s="886"/>
      <c r="GE9" s="886"/>
      <c r="GF9" s="885"/>
      <c r="GG9" s="886"/>
      <c r="GH9" s="886"/>
      <c r="GI9" s="886"/>
      <c r="GJ9" s="885"/>
      <c r="GK9" s="886"/>
      <c r="GL9" s="886"/>
      <c r="GM9" s="886"/>
      <c r="GN9" s="885"/>
      <c r="GO9" s="886"/>
      <c r="GP9" s="886"/>
      <c r="GQ9" s="886"/>
      <c r="GR9" s="885"/>
      <c r="GS9" s="886"/>
      <c r="GT9" s="886"/>
      <c r="GU9" s="886"/>
      <c r="GV9" s="885"/>
      <c r="GW9" s="886"/>
      <c r="GX9" s="886"/>
      <c r="GY9" s="886"/>
      <c r="GZ9" s="885"/>
      <c r="HA9" s="886"/>
      <c r="HB9" s="886"/>
      <c r="HC9" s="886"/>
      <c r="HD9" s="885"/>
      <c r="HE9" s="886"/>
      <c r="HF9" s="886"/>
      <c r="HG9" s="886"/>
      <c r="HH9" s="885"/>
      <c r="HI9" s="886"/>
      <c r="HJ9" s="886"/>
      <c r="HK9" s="886"/>
      <c r="HL9" s="885"/>
      <c r="HM9" s="886"/>
      <c r="HN9" s="886"/>
      <c r="HO9" s="886"/>
      <c r="HP9" s="885"/>
      <c r="HQ9" s="886"/>
      <c r="HR9" s="886"/>
      <c r="HS9" s="886"/>
      <c r="HT9" s="885"/>
      <c r="HU9" s="886"/>
      <c r="HV9" s="886"/>
      <c r="HW9" s="886"/>
      <c r="HX9" s="885"/>
      <c r="HY9" s="886"/>
      <c r="HZ9" s="886"/>
      <c r="IA9" s="886"/>
      <c r="IB9" s="885"/>
      <c r="IC9" s="886"/>
      <c r="ID9" s="886"/>
      <c r="IE9" s="886"/>
      <c r="IF9" s="885"/>
      <c r="IG9" s="886"/>
      <c r="IH9" s="886"/>
      <c r="II9" s="886"/>
      <c r="IJ9" s="885"/>
      <c r="IK9" s="886"/>
      <c r="IL9" s="886"/>
      <c r="IM9" s="886"/>
      <c r="IN9" s="885"/>
      <c r="IO9" s="886"/>
      <c r="IP9" s="886"/>
      <c r="IQ9" s="886"/>
      <c r="IR9" s="885"/>
      <c r="IS9" s="886"/>
      <c r="IT9" s="886"/>
      <c r="IU9" s="886"/>
      <c r="IV9" s="885"/>
      <c r="IW9" s="886"/>
      <c r="IX9" s="886"/>
      <c r="IY9" s="886"/>
      <c r="IZ9" s="885"/>
      <c r="JA9" s="886"/>
      <c r="JB9" s="886"/>
      <c r="JC9" s="886"/>
      <c r="JD9" s="885"/>
      <c r="JE9" s="886"/>
      <c r="JF9" s="886"/>
      <c r="JG9" s="886"/>
      <c r="JH9" s="885"/>
      <c r="JI9" s="886"/>
      <c r="JJ9" s="886"/>
      <c r="JK9" s="886"/>
      <c r="JL9" s="885"/>
      <c r="JM9" s="886"/>
      <c r="JN9" s="886"/>
      <c r="JO9" s="886"/>
      <c r="JP9" s="885"/>
      <c r="JQ9" s="886"/>
      <c r="JR9" s="886"/>
      <c r="JS9" s="886"/>
      <c r="JT9" s="885"/>
      <c r="JU9" s="886"/>
      <c r="JV9" s="886"/>
      <c r="JW9" s="886"/>
      <c r="JX9" s="885"/>
      <c r="JY9" s="886"/>
      <c r="JZ9" s="886"/>
      <c r="KA9" s="886"/>
      <c r="KB9" s="885"/>
      <c r="KC9" s="886"/>
      <c r="KD9" s="886"/>
      <c r="KE9" s="886"/>
      <c r="KF9" s="885"/>
      <c r="KG9" s="886"/>
      <c r="KH9" s="886"/>
      <c r="KI9" s="886"/>
      <c r="KJ9" s="885"/>
      <c r="KK9" s="886"/>
      <c r="KL9" s="886"/>
      <c r="KM9" s="886"/>
      <c r="KN9" s="885"/>
      <c r="KO9" s="886"/>
      <c r="KP9" s="886"/>
      <c r="KQ9" s="886"/>
      <c r="KR9" s="885"/>
      <c r="KS9" s="886"/>
      <c r="KT9" s="886"/>
      <c r="KU9" s="886"/>
      <c r="KV9" s="885"/>
      <c r="KW9" s="886"/>
      <c r="KX9" s="886"/>
      <c r="KY9" s="886"/>
      <c r="KZ9" s="885"/>
      <c r="LA9" s="886"/>
      <c r="LB9" s="886"/>
      <c r="LC9" s="886"/>
      <c r="LD9" s="885"/>
      <c r="LE9" s="886"/>
      <c r="LF9" s="886"/>
      <c r="LG9" s="886"/>
      <c r="LH9" s="885"/>
      <c r="LI9" s="886"/>
      <c r="LJ9" s="886"/>
      <c r="LK9" s="886"/>
      <c r="LL9" s="885"/>
      <c r="LM9" s="886"/>
      <c r="LN9" s="886"/>
      <c r="LO9" s="886"/>
      <c r="LP9" s="885"/>
      <c r="LQ9" s="886"/>
      <c r="LR9" s="886"/>
      <c r="LS9" s="886"/>
      <c r="LT9" s="885"/>
      <c r="LU9" s="886"/>
      <c r="LV9" s="886"/>
      <c r="LW9" s="886"/>
      <c r="LX9" s="885"/>
      <c r="LY9" s="886"/>
      <c r="LZ9" s="886"/>
      <c r="MA9" s="886"/>
      <c r="MB9" s="885"/>
      <c r="MC9" s="886"/>
      <c r="MD9" s="886"/>
      <c r="ME9" s="886"/>
      <c r="MF9" s="885"/>
      <c r="MG9" s="886"/>
      <c r="MH9" s="886"/>
      <c r="MI9" s="886"/>
      <c r="MJ9" s="885"/>
      <c r="MK9" s="886"/>
      <c r="ML9" s="886"/>
      <c r="MM9" s="886"/>
      <c r="MN9" s="885"/>
      <c r="MO9" s="886"/>
      <c r="MP9" s="886"/>
      <c r="MQ9" s="886"/>
      <c r="MR9" s="885"/>
      <c r="MS9" s="886"/>
      <c r="MT9" s="886"/>
      <c r="MU9" s="886"/>
      <c r="MV9" s="885"/>
      <c r="MW9" s="886"/>
      <c r="MX9" s="886"/>
      <c r="MY9" s="886"/>
      <c r="MZ9" s="885"/>
      <c r="NA9" s="886"/>
      <c r="NB9" s="886"/>
      <c r="NC9" s="886"/>
      <c r="ND9" s="885"/>
      <c r="NE9" s="886"/>
      <c r="NF9" s="886"/>
      <c r="NG9" s="886"/>
      <c r="NH9" s="885"/>
      <c r="NI9" s="886"/>
      <c r="NJ9" s="886"/>
      <c r="NK9" s="886"/>
      <c r="NL9" s="885"/>
      <c r="NM9" s="886"/>
      <c r="NN9" s="886"/>
      <c r="NO9" s="886"/>
      <c r="NP9" s="885"/>
      <c r="NQ9" s="886"/>
      <c r="NR9" s="886"/>
      <c r="NS9" s="886"/>
      <c r="NT9" s="885"/>
      <c r="NU9" s="886"/>
      <c r="NV9" s="886"/>
      <c r="NW9" s="886"/>
      <c r="NX9" s="885"/>
      <c r="NY9" s="886"/>
      <c r="NZ9" s="886"/>
      <c r="OA9" s="886"/>
      <c r="OB9" s="885"/>
      <c r="OC9" s="886"/>
      <c r="OD9" s="886"/>
      <c r="OE9" s="886"/>
      <c r="OF9" s="885"/>
      <c r="OG9" s="886"/>
      <c r="OH9" s="886"/>
      <c r="OI9" s="886"/>
      <c r="OJ9" s="885"/>
      <c r="OK9" s="886"/>
      <c r="OL9" s="886"/>
      <c r="OM9" s="886"/>
      <c r="ON9" s="885"/>
      <c r="OO9" s="886"/>
      <c r="OP9" s="886"/>
      <c r="OQ9" s="886"/>
      <c r="OR9" s="885"/>
      <c r="OS9" s="886"/>
      <c r="OT9" s="886"/>
      <c r="OU9" s="886"/>
      <c r="OV9" s="885"/>
      <c r="OW9" s="886"/>
      <c r="OX9" s="886"/>
      <c r="OY9" s="886"/>
      <c r="OZ9" s="885"/>
      <c r="PA9" s="886"/>
      <c r="PB9" s="886"/>
      <c r="PC9" s="886"/>
      <c r="PD9" s="885"/>
      <c r="PE9" s="886"/>
      <c r="PF9" s="886"/>
      <c r="PG9" s="886"/>
      <c r="PH9" s="885"/>
      <c r="PI9" s="886"/>
      <c r="PJ9" s="886"/>
      <c r="PK9" s="886"/>
      <c r="PL9" s="885"/>
      <c r="PM9" s="886"/>
      <c r="PN9" s="886"/>
      <c r="PO9" s="886"/>
      <c r="PP9" s="885"/>
      <c r="PQ9" s="886"/>
      <c r="PR9" s="886"/>
      <c r="PS9" s="886"/>
      <c r="PT9" s="885"/>
      <c r="PU9" s="886"/>
      <c r="PV9" s="886"/>
      <c r="PW9" s="886"/>
      <c r="PX9" s="885"/>
      <c r="PY9" s="886"/>
      <c r="PZ9" s="886"/>
      <c r="QA9" s="886"/>
      <c r="QB9" s="885"/>
      <c r="QC9" s="886"/>
      <c r="QD9" s="886"/>
      <c r="QE9" s="886"/>
      <c r="QF9" s="885"/>
      <c r="QG9" s="886"/>
      <c r="QH9" s="886"/>
      <c r="QI9" s="886"/>
      <c r="QJ9" s="885"/>
      <c r="QK9" s="886"/>
      <c r="QL9" s="886"/>
      <c r="QM9" s="886"/>
      <c r="QN9" s="885"/>
      <c r="QO9" s="886"/>
      <c r="QP9" s="886"/>
      <c r="QQ9" s="886"/>
      <c r="QR9" s="885"/>
      <c r="QS9" s="886"/>
      <c r="QT9" s="886"/>
      <c r="QU9" s="886"/>
      <c r="QV9" s="885"/>
      <c r="QW9" s="886"/>
      <c r="QX9" s="886"/>
      <c r="QY9" s="886"/>
      <c r="QZ9" s="885"/>
      <c r="RA9" s="886"/>
      <c r="RB9" s="886"/>
      <c r="RC9" s="886"/>
      <c r="RD9" s="885"/>
      <c r="RE9" s="886"/>
      <c r="RF9" s="886"/>
      <c r="RG9" s="886"/>
      <c r="RH9" s="885"/>
      <c r="RI9" s="886"/>
      <c r="RJ9" s="886"/>
      <c r="RK9" s="886"/>
      <c r="RL9" s="885"/>
      <c r="RM9" s="886"/>
      <c r="RN9" s="886"/>
      <c r="RO9" s="886"/>
      <c r="RP9" s="885"/>
      <c r="RQ9" s="886"/>
      <c r="RR9" s="886"/>
      <c r="RS9" s="886"/>
      <c r="RT9" s="885"/>
      <c r="RU9" s="886"/>
      <c r="RV9" s="886"/>
      <c r="RW9" s="886"/>
      <c r="RX9" s="885"/>
      <c r="RY9" s="886"/>
      <c r="RZ9" s="886"/>
      <c r="SA9" s="886"/>
      <c r="SB9" s="885"/>
      <c r="SC9" s="886"/>
      <c r="SD9" s="886"/>
      <c r="SE9" s="886"/>
      <c r="SF9" s="885"/>
      <c r="SG9" s="886"/>
      <c r="SH9" s="886"/>
      <c r="SI9" s="886"/>
      <c r="SJ9" s="885"/>
      <c r="SK9" s="886"/>
      <c r="SL9" s="886"/>
      <c r="SM9" s="886"/>
      <c r="SN9" s="885"/>
      <c r="SO9" s="886"/>
      <c r="SP9" s="886"/>
      <c r="SQ9" s="886"/>
      <c r="SR9" s="885"/>
      <c r="SS9" s="886"/>
      <c r="ST9" s="886"/>
      <c r="SU9" s="886"/>
      <c r="SV9" s="885"/>
      <c r="SW9" s="886"/>
      <c r="SX9" s="886"/>
      <c r="SY9" s="886"/>
      <c r="SZ9" s="885"/>
      <c r="TA9" s="886"/>
      <c r="TB9" s="886"/>
      <c r="TC9" s="886"/>
      <c r="TD9" s="885"/>
      <c r="TE9" s="886"/>
      <c r="TF9" s="886"/>
      <c r="TG9" s="886"/>
      <c r="TH9" s="885"/>
      <c r="TI9" s="886"/>
      <c r="TJ9" s="886"/>
      <c r="TK9" s="886"/>
      <c r="TL9" s="885"/>
      <c r="TM9" s="886"/>
      <c r="TN9" s="886"/>
      <c r="TO9" s="886"/>
      <c r="TP9" s="885"/>
      <c r="TQ9" s="886"/>
      <c r="TR9" s="886"/>
      <c r="TS9" s="886"/>
      <c r="TT9" s="885"/>
      <c r="TU9" s="886"/>
      <c r="TV9" s="886"/>
      <c r="TW9" s="886"/>
      <c r="TX9" s="885"/>
      <c r="TY9" s="886"/>
      <c r="TZ9" s="886"/>
      <c r="UA9" s="886"/>
      <c r="UB9" s="885"/>
      <c r="UC9" s="886"/>
      <c r="UD9" s="886"/>
      <c r="UE9" s="886"/>
      <c r="UF9" s="885"/>
      <c r="UG9" s="886"/>
      <c r="UH9" s="886"/>
      <c r="UI9" s="886"/>
      <c r="UJ9" s="885"/>
      <c r="UK9" s="886"/>
      <c r="UL9" s="886"/>
      <c r="UM9" s="886"/>
      <c r="UN9" s="885"/>
      <c r="UO9" s="886"/>
      <c r="UP9" s="886"/>
      <c r="UQ9" s="886"/>
      <c r="UR9" s="885"/>
      <c r="US9" s="886"/>
      <c r="UT9" s="886"/>
      <c r="UU9" s="886"/>
      <c r="UV9" s="885"/>
      <c r="UW9" s="886"/>
      <c r="UX9" s="886"/>
      <c r="UY9" s="886"/>
      <c r="UZ9" s="885"/>
      <c r="VA9" s="886"/>
      <c r="VB9" s="886"/>
      <c r="VC9" s="886"/>
      <c r="VD9" s="885"/>
      <c r="VE9" s="886"/>
      <c r="VF9" s="886"/>
      <c r="VG9" s="886"/>
      <c r="VH9" s="885"/>
      <c r="VI9" s="886"/>
      <c r="VJ9" s="886"/>
      <c r="VK9" s="886"/>
      <c r="VL9" s="885"/>
      <c r="VM9" s="886"/>
      <c r="VN9" s="886"/>
      <c r="VO9" s="886"/>
      <c r="VP9" s="885"/>
      <c r="VQ9" s="886"/>
      <c r="VR9" s="886"/>
      <c r="VS9" s="886"/>
      <c r="VT9" s="885"/>
      <c r="VU9" s="886"/>
      <c r="VV9" s="886"/>
      <c r="VW9" s="886"/>
      <c r="VX9" s="885"/>
      <c r="VY9" s="886"/>
      <c r="VZ9" s="886"/>
      <c r="WA9" s="886"/>
      <c r="WB9" s="885"/>
      <c r="WC9" s="886"/>
      <c r="WD9" s="886"/>
      <c r="WE9" s="886"/>
      <c r="WF9" s="885"/>
      <c r="WG9" s="886"/>
      <c r="WH9" s="886"/>
      <c r="WI9" s="886"/>
      <c r="WJ9" s="885"/>
      <c r="WK9" s="886"/>
      <c r="WL9" s="886"/>
      <c r="WM9" s="886"/>
      <c r="WN9" s="885"/>
      <c r="WO9" s="886"/>
      <c r="WP9" s="886"/>
      <c r="WQ9" s="886"/>
      <c r="WR9" s="885"/>
      <c r="WS9" s="886"/>
      <c r="WT9" s="886"/>
      <c r="WU9" s="886"/>
      <c r="WV9" s="885"/>
      <c r="WW9" s="886"/>
      <c r="WX9" s="886"/>
      <c r="WY9" s="886"/>
      <c r="WZ9" s="885"/>
      <c r="XA9" s="886"/>
      <c r="XB9" s="886"/>
      <c r="XC9" s="886"/>
      <c r="XD9" s="885"/>
      <c r="XE9" s="886"/>
      <c r="XF9" s="886"/>
      <c r="XG9" s="886"/>
      <c r="XH9" s="885"/>
      <c r="XI9" s="886"/>
      <c r="XJ9" s="886"/>
      <c r="XK9" s="886"/>
      <c r="XL9" s="885"/>
      <c r="XM9" s="886"/>
      <c r="XN9" s="886"/>
      <c r="XO9" s="886"/>
      <c r="XP9" s="885"/>
      <c r="XQ9" s="886"/>
      <c r="XR9" s="886"/>
      <c r="XS9" s="886"/>
      <c r="XT9" s="885"/>
      <c r="XU9" s="886"/>
      <c r="XV9" s="886"/>
      <c r="XW9" s="886"/>
      <c r="XX9" s="885"/>
      <c r="XY9" s="886"/>
      <c r="XZ9" s="886"/>
      <c r="YA9" s="886"/>
      <c r="YB9" s="885"/>
      <c r="YC9" s="886"/>
      <c r="YD9" s="886"/>
      <c r="YE9" s="886"/>
      <c r="YF9" s="885"/>
      <c r="YG9" s="886"/>
      <c r="YH9" s="886"/>
      <c r="YI9" s="886"/>
      <c r="YJ9" s="885"/>
      <c r="YK9" s="886"/>
      <c r="YL9" s="886"/>
      <c r="YM9" s="886"/>
      <c r="YN9" s="885"/>
      <c r="YO9" s="886"/>
      <c r="YP9" s="886"/>
      <c r="YQ9" s="886"/>
      <c r="YR9" s="885"/>
      <c r="YS9" s="886"/>
      <c r="YT9" s="886"/>
      <c r="YU9" s="886"/>
      <c r="YV9" s="885"/>
      <c r="YW9" s="886"/>
      <c r="YX9" s="886"/>
      <c r="YY9" s="886"/>
      <c r="YZ9" s="885"/>
      <c r="ZA9" s="886"/>
      <c r="ZB9" s="886"/>
      <c r="ZC9" s="886"/>
      <c r="ZD9" s="885"/>
      <c r="ZE9" s="886"/>
      <c r="ZF9" s="886"/>
      <c r="ZG9" s="886"/>
      <c r="ZH9" s="885"/>
      <c r="ZI9" s="886"/>
      <c r="ZJ9" s="886"/>
      <c r="ZK9" s="886"/>
      <c r="ZL9" s="885"/>
      <c r="ZM9" s="886"/>
      <c r="ZN9" s="886"/>
      <c r="ZO9" s="886"/>
      <c r="ZP9" s="885"/>
      <c r="ZQ9" s="886"/>
      <c r="ZR9" s="886"/>
      <c r="ZS9" s="886"/>
      <c r="ZT9" s="885"/>
      <c r="ZU9" s="886"/>
      <c r="ZV9" s="886"/>
      <c r="ZW9" s="886"/>
      <c r="ZX9" s="885"/>
      <c r="ZY9" s="886"/>
      <c r="ZZ9" s="886"/>
      <c r="AAA9" s="886"/>
      <c r="AAB9" s="885"/>
      <c r="AAC9" s="886"/>
      <c r="AAD9" s="886"/>
      <c r="AAE9" s="886"/>
      <c r="AAF9" s="885"/>
      <c r="AAG9" s="886"/>
      <c r="AAH9" s="886"/>
      <c r="AAI9" s="886"/>
      <c r="AAJ9" s="885"/>
      <c r="AAK9" s="886"/>
      <c r="AAL9" s="886"/>
      <c r="AAM9" s="886"/>
      <c r="AAN9" s="885"/>
      <c r="AAO9" s="886"/>
      <c r="AAP9" s="886"/>
      <c r="AAQ9" s="886"/>
      <c r="AAR9" s="885"/>
      <c r="AAS9" s="886"/>
      <c r="AAT9" s="886"/>
      <c r="AAU9" s="886"/>
      <c r="AAV9" s="885"/>
      <c r="AAW9" s="886"/>
      <c r="AAX9" s="886"/>
      <c r="AAY9" s="886"/>
      <c r="AAZ9" s="885"/>
      <c r="ABA9" s="886"/>
      <c r="ABB9" s="886"/>
      <c r="ABC9" s="886"/>
      <c r="ABD9" s="885"/>
      <c r="ABE9" s="886"/>
      <c r="ABF9" s="886"/>
      <c r="ABG9" s="886"/>
      <c r="ABH9" s="885"/>
      <c r="ABI9" s="886"/>
      <c r="ABJ9" s="886"/>
      <c r="ABK9" s="886"/>
      <c r="ABL9" s="885"/>
      <c r="ABM9" s="886"/>
      <c r="ABN9" s="886"/>
      <c r="ABO9" s="886"/>
      <c r="ABP9" s="885"/>
      <c r="ABQ9" s="886"/>
      <c r="ABR9" s="886"/>
      <c r="ABS9" s="886"/>
      <c r="ABT9" s="885"/>
      <c r="ABU9" s="886"/>
      <c r="ABV9" s="886"/>
      <c r="ABW9" s="886"/>
      <c r="ABX9" s="885"/>
      <c r="ABY9" s="886"/>
      <c r="ABZ9" s="886"/>
      <c r="ACA9" s="886"/>
      <c r="ACB9" s="885"/>
      <c r="ACC9" s="886"/>
      <c r="ACD9" s="886"/>
      <c r="ACE9" s="886"/>
      <c r="ACF9" s="885"/>
      <c r="ACG9" s="886"/>
      <c r="ACH9" s="886"/>
      <c r="ACI9" s="886"/>
      <c r="ACJ9" s="885"/>
      <c r="ACK9" s="886"/>
      <c r="ACL9" s="886"/>
      <c r="ACM9" s="886"/>
      <c r="ACN9" s="885"/>
      <c r="ACO9" s="886"/>
      <c r="ACP9" s="886"/>
      <c r="ACQ9" s="886"/>
      <c r="ACR9" s="885"/>
      <c r="ACS9" s="886"/>
      <c r="ACT9" s="886"/>
      <c r="ACU9" s="886"/>
      <c r="ACV9" s="885"/>
      <c r="ACW9" s="886"/>
      <c r="ACX9" s="886"/>
      <c r="ACY9" s="886"/>
      <c r="ACZ9" s="885"/>
      <c r="ADA9" s="886"/>
      <c r="ADB9" s="886"/>
      <c r="ADC9" s="886"/>
      <c r="ADD9" s="885"/>
      <c r="ADE9" s="886"/>
      <c r="ADF9" s="886"/>
      <c r="ADG9" s="886"/>
      <c r="ADH9" s="885"/>
      <c r="ADI9" s="886"/>
      <c r="ADJ9" s="886"/>
      <c r="ADK9" s="886"/>
      <c r="ADL9" s="885"/>
      <c r="ADM9" s="886"/>
      <c r="ADN9" s="886"/>
      <c r="ADO9" s="886"/>
      <c r="ADP9" s="885"/>
      <c r="ADQ9" s="886"/>
      <c r="ADR9" s="886"/>
      <c r="ADS9" s="886"/>
      <c r="ADT9" s="885"/>
      <c r="ADU9" s="886"/>
      <c r="ADV9" s="886"/>
      <c r="ADW9" s="886"/>
      <c r="ADX9" s="885"/>
      <c r="ADY9" s="886"/>
      <c r="ADZ9" s="886"/>
      <c r="AEA9" s="886"/>
      <c r="AEB9" s="885"/>
      <c r="AEC9" s="886"/>
      <c r="AED9" s="886"/>
      <c r="AEE9" s="886"/>
      <c r="AEF9" s="885"/>
      <c r="AEG9" s="886"/>
      <c r="AEH9" s="886"/>
      <c r="AEI9" s="886"/>
      <c r="AEJ9" s="885"/>
      <c r="AEK9" s="886"/>
      <c r="AEL9" s="886"/>
      <c r="AEM9" s="886"/>
      <c r="AEN9" s="885"/>
      <c r="AEO9" s="886"/>
      <c r="AEP9" s="886"/>
      <c r="AEQ9" s="886"/>
      <c r="AER9" s="885"/>
      <c r="AES9" s="886"/>
      <c r="AET9" s="886"/>
      <c r="AEU9" s="886"/>
      <c r="AEV9" s="885"/>
      <c r="AEW9" s="886"/>
      <c r="AEX9" s="886"/>
      <c r="AEY9" s="886"/>
      <c r="AEZ9" s="885"/>
      <c r="AFA9" s="886"/>
      <c r="AFB9" s="886"/>
      <c r="AFC9" s="886"/>
      <c r="AFD9" s="885"/>
      <c r="AFE9" s="886"/>
      <c r="AFF9" s="886"/>
      <c r="AFG9" s="886"/>
      <c r="AFH9" s="885"/>
      <c r="AFI9" s="886"/>
      <c r="AFJ9" s="886"/>
      <c r="AFK9" s="886"/>
      <c r="AFL9" s="885"/>
      <c r="AFM9" s="886"/>
      <c r="AFN9" s="886"/>
      <c r="AFO9" s="886"/>
      <c r="AFP9" s="885"/>
      <c r="AFQ9" s="886"/>
      <c r="AFR9" s="886"/>
      <c r="AFS9" s="886"/>
      <c r="AFT9" s="885"/>
      <c r="AFU9" s="886"/>
      <c r="AFV9" s="886"/>
      <c r="AFW9" s="886"/>
      <c r="AFX9" s="885"/>
      <c r="AFY9" s="886"/>
      <c r="AFZ9" s="886"/>
      <c r="AGA9" s="886"/>
      <c r="AGB9" s="885"/>
      <c r="AGC9" s="886"/>
      <c r="AGD9" s="886"/>
      <c r="AGE9" s="886"/>
      <c r="AGF9" s="885"/>
      <c r="AGG9" s="886"/>
      <c r="AGH9" s="886"/>
      <c r="AGI9" s="886"/>
      <c r="AGJ9" s="885"/>
      <c r="AGK9" s="886"/>
      <c r="AGL9" s="886"/>
      <c r="AGM9" s="886"/>
      <c r="AGN9" s="885"/>
      <c r="AGO9" s="886"/>
      <c r="AGP9" s="886"/>
      <c r="AGQ9" s="886"/>
      <c r="AGR9" s="885"/>
      <c r="AGS9" s="886"/>
      <c r="AGT9" s="886"/>
      <c r="AGU9" s="886"/>
      <c r="AGV9" s="885"/>
      <c r="AGW9" s="886"/>
      <c r="AGX9" s="886"/>
      <c r="AGY9" s="886"/>
      <c r="AGZ9" s="885"/>
      <c r="AHA9" s="886"/>
      <c r="AHB9" s="886"/>
      <c r="AHC9" s="886"/>
      <c r="AHD9" s="885"/>
      <c r="AHE9" s="886"/>
      <c r="AHF9" s="886"/>
      <c r="AHG9" s="886"/>
      <c r="AHH9" s="885"/>
      <c r="AHI9" s="886"/>
      <c r="AHJ9" s="886"/>
      <c r="AHK9" s="886"/>
      <c r="AHL9" s="885"/>
      <c r="AHM9" s="886"/>
      <c r="AHN9" s="886"/>
      <c r="AHO9" s="886"/>
      <c r="AHP9" s="885"/>
      <c r="AHQ9" s="886"/>
      <c r="AHR9" s="886"/>
      <c r="AHS9" s="886"/>
      <c r="AHT9" s="885"/>
      <c r="AHU9" s="886"/>
      <c r="AHV9" s="886"/>
      <c r="AHW9" s="886"/>
      <c r="AHX9" s="885"/>
      <c r="AHY9" s="886"/>
      <c r="AHZ9" s="886"/>
      <c r="AIA9" s="886"/>
      <c r="AIB9" s="885"/>
      <c r="AIC9" s="886"/>
      <c r="AID9" s="886"/>
      <c r="AIE9" s="886"/>
      <c r="AIF9" s="885"/>
      <c r="AIG9" s="886"/>
      <c r="AIH9" s="886"/>
      <c r="AII9" s="886"/>
      <c r="AIJ9" s="885"/>
      <c r="AIK9" s="886"/>
      <c r="AIL9" s="886"/>
      <c r="AIM9" s="886"/>
      <c r="AIN9" s="885"/>
      <c r="AIO9" s="886"/>
      <c r="AIP9" s="886"/>
      <c r="AIQ9" s="886"/>
      <c r="AIR9" s="885"/>
      <c r="AIS9" s="886"/>
      <c r="AIT9" s="886"/>
      <c r="AIU9" s="886"/>
      <c r="AIV9" s="885"/>
      <c r="AIW9" s="886"/>
      <c r="AIX9" s="886"/>
      <c r="AIY9" s="886"/>
      <c r="AIZ9" s="885"/>
      <c r="AJA9" s="886"/>
      <c r="AJB9" s="886"/>
      <c r="AJC9" s="886"/>
      <c r="AJD9" s="885"/>
      <c r="AJE9" s="886"/>
      <c r="AJF9" s="886"/>
      <c r="AJG9" s="886"/>
      <c r="AJH9" s="885"/>
      <c r="AJI9" s="886"/>
      <c r="AJJ9" s="886"/>
      <c r="AJK9" s="886"/>
      <c r="AJL9" s="885"/>
      <c r="AJM9" s="886"/>
      <c r="AJN9" s="886"/>
      <c r="AJO9" s="886"/>
      <c r="AJP9" s="885"/>
      <c r="AJQ9" s="886"/>
      <c r="AJR9" s="886"/>
      <c r="AJS9" s="886"/>
      <c r="AJT9" s="885"/>
      <c r="AJU9" s="886"/>
      <c r="AJV9" s="886"/>
      <c r="AJW9" s="886"/>
      <c r="AJX9" s="885"/>
      <c r="AJY9" s="886"/>
      <c r="AJZ9" s="886"/>
      <c r="AKA9" s="886"/>
      <c r="AKB9" s="885"/>
      <c r="AKC9" s="886"/>
      <c r="AKD9" s="886"/>
      <c r="AKE9" s="886"/>
      <c r="AKF9" s="885"/>
      <c r="AKG9" s="886"/>
      <c r="AKH9" s="886"/>
      <c r="AKI9" s="886"/>
      <c r="AKJ9" s="885"/>
      <c r="AKK9" s="886"/>
      <c r="AKL9" s="886"/>
      <c r="AKM9" s="886"/>
      <c r="AKN9" s="885"/>
      <c r="AKO9" s="886"/>
      <c r="AKP9" s="886"/>
      <c r="AKQ9" s="886"/>
      <c r="AKR9" s="885"/>
      <c r="AKS9" s="886"/>
      <c r="AKT9" s="886"/>
      <c r="AKU9" s="886"/>
      <c r="AKV9" s="885"/>
      <c r="AKW9" s="886"/>
      <c r="AKX9" s="886"/>
      <c r="AKY9" s="886"/>
      <c r="AKZ9" s="885"/>
      <c r="ALA9" s="886"/>
      <c r="ALB9" s="886"/>
      <c r="ALC9" s="886"/>
      <c r="ALD9" s="885"/>
      <c r="ALE9" s="886"/>
      <c r="ALF9" s="886"/>
      <c r="ALG9" s="886"/>
      <c r="ALH9" s="885"/>
      <c r="ALI9" s="886"/>
      <c r="ALJ9" s="886"/>
      <c r="ALK9" s="886"/>
      <c r="ALL9" s="885"/>
      <c r="ALM9" s="886"/>
      <c r="ALN9" s="886"/>
      <c r="ALO9" s="886"/>
      <c r="ALP9" s="885"/>
      <c r="ALQ9" s="886"/>
      <c r="ALR9" s="886"/>
      <c r="ALS9" s="886"/>
      <c r="ALT9" s="885"/>
      <c r="ALU9" s="886"/>
      <c r="ALV9" s="886"/>
      <c r="ALW9" s="886"/>
      <c r="ALX9" s="885"/>
      <c r="ALY9" s="886"/>
      <c r="ALZ9" s="886"/>
      <c r="AMA9" s="886"/>
      <c r="AMB9" s="885"/>
      <c r="AMC9" s="886"/>
      <c r="AMD9" s="886"/>
      <c r="AME9" s="886"/>
      <c r="AMF9" s="885"/>
      <c r="AMG9" s="886"/>
      <c r="AMH9" s="886"/>
      <c r="AMI9" s="886"/>
      <c r="AMJ9" s="885"/>
      <c r="AMK9" s="886"/>
      <c r="AML9" s="886"/>
      <c r="AMM9" s="886"/>
      <c r="AMN9" s="885"/>
      <c r="AMO9" s="886"/>
      <c r="AMP9" s="886"/>
      <c r="AMQ9" s="886"/>
      <c r="AMR9" s="885"/>
      <c r="AMS9" s="886"/>
      <c r="AMT9" s="886"/>
      <c r="AMU9" s="886"/>
      <c r="AMV9" s="885"/>
      <c r="AMW9" s="886"/>
      <c r="AMX9" s="886"/>
      <c r="AMY9" s="886"/>
      <c r="AMZ9" s="885"/>
      <c r="ANA9" s="886"/>
      <c r="ANB9" s="886"/>
      <c r="ANC9" s="886"/>
      <c r="AND9" s="885"/>
      <c r="ANE9" s="886"/>
      <c r="ANF9" s="886"/>
      <c r="ANG9" s="886"/>
      <c r="ANH9" s="885"/>
      <c r="ANI9" s="886"/>
      <c r="ANJ9" s="886"/>
      <c r="ANK9" s="886"/>
      <c r="ANL9" s="885"/>
      <c r="ANM9" s="886"/>
      <c r="ANN9" s="886"/>
      <c r="ANO9" s="886"/>
      <c r="ANP9" s="885"/>
      <c r="ANQ9" s="886"/>
      <c r="ANR9" s="886"/>
      <c r="ANS9" s="886"/>
      <c r="ANT9" s="885"/>
      <c r="ANU9" s="886"/>
      <c r="ANV9" s="886"/>
      <c r="ANW9" s="886"/>
      <c r="ANX9" s="885"/>
      <c r="ANY9" s="886"/>
      <c r="ANZ9" s="886"/>
      <c r="AOA9" s="886"/>
      <c r="AOB9" s="885"/>
      <c r="AOC9" s="886"/>
      <c r="AOD9" s="886"/>
      <c r="AOE9" s="886"/>
      <c r="AOF9" s="885"/>
      <c r="AOG9" s="886"/>
      <c r="AOH9" s="886"/>
      <c r="AOI9" s="886"/>
      <c r="AOJ9" s="885"/>
      <c r="AOK9" s="886"/>
      <c r="AOL9" s="886"/>
      <c r="AOM9" s="886"/>
      <c r="AON9" s="885"/>
      <c r="AOO9" s="886"/>
      <c r="AOP9" s="886"/>
      <c r="AOQ9" s="886"/>
      <c r="AOR9" s="885"/>
      <c r="AOS9" s="886"/>
      <c r="AOT9" s="886"/>
      <c r="AOU9" s="886"/>
      <c r="AOV9" s="885"/>
      <c r="AOW9" s="886"/>
      <c r="AOX9" s="886"/>
      <c r="AOY9" s="886"/>
      <c r="AOZ9" s="885"/>
      <c r="APA9" s="886"/>
      <c r="APB9" s="886"/>
      <c r="APC9" s="886"/>
      <c r="APD9" s="885"/>
      <c r="APE9" s="886"/>
      <c r="APF9" s="886"/>
      <c r="APG9" s="886"/>
      <c r="APH9" s="885"/>
      <c r="API9" s="886"/>
      <c r="APJ9" s="886"/>
      <c r="APK9" s="886"/>
      <c r="APL9" s="885"/>
      <c r="APM9" s="886"/>
      <c r="APN9" s="886"/>
      <c r="APO9" s="886"/>
      <c r="APP9" s="885"/>
      <c r="APQ9" s="886"/>
      <c r="APR9" s="886"/>
      <c r="APS9" s="886"/>
      <c r="APT9" s="885"/>
      <c r="APU9" s="886"/>
      <c r="APV9" s="886"/>
      <c r="APW9" s="886"/>
      <c r="APX9" s="885"/>
      <c r="APY9" s="886"/>
      <c r="APZ9" s="886"/>
      <c r="AQA9" s="886"/>
      <c r="AQB9" s="885"/>
      <c r="AQC9" s="886"/>
      <c r="AQD9" s="886"/>
      <c r="AQE9" s="886"/>
      <c r="AQF9" s="885"/>
      <c r="AQG9" s="886"/>
      <c r="AQH9" s="886"/>
      <c r="AQI9" s="886"/>
      <c r="AQJ9" s="885"/>
      <c r="AQK9" s="886"/>
      <c r="AQL9" s="886"/>
      <c r="AQM9" s="886"/>
      <c r="AQN9" s="885"/>
      <c r="AQO9" s="886"/>
      <c r="AQP9" s="886"/>
      <c r="AQQ9" s="886"/>
      <c r="AQR9" s="885"/>
      <c r="AQS9" s="886"/>
      <c r="AQT9" s="886"/>
      <c r="AQU9" s="886"/>
      <c r="AQV9" s="885"/>
      <c r="AQW9" s="886"/>
      <c r="AQX9" s="886"/>
      <c r="AQY9" s="886"/>
      <c r="AQZ9" s="885"/>
      <c r="ARA9" s="886"/>
      <c r="ARB9" s="886"/>
      <c r="ARC9" s="886"/>
      <c r="ARD9" s="885"/>
      <c r="ARE9" s="886"/>
      <c r="ARF9" s="886"/>
      <c r="ARG9" s="886"/>
      <c r="ARH9" s="885"/>
      <c r="ARI9" s="886"/>
      <c r="ARJ9" s="886"/>
      <c r="ARK9" s="886"/>
      <c r="ARL9" s="885"/>
      <c r="ARM9" s="886"/>
      <c r="ARN9" s="886"/>
      <c r="ARO9" s="886"/>
      <c r="ARP9" s="885"/>
      <c r="ARQ9" s="886"/>
      <c r="ARR9" s="886"/>
      <c r="ARS9" s="886"/>
      <c r="ART9" s="885"/>
      <c r="ARU9" s="886"/>
      <c r="ARV9" s="886"/>
      <c r="ARW9" s="886"/>
      <c r="ARX9" s="885"/>
      <c r="ARY9" s="886"/>
      <c r="ARZ9" s="886"/>
      <c r="ASA9" s="886"/>
      <c r="ASB9" s="885"/>
      <c r="ASC9" s="886"/>
      <c r="ASD9" s="886"/>
      <c r="ASE9" s="886"/>
      <c r="ASF9" s="885"/>
      <c r="ASG9" s="886"/>
      <c r="ASH9" s="886"/>
      <c r="ASI9" s="886"/>
      <c r="ASJ9" s="885"/>
      <c r="ASK9" s="886"/>
      <c r="ASL9" s="886"/>
      <c r="ASM9" s="886"/>
      <c r="ASN9" s="885"/>
      <c r="ASO9" s="886"/>
      <c r="ASP9" s="886"/>
      <c r="ASQ9" s="886"/>
      <c r="ASR9" s="885"/>
      <c r="ASS9" s="886"/>
      <c r="AST9" s="886"/>
      <c r="ASU9" s="886"/>
      <c r="ASV9" s="885"/>
      <c r="ASW9" s="886"/>
      <c r="ASX9" s="886"/>
      <c r="ASY9" s="886"/>
      <c r="ASZ9" s="885"/>
      <c r="ATA9" s="886"/>
      <c r="ATB9" s="886"/>
      <c r="ATC9" s="886"/>
      <c r="ATD9" s="885"/>
      <c r="ATE9" s="886"/>
      <c r="ATF9" s="886"/>
      <c r="ATG9" s="886"/>
      <c r="ATH9" s="885"/>
      <c r="ATI9" s="886"/>
      <c r="ATJ9" s="886"/>
      <c r="ATK9" s="886"/>
      <c r="ATL9" s="885"/>
      <c r="ATM9" s="886"/>
      <c r="ATN9" s="886"/>
      <c r="ATO9" s="886"/>
      <c r="ATP9" s="885"/>
      <c r="ATQ9" s="886"/>
      <c r="ATR9" s="886"/>
      <c r="ATS9" s="886"/>
      <c r="ATT9" s="885"/>
      <c r="ATU9" s="886"/>
      <c r="ATV9" s="886"/>
      <c r="ATW9" s="886"/>
      <c r="ATX9" s="885"/>
      <c r="ATY9" s="886"/>
      <c r="ATZ9" s="886"/>
      <c r="AUA9" s="886"/>
      <c r="AUB9" s="885"/>
      <c r="AUC9" s="886"/>
      <c r="AUD9" s="886"/>
      <c r="AUE9" s="886"/>
      <c r="AUF9" s="885"/>
      <c r="AUG9" s="886"/>
      <c r="AUH9" s="886"/>
      <c r="AUI9" s="886"/>
      <c r="AUJ9" s="885"/>
      <c r="AUK9" s="886"/>
      <c r="AUL9" s="886"/>
      <c r="AUM9" s="886"/>
      <c r="AUN9" s="885"/>
      <c r="AUO9" s="886"/>
      <c r="AUP9" s="886"/>
      <c r="AUQ9" s="886"/>
      <c r="AUR9" s="885"/>
      <c r="AUS9" s="886"/>
      <c r="AUT9" s="886"/>
      <c r="AUU9" s="886"/>
      <c r="AUV9" s="885"/>
      <c r="AUW9" s="886"/>
      <c r="AUX9" s="886"/>
      <c r="AUY9" s="886"/>
      <c r="AUZ9" s="885"/>
      <c r="AVA9" s="886"/>
      <c r="AVB9" s="886"/>
      <c r="AVC9" s="886"/>
      <c r="AVD9" s="885"/>
      <c r="AVE9" s="886"/>
      <c r="AVF9" s="886"/>
      <c r="AVG9" s="886"/>
      <c r="AVH9" s="885"/>
      <c r="AVI9" s="886"/>
      <c r="AVJ9" s="886"/>
      <c r="AVK9" s="886"/>
      <c r="AVL9" s="885"/>
      <c r="AVM9" s="886"/>
      <c r="AVN9" s="886"/>
      <c r="AVO9" s="886"/>
      <c r="AVP9" s="885"/>
      <c r="AVQ9" s="886"/>
      <c r="AVR9" s="886"/>
      <c r="AVS9" s="886"/>
      <c r="AVT9" s="885"/>
      <c r="AVU9" s="886"/>
      <c r="AVV9" s="886"/>
      <c r="AVW9" s="886"/>
      <c r="AVX9" s="885"/>
      <c r="AVY9" s="886"/>
      <c r="AVZ9" s="886"/>
      <c r="AWA9" s="886"/>
      <c r="AWB9" s="885"/>
      <c r="AWC9" s="886"/>
      <c r="AWD9" s="886"/>
      <c r="AWE9" s="886"/>
      <c r="AWF9" s="885"/>
      <c r="AWG9" s="886"/>
      <c r="AWH9" s="886"/>
      <c r="AWI9" s="886"/>
      <c r="AWJ9" s="885"/>
      <c r="AWK9" s="886"/>
      <c r="AWL9" s="886"/>
      <c r="AWM9" s="886"/>
      <c r="AWN9" s="885"/>
      <c r="AWO9" s="886"/>
      <c r="AWP9" s="886"/>
      <c r="AWQ9" s="886"/>
      <c r="AWR9" s="885"/>
      <c r="AWS9" s="886"/>
      <c r="AWT9" s="886"/>
      <c r="AWU9" s="886"/>
      <c r="AWV9" s="885"/>
      <c r="AWW9" s="886"/>
      <c r="AWX9" s="886"/>
      <c r="AWY9" s="886"/>
      <c r="AWZ9" s="885"/>
      <c r="AXA9" s="886"/>
      <c r="AXB9" s="886"/>
      <c r="AXC9" s="886"/>
      <c r="AXD9" s="885"/>
      <c r="AXE9" s="886"/>
      <c r="AXF9" s="886"/>
      <c r="AXG9" s="886"/>
      <c r="AXH9" s="885"/>
      <c r="AXI9" s="886"/>
      <c r="AXJ9" s="886"/>
      <c r="AXK9" s="886"/>
      <c r="AXL9" s="885"/>
      <c r="AXM9" s="886"/>
      <c r="AXN9" s="886"/>
      <c r="AXO9" s="886"/>
      <c r="AXP9" s="885"/>
      <c r="AXQ9" s="886"/>
      <c r="AXR9" s="886"/>
      <c r="AXS9" s="886"/>
      <c r="AXT9" s="885"/>
      <c r="AXU9" s="886"/>
      <c r="AXV9" s="886"/>
      <c r="AXW9" s="886"/>
      <c r="AXX9" s="885"/>
      <c r="AXY9" s="886"/>
      <c r="AXZ9" s="886"/>
      <c r="AYA9" s="886"/>
      <c r="AYB9" s="885"/>
      <c r="AYC9" s="886"/>
      <c r="AYD9" s="886"/>
      <c r="AYE9" s="886"/>
      <c r="AYF9" s="885"/>
      <c r="AYG9" s="886"/>
      <c r="AYH9" s="886"/>
      <c r="AYI9" s="886"/>
      <c r="AYJ9" s="885"/>
      <c r="AYK9" s="886"/>
      <c r="AYL9" s="886"/>
      <c r="AYM9" s="886"/>
      <c r="AYN9" s="885"/>
      <c r="AYO9" s="886"/>
      <c r="AYP9" s="886"/>
      <c r="AYQ9" s="886"/>
      <c r="AYR9" s="885"/>
      <c r="AYS9" s="886"/>
      <c r="AYT9" s="886"/>
      <c r="AYU9" s="886"/>
      <c r="AYV9" s="885"/>
      <c r="AYW9" s="886"/>
      <c r="AYX9" s="886"/>
      <c r="AYY9" s="886"/>
      <c r="AYZ9" s="885"/>
      <c r="AZA9" s="886"/>
      <c r="AZB9" s="886"/>
      <c r="AZC9" s="886"/>
      <c r="AZD9" s="885"/>
      <c r="AZE9" s="886"/>
      <c r="AZF9" s="886"/>
      <c r="AZG9" s="886"/>
      <c r="AZH9" s="885"/>
      <c r="AZI9" s="886"/>
      <c r="AZJ9" s="886"/>
      <c r="AZK9" s="886"/>
      <c r="AZL9" s="885"/>
      <c r="AZM9" s="886"/>
      <c r="AZN9" s="886"/>
      <c r="AZO9" s="886"/>
      <c r="AZP9" s="885"/>
      <c r="AZQ9" s="886"/>
      <c r="AZR9" s="886"/>
      <c r="AZS9" s="886"/>
      <c r="AZT9" s="885"/>
      <c r="AZU9" s="886"/>
      <c r="AZV9" s="886"/>
      <c r="AZW9" s="886"/>
      <c r="AZX9" s="885"/>
      <c r="AZY9" s="886"/>
      <c r="AZZ9" s="886"/>
      <c r="BAA9" s="886"/>
      <c r="BAB9" s="885"/>
      <c r="BAC9" s="886"/>
      <c r="BAD9" s="886"/>
      <c r="BAE9" s="886"/>
      <c r="BAF9" s="885"/>
      <c r="BAG9" s="886"/>
      <c r="BAH9" s="886"/>
      <c r="BAI9" s="886"/>
      <c r="BAJ9" s="885"/>
      <c r="BAK9" s="886"/>
      <c r="BAL9" s="886"/>
      <c r="BAM9" s="886"/>
      <c r="BAN9" s="885"/>
      <c r="BAO9" s="886"/>
      <c r="BAP9" s="886"/>
      <c r="BAQ9" s="886"/>
      <c r="BAR9" s="885"/>
      <c r="BAS9" s="886"/>
      <c r="BAT9" s="886"/>
      <c r="BAU9" s="886"/>
      <c r="BAV9" s="885"/>
      <c r="BAW9" s="886"/>
      <c r="BAX9" s="886"/>
      <c r="BAY9" s="886"/>
      <c r="BAZ9" s="885"/>
      <c r="BBA9" s="886"/>
      <c r="BBB9" s="886"/>
      <c r="BBC9" s="886"/>
      <c r="BBD9" s="885"/>
      <c r="BBE9" s="886"/>
      <c r="BBF9" s="886"/>
      <c r="BBG9" s="886"/>
      <c r="BBH9" s="885"/>
      <c r="BBI9" s="886"/>
      <c r="BBJ9" s="886"/>
      <c r="BBK9" s="886"/>
      <c r="BBL9" s="885"/>
      <c r="BBM9" s="886"/>
      <c r="BBN9" s="886"/>
      <c r="BBO9" s="886"/>
      <c r="BBP9" s="885"/>
      <c r="BBQ9" s="886"/>
      <c r="BBR9" s="886"/>
      <c r="BBS9" s="886"/>
      <c r="BBT9" s="885"/>
      <c r="BBU9" s="886"/>
      <c r="BBV9" s="886"/>
      <c r="BBW9" s="886"/>
      <c r="BBX9" s="885"/>
      <c r="BBY9" s="886"/>
      <c r="BBZ9" s="886"/>
      <c r="BCA9" s="886"/>
      <c r="BCB9" s="885"/>
      <c r="BCC9" s="886"/>
      <c r="BCD9" s="886"/>
      <c r="BCE9" s="886"/>
      <c r="BCF9" s="885"/>
      <c r="BCG9" s="886"/>
      <c r="BCH9" s="886"/>
      <c r="BCI9" s="886"/>
      <c r="BCJ9" s="885"/>
      <c r="BCK9" s="886"/>
      <c r="BCL9" s="886"/>
      <c r="BCM9" s="886"/>
      <c r="BCN9" s="885"/>
      <c r="BCO9" s="886"/>
      <c r="BCP9" s="886"/>
      <c r="BCQ9" s="886"/>
      <c r="BCR9" s="885"/>
      <c r="BCS9" s="886"/>
      <c r="BCT9" s="886"/>
      <c r="BCU9" s="886"/>
      <c r="BCV9" s="885"/>
      <c r="BCW9" s="886"/>
      <c r="BCX9" s="886"/>
      <c r="BCY9" s="886"/>
      <c r="BCZ9" s="885"/>
      <c r="BDA9" s="886"/>
      <c r="BDB9" s="886"/>
      <c r="BDC9" s="886"/>
      <c r="BDD9" s="885"/>
      <c r="BDE9" s="886"/>
      <c r="BDF9" s="886"/>
      <c r="BDG9" s="886"/>
      <c r="BDH9" s="885"/>
      <c r="BDI9" s="886"/>
      <c r="BDJ9" s="886"/>
      <c r="BDK9" s="886"/>
      <c r="BDL9" s="885"/>
      <c r="BDM9" s="886"/>
      <c r="BDN9" s="886"/>
      <c r="BDO9" s="886"/>
      <c r="BDP9" s="885"/>
      <c r="BDQ9" s="886"/>
      <c r="BDR9" s="886"/>
      <c r="BDS9" s="886"/>
      <c r="BDT9" s="885"/>
      <c r="BDU9" s="886"/>
      <c r="BDV9" s="886"/>
      <c r="BDW9" s="886"/>
      <c r="BDX9" s="885"/>
      <c r="BDY9" s="886"/>
      <c r="BDZ9" s="886"/>
      <c r="BEA9" s="886"/>
      <c r="BEB9" s="885"/>
      <c r="BEC9" s="886"/>
      <c r="BED9" s="886"/>
      <c r="BEE9" s="886"/>
      <c r="BEF9" s="885"/>
      <c r="BEG9" s="886"/>
      <c r="BEH9" s="886"/>
      <c r="BEI9" s="886"/>
      <c r="BEJ9" s="885"/>
      <c r="BEK9" s="886"/>
      <c r="BEL9" s="886"/>
      <c r="BEM9" s="886"/>
      <c r="BEN9" s="885"/>
      <c r="BEO9" s="886"/>
      <c r="BEP9" s="886"/>
      <c r="BEQ9" s="886"/>
      <c r="BER9" s="885"/>
      <c r="BES9" s="886"/>
      <c r="BET9" s="886"/>
      <c r="BEU9" s="886"/>
      <c r="BEV9" s="885"/>
      <c r="BEW9" s="886"/>
      <c r="BEX9" s="886"/>
      <c r="BEY9" s="886"/>
      <c r="BEZ9" s="885"/>
      <c r="BFA9" s="886"/>
      <c r="BFB9" s="886"/>
      <c r="BFC9" s="886"/>
      <c r="BFD9" s="885"/>
      <c r="BFE9" s="886"/>
      <c r="BFF9" s="886"/>
      <c r="BFG9" s="886"/>
      <c r="BFH9" s="885"/>
      <c r="BFI9" s="886"/>
      <c r="BFJ9" s="886"/>
      <c r="BFK9" s="886"/>
      <c r="BFL9" s="885"/>
      <c r="BFM9" s="886"/>
      <c r="BFN9" s="886"/>
      <c r="BFO9" s="886"/>
      <c r="BFP9" s="885"/>
      <c r="BFQ9" s="886"/>
      <c r="BFR9" s="886"/>
      <c r="BFS9" s="886"/>
      <c r="BFT9" s="885"/>
      <c r="BFU9" s="886"/>
      <c r="BFV9" s="886"/>
      <c r="BFW9" s="886"/>
      <c r="BFX9" s="885"/>
      <c r="BFY9" s="886"/>
      <c r="BFZ9" s="886"/>
      <c r="BGA9" s="886"/>
      <c r="BGB9" s="885"/>
      <c r="BGC9" s="886"/>
      <c r="BGD9" s="886"/>
      <c r="BGE9" s="886"/>
      <c r="BGF9" s="885"/>
      <c r="BGG9" s="886"/>
      <c r="BGH9" s="886"/>
      <c r="BGI9" s="886"/>
      <c r="BGJ9" s="885"/>
      <c r="BGK9" s="886"/>
      <c r="BGL9" s="886"/>
      <c r="BGM9" s="886"/>
      <c r="BGN9" s="885"/>
      <c r="BGO9" s="886"/>
      <c r="BGP9" s="886"/>
      <c r="BGQ9" s="886"/>
      <c r="BGR9" s="885"/>
      <c r="BGS9" s="886"/>
      <c r="BGT9" s="886"/>
      <c r="BGU9" s="886"/>
      <c r="BGV9" s="885"/>
      <c r="BGW9" s="886"/>
      <c r="BGX9" s="886"/>
      <c r="BGY9" s="886"/>
      <c r="BGZ9" s="885"/>
      <c r="BHA9" s="886"/>
      <c r="BHB9" s="886"/>
      <c r="BHC9" s="886"/>
      <c r="BHD9" s="885"/>
      <c r="BHE9" s="886"/>
      <c r="BHF9" s="886"/>
      <c r="BHG9" s="886"/>
      <c r="BHH9" s="885"/>
      <c r="BHI9" s="886"/>
      <c r="BHJ9" s="886"/>
      <c r="BHK9" s="886"/>
      <c r="BHL9" s="885"/>
      <c r="BHM9" s="886"/>
      <c r="BHN9" s="886"/>
      <c r="BHO9" s="886"/>
      <c r="BHP9" s="885"/>
      <c r="BHQ9" s="886"/>
      <c r="BHR9" s="886"/>
      <c r="BHS9" s="886"/>
      <c r="BHT9" s="885"/>
      <c r="BHU9" s="886"/>
      <c r="BHV9" s="886"/>
      <c r="BHW9" s="886"/>
      <c r="BHX9" s="885"/>
      <c r="BHY9" s="886"/>
      <c r="BHZ9" s="886"/>
      <c r="BIA9" s="886"/>
      <c r="BIB9" s="885"/>
      <c r="BIC9" s="886"/>
      <c r="BID9" s="886"/>
      <c r="BIE9" s="886"/>
      <c r="BIF9" s="885"/>
      <c r="BIG9" s="886"/>
      <c r="BIH9" s="886"/>
      <c r="BII9" s="886"/>
      <c r="BIJ9" s="885"/>
      <c r="BIK9" s="886"/>
      <c r="BIL9" s="886"/>
      <c r="BIM9" s="886"/>
      <c r="BIN9" s="885"/>
      <c r="BIO9" s="886"/>
      <c r="BIP9" s="886"/>
      <c r="BIQ9" s="886"/>
      <c r="BIR9" s="885"/>
      <c r="BIS9" s="886"/>
      <c r="BIT9" s="886"/>
      <c r="BIU9" s="886"/>
      <c r="BIV9" s="885"/>
      <c r="BIW9" s="886"/>
      <c r="BIX9" s="886"/>
      <c r="BIY9" s="886"/>
      <c r="BIZ9" s="885"/>
      <c r="BJA9" s="886"/>
      <c r="BJB9" s="886"/>
      <c r="BJC9" s="886"/>
      <c r="BJD9" s="885"/>
      <c r="BJE9" s="886"/>
      <c r="BJF9" s="886"/>
      <c r="BJG9" s="886"/>
      <c r="BJH9" s="885"/>
      <c r="BJI9" s="886"/>
      <c r="BJJ9" s="886"/>
      <c r="BJK9" s="886"/>
      <c r="BJL9" s="885"/>
      <c r="BJM9" s="886"/>
      <c r="BJN9" s="886"/>
      <c r="BJO9" s="886"/>
      <c r="BJP9" s="885"/>
      <c r="BJQ9" s="886"/>
      <c r="BJR9" s="886"/>
      <c r="BJS9" s="886"/>
      <c r="BJT9" s="885"/>
      <c r="BJU9" s="886"/>
      <c r="BJV9" s="886"/>
      <c r="BJW9" s="886"/>
      <c r="BJX9" s="885"/>
      <c r="BJY9" s="886"/>
      <c r="BJZ9" s="886"/>
      <c r="BKA9" s="886"/>
      <c r="BKB9" s="885"/>
      <c r="BKC9" s="886"/>
      <c r="BKD9" s="886"/>
      <c r="BKE9" s="886"/>
      <c r="BKF9" s="885"/>
      <c r="BKG9" s="886"/>
      <c r="BKH9" s="886"/>
      <c r="BKI9" s="886"/>
      <c r="BKJ9" s="885"/>
      <c r="BKK9" s="886"/>
      <c r="BKL9" s="886"/>
      <c r="BKM9" s="886"/>
      <c r="BKN9" s="885"/>
      <c r="BKO9" s="886"/>
      <c r="BKP9" s="886"/>
      <c r="BKQ9" s="886"/>
      <c r="BKR9" s="885"/>
      <c r="BKS9" s="886"/>
      <c r="BKT9" s="886"/>
      <c r="BKU9" s="886"/>
      <c r="BKV9" s="885"/>
      <c r="BKW9" s="886"/>
      <c r="BKX9" s="886"/>
      <c r="BKY9" s="886"/>
      <c r="BKZ9" s="885"/>
      <c r="BLA9" s="886"/>
      <c r="BLB9" s="886"/>
      <c r="BLC9" s="886"/>
      <c r="BLD9" s="885"/>
      <c r="BLE9" s="886"/>
      <c r="BLF9" s="886"/>
      <c r="BLG9" s="886"/>
      <c r="BLH9" s="885"/>
      <c r="BLI9" s="886"/>
      <c r="BLJ9" s="886"/>
      <c r="BLK9" s="886"/>
      <c r="BLL9" s="885"/>
      <c r="BLM9" s="886"/>
      <c r="BLN9" s="886"/>
      <c r="BLO9" s="886"/>
      <c r="BLP9" s="885"/>
      <c r="BLQ9" s="886"/>
      <c r="BLR9" s="886"/>
      <c r="BLS9" s="886"/>
      <c r="BLT9" s="885"/>
      <c r="BLU9" s="886"/>
      <c r="BLV9" s="886"/>
      <c r="BLW9" s="886"/>
      <c r="BLX9" s="885"/>
      <c r="BLY9" s="886"/>
      <c r="BLZ9" s="886"/>
      <c r="BMA9" s="886"/>
      <c r="BMB9" s="885"/>
      <c r="BMC9" s="886"/>
      <c r="BMD9" s="886"/>
      <c r="BME9" s="886"/>
      <c r="BMF9" s="885"/>
      <c r="BMG9" s="886"/>
      <c r="BMH9" s="886"/>
      <c r="BMI9" s="886"/>
      <c r="BMJ9" s="885"/>
      <c r="BMK9" s="886"/>
      <c r="BML9" s="886"/>
      <c r="BMM9" s="886"/>
      <c r="BMN9" s="885"/>
      <c r="BMO9" s="886"/>
      <c r="BMP9" s="886"/>
      <c r="BMQ9" s="886"/>
      <c r="BMR9" s="885"/>
      <c r="BMS9" s="886"/>
      <c r="BMT9" s="886"/>
      <c r="BMU9" s="886"/>
      <c r="BMV9" s="885"/>
      <c r="BMW9" s="886"/>
      <c r="BMX9" s="886"/>
      <c r="BMY9" s="886"/>
      <c r="BMZ9" s="885"/>
      <c r="BNA9" s="886"/>
      <c r="BNB9" s="886"/>
      <c r="BNC9" s="886"/>
      <c r="BND9" s="885"/>
      <c r="BNE9" s="886"/>
      <c r="BNF9" s="886"/>
      <c r="BNG9" s="886"/>
      <c r="BNH9" s="885"/>
      <c r="BNI9" s="886"/>
      <c r="BNJ9" s="886"/>
      <c r="BNK9" s="886"/>
      <c r="BNL9" s="885"/>
      <c r="BNM9" s="886"/>
      <c r="BNN9" s="886"/>
      <c r="BNO9" s="886"/>
      <c r="BNP9" s="885"/>
      <c r="BNQ9" s="886"/>
      <c r="BNR9" s="886"/>
      <c r="BNS9" s="886"/>
      <c r="BNT9" s="885"/>
      <c r="BNU9" s="886"/>
      <c r="BNV9" s="886"/>
      <c r="BNW9" s="886"/>
      <c r="BNX9" s="885"/>
      <c r="BNY9" s="886"/>
      <c r="BNZ9" s="886"/>
      <c r="BOA9" s="886"/>
      <c r="BOB9" s="885"/>
      <c r="BOC9" s="886"/>
      <c r="BOD9" s="886"/>
      <c r="BOE9" s="886"/>
      <c r="BOF9" s="885"/>
      <c r="BOG9" s="886"/>
      <c r="BOH9" s="886"/>
      <c r="BOI9" s="886"/>
      <c r="BOJ9" s="885"/>
      <c r="BOK9" s="886"/>
      <c r="BOL9" s="886"/>
      <c r="BOM9" s="886"/>
      <c r="BON9" s="885"/>
      <c r="BOO9" s="886"/>
      <c r="BOP9" s="886"/>
      <c r="BOQ9" s="886"/>
      <c r="BOR9" s="885"/>
      <c r="BOS9" s="886"/>
      <c r="BOT9" s="886"/>
      <c r="BOU9" s="886"/>
      <c r="BOV9" s="885"/>
      <c r="BOW9" s="886"/>
      <c r="BOX9" s="886"/>
      <c r="BOY9" s="886"/>
      <c r="BOZ9" s="885"/>
      <c r="BPA9" s="886"/>
      <c r="BPB9" s="886"/>
      <c r="BPC9" s="886"/>
      <c r="BPD9" s="885"/>
      <c r="BPE9" s="886"/>
      <c r="BPF9" s="886"/>
      <c r="BPG9" s="886"/>
      <c r="BPH9" s="885"/>
      <c r="BPI9" s="886"/>
      <c r="BPJ9" s="886"/>
      <c r="BPK9" s="886"/>
      <c r="BPL9" s="885"/>
      <c r="BPM9" s="886"/>
      <c r="BPN9" s="886"/>
      <c r="BPO9" s="886"/>
      <c r="BPP9" s="885"/>
      <c r="BPQ9" s="886"/>
      <c r="BPR9" s="886"/>
      <c r="BPS9" s="886"/>
      <c r="BPT9" s="885"/>
      <c r="BPU9" s="886"/>
      <c r="BPV9" s="886"/>
      <c r="BPW9" s="886"/>
      <c r="BPX9" s="885"/>
      <c r="BPY9" s="886"/>
      <c r="BPZ9" s="886"/>
      <c r="BQA9" s="886"/>
      <c r="BQB9" s="885"/>
      <c r="BQC9" s="886"/>
      <c r="BQD9" s="886"/>
      <c r="BQE9" s="886"/>
      <c r="BQF9" s="885"/>
      <c r="BQG9" s="886"/>
      <c r="BQH9" s="886"/>
      <c r="BQI9" s="886"/>
      <c r="BQJ9" s="885"/>
      <c r="BQK9" s="886"/>
      <c r="BQL9" s="886"/>
      <c r="BQM9" s="886"/>
      <c r="BQN9" s="885"/>
      <c r="BQO9" s="886"/>
      <c r="BQP9" s="886"/>
      <c r="BQQ9" s="886"/>
      <c r="BQR9" s="885"/>
      <c r="BQS9" s="886"/>
      <c r="BQT9" s="886"/>
      <c r="BQU9" s="886"/>
      <c r="BQV9" s="885"/>
      <c r="BQW9" s="886"/>
      <c r="BQX9" s="886"/>
      <c r="BQY9" s="886"/>
      <c r="BQZ9" s="885"/>
      <c r="BRA9" s="886"/>
      <c r="BRB9" s="886"/>
      <c r="BRC9" s="886"/>
      <c r="BRD9" s="885"/>
      <c r="BRE9" s="886"/>
      <c r="BRF9" s="886"/>
      <c r="BRG9" s="886"/>
      <c r="BRH9" s="885"/>
      <c r="BRI9" s="886"/>
      <c r="BRJ9" s="886"/>
      <c r="BRK9" s="886"/>
      <c r="BRL9" s="885"/>
      <c r="BRM9" s="886"/>
      <c r="BRN9" s="886"/>
      <c r="BRO9" s="886"/>
      <c r="BRP9" s="885"/>
      <c r="BRQ9" s="886"/>
      <c r="BRR9" s="886"/>
      <c r="BRS9" s="886"/>
      <c r="BRT9" s="885"/>
      <c r="BRU9" s="886"/>
      <c r="BRV9" s="886"/>
      <c r="BRW9" s="886"/>
      <c r="BRX9" s="885"/>
      <c r="BRY9" s="886"/>
      <c r="BRZ9" s="886"/>
      <c r="BSA9" s="886"/>
      <c r="BSB9" s="885"/>
      <c r="BSC9" s="886"/>
      <c r="BSD9" s="886"/>
      <c r="BSE9" s="886"/>
      <c r="BSF9" s="885"/>
      <c r="BSG9" s="886"/>
      <c r="BSH9" s="886"/>
      <c r="BSI9" s="886"/>
      <c r="BSJ9" s="885"/>
      <c r="BSK9" s="886"/>
      <c r="BSL9" s="886"/>
      <c r="BSM9" s="886"/>
      <c r="BSN9" s="885"/>
      <c r="BSO9" s="886"/>
      <c r="BSP9" s="886"/>
      <c r="BSQ9" s="886"/>
      <c r="BSR9" s="885"/>
      <c r="BSS9" s="886"/>
      <c r="BST9" s="886"/>
      <c r="BSU9" s="886"/>
      <c r="BSV9" s="885"/>
      <c r="BSW9" s="886"/>
      <c r="BSX9" s="886"/>
      <c r="BSY9" s="886"/>
      <c r="BSZ9" s="885"/>
      <c r="BTA9" s="886"/>
      <c r="BTB9" s="886"/>
      <c r="BTC9" s="886"/>
      <c r="BTD9" s="885"/>
      <c r="BTE9" s="886"/>
      <c r="BTF9" s="886"/>
      <c r="BTG9" s="886"/>
      <c r="BTH9" s="885"/>
      <c r="BTI9" s="886"/>
      <c r="BTJ9" s="886"/>
      <c r="BTK9" s="886"/>
      <c r="BTL9" s="885"/>
      <c r="BTM9" s="886"/>
      <c r="BTN9" s="886"/>
      <c r="BTO9" s="886"/>
      <c r="BTP9" s="885"/>
      <c r="BTQ9" s="886"/>
      <c r="BTR9" s="886"/>
      <c r="BTS9" s="886"/>
      <c r="BTT9" s="885"/>
      <c r="BTU9" s="886"/>
      <c r="BTV9" s="886"/>
      <c r="BTW9" s="886"/>
      <c r="BTX9" s="885"/>
      <c r="BTY9" s="886"/>
      <c r="BTZ9" s="886"/>
      <c r="BUA9" s="886"/>
      <c r="BUB9" s="885"/>
      <c r="BUC9" s="886"/>
      <c r="BUD9" s="886"/>
      <c r="BUE9" s="886"/>
      <c r="BUF9" s="885"/>
      <c r="BUG9" s="886"/>
      <c r="BUH9" s="886"/>
      <c r="BUI9" s="886"/>
      <c r="BUJ9" s="885"/>
      <c r="BUK9" s="886"/>
      <c r="BUL9" s="886"/>
      <c r="BUM9" s="886"/>
      <c r="BUN9" s="885"/>
      <c r="BUO9" s="886"/>
      <c r="BUP9" s="886"/>
      <c r="BUQ9" s="886"/>
      <c r="BUR9" s="885"/>
      <c r="BUS9" s="886"/>
      <c r="BUT9" s="886"/>
      <c r="BUU9" s="886"/>
      <c r="BUV9" s="885"/>
      <c r="BUW9" s="886"/>
      <c r="BUX9" s="886"/>
      <c r="BUY9" s="886"/>
      <c r="BUZ9" s="885"/>
      <c r="BVA9" s="886"/>
      <c r="BVB9" s="886"/>
      <c r="BVC9" s="886"/>
      <c r="BVD9" s="885"/>
      <c r="BVE9" s="886"/>
      <c r="BVF9" s="886"/>
      <c r="BVG9" s="886"/>
      <c r="BVH9" s="885"/>
      <c r="BVI9" s="886"/>
      <c r="BVJ9" s="886"/>
      <c r="BVK9" s="886"/>
      <c r="BVL9" s="885"/>
      <c r="BVM9" s="886"/>
      <c r="BVN9" s="886"/>
      <c r="BVO9" s="886"/>
      <c r="BVP9" s="885"/>
      <c r="BVQ9" s="886"/>
      <c r="BVR9" s="886"/>
      <c r="BVS9" s="886"/>
      <c r="BVT9" s="885"/>
      <c r="BVU9" s="886"/>
      <c r="BVV9" s="886"/>
      <c r="BVW9" s="886"/>
      <c r="BVX9" s="885"/>
      <c r="BVY9" s="886"/>
      <c r="BVZ9" s="886"/>
      <c r="BWA9" s="886"/>
      <c r="BWB9" s="885"/>
      <c r="BWC9" s="886"/>
      <c r="BWD9" s="886"/>
      <c r="BWE9" s="886"/>
      <c r="BWF9" s="885"/>
      <c r="BWG9" s="886"/>
      <c r="BWH9" s="886"/>
      <c r="BWI9" s="886"/>
      <c r="BWJ9" s="885"/>
      <c r="BWK9" s="886"/>
      <c r="BWL9" s="886"/>
      <c r="BWM9" s="886"/>
      <c r="BWN9" s="885"/>
      <c r="BWO9" s="886"/>
      <c r="BWP9" s="886"/>
      <c r="BWQ9" s="886"/>
      <c r="BWR9" s="885"/>
      <c r="BWS9" s="886"/>
      <c r="BWT9" s="886"/>
      <c r="BWU9" s="886"/>
      <c r="BWV9" s="885"/>
      <c r="BWW9" s="886"/>
      <c r="BWX9" s="886"/>
      <c r="BWY9" s="886"/>
      <c r="BWZ9" s="885"/>
      <c r="BXA9" s="886"/>
      <c r="BXB9" s="886"/>
      <c r="BXC9" s="886"/>
      <c r="BXD9" s="885"/>
      <c r="BXE9" s="886"/>
      <c r="BXF9" s="886"/>
      <c r="BXG9" s="886"/>
      <c r="BXH9" s="885"/>
      <c r="BXI9" s="886"/>
      <c r="BXJ9" s="886"/>
      <c r="BXK9" s="886"/>
      <c r="BXL9" s="885"/>
      <c r="BXM9" s="886"/>
      <c r="BXN9" s="886"/>
      <c r="BXO9" s="886"/>
      <c r="BXP9" s="885"/>
      <c r="BXQ9" s="886"/>
      <c r="BXR9" s="886"/>
      <c r="BXS9" s="886"/>
      <c r="BXT9" s="885"/>
      <c r="BXU9" s="886"/>
      <c r="BXV9" s="886"/>
      <c r="BXW9" s="886"/>
      <c r="BXX9" s="885"/>
      <c r="BXY9" s="886"/>
      <c r="BXZ9" s="886"/>
      <c r="BYA9" s="886"/>
      <c r="BYB9" s="885"/>
      <c r="BYC9" s="886"/>
      <c r="BYD9" s="886"/>
      <c r="BYE9" s="886"/>
      <c r="BYF9" s="885"/>
      <c r="BYG9" s="886"/>
      <c r="BYH9" s="886"/>
      <c r="BYI9" s="886"/>
      <c r="BYJ9" s="885"/>
      <c r="BYK9" s="886"/>
      <c r="BYL9" s="886"/>
      <c r="BYM9" s="886"/>
      <c r="BYN9" s="885"/>
      <c r="BYO9" s="886"/>
      <c r="BYP9" s="886"/>
      <c r="BYQ9" s="886"/>
      <c r="BYR9" s="885"/>
      <c r="BYS9" s="886"/>
      <c r="BYT9" s="886"/>
      <c r="BYU9" s="886"/>
      <c r="BYV9" s="885"/>
      <c r="BYW9" s="886"/>
      <c r="BYX9" s="886"/>
      <c r="BYY9" s="886"/>
      <c r="BYZ9" s="885"/>
      <c r="BZA9" s="886"/>
      <c r="BZB9" s="886"/>
      <c r="BZC9" s="886"/>
      <c r="BZD9" s="885"/>
      <c r="BZE9" s="886"/>
      <c r="BZF9" s="886"/>
      <c r="BZG9" s="886"/>
      <c r="BZH9" s="885"/>
      <c r="BZI9" s="886"/>
      <c r="BZJ9" s="886"/>
      <c r="BZK9" s="886"/>
      <c r="BZL9" s="885"/>
      <c r="BZM9" s="886"/>
      <c r="BZN9" s="886"/>
      <c r="BZO9" s="886"/>
      <c r="BZP9" s="885"/>
      <c r="BZQ9" s="886"/>
      <c r="BZR9" s="886"/>
      <c r="BZS9" s="886"/>
      <c r="BZT9" s="885"/>
      <c r="BZU9" s="886"/>
      <c r="BZV9" s="886"/>
      <c r="BZW9" s="886"/>
      <c r="BZX9" s="885"/>
      <c r="BZY9" s="886"/>
      <c r="BZZ9" s="886"/>
      <c r="CAA9" s="886"/>
      <c r="CAB9" s="885"/>
      <c r="CAC9" s="886"/>
      <c r="CAD9" s="886"/>
      <c r="CAE9" s="886"/>
      <c r="CAF9" s="885"/>
      <c r="CAG9" s="886"/>
      <c r="CAH9" s="886"/>
      <c r="CAI9" s="886"/>
      <c r="CAJ9" s="885"/>
      <c r="CAK9" s="886"/>
      <c r="CAL9" s="886"/>
      <c r="CAM9" s="886"/>
      <c r="CAN9" s="885"/>
      <c r="CAO9" s="886"/>
      <c r="CAP9" s="886"/>
      <c r="CAQ9" s="886"/>
      <c r="CAR9" s="885"/>
      <c r="CAS9" s="886"/>
      <c r="CAT9" s="886"/>
      <c r="CAU9" s="886"/>
      <c r="CAV9" s="885"/>
      <c r="CAW9" s="886"/>
      <c r="CAX9" s="886"/>
      <c r="CAY9" s="886"/>
      <c r="CAZ9" s="885"/>
      <c r="CBA9" s="886"/>
      <c r="CBB9" s="886"/>
      <c r="CBC9" s="886"/>
      <c r="CBD9" s="885"/>
      <c r="CBE9" s="886"/>
      <c r="CBF9" s="886"/>
      <c r="CBG9" s="886"/>
      <c r="CBH9" s="885"/>
      <c r="CBI9" s="886"/>
      <c r="CBJ9" s="886"/>
      <c r="CBK9" s="886"/>
      <c r="CBL9" s="885"/>
      <c r="CBM9" s="886"/>
      <c r="CBN9" s="886"/>
      <c r="CBO9" s="886"/>
      <c r="CBP9" s="885"/>
      <c r="CBQ9" s="886"/>
      <c r="CBR9" s="886"/>
      <c r="CBS9" s="886"/>
      <c r="CBT9" s="885"/>
      <c r="CBU9" s="886"/>
      <c r="CBV9" s="886"/>
      <c r="CBW9" s="886"/>
      <c r="CBX9" s="885"/>
      <c r="CBY9" s="886"/>
      <c r="CBZ9" s="886"/>
      <c r="CCA9" s="886"/>
      <c r="CCB9" s="885"/>
      <c r="CCC9" s="886"/>
      <c r="CCD9" s="886"/>
      <c r="CCE9" s="886"/>
      <c r="CCF9" s="885"/>
      <c r="CCG9" s="886"/>
      <c r="CCH9" s="886"/>
      <c r="CCI9" s="886"/>
      <c r="CCJ9" s="885"/>
      <c r="CCK9" s="886"/>
      <c r="CCL9" s="886"/>
      <c r="CCM9" s="886"/>
      <c r="CCN9" s="885"/>
      <c r="CCO9" s="886"/>
      <c r="CCP9" s="886"/>
      <c r="CCQ9" s="886"/>
      <c r="CCR9" s="885"/>
      <c r="CCS9" s="886"/>
      <c r="CCT9" s="886"/>
      <c r="CCU9" s="886"/>
      <c r="CCV9" s="885"/>
      <c r="CCW9" s="886"/>
      <c r="CCX9" s="886"/>
      <c r="CCY9" s="886"/>
      <c r="CCZ9" s="885"/>
      <c r="CDA9" s="886"/>
      <c r="CDB9" s="886"/>
      <c r="CDC9" s="886"/>
      <c r="CDD9" s="885"/>
      <c r="CDE9" s="886"/>
      <c r="CDF9" s="886"/>
      <c r="CDG9" s="886"/>
      <c r="CDH9" s="885"/>
      <c r="CDI9" s="886"/>
      <c r="CDJ9" s="886"/>
      <c r="CDK9" s="886"/>
      <c r="CDL9" s="885"/>
      <c r="CDM9" s="886"/>
      <c r="CDN9" s="886"/>
      <c r="CDO9" s="886"/>
      <c r="CDP9" s="885"/>
      <c r="CDQ9" s="886"/>
      <c r="CDR9" s="886"/>
      <c r="CDS9" s="886"/>
      <c r="CDT9" s="885"/>
      <c r="CDU9" s="886"/>
      <c r="CDV9" s="886"/>
      <c r="CDW9" s="886"/>
      <c r="CDX9" s="885"/>
      <c r="CDY9" s="886"/>
      <c r="CDZ9" s="886"/>
      <c r="CEA9" s="886"/>
      <c r="CEB9" s="885"/>
      <c r="CEC9" s="886"/>
      <c r="CED9" s="886"/>
      <c r="CEE9" s="886"/>
      <c r="CEF9" s="885"/>
      <c r="CEG9" s="886"/>
      <c r="CEH9" s="886"/>
      <c r="CEI9" s="886"/>
      <c r="CEJ9" s="885"/>
      <c r="CEK9" s="886"/>
      <c r="CEL9" s="886"/>
      <c r="CEM9" s="886"/>
      <c r="CEN9" s="885"/>
      <c r="CEO9" s="886"/>
      <c r="CEP9" s="886"/>
      <c r="CEQ9" s="886"/>
      <c r="CER9" s="885"/>
      <c r="CES9" s="886"/>
      <c r="CET9" s="886"/>
      <c r="CEU9" s="886"/>
      <c r="CEV9" s="885"/>
      <c r="CEW9" s="886"/>
      <c r="CEX9" s="886"/>
      <c r="CEY9" s="886"/>
      <c r="CEZ9" s="885"/>
      <c r="CFA9" s="886"/>
      <c r="CFB9" s="886"/>
      <c r="CFC9" s="886"/>
      <c r="CFD9" s="885"/>
      <c r="CFE9" s="886"/>
      <c r="CFF9" s="886"/>
      <c r="CFG9" s="886"/>
      <c r="CFH9" s="885"/>
      <c r="CFI9" s="886"/>
      <c r="CFJ9" s="886"/>
      <c r="CFK9" s="886"/>
      <c r="CFL9" s="885"/>
      <c r="CFM9" s="886"/>
      <c r="CFN9" s="886"/>
      <c r="CFO9" s="886"/>
      <c r="CFP9" s="885"/>
      <c r="CFQ9" s="886"/>
      <c r="CFR9" s="886"/>
      <c r="CFS9" s="886"/>
      <c r="CFT9" s="885"/>
      <c r="CFU9" s="886"/>
      <c r="CFV9" s="886"/>
      <c r="CFW9" s="886"/>
      <c r="CFX9" s="885"/>
      <c r="CFY9" s="886"/>
      <c r="CFZ9" s="886"/>
      <c r="CGA9" s="886"/>
      <c r="CGB9" s="885"/>
      <c r="CGC9" s="886"/>
      <c r="CGD9" s="886"/>
      <c r="CGE9" s="886"/>
      <c r="CGF9" s="885"/>
      <c r="CGG9" s="886"/>
      <c r="CGH9" s="886"/>
      <c r="CGI9" s="886"/>
      <c r="CGJ9" s="885"/>
      <c r="CGK9" s="886"/>
      <c r="CGL9" s="886"/>
      <c r="CGM9" s="886"/>
      <c r="CGN9" s="885"/>
      <c r="CGO9" s="886"/>
      <c r="CGP9" s="886"/>
      <c r="CGQ9" s="886"/>
      <c r="CGR9" s="885"/>
      <c r="CGS9" s="886"/>
      <c r="CGT9" s="886"/>
      <c r="CGU9" s="886"/>
      <c r="CGV9" s="885"/>
      <c r="CGW9" s="886"/>
      <c r="CGX9" s="886"/>
      <c r="CGY9" s="886"/>
      <c r="CGZ9" s="885"/>
      <c r="CHA9" s="886"/>
      <c r="CHB9" s="886"/>
      <c r="CHC9" s="886"/>
      <c r="CHD9" s="885"/>
      <c r="CHE9" s="886"/>
      <c r="CHF9" s="886"/>
      <c r="CHG9" s="886"/>
      <c r="CHH9" s="885"/>
      <c r="CHI9" s="886"/>
      <c r="CHJ9" s="886"/>
      <c r="CHK9" s="886"/>
      <c r="CHL9" s="885"/>
      <c r="CHM9" s="886"/>
      <c r="CHN9" s="886"/>
      <c r="CHO9" s="886"/>
      <c r="CHP9" s="885"/>
      <c r="CHQ9" s="886"/>
      <c r="CHR9" s="886"/>
      <c r="CHS9" s="886"/>
      <c r="CHT9" s="885"/>
      <c r="CHU9" s="886"/>
      <c r="CHV9" s="886"/>
      <c r="CHW9" s="886"/>
      <c r="CHX9" s="885"/>
      <c r="CHY9" s="886"/>
      <c r="CHZ9" s="886"/>
      <c r="CIA9" s="886"/>
      <c r="CIB9" s="885"/>
      <c r="CIC9" s="886"/>
      <c r="CID9" s="886"/>
      <c r="CIE9" s="886"/>
      <c r="CIF9" s="885"/>
      <c r="CIG9" s="886"/>
      <c r="CIH9" s="886"/>
      <c r="CII9" s="886"/>
      <c r="CIJ9" s="885"/>
      <c r="CIK9" s="886"/>
      <c r="CIL9" s="886"/>
      <c r="CIM9" s="886"/>
      <c r="CIN9" s="885"/>
      <c r="CIO9" s="886"/>
      <c r="CIP9" s="886"/>
      <c r="CIQ9" s="886"/>
      <c r="CIR9" s="885"/>
      <c r="CIS9" s="886"/>
      <c r="CIT9" s="886"/>
      <c r="CIU9" s="886"/>
      <c r="CIV9" s="885"/>
      <c r="CIW9" s="886"/>
      <c r="CIX9" s="886"/>
      <c r="CIY9" s="886"/>
      <c r="CIZ9" s="885"/>
      <c r="CJA9" s="886"/>
      <c r="CJB9" s="886"/>
      <c r="CJC9" s="886"/>
      <c r="CJD9" s="885"/>
      <c r="CJE9" s="886"/>
      <c r="CJF9" s="886"/>
      <c r="CJG9" s="886"/>
      <c r="CJH9" s="885"/>
      <c r="CJI9" s="886"/>
      <c r="CJJ9" s="886"/>
      <c r="CJK9" s="886"/>
      <c r="CJL9" s="885"/>
      <c r="CJM9" s="886"/>
      <c r="CJN9" s="886"/>
      <c r="CJO9" s="886"/>
      <c r="CJP9" s="885"/>
      <c r="CJQ9" s="886"/>
      <c r="CJR9" s="886"/>
      <c r="CJS9" s="886"/>
      <c r="CJT9" s="885"/>
      <c r="CJU9" s="886"/>
      <c r="CJV9" s="886"/>
      <c r="CJW9" s="886"/>
      <c r="CJX9" s="885"/>
      <c r="CJY9" s="886"/>
      <c r="CJZ9" s="886"/>
      <c r="CKA9" s="886"/>
      <c r="CKB9" s="885"/>
      <c r="CKC9" s="886"/>
      <c r="CKD9" s="886"/>
      <c r="CKE9" s="886"/>
      <c r="CKF9" s="885"/>
      <c r="CKG9" s="886"/>
      <c r="CKH9" s="886"/>
      <c r="CKI9" s="886"/>
      <c r="CKJ9" s="885"/>
      <c r="CKK9" s="886"/>
      <c r="CKL9" s="886"/>
      <c r="CKM9" s="886"/>
      <c r="CKN9" s="885"/>
      <c r="CKO9" s="886"/>
      <c r="CKP9" s="886"/>
      <c r="CKQ9" s="886"/>
      <c r="CKR9" s="885"/>
      <c r="CKS9" s="886"/>
      <c r="CKT9" s="886"/>
      <c r="CKU9" s="886"/>
      <c r="CKV9" s="885"/>
      <c r="CKW9" s="886"/>
      <c r="CKX9" s="886"/>
      <c r="CKY9" s="886"/>
      <c r="CKZ9" s="885"/>
      <c r="CLA9" s="886"/>
      <c r="CLB9" s="886"/>
      <c r="CLC9" s="886"/>
      <c r="CLD9" s="885"/>
      <c r="CLE9" s="886"/>
      <c r="CLF9" s="886"/>
      <c r="CLG9" s="886"/>
      <c r="CLH9" s="885"/>
      <c r="CLI9" s="886"/>
      <c r="CLJ9" s="886"/>
      <c r="CLK9" s="886"/>
      <c r="CLL9" s="885"/>
      <c r="CLM9" s="886"/>
      <c r="CLN9" s="886"/>
      <c r="CLO9" s="886"/>
      <c r="CLP9" s="885"/>
      <c r="CLQ9" s="886"/>
      <c r="CLR9" s="886"/>
      <c r="CLS9" s="886"/>
      <c r="CLT9" s="885"/>
      <c r="CLU9" s="886"/>
      <c r="CLV9" s="886"/>
      <c r="CLW9" s="886"/>
      <c r="CLX9" s="885"/>
      <c r="CLY9" s="886"/>
      <c r="CLZ9" s="886"/>
      <c r="CMA9" s="886"/>
      <c r="CMB9" s="885"/>
      <c r="CMC9" s="886"/>
      <c r="CMD9" s="886"/>
      <c r="CME9" s="886"/>
      <c r="CMF9" s="885"/>
      <c r="CMG9" s="886"/>
      <c r="CMH9" s="886"/>
      <c r="CMI9" s="886"/>
      <c r="CMJ9" s="885"/>
      <c r="CMK9" s="886"/>
      <c r="CML9" s="886"/>
      <c r="CMM9" s="886"/>
      <c r="CMN9" s="885"/>
      <c r="CMO9" s="886"/>
      <c r="CMP9" s="886"/>
      <c r="CMQ9" s="886"/>
      <c r="CMR9" s="885"/>
      <c r="CMS9" s="886"/>
      <c r="CMT9" s="886"/>
      <c r="CMU9" s="886"/>
      <c r="CMV9" s="885"/>
      <c r="CMW9" s="886"/>
      <c r="CMX9" s="886"/>
      <c r="CMY9" s="886"/>
      <c r="CMZ9" s="885"/>
      <c r="CNA9" s="886"/>
      <c r="CNB9" s="886"/>
      <c r="CNC9" s="886"/>
      <c r="CND9" s="885"/>
      <c r="CNE9" s="886"/>
      <c r="CNF9" s="886"/>
      <c r="CNG9" s="886"/>
      <c r="CNH9" s="885"/>
      <c r="CNI9" s="886"/>
      <c r="CNJ9" s="886"/>
      <c r="CNK9" s="886"/>
      <c r="CNL9" s="885"/>
      <c r="CNM9" s="886"/>
      <c r="CNN9" s="886"/>
      <c r="CNO9" s="886"/>
      <c r="CNP9" s="885"/>
      <c r="CNQ9" s="886"/>
      <c r="CNR9" s="886"/>
      <c r="CNS9" s="886"/>
      <c r="CNT9" s="885"/>
      <c r="CNU9" s="886"/>
      <c r="CNV9" s="886"/>
      <c r="CNW9" s="886"/>
      <c r="CNX9" s="885"/>
      <c r="CNY9" s="886"/>
      <c r="CNZ9" s="886"/>
      <c r="COA9" s="886"/>
      <c r="COB9" s="885"/>
      <c r="COC9" s="886"/>
      <c r="COD9" s="886"/>
      <c r="COE9" s="886"/>
      <c r="COF9" s="885"/>
      <c r="COG9" s="886"/>
      <c r="COH9" s="886"/>
      <c r="COI9" s="886"/>
      <c r="COJ9" s="885"/>
      <c r="COK9" s="886"/>
      <c r="COL9" s="886"/>
      <c r="COM9" s="886"/>
      <c r="CON9" s="885"/>
      <c r="COO9" s="886"/>
      <c r="COP9" s="886"/>
      <c r="COQ9" s="886"/>
      <c r="COR9" s="885"/>
      <c r="COS9" s="886"/>
      <c r="COT9" s="886"/>
      <c r="COU9" s="886"/>
      <c r="COV9" s="885"/>
      <c r="COW9" s="886"/>
      <c r="COX9" s="886"/>
      <c r="COY9" s="886"/>
      <c r="COZ9" s="885"/>
      <c r="CPA9" s="886"/>
      <c r="CPB9" s="886"/>
      <c r="CPC9" s="886"/>
      <c r="CPD9" s="885"/>
      <c r="CPE9" s="886"/>
      <c r="CPF9" s="886"/>
      <c r="CPG9" s="886"/>
      <c r="CPH9" s="885"/>
      <c r="CPI9" s="886"/>
      <c r="CPJ9" s="886"/>
      <c r="CPK9" s="886"/>
      <c r="CPL9" s="885"/>
      <c r="CPM9" s="886"/>
      <c r="CPN9" s="886"/>
      <c r="CPO9" s="886"/>
      <c r="CPP9" s="885"/>
      <c r="CPQ9" s="886"/>
      <c r="CPR9" s="886"/>
      <c r="CPS9" s="886"/>
      <c r="CPT9" s="885"/>
      <c r="CPU9" s="886"/>
      <c r="CPV9" s="886"/>
      <c r="CPW9" s="886"/>
      <c r="CPX9" s="885"/>
      <c r="CPY9" s="886"/>
      <c r="CPZ9" s="886"/>
      <c r="CQA9" s="886"/>
      <c r="CQB9" s="885"/>
      <c r="CQC9" s="886"/>
      <c r="CQD9" s="886"/>
      <c r="CQE9" s="886"/>
      <c r="CQF9" s="885"/>
      <c r="CQG9" s="886"/>
      <c r="CQH9" s="886"/>
      <c r="CQI9" s="886"/>
      <c r="CQJ9" s="885"/>
      <c r="CQK9" s="886"/>
      <c r="CQL9" s="886"/>
      <c r="CQM9" s="886"/>
      <c r="CQN9" s="885"/>
      <c r="CQO9" s="886"/>
      <c r="CQP9" s="886"/>
      <c r="CQQ9" s="886"/>
      <c r="CQR9" s="885"/>
      <c r="CQS9" s="886"/>
      <c r="CQT9" s="886"/>
      <c r="CQU9" s="886"/>
      <c r="CQV9" s="885"/>
      <c r="CQW9" s="886"/>
      <c r="CQX9" s="886"/>
      <c r="CQY9" s="886"/>
      <c r="CQZ9" s="885"/>
      <c r="CRA9" s="886"/>
      <c r="CRB9" s="886"/>
      <c r="CRC9" s="886"/>
      <c r="CRD9" s="885"/>
      <c r="CRE9" s="886"/>
      <c r="CRF9" s="886"/>
      <c r="CRG9" s="886"/>
      <c r="CRH9" s="885"/>
      <c r="CRI9" s="886"/>
      <c r="CRJ9" s="886"/>
      <c r="CRK9" s="886"/>
      <c r="CRL9" s="885"/>
      <c r="CRM9" s="886"/>
      <c r="CRN9" s="886"/>
      <c r="CRO9" s="886"/>
      <c r="CRP9" s="885"/>
      <c r="CRQ9" s="886"/>
      <c r="CRR9" s="886"/>
      <c r="CRS9" s="886"/>
      <c r="CRT9" s="885"/>
      <c r="CRU9" s="886"/>
      <c r="CRV9" s="886"/>
      <c r="CRW9" s="886"/>
      <c r="CRX9" s="885"/>
      <c r="CRY9" s="886"/>
      <c r="CRZ9" s="886"/>
      <c r="CSA9" s="886"/>
      <c r="CSB9" s="885"/>
      <c r="CSC9" s="886"/>
      <c r="CSD9" s="886"/>
      <c r="CSE9" s="886"/>
      <c r="CSF9" s="885"/>
      <c r="CSG9" s="886"/>
      <c r="CSH9" s="886"/>
      <c r="CSI9" s="886"/>
      <c r="CSJ9" s="885"/>
      <c r="CSK9" s="886"/>
      <c r="CSL9" s="886"/>
      <c r="CSM9" s="886"/>
      <c r="CSN9" s="885"/>
      <c r="CSO9" s="886"/>
      <c r="CSP9" s="886"/>
      <c r="CSQ9" s="886"/>
      <c r="CSR9" s="885"/>
      <c r="CSS9" s="886"/>
      <c r="CST9" s="886"/>
      <c r="CSU9" s="886"/>
      <c r="CSV9" s="885"/>
      <c r="CSW9" s="886"/>
      <c r="CSX9" s="886"/>
      <c r="CSY9" s="886"/>
      <c r="CSZ9" s="885"/>
      <c r="CTA9" s="886"/>
      <c r="CTB9" s="886"/>
      <c r="CTC9" s="886"/>
      <c r="CTD9" s="885"/>
      <c r="CTE9" s="886"/>
      <c r="CTF9" s="886"/>
      <c r="CTG9" s="886"/>
      <c r="CTH9" s="885"/>
      <c r="CTI9" s="886"/>
      <c r="CTJ9" s="886"/>
      <c r="CTK9" s="886"/>
      <c r="CTL9" s="885"/>
      <c r="CTM9" s="886"/>
      <c r="CTN9" s="886"/>
      <c r="CTO9" s="886"/>
      <c r="CTP9" s="885"/>
      <c r="CTQ9" s="886"/>
      <c r="CTR9" s="886"/>
      <c r="CTS9" s="886"/>
      <c r="CTT9" s="885"/>
      <c r="CTU9" s="886"/>
      <c r="CTV9" s="886"/>
      <c r="CTW9" s="886"/>
      <c r="CTX9" s="885"/>
      <c r="CTY9" s="886"/>
      <c r="CTZ9" s="886"/>
      <c r="CUA9" s="886"/>
      <c r="CUB9" s="885"/>
      <c r="CUC9" s="886"/>
      <c r="CUD9" s="886"/>
      <c r="CUE9" s="886"/>
      <c r="CUF9" s="885"/>
      <c r="CUG9" s="886"/>
      <c r="CUH9" s="886"/>
      <c r="CUI9" s="886"/>
      <c r="CUJ9" s="885"/>
      <c r="CUK9" s="886"/>
      <c r="CUL9" s="886"/>
      <c r="CUM9" s="886"/>
      <c r="CUN9" s="885"/>
      <c r="CUO9" s="886"/>
      <c r="CUP9" s="886"/>
      <c r="CUQ9" s="886"/>
      <c r="CUR9" s="885"/>
      <c r="CUS9" s="886"/>
      <c r="CUT9" s="886"/>
      <c r="CUU9" s="886"/>
      <c r="CUV9" s="885"/>
      <c r="CUW9" s="886"/>
      <c r="CUX9" s="886"/>
      <c r="CUY9" s="886"/>
      <c r="CUZ9" s="885"/>
      <c r="CVA9" s="886"/>
      <c r="CVB9" s="886"/>
      <c r="CVC9" s="886"/>
      <c r="CVD9" s="885"/>
      <c r="CVE9" s="886"/>
      <c r="CVF9" s="886"/>
      <c r="CVG9" s="886"/>
      <c r="CVH9" s="885"/>
      <c r="CVI9" s="886"/>
      <c r="CVJ9" s="886"/>
      <c r="CVK9" s="886"/>
      <c r="CVL9" s="885"/>
      <c r="CVM9" s="886"/>
      <c r="CVN9" s="886"/>
      <c r="CVO9" s="886"/>
      <c r="CVP9" s="885"/>
      <c r="CVQ9" s="886"/>
      <c r="CVR9" s="886"/>
      <c r="CVS9" s="886"/>
      <c r="CVT9" s="885"/>
      <c r="CVU9" s="886"/>
      <c r="CVV9" s="886"/>
      <c r="CVW9" s="886"/>
      <c r="CVX9" s="885"/>
      <c r="CVY9" s="886"/>
      <c r="CVZ9" s="886"/>
      <c r="CWA9" s="886"/>
      <c r="CWB9" s="885"/>
      <c r="CWC9" s="886"/>
      <c r="CWD9" s="886"/>
      <c r="CWE9" s="886"/>
      <c r="CWF9" s="885"/>
      <c r="CWG9" s="886"/>
      <c r="CWH9" s="886"/>
      <c r="CWI9" s="886"/>
      <c r="CWJ9" s="885"/>
      <c r="CWK9" s="886"/>
      <c r="CWL9" s="886"/>
      <c r="CWM9" s="886"/>
      <c r="CWN9" s="885"/>
      <c r="CWO9" s="886"/>
      <c r="CWP9" s="886"/>
      <c r="CWQ9" s="886"/>
      <c r="CWR9" s="885"/>
      <c r="CWS9" s="886"/>
      <c r="CWT9" s="886"/>
      <c r="CWU9" s="886"/>
      <c r="CWV9" s="885"/>
      <c r="CWW9" s="886"/>
      <c r="CWX9" s="886"/>
      <c r="CWY9" s="886"/>
      <c r="CWZ9" s="885"/>
      <c r="CXA9" s="886"/>
      <c r="CXB9" s="886"/>
      <c r="CXC9" s="886"/>
      <c r="CXD9" s="885"/>
      <c r="CXE9" s="886"/>
      <c r="CXF9" s="886"/>
      <c r="CXG9" s="886"/>
      <c r="CXH9" s="885"/>
      <c r="CXI9" s="886"/>
      <c r="CXJ9" s="886"/>
      <c r="CXK9" s="886"/>
      <c r="CXL9" s="885"/>
      <c r="CXM9" s="886"/>
      <c r="CXN9" s="886"/>
      <c r="CXO9" s="886"/>
      <c r="CXP9" s="885"/>
      <c r="CXQ9" s="886"/>
      <c r="CXR9" s="886"/>
      <c r="CXS9" s="886"/>
      <c r="CXT9" s="885"/>
      <c r="CXU9" s="886"/>
      <c r="CXV9" s="886"/>
      <c r="CXW9" s="886"/>
      <c r="CXX9" s="885"/>
      <c r="CXY9" s="886"/>
      <c r="CXZ9" s="886"/>
      <c r="CYA9" s="886"/>
      <c r="CYB9" s="885"/>
      <c r="CYC9" s="886"/>
      <c r="CYD9" s="886"/>
      <c r="CYE9" s="886"/>
      <c r="CYF9" s="885"/>
      <c r="CYG9" s="886"/>
      <c r="CYH9" s="886"/>
      <c r="CYI9" s="886"/>
      <c r="CYJ9" s="885"/>
      <c r="CYK9" s="886"/>
      <c r="CYL9" s="886"/>
      <c r="CYM9" s="886"/>
      <c r="CYN9" s="885"/>
      <c r="CYO9" s="886"/>
      <c r="CYP9" s="886"/>
      <c r="CYQ9" s="886"/>
      <c r="CYR9" s="885"/>
      <c r="CYS9" s="886"/>
      <c r="CYT9" s="886"/>
      <c r="CYU9" s="886"/>
      <c r="CYV9" s="885"/>
      <c r="CYW9" s="886"/>
      <c r="CYX9" s="886"/>
      <c r="CYY9" s="886"/>
      <c r="CYZ9" s="885"/>
      <c r="CZA9" s="886"/>
      <c r="CZB9" s="886"/>
      <c r="CZC9" s="886"/>
      <c r="CZD9" s="885"/>
      <c r="CZE9" s="886"/>
      <c r="CZF9" s="886"/>
      <c r="CZG9" s="886"/>
      <c r="CZH9" s="885"/>
      <c r="CZI9" s="886"/>
      <c r="CZJ9" s="886"/>
      <c r="CZK9" s="886"/>
      <c r="CZL9" s="885"/>
      <c r="CZM9" s="886"/>
      <c r="CZN9" s="886"/>
      <c r="CZO9" s="886"/>
      <c r="CZP9" s="885"/>
      <c r="CZQ9" s="886"/>
      <c r="CZR9" s="886"/>
      <c r="CZS9" s="886"/>
      <c r="CZT9" s="885"/>
      <c r="CZU9" s="886"/>
      <c r="CZV9" s="886"/>
      <c r="CZW9" s="886"/>
      <c r="CZX9" s="885"/>
      <c r="CZY9" s="886"/>
      <c r="CZZ9" s="886"/>
      <c r="DAA9" s="886"/>
      <c r="DAB9" s="885"/>
      <c r="DAC9" s="886"/>
      <c r="DAD9" s="886"/>
      <c r="DAE9" s="886"/>
      <c r="DAF9" s="885"/>
      <c r="DAG9" s="886"/>
      <c r="DAH9" s="886"/>
      <c r="DAI9" s="886"/>
      <c r="DAJ9" s="885"/>
      <c r="DAK9" s="886"/>
      <c r="DAL9" s="886"/>
      <c r="DAM9" s="886"/>
      <c r="DAN9" s="885"/>
      <c r="DAO9" s="886"/>
      <c r="DAP9" s="886"/>
      <c r="DAQ9" s="886"/>
      <c r="DAR9" s="885"/>
      <c r="DAS9" s="886"/>
      <c r="DAT9" s="886"/>
      <c r="DAU9" s="886"/>
      <c r="DAV9" s="885"/>
      <c r="DAW9" s="886"/>
      <c r="DAX9" s="886"/>
      <c r="DAY9" s="886"/>
      <c r="DAZ9" s="885"/>
      <c r="DBA9" s="886"/>
      <c r="DBB9" s="886"/>
      <c r="DBC9" s="886"/>
      <c r="DBD9" s="885"/>
      <c r="DBE9" s="886"/>
      <c r="DBF9" s="886"/>
      <c r="DBG9" s="886"/>
      <c r="DBH9" s="885"/>
      <c r="DBI9" s="886"/>
      <c r="DBJ9" s="886"/>
      <c r="DBK9" s="886"/>
      <c r="DBL9" s="885"/>
      <c r="DBM9" s="886"/>
      <c r="DBN9" s="886"/>
      <c r="DBO9" s="886"/>
      <c r="DBP9" s="885"/>
      <c r="DBQ9" s="886"/>
      <c r="DBR9" s="886"/>
      <c r="DBS9" s="886"/>
      <c r="DBT9" s="885"/>
      <c r="DBU9" s="886"/>
      <c r="DBV9" s="886"/>
      <c r="DBW9" s="886"/>
      <c r="DBX9" s="885"/>
      <c r="DBY9" s="886"/>
      <c r="DBZ9" s="886"/>
      <c r="DCA9" s="886"/>
      <c r="DCB9" s="885"/>
      <c r="DCC9" s="886"/>
      <c r="DCD9" s="886"/>
      <c r="DCE9" s="886"/>
      <c r="DCF9" s="885"/>
      <c r="DCG9" s="886"/>
      <c r="DCH9" s="886"/>
      <c r="DCI9" s="886"/>
      <c r="DCJ9" s="885"/>
      <c r="DCK9" s="886"/>
      <c r="DCL9" s="886"/>
      <c r="DCM9" s="886"/>
      <c r="DCN9" s="885"/>
      <c r="DCO9" s="886"/>
      <c r="DCP9" s="886"/>
      <c r="DCQ9" s="886"/>
      <c r="DCR9" s="885"/>
      <c r="DCS9" s="886"/>
      <c r="DCT9" s="886"/>
      <c r="DCU9" s="886"/>
      <c r="DCV9" s="885"/>
      <c r="DCW9" s="886"/>
      <c r="DCX9" s="886"/>
      <c r="DCY9" s="886"/>
      <c r="DCZ9" s="885"/>
      <c r="DDA9" s="886"/>
      <c r="DDB9" s="886"/>
      <c r="DDC9" s="886"/>
      <c r="DDD9" s="885"/>
      <c r="DDE9" s="886"/>
      <c r="DDF9" s="886"/>
      <c r="DDG9" s="886"/>
      <c r="DDH9" s="885"/>
      <c r="DDI9" s="886"/>
      <c r="DDJ9" s="886"/>
      <c r="DDK9" s="886"/>
      <c r="DDL9" s="885"/>
      <c r="DDM9" s="886"/>
      <c r="DDN9" s="886"/>
      <c r="DDO9" s="886"/>
      <c r="DDP9" s="885"/>
      <c r="DDQ9" s="886"/>
      <c r="DDR9" s="886"/>
      <c r="DDS9" s="886"/>
      <c r="DDT9" s="885"/>
      <c r="DDU9" s="886"/>
      <c r="DDV9" s="886"/>
      <c r="DDW9" s="886"/>
      <c r="DDX9" s="885"/>
      <c r="DDY9" s="886"/>
      <c r="DDZ9" s="886"/>
      <c r="DEA9" s="886"/>
      <c r="DEB9" s="885"/>
      <c r="DEC9" s="886"/>
      <c r="DED9" s="886"/>
      <c r="DEE9" s="886"/>
      <c r="DEF9" s="885"/>
      <c r="DEG9" s="886"/>
      <c r="DEH9" s="886"/>
      <c r="DEI9" s="886"/>
      <c r="DEJ9" s="885"/>
      <c r="DEK9" s="886"/>
      <c r="DEL9" s="886"/>
      <c r="DEM9" s="886"/>
      <c r="DEN9" s="885"/>
      <c r="DEO9" s="886"/>
      <c r="DEP9" s="886"/>
      <c r="DEQ9" s="886"/>
      <c r="DER9" s="885"/>
      <c r="DES9" s="886"/>
      <c r="DET9" s="886"/>
      <c r="DEU9" s="886"/>
      <c r="DEV9" s="885"/>
      <c r="DEW9" s="886"/>
      <c r="DEX9" s="886"/>
      <c r="DEY9" s="886"/>
      <c r="DEZ9" s="885"/>
      <c r="DFA9" s="886"/>
      <c r="DFB9" s="886"/>
      <c r="DFC9" s="886"/>
      <c r="DFD9" s="885"/>
      <c r="DFE9" s="886"/>
      <c r="DFF9" s="886"/>
      <c r="DFG9" s="886"/>
      <c r="DFH9" s="885"/>
      <c r="DFI9" s="886"/>
      <c r="DFJ9" s="886"/>
      <c r="DFK9" s="886"/>
      <c r="DFL9" s="885"/>
      <c r="DFM9" s="886"/>
      <c r="DFN9" s="886"/>
      <c r="DFO9" s="886"/>
      <c r="DFP9" s="885"/>
      <c r="DFQ9" s="886"/>
      <c r="DFR9" s="886"/>
      <c r="DFS9" s="886"/>
      <c r="DFT9" s="885"/>
      <c r="DFU9" s="886"/>
      <c r="DFV9" s="886"/>
      <c r="DFW9" s="886"/>
      <c r="DFX9" s="885"/>
      <c r="DFY9" s="886"/>
      <c r="DFZ9" s="886"/>
      <c r="DGA9" s="886"/>
      <c r="DGB9" s="885"/>
      <c r="DGC9" s="886"/>
      <c r="DGD9" s="886"/>
      <c r="DGE9" s="886"/>
      <c r="DGF9" s="885"/>
      <c r="DGG9" s="886"/>
      <c r="DGH9" s="886"/>
      <c r="DGI9" s="886"/>
      <c r="DGJ9" s="885"/>
      <c r="DGK9" s="886"/>
      <c r="DGL9" s="886"/>
      <c r="DGM9" s="886"/>
      <c r="DGN9" s="885"/>
      <c r="DGO9" s="886"/>
      <c r="DGP9" s="886"/>
      <c r="DGQ9" s="886"/>
      <c r="DGR9" s="885"/>
      <c r="DGS9" s="886"/>
      <c r="DGT9" s="886"/>
      <c r="DGU9" s="886"/>
      <c r="DGV9" s="885"/>
      <c r="DGW9" s="886"/>
      <c r="DGX9" s="886"/>
      <c r="DGY9" s="886"/>
      <c r="DGZ9" s="885"/>
      <c r="DHA9" s="886"/>
      <c r="DHB9" s="886"/>
      <c r="DHC9" s="886"/>
      <c r="DHD9" s="885"/>
      <c r="DHE9" s="886"/>
      <c r="DHF9" s="886"/>
      <c r="DHG9" s="886"/>
      <c r="DHH9" s="885"/>
      <c r="DHI9" s="886"/>
      <c r="DHJ9" s="886"/>
      <c r="DHK9" s="886"/>
      <c r="DHL9" s="885"/>
      <c r="DHM9" s="886"/>
      <c r="DHN9" s="886"/>
      <c r="DHO9" s="886"/>
      <c r="DHP9" s="885"/>
      <c r="DHQ9" s="886"/>
      <c r="DHR9" s="886"/>
      <c r="DHS9" s="886"/>
      <c r="DHT9" s="885"/>
      <c r="DHU9" s="886"/>
      <c r="DHV9" s="886"/>
      <c r="DHW9" s="886"/>
      <c r="DHX9" s="885"/>
      <c r="DHY9" s="886"/>
      <c r="DHZ9" s="886"/>
      <c r="DIA9" s="886"/>
      <c r="DIB9" s="885"/>
      <c r="DIC9" s="886"/>
      <c r="DID9" s="886"/>
      <c r="DIE9" s="886"/>
      <c r="DIF9" s="885"/>
      <c r="DIG9" s="886"/>
      <c r="DIH9" s="886"/>
      <c r="DII9" s="886"/>
      <c r="DIJ9" s="885"/>
      <c r="DIK9" s="886"/>
      <c r="DIL9" s="886"/>
      <c r="DIM9" s="886"/>
      <c r="DIN9" s="885"/>
      <c r="DIO9" s="886"/>
      <c r="DIP9" s="886"/>
      <c r="DIQ9" s="886"/>
      <c r="DIR9" s="885"/>
      <c r="DIS9" s="886"/>
      <c r="DIT9" s="886"/>
      <c r="DIU9" s="886"/>
      <c r="DIV9" s="885"/>
      <c r="DIW9" s="886"/>
      <c r="DIX9" s="886"/>
      <c r="DIY9" s="886"/>
      <c r="DIZ9" s="885"/>
      <c r="DJA9" s="886"/>
      <c r="DJB9" s="886"/>
      <c r="DJC9" s="886"/>
      <c r="DJD9" s="885"/>
      <c r="DJE9" s="886"/>
      <c r="DJF9" s="886"/>
      <c r="DJG9" s="886"/>
      <c r="DJH9" s="885"/>
      <c r="DJI9" s="886"/>
      <c r="DJJ9" s="886"/>
      <c r="DJK9" s="886"/>
      <c r="DJL9" s="885"/>
      <c r="DJM9" s="886"/>
      <c r="DJN9" s="886"/>
      <c r="DJO9" s="886"/>
      <c r="DJP9" s="885"/>
      <c r="DJQ9" s="886"/>
      <c r="DJR9" s="886"/>
      <c r="DJS9" s="886"/>
      <c r="DJT9" s="885"/>
      <c r="DJU9" s="886"/>
      <c r="DJV9" s="886"/>
      <c r="DJW9" s="886"/>
      <c r="DJX9" s="885"/>
      <c r="DJY9" s="886"/>
      <c r="DJZ9" s="886"/>
      <c r="DKA9" s="886"/>
      <c r="DKB9" s="885"/>
      <c r="DKC9" s="886"/>
      <c r="DKD9" s="886"/>
      <c r="DKE9" s="886"/>
      <c r="DKF9" s="885"/>
      <c r="DKG9" s="886"/>
      <c r="DKH9" s="886"/>
      <c r="DKI9" s="886"/>
      <c r="DKJ9" s="885"/>
      <c r="DKK9" s="886"/>
      <c r="DKL9" s="886"/>
      <c r="DKM9" s="886"/>
      <c r="DKN9" s="885"/>
      <c r="DKO9" s="886"/>
      <c r="DKP9" s="886"/>
      <c r="DKQ9" s="886"/>
      <c r="DKR9" s="885"/>
      <c r="DKS9" s="886"/>
      <c r="DKT9" s="886"/>
      <c r="DKU9" s="886"/>
      <c r="DKV9" s="885"/>
      <c r="DKW9" s="886"/>
      <c r="DKX9" s="886"/>
      <c r="DKY9" s="886"/>
      <c r="DKZ9" s="885"/>
      <c r="DLA9" s="886"/>
      <c r="DLB9" s="886"/>
      <c r="DLC9" s="886"/>
      <c r="DLD9" s="885"/>
      <c r="DLE9" s="886"/>
      <c r="DLF9" s="886"/>
      <c r="DLG9" s="886"/>
      <c r="DLH9" s="885"/>
      <c r="DLI9" s="886"/>
      <c r="DLJ9" s="886"/>
      <c r="DLK9" s="886"/>
      <c r="DLL9" s="885"/>
      <c r="DLM9" s="886"/>
      <c r="DLN9" s="886"/>
      <c r="DLO9" s="886"/>
      <c r="DLP9" s="885"/>
      <c r="DLQ9" s="886"/>
      <c r="DLR9" s="886"/>
      <c r="DLS9" s="886"/>
      <c r="DLT9" s="885"/>
      <c r="DLU9" s="886"/>
      <c r="DLV9" s="886"/>
      <c r="DLW9" s="886"/>
      <c r="DLX9" s="885"/>
      <c r="DLY9" s="886"/>
      <c r="DLZ9" s="886"/>
      <c r="DMA9" s="886"/>
      <c r="DMB9" s="885"/>
      <c r="DMC9" s="886"/>
      <c r="DMD9" s="886"/>
      <c r="DME9" s="886"/>
      <c r="DMF9" s="885"/>
      <c r="DMG9" s="886"/>
      <c r="DMH9" s="886"/>
      <c r="DMI9" s="886"/>
      <c r="DMJ9" s="885"/>
      <c r="DMK9" s="886"/>
      <c r="DML9" s="886"/>
      <c r="DMM9" s="886"/>
      <c r="DMN9" s="885"/>
      <c r="DMO9" s="886"/>
      <c r="DMP9" s="886"/>
      <c r="DMQ9" s="886"/>
      <c r="DMR9" s="885"/>
      <c r="DMS9" s="886"/>
      <c r="DMT9" s="886"/>
      <c r="DMU9" s="886"/>
      <c r="DMV9" s="885"/>
      <c r="DMW9" s="886"/>
      <c r="DMX9" s="886"/>
      <c r="DMY9" s="886"/>
      <c r="DMZ9" s="885"/>
      <c r="DNA9" s="886"/>
      <c r="DNB9" s="886"/>
      <c r="DNC9" s="886"/>
      <c r="DND9" s="885"/>
      <c r="DNE9" s="886"/>
      <c r="DNF9" s="886"/>
      <c r="DNG9" s="886"/>
      <c r="DNH9" s="885"/>
      <c r="DNI9" s="886"/>
      <c r="DNJ9" s="886"/>
      <c r="DNK9" s="886"/>
      <c r="DNL9" s="885"/>
      <c r="DNM9" s="886"/>
      <c r="DNN9" s="886"/>
      <c r="DNO9" s="886"/>
      <c r="DNP9" s="885"/>
      <c r="DNQ9" s="886"/>
      <c r="DNR9" s="886"/>
      <c r="DNS9" s="886"/>
      <c r="DNT9" s="885"/>
      <c r="DNU9" s="886"/>
      <c r="DNV9" s="886"/>
      <c r="DNW9" s="886"/>
      <c r="DNX9" s="885"/>
      <c r="DNY9" s="886"/>
      <c r="DNZ9" s="886"/>
      <c r="DOA9" s="886"/>
      <c r="DOB9" s="885"/>
      <c r="DOC9" s="886"/>
      <c r="DOD9" s="886"/>
      <c r="DOE9" s="886"/>
      <c r="DOF9" s="885"/>
      <c r="DOG9" s="886"/>
      <c r="DOH9" s="886"/>
      <c r="DOI9" s="886"/>
      <c r="DOJ9" s="885"/>
      <c r="DOK9" s="886"/>
      <c r="DOL9" s="886"/>
      <c r="DOM9" s="886"/>
      <c r="DON9" s="885"/>
      <c r="DOO9" s="886"/>
      <c r="DOP9" s="886"/>
      <c r="DOQ9" s="886"/>
      <c r="DOR9" s="885"/>
      <c r="DOS9" s="886"/>
      <c r="DOT9" s="886"/>
      <c r="DOU9" s="886"/>
      <c r="DOV9" s="885"/>
      <c r="DOW9" s="886"/>
      <c r="DOX9" s="886"/>
      <c r="DOY9" s="886"/>
      <c r="DOZ9" s="885"/>
      <c r="DPA9" s="886"/>
      <c r="DPB9" s="886"/>
      <c r="DPC9" s="886"/>
      <c r="DPD9" s="885"/>
      <c r="DPE9" s="886"/>
      <c r="DPF9" s="886"/>
      <c r="DPG9" s="886"/>
      <c r="DPH9" s="885"/>
      <c r="DPI9" s="886"/>
      <c r="DPJ9" s="886"/>
      <c r="DPK9" s="886"/>
      <c r="DPL9" s="885"/>
      <c r="DPM9" s="886"/>
      <c r="DPN9" s="886"/>
      <c r="DPO9" s="886"/>
      <c r="DPP9" s="885"/>
      <c r="DPQ9" s="886"/>
      <c r="DPR9" s="886"/>
      <c r="DPS9" s="886"/>
      <c r="DPT9" s="885"/>
      <c r="DPU9" s="886"/>
      <c r="DPV9" s="886"/>
      <c r="DPW9" s="886"/>
      <c r="DPX9" s="885"/>
      <c r="DPY9" s="886"/>
      <c r="DPZ9" s="886"/>
      <c r="DQA9" s="886"/>
      <c r="DQB9" s="885"/>
      <c r="DQC9" s="886"/>
      <c r="DQD9" s="886"/>
      <c r="DQE9" s="886"/>
      <c r="DQF9" s="885"/>
      <c r="DQG9" s="886"/>
      <c r="DQH9" s="886"/>
      <c r="DQI9" s="886"/>
      <c r="DQJ9" s="885"/>
      <c r="DQK9" s="886"/>
      <c r="DQL9" s="886"/>
      <c r="DQM9" s="886"/>
      <c r="DQN9" s="885"/>
      <c r="DQO9" s="886"/>
      <c r="DQP9" s="886"/>
      <c r="DQQ9" s="886"/>
      <c r="DQR9" s="885"/>
      <c r="DQS9" s="886"/>
      <c r="DQT9" s="886"/>
      <c r="DQU9" s="886"/>
      <c r="DQV9" s="885"/>
      <c r="DQW9" s="886"/>
      <c r="DQX9" s="886"/>
      <c r="DQY9" s="886"/>
      <c r="DQZ9" s="885"/>
      <c r="DRA9" s="886"/>
      <c r="DRB9" s="886"/>
      <c r="DRC9" s="886"/>
      <c r="DRD9" s="885"/>
      <c r="DRE9" s="886"/>
      <c r="DRF9" s="886"/>
      <c r="DRG9" s="886"/>
      <c r="DRH9" s="885"/>
      <c r="DRI9" s="886"/>
      <c r="DRJ9" s="886"/>
      <c r="DRK9" s="886"/>
      <c r="DRL9" s="885"/>
      <c r="DRM9" s="886"/>
      <c r="DRN9" s="886"/>
      <c r="DRO9" s="886"/>
      <c r="DRP9" s="885"/>
      <c r="DRQ9" s="886"/>
      <c r="DRR9" s="886"/>
      <c r="DRS9" s="886"/>
      <c r="DRT9" s="885"/>
      <c r="DRU9" s="886"/>
      <c r="DRV9" s="886"/>
      <c r="DRW9" s="886"/>
      <c r="DRX9" s="885"/>
      <c r="DRY9" s="886"/>
      <c r="DRZ9" s="886"/>
      <c r="DSA9" s="886"/>
      <c r="DSB9" s="885"/>
      <c r="DSC9" s="886"/>
      <c r="DSD9" s="886"/>
      <c r="DSE9" s="886"/>
      <c r="DSF9" s="885"/>
      <c r="DSG9" s="886"/>
      <c r="DSH9" s="886"/>
      <c r="DSI9" s="886"/>
      <c r="DSJ9" s="885"/>
      <c r="DSK9" s="886"/>
      <c r="DSL9" s="886"/>
      <c r="DSM9" s="886"/>
      <c r="DSN9" s="885"/>
      <c r="DSO9" s="886"/>
      <c r="DSP9" s="886"/>
      <c r="DSQ9" s="886"/>
      <c r="DSR9" s="885"/>
      <c r="DSS9" s="886"/>
      <c r="DST9" s="886"/>
      <c r="DSU9" s="886"/>
      <c r="DSV9" s="885"/>
      <c r="DSW9" s="886"/>
      <c r="DSX9" s="886"/>
      <c r="DSY9" s="886"/>
      <c r="DSZ9" s="885"/>
      <c r="DTA9" s="886"/>
      <c r="DTB9" s="886"/>
      <c r="DTC9" s="886"/>
      <c r="DTD9" s="885"/>
      <c r="DTE9" s="886"/>
      <c r="DTF9" s="886"/>
      <c r="DTG9" s="886"/>
      <c r="DTH9" s="885"/>
      <c r="DTI9" s="886"/>
      <c r="DTJ9" s="886"/>
      <c r="DTK9" s="886"/>
      <c r="DTL9" s="885"/>
      <c r="DTM9" s="886"/>
      <c r="DTN9" s="886"/>
      <c r="DTO9" s="886"/>
      <c r="DTP9" s="885"/>
      <c r="DTQ9" s="886"/>
      <c r="DTR9" s="886"/>
      <c r="DTS9" s="886"/>
      <c r="DTT9" s="885"/>
      <c r="DTU9" s="886"/>
      <c r="DTV9" s="886"/>
      <c r="DTW9" s="886"/>
      <c r="DTX9" s="885"/>
      <c r="DTY9" s="886"/>
      <c r="DTZ9" s="886"/>
      <c r="DUA9" s="886"/>
      <c r="DUB9" s="885"/>
      <c r="DUC9" s="886"/>
      <c r="DUD9" s="886"/>
      <c r="DUE9" s="886"/>
      <c r="DUF9" s="885"/>
      <c r="DUG9" s="886"/>
      <c r="DUH9" s="886"/>
      <c r="DUI9" s="886"/>
      <c r="DUJ9" s="885"/>
      <c r="DUK9" s="886"/>
      <c r="DUL9" s="886"/>
      <c r="DUM9" s="886"/>
      <c r="DUN9" s="885"/>
      <c r="DUO9" s="886"/>
      <c r="DUP9" s="886"/>
      <c r="DUQ9" s="886"/>
      <c r="DUR9" s="885"/>
      <c r="DUS9" s="886"/>
      <c r="DUT9" s="886"/>
      <c r="DUU9" s="886"/>
      <c r="DUV9" s="885"/>
      <c r="DUW9" s="886"/>
      <c r="DUX9" s="886"/>
      <c r="DUY9" s="886"/>
      <c r="DUZ9" s="885"/>
      <c r="DVA9" s="886"/>
      <c r="DVB9" s="886"/>
      <c r="DVC9" s="886"/>
      <c r="DVD9" s="885"/>
      <c r="DVE9" s="886"/>
      <c r="DVF9" s="886"/>
      <c r="DVG9" s="886"/>
      <c r="DVH9" s="885"/>
      <c r="DVI9" s="886"/>
      <c r="DVJ9" s="886"/>
      <c r="DVK9" s="886"/>
      <c r="DVL9" s="885"/>
      <c r="DVM9" s="886"/>
      <c r="DVN9" s="886"/>
      <c r="DVO9" s="886"/>
      <c r="DVP9" s="885"/>
      <c r="DVQ9" s="886"/>
      <c r="DVR9" s="886"/>
      <c r="DVS9" s="886"/>
      <c r="DVT9" s="885"/>
      <c r="DVU9" s="886"/>
      <c r="DVV9" s="886"/>
      <c r="DVW9" s="886"/>
      <c r="DVX9" s="885"/>
      <c r="DVY9" s="886"/>
      <c r="DVZ9" s="886"/>
      <c r="DWA9" s="886"/>
      <c r="DWB9" s="885"/>
      <c r="DWC9" s="886"/>
      <c r="DWD9" s="886"/>
      <c r="DWE9" s="886"/>
      <c r="DWF9" s="885"/>
      <c r="DWG9" s="886"/>
      <c r="DWH9" s="886"/>
      <c r="DWI9" s="886"/>
      <c r="DWJ9" s="885"/>
      <c r="DWK9" s="886"/>
      <c r="DWL9" s="886"/>
      <c r="DWM9" s="886"/>
      <c r="DWN9" s="885"/>
      <c r="DWO9" s="886"/>
      <c r="DWP9" s="886"/>
      <c r="DWQ9" s="886"/>
      <c r="DWR9" s="885"/>
      <c r="DWS9" s="886"/>
      <c r="DWT9" s="886"/>
      <c r="DWU9" s="886"/>
      <c r="DWV9" s="885"/>
      <c r="DWW9" s="886"/>
      <c r="DWX9" s="886"/>
      <c r="DWY9" s="886"/>
      <c r="DWZ9" s="885"/>
      <c r="DXA9" s="886"/>
      <c r="DXB9" s="886"/>
      <c r="DXC9" s="886"/>
      <c r="DXD9" s="885"/>
      <c r="DXE9" s="886"/>
      <c r="DXF9" s="886"/>
      <c r="DXG9" s="886"/>
      <c r="DXH9" s="885"/>
      <c r="DXI9" s="886"/>
      <c r="DXJ9" s="886"/>
      <c r="DXK9" s="886"/>
      <c r="DXL9" s="885"/>
      <c r="DXM9" s="886"/>
      <c r="DXN9" s="886"/>
      <c r="DXO9" s="886"/>
      <c r="DXP9" s="885"/>
      <c r="DXQ9" s="886"/>
      <c r="DXR9" s="886"/>
      <c r="DXS9" s="886"/>
      <c r="DXT9" s="885"/>
      <c r="DXU9" s="886"/>
      <c r="DXV9" s="886"/>
      <c r="DXW9" s="886"/>
      <c r="DXX9" s="885"/>
      <c r="DXY9" s="886"/>
      <c r="DXZ9" s="886"/>
      <c r="DYA9" s="886"/>
      <c r="DYB9" s="885"/>
      <c r="DYC9" s="886"/>
      <c r="DYD9" s="886"/>
      <c r="DYE9" s="886"/>
      <c r="DYF9" s="885"/>
      <c r="DYG9" s="886"/>
      <c r="DYH9" s="886"/>
      <c r="DYI9" s="886"/>
      <c r="DYJ9" s="885"/>
      <c r="DYK9" s="886"/>
      <c r="DYL9" s="886"/>
      <c r="DYM9" s="886"/>
      <c r="DYN9" s="885"/>
      <c r="DYO9" s="886"/>
      <c r="DYP9" s="886"/>
      <c r="DYQ9" s="886"/>
      <c r="DYR9" s="885"/>
      <c r="DYS9" s="886"/>
      <c r="DYT9" s="886"/>
      <c r="DYU9" s="886"/>
      <c r="DYV9" s="885"/>
      <c r="DYW9" s="886"/>
      <c r="DYX9" s="886"/>
      <c r="DYY9" s="886"/>
      <c r="DYZ9" s="885"/>
      <c r="DZA9" s="886"/>
      <c r="DZB9" s="886"/>
      <c r="DZC9" s="886"/>
      <c r="DZD9" s="885"/>
      <c r="DZE9" s="886"/>
      <c r="DZF9" s="886"/>
      <c r="DZG9" s="886"/>
      <c r="DZH9" s="885"/>
      <c r="DZI9" s="886"/>
      <c r="DZJ9" s="886"/>
      <c r="DZK9" s="886"/>
      <c r="DZL9" s="885"/>
      <c r="DZM9" s="886"/>
      <c r="DZN9" s="886"/>
      <c r="DZO9" s="886"/>
      <c r="DZP9" s="885"/>
      <c r="DZQ9" s="886"/>
      <c r="DZR9" s="886"/>
      <c r="DZS9" s="886"/>
      <c r="DZT9" s="885"/>
      <c r="DZU9" s="886"/>
      <c r="DZV9" s="886"/>
      <c r="DZW9" s="886"/>
      <c r="DZX9" s="885"/>
      <c r="DZY9" s="886"/>
      <c r="DZZ9" s="886"/>
      <c r="EAA9" s="886"/>
      <c r="EAB9" s="885"/>
      <c r="EAC9" s="886"/>
      <c r="EAD9" s="886"/>
      <c r="EAE9" s="886"/>
      <c r="EAF9" s="885"/>
      <c r="EAG9" s="886"/>
      <c r="EAH9" s="886"/>
      <c r="EAI9" s="886"/>
      <c r="EAJ9" s="885"/>
      <c r="EAK9" s="886"/>
      <c r="EAL9" s="886"/>
      <c r="EAM9" s="886"/>
      <c r="EAN9" s="885"/>
      <c r="EAO9" s="886"/>
      <c r="EAP9" s="886"/>
      <c r="EAQ9" s="886"/>
      <c r="EAR9" s="885"/>
      <c r="EAS9" s="886"/>
      <c r="EAT9" s="886"/>
      <c r="EAU9" s="886"/>
      <c r="EAV9" s="885"/>
      <c r="EAW9" s="886"/>
      <c r="EAX9" s="886"/>
      <c r="EAY9" s="886"/>
      <c r="EAZ9" s="885"/>
      <c r="EBA9" s="886"/>
      <c r="EBB9" s="886"/>
      <c r="EBC9" s="886"/>
      <c r="EBD9" s="885"/>
      <c r="EBE9" s="886"/>
      <c r="EBF9" s="886"/>
      <c r="EBG9" s="886"/>
      <c r="EBH9" s="885"/>
      <c r="EBI9" s="886"/>
      <c r="EBJ9" s="886"/>
      <c r="EBK9" s="886"/>
      <c r="EBL9" s="885"/>
      <c r="EBM9" s="886"/>
      <c r="EBN9" s="886"/>
      <c r="EBO9" s="886"/>
      <c r="EBP9" s="885"/>
      <c r="EBQ9" s="886"/>
      <c r="EBR9" s="886"/>
      <c r="EBS9" s="886"/>
      <c r="EBT9" s="885"/>
      <c r="EBU9" s="886"/>
      <c r="EBV9" s="886"/>
      <c r="EBW9" s="886"/>
      <c r="EBX9" s="885"/>
      <c r="EBY9" s="886"/>
      <c r="EBZ9" s="886"/>
      <c r="ECA9" s="886"/>
      <c r="ECB9" s="885"/>
      <c r="ECC9" s="886"/>
      <c r="ECD9" s="886"/>
      <c r="ECE9" s="886"/>
      <c r="ECF9" s="885"/>
      <c r="ECG9" s="886"/>
      <c r="ECH9" s="886"/>
      <c r="ECI9" s="886"/>
      <c r="ECJ9" s="885"/>
      <c r="ECK9" s="886"/>
      <c r="ECL9" s="886"/>
      <c r="ECM9" s="886"/>
      <c r="ECN9" s="885"/>
      <c r="ECO9" s="886"/>
      <c r="ECP9" s="886"/>
      <c r="ECQ9" s="886"/>
      <c r="ECR9" s="885"/>
      <c r="ECS9" s="886"/>
      <c r="ECT9" s="886"/>
      <c r="ECU9" s="886"/>
      <c r="ECV9" s="885"/>
      <c r="ECW9" s="886"/>
      <c r="ECX9" s="886"/>
      <c r="ECY9" s="886"/>
      <c r="ECZ9" s="885"/>
      <c r="EDA9" s="886"/>
      <c r="EDB9" s="886"/>
      <c r="EDC9" s="886"/>
      <c r="EDD9" s="885"/>
      <c r="EDE9" s="886"/>
      <c r="EDF9" s="886"/>
      <c r="EDG9" s="886"/>
      <c r="EDH9" s="885"/>
      <c r="EDI9" s="886"/>
      <c r="EDJ9" s="886"/>
      <c r="EDK9" s="886"/>
      <c r="EDL9" s="885"/>
      <c r="EDM9" s="886"/>
      <c r="EDN9" s="886"/>
      <c r="EDO9" s="886"/>
      <c r="EDP9" s="885"/>
      <c r="EDQ9" s="886"/>
      <c r="EDR9" s="886"/>
      <c r="EDS9" s="886"/>
      <c r="EDT9" s="885"/>
      <c r="EDU9" s="886"/>
      <c r="EDV9" s="886"/>
      <c r="EDW9" s="886"/>
      <c r="EDX9" s="885"/>
      <c r="EDY9" s="886"/>
      <c r="EDZ9" s="886"/>
      <c r="EEA9" s="886"/>
      <c r="EEB9" s="885"/>
      <c r="EEC9" s="886"/>
      <c r="EED9" s="886"/>
      <c r="EEE9" s="886"/>
      <c r="EEF9" s="885"/>
      <c r="EEG9" s="886"/>
      <c r="EEH9" s="886"/>
      <c r="EEI9" s="886"/>
      <c r="EEJ9" s="885"/>
      <c r="EEK9" s="886"/>
      <c r="EEL9" s="886"/>
      <c r="EEM9" s="886"/>
      <c r="EEN9" s="885"/>
      <c r="EEO9" s="886"/>
      <c r="EEP9" s="886"/>
      <c r="EEQ9" s="886"/>
      <c r="EER9" s="885"/>
      <c r="EES9" s="886"/>
      <c r="EET9" s="886"/>
      <c r="EEU9" s="886"/>
      <c r="EEV9" s="885"/>
      <c r="EEW9" s="886"/>
      <c r="EEX9" s="886"/>
      <c r="EEY9" s="886"/>
      <c r="EEZ9" s="885"/>
      <c r="EFA9" s="886"/>
      <c r="EFB9" s="886"/>
      <c r="EFC9" s="886"/>
      <c r="EFD9" s="885"/>
      <c r="EFE9" s="886"/>
      <c r="EFF9" s="886"/>
      <c r="EFG9" s="886"/>
      <c r="EFH9" s="885"/>
      <c r="EFI9" s="886"/>
      <c r="EFJ9" s="886"/>
      <c r="EFK9" s="886"/>
      <c r="EFL9" s="885"/>
      <c r="EFM9" s="886"/>
      <c r="EFN9" s="886"/>
      <c r="EFO9" s="886"/>
      <c r="EFP9" s="885"/>
      <c r="EFQ9" s="886"/>
      <c r="EFR9" s="886"/>
      <c r="EFS9" s="886"/>
      <c r="EFT9" s="885"/>
      <c r="EFU9" s="886"/>
      <c r="EFV9" s="886"/>
      <c r="EFW9" s="886"/>
      <c r="EFX9" s="885"/>
      <c r="EFY9" s="886"/>
      <c r="EFZ9" s="886"/>
      <c r="EGA9" s="886"/>
      <c r="EGB9" s="885"/>
      <c r="EGC9" s="886"/>
      <c r="EGD9" s="886"/>
      <c r="EGE9" s="886"/>
      <c r="EGF9" s="885"/>
      <c r="EGG9" s="886"/>
      <c r="EGH9" s="886"/>
      <c r="EGI9" s="886"/>
      <c r="EGJ9" s="885"/>
      <c r="EGK9" s="886"/>
      <c r="EGL9" s="886"/>
      <c r="EGM9" s="886"/>
      <c r="EGN9" s="885"/>
      <c r="EGO9" s="886"/>
      <c r="EGP9" s="886"/>
      <c r="EGQ9" s="886"/>
      <c r="EGR9" s="885"/>
      <c r="EGS9" s="886"/>
      <c r="EGT9" s="886"/>
      <c r="EGU9" s="886"/>
      <c r="EGV9" s="885"/>
      <c r="EGW9" s="886"/>
      <c r="EGX9" s="886"/>
      <c r="EGY9" s="886"/>
      <c r="EGZ9" s="885"/>
      <c r="EHA9" s="886"/>
      <c r="EHB9" s="886"/>
      <c r="EHC9" s="886"/>
      <c r="EHD9" s="885"/>
      <c r="EHE9" s="886"/>
      <c r="EHF9" s="886"/>
      <c r="EHG9" s="886"/>
      <c r="EHH9" s="885"/>
      <c r="EHI9" s="886"/>
      <c r="EHJ9" s="886"/>
      <c r="EHK9" s="886"/>
      <c r="EHL9" s="885"/>
      <c r="EHM9" s="886"/>
      <c r="EHN9" s="886"/>
      <c r="EHO9" s="886"/>
      <c r="EHP9" s="885"/>
      <c r="EHQ9" s="886"/>
      <c r="EHR9" s="886"/>
      <c r="EHS9" s="886"/>
      <c r="EHT9" s="885"/>
      <c r="EHU9" s="886"/>
      <c r="EHV9" s="886"/>
      <c r="EHW9" s="886"/>
      <c r="EHX9" s="885"/>
      <c r="EHY9" s="886"/>
      <c r="EHZ9" s="886"/>
      <c r="EIA9" s="886"/>
      <c r="EIB9" s="885"/>
      <c r="EIC9" s="886"/>
      <c r="EID9" s="886"/>
      <c r="EIE9" s="886"/>
      <c r="EIF9" s="885"/>
      <c r="EIG9" s="886"/>
      <c r="EIH9" s="886"/>
      <c r="EII9" s="886"/>
      <c r="EIJ9" s="885"/>
      <c r="EIK9" s="886"/>
      <c r="EIL9" s="886"/>
      <c r="EIM9" s="886"/>
      <c r="EIN9" s="885"/>
      <c r="EIO9" s="886"/>
      <c r="EIP9" s="886"/>
      <c r="EIQ9" s="886"/>
      <c r="EIR9" s="885"/>
      <c r="EIS9" s="886"/>
      <c r="EIT9" s="886"/>
      <c r="EIU9" s="886"/>
      <c r="EIV9" s="885"/>
      <c r="EIW9" s="886"/>
      <c r="EIX9" s="886"/>
      <c r="EIY9" s="886"/>
      <c r="EIZ9" s="885"/>
      <c r="EJA9" s="886"/>
      <c r="EJB9" s="886"/>
      <c r="EJC9" s="886"/>
      <c r="EJD9" s="885"/>
      <c r="EJE9" s="886"/>
      <c r="EJF9" s="886"/>
      <c r="EJG9" s="886"/>
      <c r="EJH9" s="885"/>
      <c r="EJI9" s="886"/>
      <c r="EJJ9" s="886"/>
      <c r="EJK9" s="886"/>
      <c r="EJL9" s="885"/>
      <c r="EJM9" s="886"/>
      <c r="EJN9" s="886"/>
      <c r="EJO9" s="886"/>
      <c r="EJP9" s="885"/>
      <c r="EJQ9" s="886"/>
      <c r="EJR9" s="886"/>
      <c r="EJS9" s="886"/>
      <c r="EJT9" s="885"/>
      <c r="EJU9" s="886"/>
      <c r="EJV9" s="886"/>
      <c r="EJW9" s="886"/>
      <c r="EJX9" s="885"/>
      <c r="EJY9" s="886"/>
      <c r="EJZ9" s="886"/>
      <c r="EKA9" s="886"/>
      <c r="EKB9" s="885"/>
      <c r="EKC9" s="886"/>
      <c r="EKD9" s="886"/>
      <c r="EKE9" s="886"/>
      <c r="EKF9" s="885"/>
      <c r="EKG9" s="886"/>
      <c r="EKH9" s="886"/>
      <c r="EKI9" s="886"/>
      <c r="EKJ9" s="885"/>
      <c r="EKK9" s="886"/>
      <c r="EKL9" s="886"/>
      <c r="EKM9" s="886"/>
      <c r="EKN9" s="885"/>
      <c r="EKO9" s="886"/>
      <c r="EKP9" s="886"/>
      <c r="EKQ9" s="886"/>
      <c r="EKR9" s="885"/>
      <c r="EKS9" s="886"/>
      <c r="EKT9" s="886"/>
      <c r="EKU9" s="886"/>
      <c r="EKV9" s="885"/>
      <c r="EKW9" s="886"/>
      <c r="EKX9" s="886"/>
      <c r="EKY9" s="886"/>
      <c r="EKZ9" s="885"/>
      <c r="ELA9" s="886"/>
      <c r="ELB9" s="886"/>
      <c r="ELC9" s="886"/>
      <c r="ELD9" s="885"/>
      <c r="ELE9" s="886"/>
      <c r="ELF9" s="886"/>
      <c r="ELG9" s="886"/>
      <c r="ELH9" s="885"/>
      <c r="ELI9" s="886"/>
      <c r="ELJ9" s="886"/>
      <c r="ELK9" s="886"/>
      <c r="ELL9" s="885"/>
      <c r="ELM9" s="886"/>
      <c r="ELN9" s="886"/>
      <c r="ELO9" s="886"/>
      <c r="ELP9" s="885"/>
      <c r="ELQ9" s="886"/>
      <c r="ELR9" s="886"/>
      <c r="ELS9" s="886"/>
      <c r="ELT9" s="885"/>
      <c r="ELU9" s="886"/>
      <c r="ELV9" s="886"/>
      <c r="ELW9" s="886"/>
      <c r="ELX9" s="885"/>
      <c r="ELY9" s="886"/>
      <c r="ELZ9" s="886"/>
      <c r="EMA9" s="886"/>
      <c r="EMB9" s="885"/>
      <c r="EMC9" s="886"/>
      <c r="EMD9" s="886"/>
      <c r="EME9" s="886"/>
      <c r="EMF9" s="885"/>
      <c r="EMG9" s="886"/>
      <c r="EMH9" s="886"/>
      <c r="EMI9" s="886"/>
      <c r="EMJ9" s="885"/>
      <c r="EMK9" s="886"/>
      <c r="EML9" s="886"/>
      <c r="EMM9" s="886"/>
      <c r="EMN9" s="885"/>
      <c r="EMO9" s="886"/>
      <c r="EMP9" s="886"/>
      <c r="EMQ9" s="886"/>
      <c r="EMR9" s="885"/>
      <c r="EMS9" s="886"/>
      <c r="EMT9" s="886"/>
      <c r="EMU9" s="886"/>
      <c r="EMV9" s="885"/>
      <c r="EMW9" s="886"/>
      <c r="EMX9" s="886"/>
      <c r="EMY9" s="886"/>
      <c r="EMZ9" s="885"/>
      <c r="ENA9" s="886"/>
      <c r="ENB9" s="886"/>
      <c r="ENC9" s="886"/>
      <c r="END9" s="885"/>
      <c r="ENE9" s="886"/>
      <c r="ENF9" s="886"/>
      <c r="ENG9" s="886"/>
      <c r="ENH9" s="885"/>
      <c r="ENI9" s="886"/>
      <c r="ENJ9" s="886"/>
      <c r="ENK9" s="886"/>
      <c r="ENL9" s="885"/>
      <c r="ENM9" s="886"/>
      <c r="ENN9" s="886"/>
      <c r="ENO9" s="886"/>
      <c r="ENP9" s="885"/>
      <c r="ENQ9" s="886"/>
      <c r="ENR9" s="886"/>
      <c r="ENS9" s="886"/>
      <c r="ENT9" s="885"/>
      <c r="ENU9" s="886"/>
      <c r="ENV9" s="886"/>
      <c r="ENW9" s="886"/>
      <c r="ENX9" s="885"/>
      <c r="ENY9" s="886"/>
      <c r="ENZ9" s="886"/>
      <c r="EOA9" s="886"/>
      <c r="EOB9" s="885"/>
      <c r="EOC9" s="886"/>
      <c r="EOD9" s="886"/>
      <c r="EOE9" s="886"/>
      <c r="EOF9" s="885"/>
      <c r="EOG9" s="886"/>
      <c r="EOH9" s="886"/>
      <c r="EOI9" s="886"/>
      <c r="EOJ9" s="885"/>
      <c r="EOK9" s="886"/>
      <c r="EOL9" s="886"/>
      <c r="EOM9" s="886"/>
      <c r="EON9" s="885"/>
      <c r="EOO9" s="886"/>
      <c r="EOP9" s="886"/>
      <c r="EOQ9" s="886"/>
      <c r="EOR9" s="885"/>
      <c r="EOS9" s="886"/>
      <c r="EOT9" s="886"/>
      <c r="EOU9" s="886"/>
      <c r="EOV9" s="885"/>
      <c r="EOW9" s="886"/>
      <c r="EOX9" s="886"/>
      <c r="EOY9" s="886"/>
      <c r="EOZ9" s="885"/>
      <c r="EPA9" s="886"/>
      <c r="EPB9" s="886"/>
      <c r="EPC9" s="886"/>
      <c r="EPD9" s="885"/>
      <c r="EPE9" s="886"/>
      <c r="EPF9" s="886"/>
      <c r="EPG9" s="886"/>
      <c r="EPH9" s="885"/>
      <c r="EPI9" s="886"/>
      <c r="EPJ9" s="886"/>
      <c r="EPK9" s="886"/>
      <c r="EPL9" s="885"/>
      <c r="EPM9" s="886"/>
      <c r="EPN9" s="886"/>
      <c r="EPO9" s="886"/>
      <c r="EPP9" s="885"/>
      <c r="EPQ9" s="886"/>
      <c r="EPR9" s="886"/>
      <c r="EPS9" s="886"/>
      <c r="EPT9" s="885"/>
      <c r="EPU9" s="886"/>
      <c r="EPV9" s="886"/>
      <c r="EPW9" s="886"/>
      <c r="EPX9" s="885"/>
      <c r="EPY9" s="886"/>
      <c r="EPZ9" s="886"/>
      <c r="EQA9" s="886"/>
      <c r="EQB9" s="885"/>
      <c r="EQC9" s="886"/>
      <c r="EQD9" s="886"/>
      <c r="EQE9" s="886"/>
      <c r="EQF9" s="885"/>
      <c r="EQG9" s="886"/>
      <c r="EQH9" s="886"/>
      <c r="EQI9" s="886"/>
      <c r="EQJ9" s="885"/>
      <c r="EQK9" s="886"/>
      <c r="EQL9" s="886"/>
      <c r="EQM9" s="886"/>
      <c r="EQN9" s="885"/>
      <c r="EQO9" s="886"/>
      <c r="EQP9" s="886"/>
      <c r="EQQ9" s="886"/>
      <c r="EQR9" s="885"/>
      <c r="EQS9" s="886"/>
      <c r="EQT9" s="886"/>
      <c r="EQU9" s="886"/>
      <c r="EQV9" s="885"/>
      <c r="EQW9" s="886"/>
      <c r="EQX9" s="886"/>
      <c r="EQY9" s="886"/>
      <c r="EQZ9" s="885"/>
      <c r="ERA9" s="886"/>
      <c r="ERB9" s="886"/>
      <c r="ERC9" s="886"/>
      <c r="ERD9" s="885"/>
      <c r="ERE9" s="886"/>
      <c r="ERF9" s="886"/>
      <c r="ERG9" s="886"/>
      <c r="ERH9" s="885"/>
      <c r="ERI9" s="886"/>
      <c r="ERJ9" s="886"/>
      <c r="ERK9" s="886"/>
      <c r="ERL9" s="885"/>
      <c r="ERM9" s="886"/>
      <c r="ERN9" s="886"/>
      <c r="ERO9" s="886"/>
      <c r="ERP9" s="885"/>
      <c r="ERQ9" s="886"/>
      <c r="ERR9" s="886"/>
      <c r="ERS9" s="886"/>
      <c r="ERT9" s="885"/>
      <c r="ERU9" s="886"/>
      <c r="ERV9" s="886"/>
      <c r="ERW9" s="886"/>
      <c r="ERX9" s="885"/>
      <c r="ERY9" s="886"/>
      <c r="ERZ9" s="886"/>
      <c r="ESA9" s="886"/>
      <c r="ESB9" s="885"/>
      <c r="ESC9" s="886"/>
      <c r="ESD9" s="886"/>
      <c r="ESE9" s="886"/>
      <c r="ESF9" s="885"/>
      <c r="ESG9" s="886"/>
      <c r="ESH9" s="886"/>
      <c r="ESI9" s="886"/>
      <c r="ESJ9" s="885"/>
      <c r="ESK9" s="886"/>
      <c r="ESL9" s="886"/>
      <c r="ESM9" s="886"/>
      <c r="ESN9" s="885"/>
      <c r="ESO9" s="886"/>
      <c r="ESP9" s="886"/>
      <c r="ESQ9" s="886"/>
      <c r="ESR9" s="885"/>
      <c r="ESS9" s="886"/>
      <c r="EST9" s="886"/>
      <c r="ESU9" s="886"/>
      <c r="ESV9" s="885"/>
      <c r="ESW9" s="886"/>
      <c r="ESX9" s="886"/>
      <c r="ESY9" s="886"/>
      <c r="ESZ9" s="885"/>
      <c r="ETA9" s="886"/>
      <c r="ETB9" s="886"/>
      <c r="ETC9" s="886"/>
      <c r="ETD9" s="885"/>
      <c r="ETE9" s="886"/>
      <c r="ETF9" s="886"/>
      <c r="ETG9" s="886"/>
      <c r="ETH9" s="885"/>
      <c r="ETI9" s="886"/>
      <c r="ETJ9" s="886"/>
      <c r="ETK9" s="886"/>
      <c r="ETL9" s="885"/>
      <c r="ETM9" s="886"/>
      <c r="ETN9" s="886"/>
      <c r="ETO9" s="886"/>
      <c r="ETP9" s="885"/>
      <c r="ETQ9" s="886"/>
      <c r="ETR9" s="886"/>
      <c r="ETS9" s="886"/>
      <c r="ETT9" s="885"/>
      <c r="ETU9" s="886"/>
      <c r="ETV9" s="886"/>
      <c r="ETW9" s="886"/>
      <c r="ETX9" s="885"/>
      <c r="ETY9" s="886"/>
      <c r="ETZ9" s="886"/>
      <c r="EUA9" s="886"/>
      <c r="EUB9" s="885"/>
      <c r="EUC9" s="886"/>
      <c r="EUD9" s="886"/>
      <c r="EUE9" s="886"/>
      <c r="EUF9" s="885"/>
      <c r="EUG9" s="886"/>
      <c r="EUH9" s="886"/>
      <c r="EUI9" s="886"/>
      <c r="EUJ9" s="885"/>
      <c r="EUK9" s="886"/>
      <c r="EUL9" s="886"/>
      <c r="EUM9" s="886"/>
      <c r="EUN9" s="885"/>
      <c r="EUO9" s="886"/>
      <c r="EUP9" s="886"/>
      <c r="EUQ9" s="886"/>
      <c r="EUR9" s="885"/>
      <c r="EUS9" s="886"/>
      <c r="EUT9" s="886"/>
      <c r="EUU9" s="886"/>
      <c r="EUV9" s="885"/>
      <c r="EUW9" s="886"/>
      <c r="EUX9" s="886"/>
      <c r="EUY9" s="886"/>
      <c r="EUZ9" s="885"/>
      <c r="EVA9" s="886"/>
      <c r="EVB9" s="886"/>
      <c r="EVC9" s="886"/>
      <c r="EVD9" s="885"/>
      <c r="EVE9" s="886"/>
      <c r="EVF9" s="886"/>
      <c r="EVG9" s="886"/>
      <c r="EVH9" s="885"/>
      <c r="EVI9" s="886"/>
      <c r="EVJ9" s="886"/>
      <c r="EVK9" s="886"/>
      <c r="EVL9" s="885"/>
      <c r="EVM9" s="886"/>
      <c r="EVN9" s="886"/>
      <c r="EVO9" s="886"/>
      <c r="EVP9" s="885"/>
      <c r="EVQ9" s="886"/>
      <c r="EVR9" s="886"/>
      <c r="EVS9" s="886"/>
      <c r="EVT9" s="885"/>
      <c r="EVU9" s="886"/>
      <c r="EVV9" s="886"/>
      <c r="EVW9" s="886"/>
      <c r="EVX9" s="885"/>
      <c r="EVY9" s="886"/>
      <c r="EVZ9" s="886"/>
      <c r="EWA9" s="886"/>
      <c r="EWB9" s="885"/>
      <c r="EWC9" s="886"/>
      <c r="EWD9" s="886"/>
      <c r="EWE9" s="886"/>
      <c r="EWF9" s="885"/>
      <c r="EWG9" s="886"/>
      <c r="EWH9" s="886"/>
      <c r="EWI9" s="886"/>
      <c r="EWJ9" s="885"/>
      <c r="EWK9" s="886"/>
      <c r="EWL9" s="886"/>
      <c r="EWM9" s="886"/>
      <c r="EWN9" s="885"/>
      <c r="EWO9" s="886"/>
      <c r="EWP9" s="886"/>
      <c r="EWQ9" s="886"/>
      <c r="EWR9" s="885"/>
      <c r="EWS9" s="886"/>
      <c r="EWT9" s="886"/>
      <c r="EWU9" s="886"/>
      <c r="EWV9" s="885"/>
      <c r="EWW9" s="886"/>
      <c r="EWX9" s="886"/>
      <c r="EWY9" s="886"/>
      <c r="EWZ9" s="885"/>
      <c r="EXA9" s="886"/>
      <c r="EXB9" s="886"/>
      <c r="EXC9" s="886"/>
      <c r="EXD9" s="885"/>
      <c r="EXE9" s="886"/>
      <c r="EXF9" s="886"/>
      <c r="EXG9" s="886"/>
      <c r="EXH9" s="885"/>
      <c r="EXI9" s="886"/>
      <c r="EXJ9" s="886"/>
      <c r="EXK9" s="886"/>
      <c r="EXL9" s="885"/>
      <c r="EXM9" s="886"/>
      <c r="EXN9" s="886"/>
      <c r="EXO9" s="886"/>
      <c r="EXP9" s="885"/>
      <c r="EXQ9" s="886"/>
      <c r="EXR9" s="886"/>
      <c r="EXS9" s="886"/>
      <c r="EXT9" s="885"/>
      <c r="EXU9" s="886"/>
      <c r="EXV9" s="886"/>
      <c r="EXW9" s="886"/>
      <c r="EXX9" s="885"/>
      <c r="EXY9" s="886"/>
      <c r="EXZ9" s="886"/>
      <c r="EYA9" s="886"/>
      <c r="EYB9" s="885"/>
      <c r="EYC9" s="886"/>
      <c r="EYD9" s="886"/>
      <c r="EYE9" s="886"/>
      <c r="EYF9" s="885"/>
      <c r="EYG9" s="886"/>
      <c r="EYH9" s="886"/>
      <c r="EYI9" s="886"/>
      <c r="EYJ9" s="885"/>
      <c r="EYK9" s="886"/>
      <c r="EYL9" s="886"/>
      <c r="EYM9" s="886"/>
      <c r="EYN9" s="885"/>
      <c r="EYO9" s="886"/>
      <c r="EYP9" s="886"/>
      <c r="EYQ9" s="886"/>
      <c r="EYR9" s="885"/>
      <c r="EYS9" s="886"/>
      <c r="EYT9" s="886"/>
      <c r="EYU9" s="886"/>
      <c r="EYV9" s="885"/>
      <c r="EYW9" s="886"/>
      <c r="EYX9" s="886"/>
      <c r="EYY9" s="886"/>
      <c r="EYZ9" s="885"/>
      <c r="EZA9" s="886"/>
      <c r="EZB9" s="886"/>
      <c r="EZC9" s="886"/>
      <c r="EZD9" s="885"/>
      <c r="EZE9" s="886"/>
      <c r="EZF9" s="886"/>
      <c r="EZG9" s="886"/>
      <c r="EZH9" s="885"/>
      <c r="EZI9" s="886"/>
      <c r="EZJ9" s="886"/>
      <c r="EZK9" s="886"/>
      <c r="EZL9" s="885"/>
      <c r="EZM9" s="886"/>
      <c r="EZN9" s="886"/>
      <c r="EZO9" s="886"/>
      <c r="EZP9" s="885"/>
      <c r="EZQ9" s="886"/>
      <c r="EZR9" s="886"/>
      <c r="EZS9" s="886"/>
      <c r="EZT9" s="885"/>
      <c r="EZU9" s="886"/>
      <c r="EZV9" s="886"/>
      <c r="EZW9" s="886"/>
      <c r="EZX9" s="885"/>
      <c r="EZY9" s="886"/>
      <c r="EZZ9" s="886"/>
      <c r="FAA9" s="886"/>
      <c r="FAB9" s="885"/>
      <c r="FAC9" s="886"/>
      <c r="FAD9" s="886"/>
      <c r="FAE9" s="886"/>
      <c r="FAF9" s="885"/>
      <c r="FAG9" s="886"/>
      <c r="FAH9" s="886"/>
      <c r="FAI9" s="886"/>
      <c r="FAJ9" s="885"/>
      <c r="FAK9" s="886"/>
      <c r="FAL9" s="886"/>
      <c r="FAM9" s="886"/>
      <c r="FAN9" s="885"/>
      <c r="FAO9" s="886"/>
      <c r="FAP9" s="886"/>
      <c r="FAQ9" s="886"/>
      <c r="FAR9" s="885"/>
      <c r="FAS9" s="886"/>
      <c r="FAT9" s="886"/>
      <c r="FAU9" s="886"/>
      <c r="FAV9" s="885"/>
      <c r="FAW9" s="886"/>
      <c r="FAX9" s="886"/>
      <c r="FAY9" s="886"/>
      <c r="FAZ9" s="885"/>
      <c r="FBA9" s="886"/>
      <c r="FBB9" s="886"/>
      <c r="FBC9" s="886"/>
      <c r="FBD9" s="885"/>
      <c r="FBE9" s="886"/>
      <c r="FBF9" s="886"/>
      <c r="FBG9" s="886"/>
      <c r="FBH9" s="885"/>
      <c r="FBI9" s="886"/>
      <c r="FBJ9" s="886"/>
      <c r="FBK9" s="886"/>
      <c r="FBL9" s="885"/>
      <c r="FBM9" s="886"/>
      <c r="FBN9" s="886"/>
      <c r="FBO9" s="886"/>
      <c r="FBP9" s="885"/>
      <c r="FBQ9" s="886"/>
      <c r="FBR9" s="886"/>
      <c r="FBS9" s="886"/>
      <c r="FBT9" s="885"/>
      <c r="FBU9" s="886"/>
      <c r="FBV9" s="886"/>
      <c r="FBW9" s="886"/>
      <c r="FBX9" s="885"/>
      <c r="FBY9" s="886"/>
      <c r="FBZ9" s="886"/>
      <c r="FCA9" s="886"/>
      <c r="FCB9" s="885"/>
      <c r="FCC9" s="886"/>
      <c r="FCD9" s="886"/>
      <c r="FCE9" s="886"/>
      <c r="FCF9" s="885"/>
      <c r="FCG9" s="886"/>
      <c r="FCH9" s="886"/>
      <c r="FCI9" s="886"/>
      <c r="FCJ9" s="885"/>
      <c r="FCK9" s="886"/>
      <c r="FCL9" s="886"/>
      <c r="FCM9" s="886"/>
      <c r="FCN9" s="885"/>
      <c r="FCO9" s="886"/>
      <c r="FCP9" s="886"/>
      <c r="FCQ9" s="886"/>
      <c r="FCR9" s="885"/>
      <c r="FCS9" s="886"/>
      <c r="FCT9" s="886"/>
      <c r="FCU9" s="886"/>
      <c r="FCV9" s="885"/>
      <c r="FCW9" s="886"/>
      <c r="FCX9" s="886"/>
      <c r="FCY9" s="886"/>
      <c r="FCZ9" s="885"/>
      <c r="FDA9" s="886"/>
      <c r="FDB9" s="886"/>
      <c r="FDC9" s="886"/>
      <c r="FDD9" s="885"/>
      <c r="FDE9" s="886"/>
      <c r="FDF9" s="886"/>
      <c r="FDG9" s="886"/>
      <c r="FDH9" s="885"/>
      <c r="FDI9" s="886"/>
      <c r="FDJ9" s="886"/>
      <c r="FDK9" s="886"/>
      <c r="FDL9" s="885"/>
      <c r="FDM9" s="886"/>
      <c r="FDN9" s="886"/>
      <c r="FDO9" s="886"/>
      <c r="FDP9" s="885"/>
      <c r="FDQ9" s="886"/>
      <c r="FDR9" s="886"/>
      <c r="FDS9" s="886"/>
      <c r="FDT9" s="885"/>
      <c r="FDU9" s="886"/>
      <c r="FDV9" s="886"/>
      <c r="FDW9" s="886"/>
      <c r="FDX9" s="885"/>
      <c r="FDY9" s="886"/>
      <c r="FDZ9" s="886"/>
      <c r="FEA9" s="886"/>
      <c r="FEB9" s="885"/>
      <c r="FEC9" s="886"/>
      <c r="FED9" s="886"/>
      <c r="FEE9" s="886"/>
      <c r="FEF9" s="885"/>
      <c r="FEG9" s="886"/>
      <c r="FEH9" s="886"/>
      <c r="FEI9" s="886"/>
      <c r="FEJ9" s="885"/>
      <c r="FEK9" s="886"/>
      <c r="FEL9" s="886"/>
      <c r="FEM9" s="886"/>
      <c r="FEN9" s="885"/>
      <c r="FEO9" s="886"/>
      <c r="FEP9" s="886"/>
      <c r="FEQ9" s="886"/>
      <c r="FER9" s="885"/>
      <c r="FES9" s="886"/>
      <c r="FET9" s="886"/>
      <c r="FEU9" s="886"/>
      <c r="FEV9" s="885"/>
      <c r="FEW9" s="886"/>
      <c r="FEX9" s="886"/>
      <c r="FEY9" s="886"/>
      <c r="FEZ9" s="885"/>
      <c r="FFA9" s="886"/>
      <c r="FFB9" s="886"/>
      <c r="FFC9" s="886"/>
      <c r="FFD9" s="885"/>
      <c r="FFE9" s="886"/>
      <c r="FFF9" s="886"/>
      <c r="FFG9" s="886"/>
      <c r="FFH9" s="885"/>
      <c r="FFI9" s="886"/>
      <c r="FFJ9" s="886"/>
      <c r="FFK9" s="886"/>
      <c r="FFL9" s="885"/>
      <c r="FFM9" s="886"/>
      <c r="FFN9" s="886"/>
      <c r="FFO9" s="886"/>
      <c r="FFP9" s="885"/>
      <c r="FFQ9" s="886"/>
      <c r="FFR9" s="886"/>
      <c r="FFS9" s="886"/>
      <c r="FFT9" s="885"/>
      <c r="FFU9" s="886"/>
      <c r="FFV9" s="886"/>
      <c r="FFW9" s="886"/>
      <c r="FFX9" s="885"/>
      <c r="FFY9" s="886"/>
      <c r="FFZ9" s="886"/>
      <c r="FGA9" s="886"/>
      <c r="FGB9" s="885"/>
      <c r="FGC9" s="886"/>
      <c r="FGD9" s="886"/>
      <c r="FGE9" s="886"/>
      <c r="FGF9" s="885"/>
      <c r="FGG9" s="886"/>
      <c r="FGH9" s="886"/>
      <c r="FGI9" s="886"/>
      <c r="FGJ9" s="885"/>
      <c r="FGK9" s="886"/>
      <c r="FGL9" s="886"/>
      <c r="FGM9" s="886"/>
      <c r="FGN9" s="885"/>
      <c r="FGO9" s="886"/>
      <c r="FGP9" s="886"/>
      <c r="FGQ9" s="886"/>
      <c r="FGR9" s="885"/>
      <c r="FGS9" s="886"/>
      <c r="FGT9" s="886"/>
      <c r="FGU9" s="886"/>
      <c r="FGV9" s="885"/>
      <c r="FGW9" s="886"/>
      <c r="FGX9" s="886"/>
      <c r="FGY9" s="886"/>
      <c r="FGZ9" s="885"/>
      <c r="FHA9" s="886"/>
      <c r="FHB9" s="886"/>
      <c r="FHC9" s="886"/>
      <c r="FHD9" s="885"/>
      <c r="FHE9" s="886"/>
      <c r="FHF9" s="886"/>
      <c r="FHG9" s="886"/>
      <c r="FHH9" s="885"/>
      <c r="FHI9" s="886"/>
      <c r="FHJ9" s="886"/>
      <c r="FHK9" s="886"/>
      <c r="FHL9" s="885"/>
      <c r="FHM9" s="886"/>
      <c r="FHN9" s="886"/>
      <c r="FHO9" s="886"/>
      <c r="FHP9" s="885"/>
      <c r="FHQ9" s="886"/>
      <c r="FHR9" s="886"/>
      <c r="FHS9" s="886"/>
      <c r="FHT9" s="885"/>
      <c r="FHU9" s="886"/>
      <c r="FHV9" s="886"/>
      <c r="FHW9" s="886"/>
      <c r="FHX9" s="885"/>
      <c r="FHY9" s="886"/>
      <c r="FHZ9" s="886"/>
      <c r="FIA9" s="886"/>
      <c r="FIB9" s="885"/>
      <c r="FIC9" s="886"/>
      <c r="FID9" s="886"/>
      <c r="FIE9" s="886"/>
      <c r="FIF9" s="885"/>
      <c r="FIG9" s="886"/>
      <c r="FIH9" s="886"/>
      <c r="FII9" s="886"/>
      <c r="FIJ9" s="885"/>
      <c r="FIK9" s="886"/>
      <c r="FIL9" s="886"/>
      <c r="FIM9" s="886"/>
      <c r="FIN9" s="885"/>
      <c r="FIO9" s="886"/>
      <c r="FIP9" s="886"/>
      <c r="FIQ9" s="886"/>
      <c r="FIR9" s="885"/>
      <c r="FIS9" s="886"/>
      <c r="FIT9" s="886"/>
      <c r="FIU9" s="886"/>
      <c r="FIV9" s="885"/>
      <c r="FIW9" s="886"/>
      <c r="FIX9" s="886"/>
      <c r="FIY9" s="886"/>
      <c r="FIZ9" s="885"/>
      <c r="FJA9" s="886"/>
      <c r="FJB9" s="886"/>
      <c r="FJC9" s="886"/>
      <c r="FJD9" s="885"/>
      <c r="FJE9" s="886"/>
      <c r="FJF9" s="886"/>
      <c r="FJG9" s="886"/>
      <c r="FJH9" s="885"/>
      <c r="FJI9" s="886"/>
      <c r="FJJ9" s="886"/>
      <c r="FJK9" s="886"/>
      <c r="FJL9" s="885"/>
      <c r="FJM9" s="886"/>
      <c r="FJN9" s="886"/>
      <c r="FJO9" s="886"/>
      <c r="FJP9" s="885"/>
      <c r="FJQ9" s="886"/>
      <c r="FJR9" s="886"/>
      <c r="FJS9" s="886"/>
      <c r="FJT9" s="885"/>
      <c r="FJU9" s="886"/>
      <c r="FJV9" s="886"/>
      <c r="FJW9" s="886"/>
      <c r="FJX9" s="885"/>
      <c r="FJY9" s="886"/>
      <c r="FJZ9" s="886"/>
      <c r="FKA9" s="886"/>
      <c r="FKB9" s="885"/>
      <c r="FKC9" s="886"/>
      <c r="FKD9" s="886"/>
      <c r="FKE9" s="886"/>
      <c r="FKF9" s="885"/>
      <c r="FKG9" s="886"/>
      <c r="FKH9" s="886"/>
      <c r="FKI9" s="886"/>
      <c r="FKJ9" s="885"/>
      <c r="FKK9" s="886"/>
      <c r="FKL9" s="886"/>
      <c r="FKM9" s="886"/>
      <c r="FKN9" s="885"/>
      <c r="FKO9" s="886"/>
      <c r="FKP9" s="886"/>
      <c r="FKQ9" s="886"/>
      <c r="FKR9" s="885"/>
      <c r="FKS9" s="886"/>
      <c r="FKT9" s="886"/>
      <c r="FKU9" s="886"/>
      <c r="FKV9" s="885"/>
      <c r="FKW9" s="886"/>
      <c r="FKX9" s="886"/>
      <c r="FKY9" s="886"/>
      <c r="FKZ9" s="885"/>
      <c r="FLA9" s="886"/>
      <c r="FLB9" s="886"/>
      <c r="FLC9" s="886"/>
      <c r="FLD9" s="885"/>
      <c r="FLE9" s="886"/>
      <c r="FLF9" s="886"/>
      <c r="FLG9" s="886"/>
      <c r="FLH9" s="885"/>
      <c r="FLI9" s="886"/>
      <c r="FLJ9" s="886"/>
      <c r="FLK9" s="886"/>
      <c r="FLL9" s="885"/>
      <c r="FLM9" s="886"/>
      <c r="FLN9" s="886"/>
      <c r="FLO9" s="886"/>
      <c r="FLP9" s="885"/>
      <c r="FLQ9" s="886"/>
      <c r="FLR9" s="886"/>
      <c r="FLS9" s="886"/>
      <c r="FLT9" s="885"/>
      <c r="FLU9" s="886"/>
      <c r="FLV9" s="886"/>
      <c r="FLW9" s="886"/>
      <c r="FLX9" s="885"/>
      <c r="FLY9" s="886"/>
      <c r="FLZ9" s="886"/>
      <c r="FMA9" s="886"/>
      <c r="FMB9" s="885"/>
      <c r="FMC9" s="886"/>
      <c r="FMD9" s="886"/>
      <c r="FME9" s="886"/>
      <c r="FMF9" s="885"/>
      <c r="FMG9" s="886"/>
      <c r="FMH9" s="886"/>
      <c r="FMI9" s="886"/>
      <c r="FMJ9" s="885"/>
      <c r="FMK9" s="886"/>
      <c r="FML9" s="886"/>
      <c r="FMM9" s="886"/>
      <c r="FMN9" s="885"/>
      <c r="FMO9" s="886"/>
      <c r="FMP9" s="886"/>
      <c r="FMQ9" s="886"/>
      <c r="FMR9" s="885"/>
      <c r="FMS9" s="886"/>
      <c r="FMT9" s="886"/>
      <c r="FMU9" s="886"/>
      <c r="FMV9" s="885"/>
      <c r="FMW9" s="886"/>
      <c r="FMX9" s="886"/>
      <c r="FMY9" s="886"/>
      <c r="FMZ9" s="885"/>
      <c r="FNA9" s="886"/>
      <c r="FNB9" s="886"/>
      <c r="FNC9" s="886"/>
      <c r="FND9" s="885"/>
      <c r="FNE9" s="886"/>
      <c r="FNF9" s="886"/>
      <c r="FNG9" s="886"/>
      <c r="FNH9" s="885"/>
      <c r="FNI9" s="886"/>
      <c r="FNJ9" s="886"/>
      <c r="FNK9" s="886"/>
      <c r="FNL9" s="885"/>
      <c r="FNM9" s="886"/>
      <c r="FNN9" s="886"/>
      <c r="FNO9" s="886"/>
      <c r="FNP9" s="885"/>
      <c r="FNQ9" s="886"/>
      <c r="FNR9" s="886"/>
      <c r="FNS9" s="886"/>
      <c r="FNT9" s="885"/>
      <c r="FNU9" s="886"/>
      <c r="FNV9" s="886"/>
      <c r="FNW9" s="886"/>
      <c r="FNX9" s="885"/>
      <c r="FNY9" s="886"/>
      <c r="FNZ9" s="886"/>
      <c r="FOA9" s="886"/>
      <c r="FOB9" s="885"/>
      <c r="FOC9" s="886"/>
      <c r="FOD9" s="886"/>
      <c r="FOE9" s="886"/>
      <c r="FOF9" s="885"/>
      <c r="FOG9" s="886"/>
      <c r="FOH9" s="886"/>
      <c r="FOI9" s="886"/>
      <c r="FOJ9" s="885"/>
      <c r="FOK9" s="886"/>
      <c r="FOL9" s="886"/>
      <c r="FOM9" s="886"/>
      <c r="FON9" s="885"/>
      <c r="FOO9" s="886"/>
      <c r="FOP9" s="886"/>
      <c r="FOQ9" s="886"/>
      <c r="FOR9" s="885"/>
      <c r="FOS9" s="886"/>
      <c r="FOT9" s="886"/>
      <c r="FOU9" s="886"/>
      <c r="FOV9" s="885"/>
      <c r="FOW9" s="886"/>
      <c r="FOX9" s="886"/>
      <c r="FOY9" s="886"/>
      <c r="FOZ9" s="885"/>
      <c r="FPA9" s="886"/>
      <c r="FPB9" s="886"/>
      <c r="FPC9" s="886"/>
      <c r="FPD9" s="885"/>
      <c r="FPE9" s="886"/>
      <c r="FPF9" s="886"/>
      <c r="FPG9" s="886"/>
      <c r="FPH9" s="885"/>
      <c r="FPI9" s="886"/>
      <c r="FPJ9" s="886"/>
      <c r="FPK9" s="886"/>
      <c r="FPL9" s="885"/>
      <c r="FPM9" s="886"/>
      <c r="FPN9" s="886"/>
      <c r="FPO9" s="886"/>
      <c r="FPP9" s="885"/>
      <c r="FPQ9" s="886"/>
      <c r="FPR9" s="886"/>
      <c r="FPS9" s="886"/>
      <c r="FPT9" s="885"/>
      <c r="FPU9" s="886"/>
      <c r="FPV9" s="886"/>
      <c r="FPW9" s="886"/>
      <c r="FPX9" s="885"/>
      <c r="FPY9" s="886"/>
      <c r="FPZ9" s="886"/>
      <c r="FQA9" s="886"/>
      <c r="FQB9" s="885"/>
      <c r="FQC9" s="886"/>
      <c r="FQD9" s="886"/>
      <c r="FQE9" s="886"/>
      <c r="FQF9" s="885"/>
      <c r="FQG9" s="886"/>
      <c r="FQH9" s="886"/>
      <c r="FQI9" s="886"/>
      <c r="FQJ9" s="885"/>
      <c r="FQK9" s="886"/>
      <c r="FQL9" s="886"/>
      <c r="FQM9" s="886"/>
      <c r="FQN9" s="885"/>
      <c r="FQO9" s="886"/>
      <c r="FQP9" s="886"/>
      <c r="FQQ9" s="886"/>
      <c r="FQR9" s="885"/>
      <c r="FQS9" s="886"/>
      <c r="FQT9" s="886"/>
      <c r="FQU9" s="886"/>
      <c r="FQV9" s="885"/>
      <c r="FQW9" s="886"/>
      <c r="FQX9" s="886"/>
      <c r="FQY9" s="886"/>
      <c r="FQZ9" s="885"/>
      <c r="FRA9" s="886"/>
      <c r="FRB9" s="886"/>
      <c r="FRC9" s="886"/>
      <c r="FRD9" s="885"/>
      <c r="FRE9" s="886"/>
      <c r="FRF9" s="886"/>
      <c r="FRG9" s="886"/>
      <c r="FRH9" s="885"/>
      <c r="FRI9" s="886"/>
      <c r="FRJ9" s="886"/>
      <c r="FRK9" s="886"/>
      <c r="FRL9" s="885"/>
      <c r="FRM9" s="886"/>
      <c r="FRN9" s="886"/>
      <c r="FRO9" s="886"/>
      <c r="FRP9" s="885"/>
      <c r="FRQ9" s="886"/>
      <c r="FRR9" s="886"/>
      <c r="FRS9" s="886"/>
      <c r="FRT9" s="885"/>
      <c r="FRU9" s="886"/>
      <c r="FRV9" s="886"/>
      <c r="FRW9" s="886"/>
      <c r="FRX9" s="885"/>
      <c r="FRY9" s="886"/>
      <c r="FRZ9" s="886"/>
      <c r="FSA9" s="886"/>
      <c r="FSB9" s="885"/>
      <c r="FSC9" s="886"/>
      <c r="FSD9" s="886"/>
      <c r="FSE9" s="886"/>
      <c r="FSF9" s="885"/>
      <c r="FSG9" s="886"/>
      <c r="FSH9" s="886"/>
      <c r="FSI9" s="886"/>
      <c r="FSJ9" s="885"/>
      <c r="FSK9" s="886"/>
      <c r="FSL9" s="886"/>
      <c r="FSM9" s="886"/>
      <c r="FSN9" s="885"/>
      <c r="FSO9" s="886"/>
      <c r="FSP9" s="886"/>
      <c r="FSQ9" s="886"/>
      <c r="FSR9" s="885"/>
      <c r="FSS9" s="886"/>
      <c r="FST9" s="886"/>
      <c r="FSU9" s="886"/>
      <c r="FSV9" s="885"/>
      <c r="FSW9" s="886"/>
      <c r="FSX9" s="886"/>
      <c r="FSY9" s="886"/>
      <c r="FSZ9" s="885"/>
      <c r="FTA9" s="886"/>
      <c r="FTB9" s="886"/>
      <c r="FTC9" s="886"/>
      <c r="FTD9" s="885"/>
      <c r="FTE9" s="886"/>
      <c r="FTF9" s="886"/>
      <c r="FTG9" s="886"/>
      <c r="FTH9" s="885"/>
      <c r="FTI9" s="886"/>
      <c r="FTJ9" s="886"/>
      <c r="FTK9" s="886"/>
      <c r="FTL9" s="885"/>
      <c r="FTM9" s="886"/>
      <c r="FTN9" s="886"/>
      <c r="FTO9" s="886"/>
      <c r="FTP9" s="885"/>
      <c r="FTQ9" s="886"/>
      <c r="FTR9" s="886"/>
      <c r="FTS9" s="886"/>
      <c r="FTT9" s="885"/>
      <c r="FTU9" s="886"/>
      <c r="FTV9" s="886"/>
      <c r="FTW9" s="886"/>
      <c r="FTX9" s="885"/>
      <c r="FTY9" s="886"/>
      <c r="FTZ9" s="886"/>
      <c r="FUA9" s="886"/>
      <c r="FUB9" s="885"/>
      <c r="FUC9" s="886"/>
      <c r="FUD9" s="886"/>
      <c r="FUE9" s="886"/>
      <c r="FUF9" s="885"/>
      <c r="FUG9" s="886"/>
      <c r="FUH9" s="886"/>
      <c r="FUI9" s="886"/>
      <c r="FUJ9" s="885"/>
      <c r="FUK9" s="886"/>
      <c r="FUL9" s="886"/>
      <c r="FUM9" s="886"/>
      <c r="FUN9" s="885"/>
      <c r="FUO9" s="886"/>
      <c r="FUP9" s="886"/>
      <c r="FUQ9" s="886"/>
      <c r="FUR9" s="885"/>
      <c r="FUS9" s="886"/>
      <c r="FUT9" s="886"/>
      <c r="FUU9" s="886"/>
      <c r="FUV9" s="885"/>
      <c r="FUW9" s="886"/>
      <c r="FUX9" s="886"/>
      <c r="FUY9" s="886"/>
      <c r="FUZ9" s="885"/>
      <c r="FVA9" s="886"/>
      <c r="FVB9" s="886"/>
      <c r="FVC9" s="886"/>
      <c r="FVD9" s="885"/>
      <c r="FVE9" s="886"/>
      <c r="FVF9" s="886"/>
      <c r="FVG9" s="886"/>
      <c r="FVH9" s="885"/>
      <c r="FVI9" s="886"/>
      <c r="FVJ9" s="886"/>
      <c r="FVK9" s="886"/>
      <c r="FVL9" s="885"/>
      <c r="FVM9" s="886"/>
      <c r="FVN9" s="886"/>
      <c r="FVO9" s="886"/>
      <c r="FVP9" s="885"/>
      <c r="FVQ9" s="886"/>
      <c r="FVR9" s="886"/>
      <c r="FVS9" s="886"/>
      <c r="FVT9" s="885"/>
      <c r="FVU9" s="886"/>
      <c r="FVV9" s="886"/>
      <c r="FVW9" s="886"/>
      <c r="FVX9" s="885"/>
      <c r="FVY9" s="886"/>
      <c r="FVZ9" s="886"/>
      <c r="FWA9" s="886"/>
      <c r="FWB9" s="885"/>
      <c r="FWC9" s="886"/>
      <c r="FWD9" s="886"/>
      <c r="FWE9" s="886"/>
      <c r="FWF9" s="885"/>
      <c r="FWG9" s="886"/>
      <c r="FWH9" s="886"/>
      <c r="FWI9" s="886"/>
      <c r="FWJ9" s="885"/>
      <c r="FWK9" s="886"/>
      <c r="FWL9" s="886"/>
      <c r="FWM9" s="886"/>
      <c r="FWN9" s="885"/>
      <c r="FWO9" s="886"/>
      <c r="FWP9" s="886"/>
      <c r="FWQ9" s="886"/>
      <c r="FWR9" s="885"/>
      <c r="FWS9" s="886"/>
      <c r="FWT9" s="886"/>
      <c r="FWU9" s="886"/>
      <c r="FWV9" s="885"/>
      <c r="FWW9" s="886"/>
      <c r="FWX9" s="886"/>
      <c r="FWY9" s="886"/>
      <c r="FWZ9" s="885"/>
      <c r="FXA9" s="886"/>
      <c r="FXB9" s="886"/>
      <c r="FXC9" s="886"/>
      <c r="FXD9" s="885"/>
      <c r="FXE9" s="886"/>
      <c r="FXF9" s="886"/>
      <c r="FXG9" s="886"/>
      <c r="FXH9" s="885"/>
      <c r="FXI9" s="886"/>
      <c r="FXJ9" s="886"/>
      <c r="FXK9" s="886"/>
      <c r="FXL9" s="885"/>
      <c r="FXM9" s="886"/>
      <c r="FXN9" s="886"/>
      <c r="FXO9" s="886"/>
      <c r="FXP9" s="885"/>
      <c r="FXQ9" s="886"/>
      <c r="FXR9" s="886"/>
      <c r="FXS9" s="886"/>
      <c r="FXT9" s="885"/>
      <c r="FXU9" s="886"/>
      <c r="FXV9" s="886"/>
      <c r="FXW9" s="886"/>
      <c r="FXX9" s="885"/>
      <c r="FXY9" s="886"/>
      <c r="FXZ9" s="886"/>
      <c r="FYA9" s="886"/>
      <c r="FYB9" s="885"/>
      <c r="FYC9" s="886"/>
      <c r="FYD9" s="886"/>
      <c r="FYE9" s="886"/>
      <c r="FYF9" s="885"/>
      <c r="FYG9" s="886"/>
      <c r="FYH9" s="886"/>
      <c r="FYI9" s="886"/>
      <c r="FYJ9" s="885"/>
      <c r="FYK9" s="886"/>
      <c r="FYL9" s="886"/>
      <c r="FYM9" s="886"/>
      <c r="FYN9" s="885"/>
      <c r="FYO9" s="886"/>
      <c r="FYP9" s="886"/>
      <c r="FYQ9" s="886"/>
      <c r="FYR9" s="885"/>
      <c r="FYS9" s="886"/>
      <c r="FYT9" s="886"/>
      <c r="FYU9" s="886"/>
      <c r="FYV9" s="885"/>
      <c r="FYW9" s="886"/>
      <c r="FYX9" s="886"/>
      <c r="FYY9" s="886"/>
      <c r="FYZ9" s="885"/>
      <c r="FZA9" s="886"/>
      <c r="FZB9" s="886"/>
      <c r="FZC9" s="886"/>
      <c r="FZD9" s="885"/>
      <c r="FZE9" s="886"/>
      <c r="FZF9" s="886"/>
      <c r="FZG9" s="886"/>
      <c r="FZH9" s="885"/>
      <c r="FZI9" s="886"/>
      <c r="FZJ9" s="886"/>
      <c r="FZK9" s="886"/>
      <c r="FZL9" s="885"/>
      <c r="FZM9" s="886"/>
      <c r="FZN9" s="886"/>
      <c r="FZO9" s="886"/>
      <c r="FZP9" s="885"/>
      <c r="FZQ9" s="886"/>
      <c r="FZR9" s="886"/>
      <c r="FZS9" s="886"/>
      <c r="FZT9" s="885"/>
      <c r="FZU9" s="886"/>
      <c r="FZV9" s="886"/>
      <c r="FZW9" s="886"/>
      <c r="FZX9" s="885"/>
      <c r="FZY9" s="886"/>
      <c r="FZZ9" s="886"/>
      <c r="GAA9" s="886"/>
      <c r="GAB9" s="885"/>
      <c r="GAC9" s="886"/>
      <c r="GAD9" s="886"/>
      <c r="GAE9" s="886"/>
      <c r="GAF9" s="885"/>
      <c r="GAG9" s="886"/>
      <c r="GAH9" s="886"/>
      <c r="GAI9" s="886"/>
      <c r="GAJ9" s="885"/>
      <c r="GAK9" s="886"/>
      <c r="GAL9" s="886"/>
      <c r="GAM9" s="886"/>
      <c r="GAN9" s="885"/>
      <c r="GAO9" s="886"/>
      <c r="GAP9" s="886"/>
      <c r="GAQ9" s="886"/>
      <c r="GAR9" s="885"/>
      <c r="GAS9" s="886"/>
      <c r="GAT9" s="886"/>
      <c r="GAU9" s="886"/>
      <c r="GAV9" s="885"/>
      <c r="GAW9" s="886"/>
      <c r="GAX9" s="886"/>
      <c r="GAY9" s="886"/>
      <c r="GAZ9" s="885"/>
      <c r="GBA9" s="886"/>
      <c r="GBB9" s="886"/>
      <c r="GBC9" s="886"/>
      <c r="GBD9" s="885"/>
      <c r="GBE9" s="886"/>
      <c r="GBF9" s="886"/>
      <c r="GBG9" s="886"/>
      <c r="GBH9" s="885"/>
      <c r="GBI9" s="886"/>
      <c r="GBJ9" s="886"/>
      <c r="GBK9" s="886"/>
      <c r="GBL9" s="885"/>
      <c r="GBM9" s="886"/>
      <c r="GBN9" s="886"/>
      <c r="GBO9" s="886"/>
      <c r="GBP9" s="885"/>
      <c r="GBQ9" s="886"/>
      <c r="GBR9" s="886"/>
      <c r="GBS9" s="886"/>
      <c r="GBT9" s="885"/>
      <c r="GBU9" s="886"/>
      <c r="GBV9" s="886"/>
      <c r="GBW9" s="886"/>
      <c r="GBX9" s="885"/>
      <c r="GBY9" s="886"/>
      <c r="GBZ9" s="886"/>
      <c r="GCA9" s="886"/>
      <c r="GCB9" s="885"/>
      <c r="GCC9" s="886"/>
      <c r="GCD9" s="886"/>
      <c r="GCE9" s="886"/>
      <c r="GCF9" s="885"/>
      <c r="GCG9" s="886"/>
      <c r="GCH9" s="886"/>
      <c r="GCI9" s="886"/>
      <c r="GCJ9" s="885"/>
      <c r="GCK9" s="886"/>
      <c r="GCL9" s="886"/>
      <c r="GCM9" s="886"/>
      <c r="GCN9" s="885"/>
      <c r="GCO9" s="886"/>
      <c r="GCP9" s="886"/>
      <c r="GCQ9" s="886"/>
      <c r="GCR9" s="885"/>
      <c r="GCS9" s="886"/>
      <c r="GCT9" s="886"/>
      <c r="GCU9" s="886"/>
      <c r="GCV9" s="885"/>
      <c r="GCW9" s="886"/>
      <c r="GCX9" s="886"/>
      <c r="GCY9" s="886"/>
      <c r="GCZ9" s="885"/>
      <c r="GDA9" s="886"/>
      <c r="GDB9" s="886"/>
      <c r="GDC9" s="886"/>
      <c r="GDD9" s="885"/>
      <c r="GDE9" s="886"/>
      <c r="GDF9" s="886"/>
      <c r="GDG9" s="886"/>
      <c r="GDH9" s="885"/>
      <c r="GDI9" s="886"/>
      <c r="GDJ9" s="886"/>
      <c r="GDK9" s="886"/>
      <c r="GDL9" s="885"/>
      <c r="GDM9" s="886"/>
      <c r="GDN9" s="886"/>
      <c r="GDO9" s="886"/>
      <c r="GDP9" s="885"/>
      <c r="GDQ9" s="886"/>
      <c r="GDR9" s="886"/>
      <c r="GDS9" s="886"/>
      <c r="GDT9" s="885"/>
      <c r="GDU9" s="886"/>
      <c r="GDV9" s="886"/>
      <c r="GDW9" s="886"/>
      <c r="GDX9" s="885"/>
      <c r="GDY9" s="886"/>
      <c r="GDZ9" s="886"/>
      <c r="GEA9" s="886"/>
      <c r="GEB9" s="885"/>
      <c r="GEC9" s="886"/>
      <c r="GED9" s="886"/>
      <c r="GEE9" s="886"/>
      <c r="GEF9" s="885"/>
      <c r="GEG9" s="886"/>
      <c r="GEH9" s="886"/>
      <c r="GEI9" s="886"/>
      <c r="GEJ9" s="885"/>
      <c r="GEK9" s="886"/>
      <c r="GEL9" s="886"/>
      <c r="GEM9" s="886"/>
      <c r="GEN9" s="885"/>
      <c r="GEO9" s="886"/>
      <c r="GEP9" s="886"/>
      <c r="GEQ9" s="886"/>
      <c r="GER9" s="885"/>
      <c r="GES9" s="886"/>
      <c r="GET9" s="886"/>
      <c r="GEU9" s="886"/>
      <c r="GEV9" s="885"/>
      <c r="GEW9" s="886"/>
      <c r="GEX9" s="886"/>
      <c r="GEY9" s="886"/>
      <c r="GEZ9" s="885"/>
      <c r="GFA9" s="886"/>
      <c r="GFB9" s="886"/>
      <c r="GFC9" s="886"/>
      <c r="GFD9" s="885"/>
      <c r="GFE9" s="886"/>
      <c r="GFF9" s="886"/>
      <c r="GFG9" s="886"/>
      <c r="GFH9" s="885"/>
      <c r="GFI9" s="886"/>
      <c r="GFJ9" s="886"/>
      <c r="GFK9" s="886"/>
      <c r="GFL9" s="885"/>
      <c r="GFM9" s="886"/>
      <c r="GFN9" s="886"/>
      <c r="GFO9" s="886"/>
      <c r="GFP9" s="885"/>
      <c r="GFQ9" s="886"/>
      <c r="GFR9" s="886"/>
      <c r="GFS9" s="886"/>
      <c r="GFT9" s="885"/>
      <c r="GFU9" s="886"/>
      <c r="GFV9" s="886"/>
      <c r="GFW9" s="886"/>
      <c r="GFX9" s="885"/>
      <c r="GFY9" s="886"/>
      <c r="GFZ9" s="886"/>
      <c r="GGA9" s="886"/>
      <c r="GGB9" s="885"/>
      <c r="GGC9" s="886"/>
      <c r="GGD9" s="886"/>
      <c r="GGE9" s="886"/>
      <c r="GGF9" s="885"/>
      <c r="GGG9" s="886"/>
      <c r="GGH9" s="886"/>
      <c r="GGI9" s="886"/>
      <c r="GGJ9" s="885"/>
      <c r="GGK9" s="886"/>
      <c r="GGL9" s="886"/>
      <c r="GGM9" s="886"/>
      <c r="GGN9" s="885"/>
      <c r="GGO9" s="886"/>
      <c r="GGP9" s="886"/>
      <c r="GGQ9" s="886"/>
      <c r="GGR9" s="885"/>
      <c r="GGS9" s="886"/>
      <c r="GGT9" s="886"/>
      <c r="GGU9" s="886"/>
      <c r="GGV9" s="885"/>
      <c r="GGW9" s="886"/>
      <c r="GGX9" s="886"/>
      <c r="GGY9" s="886"/>
      <c r="GGZ9" s="885"/>
      <c r="GHA9" s="886"/>
      <c r="GHB9" s="886"/>
      <c r="GHC9" s="886"/>
      <c r="GHD9" s="885"/>
      <c r="GHE9" s="886"/>
      <c r="GHF9" s="886"/>
      <c r="GHG9" s="886"/>
      <c r="GHH9" s="885"/>
      <c r="GHI9" s="886"/>
      <c r="GHJ9" s="886"/>
      <c r="GHK9" s="886"/>
      <c r="GHL9" s="885"/>
      <c r="GHM9" s="886"/>
      <c r="GHN9" s="886"/>
      <c r="GHO9" s="886"/>
      <c r="GHP9" s="885"/>
      <c r="GHQ9" s="886"/>
      <c r="GHR9" s="886"/>
      <c r="GHS9" s="886"/>
      <c r="GHT9" s="885"/>
      <c r="GHU9" s="886"/>
      <c r="GHV9" s="886"/>
      <c r="GHW9" s="886"/>
      <c r="GHX9" s="885"/>
      <c r="GHY9" s="886"/>
      <c r="GHZ9" s="886"/>
      <c r="GIA9" s="886"/>
      <c r="GIB9" s="885"/>
      <c r="GIC9" s="886"/>
      <c r="GID9" s="886"/>
      <c r="GIE9" s="886"/>
      <c r="GIF9" s="885"/>
      <c r="GIG9" s="886"/>
      <c r="GIH9" s="886"/>
      <c r="GII9" s="886"/>
      <c r="GIJ9" s="885"/>
      <c r="GIK9" s="886"/>
      <c r="GIL9" s="886"/>
      <c r="GIM9" s="886"/>
      <c r="GIN9" s="885"/>
      <c r="GIO9" s="886"/>
      <c r="GIP9" s="886"/>
      <c r="GIQ9" s="886"/>
      <c r="GIR9" s="885"/>
      <c r="GIS9" s="886"/>
      <c r="GIT9" s="886"/>
      <c r="GIU9" s="886"/>
      <c r="GIV9" s="885"/>
      <c r="GIW9" s="886"/>
      <c r="GIX9" s="886"/>
      <c r="GIY9" s="886"/>
      <c r="GIZ9" s="885"/>
      <c r="GJA9" s="886"/>
      <c r="GJB9" s="886"/>
      <c r="GJC9" s="886"/>
      <c r="GJD9" s="885"/>
      <c r="GJE9" s="886"/>
      <c r="GJF9" s="886"/>
      <c r="GJG9" s="886"/>
      <c r="GJH9" s="885"/>
      <c r="GJI9" s="886"/>
      <c r="GJJ9" s="886"/>
      <c r="GJK9" s="886"/>
      <c r="GJL9" s="885"/>
      <c r="GJM9" s="886"/>
      <c r="GJN9" s="886"/>
      <c r="GJO9" s="886"/>
      <c r="GJP9" s="885"/>
      <c r="GJQ9" s="886"/>
      <c r="GJR9" s="886"/>
      <c r="GJS9" s="886"/>
      <c r="GJT9" s="885"/>
      <c r="GJU9" s="886"/>
      <c r="GJV9" s="886"/>
      <c r="GJW9" s="886"/>
      <c r="GJX9" s="885"/>
      <c r="GJY9" s="886"/>
      <c r="GJZ9" s="886"/>
      <c r="GKA9" s="886"/>
      <c r="GKB9" s="885"/>
      <c r="GKC9" s="886"/>
      <c r="GKD9" s="886"/>
      <c r="GKE9" s="886"/>
      <c r="GKF9" s="885"/>
      <c r="GKG9" s="886"/>
      <c r="GKH9" s="886"/>
      <c r="GKI9" s="886"/>
      <c r="GKJ9" s="885"/>
      <c r="GKK9" s="886"/>
      <c r="GKL9" s="886"/>
      <c r="GKM9" s="886"/>
      <c r="GKN9" s="885"/>
      <c r="GKO9" s="886"/>
      <c r="GKP9" s="886"/>
      <c r="GKQ9" s="886"/>
      <c r="GKR9" s="885"/>
      <c r="GKS9" s="886"/>
      <c r="GKT9" s="886"/>
      <c r="GKU9" s="886"/>
      <c r="GKV9" s="885"/>
      <c r="GKW9" s="886"/>
      <c r="GKX9" s="886"/>
      <c r="GKY9" s="886"/>
      <c r="GKZ9" s="885"/>
      <c r="GLA9" s="886"/>
      <c r="GLB9" s="886"/>
      <c r="GLC9" s="886"/>
      <c r="GLD9" s="885"/>
      <c r="GLE9" s="886"/>
      <c r="GLF9" s="886"/>
      <c r="GLG9" s="886"/>
      <c r="GLH9" s="885"/>
      <c r="GLI9" s="886"/>
      <c r="GLJ9" s="886"/>
      <c r="GLK9" s="886"/>
      <c r="GLL9" s="885"/>
      <c r="GLM9" s="886"/>
      <c r="GLN9" s="886"/>
      <c r="GLO9" s="886"/>
      <c r="GLP9" s="885"/>
      <c r="GLQ9" s="886"/>
      <c r="GLR9" s="886"/>
      <c r="GLS9" s="886"/>
      <c r="GLT9" s="885"/>
      <c r="GLU9" s="886"/>
      <c r="GLV9" s="886"/>
      <c r="GLW9" s="886"/>
      <c r="GLX9" s="885"/>
      <c r="GLY9" s="886"/>
      <c r="GLZ9" s="886"/>
      <c r="GMA9" s="886"/>
      <c r="GMB9" s="885"/>
      <c r="GMC9" s="886"/>
      <c r="GMD9" s="886"/>
      <c r="GME9" s="886"/>
      <c r="GMF9" s="885"/>
      <c r="GMG9" s="886"/>
      <c r="GMH9" s="886"/>
      <c r="GMI9" s="886"/>
      <c r="GMJ9" s="885"/>
      <c r="GMK9" s="886"/>
      <c r="GML9" s="886"/>
      <c r="GMM9" s="886"/>
      <c r="GMN9" s="885"/>
      <c r="GMO9" s="886"/>
      <c r="GMP9" s="886"/>
      <c r="GMQ9" s="886"/>
      <c r="GMR9" s="885"/>
      <c r="GMS9" s="886"/>
      <c r="GMT9" s="886"/>
      <c r="GMU9" s="886"/>
      <c r="GMV9" s="885"/>
      <c r="GMW9" s="886"/>
      <c r="GMX9" s="886"/>
      <c r="GMY9" s="886"/>
      <c r="GMZ9" s="885"/>
      <c r="GNA9" s="886"/>
      <c r="GNB9" s="886"/>
      <c r="GNC9" s="886"/>
      <c r="GND9" s="885"/>
      <c r="GNE9" s="886"/>
      <c r="GNF9" s="886"/>
      <c r="GNG9" s="886"/>
      <c r="GNH9" s="885"/>
      <c r="GNI9" s="886"/>
      <c r="GNJ9" s="886"/>
      <c r="GNK9" s="886"/>
      <c r="GNL9" s="885"/>
      <c r="GNM9" s="886"/>
      <c r="GNN9" s="886"/>
      <c r="GNO9" s="886"/>
      <c r="GNP9" s="885"/>
      <c r="GNQ9" s="886"/>
      <c r="GNR9" s="886"/>
      <c r="GNS9" s="886"/>
      <c r="GNT9" s="885"/>
      <c r="GNU9" s="886"/>
      <c r="GNV9" s="886"/>
      <c r="GNW9" s="886"/>
      <c r="GNX9" s="885"/>
      <c r="GNY9" s="886"/>
      <c r="GNZ9" s="886"/>
      <c r="GOA9" s="886"/>
      <c r="GOB9" s="885"/>
      <c r="GOC9" s="886"/>
      <c r="GOD9" s="886"/>
      <c r="GOE9" s="886"/>
      <c r="GOF9" s="885"/>
      <c r="GOG9" s="886"/>
      <c r="GOH9" s="886"/>
      <c r="GOI9" s="886"/>
      <c r="GOJ9" s="885"/>
      <c r="GOK9" s="886"/>
      <c r="GOL9" s="886"/>
      <c r="GOM9" s="886"/>
      <c r="GON9" s="885"/>
      <c r="GOO9" s="886"/>
      <c r="GOP9" s="886"/>
      <c r="GOQ9" s="886"/>
      <c r="GOR9" s="885"/>
      <c r="GOS9" s="886"/>
      <c r="GOT9" s="886"/>
      <c r="GOU9" s="886"/>
      <c r="GOV9" s="885"/>
      <c r="GOW9" s="886"/>
      <c r="GOX9" s="886"/>
      <c r="GOY9" s="886"/>
      <c r="GOZ9" s="885"/>
      <c r="GPA9" s="886"/>
      <c r="GPB9" s="886"/>
      <c r="GPC9" s="886"/>
      <c r="GPD9" s="885"/>
      <c r="GPE9" s="886"/>
      <c r="GPF9" s="886"/>
      <c r="GPG9" s="886"/>
      <c r="GPH9" s="885"/>
      <c r="GPI9" s="886"/>
      <c r="GPJ9" s="886"/>
      <c r="GPK9" s="886"/>
      <c r="GPL9" s="885"/>
      <c r="GPM9" s="886"/>
      <c r="GPN9" s="886"/>
      <c r="GPO9" s="886"/>
      <c r="GPP9" s="885"/>
      <c r="GPQ9" s="886"/>
      <c r="GPR9" s="886"/>
      <c r="GPS9" s="886"/>
      <c r="GPT9" s="885"/>
      <c r="GPU9" s="886"/>
      <c r="GPV9" s="886"/>
      <c r="GPW9" s="886"/>
      <c r="GPX9" s="885"/>
      <c r="GPY9" s="886"/>
      <c r="GPZ9" s="886"/>
      <c r="GQA9" s="886"/>
      <c r="GQB9" s="885"/>
      <c r="GQC9" s="886"/>
      <c r="GQD9" s="886"/>
      <c r="GQE9" s="886"/>
      <c r="GQF9" s="885"/>
      <c r="GQG9" s="886"/>
      <c r="GQH9" s="886"/>
      <c r="GQI9" s="886"/>
      <c r="GQJ9" s="885"/>
      <c r="GQK9" s="886"/>
      <c r="GQL9" s="886"/>
      <c r="GQM9" s="886"/>
      <c r="GQN9" s="885"/>
      <c r="GQO9" s="886"/>
      <c r="GQP9" s="886"/>
      <c r="GQQ9" s="886"/>
      <c r="GQR9" s="885"/>
      <c r="GQS9" s="886"/>
      <c r="GQT9" s="886"/>
      <c r="GQU9" s="886"/>
      <c r="GQV9" s="885"/>
      <c r="GQW9" s="886"/>
      <c r="GQX9" s="886"/>
      <c r="GQY9" s="886"/>
      <c r="GQZ9" s="885"/>
      <c r="GRA9" s="886"/>
      <c r="GRB9" s="886"/>
      <c r="GRC9" s="886"/>
      <c r="GRD9" s="885"/>
      <c r="GRE9" s="886"/>
      <c r="GRF9" s="886"/>
      <c r="GRG9" s="886"/>
      <c r="GRH9" s="885"/>
      <c r="GRI9" s="886"/>
      <c r="GRJ9" s="886"/>
      <c r="GRK9" s="886"/>
      <c r="GRL9" s="885"/>
      <c r="GRM9" s="886"/>
      <c r="GRN9" s="886"/>
      <c r="GRO9" s="886"/>
      <c r="GRP9" s="885"/>
      <c r="GRQ9" s="886"/>
      <c r="GRR9" s="886"/>
      <c r="GRS9" s="886"/>
      <c r="GRT9" s="885"/>
      <c r="GRU9" s="886"/>
      <c r="GRV9" s="886"/>
      <c r="GRW9" s="886"/>
      <c r="GRX9" s="885"/>
      <c r="GRY9" s="886"/>
      <c r="GRZ9" s="886"/>
      <c r="GSA9" s="886"/>
      <c r="GSB9" s="885"/>
      <c r="GSC9" s="886"/>
      <c r="GSD9" s="886"/>
      <c r="GSE9" s="886"/>
      <c r="GSF9" s="885"/>
      <c r="GSG9" s="886"/>
      <c r="GSH9" s="886"/>
      <c r="GSI9" s="886"/>
      <c r="GSJ9" s="885"/>
      <c r="GSK9" s="886"/>
      <c r="GSL9" s="886"/>
      <c r="GSM9" s="886"/>
      <c r="GSN9" s="885"/>
      <c r="GSO9" s="886"/>
      <c r="GSP9" s="886"/>
      <c r="GSQ9" s="886"/>
      <c r="GSR9" s="885"/>
      <c r="GSS9" s="886"/>
      <c r="GST9" s="886"/>
      <c r="GSU9" s="886"/>
      <c r="GSV9" s="885"/>
      <c r="GSW9" s="886"/>
      <c r="GSX9" s="886"/>
      <c r="GSY9" s="886"/>
      <c r="GSZ9" s="885"/>
      <c r="GTA9" s="886"/>
      <c r="GTB9" s="886"/>
      <c r="GTC9" s="886"/>
      <c r="GTD9" s="885"/>
      <c r="GTE9" s="886"/>
      <c r="GTF9" s="886"/>
      <c r="GTG9" s="886"/>
      <c r="GTH9" s="885"/>
      <c r="GTI9" s="886"/>
      <c r="GTJ9" s="886"/>
      <c r="GTK9" s="886"/>
      <c r="GTL9" s="885"/>
      <c r="GTM9" s="886"/>
      <c r="GTN9" s="886"/>
      <c r="GTO9" s="886"/>
      <c r="GTP9" s="885"/>
      <c r="GTQ9" s="886"/>
      <c r="GTR9" s="886"/>
      <c r="GTS9" s="886"/>
      <c r="GTT9" s="885"/>
      <c r="GTU9" s="886"/>
      <c r="GTV9" s="886"/>
      <c r="GTW9" s="886"/>
      <c r="GTX9" s="885"/>
      <c r="GTY9" s="886"/>
      <c r="GTZ9" s="886"/>
      <c r="GUA9" s="886"/>
      <c r="GUB9" s="885"/>
      <c r="GUC9" s="886"/>
      <c r="GUD9" s="886"/>
      <c r="GUE9" s="886"/>
      <c r="GUF9" s="885"/>
      <c r="GUG9" s="886"/>
      <c r="GUH9" s="886"/>
      <c r="GUI9" s="886"/>
      <c r="GUJ9" s="885"/>
      <c r="GUK9" s="886"/>
      <c r="GUL9" s="886"/>
      <c r="GUM9" s="886"/>
      <c r="GUN9" s="885"/>
      <c r="GUO9" s="886"/>
      <c r="GUP9" s="886"/>
      <c r="GUQ9" s="886"/>
      <c r="GUR9" s="885"/>
      <c r="GUS9" s="886"/>
      <c r="GUT9" s="886"/>
      <c r="GUU9" s="886"/>
      <c r="GUV9" s="885"/>
      <c r="GUW9" s="886"/>
      <c r="GUX9" s="886"/>
      <c r="GUY9" s="886"/>
      <c r="GUZ9" s="885"/>
      <c r="GVA9" s="886"/>
      <c r="GVB9" s="886"/>
      <c r="GVC9" s="886"/>
      <c r="GVD9" s="885"/>
      <c r="GVE9" s="886"/>
      <c r="GVF9" s="886"/>
      <c r="GVG9" s="886"/>
      <c r="GVH9" s="885"/>
      <c r="GVI9" s="886"/>
      <c r="GVJ9" s="886"/>
      <c r="GVK9" s="886"/>
      <c r="GVL9" s="885"/>
      <c r="GVM9" s="886"/>
      <c r="GVN9" s="886"/>
      <c r="GVO9" s="886"/>
      <c r="GVP9" s="885"/>
      <c r="GVQ9" s="886"/>
      <c r="GVR9" s="886"/>
      <c r="GVS9" s="886"/>
      <c r="GVT9" s="885"/>
      <c r="GVU9" s="886"/>
      <c r="GVV9" s="886"/>
      <c r="GVW9" s="886"/>
      <c r="GVX9" s="885"/>
      <c r="GVY9" s="886"/>
      <c r="GVZ9" s="886"/>
      <c r="GWA9" s="886"/>
      <c r="GWB9" s="885"/>
      <c r="GWC9" s="886"/>
      <c r="GWD9" s="886"/>
      <c r="GWE9" s="886"/>
      <c r="GWF9" s="885"/>
      <c r="GWG9" s="886"/>
      <c r="GWH9" s="886"/>
      <c r="GWI9" s="886"/>
      <c r="GWJ9" s="885"/>
      <c r="GWK9" s="886"/>
      <c r="GWL9" s="886"/>
      <c r="GWM9" s="886"/>
      <c r="GWN9" s="885"/>
      <c r="GWO9" s="886"/>
      <c r="GWP9" s="886"/>
      <c r="GWQ9" s="886"/>
      <c r="GWR9" s="885"/>
      <c r="GWS9" s="886"/>
      <c r="GWT9" s="886"/>
      <c r="GWU9" s="886"/>
      <c r="GWV9" s="885"/>
      <c r="GWW9" s="886"/>
      <c r="GWX9" s="886"/>
      <c r="GWY9" s="886"/>
      <c r="GWZ9" s="885"/>
      <c r="GXA9" s="886"/>
      <c r="GXB9" s="886"/>
      <c r="GXC9" s="886"/>
      <c r="GXD9" s="885"/>
      <c r="GXE9" s="886"/>
      <c r="GXF9" s="886"/>
      <c r="GXG9" s="886"/>
      <c r="GXH9" s="885"/>
      <c r="GXI9" s="886"/>
      <c r="GXJ9" s="886"/>
      <c r="GXK9" s="886"/>
      <c r="GXL9" s="885"/>
      <c r="GXM9" s="886"/>
      <c r="GXN9" s="886"/>
      <c r="GXO9" s="886"/>
      <c r="GXP9" s="885"/>
      <c r="GXQ9" s="886"/>
      <c r="GXR9" s="886"/>
      <c r="GXS9" s="886"/>
      <c r="GXT9" s="885"/>
      <c r="GXU9" s="886"/>
      <c r="GXV9" s="886"/>
      <c r="GXW9" s="886"/>
      <c r="GXX9" s="885"/>
      <c r="GXY9" s="886"/>
      <c r="GXZ9" s="886"/>
      <c r="GYA9" s="886"/>
      <c r="GYB9" s="885"/>
      <c r="GYC9" s="886"/>
      <c r="GYD9" s="886"/>
      <c r="GYE9" s="886"/>
      <c r="GYF9" s="885"/>
      <c r="GYG9" s="886"/>
      <c r="GYH9" s="886"/>
      <c r="GYI9" s="886"/>
      <c r="GYJ9" s="885"/>
      <c r="GYK9" s="886"/>
      <c r="GYL9" s="886"/>
      <c r="GYM9" s="886"/>
      <c r="GYN9" s="885"/>
      <c r="GYO9" s="886"/>
      <c r="GYP9" s="886"/>
      <c r="GYQ9" s="886"/>
      <c r="GYR9" s="885"/>
      <c r="GYS9" s="886"/>
      <c r="GYT9" s="886"/>
      <c r="GYU9" s="886"/>
      <c r="GYV9" s="885"/>
      <c r="GYW9" s="886"/>
      <c r="GYX9" s="886"/>
      <c r="GYY9" s="886"/>
      <c r="GYZ9" s="885"/>
      <c r="GZA9" s="886"/>
      <c r="GZB9" s="886"/>
      <c r="GZC9" s="886"/>
      <c r="GZD9" s="885"/>
      <c r="GZE9" s="886"/>
      <c r="GZF9" s="886"/>
      <c r="GZG9" s="886"/>
      <c r="GZH9" s="885"/>
      <c r="GZI9" s="886"/>
      <c r="GZJ9" s="886"/>
      <c r="GZK9" s="886"/>
      <c r="GZL9" s="885"/>
      <c r="GZM9" s="886"/>
      <c r="GZN9" s="886"/>
      <c r="GZO9" s="886"/>
      <c r="GZP9" s="885"/>
      <c r="GZQ9" s="886"/>
      <c r="GZR9" s="886"/>
      <c r="GZS9" s="886"/>
      <c r="GZT9" s="885"/>
      <c r="GZU9" s="886"/>
      <c r="GZV9" s="886"/>
      <c r="GZW9" s="886"/>
      <c r="GZX9" s="885"/>
      <c r="GZY9" s="886"/>
      <c r="GZZ9" s="886"/>
      <c r="HAA9" s="886"/>
      <c r="HAB9" s="885"/>
      <c r="HAC9" s="886"/>
      <c r="HAD9" s="886"/>
      <c r="HAE9" s="886"/>
      <c r="HAF9" s="885"/>
      <c r="HAG9" s="886"/>
      <c r="HAH9" s="886"/>
      <c r="HAI9" s="886"/>
      <c r="HAJ9" s="885"/>
      <c r="HAK9" s="886"/>
      <c r="HAL9" s="886"/>
      <c r="HAM9" s="886"/>
      <c r="HAN9" s="885"/>
      <c r="HAO9" s="886"/>
      <c r="HAP9" s="886"/>
      <c r="HAQ9" s="886"/>
      <c r="HAR9" s="885"/>
      <c r="HAS9" s="886"/>
      <c r="HAT9" s="886"/>
      <c r="HAU9" s="886"/>
      <c r="HAV9" s="885"/>
      <c r="HAW9" s="886"/>
      <c r="HAX9" s="886"/>
      <c r="HAY9" s="886"/>
      <c r="HAZ9" s="885"/>
      <c r="HBA9" s="886"/>
      <c r="HBB9" s="886"/>
      <c r="HBC9" s="886"/>
      <c r="HBD9" s="885"/>
      <c r="HBE9" s="886"/>
      <c r="HBF9" s="886"/>
      <c r="HBG9" s="886"/>
      <c r="HBH9" s="885"/>
      <c r="HBI9" s="886"/>
      <c r="HBJ9" s="886"/>
      <c r="HBK9" s="886"/>
      <c r="HBL9" s="885"/>
      <c r="HBM9" s="886"/>
      <c r="HBN9" s="886"/>
      <c r="HBO9" s="886"/>
      <c r="HBP9" s="885"/>
      <c r="HBQ9" s="886"/>
      <c r="HBR9" s="886"/>
      <c r="HBS9" s="886"/>
      <c r="HBT9" s="885"/>
      <c r="HBU9" s="886"/>
      <c r="HBV9" s="886"/>
      <c r="HBW9" s="886"/>
      <c r="HBX9" s="885"/>
      <c r="HBY9" s="886"/>
      <c r="HBZ9" s="886"/>
      <c r="HCA9" s="886"/>
      <c r="HCB9" s="885"/>
      <c r="HCC9" s="886"/>
      <c r="HCD9" s="886"/>
      <c r="HCE9" s="886"/>
      <c r="HCF9" s="885"/>
      <c r="HCG9" s="886"/>
      <c r="HCH9" s="886"/>
      <c r="HCI9" s="886"/>
      <c r="HCJ9" s="885"/>
      <c r="HCK9" s="886"/>
      <c r="HCL9" s="886"/>
      <c r="HCM9" s="886"/>
      <c r="HCN9" s="885"/>
      <c r="HCO9" s="886"/>
      <c r="HCP9" s="886"/>
      <c r="HCQ9" s="886"/>
      <c r="HCR9" s="885"/>
      <c r="HCS9" s="886"/>
      <c r="HCT9" s="886"/>
      <c r="HCU9" s="886"/>
      <c r="HCV9" s="885"/>
      <c r="HCW9" s="886"/>
      <c r="HCX9" s="886"/>
      <c r="HCY9" s="886"/>
      <c r="HCZ9" s="885"/>
      <c r="HDA9" s="886"/>
      <c r="HDB9" s="886"/>
      <c r="HDC9" s="886"/>
      <c r="HDD9" s="885"/>
      <c r="HDE9" s="886"/>
      <c r="HDF9" s="886"/>
      <c r="HDG9" s="886"/>
      <c r="HDH9" s="885"/>
      <c r="HDI9" s="886"/>
      <c r="HDJ9" s="886"/>
      <c r="HDK9" s="886"/>
      <c r="HDL9" s="885"/>
      <c r="HDM9" s="886"/>
      <c r="HDN9" s="886"/>
      <c r="HDO9" s="886"/>
      <c r="HDP9" s="885"/>
      <c r="HDQ9" s="886"/>
      <c r="HDR9" s="886"/>
      <c r="HDS9" s="886"/>
      <c r="HDT9" s="885"/>
      <c r="HDU9" s="886"/>
      <c r="HDV9" s="886"/>
      <c r="HDW9" s="886"/>
      <c r="HDX9" s="885"/>
      <c r="HDY9" s="886"/>
      <c r="HDZ9" s="886"/>
      <c r="HEA9" s="886"/>
      <c r="HEB9" s="885"/>
      <c r="HEC9" s="886"/>
      <c r="HED9" s="886"/>
      <c r="HEE9" s="886"/>
      <c r="HEF9" s="885"/>
      <c r="HEG9" s="886"/>
      <c r="HEH9" s="886"/>
      <c r="HEI9" s="886"/>
      <c r="HEJ9" s="885"/>
      <c r="HEK9" s="886"/>
      <c r="HEL9" s="886"/>
      <c r="HEM9" s="886"/>
      <c r="HEN9" s="885"/>
      <c r="HEO9" s="886"/>
      <c r="HEP9" s="886"/>
      <c r="HEQ9" s="886"/>
      <c r="HER9" s="885"/>
      <c r="HES9" s="886"/>
      <c r="HET9" s="886"/>
      <c r="HEU9" s="886"/>
      <c r="HEV9" s="885"/>
      <c r="HEW9" s="886"/>
      <c r="HEX9" s="886"/>
      <c r="HEY9" s="886"/>
      <c r="HEZ9" s="885"/>
      <c r="HFA9" s="886"/>
      <c r="HFB9" s="886"/>
      <c r="HFC9" s="886"/>
      <c r="HFD9" s="885"/>
      <c r="HFE9" s="886"/>
      <c r="HFF9" s="886"/>
      <c r="HFG9" s="886"/>
      <c r="HFH9" s="885"/>
      <c r="HFI9" s="886"/>
      <c r="HFJ9" s="886"/>
      <c r="HFK9" s="886"/>
      <c r="HFL9" s="885"/>
      <c r="HFM9" s="886"/>
      <c r="HFN9" s="886"/>
      <c r="HFO9" s="886"/>
      <c r="HFP9" s="885"/>
      <c r="HFQ9" s="886"/>
      <c r="HFR9" s="886"/>
      <c r="HFS9" s="886"/>
      <c r="HFT9" s="885"/>
      <c r="HFU9" s="886"/>
      <c r="HFV9" s="886"/>
      <c r="HFW9" s="886"/>
      <c r="HFX9" s="885"/>
      <c r="HFY9" s="886"/>
      <c r="HFZ9" s="886"/>
      <c r="HGA9" s="886"/>
      <c r="HGB9" s="885"/>
      <c r="HGC9" s="886"/>
      <c r="HGD9" s="886"/>
      <c r="HGE9" s="886"/>
      <c r="HGF9" s="885"/>
      <c r="HGG9" s="886"/>
      <c r="HGH9" s="886"/>
      <c r="HGI9" s="886"/>
      <c r="HGJ9" s="885"/>
      <c r="HGK9" s="886"/>
      <c r="HGL9" s="886"/>
      <c r="HGM9" s="886"/>
      <c r="HGN9" s="885"/>
      <c r="HGO9" s="886"/>
      <c r="HGP9" s="886"/>
      <c r="HGQ9" s="886"/>
      <c r="HGR9" s="885"/>
      <c r="HGS9" s="886"/>
      <c r="HGT9" s="886"/>
      <c r="HGU9" s="886"/>
      <c r="HGV9" s="885"/>
      <c r="HGW9" s="886"/>
      <c r="HGX9" s="886"/>
      <c r="HGY9" s="886"/>
      <c r="HGZ9" s="885"/>
      <c r="HHA9" s="886"/>
      <c r="HHB9" s="886"/>
      <c r="HHC9" s="886"/>
      <c r="HHD9" s="885"/>
      <c r="HHE9" s="886"/>
      <c r="HHF9" s="886"/>
      <c r="HHG9" s="886"/>
      <c r="HHH9" s="885"/>
      <c r="HHI9" s="886"/>
      <c r="HHJ9" s="886"/>
      <c r="HHK9" s="886"/>
      <c r="HHL9" s="885"/>
      <c r="HHM9" s="886"/>
      <c r="HHN9" s="886"/>
      <c r="HHO9" s="886"/>
      <c r="HHP9" s="885"/>
      <c r="HHQ9" s="886"/>
      <c r="HHR9" s="886"/>
      <c r="HHS9" s="886"/>
      <c r="HHT9" s="885"/>
      <c r="HHU9" s="886"/>
      <c r="HHV9" s="886"/>
      <c r="HHW9" s="886"/>
      <c r="HHX9" s="885"/>
      <c r="HHY9" s="886"/>
      <c r="HHZ9" s="886"/>
      <c r="HIA9" s="886"/>
      <c r="HIB9" s="885"/>
      <c r="HIC9" s="886"/>
      <c r="HID9" s="886"/>
      <c r="HIE9" s="886"/>
      <c r="HIF9" s="885"/>
      <c r="HIG9" s="886"/>
      <c r="HIH9" s="886"/>
      <c r="HII9" s="886"/>
      <c r="HIJ9" s="885"/>
      <c r="HIK9" s="886"/>
      <c r="HIL9" s="886"/>
      <c r="HIM9" s="886"/>
      <c r="HIN9" s="885"/>
      <c r="HIO9" s="886"/>
      <c r="HIP9" s="886"/>
      <c r="HIQ9" s="886"/>
      <c r="HIR9" s="885"/>
      <c r="HIS9" s="886"/>
      <c r="HIT9" s="886"/>
      <c r="HIU9" s="886"/>
      <c r="HIV9" s="885"/>
      <c r="HIW9" s="886"/>
      <c r="HIX9" s="886"/>
      <c r="HIY9" s="886"/>
      <c r="HIZ9" s="885"/>
      <c r="HJA9" s="886"/>
      <c r="HJB9" s="886"/>
      <c r="HJC9" s="886"/>
      <c r="HJD9" s="885"/>
      <c r="HJE9" s="886"/>
      <c r="HJF9" s="886"/>
      <c r="HJG9" s="886"/>
      <c r="HJH9" s="885"/>
      <c r="HJI9" s="886"/>
      <c r="HJJ9" s="886"/>
      <c r="HJK9" s="886"/>
      <c r="HJL9" s="885"/>
      <c r="HJM9" s="886"/>
      <c r="HJN9" s="886"/>
      <c r="HJO9" s="886"/>
      <c r="HJP9" s="885"/>
      <c r="HJQ9" s="886"/>
      <c r="HJR9" s="886"/>
      <c r="HJS9" s="886"/>
      <c r="HJT9" s="885"/>
      <c r="HJU9" s="886"/>
      <c r="HJV9" s="886"/>
      <c r="HJW9" s="886"/>
      <c r="HJX9" s="885"/>
      <c r="HJY9" s="886"/>
      <c r="HJZ9" s="886"/>
      <c r="HKA9" s="886"/>
      <c r="HKB9" s="885"/>
      <c r="HKC9" s="886"/>
      <c r="HKD9" s="886"/>
      <c r="HKE9" s="886"/>
      <c r="HKF9" s="885"/>
      <c r="HKG9" s="886"/>
      <c r="HKH9" s="886"/>
      <c r="HKI9" s="886"/>
      <c r="HKJ9" s="885"/>
      <c r="HKK9" s="886"/>
      <c r="HKL9" s="886"/>
      <c r="HKM9" s="886"/>
      <c r="HKN9" s="885"/>
      <c r="HKO9" s="886"/>
      <c r="HKP9" s="886"/>
      <c r="HKQ9" s="886"/>
      <c r="HKR9" s="885"/>
      <c r="HKS9" s="886"/>
      <c r="HKT9" s="886"/>
      <c r="HKU9" s="886"/>
      <c r="HKV9" s="885"/>
      <c r="HKW9" s="886"/>
      <c r="HKX9" s="886"/>
      <c r="HKY9" s="886"/>
      <c r="HKZ9" s="885"/>
      <c r="HLA9" s="886"/>
      <c r="HLB9" s="886"/>
      <c r="HLC9" s="886"/>
      <c r="HLD9" s="885"/>
      <c r="HLE9" s="886"/>
      <c r="HLF9" s="886"/>
      <c r="HLG9" s="886"/>
      <c r="HLH9" s="885"/>
      <c r="HLI9" s="886"/>
      <c r="HLJ9" s="886"/>
      <c r="HLK9" s="886"/>
      <c r="HLL9" s="885"/>
      <c r="HLM9" s="886"/>
      <c r="HLN9" s="886"/>
      <c r="HLO9" s="886"/>
      <c r="HLP9" s="885"/>
      <c r="HLQ9" s="886"/>
      <c r="HLR9" s="886"/>
      <c r="HLS9" s="886"/>
      <c r="HLT9" s="885"/>
      <c r="HLU9" s="886"/>
      <c r="HLV9" s="886"/>
      <c r="HLW9" s="886"/>
      <c r="HLX9" s="885"/>
      <c r="HLY9" s="886"/>
      <c r="HLZ9" s="886"/>
      <c r="HMA9" s="886"/>
      <c r="HMB9" s="885"/>
      <c r="HMC9" s="886"/>
      <c r="HMD9" s="886"/>
      <c r="HME9" s="886"/>
      <c r="HMF9" s="885"/>
      <c r="HMG9" s="886"/>
      <c r="HMH9" s="886"/>
      <c r="HMI9" s="886"/>
      <c r="HMJ9" s="885"/>
      <c r="HMK9" s="886"/>
      <c r="HML9" s="886"/>
      <c r="HMM9" s="886"/>
      <c r="HMN9" s="885"/>
      <c r="HMO9" s="886"/>
      <c r="HMP9" s="886"/>
      <c r="HMQ9" s="886"/>
      <c r="HMR9" s="885"/>
      <c r="HMS9" s="886"/>
      <c r="HMT9" s="886"/>
      <c r="HMU9" s="886"/>
      <c r="HMV9" s="885"/>
      <c r="HMW9" s="886"/>
      <c r="HMX9" s="886"/>
      <c r="HMY9" s="886"/>
      <c r="HMZ9" s="885"/>
      <c r="HNA9" s="886"/>
      <c r="HNB9" s="886"/>
      <c r="HNC9" s="886"/>
      <c r="HND9" s="885"/>
      <c r="HNE9" s="886"/>
      <c r="HNF9" s="886"/>
      <c r="HNG9" s="886"/>
      <c r="HNH9" s="885"/>
      <c r="HNI9" s="886"/>
      <c r="HNJ9" s="886"/>
      <c r="HNK9" s="886"/>
      <c r="HNL9" s="885"/>
      <c r="HNM9" s="886"/>
      <c r="HNN9" s="886"/>
      <c r="HNO9" s="886"/>
      <c r="HNP9" s="885"/>
      <c r="HNQ9" s="886"/>
      <c r="HNR9" s="886"/>
      <c r="HNS9" s="886"/>
      <c r="HNT9" s="885"/>
      <c r="HNU9" s="886"/>
      <c r="HNV9" s="886"/>
      <c r="HNW9" s="886"/>
      <c r="HNX9" s="885"/>
      <c r="HNY9" s="886"/>
      <c r="HNZ9" s="886"/>
      <c r="HOA9" s="886"/>
      <c r="HOB9" s="885"/>
      <c r="HOC9" s="886"/>
      <c r="HOD9" s="886"/>
      <c r="HOE9" s="886"/>
      <c r="HOF9" s="885"/>
      <c r="HOG9" s="886"/>
      <c r="HOH9" s="886"/>
      <c r="HOI9" s="886"/>
      <c r="HOJ9" s="885"/>
      <c r="HOK9" s="886"/>
      <c r="HOL9" s="886"/>
      <c r="HOM9" s="886"/>
      <c r="HON9" s="885"/>
      <c r="HOO9" s="886"/>
      <c r="HOP9" s="886"/>
      <c r="HOQ9" s="886"/>
      <c r="HOR9" s="885"/>
      <c r="HOS9" s="886"/>
      <c r="HOT9" s="886"/>
      <c r="HOU9" s="886"/>
      <c r="HOV9" s="885"/>
      <c r="HOW9" s="886"/>
      <c r="HOX9" s="886"/>
      <c r="HOY9" s="886"/>
      <c r="HOZ9" s="885"/>
      <c r="HPA9" s="886"/>
      <c r="HPB9" s="886"/>
      <c r="HPC9" s="886"/>
      <c r="HPD9" s="885"/>
      <c r="HPE9" s="886"/>
      <c r="HPF9" s="886"/>
      <c r="HPG9" s="886"/>
      <c r="HPH9" s="885"/>
      <c r="HPI9" s="886"/>
      <c r="HPJ9" s="886"/>
      <c r="HPK9" s="886"/>
      <c r="HPL9" s="885"/>
      <c r="HPM9" s="886"/>
      <c r="HPN9" s="886"/>
      <c r="HPO9" s="886"/>
      <c r="HPP9" s="885"/>
      <c r="HPQ9" s="886"/>
      <c r="HPR9" s="886"/>
      <c r="HPS9" s="886"/>
      <c r="HPT9" s="885"/>
      <c r="HPU9" s="886"/>
      <c r="HPV9" s="886"/>
      <c r="HPW9" s="886"/>
      <c r="HPX9" s="885"/>
      <c r="HPY9" s="886"/>
      <c r="HPZ9" s="886"/>
      <c r="HQA9" s="886"/>
      <c r="HQB9" s="885"/>
      <c r="HQC9" s="886"/>
      <c r="HQD9" s="886"/>
      <c r="HQE9" s="886"/>
      <c r="HQF9" s="885"/>
      <c r="HQG9" s="886"/>
      <c r="HQH9" s="886"/>
      <c r="HQI9" s="886"/>
      <c r="HQJ9" s="885"/>
      <c r="HQK9" s="886"/>
      <c r="HQL9" s="886"/>
      <c r="HQM9" s="886"/>
      <c r="HQN9" s="885"/>
      <c r="HQO9" s="886"/>
      <c r="HQP9" s="886"/>
      <c r="HQQ9" s="886"/>
      <c r="HQR9" s="885"/>
      <c r="HQS9" s="886"/>
      <c r="HQT9" s="886"/>
      <c r="HQU9" s="886"/>
      <c r="HQV9" s="885"/>
      <c r="HQW9" s="886"/>
      <c r="HQX9" s="886"/>
      <c r="HQY9" s="886"/>
      <c r="HQZ9" s="885"/>
      <c r="HRA9" s="886"/>
      <c r="HRB9" s="886"/>
      <c r="HRC9" s="886"/>
      <c r="HRD9" s="885"/>
      <c r="HRE9" s="886"/>
      <c r="HRF9" s="886"/>
      <c r="HRG9" s="886"/>
      <c r="HRH9" s="885"/>
      <c r="HRI9" s="886"/>
      <c r="HRJ9" s="886"/>
      <c r="HRK9" s="886"/>
      <c r="HRL9" s="885"/>
      <c r="HRM9" s="886"/>
      <c r="HRN9" s="886"/>
      <c r="HRO9" s="886"/>
      <c r="HRP9" s="885"/>
      <c r="HRQ9" s="886"/>
      <c r="HRR9" s="886"/>
      <c r="HRS9" s="886"/>
      <c r="HRT9" s="885"/>
      <c r="HRU9" s="886"/>
      <c r="HRV9" s="886"/>
      <c r="HRW9" s="886"/>
      <c r="HRX9" s="885"/>
      <c r="HRY9" s="886"/>
      <c r="HRZ9" s="886"/>
      <c r="HSA9" s="886"/>
      <c r="HSB9" s="885"/>
      <c r="HSC9" s="886"/>
      <c r="HSD9" s="886"/>
      <c r="HSE9" s="886"/>
      <c r="HSF9" s="885"/>
      <c r="HSG9" s="886"/>
      <c r="HSH9" s="886"/>
      <c r="HSI9" s="886"/>
      <c r="HSJ9" s="885"/>
      <c r="HSK9" s="886"/>
      <c r="HSL9" s="886"/>
      <c r="HSM9" s="886"/>
      <c r="HSN9" s="885"/>
      <c r="HSO9" s="886"/>
      <c r="HSP9" s="886"/>
      <c r="HSQ9" s="886"/>
      <c r="HSR9" s="885"/>
      <c r="HSS9" s="886"/>
      <c r="HST9" s="886"/>
      <c r="HSU9" s="886"/>
      <c r="HSV9" s="885"/>
      <c r="HSW9" s="886"/>
      <c r="HSX9" s="886"/>
      <c r="HSY9" s="886"/>
      <c r="HSZ9" s="885"/>
      <c r="HTA9" s="886"/>
      <c r="HTB9" s="886"/>
      <c r="HTC9" s="886"/>
      <c r="HTD9" s="885"/>
      <c r="HTE9" s="886"/>
      <c r="HTF9" s="886"/>
      <c r="HTG9" s="886"/>
      <c r="HTH9" s="885"/>
      <c r="HTI9" s="886"/>
      <c r="HTJ9" s="886"/>
      <c r="HTK9" s="886"/>
      <c r="HTL9" s="885"/>
      <c r="HTM9" s="886"/>
      <c r="HTN9" s="886"/>
      <c r="HTO9" s="886"/>
      <c r="HTP9" s="885"/>
      <c r="HTQ9" s="886"/>
      <c r="HTR9" s="886"/>
      <c r="HTS9" s="886"/>
      <c r="HTT9" s="885"/>
      <c r="HTU9" s="886"/>
      <c r="HTV9" s="886"/>
      <c r="HTW9" s="886"/>
      <c r="HTX9" s="885"/>
      <c r="HTY9" s="886"/>
      <c r="HTZ9" s="886"/>
      <c r="HUA9" s="886"/>
      <c r="HUB9" s="885"/>
      <c r="HUC9" s="886"/>
      <c r="HUD9" s="886"/>
      <c r="HUE9" s="886"/>
      <c r="HUF9" s="885"/>
      <c r="HUG9" s="886"/>
      <c r="HUH9" s="886"/>
      <c r="HUI9" s="886"/>
      <c r="HUJ9" s="885"/>
      <c r="HUK9" s="886"/>
      <c r="HUL9" s="886"/>
      <c r="HUM9" s="886"/>
      <c r="HUN9" s="885"/>
      <c r="HUO9" s="886"/>
      <c r="HUP9" s="886"/>
      <c r="HUQ9" s="886"/>
      <c r="HUR9" s="885"/>
      <c r="HUS9" s="886"/>
      <c r="HUT9" s="886"/>
      <c r="HUU9" s="886"/>
      <c r="HUV9" s="885"/>
      <c r="HUW9" s="886"/>
      <c r="HUX9" s="886"/>
      <c r="HUY9" s="886"/>
      <c r="HUZ9" s="885"/>
      <c r="HVA9" s="886"/>
      <c r="HVB9" s="886"/>
      <c r="HVC9" s="886"/>
      <c r="HVD9" s="885"/>
      <c r="HVE9" s="886"/>
      <c r="HVF9" s="886"/>
      <c r="HVG9" s="886"/>
      <c r="HVH9" s="885"/>
      <c r="HVI9" s="886"/>
      <c r="HVJ9" s="886"/>
      <c r="HVK9" s="886"/>
      <c r="HVL9" s="885"/>
      <c r="HVM9" s="886"/>
      <c r="HVN9" s="886"/>
      <c r="HVO9" s="886"/>
      <c r="HVP9" s="885"/>
      <c r="HVQ9" s="886"/>
      <c r="HVR9" s="886"/>
      <c r="HVS9" s="886"/>
      <c r="HVT9" s="885"/>
      <c r="HVU9" s="886"/>
      <c r="HVV9" s="886"/>
      <c r="HVW9" s="886"/>
      <c r="HVX9" s="885"/>
      <c r="HVY9" s="886"/>
      <c r="HVZ9" s="886"/>
      <c r="HWA9" s="886"/>
      <c r="HWB9" s="885"/>
      <c r="HWC9" s="886"/>
      <c r="HWD9" s="886"/>
      <c r="HWE9" s="886"/>
      <c r="HWF9" s="885"/>
      <c r="HWG9" s="886"/>
      <c r="HWH9" s="886"/>
      <c r="HWI9" s="886"/>
      <c r="HWJ9" s="885"/>
      <c r="HWK9" s="886"/>
      <c r="HWL9" s="886"/>
      <c r="HWM9" s="886"/>
      <c r="HWN9" s="885"/>
      <c r="HWO9" s="886"/>
      <c r="HWP9" s="886"/>
      <c r="HWQ9" s="886"/>
      <c r="HWR9" s="885"/>
      <c r="HWS9" s="886"/>
      <c r="HWT9" s="886"/>
      <c r="HWU9" s="886"/>
      <c r="HWV9" s="885"/>
      <c r="HWW9" s="886"/>
      <c r="HWX9" s="886"/>
      <c r="HWY9" s="886"/>
      <c r="HWZ9" s="885"/>
      <c r="HXA9" s="886"/>
      <c r="HXB9" s="886"/>
      <c r="HXC9" s="886"/>
      <c r="HXD9" s="885"/>
      <c r="HXE9" s="886"/>
      <c r="HXF9" s="886"/>
      <c r="HXG9" s="886"/>
      <c r="HXH9" s="885"/>
      <c r="HXI9" s="886"/>
      <c r="HXJ9" s="886"/>
      <c r="HXK9" s="886"/>
      <c r="HXL9" s="885"/>
      <c r="HXM9" s="886"/>
      <c r="HXN9" s="886"/>
      <c r="HXO9" s="886"/>
      <c r="HXP9" s="885"/>
      <c r="HXQ9" s="886"/>
      <c r="HXR9" s="886"/>
      <c r="HXS9" s="886"/>
      <c r="HXT9" s="885"/>
      <c r="HXU9" s="886"/>
      <c r="HXV9" s="886"/>
      <c r="HXW9" s="886"/>
      <c r="HXX9" s="885"/>
      <c r="HXY9" s="886"/>
      <c r="HXZ9" s="886"/>
      <c r="HYA9" s="886"/>
      <c r="HYB9" s="885"/>
      <c r="HYC9" s="886"/>
      <c r="HYD9" s="886"/>
      <c r="HYE9" s="886"/>
      <c r="HYF9" s="885"/>
      <c r="HYG9" s="886"/>
      <c r="HYH9" s="886"/>
      <c r="HYI9" s="886"/>
      <c r="HYJ9" s="885"/>
      <c r="HYK9" s="886"/>
      <c r="HYL9" s="886"/>
      <c r="HYM9" s="886"/>
      <c r="HYN9" s="885"/>
      <c r="HYO9" s="886"/>
      <c r="HYP9" s="886"/>
      <c r="HYQ9" s="886"/>
      <c r="HYR9" s="885"/>
      <c r="HYS9" s="886"/>
      <c r="HYT9" s="886"/>
      <c r="HYU9" s="886"/>
      <c r="HYV9" s="885"/>
      <c r="HYW9" s="886"/>
      <c r="HYX9" s="886"/>
      <c r="HYY9" s="886"/>
      <c r="HYZ9" s="885"/>
      <c r="HZA9" s="886"/>
      <c r="HZB9" s="886"/>
      <c r="HZC9" s="886"/>
      <c r="HZD9" s="885"/>
      <c r="HZE9" s="886"/>
      <c r="HZF9" s="886"/>
      <c r="HZG9" s="886"/>
      <c r="HZH9" s="885"/>
      <c r="HZI9" s="886"/>
      <c r="HZJ9" s="886"/>
      <c r="HZK9" s="886"/>
      <c r="HZL9" s="885"/>
      <c r="HZM9" s="886"/>
      <c r="HZN9" s="886"/>
      <c r="HZO9" s="886"/>
      <c r="HZP9" s="885"/>
      <c r="HZQ9" s="886"/>
      <c r="HZR9" s="886"/>
      <c r="HZS9" s="886"/>
      <c r="HZT9" s="885"/>
      <c r="HZU9" s="886"/>
      <c r="HZV9" s="886"/>
      <c r="HZW9" s="886"/>
      <c r="HZX9" s="885"/>
      <c r="HZY9" s="886"/>
      <c r="HZZ9" s="886"/>
      <c r="IAA9" s="886"/>
      <c r="IAB9" s="885"/>
      <c r="IAC9" s="886"/>
      <c r="IAD9" s="886"/>
      <c r="IAE9" s="886"/>
      <c r="IAF9" s="885"/>
      <c r="IAG9" s="886"/>
      <c r="IAH9" s="886"/>
      <c r="IAI9" s="886"/>
      <c r="IAJ9" s="885"/>
      <c r="IAK9" s="886"/>
      <c r="IAL9" s="886"/>
      <c r="IAM9" s="886"/>
      <c r="IAN9" s="885"/>
      <c r="IAO9" s="886"/>
      <c r="IAP9" s="886"/>
      <c r="IAQ9" s="886"/>
      <c r="IAR9" s="885"/>
      <c r="IAS9" s="886"/>
      <c r="IAT9" s="886"/>
      <c r="IAU9" s="886"/>
      <c r="IAV9" s="885"/>
      <c r="IAW9" s="886"/>
      <c r="IAX9" s="886"/>
      <c r="IAY9" s="886"/>
      <c r="IAZ9" s="885"/>
      <c r="IBA9" s="886"/>
      <c r="IBB9" s="886"/>
      <c r="IBC9" s="886"/>
      <c r="IBD9" s="885"/>
      <c r="IBE9" s="886"/>
      <c r="IBF9" s="886"/>
      <c r="IBG9" s="886"/>
      <c r="IBH9" s="885"/>
      <c r="IBI9" s="886"/>
      <c r="IBJ9" s="886"/>
      <c r="IBK9" s="886"/>
      <c r="IBL9" s="885"/>
      <c r="IBM9" s="886"/>
      <c r="IBN9" s="886"/>
      <c r="IBO9" s="886"/>
      <c r="IBP9" s="885"/>
      <c r="IBQ9" s="886"/>
      <c r="IBR9" s="886"/>
      <c r="IBS9" s="886"/>
      <c r="IBT9" s="885"/>
      <c r="IBU9" s="886"/>
      <c r="IBV9" s="886"/>
      <c r="IBW9" s="886"/>
      <c r="IBX9" s="885"/>
      <c r="IBY9" s="886"/>
      <c r="IBZ9" s="886"/>
      <c r="ICA9" s="886"/>
      <c r="ICB9" s="885"/>
      <c r="ICC9" s="886"/>
      <c r="ICD9" s="886"/>
      <c r="ICE9" s="886"/>
      <c r="ICF9" s="885"/>
      <c r="ICG9" s="886"/>
      <c r="ICH9" s="886"/>
      <c r="ICI9" s="886"/>
      <c r="ICJ9" s="885"/>
      <c r="ICK9" s="886"/>
      <c r="ICL9" s="886"/>
      <c r="ICM9" s="886"/>
      <c r="ICN9" s="885"/>
      <c r="ICO9" s="886"/>
      <c r="ICP9" s="886"/>
      <c r="ICQ9" s="886"/>
      <c r="ICR9" s="885"/>
      <c r="ICS9" s="886"/>
      <c r="ICT9" s="886"/>
      <c r="ICU9" s="886"/>
      <c r="ICV9" s="885"/>
      <c r="ICW9" s="886"/>
      <c r="ICX9" s="886"/>
      <c r="ICY9" s="886"/>
      <c r="ICZ9" s="885"/>
      <c r="IDA9" s="886"/>
      <c r="IDB9" s="886"/>
      <c r="IDC9" s="886"/>
      <c r="IDD9" s="885"/>
      <c r="IDE9" s="886"/>
      <c r="IDF9" s="886"/>
      <c r="IDG9" s="886"/>
      <c r="IDH9" s="885"/>
      <c r="IDI9" s="886"/>
      <c r="IDJ9" s="886"/>
      <c r="IDK9" s="886"/>
      <c r="IDL9" s="885"/>
      <c r="IDM9" s="886"/>
      <c r="IDN9" s="886"/>
      <c r="IDO9" s="886"/>
      <c r="IDP9" s="885"/>
      <c r="IDQ9" s="886"/>
      <c r="IDR9" s="886"/>
      <c r="IDS9" s="886"/>
      <c r="IDT9" s="885"/>
      <c r="IDU9" s="886"/>
      <c r="IDV9" s="886"/>
      <c r="IDW9" s="886"/>
      <c r="IDX9" s="885"/>
      <c r="IDY9" s="886"/>
      <c r="IDZ9" s="886"/>
      <c r="IEA9" s="886"/>
      <c r="IEB9" s="885"/>
      <c r="IEC9" s="886"/>
      <c r="IED9" s="886"/>
      <c r="IEE9" s="886"/>
      <c r="IEF9" s="885"/>
      <c r="IEG9" s="886"/>
      <c r="IEH9" s="886"/>
      <c r="IEI9" s="886"/>
      <c r="IEJ9" s="885"/>
      <c r="IEK9" s="886"/>
      <c r="IEL9" s="886"/>
      <c r="IEM9" s="886"/>
      <c r="IEN9" s="885"/>
      <c r="IEO9" s="886"/>
      <c r="IEP9" s="886"/>
      <c r="IEQ9" s="886"/>
      <c r="IER9" s="885"/>
      <c r="IES9" s="886"/>
      <c r="IET9" s="886"/>
      <c r="IEU9" s="886"/>
      <c r="IEV9" s="885"/>
      <c r="IEW9" s="886"/>
      <c r="IEX9" s="886"/>
      <c r="IEY9" s="886"/>
      <c r="IEZ9" s="885"/>
      <c r="IFA9" s="886"/>
      <c r="IFB9" s="886"/>
      <c r="IFC9" s="886"/>
      <c r="IFD9" s="885"/>
      <c r="IFE9" s="886"/>
      <c r="IFF9" s="886"/>
      <c r="IFG9" s="886"/>
      <c r="IFH9" s="885"/>
      <c r="IFI9" s="886"/>
      <c r="IFJ9" s="886"/>
      <c r="IFK9" s="886"/>
      <c r="IFL9" s="885"/>
      <c r="IFM9" s="886"/>
      <c r="IFN9" s="886"/>
      <c r="IFO9" s="886"/>
      <c r="IFP9" s="885"/>
      <c r="IFQ9" s="886"/>
      <c r="IFR9" s="886"/>
      <c r="IFS9" s="886"/>
      <c r="IFT9" s="885"/>
      <c r="IFU9" s="886"/>
      <c r="IFV9" s="886"/>
      <c r="IFW9" s="886"/>
      <c r="IFX9" s="885"/>
      <c r="IFY9" s="886"/>
      <c r="IFZ9" s="886"/>
      <c r="IGA9" s="886"/>
      <c r="IGB9" s="885"/>
      <c r="IGC9" s="886"/>
      <c r="IGD9" s="886"/>
      <c r="IGE9" s="886"/>
      <c r="IGF9" s="885"/>
      <c r="IGG9" s="886"/>
      <c r="IGH9" s="886"/>
      <c r="IGI9" s="886"/>
      <c r="IGJ9" s="885"/>
      <c r="IGK9" s="886"/>
      <c r="IGL9" s="886"/>
      <c r="IGM9" s="886"/>
      <c r="IGN9" s="885"/>
      <c r="IGO9" s="886"/>
      <c r="IGP9" s="886"/>
      <c r="IGQ9" s="886"/>
      <c r="IGR9" s="885"/>
      <c r="IGS9" s="886"/>
      <c r="IGT9" s="886"/>
      <c r="IGU9" s="886"/>
      <c r="IGV9" s="885"/>
      <c r="IGW9" s="886"/>
      <c r="IGX9" s="886"/>
      <c r="IGY9" s="886"/>
      <c r="IGZ9" s="885"/>
      <c r="IHA9" s="886"/>
      <c r="IHB9" s="886"/>
      <c r="IHC9" s="886"/>
      <c r="IHD9" s="885"/>
      <c r="IHE9" s="886"/>
      <c r="IHF9" s="886"/>
      <c r="IHG9" s="886"/>
      <c r="IHH9" s="885"/>
      <c r="IHI9" s="886"/>
      <c r="IHJ9" s="886"/>
      <c r="IHK9" s="886"/>
      <c r="IHL9" s="885"/>
      <c r="IHM9" s="886"/>
      <c r="IHN9" s="886"/>
      <c r="IHO9" s="886"/>
      <c r="IHP9" s="885"/>
      <c r="IHQ9" s="886"/>
      <c r="IHR9" s="886"/>
      <c r="IHS9" s="886"/>
      <c r="IHT9" s="885"/>
      <c r="IHU9" s="886"/>
      <c r="IHV9" s="886"/>
      <c r="IHW9" s="886"/>
      <c r="IHX9" s="885"/>
      <c r="IHY9" s="886"/>
      <c r="IHZ9" s="886"/>
      <c r="IIA9" s="886"/>
      <c r="IIB9" s="885"/>
      <c r="IIC9" s="886"/>
      <c r="IID9" s="886"/>
      <c r="IIE9" s="886"/>
      <c r="IIF9" s="885"/>
      <c r="IIG9" s="886"/>
      <c r="IIH9" s="886"/>
      <c r="III9" s="886"/>
      <c r="IIJ9" s="885"/>
      <c r="IIK9" s="886"/>
      <c r="IIL9" s="886"/>
      <c r="IIM9" s="886"/>
      <c r="IIN9" s="885"/>
      <c r="IIO9" s="886"/>
      <c r="IIP9" s="886"/>
      <c r="IIQ9" s="886"/>
      <c r="IIR9" s="885"/>
      <c r="IIS9" s="886"/>
      <c r="IIT9" s="886"/>
      <c r="IIU9" s="886"/>
      <c r="IIV9" s="885"/>
      <c r="IIW9" s="886"/>
      <c r="IIX9" s="886"/>
      <c r="IIY9" s="886"/>
      <c r="IIZ9" s="885"/>
      <c r="IJA9" s="886"/>
      <c r="IJB9" s="886"/>
      <c r="IJC9" s="886"/>
      <c r="IJD9" s="885"/>
      <c r="IJE9" s="886"/>
      <c r="IJF9" s="886"/>
      <c r="IJG9" s="886"/>
      <c r="IJH9" s="885"/>
      <c r="IJI9" s="886"/>
      <c r="IJJ9" s="886"/>
      <c r="IJK9" s="886"/>
      <c r="IJL9" s="885"/>
      <c r="IJM9" s="886"/>
      <c r="IJN9" s="886"/>
      <c r="IJO9" s="886"/>
      <c r="IJP9" s="885"/>
      <c r="IJQ9" s="886"/>
      <c r="IJR9" s="886"/>
      <c r="IJS9" s="886"/>
      <c r="IJT9" s="885"/>
      <c r="IJU9" s="886"/>
      <c r="IJV9" s="886"/>
      <c r="IJW9" s="886"/>
      <c r="IJX9" s="885"/>
      <c r="IJY9" s="886"/>
      <c r="IJZ9" s="886"/>
      <c r="IKA9" s="886"/>
      <c r="IKB9" s="885"/>
      <c r="IKC9" s="886"/>
      <c r="IKD9" s="886"/>
      <c r="IKE9" s="886"/>
      <c r="IKF9" s="885"/>
      <c r="IKG9" s="886"/>
      <c r="IKH9" s="886"/>
      <c r="IKI9" s="886"/>
      <c r="IKJ9" s="885"/>
      <c r="IKK9" s="886"/>
      <c r="IKL9" s="886"/>
      <c r="IKM9" s="886"/>
      <c r="IKN9" s="885"/>
      <c r="IKO9" s="886"/>
      <c r="IKP9" s="886"/>
      <c r="IKQ9" s="886"/>
      <c r="IKR9" s="885"/>
      <c r="IKS9" s="886"/>
      <c r="IKT9" s="886"/>
      <c r="IKU9" s="886"/>
      <c r="IKV9" s="885"/>
      <c r="IKW9" s="886"/>
      <c r="IKX9" s="886"/>
      <c r="IKY9" s="886"/>
      <c r="IKZ9" s="885"/>
      <c r="ILA9" s="886"/>
      <c r="ILB9" s="886"/>
      <c r="ILC9" s="886"/>
      <c r="ILD9" s="885"/>
      <c r="ILE9" s="886"/>
      <c r="ILF9" s="886"/>
      <c r="ILG9" s="886"/>
      <c r="ILH9" s="885"/>
      <c r="ILI9" s="886"/>
      <c r="ILJ9" s="886"/>
      <c r="ILK9" s="886"/>
      <c r="ILL9" s="885"/>
      <c r="ILM9" s="886"/>
      <c r="ILN9" s="886"/>
      <c r="ILO9" s="886"/>
      <c r="ILP9" s="885"/>
      <c r="ILQ9" s="886"/>
      <c r="ILR9" s="886"/>
      <c r="ILS9" s="886"/>
      <c r="ILT9" s="885"/>
      <c r="ILU9" s="886"/>
      <c r="ILV9" s="886"/>
      <c r="ILW9" s="886"/>
      <c r="ILX9" s="885"/>
      <c r="ILY9" s="886"/>
      <c r="ILZ9" s="886"/>
      <c r="IMA9" s="886"/>
      <c r="IMB9" s="885"/>
      <c r="IMC9" s="886"/>
      <c r="IMD9" s="886"/>
      <c r="IME9" s="886"/>
      <c r="IMF9" s="885"/>
      <c r="IMG9" s="886"/>
      <c r="IMH9" s="886"/>
      <c r="IMI9" s="886"/>
      <c r="IMJ9" s="885"/>
      <c r="IMK9" s="886"/>
      <c r="IML9" s="886"/>
      <c r="IMM9" s="886"/>
      <c r="IMN9" s="885"/>
      <c r="IMO9" s="886"/>
      <c r="IMP9" s="886"/>
      <c r="IMQ9" s="886"/>
      <c r="IMR9" s="885"/>
      <c r="IMS9" s="886"/>
      <c r="IMT9" s="886"/>
      <c r="IMU9" s="886"/>
      <c r="IMV9" s="885"/>
      <c r="IMW9" s="886"/>
      <c r="IMX9" s="886"/>
      <c r="IMY9" s="886"/>
      <c r="IMZ9" s="885"/>
      <c r="INA9" s="886"/>
      <c r="INB9" s="886"/>
      <c r="INC9" s="886"/>
      <c r="IND9" s="885"/>
      <c r="INE9" s="886"/>
      <c r="INF9" s="886"/>
      <c r="ING9" s="886"/>
      <c r="INH9" s="885"/>
      <c r="INI9" s="886"/>
      <c r="INJ9" s="886"/>
      <c r="INK9" s="886"/>
      <c r="INL9" s="885"/>
      <c r="INM9" s="886"/>
      <c r="INN9" s="886"/>
      <c r="INO9" s="886"/>
      <c r="INP9" s="885"/>
      <c r="INQ9" s="886"/>
      <c r="INR9" s="886"/>
      <c r="INS9" s="886"/>
      <c r="INT9" s="885"/>
      <c r="INU9" s="886"/>
      <c r="INV9" s="886"/>
      <c r="INW9" s="886"/>
      <c r="INX9" s="885"/>
      <c r="INY9" s="886"/>
      <c r="INZ9" s="886"/>
      <c r="IOA9" s="886"/>
      <c r="IOB9" s="885"/>
      <c r="IOC9" s="886"/>
      <c r="IOD9" s="886"/>
      <c r="IOE9" s="886"/>
      <c r="IOF9" s="885"/>
      <c r="IOG9" s="886"/>
      <c r="IOH9" s="886"/>
      <c r="IOI9" s="886"/>
      <c r="IOJ9" s="885"/>
      <c r="IOK9" s="886"/>
      <c r="IOL9" s="886"/>
      <c r="IOM9" s="886"/>
      <c r="ION9" s="885"/>
      <c r="IOO9" s="886"/>
      <c r="IOP9" s="886"/>
      <c r="IOQ9" s="886"/>
      <c r="IOR9" s="885"/>
      <c r="IOS9" s="886"/>
      <c r="IOT9" s="886"/>
      <c r="IOU9" s="886"/>
      <c r="IOV9" s="885"/>
      <c r="IOW9" s="886"/>
      <c r="IOX9" s="886"/>
      <c r="IOY9" s="886"/>
      <c r="IOZ9" s="885"/>
      <c r="IPA9" s="886"/>
      <c r="IPB9" s="886"/>
      <c r="IPC9" s="886"/>
      <c r="IPD9" s="885"/>
      <c r="IPE9" s="886"/>
      <c r="IPF9" s="886"/>
      <c r="IPG9" s="886"/>
      <c r="IPH9" s="885"/>
      <c r="IPI9" s="886"/>
      <c r="IPJ9" s="886"/>
      <c r="IPK9" s="886"/>
      <c r="IPL9" s="885"/>
      <c r="IPM9" s="886"/>
      <c r="IPN9" s="886"/>
      <c r="IPO9" s="886"/>
      <c r="IPP9" s="885"/>
      <c r="IPQ9" s="886"/>
      <c r="IPR9" s="886"/>
      <c r="IPS9" s="886"/>
      <c r="IPT9" s="885"/>
      <c r="IPU9" s="886"/>
      <c r="IPV9" s="886"/>
      <c r="IPW9" s="886"/>
      <c r="IPX9" s="885"/>
      <c r="IPY9" s="886"/>
      <c r="IPZ9" s="886"/>
      <c r="IQA9" s="886"/>
      <c r="IQB9" s="885"/>
      <c r="IQC9" s="886"/>
      <c r="IQD9" s="886"/>
      <c r="IQE9" s="886"/>
      <c r="IQF9" s="885"/>
      <c r="IQG9" s="886"/>
      <c r="IQH9" s="886"/>
      <c r="IQI9" s="886"/>
      <c r="IQJ9" s="885"/>
      <c r="IQK9" s="886"/>
      <c r="IQL9" s="886"/>
      <c r="IQM9" s="886"/>
      <c r="IQN9" s="885"/>
      <c r="IQO9" s="886"/>
      <c r="IQP9" s="886"/>
      <c r="IQQ9" s="886"/>
      <c r="IQR9" s="885"/>
      <c r="IQS9" s="886"/>
      <c r="IQT9" s="886"/>
      <c r="IQU9" s="886"/>
      <c r="IQV9" s="885"/>
      <c r="IQW9" s="886"/>
      <c r="IQX9" s="886"/>
      <c r="IQY9" s="886"/>
      <c r="IQZ9" s="885"/>
      <c r="IRA9" s="886"/>
      <c r="IRB9" s="886"/>
      <c r="IRC9" s="886"/>
      <c r="IRD9" s="885"/>
      <c r="IRE9" s="886"/>
      <c r="IRF9" s="886"/>
      <c r="IRG9" s="886"/>
      <c r="IRH9" s="885"/>
      <c r="IRI9" s="886"/>
      <c r="IRJ9" s="886"/>
      <c r="IRK9" s="886"/>
      <c r="IRL9" s="885"/>
      <c r="IRM9" s="886"/>
      <c r="IRN9" s="886"/>
      <c r="IRO9" s="886"/>
      <c r="IRP9" s="885"/>
      <c r="IRQ9" s="886"/>
      <c r="IRR9" s="886"/>
      <c r="IRS9" s="886"/>
      <c r="IRT9" s="885"/>
      <c r="IRU9" s="886"/>
      <c r="IRV9" s="886"/>
      <c r="IRW9" s="886"/>
      <c r="IRX9" s="885"/>
      <c r="IRY9" s="886"/>
      <c r="IRZ9" s="886"/>
      <c r="ISA9" s="886"/>
      <c r="ISB9" s="885"/>
      <c r="ISC9" s="886"/>
      <c r="ISD9" s="886"/>
      <c r="ISE9" s="886"/>
      <c r="ISF9" s="885"/>
      <c r="ISG9" s="886"/>
      <c r="ISH9" s="886"/>
      <c r="ISI9" s="886"/>
      <c r="ISJ9" s="885"/>
      <c r="ISK9" s="886"/>
      <c r="ISL9" s="886"/>
      <c r="ISM9" s="886"/>
      <c r="ISN9" s="885"/>
      <c r="ISO9" s="886"/>
      <c r="ISP9" s="886"/>
      <c r="ISQ9" s="886"/>
      <c r="ISR9" s="885"/>
      <c r="ISS9" s="886"/>
      <c r="IST9" s="886"/>
      <c r="ISU9" s="886"/>
      <c r="ISV9" s="885"/>
      <c r="ISW9" s="886"/>
      <c r="ISX9" s="886"/>
      <c r="ISY9" s="886"/>
      <c r="ISZ9" s="885"/>
      <c r="ITA9" s="886"/>
      <c r="ITB9" s="886"/>
      <c r="ITC9" s="886"/>
      <c r="ITD9" s="885"/>
      <c r="ITE9" s="886"/>
      <c r="ITF9" s="886"/>
      <c r="ITG9" s="886"/>
      <c r="ITH9" s="885"/>
      <c r="ITI9" s="886"/>
      <c r="ITJ9" s="886"/>
      <c r="ITK9" s="886"/>
      <c r="ITL9" s="885"/>
      <c r="ITM9" s="886"/>
      <c r="ITN9" s="886"/>
      <c r="ITO9" s="886"/>
      <c r="ITP9" s="885"/>
      <c r="ITQ9" s="886"/>
      <c r="ITR9" s="886"/>
      <c r="ITS9" s="886"/>
      <c r="ITT9" s="885"/>
      <c r="ITU9" s="886"/>
      <c r="ITV9" s="886"/>
      <c r="ITW9" s="886"/>
      <c r="ITX9" s="885"/>
      <c r="ITY9" s="886"/>
      <c r="ITZ9" s="886"/>
      <c r="IUA9" s="886"/>
      <c r="IUB9" s="885"/>
      <c r="IUC9" s="886"/>
      <c r="IUD9" s="886"/>
      <c r="IUE9" s="886"/>
      <c r="IUF9" s="885"/>
      <c r="IUG9" s="886"/>
      <c r="IUH9" s="886"/>
      <c r="IUI9" s="886"/>
      <c r="IUJ9" s="885"/>
      <c r="IUK9" s="886"/>
      <c r="IUL9" s="886"/>
      <c r="IUM9" s="886"/>
      <c r="IUN9" s="885"/>
      <c r="IUO9" s="886"/>
      <c r="IUP9" s="886"/>
      <c r="IUQ9" s="886"/>
      <c r="IUR9" s="885"/>
      <c r="IUS9" s="886"/>
      <c r="IUT9" s="886"/>
      <c r="IUU9" s="886"/>
      <c r="IUV9" s="885"/>
      <c r="IUW9" s="886"/>
      <c r="IUX9" s="886"/>
      <c r="IUY9" s="886"/>
      <c r="IUZ9" s="885"/>
      <c r="IVA9" s="886"/>
      <c r="IVB9" s="886"/>
      <c r="IVC9" s="886"/>
      <c r="IVD9" s="885"/>
      <c r="IVE9" s="886"/>
      <c r="IVF9" s="886"/>
      <c r="IVG9" s="886"/>
      <c r="IVH9" s="885"/>
      <c r="IVI9" s="886"/>
      <c r="IVJ9" s="886"/>
      <c r="IVK9" s="886"/>
      <c r="IVL9" s="885"/>
      <c r="IVM9" s="886"/>
      <c r="IVN9" s="886"/>
      <c r="IVO9" s="886"/>
      <c r="IVP9" s="885"/>
      <c r="IVQ9" s="886"/>
      <c r="IVR9" s="886"/>
      <c r="IVS9" s="886"/>
      <c r="IVT9" s="885"/>
      <c r="IVU9" s="886"/>
      <c r="IVV9" s="886"/>
      <c r="IVW9" s="886"/>
      <c r="IVX9" s="885"/>
      <c r="IVY9" s="886"/>
      <c r="IVZ9" s="886"/>
      <c r="IWA9" s="886"/>
      <c r="IWB9" s="885"/>
      <c r="IWC9" s="886"/>
      <c r="IWD9" s="886"/>
      <c r="IWE9" s="886"/>
      <c r="IWF9" s="885"/>
      <c r="IWG9" s="886"/>
      <c r="IWH9" s="886"/>
      <c r="IWI9" s="886"/>
      <c r="IWJ9" s="885"/>
      <c r="IWK9" s="886"/>
      <c r="IWL9" s="886"/>
      <c r="IWM9" s="886"/>
      <c r="IWN9" s="885"/>
      <c r="IWO9" s="886"/>
      <c r="IWP9" s="886"/>
      <c r="IWQ9" s="886"/>
      <c r="IWR9" s="885"/>
      <c r="IWS9" s="886"/>
      <c r="IWT9" s="886"/>
      <c r="IWU9" s="886"/>
      <c r="IWV9" s="885"/>
      <c r="IWW9" s="886"/>
      <c r="IWX9" s="886"/>
      <c r="IWY9" s="886"/>
      <c r="IWZ9" s="885"/>
      <c r="IXA9" s="886"/>
      <c r="IXB9" s="886"/>
      <c r="IXC9" s="886"/>
      <c r="IXD9" s="885"/>
      <c r="IXE9" s="886"/>
      <c r="IXF9" s="886"/>
      <c r="IXG9" s="886"/>
      <c r="IXH9" s="885"/>
      <c r="IXI9" s="886"/>
      <c r="IXJ9" s="886"/>
      <c r="IXK9" s="886"/>
      <c r="IXL9" s="885"/>
      <c r="IXM9" s="886"/>
      <c r="IXN9" s="886"/>
      <c r="IXO9" s="886"/>
      <c r="IXP9" s="885"/>
      <c r="IXQ9" s="886"/>
      <c r="IXR9" s="886"/>
      <c r="IXS9" s="886"/>
      <c r="IXT9" s="885"/>
      <c r="IXU9" s="886"/>
      <c r="IXV9" s="886"/>
      <c r="IXW9" s="886"/>
      <c r="IXX9" s="885"/>
      <c r="IXY9" s="886"/>
      <c r="IXZ9" s="886"/>
      <c r="IYA9" s="886"/>
      <c r="IYB9" s="885"/>
      <c r="IYC9" s="886"/>
      <c r="IYD9" s="886"/>
      <c r="IYE9" s="886"/>
      <c r="IYF9" s="885"/>
      <c r="IYG9" s="886"/>
      <c r="IYH9" s="886"/>
      <c r="IYI9" s="886"/>
      <c r="IYJ9" s="885"/>
      <c r="IYK9" s="886"/>
      <c r="IYL9" s="886"/>
      <c r="IYM9" s="886"/>
      <c r="IYN9" s="885"/>
      <c r="IYO9" s="886"/>
      <c r="IYP9" s="886"/>
      <c r="IYQ9" s="886"/>
      <c r="IYR9" s="885"/>
      <c r="IYS9" s="886"/>
      <c r="IYT9" s="886"/>
      <c r="IYU9" s="886"/>
      <c r="IYV9" s="885"/>
      <c r="IYW9" s="886"/>
      <c r="IYX9" s="886"/>
      <c r="IYY9" s="886"/>
      <c r="IYZ9" s="885"/>
      <c r="IZA9" s="886"/>
      <c r="IZB9" s="886"/>
      <c r="IZC9" s="886"/>
      <c r="IZD9" s="885"/>
      <c r="IZE9" s="886"/>
      <c r="IZF9" s="886"/>
      <c r="IZG9" s="886"/>
      <c r="IZH9" s="885"/>
      <c r="IZI9" s="886"/>
      <c r="IZJ9" s="886"/>
      <c r="IZK9" s="886"/>
      <c r="IZL9" s="885"/>
      <c r="IZM9" s="886"/>
      <c r="IZN9" s="886"/>
      <c r="IZO9" s="886"/>
      <c r="IZP9" s="885"/>
      <c r="IZQ9" s="886"/>
      <c r="IZR9" s="886"/>
      <c r="IZS9" s="886"/>
      <c r="IZT9" s="885"/>
      <c r="IZU9" s="886"/>
      <c r="IZV9" s="886"/>
      <c r="IZW9" s="886"/>
      <c r="IZX9" s="885"/>
      <c r="IZY9" s="886"/>
      <c r="IZZ9" s="886"/>
      <c r="JAA9" s="886"/>
      <c r="JAB9" s="885"/>
      <c r="JAC9" s="886"/>
      <c r="JAD9" s="886"/>
      <c r="JAE9" s="886"/>
      <c r="JAF9" s="885"/>
      <c r="JAG9" s="886"/>
      <c r="JAH9" s="886"/>
      <c r="JAI9" s="886"/>
      <c r="JAJ9" s="885"/>
      <c r="JAK9" s="886"/>
      <c r="JAL9" s="886"/>
      <c r="JAM9" s="886"/>
      <c r="JAN9" s="885"/>
      <c r="JAO9" s="886"/>
      <c r="JAP9" s="886"/>
      <c r="JAQ9" s="886"/>
      <c r="JAR9" s="885"/>
      <c r="JAS9" s="886"/>
      <c r="JAT9" s="886"/>
      <c r="JAU9" s="886"/>
      <c r="JAV9" s="885"/>
      <c r="JAW9" s="886"/>
      <c r="JAX9" s="886"/>
      <c r="JAY9" s="886"/>
      <c r="JAZ9" s="885"/>
      <c r="JBA9" s="886"/>
      <c r="JBB9" s="886"/>
      <c r="JBC9" s="886"/>
      <c r="JBD9" s="885"/>
      <c r="JBE9" s="886"/>
      <c r="JBF9" s="886"/>
      <c r="JBG9" s="886"/>
      <c r="JBH9" s="885"/>
      <c r="JBI9" s="886"/>
      <c r="JBJ9" s="886"/>
      <c r="JBK9" s="886"/>
      <c r="JBL9" s="885"/>
      <c r="JBM9" s="886"/>
      <c r="JBN9" s="886"/>
      <c r="JBO9" s="886"/>
      <c r="JBP9" s="885"/>
      <c r="JBQ9" s="886"/>
      <c r="JBR9" s="886"/>
      <c r="JBS9" s="886"/>
      <c r="JBT9" s="885"/>
      <c r="JBU9" s="886"/>
      <c r="JBV9" s="886"/>
      <c r="JBW9" s="886"/>
      <c r="JBX9" s="885"/>
      <c r="JBY9" s="886"/>
      <c r="JBZ9" s="886"/>
      <c r="JCA9" s="886"/>
      <c r="JCB9" s="885"/>
      <c r="JCC9" s="886"/>
      <c r="JCD9" s="886"/>
      <c r="JCE9" s="886"/>
      <c r="JCF9" s="885"/>
      <c r="JCG9" s="886"/>
      <c r="JCH9" s="886"/>
      <c r="JCI9" s="886"/>
      <c r="JCJ9" s="885"/>
      <c r="JCK9" s="886"/>
      <c r="JCL9" s="886"/>
      <c r="JCM9" s="886"/>
      <c r="JCN9" s="885"/>
      <c r="JCO9" s="886"/>
      <c r="JCP9" s="886"/>
      <c r="JCQ9" s="886"/>
      <c r="JCR9" s="885"/>
      <c r="JCS9" s="886"/>
      <c r="JCT9" s="886"/>
      <c r="JCU9" s="886"/>
      <c r="JCV9" s="885"/>
      <c r="JCW9" s="886"/>
      <c r="JCX9" s="886"/>
      <c r="JCY9" s="886"/>
      <c r="JCZ9" s="885"/>
      <c r="JDA9" s="886"/>
      <c r="JDB9" s="886"/>
      <c r="JDC9" s="886"/>
      <c r="JDD9" s="885"/>
      <c r="JDE9" s="886"/>
      <c r="JDF9" s="886"/>
      <c r="JDG9" s="886"/>
      <c r="JDH9" s="885"/>
      <c r="JDI9" s="886"/>
      <c r="JDJ9" s="886"/>
      <c r="JDK9" s="886"/>
      <c r="JDL9" s="885"/>
      <c r="JDM9" s="886"/>
      <c r="JDN9" s="886"/>
      <c r="JDO9" s="886"/>
      <c r="JDP9" s="885"/>
      <c r="JDQ9" s="886"/>
      <c r="JDR9" s="886"/>
      <c r="JDS9" s="886"/>
      <c r="JDT9" s="885"/>
      <c r="JDU9" s="886"/>
      <c r="JDV9" s="886"/>
      <c r="JDW9" s="886"/>
      <c r="JDX9" s="885"/>
      <c r="JDY9" s="886"/>
      <c r="JDZ9" s="886"/>
      <c r="JEA9" s="886"/>
      <c r="JEB9" s="885"/>
      <c r="JEC9" s="886"/>
      <c r="JED9" s="886"/>
      <c r="JEE9" s="886"/>
      <c r="JEF9" s="885"/>
      <c r="JEG9" s="886"/>
      <c r="JEH9" s="886"/>
      <c r="JEI9" s="886"/>
      <c r="JEJ9" s="885"/>
      <c r="JEK9" s="886"/>
      <c r="JEL9" s="886"/>
      <c r="JEM9" s="886"/>
      <c r="JEN9" s="885"/>
      <c r="JEO9" s="886"/>
      <c r="JEP9" s="886"/>
      <c r="JEQ9" s="886"/>
      <c r="JER9" s="885"/>
      <c r="JES9" s="886"/>
      <c r="JET9" s="886"/>
      <c r="JEU9" s="886"/>
      <c r="JEV9" s="885"/>
      <c r="JEW9" s="886"/>
      <c r="JEX9" s="886"/>
      <c r="JEY9" s="886"/>
      <c r="JEZ9" s="885"/>
      <c r="JFA9" s="886"/>
      <c r="JFB9" s="886"/>
      <c r="JFC9" s="886"/>
      <c r="JFD9" s="885"/>
      <c r="JFE9" s="886"/>
      <c r="JFF9" s="886"/>
      <c r="JFG9" s="886"/>
      <c r="JFH9" s="885"/>
      <c r="JFI9" s="886"/>
      <c r="JFJ9" s="886"/>
      <c r="JFK9" s="886"/>
      <c r="JFL9" s="885"/>
      <c r="JFM9" s="886"/>
      <c r="JFN9" s="886"/>
      <c r="JFO9" s="886"/>
      <c r="JFP9" s="885"/>
      <c r="JFQ9" s="886"/>
      <c r="JFR9" s="886"/>
      <c r="JFS9" s="886"/>
      <c r="JFT9" s="885"/>
      <c r="JFU9" s="886"/>
      <c r="JFV9" s="886"/>
      <c r="JFW9" s="886"/>
      <c r="JFX9" s="885"/>
      <c r="JFY9" s="886"/>
      <c r="JFZ9" s="886"/>
      <c r="JGA9" s="886"/>
      <c r="JGB9" s="885"/>
      <c r="JGC9" s="886"/>
      <c r="JGD9" s="886"/>
      <c r="JGE9" s="886"/>
      <c r="JGF9" s="885"/>
      <c r="JGG9" s="886"/>
      <c r="JGH9" s="886"/>
      <c r="JGI9" s="886"/>
      <c r="JGJ9" s="885"/>
      <c r="JGK9" s="886"/>
      <c r="JGL9" s="886"/>
      <c r="JGM9" s="886"/>
      <c r="JGN9" s="885"/>
      <c r="JGO9" s="886"/>
      <c r="JGP9" s="886"/>
      <c r="JGQ9" s="886"/>
      <c r="JGR9" s="885"/>
      <c r="JGS9" s="886"/>
      <c r="JGT9" s="886"/>
      <c r="JGU9" s="886"/>
      <c r="JGV9" s="885"/>
      <c r="JGW9" s="886"/>
      <c r="JGX9" s="886"/>
      <c r="JGY9" s="886"/>
      <c r="JGZ9" s="885"/>
      <c r="JHA9" s="886"/>
      <c r="JHB9" s="886"/>
      <c r="JHC9" s="886"/>
      <c r="JHD9" s="885"/>
      <c r="JHE9" s="886"/>
      <c r="JHF9" s="886"/>
      <c r="JHG9" s="886"/>
      <c r="JHH9" s="885"/>
      <c r="JHI9" s="886"/>
      <c r="JHJ9" s="886"/>
      <c r="JHK9" s="886"/>
      <c r="JHL9" s="885"/>
      <c r="JHM9" s="886"/>
      <c r="JHN9" s="886"/>
      <c r="JHO9" s="886"/>
      <c r="JHP9" s="885"/>
      <c r="JHQ9" s="886"/>
      <c r="JHR9" s="886"/>
      <c r="JHS9" s="886"/>
      <c r="JHT9" s="885"/>
      <c r="JHU9" s="886"/>
      <c r="JHV9" s="886"/>
      <c r="JHW9" s="886"/>
      <c r="JHX9" s="885"/>
      <c r="JHY9" s="886"/>
      <c r="JHZ9" s="886"/>
      <c r="JIA9" s="886"/>
      <c r="JIB9" s="885"/>
      <c r="JIC9" s="886"/>
      <c r="JID9" s="886"/>
      <c r="JIE9" s="886"/>
      <c r="JIF9" s="885"/>
      <c r="JIG9" s="886"/>
      <c r="JIH9" s="886"/>
      <c r="JII9" s="886"/>
      <c r="JIJ9" s="885"/>
      <c r="JIK9" s="886"/>
      <c r="JIL9" s="886"/>
      <c r="JIM9" s="886"/>
      <c r="JIN9" s="885"/>
      <c r="JIO9" s="886"/>
      <c r="JIP9" s="886"/>
      <c r="JIQ9" s="886"/>
      <c r="JIR9" s="885"/>
      <c r="JIS9" s="886"/>
      <c r="JIT9" s="886"/>
      <c r="JIU9" s="886"/>
      <c r="JIV9" s="885"/>
      <c r="JIW9" s="886"/>
      <c r="JIX9" s="886"/>
      <c r="JIY9" s="886"/>
      <c r="JIZ9" s="885"/>
      <c r="JJA9" s="886"/>
      <c r="JJB9" s="886"/>
      <c r="JJC9" s="886"/>
      <c r="JJD9" s="885"/>
      <c r="JJE9" s="886"/>
      <c r="JJF9" s="886"/>
      <c r="JJG9" s="886"/>
      <c r="JJH9" s="885"/>
      <c r="JJI9" s="886"/>
      <c r="JJJ9" s="886"/>
      <c r="JJK9" s="886"/>
      <c r="JJL9" s="885"/>
      <c r="JJM9" s="886"/>
      <c r="JJN9" s="886"/>
      <c r="JJO9" s="886"/>
      <c r="JJP9" s="885"/>
      <c r="JJQ9" s="886"/>
      <c r="JJR9" s="886"/>
      <c r="JJS9" s="886"/>
      <c r="JJT9" s="885"/>
      <c r="JJU9" s="886"/>
      <c r="JJV9" s="886"/>
      <c r="JJW9" s="886"/>
      <c r="JJX9" s="885"/>
      <c r="JJY9" s="886"/>
      <c r="JJZ9" s="886"/>
      <c r="JKA9" s="886"/>
      <c r="JKB9" s="885"/>
      <c r="JKC9" s="886"/>
      <c r="JKD9" s="886"/>
      <c r="JKE9" s="886"/>
      <c r="JKF9" s="885"/>
      <c r="JKG9" s="886"/>
      <c r="JKH9" s="886"/>
      <c r="JKI9" s="886"/>
      <c r="JKJ9" s="885"/>
      <c r="JKK9" s="886"/>
      <c r="JKL9" s="886"/>
      <c r="JKM9" s="886"/>
      <c r="JKN9" s="885"/>
      <c r="JKO9" s="886"/>
      <c r="JKP9" s="886"/>
      <c r="JKQ9" s="886"/>
      <c r="JKR9" s="885"/>
      <c r="JKS9" s="886"/>
      <c r="JKT9" s="886"/>
      <c r="JKU9" s="886"/>
      <c r="JKV9" s="885"/>
      <c r="JKW9" s="886"/>
      <c r="JKX9" s="886"/>
      <c r="JKY9" s="886"/>
      <c r="JKZ9" s="885"/>
      <c r="JLA9" s="886"/>
      <c r="JLB9" s="886"/>
      <c r="JLC9" s="886"/>
      <c r="JLD9" s="885"/>
      <c r="JLE9" s="886"/>
      <c r="JLF9" s="886"/>
      <c r="JLG9" s="886"/>
      <c r="JLH9" s="885"/>
      <c r="JLI9" s="886"/>
      <c r="JLJ9" s="886"/>
      <c r="JLK9" s="886"/>
      <c r="JLL9" s="885"/>
      <c r="JLM9" s="886"/>
      <c r="JLN9" s="886"/>
      <c r="JLO9" s="886"/>
      <c r="JLP9" s="885"/>
      <c r="JLQ9" s="886"/>
      <c r="JLR9" s="886"/>
      <c r="JLS9" s="886"/>
      <c r="JLT9" s="885"/>
      <c r="JLU9" s="886"/>
      <c r="JLV9" s="886"/>
      <c r="JLW9" s="886"/>
      <c r="JLX9" s="885"/>
      <c r="JLY9" s="886"/>
      <c r="JLZ9" s="886"/>
      <c r="JMA9" s="886"/>
      <c r="JMB9" s="885"/>
      <c r="JMC9" s="886"/>
      <c r="JMD9" s="886"/>
      <c r="JME9" s="886"/>
      <c r="JMF9" s="885"/>
      <c r="JMG9" s="886"/>
      <c r="JMH9" s="886"/>
      <c r="JMI9" s="886"/>
      <c r="JMJ9" s="885"/>
      <c r="JMK9" s="886"/>
      <c r="JML9" s="886"/>
      <c r="JMM9" s="886"/>
      <c r="JMN9" s="885"/>
      <c r="JMO9" s="886"/>
      <c r="JMP9" s="886"/>
      <c r="JMQ9" s="886"/>
      <c r="JMR9" s="885"/>
      <c r="JMS9" s="886"/>
      <c r="JMT9" s="886"/>
      <c r="JMU9" s="886"/>
      <c r="JMV9" s="885"/>
      <c r="JMW9" s="886"/>
      <c r="JMX9" s="886"/>
      <c r="JMY9" s="886"/>
      <c r="JMZ9" s="885"/>
      <c r="JNA9" s="886"/>
      <c r="JNB9" s="886"/>
      <c r="JNC9" s="886"/>
      <c r="JND9" s="885"/>
      <c r="JNE9" s="886"/>
      <c r="JNF9" s="886"/>
      <c r="JNG9" s="886"/>
      <c r="JNH9" s="885"/>
      <c r="JNI9" s="886"/>
      <c r="JNJ9" s="886"/>
      <c r="JNK9" s="886"/>
      <c r="JNL9" s="885"/>
      <c r="JNM9" s="886"/>
      <c r="JNN9" s="886"/>
      <c r="JNO9" s="886"/>
      <c r="JNP9" s="885"/>
      <c r="JNQ9" s="886"/>
      <c r="JNR9" s="886"/>
      <c r="JNS9" s="886"/>
      <c r="JNT9" s="885"/>
      <c r="JNU9" s="886"/>
      <c r="JNV9" s="886"/>
      <c r="JNW9" s="886"/>
      <c r="JNX9" s="885"/>
      <c r="JNY9" s="886"/>
      <c r="JNZ9" s="886"/>
      <c r="JOA9" s="886"/>
      <c r="JOB9" s="885"/>
      <c r="JOC9" s="886"/>
      <c r="JOD9" s="886"/>
      <c r="JOE9" s="886"/>
      <c r="JOF9" s="885"/>
      <c r="JOG9" s="886"/>
      <c r="JOH9" s="886"/>
      <c r="JOI9" s="886"/>
      <c r="JOJ9" s="885"/>
      <c r="JOK9" s="886"/>
      <c r="JOL9" s="886"/>
      <c r="JOM9" s="886"/>
      <c r="JON9" s="885"/>
      <c r="JOO9" s="886"/>
      <c r="JOP9" s="886"/>
      <c r="JOQ9" s="886"/>
      <c r="JOR9" s="885"/>
      <c r="JOS9" s="886"/>
      <c r="JOT9" s="886"/>
      <c r="JOU9" s="886"/>
      <c r="JOV9" s="885"/>
      <c r="JOW9" s="886"/>
      <c r="JOX9" s="886"/>
      <c r="JOY9" s="886"/>
      <c r="JOZ9" s="885"/>
      <c r="JPA9" s="886"/>
      <c r="JPB9" s="886"/>
      <c r="JPC9" s="886"/>
      <c r="JPD9" s="885"/>
      <c r="JPE9" s="886"/>
      <c r="JPF9" s="886"/>
      <c r="JPG9" s="886"/>
      <c r="JPH9" s="885"/>
      <c r="JPI9" s="886"/>
      <c r="JPJ9" s="886"/>
      <c r="JPK9" s="886"/>
      <c r="JPL9" s="885"/>
      <c r="JPM9" s="886"/>
      <c r="JPN9" s="886"/>
      <c r="JPO9" s="886"/>
      <c r="JPP9" s="885"/>
      <c r="JPQ9" s="886"/>
      <c r="JPR9" s="886"/>
      <c r="JPS9" s="886"/>
      <c r="JPT9" s="885"/>
      <c r="JPU9" s="886"/>
      <c r="JPV9" s="886"/>
      <c r="JPW9" s="886"/>
      <c r="JPX9" s="885"/>
      <c r="JPY9" s="886"/>
      <c r="JPZ9" s="886"/>
      <c r="JQA9" s="886"/>
      <c r="JQB9" s="885"/>
      <c r="JQC9" s="886"/>
      <c r="JQD9" s="886"/>
      <c r="JQE9" s="886"/>
      <c r="JQF9" s="885"/>
      <c r="JQG9" s="886"/>
      <c r="JQH9" s="886"/>
      <c r="JQI9" s="886"/>
      <c r="JQJ9" s="885"/>
      <c r="JQK9" s="886"/>
      <c r="JQL9" s="886"/>
      <c r="JQM9" s="886"/>
      <c r="JQN9" s="885"/>
      <c r="JQO9" s="886"/>
      <c r="JQP9" s="886"/>
      <c r="JQQ9" s="886"/>
      <c r="JQR9" s="885"/>
      <c r="JQS9" s="886"/>
      <c r="JQT9" s="886"/>
      <c r="JQU9" s="886"/>
      <c r="JQV9" s="885"/>
      <c r="JQW9" s="886"/>
      <c r="JQX9" s="886"/>
      <c r="JQY9" s="886"/>
      <c r="JQZ9" s="885"/>
      <c r="JRA9" s="886"/>
      <c r="JRB9" s="886"/>
      <c r="JRC9" s="886"/>
      <c r="JRD9" s="885"/>
      <c r="JRE9" s="886"/>
      <c r="JRF9" s="886"/>
      <c r="JRG9" s="886"/>
      <c r="JRH9" s="885"/>
      <c r="JRI9" s="886"/>
      <c r="JRJ9" s="886"/>
      <c r="JRK9" s="886"/>
      <c r="JRL9" s="885"/>
      <c r="JRM9" s="886"/>
      <c r="JRN9" s="886"/>
      <c r="JRO9" s="886"/>
      <c r="JRP9" s="885"/>
      <c r="JRQ9" s="886"/>
      <c r="JRR9" s="886"/>
      <c r="JRS9" s="886"/>
      <c r="JRT9" s="885"/>
      <c r="JRU9" s="886"/>
      <c r="JRV9" s="886"/>
      <c r="JRW9" s="886"/>
      <c r="JRX9" s="885"/>
      <c r="JRY9" s="886"/>
      <c r="JRZ9" s="886"/>
      <c r="JSA9" s="886"/>
      <c r="JSB9" s="885"/>
      <c r="JSC9" s="886"/>
      <c r="JSD9" s="886"/>
      <c r="JSE9" s="886"/>
      <c r="JSF9" s="885"/>
      <c r="JSG9" s="886"/>
      <c r="JSH9" s="886"/>
      <c r="JSI9" s="886"/>
      <c r="JSJ9" s="885"/>
      <c r="JSK9" s="886"/>
      <c r="JSL9" s="886"/>
      <c r="JSM9" s="886"/>
      <c r="JSN9" s="885"/>
      <c r="JSO9" s="886"/>
      <c r="JSP9" s="886"/>
      <c r="JSQ9" s="886"/>
      <c r="JSR9" s="885"/>
      <c r="JSS9" s="886"/>
      <c r="JST9" s="886"/>
      <c r="JSU9" s="886"/>
      <c r="JSV9" s="885"/>
      <c r="JSW9" s="886"/>
      <c r="JSX9" s="886"/>
      <c r="JSY9" s="886"/>
      <c r="JSZ9" s="885"/>
      <c r="JTA9" s="886"/>
      <c r="JTB9" s="886"/>
      <c r="JTC9" s="886"/>
      <c r="JTD9" s="885"/>
      <c r="JTE9" s="886"/>
      <c r="JTF9" s="886"/>
      <c r="JTG9" s="886"/>
      <c r="JTH9" s="885"/>
      <c r="JTI9" s="886"/>
      <c r="JTJ9" s="886"/>
      <c r="JTK9" s="886"/>
      <c r="JTL9" s="885"/>
      <c r="JTM9" s="886"/>
      <c r="JTN9" s="886"/>
      <c r="JTO9" s="886"/>
      <c r="JTP9" s="885"/>
      <c r="JTQ9" s="886"/>
      <c r="JTR9" s="886"/>
      <c r="JTS9" s="886"/>
      <c r="JTT9" s="885"/>
      <c r="JTU9" s="886"/>
      <c r="JTV9" s="886"/>
      <c r="JTW9" s="886"/>
      <c r="JTX9" s="885"/>
      <c r="JTY9" s="886"/>
      <c r="JTZ9" s="886"/>
      <c r="JUA9" s="886"/>
      <c r="JUB9" s="885"/>
      <c r="JUC9" s="886"/>
      <c r="JUD9" s="886"/>
      <c r="JUE9" s="886"/>
      <c r="JUF9" s="885"/>
      <c r="JUG9" s="886"/>
      <c r="JUH9" s="886"/>
      <c r="JUI9" s="886"/>
      <c r="JUJ9" s="885"/>
      <c r="JUK9" s="886"/>
      <c r="JUL9" s="886"/>
      <c r="JUM9" s="886"/>
      <c r="JUN9" s="885"/>
      <c r="JUO9" s="886"/>
      <c r="JUP9" s="886"/>
      <c r="JUQ9" s="886"/>
      <c r="JUR9" s="885"/>
      <c r="JUS9" s="886"/>
      <c r="JUT9" s="886"/>
      <c r="JUU9" s="886"/>
      <c r="JUV9" s="885"/>
      <c r="JUW9" s="886"/>
      <c r="JUX9" s="886"/>
      <c r="JUY9" s="886"/>
      <c r="JUZ9" s="885"/>
      <c r="JVA9" s="886"/>
      <c r="JVB9" s="886"/>
      <c r="JVC9" s="886"/>
      <c r="JVD9" s="885"/>
      <c r="JVE9" s="886"/>
      <c r="JVF9" s="886"/>
      <c r="JVG9" s="886"/>
      <c r="JVH9" s="885"/>
      <c r="JVI9" s="886"/>
      <c r="JVJ9" s="886"/>
      <c r="JVK9" s="886"/>
      <c r="JVL9" s="885"/>
      <c r="JVM9" s="886"/>
      <c r="JVN9" s="886"/>
      <c r="JVO9" s="886"/>
      <c r="JVP9" s="885"/>
      <c r="JVQ9" s="886"/>
      <c r="JVR9" s="886"/>
      <c r="JVS9" s="886"/>
      <c r="JVT9" s="885"/>
      <c r="JVU9" s="886"/>
      <c r="JVV9" s="886"/>
      <c r="JVW9" s="886"/>
      <c r="JVX9" s="885"/>
      <c r="JVY9" s="886"/>
      <c r="JVZ9" s="886"/>
      <c r="JWA9" s="886"/>
      <c r="JWB9" s="885"/>
      <c r="JWC9" s="886"/>
      <c r="JWD9" s="886"/>
      <c r="JWE9" s="886"/>
      <c r="JWF9" s="885"/>
      <c r="JWG9" s="886"/>
      <c r="JWH9" s="886"/>
      <c r="JWI9" s="886"/>
      <c r="JWJ9" s="885"/>
      <c r="JWK9" s="886"/>
      <c r="JWL9" s="886"/>
      <c r="JWM9" s="886"/>
      <c r="JWN9" s="885"/>
      <c r="JWO9" s="886"/>
      <c r="JWP9" s="886"/>
      <c r="JWQ9" s="886"/>
      <c r="JWR9" s="885"/>
      <c r="JWS9" s="886"/>
      <c r="JWT9" s="886"/>
      <c r="JWU9" s="886"/>
      <c r="JWV9" s="885"/>
      <c r="JWW9" s="886"/>
      <c r="JWX9" s="886"/>
      <c r="JWY9" s="886"/>
      <c r="JWZ9" s="885"/>
      <c r="JXA9" s="886"/>
      <c r="JXB9" s="886"/>
      <c r="JXC9" s="886"/>
      <c r="JXD9" s="885"/>
      <c r="JXE9" s="886"/>
      <c r="JXF9" s="886"/>
      <c r="JXG9" s="886"/>
      <c r="JXH9" s="885"/>
      <c r="JXI9" s="886"/>
      <c r="JXJ9" s="886"/>
      <c r="JXK9" s="886"/>
      <c r="JXL9" s="885"/>
      <c r="JXM9" s="886"/>
      <c r="JXN9" s="886"/>
      <c r="JXO9" s="886"/>
      <c r="JXP9" s="885"/>
      <c r="JXQ9" s="886"/>
      <c r="JXR9" s="886"/>
      <c r="JXS9" s="886"/>
      <c r="JXT9" s="885"/>
      <c r="JXU9" s="886"/>
      <c r="JXV9" s="886"/>
      <c r="JXW9" s="886"/>
      <c r="JXX9" s="885"/>
      <c r="JXY9" s="886"/>
      <c r="JXZ9" s="886"/>
      <c r="JYA9" s="886"/>
      <c r="JYB9" s="885"/>
      <c r="JYC9" s="886"/>
      <c r="JYD9" s="886"/>
      <c r="JYE9" s="886"/>
      <c r="JYF9" s="885"/>
      <c r="JYG9" s="886"/>
      <c r="JYH9" s="886"/>
      <c r="JYI9" s="886"/>
      <c r="JYJ9" s="885"/>
      <c r="JYK9" s="886"/>
      <c r="JYL9" s="886"/>
      <c r="JYM9" s="886"/>
      <c r="JYN9" s="885"/>
      <c r="JYO9" s="886"/>
      <c r="JYP9" s="886"/>
      <c r="JYQ9" s="886"/>
      <c r="JYR9" s="885"/>
      <c r="JYS9" s="886"/>
      <c r="JYT9" s="886"/>
      <c r="JYU9" s="886"/>
      <c r="JYV9" s="885"/>
      <c r="JYW9" s="886"/>
      <c r="JYX9" s="886"/>
      <c r="JYY9" s="886"/>
      <c r="JYZ9" s="885"/>
      <c r="JZA9" s="886"/>
      <c r="JZB9" s="886"/>
      <c r="JZC9" s="886"/>
      <c r="JZD9" s="885"/>
      <c r="JZE9" s="886"/>
      <c r="JZF9" s="886"/>
      <c r="JZG9" s="886"/>
      <c r="JZH9" s="885"/>
      <c r="JZI9" s="886"/>
      <c r="JZJ9" s="886"/>
      <c r="JZK9" s="886"/>
      <c r="JZL9" s="885"/>
      <c r="JZM9" s="886"/>
      <c r="JZN9" s="886"/>
      <c r="JZO9" s="886"/>
      <c r="JZP9" s="885"/>
      <c r="JZQ9" s="886"/>
      <c r="JZR9" s="886"/>
      <c r="JZS9" s="886"/>
      <c r="JZT9" s="885"/>
      <c r="JZU9" s="886"/>
      <c r="JZV9" s="886"/>
      <c r="JZW9" s="886"/>
      <c r="JZX9" s="885"/>
      <c r="JZY9" s="886"/>
      <c r="JZZ9" s="886"/>
      <c r="KAA9" s="886"/>
      <c r="KAB9" s="885"/>
      <c r="KAC9" s="886"/>
      <c r="KAD9" s="886"/>
      <c r="KAE9" s="886"/>
      <c r="KAF9" s="885"/>
      <c r="KAG9" s="886"/>
      <c r="KAH9" s="886"/>
      <c r="KAI9" s="886"/>
      <c r="KAJ9" s="885"/>
      <c r="KAK9" s="886"/>
      <c r="KAL9" s="886"/>
      <c r="KAM9" s="886"/>
      <c r="KAN9" s="885"/>
      <c r="KAO9" s="886"/>
      <c r="KAP9" s="886"/>
      <c r="KAQ9" s="886"/>
      <c r="KAR9" s="885"/>
      <c r="KAS9" s="886"/>
      <c r="KAT9" s="886"/>
      <c r="KAU9" s="886"/>
      <c r="KAV9" s="885"/>
      <c r="KAW9" s="886"/>
      <c r="KAX9" s="886"/>
      <c r="KAY9" s="886"/>
      <c r="KAZ9" s="885"/>
      <c r="KBA9" s="886"/>
      <c r="KBB9" s="886"/>
      <c r="KBC9" s="886"/>
      <c r="KBD9" s="885"/>
      <c r="KBE9" s="886"/>
      <c r="KBF9" s="886"/>
      <c r="KBG9" s="886"/>
      <c r="KBH9" s="885"/>
      <c r="KBI9" s="886"/>
      <c r="KBJ9" s="886"/>
      <c r="KBK9" s="886"/>
      <c r="KBL9" s="885"/>
      <c r="KBM9" s="886"/>
      <c r="KBN9" s="886"/>
      <c r="KBO9" s="886"/>
      <c r="KBP9" s="885"/>
      <c r="KBQ9" s="886"/>
      <c r="KBR9" s="886"/>
      <c r="KBS9" s="886"/>
      <c r="KBT9" s="885"/>
      <c r="KBU9" s="886"/>
      <c r="KBV9" s="886"/>
      <c r="KBW9" s="886"/>
      <c r="KBX9" s="885"/>
      <c r="KBY9" s="886"/>
      <c r="KBZ9" s="886"/>
      <c r="KCA9" s="886"/>
      <c r="KCB9" s="885"/>
      <c r="KCC9" s="886"/>
      <c r="KCD9" s="886"/>
      <c r="KCE9" s="886"/>
      <c r="KCF9" s="885"/>
      <c r="KCG9" s="886"/>
      <c r="KCH9" s="886"/>
      <c r="KCI9" s="886"/>
      <c r="KCJ9" s="885"/>
      <c r="KCK9" s="886"/>
      <c r="KCL9" s="886"/>
      <c r="KCM9" s="886"/>
      <c r="KCN9" s="885"/>
      <c r="KCO9" s="886"/>
      <c r="KCP9" s="886"/>
      <c r="KCQ9" s="886"/>
      <c r="KCR9" s="885"/>
      <c r="KCS9" s="886"/>
      <c r="KCT9" s="886"/>
      <c r="KCU9" s="886"/>
      <c r="KCV9" s="885"/>
      <c r="KCW9" s="886"/>
      <c r="KCX9" s="886"/>
      <c r="KCY9" s="886"/>
      <c r="KCZ9" s="885"/>
      <c r="KDA9" s="886"/>
      <c r="KDB9" s="886"/>
      <c r="KDC9" s="886"/>
      <c r="KDD9" s="885"/>
      <c r="KDE9" s="886"/>
      <c r="KDF9" s="886"/>
      <c r="KDG9" s="886"/>
      <c r="KDH9" s="885"/>
      <c r="KDI9" s="886"/>
      <c r="KDJ9" s="886"/>
      <c r="KDK9" s="886"/>
      <c r="KDL9" s="885"/>
      <c r="KDM9" s="886"/>
      <c r="KDN9" s="886"/>
      <c r="KDO9" s="886"/>
      <c r="KDP9" s="885"/>
      <c r="KDQ9" s="886"/>
      <c r="KDR9" s="886"/>
      <c r="KDS9" s="886"/>
      <c r="KDT9" s="885"/>
      <c r="KDU9" s="886"/>
      <c r="KDV9" s="886"/>
      <c r="KDW9" s="886"/>
      <c r="KDX9" s="885"/>
      <c r="KDY9" s="886"/>
      <c r="KDZ9" s="886"/>
      <c r="KEA9" s="886"/>
      <c r="KEB9" s="885"/>
      <c r="KEC9" s="886"/>
      <c r="KED9" s="886"/>
      <c r="KEE9" s="886"/>
      <c r="KEF9" s="885"/>
      <c r="KEG9" s="886"/>
      <c r="KEH9" s="886"/>
      <c r="KEI9" s="886"/>
      <c r="KEJ9" s="885"/>
      <c r="KEK9" s="886"/>
      <c r="KEL9" s="886"/>
      <c r="KEM9" s="886"/>
      <c r="KEN9" s="885"/>
      <c r="KEO9" s="886"/>
      <c r="KEP9" s="886"/>
      <c r="KEQ9" s="886"/>
      <c r="KER9" s="885"/>
      <c r="KES9" s="886"/>
      <c r="KET9" s="886"/>
      <c r="KEU9" s="886"/>
      <c r="KEV9" s="885"/>
      <c r="KEW9" s="886"/>
      <c r="KEX9" s="886"/>
      <c r="KEY9" s="886"/>
      <c r="KEZ9" s="885"/>
      <c r="KFA9" s="886"/>
      <c r="KFB9" s="886"/>
      <c r="KFC9" s="886"/>
      <c r="KFD9" s="885"/>
      <c r="KFE9" s="886"/>
      <c r="KFF9" s="886"/>
      <c r="KFG9" s="886"/>
      <c r="KFH9" s="885"/>
      <c r="KFI9" s="886"/>
      <c r="KFJ9" s="886"/>
      <c r="KFK9" s="886"/>
      <c r="KFL9" s="885"/>
      <c r="KFM9" s="886"/>
      <c r="KFN9" s="886"/>
      <c r="KFO9" s="886"/>
      <c r="KFP9" s="885"/>
      <c r="KFQ9" s="886"/>
      <c r="KFR9" s="886"/>
      <c r="KFS9" s="886"/>
      <c r="KFT9" s="885"/>
      <c r="KFU9" s="886"/>
      <c r="KFV9" s="886"/>
      <c r="KFW9" s="886"/>
      <c r="KFX9" s="885"/>
      <c r="KFY9" s="886"/>
      <c r="KFZ9" s="886"/>
      <c r="KGA9" s="886"/>
      <c r="KGB9" s="885"/>
      <c r="KGC9" s="886"/>
      <c r="KGD9" s="886"/>
      <c r="KGE9" s="886"/>
      <c r="KGF9" s="885"/>
      <c r="KGG9" s="886"/>
      <c r="KGH9" s="886"/>
      <c r="KGI9" s="886"/>
      <c r="KGJ9" s="885"/>
      <c r="KGK9" s="886"/>
      <c r="KGL9" s="886"/>
      <c r="KGM9" s="886"/>
      <c r="KGN9" s="885"/>
      <c r="KGO9" s="886"/>
      <c r="KGP9" s="886"/>
      <c r="KGQ9" s="886"/>
      <c r="KGR9" s="885"/>
      <c r="KGS9" s="886"/>
      <c r="KGT9" s="886"/>
      <c r="KGU9" s="886"/>
      <c r="KGV9" s="885"/>
      <c r="KGW9" s="886"/>
      <c r="KGX9" s="886"/>
      <c r="KGY9" s="886"/>
      <c r="KGZ9" s="885"/>
      <c r="KHA9" s="886"/>
      <c r="KHB9" s="886"/>
      <c r="KHC9" s="886"/>
      <c r="KHD9" s="885"/>
      <c r="KHE9" s="886"/>
      <c r="KHF9" s="886"/>
      <c r="KHG9" s="886"/>
      <c r="KHH9" s="885"/>
      <c r="KHI9" s="886"/>
      <c r="KHJ9" s="886"/>
      <c r="KHK9" s="886"/>
      <c r="KHL9" s="885"/>
      <c r="KHM9" s="886"/>
      <c r="KHN9" s="886"/>
      <c r="KHO9" s="886"/>
      <c r="KHP9" s="885"/>
      <c r="KHQ9" s="886"/>
      <c r="KHR9" s="886"/>
      <c r="KHS9" s="886"/>
      <c r="KHT9" s="885"/>
      <c r="KHU9" s="886"/>
      <c r="KHV9" s="886"/>
      <c r="KHW9" s="886"/>
      <c r="KHX9" s="885"/>
      <c r="KHY9" s="886"/>
      <c r="KHZ9" s="886"/>
      <c r="KIA9" s="886"/>
      <c r="KIB9" s="885"/>
      <c r="KIC9" s="886"/>
      <c r="KID9" s="886"/>
      <c r="KIE9" s="886"/>
      <c r="KIF9" s="885"/>
      <c r="KIG9" s="886"/>
      <c r="KIH9" s="886"/>
      <c r="KII9" s="886"/>
      <c r="KIJ9" s="885"/>
      <c r="KIK9" s="886"/>
      <c r="KIL9" s="886"/>
      <c r="KIM9" s="886"/>
      <c r="KIN9" s="885"/>
      <c r="KIO9" s="886"/>
      <c r="KIP9" s="886"/>
      <c r="KIQ9" s="886"/>
      <c r="KIR9" s="885"/>
      <c r="KIS9" s="886"/>
      <c r="KIT9" s="886"/>
      <c r="KIU9" s="886"/>
      <c r="KIV9" s="885"/>
      <c r="KIW9" s="886"/>
      <c r="KIX9" s="886"/>
      <c r="KIY9" s="886"/>
      <c r="KIZ9" s="885"/>
      <c r="KJA9" s="886"/>
      <c r="KJB9" s="886"/>
      <c r="KJC9" s="886"/>
      <c r="KJD9" s="885"/>
      <c r="KJE9" s="886"/>
      <c r="KJF9" s="886"/>
      <c r="KJG9" s="886"/>
      <c r="KJH9" s="885"/>
      <c r="KJI9" s="886"/>
      <c r="KJJ9" s="886"/>
      <c r="KJK9" s="886"/>
      <c r="KJL9" s="885"/>
      <c r="KJM9" s="886"/>
      <c r="KJN9" s="886"/>
      <c r="KJO9" s="886"/>
      <c r="KJP9" s="885"/>
      <c r="KJQ9" s="886"/>
      <c r="KJR9" s="886"/>
      <c r="KJS9" s="886"/>
      <c r="KJT9" s="885"/>
      <c r="KJU9" s="886"/>
      <c r="KJV9" s="886"/>
      <c r="KJW9" s="886"/>
      <c r="KJX9" s="885"/>
      <c r="KJY9" s="886"/>
      <c r="KJZ9" s="886"/>
      <c r="KKA9" s="886"/>
      <c r="KKB9" s="885"/>
      <c r="KKC9" s="886"/>
      <c r="KKD9" s="886"/>
      <c r="KKE9" s="886"/>
      <c r="KKF9" s="885"/>
      <c r="KKG9" s="886"/>
      <c r="KKH9" s="886"/>
      <c r="KKI9" s="886"/>
      <c r="KKJ9" s="885"/>
      <c r="KKK9" s="886"/>
      <c r="KKL9" s="886"/>
      <c r="KKM9" s="886"/>
      <c r="KKN9" s="885"/>
      <c r="KKO9" s="886"/>
      <c r="KKP9" s="886"/>
      <c r="KKQ9" s="886"/>
      <c r="KKR9" s="885"/>
      <c r="KKS9" s="886"/>
      <c r="KKT9" s="886"/>
      <c r="KKU9" s="886"/>
      <c r="KKV9" s="885"/>
      <c r="KKW9" s="886"/>
      <c r="KKX9" s="886"/>
      <c r="KKY9" s="886"/>
      <c r="KKZ9" s="885"/>
      <c r="KLA9" s="886"/>
      <c r="KLB9" s="886"/>
      <c r="KLC9" s="886"/>
      <c r="KLD9" s="885"/>
      <c r="KLE9" s="886"/>
      <c r="KLF9" s="886"/>
      <c r="KLG9" s="886"/>
      <c r="KLH9" s="885"/>
      <c r="KLI9" s="886"/>
      <c r="KLJ9" s="886"/>
      <c r="KLK9" s="886"/>
      <c r="KLL9" s="885"/>
      <c r="KLM9" s="886"/>
      <c r="KLN9" s="886"/>
      <c r="KLO9" s="886"/>
      <c r="KLP9" s="885"/>
      <c r="KLQ9" s="886"/>
      <c r="KLR9" s="886"/>
      <c r="KLS9" s="886"/>
      <c r="KLT9" s="885"/>
      <c r="KLU9" s="886"/>
      <c r="KLV9" s="886"/>
      <c r="KLW9" s="886"/>
      <c r="KLX9" s="885"/>
      <c r="KLY9" s="886"/>
      <c r="KLZ9" s="886"/>
      <c r="KMA9" s="886"/>
      <c r="KMB9" s="885"/>
      <c r="KMC9" s="886"/>
      <c r="KMD9" s="886"/>
      <c r="KME9" s="886"/>
      <c r="KMF9" s="885"/>
      <c r="KMG9" s="886"/>
      <c r="KMH9" s="886"/>
      <c r="KMI9" s="886"/>
      <c r="KMJ9" s="885"/>
      <c r="KMK9" s="886"/>
      <c r="KML9" s="886"/>
      <c r="KMM9" s="886"/>
      <c r="KMN9" s="885"/>
      <c r="KMO9" s="886"/>
      <c r="KMP9" s="886"/>
      <c r="KMQ9" s="886"/>
      <c r="KMR9" s="885"/>
      <c r="KMS9" s="886"/>
      <c r="KMT9" s="886"/>
      <c r="KMU9" s="886"/>
      <c r="KMV9" s="885"/>
      <c r="KMW9" s="886"/>
      <c r="KMX9" s="886"/>
      <c r="KMY9" s="886"/>
      <c r="KMZ9" s="885"/>
      <c r="KNA9" s="886"/>
      <c r="KNB9" s="886"/>
      <c r="KNC9" s="886"/>
      <c r="KND9" s="885"/>
      <c r="KNE9" s="886"/>
      <c r="KNF9" s="886"/>
      <c r="KNG9" s="886"/>
      <c r="KNH9" s="885"/>
      <c r="KNI9" s="886"/>
      <c r="KNJ9" s="886"/>
      <c r="KNK9" s="886"/>
      <c r="KNL9" s="885"/>
      <c r="KNM9" s="886"/>
      <c r="KNN9" s="886"/>
      <c r="KNO9" s="886"/>
      <c r="KNP9" s="885"/>
      <c r="KNQ9" s="886"/>
      <c r="KNR9" s="886"/>
      <c r="KNS9" s="886"/>
      <c r="KNT9" s="885"/>
      <c r="KNU9" s="886"/>
      <c r="KNV9" s="886"/>
      <c r="KNW9" s="886"/>
      <c r="KNX9" s="885"/>
      <c r="KNY9" s="886"/>
      <c r="KNZ9" s="886"/>
      <c r="KOA9" s="886"/>
      <c r="KOB9" s="885"/>
      <c r="KOC9" s="886"/>
      <c r="KOD9" s="886"/>
      <c r="KOE9" s="886"/>
      <c r="KOF9" s="885"/>
      <c r="KOG9" s="886"/>
      <c r="KOH9" s="886"/>
      <c r="KOI9" s="886"/>
      <c r="KOJ9" s="885"/>
      <c r="KOK9" s="886"/>
      <c r="KOL9" s="886"/>
      <c r="KOM9" s="886"/>
      <c r="KON9" s="885"/>
      <c r="KOO9" s="886"/>
      <c r="KOP9" s="886"/>
      <c r="KOQ9" s="886"/>
      <c r="KOR9" s="885"/>
      <c r="KOS9" s="886"/>
      <c r="KOT9" s="886"/>
      <c r="KOU9" s="886"/>
      <c r="KOV9" s="885"/>
      <c r="KOW9" s="886"/>
      <c r="KOX9" s="886"/>
      <c r="KOY9" s="886"/>
      <c r="KOZ9" s="885"/>
      <c r="KPA9" s="886"/>
      <c r="KPB9" s="886"/>
      <c r="KPC9" s="886"/>
      <c r="KPD9" s="885"/>
      <c r="KPE9" s="886"/>
      <c r="KPF9" s="886"/>
      <c r="KPG9" s="886"/>
      <c r="KPH9" s="885"/>
      <c r="KPI9" s="886"/>
      <c r="KPJ9" s="886"/>
      <c r="KPK9" s="886"/>
      <c r="KPL9" s="885"/>
      <c r="KPM9" s="886"/>
      <c r="KPN9" s="886"/>
      <c r="KPO9" s="886"/>
      <c r="KPP9" s="885"/>
      <c r="KPQ9" s="886"/>
      <c r="KPR9" s="886"/>
      <c r="KPS9" s="886"/>
      <c r="KPT9" s="885"/>
      <c r="KPU9" s="886"/>
      <c r="KPV9" s="886"/>
      <c r="KPW9" s="886"/>
      <c r="KPX9" s="885"/>
      <c r="KPY9" s="886"/>
      <c r="KPZ9" s="886"/>
      <c r="KQA9" s="886"/>
      <c r="KQB9" s="885"/>
      <c r="KQC9" s="886"/>
      <c r="KQD9" s="886"/>
      <c r="KQE9" s="886"/>
      <c r="KQF9" s="885"/>
      <c r="KQG9" s="886"/>
      <c r="KQH9" s="886"/>
      <c r="KQI9" s="886"/>
      <c r="KQJ9" s="885"/>
      <c r="KQK9" s="886"/>
      <c r="KQL9" s="886"/>
      <c r="KQM9" s="886"/>
      <c r="KQN9" s="885"/>
      <c r="KQO9" s="886"/>
      <c r="KQP9" s="886"/>
      <c r="KQQ9" s="886"/>
      <c r="KQR9" s="885"/>
      <c r="KQS9" s="886"/>
      <c r="KQT9" s="886"/>
      <c r="KQU9" s="886"/>
      <c r="KQV9" s="885"/>
      <c r="KQW9" s="886"/>
      <c r="KQX9" s="886"/>
      <c r="KQY9" s="886"/>
      <c r="KQZ9" s="885"/>
      <c r="KRA9" s="886"/>
      <c r="KRB9" s="886"/>
      <c r="KRC9" s="886"/>
      <c r="KRD9" s="885"/>
      <c r="KRE9" s="886"/>
      <c r="KRF9" s="886"/>
      <c r="KRG9" s="886"/>
      <c r="KRH9" s="885"/>
      <c r="KRI9" s="886"/>
      <c r="KRJ9" s="886"/>
      <c r="KRK9" s="886"/>
      <c r="KRL9" s="885"/>
      <c r="KRM9" s="886"/>
      <c r="KRN9" s="886"/>
      <c r="KRO9" s="886"/>
      <c r="KRP9" s="885"/>
      <c r="KRQ9" s="886"/>
      <c r="KRR9" s="886"/>
      <c r="KRS9" s="886"/>
      <c r="KRT9" s="885"/>
      <c r="KRU9" s="886"/>
      <c r="KRV9" s="886"/>
      <c r="KRW9" s="886"/>
      <c r="KRX9" s="885"/>
      <c r="KRY9" s="886"/>
      <c r="KRZ9" s="886"/>
      <c r="KSA9" s="886"/>
      <c r="KSB9" s="885"/>
      <c r="KSC9" s="886"/>
      <c r="KSD9" s="886"/>
      <c r="KSE9" s="886"/>
      <c r="KSF9" s="885"/>
      <c r="KSG9" s="886"/>
      <c r="KSH9" s="886"/>
      <c r="KSI9" s="886"/>
      <c r="KSJ9" s="885"/>
      <c r="KSK9" s="886"/>
      <c r="KSL9" s="886"/>
      <c r="KSM9" s="886"/>
      <c r="KSN9" s="885"/>
      <c r="KSO9" s="886"/>
      <c r="KSP9" s="886"/>
      <c r="KSQ9" s="886"/>
      <c r="KSR9" s="885"/>
      <c r="KSS9" s="886"/>
      <c r="KST9" s="886"/>
      <c r="KSU9" s="886"/>
      <c r="KSV9" s="885"/>
      <c r="KSW9" s="886"/>
      <c r="KSX9" s="886"/>
      <c r="KSY9" s="886"/>
      <c r="KSZ9" s="885"/>
      <c r="KTA9" s="886"/>
      <c r="KTB9" s="886"/>
      <c r="KTC9" s="886"/>
      <c r="KTD9" s="885"/>
      <c r="KTE9" s="886"/>
      <c r="KTF9" s="886"/>
      <c r="KTG9" s="886"/>
      <c r="KTH9" s="885"/>
      <c r="KTI9" s="886"/>
      <c r="KTJ9" s="886"/>
      <c r="KTK9" s="886"/>
      <c r="KTL9" s="885"/>
      <c r="KTM9" s="886"/>
      <c r="KTN9" s="886"/>
      <c r="KTO9" s="886"/>
      <c r="KTP9" s="885"/>
      <c r="KTQ9" s="886"/>
      <c r="KTR9" s="886"/>
      <c r="KTS9" s="886"/>
      <c r="KTT9" s="885"/>
      <c r="KTU9" s="886"/>
      <c r="KTV9" s="886"/>
      <c r="KTW9" s="886"/>
      <c r="KTX9" s="885"/>
      <c r="KTY9" s="886"/>
      <c r="KTZ9" s="886"/>
      <c r="KUA9" s="886"/>
      <c r="KUB9" s="885"/>
      <c r="KUC9" s="886"/>
      <c r="KUD9" s="886"/>
      <c r="KUE9" s="886"/>
      <c r="KUF9" s="885"/>
      <c r="KUG9" s="886"/>
      <c r="KUH9" s="886"/>
      <c r="KUI9" s="886"/>
      <c r="KUJ9" s="885"/>
      <c r="KUK9" s="886"/>
      <c r="KUL9" s="886"/>
      <c r="KUM9" s="886"/>
      <c r="KUN9" s="885"/>
      <c r="KUO9" s="886"/>
      <c r="KUP9" s="886"/>
      <c r="KUQ9" s="886"/>
      <c r="KUR9" s="885"/>
      <c r="KUS9" s="886"/>
      <c r="KUT9" s="886"/>
      <c r="KUU9" s="886"/>
      <c r="KUV9" s="885"/>
      <c r="KUW9" s="886"/>
      <c r="KUX9" s="886"/>
      <c r="KUY9" s="886"/>
      <c r="KUZ9" s="885"/>
      <c r="KVA9" s="886"/>
      <c r="KVB9" s="886"/>
      <c r="KVC9" s="886"/>
      <c r="KVD9" s="885"/>
      <c r="KVE9" s="886"/>
      <c r="KVF9" s="886"/>
      <c r="KVG9" s="886"/>
      <c r="KVH9" s="885"/>
      <c r="KVI9" s="886"/>
      <c r="KVJ9" s="886"/>
      <c r="KVK9" s="886"/>
      <c r="KVL9" s="885"/>
      <c r="KVM9" s="886"/>
      <c r="KVN9" s="886"/>
      <c r="KVO9" s="886"/>
      <c r="KVP9" s="885"/>
      <c r="KVQ9" s="886"/>
      <c r="KVR9" s="886"/>
      <c r="KVS9" s="886"/>
      <c r="KVT9" s="885"/>
      <c r="KVU9" s="886"/>
      <c r="KVV9" s="886"/>
      <c r="KVW9" s="886"/>
      <c r="KVX9" s="885"/>
      <c r="KVY9" s="886"/>
      <c r="KVZ9" s="886"/>
      <c r="KWA9" s="886"/>
      <c r="KWB9" s="885"/>
      <c r="KWC9" s="886"/>
      <c r="KWD9" s="886"/>
      <c r="KWE9" s="886"/>
      <c r="KWF9" s="885"/>
      <c r="KWG9" s="886"/>
      <c r="KWH9" s="886"/>
      <c r="KWI9" s="886"/>
      <c r="KWJ9" s="885"/>
      <c r="KWK9" s="886"/>
      <c r="KWL9" s="886"/>
      <c r="KWM9" s="886"/>
      <c r="KWN9" s="885"/>
      <c r="KWO9" s="886"/>
      <c r="KWP9" s="886"/>
      <c r="KWQ9" s="886"/>
      <c r="KWR9" s="885"/>
      <c r="KWS9" s="886"/>
      <c r="KWT9" s="886"/>
      <c r="KWU9" s="886"/>
      <c r="KWV9" s="885"/>
      <c r="KWW9" s="886"/>
      <c r="KWX9" s="886"/>
      <c r="KWY9" s="886"/>
      <c r="KWZ9" s="885"/>
      <c r="KXA9" s="886"/>
      <c r="KXB9" s="886"/>
      <c r="KXC9" s="886"/>
      <c r="KXD9" s="885"/>
      <c r="KXE9" s="886"/>
      <c r="KXF9" s="886"/>
      <c r="KXG9" s="886"/>
      <c r="KXH9" s="885"/>
      <c r="KXI9" s="886"/>
      <c r="KXJ9" s="886"/>
      <c r="KXK9" s="886"/>
      <c r="KXL9" s="885"/>
      <c r="KXM9" s="886"/>
      <c r="KXN9" s="886"/>
      <c r="KXO9" s="886"/>
      <c r="KXP9" s="885"/>
      <c r="KXQ9" s="886"/>
      <c r="KXR9" s="886"/>
      <c r="KXS9" s="886"/>
      <c r="KXT9" s="885"/>
      <c r="KXU9" s="886"/>
      <c r="KXV9" s="886"/>
      <c r="KXW9" s="886"/>
      <c r="KXX9" s="885"/>
      <c r="KXY9" s="886"/>
      <c r="KXZ9" s="886"/>
      <c r="KYA9" s="886"/>
      <c r="KYB9" s="885"/>
      <c r="KYC9" s="886"/>
      <c r="KYD9" s="886"/>
      <c r="KYE9" s="886"/>
      <c r="KYF9" s="885"/>
      <c r="KYG9" s="886"/>
      <c r="KYH9" s="886"/>
      <c r="KYI9" s="886"/>
      <c r="KYJ9" s="885"/>
      <c r="KYK9" s="886"/>
      <c r="KYL9" s="886"/>
      <c r="KYM9" s="886"/>
      <c r="KYN9" s="885"/>
      <c r="KYO9" s="886"/>
      <c r="KYP9" s="886"/>
      <c r="KYQ9" s="886"/>
      <c r="KYR9" s="885"/>
      <c r="KYS9" s="886"/>
      <c r="KYT9" s="886"/>
      <c r="KYU9" s="886"/>
      <c r="KYV9" s="885"/>
      <c r="KYW9" s="886"/>
      <c r="KYX9" s="886"/>
      <c r="KYY9" s="886"/>
      <c r="KYZ9" s="885"/>
      <c r="KZA9" s="886"/>
      <c r="KZB9" s="886"/>
      <c r="KZC9" s="886"/>
      <c r="KZD9" s="885"/>
      <c r="KZE9" s="886"/>
      <c r="KZF9" s="886"/>
      <c r="KZG9" s="886"/>
      <c r="KZH9" s="885"/>
      <c r="KZI9" s="886"/>
      <c r="KZJ9" s="886"/>
      <c r="KZK9" s="886"/>
      <c r="KZL9" s="885"/>
      <c r="KZM9" s="886"/>
      <c r="KZN9" s="886"/>
      <c r="KZO9" s="886"/>
      <c r="KZP9" s="885"/>
      <c r="KZQ9" s="886"/>
      <c r="KZR9" s="886"/>
      <c r="KZS9" s="886"/>
      <c r="KZT9" s="885"/>
      <c r="KZU9" s="886"/>
      <c r="KZV9" s="886"/>
      <c r="KZW9" s="886"/>
      <c r="KZX9" s="885"/>
      <c r="KZY9" s="886"/>
      <c r="KZZ9" s="886"/>
      <c r="LAA9" s="886"/>
      <c r="LAB9" s="885"/>
      <c r="LAC9" s="886"/>
      <c r="LAD9" s="886"/>
      <c r="LAE9" s="886"/>
      <c r="LAF9" s="885"/>
      <c r="LAG9" s="886"/>
      <c r="LAH9" s="886"/>
      <c r="LAI9" s="886"/>
      <c r="LAJ9" s="885"/>
      <c r="LAK9" s="886"/>
      <c r="LAL9" s="886"/>
      <c r="LAM9" s="886"/>
      <c r="LAN9" s="885"/>
      <c r="LAO9" s="886"/>
      <c r="LAP9" s="886"/>
      <c r="LAQ9" s="886"/>
      <c r="LAR9" s="885"/>
      <c r="LAS9" s="886"/>
      <c r="LAT9" s="886"/>
      <c r="LAU9" s="886"/>
      <c r="LAV9" s="885"/>
      <c r="LAW9" s="886"/>
      <c r="LAX9" s="886"/>
      <c r="LAY9" s="886"/>
      <c r="LAZ9" s="885"/>
      <c r="LBA9" s="886"/>
      <c r="LBB9" s="886"/>
      <c r="LBC9" s="886"/>
      <c r="LBD9" s="885"/>
      <c r="LBE9" s="886"/>
      <c r="LBF9" s="886"/>
      <c r="LBG9" s="886"/>
      <c r="LBH9" s="885"/>
      <c r="LBI9" s="886"/>
      <c r="LBJ9" s="886"/>
      <c r="LBK9" s="886"/>
      <c r="LBL9" s="885"/>
      <c r="LBM9" s="886"/>
      <c r="LBN9" s="886"/>
      <c r="LBO9" s="886"/>
      <c r="LBP9" s="885"/>
      <c r="LBQ9" s="886"/>
      <c r="LBR9" s="886"/>
      <c r="LBS9" s="886"/>
      <c r="LBT9" s="885"/>
      <c r="LBU9" s="886"/>
      <c r="LBV9" s="886"/>
      <c r="LBW9" s="886"/>
      <c r="LBX9" s="885"/>
      <c r="LBY9" s="886"/>
      <c r="LBZ9" s="886"/>
      <c r="LCA9" s="886"/>
      <c r="LCB9" s="885"/>
      <c r="LCC9" s="886"/>
      <c r="LCD9" s="886"/>
      <c r="LCE9" s="886"/>
      <c r="LCF9" s="885"/>
      <c r="LCG9" s="886"/>
      <c r="LCH9" s="886"/>
      <c r="LCI9" s="886"/>
      <c r="LCJ9" s="885"/>
      <c r="LCK9" s="886"/>
      <c r="LCL9" s="886"/>
      <c r="LCM9" s="886"/>
      <c r="LCN9" s="885"/>
      <c r="LCO9" s="886"/>
      <c r="LCP9" s="886"/>
      <c r="LCQ9" s="886"/>
      <c r="LCR9" s="885"/>
      <c r="LCS9" s="886"/>
      <c r="LCT9" s="886"/>
      <c r="LCU9" s="886"/>
      <c r="LCV9" s="885"/>
      <c r="LCW9" s="886"/>
      <c r="LCX9" s="886"/>
      <c r="LCY9" s="886"/>
      <c r="LCZ9" s="885"/>
      <c r="LDA9" s="886"/>
      <c r="LDB9" s="886"/>
      <c r="LDC9" s="886"/>
      <c r="LDD9" s="885"/>
      <c r="LDE9" s="886"/>
      <c r="LDF9" s="886"/>
      <c r="LDG9" s="886"/>
      <c r="LDH9" s="885"/>
      <c r="LDI9" s="886"/>
      <c r="LDJ9" s="886"/>
      <c r="LDK9" s="886"/>
      <c r="LDL9" s="885"/>
      <c r="LDM9" s="886"/>
      <c r="LDN9" s="886"/>
      <c r="LDO9" s="886"/>
      <c r="LDP9" s="885"/>
      <c r="LDQ9" s="886"/>
      <c r="LDR9" s="886"/>
      <c r="LDS9" s="886"/>
      <c r="LDT9" s="885"/>
      <c r="LDU9" s="886"/>
      <c r="LDV9" s="886"/>
      <c r="LDW9" s="886"/>
      <c r="LDX9" s="885"/>
      <c r="LDY9" s="886"/>
      <c r="LDZ9" s="886"/>
      <c r="LEA9" s="886"/>
      <c r="LEB9" s="885"/>
      <c r="LEC9" s="886"/>
      <c r="LED9" s="886"/>
      <c r="LEE9" s="886"/>
      <c r="LEF9" s="885"/>
      <c r="LEG9" s="886"/>
      <c r="LEH9" s="886"/>
      <c r="LEI9" s="886"/>
      <c r="LEJ9" s="885"/>
      <c r="LEK9" s="886"/>
      <c r="LEL9" s="886"/>
      <c r="LEM9" s="886"/>
      <c r="LEN9" s="885"/>
      <c r="LEO9" s="886"/>
      <c r="LEP9" s="886"/>
      <c r="LEQ9" s="886"/>
      <c r="LER9" s="885"/>
      <c r="LES9" s="886"/>
      <c r="LET9" s="886"/>
      <c r="LEU9" s="886"/>
      <c r="LEV9" s="885"/>
      <c r="LEW9" s="886"/>
      <c r="LEX9" s="886"/>
      <c r="LEY9" s="886"/>
      <c r="LEZ9" s="885"/>
      <c r="LFA9" s="886"/>
      <c r="LFB9" s="886"/>
      <c r="LFC9" s="886"/>
      <c r="LFD9" s="885"/>
      <c r="LFE9" s="886"/>
      <c r="LFF9" s="886"/>
      <c r="LFG9" s="886"/>
      <c r="LFH9" s="885"/>
      <c r="LFI9" s="886"/>
      <c r="LFJ9" s="886"/>
      <c r="LFK9" s="886"/>
      <c r="LFL9" s="885"/>
      <c r="LFM9" s="886"/>
      <c r="LFN9" s="886"/>
      <c r="LFO9" s="886"/>
      <c r="LFP9" s="885"/>
      <c r="LFQ9" s="886"/>
      <c r="LFR9" s="886"/>
      <c r="LFS9" s="886"/>
      <c r="LFT9" s="885"/>
      <c r="LFU9" s="886"/>
      <c r="LFV9" s="886"/>
      <c r="LFW9" s="886"/>
      <c r="LFX9" s="885"/>
      <c r="LFY9" s="886"/>
      <c r="LFZ9" s="886"/>
      <c r="LGA9" s="886"/>
      <c r="LGB9" s="885"/>
      <c r="LGC9" s="886"/>
      <c r="LGD9" s="886"/>
      <c r="LGE9" s="886"/>
      <c r="LGF9" s="885"/>
      <c r="LGG9" s="886"/>
      <c r="LGH9" s="886"/>
      <c r="LGI9" s="886"/>
      <c r="LGJ9" s="885"/>
      <c r="LGK9" s="886"/>
      <c r="LGL9" s="886"/>
      <c r="LGM9" s="886"/>
      <c r="LGN9" s="885"/>
      <c r="LGO9" s="886"/>
      <c r="LGP9" s="886"/>
      <c r="LGQ9" s="886"/>
      <c r="LGR9" s="885"/>
      <c r="LGS9" s="886"/>
      <c r="LGT9" s="886"/>
      <c r="LGU9" s="886"/>
      <c r="LGV9" s="885"/>
      <c r="LGW9" s="886"/>
      <c r="LGX9" s="886"/>
      <c r="LGY9" s="886"/>
      <c r="LGZ9" s="885"/>
      <c r="LHA9" s="886"/>
      <c r="LHB9" s="886"/>
      <c r="LHC9" s="886"/>
      <c r="LHD9" s="885"/>
      <c r="LHE9" s="886"/>
      <c r="LHF9" s="886"/>
      <c r="LHG9" s="886"/>
      <c r="LHH9" s="885"/>
      <c r="LHI9" s="886"/>
      <c r="LHJ9" s="886"/>
      <c r="LHK9" s="886"/>
      <c r="LHL9" s="885"/>
      <c r="LHM9" s="886"/>
      <c r="LHN9" s="886"/>
      <c r="LHO9" s="886"/>
      <c r="LHP9" s="885"/>
      <c r="LHQ9" s="886"/>
      <c r="LHR9" s="886"/>
      <c r="LHS9" s="886"/>
      <c r="LHT9" s="885"/>
      <c r="LHU9" s="886"/>
      <c r="LHV9" s="886"/>
      <c r="LHW9" s="886"/>
      <c r="LHX9" s="885"/>
      <c r="LHY9" s="886"/>
      <c r="LHZ9" s="886"/>
      <c r="LIA9" s="886"/>
      <c r="LIB9" s="885"/>
      <c r="LIC9" s="886"/>
      <c r="LID9" s="886"/>
      <c r="LIE9" s="886"/>
      <c r="LIF9" s="885"/>
      <c r="LIG9" s="886"/>
      <c r="LIH9" s="886"/>
      <c r="LII9" s="886"/>
      <c r="LIJ9" s="885"/>
      <c r="LIK9" s="886"/>
      <c r="LIL9" s="886"/>
      <c r="LIM9" s="886"/>
      <c r="LIN9" s="885"/>
      <c r="LIO9" s="886"/>
      <c r="LIP9" s="886"/>
      <c r="LIQ9" s="886"/>
      <c r="LIR9" s="885"/>
      <c r="LIS9" s="886"/>
      <c r="LIT9" s="886"/>
      <c r="LIU9" s="886"/>
      <c r="LIV9" s="885"/>
      <c r="LIW9" s="886"/>
      <c r="LIX9" s="886"/>
      <c r="LIY9" s="886"/>
      <c r="LIZ9" s="885"/>
      <c r="LJA9" s="886"/>
      <c r="LJB9" s="886"/>
      <c r="LJC9" s="886"/>
      <c r="LJD9" s="885"/>
      <c r="LJE9" s="886"/>
      <c r="LJF9" s="886"/>
      <c r="LJG9" s="886"/>
      <c r="LJH9" s="885"/>
      <c r="LJI9" s="886"/>
      <c r="LJJ9" s="886"/>
      <c r="LJK9" s="886"/>
      <c r="LJL9" s="885"/>
      <c r="LJM9" s="886"/>
      <c r="LJN9" s="886"/>
      <c r="LJO9" s="886"/>
      <c r="LJP9" s="885"/>
      <c r="LJQ9" s="886"/>
      <c r="LJR9" s="886"/>
      <c r="LJS9" s="886"/>
      <c r="LJT9" s="885"/>
      <c r="LJU9" s="886"/>
      <c r="LJV9" s="886"/>
      <c r="LJW9" s="886"/>
      <c r="LJX9" s="885"/>
      <c r="LJY9" s="886"/>
      <c r="LJZ9" s="886"/>
      <c r="LKA9" s="886"/>
      <c r="LKB9" s="885"/>
      <c r="LKC9" s="886"/>
      <c r="LKD9" s="886"/>
      <c r="LKE9" s="886"/>
      <c r="LKF9" s="885"/>
      <c r="LKG9" s="886"/>
      <c r="LKH9" s="886"/>
      <c r="LKI9" s="886"/>
      <c r="LKJ9" s="885"/>
      <c r="LKK9" s="886"/>
      <c r="LKL9" s="886"/>
      <c r="LKM9" s="886"/>
      <c r="LKN9" s="885"/>
      <c r="LKO9" s="886"/>
      <c r="LKP9" s="886"/>
      <c r="LKQ9" s="886"/>
      <c r="LKR9" s="885"/>
      <c r="LKS9" s="886"/>
      <c r="LKT9" s="886"/>
      <c r="LKU9" s="886"/>
      <c r="LKV9" s="885"/>
      <c r="LKW9" s="886"/>
      <c r="LKX9" s="886"/>
      <c r="LKY9" s="886"/>
      <c r="LKZ9" s="885"/>
      <c r="LLA9" s="886"/>
      <c r="LLB9" s="886"/>
      <c r="LLC9" s="886"/>
      <c r="LLD9" s="885"/>
      <c r="LLE9" s="886"/>
      <c r="LLF9" s="886"/>
      <c r="LLG9" s="886"/>
      <c r="LLH9" s="885"/>
      <c r="LLI9" s="886"/>
      <c r="LLJ9" s="886"/>
      <c r="LLK9" s="886"/>
      <c r="LLL9" s="885"/>
      <c r="LLM9" s="886"/>
      <c r="LLN9" s="886"/>
      <c r="LLO9" s="886"/>
      <c r="LLP9" s="885"/>
      <c r="LLQ9" s="886"/>
      <c r="LLR9" s="886"/>
      <c r="LLS9" s="886"/>
      <c r="LLT9" s="885"/>
      <c r="LLU9" s="886"/>
      <c r="LLV9" s="886"/>
      <c r="LLW9" s="886"/>
      <c r="LLX9" s="885"/>
      <c r="LLY9" s="886"/>
      <c r="LLZ9" s="886"/>
      <c r="LMA9" s="886"/>
      <c r="LMB9" s="885"/>
      <c r="LMC9" s="886"/>
      <c r="LMD9" s="886"/>
      <c r="LME9" s="886"/>
      <c r="LMF9" s="885"/>
      <c r="LMG9" s="886"/>
      <c r="LMH9" s="886"/>
      <c r="LMI9" s="886"/>
      <c r="LMJ9" s="885"/>
      <c r="LMK9" s="886"/>
      <c r="LML9" s="886"/>
      <c r="LMM9" s="886"/>
      <c r="LMN9" s="885"/>
      <c r="LMO9" s="886"/>
      <c r="LMP9" s="886"/>
      <c r="LMQ9" s="886"/>
      <c r="LMR9" s="885"/>
      <c r="LMS9" s="886"/>
      <c r="LMT9" s="886"/>
      <c r="LMU9" s="886"/>
      <c r="LMV9" s="885"/>
      <c r="LMW9" s="886"/>
      <c r="LMX9" s="886"/>
      <c r="LMY9" s="886"/>
      <c r="LMZ9" s="885"/>
      <c r="LNA9" s="886"/>
      <c r="LNB9" s="886"/>
      <c r="LNC9" s="886"/>
      <c r="LND9" s="885"/>
      <c r="LNE9" s="886"/>
      <c r="LNF9" s="886"/>
      <c r="LNG9" s="886"/>
      <c r="LNH9" s="885"/>
      <c r="LNI9" s="886"/>
      <c r="LNJ9" s="886"/>
      <c r="LNK9" s="886"/>
      <c r="LNL9" s="885"/>
      <c r="LNM9" s="886"/>
      <c r="LNN9" s="886"/>
      <c r="LNO9" s="886"/>
      <c r="LNP9" s="885"/>
      <c r="LNQ9" s="886"/>
      <c r="LNR9" s="886"/>
      <c r="LNS9" s="886"/>
      <c r="LNT9" s="885"/>
      <c r="LNU9" s="886"/>
      <c r="LNV9" s="886"/>
      <c r="LNW9" s="886"/>
      <c r="LNX9" s="885"/>
      <c r="LNY9" s="886"/>
      <c r="LNZ9" s="886"/>
      <c r="LOA9" s="886"/>
      <c r="LOB9" s="885"/>
      <c r="LOC9" s="886"/>
      <c r="LOD9" s="886"/>
      <c r="LOE9" s="886"/>
      <c r="LOF9" s="885"/>
      <c r="LOG9" s="886"/>
      <c r="LOH9" s="886"/>
      <c r="LOI9" s="886"/>
      <c r="LOJ9" s="885"/>
      <c r="LOK9" s="886"/>
      <c r="LOL9" s="886"/>
      <c r="LOM9" s="886"/>
      <c r="LON9" s="885"/>
      <c r="LOO9" s="886"/>
      <c r="LOP9" s="886"/>
      <c r="LOQ9" s="886"/>
      <c r="LOR9" s="885"/>
      <c r="LOS9" s="886"/>
      <c r="LOT9" s="886"/>
      <c r="LOU9" s="886"/>
      <c r="LOV9" s="885"/>
      <c r="LOW9" s="886"/>
      <c r="LOX9" s="886"/>
      <c r="LOY9" s="886"/>
      <c r="LOZ9" s="885"/>
      <c r="LPA9" s="886"/>
      <c r="LPB9" s="886"/>
      <c r="LPC9" s="886"/>
      <c r="LPD9" s="885"/>
      <c r="LPE9" s="886"/>
      <c r="LPF9" s="886"/>
      <c r="LPG9" s="886"/>
      <c r="LPH9" s="885"/>
      <c r="LPI9" s="886"/>
      <c r="LPJ9" s="886"/>
      <c r="LPK9" s="886"/>
      <c r="LPL9" s="885"/>
      <c r="LPM9" s="886"/>
      <c r="LPN9" s="886"/>
      <c r="LPO9" s="886"/>
      <c r="LPP9" s="885"/>
      <c r="LPQ9" s="886"/>
      <c r="LPR9" s="886"/>
      <c r="LPS9" s="886"/>
      <c r="LPT9" s="885"/>
      <c r="LPU9" s="886"/>
      <c r="LPV9" s="886"/>
      <c r="LPW9" s="886"/>
      <c r="LPX9" s="885"/>
      <c r="LPY9" s="886"/>
      <c r="LPZ9" s="886"/>
      <c r="LQA9" s="886"/>
      <c r="LQB9" s="885"/>
      <c r="LQC9" s="886"/>
      <c r="LQD9" s="886"/>
      <c r="LQE9" s="886"/>
      <c r="LQF9" s="885"/>
      <c r="LQG9" s="886"/>
      <c r="LQH9" s="886"/>
      <c r="LQI9" s="886"/>
      <c r="LQJ9" s="885"/>
      <c r="LQK9" s="886"/>
      <c r="LQL9" s="886"/>
      <c r="LQM9" s="886"/>
      <c r="LQN9" s="885"/>
      <c r="LQO9" s="886"/>
      <c r="LQP9" s="886"/>
      <c r="LQQ9" s="886"/>
      <c r="LQR9" s="885"/>
      <c r="LQS9" s="886"/>
      <c r="LQT9" s="886"/>
      <c r="LQU9" s="886"/>
      <c r="LQV9" s="885"/>
      <c r="LQW9" s="886"/>
      <c r="LQX9" s="886"/>
      <c r="LQY9" s="886"/>
      <c r="LQZ9" s="885"/>
      <c r="LRA9" s="886"/>
      <c r="LRB9" s="886"/>
      <c r="LRC9" s="886"/>
      <c r="LRD9" s="885"/>
      <c r="LRE9" s="886"/>
      <c r="LRF9" s="886"/>
      <c r="LRG9" s="886"/>
      <c r="LRH9" s="885"/>
      <c r="LRI9" s="886"/>
      <c r="LRJ9" s="886"/>
      <c r="LRK9" s="886"/>
      <c r="LRL9" s="885"/>
      <c r="LRM9" s="886"/>
      <c r="LRN9" s="886"/>
      <c r="LRO9" s="886"/>
      <c r="LRP9" s="885"/>
      <c r="LRQ9" s="886"/>
      <c r="LRR9" s="886"/>
      <c r="LRS9" s="886"/>
      <c r="LRT9" s="885"/>
      <c r="LRU9" s="886"/>
      <c r="LRV9" s="886"/>
      <c r="LRW9" s="886"/>
      <c r="LRX9" s="885"/>
      <c r="LRY9" s="886"/>
      <c r="LRZ9" s="886"/>
      <c r="LSA9" s="886"/>
      <c r="LSB9" s="885"/>
      <c r="LSC9" s="886"/>
      <c r="LSD9" s="886"/>
      <c r="LSE9" s="886"/>
      <c r="LSF9" s="885"/>
      <c r="LSG9" s="886"/>
      <c r="LSH9" s="886"/>
      <c r="LSI9" s="886"/>
      <c r="LSJ9" s="885"/>
      <c r="LSK9" s="886"/>
      <c r="LSL9" s="886"/>
      <c r="LSM9" s="886"/>
      <c r="LSN9" s="885"/>
      <c r="LSO9" s="886"/>
      <c r="LSP9" s="886"/>
      <c r="LSQ9" s="886"/>
      <c r="LSR9" s="885"/>
      <c r="LSS9" s="886"/>
      <c r="LST9" s="886"/>
      <c r="LSU9" s="886"/>
      <c r="LSV9" s="885"/>
      <c r="LSW9" s="886"/>
      <c r="LSX9" s="886"/>
      <c r="LSY9" s="886"/>
      <c r="LSZ9" s="885"/>
      <c r="LTA9" s="886"/>
      <c r="LTB9" s="886"/>
      <c r="LTC9" s="886"/>
      <c r="LTD9" s="885"/>
      <c r="LTE9" s="886"/>
      <c r="LTF9" s="886"/>
      <c r="LTG9" s="886"/>
      <c r="LTH9" s="885"/>
      <c r="LTI9" s="886"/>
      <c r="LTJ9" s="886"/>
      <c r="LTK9" s="886"/>
      <c r="LTL9" s="885"/>
      <c r="LTM9" s="886"/>
      <c r="LTN9" s="886"/>
      <c r="LTO9" s="886"/>
      <c r="LTP9" s="885"/>
      <c r="LTQ9" s="886"/>
      <c r="LTR9" s="886"/>
      <c r="LTS9" s="886"/>
      <c r="LTT9" s="885"/>
      <c r="LTU9" s="886"/>
      <c r="LTV9" s="886"/>
      <c r="LTW9" s="886"/>
      <c r="LTX9" s="885"/>
      <c r="LTY9" s="886"/>
      <c r="LTZ9" s="886"/>
      <c r="LUA9" s="886"/>
      <c r="LUB9" s="885"/>
      <c r="LUC9" s="886"/>
      <c r="LUD9" s="886"/>
      <c r="LUE9" s="886"/>
      <c r="LUF9" s="885"/>
      <c r="LUG9" s="886"/>
      <c r="LUH9" s="886"/>
      <c r="LUI9" s="886"/>
      <c r="LUJ9" s="885"/>
      <c r="LUK9" s="886"/>
      <c r="LUL9" s="886"/>
      <c r="LUM9" s="886"/>
      <c r="LUN9" s="885"/>
      <c r="LUO9" s="886"/>
      <c r="LUP9" s="886"/>
      <c r="LUQ9" s="886"/>
      <c r="LUR9" s="885"/>
      <c r="LUS9" s="886"/>
      <c r="LUT9" s="886"/>
      <c r="LUU9" s="886"/>
      <c r="LUV9" s="885"/>
      <c r="LUW9" s="886"/>
      <c r="LUX9" s="886"/>
      <c r="LUY9" s="886"/>
      <c r="LUZ9" s="885"/>
      <c r="LVA9" s="886"/>
      <c r="LVB9" s="886"/>
      <c r="LVC9" s="886"/>
      <c r="LVD9" s="885"/>
      <c r="LVE9" s="886"/>
      <c r="LVF9" s="886"/>
      <c r="LVG9" s="886"/>
      <c r="LVH9" s="885"/>
      <c r="LVI9" s="886"/>
      <c r="LVJ9" s="886"/>
      <c r="LVK9" s="886"/>
      <c r="LVL9" s="885"/>
      <c r="LVM9" s="886"/>
      <c r="LVN9" s="886"/>
      <c r="LVO9" s="886"/>
      <c r="LVP9" s="885"/>
      <c r="LVQ9" s="886"/>
      <c r="LVR9" s="886"/>
      <c r="LVS9" s="886"/>
      <c r="LVT9" s="885"/>
      <c r="LVU9" s="886"/>
      <c r="LVV9" s="886"/>
      <c r="LVW9" s="886"/>
      <c r="LVX9" s="885"/>
      <c r="LVY9" s="886"/>
      <c r="LVZ9" s="886"/>
      <c r="LWA9" s="886"/>
      <c r="LWB9" s="885"/>
      <c r="LWC9" s="886"/>
      <c r="LWD9" s="886"/>
      <c r="LWE9" s="886"/>
      <c r="LWF9" s="885"/>
      <c r="LWG9" s="886"/>
      <c r="LWH9" s="886"/>
      <c r="LWI9" s="886"/>
      <c r="LWJ9" s="885"/>
      <c r="LWK9" s="886"/>
      <c r="LWL9" s="886"/>
      <c r="LWM9" s="886"/>
      <c r="LWN9" s="885"/>
      <c r="LWO9" s="886"/>
      <c r="LWP9" s="886"/>
      <c r="LWQ9" s="886"/>
      <c r="LWR9" s="885"/>
      <c r="LWS9" s="886"/>
      <c r="LWT9" s="886"/>
      <c r="LWU9" s="886"/>
      <c r="LWV9" s="885"/>
      <c r="LWW9" s="886"/>
      <c r="LWX9" s="886"/>
      <c r="LWY9" s="886"/>
      <c r="LWZ9" s="885"/>
      <c r="LXA9" s="886"/>
      <c r="LXB9" s="886"/>
      <c r="LXC9" s="886"/>
      <c r="LXD9" s="885"/>
      <c r="LXE9" s="886"/>
      <c r="LXF9" s="886"/>
      <c r="LXG9" s="886"/>
      <c r="LXH9" s="885"/>
      <c r="LXI9" s="886"/>
      <c r="LXJ9" s="886"/>
      <c r="LXK9" s="886"/>
      <c r="LXL9" s="885"/>
      <c r="LXM9" s="886"/>
      <c r="LXN9" s="886"/>
      <c r="LXO9" s="886"/>
      <c r="LXP9" s="885"/>
      <c r="LXQ9" s="886"/>
      <c r="LXR9" s="886"/>
      <c r="LXS9" s="886"/>
      <c r="LXT9" s="885"/>
      <c r="LXU9" s="886"/>
      <c r="LXV9" s="886"/>
      <c r="LXW9" s="886"/>
      <c r="LXX9" s="885"/>
      <c r="LXY9" s="886"/>
      <c r="LXZ9" s="886"/>
      <c r="LYA9" s="886"/>
      <c r="LYB9" s="885"/>
      <c r="LYC9" s="886"/>
      <c r="LYD9" s="886"/>
      <c r="LYE9" s="886"/>
      <c r="LYF9" s="885"/>
      <c r="LYG9" s="886"/>
      <c r="LYH9" s="886"/>
      <c r="LYI9" s="886"/>
      <c r="LYJ9" s="885"/>
      <c r="LYK9" s="886"/>
      <c r="LYL9" s="886"/>
      <c r="LYM9" s="886"/>
      <c r="LYN9" s="885"/>
      <c r="LYO9" s="886"/>
      <c r="LYP9" s="886"/>
      <c r="LYQ9" s="886"/>
      <c r="LYR9" s="885"/>
      <c r="LYS9" s="886"/>
      <c r="LYT9" s="886"/>
      <c r="LYU9" s="886"/>
      <c r="LYV9" s="885"/>
      <c r="LYW9" s="886"/>
      <c r="LYX9" s="886"/>
      <c r="LYY9" s="886"/>
      <c r="LYZ9" s="885"/>
      <c r="LZA9" s="886"/>
      <c r="LZB9" s="886"/>
      <c r="LZC9" s="886"/>
      <c r="LZD9" s="885"/>
      <c r="LZE9" s="886"/>
      <c r="LZF9" s="886"/>
      <c r="LZG9" s="886"/>
      <c r="LZH9" s="885"/>
      <c r="LZI9" s="886"/>
      <c r="LZJ9" s="886"/>
      <c r="LZK9" s="886"/>
      <c r="LZL9" s="885"/>
      <c r="LZM9" s="886"/>
      <c r="LZN9" s="886"/>
      <c r="LZO9" s="886"/>
      <c r="LZP9" s="885"/>
      <c r="LZQ9" s="886"/>
      <c r="LZR9" s="886"/>
      <c r="LZS9" s="886"/>
      <c r="LZT9" s="885"/>
      <c r="LZU9" s="886"/>
      <c r="LZV9" s="886"/>
      <c r="LZW9" s="886"/>
      <c r="LZX9" s="885"/>
      <c r="LZY9" s="886"/>
      <c r="LZZ9" s="886"/>
      <c r="MAA9" s="886"/>
      <c r="MAB9" s="885"/>
      <c r="MAC9" s="886"/>
      <c r="MAD9" s="886"/>
      <c r="MAE9" s="886"/>
      <c r="MAF9" s="885"/>
      <c r="MAG9" s="886"/>
      <c r="MAH9" s="886"/>
      <c r="MAI9" s="886"/>
      <c r="MAJ9" s="885"/>
      <c r="MAK9" s="886"/>
      <c r="MAL9" s="886"/>
      <c r="MAM9" s="886"/>
      <c r="MAN9" s="885"/>
      <c r="MAO9" s="886"/>
      <c r="MAP9" s="886"/>
      <c r="MAQ9" s="886"/>
      <c r="MAR9" s="885"/>
      <c r="MAS9" s="886"/>
      <c r="MAT9" s="886"/>
      <c r="MAU9" s="886"/>
      <c r="MAV9" s="885"/>
      <c r="MAW9" s="886"/>
      <c r="MAX9" s="886"/>
      <c r="MAY9" s="886"/>
      <c r="MAZ9" s="885"/>
      <c r="MBA9" s="886"/>
      <c r="MBB9" s="886"/>
      <c r="MBC9" s="886"/>
      <c r="MBD9" s="885"/>
      <c r="MBE9" s="886"/>
      <c r="MBF9" s="886"/>
      <c r="MBG9" s="886"/>
      <c r="MBH9" s="885"/>
      <c r="MBI9" s="886"/>
      <c r="MBJ9" s="886"/>
      <c r="MBK9" s="886"/>
      <c r="MBL9" s="885"/>
      <c r="MBM9" s="886"/>
      <c r="MBN9" s="886"/>
      <c r="MBO9" s="886"/>
      <c r="MBP9" s="885"/>
      <c r="MBQ9" s="886"/>
      <c r="MBR9" s="886"/>
      <c r="MBS9" s="886"/>
      <c r="MBT9" s="885"/>
      <c r="MBU9" s="886"/>
      <c r="MBV9" s="886"/>
      <c r="MBW9" s="886"/>
      <c r="MBX9" s="885"/>
      <c r="MBY9" s="886"/>
      <c r="MBZ9" s="886"/>
      <c r="MCA9" s="886"/>
      <c r="MCB9" s="885"/>
      <c r="MCC9" s="886"/>
      <c r="MCD9" s="886"/>
      <c r="MCE9" s="886"/>
      <c r="MCF9" s="885"/>
      <c r="MCG9" s="886"/>
      <c r="MCH9" s="886"/>
      <c r="MCI9" s="886"/>
      <c r="MCJ9" s="885"/>
      <c r="MCK9" s="886"/>
      <c r="MCL9" s="886"/>
      <c r="MCM9" s="886"/>
      <c r="MCN9" s="885"/>
      <c r="MCO9" s="886"/>
      <c r="MCP9" s="886"/>
      <c r="MCQ9" s="886"/>
      <c r="MCR9" s="885"/>
      <c r="MCS9" s="886"/>
      <c r="MCT9" s="886"/>
      <c r="MCU9" s="886"/>
      <c r="MCV9" s="885"/>
      <c r="MCW9" s="886"/>
      <c r="MCX9" s="886"/>
      <c r="MCY9" s="886"/>
      <c r="MCZ9" s="885"/>
      <c r="MDA9" s="886"/>
      <c r="MDB9" s="886"/>
      <c r="MDC9" s="886"/>
      <c r="MDD9" s="885"/>
      <c r="MDE9" s="886"/>
      <c r="MDF9" s="886"/>
      <c r="MDG9" s="886"/>
      <c r="MDH9" s="885"/>
      <c r="MDI9" s="886"/>
      <c r="MDJ9" s="886"/>
      <c r="MDK9" s="886"/>
      <c r="MDL9" s="885"/>
      <c r="MDM9" s="886"/>
      <c r="MDN9" s="886"/>
      <c r="MDO9" s="886"/>
      <c r="MDP9" s="885"/>
      <c r="MDQ9" s="886"/>
      <c r="MDR9" s="886"/>
      <c r="MDS9" s="886"/>
      <c r="MDT9" s="885"/>
      <c r="MDU9" s="886"/>
      <c r="MDV9" s="886"/>
      <c r="MDW9" s="886"/>
      <c r="MDX9" s="885"/>
      <c r="MDY9" s="886"/>
      <c r="MDZ9" s="886"/>
      <c r="MEA9" s="886"/>
      <c r="MEB9" s="885"/>
      <c r="MEC9" s="886"/>
      <c r="MED9" s="886"/>
      <c r="MEE9" s="886"/>
      <c r="MEF9" s="885"/>
      <c r="MEG9" s="886"/>
      <c r="MEH9" s="886"/>
      <c r="MEI9" s="886"/>
      <c r="MEJ9" s="885"/>
      <c r="MEK9" s="886"/>
      <c r="MEL9" s="886"/>
      <c r="MEM9" s="886"/>
      <c r="MEN9" s="885"/>
      <c r="MEO9" s="886"/>
      <c r="MEP9" s="886"/>
      <c r="MEQ9" s="886"/>
      <c r="MER9" s="885"/>
      <c r="MES9" s="886"/>
      <c r="MET9" s="886"/>
      <c r="MEU9" s="886"/>
      <c r="MEV9" s="885"/>
      <c r="MEW9" s="886"/>
      <c r="MEX9" s="886"/>
      <c r="MEY9" s="886"/>
      <c r="MEZ9" s="885"/>
      <c r="MFA9" s="886"/>
      <c r="MFB9" s="886"/>
      <c r="MFC9" s="886"/>
      <c r="MFD9" s="885"/>
      <c r="MFE9" s="886"/>
      <c r="MFF9" s="886"/>
      <c r="MFG9" s="886"/>
      <c r="MFH9" s="885"/>
      <c r="MFI9" s="886"/>
      <c r="MFJ9" s="886"/>
      <c r="MFK9" s="886"/>
      <c r="MFL9" s="885"/>
      <c r="MFM9" s="886"/>
      <c r="MFN9" s="886"/>
      <c r="MFO9" s="886"/>
      <c r="MFP9" s="885"/>
      <c r="MFQ9" s="886"/>
      <c r="MFR9" s="886"/>
      <c r="MFS9" s="886"/>
      <c r="MFT9" s="885"/>
      <c r="MFU9" s="886"/>
      <c r="MFV9" s="886"/>
      <c r="MFW9" s="886"/>
      <c r="MFX9" s="885"/>
      <c r="MFY9" s="886"/>
      <c r="MFZ9" s="886"/>
      <c r="MGA9" s="886"/>
      <c r="MGB9" s="885"/>
      <c r="MGC9" s="886"/>
      <c r="MGD9" s="886"/>
      <c r="MGE9" s="886"/>
      <c r="MGF9" s="885"/>
      <c r="MGG9" s="886"/>
      <c r="MGH9" s="886"/>
      <c r="MGI9" s="886"/>
      <c r="MGJ9" s="885"/>
      <c r="MGK9" s="886"/>
      <c r="MGL9" s="886"/>
      <c r="MGM9" s="886"/>
      <c r="MGN9" s="885"/>
      <c r="MGO9" s="886"/>
      <c r="MGP9" s="886"/>
      <c r="MGQ9" s="886"/>
      <c r="MGR9" s="885"/>
      <c r="MGS9" s="886"/>
      <c r="MGT9" s="886"/>
      <c r="MGU9" s="886"/>
      <c r="MGV9" s="885"/>
      <c r="MGW9" s="886"/>
      <c r="MGX9" s="886"/>
      <c r="MGY9" s="886"/>
      <c r="MGZ9" s="885"/>
      <c r="MHA9" s="886"/>
      <c r="MHB9" s="886"/>
      <c r="MHC9" s="886"/>
      <c r="MHD9" s="885"/>
      <c r="MHE9" s="886"/>
      <c r="MHF9" s="886"/>
      <c r="MHG9" s="886"/>
      <c r="MHH9" s="885"/>
      <c r="MHI9" s="886"/>
      <c r="MHJ9" s="886"/>
      <c r="MHK9" s="886"/>
      <c r="MHL9" s="885"/>
      <c r="MHM9" s="886"/>
      <c r="MHN9" s="886"/>
      <c r="MHO9" s="886"/>
      <c r="MHP9" s="885"/>
      <c r="MHQ9" s="886"/>
      <c r="MHR9" s="886"/>
      <c r="MHS9" s="886"/>
      <c r="MHT9" s="885"/>
      <c r="MHU9" s="886"/>
      <c r="MHV9" s="886"/>
      <c r="MHW9" s="886"/>
      <c r="MHX9" s="885"/>
      <c r="MHY9" s="886"/>
      <c r="MHZ9" s="886"/>
      <c r="MIA9" s="886"/>
      <c r="MIB9" s="885"/>
      <c r="MIC9" s="886"/>
      <c r="MID9" s="886"/>
      <c r="MIE9" s="886"/>
      <c r="MIF9" s="885"/>
      <c r="MIG9" s="886"/>
      <c r="MIH9" s="886"/>
      <c r="MII9" s="886"/>
      <c r="MIJ9" s="885"/>
      <c r="MIK9" s="886"/>
      <c r="MIL9" s="886"/>
      <c r="MIM9" s="886"/>
      <c r="MIN9" s="885"/>
      <c r="MIO9" s="886"/>
      <c r="MIP9" s="886"/>
      <c r="MIQ9" s="886"/>
      <c r="MIR9" s="885"/>
      <c r="MIS9" s="886"/>
      <c r="MIT9" s="886"/>
      <c r="MIU9" s="886"/>
      <c r="MIV9" s="885"/>
      <c r="MIW9" s="886"/>
      <c r="MIX9" s="886"/>
      <c r="MIY9" s="886"/>
      <c r="MIZ9" s="885"/>
      <c r="MJA9" s="886"/>
      <c r="MJB9" s="886"/>
      <c r="MJC9" s="886"/>
      <c r="MJD9" s="885"/>
      <c r="MJE9" s="886"/>
      <c r="MJF9" s="886"/>
      <c r="MJG9" s="886"/>
      <c r="MJH9" s="885"/>
      <c r="MJI9" s="886"/>
      <c r="MJJ9" s="886"/>
      <c r="MJK9" s="886"/>
      <c r="MJL9" s="885"/>
      <c r="MJM9" s="886"/>
      <c r="MJN9" s="886"/>
      <c r="MJO9" s="886"/>
      <c r="MJP9" s="885"/>
      <c r="MJQ9" s="886"/>
      <c r="MJR9" s="886"/>
      <c r="MJS9" s="886"/>
      <c r="MJT9" s="885"/>
      <c r="MJU9" s="886"/>
      <c r="MJV9" s="886"/>
      <c r="MJW9" s="886"/>
      <c r="MJX9" s="885"/>
      <c r="MJY9" s="886"/>
      <c r="MJZ9" s="886"/>
      <c r="MKA9" s="886"/>
      <c r="MKB9" s="885"/>
      <c r="MKC9" s="886"/>
      <c r="MKD9" s="886"/>
      <c r="MKE9" s="886"/>
      <c r="MKF9" s="885"/>
      <c r="MKG9" s="886"/>
      <c r="MKH9" s="886"/>
      <c r="MKI9" s="886"/>
      <c r="MKJ9" s="885"/>
      <c r="MKK9" s="886"/>
      <c r="MKL9" s="886"/>
      <c r="MKM9" s="886"/>
      <c r="MKN9" s="885"/>
      <c r="MKO9" s="886"/>
      <c r="MKP9" s="886"/>
      <c r="MKQ9" s="886"/>
      <c r="MKR9" s="885"/>
      <c r="MKS9" s="886"/>
      <c r="MKT9" s="886"/>
      <c r="MKU9" s="886"/>
      <c r="MKV9" s="885"/>
      <c r="MKW9" s="886"/>
      <c r="MKX9" s="886"/>
      <c r="MKY9" s="886"/>
      <c r="MKZ9" s="885"/>
      <c r="MLA9" s="886"/>
      <c r="MLB9" s="886"/>
      <c r="MLC9" s="886"/>
      <c r="MLD9" s="885"/>
      <c r="MLE9" s="886"/>
      <c r="MLF9" s="886"/>
      <c r="MLG9" s="886"/>
      <c r="MLH9" s="885"/>
      <c r="MLI9" s="886"/>
      <c r="MLJ9" s="886"/>
      <c r="MLK9" s="886"/>
      <c r="MLL9" s="885"/>
      <c r="MLM9" s="886"/>
      <c r="MLN9" s="886"/>
      <c r="MLO9" s="886"/>
      <c r="MLP9" s="885"/>
      <c r="MLQ9" s="886"/>
      <c r="MLR9" s="886"/>
      <c r="MLS9" s="886"/>
      <c r="MLT9" s="885"/>
      <c r="MLU9" s="886"/>
      <c r="MLV9" s="886"/>
      <c r="MLW9" s="886"/>
      <c r="MLX9" s="885"/>
      <c r="MLY9" s="886"/>
      <c r="MLZ9" s="886"/>
      <c r="MMA9" s="886"/>
      <c r="MMB9" s="885"/>
      <c r="MMC9" s="886"/>
      <c r="MMD9" s="886"/>
      <c r="MME9" s="886"/>
      <c r="MMF9" s="885"/>
      <c r="MMG9" s="886"/>
      <c r="MMH9" s="886"/>
      <c r="MMI9" s="886"/>
      <c r="MMJ9" s="885"/>
      <c r="MMK9" s="886"/>
      <c r="MML9" s="886"/>
      <c r="MMM9" s="886"/>
      <c r="MMN9" s="885"/>
      <c r="MMO9" s="886"/>
      <c r="MMP9" s="886"/>
      <c r="MMQ9" s="886"/>
      <c r="MMR9" s="885"/>
      <c r="MMS9" s="886"/>
      <c r="MMT9" s="886"/>
      <c r="MMU9" s="886"/>
      <c r="MMV9" s="885"/>
      <c r="MMW9" s="886"/>
      <c r="MMX9" s="886"/>
      <c r="MMY9" s="886"/>
      <c r="MMZ9" s="885"/>
      <c r="MNA9" s="886"/>
      <c r="MNB9" s="886"/>
      <c r="MNC9" s="886"/>
      <c r="MND9" s="885"/>
      <c r="MNE9" s="886"/>
      <c r="MNF9" s="886"/>
      <c r="MNG9" s="886"/>
      <c r="MNH9" s="885"/>
      <c r="MNI9" s="886"/>
      <c r="MNJ9" s="886"/>
      <c r="MNK9" s="886"/>
      <c r="MNL9" s="885"/>
      <c r="MNM9" s="886"/>
      <c r="MNN9" s="886"/>
      <c r="MNO9" s="886"/>
      <c r="MNP9" s="885"/>
      <c r="MNQ9" s="886"/>
      <c r="MNR9" s="886"/>
      <c r="MNS9" s="886"/>
      <c r="MNT9" s="885"/>
      <c r="MNU9" s="886"/>
      <c r="MNV9" s="886"/>
      <c r="MNW9" s="886"/>
      <c r="MNX9" s="885"/>
      <c r="MNY9" s="886"/>
      <c r="MNZ9" s="886"/>
      <c r="MOA9" s="886"/>
      <c r="MOB9" s="885"/>
      <c r="MOC9" s="886"/>
      <c r="MOD9" s="886"/>
      <c r="MOE9" s="886"/>
      <c r="MOF9" s="885"/>
      <c r="MOG9" s="886"/>
      <c r="MOH9" s="886"/>
      <c r="MOI9" s="886"/>
      <c r="MOJ9" s="885"/>
      <c r="MOK9" s="886"/>
      <c r="MOL9" s="886"/>
      <c r="MOM9" s="886"/>
      <c r="MON9" s="885"/>
      <c r="MOO9" s="886"/>
      <c r="MOP9" s="886"/>
      <c r="MOQ9" s="886"/>
      <c r="MOR9" s="885"/>
      <c r="MOS9" s="886"/>
      <c r="MOT9" s="886"/>
      <c r="MOU9" s="886"/>
      <c r="MOV9" s="885"/>
      <c r="MOW9" s="886"/>
      <c r="MOX9" s="886"/>
      <c r="MOY9" s="886"/>
      <c r="MOZ9" s="885"/>
      <c r="MPA9" s="886"/>
      <c r="MPB9" s="886"/>
      <c r="MPC9" s="886"/>
      <c r="MPD9" s="885"/>
      <c r="MPE9" s="886"/>
      <c r="MPF9" s="886"/>
      <c r="MPG9" s="886"/>
      <c r="MPH9" s="885"/>
      <c r="MPI9" s="886"/>
      <c r="MPJ9" s="886"/>
      <c r="MPK9" s="886"/>
      <c r="MPL9" s="885"/>
      <c r="MPM9" s="886"/>
      <c r="MPN9" s="886"/>
      <c r="MPO9" s="886"/>
      <c r="MPP9" s="885"/>
      <c r="MPQ9" s="886"/>
      <c r="MPR9" s="886"/>
      <c r="MPS9" s="886"/>
      <c r="MPT9" s="885"/>
      <c r="MPU9" s="886"/>
      <c r="MPV9" s="886"/>
      <c r="MPW9" s="886"/>
      <c r="MPX9" s="885"/>
      <c r="MPY9" s="886"/>
      <c r="MPZ9" s="886"/>
      <c r="MQA9" s="886"/>
      <c r="MQB9" s="885"/>
      <c r="MQC9" s="886"/>
      <c r="MQD9" s="886"/>
      <c r="MQE9" s="886"/>
      <c r="MQF9" s="885"/>
      <c r="MQG9" s="886"/>
      <c r="MQH9" s="886"/>
      <c r="MQI9" s="886"/>
      <c r="MQJ9" s="885"/>
      <c r="MQK9" s="886"/>
      <c r="MQL9" s="886"/>
      <c r="MQM9" s="886"/>
      <c r="MQN9" s="885"/>
      <c r="MQO9" s="886"/>
      <c r="MQP9" s="886"/>
      <c r="MQQ9" s="886"/>
      <c r="MQR9" s="885"/>
      <c r="MQS9" s="886"/>
      <c r="MQT9" s="886"/>
      <c r="MQU9" s="886"/>
      <c r="MQV9" s="885"/>
      <c r="MQW9" s="886"/>
      <c r="MQX9" s="886"/>
      <c r="MQY9" s="886"/>
      <c r="MQZ9" s="885"/>
      <c r="MRA9" s="886"/>
      <c r="MRB9" s="886"/>
      <c r="MRC9" s="886"/>
      <c r="MRD9" s="885"/>
      <c r="MRE9" s="886"/>
      <c r="MRF9" s="886"/>
      <c r="MRG9" s="886"/>
      <c r="MRH9" s="885"/>
      <c r="MRI9" s="886"/>
      <c r="MRJ9" s="886"/>
      <c r="MRK9" s="886"/>
      <c r="MRL9" s="885"/>
      <c r="MRM9" s="886"/>
      <c r="MRN9" s="886"/>
      <c r="MRO9" s="886"/>
      <c r="MRP9" s="885"/>
      <c r="MRQ9" s="886"/>
      <c r="MRR9" s="886"/>
      <c r="MRS9" s="886"/>
      <c r="MRT9" s="885"/>
      <c r="MRU9" s="886"/>
      <c r="MRV9" s="886"/>
      <c r="MRW9" s="886"/>
      <c r="MRX9" s="885"/>
      <c r="MRY9" s="886"/>
      <c r="MRZ9" s="886"/>
      <c r="MSA9" s="886"/>
      <c r="MSB9" s="885"/>
      <c r="MSC9" s="886"/>
      <c r="MSD9" s="886"/>
      <c r="MSE9" s="886"/>
      <c r="MSF9" s="885"/>
      <c r="MSG9" s="886"/>
      <c r="MSH9" s="886"/>
      <c r="MSI9" s="886"/>
      <c r="MSJ9" s="885"/>
      <c r="MSK9" s="886"/>
      <c r="MSL9" s="886"/>
      <c r="MSM9" s="886"/>
      <c r="MSN9" s="885"/>
      <c r="MSO9" s="886"/>
      <c r="MSP9" s="886"/>
      <c r="MSQ9" s="886"/>
      <c r="MSR9" s="885"/>
      <c r="MSS9" s="886"/>
      <c r="MST9" s="886"/>
      <c r="MSU9" s="886"/>
      <c r="MSV9" s="885"/>
      <c r="MSW9" s="886"/>
      <c r="MSX9" s="886"/>
      <c r="MSY9" s="886"/>
      <c r="MSZ9" s="885"/>
      <c r="MTA9" s="886"/>
      <c r="MTB9" s="886"/>
      <c r="MTC9" s="886"/>
      <c r="MTD9" s="885"/>
      <c r="MTE9" s="886"/>
      <c r="MTF9" s="886"/>
      <c r="MTG9" s="886"/>
      <c r="MTH9" s="885"/>
      <c r="MTI9" s="886"/>
      <c r="MTJ9" s="886"/>
      <c r="MTK9" s="886"/>
      <c r="MTL9" s="885"/>
      <c r="MTM9" s="886"/>
      <c r="MTN9" s="886"/>
      <c r="MTO9" s="886"/>
      <c r="MTP9" s="885"/>
      <c r="MTQ9" s="886"/>
      <c r="MTR9" s="886"/>
      <c r="MTS9" s="886"/>
      <c r="MTT9" s="885"/>
      <c r="MTU9" s="886"/>
      <c r="MTV9" s="886"/>
      <c r="MTW9" s="886"/>
      <c r="MTX9" s="885"/>
      <c r="MTY9" s="886"/>
      <c r="MTZ9" s="886"/>
      <c r="MUA9" s="886"/>
      <c r="MUB9" s="885"/>
      <c r="MUC9" s="886"/>
      <c r="MUD9" s="886"/>
      <c r="MUE9" s="886"/>
      <c r="MUF9" s="885"/>
      <c r="MUG9" s="886"/>
      <c r="MUH9" s="886"/>
      <c r="MUI9" s="886"/>
      <c r="MUJ9" s="885"/>
      <c r="MUK9" s="886"/>
      <c r="MUL9" s="886"/>
      <c r="MUM9" s="886"/>
      <c r="MUN9" s="885"/>
      <c r="MUO9" s="886"/>
      <c r="MUP9" s="886"/>
      <c r="MUQ9" s="886"/>
      <c r="MUR9" s="885"/>
      <c r="MUS9" s="886"/>
      <c r="MUT9" s="886"/>
      <c r="MUU9" s="886"/>
      <c r="MUV9" s="885"/>
      <c r="MUW9" s="886"/>
      <c r="MUX9" s="886"/>
      <c r="MUY9" s="886"/>
      <c r="MUZ9" s="885"/>
      <c r="MVA9" s="886"/>
      <c r="MVB9" s="886"/>
      <c r="MVC9" s="886"/>
      <c r="MVD9" s="885"/>
      <c r="MVE9" s="886"/>
      <c r="MVF9" s="886"/>
      <c r="MVG9" s="886"/>
      <c r="MVH9" s="885"/>
      <c r="MVI9" s="886"/>
      <c r="MVJ9" s="886"/>
      <c r="MVK9" s="886"/>
      <c r="MVL9" s="885"/>
      <c r="MVM9" s="886"/>
      <c r="MVN9" s="886"/>
      <c r="MVO9" s="886"/>
      <c r="MVP9" s="885"/>
      <c r="MVQ9" s="886"/>
      <c r="MVR9" s="886"/>
      <c r="MVS9" s="886"/>
      <c r="MVT9" s="885"/>
      <c r="MVU9" s="886"/>
      <c r="MVV9" s="886"/>
      <c r="MVW9" s="886"/>
      <c r="MVX9" s="885"/>
      <c r="MVY9" s="886"/>
      <c r="MVZ9" s="886"/>
      <c r="MWA9" s="886"/>
      <c r="MWB9" s="885"/>
      <c r="MWC9" s="886"/>
      <c r="MWD9" s="886"/>
      <c r="MWE9" s="886"/>
      <c r="MWF9" s="885"/>
      <c r="MWG9" s="886"/>
      <c r="MWH9" s="886"/>
      <c r="MWI9" s="886"/>
      <c r="MWJ9" s="885"/>
      <c r="MWK9" s="886"/>
      <c r="MWL9" s="886"/>
      <c r="MWM9" s="886"/>
      <c r="MWN9" s="885"/>
      <c r="MWO9" s="886"/>
      <c r="MWP9" s="886"/>
      <c r="MWQ9" s="886"/>
      <c r="MWR9" s="885"/>
      <c r="MWS9" s="886"/>
      <c r="MWT9" s="886"/>
      <c r="MWU9" s="886"/>
      <c r="MWV9" s="885"/>
      <c r="MWW9" s="886"/>
      <c r="MWX9" s="886"/>
      <c r="MWY9" s="886"/>
      <c r="MWZ9" s="885"/>
      <c r="MXA9" s="886"/>
      <c r="MXB9" s="886"/>
      <c r="MXC9" s="886"/>
      <c r="MXD9" s="885"/>
      <c r="MXE9" s="886"/>
      <c r="MXF9" s="886"/>
      <c r="MXG9" s="886"/>
      <c r="MXH9" s="885"/>
      <c r="MXI9" s="886"/>
      <c r="MXJ9" s="886"/>
      <c r="MXK9" s="886"/>
      <c r="MXL9" s="885"/>
      <c r="MXM9" s="886"/>
      <c r="MXN9" s="886"/>
      <c r="MXO9" s="886"/>
      <c r="MXP9" s="885"/>
      <c r="MXQ9" s="886"/>
      <c r="MXR9" s="886"/>
      <c r="MXS9" s="886"/>
      <c r="MXT9" s="885"/>
      <c r="MXU9" s="886"/>
      <c r="MXV9" s="886"/>
      <c r="MXW9" s="886"/>
      <c r="MXX9" s="885"/>
      <c r="MXY9" s="886"/>
      <c r="MXZ9" s="886"/>
      <c r="MYA9" s="886"/>
      <c r="MYB9" s="885"/>
      <c r="MYC9" s="886"/>
      <c r="MYD9" s="886"/>
      <c r="MYE9" s="886"/>
      <c r="MYF9" s="885"/>
      <c r="MYG9" s="886"/>
      <c r="MYH9" s="886"/>
      <c r="MYI9" s="886"/>
      <c r="MYJ9" s="885"/>
      <c r="MYK9" s="886"/>
      <c r="MYL9" s="886"/>
      <c r="MYM9" s="886"/>
      <c r="MYN9" s="885"/>
      <c r="MYO9" s="886"/>
      <c r="MYP9" s="886"/>
      <c r="MYQ9" s="886"/>
      <c r="MYR9" s="885"/>
      <c r="MYS9" s="886"/>
      <c r="MYT9" s="886"/>
      <c r="MYU9" s="886"/>
      <c r="MYV9" s="885"/>
      <c r="MYW9" s="886"/>
      <c r="MYX9" s="886"/>
      <c r="MYY9" s="886"/>
      <c r="MYZ9" s="885"/>
      <c r="MZA9" s="886"/>
      <c r="MZB9" s="886"/>
      <c r="MZC9" s="886"/>
      <c r="MZD9" s="885"/>
      <c r="MZE9" s="886"/>
      <c r="MZF9" s="886"/>
      <c r="MZG9" s="886"/>
      <c r="MZH9" s="885"/>
      <c r="MZI9" s="886"/>
      <c r="MZJ9" s="886"/>
      <c r="MZK9" s="886"/>
      <c r="MZL9" s="885"/>
      <c r="MZM9" s="886"/>
      <c r="MZN9" s="886"/>
      <c r="MZO9" s="886"/>
      <c r="MZP9" s="885"/>
      <c r="MZQ9" s="886"/>
      <c r="MZR9" s="886"/>
      <c r="MZS9" s="886"/>
      <c r="MZT9" s="885"/>
      <c r="MZU9" s="886"/>
      <c r="MZV9" s="886"/>
      <c r="MZW9" s="886"/>
      <c r="MZX9" s="885"/>
      <c r="MZY9" s="886"/>
      <c r="MZZ9" s="886"/>
      <c r="NAA9" s="886"/>
      <c r="NAB9" s="885"/>
      <c r="NAC9" s="886"/>
      <c r="NAD9" s="886"/>
      <c r="NAE9" s="886"/>
      <c r="NAF9" s="885"/>
      <c r="NAG9" s="886"/>
      <c r="NAH9" s="886"/>
      <c r="NAI9" s="886"/>
      <c r="NAJ9" s="885"/>
      <c r="NAK9" s="886"/>
      <c r="NAL9" s="886"/>
      <c r="NAM9" s="886"/>
      <c r="NAN9" s="885"/>
      <c r="NAO9" s="886"/>
      <c r="NAP9" s="886"/>
      <c r="NAQ9" s="886"/>
      <c r="NAR9" s="885"/>
      <c r="NAS9" s="886"/>
      <c r="NAT9" s="886"/>
      <c r="NAU9" s="886"/>
      <c r="NAV9" s="885"/>
      <c r="NAW9" s="886"/>
      <c r="NAX9" s="886"/>
      <c r="NAY9" s="886"/>
      <c r="NAZ9" s="885"/>
      <c r="NBA9" s="886"/>
      <c r="NBB9" s="886"/>
      <c r="NBC9" s="886"/>
      <c r="NBD9" s="885"/>
      <c r="NBE9" s="886"/>
      <c r="NBF9" s="886"/>
      <c r="NBG9" s="886"/>
      <c r="NBH9" s="885"/>
      <c r="NBI9" s="886"/>
      <c r="NBJ9" s="886"/>
      <c r="NBK9" s="886"/>
      <c r="NBL9" s="885"/>
      <c r="NBM9" s="886"/>
      <c r="NBN9" s="886"/>
      <c r="NBO9" s="886"/>
      <c r="NBP9" s="885"/>
      <c r="NBQ9" s="886"/>
      <c r="NBR9" s="886"/>
      <c r="NBS9" s="886"/>
      <c r="NBT9" s="885"/>
      <c r="NBU9" s="886"/>
      <c r="NBV9" s="886"/>
      <c r="NBW9" s="886"/>
      <c r="NBX9" s="885"/>
      <c r="NBY9" s="886"/>
      <c r="NBZ9" s="886"/>
      <c r="NCA9" s="886"/>
      <c r="NCB9" s="885"/>
      <c r="NCC9" s="886"/>
      <c r="NCD9" s="886"/>
      <c r="NCE9" s="886"/>
      <c r="NCF9" s="885"/>
      <c r="NCG9" s="886"/>
      <c r="NCH9" s="886"/>
      <c r="NCI9" s="886"/>
      <c r="NCJ9" s="885"/>
      <c r="NCK9" s="886"/>
      <c r="NCL9" s="886"/>
      <c r="NCM9" s="886"/>
      <c r="NCN9" s="885"/>
      <c r="NCO9" s="886"/>
      <c r="NCP9" s="886"/>
      <c r="NCQ9" s="886"/>
      <c r="NCR9" s="885"/>
      <c r="NCS9" s="886"/>
      <c r="NCT9" s="886"/>
      <c r="NCU9" s="886"/>
      <c r="NCV9" s="885"/>
      <c r="NCW9" s="886"/>
      <c r="NCX9" s="886"/>
      <c r="NCY9" s="886"/>
      <c r="NCZ9" s="885"/>
      <c r="NDA9" s="886"/>
      <c r="NDB9" s="886"/>
      <c r="NDC9" s="886"/>
      <c r="NDD9" s="885"/>
      <c r="NDE9" s="886"/>
      <c r="NDF9" s="886"/>
      <c r="NDG9" s="886"/>
      <c r="NDH9" s="885"/>
      <c r="NDI9" s="886"/>
      <c r="NDJ9" s="886"/>
      <c r="NDK9" s="886"/>
      <c r="NDL9" s="885"/>
      <c r="NDM9" s="886"/>
      <c r="NDN9" s="886"/>
      <c r="NDO9" s="886"/>
      <c r="NDP9" s="885"/>
      <c r="NDQ9" s="886"/>
      <c r="NDR9" s="886"/>
      <c r="NDS9" s="886"/>
      <c r="NDT9" s="885"/>
      <c r="NDU9" s="886"/>
      <c r="NDV9" s="886"/>
      <c r="NDW9" s="886"/>
      <c r="NDX9" s="885"/>
      <c r="NDY9" s="886"/>
      <c r="NDZ9" s="886"/>
      <c r="NEA9" s="886"/>
      <c r="NEB9" s="885"/>
      <c r="NEC9" s="886"/>
      <c r="NED9" s="886"/>
      <c r="NEE9" s="886"/>
      <c r="NEF9" s="885"/>
      <c r="NEG9" s="886"/>
      <c r="NEH9" s="886"/>
      <c r="NEI9" s="886"/>
      <c r="NEJ9" s="885"/>
      <c r="NEK9" s="886"/>
      <c r="NEL9" s="886"/>
      <c r="NEM9" s="886"/>
      <c r="NEN9" s="885"/>
      <c r="NEO9" s="886"/>
      <c r="NEP9" s="886"/>
      <c r="NEQ9" s="886"/>
      <c r="NER9" s="885"/>
      <c r="NES9" s="886"/>
      <c r="NET9" s="886"/>
      <c r="NEU9" s="886"/>
      <c r="NEV9" s="885"/>
      <c r="NEW9" s="886"/>
      <c r="NEX9" s="886"/>
      <c r="NEY9" s="886"/>
      <c r="NEZ9" s="885"/>
      <c r="NFA9" s="886"/>
      <c r="NFB9" s="886"/>
      <c r="NFC9" s="886"/>
      <c r="NFD9" s="885"/>
      <c r="NFE9" s="886"/>
      <c r="NFF9" s="886"/>
      <c r="NFG9" s="886"/>
      <c r="NFH9" s="885"/>
      <c r="NFI9" s="886"/>
      <c r="NFJ9" s="886"/>
      <c r="NFK9" s="886"/>
      <c r="NFL9" s="885"/>
      <c r="NFM9" s="886"/>
      <c r="NFN9" s="886"/>
      <c r="NFO9" s="886"/>
      <c r="NFP9" s="885"/>
      <c r="NFQ9" s="886"/>
      <c r="NFR9" s="886"/>
      <c r="NFS9" s="886"/>
      <c r="NFT9" s="885"/>
      <c r="NFU9" s="886"/>
      <c r="NFV9" s="886"/>
      <c r="NFW9" s="886"/>
      <c r="NFX9" s="885"/>
      <c r="NFY9" s="886"/>
      <c r="NFZ9" s="886"/>
      <c r="NGA9" s="886"/>
      <c r="NGB9" s="885"/>
      <c r="NGC9" s="886"/>
      <c r="NGD9" s="886"/>
      <c r="NGE9" s="886"/>
      <c r="NGF9" s="885"/>
      <c r="NGG9" s="886"/>
      <c r="NGH9" s="886"/>
      <c r="NGI9" s="886"/>
      <c r="NGJ9" s="885"/>
      <c r="NGK9" s="886"/>
      <c r="NGL9" s="886"/>
      <c r="NGM9" s="886"/>
      <c r="NGN9" s="885"/>
      <c r="NGO9" s="886"/>
      <c r="NGP9" s="886"/>
      <c r="NGQ9" s="886"/>
      <c r="NGR9" s="885"/>
      <c r="NGS9" s="886"/>
      <c r="NGT9" s="886"/>
      <c r="NGU9" s="886"/>
      <c r="NGV9" s="885"/>
      <c r="NGW9" s="886"/>
      <c r="NGX9" s="886"/>
      <c r="NGY9" s="886"/>
      <c r="NGZ9" s="885"/>
      <c r="NHA9" s="886"/>
      <c r="NHB9" s="886"/>
      <c r="NHC9" s="886"/>
      <c r="NHD9" s="885"/>
      <c r="NHE9" s="886"/>
      <c r="NHF9" s="886"/>
      <c r="NHG9" s="886"/>
      <c r="NHH9" s="885"/>
      <c r="NHI9" s="886"/>
      <c r="NHJ9" s="886"/>
      <c r="NHK9" s="886"/>
      <c r="NHL9" s="885"/>
      <c r="NHM9" s="886"/>
      <c r="NHN9" s="886"/>
      <c r="NHO9" s="886"/>
      <c r="NHP9" s="885"/>
      <c r="NHQ9" s="886"/>
      <c r="NHR9" s="886"/>
      <c r="NHS9" s="886"/>
      <c r="NHT9" s="885"/>
      <c r="NHU9" s="886"/>
      <c r="NHV9" s="886"/>
      <c r="NHW9" s="886"/>
      <c r="NHX9" s="885"/>
      <c r="NHY9" s="886"/>
      <c r="NHZ9" s="886"/>
      <c r="NIA9" s="886"/>
      <c r="NIB9" s="885"/>
      <c r="NIC9" s="886"/>
      <c r="NID9" s="886"/>
      <c r="NIE9" s="886"/>
      <c r="NIF9" s="885"/>
      <c r="NIG9" s="886"/>
      <c r="NIH9" s="886"/>
      <c r="NII9" s="886"/>
      <c r="NIJ9" s="885"/>
      <c r="NIK9" s="886"/>
      <c r="NIL9" s="886"/>
      <c r="NIM9" s="886"/>
      <c r="NIN9" s="885"/>
      <c r="NIO9" s="886"/>
      <c r="NIP9" s="886"/>
      <c r="NIQ9" s="886"/>
      <c r="NIR9" s="885"/>
      <c r="NIS9" s="886"/>
      <c r="NIT9" s="886"/>
      <c r="NIU9" s="886"/>
      <c r="NIV9" s="885"/>
      <c r="NIW9" s="886"/>
      <c r="NIX9" s="886"/>
      <c r="NIY9" s="886"/>
      <c r="NIZ9" s="885"/>
      <c r="NJA9" s="886"/>
      <c r="NJB9" s="886"/>
      <c r="NJC9" s="886"/>
      <c r="NJD9" s="885"/>
      <c r="NJE9" s="886"/>
      <c r="NJF9" s="886"/>
      <c r="NJG9" s="886"/>
      <c r="NJH9" s="885"/>
      <c r="NJI9" s="886"/>
      <c r="NJJ9" s="886"/>
      <c r="NJK9" s="886"/>
      <c r="NJL9" s="885"/>
      <c r="NJM9" s="886"/>
      <c r="NJN9" s="886"/>
      <c r="NJO9" s="886"/>
      <c r="NJP9" s="885"/>
      <c r="NJQ9" s="886"/>
      <c r="NJR9" s="886"/>
      <c r="NJS9" s="886"/>
      <c r="NJT9" s="885"/>
      <c r="NJU9" s="886"/>
      <c r="NJV9" s="886"/>
      <c r="NJW9" s="886"/>
      <c r="NJX9" s="885"/>
      <c r="NJY9" s="886"/>
      <c r="NJZ9" s="886"/>
      <c r="NKA9" s="886"/>
      <c r="NKB9" s="885"/>
      <c r="NKC9" s="886"/>
      <c r="NKD9" s="886"/>
      <c r="NKE9" s="886"/>
      <c r="NKF9" s="885"/>
      <c r="NKG9" s="886"/>
      <c r="NKH9" s="886"/>
      <c r="NKI9" s="886"/>
      <c r="NKJ9" s="885"/>
      <c r="NKK9" s="886"/>
      <c r="NKL9" s="886"/>
      <c r="NKM9" s="886"/>
      <c r="NKN9" s="885"/>
      <c r="NKO9" s="886"/>
      <c r="NKP9" s="886"/>
      <c r="NKQ9" s="886"/>
      <c r="NKR9" s="885"/>
      <c r="NKS9" s="886"/>
      <c r="NKT9" s="886"/>
      <c r="NKU9" s="886"/>
      <c r="NKV9" s="885"/>
      <c r="NKW9" s="886"/>
      <c r="NKX9" s="886"/>
      <c r="NKY9" s="886"/>
      <c r="NKZ9" s="885"/>
      <c r="NLA9" s="886"/>
      <c r="NLB9" s="886"/>
      <c r="NLC9" s="886"/>
      <c r="NLD9" s="885"/>
      <c r="NLE9" s="886"/>
      <c r="NLF9" s="886"/>
      <c r="NLG9" s="886"/>
      <c r="NLH9" s="885"/>
      <c r="NLI9" s="886"/>
      <c r="NLJ9" s="886"/>
      <c r="NLK9" s="886"/>
      <c r="NLL9" s="885"/>
      <c r="NLM9" s="886"/>
      <c r="NLN9" s="886"/>
      <c r="NLO9" s="886"/>
      <c r="NLP9" s="885"/>
      <c r="NLQ9" s="886"/>
      <c r="NLR9" s="886"/>
      <c r="NLS9" s="886"/>
      <c r="NLT9" s="885"/>
      <c r="NLU9" s="886"/>
      <c r="NLV9" s="886"/>
      <c r="NLW9" s="886"/>
      <c r="NLX9" s="885"/>
      <c r="NLY9" s="886"/>
      <c r="NLZ9" s="886"/>
      <c r="NMA9" s="886"/>
      <c r="NMB9" s="885"/>
      <c r="NMC9" s="886"/>
      <c r="NMD9" s="886"/>
      <c r="NME9" s="886"/>
      <c r="NMF9" s="885"/>
      <c r="NMG9" s="886"/>
      <c r="NMH9" s="886"/>
      <c r="NMI9" s="886"/>
      <c r="NMJ9" s="885"/>
      <c r="NMK9" s="886"/>
      <c r="NML9" s="886"/>
      <c r="NMM9" s="886"/>
      <c r="NMN9" s="885"/>
      <c r="NMO9" s="886"/>
      <c r="NMP9" s="886"/>
      <c r="NMQ9" s="886"/>
      <c r="NMR9" s="885"/>
      <c r="NMS9" s="886"/>
      <c r="NMT9" s="886"/>
      <c r="NMU9" s="886"/>
      <c r="NMV9" s="885"/>
      <c r="NMW9" s="886"/>
      <c r="NMX9" s="886"/>
      <c r="NMY9" s="886"/>
      <c r="NMZ9" s="885"/>
      <c r="NNA9" s="886"/>
      <c r="NNB9" s="886"/>
      <c r="NNC9" s="886"/>
      <c r="NND9" s="885"/>
      <c r="NNE9" s="886"/>
      <c r="NNF9" s="886"/>
      <c r="NNG9" s="886"/>
      <c r="NNH9" s="885"/>
      <c r="NNI9" s="886"/>
      <c r="NNJ9" s="886"/>
      <c r="NNK9" s="886"/>
      <c r="NNL9" s="885"/>
      <c r="NNM9" s="886"/>
      <c r="NNN9" s="886"/>
      <c r="NNO9" s="886"/>
      <c r="NNP9" s="885"/>
      <c r="NNQ9" s="886"/>
      <c r="NNR9" s="886"/>
      <c r="NNS9" s="886"/>
      <c r="NNT9" s="885"/>
      <c r="NNU9" s="886"/>
      <c r="NNV9" s="886"/>
      <c r="NNW9" s="886"/>
      <c r="NNX9" s="885"/>
      <c r="NNY9" s="886"/>
      <c r="NNZ9" s="886"/>
      <c r="NOA9" s="886"/>
      <c r="NOB9" s="885"/>
      <c r="NOC9" s="886"/>
      <c r="NOD9" s="886"/>
      <c r="NOE9" s="886"/>
      <c r="NOF9" s="885"/>
      <c r="NOG9" s="886"/>
      <c r="NOH9" s="886"/>
      <c r="NOI9" s="886"/>
      <c r="NOJ9" s="885"/>
      <c r="NOK9" s="886"/>
      <c r="NOL9" s="886"/>
      <c r="NOM9" s="886"/>
      <c r="NON9" s="885"/>
      <c r="NOO9" s="886"/>
      <c r="NOP9" s="886"/>
      <c r="NOQ9" s="886"/>
      <c r="NOR9" s="885"/>
      <c r="NOS9" s="886"/>
      <c r="NOT9" s="886"/>
      <c r="NOU9" s="886"/>
      <c r="NOV9" s="885"/>
      <c r="NOW9" s="886"/>
      <c r="NOX9" s="886"/>
      <c r="NOY9" s="886"/>
      <c r="NOZ9" s="885"/>
      <c r="NPA9" s="886"/>
      <c r="NPB9" s="886"/>
      <c r="NPC9" s="886"/>
      <c r="NPD9" s="885"/>
      <c r="NPE9" s="886"/>
      <c r="NPF9" s="886"/>
      <c r="NPG9" s="886"/>
      <c r="NPH9" s="885"/>
      <c r="NPI9" s="886"/>
      <c r="NPJ9" s="886"/>
      <c r="NPK9" s="886"/>
      <c r="NPL9" s="885"/>
      <c r="NPM9" s="886"/>
      <c r="NPN9" s="886"/>
      <c r="NPO9" s="886"/>
      <c r="NPP9" s="885"/>
      <c r="NPQ9" s="886"/>
      <c r="NPR9" s="886"/>
      <c r="NPS9" s="886"/>
      <c r="NPT9" s="885"/>
      <c r="NPU9" s="886"/>
      <c r="NPV9" s="886"/>
      <c r="NPW9" s="886"/>
      <c r="NPX9" s="885"/>
      <c r="NPY9" s="886"/>
      <c r="NPZ9" s="886"/>
      <c r="NQA9" s="886"/>
      <c r="NQB9" s="885"/>
      <c r="NQC9" s="886"/>
      <c r="NQD9" s="886"/>
      <c r="NQE9" s="886"/>
      <c r="NQF9" s="885"/>
      <c r="NQG9" s="886"/>
      <c r="NQH9" s="886"/>
      <c r="NQI9" s="886"/>
      <c r="NQJ9" s="885"/>
      <c r="NQK9" s="886"/>
      <c r="NQL9" s="886"/>
      <c r="NQM9" s="886"/>
      <c r="NQN9" s="885"/>
      <c r="NQO9" s="886"/>
      <c r="NQP9" s="886"/>
      <c r="NQQ9" s="886"/>
      <c r="NQR9" s="885"/>
      <c r="NQS9" s="886"/>
      <c r="NQT9" s="886"/>
      <c r="NQU9" s="886"/>
      <c r="NQV9" s="885"/>
      <c r="NQW9" s="886"/>
      <c r="NQX9" s="886"/>
      <c r="NQY9" s="886"/>
      <c r="NQZ9" s="885"/>
      <c r="NRA9" s="886"/>
      <c r="NRB9" s="886"/>
      <c r="NRC9" s="886"/>
      <c r="NRD9" s="885"/>
      <c r="NRE9" s="886"/>
      <c r="NRF9" s="886"/>
      <c r="NRG9" s="886"/>
      <c r="NRH9" s="885"/>
      <c r="NRI9" s="886"/>
      <c r="NRJ9" s="886"/>
      <c r="NRK9" s="886"/>
      <c r="NRL9" s="885"/>
      <c r="NRM9" s="886"/>
      <c r="NRN9" s="886"/>
      <c r="NRO9" s="886"/>
      <c r="NRP9" s="885"/>
      <c r="NRQ9" s="886"/>
      <c r="NRR9" s="886"/>
      <c r="NRS9" s="886"/>
      <c r="NRT9" s="885"/>
      <c r="NRU9" s="886"/>
      <c r="NRV9" s="886"/>
      <c r="NRW9" s="886"/>
      <c r="NRX9" s="885"/>
      <c r="NRY9" s="886"/>
      <c r="NRZ9" s="886"/>
      <c r="NSA9" s="886"/>
      <c r="NSB9" s="885"/>
      <c r="NSC9" s="886"/>
      <c r="NSD9" s="886"/>
      <c r="NSE9" s="886"/>
      <c r="NSF9" s="885"/>
      <c r="NSG9" s="886"/>
      <c r="NSH9" s="886"/>
      <c r="NSI9" s="886"/>
      <c r="NSJ9" s="885"/>
      <c r="NSK9" s="886"/>
      <c r="NSL9" s="886"/>
      <c r="NSM9" s="886"/>
      <c r="NSN9" s="885"/>
      <c r="NSO9" s="886"/>
      <c r="NSP9" s="886"/>
      <c r="NSQ9" s="886"/>
      <c r="NSR9" s="885"/>
      <c r="NSS9" s="886"/>
      <c r="NST9" s="886"/>
      <c r="NSU9" s="886"/>
      <c r="NSV9" s="885"/>
      <c r="NSW9" s="886"/>
      <c r="NSX9" s="886"/>
      <c r="NSY9" s="886"/>
      <c r="NSZ9" s="885"/>
      <c r="NTA9" s="886"/>
      <c r="NTB9" s="886"/>
      <c r="NTC9" s="886"/>
      <c r="NTD9" s="885"/>
      <c r="NTE9" s="886"/>
      <c r="NTF9" s="886"/>
      <c r="NTG9" s="886"/>
      <c r="NTH9" s="885"/>
      <c r="NTI9" s="886"/>
      <c r="NTJ9" s="886"/>
      <c r="NTK9" s="886"/>
      <c r="NTL9" s="885"/>
      <c r="NTM9" s="886"/>
      <c r="NTN9" s="886"/>
      <c r="NTO9" s="886"/>
      <c r="NTP9" s="885"/>
      <c r="NTQ9" s="886"/>
      <c r="NTR9" s="886"/>
      <c r="NTS9" s="886"/>
      <c r="NTT9" s="885"/>
      <c r="NTU9" s="886"/>
      <c r="NTV9" s="886"/>
      <c r="NTW9" s="886"/>
      <c r="NTX9" s="885"/>
      <c r="NTY9" s="886"/>
      <c r="NTZ9" s="886"/>
      <c r="NUA9" s="886"/>
      <c r="NUB9" s="885"/>
      <c r="NUC9" s="886"/>
      <c r="NUD9" s="886"/>
      <c r="NUE9" s="886"/>
      <c r="NUF9" s="885"/>
      <c r="NUG9" s="886"/>
      <c r="NUH9" s="886"/>
      <c r="NUI9" s="886"/>
      <c r="NUJ9" s="885"/>
      <c r="NUK9" s="886"/>
      <c r="NUL9" s="886"/>
      <c r="NUM9" s="886"/>
      <c r="NUN9" s="885"/>
      <c r="NUO9" s="886"/>
      <c r="NUP9" s="886"/>
      <c r="NUQ9" s="886"/>
      <c r="NUR9" s="885"/>
      <c r="NUS9" s="886"/>
      <c r="NUT9" s="886"/>
      <c r="NUU9" s="886"/>
      <c r="NUV9" s="885"/>
      <c r="NUW9" s="886"/>
      <c r="NUX9" s="886"/>
      <c r="NUY9" s="886"/>
      <c r="NUZ9" s="885"/>
      <c r="NVA9" s="886"/>
      <c r="NVB9" s="886"/>
      <c r="NVC9" s="886"/>
      <c r="NVD9" s="885"/>
      <c r="NVE9" s="886"/>
      <c r="NVF9" s="886"/>
      <c r="NVG9" s="886"/>
      <c r="NVH9" s="885"/>
      <c r="NVI9" s="886"/>
      <c r="NVJ9" s="886"/>
      <c r="NVK9" s="886"/>
      <c r="NVL9" s="885"/>
      <c r="NVM9" s="886"/>
      <c r="NVN9" s="886"/>
      <c r="NVO9" s="886"/>
      <c r="NVP9" s="885"/>
      <c r="NVQ9" s="886"/>
      <c r="NVR9" s="886"/>
      <c r="NVS9" s="886"/>
      <c r="NVT9" s="885"/>
      <c r="NVU9" s="886"/>
      <c r="NVV9" s="886"/>
      <c r="NVW9" s="886"/>
      <c r="NVX9" s="885"/>
      <c r="NVY9" s="886"/>
      <c r="NVZ9" s="886"/>
      <c r="NWA9" s="886"/>
      <c r="NWB9" s="885"/>
      <c r="NWC9" s="886"/>
      <c r="NWD9" s="886"/>
      <c r="NWE9" s="886"/>
      <c r="NWF9" s="885"/>
      <c r="NWG9" s="886"/>
      <c r="NWH9" s="886"/>
      <c r="NWI9" s="886"/>
      <c r="NWJ9" s="885"/>
      <c r="NWK9" s="886"/>
      <c r="NWL9" s="886"/>
      <c r="NWM9" s="886"/>
      <c r="NWN9" s="885"/>
      <c r="NWO9" s="886"/>
      <c r="NWP9" s="886"/>
      <c r="NWQ9" s="886"/>
      <c r="NWR9" s="885"/>
      <c r="NWS9" s="886"/>
      <c r="NWT9" s="886"/>
      <c r="NWU9" s="886"/>
      <c r="NWV9" s="885"/>
      <c r="NWW9" s="886"/>
      <c r="NWX9" s="886"/>
      <c r="NWY9" s="886"/>
      <c r="NWZ9" s="885"/>
      <c r="NXA9" s="886"/>
      <c r="NXB9" s="886"/>
      <c r="NXC9" s="886"/>
      <c r="NXD9" s="885"/>
      <c r="NXE9" s="886"/>
      <c r="NXF9" s="886"/>
      <c r="NXG9" s="886"/>
      <c r="NXH9" s="885"/>
      <c r="NXI9" s="886"/>
      <c r="NXJ9" s="886"/>
      <c r="NXK9" s="886"/>
      <c r="NXL9" s="885"/>
      <c r="NXM9" s="886"/>
      <c r="NXN9" s="886"/>
      <c r="NXO9" s="886"/>
      <c r="NXP9" s="885"/>
      <c r="NXQ9" s="886"/>
      <c r="NXR9" s="886"/>
      <c r="NXS9" s="886"/>
      <c r="NXT9" s="885"/>
      <c r="NXU9" s="886"/>
      <c r="NXV9" s="886"/>
      <c r="NXW9" s="886"/>
      <c r="NXX9" s="885"/>
      <c r="NXY9" s="886"/>
      <c r="NXZ9" s="886"/>
      <c r="NYA9" s="886"/>
      <c r="NYB9" s="885"/>
      <c r="NYC9" s="886"/>
      <c r="NYD9" s="886"/>
      <c r="NYE9" s="886"/>
      <c r="NYF9" s="885"/>
      <c r="NYG9" s="886"/>
      <c r="NYH9" s="886"/>
      <c r="NYI9" s="886"/>
      <c r="NYJ9" s="885"/>
      <c r="NYK9" s="886"/>
      <c r="NYL9" s="886"/>
      <c r="NYM9" s="886"/>
      <c r="NYN9" s="885"/>
      <c r="NYO9" s="886"/>
      <c r="NYP9" s="886"/>
      <c r="NYQ9" s="886"/>
      <c r="NYR9" s="885"/>
      <c r="NYS9" s="886"/>
      <c r="NYT9" s="886"/>
      <c r="NYU9" s="886"/>
      <c r="NYV9" s="885"/>
      <c r="NYW9" s="886"/>
      <c r="NYX9" s="886"/>
      <c r="NYY9" s="886"/>
      <c r="NYZ9" s="885"/>
      <c r="NZA9" s="886"/>
      <c r="NZB9" s="886"/>
      <c r="NZC9" s="886"/>
      <c r="NZD9" s="885"/>
      <c r="NZE9" s="886"/>
      <c r="NZF9" s="886"/>
      <c r="NZG9" s="886"/>
      <c r="NZH9" s="885"/>
      <c r="NZI9" s="886"/>
      <c r="NZJ9" s="886"/>
      <c r="NZK9" s="886"/>
      <c r="NZL9" s="885"/>
      <c r="NZM9" s="886"/>
      <c r="NZN9" s="886"/>
      <c r="NZO9" s="886"/>
      <c r="NZP9" s="885"/>
      <c r="NZQ9" s="886"/>
      <c r="NZR9" s="886"/>
      <c r="NZS9" s="886"/>
      <c r="NZT9" s="885"/>
      <c r="NZU9" s="886"/>
      <c r="NZV9" s="886"/>
      <c r="NZW9" s="886"/>
      <c r="NZX9" s="885"/>
      <c r="NZY9" s="886"/>
      <c r="NZZ9" s="886"/>
      <c r="OAA9" s="886"/>
      <c r="OAB9" s="885"/>
      <c r="OAC9" s="886"/>
      <c r="OAD9" s="886"/>
      <c r="OAE9" s="886"/>
      <c r="OAF9" s="885"/>
      <c r="OAG9" s="886"/>
      <c r="OAH9" s="886"/>
      <c r="OAI9" s="886"/>
      <c r="OAJ9" s="885"/>
      <c r="OAK9" s="886"/>
      <c r="OAL9" s="886"/>
      <c r="OAM9" s="886"/>
      <c r="OAN9" s="885"/>
      <c r="OAO9" s="886"/>
      <c r="OAP9" s="886"/>
      <c r="OAQ9" s="886"/>
      <c r="OAR9" s="885"/>
      <c r="OAS9" s="886"/>
      <c r="OAT9" s="886"/>
      <c r="OAU9" s="886"/>
      <c r="OAV9" s="885"/>
      <c r="OAW9" s="886"/>
      <c r="OAX9" s="886"/>
      <c r="OAY9" s="886"/>
      <c r="OAZ9" s="885"/>
      <c r="OBA9" s="886"/>
      <c r="OBB9" s="886"/>
      <c r="OBC9" s="886"/>
      <c r="OBD9" s="885"/>
      <c r="OBE9" s="886"/>
      <c r="OBF9" s="886"/>
      <c r="OBG9" s="886"/>
      <c r="OBH9" s="885"/>
      <c r="OBI9" s="886"/>
      <c r="OBJ9" s="886"/>
      <c r="OBK9" s="886"/>
      <c r="OBL9" s="885"/>
      <c r="OBM9" s="886"/>
      <c r="OBN9" s="886"/>
      <c r="OBO9" s="886"/>
      <c r="OBP9" s="885"/>
      <c r="OBQ9" s="886"/>
      <c r="OBR9" s="886"/>
      <c r="OBS9" s="886"/>
      <c r="OBT9" s="885"/>
      <c r="OBU9" s="886"/>
      <c r="OBV9" s="886"/>
      <c r="OBW9" s="886"/>
      <c r="OBX9" s="885"/>
      <c r="OBY9" s="886"/>
      <c r="OBZ9" s="886"/>
      <c r="OCA9" s="886"/>
      <c r="OCB9" s="885"/>
      <c r="OCC9" s="886"/>
      <c r="OCD9" s="886"/>
      <c r="OCE9" s="886"/>
      <c r="OCF9" s="885"/>
      <c r="OCG9" s="886"/>
      <c r="OCH9" s="886"/>
      <c r="OCI9" s="886"/>
      <c r="OCJ9" s="885"/>
      <c r="OCK9" s="886"/>
      <c r="OCL9" s="886"/>
      <c r="OCM9" s="886"/>
      <c r="OCN9" s="885"/>
      <c r="OCO9" s="886"/>
      <c r="OCP9" s="886"/>
      <c r="OCQ9" s="886"/>
      <c r="OCR9" s="885"/>
      <c r="OCS9" s="886"/>
      <c r="OCT9" s="886"/>
      <c r="OCU9" s="886"/>
      <c r="OCV9" s="885"/>
      <c r="OCW9" s="886"/>
      <c r="OCX9" s="886"/>
      <c r="OCY9" s="886"/>
      <c r="OCZ9" s="885"/>
      <c r="ODA9" s="886"/>
      <c r="ODB9" s="886"/>
      <c r="ODC9" s="886"/>
      <c r="ODD9" s="885"/>
      <c r="ODE9" s="886"/>
      <c r="ODF9" s="886"/>
      <c r="ODG9" s="886"/>
      <c r="ODH9" s="885"/>
      <c r="ODI9" s="886"/>
      <c r="ODJ9" s="886"/>
      <c r="ODK9" s="886"/>
      <c r="ODL9" s="885"/>
      <c r="ODM9" s="886"/>
      <c r="ODN9" s="886"/>
      <c r="ODO9" s="886"/>
      <c r="ODP9" s="885"/>
      <c r="ODQ9" s="886"/>
      <c r="ODR9" s="886"/>
      <c r="ODS9" s="886"/>
      <c r="ODT9" s="885"/>
      <c r="ODU9" s="886"/>
      <c r="ODV9" s="886"/>
      <c r="ODW9" s="886"/>
      <c r="ODX9" s="885"/>
      <c r="ODY9" s="886"/>
      <c r="ODZ9" s="886"/>
      <c r="OEA9" s="886"/>
      <c r="OEB9" s="885"/>
      <c r="OEC9" s="886"/>
      <c r="OED9" s="886"/>
      <c r="OEE9" s="886"/>
      <c r="OEF9" s="885"/>
      <c r="OEG9" s="886"/>
      <c r="OEH9" s="886"/>
      <c r="OEI9" s="886"/>
      <c r="OEJ9" s="885"/>
      <c r="OEK9" s="886"/>
      <c r="OEL9" s="886"/>
      <c r="OEM9" s="886"/>
      <c r="OEN9" s="885"/>
      <c r="OEO9" s="886"/>
      <c r="OEP9" s="886"/>
      <c r="OEQ9" s="886"/>
      <c r="OER9" s="885"/>
      <c r="OES9" s="886"/>
      <c r="OET9" s="886"/>
      <c r="OEU9" s="886"/>
      <c r="OEV9" s="885"/>
      <c r="OEW9" s="886"/>
      <c r="OEX9" s="886"/>
      <c r="OEY9" s="886"/>
      <c r="OEZ9" s="885"/>
      <c r="OFA9" s="886"/>
      <c r="OFB9" s="886"/>
      <c r="OFC9" s="886"/>
      <c r="OFD9" s="885"/>
      <c r="OFE9" s="886"/>
      <c r="OFF9" s="886"/>
      <c r="OFG9" s="886"/>
      <c r="OFH9" s="885"/>
      <c r="OFI9" s="886"/>
      <c r="OFJ9" s="886"/>
      <c r="OFK9" s="886"/>
      <c r="OFL9" s="885"/>
      <c r="OFM9" s="886"/>
      <c r="OFN9" s="886"/>
      <c r="OFO9" s="886"/>
      <c r="OFP9" s="885"/>
      <c r="OFQ9" s="886"/>
      <c r="OFR9" s="886"/>
      <c r="OFS9" s="886"/>
      <c r="OFT9" s="885"/>
      <c r="OFU9" s="886"/>
      <c r="OFV9" s="886"/>
      <c r="OFW9" s="886"/>
      <c r="OFX9" s="885"/>
      <c r="OFY9" s="886"/>
      <c r="OFZ9" s="886"/>
      <c r="OGA9" s="886"/>
      <c r="OGB9" s="885"/>
      <c r="OGC9" s="886"/>
      <c r="OGD9" s="886"/>
      <c r="OGE9" s="886"/>
      <c r="OGF9" s="885"/>
      <c r="OGG9" s="886"/>
      <c r="OGH9" s="886"/>
      <c r="OGI9" s="886"/>
      <c r="OGJ9" s="885"/>
      <c r="OGK9" s="886"/>
      <c r="OGL9" s="886"/>
      <c r="OGM9" s="886"/>
      <c r="OGN9" s="885"/>
      <c r="OGO9" s="886"/>
      <c r="OGP9" s="886"/>
      <c r="OGQ9" s="886"/>
      <c r="OGR9" s="885"/>
      <c r="OGS9" s="886"/>
      <c r="OGT9" s="886"/>
      <c r="OGU9" s="886"/>
      <c r="OGV9" s="885"/>
      <c r="OGW9" s="886"/>
      <c r="OGX9" s="886"/>
      <c r="OGY9" s="886"/>
      <c r="OGZ9" s="885"/>
      <c r="OHA9" s="886"/>
      <c r="OHB9" s="886"/>
      <c r="OHC9" s="886"/>
      <c r="OHD9" s="885"/>
      <c r="OHE9" s="886"/>
      <c r="OHF9" s="886"/>
      <c r="OHG9" s="886"/>
      <c r="OHH9" s="885"/>
      <c r="OHI9" s="886"/>
      <c r="OHJ9" s="886"/>
      <c r="OHK9" s="886"/>
      <c r="OHL9" s="885"/>
      <c r="OHM9" s="886"/>
      <c r="OHN9" s="886"/>
      <c r="OHO9" s="886"/>
      <c r="OHP9" s="885"/>
      <c r="OHQ9" s="886"/>
      <c r="OHR9" s="886"/>
      <c r="OHS9" s="886"/>
      <c r="OHT9" s="885"/>
      <c r="OHU9" s="886"/>
      <c r="OHV9" s="886"/>
      <c r="OHW9" s="886"/>
      <c r="OHX9" s="885"/>
      <c r="OHY9" s="886"/>
      <c r="OHZ9" s="886"/>
      <c r="OIA9" s="886"/>
      <c r="OIB9" s="885"/>
      <c r="OIC9" s="886"/>
      <c r="OID9" s="886"/>
      <c r="OIE9" s="886"/>
      <c r="OIF9" s="885"/>
      <c r="OIG9" s="886"/>
      <c r="OIH9" s="886"/>
      <c r="OII9" s="886"/>
      <c r="OIJ9" s="885"/>
      <c r="OIK9" s="886"/>
      <c r="OIL9" s="886"/>
      <c r="OIM9" s="886"/>
      <c r="OIN9" s="885"/>
      <c r="OIO9" s="886"/>
      <c r="OIP9" s="886"/>
      <c r="OIQ9" s="886"/>
      <c r="OIR9" s="885"/>
      <c r="OIS9" s="886"/>
      <c r="OIT9" s="886"/>
      <c r="OIU9" s="886"/>
      <c r="OIV9" s="885"/>
      <c r="OIW9" s="886"/>
      <c r="OIX9" s="886"/>
      <c r="OIY9" s="886"/>
      <c r="OIZ9" s="885"/>
      <c r="OJA9" s="886"/>
      <c r="OJB9" s="886"/>
      <c r="OJC9" s="886"/>
      <c r="OJD9" s="885"/>
      <c r="OJE9" s="886"/>
      <c r="OJF9" s="886"/>
      <c r="OJG9" s="886"/>
      <c r="OJH9" s="885"/>
      <c r="OJI9" s="886"/>
      <c r="OJJ9" s="886"/>
      <c r="OJK9" s="886"/>
      <c r="OJL9" s="885"/>
      <c r="OJM9" s="886"/>
      <c r="OJN9" s="886"/>
      <c r="OJO9" s="886"/>
      <c r="OJP9" s="885"/>
      <c r="OJQ9" s="886"/>
      <c r="OJR9" s="886"/>
      <c r="OJS9" s="886"/>
      <c r="OJT9" s="885"/>
      <c r="OJU9" s="886"/>
      <c r="OJV9" s="886"/>
      <c r="OJW9" s="886"/>
      <c r="OJX9" s="885"/>
      <c r="OJY9" s="886"/>
      <c r="OJZ9" s="886"/>
      <c r="OKA9" s="886"/>
      <c r="OKB9" s="885"/>
      <c r="OKC9" s="886"/>
      <c r="OKD9" s="886"/>
      <c r="OKE9" s="886"/>
      <c r="OKF9" s="885"/>
      <c r="OKG9" s="886"/>
      <c r="OKH9" s="886"/>
      <c r="OKI9" s="886"/>
      <c r="OKJ9" s="885"/>
      <c r="OKK9" s="886"/>
      <c r="OKL9" s="886"/>
      <c r="OKM9" s="886"/>
      <c r="OKN9" s="885"/>
      <c r="OKO9" s="886"/>
      <c r="OKP9" s="886"/>
      <c r="OKQ9" s="886"/>
      <c r="OKR9" s="885"/>
      <c r="OKS9" s="886"/>
      <c r="OKT9" s="886"/>
      <c r="OKU9" s="886"/>
      <c r="OKV9" s="885"/>
      <c r="OKW9" s="886"/>
      <c r="OKX9" s="886"/>
      <c r="OKY9" s="886"/>
      <c r="OKZ9" s="885"/>
      <c r="OLA9" s="886"/>
      <c r="OLB9" s="886"/>
      <c r="OLC9" s="886"/>
      <c r="OLD9" s="885"/>
      <c r="OLE9" s="886"/>
      <c r="OLF9" s="886"/>
      <c r="OLG9" s="886"/>
      <c r="OLH9" s="885"/>
      <c r="OLI9" s="886"/>
      <c r="OLJ9" s="886"/>
      <c r="OLK9" s="886"/>
      <c r="OLL9" s="885"/>
      <c r="OLM9" s="886"/>
      <c r="OLN9" s="886"/>
      <c r="OLO9" s="886"/>
      <c r="OLP9" s="885"/>
      <c r="OLQ9" s="886"/>
      <c r="OLR9" s="886"/>
      <c r="OLS9" s="886"/>
      <c r="OLT9" s="885"/>
      <c r="OLU9" s="886"/>
      <c r="OLV9" s="886"/>
      <c r="OLW9" s="886"/>
      <c r="OLX9" s="885"/>
      <c r="OLY9" s="886"/>
      <c r="OLZ9" s="886"/>
      <c r="OMA9" s="886"/>
      <c r="OMB9" s="885"/>
      <c r="OMC9" s="886"/>
      <c r="OMD9" s="886"/>
      <c r="OME9" s="886"/>
      <c r="OMF9" s="885"/>
      <c r="OMG9" s="886"/>
      <c r="OMH9" s="886"/>
      <c r="OMI9" s="886"/>
      <c r="OMJ9" s="885"/>
      <c r="OMK9" s="886"/>
      <c r="OML9" s="886"/>
      <c r="OMM9" s="886"/>
      <c r="OMN9" s="885"/>
      <c r="OMO9" s="886"/>
      <c r="OMP9" s="886"/>
      <c r="OMQ9" s="886"/>
      <c r="OMR9" s="885"/>
      <c r="OMS9" s="886"/>
      <c r="OMT9" s="886"/>
      <c r="OMU9" s="886"/>
      <c r="OMV9" s="885"/>
      <c r="OMW9" s="886"/>
      <c r="OMX9" s="886"/>
      <c r="OMY9" s="886"/>
      <c r="OMZ9" s="885"/>
      <c r="ONA9" s="886"/>
      <c r="ONB9" s="886"/>
      <c r="ONC9" s="886"/>
      <c r="OND9" s="885"/>
      <c r="ONE9" s="886"/>
      <c r="ONF9" s="886"/>
      <c r="ONG9" s="886"/>
      <c r="ONH9" s="885"/>
      <c r="ONI9" s="886"/>
      <c r="ONJ9" s="886"/>
      <c r="ONK9" s="886"/>
      <c r="ONL9" s="885"/>
      <c r="ONM9" s="886"/>
      <c r="ONN9" s="886"/>
      <c r="ONO9" s="886"/>
      <c r="ONP9" s="885"/>
      <c r="ONQ9" s="886"/>
      <c r="ONR9" s="886"/>
      <c r="ONS9" s="886"/>
      <c r="ONT9" s="885"/>
      <c r="ONU9" s="886"/>
      <c r="ONV9" s="886"/>
      <c r="ONW9" s="886"/>
      <c r="ONX9" s="885"/>
      <c r="ONY9" s="886"/>
      <c r="ONZ9" s="886"/>
      <c r="OOA9" s="886"/>
      <c r="OOB9" s="885"/>
      <c r="OOC9" s="886"/>
      <c r="OOD9" s="886"/>
      <c r="OOE9" s="886"/>
      <c r="OOF9" s="885"/>
      <c r="OOG9" s="886"/>
      <c r="OOH9" s="886"/>
      <c r="OOI9" s="886"/>
      <c r="OOJ9" s="885"/>
      <c r="OOK9" s="886"/>
      <c r="OOL9" s="886"/>
      <c r="OOM9" s="886"/>
      <c r="OON9" s="885"/>
      <c r="OOO9" s="886"/>
      <c r="OOP9" s="886"/>
      <c r="OOQ9" s="886"/>
      <c r="OOR9" s="885"/>
      <c r="OOS9" s="886"/>
      <c r="OOT9" s="886"/>
      <c r="OOU9" s="886"/>
      <c r="OOV9" s="885"/>
      <c r="OOW9" s="886"/>
      <c r="OOX9" s="886"/>
      <c r="OOY9" s="886"/>
      <c r="OOZ9" s="885"/>
      <c r="OPA9" s="886"/>
      <c r="OPB9" s="886"/>
      <c r="OPC9" s="886"/>
      <c r="OPD9" s="885"/>
      <c r="OPE9" s="886"/>
      <c r="OPF9" s="886"/>
      <c r="OPG9" s="886"/>
      <c r="OPH9" s="885"/>
      <c r="OPI9" s="886"/>
      <c r="OPJ9" s="886"/>
      <c r="OPK9" s="886"/>
      <c r="OPL9" s="885"/>
      <c r="OPM9" s="886"/>
      <c r="OPN9" s="886"/>
      <c r="OPO9" s="886"/>
      <c r="OPP9" s="885"/>
      <c r="OPQ9" s="886"/>
      <c r="OPR9" s="886"/>
      <c r="OPS9" s="886"/>
      <c r="OPT9" s="885"/>
      <c r="OPU9" s="886"/>
      <c r="OPV9" s="886"/>
      <c r="OPW9" s="886"/>
      <c r="OPX9" s="885"/>
      <c r="OPY9" s="886"/>
      <c r="OPZ9" s="886"/>
      <c r="OQA9" s="886"/>
      <c r="OQB9" s="885"/>
      <c r="OQC9" s="886"/>
      <c r="OQD9" s="886"/>
      <c r="OQE9" s="886"/>
      <c r="OQF9" s="885"/>
      <c r="OQG9" s="886"/>
      <c r="OQH9" s="886"/>
      <c r="OQI9" s="886"/>
      <c r="OQJ9" s="885"/>
      <c r="OQK9" s="886"/>
      <c r="OQL9" s="886"/>
      <c r="OQM9" s="886"/>
      <c r="OQN9" s="885"/>
      <c r="OQO9" s="886"/>
      <c r="OQP9" s="886"/>
      <c r="OQQ9" s="886"/>
      <c r="OQR9" s="885"/>
      <c r="OQS9" s="886"/>
      <c r="OQT9" s="886"/>
      <c r="OQU9" s="886"/>
      <c r="OQV9" s="885"/>
      <c r="OQW9" s="886"/>
      <c r="OQX9" s="886"/>
      <c r="OQY9" s="886"/>
      <c r="OQZ9" s="885"/>
      <c r="ORA9" s="886"/>
      <c r="ORB9" s="886"/>
      <c r="ORC9" s="886"/>
      <c r="ORD9" s="885"/>
      <c r="ORE9" s="886"/>
      <c r="ORF9" s="886"/>
      <c r="ORG9" s="886"/>
      <c r="ORH9" s="885"/>
      <c r="ORI9" s="886"/>
      <c r="ORJ9" s="886"/>
      <c r="ORK9" s="886"/>
      <c r="ORL9" s="885"/>
      <c r="ORM9" s="886"/>
      <c r="ORN9" s="886"/>
      <c r="ORO9" s="886"/>
      <c r="ORP9" s="885"/>
      <c r="ORQ9" s="886"/>
      <c r="ORR9" s="886"/>
      <c r="ORS9" s="886"/>
      <c r="ORT9" s="885"/>
      <c r="ORU9" s="886"/>
      <c r="ORV9" s="886"/>
      <c r="ORW9" s="886"/>
      <c r="ORX9" s="885"/>
      <c r="ORY9" s="886"/>
      <c r="ORZ9" s="886"/>
      <c r="OSA9" s="886"/>
      <c r="OSB9" s="885"/>
      <c r="OSC9" s="886"/>
      <c r="OSD9" s="886"/>
      <c r="OSE9" s="886"/>
      <c r="OSF9" s="885"/>
      <c r="OSG9" s="886"/>
      <c r="OSH9" s="886"/>
      <c r="OSI9" s="886"/>
      <c r="OSJ9" s="885"/>
      <c r="OSK9" s="886"/>
      <c r="OSL9" s="886"/>
      <c r="OSM9" s="886"/>
      <c r="OSN9" s="885"/>
      <c r="OSO9" s="886"/>
      <c r="OSP9" s="886"/>
      <c r="OSQ9" s="886"/>
      <c r="OSR9" s="885"/>
      <c r="OSS9" s="886"/>
      <c r="OST9" s="886"/>
      <c r="OSU9" s="886"/>
      <c r="OSV9" s="885"/>
      <c r="OSW9" s="886"/>
      <c r="OSX9" s="886"/>
      <c r="OSY9" s="886"/>
      <c r="OSZ9" s="885"/>
      <c r="OTA9" s="886"/>
      <c r="OTB9" s="886"/>
      <c r="OTC9" s="886"/>
      <c r="OTD9" s="885"/>
      <c r="OTE9" s="886"/>
      <c r="OTF9" s="886"/>
      <c r="OTG9" s="886"/>
      <c r="OTH9" s="885"/>
      <c r="OTI9" s="886"/>
      <c r="OTJ9" s="886"/>
      <c r="OTK9" s="886"/>
      <c r="OTL9" s="885"/>
      <c r="OTM9" s="886"/>
      <c r="OTN9" s="886"/>
      <c r="OTO9" s="886"/>
      <c r="OTP9" s="885"/>
      <c r="OTQ9" s="886"/>
      <c r="OTR9" s="886"/>
      <c r="OTS9" s="886"/>
      <c r="OTT9" s="885"/>
      <c r="OTU9" s="886"/>
      <c r="OTV9" s="886"/>
      <c r="OTW9" s="886"/>
      <c r="OTX9" s="885"/>
      <c r="OTY9" s="886"/>
      <c r="OTZ9" s="886"/>
      <c r="OUA9" s="886"/>
      <c r="OUB9" s="885"/>
      <c r="OUC9" s="886"/>
      <c r="OUD9" s="886"/>
      <c r="OUE9" s="886"/>
      <c r="OUF9" s="885"/>
      <c r="OUG9" s="886"/>
      <c r="OUH9" s="886"/>
      <c r="OUI9" s="886"/>
      <c r="OUJ9" s="885"/>
      <c r="OUK9" s="886"/>
      <c r="OUL9" s="886"/>
      <c r="OUM9" s="886"/>
      <c r="OUN9" s="885"/>
      <c r="OUO9" s="886"/>
      <c r="OUP9" s="886"/>
      <c r="OUQ9" s="886"/>
      <c r="OUR9" s="885"/>
      <c r="OUS9" s="886"/>
      <c r="OUT9" s="886"/>
      <c r="OUU9" s="886"/>
      <c r="OUV9" s="885"/>
      <c r="OUW9" s="886"/>
      <c r="OUX9" s="886"/>
      <c r="OUY9" s="886"/>
      <c r="OUZ9" s="885"/>
      <c r="OVA9" s="886"/>
      <c r="OVB9" s="886"/>
      <c r="OVC9" s="886"/>
      <c r="OVD9" s="885"/>
      <c r="OVE9" s="886"/>
      <c r="OVF9" s="886"/>
      <c r="OVG9" s="886"/>
      <c r="OVH9" s="885"/>
      <c r="OVI9" s="886"/>
      <c r="OVJ9" s="886"/>
      <c r="OVK9" s="886"/>
      <c r="OVL9" s="885"/>
      <c r="OVM9" s="886"/>
      <c r="OVN9" s="886"/>
      <c r="OVO9" s="886"/>
      <c r="OVP9" s="885"/>
      <c r="OVQ9" s="886"/>
      <c r="OVR9" s="886"/>
      <c r="OVS9" s="886"/>
      <c r="OVT9" s="885"/>
      <c r="OVU9" s="886"/>
      <c r="OVV9" s="886"/>
      <c r="OVW9" s="886"/>
      <c r="OVX9" s="885"/>
      <c r="OVY9" s="886"/>
      <c r="OVZ9" s="886"/>
      <c r="OWA9" s="886"/>
      <c r="OWB9" s="885"/>
      <c r="OWC9" s="886"/>
      <c r="OWD9" s="886"/>
      <c r="OWE9" s="886"/>
      <c r="OWF9" s="885"/>
      <c r="OWG9" s="886"/>
      <c r="OWH9" s="886"/>
      <c r="OWI9" s="886"/>
      <c r="OWJ9" s="885"/>
      <c r="OWK9" s="886"/>
      <c r="OWL9" s="886"/>
      <c r="OWM9" s="886"/>
      <c r="OWN9" s="885"/>
      <c r="OWO9" s="886"/>
      <c r="OWP9" s="886"/>
      <c r="OWQ9" s="886"/>
      <c r="OWR9" s="885"/>
      <c r="OWS9" s="886"/>
      <c r="OWT9" s="886"/>
      <c r="OWU9" s="886"/>
      <c r="OWV9" s="885"/>
      <c r="OWW9" s="886"/>
      <c r="OWX9" s="886"/>
      <c r="OWY9" s="886"/>
      <c r="OWZ9" s="885"/>
      <c r="OXA9" s="886"/>
      <c r="OXB9" s="886"/>
      <c r="OXC9" s="886"/>
      <c r="OXD9" s="885"/>
      <c r="OXE9" s="886"/>
      <c r="OXF9" s="886"/>
      <c r="OXG9" s="886"/>
      <c r="OXH9" s="885"/>
      <c r="OXI9" s="886"/>
      <c r="OXJ9" s="886"/>
      <c r="OXK9" s="886"/>
      <c r="OXL9" s="885"/>
      <c r="OXM9" s="886"/>
      <c r="OXN9" s="886"/>
      <c r="OXO9" s="886"/>
      <c r="OXP9" s="885"/>
      <c r="OXQ9" s="886"/>
      <c r="OXR9" s="886"/>
      <c r="OXS9" s="886"/>
      <c r="OXT9" s="885"/>
      <c r="OXU9" s="886"/>
      <c r="OXV9" s="886"/>
      <c r="OXW9" s="886"/>
      <c r="OXX9" s="885"/>
      <c r="OXY9" s="886"/>
      <c r="OXZ9" s="886"/>
      <c r="OYA9" s="886"/>
      <c r="OYB9" s="885"/>
      <c r="OYC9" s="886"/>
      <c r="OYD9" s="886"/>
      <c r="OYE9" s="886"/>
      <c r="OYF9" s="885"/>
      <c r="OYG9" s="886"/>
      <c r="OYH9" s="886"/>
      <c r="OYI9" s="886"/>
      <c r="OYJ9" s="885"/>
      <c r="OYK9" s="886"/>
      <c r="OYL9" s="886"/>
      <c r="OYM9" s="886"/>
      <c r="OYN9" s="885"/>
      <c r="OYO9" s="886"/>
      <c r="OYP9" s="886"/>
      <c r="OYQ9" s="886"/>
      <c r="OYR9" s="885"/>
      <c r="OYS9" s="886"/>
      <c r="OYT9" s="886"/>
      <c r="OYU9" s="886"/>
      <c r="OYV9" s="885"/>
      <c r="OYW9" s="886"/>
      <c r="OYX9" s="886"/>
      <c r="OYY9" s="886"/>
      <c r="OYZ9" s="885"/>
      <c r="OZA9" s="886"/>
      <c r="OZB9" s="886"/>
      <c r="OZC9" s="886"/>
      <c r="OZD9" s="885"/>
      <c r="OZE9" s="886"/>
      <c r="OZF9" s="886"/>
      <c r="OZG9" s="886"/>
      <c r="OZH9" s="885"/>
      <c r="OZI9" s="886"/>
      <c r="OZJ9" s="886"/>
      <c r="OZK9" s="886"/>
      <c r="OZL9" s="885"/>
      <c r="OZM9" s="886"/>
      <c r="OZN9" s="886"/>
      <c r="OZO9" s="886"/>
      <c r="OZP9" s="885"/>
      <c r="OZQ9" s="886"/>
      <c r="OZR9" s="886"/>
      <c r="OZS9" s="886"/>
      <c r="OZT9" s="885"/>
      <c r="OZU9" s="886"/>
      <c r="OZV9" s="886"/>
      <c r="OZW9" s="886"/>
      <c r="OZX9" s="885"/>
      <c r="OZY9" s="886"/>
      <c r="OZZ9" s="886"/>
      <c r="PAA9" s="886"/>
      <c r="PAB9" s="885"/>
      <c r="PAC9" s="886"/>
      <c r="PAD9" s="886"/>
      <c r="PAE9" s="886"/>
      <c r="PAF9" s="885"/>
      <c r="PAG9" s="886"/>
      <c r="PAH9" s="886"/>
      <c r="PAI9" s="886"/>
      <c r="PAJ9" s="885"/>
      <c r="PAK9" s="886"/>
      <c r="PAL9" s="886"/>
      <c r="PAM9" s="886"/>
      <c r="PAN9" s="885"/>
      <c r="PAO9" s="886"/>
      <c r="PAP9" s="886"/>
      <c r="PAQ9" s="886"/>
      <c r="PAR9" s="885"/>
      <c r="PAS9" s="886"/>
      <c r="PAT9" s="886"/>
      <c r="PAU9" s="886"/>
      <c r="PAV9" s="885"/>
      <c r="PAW9" s="886"/>
      <c r="PAX9" s="886"/>
      <c r="PAY9" s="886"/>
      <c r="PAZ9" s="885"/>
      <c r="PBA9" s="886"/>
      <c r="PBB9" s="886"/>
      <c r="PBC9" s="886"/>
      <c r="PBD9" s="885"/>
      <c r="PBE9" s="886"/>
      <c r="PBF9" s="886"/>
      <c r="PBG9" s="886"/>
      <c r="PBH9" s="885"/>
      <c r="PBI9" s="886"/>
      <c r="PBJ9" s="886"/>
      <c r="PBK9" s="886"/>
      <c r="PBL9" s="885"/>
      <c r="PBM9" s="886"/>
      <c r="PBN9" s="886"/>
      <c r="PBO9" s="886"/>
      <c r="PBP9" s="885"/>
      <c r="PBQ9" s="886"/>
      <c r="PBR9" s="886"/>
      <c r="PBS9" s="886"/>
      <c r="PBT9" s="885"/>
      <c r="PBU9" s="886"/>
      <c r="PBV9" s="886"/>
      <c r="PBW9" s="886"/>
      <c r="PBX9" s="885"/>
      <c r="PBY9" s="886"/>
      <c r="PBZ9" s="886"/>
      <c r="PCA9" s="886"/>
      <c r="PCB9" s="885"/>
      <c r="PCC9" s="886"/>
      <c r="PCD9" s="886"/>
      <c r="PCE9" s="886"/>
      <c r="PCF9" s="885"/>
      <c r="PCG9" s="886"/>
      <c r="PCH9" s="886"/>
      <c r="PCI9" s="886"/>
      <c r="PCJ9" s="885"/>
      <c r="PCK9" s="886"/>
      <c r="PCL9" s="886"/>
      <c r="PCM9" s="886"/>
      <c r="PCN9" s="885"/>
      <c r="PCO9" s="886"/>
      <c r="PCP9" s="886"/>
      <c r="PCQ9" s="886"/>
      <c r="PCR9" s="885"/>
      <c r="PCS9" s="886"/>
      <c r="PCT9" s="886"/>
      <c r="PCU9" s="886"/>
      <c r="PCV9" s="885"/>
      <c r="PCW9" s="886"/>
      <c r="PCX9" s="886"/>
      <c r="PCY9" s="886"/>
      <c r="PCZ9" s="885"/>
      <c r="PDA9" s="886"/>
      <c r="PDB9" s="886"/>
      <c r="PDC9" s="886"/>
      <c r="PDD9" s="885"/>
      <c r="PDE9" s="886"/>
      <c r="PDF9" s="886"/>
      <c r="PDG9" s="886"/>
      <c r="PDH9" s="885"/>
      <c r="PDI9" s="886"/>
      <c r="PDJ9" s="886"/>
      <c r="PDK9" s="886"/>
      <c r="PDL9" s="885"/>
      <c r="PDM9" s="886"/>
      <c r="PDN9" s="886"/>
      <c r="PDO9" s="886"/>
      <c r="PDP9" s="885"/>
      <c r="PDQ9" s="886"/>
      <c r="PDR9" s="886"/>
      <c r="PDS9" s="886"/>
      <c r="PDT9" s="885"/>
      <c r="PDU9" s="886"/>
      <c r="PDV9" s="886"/>
      <c r="PDW9" s="886"/>
      <c r="PDX9" s="885"/>
      <c r="PDY9" s="886"/>
      <c r="PDZ9" s="886"/>
      <c r="PEA9" s="886"/>
      <c r="PEB9" s="885"/>
      <c r="PEC9" s="886"/>
      <c r="PED9" s="886"/>
      <c r="PEE9" s="886"/>
      <c r="PEF9" s="885"/>
      <c r="PEG9" s="886"/>
      <c r="PEH9" s="886"/>
      <c r="PEI9" s="886"/>
      <c r="PEJ9" s="885"/>
      <c r="PEK9" s="886"/>
      <c r="PEL9" s="886"/>
      <c r="PEM9" s="886"/>
      <c r="PEN9" s="885"/>
      <c r="PEO9" s="886"/>
      <c r="PEP9" s="886"/>
      <c r="PEQ9" s="886"/>
      <c r="PER9" s="885"/>
      <c r="PES9" s="886"/>
      <c r="PET9" s="886"/>
      <c r="PEU9" s="886"/>
      <c r="PEV9" s="885"/>
      <c r="PEW9" s="886"/>
      <c r="PEX9" s="886"/>
      <c r="PEY9" s="886"/>
      <c r="PEZ9" s="885"/>
      <c r="PFA9" s="886"/>
      <c r="PFB9" s="886"/>
      <c r="PFC9" s="886"/>
      <c r="PFD9" s="885"/>
      <c r="PFE9" s="886"/>
      <c r="PFF9" s="886"/>
      <c r="PFG9" s="886"/>
      <c r="PFH9" s="885"/>
      <c r="PFI9" s="886"/>
      <c r="PFJ9" s="886"/>
      <c r="PFK9" s="886"/>
      <c r="PFL9" s="885"/>
      <c r="PFM9" s="886"/>
      <c r="PFN9" s="886"/>
      <c r="PFO9" s="886"/>
      <c r="PFP9" s="885"/>
      <c r="PFQ9" s="886"/>
      <c r="PFR9" s="886"/>
      <c r="PFS9" s="886"/>
      <c r="PFT9" s="885"/>
      <c r="PFU9" s="886"/>
      <c r="PFV9" s="886"/>
      <c r="PFW9" s="886"/>
      <c r="PFX9" s="885"/>
      <c r="PFY9" s="886"/>
      <c r="PFZ9" s="886"/>
      <c r="PGA9" s="886"/>
      <c r="PGB9" s="885"/>
      <c r="PGC9" s="886"/>
      <c r="PGD9" s="886"/>
      <c r="PGE9" s="886"/>
      <c r="PGF9" s="885"/>
      <c r="PGG9" s="886"/>
      <c r="PGH9" s="886"/>
      <c r="PGI9" s="886"/>
      <c r="PGJ9" s="885"/>
      <c r="PGK9" s="886"/>
      <c r="PGL9" s="886"/>
      <c r="PGM9" s="886"/>
      <c r="PGN9" s="885"/>
      <c r="PGO9" s="886"/>
      <c r="PGP9" s="886"/>
      <c r="PGQ9" s="886"/>
      <c r="PGR9" s="885"/>
      <c r="PGS9" s="886"/>
      <c r="PGT9" s="886"/>
      <c r="PGU9" s="886"/>
      <c r="PGV9" s="885"/>
      <c r="PGW9" s="886"/>
      <c r="PGX9" s="886"/>
      <c r="PGY9" s="886"/>
      <c r="PGZ9" s="885"/>
      <c r="PHA9" s="886"/>
      <c r="PHB9" s="886"/>
      <c r="PHC9" s="886"/>
      <c r="PHD9" s="885"/>
      <c r="PHE9" s="886"/>
      <c r="PHF9" s="886"/>
      <c r="PHG9" s="886"/>
      <c r="PHH9" s="885"/>
      <c r="PHI9" s="886"/>
      <c r="PHJ9" s="886"/>
      <c r="PHK9" s="886"/>
      <c r="PHL9" s="885"/>
      <c r="PHM9" s="886"/>
      <c r="PHN9" s="886"/>
      <c r="PHO9" s="886"/>
      <c r="PHP9" s="885"/>
      <c r="PHQ9" s="886"/>
      <c r="PHR9" s="886"/>
      <c r="PHS9" s="886"/>
      <c r="PHT9" s="885"/>
      <c r="PHU9" s="886"/>
      <c r="PHV9" s="886"/>
      <c r="PHW9" s="886"/>
      <c r="PHX9" s="885"/>
      <c r="PHY9" s="886"/>
      <c r="PHZ9" s="886"/>
      <c r="PIA9" s="886"/>
      <c r="PIB9" s="885"/>
      <c r="PIC9" s="886"/>
      <c r="PID9" s="886"/>
      <c r="PIE9" s="886"/>
      <c r="PIF9" s="885"/>
      <c r="PIG9" s="886"/>
      <c r="PIH9" s="886"/>
      <c r="PII9" s="886"/>
      <c r="PIJ9" s="885"/>
      <c r="PIK9" s="886"/>
      <c r="PIL9" s="886"/>
      <c r="PIM9" s="886"/>
      <c r="PIN9" s="885"/>
      <c r="PIO9" s="886"/>
      <c r="PIP9" s="886"/>
      <c r="PIQ9" s="886"/>
      <c r="PIR9" s="885"/>
      <c r="PIS9" s="886"/>
      <c r="PIT9" s="886"/>
      <c r="PIU9" s="886"/>
      <c r="PIV9" s="885"/>
      <c r="PIW9" s="886"/>
      <c r="PIX9" s="886"/>
      <c r="PIY9" s="886"/>
      <c r="PIZ9" s="885"/>
      <c r="PJA9" s="886"/>
      <c r="PJB9" s="886"/>
      <c r="PJC9" s="886"/>
      <c r="PJD9" s="885"/>
      <c r="PJE9" s="886"/>
      <c r="PJF9" s="886"/>
      <c r="PJG9" s="886"/>
      <c r="PJH9" s="885"/>
      <c r="PJI9" s="886"/>
      <c r="PJJ9" s="886"/>
      <c r="PJK9" s="886"/>
      <c r="PJL9" s="885"/>
      <c r="PJM9" s="886"/>
      <c r="PJN9" s="886"/>
      <c r="PJO9" s="886"/>
      <c r="PJP9" s="885"/>
      <c r="PJQ9" s="886"/>
      <c r="PJR9" s="886"/>
      <c r="PJS9" s="886"/>
      <c r="PJT9" s="885"/>
      <c r="PJU9" s="886"/>
      <c r="PJV9" s="886"/>
      <c r="PJW9" s="886"/>
      <c r="PJX9" s="885"/>
      <c r="PJY9" s="886"/>
      <c r="PJZ9" s="886"/>
      <c r="PKA9" s="886"/>
      <c r="PKB9" s="885"/>
      <c r="PKC9" s="886"/>
      <c r="PKD9" s="886"/>
      <c r="PKE9" s="886"/>
      <c r="PKF9" s="885"/>
      <c r="PKG9" s="886"/>
      <c r="PKH9" s="886"/>
      <c r="PKI9" s="886"/>
      <c r="PKJ9" s="885"/>
      <c r="PKK9" s="886"/>
      <c r="PKL9" s="886"/>
      <c r="PKM9" s="886"/>
      <c r="PKN9" s="885"/>
      <c r="PKO9" s="886"/>
      <c r="PKP9" s="886"/>
      <c r="PKQ9" s="886"/>
      <c r="PKR9" s="885"/>
      <c r="PKS9" s="886"/>
      <c r="PKT9" s="886"/>
      <c r="PKU9" s="886"/>
      <c r="PKV9" s="885"/>
      <c r="PKW9" s="886"/>
      <c r="PKX9" s="886"/>
      <c r="PKY9" s="886"/>
      <c r="PKZ9" s="885"/>
      <c r="PLA9" s="886"/>
      <c r="PLB9" s="886"/>
      <c r="PLC9" s="886"/>
      <c r="PLD9" s="885"/>
      <c r="PLE9" s="886"/>
      <c r="PLF9" s="886"/>
      <c r="PLG9" s="886"/>
      <c r="PLH9" s="885"/>
      <c r="PLI9" s="886"/>
      <c r="PLJ9" s="886"/>
      <c r="PLK9" s="886"/>
      <c r="PLL9" s="885"/>
      <c r="PLM9" s="886"/>
      <c r="PLN9" s="886"/>
      <c r="PLO9" s="886"/>
      <c r="PLP9" s="885"/>
      <c r="PLQ9" s="886"/>
      <c r="PLR9" s="886"/>
      <c r="PLS9" s="886"/>
      <c r="PLT9" s="885"/>
      <c r="PLU9" s="886"/>
      <c r="PLV9" s="886"/>
      <c r="PLW9" s="886"/>
      <c r="PLX9" s="885"/>
      <c r="PLY9" s="886"/>
      <c r="PLZ9" s="886"/>
      <c r="PMA9" s="886"/>
      <c r="PMB9" s="885"/>
      <c r="PMC9" s="886"/>
      <c r="PMD9" s="886"/>
      <c r="PME9" s="886"/>
      <c r="PMF9" s="885"/>
      <c r="PMG9" s="886"/>
      <c r="PMH9" s="886"/>
      <c r="PMI9" s="886"/>
      <c r="PMJ9" s="885"/>
      <c r="PMK9" s="886"/>
      <c r="PML9" s="886"/>
      <c r="PMM9" s="886"/>
      <c r="PMN9" s="885"/>
      <c r="PMO9" s="886"/>
      <c r="PMP9" s="886"/>
      <c r="PMQ9" s="886"/>
      <c r="PMR9" s="885"/>
      <c r="PMS9" s="886"/>
      <c r="PMT9" s="886"/>
      <c r="PMU9" s="886"/>
      <c r="PMV9" s="885"/>
      <c r="PMW9" s="886"/>
      <c r="PMX9" s="886"/>
      <c r="PMY9" s="886"/>
      <c r="PMZ9" s="885"/>
      <c r="PNA9" s="886"/>
      <c r="PNB9" s="886"/>
      <c r="PNC9" s="886"/>
      <c r="PND9" s="885"/>
      <c r="PNE9" s="886"/>
      <c r="PNF9" s="886"/>
      <c r="PNG9" s="886"/>
      <c r="PNH9" s="885"/>
      <c r="PNI9" s="886"/>
      <c r="PNJ9" s="886"/>
      <c r="PNK9" s="886"/>
      <c r="PNL9" s="885"/>
      <c r="PNM9" s="886"/>
      <c r="PNN9" s="886"/>
      <c r="PNO9" s="886"/>
      <c r="PNP9" s="885"/>
      <c r="PNQ9" s="886"/>
      <c r="PNR9" s="886"/>
      <c r="PNS9" s="886"/>
      <c r="PNT9" s="885"/>
      <c r="PNU9" s="886"/>
      <c r="PNV9" s="886"/>
      <c r="PNW9" s="886"/>
      <c r="PNX9" s="885"/>
      <c r="PNY9" s="886"/>
      <c r="PNZ9" s="886"/>
      <c r="POA9" s="886"/>
      <c r="POB9" s="885"/>
      <c r="POC9" s="886"/>
      <c r="POD9" s="886"/>
      <c r="POE9" s="886"/>
      <c r="POF9" s="885"/>
      <c r="POG9" s="886"/>
      <c r="POH9" s="886"/>
      <c r="POI9" s="886"/>
      <c r="POJ9" s="885"/>
      <c r="POK9" s="886"/>
      <c r="POL9" s="886"/>
      <c r="POM9" s="886"/>
      <c r="PON9" s="885"/>
      <c r="POO9" s="886"/>
      <c r="POP9" s="886"/>
      <c r="POQ9" s="886"/>
      <c r="POR9" s="885"/>
      <c r="POS9" s="886"/>
      <c r="POT9" s="886"/>
      <c r="POU9" s="886"/>
      <c r="POV9" s="885"/>
      <c r="POW9" s="886"/>
      <c r="POX9" s="886"/>
      <c r="POY9" s="886"/>
      <c r="POZ9" s="885"/>
      <c r="PPA9" s="886"/>
      <c r="PPB9" s="886"/>
      <c r="PPC9" s="886"/>
      <c r="PPD9" s="885"/>
      <c r="PPE9" s="886"/>
      <c r="PPF9" s="886"/>
      <c r="PPG9" s="886"/>
      <c r="PPH9" s="885"/>
      <c r="PPI9" s="886"/>
      <c r="PPJ9" s="886"/>
      <c r="PPK9" s="886"/>
      <c r="PPL9" s="885"/>
      <c r="PPM9" s="886"/>
      <c r="PPN9" s="886"/>
      <c r="PPO9" s="886"/>
      <c r="PPP9" s="885"/>
      <c r="PPQ9" s="886"/>
      <c r="PPR9" s="886"/>
      <c r="PPS9" s="886"/>
      <c r="PPT9" s="885"/>
      <c r="PPU9" s="886"/>
      <c r="PPV9" s="886"/>
      <c r="PPW9" s="886"/>
      <c r="PPX9" s="885"/>
      <c r="PPY9" s="886"/>
      <c r="PPZ9" s="886"/>
      <c r="PQA9" s="886"/>
      <c r="PQB9" s="885"/>
      <c r="PQC9" s="886"/>
      <c r="PQD9" s="886"/>
      <c r="PQE9" s="886"/>
      <c r="PQF9" s="885"/>
      <c r="PQG9" s="886"/>
      <c r="PQH9" s="886"/>
      <c r="PQI9" s="886"/>
      <c r="PQJ9" s="885"/>
      <c r="PQK9" s="886"/>
      <c r="PQL9" s="886"/>
      <c r="PQM9" s="886"/>
      <c r="PQN9" s="885"/>
      <c r="PQO9" s="886"/>
      <c r="PQP9" s="886"/>
      <c r="PQQ9" s="886"/>
      <c r="PQR9" s="885"/>
      <c r="PQS9" s="886"/>
      <c r="PQT9" s="886"/>
      <c r="PQU9" s="886"/>
      <c r="PQV9" s="885"/>
      <c r="PQW9" s="886"/>
      <c r="PQX9" s="886"/>
      <c r="PQY9" s="886"/>
      <c r="PQZ9" s="885"/>
      <c r="PRA9" s="886"/>
      <c r="PRB9" s="886"/>
      <c r="PRC9" s="886"/>
      <c r="PRD9" s="885"/>
      <c r="PRE9" s="886"/>
      <c r="PRF9" s="886"/>
      <c r="PRG9" s="886"/>
      <c r="PRH9" s="885"/>
      <c r="PRI9" s="886"/>
      <c r="PRJ9" s="886"/>
      <c r="PRK9" s="886"/>
      <c r="PRL9" s="885"/>
      <c r="PRM9" s="886"/>
      <c r="PRN9" s="886"/>
      <c r="PRO9" s="886"/>
      <c r="PRP9" s="885"/>
      <c r="PRQ9" s="886"/>
      <c r="PRR9" s="886"/>
      <c r="PRS9" s="886"/>
      <c r="PRT9" s="885"/>
      <c r="PRU9" s="886"/>
      <c r="PRV9" s="886"/>
      <c r="PRW9" s="886"/>
      <c r="PRX9" s="885"/>
      <c r="PRY9" s="886"/>
      <c r="PRZ9" s="886"/>
      <c r="PSA9" s="886"/>
      <c r="PSB9" s="885"/>
      <c r="PSC9" s="886"/>
      <c r="PSD9" s="886"/>
      <c r="PSE9" s="886"/>
      <c r="PSF9" s="885"/>
      <c r="PSG9" s="886"/>
      <c r="PSH9" s="886"/>
      <c r="PSI9" s="886"/>
      <c r="PSJ9" s="885"/>
      <c r="PSK9" s="886"/>
      <c r="PSL9" s="886"/>
      <c r="PSM9" s="886"/>
      <c r="PSN9" s="885"/>
      <c r="PSO9" s="886"/>
      <c r="PSP9" s="886"/>
      <c r="PSQ9" s="886"/>
      <c r="PSR9" s="885"/>
      <c r="PSS9" s="886"/>
      <c r="PST9" s="886"/>
      <c r="PSU9" s="886"/>
      <c r="PSV9" s="885"/>
      <c r="PSW9" s="886"/>
      <c r="PSX9" s="886"/>
      <c r="PSY9" s="886"/>
      <c r="PSZ9" s="885"/>
      <c r="PTA9" s="886"/>
      <c r="PTB9" s="886"/>
      <c r="PTC9" s="886"/>
      <c r="PTD9" s="885"/>
      <c r="PTE9" s="886"/>
      <c r="PTF9" s="886"/>
      <c r="PTG9" s="886"/>
      <c r="PTH9" s="885"/>
      <c r="PTI9" s="886"/>
      <c r="PTJ9" s="886"/>
      <c r="PTK9" s="886"/>
      <c r="PTL9" s="885"/>
      <c r="PTM9" s="886"/>
      <c r="PTN9" s="886"/>
      <c r="PTO9" s="886"/>
      <c r="PTP9" s="885"/>
      <c r="PTQ9" s="886"/>
      <c r="PTR9" s="886"/>
      <c r="PTS9" s="886"/>
      <c r="PTT9" s="885"/>
      <c r="PTU9" s="886"/>
      <c r="PTV9" s="886"/>
      <c r="PTW9" s="886"/>
      <c r="PTX9" s="885"/>
      <c r="PTY9" s="886"/>
      <c r="PTZ9" s="886"/>
      <c r="PUA9" s="886"/>
      <c r="PUB9" s="885"/>
      <c r="PUC9" s="886"/>
      <c r="PUD9" s="886"/>
      <c r="PUE9" s="886"/>
      <c r="PUF9" s="885"/>
      <c r="PUG9" s="886"/>
      <c r="PUH9" s="886"/>
      <c r="PUI9" s="886"/>
      <c r="PUJ9" s="885"/>
      <c r="PUK9" s="886"/>
      <c r="PUL9" s="886"/>
      <c r="PUM9" s="886"/>
      <c r="PUN9" s="885"/>
      <c r="PUO9" s="886"/>
      <c r="PUP9" s="886"/>
      <c r="PUQ9" s="886"/>
      <c r="PUR9" s="885"/>
      <c r="PUS9" s="886"/>
      <c r="PUT9" s="886"/>
      <c r="PUU9" s="886"/>
      <c r="PUV9" s="885"/>
      <c r="PUW9" s="886"/>
      <c r="PUX9" s="886"/>
      <c r="PUY9" s="886"/>
      <c r="PUZ9" s="885"/>
      <c r="PVA9" s="886"/>
      <c r="PVB9" s="886"/>
      <c r="PVC9" s="886"/>
      <c r="PVD9" s="885"/>
      <c r="PVE9" s="886"/>
      <c r="PVF9" s="886"/>
      <c r="PVG9" s="886"/>
      <c r="PVH9" s="885"/>
      <c r="PVI9" s="886"/>
      <c r="PVJ9" s="886"/>
      <c r="PVK9" s="886"/>
      <c r="PVL9" s="885"/>
      <c r="PVM9" s="886"/>
      <c r="PVN9" s="886"/>
      <c r="PVO9" s="886"/>
      <c r="PVP9" s="885"/>
      <c r="PVQ9" s="886"/>
      <c r="PVR9" s="886"/>
      <c r="PVS9" s="886"/>
      <c r="PVT9" s="885"/>
      <c r="PVU9" s="886"/>
      <c r="PVV9" s="886"/>
      <c r="PVW9" s="886"/>
      <c r="PVX9" s="885"/>
      <c r="PVY9" s="886"/>
      <c r="PVZ9" s="886"/>
      <c r="PWA9" s="886"/>
      <c r="PWB9" s="885"/>
      <c r="PWC9" s="886"/>
      <c r="PWD9" s="886"/>
      <c r="PWE9" s="886"/>
      <c r="PWF9" s="885"/>
      <c r="PWG9" s="886"/>
      <c r="PWH9" s="886"/>
      <c r="PWI9" s="886"/>
      <c r="PWJ9" s="885"/>
      <c r="PWK9" s="886"/>
      <c r="PWL9" s="886"/>
      <c r="PWM9" s="886"/>
      <c r="PWN9" s="885"/>
      <c r="PWO9" s="886"/>
      <c r="PWP9" s="886"/>
      <c r="PWQ9" s="886"/>
      <c r="PWR9" s="885"/>
      <c r="PWS9" s="886"/>
      <c r="PWT9" s="886"/>
      <c r="PWU9" s="886"/>
      <c r="PWV9" s="885"/>
      <c r="PWW9" s="886"/>
      <c r="PWX9" s="886"/>
      <c r="PWY9" s="886"/>
      <c r="PWZ9" s="885"/>
      <c r="PXA9" s="886"/>
      <c r="PXB9" s="886"/>
      <c r="PXC9" s="886"/>
      <c r="PXD9" s="885"/>
      <c r="PXE9" s="886"/>
      <c r="PXF9" s="886"/>
      <c r="PXG9" s="886"/>
      <c r="PXH9" s="885"/>
      <c r="PXI9" s="886"/>
      <c r="PXJ9" s="886"/>
      <c r="PXK9" s="886"/>
      <c r="PXL9" s="885"/>
      <c r="PXM9" s="886"/>
      <c r="PXN9" s="886"/>
      <c r="PXO9" s="886"/>
      <c r="PXP9" s="885"/>
      <c r="PXQ9" s="886"/>
      <c r="PXR9" s="886"/>
      <c r="PXS9" s="886"/>
      <c r="PXT9" s="885"/>
      <c r="PXU9" s="886"/>
      <c r="PXV9" s="886"/>
      <c r="PXW9" s="886"/>
      <c r="PXX9" s="885"/>
      <c r="PXY9" s="886"/>
      <c r="PXZ9" s="886"/>
      <c r="PYA9" s="886"/>
      <c r="PYB9" s="885"/>
      <c r="PYC9" s="886"/>
      <c r="PYD9" s="886"/>
      <c r="PYE9" s="886"/>
      <c r="PYF9" s="885"/>
      <c r="PYG9" s="886"/>
      <c r="PYH9" s="886"/>
      <c r="PYI9" s="886"/>
      <c r="PYJ9" s="885"/>
      <c r="PYK9" s="886"/>
      <c r="PYL9" s="886"/>
      <c r="PYM9" s="886"/>
      <c r="PYN9" s="885"/>
      <c r="PYO9" s="886"/>
      <c r="PYP9" s="886"/>
      <c r="PYQ9" s="886"/>
      <c r="PYR9" s="885"/>
      <c r="PYS9" s="886"/>
      <c r="PYT9" s="886"/>
      <c r="PYU9" s="886"/>
      <c r="PYV9" s="885"/>
      <c r="PYW9" s="886"/>
      <c r="PYX9" s="886"/>
      <c r="PYY9" s="886"/>
      <c r="PYZ9" s="885"/>
      <c r="PZA9" s="886"/>
      <c r="PZB9" s="886"/>
      <c r="PZC9" s="886"/>
      <c r="PZD9" s="885"/>
      <c r="PZE9" s="886"/>
      <c r="PZF9" s="886"/>
      <c r="PZG9" s="886"/>
      <c r="PZH9" s="885"/>
      <c r="PZI9" s="886"/>
      <c r="PZJ9" s="886"/>
      <c r="PZK9" s="886"/>
      <c r="PZL9" s="885"/>
      <c r="PZM9" s="886"/>
      <c r="PZN9" s="886"/>
      <c r="PZO9" s="886"/>
      <c r="PZP9" s="885"/>
      <c r="PZQ9" s="886"/>
      <c r="PZR9" s="886"/>
      <c r="PZS9" s="886"/>
      <c r="PZT9" s="885"/>
      <c r="PZU9" s="886"/>
      <c r="PZV9" s="886"/>
      <c r="PZW9" s="886"/>
      <c r="PZX9" s="885"/>
      <c r="PZY9" s="886"/>
      <c r="PZZ9" s="886"/>
      <c r="QAA9" s="886"/>
      <c r="QAB9" s="885"/>
      <c r="QAC9" s="886"/>
      <c r="QAD9" s="886"/>
      <c r="QAE9" s="886"/>
      <c r="QAF9" s="885"/>
      <c r="QAG9" s="886"/>
      <c r="QAH9" s="886"/>
      <c r="QAI9" s="886"/>
      <c r="QAJ9" s="885"/>
      <c r="QAK9" s="886"/>
      <c r="QAL9" s="886"/>
      <c r="QAM9" s="886"/>
      <c r="QAN9" s="885"/>
      <c r="QAO9" s="886"/>
      <c r="QAP9" s="886"/>
      <c r="QAQ9" s="886"/>
      <c r="QAR9" s="885"/>
      <c r="QAS9" s="886"/>
      <c r="QAT9" s="886"/>
      <c r="QAU9" s="886"/>
      <c r="QAV9" s="885"/>
      <c r="QAW9" s="886"/>
      <c r="QAX9" s="886"/>
      <c r="QAY9" s="886"/>
      <c r="QAZ9" s="885"/>
      <c r="QBA9" s="886"/>
      <c r="QBB9" s="886"/>
      <c r="QBC9" s="886"/>
      <c r="QBD9" s="885"/>
      <c r="QBE9" s="886"/>
      <c r="QBF9" s="886"/>
      <c r="QBG9" s="886"/>
      <c r="QBH9" s="885"/>
      <c r="QBI9" s="886"/>
      <c r="QBJ9" s="886"/>
      <c r="QBK9" s="886"/>
      <c r="QBL9" s="885"/>
      <c r="QBM9" s="886"/>
      <c r="QBN9" s="886"/>
      <c r="QBO9" s="886"/>
      <c r="QBP9" s="885"/>
      <c r="QBQ9" s="886"/>
      <c r="QBR9" s="886"/>
      <c r="QBS9" s="886"/>
      <c r="QBT9" s="885"/>
      <c r="QBU9" s="886"/>
      <c r="QBV9" s="886"/>
      <c r="QBW9" s="886"/>
      <c r="QBX9" s="885"/>
      <c r="QBY9" s="886"/>
      <c r="QBZ9" s="886"/>
      <c r="QCA9" s="886"/>
      <c r="QCB9" s="885"/>
      <c r="QCC9" s="886"/>
      <c r="QCD9" s="886"/>
      <c r="QCE9" s="886"/>
      <c r="QCF9" s="885"/>
      <c r="QCG9" s="886"/>
      <c r="QCH9" s="886"/>
      <c r="QCI9" s="886"/>
      <c r="QCJ9" s="885"/>
      <c r="QCK9" s="886"/>
      <c r="QCL9" s="886"/>
      <c r="QCM9" s="886"/>
      <c r="QCN9" s="885"/>
      <c r="QCO9" s="886"/>
      <c r="QCP9" s="886"/>
      <c r="QCQ9" s="886"/>
      <c r="QCR9" s="885"/>
      <c r="QCS9" s="886"/>
      <c r="QCT9" s="886"/>
      <c r="QCU9" s="886"/>
      <c r="QCV9" s="885"/>
      <c r="QCW9" s="886"/>
      <c r="QCX9" s="886"/>
      <c r="QCY9" s="886"/>
      <c r="QCZ9" s="885"/>
      <c r="QDA9" s="886"/>
      <c r="QDB9" s="886"/>
      <c r="QDC9" s="886"/>
      <c r="QDD9" s="885"/>
      <c r="QDE9" s="886"/>
      <c r="QDF9" s="886"/>
      <c r="QDG9" s="886"/>
      <c r="QDH9" s="885"/>
      <c r="QDI9" s="886"/>
      <c r="QDJ9" s="886"/>
      <c r="QDK9" s="886"/>
      <c r="QDL9" s="885"/>
      <c r="QDM9" s="886"/>
      <c r="QDN9" s="886"/>
      <c r="QDO9" s="886"/>
      <c r="QDP9" s="885"/>
      <c r="QDQ9" s="886"/>
      <c r="QDR9" s="886"/>
      <c r="QDS9" s="886"/>
      <c r="QDT9" s="885"/>
      <c r="QDU9" s="886"/>
      <c r="QDV9" s="886"/>
      <c r="QDW9" s="886"/>
      <c r="QDX9" s="885"/>
      <c r="QDY9" s="886"/>
      <c r="QDZ9" s="886"/>
      <c r="QEA9" s="886"/>
      <c r="QEB9" s="885"/>
      <c r="QEC9" s="886"/>
      <c r="QED9" s="886"/>
      <c r="QEE9" s="886"/>
      <c r="QEF9" s="885"/>
      <c r="QEG9" s="886"/>
      <c r="QEH9" s="886"/>
      <c r="QEI9" s="886"/>
      <c r="QEJ9" s="885"/>
      <c r="QEK9" s="886"/>
      <c r="QEL9" s="886"/>
      <c r="QEM9" s="886"/>
      <c r="QEN9" s="885"/>
      <c r="QEO9" s="886"/>
      <c r="QEP9" s="886"/>
      <c r="QEQ9" s="886"/>
      <c r="QER9" s="885"/>
      <c r="QES9" s="886"/>
      <c r="QET9" s="886"/>
      <c r="QEU9" s="886"/>
      <c r="QEV9" s="885"/>
      <c r="QEW9" s="886"/>
      <c r="QEX9" s="886"/>
      <c r="QEY9" s="886"/>
      <c r="QEZ9" s="885"/>
      <c r="QFA9" s="886"/>
      <c r="QFB9" s="886"/>
      <c r="QFC9" s="886"/>
      <c r="QFD9" s="885"/>
      <c r="QFE9" s="886"/>
      <c r="QFF9" s="886"/>
      <c r="QFG9" s="886"/>
      <c r="QFH9" s="885"/>
      <c r="QFI9" s="886"/>
      <c r="QFJ9" s="886"/>
      <c r="QFK9" s="886"/>
      <c r="QFL9" s="885"/>
      <c r="QFM9" s="886"/>
      <c r="QFN9" s="886"/>
      <c r="QFO9" s="886"/>
      <c r="QFP9" s="885"/>
      <c r="QFQ9" s="886"/>
      <c r="QFR9" s="886"/>
      <c r="QFS9" s="886"/>
      <c r="QFT9" s="885"/>
      <c r="QFU9" s="886"/>
      <c r="QFV9" s="886"/>
      <c r="QFW9" s="886"/>
      <c r="QFX9" s="885"/>
      <c r="QFY9" s="886"/>
      <c r="QFZ9" s="886"/>
      <c r="QGA9" s="886"/>
      <c r="QGB9" s="885"/>
      <c r="QGC9" s="886"/>
      <c r="QGD9" s="886"/>
      <c r="QGE9" s="886"/>
      <c r="QGF9" s="885"/>
      <c r="QGG9" s="886"/>
      <c r="QGH9" s="886"/>
      <c r="QGI9" s="886"/>
      <c r="QGJ9" s="885"/>
      <c r="QGK9" s="886"/>
      <c r="QGL9" s="886"/>
      <c r="QGM9" s="886"/>
      <c r="QGN9" s="885"/>
      <c r="QGO9" s="886"/>
      <c r="QGP9" s="886"/>
      <c r="QGQ9" s="886"/>
      <c r="QGR9" s="885"/>
      <c r="QGS9" s="886"/>
      <c r="QGT9" s="886"/>
      <c r="QGU9" s="886"/>
      <c r="QGV9" s="885"/>
      <c r="QGW9" s="886"/>
      <c r="QGX9" s="886"/>
      <c r="QGY9" s="886"/>
      <c r="QGZ9" s="885"/>
      <c r="QHA9" s="886"/>
      <c r="QHB9" s="886"/>
      <c r="QHC9" s="886"/>
      <c r="QHD9" s="885"/>
      <c r="QHE9" s="886"/>
      <c r="QHF9" s="886"/>
      <c r="QHG9" s="886"/>
      <c r="QHH9" s="885"/>
      <c r="QHI9" s="886"/>
      <c r="QHJ9" s="886"/>
      <c r="QHK9" s="886"/>
      <c r="QHL9" s="885"/>
      <c r="QHM9" s="886"/>
      <c r="QHN9" s="886"/>
      <c r="QHO9" s="886"/>
      <c r="QHP9" s="885"/>
      <c r="QHQ9" s="886"/>
      <c r="QHR9" s="886"/>
      <c r="QHS9" s="886"/>
      <c r="QHT9" s="885"/>
      <c r="QHU9" s="886"/>
      <c r="QHV9" s="886"/>
      <c r="QHW9" s="886"/>
      <c r="QHX9" s="885"/>
      <c r="QHY9" s="886"/>
      <c r="QHZ9" s="886"/>
      <c r="QIA9" s="886"/>
      <c r="QIB9" s="885"/>
      <c r="QIC9" s="886"/>
      <c r="QID9" s="886"/>
      <c r="QIE9" s="886"/>
      <c r="QIF9" s="885"/>
      <c r="QIG9" s="886"/>
      <c r="QIH9" s="886"/>
      <c r="QII9" s="886"/>
      <c r="QIJ9" s="885"/>
      <c r="QIK9" s="886"/>
      <c r="QIL9" s="886"/>
      <c r="QIM9" s="886"/>
      <c r="QIN9" s="885"/>
      <c r="QIO9" s="886"/>
      <c r="QIP9" s="886"/>
      <c r="QIQ9" s="886"/>
      <c r="QIR9" s="885"/>
      <c r="QIS9" s="886"/>
      <c r="QIT9" s="886"/>
      <c r="QIU9" s="886"/>
      <c r="QIV9" s="885"/>
      <c r="QIW9" s="886"/>
      <c r="QIX9" s="886"/>
      <c r="QIY9" s="886"/>
      <c r="QIZ9" s="885"/>
      <c r="QJA9" s="886"/>
      <c r="QJB9" s="886"/>
      <c r="QJC9" s="886"/>
      <c r="QJD9" s="885"/>
      <c r="QJE9" s="886"/>
      <c r="QJF9" s="886"/>
      <c r="QJG9" s="886"/>
      <c r="QJH9" s="885"/>
      <c r="QJI9" s="886"/>
      <c r="QJJ9" s="886"/>
      <c r="QJK9" s="886"/>
      <c r="QJL9" s="885"/>
      <c r="QJM9" s="886"/>
      <c r="QJN9" s="886"/>
      <c r="QJO9" s="886"/>
      <c r="QJP9" s="885"/>
      <c r="QJQ9" s="886"/>
      <c r="QJR9" s="886"/>
      <c r="QJS9" s="886"/>
      <c r="QJT9" s="885"/>
      <c r="QJU9" s="886"/>
      <c r="QJV9" s="886"/>
      <c r="QJW9" s="886"/>
      <c r="QJX9" s="885"/>
      <c r="QJY9" s="886"/>
      <c r="QJZ9" s="886"/>
      <c r="QKA9" s="886"/>
      <c r="QKB9" s="885"/>
      <c r="QKC9" s="886"/>
      <c r="QKD9" s="886"/>
      <c r="QKE9" s="886"/>
      <c r="QKF9" s="885"/>
      <c r="QKG9" s="886"/>
      <c r="QKH9" s="886"/>
      <c r="QKI9" s="886"/>
      <c r="QKJ9" s="885"/>
      <c r="QKK9" s="886"/>
      <c r="QKL9" s="886"/>
      <c r="QKM9" s="886"/>
      <c r="QKN9" s="885"/>
      <c r="QKO9" s="886"/>
      <c r="QKP9" s="886"/>
      <c r="QKQ9" s="886"/>
      <c r="QKR9" s="885"/>
      <c r="QKS9" s="886"/>
      <c r="QKT9" s="886"/>
      <c r="QKU9" s="886"/>
      <c r="QKV9" s="885"/>
      <c r="QKW9" s="886"/>
      <c r="QKX9" s="886"/>
      <c r="QKY9" s="886"/>
      <c r="QKZ9" s="885"/>
      <c r="QLA9" s="886"/>
      <c r="QLB9" s="886"/>
      <c r="QLC9" s="886"/>
      <c r="QLD9" s="885"/>
      <c r="QLE9" s="886"/>
      <c r="QLF9" s="886"/>
      <c r="QLG9" s="886"/>
      <c r="QLH9" s="885"/>
      <c r="QLI9" s="886"/>
      <c r="QLJ9" s="886"/>
      <c r="QLK9" s="886"/>
      <c r="QLL9" s="885"/>
      <c r="QLM9" s="886"/>
      <c r="QLN9" s="886"/>
      <c r="QLO9" s="886"/>
      <c r="QLP9" s="885"/>
      <c r="QLQ9" s="886"/>
      <c r="QLR9" s="886"/>
      <c r="QLS9" s="886"/>
      <c r="QLT9" s="885"/>
      <c r="QLU9" s="886"/>
      <c r="QLV9" s="886"/>
      <c r="QLW9" s="886"/>
      <c r="QLX9" s="885"/>
      <c r="QLY9" s="886"/>
      <c r="QLZ9" s="886"/>
      <c r="QMA9" s="886"/>
      <c r="QMB9" s="885"/>
      <c r="QMC9" s="886"/>
      <c r="QMD9" s="886"/>
      <c r="QME9" s="886"/>
      <c r="QMF9" s="885"/>
      <c r="QMG9" s="886"/>
      <c r="QMH9" s="886"/>
      <c r="QMI9" s="886"/>
      <c r="QMJ9" s="885"/>
      <c r="QMK9" s="886"/>
      <c r="QML9" s="886"/>
      <c r="QMM9" s="886"/>
      <c r="QMN9" s="885"/>
      <c r="QMO9" s="886"/>
      <c r="QMP9" s="886"/>
      <c r="QMQ9" s="886"/>
      <c r="QMR9" s="885"/>
      <c r="QMS9" s="886"/>
      <c r="QMT9" s="886"/>
      <c r="QMU9" s="886"/>
      <c r="QMV9" s="885"/>
      <c r="QMW9" s="886"/>
      <c r="QMX9" s="886"/>
      <c r="QMY9" s="886"/>
      <c r="QMZ9" s="885"/>
      <c r="QNA9" s="886"/>
      <c r="QNB9" s="886"/>
      <c r="QNC9" s="886"/>
      <c r="QND9" s="885"/>
      <c r="QNE9" s="886"/>
      <c r="QNF9" s="886"/>
      <c r="QNG9" s="886"/>
      <c r="QNH9" s="885"/>
      <c r="QNI9" s="886"/>
      <c r="QNJ9" s="886"/>
      <c r="QNK9" s="886"/>
      <c r="QNL9" s="885"/>
      <c r="QNM9" s="886"/>
      <c r="QNN9" s="886"/>
      <c r="QNO9" s="886"/>
      <c r="QNP9" s="885"/>
      <c r="QNQ9" s="886"/>
      <c r="QNR9" s="886"/>
      <c r="QNS9" s="886"/>
      <c r="QNT9" s="885"/>
      <c r="QNU9" s="886"/>
      <c r="QNV9" s="886"/>
      <c r="QNW9" s="886"/>
      <c r="QNX9" s="885"/>
      <c r="QNY9" s="886"/>
      <c r="QNZ9" s="886"/>
      <c r="QOA9" s="886"/>
      <c r="QOB9" s="885"/>
      <c r="QOC9" s="886"/>
      <c r="QOD9" s="886"/>
      <c r="QOE9" s="886"/>
      <c r="QOF9" s="885"/>
      <c r="QOG9" s="886"/>
      <c r="QOH9" s="886"/>
      <c r="QOI9" s="886"/>
      <c r="QOJ9" s="885"/>
      <c r="QOK9" s="886"/>
      <c r="QOL9" s="886"/>
      <c r="QOM9" s="886"/>
      <c r="QON9" s="885"/>
      <c r="QOO9" s="886"/>
      <c r="QOP9" s="886"/>
      <c r="QOQ9" s="886"/>
      <c r="QOR9" s="885"/>
      <c r="QOS9" s="886"/>
      <c r="QOT9" s="886"/>
      <c r="QOU9" s="886"/>
      <c r="QOV9" s="885"/>
      <c r="QOW9" s="886"/>
      <c r="QOX9" s="886"/>
      <c r="QOY9" s="886"/>
      <c r="QOZ9" s="885"/>
      <c r="QPA9" s="886"/>
      <c r="QPB9" s="886"/>
      <c r="QPC9" s="886"/>
      <c r="QPD9" s="885"/>
      <c r="QPE9" s="886"/>
      <c r="QPF9" s="886"/>
      <c r="QPG9" s="886"/>
      <c r="QPH9" s="885"/>
      <c r="QPI9" s="886"/>
      <c r="QPJ9" s="886"/>
      <c r="QPK9" s="886"/>
      <c r="QPL9" s="885"/>
      <c r="QPM9" s="886"/>
      <c r="QPN9" s="886"/>
      <c r="QPO9" s="886"/>
      <c r="QPP9" s="885"/>
      <c r="QPQ9" s="886"/>
      <c r="QPR9" s="886"/>
      <c r="QPS9" s="886"/>
      <c r="QPT9" s="885"/>
      <c r="QPU9" s="886"/>
      <c r="QPV9" s="886"/>
      <c r="QPW9" s="886"/>
      <c r="QPX9" s="885"/>
      <c r="QPY9" s="886"/>
      <c r="QPZ9" s="886"/>
      <c r="QQA9" s="886"/>
      <c r="QQB9" s="885"/>
      <c r="QQC9" s="886"/>
      <c r="QQD9" s="886"/>
      <c r="QQE9" s="886"/>
      <c r="QQF9" s="885"/>
      <c r="QQG9" s="886"/>
      <c r="QQH9" s="886"/>
      <c r="QQI9" s="886"/>
      <c r="QQJ9" s="885"/>
      <c r="QQK9" s="886"/>
      <c r="QQL9" s="886"/>
      <c r="QQM9" s="886"/>
      <c r="QQN9" s="885"/>
      <c r="QQO9" s="886"/>
      <c r="QQP9" s="886"/>
      <c r="QQQ9" s="886"/>
      <c r="QQR9" s="885"/>
      <c r="QQS9" s="886"/>
      <c r="QQT9" s="886"/>
      <c r="QQU9" s="886"/>
      <c r="QQV9" s="885"/>
      <c r="QQW9" s="886"/>
      <c r="QQX9" s="886"/>
      <c r="QQY9" s="886"/>
      <c r="QQZ9" s="885"/>
      <c r="QRA9" s="886"/>
      <c r="QRB9" s="886"/>
      <c r="QRC9" s="886"/>
      <c r="QRD9" s="885"/>
      <c r="QRE9" s="886"/>
      <c r="QRF9" s="886"/>
      <c r="QRG9" s="886"/>
      <c r="QRH9" s="885"/>
      <c r="QRI9" s="886"/>
      <c r="QRJ9" s="886"/>
      <c r="QRK9" s="886"/>
      <c r="QRL9" s="885"/>
      <c r="QRM9" s="886"/>
      <c r="QRN9" s="886"/>
      <c r="QRO9" s="886"/>
      <c r="QRP9" s="885"/>
      <c r="QRQ9" s="886"/>
      <c r="QRR9" s="886"/>
      <c r="QRS9" s="886"/>
      <c r="QRT9" s="885"/>
      <c r="QRU9" s="886"/>
      <c r="QRV9" s="886"/>
      <c r="QRW9" s="886"/>
      <c r="QRX9" s="885"/>
      <c r="QRY9" s="886"/>
      <c r="QRZ9" s="886"/>
      <c r="QSA9" s="886"/>
      <c r="QSB9" s="885"/>
      <c r="QSC9" s="886"/>
      <c r="QSD9" s="886"/>
      <c r="QSE9" s="886"/>
      <c r="QSF9" s="885"/>
      <c r="QSG9" s="886"/>
      <c r="QSH9" s="886"/>
      <c r="QSI9" s="886"/>
      <c r="QSJ9" s="885"/>
      <c r="QSK9" s="886"/>
      <c r="QSL9" s="886"/>
      <c r="QSM9" s="886"/>
      <c r="QSN9" s="885"/>
      <c r="QSO9" s="886"/>
      <c r="QSP9" s="886"/>
      <c r="QSQ9" s="886"/>
      <c r="QSR9" s="885"/>
      <c r="QSS9" s="886"/>
      <c r="QST9" s="886"/>
      <c r="QSU9" s="886"/>
      <c r="QSV9" s="885"/>
      <c r="QSW9" s="886"/>
      <c r="QSX9" s="886"/>
      <c r="QSY9" s="886"/>
      <c r="QSZ9" s="885"/>
      <c r="QTA9" s="886"/>
      <c r="QTB9" s="886"/>
      <c r="QTC9" s="886"/>
      <c r="QTD9" s="885"/>
      <c r="QTE9" s="886"/>
      <c r="QTF9" s="886"/>
      <c r="QTG9" s="886"/>
      <c r="QTH9" s="885"/>
      <c r="QTI9" s="886"/>
      <c r="QTJ9" s="886"/>
      <c r="QTK9" s="886"/>
      <c r="QTL9" s="885"/>
      <c r="QTM9" s="886"/>
      <c r="QTN9" s="886"/>
      <c r="QTO9" s="886"/>
      <c r="QTP9" s="885"/>
      <c r="QTQ9" s="886"/>
      <c r="QTR9" s="886"/>
      <c r="QTS9" s="886"/>
      <c r="QTT9" s="885"/>
      <c r="QTU9" s="886"/>
      <c r="QTV9" s="886"/>
      <c r="QTW9" s="886"/>
      <c r="QTX9" s="885"/>
      <c r="QTY9" s="886"/>
      <c r="QTZ9" s="886"/>
      <c r="QUA9" s="886"/>
      <c r="QUB9" s="885"/>
      <c r="QUC9" s="886"/>
      <c r="QUD9" s="886"/>
      <c r="QUE9" s="886"/>
      <c r="QUF9" s="885"/>
      <c r="QUG9" s="886"/>
      <c r="QUH9" s="886"/>
      <c r="QUI9" s="886"/>
      <c r="QUJ9" s="885"/>
      <c r="QUK9" s="886"/>
      <c r="QUL9" s="886"/>
      <c r="QUM9" s="886"/>
      <c r="QUN9" s="885"/>
      <c r="QUO9" s="886"/>
      <c r="QUP9" s="886"/>
      <c r="QUQ9" s="886"/>
      <c r="QUR9" s="885"/>
      <c r="QUS9" s="886"/>
      <c r="QUT9" s="886"/>
      <c r="QUU9" s="886"/>
      <c r="QUV9" s="885"/>
      <c r="QUW9" s="886"/>
      <c r="QUX9" s="886"/>
      <c r="QUY9" s="886"/>
      <c r="QUZ9" s="885"/>
      <c r="QVA9" s="886"/>
      <c r="QVB9" s="886"/>
      <c r="QVC9" s="886"/>
      <c r="QVD9" s="885"/>
      <c r="QVE9" s="886"/>
      <c r="QVF9" s="886"/>
      <c r="QVG9" s="886"/>
      <c r="QVH9" s="885"/>
      <c r="QVI9" s="886"/>
      <c r="QVJ9" s="886"/>
      <c r="QVK9" s="886"/>
      <c r="QVL9" s="885"/>
      <c r="QVM9" s="886"/>
      <c r="QVN9" s="886"/>
      <c r="QVO9" s="886"/>
      <c r="QVP9" s="885"/>
      <c r="QVQ9" s="886"/>
      <c r="QVR9" s="886"/>
      <c r="QVS9" s="886"/>
      <c r="QVT9" s="885"/>
      <c r="QVU9" s="886"/>
      <c r="QVV9" s="886"/>
      <c r="QVW9" s="886"/>
      <c r="QVX9" s="885"/>
      <c r="QVY9" s="886"/>
      <c r="QVZ9" s="886"/>
      <c r="QWA9" s="886"/>
      <c r="QWB9" s="885"/>
      <c r="QWC9" s="886"/>
      <c r="QWD9" s="886"/>
      <c r="QWE9" s="886"/>
      <c r="QWF9" s="885"/>
      <c r="QWG9" s="886"/>
      <c r="QWH9" s="886"/>
      <c r="QWI9" s="886"/>
      <c r="QWJ9" s="885"/>
      <c r="QWK9" s="886"/>
      <c r="QWL9" s="886"/>
      <c r="QWM9" s="886"/>
      <c r="QWN9" s="885"/>
      <c r="QWO9" s="886"/>
      <c r="QWP9" s="886"/>
      <c r="QWQ9" s="886"/>
      <c r="QWR9" s="885"/>
      <c r="QWS9" s="886"/>
      <c r="QWT9" s="886"/>
      <c r="QWU9" s="886"/>
      <c r="QWV9" s="885"/>
      <c r="QWW9" s="886"/>
      <c r="QWX9" s="886"/>
      <c r="QWY9" s="886"/>
      <c r="QWZ9" s="885"/>
      <c r="QXA9" s="886"/>
      <c r="QXB9" s="886"/>
      <c r="QXC9" s="886"/>
      <c r="QXD9" s="885"/>
      <c r="QXE9" s="886"/>
      <c r="QXF9" s="886"/>
      <c r="QXG9" s="886"/>
      <c r="QXH9" s="885"/>
      <c r="QXI9" s="886"/>
      <c r="QXJ9" s="886"/>
      <c r="QXK9" s="886"/>
      <c r="QXL9" s="885"/>
      <c r="QXM9" s="886"/>
      <c r="QXN9" s="886"/>
      <c r="QXO9" s="886"/>
      <c r="QXP9" s="885"/>
      <c r="QXQ9" s="886"/>
      <c r="QXR9" s="886"/>
      <c r="QXS9" s="886"/>
      <c r="QXT9" s="885"/>
      <c r="QXU9" s="886"/>
      <c r="QXV9" s="886"/>
      <c r="QXW9" s="886"/>
      <c r="QXX9" s="885"/>
      <c r="QXY9" s="886"/>
      <c r="QXZ9" s="886"/>
      <c r="QYA9" s="886"/>
      <c r="QYB9" s="885"/>
      <c r="QYC9" s="886"/>
      <c r="QYD9" s="886"/>
      <c r="QYE9" s="886"/>
      <c r="QYF9" s="885"/>
      <c r="QYG9" s="886"/>
      <c r="QYH9" s="886"/>
      <c r="QYI9" s="886"/>
      <c r="QYJ9" s="885"/>
      <c r="QYK9" s="886"/>
      <c r="QYL9" s="886"/>
      <c r="QYM9" s="886"/>
      <c r="QYN9" s="885"/>
      <c r="QYO9" s="886"/>
      <c r="QYP9" s="886"/>
      <c r="QYQ9" s="886"/>
      <c r="QYR9" s="885"/>
      <c r="QYS9" s="886"/>
      <c r="QYT9" s="886"/>
      <c r="QYU9" s="886"/>
      <c r="QYV9" s="885"/>
      <c r="QYW9" s="886"/>
      <c r="QYX9" s="886"/>
      <c r="QYY9" s="886"/>
      <c r="QYZ9" s="885"/>
      <c r="QZA9" s="886"/>
      <c r="QZB9" s="886"/>
      <c r="QZC9" s="886"/>
      <c r="QZD9" s="885"/>
      <c r="QZE9" s="886"/>
      <c r="QZF9" s="886"/>
      <c r="QZG9" s="886"/>
      <c r="QZH9" s="885"/>
      <c r="QZI9" s="886"/>
      <c r="QZJ9" s="886"/>
      <c r="QZK9" s="886"/>
      <c r="QZL9" s="885"/>
      <c r="QZM9" s="886"/>
      <c r="QZN9" s="886"/>
      <c r="QZO9" s="886"/>
      <c r="QZP9" s="885"/>
      <c r="QZQ9" s="886"/>
      <c r="QZR9" s="886"/>
      <c r="QZS9" s="886"/>
      <c r="QZT9" s="885"/>
      <c r="QZU9" s="886"/>
      <c r="QZV9" s="886"/>
      <c r="QZW9" s="886"/>
      <c r="QZX9" s="885"/>
      <c r="QZY9" s="886"/>
      <c r="QZZ9" s="886"/>
      <c r="RAA9" s="886"/>
      <c r="RAB9" s="885"/>
      <c r="RAC9" s="886"/>
      <c r="RAD9" s="886"/>
      <c r="RAE9" s="886"/>
      <c r="RAF9" s="885"/>
      <c r="RAG9" s="886"/>
      <c r="RAH9" s="886"/>
      <c r="RAI9" s="886"/>
      <c r="RAJ9" s="885"/>
      <c r="RAK9" s="886"/>
      <c r="RAL9" s="886"/>
      <c r="RAM9" s="886"/>
      <c r="RAN9" s="885"/>
      <c r="RAO9" s="886"/>
      <c r="RAP9" s="886"/>
      <c r="RAQ9" s="886"/>
      <c r="RAR9" s="885"/>
      <c r="RAS9" s="886"/>
      <c r="RAT9" s="886"/>
      <c r="RAU9" s="886"/>
      <c r="RAV9" s="885"/>
      <c r="RAW9" s="886"/>
      <c r="RAX9" s="886"/>
      <c r="RAY9" s="886"/>
      <c r="RAZ9" s="885"/>
      <c r="RBA9" s="886"/>
      <c r="RBB9" s="886"/>
      <c r="RBC9" s="886"/>
      <c r="RBD9" s="885"/>
      <c r="RBE9" s="886"/>
      <c r="RBF9" s="886"/>
      <c r="RBG9" s="886"/>
      <c r="RBH9" s="885"/>
      <c r="RBI9" s="886"/>
      <c r="RBJ9" s="886"/>
      <c r="RBK9" s="886"/>
      <c r="RBL9" s="885"/>
      <c r="RBM9" s="886"/>
      <c r="RBN9" s="886"/>
      <c r="RBO9" s="886"/>
      <c r="RBP9" s="885"/>
      <c r="RBQ9" s="886"/>
      <c r="RBR9" s="886"/>
      <c r="RBS9" s="886"/>
      <c r="RBT9" s="885"/>
      <c r="RBU9" s="886"/>
      <c r="RBV9" s="886"/>
      <c r="RBW9" s="886"/>
      <c r="RBX9" s="885"/>
      <c r="RBY9" s="886"/>
      <c r="RBZ9" s="886"/>
      <c r="RCA9" s="886"/>
      <c r="RCB9" s="885"/>
      <c r="RCC9" s="886"/>
      <c r="RCD9" s="886"/>
      <c r="RCE9" s="886"/>
      <c r="RCF9" s="885"/>
      <c r="RCG9" s="886"/>
      <c r="RCH9" s="886"/>
      <c r="RCI9" s="886"/>
      <c r="RCJ9" s="885"/>
      <c r="RCK9" s="886"/>
      <c r="RCL9" s="886"/>
      <c r="RCM9" s="886"/>
      <c r="RCN9" s="885"/>
      <c r="RCO9" s="886"/>
      <c r="RCP9" s="886"/>
      <c r="RCQ9" s="886"/>
      <c r="RCR9" s="885"/>
      <c r="RCS9" s="886"/>
      <c r="RCT9" s="886"/>
      <c r="RCU9" s="886"/>
      <c r="RCV9" s="885"/>
      <c r="RCW9" s="886"/>
      <c r="RCX9" s="886"/>
      <c r="RCY9" s="886"/>
      <c r="RCZ9" s="885"/>
      <c r="RDA9" s="886"/>
      <c r="RDB9" s="886"/>
      <c r="RDC9" s="886"/>
      <c r="RDD9" s="885"/>
      <c r="RDE9" s="886"/>
      <c r="RDF9" s="886"/>
      <c r="RDG9" s="886"/>
      <c r="RDH9" s="885"/>
      <c r="RDI9" s="886"/>
      <c r="RDJ9" s="886"/>
      <c r="RDK9" s="886"/>
      <c r="RDL9" s="885"/>
      <c r="RDM9" s="886"/>
      <c r="RDN9" s="886"/>
      <c r="RDO9" s="886"/>
      <c r="RDP9" s="885"/>
      <c r="RDQ9" s="886"/>
      <c r="RDR9" s="886"/>
      <c r="RDS9" s="886"/>
      <c r="RDT9" s="885"/>
      <c r="RDU9" s="886"/>
      <c r="RDV9" s="886"/>
      <c r="RDW9" s="886"/>
      <c r="RDX9" s="885"/>
      <c r="RDY9" s="886"/>
      <c r="RDZ9" s="886"/>
      <c r="REA9" s="886"/>
      <c r="REB9" s="885"/>
      <c r="REC9" s="886"/>
      <c r="RED9" s="886"/>
      <c r="REE9" s="886"/>
      <c r="REF9" s="885"/>
      <c r="REG9" s="886"/>
      <c r="REH9" s="886"/>
      <c r="REI9" s="886"/>
      <c r="REJ9" s="885"/>
      <c r="REK9" s="886"/>
      <c r="REL9" s="886"/>
      <c r="REM9" s="886"/>
      <c r="REN9" s="885"/>
      <c r="REO9" s="886"/>
      <c r="REP9" s="886"/>
      <c r="REQ9" s="886"/>
      <c r="RER9" s="885"/>
      <c r="RES9" s="886"/>
      <c r="RET9" s="886"/>
      <c r="REU9" s="886"/>
      <c r="REV9" s="885"/>
      <c r="REW9" s="886"/>
      <c r="REX9" s="886"/>
      <c r="REY9" s="886"/>
      <c r="REZ9" s="885"/>
      <c r="RFA9" s="886"/>
      <c r="RFB9" s="886"/>
      <c r="RFC9" s="886"/>
      <c r="RFD9" s="885"/>
      <c r="RFE9" s="886"/>
      <c r="RFF9" s="886"/>
      <c r="RFG9" s="886"/>
      <c r="RFH9" s="885"/>
      <c r="RFI9" s="886"/>
      <c r="RFJ9" s="886"/>
      <c r="RFK9" s="886"/>
      <c r="RFL9" s="885"/>
      <c r="RFM9" s="886"/>
      <c r="RFN9" s="886"/>
      <c r="RFO9" s="886"/>
      <c r="RFP9" s="885"/>
      <c r="RFQ9" s="886"/>
      <c r="RFR9" s="886"/>
      <c r="RFS9" s="886"/>
      <c r="RFT9" s="885"/>
      <c r="RFU9" s="886"/>
      <c r="RFV9" s="886"/>
      <c r="RFW9" s="886"/>
      <c r="RFX9" s="885"/>
      <c r="RFY9" s="886"/>
      <c r="RFZ9" s="886"/>
      <c r="RGA9" s="886"/>
      <c r="RGB9" s="885"/>
      <c r="RGC9" s="886"/>
      <c r="RGD9" s="886"/>
      <c r="RGE9" s="886"/>
      <c r="RGF9" s="885"/>
      <c r="RGG9" s="886"/>
      <c r="RGH9" s="886"/>
      <c r="RGI9" s="886"/>
      <c r="RGJ9" s="885"/>
      <c r="RGK9" s="886"/>
      <c r="RGL9" s="886"/>
      <c r="RGM9" s="886"/>
      <c r="RGN9" s="885"/>
      <c r="RGO9" s="886"/>
      <c r="RGP9" s="886"/>
      <c r="RGQ9" s="886"/>
      <c r="RGR9" s="885"/>
      <c r="RGS9" s="886"/>
      <c r="RGT9" s="886"/>
      <c r="RGU9" s="886"/>
      <c r="RGV9" s="885"/>
      <c r="RGW9" s="886"/>
      <c r="RGX9" s="886"/>
      <c r="RGY9" s="886"/>
      <c r="RGZ9" s="885"/>
      <c r="RHA9" s="886"/>
      <c r="RHB9" s="886"/>
      <c r="RHC9" s="886"/>
      <c r="RHD9" s="885"/>
      <c r="RHE9" s="886"/>
      <c r="RHF9" s="886"/>
      <c r="RHG9" s="886"/>
      <c r="RHH9" s="885"/>
      <c r="RHI9" s="886"/>
      <c r="RHJ9" s="886"/>
      <c r="RHK9" s="886"/>
      <c r="RHL9" s="885"/>
      <c r="RHM9" s="886"/>
      <c r="RHN9" s="886"/>
      <c r="RHO9" s="886"/>
      <c r="RHP9" s="885"/>
      <c r="RHQ9" s="886"/>
      <c r="RHR9" s="886"/>
      <c r="RHS9" s="886"/>
      <c r="RHT9" s="885"/>
      <c r="RHU9" s="886"/>
      <c r="RHV9" s="886"/>
      <c r="RHW9" s="886"/>
      <c r="RHX9" s="885"/>
      <c r="RHY9" s="886"/>
      <c r="RHZ9" s="886"/>
      <c r="RIA9" s="886"/>
      <c r="RIB9" s="885"/>
      <c r="RIC9" s="886"/>
      <c r="RID9" s="886"/>
      <c r="RIE9" s="886"/>
      <c r="RIF9" s="885"/>
      <c r="RIG9" s="886"/>
      <c r="RIH9" s="886"/>
      <c r="RII9" s="886"/>
      <c r="RIJ9" s="885"/>
      <c r="RIK9" s="886"/>
      <c r="RIL9" s="886"/>
      <c r="RIM9" s="886"/>
      <c r="RIN9" s="885"/>
      <c r="RIO9" s="886"/>
      <c r="RIP9" s="886"/>
      <c r="RIQ9" s="886"/>
      <c r="RIR9" s="885"/>
      <c r="RIS9" s="886"/>
      <c r="RIT9" s="886"/>
      <c r="RIU9" s="886"/>
      <c r="RIV9" s="885"/>
      <c r="RIW9" s="886"/>
      <c r="RIX9" s="886"/>
      <c r="RIY9" s="886"/>
      <c r="RIZ9" s="885"/>
      <c r="RJA9" s="886"/>
      <c r="RJB9" s="886"/>
      <c r="RJC9" s="886"/>
      <c r="RJD9" s="885"/>
      <c r="RJE9" s="886"/>
      <c r="RJF9" s="886"/>
      <c r="RJG9" s="886"/>
      <c r="RJH9" s="885"/>
      <c r="RJI9" s="886"/>
      <c r="RJJ9" s="886"/>
      <c r="RJK9" s="886"/>
      <c r="RJL9" s="885"/>
      <c r="RJM9" s="886"/>
      <c r="RJN9" s="886"/>
      <c r="RJO9" s="886"/>
      <c r="RJP9" s="885"/>
      <c r="RJQ9" s="886"/>
      <c r="RJR9" s="886"/>
      <c r="RJS9" s="886"/>
      <c r="RJT9" s="885"/>
      <c r="RJU9" s="886"/>
      <c r="RJV9" s="886"/>
      <c r="RJW9" s="886"/>
      <c r="RJX9" s="885"/>
      <c r="RJY9" s="886"/>
      <c r="RJZ9" s="886"/>
      <c r="RKA9" s="886"/>
      <c r="RKB9" s="885"/>
      <c r="RKC9" s="886"/>
      <c r="RKD9" s="886"/>
      <c r="RKE9" s="886"/>
      <c r="RKF9" s="885"/>
      <c r="RKG9" s="886"/>
      <c r="RKH9" s="886"/>
      <c r="RKI9" s="886"/>
      <c r="RKJ9" s="885"/>
      <c r="RKK9" s="886"/>
      <c r="RKL9" s="886"/>
      <c r="RKM9" s="886"/>
      <c r="RKN9" s="885"/>
      <c r="RKO9" s="886"/>
      <c r="RKP9" s="886"/>
      <c r="RKQ9" s="886"/>
      <c r="RKR9" s="885"/>
      <c r="RKS9" s="886"/>
      <c r="RKT9" s="886"/>
      <c r="RKU9" s="886"/>
      <c r="RKV9" s="885"/>
      <c r="RKW9" s="886"/>
      <c r="RKX9" s="886"/>
      <c r="RKY9" s="886"/>
      <c r="RKZ9" s="885"/>
      <c r="RLA9" s="886"/>
      <c r="RLB9" s="886"/>
      <c r="RLC9" s="886"/>
      <c r="RLD9" s="885"/>
      <c r="RLE9" s="886"/>
      <c r="RLF9" s="886"/>
      <c r="RLG9" s="886"/>
      <c r="RLH9" s="885"/>
      <c r="RLI9" s="886"/>
      <c r="RLJ9" s="886"/>
      <c r="RLK9" s="886"/>
      <c r="RLL9" s="885"/>
      <c r="RLM9" s="886"/>
      <c r="RLN9" s="886"/>
      <c r="RLO9" s="886"/>
      <c r="RLP9" s="885"/>
      <c r="RLQ9" s="886"/>
      <c r="RLR9" s="886"/>
      <c r="RLS9" s="886"/>
      <c r="RLT9" s="885"/>
      <c r="RLU9" s="886"/>
      <c r="RLV9" s="886"/>
      <c r="RLW9" s="886"/>
      <c r="RLX9" s="885"/>
      <c r="RLY9" s="886"/>
      <c r="RLZ9" s="886"/>
      <c r="RMA9" s="886"/>
      <c r="RMB9" s="885"/>
      <c r="RMC9" s="886"/>
      <c r="RMD9" s="886"/>
      <c r="RME9" s="886"/>
      <c r="RMF9" s="885"/>
      <c r="RMG9" s="886"/>
      <c r="RMH9" s="886"/>
      <c r="RMI9" s="886"/>
      <c r="RMJ9" s="885"/>
      <c r="RMK9" s="886"/>
      <c r="RML9" s="886"/>
      <c r="RMM9" s="886"/>
      <c r="RMN9" s="885"/>
      <c r="RMO9" s="886"/>
      <c r="RMP9" s="886"/>
      <c r="RMQ9" s="886"/>
      <c r="RMR9" s="885"/>
      <c r="RMS9" s="886"/>
      <c r="RMT9" s="886"/>
      <c r="RMU9" s="886"/>
      <c r="RMV9" s="885"/>
      <c r="RMW9" s="886"/>
      <c r="RMX9" s="886"/>
      <c r="RMY9" s="886"/>
      <c r="RMZ9" s="885"/>
      <c r="RNA9" s="886"/>
      <c r="RNB9" s="886"/>
      <c r="RNC9" s="886"/>
      <c r="RND9" s="885"/>
      <c r="RNE9" s="886"/>
      <c r="RNF9" s="886"/>
      <c r="RNG9" s="886"/>
      <c r="RNH9" s="885"/>
      <c r="RNI9" s="886"/>
      <c r="RNJ9" s="886"/>
      <c r="RNK9" s="886"/>
      <c r="RNL9" s="885"/>
      <c r="RNM9" s="886"/>
      <c r="RNN9" s="886"/>
      <c r="RNO9" s="886"/>
      <c r="RNP9" s="885"/>
      <c r="RNQ9" s="886"/>
      <c r="RNR9" s="886"/>
      <c r="RNS9" s="886"/>
      <c r="RNT9" s="885"/>
      <c r="RNU9" s="886"/>
      <c r="RNV9" s="886"/>
      <c r="RNW9" s="886"/>
      <c r="RNX9" s="885"/>
      <c r="RNY9" s="886"/>
      <c r="RNZ9" s="886"/>
      <c r="ROA9" s="886"/>
      <c r="ROB9" s="885"/>
      <c r="ROC9" s="886"/>
      <c r="ROD9" s="886"/>
      <c r="ROE9" s="886"/>
      <c r="ROF9" s="885"/>
      <c r="ROG9" s="886"/>
      <c r="ROH9" s="886"/>
      <c r="ROI9" s="886"/>
      <c r="ROJ9" s="885"/>
      <c r="ROK9" s="886"/>
      <c r="ROL9" s="886"/>
      <c r="ROM9" s="886"/>
      <c r="RON9" s="885"/>
      <c r="ROO9" s="886"/>
      <c r="ROP9" s="886"/>
      <c r="ROQ9" s="886"/>
      <c r="ROR9" s="885"/>
      <c r="ROS9" s="886"/>
      <c r="ROT9" s="886"/>
      <c r="ROU9" s="886"/>
      <c r="ROV9" s="885"/>
      <c r="ROW9" s="886"/>
      <c r="ROX9" s="886"/>
      <c r="ROY9" s="886"/>
      <c r="ROZ9" s="885"/>
      <c r="RPA9" s="886"/>
      <c r="RPB9" s="886"/>
      <c r="RPC9" s="886"/>
      <c r="RPD9" s="885"/>
      <c r="RPE9" s="886"/>
      <c r="RPF9" s="886"/>
      <c r="RPG9" s="886"/>
      <c r="RPH9" s="885"/>
      <c r="RPI9" s="886"/>
      <c r="RPJ9" s="886"/>
      <c r="RPK9" s="886"/>
      <c r="RPL9" s="885"/>
      <c r="RPM9" s="886"/>
      <c r="RPN9" s="886"/>
      <c r="RPO9" s="886"/>
      <c r="RPP9" s="885"/>
      <c r="RPQ9" s="886"/>
      <c r="RPR9" s="886"/>
      <c r="RPS9" s="886"/>
      <c r="RPT9" s="885"/>
      <c r="RPU9" s="886"/>
      <c r="RPV9" s="886"/>
      <c r="RPW9" s="886"/>
      <c r="RPX9" s="885"/>
      <c r="RPY9" s="886"/>
      <c r="RPZ9" s="886"/>
      <c r="RQA9" s="886"/>
      <c r="RQB9" s="885"/>
      <c r="RQC9" s="886"/>
      <c r="RQD9" s="886"/>
      <c r="RQE9" s="886"/>
      <c r="RQF9" s="885"/>
      <c r="RQG9" s="886"/>
      <c r="RQH9" s="886"/>
      <c r="RQI9" s="886"/>
      <c r="RQJ9" s="885"/>
      <c r="RQK9" s="886"/>
      <c r="RQL9" s="886"/>
      <c r="RQM9" s="886"/>
      <c r="RQN9" s="885"/>
      <c r="RQO9" s="886"/>
      <c r="RQP9" s="886"/>
      <c r="RQQ9" s="886"/>
      <c r="RQR9" s="885"/>
      <c r="RQS9" s="886"/>
      <c r="RQT9" s="886"/>
      <c r="RQU9" s="886"/>
      <c r="RQV9" s="885"/>
      <c r="RQW9" s="886"/>
      <c r="RQX9" s="886"/>
      <c r="RQY9" s="886"/>
      <c r="RQZ9" s="885"/>
      <c r="RRA9" s="886"/>
      <c r="RRB9" s="886"/>
      <c r="RRC9" s="886"/>
      <c r="RRD9" s="885"/>
      <c r="RRE9" s="886"/>
      <c r="RRF9" s="886"/>
      <c r="RRG9" s="886"/>
      <c r="RRH9" s="885"/>
      <c r="RRI9" s="886"/>
      <c r="RRJ9" s="886"/>
      <c r="RRK9" s="886"/>
      <c r="RRL9" s="885"/>
      <c r="RRM9" s="886"/>
      <c r="RRN9" s="886"/>
      <c r="RRO9" s="886"/>
      <c r="RRP9" s="885"/>
      <c r="RRQ9" s="886"/>
      <c r="RRR9" s="886"/>
      <c r="RRS9" s="886"/>
      <c r="RRT9" s="885"/>
      <c r="RRU9" s="886"/>
      <c r="RRV9" s="886"/>
      <c r="RRW9" s="886"/>
      <c r="RRX9" s="885"/>
      <c r="RRY9" s="886"/>
      <c r="RRZ9" s="886"/>
      <c r="RSA9" s="886"/>
      <c r="RSB9" s="885"/>
      <c r="RSC9" s="886"/>
      <c r="RSD9" s="886"/>
      <c r="RSE9" s="886"/>
      <c r="RSF9" s="885"/>
      <c r="RSG9" s="886"/>
      <c r="RSH9" s="886"/>
      <c r="RSI9" s="886"/>
      <c r="RSJ9" s="885"/>
      <c r="RSK9" s="886"/>
      <c r="RSL9" s="886"/>
      <c r="RSM9" s="886"/>
      <c r="RSN9" s="885"/>
      <c r="RSO9" s="886"/>
      <c r="RSP9" s="886"/>
      <c r="RSQ9" s="886"/>
      <c r="RSR9" s="885"/>
      <c r="RSS9" s="886"/>
      <c r="RST9" s="886"/>
      <c r="RSU9" s="886"/>
      <c r="RSV9" s="885"/>
      <c r="RSW9" s="886"/>
      <c r="RSX9" s="886"/>
      <c r="RSY9" s="886"/>
      <c r="RSZ9" s="885"/>
      <c r="RTA9" s="886"/>
      <c r="RTB9" s="886"/>
      <c r="RTC9" s="886"/>
      <c r="RTD9" s="885"/>
      <c r="RTE9" s="886"/>
      <c r="RTF9" s="886"/>
      <c r="RTG9" s="886"/>
      <c r="RTH9" s="885"/>
      <c r="RTI9" s="886"/>
      <c r="RTJ9" s="886"/>
      <c r="RTK9" s="886"/>
      <c r="RTL9" s="885"/>
      <c r="RTM9" s="886"/>
      <c r="RTN9" s="886"/>
      <c r="RTO9" s="886"/>
      <c r="RTP9" s="885"/>
      <c r="RTQ9" s="886"/>
      <c r="RTR9" s="886"/>
      <c r="RTS9" s="886"/>
      <c r="RTT9" s="885"/>
      <c r="RTU9" s="886"/>
      <c r="RTV9" s="886"/>
      <c r="RTW9" s="886"/>
      <c r="RTX9" s="885"/>
      <c r="RTY9" s="886"/>
      <c r="RTZ9" s="886"/>
      <c r="RUA9" s="886"/>
      <c r="RUB9" s="885"/>
      <c r="RUC9" s="886"/>
      <c r="RUD9" s="886"/>
      <c r="RUE9" s="886"/>
      <c r="RUF9" s="885"/>
      <c r="RUG9" s="886"/>
      <c r="RUH9" s="886"/>
      <c r="RUI9" s="886"/>
      <c r="RUJ9" s="885"/>
      <c r="RUK9" s="886"/>
      <c r="RUL9" s="886"/>
      <c r="RUM9" s="886"/>
      <c r="RUN9" s="885"/>
      <c r="RUO9" s="886"/>
      <c r="RUP9" s="886"/>
      <c r="RUQ9" s="886"/>
      <c r="RUR9" s="885"/>
      <c r="RUS9" s="886"/>
      <c r="RUT9" s="886"/>
      <c r="RUU9" s="886"/>
      <c r="RUV9" s="885"/>
      <c r="RUW9" s="886"/>
      <c r="RUX9" s="886"/>
      <c r="RUY9" s="886"/>
      <c r="RUZ9" s="885"/>
      <c r="RVA9" s="886"/>
      <c r="RVB9" s="886"/>
      <c r="RVC9" s="886"/>
      <c r="RVD9" s="885"/>
      <c r="RVE9" s="886"/>
      <c r="RVF9" s="886"/>
      <c r="RVG9" s="886"/>
      <c r="RVH9" s="885"/>
      <c r="RVI9" s="886"/>
      <c r="RVJ9" s="886"/>
      <c r="RVK9" s="886"/>
      <c r="RVL9" s="885"/>
      <c r="RVM9" s="886"/>
      <c r="RVN9" s="886"/>
      <c r="RVO9" s="886"/>
      <c r="RVP9" s="885"/>
      <c r="RVQ9" s="886"/>
      <c r="RVR9" s="886"/>
      <c r="RVS9" s="886"/>
      <c r="RVT9" s="885"/>
      <c r="RVU9" s="886"/>
      <c r="RVV9" s="886"/>
      <c r="RVW9" s="886"/>
      <c r="RVX9" s="885"/>
      <c r="RVY9" s="886"/>
      <c r="RVZ9" s="886"/>
      <c r="RWA9" s="886"/>
      <c r="RWB9" s="885"/>
      <c r="RWC9" s="886"/>
      <c r="RWD9" s="886"/>
      <c r="RWE9" s="886"/>
      <c r="RWF9" s="885"/>
      <c r="RWG9" s="886"/>
      <c r="RWH9" s="886"/>
      <c r="RWI9" s="886"/>
      <c r="RWJ9" s="885"/>
      <c r="RWK9" s="886"/>
      <c r="RWL9" s="886"/>
      <c r="RWM9" s="886"/>
      <c r="RWN9" s="885"/>
      <c r="RWO9" s="886"/>
      <c r="RWP9" s="886"/>
      <c r="RWQ9" s="886"/>
      <c r="RWR9" s="885"/>
      <c r="RWS9" s="886"/>
      <c r="RWT9" s="886"/>
      <c r="RWU9" s="886"/>
      <c r="RWV9" s="885"/>
      <c r="RWW9" s="886"/>
      <c r="RWX9" s="886"/>
      <c r="RWY9" s="886"/>
      <c r="RWZ9" s="885"/>
      <c r="RXA9" s="886"/>
      <c r="RXB9" s="886"/>
      <c r="RXC9" s="886"/>
      <c r="RXD9" s="885"/>
      <c r="RXE9" s="886"/>
      <c r="RXF9" s="886"/>
      <c r="RXG9" s="886"/>
      <c r="RXH9" s="885"/>
      <c r="RXI9" s="886"/>
      <c r="RXJ9" s="886"/>
      <c r="RXK9" s="886"/>
      <c r="RXL9" s="885"/>
      <c r="RXM9" s="886"/>
      <c r="RXN9" s="886"/>
      <c r="RXO9" s="886"/>
      <c r="RXP9" s="885"/>
      <c r="RXQ9" s="886"/>
      <c r="RXR9" s="886"/>
      <c r="RXS9" s="886"/>
      <c r="RXT9" s="885"/>
      <c r="RXU9" s="886"/>
      <c r="RXV9" s="886"/>
      <c r="RXW9" s="886"/>
      <c r="RXX9" s="885"/>
      <c r="RXY9" s="886"/>
      <c r="RXZ9" s="886"/>
      <c r="RYA9" s="886"/>
      <c r="RYB9" s="885"/>
      <c r="RYC9" s="886"/>
      <c r="RYD9" s="886"/>
      <c r="RYE9" s="886"/>
      <c r="RYF9" s="885"/>
      <c r="RYG9" s="886"/>
      <c r="RYH9" s="886"/>
      <c r="RYI9" s="886"/>
      <c r="RYJ9" s="885"/>
      <c r="RYK9" s="886"/>
      <c r="RYL9" s="886"/>
      <c r="RYM9" s="886"/>
      <c r="RYN9" s="885"/>
      <c r="RYO9" s="886"/>
      <c r="RYP9" s="886"/>
      <c r="RYQ9" s="886"/>
      <c r="RYR9" s="885"/>
      <c r="RYS9" s="886"/>
      <c r="RYT9" s="886"/>
      <c r="RYU9" s="886"/>
      <c r="RYV9" s="885"/>
      <c r="RYW9" s="886"/>
      <c r="RYX9" s="886"/>
      <c r="RYY9" s="886"/>
      <c r="RYZ9" s="885"/>
      <c r="RZA9" s="886"/>
      <c r="RZB9" s="886"/>
      <c r="RZC9" s="886"/>
      <c r="RZD9" s="885"/>
      <c r="RZE9" s="886"/>
      <c r="RZF9" s="886"/>
      <c r="RZG9" s="886"/>
      <c r="RZH9" s="885"/>
      <c r="RZI9" s="886"/>
      <c r="RZJ9" s="886"/>
      <c r="RZK9" s="886"/>
      <c r="RZL9" s="885"/>
      <c r="RZM9" s="886"/>
      <c r="RZN9" s="886"/>
      <c r="RZO9" s="886"/>
      <c r="RZP9" s="885"/>
      <c r="RZQ9" s="886"/>
      <c r="RZR9" s="886"/>
      <c r="RZS9" s="886"/>
      <c r="RZT9" s="885"/>
      <c r="RZU9" s="886"/>
      <c r="RZV9" s="886"/>
      <c r="RZW9" s="886"/>
      <c r="RZX9" s="885"/>
      <c r="RZY9" s="886"/>
      <c r="RZZ9" s="886"/>
      <c r="SAA9" s="886"/>
      <c r="SAB9" s="885"/>
      <c r="SAC9" s="886"/>
      <c r="SAD9" s="886"/>
      <c r="SAE9" s="886"/>
      <c r="SAF9" s="885"/>
      <c r="SAG9" s="886"/>
      <c r="SAH9" s="886"/>
      <c r="SAI9" s="886"/>
      <c r="SAJ9" s="885"/>
      <c r="SAK9" s="886"/>
      <c r="SAL9" s="886"/>
      <c r="SAM9" s="886"/>
      <c r="SAN9" s="885"/>
      <c r="SAO9" s="886"/>
      <c r="SAP9" s="886"/>
      <c r="SAQ9" s="886"/>
      <c r="SAR9" s="885"/>
      <c r="SAS9" s="886"/>
      <c r="SAT9" s="886"/>
      <c r="SAU9" s="886"/>
      <c r="SAV9" s="885"/>
      <c r="SAW9" s="886"/>
      <c r="SAX9" s="886"/>
      <c r="SAY9" s="886"/>
      <c r="SAZ9" s="885"/>
      <c r="SBA9" s="886"/>
      <c r="SBB9" s="886"/>
      <c r="SBC9" s="886"/>
      <c r="SBD9" s="885"/>
      <c r="SBE9" s="886"/>
      <c r="SBF9" s="886"/>
      <c r="SBG9" s="886"/>
      <c r="SBH9" s="885"/>
      <c r="SBI9" s="886"/>
      <c r="SBJ9" s="886"/>
      <c r="SBK9" s="886"/>
      <c r="SBL9" s="885"/>
      <c r="SBM9" s="886"/>
      <c r="SBN9" s="886"/>
      <c r="SBO9" s="886"/>
      <c r="SBP9" s="885"/>
      <c r="SBQ9" s="886"/>
      <c r="SBR9" s="886"/>
      <c r="SBS9" s="886"/>
      <c r="SBT9" s="885"/>
      <c r="SBU9" s="886"/>
      <c r="SBV9" s="886"/>
      <c r="SBW9" s="886"/>
      <c r="SBX9" s="885"/>
      <c r="SBY9" s="886"/>
      <c r="SBZ9" s="886"/>
      <c r="SCA9" s="886"/>
      <c r="SCB9" s="885"/>
      <c r="SCC9" s="886"/>
      <c r="SCD9" s="886"/>
      <c r="SCE9" s="886"/>
      <c r="SCF9" s="885"/>
      <c r="SCG9" s="886"/>
      <c r="SCH9" s="886"/>
      <c r="SCI9" s="886"/>
      <c r="SCJ9" s="885"/>
      <c r="SCK9" s="886"/>
      <c r="SCL9" s="886"/>
      <c r="SCM9" s="886"/>
      <c r="SCN9" s="885"/>
      <c r="SCO9" s="886"/>
      <c r="SCP9" s="886"/>
      <c r="SCQ9" s="886"/>
      <c r="SCR9" s="885"/>
      <c r="SCS9" s="886"/>
      <c r="SCT9" s="886"/>
      <c r="SCU9" s="886"/>
      <c r="SCV9" s="885"/>
      <c r="SCW9" s="886"/>
      <c r="SCX9" s="886"/>
      <c r="SCY9" s="886"/>
      <c r="SCZ9" s="885"/>
      <c r="SDA9" s="886"/>
      <c r="SDB9" s="886"/>
      <c r="SDC9" s="886"/>
      <c r="SDD9" s="885"/>
      <c r="SDE9" s="886"/>
      <c r="SDF9" s="886"/>
      <c r="SDG9" s="886"/>
      <c r="SDH9" s="885"/>
      <c r="SDI9" s="886"/>
      <c r="SDJ9" s="886"/>
      <c r="SDK9" s="886"/>
      <c r="SDL9" s="885"/>
      <c r="SDM9" s="886"/>
      <c r="SDN9" s="886"/>
      <c r="SDO9" s="886"/>
      <c r="SDP9" s="885"/>
      <c r="SDQ9" s="886"/>
      <c r="SDR9" s="886"/>
      <c r="SDS9" s="886"/>
      <c r="SDT9" s="885"/>
      <c r="SDU9" s="886"/>
      <c r="SDV9" s="886"/>
      <c r="SDW9" s="886"/>
      <c r="SDX9" s="885"/>
      <c r="SDY9" s="886"/>
      <c r="SDZ9" s="886"/>
      <c r="SEA9" s="886"/>
      <c r="SEB9" s="885"/>
      <c r="SEC9" s="886"/>
      <c r="SED9" s="886"/>
      <c r="SEE9" s="886"/>
      <c r="SEF9" s="885"/>
      <c r="SEG9" s="886"/>
      <c r="SEH9" s="886"/>
      <c r="SEI9" s="886"/>
      <c r="SEJ9" s="885"/>
      <c r="SEK9" s="886"/>
      <c r="SEL9" s="886"/>
      <c r="SEM9" s="886"/>
      <c r="SEN9" s="885"/>
      <c r="SEO9" s="886"/>
      <c r="SEP9" s="886"/>
      <c r="SEQ9" s="886"/>
      <c r="SER9" s="885"/>
      <c r="SES9" s="886"/>
      <c r="SET9" s="886"/>
      <c r="SEU9" s="886"/>
      <c r="SEV9" s="885"/>
      <c r="SEW9" s="886"/>
      <c r="SEX9" s="886"/>
      <c r="SEY9" s="886"/>
      <c r="SEZ9" s="885"/>
      <c r="SFA9" s="886"/>
      <c r="SFB9" s="886"/>
      <c r="SFC9" s="886"/>
      <c r="SFD9" s="885"/>
      <c r="SFE9" s="886"/>
      <c r="SFF9" s="886"/>
      <c r="SFG9" s="886"/>
      <c r="SFH9" s="885"/>
      <c r="SFI9" s="886"/>
      <c r="SFJ9" s="886"/>
      <c r="SFK9" s="886"/>
      <c r="SFL9" s="885"/>
      <c r="SFM9" s="886"/>
      <c r="SFN9" s="886"/>
      <c r="SFO9" s="886"/>
      <c r="SFP9" s="885"/>
      <c r="SFQ9" s="886"/>
      <c r="SFR9" s="886"/>
      <c r="SFS9" s="886"/>
      <c r="SFT9" s="885"/>
      <c r="SFU9" s="886"/>
      <c r="SFV9" s="886"/>
      <c r="SFW9" s="886"/>
      <c r="SFX9" s="885"/>
      <c r="SFY9" s="886"/>
      <c r="SFZ9" s="886"/>
      <c r="SGA9" s="886"/>
      <c r="SGB9" s="885"/>
      <c r="SGC9" s="886"/>
      <c r="SGD9" s="886"/>
      <c r="SGE9" s="886"/>
      <c r="SGF9" s="885"/>
      <c r="SGG9" s="886"/>
      <c r="SGH9" s="886"/>
      <c r="SGI9" s="886"/>
      <c r="SGJ9" s="885"/>
      <c r="SGK9" s="886"/>
      <c r="SGL9" s="886"/>
      <c r="SGM9" s="886"/>
      <c r="SGN9" s="885"/>
      <c r="SGO9" s="886"/>
      <c r="SGP9" s="886"/>
      <c r="SGQ9" s="886"/>
      <c r="SGR9" s="885"/>
      <c r="SGS9" s="886"/>
      <c r="SGT9" s="886"/>
      <c r="SGU9" s="886"/>
      <c r="SGV9" s="885"/>
      <c r="SGW9" s="886"/>
      <c r="SGX9" s="886"/>
      <c r="SGY9" s="886"/>
      <c r="SGZ9" s="885"/>
      <c r="SHA9" s="886"/>
      <c r="SHB9" s="886"/>
      <c r="SHC9" s="886"/>
      <c r="SHD9" s="885"/>
      <c r="SHE9" s="886"/>
      <c r="SHF9" s="886"/>
      <c r="SHG9" s="886"/>
      <c r="SHH9" s="885"/>
      <c r="SHI9" s="886"/>
      <c r="SHJ9" s="886"/>
      <c r="SHK9" s="886"/>
      <c r="SHL9" s="885"/>
      <c r="SHM9" s="886"/>
      <c r="SHN9" s="886"/>
      <c r="SHO9" s="886"/>
      <c r="SHP9" s="885"/>
      <c r="SHQ9" s="886"/>
      <c r="SHR9" s="886"/>
      <c r="SHS9" s="886"/>
      <c r="SHT9" s="885"/>
      <c r="SHU9" s="886"/>
      <c r="SHV9" s="886"/>
      <c r="SHW9" s="886"/>
      <c r="SHX9" s="885"/>
      <c r="SHY9" s="886"/>
      <c r="SHZ9" s="886"/>
      <c r="SIA9" s="886"/>
      <c r="SIB9" s="885"/>
      <c r="SIC9" s="886"/>
      <c r="SID9" s="886"/>
      <c r="SIE9" s="886"/>
      <c r="SIF9" s="885"/>
      <c r="SIG9" s="886"/>
      <c r="SIH9" s="886"/>
      <c r="SII9" s="886"/>
      <c r="SIJ9" s="885"/>
      <c r="SIK9" s="886"/>
      <c r="SIL9" s="886"/>
      <c r="SIM9" s="886"/>
      <c r="SIN9" s="885"/>
      <c r="SIO9" s="886"/>
      <c r="SIP9" s="886"/>
      <c r="SIQ9" s="886"/>
      <c r="SIR9" s="885"/>
      <c r="SIS9" s="886"/>
      <c r="SIT9" s="886"/>
      <c r="SIU9" s="886"/>
      <c r="SIV9" s="885"/>
      <c r="SIW9" s="886"/>
      <c r="SIX9" s="886"/>
      <c r="SIY9" s="886"/>
      <c r="SIZ9" s="885"/>
      <c r="SJA9" s="886"/>
      <c r="SJB9" s="886"/>
      <c r="SJC9" s="886"/>
      <c r="SJD9" s="885"/>
      <c r="SJE9" s="886"/>
      <c r="SJF9" s="886"/>
      <c r="SJG9" s="886"/>
      <c r="SJH9" s="885"/>
      <c r="SJI9" s="886"/>
      <c r="SJJ9" s="886"/>
      <c r="SJK9" s="886"/>
      <c r="SJL9" s="885"/>
      <c r="SJM9" s="886"/>
      <c r="SJN9" s="886"/>
      <c r="SJO9" s="886"/>
      <c r="SJP9" s="885"/>
      <c r="SJQ9" s="886"/>
      <c r="SJR9" s="886"/>
      <c r="SJS9" s="886"/>
      <c r="SJT9" s="885"/>
      <c r="SJU9" s="886"/>
      <c r="SJV9" s="886"/>
      <c r="SJW9" s="886"/>
      <c r="SJX9" s="885"/>
      <c r="SJY9" s="886"/>
      <c r="SJZ9" s="886"/>
      <c r="SKA9" s="886"/>
      <c r="SKB9" s="885"/>
      <c r="SKC9" s="886"/>
      <c r="SKD9" s="886"/>
      <c r="SKE9" s="886"/>
      <c r="SKF9" s="885"/>
      <c r="SKG9" s="886"/>
      <c r="SKH9" s="886"/>
      <c r="SKI9" s="886"/>
      <c r="SKJ9" s="885"/>
      <c r="SKK9" s="886"/>
      <c r="SKL9" s="886"/>
      <c r="SKM9" s="886"/>
      <c r="SKN9" s="885"/>
      <c r="SKO9" s="886"/>
      <c r="SKP9" s="886"/>
      <c r="SKQ9" s="886"/>
      <c r="SKR9" s="885"/>
      <c r="SKS9" s="886"/>
      <c r="SKT9" s="886"/>
      <c r="SKU9" s="886"/>
      <c r="SKV9" s="885"/>
      <c r="SKW9" s="886"/>
      <c r="SKX9" s="886"/>
      <c r="SKY9" s="886"/>
      <c r="SKZ9" s="885"/>
      <c r="SLA9" s="886"/>
      <c r="SLB9" s="886"/>
      <c r="SLC9" s="886"/>
      <c r="SLD9" s="885"/>
      <c r="SLE9" s="886"/>
      <c r="SLF9" s="886"/>
      <c r="SLG9" s="886"/>
      <c r="SLH9" s="885"/>
      <c r="SLI9" s="886"/>
      <c r="SLJ9" s="886"/>
      <c r="SLK9" s="886"/>
      <c r="SLL9" s="885"/>
      <c r="SLM9" s="886"/>
      <c r="SLN9" s="886"/>
      <c r="SLO9" s="886"/>
      <c r="SLP9" s="885"/>
      <c r="SLQ9" s="886"/>
      <c r="SLR9" s="886"/>
      <c r="SLS9" s="886"/>
      <c r="SLT9" s="885"/>
      <c r="SLU9" s="886"/>
      <c r="SLV9" s="886"/>
      <c r="SLW9" s="886"/>
      <c r="SLX9" s="885"/>
      <c r="SLY9" s="886"/>
      <c r="SLZ9" s="886"/>
      <c r="SMA9" s="886"/>
      <c r="SMB9" s="885"/>
      <c r="SMC9" s="886"/>
      <c r="SMD9" s="886"/>
      <c r="SME9" s="886"/>
      <c r="SMF9" s="885"/>
      <c r="SMG9" s="886"/>
      <c r="SMH9" s="886"/>
      <c r="SMI9" s="886"/>
      <c r="SMJ9" s="885"/>
      <c r="SMK9" s="886"/>
      <c r="SML9" s="886"/>
      <c r="SMM9" s="886"/>
      <c r="SMN9" s="885"/>
      <c r="SMO9" s="886"/>
      <c r="SMP9" s="886"/>
      <c r="SMQ9" s="886"/>
      <c r="SMR9" s="885"/>
      <c r="SMS9" s="886"/>
      <c r="SMT9" s="886"/>
      <c r="SMU9" s="886"/>
      <c r="SMV9" s="885"/>
      <c r="SMW9" s="886"/>
      <c r="SMX9" s="886"/>
      <c r="SMY9" s="886"/>
      <c r="SMZ9" s="885"/>
      <c r="SNA9" s="886"/>
      <c r="SNB9" s="886"/>
      <c r="SNC9" s="886"/>
      <c r="SND9" s="885"/>
      <c r="SNE9" s="886"/>
      <c r="SNF9" s="886"/>
      <c r="SNG9" s="886"/>
      <c r="SNH9" s="885"/>
      <c r="SNI9" s="886"/>
      <c r="SNJ9" s="886"/>
      <c r="SNK9" s="886"/>
      <c r="SNL9" s="885"/>
      <c r="SNM9" s="886"/>
      <c r="SNN9" s="886"/>
      <c r="SNO9" s="886"/>
      <c r="SNP9" s="885"/>
      <c r="SNQ9" s="886"/>
      <c r="SNR9" s="886"/>
      <c r="SNS9" s="886"/>
      <c r="SNT9" s="885"/>
      <c r="SNU9" s="886"/>
      <c r="SNV9" s="886"/>
      <c r="SNW9" s="886"/>
      <c r="SNX9" s="885"/>
      <c r="SNY9" s="886"/>
      <c r="SNZ9" s="886"/>
      <c r="SOA9" s="886"/>
      <c r="SOB9" s="885"/>
      <c r="SOC9" s="886"/>
      <c r="SOD9" s="886"/>
      <c r="SOE9" s="886"/>
      <c r="SOF9" s="885"/>
      <c r="SOG9" s="886"/>
      <c r="SOH9" s="886"/>
      <c r="SOI9" s="886"/>
      <c r="SOJ9" s="885"/>
      <c r="SOK9" s="886"/>
      <c r="SOL9" s="886"/>
      <c r="SOM9" s="886"/>
      <c r="SON9" s="885"/>
      <c r="SOO9" s="886"/>
      <c r="SOP9" s="886"/>
      <c r="SOQ9" s="886"/>
      <c r="SOR9" s="885"/>
      <c r="SOS9" s="886"/>
      <c r="SOT9" s="886"/>
      <c r="SOU9" s="886"/>
      <c r="SOV9" s="885"/>
      <c r="SOW9" s="886"/>
      <c r="SOX9" s="886"/>
      <c r="SOY9" s="886"/>
      <c r="SOZ9" s="885"/>
      <c r="SPA9" s="886"/>
      <c r="SPB9" s="886"/>
      <c r="SPC9" s="886"/>
      <c r="SPD9" s="885"/>
      <c r="SPE9" s="886"/>
      <c r="SPF9" s="886"/>
      <c r="SPG9" s="886"/>
      <c r="SPH9" s="885"/>
      <c r="SPI9" s="886"/>
      <c r="SPJ9" s="886"/>
      <c r="SPK9" s="886"/>
      <c r="SPL9" s="885"/>
      <c r="SPM9" s="886"/>
      <c r="SPN9" s="886"/>
      <c r="SPO9" s="886"/>
      <c r="SPP9" s="885"/>
      <c r="SPQ9" s="886"/>
      <c r="SPR9" s="886"/>
      <c r="SPS9" s="886"/>
      <c r="SPT9" s="885"/>
      <c r="SPU9" s="886"/>
      <c r="SPV9" s="886"/>
      <c r="SPW9" s="886"/>
      <c r="SPX9" s="885"/>
      <c r="SPY9" s="886"/>
      <c r="SPZ9" s="886"/>
      <c r="SQA9" s="886"/>
      <c r="SQB9" s="885"/>
      <c r="SQC9" s="886"/>
      <c r="SQD9" s="886"/>
      <c r="SQE9" s="886"/>
      <c r="SQF9" s="885"/>
      <c r="SQG9" s="886"/>
      <c r="SQH9" s="886"/>
      <c r="SQI9" s="886"/>
      <c r="SQJ9" s="885"/>
      <c r="SQK9" s="886"/>
      <c r="SQL9" s="886"/>
      <c r="SQM9" s="886"/>
      <c r="SQN9" s="885"/>
      <c r="SQO9" s="886"/>
      <c r="SQP9" s="886"/>
      <c r="SQQ9" s="886"/>
      <c r="SQR9" s="885"/>
      <c r="SQS9" s="886"/>
      <c r="SQT9" s="886"/>
      <c r="SQU9" s="886"/>
      <c r="SQV9" s="885"/>
      <c r="SQW9" s="886"/>
      <c r="SQX9" s="886"/>
      <c r="SQY9" s="886"/>
      <c r="SQZ9" s="885"/>
      <c r="SRA9" s="886"/>
      <c r="SRB9" s="886"/>
      <c r="SRC9" s="886"/>
      <c r="SRD9" s="885"/>
      <c r="SRE9" s="886"/>
      <c r="SRF9" s="886"/>
      <c r="SRG9" s="886"/>
      <c r="SRH9" s="885"/>
      <c r="SRI9" s="886"/>
      <c r="SRJ9" s="886"/>
      <c r="SRK9" s="886"/>
      <c r="SRL9" s="885"/>
      <c r="SRM9" s="886"/>
      <c r="SRN9" s="886"/>
      <c r="SRO9" s="886"/>
      <c r="SRP9" s="885"/>
      <c r="SRQ9" s="886"/>
      <c r="SRR9" s="886"/>
      <c r="SRS9" s="886"/>
      <c r="SRT9" s="885"/>
      <c r="SRU9" s="886"/>
      <c r="SRV9" s="886"/>
      <c r="SRW9" s="886"/>
      <c r="SRX9" s="885"/>
      <c r="SRY9" s="886"/>
      <c r="SRZ9" s="886"/>
      <c r="SSA9" s="886"/>
      <c r="SSB9" s="885"/>
      <c r="SSC9" s="886"/>
      <c r="SSD9" s="886"/>
      <c r="SSE9" s="886"/>
      <c r="SSF9" s="885"/>
      <c r="SSG9" s="886"/>
      <c r="SSH9" s="886"/>
      <c r="SSI9" s="886"/>
      <c r="SSJ9" s="885"/>
      <c r="SSK9" s="886"/>
      <c r="SSL9" s="886"/>
      <c r="SSM9" s="886"/>
      <c r="SSN9" s="885"/>
      <c r="SSO9" s="886"/>
      <c r="SSP9" s="886"/>
      <c r="SSQ9" s="886"/>
      <c r="SSR9" s="885"/>
      <c r="SSS9" s="886"/>
      <c r="SST9" s="886"/>
      <c r="SSU9" s="886"/>
      <c r="SSV9" s="885"/>
      <c r="SSW9" s="886"/>
      <c r="SSX9" s="886"/>
      <c r="SSY9" s="886"/>
      <c r="SSZ9" s="885"/>
      <c r="STA9" s="886"/>
      <c r="STB9" s="886"/>
      <c r="STC9" s="886"/>
      <c r="STD9" s="885"/>
      <c r="STE9" s="886"/>
      <c r="STF9" s="886"/>
      <c r="STG9" s="886"/>
      <c r="STH9" s="885"/>
      <c r="STI9" s="886"/>
      <c r="STJ9" s="886"/>
      <c r="STK9" s="886"/>
      <c r="STL9" s="885"/>
      <c r="STM9" s="886"/>
      <c r="STN9" s="886"/>
      <c r="STO9" s="886"/>
      <c r="STP9" s="885"/>
      <c r="STQ9" s="886"/>
      <c r="STR9" s="886"/>
      <c r="STS9" s="886"/>
      <c r="STT9" s="885"/>
      <c r="STU9" s="886"/>
      <c r="STV9" s="886"/>
      <c r="STW9" s="886"/>
      <c r="STX9" s="885"/>
      <c r="STY9" s="886"/>
      <c r="STZ9" s="886"/>
      <c r="SUA9" s="886"/>
      <c r="SUB9" s="885"/>
      <c r="SUC9" s="886"/>
      <c r="SUD9" s="886"/>
      <c r="SUE9" s="886"/>
      <c r="SUF9" s="885"/>
      <c r="SUG9" s="886"/>
      <c r="SUH9" s="886"/>
      <c r="SUI9" s="886"/>
      <c r="SUJ9" s="885"/>
      <c r="SUK9" s="886"/>
      <c r="SUL9" s="886"/>
      <c r="SUM9" s="886"/>
      <c r="SUN9" s="885"/>
      <c r="SUO9" s="886"/>
      <c r="SUP9" s="886"/>
      <c r="SUQ9" s="886"/>
      <c r="SUR9" s="885"/>
      <c r="SUS9" s="886"/>
      <c r="SUT9" s="886"/>
      <c r="SUU9" s="886"/>
      <c r="SUV9" s="885"/>
      <c r="SUW9" s="886"/>
      <c r="SUX9" s="886"/>
      <c r="SUY9" s="886"/>
      <c r="SUZ9" s="885"/>
      <c r="SVA9" s="886"/>
      <c r="SVB9" s="886"/>
      <c r="SVC9" s="886"/>
      <c r="SVD9" s="885"/>
      <c r="SVE9" s="886"/>
      <c r="SVF9" s="886"/>
      <c r="SVG9" s="886"/>
      <c r="SVH9" s="885"/>
      <c r="SVI9" s="886"/>
      <c r="SVJ9" s="886"/>
      <c r="SVK9" s="886"/>
      <c r="SVL9" s="885"/>
      <c r="SVM9" s="886"/>
      <c r="SVN9" s="886"/>
      <c r="SVO9" s="886"/>
      <c r="SVP9" s="885"/>
      <c r="SVQ9" s="886"/>
      <c r="SVR9" s="886"/>
      <c r="SVS9" s="886"/>
      <c r="SVT9" s="885"/>
      <c r="SVU9" s="886"/>
      <c r="SVV9" s="886"/>
      <c r="SVW9" s="886"/>
      <c r="SVX9" s="885"/>
      <c r="SVY9" s="886"/>
      <c r="SVZ9" s="886"/>
      <c r="SWA9" s="886"/>
      <c r="SWB9" s="885"/>
      <c r="SWC9" s="886"/>
      <c r="SWD9" s="886"/>
      <c r="SWE9" s="886"/>
      <c r="SWF9" s="885"/>
      <c r="SWG9" s="886"/>
      <c r="SWH9" s="886"/>
      <c r="SWI9" s="886"/>
      <c r="SWJ9" s="885"/>
      <c r="SWK9" s="886"/>
      <c r="SWL9" s="886"/>
      <c r="SWM9" s="886"/>
      <c r="SWN9" s="885"/>
      <c r="SWO9" s="886"/>
      <c r="SWP9" s="886"/>
      <c r="SWQ9" s="886"/>
      <c r="SWR9" s="885"/>
      <c r="SWS9" s="886"/>
      <c r="SWT9" s="886"/>
      <c r="SWU9" s="886"/>
      <c r="SWV9" s="885"/>
      <c r="SWW9" s="886"/>
      <c r="SWX9" s="886"/>
      <c r="SWY9" s="886"/>
      <c r="SWZ9" s="885"/>
      <c r="SXA9" s="886"/>
      <c r="SXB9" s="886"/>
      <c r="SXC9" s="886"/>
      <c r="SXD9" s="885"/>
      <c r="SXE9" s="886"/>
      <c r="SXF9" s="886"/>
      <c r="SXG9" s="886"/>
      <c r="SXH9" s="885"/>
      <c r="SXI9" s="886"/>
      <c r="SXJ9" s="886"/>
      <c r="SXK9" s="886"/>
      <c r="SXL9" s="885"/>
      <c r="SXM9" s="886"/>
      <c r="SXN9" s="886"/>
      <c r="SXO9" s="886"/>
      <c r="SXP9" s="885"/>
      <c r="SXQ9" s="886"/>
      <c r="SXR9" s="886"/>
      <c r="SXS9" s="886"/>
      <c r="SXT9" s="885"/>
      <c r="SXU9" s="886"/>
      <c r="SXV9" s="886"/>
      <c r="SXW9" s="886"/>
      <c r="SXX9" s="885"/>
      <c r="SXY9" s="886"/>
      <c r="SXZ9" s="886"/>
      <c r="SYA9" s="886"/>
      <c r="SYB9" s="885"/>
      <c r="SYC9" s="886"/>
      <c r="SYD9" s="886"/>
      <c r="SYE9" s="886"/>
      <c r="SYF9" s="885"/>
      <c r="SYG9" s="886"/>
      <c r="SYH9" s="886"/>
      <c r="SYI9" s="886"/>
      <c r="SYJ9" s="885"/>
      <c r="SYK9" s="886"/>
      <c r="SYL9" s="886"/>
      <c r="SYM9" s="886"/>
      <c r="SYN9" s="885"/>
      <c r="SYO9" s="886"/>
      <c r="SYP9" s="886"/>
      <c r="SYQ9" s="886"/>
      <c r="SYR9" s="885"/>
      <c r="SYS9" s="886"/>
      <c r="SYT9" s="886"/>
      <c r="SYU9" s="886"/>
      <c r="SYV9" s="885"/>
      <c r="SYW9" s="886"/>
      <c r="SYX9" s="886"/>
      <c r="SYY9" s="886"/>
      <c r="SYZ9" s="885"/>
      <c r="SZA9" s="886"/>
      <c r="SZB9" s="886"/>
      <c r="SZC9" s="886"/>
      <c r="SZD9" s="885"/>
      <c r="SZE9" s="886"/>
      <c r="SZF9" s="886"/>
      <c r="SZG9" s="886"/>
      <c r="SZH9" s="885"/>
      <c r="SZI9" s="886"/>
      <c r="SZJ9" s="886"/>
      <c r="SZK9" s="886"/>
      <c r="SZL9" s="885"/>
      <c r="SZM9" s="886"/>
      <c r="SZN9" s="886"/>
      <c r="SZO9" s="886"/>
      <c r="SZP9" s="885"/>
      <c r="SZQ9" s="886"/>
      <c r="SZR9" s="886"/>
      <c r="SZS9" s="886"/>
      <c r="SZT9" s="885"/>
      <c r="SZU9" s="886"/>
      <c r="SZV9" s="886"/>
      <c r="SZW9" s="886"/>
      <c r="SZX9" s="885"/>
      <c r="SZY9" s="886"/>
      <c r="SZZ9" s="886"/>
      <c r="TAA9" s="886"/>
      <c r="TAB9" s="885"/>
      <c r="TAC9" s="886"/>
      <c r="TAD9" s="886"/>
      <c r="TAE9" s="886"/>
      <c r="TAF9" s="885"/>
      <c r="TAG9" s="886"/>
      <c r="TAH9" s="886"/>
      <c r="TAI9" s="886"/>
      <c r="TAJ9" s="885"/>
      <c r="TAK9" s="886"/>
      <c r="TAL9" s="886"/>
      <c r="TAM9" s="886"/>
      <c r="TAN9" s="885"/>
      <c r="TAO9" s="886"/>
      <c r="TAP9" s="886"/>
      <c r="TAQ9" s="886"/>
      <c r="TAR9" s="885"/>
      <c r="TAS9" s="886"/>
      <c r="TAT9" s="886"/>
      <c r="TAU9" s="886"/>
      <c r="TAV9" s="885"/>
      <c r="TAW9" s="886"/>
      <c r="TAX9" s="886"/>
      <c r="TAY9" s="886"/>
      <c r="TAZ9" s="885"/>
      <c r="TBA9" s="886"/>
      <c r="TBB9" s="886"/>
      <c r="TBC9" s="886"/>
      <c r="TBD9" s="885"/>
      <c r="TBE9" s="886"/>
      <c r="TBF9" s="886"/>
      <c r="TBG9" s="886"/>
      <c r="TBH9" s="885"/>
      <c r="TBI9" s="886"/>
      <c r="TBJ9" s="886"/>
      <c r="TBK9" s="886"/>
      <c r="TBL9" s="885"/>
      <c r="TBM9" s="886"/>
      <c r="TBN9" s="886"/>
      <c r="TBO9" s="886"/>
      <c r="TBP9" s="885"/>
      <c r="TBQ9" s="886"/>
      <c r="TBR9" s="886"/>
      <c r="TBS9" s="886"/>
      <c r="TBT9" s="885"/>
      <c r="TBU9" s="886"/>
      <c r="TBV9" s="886"/>
      <c r="TBW9" s="886"/>
      <c r="TBX9" s="885"/>
      <c r="TBY9" s="886"/>
      <c r="TBZ9" s="886"/>
      <c r="TCA9" s="886"/>
      <c r="TCB9" s="885"/>
      <c r="TCC9" s="886"/>
      <c r="TCD9" s="886"/>
      <c r="TCE9" s="886"/>
      <c r="TCF9" s="885"/>
      <c r="TCG9" s="886"/>
      <c r="TCH9" s="886"/>
      <c r="TCI9" s="886"/>
      <c r="TCJ9" s="885"/>
      <c r="TCK9" s="886"/>
      <c r="TCL9" s="886"/>
      <c r="TCM9" s="886"/>
      <c r="TCN9" s="885"/>
      <c r="TCO9" s="886"/>
      <c r="TCP9" s="886"/>
      <c r="TCQ9" s="886"/>
      <c r="TCR9" s="885"/>
      <c r="TCS9" s="886"/>
      <c r="TCT9" s="886"/>
      <c r="TCU9" s="886"/>
      <c r="TCV9" s="885"/>
      <c r="TCW9" s="886"/>
      <c r="TCX9" s="886"/>
      <c r="TCY9" s="886"/>
      <c r="TCZ9" s="885"/>
      <c r="TDA9" s="886"/>
      <c r="TDB9" s="886"/>
      <c r="TDC9" s="886"/>
      <c r="TDD9" s="885"/>
      <c r="TDE9" s="886"/>
      <c r="TDF9" s="886"/>
      <c r="TDG9" s="886"/>
      <c r="TDH9" s="885"/>
      <c r="TDI9" s="886"/>
      <c r="TDJ9" s="886"/>
      <c r="TDK9" s="886"/>
      <c r="TDL9" s="885"/>
      <c r="TDM9" s="886"/>
      <c r="TDN9" s="886"/>
      <c r="TDO9" s="886"/>
      <c r="TDP9" s="885"/>
      <c r="TDQ9" s="886"/>
      <c r="TDR9" s="886"/>
      <c r="TDS9" s="886"/>
      <c r="TDT9" s="885"/>
      <c r="TDU9" s="886"/>
      <c r="TDV9" s="886"/>
      <c r="TDW9" s="886"/>
      <c r="TDX9" s="885"/>
      <c r="TDY9" s="886"/>
      <c r="TDZ9" s="886"/>
      <c r="TEA9" s="886"/>
      <c r="TEB9" s="885"/>
      <c r="TEC9" s="886"/>
      <c r="TED9" s="886"/>
      <c r="TEE9" s="886"/>
      <c r="TEF9" s="885"/>
      <c r="TEG9" s="886"/>
      <c r="TEH9" s="886"/>
      <c r="TEI9" s="886"/>
      <c r="TEJ9" s="885"/>
      <c r="TEK9" s="886"/>
      <c r="TEL9" s="886"/>
      <c r="TEM9" s="886"/>
      <c r="TEN9" s="885"/>
      <c r="TEO9" s="886"/>
      <c r="TEP9" s="886"/>
      <c r="TEQ9" s="886"/>
      <c r="TER9" s="885"/>
      <c r="TES9" s="886"/>
      <c r="TET9" s="886"/>
      <c r="TEU9" s="886"/>
      <c r="TEV9" s="885"/>
      <c r="TEW9" s="886"/>
      <c r="TEX9" s="886"/>
      <c r="TEY9" s="886"/>
      <c r="TEZ9" s="885"/>
      <c r="TFA9" s="886"/>
      <c r="TFB9" s="886"/>
      <c r="TFC9" s="886"/>
      <c r="TFD9" s="885"/>
      <c r="TFE9" s="886"/>
      <c r="TFF9" s="886"/>
      <c r="TFG9" s="886"/>
      <c r="TFH9" s="885"/>
      <c r="TFI9" s="886"/>
      <c r="TFJ9" s="886"/>
      <c r="TFK9" s="886"/>
      <c r="TFL9" s="885"/>
      <c r="TFM9" s="886"/>
      <c r="TFN9" s="886"/>
      <c r="TFO9" s="886"/>
      <c r="TFP9" s="885"/>
      <c r="TFQ9" s="886"/>
      <c r="TFR9" s="886"/>
      <c r="TFS9" s="886"/>
      <c r="TFT9" s="885"/>
      <c r="TFU9" s="886"/>
      <c r="TFV9" s="886"/>
      <c r="TFW9" s="886"/>
      <c r="TFX9" s="885"/>
      <c r="TFY9" s="886"/>
      <c r="TFZ9" s="886"/>
      <c r="TGA9" s="886"/>
      <c r="TGB9" s="885"/>
      <c r="TGC9" s="886"/>
      <c r="TGD9" s="886"/>
      <c r="TGE9" s="886"/>
      <c r="TGF9" s="885"/>
      <c r="TGG9" s="886"/>
      <c r="TGH9" s="886"/>
      <c r="TGI9" s="886"/>
      <c r="TGJ9" s="885"/>
      <c r="TGK9" s="886"/>
      <c r="TGL9" s="886"/>
      <c r="TGM9" s="886"/>
      <c r="TGN9" s="885"/>
      <c r="TGO9" s="886"/>
      <c r="TGP9" s="886"/>
      <c r="TGQ9" s="886"/>
      <c r="TGR9" s="885"/>
      <c r="TGS9" s="886"/>
      <c r="TGT9" s="886"/>
      <c r="TGU9" s="886"/>
      <c r="TGV9" s="885"/>
      <c r="TGW9" s="886"/>
      <c r="TGX9" s="886"/>
      <c r="TGY9" s="886"/>
      <c r="TGZ9" s="885"/>
      <c r="THA9" s="886"/>
      <c r="THB9" s="886"/>
      <c r="THC9" s="886"/>
      <c r="THD9" s="885"/>
      <c r="THE9" s="886"/>
      <c r="THF9" s="886"/>
      <c r="THG9" s="886"/>
      <c r="THH9" s="885"/>
      <c r="THI9" s="886"/>
      <c r="THJ9" s="886"/>
      <c r="THK9" s="886"/>
      <c r="THL9" s="885"/>
      <c r="THM9" s="886"/>
      <c r="THN9" s="886"/>
      <c r="THO9" s="886"/>
      <c r="THP9" s="885"/>
      <c r="THQ9" s="886"/>
      <c r="THR9" s="886"/>
      <c r="THS9" s="886"/>
      <c r="THT9" s="885"/>
      <c r="THU9" s="886"/>
      <c r="THV9" s="886"/>
      <c r="THW9" s="886"/>
      <c r="THX9" s="885"/>
      <c r="THY9" s="886"/>
      <c r="THZ9" s="886"/>
      <c r="TIA9" s="886"/>
      <c r="TIB9" s="885"/>
      <c r="TIC9" s="886"/>
      <c r="TID9" s="886"/>
      <c r="TIE9" s="886"/>
      <c r="TIF9" s="885"/>
      <c r="TIG9" s="886"/>
      <c r="TIH9" s="886"/>
      <c r="TII9" s="886"/>
      <c r="TIJ9" s="885"/>
      <c r="TIK9" s="886"/>
      <c r="TIL9" s="886"/>
      <c r="TIM9" s="886"/>
      <c r="TIN9" s="885"/>
      <c r="TIO9" s="886"/>
      <c r="TIP9" s="886"/>
      <c r="TIQ9" s="886"/>
      <c r="TIR9" s="885"/>
      <c r="TIS9" s="886"/>
      <c r="TIT9" s="886"/>
      <c r="TIU9" s="886"/>
      <c r="TIV9" s="885"/>
      <c r="TIW9" s="886"/>
      <c r="TIX9" s="886"/>
      <c r="TIY9" s="886"/>
      <c r="TIZ9" s="885"/>
      <c r="TJA9" s="886"/>
      <c r="TJB9" s="886"/>
      <c r="TJC9" s="886"/>
      <c r="TJD9" s="885"/>
      <c r="TJE9" s="886"/>
      <c r="TJF9" s="886"/>
      <c r="TJG9" s="886"/>
      <c r="TJH9" s="885"/>
      <c r="TJI9" s="886"/>
      <c r="TJJ9" s="886"/>
      <c r="TJK9" s="886"/>
      <c r="TJL9" s="885"/>
      <c r="TJM9" s="886"/>
      <c r="TJN9" s="886"/>
      <c r="TJO9" s="886"/>
      <c r="TJP9" s="885"/>
      <c r="TJQ9" s="886"/>
      <c r="TJR9" s="886"/>
      <c r="TJS9" s="886"/>
      <c r="TJT9" s="885"/>
      <c r="TJU9" s="886"/>
      <c r="TJV9" s="886"/>
      <c r="TJW9" s="886"/>
      <c r="TJX9" s="885"/>
      <c r="TJY9" s="886"/>
      <c r="TJZ9" s="886"/>
      <c r="TKA9" s="886"/>
      <c r="TKB9" s="885"/>
      <c r="TKC9" s="886"/>
      <c r="TKD9" s="886"/>
      <c r="TKE9" s="886"/>
      <c r="TKF9" s="885"/>
      <c r="TKG9" s="886"/>
      <c r="TKH9" s="886"/>
      <c r="TKI9" s="886"/>
      <c r="TKJ9" s="885"/>
      <c r="TKK9" s="886"/>
      <c r="TKL9" s="886"/>
      <c r="TKM9" s="886"/>
      <c r="TKN9" s="885"/>
      <c r="TKO9" s="886"/>
      <c r="TKP9" s="886"/>
      <c r="TKQ9" s="886"/>
      <c r="TKR9" s="885"/>
      <c r="TKS9" s="886"/>
      <c r="TKT9" s="886"/>
      <c r="TKU9" s="886"/>
      <c r="TKV9" s="885"/>
      <c r="TKW9" s="886"/>
      <c r="TKX9" s="886"/>
      <c r="TKY9" s="886"/>
      <c r="TKZ9" s="885"/>
      <c r="TLA9" s="886"/>
      <c r="TLB9" s="886"/>
      <c r="TLC9" s="886"/>
      <c r="TLD9" s="885"/>
      <c r="TLE9" s="886"/>
      <c r="TLF9" s="886"/>
      <c r="TLG9" s="886"/>
      <c r="TLH9" s="885"/>
      <c r="TLI9" s="886"/>
      <c r="TLJ9" s="886"/>
      <c r="TLK9" s="886"/>
      <c r="TLL9" s="885"/>
      <c r="TLM9" s="886"/>
      <c r="TLN9" s="886"/>
      <c r="TLO9" s="886"/>
      <c r="TLP9" s="885"/>
      <c r="TLQ9" s="886"/>
      <c r="TLR9" s="886"/>
      <c r="TLS9" s="886"/>
      <c r="TLT9" s="885"/>
      <c r="TLU9" s="886"/>
      <c r="TLV9" s="886"/>
      <c r="TLW9" s="886"/>
      <c r="TLX9" s="885"/>
      <c r="TLY9" s="886"/>
      <c r="TLZ9" s="886"/>
      <c r="TMA9" s="886"/>
      <c r="TMB9" s="885"/>
      <c r="TMC9" s="886"/>
      <c r="TMD9" s="886"/>
      <c r="TME9" s="886"/>
      <c r="TMF9" s="885"/>
      <c r="TMG9" s="886"/>
      <c r="TMH9" s="886"/>
      <c r="TMI9" s="886"/>
      <c r="TMJ9" s="885"/>
      <c r="TMK9" s="886"/>
      <c r="TML9" s="886"/>
      <c r="TMM9" s="886"/>
      <c r="TMN9" s="885"/>
      <c r="TMO9" s="886"/>
      <c r="TMP9" s="886"/>
      <c r="TMQ9" s="886"/>
      <c r="TMR9" s="885"/>
      <c r="TMS9" s="886"/>
      <c r="TMT9" s="886"/>
      <c r="TMU9" s="886"/>
      <c r="TMV9" s="885"/>
      <c r="TMW9" s="886"/>
      <c r="TMX9" s="886"/>
      <c r="TMY9" s="886"/>
      <c r="TMZ9" s="885"/>
      <c r="TNA9" s="886"/>
      <c r="TNB9" s="886"/>
      <c r="TNC9" s="886"/>
      <c r="TND9" s="885"/>
      <c r="TNE9" s="886"/>
      <c r="TNF9" s="886"/>
      <c r="TNG9" s="886"/>
      <c r="TNH9" s="885"/>
      <c r="TNI9" s="886"/>
      <c r="TNJ9" s="886"/>
      <c r="TNK9" s="886"/>
      <c r="TNL9" s="885"/>
      <c r="TNM9" s="886"/>
      <c r="TNN9" s="886"/>
      <c r="TNO9" s="886"/>
      <c r="TNP9" s="885"/>
      <c r="TNQ9" s="886"/>
      <c r="TNR9" s="886"/>
      <c r="TNS9" s="886"/>
      <c r="TNT9" s="885"/>
      <c r="TNU9" s="886"/>
      <c r="TNV9" s="886"/>
      <c r="TNW9" s="886"/>
      <c r="TNX9" s="885"/>
      <c r="TNY9" s="886"/>
      <c r="TNZ9" s="886"/>
      <c r="TOA9" s="886"/>
      <c r="TOB9" s="885"/>
      <c r="TOC9" s="886"/>
      <c r="TOD9" s="886"/>
      <c r="TOE9" s="886"/>
      <c r="TOF9" s="885"/>
      <c r="TOG9" s="886"/>
      <c r="TOH9" s="886"/>
      <c r="TOI9" s="886"/>
      <c r="TOJ9" s="885"/>
      <c r="TOK9" s="886"/>
      <c r="TOL9" s="886"/>
      <c r="TOM9" s="886"/>
      <c r="TON9" s="885"/>
      <c r="TOO9" s="886"/>
      <c r="TOP9" s="886"/>
      <c r="TOQ9" s="886"/>
      <c r="TOR9" s="885"/>
      <c r="TOS9" s="886"/>
      <c r="TOT9" s="886"/>
      <c r="TOU9" s="886"/>
      <c r="TOV9" s="885"/>
      <c r="TOW9" s="886"/>
      <c r="TOX9" s="886"/>
      <c r="TOY9" s="886"/>
      <c r="TOZ9" s="885"/>
      <c r="TPA9" s="886"/>
      <c r="TPB9" s="886"/>
      <c r="TPC9" s="886"/>
      <c r="TPD9" s="885"/>
      <c r="TPE9" s="886"/>
      <c r="TPF9" s="886"/>
      <c r="TPG9" s="886"/>
      <c r="TPH9" s="885"/>
      <c r="TPI9" s="886"/>
      <c r="TPJ9" s="886"/>
      <c r="TPK9" s="886"/>
      <c r="TPL9" s="885"/>
      <c r="TPM9" s="886"/>
      <c r="TPN9" s="886"/>
      <c r="TPO9" s="886"/>
      <c r="TPP9" s="885"/>
      <c r="TPQ9" s="886"/>
      <c r="TPR9" s="886"/>
      <c r="TPS9" s="886"/>
      <c r="TPT9" s="885"/>
      <c r="TPU9" s="886"/>
      <c r="TPV9" s="886"/>
      <c r="TPW9" s="886"/>
      <c r="TPX9" s="885"/>
      <c r="TPY9" s="886"/>
      <c r="TPZ9" s="886"/>
      <c r="TQA9" s="886"/>
      <c r="TQB9" s="885"/>
      <c r="TQC9" s="886"/>
      <c r="TQD9" s="886"/>
      <c r="TQE9" s="886"/>
      <c r="TQF9" s="885"/>
      <c r="TQG9" s="886"/>
      <c r="TQH9" s="886"/>
      <c r="TQI9" s="886"/>
      <c r="TQJ9" s="885"/>
      <c r="TQK9" s="886"/>
      <c r="TQL9" s="886"/>
      <c r="TQM9" s="886"/>
      <c r="TQN9" s="885"/>
      <c r="TQO9" s="886"/>
      <c r="TQP9" s="886"/>
      <c r="TQQ9" s="886"/>
      <c r="TQR9" s="885"/>
      <c r="TQS9" s="886"/>
      <c r="TQT9" s="886"/>
      <c r="TQU9" s="886"/>
      <c r="TQV9" s="885"/>
      <c r="TQW9" s="886"/>
      <c r="TQX9" s="886"/>
      <c r="TQY9" s="886"/>
      <c r="TQZ9" s="885"/>
      <c r="TRA9" s="886"/>
      <c r="TRB9" s="886"/>
      <c r="TRC9" s="886"/>
      <c r="TRD9" s="885"/>
      <c r="TRE9" s="886"/>
      <c r="TRF9" s="886"/>
      <c r="TRG9" s="886"/>
      <c r="TRH9" s="885"/>
      <c r="TRI9" s="886"/>
      <c r="TRJ9" s="886"/>
      <c r="TRK9" s="886"/>
      <c r="TRL9" s="885"/>
      <c r="TRM9" s="886"/>
      <c r="TRN9" s="886"/>
      <c r="TRO9" s="886"/>
      <c r="TRP9" s="885"/>
      <c r="TRQ9" s="886"/>
      <c r="TRR9" s="886"/>
      <c r="TRS9" s="886"/>
      <c r="TRT9" s="885"/>
      <c r="TRU9" s="886"/>
      <c r="TRV9" s="886"/>
      <c r="TRW9" s="886"/>
      <c r="TRX9" s="885"/>
      <c r="TRY9" s="886"/>
      <c r="TRZ9" s="886"/>
      <c r="TSA9" s="886"/>
      <c r="TSB9" s="885"/>
      <c r="TSC9" s="886"/>
      <c r="TSD9" s="886"/>
      <c r="TSE9" s="886"/>
      <c r="TSF9" s="885"/>
      <c r="TSG9" s="886"/>
      <c r="TSH9" s="886"/>
      <c r="TSI9" s="886"/>
      <c r="TSJ9" s="885"/>
      <c r="TSK9" s="886"/>
      <c r="TSL9" s="886"/>
      <c r="TSM9" s="886"/>
      <c r="TSN9" s="885"/>
      <c r="TSO9" s="886"/>
      <c r="TSP9" s="886"/>
      <c r="TSQ9" s="886"/>
      <c r="TSR9" s="885"/>
      <c r="TSS9" s="886"/>
      <c r="TST9" s="886"/>
      <c r="TSU9" s="886"/>
      <c r="TSV9" s="885"/>
      <c r="TSW9" s="886"/>
      <c r="TSX9" s="886"/>
      <c r="TSY9" s="886"/>
      <c r="TSZ9" s="885"/>
      <c r="TTA9" s="886"/>
      <c r="TTB9" s="886"/>
      <c r="TTC9" s="886"/>
      <c r="TTD9" s="885"/>
      <c r="TTE9" s="886"/>
      <c r="TTF9" s="886"/>
      <c r="TTG9" s="886"/>
      <c r="TTH9" s="885"/>
      <c r="TTI9" s="886"/>
      <c r="TTJ9" s="886"/>
      <c r="TTK9" s="886"/>
      <c r="TTL9" s="885"/>
      <c r="TTM9" s="886"/>
      <c r="TTN9" s="886"/>
      <c r="TTO9" s="886"/>
      <c r="TTP9" s="885"/>
      <c r="TTQ9" s="886"/>
      <c r="TTR9" s="886"/>
      <c r="TTS9" s="886"/>
      <c r="TTT9" s="885"/>
      <c r="TTU9" s="886"/>
      <c r="TTV9" s="886"/>
      <c r="TTW9" s="886"/>
      <c r="TTX9" s="885"/>
      <c r="TTY9" s="886"/>
      <c r="TTZ9" s="886"/>
      <c r="TUA9" s="886"/>
      <c r="TUB9" s="885"/>
      <c r="TUC9" s="886"/>
      <c r="TUD9" s="886"/>
      <c r="TUE9" s="886"/>
      <c r="TUF9" s="885"/>
      <c r="TUG9" s="886"/>
      <c r="TUH9" s="886"/>
      <c r="TUI9" s="886"/>
      <c r="TUJ9" s="885"/>
      <c r="TUK9" s="886"/>
      <c r="TUL9" s="886"/>
      <c r="TUM9" s="886"/>
      <c r="TUN9" s="885"/>
      <c r="TUO9" s="886"/>
      <c r="TUP9" s="886"/>
      <c r="TUQ9" s="886"/>
      <c r="TUR9" s="885"/>
      <c r="TUS9" s="886"/>
      <c r="TUT9" s="886"/>
      <c r="TUU9" s="886"/>
      <c r="TUV9" s="885"/>
      <c r="TUW9" s="886"/>
      <c r="TUX9" s="886"/>
      <c r="TUY9" s="886"/>
      <c r="TUZ9" s="885"/>
      <c r="TVA9" s="886"/>
      <c r="TVB9" s="886"/>
      <c r="TVC9" s="886"/>
      <c r="TVD9" s="885"/>
      <c r="TVE9" s="886"/>
      <c r="TVF9" s="886"/>
      <c r="TVG9" s="886"/>
      <c r="TVH9" s="885"/>
      <c r="TVI9" s="886"/>
      <c r="TVJ9" s="886"/>
      <c r="TVK9" s="886"/>
      <c r="TVL9" s="885"/>
      <c r="TVM9" s="886"/>
      <c r="TVN9" s="886"/>
      <c r="TVO9" s="886"/>
      <c r="TVP9" s="885"/>
      <c r="TVQ9" s="886"/>
      <c r="TVR9" s="886"/>
      <c r="TVS9" s="886"/>
      <c r="TVT9" s="885"/>
      <c r="TVU9" s="886"/>
      <c r="TVV9" s="886"/>
      <c r="TVW9" s="886"/>
      <c r="TVX9" s="885"/>
      <c r="TVY9" s="886"/>
      <c r="TVZ9" s="886"/>
      <c r="TWA9" s="886"/>
      <c r="TWB9" s="885"/>
      <c r="TWC9" s="886"/>
      <c r="TWD9" s="886"/>
      <c r="TWE9" s="886"/>
      <c r="TWF9" s="885"/>
      <c r="TWG9" s="886"/>
      <c r="TWH9" s="886"/>
      <c r="TWI9" s="886"/>
      <c r="TWJ9" s="885"/>
      <c r="TWK9" s="886"/>
      <c r="TWL9" s="886"/>
      <c r="TWM9" s="886"/>
      <c r="TWN9" s="885"/>
      <c r="TWO9" s="886"/>
      <c r="TWP9" s="886"/>
      <c r="TWQ9" s="886"/>
      <c r="TWR9" s="885"/>
      <c r="TWS9" s="886"/>
      <c r="TWT9" s="886"/>
      <c r="TWU9" s="886"/>
      <c r="TWV9" s="885"/>
      <c r="TWW9" s="886"/>
      <c r="TWX9" s="886"/>
      <c r="TWY9" s="886"/>
      <c r="TWZ9" s="885"/>
      <c r="TXA9" s="886"/>
      <c r="TXB9" s="886"/>
      <c r="TXC9" s="886"/>
      <c r="TXD9" s="885"/>
      <c r="TXE9" s="886"/>
      <c r="TXF9" s="886"/>
      <c r="TXG9" s="886"/>
      <c r="TXH9" s="885"/>
      <c r="TXI9" s="886"/>
      <c r="TXJ9" s="886"/>
      <c r="TXK9" s="886"/>
      <c r="TXL9" s="885"/>
      <c r="TXM9" s="886"/>
      <c r="TXN9" s="886"/>
      <c r="TXO9" s="886"/>
      <c r="TXP9" s="885"/>
      <c r="TXQ9" s="886"/>
      <c r="TXR9" s="886"/>
      <c r="TXS9" s="886"/>
      <c r="TXT9" s="885"/>
      <c r="TXU9" s="886"/>
      <c r="TXV9" s="886"/>
      <c r="TXW9" s="886"/>
      <c r="TXX9" s="885"/>
      <c r="TXY9" s="886"/>
      <c r="TXZ9" s="886"/>
      <c r="TYA9" s="886"/>
      <c r="TYB9" s="885"/>
      <c r="TYC9" s="886"/>
      <c r="TYD9" s="886"/>
      <c r="TYE9" s="886"/>
      <c r="TYF9" s="885"/>
      <c r="TYG9" s="886"/>
      <c r="TYH9" s="886"/>
      <c r="TYI9" s="886"/>
      <c r="TYJ9" s="885"/>
      <c r="TYK9" s="886"/>
      <c r="TYL9" s="886"/>
      <c r="TYM9" s="886"/>
      <c r="TYN9" s="885"/>
      <c r="TYO9" s="886"/>
      <c r="TYP9" s="886"/>
      <c r="TYQ9" s="886"/>
      <c r="TYR9" s="885"/>
      <c r="TYS9" s="886"/>
      <c r="TYT9" s="886"/>
      <c r="TYU9" s="886"/>
      <c r="TYV9" s="885"/>
      <c r="TYW9" s="886"/>
      <c r="TYX9" s="886"/>
      <c r="TYY9" s="886"/>
      <c r="TYZ9" s="885"/>
      <c r="TZA9" s="886"/>
      <c r="TZB9" s="886"/>
      <c r="TZC9" s="886"/>
      <c r="TZD9" s="885"/>
      <c r="TZE9" s="886"/>
      <c r="TZF9" s="886"/>
      <c r="TZG9" s="886"/>
      <c r="TZH9" s="885"/>
      <c r="TZI9" s="886"/>
      <c r="TZJ9" s="886"/>
      <c r="TZK9" s="886"/>
      <c r="TZL9" s="885"/>
      <c r="TZM9" s="886"/>
      <c r="TZN9" s="886"/>
      <c r="TZO9" s="886"/>
      <c r="TZP9" s="885"/>
      <c r="TZQ9" s="886"/>
      <c r="TZR9" s="886"/>
      <c r="TZS9" s="886"/>
      <c r="TZT9" s="885"/>
      <c r="TZU9" s="886"/>
      <c r="TZV9" s="886"/>
      <c r="TZW9" s="886"/>
      <c r="TZX9" s="885"/>
      <c r="TZY9" s="886"/>
      <c r="TZZ9" s="886"/>
      <c r="UAA9" s="886"/>
      <c r="UAB9" s="885"/>
      <c r="UAC9" s="886"/>
      <c r="UAD9" s="886"/>
      <c r="UAE9" s="886"/>
      <c r="UAF9" s="885"/>
      <c r="UAG9" s="886"/>
      <c r="UAH9" s="886"/>
      <c r="UAI9" s="886"/>
      <c r="UAJ9" s="885"/>
      <c r="UAK9" s="886"/>
      <c r="UAL9" s="886"/>
      <c r="UAM9" s="886"/>
      <c r="UAN9" s="885"/>
      <c r="UAO9" s="886"/>
      <c r="UAP9" s="886"/>
      <c r="UAQ9" s="886"/>
      <c r="UAR9" s="885"/>
      <c r="UAS9" s="886"/>
      <c r="UAT9" s="886"/>
      <c r="UAU9" s="886"/>
      <c r="UAV9" s="885"/>
      <c r="UAW9" s="886"/>
      <c r="UAX9" s="886"/>
      <c r="UAY9" s="886"/>
      <c r="UAZ9" s="885"/>
      <c r="UBA9" s="886"/>
      <c r="UBB9" s="886"/>
      <c r="UBC9" s="886"/>
      <c r="UBD9" s="885"/>
      <c r="UBE9" s="886"/>
      <c r="UBF9" s="886"/>
      <c r="UBG9" s="886"/>
      <c r="UBH9" s="885"/>
      <c r="UBI9" s="886"/>
      <c r="UBJ9" s="886"/>
      <c r="UBK9" s="886"/>
      <c r="UBL9" s="885"/>
      <c r="UBM9" s="886"/>
      <c r="UBN9" s="886"/>
      <c r="UBO9" s="886"/>
      <c r="UBP9" s="885"/>
      <c r="UBQ9" s="886"/>
      <c r="UBR9" s="886"/>
      <c r="UBS9" s="886"/>
      <c r="UBT9" s="885"/>
      <c r="UBU9" s="886"/>
      <c r="UBV9" s="886"/>
      <c r="UBW9" s="886"/>
      <c r="UBX9" s="885"/>
      <c r="UBY9" s="886"/>
      <c r="UBZ9" s="886"/>
      <c r="UCA9" s="886"/>
      <c r="UCB9" s="885"/>
      <c r="UCC9" s="886"/>
      <c r="UCD9" s="886"/>
      <c r="UCE9" s="886"/>
      <c r="UCF9" s="885"/>
      <c r="UCG9" s="886"/>
      <c r="UCH9" s="886"/>
      <c r="UCI9" s="886"/>
      <c r="UCJ9" s="885"/>
      <c r="UCK9" s="886"/>
      <c r="UCL9" s="886"/>
      <c r="UCM9" s="886"/>
      <c r="UCN9" s="885"/>
      <c r="UCO9" s="886"/>
      <c r="UCP9" s="886"/>
      <c r="UCQ9" s="886"/>
      <c r="UCR9" s="885"/>
      <c r="UCS9" s="886"/>
      <c r="UCT9" s="886"/>
      <c r="UCU9" s="886"/>
      <c r="UCV9" s="885"/>
      <c r="UCW9" s="886"/>
      <c r="UCX9" s="886"/>
      <c r="UCY9" s="886"/>
      <c r="UCZ9" s="885"/>
      <c r="UDA9" s="886"/>
      <c r="UDB9" s="886"/>
      <c r="UDC9" s="886"/>
      <c r="UDD9" s="885"/>
      <c r="UDE9" s="886"/>
      <c r="UDF9" s="886"/>
      <c r="UDG9" s="886"/>
      <c r="UDH9" s="885"/>
      <c r="UDI9" s="886"/>
      <c r="UDJ9" s="886"/>
      <c r="UDK9" s="886"/>
      <c r="UDL9" s="885"/>
      <c r="UDM9" s="886"/>
      <c r="UDN9" s="886"/>
      <c r="UDO9" s="886"/>
      <c r="UDP9" s="885"/>
      <c r="UDQ9" s="886"/>
      <c r="UDR9" s="886"/>
      <c r="UDS9" s="886"/>
      <c r="UDT9" s="885"/>
      <c r="UDU9" s="886"/>
      <c r="UDV9" s="886"/>
      <c r="UDW9" s="886"/>
      <c r="UDX9" s="885"/>
      <c r="UDY9" s="886"/>
      <c r="UDZ9" s="886"/>
      <c r="UEA9" s="886"/>
      <c r="UEB9" s="885"/>
      <c r="UEC9" s="886"/>
      <c r="UED9" s="886"/>
      <c r="UEE9" s="886"/>
      <c r="UEF9" s="885"/>
      <c r="UEG9" s="886"/>
      <c r="UEH9" s="886"/>
      <c r="UEI9" s="886"/>
      <c r="UEJ9" s="885"/>
      <c r="UEK9" s="886"/>
      <c r="UEL9" s="886"/>
      <c r="UEM9" s="886"/>
      <c r="UEN9" s="885"/>
      <c r="UEO9" s="886"/>
      <c r="UEP9" s="886"/>
      <c r="UEQ9" s="886"/>
      <c r="UER9" s="885"/>
      <c r="UES9" s="886"/>
      <c r="UET9" s="886"/>
      <c r="UEU9" s="886"/>
      <c r="UEV9" s="885"/>
      <c r="UEW9" s="886"/>
      <c r="UEX9" s="886"/>
      <c r="UEY9" s="886"/>
      <c r="UEZ9" s="885"/>
      <c r="UFA9" s="886"/>
      <c r="UFB9" s="886"/>
      <c r="UFC9" s="886"/>
      <c r="UFD9" s="885"/>
      <c r="UFE9" s="886"/>
      <c r="UFF9" s="886"/>
      <c r="UFG9" s="886"/>
      <c r="UFH9" s="885"/>
      <c r="UFI9" s="886"/>
      <c r="UFJ9" s="886"/>
      <c r="UFK9" s="886"/>
      <c r="UFL9" s="885"/>
      <c r="UFM9" s="886"/>
      <c r="UFN9" s="886"/>
      <c r="UFO9" s="886"/>
      <c r="UFP9" s="885"/>
      <c r="UFQ9" s="886"/>
      <c r="UFR9" s="886"/>
      <c r="UFS9" s="886"/>
      <c r="UFT9" s="885"/>
      <c r="UFU9" s="886"/>
      <c r="UFV9" s="886"/>
      <c r="UFW9" s="886"/>
      <c r="UFX9" s="885"/>
      <c r="UFY9" s="886"/>
      <c r="UFZ9" s="886"/>
      <c r="UGA9" s="886"/>
      <c r="UGB9" s="885"/>
      <c r="UGC9" s="886"/>
      <c r="UGD9" s="886"/>
      <c r="UGE9" s="886"/>
      <c r="UGF9" s="885"/>
      <c r="UGG9" s="886"/>
      <c r="UGH9" s="886"/>
      <c r="UGI9" s="886"/>
      <c r="UGJ9" s="885"/>
      <c r="UGK9" s="886"/>
      <c r="UGL9" s="886"/>
      <c r="UGM9" s="886"/>
      <c r="UGN9" s="885"/>
      <c r="UGO9" s="886"/>
      <c r="UGP9" s="886"/>
      <c r="UGQ9" s="886"/>
      <c r="UGR9" s="885"/>
      <c r="UGS9" s="886"/>
      <c r="UGT9" s="886"/>
      <c r="UGU9" s="886"/>
      <c r="UGV9" s="885"/>
      <c r="UGW9" s="886"/>
      <c r="UGX9" s="886"/>
      <c r="UGY9" s="886"/>
      <c r="UGZ9" s="885"/>
      <c r="UHA9" s="886"/>
      <c r="UHB9" s="886"/>
      <c r="UHC9" s="886"/>
      <c r="UHD9" s="885"/>
      <c r="UHE9" s="886"/>
      <c r="UHF9" s="886"/>
      <c r="UHG9" s="886"/>
      <c r="UHH9" s="885"/>
      <c r="UHI9" s="886"/>
      <c r="UHJ9" s="886"/>
      <c r="UHK9" s="886"/>
      <c r="UHL9" s="885"/>
      <c r="UHM9" s="886"/>
      <c r="UHN9" s="886"/>
      <c r="UHO9" s="886"/>
      <c r="UHP9" s="885"/>
      <c r="UHQ9" s="886"/>
      <c r="UHR9" s="886"/>
      <c r="UHS9" s="886"/>
      <c r="UHT9" s="885"/>
      <c r="UHU9" s="886"/>
      <c r="UHV9" s="886"/>
      <c r="UHW9" s="886"/>
      <c r="UHX9" s="885"/>
      <c r="UHY9" s="886"/>
      <c r="UHZ9" s="886"/>
      <c r="UIA9" s="886"/>
      <c r="UIB9" s="885"/>
      <c r="UIC9" s="886"/>
      <c r="UID9" s="886"/>
      <c r="UIE9" s="886"/>
      <c r="UIF9" s="885"/>
      <c r="UIG9" s="886"/>
      <c r="UIH9" s="886"/>
      <c r="UII9" s="886"/>
      <c r="UIJ9" s="885"/>
      <c r="UIK9" s="886"/>
      <c r="UIL9" s="886"/>
      <c r="UIM9" s="886"/>
      <c r="UIN9" s="885"/>
      <c r="UIO9" s="886"/>
      <c r="UIP9" s="886"/>
      <c r="UIQ9" s="886"/>
      <c r="UIR9" s="885"/>
      <c r="UIS9" s="886"/>
      <c r="UIT9" s="886"/>
      <c r="UIU9" s="886"/>
      <c r="UIV9" s="885"/>
      <c r="UIW9" s="886"/>
      <c r="UIX9" s="886"/>
      <c r="UIY9" s="886"/>
      <c r="UIZ9" s="885"/>
      <c r="UJA9" s="886"/>
      <c r="UJB9" s="886"/>
      <c r="UJC9" s="886"/>
      <c r="UJD9" s="885"/>
      <c r="UJE9" s="886"/>
      <c r="UJF9" s="886"/>
      <c r="UJG9" s="886"/>
      <c r="UJH9" s="885"/>
      <c r="UJI9" s="886"/>
      <c r="UJJ9" s="886"/>
      <c r="UJK9" s="886"/>
      <c r="UJL9" s="885"/>
      <c r="UJM9" s="886"/>
      <c r="UJN9" s="886"/>
      <c r="UJO9" s="886"/>
      <c r="UJP9" s="885"/>
      <c r="UJQ9" s="886"/>
      <c r="UJR9" s="886"/>
      <c r="UJS9" s="886"/>
      <c r="UJT9" s="885"/>
      <c r="UJU9" s="886"/>
      <c r="UJV9" s="886"/>
      <c r="UJW9" s="886"/>
      <c r="UJX9" s="885"/>
      <c r="UJY9" s="886"/>
      <c r="UJZ9" s="886"/>
      <c r="UKA9" s="886"/>
      <c r="UKB9" s="885"/>
      <c r="UKC9" s="886"/>
      <c r="UKD9" s="886"/>
      <c r="UKE9" s="886"/>
      <c r="UKF9" s="885"/>
      <c r="UKG9" s="886"/>
      <c r="UKH9" s="886"/>
      <c r="UKI9" s="886"/>
      <c r="UKJ9" s="885"/>
      <c r="UKK9" s="886"/>
      <c r="UKL9" s="886"/>
      <c r="UKM9" s="886"/>
      <c r="UKN9" s="885"/>
      <c r="UKO9" s="886"/>
      <c r="UKP9" s="886"/>
      <c r="UKQ9" s="886"/>
      <c r="UKR9" s="885"/>
      <c r="UKS9" s="886"/>
      <c r="UKT9" s="886"/>
      <c r="UKU9" s="886"/>
      <c r="UKV9" s="885"/>
      <c r="UKW9" s="886"/>
      <c r="UKX9" s="886"/>
      <c r="UKY9" s="886"/>
      <c r="UKZ9" s="885"/>
      <c r="ULA9" s="886"/>
      <c r="ULB9" s="886"/>
      <c r="ULC9" s="886"/>
      <c r="ULD9" s="885"/>
      <c r="ULE9" s="886"/>
      <c r="ULF9" s="886"/>
      <c r="ULG9" s="886"/>
      <c r="ULH9" s="885"/>
      <c r="ULI9" s="886"/>
      <c r="ULJ9" s="886"/>
      <c r="ULK9" s="886"/>
      <c r="ULL9" s="885"/>
      <c r="ULM9" s="886"/>
      <c r="ULN9" s="886"/>
      <c r="ULO9" s="886"/>
      <c r="ULP9" s="885"/>
      <c r="ULQ9" s="886"/>
      <c r="ULR9" s="886"/>
      <c r="ULS9" s="886"/>
      <c r="ULT9" s="885"/>
      <c r="ULU9" s="886"/>
      <c r="ULV9" s="886"/>
      <c r="ULW9" s="886"/>
      <c r="ULX9" s="885"/>
      <c r="ULY9" s="886"/>
      <c r="ULZ9" s="886"/>
      <c r="UMA9" s="886"/>
      <c r="UMB9" s="885"/>
      <c r="UMC9" s="886"/>
      <c r="UMD9" s="886"/>
      <c r="UME9" s="886"/>
      <c r="UMF9" s="885"/>
      <c r="UMG9" s="886"/>
      <c r="UMH9" s="886"/>
      <c r="UMI9" s="886"/>
      <c r="UMJ9" s="885"/>
      <c r="UMK9" s="886"/>
      <c r="UML9" s="886"/>
      <c r="UMM9" s="886"/>
      <c r="UMN9" s="885"/>
      <c r="UMO9" s="886"/>
      <c r="UMP9" s="886"/>
      <c r="UMQ9" s="886"/>
      <c r="UMR9" s="885"/>
      <c r="UMS9" s="886"/>
      <c r="UMT9" s="886"/>
      <c r="UMU9" s="886"/>
      <c r="UMV9" s="885"/>
      <c r="UMW9" s="886"/>
      <c r="UMX9" s="886"/>
      <c r="UMY9" s="886"/>
      <c r="UMZ9" s="885"/>
      <c r="UNA9" s="886"/>
      <c r="UNB9" s="886"/>
      <c r="UNC9" s="886"/>
      <c r="UND9" s="885"/>
      <c r="UNE9" s="886"/>
      <c r="UNF9" s="886"/>
      <c r="UNG9" s="886"/>
      <c r="UNH9" s="885"/>
      <c r="UNI9" s="886"/>
      <c r="UNJ9" s="886"/>
      <c r="UNK9" s="886"/>
      <c r="UNL9" s="885"/>
      <c r="UNM9" s="886"/>
      <c r="UNN9" s="886"/>
      <c r="UNO9" s="886"/>
      <c r="UNP9" s="885"/>
      <c r="UNQ9" s="886"/>
      <c r="UNR9" s="886"/>
      <c r="UNS9" s="886"/>
      <c r="UNT9" s="885"/>
      <c r="UNU9" s="886"/>
      <c r="UNV9" s="886"/>
      <c r="UNW9" s="886"/>
      <c r="UNX9" s="885"/>
      <c r="UNY9" s="886"/>
      <c r="UNZ9" s="886"/>
      <c r="UOA9" s="886"/>
      <c r="UOB9" s="885"/>
      <c r="UOC9" s="886"/>
      <c r="UOD9" s="886"/>
      <c r="UOE9" s="886"/>
      <c r="UOF9" s="885"/>
      <c r="UOG9" s="886"/>
      <c r="UOH9" s="886"/>
      <c r="UOI9" s="886"/>
      <c r="UOJ9" s="885"/>
      <c r="UOK9" s="886"/>
      <c r="UOL9" s="886"/>
      <c r="UOM9" s="886"/>
      <c r="UON9" s="885"/>
      <c r="UOO9" s="886"/>
      <c r="UOP9" s="886"/>
      <c r="UOQ9" s="886"/>
      <c r="UOR9" s="885"/>
      <c r="UOS9" s="886"/>
      <c r="UOT9" s="886"/>
      <c r="UOU9" s="886"/>
      <c r="UOV9" s="885"/>
      <c r="UOW9" s="886"/>
      <c r="UOX9" s="886"/>
      <c r="UOY9" s="886"/>
      <c r="UOZ9" s="885"/>
      <c r="UPA9" s="886"/>
      <c r="UPB9" s="886"/>
      <c r="UPC9" s="886"/>
      <c r="UPD9" s="885"/>
      <c r="UPE9" s="886"/>
      <c r="UPF9" s="886"/>
      <c r="UPG9" s="886"/>
      <c r="UPH9" s="885"/>
      <c r="UPI9" s="886"/>
      <c r="UPJ9" s="886"/>
      <c r="UPK9" s="886"/>
      <c r="UPL9" s="885"/>
      <c r="UPM9" s="886"/>
      <c r="UPN9" s="886"/>
      <c r="UPO9" s="886"/>
      <c r="UPP9" s="885"/>
      <c r="UPQ9" s="886"/>
      <c r="UPR9" s="886"/>
      <c r="UPS9" s="886"/>
      <c r="UPT9" s="885"/>
      <c r="UPU9" s="886"/>
      <c r="UPV9" s="886"/>
      <c r="UPW9" s="886"/>
      <c r="UPX9" s="885"/>
      <c r="UPY9" s="886"/>
      <c r="UPZ9" s="886"/>
      <c r="UQA9" s="886"/>
      <c r="UQB9" s="885"/>
      <c r="UQC9" s="886"/>
      <c r="UQD9" s="886"/>
      <c r="UQE9" s="886"/>
      <c r="UQF9" s="885"/>
      <c r="UQG9" s="886"/>
      <c r="UQH9" s="886"/>
      <c r="UQI9" s="886"/>
      <c r="UQJ9" s="885"/>
      <c r="UQK9" s="886"/>
      <c r="UQL9" s="886"/>
      <c r="UQM9" s="886"/>
      <c r="UQN9" s="885"/>
      <c r="UQO9" s="886"/>
      <c r="UQP9" s="886"/>
      <c r="UQQ9" s="886"/>
      <c r="UQR9" s="885"/>
      <c r="UQS9" s="886"/>
      <c r="UQT9" s="886"/>
      <c r="UQU9" s="886"/>
      <c r="UQV9" s="885"/>
      <c r="UQW9" s="886"/>
      <c r="UQX9" s="886"/>
      <c r="UQY9" s="886"/>
      <c r="UQZ9" s="885"/>
      <c r="URA9" s="886"/>
      <c r="URB9" s="886"/>
      <c r="URC9" s="886"/>
      <c r="URD9" s="885"/>
      <c r="URE9" s="886"/>
      <c r="URF9" s="886"/>
      <c r="URG9" s="886"/>
      <c r="URH9" s="885"/>
      <c r="URI9" s="886"/>
      <c r="URJ9" s="886"/>
      <c r="URK9" s="886"/>
      <c r="URL9" s="885"/>
      <c r="URM9" s="886"/>
      <c r="URN9" s="886"/>
      <c r="URO9" s="886"/>
      <c r="URP9" s="885"/>
      <c r="URQ9" s="886"/>
      <c r="URR9" s="886"/>
      <c r="URS9" s="886"/>
      <c r="URT9" s="885"/>
      <c r="URU9" s="886"/>
      <c r="URV9" s="886"/>
      <c r="URW9" s="886"/>
      <c r="URX9" s="885"/>
      <c r="URY9" s="886"/>
      <c r="URZ9" s="886"/>
      <c r="USA9" s="886"/>
      <c r="USB9" s="885"/>
      <c r="USC9" s="886"/>
      <c r="USD9" s="886"/>
      <c r="USE9" s="886"/>
      <c r="USF9" s="885"/>
      <c r="USG9" s="886"/>
      <c r="USH9" s="886"/>
      <c r="USI9" s="886"/>
      <c r="USJ9" s="885"/>
      <c r="USK9" s="886"/>
      <c r="USL9" s="886"/>
      <c r="USM9" s="886"/>
      <c r="USN9" s="885"/>
      <c r="USO9" s="886"/>
      <c r="USP9" s="886"/>
      <c r="USQ9" s="886"/>
      <c r="USR9" s="885"/>
      <c r="USS9" s="886"/>
      <c r="UST9" s="886"/>
      <c r="USU9" s="886"/>
      <c r="USV9" s="885"/>
      <c r="USW9" s="886"/>
      <c r="USX9" s="886"/>
      <c r="USY9" s="886"/>
      <c r="USZ9" s="885"/>
      <c r="UTA9" s="886"/>
      <c r="UTB9" s="886"/>
      <c r="UTC9" s="886"/>
      <c r="UTD9" s="885"/>
      <c r="UTE9" s="886"/>
      <c r="UTF9" s="886"/>
      <c r="UTG9" s="886"/>
      <c r="UTH9" s="885"/>
      <c r="UTI9" s="886"/>
      <c r="UTJ9" s="886"/>
      <c r="UTK9" s="886"/>
      <c r="UTL9" s="885"/>
      <c r="UTM9" s="886"/>
      <c r="UTN9" s="886"/>
      <c r="UTO9" s="886"/>
      <c r="UTP9" s="885"/>
      <c r="UTQ9" s="886"/>
      <c r="UTR9" s="886"/>
      <c r="UTS9" s="886"/>
      <c r="UTT9" s="885"/>
      <c r="UTU9" s="886"/>
      <c r="UTV9" s="886"/>
      <c r="UTW9" s="886"/>
      <c r="UTX9" s="885"/>
      <c r="UTY9" s="886"/>
      <c r="UTZ9" s="886"/>
      <c r="UUA9" s="886"/>
      <c r="UUB9" s="885"/>
      <c r="UUC9" s="886"/>
      <c r="UUD9" s="886"/>
      <c r="UUE9" s="886"/>
      <c r="UUF9" s="885"/>
      <c r="UUG9" s="886"/>
      <c r="UUH9" s="886"/>
      <c r="UUI9" s="886"/>
      <c r="UUJ9" s="885"/>
      <c r="UUK9" s="886"/>
      <c r="UUL9" s="886"/>
      <c r="UUM9" s="886"/>
      <c r="UUN9" s="885"/>
      <c r="UUO9" s="886"/>
      <c r="UUP9" s="886"/>
      <c r="UUQ9" s="886"/>
      <c r="UUR9" s="885"/>
      <c r="UUS9" s="886"/>
      <c r="UUT9" s="886"/>
      <c r="UUU9" s="886"/>
      <c r="UUV9" s="885"/>
      <c r="UUW9" s="886"/>
      <c r="UUX9" s="886"/>
      <c r="UUY9" s="886"/>
      <c r="UUZ9" s="885"/>
      <c r="UVA9" s="886"/>
      <c r="UVB9" s="886"/>
      <c r="UVC9" s="886"/>
      <c r="UVD9" s="885"/>
      <c r="UVE9" s="886"/>
      <c r="UVF9" s="886"/>
      <c r="UVG9" s="886"/>
      <c r="UVH9" s="885"/>
      <c r="UVI9" s="886"/>
      <c r="UVJ9" s="886"/>
      <c r="UVK9" s="886"/>
      <c r="UVL9" s="885"/>
      <c r="UVM9" s="886"/>
      <c r="UVN9" s="886"/>
      <c r="UVO9" s="886"/>
      <c r="UVP9" s="885"/>
      <c r="UVQ9" s="886"/>
      <c r="UVR9" s="886"/>
      <c r="UVS9" s="886"/>
      <c r="UVT9" s="885"/>
      <c r="UVU9" s="886"/>
      <c r="UVV9" s="886"/>
      <c r="UVW9" s="886"/>
      <c r="UVX9" s="885"/>
      <c r="UVY9" s="886"/>
      <c r="UVZ9" s="886"/>
      <c r="UWA9" s="886"/>
      <c r="UWB9" s="885"/>
      <c r="UWC9" s="886"/>
      <c r="UWD9" s="886"/>
      <c r="UWE9" s="886"/>
      <c r="UWF9" s="885"/>
      <c r="UWG9" s="886"/>
      <c r="UWH9" s="886"/>
      <c r="UWI9" s="886"/>
      <c r="UWJ9" s="885"/>
      <c r="UWK9" s="886"/>
      <c r="UWL9" s="886"/>
      <c r="UWM9" s="886"/>
      <c r="UWN9" s="885"/>
      <c r="UWO9" s="886"/>
      <c r="UWP9" s="886"/>
      <c r="UWQ9" s="886"/>
      <c r="UWR9" s="885"/>
      <c r="UWS9" s="886"/>
      <c r="UWT9" s="886"/>
      <c r="UWU9" s="886"/>
      <c r="UWV9" s="885"/>
      <c r="UWW9" s="886"/>
      <c r="UWX9" s="886"/>
      <c r="UWY9" s="886"/>
      <c r="UWZ9" s="885"/>
      <c r="UXA9" s="886"/>
      <c r="UXB9" s="886"/>
      <c r="UXC9" s="886"/>
      <c r="UXD9" s="885"/>
      <c r="UXE9" s="886"/>
      <c r="UXF9" s="886"/>
      <c r="UXG9" s="886"/>
      <c r="UXH9" s="885"/>
      <c r="UXI9" s="886"/>
      <c r="UXJ9" s="886"/>
      <c r="UXK9" s="886"/>
      <c r="UXL9" s="885"/>
      <c r="UXM9" s="886"/>
      <c r="UXN9" s="886"/>
      <c r="UXO9" s="886"/>
      <c r="UXP9" s="885"/>
      <c r="UXQ9" s="886"/>
      <c r="UXR9" s="886"/>
      <c r="UXS9" s="886"/>
      <c r="UXT9" s="885"/>
      <c r="UXU9" s="886"/>
      <c r="UXV9" s="886"/>
      <c r="UXW9" s="886"/>
      <c r="UXX9" s="885"/>
      <c r="UXY9" s="886"/>
      <c r="UXZ9" s="886"/>
      <c r="UYA9" s="886"/>
      <c r="UYB9" s="885"/>
      <c r="UYC9" s="886"/>
      <c r="UYD9" s="886"/>
      <c r="UYE9" s="886"/>
      <c r="UYF9" s="885"/>
      <c r="UYG9" s="886"/>
      <c r="UYH9" s="886"/>
      <c r="UYI9" s="886"/>
      <c r="UYJ9" s="885"/>
      <c r="UYK9" s="886"/>
      <c r="UYL9" s="886"/>
      <c r="UYM9" s="886"/>
      <c r="UYN9" s="885"/>
      <c r="UYO9" s="886"/>
      <c r="UYP9" s="886"/>
      <c r="UYQ9" s="886"/>
      <c r="UYR9" s="885"/>
      <c r="UYS9" s="886"/>
      <c r="UYT9" s="886"/>
      <c r="UYU9" s="886"/>
      <c r="UYV9" s="885"/>
      <c r="UYW9" s="886"/>
      <c r="UYX9" s="886"/>
      <c r="UYY9" s="886"/>
      <c r="UYZ9" s="885"/>
      <c r="UZA9" s="886"/>
      <c r="UZB9" s="886"/>
      <c r="UZC9" s="886"/>
      <c r="UZD9" s="885"/>
      <c r="UZE9" s="886"/>
      <c r="UZF9" s="886"/>
      <c r="UZG9" s="886"/>
      <c r="UZH9" s="885"/>
      <c r="UZI9" s="886"/>
      <c r="UZJ9" s="886"/>
      <c r="UZK9" s="886"/>
      <c r="UZL9" s="885"/>
      <c r="UZM9" s="886"/>
      <c r="UZN9" s="886"/>
      <c r="UZO9" s="886"/>
      <c r="UZP9" s="885"/>
      <c r="UZQ9" s="886"/>
      <c r="UZR9" s="886"/>
      <c r="UZS9" s="886"/>
      <c r="UZT9" s="885"/>
      <c r="UZU9" s="886"/>
      <c r="UZV9" s="886"/>
      <c r="UZW9" s="886"/>
      <c r="UZX9" s="885"/>
      <c r="UZY9" s="886"/>
      <c r="UZZ9" s="886"/>
      <c r="VAA9" s="886"/>
      <c r="VAB9" s="885"/>
      <c r="VAC9" s="886"/>
      <c r="VAD9" s="886"/>
      <c r="VAE9" s="886"/>
      <c r="VAF9" s="885"/>
      <c r="VAG9" s="886"/>
      <c r="VAH9" s="886"/>
      <c r="VAI9" s="886"/>
      <c r="VAJ9" s="885"/>
      <c r="VAK9" s="886"/>
      <c r="VAL9" s="886"/>
      <c r="VAM9" s="886"/>
      <c r="VAN9" s="885"/>
      <c r="VAO9" s="886"/>
      <c r="VAP9" s="886"/>
      <c r="VAQ9" s="886"/>
      <c r="VAR9" s="885"/>
      <c r="VAS9" s="886"/>
      <c r="VAT9" s="886"/>
      <c r="VAU9" s="886"/>
      <c r="VAV9" s="885"/>
      <c r="VAW9" s="886"/>
      <c r="VAX9" s="886"/>
      <c r="VAY9" s="886"/>
      <c r="VAZ9" s="885"/>
      <c r="VBA9" s="886"/>
      <c r="VBB9" s="886"/>
      <c r="VBC9" s="886"/>
      <c r="VBD9" s="885"/>
      <c r="VBE9" s="886"/>
      <c r="VBF9" s="886"/>
      <c r="VBG9" s="886"/>
      <c r="VBH9" s="885"/>
      <c r="VBI9" s="886"/>
      <c r="VBJ9" s="886"/>
      <c r="VBK9" s="886"/>
      <c r="VBL9" s="885"/>
      <c r="VBM9" s="886"/>
      <c r="VBN9" s="886"/>
      <c r="VBO9" s="886"/>
      <c r="VBP9" s="885"/>
      <c r="VBQ9" s="886"/>
      <c r="VBR9" s="886"/>
      <c r="VBS9" s="886"/>
      <c r="VBT9" s="885"/>
      <c r="VBU9" s="886"/>
      <c r="VBV9" s="886"/>
      <c r="VBW9" s="886"/>
      <c r="VBX9" s="885"/>
      <c r="VBY9" s="886"/>
      <c r="VBZ9" s="886"/>
      <c r="VCA9" s="886"/>
      <c r="VCB9" s="885"/>
      <c r="VCC9" s="886"/>
      <c r="VCD9" s="886"/>
      <c r="VCE9" s="886"/>
      <c r="VCF9" s="885"/>
      <c r="VCG9" s="886"/>
      <c r="VCH9" s="886"/>
      <c r="VCI9" s="886"/>
      <c r="VCJ9" s="885"/>
      <c r="VCK9" s="886"/>
      <c r="VCL9" s="886"/>
      <c r="VCM9" s="886"/>
      <c r="VCN9" s="885"/>
      <c r="VCO9" s="886"/>
      <c r="VCP9" s="886"/>
      <c r="VCQ9" s="886"/>
      <c r="VCR9" s="885"/>
      <c r="VCS9" s="886"/>
      <c r="VCT9" s="886"/>
      <c r="VCU9" s="886"/>
      <c r="VCV9" s="885"/>
      <c r="VCW9" s="886"/>
      <c r="VCX9" s="886"/>
      <c r="VCY9" s="886"/>
      <c r="VCZ9" s="885"/>
      <c r="VDA9" s="886"/>
      <c r="VDB9" s="886"/>
      <c r="VDC9" s="886"/>
      <c r="VDD9" s="885"/>
      <c r="VDE9" s="886"/>
      <c r="VDF9" s="886"/>
      <c r="VDG9" s="886"/>
      <c r="VDH9" s="885"/>
      <c r="VDI9" s="886"/>
      <c r="VDJ9" s="886"/>
      <c r="VDK9" s="886"/>
      <c r="VDL9" s="885"/>
      <c r="VDM9" s="886"/>
      <c r="VDN9" s="886"/>
      <c r="VDO9" s="886"/>
      <c r="VDP9" s="885"/>
      <c r="VDQ9" s="886"/>
      <c r="VDR9" s="886"/>
      <c r="VDS9" s="886"/>
      <c r="VDT9" s="885"/>
      <c r="VDU9" s="886"/>
      <c r="VDV9" s="886"/>
      <c r="VDW9" s="886"/>
      <c r="VDX9" s="885"/>
      <c r="VDY9" s="886"/>
      <c r="VDZ9" s="886"/>
      <c r="VEA9" s="886"/>
      <c r="VEB9" s="885"/>
      <c r="VEC9" s="886"/>
      <c r="VED9" s="886"/>
      <c r="VEE9" s="886"/>
      <c r="VEF9" s="885"/>
      <c r="VEG9" s="886"/>
      <c r="VEH9" s="886"/>
      <c r="VEI9" s="886"/>
      <c r="VEJ9" s="885"/>
      <c r="VEK9" s="886"/>
      <c r="VEL9" s="886"/>
      <c r="VEM9" s="886"/>
      <c r="VEN9" s="885"/>
      <c r="VEO9" s="886"/>
      <c r="VEP9" s="886"/>
      <c r="VEQ9" s="886"/>
      <c r="VER9" s="885"/>
      <c r="VES9" s="886"/>
      <c r="VET9" s="886"/>
      <c r="VEU9" s="886"/>
      <c r="VEV9" s="885"/>
      <c r="VEW9" s="886"/>
      <c r="VEX9" s="886"/>
      <c r="VEY9" s="886"/>
      <c r="VEZ9" s="885"/>
      <c r="VFA9" s="886"/>
      <c r="VFB9" s="886"/>
      <c r="VFC9" s="886"/>
      <c r="VFD9" s="885"/>
      <c r="VFE9" s="886"/>
      <c r="VFF9" s="886"/>
      <c r="VFG9" s="886"/>
      <c r="VFH9" s="885"/>
      <c r="VFI9" s="886"/>
      <c r="VFJ9" s="886"/>
      <c r="VFK9" s="886"/>
      <c r="VFL9" s="885"/>
      <c r="VFM9" s="886"/>
      <c r="VFN9" s="886"/>
      <c r="VFO9" s="886"/>
      <c r="VFP9" s="885"/>
      <c r="VFQ9" s="886"/>
      <c r="VFR9" s="886"/>
      <c r="VFS9" s="886"/>
      <c r="VFT9" s="885"/>
      <c r="VFU9" s="886"/>
      <c r="VFV9" s="886"/>
      <c r="VFW9" s="886"/>
      <c r="VFX9" s="885"/>
      <c r="VFY9" s="886"/>
      <c r="VFZ9" s="886"/>
      <c r="VGA9" s="886"/>
      <c r="VGB9" s="885"/>
      <c r="VGC9" s="886"/>
      <c r="VGD9" s="886"/>
      <c r="VGE9" s="886"/>
      <c r="VGF9" s="885"/>
      <c r="VGG9" s="886"/>
      <c r="VGH9" s="886"/>
      <c r="VGI9" s="886"/>
      <c r="VGJ9" s="885"/>
      <c r="VGK9" s="886"/>
      <c r="VGL9" s="886"/>
      <c r="VGM9" s="886"/>
      <c r="VGN9" s="885"/>
      <c r="VGO9" s="886"/>
      <c r="VGP9" s="886"/>
      <c r="VGQ9" s="886"/>
      <c r="VGR9" s="885"/>
      <c r="VGS9" s="886"/>
      <c r="VGT9" s="886"/>
      <c r="VGU9" s="886"/>
      <c r="VGV9" s="885"/>
      <c r="VGW9" s="886"/>
      <c r="VGX9" s="886"/>
      <c r="VGY9" s="886"/>
      <c r="VGZ9" s="885"/>
      <c r="VHA9" s="886"/>
      <c r="VHB9" s="886"/>
      <c r="VHC9" s="886"/>
      <c r="VHD9" s="885"/>
      <c r="VHE9" s="886"/>
      <c r="VHF9" s="886"/>
      <c r="VHG9" s="886"/>
      <c r="VHH9" s="885"/>
      <c r="VHI9" s="886"/>
      <c r="VHJ9" s="886"/>
      <c r="VHK9" s="886"/>
      <c r="VHL9" s="885"/>
      <c r="VHM9" s="886"/>
      <c r="VHN9" s="886"/>
      <c r="VHO9" s="886"/>
      <c r="VHP9" s="885"/>
      <c r="VHQ9" s="886"/>
      <c r="VHR9" s="886"/>
      <c r="VHS9" s="886"/>
      <c r="VHT9" s="885"/>
      <c r="VHU9" s="886"/>
      <c r="VHV9" s="886"/>
      <c r="VHW9" s="886"/>
      <c r="VHX9" s="885"/>
      <c r="VHY9" s="886"/>
      <c r="VHZ9" s="886"/>
      <c r="VIA9" s="886"/>
      <c r="VIB9" s="885"/>
      <c r="VIC9" s="886"/>
      <c r="VID9" s="886"/>
      <c r="VIE9" s="886"/>
      <c r="VIF9" s="885"/>
      <c r="VIG9" s="886"/>
      <c r="VIH9" s="886"/>
      <c r="VII9" s="886"/>
      <c r="VIJ9" s="885"/>
      <c r="VIK9" s="886"/>
      <c r="VIL9" s="886"/>
      <c r="VIM9" s="886"/>
      <c r="VIN9" s="885"/>
      <c r="VIO9" s="886"/>
      <c r="VIP9" s="886"/>
      <c r="VIQ9" s="886"/>
      <c r="VIR9" s="885"/>
      <c r="VIS9" s="886"/>
      <c r="VIT9" s="886"/>
      <c r="VIU9" s="886"/>
      <c r="VIV9" s="885"/>
      <c r="VIW9" s="886"/>
      <c r="VIX9" s="886"/>
      <c r="VIY9" s="886"/>
      <c r="VIZ9" s="885"/>
      <c r="VJA9" s="886"/>
      <c r="VJB9" s="886"/>
      <c r="VJC9" s="886"/>
      <c r="VJD9" s="885"/>
      <c r="VJE9" s="886"/>
      <c r="VJF9" s="886"/>
      <c r="VJG9" s="886"/>
      <c r="VJH9" s="885"/>
      <c r="VJI9" s="886"/>
      <c r="VJJ9" s="886"/>
      <c r="VJK9" s="886"/>
      <c r="VJL9" s="885"/>
      <c r="VJM9" s="886"/>
      <c r="VJN9" s="886"/>
      <c r="VJO9" s="886"/>
      <c r="VJP9" s="885"/>
      <c r="VJQ9" s="886"/>
      <c r="VJR9" s="886"/>
      <c r="VJS9" s="886"/>
      <c r="VJT9" s="885"/>
      <c r="VJU9" s="886"/>
      <c r="VJV9" s="886"/>
      <c r="VJW9" s="886"/>
      <c r="VJX9" s="885"/>
      <c r="VJY9" s="886"/>
      <c r="VJZ9" s="886"/>
      <c r="VKA9" s="886"/>
      <c r="VKB9" s="885"/>
      <c r="VKC9" s="886"/>
      <c r="VKD9" s="886"/>
      <c r="VKE9" s="886"/>
      <c r="VKF9" s="885"/>
      <c r="VKG9" s="886"/>
      <c r="VKH9" s="886"/>
      <c r="VKI9" s="886"/>
      <c r="VKJ9" s="885"/>
      <c r="VKK9" s="886"/>
      <c r="VKL9" s="886"/>
      <c r="VKM9" s="886"/>
      <c r="VKN9" s="885"/>
      <c r="VKO9" s="886"/>
      <c r="VKP9" s="886"/>
      <c r="VKQ9" s="886"/>
      <c r="VKR9" s="885"/>
      <c r="VKS9" s="886"/>
      <c r="VKT9" s="886"/>
      <c r="VKU9" s="886"/>
      <c r="VKV9" s="885"/>
      <c r="VKW9" s="886"/>
      <c r="VKX9" s="886"/>
      <c r="VKY9" s="886"/>
      <c r="VKZ9" s="885"/>
      <c r="VLA9" s="886"/>
      <c r="VLB9" s="886"/>
      <c r="VLC9" s="886"/>
      <c r="VLD9" s="885"/>
      <c r="VLE9" s="886"/>
      <c r="VLF9" s="886"/>
      <c r="VLG9" s="886"/>
      <c r="VLH9" s="885"/>
      <c r="VLI9" s="886"/>
      <c r="VLJ9" s="886"/>
      <c r="VLK9" s="886"/>
      <c r="VLL9" s="885"/>
      <c r="VLM9" s="886"/>
      <c r="VLN9" s="886"/>
      <c r="VLO9" s="886"/>
      <c r="VLP9" s="885"/>
      <c r="VLQ9" s="886"/>
      <c r="VLR9" s="886"/>
      <c r="VLS9" s="886"/>
      <c r="VLT9" s="885"/>
      <c r="VLU9" s="886"/>
      <c r="VLV9" s="886"/>
      <c r="VLW9" s="886"/>
      <c r="VLX9" s="885"/>
      <c r="VLY9" s="886"/>
      <c r="VLZ9" s="886"/>
      <c r="VMA9" s="886"/>
      <c r="VMB9" s="885"/>
      <c r="VMC9" s="886"/>
      <c r="VMD9" s="886"/>
      <c r="VME9" s="886"/>
      <c r="VMF9" s="885"/>
      <c r="VMG9" s="886"/>
      <c r="VMH9" s="886"/>
      <c r="VMI9" s="886"/>
      <c r="VMJ9" s="885"/>
      <c r="VMK9" s="886"/>
      <c r="VML9" s="886"/>
      <c r="VMM9" s="886"/>
      <c r="VMN9" s="885"/>
      <c r="VMO9" s="886"/>
      <c r="VMP9" s="886"/>
      <c r="VMQ9" s="886"/>
      <c r="VMR9" s="885"/>
      <c r="VMS9" s="886"/>
      <c r="VMT9" s="886"/>
      <c r="VMU9" s="886"/>
      <c r="VMV9" s="885"/>
      <c r="VMW9" s="886"/>
      <c r="VMX9" s="886"/>
      <c r="VMY9" s="886"/>
      <c r="VMZ9" s="885"/>
      <c r="VNA9" s="886"/>
      <c r="VNB9" s="886"/>
      <c r="VNC9" s="886"/>
      <c r="VND9" s="885"/>
      <c r="VNE9" s="886"/>
      <c r="VNF9" s="886"/>
      <c r="VNG9" s="886"/>
      <c r="VNH9" s="885"/>
      <c r="VNI9" s="886"/>
      <c r="VNJ9" s="886"/>
      <c r="VNK9" s="886"/>
      <c r="VNL9" s="885"/>
      <c r="VNM9" s="886"/>
      <c r="VNN9" s="886"/>
      <c r="VNO9" s="886"/>
      <c r="VNP9" s="885"/>
      <c r="VNQ9" s="886"/>
      <c r="VNR9" s="886"/>
      <c r="VNS9" s="886"/>
      <c r="VNT9" s="885"/>
      <c r="VNU9" s="886"/>
      <c r="VNV9" s="886"/>
      <c r="VNW9" s="886"/>
      <c r="VNX9" s="885"/>
      <c r="VNY9" s="886"/>
      <c r="VNZ9" s="886"/>
      <c r="VOA9" s="886"/>
      <c r="VOB9" s="885"/>
      <c r="VOC9" s="886"/>
      <c r="VOD9" s="886"/>
      <c r="VOE9" s="886"/>
      <c r="VOF9" s="885"/>
      <c r="VOG9" s="886"/>
      <c r="VOH9" s="886"/>
      <c r="VOI9" s="886"/>
      <c r="VOJ9" s="885"/>
      <c r="VOK9" s="886"/>
      <c r="VOL9" s="886"/>
      <c r="VOM9" s="886"/>
      <c r="VON9" s="885"/>
      <c r="VOO9" s="886"/>
      <c r="VOP9" s="886"/>
      <c r="VOQ9" s="886"/>
      <c r="VOR9" s="885"/>
      <c r="VOS9" s="886"/>
      <c r="VOT9" s="886"/>
      <c r="VOU9" s="886"/>
      <c r="VOV9" s="885"/>
      <c r="VOW9" s="886"/>
      <c r="VOX9" s="886"/>
      <c r="VOY9" s="886"/>
      <c r="VOZ9" s="885"/>
      <c r="VPA9" s="886"/>
      <c r="VPB9" s="886"/>
      <c r="VPC9" s="886"/>
      <c r="VPD9" s="885"/>
      <c r="VPE9" s="886"/>
      <c r="VPF9" s="886"/>
      <c r="VPG9" s="886"/>
      <c r="VPH9" s="885"/>
      <c r="VPI9" s="886"/>
      <c r="VPJ9" s="886"/>
      <c r="VPK9" s="886"/>
      <c r="VPL9" s="885"/>
      <c r="VPM9" s="886"/>
      <c r="VPN9" s="886"/>
      <c r="VPO9" s="886"/>
      <c r="VPP9" s="885"/>
      <c r="VPQ9" s="886"/>
      <c r="VPR9" s="886"/>
      <c r="VPS9" s="886"/>
      <c r="VPT9" s="885"/>
      <c r="VPU9" s="886"/>
      <c r="VPV9" s="886"/>
      <c r="VPW9" s="886"/>
      <c r="VPX9" s="885"/>
      <c r="VPY9" s="886"/>
      <c r="VPZ9" s="886"/>
      <c r="VQA9" s="886"/>
      <c r="VQB9" s="885"/>
      <c r="VQC9" s="886"/>
      <c r="VQD9" s="886"/>
      <c r="VQE9" s="886"/>
      <c r="VQF9" s="885"/>
      <c r="VQG9" s="886"/>
      <c r="VQH9" s="886"/>
      <c r="VQI9" s="886"/>
      <c r="VQJ9" s="885"/>
      <c r="VQK9" s="886"/>
      <c r="VQL9" s="886"/>
      <c r="VQM9" s="886"/>
      <c r="VQN9" s="885"/>
      <c r="VQO9" s="886"/>
      <c r="VQP9" s="886"/>
      <c r="VQQ9" s="886"/>
      <c r="VQR9" s="885"/>
      <c r="VQS9" s="886"/>
      <c r="VQT9" s="886"/>
      <c r="VQU9" s="886"/>
      <c r="VQV9" s="885"/>
      <c r="VQW9" s="886"/>
      <c r="VQX9" s="886"/>
      <c r="VQY9" s="886"/>
      <c r="VQZ9" s="885"/>
      <c r="VRA9" s="886"/>
      <c r="VRB9" s="886"/>
      <c r="VRC9" s="886"/>
      <c r="VRD9" s="885"/>
      <c r="VRE9" s="886"/>
      <c r="VRF9" s="886"/>
      <c r="VRG9" s="886"/>
      <c r="VRH9" s="885"/>
      <c r="VRI9" s="886"/>
      <c r="VRJ9" s="886"/>
      <c r="VRK9" s="886"/>
      <c r="VRL9" s="885"/>
      <c r="VRM9" s="886"/>
      <c r="VRN9" s="886"/>
      <c r="VRO9" s="886"/>
      <c r="VRP9" s="885"/>
      <c r="VRQ9" s="886"/>
      <c r="VRR9" s="886"/>
      <c r="VRS9" s="886"/>
      <c r="VRT9" s="885"/>
      <c r="VRU9" s="886"/>
      <c r="VRV9" s="886"/>
      <c r="VRW9" s="886"/>
      <c r="VRX9" s="885"/>
      <c r="VRY9" s="886"/>
      <c r="VRZ9" s="886"/>
      <c r="VSA9" s="886"/>
      <c r="VSB9" s="885"/>
      <c r="VSC9" s="886"/>
      <c r="VSD9" s="886"/>
      <c r="VSE9" s="886"/>
      <c r="VSF9" s="885"/>
      <c r="VSG9" s="886"/>
      <c r="VSH9" s="886"/>
      <c r="VSI9" s="886"/>
      <c r="VSJ9" s="885"/>
      <c r="VSK9" s="886"/>
      <c r="VSL9" s="886"/>
      <c r="VSM9" s="886"/>
      <c r="VSN9" s="885"/>
      <c r="VSO9" s="886"/>
      <c r="VSP9" s="886"/>
      <c r="VSQ9" s="886"/>
      <c r="VSR9" s="885"/>
      <c r="VSS9" s="886"/>
      <c r="VST9" s="886"/>
      <c r="VSU9" s="886"/>
      <c r="VSV9" s="885"/>
      <c r="VSW9" s="886"/>
      <c r="VSX9" s="886"/>
      <c r="VSY9" s="886"/>
      <c r="VSZ9" s="885"/>
      <c r="VTA9" s="886"/>
      <c r="VTB9" s="886"/>
      <c r="VTC9" s="886"/>
      <c r="VTD9" s="885"/>
      <c r="VTE9" s="886"/>
      <c r="VTF9" s="886"/>
      <c r="VTG9" s="886"/>
      <c r="VTH9" s="885"/>
      <c r="VTI9" s="886"/>
      <c r="VTJ9" s="886"/>
      <c r="VTK9" s="886"/>
      <c r="VTL9" s="885"/>
      <c r="VTM9" s="886"/>
      <c r="VTN9" s="886"/>
      <c r="VTO9" s="886"/>
      <c r="VTP9" s="885"/>
      <c r="VTQ9" s="886"/>
      <c r="VTR9" s="886"/>
      <c r="VTS9" s="886"/>
      <c r="VTT9" s="885"/>
      <c r="VTU9" s="886"/>
      <c r="VTV9" s="886"/>
      <c r="VTW9" s="886"/>
      <c r="VTX9" s="885"/>
      <c r="VTY9" s="886"/>
      <c r="VTZ9" s="886"/>
      <c r="VUA9" s="886"/>
      <c r="VUB9" s="885"/>
      <c r="VUC9" s="886"/>
      <c r="VUD9" s="886"/>
      <c r="VUE9" s="886"/>
      <c r="VUF9" s="885"/>
      <c r="VUG9" s="886"/>
      <c r="VUH9" s="886"/>
      <c r="VUI9" s="886"/>
      <c r="VUJ9" s="885"/>
      <c r="VUK9" s="886"/>
      <c r="VUL9" s="886"/>
      <c r="VUM9" s="886"/>
      <c r="VUN9" s="885"/>
      <c r="VUO9" s="886"/>
      <c r="VUP9" s="886"/>
      <c r="VUQ9" s="886"/>
      <c r="VUR9" s="885"/>
      <c r="VUS9" s="886"/>
      <c r="VUT9" s="886"/>
      <c r="VUU9" s="886"/>
      <c r="VUV9" s="885"/>
      <c r="VUW9" s="886"/>
      <c r="VUX9" s="886"/>
      <c r="VUY9" s="886"/>
      <c r="VUZ9" s="885"/>
      <c r="VVA9" s="886"/>
      <c r="VVB9" s="886"/>
      <c r="VVC9" s="886"/>
      <c r="VVD9" s="885"/>
      <c r="VVE9" s="886"/>
      <c r="VVF9" s="886"/>
      <c r="VVG9" s="886"/>
      <c r="VVH9" s="885"/>
      <c r="VVI9" s="886"/>
      <c r="VVJ9" s="886"/>
      <c r="VVK9" s="886"/>
      <c r="VVL9" s="885"/>
      <c r="VVM9" s="886"/>
      <c r="VVN9" s="886"/>
      <c r="VVO9" s="886"/>
      <c r="VVP9" s="885"/>
      <c r="VVQ9" s="886"/>
      <c r="VVR9" s="886"/>
      <c r="VVS9" s="886"/>
      <c r="VVT9" s="885"/>
      <c r="VVU9" s="886"/>
      <c r="VVV9" s="886"/>
      <c r="VVW9" s="886"/>
      <c r="VVX9" s="885"/>
      <c r="VVY9" s="886"/>
      <c r="VVZ9" s="886"/>
      <c r="VWA9" s="886"/>
      <c r="VWB9" s="885"/>
      <c r="VWC9" s="886"/>
      <c r="VWD9" s="886"/>
      <c r="VWE9" s="886"/>
      <c r="VWF9" s="885"/>
      <c r="VWG9" s="886"/>
      <c r="VWH9" s="886"/>
      <c r="VWI9" s="886"/>
      <c r="VWJ9" s="885"/>
      <c r="VWK9" s="886"/>
      <c r="VWL9" s="886"/>
      <c r="VWM9" s="886"/>
      <c r="VWN9" s="885"/>
      <c r="VWO9" s="886"/>
      <c r="VWP9" s="886"/>
      <c r="VWQ9" s="886"/>
      <c r="VWR9" s="885"/>
      <c r="VWS9" s="886"/>
      <c r="VWT9" s="886"/>
      <c r="VWU9" s="886"/>
      <c r="VWV9" s="885"/>
      <c r="VWW9" s="886"/>
      <c r="VWX9" s="886"/>
      <c r="VWY9" s="886"/>
      <c r="VWZ9" s="885"/>
      <c r="VXA9" s="886"/>
      <c r="VXB9" s="886"/>
      <c r="VXC9" s="886"/>
      <c r="VXD9" s="885"/>
      <c r="VXE9" s="886"/>
      <c r="VXF9" s="886"/>
      <c r="VXG9" s="886"/>
      <c r="VXH9" s="885"/>
      <c r="VXI9" s="886"/>
      <c r="VXJ9" s="886"/>
      <c r="VXK9" s="886"/>
      <c r="VXL9" s="885"/>
      <c r="VXM9" s="886"/>
      <c r="VXN9" s="886"/>
      <c r="VXO9" s="886"/>
      <c r="VXP9" s="885"/>
      <c r="VXQ9" s="886"/>
      <c r="VXR9" s="886"/>
      <c r="VXS9" s="886"/>
      <c r="VXT9" s="885"/>
      <c r="VXU9" s="886"/>
      <c r="VXV9" s="886"/>
      <c r="VXW9" s="886"/>
      <c r="VXX9" s="885"/>
      <c r="VXY9" s="886"/>
      <c r="VXZ9" s="886"/>
      <c r="VYA9" s="886"/>
      <c r="VYB9" s="885"/>
      <c r="VYC9" s="886"/>
      <c r="VYD9" s="886"/>
      <c r="VYE9" s="886"/>
      <c r="VYF9" s="885"/>
      <c r="VYG9" s="886"/>
      <c r="VYH9" s="886"/>
      <c r="VYI9" s="886"/>
      <c r="VYJ9" s="885"/>
      <c r="VYK9" s="886"/>
      <c r="VYL9" s="886"/>
      <c r="VYM9" s="886"/>
      <c r="VYN9" s="885"/>
      <c r="VYO9" s="886"/>
      <c r="VYP9" s="886"/>
      <c r="VYQ9" s="886"/>
      <c r="VYR9" s="885"/>
      <c r="VYS9" s="886"/>
      <c r="VYT9" s="886"/>
      <c r="VYU9" s="886"/>
      <c r="VYV9" s="885"/>
      <c r="VYW9" s="886"/>
      <c r="VYX9" s="886"/>
      <c r="VYY9" s="886"/>
      <c r="VYZ9" s="885"/>
      <c r="VZA9" s="886"/>
      <c r="VZB9" s="886"/>
      <c r="VZC9" s="886"/>
      <c r="VZD9" s="885"/>
      <c r="VZE9" s="886"/>
      <c r="VZF9" s="886"/>
      <c r="VZG9" s="886"/>
      <c r="VZH9" s="885"/>
      <c r="VZI9" s="886"/>
      <c r="VZJ9" s="886"/>
      <c r="VZK9" s="886"/>
      <c r="VZL9" s="885"/>
      <c r="VZM9" s="886"/>
      <c r="VZN9" s="886"/>
      <c r="VZO9" s="886"/>
      <c r="VZP9" s="885"/>
      <c r="VZQ9" s="886"/>
      <c r="VZR9" s="886"/>
      <c r="VZS9" s="886"/>
      <c r="VZT9" s="885"/>
      <c r="VZU9" s="886"/>
      <c r="VZV9" s="886"/>
      <c r="VZW9" s="886"/>
      <c r="VZX9" s="885"/>
      <c r="VZY9" s="886"/>
      <c r="VZZ9" s="886"/>
      <c r="WAA9" s="886"/>
      <c r="WAB9" s="885"/>
      <c r="WAC9" s="886"/>
      <c r="WAD9" s="886"/>
      <c r="WAE9" s="886"/>
      <c r="WAF9" s="885"/>
      <c r="WAG9" s="886"/>
      <c r="WAH9" s="886"/>
      <c r="WAI9" s="886"/>
      <c r="WAJ9" s="885"/>
      <c r="WAK9" s="886"/>
      <c r="WAL9" s="886"/>
      <c r="WAM9" s="886"/>
      <c r="WAN9" s="885"/>
      <c r="WAO9" s="886"/>
      <c r="WAP9" s="886"/>
      <c r="WAQ9" s="886"/>
      <c r="WAR9" s="885"/>
      <c r="WAS9" s="886"/>
      <c r="WAT9" s="886"/>
      <c r="WAU9" s="886"/>
      <c r="WAV9" s="885"/>
      <c r="WAW9" s="886"/>
      <c r="WAX9" s="886"/>
      <c r="WAY9" s="886"/>
      <c r="WAZ9" s="885"/>
      <c r="WBA9" s="886"/>
      <c r="WBB9" s="886"/>
      <c r="WBC9" s="886"/>
      <c r="WBD9" s="885"/>
      <c r="WBE9" s="886"/>
      <c r="WBF9" s="886"/>
      <c r="WBG9" s="886"/>
      <c r="WBH9" s="885"/>
      <c r="WBI9" s="886"/>
      <c r="WBJ9" s="886"/>
      <c r="WBK9" s="886"/>
      <c r="WBL9" s="885"/>
      <c r="WBM9" s="886"/>
      <c r="WBN9" s="886"/>
      <c r="WBO9" s="886"/>
      <c r="WBP9" s="885"/>
      <c r="WBQ9" s="886"/>
      <c r="WBR9" s="886"/>
      <c r="WBS9" s="886"/>
      <c r="WBT9" s="885"/>
      <c r="WBU9" s="886"/>
      <c r="WBV9" s="886"/>
      <c r="WBW9" s="886"/>
      <c r="WBX9" s="885"/>
      <c r="WBY9" s="886"/>
      <c r="WBZ9" s="886"/>
      <c r="WCA9" s="886"/>
      <c r="WCB9" s="885"/>
      <c r="WCC9" s="886"/>
      <c r="WCD9" s="886"/>
      <c r="WCE9" s="886"/>
      <c r="WCF9" s="885"/>
      <c r="WCG9" s="886"/>
      <c r="WCH9" s="886"/>
      <c r="WCI9" s="886"/>
      <c r="WCJ9" s="885"/>
      <c r="WCK9" s="886"/>
      <c r="WCL9" s="886"/>
      <c r="WCM9" s="886"/>
      <c r="WCN9" s="885"/>
      <c r="WCO9" s="886"/>
      <c r="WCP9" s="886"/>
      <c r="WCQ9" s="886"/>
      <c r="WCR9" s="885"/>
      <c r="WCS9" s="886"/>
      <c r="WCT9" s="886"/>
      <c r="WCU9" s="886"/>
      <c r="WCV9" s="885"/>
      <c r="WCW9" s="886"/>
      <c r="WCX9" s="886"/>
      <c r="WCY9" s="886"/>
      <c r="WCZ9" s="885"/>
      <c r="WDA9" s="886"/>
      <c r="WDB9" s="886"/>
      <c r="WDC9" s="886"/>
      <c r="WDD9" s="885"/>
      <c r="WDE9" s="886"/>
      <c r="WDF9" s="886"/>
      <c r="WDG9" s="886"/>
      <c r="WDH9" s="885"/>
      <c r="WDI9" s="886"/>
      <c r="WDJ9" s="886"/>
      <c r="WDK9" s="886"/>
      <c r="WDL9" s="885"/>
      <c r="WDM9" s="886"/>
      <c r="WDN9" s="886"/>
      <c r="WDO9" s="886"/>
      <c r="WDP9" s="885"/>
      <c r="WDQ9" s="886"/>
      <c r="WDR9" s="886"/>
      <c r="WDS9" s="886"/>
      <c r="WDT9" s="885"/>
      <c r="WDU9" s="886"/>
      <c r="WDV9" s="886"/>
      <c r="WDW9" s="886"/>
      <c r="WDX9" s="885"/>
      <c r="WDY9" s="886"/>
      <c r="WDZ9" s="886"/>
      <c r="WEA9" s="886"/>
      <c r="WEB9" s="885"/>
      <c r="WEC9" s="886"/>
      <c r="WED9" s="886"/>
      <c r="WEE9" s="886"/>
      <c r="WEF9" s="885"/>
      <c r="WEG9" s="886"/>
      <c r="WEH9" s="886"/>
      <c r="WEI9" s="886"/>
      <c r="WEJ9" s="885"/>
      <c r="WEK9" s="886"/>
      <c r="WEL9" s="886"/>
      <c r="WEM9" s="886"/>
      <c r="WEN9" s="885"/>
      <c r="WEO9" s="886"/>
      <c r="WEP9" s="886"/>
      <c r="WEQ9" s="886"/>
      <c r="WER9" s="885"/>
      <c r="WES9" s="886"/>
      <c r="WET9" s="886"/>
      <c r="WEU9" s="886"/>
      <c r="WEV9" s="885"/>
      <c r="WEW9" s="886"/>
      <c r="WEX9" s="886"/>
      <c r="WEY9" s="886"/>
      <c r="WEZ9" s="885"/>
      <c r="WFA9" s="886"/>
      <c r="WFB9" s="886"/>
      <c r="WFC9" s="886"/>
      <c r="WFD9" s="885"/>
      <c r="WFE9" s="886"/>
      <c r="WFF9" s="886"/>
      <c r="WFG9" s="886"/>
      <c r="WFH9" s="885"/>
      <c r="WFI9" s="886"/>
      <c r="WFJ9" s="886"/>
      <c r="WFK9" s="886"/>
      <c r="WFL9" s="885"/>
      <c r="WFM9" s="886"/>
      <c r="WFN9" s="886"/>
      <c r="WFO9" s="886"/>
      <c r="WFP9" s="885"/>
      <c r="WFQ9" s="886"/>
      <c r="WFR9" s="886"/>
      <c r="WFS9" s="886"/>
      <c r="WFT9" s="885"/>
      <c r="WFU9" s="886"/>
      <c r="WFV9" s="886"/>
      <c r="WFW9" s="886"/>
      <c r="WFX9" s="885"/>
      <c r="WFY9" s="886"/>
      <c r="WFZ9" s="886"/>
      <c r="WGA9" s="886"/>
      <c r="WGB9" s="885"/>
      <c r="WGC9" s="886"/>
      <c r="WGD9" s="886"/>
      <c r="WGE9" s="886"/>
      <c r="WGF9" s="885"/>
      <c r="WGG9" s="886"/>
      <c r="WGH9" s="886"/>
      <c r="WGI9" s="886"/>
      <c r="WGJ9" s="885"/>
      <c r="WGK9" s="886"/>
      <c r="WGL9" s="886"/>
      <c r="WGM9" s="886"/>
      <c r="WGN9" s="885"/>
      <c r="WGO9" s="886"/>
      <c r="WGP9" s="886"/>
      <c r="WGQ9" s="886"/>
      <c r="WGR9" s="885"/>
      <c r="WGS9" s="886"/>
      <c r="WGT9" s="886"/>
      <c r="WGU9" s="886"/>
      <c r="WGV9" s="885"/>
      <c r="WGW9" s="886"/>
      <c r="WGX9" s="886"/>
      <c r="WGY9" s="886"/>
      <c r="WGZ9" s="885"/>
      <c r="WHA9" s="886"/>
      <c r="WHB9" s="886"/>
      <c r="WHC9" s="886"/>
      <c r="WHD9" s="885"/>
      <c r="WHE9" s="886"/>
      <c r="WHF9" s="886"/>
      <c r="WHG9" s="886"/>
      <c r="WHH9" s="885"/>
      <c r="WHI9" s="886"/>
      <c r="WHJ9" s="886"/>
      <c r="WHK9" s="886"/>
      <c r="WHL9" s="885"/>
      <c r="WHM9" s="886"/>
      <c r="WHN9" s="886"/>
      <c r="WHO9" s="886"/>
      <c r="WHP9" s="885"/>
      <c r="WHQ9" s="886"/>
      <c r="WHR9" s="886"/>
      <c r="WHS9" s="886"/>
      <c r="WHT9" s="885"/>
      <c r="WHU9" s="886"/>
      <c r="WHV9" s="886"/>
      <c r="WHW9" s="886"/>
      <c r="WHX9" s="885"/>
      <c r="WHY9" s="886"/>
      <c r="WHZ9" s="886"/>
      <c r="WIA9" s="886"/>
      <c r="WIB9" s="885"/>
      <c r="WIC9" s="886"/>
      <c r="WID9" s="886"/>
      <c r="WIE9" s="886"/>
      <c r="WIF9" s="885"/>
      <c r="WIG9" s="886"/>
      <c r="WIH9" s="886"/>
      <c r="WII9" s="886"/>
      <c r="WIJ9" s="885"/>
      <c r="WIK9" s="886"/>
      <c r="WIL9" s="886"/>
      <c r="WIM9" s="886"/>
      <c r="WIN9" s="885"/>
      <c r="WIO9" s="886"/>
      <c r="WIP9" s="886"/>
      <c r="WIQ9" s="886"/>
      <c r="WIR9" s="885"/>
      <c r="WIS9" s="886"/>
      <c r="WIT9" s="886"/>
      <c r="WIU9" s="886"/>
      <c r="WIV9" s="885"/>
      <c r="WIW9" s="886"/>
      <c r="WIX9" s="886"/>
      <c r="WIY9" s="886"/>
      <c r="WIZ9" s="885"/>
      <c r="WJA9" s="886"/>
      <c r="WJB9" s="886"/>
      <c r="WJC9" s="886"/>
      <c r="WJD9" s="885"/>
      <c r="WJE9" s="886"/>
      <c r="WJF9" s="886"/>
      <c r="WJG9" s="886"/>
      <c r="WJH9" s="885"/>
      <c r="WJI9" s="886"/>
      <c r="WJJ9" s="886"/>
      <c r="WJK9" s="886"/>
      <c r="WJL9" s="885"/>
      <c r="WJM9" s="886"/>
      <c r="WJN9" s="886"/>
      <c r="WJO9" s="886"/>
      <c r="WJP9" s="885"/>
      <c r="WJQ9" s="886"/>
      <c r="WJR9" s="886"/>
      <c r="WJS9" s="886"/>
      <c r="WJT9" s="885"/>
      <c r="WJU9" s="886"/>
      <c r="WJV9" s="886"/>
      <c r="WJW9" s="886"/>
      <c r="WJX9" s="885"/>
      <c r="WJY9" s="886"/>
      <c r="WJZ9" s="886"/>
      <c r="WKA9" s="886"/>
      <c r="WKB9" s="885"/>
      <c r="WKC9" s="886"/>
      <c r="WKD9" s="886"/>
      <c r="WKE9" s="886"/>
      <c r="WKF9" s="885"/>
      <c r="WKG9" s="886"/>
      <c r="WKH9" s="886"/>
      <c r="WKI9" s="886"/>
      <c r="WKJ9" s="885"/>
      <c r="WKK9" s="886"/>
      <c r="WKL9" s="886"/>
      <c r="WKM9" s="886"/>
      <c r="WKN9" s="885"/>
      <c r="WKO9" s="886"/>
      <c r="WKP9" s="886"/>
      <c r="WKQ9" s="886"/>
      <c r="WKR9" s="885"/>
      <c r="WKS9" s="886"/>
      <c r="WKT9" s="886"/>
      <c r="WKU9" s="886"/>
      <c r="WKV9" s="885"/>
      <c r="WKW9" s="886"/>
      <c r="WKX9" s="886"/>
      <c r="WKY9" s="886"/>
      <c r="WKZ9" s="885"/>
      <c r="WLA9" s="886"/>
      <c r="WLB9" s="886"/>
      <c r="WLC9" s="886"/>
      <c r="WLD9" s="885"/>
      <c r="WLE9" s="886"/>
      <c r="WLF9" s="886"/>
      <c r="WLG9" s="886"/>
      <c r="WLH9" s="885"/>
      <c r="WLI9" s="886"/>
      <c r="WLJ9" s="886"/>
      <c r="WLK9" s="886"/>
      <c r="WLL9" s="885"/>
      <c r="WLM9" s="886"/>
      <c r="WLN9" s="886"/>
      <c r="WLO9" s="886"/>
      <c r="WLP9" s="885"/>
      <c r="WLQ9" s="886"/>
      <c r="WLR9" s="886"/>
      <c r="WLS9" s="886"/>
      <c r="WLT9" s="885"/>
      <c r="WLU9" s="886"/>
      <c r="WLV9" s="886"/>
      <c r="WLW9" s="886"/>
      <c r="WLX9" s="885"/>
      <c r="WLY9" s="886"/>
      <c r="WLZ9" s="886"/>
      <c r="WMA9" s="886"/>
      <c r="WMB9" s="885"/>
      <c r="WMC9" s="886"/>
      <c r="WMD9" s="886"/>
      <c r="WME9" s="886"/>
      <c r="WMF9" s="885"/>
      <c r="WMG9" s="886"/>
      <c r="WMH9" s="886"/>
      <c r="WMI9" s="886"/>
      <c r="WMJ9" s="885"/>
      <c r="WMK9" s="886"/>
      <c r="WML9" s="886"/>
      <c r="WMM9" s="886"/>
      <c r="WMN9" s="885"/>
      <c r="WMO9" s="886"/>
      <c r="WMP9" s="886"/>
      <c r="WMQ9" s="886"/>
      <c r="WMR9" s="885"/>
      <c r="WMS9" s="886"/>
      <c r="WMT9" s="886"/>
      <c r="WMU9" s="886"/>
      <c r="WMV9" s="885"/>
      <c r="WMW9" s="886"/>
      <c r="WMX9" s="886"/>
      <c r="WMY9" s="886"/>
      <c r="WMZ9" s="885"/>
      <c r="WNA9" s="886"/>
      <c r="WNB9" s="886"/>
      <c r="WNC9" s="886"/>
      <c r="WND9" s="885"/>
      <c r="WNE9" s="886"/>
      <c r="WNF9" s="886"/>
      <c r="WNG9" s="886"/>
      <c r="WNH9" s="885"/>
      <c r="WNI9" s="886"/>
      <c r="WNJ9" s="886"/>
      <c r="WNK9" s="886"/>
      <c r="WNL9" s="885"/>
      <c r="WNM9" s="886"/>
      <c r="WNN9" s="886"/>
      <c r="WNO9" s="886"/>
      <c r="WNP9" s="885"/>
      <c r="WNQ9" s="886"/>
      <c r="WNR9" s="886"/>
      <c r="WNS9" s="886"/>
      <c r="WNT9" s="885"/>
      <c r="WNU9" s="886"/>
      <c r="WNV9" s="886"/>
      <c r="WNW9" s="886"/>
      <c r="WNX9" s="885"/>
      <c r="WNY9" s="886"/>
      <c r="WNZ9" s="886"/>
      <c r="WOA9" s="886"/>
      <c r="WOB9" s="885"/>
      <c r="WOC9" s="886"/>
      <c r="WOD9" s="886"/>
      <c r="WOE9" s="886"/>
      <c r="WOF9" s="885"/>
      <c r="WOG9" s="886"/>
      <c r="WOH9" s="886"/>
      <c r="WOI9" s="886"/>
      <c r="WOJ9" s="885"/>
      <c r="WOK9" s="886"/>
      <c r="WOL9" s="886"/>
      <c r="WOM9" s="886"/>
      <c r="WON9" s="885"/>
      <c r="WOO9" s="886"/>
      <c r="WOP9" s="886"/>
      <c r="WOQ9" s="886"/>
      <c r="WOR9" s="885"/>
      <c r="WOS9" s="886"/>
      <c r="WOT9" s="886"/>
      <c r="WOU9" s="886"/>
      <c r="WOV9" s="885"/>
      <c r="WOW9" s="886"/>
      <c r="WOX9" s="886"/>
      <c r="WOY9" s="886"/>
      <c r="WOZ9" s="885"/>
      <c r="WPA9" s="886"/>
      <c r="WPB9" s="886"/>
      <c r="WPC9" s="886"/>
      <c r="WPD9" s="885"/>
      <c r="WPE9" s="886"/>
      <c r="WPF9" s="886"/>
      <c r="WPG9" s="886"/>
      <c r="WPH9" s="885"/>
      <c r="WPI9" s="886"/>
      <c r="WPJ9" s="886"/>
      <c r="WPK9" s="886"/>
      <c r="WPL9" s="885"/>
      <c r="WPM9" s="886"/>
      <c r="WPN9" s="886"/>
      <c r="WPO9" s="886"/>
      <c r="WPP9" s="885"/>
      <c r="WPQ9" s="886"/>
      <c r="WPR9" s="886"/>
      <c r="WPS9" s="886"/>
      <c r="WPT9" s="885"/>
      <c r="WPU9" s="886"/>
      <c r="WPV9" s="886"/>
      <c r="WPW9" s="886"/>
      <c r="WPX9" s="885"/>
      <c r="WPY9" s="886"/>
      <c r="WPZ9" s="886"/>
      <c r="WQA9" s="886"/>
      <c r="WQB9" s="885"/>
      <c r="WQC9" s="886"/>
      <c r="WQD9" s="886"/>
      <c r="WQE9" s="886"/>
      <c r="WQF9" s="885"/>
      <c r="WQG9" s="886"/>
      <c r="WQH9" s="886"/>
      <c r="WQI9" s="886"/>
      <c r="WQJ9" s="885"/>
      <c r="WQK9" s="886"/>
      <c r="WQL9" s="886"/>
      <c r="WQM9" s="886"/>
      <c r="WQN9" s="885"/>
      <c r="WQO9" s="886"/>
      <c r="WQP9" s="886"/>
      <c r="WQQ9" s="886"/>
      <c r="WQR9" s="885"/>
      <c r="WQS9" s="886"/>
      <c r="WQT9" s="886"/>
      <c r="WQU9" s="886"/>
      <c r="WQV9" s="885"/>
      <c r="WQW9" s="886"/>
      <c r="WQX9" s="886"/>
      <c r="WQY9" s="886"/>
      <c r="WQZ9" s="885"/>
      <c r="WRA9" s="886"/>
      <c r="WRB9" s="886"/>
      <c r="WRC9" s="886"/>
      <c r="WRD9" s="885"/>
      <c r="WRE9" s="886"/>
      <c r="WRF9" s="886"/>
      <c r="WRG9" s="886"/>
      <c r="WRH9" s="885"/>
      <c r="WRI9" s="886"/>
      <c r="WRJ9" s="886"/>
      <c r="WRK9" s="886"/>
      <c r="WRL9" s="885"/>
      <c r="WRM9" s="886"/>
      <c r="WRN9" s="886"/>
      <c r="WRO9" s="886"/>
      <c r="WRP9" s="885"/>
      <c r="WRQ9" s="886"/>
      <c r="WRR9" s="886"/>
      <c r="WRS9" s="886"/>
      <c r="WRT9" s="885"/>
      <c r="WRU9" s="886"/>
      <c r="WRV9" s="886"/>
      <c r="WRW9" s="886"/>
      <c r="WRX9" s="885"/>
      <c r="WRY9" s="886"/>
      <c r="WRZ9" s="886"/>
      <c r="WSA9" s="886"/>
      <c r="WSB9" s="885"/>
      <c r="WSC9" s="886"/>
      <c r="WSD9" s="886"/>
      <c r="WSE9" s="886"/>
      <c r="WSF9" s="885"/>
      <c r="WSG9" s="886"/>
      <c r="WSH9" s="886"/>
      <c r="WSI9" s="886"/>
      <c r="WSJ9" s="885"/>
      <c r="WSK9" s="886"/>
      <c r="WSL9" s="886"/>
      <c r="WSM9" s="886"/>
      <c r="WSN9" s="885"/>
      <c r="WSO9" s="886"/>
      <c r="WSP9" s="886"/>
      <c r="WSQ9" s="886"/>
      <c r="WSR9" s="885"/>
      <c r="WSS9" s="886"/>
      <c r="WST9" s="886"/>
      <c r="WSU9" s="886"/>
      <c r="WSV9" s="885"/>
      <c r="WSW9" s="886"/>
      <c r="WSX9" s="886"/>
      <c r="WSY9" s="886"/>
      <c r="WSZ9" s="885"/>
      <c r="WTA9" s="886"/>
      <c r="WTB9" s="886"/>
      <c r="WTC9" s="886"/>
      <c r="WTD9" s="885"/>
      <c r="WTE9" s="886"/>
      <c r="WTF9" s="886"/>
      <c r="WTG9" s="886"/>
      <c r="WTH9" s="885"/>
      <c r="WTI9" s="886"/>
      <c r="WTJ9" s="886"/>
      <c r="WTK9" s="886"/>
      <c r="WTL9" s="885"/>
      <c r="WTM9" s="886"/>
      <c r="WTN9" s="886"/>
      <c r="WTO9" s="886"/>
      <c r="WTP9" s="885"/>
      <c r="WTQ9" s="886"/>
      <c r="WTR9" s="886"/>
      <c r="WTS9" s="886"/>
      <c r="WTT9" s="885"/>
      <c r="WTU9" s="886"/>
      <c r="WTV9" s="886"/>
      <c r="WTW9" s="886"/>
      <c r="WTX9" s="885"/>
      <c r="WTY9" s="886"/>
      <c r="WTZ9" s="886"/>
      <c r="WUA9" s="886"/>
      <c r="WUB9" s="885"/>
      <c r="WUC9" s="886"/>
      <c r="WUD9" s="886"/>
      <c r="WUE9" s="886"/>
      <c r="WUF9" s="885"/>
      <c r="WUG9" s="886"/>
      <c r="WUH9" s="886"/>
      <c r="WUI9" s="886"/>
      <c r="WUJ9" s="885"/>
      <c r="WUK9" s="886"/>
      <c r="WUL9" s="886"/>
      <c r="WUM9" s="886"/>
      <c r="WUN9" s="885"/>
      <c r="WUO9" s="886"/>
      <c r="WUP9" s="886"/>
      <c r="WUQ9" s="886"/>
      <c r="WUR9" s="885"/>
      <c r="WUS9" s="886"/>
      <c r="WUT9" s="886"/>
      <c r="WUU9" s="886"/>
      <c r="WUV9" s="885"/>
      <c r="WUW9" s="886"/>
      <c r="WUX9" s="886"/>
      <c r="WUY9" s="886"/>
      <c r="WUZ9" s="885"/>
      <c r="WVA9" s="886"/>
      <c r="WVB9" s="886"/>
      <c r="WVC9" s="886"/>
      <c r="WVD9" s="885"/>
      <c r="WVE9" s="886"/>
      <c r="WVF9" s="886"/>
      <c r="WVG9" s="886"/>
      <c r="WVH9" s="885"/>
      <c r="WVI9" s="886"/>
      <c r="WVJ9" s="886"/>
      <c r="WVK9" s="886"/>
      <c r="WVL9" s="885"/>
      <c r="WVM9" s="886"/>
      <c r="WVN9" s="886"/>
      <c r="WVO9" s="886"/>
      <c r="WVP9" s="885"/>
      <c r="WVQ9" s="886"/>
      <c r="WVR9" s="886"/>
      <c r="WVS9" s="886"/>
      <c r="WVT9" s="885"/>
      <c r="WVU9" s="886"/>
      <c r="WVV9" s="886"/>
      <c r="WVW9" s="886"/>
      <c r="WVX9" s="885"/>
      <c r="WVY9" s="886"/>
      <c r="WVZ9" s="886"/>
      <c r="WWA9" s="886"/>
      <c r="WWB9" s="885"/>
      <c r="WWC9" s="886"/>
      <c r="WWD9" s="886"/>
      <c r="WWE9" s="886"/>
      <c r="WWF9" s="885"/>
      <c r="WWG9" s="886"/>
      <c r="WWH9" s="886"/>
      <c r="WWI9" s="886"/>
      <c r="WWJ9" s="885"/>
      <c r="WWK9" s="886"/>
      <c r="WWL9" s="886"/>
      <c r="WWM9" s="886"/>
      <c r="WWN9" s="885"/>
      <c r="WWO9" s="886"/>
      <c r="WWP9" s="886"/>
      <c r="WWQ9" s="886"/>
      <c r="WWR9" s="885"/>
      <c r="WWS9" s="886"/>
      <c r="WWT9" s="886"/>
      <c r="WWU9" s="886"/>
      <c r="WWV9" s="885"/>
      <c r="WWW9" s="886"/>
      <c r="WWX9" s="886"/>
      <c r="WWY9" s="886"/>
      <c r="WWZ9" s="885"/>
      <c r="WXA9" s="886"/>
      <c r="WXB9" s="886"/>
      <c r="WXC9" s="886"/>
      <c r="WXD9" s="885"/>
      <c r="WXE9" s="886"/>
      <c r="WXF9" s="886"/>
      <c r="WXG9" s="886"/>
      <c r="WXH9" s="885"/>
      <c r="WXI9" s="886"/>
      <c r="WXJ9" s="886"/>
      <c r="WXK9" s="886"/>
      <c r="WXL9" s="885"/>
      <c r="WXM9" s="886"/>
      <c r="WXN9" s="886"/>
      <c r="WXO9" s="886"/>
      <c r="WXP9" s="885"/>
      <c r="WXQ9" s="886"/>
      <c r="WXR9" s="886"/>
      <c r="WXS9" s="886"/>
      <c r="WXT9" s="885"/>
      <c r="WXU9" s="886"/>
      <c r="WXV9" s="886"/>
      <c r="WXW9" s="886"/>
      <c r="WXX9" s="885"/>
      <c r="WXY9" s="886"/>
      <c r="WXZ9" s="886"/>
      <c r="WYA9" s="886"/>
      <c r="WYB9" s="885"/>
      <c r="WYC9" s="886"/>
      <c r="WYD9" s="886"/>
      <c r="WYE9" s="886"/>
      <c r="WYF9" s="885"/>
      <c r="WYG9" s="886"/>
      <c r="WYH9" s="886"/>
      <c r="WYI9" s="886"/>
      <c r="WYJ9" s="885"/>
      <c r="WYK9" s="886"/>
      <c r="WYL9" s="886"/>
      <c r="WYM9" s="886"/>
      <c r="WYN9" s="885"/>
      <c r="WYO9" s="886"/>
      <c r="WYP9" s="886"/>
      <c r="WYQ9" s="886"/>
      <c r="WYR9" s="885"/>
      <c r="WYS9" s="886"/>
      <c r="WYT9" s="886"/>
      <c r="WYU9" s="886"/>
      <c r="WYV9" s="885"/>
      <c r="WYW9" s="886"/>
      <c r="WYX9" s="886"/>
      <c r="WYY9" s="886"/>
      <c r="WYZ9" s="885"/>
      <c r="WZA9" s="886"/>
      <c r="WZB9" s="886"/>
      <c r="WZC9" s="886"/>
      <c r="WZD9" s="885"/>
      <c r="WZE9" s="886"/>
      <c r="WZF9" s="886"/>
      <c r="WZG9" s="886"/>
      <c r="WZH9" s="885"/>
      <c r="WZI9" s="886"/>
      <c r="WZJ9" s="886"/>
      <c r="WZK9" s="886"/>
      <c r="WZL9" s="885"/>
      <c r="WZM9" s="886"/>
      <c r="WZN9" s="886"/>
      <c r="WZO9" s="886"/>
      <c r="WZP9" s="885"/>
      <c r="WZQ9" s="886"/>
      <c r="WZR9" s="886"/>
      <c r="WZS9" s="886"/>
      <c r="WZT9" s="885"/>
      <c r="WZU9" s="886"/>
      <c r="WZV9" s="886"/>
      <c r="WZW9" s="886"/>
      <c r="WZX9" s="885"/>
      <c r="WZY9" s="886"/>
      <c r="WZZ9" s="886"/>
      <c r="XAA9" s="886"/>
      <c r="XAB9" s="885"/>
      <c r="XAC9" s="886"/>
      <c r="XAD9" s="886"/>
      <c r="XAE9" s="886"/>
      <c r="XAF9" s="885"/>
      <c r="XAG9" s="886"/>
      <c r="XAH9" s="886"/>
      <c r="XAI9" s="886"/>
      <c r="XAJ9" s="885"/>
      <c r="XAK9" s="886"/>
      <c r="XAL9" s="886"/>
      <c r="XAM9" s="886"/>
      <c r="XAN9" s="885"/>
      <c r="XAO9" s="886"/>
      <c r="XAP9" s="886"/>
      <c r="XAQ9" s="886"/>
      <c r="XAR9" s="885"/>
      <c r="XAS9" s="886"/>
      <c r="XAT9" s="886"/>
      <c r="XAU9" s="886"/>
      <c r="XAV9" s="885"/>
      <c r="XAW9" s="886"/>
      <c r="XAX9" s="886"/>
      <c r="XAY9" s="886"/>
      <c r="XAZ9" s="885"/>
      <c r="XBA9" s="886"/>
      <c r="XBB9" s="886"/>
      <c r="XBC9" s="886"/>
      <c r="XBD9" s="885"/>
      <c r="XBE9" s="886"/>
      <c r="XBF9" s="886"/>
      <c r="XBG9" s="886"/>
      <c r="XBH9" s="885"/>
      <c r="XBI9" s="886"/>
      <c r="XBJ9" s="886"/>
      <c r="XBK9" s="886"/>
      <c r="XBL9" s="885"/>
      <c r="XBM9" s="886"/>
      <c r="XBN9" s="886"/>
      <c r="XBO9" s="886"/>
      <c r="XBP9" s="885"/>
      <c r="XBQ9" s="886"/>
      <c r="XBR9" s="886"/>
      <c r="XBS9" s="886"/>
      <c r="XBT9" s="885"/>
      <c r="XBU9" s="886"/>
      <c r="XBV9" s="886"/>
      <c r="XBW9" s="886"/>
      <c r="XBX9" s="885"/>
      <c r="XBY9" s="886"/>
      <c r="XBZ9" s="886"/>
      <c r="XCA9" s="886"/>
      <c r="XCB9" s="885"/>
      <c r="XCC9" s="886"/>
      <c r="XCD9" s="886"/>
      <c r="XCE9" s="886"/>
      <c r="XCF9" s="885"/>
      <c r="XCG9" s="886"/>
      <c r="XCH9" s="886"/>
      <c r="XCI9" s="886"/>
      <c r="XCJ9" s="885"/>
      <c r="XCK9" s="886"/>
      <c r="XCL9" s="886"/>
      <c r="XCM9" s="886"/>
      <c r="XCN9" s="885"/>
      <c r="XCO9" s="886"/>
      <c r="XCP9" s="886"/>
      <c r="XCQ9" s="886"/>
      <c r="XCR9" s="885"/>
      <c r="XCS9" s="886"/>
      <c r="XCT9" s="886"/>
      <c r="XCU9" s="886"/>
      <c r="XCV9" s="885"/>
      <c r="XCW9" s="886"/>
      <c r="XCX9" s="886"/>
      <c r="XCY9" s="886"/>
      <c r="XCZ9" s="885"/>
      <c r="XDA9" s="886"/>
      <c r="XDB9" s="886"/>
      <c r="XDC9" s="886"/>
      <c r="XDD9" s="885"/>
      <c r="XDE9" s="886"/>
      <c r="XDF9" s="886"/>
      <c r="XDG9" s="886"/>
      <c r="XDH9" s="885"/>
      <c r="XDI9" s="886"/>
      <c r="XDJ9" s="886"/>
      <c r="XDK9" s="886"/>
      <c r="XDL9" s="885"/>
      <c r="XDM9" s="886"/>
      <c r="XDN9" s="886"/>
      <c r="XDO9" s="886"/>
      <c r="XDP9" s="885"/>
      <c r="XDQ9" s="886"/>
      <c r="XDR9" s="886"/>
      <c r="XDS9" s="886"/>
      <c r="XDT9" s="885"/>
      <c r="XDU9" s="886"/>
      <c r="XDV9" s="886"/>
      <c r="XDW9" s="886"/>
      <c r="XDX9" s="885"/>
      <c r="XDY9" s="886"/>
      <c r="XDZ9" s="886"/>
      <c r="XEA9" s="886"/>
      <c r="XEB9" s="885"/>
      <c r="XEC9" s="886"/>
      <c r="XED9" s="886"/>
      <c r="XEE9" s="886"/>
      <c r="XEF9" s="885"/>
      <c r="XEG9" s="886"/>
      <c r="XEH9" s="886"/>
      <c r="XEI9" s="886"/>
      <c r="XEJ9" s="885"/>
      <c r="XEK9" s="886"/>
      <c r="XEL9" s="886"/>
      <c r="XEM9" s="886"/>
    </row>
    <row r="10" spans="1:16367" s="215" customFormat="1" ht="22.5" customHeight="1" x14ac:dyDescent="0.25">
      <c r="A10" s="976" t="s">
        <v>1896</v>
      </c>
      <c r="B10" s="243"/>
      <c r="C10" s="875">
        <f>SUM('تراز 1400'!$M$117)</f>
        <v>31331919916</v>
      </c>
      <c r="D10" s="1066"/>
      <c r="E10" s="875">
        <v>0</v>
      </c>
      <c r="H10" s="883"/>
      <c r="I10" s="884"/>
      <c r="J10" s="883"/>
      <c r="K10" s="883"/>
      <c r="L10" s="885"/>
      <c r="M10" s="886"/>
      <c r="N10" s="886"/>
      <c r="O10" s="886"/>
      <c r="P10" s="885"/>
      <c r="Q10" s="886"/>
      <c r="R10" s="886"/>
      <c r="S10" s="886"/>
      <c r="T10" s="885"/>
      <c r="U10" s="886"/>
      <c r="V10" s="886"/>
      <c r="W10" s="886"/>
      <c r="X10" s="885"/>
      <c r="Y10" s="886"/>
      <c r="Z10" s="886"/>
      <c r="AA10" s="886"/>
      <c r="AB10" s="885"/>
      <c r="AC10" s="886"/>
      <c r="AD10" s="886"/>
      <c r="AE10" s="886"/>
      <c r="AF10" s="885"/>
      <c r="AG10" s="886"/>
      <c r="AH10" s="886"/>
      <c r="AI10" s="886"/>
      <c r="AJ10" s="885"/>
      <c r="AK10" s="886"/>
      <c r="AL10" s="886"/>
      <c r="AM10" s="886"/>
      <c r="AN10" s="885"/>
      <c r="AO10" s="886"/>
      <c r="AP10" s="886"/>
      <c r="AQ10" s="886"/>
      <c r="AR10" s="885"/>
      <c r="AS10" s="886"/>
      <c r="AT10" s="886"/>
      <c r="AU10" s="886"/>
      <c r="AV10" s="885"/>
      <c r="AW10" s="886"/>
      <c r="AX10" s="886"/>
      <c r="AY10" s="886"/>
      <c r="AZ10" s="885"/>
      <c r="BA10" s="886"/>
      <c r="BB10" s="886"/>
      <c r="BC10" s="886"/>
      <c r="BD10" s="885"/>
      <c r="BE10" s="886"/>
      <c r="BF10" s="886"/>
      <c r="BG10" s="886"/>
      <c r="BH10" s="885"/>
      <c r="BI10" s="886"/>
      <c r="BJ10" s="886"/>
      <c r="BK10" s="886"/>
      <c r="BL10" s="885"/>
      <c r="BM10" s="886"/>
      <c r="BN10" s="886"/>
      <c r="BO10" s="886"/>
      <c r="BP10" s="885"/>
      <c r="BQ10" s="886"/>
      <c r="BR10" s="886"/>
      <c r="BS10" s="886"/>
      <c r="BT10" s="885"/>
      <c r="BU10" s="886"/>
      <c r="BV10" s="886"/>
      <c r="BW10" s="886"/>
      <c r="BX10" s="885"/>
      <c r="BY10" s="886"/>
      <c r="BZ10" s="886"/>
      <c r="CA10" s="886"/>
      <c r="CB10" s="885"/>
      <c r="CC10" s="886"/>
      <c r="CD10" s="886"/>
      <c r="CE10" s="886"/>
      <c r="CF10" s="885"/>
      <c r="CG10" s="886"/>
      <c r="CH10" s="886"/>
      <c r="CI10" s="886"/>
      <c r="CJ10" s="885"/>
      <c r="CK10" s="886"/>
      <c r="CL10" s="886"/>
      <c r="CM10" s="886"/>
      <c r="CN10" s="885"/>
      <c r="CO10" s="886"/>
      <c r="CP10" s="886"/>
      <c r="CQ10" s="886"/>
      <c r="CR10" s="885"/>
      <c r="CS10" s="886"/>
      <c r="CT10" s="886"/>
      <c r="CU10" s="886"/>
      <c r="CV10" s="885"/>
      <c r="CW10" s="886"/>
      <c r="CX10" s="886"/>
      <c r="CY10" s="886"/>
      <c r="CZ10" s="885"/>
      <c r="DA10" s="886"/>
      <c r="DB10" s="886"/>
      <c r="DC10" s="886"/>
      <c r="DD10" s="885"/>
      <c r="DE10" s="886"/>
      <c r="DF10" s="886"/>
      <c r="DG10" s="886"/>
      <c r="DH10" s="885"/>
      <c r="DI10" s="886"/>
      <c r="DJ10" s="886"/>
      <c r="DK10" s="886"/>
      <c r="DL10" s="885"/>
      <c r="DM10" s="886"/>
      <c r="DN10" s="886"/>
      <c r="DO10" s="886"/>
      <c r="DP10" s="885"/>
      <c r="DQ10" s="886"/>
      <c r="DR10" s="886"/>
      <c r="DS10" s="886"/>
      <c r="DT10" s="885"/>
      <c r="DU10" s="886"/>
      <c r="DV10" s="886"/>
      <c r="DW10" s="886"/>
      <c r="DX10" s="885"/>
      <c r="DY10" s="886"/>
      <c r="DZ10" s="886"/>
      <c r="EA10" s="886"/>
      <c r="EB10" s="885"/>
      <c r="EC10" s="886"/>
      <c r="ED10" s="886"/>
      <c r="EE10" s="886"/>
      <c r="EF10" s="885"/>
      <c r="EG10" s="886"/>
      <c r="EH10" s="886"/>
      <c r="EI10" s="886"/>
      <c r="EJ10" s="885"/>
      <c r="EK10" s="886"/>
      <c r="EL10" s="886"/>
      <c r="EM10" s="886"/>
      <c r="EN10" s="885"/>
      <c r="EO10" s="886"/>
      <c r="EP10" s="886"/>
      <c r="EQ10" s="886"/>
      <c r="ER10" s="885"/>
      <c r="ES10" s="886"/>
      <c r="ET10" s="886"/>
      <c r="EU10" s="886"/>
      <c r="EV10" s="885"/>
      <c r="EW10" s="886"/>
      <c r="EX10" s="886"/>
      <c r="EY10" s="886"/>
      <c r="EZ10" s="885"/>
      <c r="FA10" s="886"/>
      <c r="FB10" s="886"/>
      <c r="FC10" s="886"/>
      <c r="FD10" s="885"/>
      <c r="FE10" s="886"/>
      <c r="FF10" s="886"/>
      <c r="FG10" s="886"/>
      <c r="FH10" s="885"/>
      <c r="FI10" s="886"/>
      <c r="FJ10" s="886"/>
      <c r="FK10" s="886"/>
      <c r="FL10" s="885"/>
      <c r="FM10" s="886"/>
      <c r="FN10" s="886"/>
      <c r="FO10" s="886"/>
      <c r="FP10" s="885"/>
      <c r="FQ10" s="886"/>
      <c r="FR10" s="886"/>
      <c r="FS10" s="886"/>
      <c r="FT10" s="885"/>
      <c r="FU10" s="886"/>
      <c r="FV10" s="886"/>
      <c r="FW10" s="886"/>
      <c r="FX10" s="885"/>
      <c r="FY10" s="886"/>
      <c r="FZ10" s="886"/>
      <c r="GA10" s="886"/>
      <c r="GB10" s="885"/>
      <c r="GC10" s="886"/>
      <c r="GD10" s="886"/>
      <c r="GE10" s="886"/>
      <c r="GF10" s="885"/>
      <c r="GG10" s="886"/>
      <c r="GH10" s="886"/>
      <c r="GI10" s="886"/>
      <c r="GJ10" s="885"/>
      <c r="GK10" s="886"/>
      <c r="GL10" s="886"/>
      <c r="GM10" s="886"/>
      <c r="GN10" s="885"/>
      <c r="GO10" s="886"/>
      <c r="GP10" s="886"/>
      <c r="GQ10" s="886"/>
      <c r="GR10" s="885"/>
      <c r="GS10" s="886"/>
      <c r="GT10" s="886"/>
      <c r="GU10" s="886"/>
      <c r="GV10" s="885"/>
      <c r="GW10" s="886"/>
      <c r="GX10" s="886"/>
      <c r="GY10" s="886"/>
      <c r="GZ10" s="885"/>
      <c r="HA10" s="886"/>
      <c r="HB10" s="886"/>
      <c r="HC10" s="886"/>
      <c r="HD10" s="885"/>
      <c r="HE10" s="886"/>
      <c r="HF10" s="886"/>
      <c r="HG10" s="886"/>
      <c r="HH10" s="885"/>
      <c r="HI10" s="886"/>
      <c r="HJ10" s="886"/>
      <c r="HK10" s="886"/>
      <c r="HL10" s="885"/>
      <c r="HM10" s="886"/>
      <c r="HN10" s="886"/>
      <c r="HO10" s="886"/>
      <c r="HP10" s="885"/>
      <c r="HQ10" s="886"/>
      <c r="HR10" s="886"/>
      <c r="HS10" s="886"/>
      <c r="HT10" s="885"/>
      <c r="HU10" s="886"/>
      <c r="HV10" s="886"/>
      <c r="HW10" s="886"/>
      <c r="HX10" s="885"/>
      <c r="HY10" s="886"/>
      <c r="HZ10" s="886"/>
      <c r="IA10" s="886"/>
      <c r="IB10" s="885"/>
      <c r="IC10" s="886"/>
      <c r="ID10" s="886"/>
      <c r="IE10" s="886"/>
      <c r="IF10" s="885"/>
      <c r="IG10" s="886"/>
      <c r="IH10" s="886"/>
      <c r="II10" s="886"/>
      <c r="IJ10" s="885"/>
      <c r="IK10" s="886"/>
      <c r="IL10" s="886"/>
      <c r="IM10" s="886"/>
      <c r="IN10" s="885"/>
      <c r="IO10" s="886"/>
      <c r="IP10" s="886"/>
      <c r="IQ10" s="886"/>
      <c r="IR10" s="885"/>
      <c r="IS10" s="886"/>
      <c r="IT10" s="886"/>
      <c r="IU10" s="886"/>
      <c r="IV10" s="885"/>
      <c r="IW10" s="886"/>
      <c r="IX10" s="886"/>
      <c r="IY10" s="886"/>
      <c r="IZ10" s="885"/>
      <c r="JA10" s="886"/>
      <c r="JB10" s="886"/>
      <c r="JC10" s="886"/>
      <c r="JD10" s="885"/>
      <c r="JE10" s="886"/>
      <c r="JF10" s="886"/>
      <c r="JG10" s="886"/>
      <c r="JH10" s="885"/>
      <c r="JI10" s="886"/>
      <c r="JJ10" s="886"/>
      <c r="JK10" s="886"/>
      <c r="JL10" s="885"/>
      <c r="JM10" s="886"/>
      <c r="JN10" s="886"/>
      <c r="JO10" s="886"/>
      <c r="JP10" s="885"/>
      <c r="JQ10" s="886"/>
      <c r="JR10" s="886"/>
      <c r="JS10" s="886"/>
      <c r="JT10" s="885"/>
      <c r="JU10" s="886"/>
      <c r="JV10" s="886"/>
      <c r="JW10" s="886"/>
      <c r="JX10" s="885"/>
      <c r="JY10" s="886"/>
      <c r="JZ10" s="886"/>
      <c r="KA10" s="886"/>
      <c r="KB10" s="885"/>
      <c r="KC10" s="886"/>
      <c r="KD10" s="886"/>
      <c r="KE10" s="886"/>
      <c r="KF10" s="885"/>
      <c r="KG10" s="886"/>
      <c r="KH10" s="886"/>
      <c r="KI10" s="886"/>
      <c r="KJ10" s="885"/>
      <c r="KK10" s="886"/>
      <c r="KL10" s="886"/>
      <c r="KM10" s="886"/>
      <c r="KN10" s="885"/>
      <c r="KO10" s="886"/>
      <c r="KP10" s="886"/>
      <c r="KQ10" s="886"/>
      <c r="KR10" s="885"/>
      <c r="KS10" s="886"/>
      <c r="KT10" s="886"/>
      <c r="KU10" s="886"/>
      <c r="KV10" s="885"/>
      <c r="KW10" s="886"/>
      <c r="KX10" s="886"/>
      <c r="KY10" s="886"/>
      <c r="KZ10" s="885"/>
      <c r="LA10" s="886"/>
      <c r="LB10" s="886"/>
      <c r="LC10" s="886"/>
      <c r="LD10" s="885"/>
      <c r="LE10" s="886"/>
      <c r="LF10" s="886"/>
      <c r="LG10" s="886"/>
      <c r="LH10" s="885"/>
      <c r="LI10" s="886"/>
      <c r="LJ10" s="886"/>
      <c r="LK10" s="886"/>
      <c r="LL10" s="885"/>
      <c r="LM10" s="886"/>
      <c r="LN10" s="886"/>
      <c r="LO10" s="886"/>
      <c r="LP10" s="885"/>
      <c r="LQ10" s="886"/>
      <c r="LR10" s="886"/>
      <c r="LS10" s="886"/>
      <c r="LT10" s="885"/>
      <c r="LU10" s="886"/>
      <c r="LV10" s="886"/>
      <c r="LW10" s="886"/>
      <c r="LX10" s="885"/>
      <c r="LY10" s="886"/>
      <c r="LZ10" s="886"/>
      <c r="MA10" s="886"/>
      <c r="MB10" s="885"/>
      <c r="MC10" s="886"/>
      <c r="MD10" s="886"/>
      <c r="ME10" s="886"/>
      <c r="MF10" s="885"/>
      <c r="MG10" s="886"/>
      <c r="MH10" s="886"/>
      <c r="MI10" s="886"/>
      <c r="MJ10" s="885"/>
      <c r="MK10" s="886"/>
      <c r="ML10" s="886"/>
      <c r="MM10" s="886"/>
      <c r="MN10" s="885"/>
      <c r="MO10" s="886"/>
      <c r="MP10" s="886"/>
      <c r="MQ10" s="886"/>
      <c r="MR10" s="885"/>
      <c r="MS10" s="886"/>
      <c r="MT10" s="886"/>
      <c r="MU10" s="886"/>
      <c r="MV10" s="885"/>
      <c r="MW10" s="886"/>
      <c r="MX10" s="886"/>
      <c r="MY10" s="886"/>
      <c r="MZ10" s="885"/>
      <c r="NA10" s="886"/>
      <c r="NB10" s="886"/>
      <c r="NC10" s="886"/>
      <c r="ND10" s="885"/>
      <c r="NE10" s="886"/>
      <c r="NF10" s="886"/>
      <c r="NG10" s="886"/>
      <c r="NH10" s="885"/>
      <c r="NI10" s="886"/>
      <c r="NJ10" s="886"/>
      <c r="NK10" s="886"/>
      <c r="NL10" s="885"/>
      <c r="NM10" s="886"/>
      <c r="NN10" s="886"/>
      <c r="NO10" s="886"/>
      <c r="NP10" s="885"/>
      <c r="NQ10" s="886"/>
      <c r="NR10" s="886"/>
      <c r="NS10" s="886"/>
      <c r="NT10" s="885"/>
      <c r="NU10" s="886"/>
      <c r="NV10" s="886"/>
      <c r="NW10" s="886"/>
      <c r="NX10" s="885"/>
      <c r="NY10" s="886"/>
      <c r="NZ10" s="886"/>
      <c r="OA10" s="886"/>
      <c r="OB10" s="885"/>
      <c r="OC10" s="886"/>
      <c r="OD10" s="886"/>
      <c r="OE10" s="886"/>
      <c r="OF10" s="885"/>
      <c r="OG10" s="886"/>
      <c r="OH10" s="886"/>
      <c r="OI10" s="886"/>
      <c r="OJ10" s="885"/>
      <c r="OK10" s="886"/>
      <c r="OL10" s="886"/>
      <c r="OM10" s="886"/>
      <c r="ON10" s="885"/>
      <c r="OO10" s="886"/>
      <c r="OP10" s="886"/>
      <c r="OQ10" s="886"/>
      <c r="OR10" s="885"/>
      <c r="OS10" s="886"/>
      <c r="OT10" s="886"/>
      <c r="OU10" s="886"/>
      <c r="OV10" s="885"/>
      <c r="OW10" s="886"/>
      <c r="OX10" s="886"/>
      <c r="OY10" s="886"/>
      <c r="OZ10" s="885"/>
      <c r="PA10" s="886"/>
      <c r="PB10" s="886"/>
      <c r="PC10" s="886"/>
      <c r="PD10" s="885"/>
      <c r="PE10" s="886"/>
      <c r="PF10" s="886"/>
      <c r="PG10" s="886"/>
      <c r="PH10" s="885"/>
      <c r="PI10" s="886"/>
      <c r="PJ10" s="886"/>
      <c r="PK10" s="886"/>
      <c r="PL10" s="885"/>
      <c r="PM10" s="886"/>
      <c r="PN10" s="886"/>
      <c r="PO10" s="886"/>
      <c r="PP10" s="885"/>
      <c r="PQ10" s="886"/>
      <c r="PR10" s="886"/>
      <c r="PS10" s="886"/>
      <c r="PT10" s="885"/>
      <c r="PU10" s="886"/>
      <c r="PV10" s="886"/>
      <c r="PW10" s="886"/>
      <c r="PX10" s="885"/>
      <c r="PY10" s="886"/>
      <c r="PZ10" s="886"/>
      <c r="QA10" s="886"/>
      <c r="QB10" s="885"/>
      <c r="QC10" s="886"/>
      <c r="QD10" s="886"/>
      <c r="QE10" s="886"/>
      <c r="QF10" s="885"/>
      <c r="QG10" s="886"/>
      <c r="QH10" s="886"/>
      <c r="QI10" s="886"/>
      <c r="QJ10" s="885"/>
      <c r="QK10" s="886"/>
      <c r="QL10" s="886"/>
      <c r="QM10" s="886"/>
      <c r="QN10" s="885"/>
      <c r="QO10" s="886"/>
      <c r="QP10" s="886"/>
      <c r="QQ10" s="886"/>
      <c r="QR10" s="885"/>
      <c r="QS10" s="886"/>
      <c r="QT10" s="886"/>
      <c r="QU10" s="886"/>
      <c r="QV10" s="885"/>
      <c r="QW10" s="886"/>
      <c r="QX10" s="886"/>
      <c r="QY10" s="886"/>
      <c r="QZ10" s="885"/>
      <c r="RA10" s="886"/>
      <c r="RB10" s="886"/>
      <c r="RC10" s="886"/>
      <c r="RD10" s="885"/>
      <c r="RE10" s="886"/>
      <c r="RF10" s="886"/>
      <c r="RG10" s="886"/>
      <c r="RH10" s="885"/>
      <c r="RI10" s="886"/>
      <c r="RJ10" s="886"/>
      <c r="RK10" s="886"/>
      <c r="RL10" s="885"/>
      <c r="RM10" s="886"/>
      <c r="RN10" s="886"/>
      <c r="RO10" s="886"/>
      <c r="RP10" s="885"/>
      <c r="RQ10" s="886"/>
      <c r="RR10" s="886"/>
      <c r="RS10" s="886"/>
      <c r="RT10" s="885"/>
      <c r="RU10" s="886"/>
      <c r="RV10" s="886"/>
      <c r="RW10" s="886"/>
      <c r="RX10" s="885"/>
      <c r="RY10" s="886"/>
      <c r="RZ10" s="886"/>
      <c r="SA10" s="886"/>
      <c r="SB10" s="885"/>
      <c r="SC10" s="886"/>
      <c r="SD10" s="886"/>
      <c r="SE10" s="886"/>
      <c r="SF10" s="885"/>
      <c r="SG10" s="886"/>
      <c r="SH10" s="886"/>
      <c r="SI10" s="886"/>
      <c r="SJ10" s="885"/>
      <c r="SK10" s="886"/>
      <c r="SL10" s="886"/>
      <c r="SM10" s="886"/>
      <c r="SN10" s="885"/>
      <c r="SO10" s="886"/>
      <c r="SP10" s="886"/>
      <c r="SQ10" s="886"/>
      <c r="SR10" s="885"/>
      <c r="SS10" s="886"/>
      <c r="ST10" s="886"/>
      <c r="SU10" s="886"/>
      <c r="SV10" s="885"/>
      <c r="SW10" s="886"/>
      <c r="SX10" s="886"/>
      <c r="SY10" s="886"/>
      <c r="SZ10" s="885"/>
      <c r="TA10" s="886"/>
      <c r="TB10" s="886"/>
      <c r="TC10" s="886"/>
      <c r="TD10" s="885"/>
      <c r="TE10" s="886"/>
      <c r="TF10" s="886"/>
      <c r="TG10" s="886"/>
      <c r="TH10" s="885"/>
      <c r="TI10" s="886"/>
      <c r="TJ10" s="886"/>
      <c r="TK10" s="886"/>
      <c r="TL10" s="885"/>
      <c r="TM10" s="886"/>
      <c r="TN10" s="886"/>
      <c r="TO10" s="886"/>
      <c r="TP10" s="885"/>
      <c r="TQ10" s="886"/>
      <c r="TR10" s="886"/>
      <c r="TS10" s="886"/>
      <c r="TT10" s="885"/>
      <c r="TU10" s="886"/>
      <c r="TV10" s="886"/>
      <c r="TW10" s="886"/>
      <c r="TX10" s="885"/>
      <c r="TY10" s="886"/>
      <c r="TZ10" s="886"/>
      <c r="UA10" s="886"/>
      <c r="UB10" s="885"/>
      <c r="UC10" s="886"/>
      <c r="UD10" s="886"/>
      <c r="UE10" s="886"/>
      <c r="UF10" s="885"/>
      <c r="UG10" s="886"/>
      <c r="UH10" s="886"/>
      <c r="UI10" s="886"/>
      <c r="UJ10" s="885"/>
      <c r="UK10" s="886"/>
      <c r="UL10" s="886"/>
      <c r="UM10" s="886"/>
      <c r="UN10" s="885"/>
      <c r="UO10" s="886"/>
      <c r="UP10" s="886"/>
      <c r="UQ10" s="886"/>
      <c r="UR10" s="885"/>
      <c r="US10" s="886"/>
      <c r="UT10" s="886"/>
      <c r="UU10" s="886"/>
      <c r="UV10" s="885"/>
      <c r="UW10" s="886"/>
      <c r="UX10" s="886"/>
      <c r="UY10" s="886"/>
      <c r="UZ10" s="885"/>
      <c r="VA10" s="886"/>
      <c r="VB10" s="886"/>
      <c r="VC10" s="886"/>
      <c r="VD10" s="885"/>
      <c r="VE10" s="886"/>
      <c r="VF10" s="886"/>
      <c r="VG10" s="886"/>
      <c r="VH10" s="885"/>
      <c r="VI10" s="886"/>
      <c r="VJ10" s="886"/>
      <c r="VK10" s="886"/>
      <c r="VL10" s="885"/>
      <c r="VM10" s="886"/>
      <c r="VN10" s="886"/>
      <c r="VO10" s="886"/>
      <c r="VP10" s="885"/>
      <c r="VQ10" s="886"/>
      <c r="VR10" s="886"/>
      <c r="VS10" s="886"/>
      <c r="VT10" s="885"/>
      <c r="VU10" s="886"/>
      <c r="VV10" s="886"/>
      <c r="VW10" s="886"/>
      <c r="VX10" s="885"/>
      <c r="VY10" s="886"/>
      <c r="VZ10" s="886"/>
      <c r="WA10" s="886"/>
      <c r="WB10" s="885"/>
      <c r="WC10" s="886"/>
      <c r="WD10" s="886"/>
      <c r="WE10" s="886"/>
      <c r="WF10" s="885"/>
      <c r="WG10" s="886"/>
      <c r="WH10" s="886"/>
      <c r="WI10" s="886"/>
      <c r="WJ10" s="885"/>
      <c r="WK10" s="886"/>
      <c r="WL10" s="886"/>
      <c r="WM10" s="886"/>
      <c r="WN10" s="885"/>
      <c r="WO10" s="886"/>
      <c r="WP10" s="886"/>
      <c r="WQ10" s="886"/>
      <c r="WR10" s="885"/>
      <c r="WS10" s="886"/>
      <c r="WT10" s="886"/>
      <c r="WU10" s="886"/>
      <c r="WV10" s="885"/>
      <c r="WW10" s="886"/>
      <c r="WX10" s="886"/>
      <c r="WY10" s="886"/>
      <c r="WZ10" s="885"/>
      <c r="XA10" s="886"/>
      <c r="XB10" s="886"/>
      <c r="XC10" s="886"/>
      <c r="XD10" s="885"/>
      <c r="XE10" s="886"/>
      <c r="XF10" s="886"/>
      <c r="XG10" s="886"/>
      <c r="XH10" s="885"/>
      <c r="XI10" s="886"/>
      <c r="XJ10" s="886"/>
      <c r="XK10" s="886"/>
      <c r="XL10" s="885"/>
      <c r="XM10" s="886"/>
      <c r="XN10" s="886"/>
      <c r="XO10" s="886"/>
      <c r="XP10" s="885"/>
      <c r="XQ10" s="886"/>
      <c r="XR10" s="886"/>
      <c r="XS10" s="886"/>
      <c r="XT10" s="885"/>
      <c r="XU10" s="886"/>
      <c r="XV10" s="886"/>
      <c r="XW10" s="886"/>
      <c r="XX10" s="885"/>
      <c r="XY10" s="886"/>
      <c r="XZ10" s="886"/>
      <c r="YA10" s="886"/>
      <c r="YB10" s="885"/>
      <c r="YC10" s="886"/>
      <c r="YD10" s="886"/>
      <c r="YE10" s="886"/>
      <c r="YF10" s="885"/>
      <c r="YG10" s="886"/>
      <c r="YH10" s="886"/>
      <c r="YI10" s="886"/>
      <c r="YJ10" s="885"/>
      <c r="YK10" s="886"/>
      <c r="YL10" s="886"/>
      <c r="YM10" s="886"/>
      <c r="YN10" s="885"/>
      <c r="YO10" s="886"/>
      <c r="YP10" s="886"/>
      <c r="YQ10" s="886"/>
      <c r="YR10" s="885"/>
      <c r="YS10" s="886"/>
      <c r="YT10" s="886"/>
      <c r="YU10" s="886"/>
      <c r="YV10" s="885"/>
      <c r="YW10" s="886"/>
      <c r="YX10" s="886"/>
      <c r="YY10" s="886"/>
      <c r="YZ10" s="885"/>
      <c r="ZA10" s="886"/>
      <c r="ZB10" s="886"/>
      <c r="ZC10" s="886"/>
      <c r="ZD10" s="885"/>
      <c r="ZE10" s="886"/>
      <c r="ZF10" s="886"/>
      <c r="ZG10" s="886"/>
      <c r="ZH10" s="885"/>
      <c r="ZI10" s="886"/>
      <c r="ZJ10" s="886"/>
      <c r="ZK10" s="886"/>
      <c r="ZL10" s="885"/>
      <c r="ZM10" s="886"/>
      <c r="ZN10" s="886"/>
      <c r="ZO10" s="886"/>
      <c r="ZP10" s="885"/>
      <c r="ZQ10" s="886"/>
      <c r="ZR10" s="886"/>
      <c r="ZS10" s="886"/>
      <c r="ZT10" s="885"/>
      <c r="ZU10" s="886"/>
      <c r="ZV10" s="886"/>
      <c r="ZW10" s="886"/>
      <c r="ZX10" s="885"/>
      <c r="ZY10" s="886"/>
      <c r="ZZ10" s="886"/>
      <c r="AAA10" s="886"/>
      <c r="AAB10" s="885"/>
      <c r="AAC10" s="886"/>
      <c r="AAD10" s="886"/>
      <c r="AAE10" s="886"/>
      <c r="AAF10" s="885"/>
      <c r="AAG10" s="886"/>
      <c r="AAH10" s="886"/>
      <c r="AAI10" s="886"/>
      <c r="AAJ10" s="885"/>
      <c r="AAK10" s="886"/>
      <c r="AAL10" s="886"/>
      <c r="AAM10" s="886"/>
      <c r="AAN10" s="885"/>
      <c r="AAO10" s="886"/>
      <c r="AAP10" s="886"/>
      <c r="AAQ10" s="886"/>
      <c r="AAR10" s="885"/>
      <c r="AAS10" s="886"/>
      <c r="AAT10" s="886"/>
      <c r="AAU10" s="886"/>
      <c r="AAV10" s="885"/>
      <c r="AAW10" s="886"/>
      <c r="AAX10" s="886"/>
      <c r="AAY10" s="886"/>
      <c r="AAZ10" s="885"/>
      <c r="ABA10" s="886"/>
      <c r="ABB10" s="886"/>
      <c r="ABC10" s="886"/>
      <c r="ABD10" s="885"/>
      <c r="ABE10" s="886"/>
      <c r="ABF10" s="886"/>
      <c r="ABG10" s="886"/>
      <c r="ABH10" s="885"/>
      <c r="ABI10" s="886"/>
      <c r="ABJ10" s="886"/>
      <c r="ABK10" s="886"/>
      <c r="ABL10" s="885"/>
      <c r="ABM10" s="886"/>
      <c r="ABN10" s="886"/>
      <c r="ABO10" s="886"/>
      <c r="ABP10" s="885"/>
      <c r="ABQ10" s="886"/>
      <c r="ABR10" s="886"/>
      <c r="ABS10" s="886"/>
      <c r="ABT10" s="885"/>
      <c r="ABU10" s="886"/>
      <c r="ABV10" s="886"/>
      <c r="ABW10" s="886"/>
      <c r="ABX10" s="885"/>
      <c r="ABY10" s="886"/>
      <c r="ABZ10" s="886"/>
      <c r="ACA10" s="886"/>
      <c r="ACB10" s="885"/>
      <c r="ACC10" s="886"/>
      <c r="ACD10" s="886"/>
      <c r="ACE10" s="886"/>
      <c r="ACF10" s="885"/>
      <c r="ACG10" s="886"/>
      <c r="ACH10" s="886"/>
      <c r="ACI10" s="886"/>
      <c r="ACJ10" s="885"/>
      <c r="ACK10" s="886"/>
      <c r="ACL10" s="886"/>
      <c r="ACM10" s="886"/>
      <c r="ACN10" s="885"/>
      <c r="ACO10" s="886"/>
      <c r="ACP10" s="886"/>
      <c r="ACQ10" s="886"/>
      <c r="ACR10" s="885"/>
      <c r="ACS10" s="886"/>
      <c r="ACT10" s="886"/>
      <c r="ACU10" s="886"/>
      <c r="ACV10" s="885"/>
      <c r="ACW10" s="886"/>
      <c r="ACX10" s="886"/>
      <c r="ACY10" s="886"/>
      <c r="ACZ10" s="885"/>
      <c r="ADA10" s="886"/>
      <c r="ADB10" s="886"/>
      <c r="ADC10" s="886"/>
      <c r="ADD10" s="885"/>
      <c r="ADE10" s="886"/>
      <c r="ADF10" s="886"/>
      <c r="ADG10" s="886"/>
      <c r="ADH10" s="885"/>
      <c r="ADI10" s="886"/>
      <c r="ADJ10" s="886"/>
      <c r="ADK10" s="886"/>
      <c r="ADL10" s="885"/>
      <c r="ADM10" s="886"/>
      <c r="ADN10" s="886"/>
      <c r="ADO10" s="886"/>
      <c r="ADP10" s="885"/>
      <c r="ADQ10" s="886"/>
      <c r="ADR10" s="886"/>
      <c r="ADS10" s="886"/>
      <c r="ADT10" s="885"/>
      <c r="ADU10" s="886"/>
      <c r="ADV10" s="886"/>
      <c r="ADW10" s="886"/>
      <c r="ADX10" s="885"/>
      <c r="ADY10" s="886"/>
      <c r="ADZ10" s="886"/>
      <c r="AEA10" s="886"/>
      <c r="AEB10" s="885"/>
      <c r="AEC10" s="886"/>
      <c r="AED10" s="886"/>
      <c r="AEE10" s="886"/>
      <c r="AEF10" s="885"/>
      <c r="AEG10" s="886"/>
      <c r="AEH10" s="886"/>
      <c r="AEI10" s="886"/>
      <c r="AEJ10" s="885"/>
      <c r="AEK10" s="886"/>
      <c r="AEL10" s="886"/>
      <c r="AEM10" s="886"/>
      <c r="AEN10" s="885"/>
      <c r="AEO10" s="886"/>
      <c r="AEP10" s="886"/>
      <c r="AEQ10" s="886"/>
      <c r="AER10" s="885"/>
      <c r="AES10" s="886"/>
      <c r="AET10" s="886"/>
      <c r="AEU10" s="886"/>
      <c r="AEV10" s="885"/>
      <c r="AEW10" s="886"/>
      <c r="AEX10" s="886"/>
      <c r="AEY10" s="886"/>
      <c r="AEZ10" s="885"/>
      <c r="AFA10" s="886"/>
      <c r="AFB10" s="886"/>
      <c r="AFC10" s="886"/>
      <c r="AFD10" s="885"/>
      <c r="AFE10" s="886"/>
      <c r="AFF10" s="886"/>
      <c r="AFG10" s="886"/>
      <c r="AFH10" s="885"/>
      <c r="AFI10" s="886"/>
      <c r="AFJ10" s="886"/>
      <c r="AFK10" s="886"/>
      <c r="AFL10" s="885"/>
      <c r="AFM10" s="886"/>
      <c r="AFN10" s="886"/>
      <c r="AFO10" s="886"/>
      <c r="AFP10" s="885"/>
      <c r="AFQ10" s="886"/>
      <c r="AFR10" s="886"/>
      <c r="AFS10" s="886"/>
      <c r="AFT10" s="885"/>
      <c r="AFU10" s="886"/>
      <c r="AFV10" s="886"/>
      <c r="AFW10" s="886"/>
      <c r="AFX10" s="885"/>
      <c r="AFY10" s="886"/>
      <c r="AFZ10" s="886"/>
      <c r="AGA10" s="886"/>
      <c r="AGB10" s="885"/>
      <c r="AGC10" s="886"/>
      <c r="AGD10" s="886"/>
      <c r="AGE10" s="886"/>
      <c r="AGF10" s="885"/>
      <c r="AGG10" s="886"/>
      <c r="AGH10" s="886"/>
      <c r="AGI10" s="886"/>
      <c r="AGJ10" s="885"/>
      <c r="AGK10" s="886"/>
      <c r="AGL10" s="886"/>
      <c r="AGM10" s="886"/>
      <c r="AGN10" s="885"/>
      <c r="AGO10" s="886"/>
      <c r="AGP10" s="886"/>
      <c r="AGQ10" s="886"/>
      <c r="AGR10" s="885"/>
      <c r="AGS10" s="886"/>
      <c r="AGT10" s="886"/>
      <c r="AGU10" s="886"/>
      <c r="AGV10" s="885"/>
      <c r="AGW10" s="886"/>
      <c r="AGX10" s="886"/>
      <c r="AGY10" s="886"/>
      <c r="AGZ10" s="885"/>
      <c r="AHA10" s="886"/>
      <c r="AHB10" s="886"/>
      <c r="AHC10" s="886"/>
      <c r="AHD10" s="885"/>
      <c r="AHE10" s="886"/>
      <c r="AHF10" s="886"/>
      <c r="AHG10" s="886"/>
      <c r="AHH10" s="885"/>
      <c r="AHI10" s="886"/>
      <c r="AHJ10" s="886"/>
      <c r="AHK10" s="886"/>
      <c r="AHL10" s="885"/>
      <c r="AHM10" s="886"/>
      <c r="AHN10" s="886"/>
      <c r="AHO10" s="886"/>
      <c r="AHP10" s="885"/>
      <c r="AHQ10" s="886"/>
      <c r="AHR10" s="886"/>
      <c r="AHS10" s="886"/>
      <c r="AHT10" s="885"/>
      <c r="AHU10" s="886"/>
      <c r="AHV10" s="886"/>
      <c r="AHW10" s="886"/>
      <c r="AHX10" s="885"/>
      <c r="AHY10" s="886"/>
      <c r="AHZ10" s="886"/>
      <c r="AIA10" s="886"/>
      <c r="AIB10" s="885"/>
      <c r="AIC10" s="886"/>
      <c r="AID10" s="886"/>
      <c r="AIE10" s="886"/>
      <c r="AIF10" s="885"/>
      <c r="AIG10" s="886"/>
      <c r="AIH10" s="886"/>
      <c r="AII10" s="886"/>
      <c r="AIJ10" s="885"/>
      <c r="AIK10" s="886"/>
      <c r="AIL10" s="886"/>
      <c r="AIM10" s="886"/>
      <c r="AIN10" s="885"/>
      <c r="AIO10" s="886"/>
      <c r="AIP10" s="886"/>
      <c r="AIQ10" s="886"/>
      <c r="AIR10" s="885"/>
      <c r="AIS10" s="886"/>
      <c r="AIT10" s="886"/>
      <c r="AIU10" s="886"/>
      <c r="AIV10" s="885"/>
      <c r="AIW10" s="886"/>
      <c r="AIX10" s="886"/>
      <c r="AIY10" s="886"/>
      <c r="AIZ10" s="885"/>
      <c r="AJA10" s="886"/>
      <c r="AJB10" s="886"/>
      <c r="AJC10" s="886"/>
      <c r="AJD10" s="885"/>
      <c r="AJE10" s="886"/>
      <c r="AJF10" s="886"/>
      <c r="AJG10" s="886"/>
      <c r="AJH10" s="885"/>
      <c r="AJI10" s="886"/>
      <c r="AJJ10" s="886"/>
      <c r="AJK10" s="886"/>
      <c r="AJL10" s="885"/>
      <c r="AJM10" s="886"/>
      <c r="AJN10" s="886"/>
      <c r="AJO10" s="886"/>
      <c r="AJP10" s="885"/>
      <c r="AJQ10" s="886"/>
      <c r="AJR10" s="886"/>
      <c r="AJS10" s="886"/>
      <c r="AJT10" s="885"/>
      <c r="AJU10" s="886"/>
      <c r="AJV10" s="886"/>
      <c r="AJW10" s="886"/>
      <c r="AJX10" s="885"/>
      <c r="AJY10" s="886"/>
      <c r="AJZ10" s="886"/>
      <c r="AKA10" s="886"/>
      <c r="AKB10" s="885"/>
      <c r="AKC10" s="886"/>
      <c r="AKD10" s="886"/>
      <c r="AKE10" s="886"/>
      <c r="AKF10" s="885"/>
      <c r="AKG10" s="886"/>
      <c r="AKH10" s="886"/>
      <c r="AKI10" s="886"/>
      <c r="AKJ10" s="885"/>
      <c r="AKK10" s="886"/>
      <c r="AKL10" s="886"/>
      <c r="AKM10" s="886"/>
      <c r="AKN10" s="885"/>
      <c r="AKO10" s="886"/>
      <c r="AKP10" s="886"/>
      <c r="AKQ10" s="886"/>
      <c r="AKR10" s="885"/>
      <c r="AKS10" s="886"/>
      <c r="AKT10" s="886"/>
      <c r="AKU10" s="886"/>
      <c r="AKV10" s="885"/>
      <c r="AKW10" s="886"/>
      <c r="AKX10" s="886"/>
      <c r="AKY10" s="886"/>
      <c r="AKZ10" s="885"/>
      <c r="ALA10" s="886"/>
      <c r="ALB10" s="886"/>
      <c r="ALC10" s="886"/>
      <c r="ALD10" s="885"/>
      <c r="ALE10" s="886"/>
      <c r="ALF10" s="886"/>
      <c r="ALG10" s="886"/>
      <c r="ALH10" s="885"/>
      <c r="ALI10" s="886"/>
      <c r="ALJ10" s="886"/>
      <c r="ALK10" s="886"/>
      <c r="ALL10" s="885"/>
      <c r="ALM10" s="886"/>
      <c r="ALN10" s="886"/>
      <c r="ALO10" s="886"/>
      <c r="ALP10" s="885"/>
      <c r="ALQ10" s="886"/>
      <c r="ALR10" s="886"/>
      <c r="ALS10" s="886"/>
      <c r="ALT10" s="885"/>
      <c r="ALU10" s="886"/>
      <c r="ALV10" s="886"/>
      <c r="ALW10" s="886"/>
      <c r="ALX10" s="885"/>
      <c r="ALY10" s="886"/>
      <c r="ALZ10" s="886"/>
      <c r="AMA10" s="886"/>
      <c r="AMB10" s="885"/>
      <c r="AMC10" s="886"/>
      <c r="AMD10" s="886"/>
      <c r="AME10" s="886"/>
      <c r="AMF10" s="885"/>
      <c r="AMG10" s="886"/>
      <c r="AMH10" s="886"/>
      <c r="AMI10" s="886"/>
      <c r="AMJ10" s="885"/>
      <c r="AMK10" s="886"/>
      <c r="AML10" s="886"/>
      <c r="AMM10" s="886"/>
      <c r="AMN10" s="885"/>
      <c r="AMO10" s="886"/>
      <c r="AMP10" s="886"/>
      <c r="AMQ10" s="886"/>
      <c r="AMR10" s="885"/>
      <c r="AMS10" s="886"/>
      <c r="AMT10" s="886"/>
      <c r="AMU10" s="886"/>
      <c r="AMV10" s="885"/>
      <c r="AMW10" s="886"/>
      <c r="AMX10" s="886"/>
      <c r="AMY10" s="886"/>
      <c r="AMZ10" s="885"/>
      <c r="ANA10" s="886"/>
      <c r="ANB10" s="886"/>
      <c r="ANC10" s="886"/>
      <c r="AND10" s="885"/>
      <c r="ANE10" s="886"/>
      <c r="ANF10" s="886"/>
      <c r="ANG10" s="886"/>
      <c r="ANH10" s="885"/>
      <c r="ANI10" s="886"/>
      <c r="ANJ10" s="886"/>
      <c r="ANK10" s="886"/>
      <c r="ANL10" s="885"/>
      <c r="ANM10" s="886"/>
      <c r="ANN10" s="886"/>
      <c r="ANO10" s="886"/>
      <c r="ANP10" s="885"/>
      <c r="ANQ10" s="886"/>
      <c r="ANR10" s="886"/>
      <c r="ANS10" s="886"/>
      <c r="ANT10" s="885"/>
      <c r="ANU10" s="886"/>
      <c r="ANV10" s="886"/>
      <c r="ANW10" s="886"/>
      <c r="ANX10" s="885"/>
      <c r="ANY10" s="886"/>
      <c r="ANZ10" s="886"/>
      <c r="AOA10" s="886"/>
      <c r="AOB10" s="885"/>
      <c r="AOC10" s="886"/>
      <c r="AOD10" s="886"/>
      <c r="AOE10" s="886"/>
      <c r="AOF10" s="885"/>
      <c r="AOG10" s="886"/>
      <c r="AOH10" s="886"/>
      <c r="AOI10" s="886"/>
      <c r="AOJ10" s="885"/>
      <c r="AOK10" s="886"/>
      <c r="AOL10" s="886"/>
      <c r="AOM10" s="886"/>
      <c r="AON10" s="885"/>
      <c r="AOO10" s="886"/>
      <c r="AOP10" s="886"/>
      <c r="AOQ10" s="886"/>
      <c r="AOR10" s="885"/>
      <c r="AOS10" s="886"/>
      <c r="AOT10" s="886"/>
      <c r="AOU10" s="886"/>
      <c r="AOV10" s="885"/>
      <c r="AOW10" s="886"/>
      <c r="AOX10" s="886"/>
      <c r="AOY10" s="886"/>
      <c r="AOZ10" s="885"/>
      <c r="APA10" s="886"/>
      <c r="APB10" s="886"/>
      <c r="APC10" s="886"/>
      <c r="APD10" s="885"/>
      <c r="APE10" s="886"/>
      <c r="APF10" s="886"/>
      <c r="APG10" s="886"/>
      <c r="APH10" s="885"/>
      <c r="API10" s="886"/>
      <c r="APJ10" s="886"/>
      <c r="APK10" s="886"/>
      <c r="APL10" s="885"/>
      <c r="APM10" s="886"/>
      <c r="APN10" s="886"/>
      <c r="APO10" s="886"/>
      <c r="APP10" s="885"/>
      <c r="APQ10" s="886"/>
      <c r="APR10" s="886"/>
      <c r="APS10" s="886"/>
      <c r="APT10" s="885"/>
      <c r="APU10" s="886"/>
      <c r="APV10" s="886"/>
      <c r="APW10" s="886"/>
      <c r="APX10" s="885"/>
      <c r="APY10" s="886"/>
      <c r="APZ10" s="886"/>
      <c r="AQA10" s="886"/>
      <c r="AQB10" s="885"/>
      <c r="AQC10" s="886"/>
      <c r="AQD10" s="886"/>
      <c r="AQE10" s="886"/>
      <c r="AQF10" s="885"/>
      <c r="AQG10" s="886"/>
      <c r="AQH10" s="886"/>
      <c r="AQI10" s="886"/>
      <c r="AQJ10" s="885"/>
      <c r="AQK10" s="886"/>
      <c r="AQL10" s="886"/>
      <c r="AQM10" s="886"/>
      <c r="AQN10" s="885"/>
      <c r="AQO10" s="886"/>
      <c r="AQP10" s="886"/>
      <c r="AQQ10" s="886"/>
      <c r="AQR10" s="885"/>
      <c r="AQS10" s="886"/>
      <c r="AQT10" s="886"/>
      <c r="AQU10" s="886"/>
      <c r="AQV10" s="885"/>
      <c r="AQW10" s="886"/>
      <c r="AQX10" s="886"/>
      <c r="AQY10" s="886"/>
      <c r="AQZ10" s="885"/>
      <c r="ARA10" s="886"/>
      <c r="ARB10" s="886"/>
      <c r="ARC10" s="886"/>
      <c r="ARD10" s="885"/>
      <c r="ARE10" s="886"/>
      <c r="ARF10" s="886"/>
      <c r="ARG10" s="886"/>
      <c r="ARH10" s="885"/>
      <c r="ARI10" s="886"/>
      <c r="ARJ10" s="886"/>
      <c r="ARK10" s="886"/>
      <c r="ARL10" s="885"/>
      <c r="ARM10" s="886"/>
      <c r="ARN10" s="886"/>
      <c r="ARO10" s="886"/>
      <c r="ARP10" s="885"/>
      <c r="ARQ10" s="886"/>
      <c r="ARR10" s="886"/>
      <c r="ARS10" s="886"/>
      <c r="ART10" s="885"/>
      <c r="ARU10" s="886"/>
      <c r="ARV10" s="886"/>
      <c r="ARW10" s="886"/>
      <c r="ARX10" s="885"/>
      <c r="ARY10" s="886"/>
      <c r="ARZ10" s="886"/>
      <c r="ASA10" s="886"/>
      <c r="ASB10" s="885"/>
      <c r="ASC10" s="886"/>
      <c r="ASD10" s="886"/>
      <c r="ASE10" s="886"/>
      <c r="ASF10" s="885"/>
      <c r="ASG10" s="886"/>
      <c r="ASH10" s="886"/>
      <c r="ASI10" s="886"/>
      <c r="ASJ10" s="885"/>
      <c r="ASK10" s="886"/>
      <c r="ASL10" s="886"/>
      <c r="ASM10" s="886"/>
      <c r="ASN10" s="885"/>
      <c r="ASO10" s="886"/>
      <c r="ASP10" s="886"/>
      <c r="ASQ10" s="886"/>
      <c r="ASR10" s="885"/>
      <c r="ASS10" s="886"/>
      <c r="AST10" s="886"/>
      <c r="ASU10" s="886"/>
      <c r="ASV10" s="885"/>
      <c r="ASW10" s="886"/>
      <c r="ASX10" s="886"/>
      <c r="ASY10" s="886"/>
      <c r="ASZ10" s="885"/>
      <c r="ATA10" s="886"/>
      <c r="ATB10" s="886"/>
      <c r="ATC10" s="886"/>
      <c r="ATD10" s="885"/>
      <c r="ATE10" s="886"/>
      <c r="ATF10" s="886"/>
      <c r="ATG10" s="886"/>
      <c r="ATH10" s="885"/>
      <c r="ATI10" s="886"/>
      <c r="ATJ10" s="886"/>
      <c r="ATK10" s="886"/>
      <c r="ATL10" s="885"/>
      <c r="ATM10" s="886"/>
      <c r="ATN10" s="886"/>
      <c r="ATO10" s="886"/>
      <c r="ATP10" s="885"/>
      <c r="ATQ10" s="886"/>
      <c r="ATR10" s="886"/>
      <c r="ATS10" s="886"/>
      <c r="ATT10" s="885"/>
      <c r="ATU10" s="886"/>
      <c r="ATV10" s="886"/>
      <c r="ATW10" s="886"/>
      <c r="ATX10" s="885"/>
      <c r="ATY10" s="886"/>
      <c r="ATZ10" s="886"/>
      <c r="AUA10" s="886"/>
      <c r="AUB10" s="885"/>
      <c r="AUC10" s="886"/>
      <c r="AUD10" s="886"/>
      <c r="AUE10" s="886"/>
      <c r="AUF10" s="885"/>
      <c r="AUG10" s="886"/>
      <c r="AUH10" s="886"/>
      <c r="AUI10" s="886"/>
      <c r="AUJ10" s="885"/>
      <c r="AUK10" s="886"/>
      <c r="AUL10" s="886"/>
      <c r="AUM10" s="886"/>
      <c r="AUN10" s="885"/>
      <c r="AUO10" s="886"/>
      <c r="AUP10" s="886"/>
      <c r="AUQ10" s="886"/>
      <c r="AUR10" s="885"/>
      <c r="AUS10" s="886"/>
      <c r="AUT10" s="886"/>
      <c r="AUU10" s="886"/>
      <c r="AUV10" s="885"/>
      <c r="AUW10" s="886"/>
      <c r="AUX10" s="886"/>
      <c r="AUY10" s="886"/>
      <c r="AUZ10" s="885"/>
      <c r="AVA10" s="886"/>
      <c r="AVB10" s="886"/>
      <c r="AVC10" s="886"/>
      <c r="AVD10" s="885"/>
      <c r="AVE10" s="886"/>
      <c r="AVF10" s="886"/>
      <c r="AVG10" s="886"/>
      <c r="AVH10" s="885"/>
      <c r="AVI10" s="886"/>
      <c r="AVJ10" s="886"/>
      <c r="AVK10" s="886"/>
      <c r="AVL10" s="885"/>
      <c r="AVM10" s="886"/>
      <c r="AVN10" s="886"/>
      <c r="AVO10" s="886"/>
      <c r="AVP10" s="885"/>
      <c r="AVQ10" s="886"/>
      <c r="AVR10" s="886"/>
      <c r="AVS10" s="886"/>
      <c r="AVT10" s="885"/>
      <c r="AVU10" s="886"/>
      <c r="AVV10" s="886"/>
      <c r="AVW10" s="886"/>
      <c r="AVX10" s="885"/>
      <c r="AVY10" s="886"/>
      <c r="AVZ10" s="886"/>
      <c r="AWA10" s="886"/>
      <c r="AWB10" s="885"/>
      <c r="AWC10" s="886"/>
      <c r="AWD10" s="886"/>
      <c r="AWE10" s="886"/>
      <c r="AWF10" s="885"/>
      <c r="AWG10" s="886"/>
      <c r="AWH10" s="886"/>
      <c r="AWI10" s="886"/>
      <c r="AWJ10" s="885"/>
      <c r="AWK10" s="886"/>
      <c r="AWL10" s="886"/>
      <c r="AWM10" s="886"/>
      <c r="AWN10" s="885"/>
      <c r="AWO10" s="886"/>
      <c r="AWP10" s="886"/>
      <c r="AWQ10" s="886"/>
      <c r="AWR10" s="885"/>
      <c r="AWS10" s="886"/>
      <c r="AWT10" s="886"/>
      <c r="AWU10" s="886"/>
      <c r="AWV10" s="885"/>
      <c r="AWW10" s="886"/>
      <c r="AWX10" s="886"/>
      <c r="AWY10" s="886"/>
      <c r="AWZ10" s="885"/>
      <c r="AXA10" s="886"/>
      <c r="AXB10" s="886"/>
      <c r="AXC10" s="886"/>
      <c r="AXD10" s="885"/>
      <c r="AXE10" s="886"/>
      <c r="AXF10" s="886"/>
      <c r="AXG10" s="886"/>
      <c r="AXH10" s="885"/>
      <c r="AXI10" s="886"/>
      <c r="AXJ10" s="886"/>
      <c r="AXK10" s="886"/>
      <c r="AXL10" s="885"/>
      <c r="AXM10" s="886"/>
      <c r="AXN10" s="886"/>
      <c r="AXO10" s="886"/>
      <c r="AXP10" s="885"/>
      <c r="AXQ10" s="886"/>
      <c r="AXR10" s="886"/>
      <c r="AXS10" s="886"/>
      <c r="AXT10" s="885"/>
      <c r="AXU10" s="886"/>
      <c r="AXV10" s="886"/>
      <c r="AXW10" s="886"/>
      <c r="AXX10" s="885"/>
      <c r="AXY10" s="886"/>
      <c r="AXZ10" s="886"/>
      <c r="AYA10" s="886"/>
      <c r="AYB10" s="885"/>
      <c r="AYC10" s="886"/>
      <c r="AYD10" s="886"/>
      <c r="AYE10" s="886"/>
      <c r="AYF10" s="885"/>
      <c r="AYG10" s="886"/>
      <c r="AYH10" s="886"/>
      <c r="AYI10" s="886"/>
      <c r="AYJ10" s="885"/>
      <c r="AYK10" s="886"/>
      <c r="AYL10" s="886"/>
      <c r="AYM10" s="886"/>
      <c r="AYN10" s="885"/>
      <c r="AYO10" s="886"/>
      <c r="AYP10" s="886"/>
      <c r="AYQ10" s="886"/>
      <c r="AYR10" s="885"/>
      <c r="AYS10" s="886"/>
      <c r="AYT10" s="886"/>
      <c r="AYU10" s="886"/>
      <c r="AYV10" s="885"/>
      <c r="AYW10" s="886"/>
      <c r="AYX10" s="886"/>
      <c r="AYY10" s="886"/>
      <c r="AYZ10" s="885"/>
      <c r="AZA10" s="886"/>
      <c r="AZB10" s="886"/>
      <c r="AZC10" s="886"/>
      <c r="AZD10" s="885"/>
      <c r="AZE10" s="886"/>
      <c r="AZF10" s="886"/>
      <c r="AZG10" s="886"/>
      <c r="AZH10" s="885"/>
      <c r="AZI10" s="886"/>
      <c r="AZJ10" s="886"/>
      <c r="AZK10" s="886"/>
      <c r="AZL10" s="885"/>
      <c r="AZM10" s="886"/>
      <c r="AZN10" s="886"/>
      <c r="AZO10" s="886"/>
      <c r="AZP10" s="885"/>
      <c r="AZQ10" s="886"/>
      <c r="AZR10" s="886"/>
      <c r="AZS10" s="886"/>
      <c r="AZT10" s="885"/>
      <c r="AZU10" s="886"/>
      <c r="AZV10" s="886"/>
      <c r="AZW10" s="886"/>
      <c r="AZX10" s="885"/>
      <c r="AZY10" s="886"/>
      <c r="AZZ10" s="886"/>
      <c r="BAA10" s="886"/>
      <c r="BAB10" s="885"/>
      <c r="BAC10" s="886"/>
      <c r="BAD10" s="886"/>
      <c r="BAE10" s="886"/>
      <c r="BAF10" s="885"/>
      <c r="BAG10" s="886"/>
      <c r="BAH10" s="886"/>
      <c r="BAI10" s="886"/>
      <c r="BAJ10" s="885"/>
      <c r="BAK10" s="886"/>
      <c r="BAL10" s="886"/>
      <c r="BAM10" s="886"/>
      <c r="BAN10" s="885"/>
      <c r="BAO10" s="886"/>
      <c r="BAP10" s="886"/>
      <c r="BAQ10" s="886"/>
      <c r="BAR10" s="885"/>
      <c r="BAS10" s="886"/>
      <c r="BAT10" s="886"/>
      <c r="BAU10" s="886"/>
      <c r="BAV10" s="885"/>
      <c r="BAW10" s="886"/>
      <c r="BAX10" s="886"/>
      <c r="BAY10" s="886"/>
      <c r="BAZ10" s="885"/>
      <c r="BBA10" s="886"/>
      <c r="BBB10" s="886"/>
      <c r="BBC10" s="886"/>
      <c r="BBD10" s="885"/>
      <c r="BBE10" s="886"/>
      <c r="BBF10" s="886"/>
      <c r="BBG10" s="886"/>
      <c r="BBH10" s="885"/>
      <c r="BBI10" s="886"/>
      <c r="BBJ10" s="886"/>
      <c r="BBK10" s="886"/>
      <c r="BBL10" s="885"/>
      <c r="BBM10" s="886"/>
      <c r="BBN10" s="886"/>
      <c r="BBO10" s="886"/>
      <c r="BBP10" s="885"/>
      <c r="BBQ10" s="886"/>
      <c r="BBR10" s="886"/>
      <c r="BBS10" s="886"/>
      <c r="BBT10" s="885"/>
      <c r="BBU10" s="886"/>
      <c r="BBV10" s="886"/>
      <c r="BBW10" s="886"/>
      <c r="BBX10" s="885"/>
      <c r="BBY10" s="886"/>
      <c r="BBZ10" s="886"/>
      <c r="BCA10" s="886"/>
      <c r="BCB10" s="885"/>
      <c r="BCC10" s="886"/>
      <c r="BCD10" s="886"/>
      <c r="BCE10" s="886"/>
      <c r="BCF10" s="885"/>
      <c r="BCG10" s="886"/>
      <c r="BCH10" s="886"/>
      <c r="BCI10" s="886"/>
      <c r="BCJ10" s="885"/>
      <c r="BCK10" s="886"/>
      <c r="BCL10" s="886"/>
      <c r="BCM10" s="886"/>
      <c r="BCN10" s="885"/>
      <c r="BCO10" s="886"/>
      <c r="BCP10" s="886"/>
      <c r="BCQ10" s="886"/>
      <c r="BCR10" s="885"/>
      <c r="BCS10" s="886"/>
      <c r="BCT10" s="886"/>
      <c r="BCU10" s="886"/>
      <c r="BCV10" s="885"/>
      <c r="BCW10" s="886"/>
      <c r="BCX10" s="886"/>
      <c r="BCY10" s="886"/>
      <c r="BCZ10" s="885"/>
      <c r="BDA10" s="886"/>
      <c r="BDB10" s="886"/>
      <c r="BDC10" s="886"/>
      <c r="BDD10" s="885"/>
      <c r="BDE10" s="886"/>
      <c r="BDF10" s="886"/>
      <c r="BDG10" s="886"/>
      <c r="BDH10" s="885"/>
      <c r="BDI10" s="886"/>
      <c r="BDJ10" s="886"/>
      <c r="BDK10" s="886"/>
      <c r="BDL10" s="885"/>
      <c r="BDM10" s="886"/>
      <c r="BDN10" s="886"/>
      <c r="BDO10" s="886"/>
      <c r="BDP10" s="885"/>
      <c r="BDQ10" s="886"/>
      <c r="BDR10" s="886"/>
      <c r="BDS10" s="886"/>
      <c r="BDT10" s="885"/>
      <c r="BDU10" s="886"/>
      <c r="BDV10" s="886"/>
      <c r="BDW10" s="886"/>
      <c r="BDX10" s="885"/>
      <c r="BDY10" s="886"/>
      <c r="BDZ10" s="886"/>
      <c r="BEA10" s="886"/>
      <c r="BEB10" s="885"/>
      <c r="BEC10" s="886"/>
      <c r="BED10" s="886"/>
      <c r="BEE10" s="886"/>
      <c r="BEF10" s="885"/>
      <c r="BEG10" s="886"/>
      <c r="BEH10" s="886"/>
      <c r="BEI10" s="886"/>
      <c r="BEJ10" s="885"/>
      <c r="BEK10" s="886"/>
      <c r="BEL10" s="886"/>
      <c r="BEM10" s="886"/>
      <c r="BEN10" s="885"/>
      <c r="BEO10" s="886"/>
      <c r="BEP10" s="886"/>
      <c r="BEQ10" s="886"/>
      <c r="BER10" s="885"/>
      <c r="BES10" s="886"/>
      <c r="BET10" s="886"/>
      <c r="BEU10" s="886"/>
      <c r="BEV10" s="885"/>
      <c r="BEW10" s="886"/>
      <c r="BEX10" s="886"/>
      <c r="BEY10" s="886"/>
      <c r="BEZ10" s="885"/>
      <c r="BFA10" s="886"/>
      <c r="BFB10" s="886"/>
      <c r="BFC10" s="886"/>
      <c r="BFD10" s="885"/>
      <c r="BFE10" s="886"/>
      <c r="BFF10" s="886"/>
      <c r="BFG10" s="886"/>
      <c r="BFH10" s="885"/>
      <c r="BFI10" s="886"/>
      <c r="BFJ10" s="886"/>
      <c r="BFK10" s="886"/>
      <c r="BFL10" s="885"/>
      <c r="BFM10" s="886"/>
      <c r="BFN10" s="886"/>
      <c r="BFO10" s="886"/>
      <c r="BFP10" s="885"/>
      <c r="BFQ10" s="886"/>
      <c r="BFR10" s="886"/>
      <c r="BFS10" s="886"/>
      <c r="BFT10" s="885"/>
      <c r="BFU10" s="886"/>
      <c r="BFV10" s="886"/>
      <c r="BFW10" s="886"/>
      <c r="BFX10" s="885"/>
      <c r="BFY10" s="886"/>
      <c r="BFZ10" s="886"/>
      <c r="BGA10" s="886"/>
      <c r="BGB10" s="885"/>
      <c r="BGC10" s="886"/>
      <c r="BGD10" s="886"/>
      <c r="BGE10" s="886"/>
      <c r="BGF10" s="885"/>
      <c r="BGG10" s="886"/>
      <c r="BGH10" s="886"/>
      <c r="BGI10" s="886"/>
      <c r="BGJ10" s="885"/>
      <c r="BGK10" s="886"/>
      <c r="BGL10" s="886"/>
      <c r="BGM10" s="886"/>
      <c r="BGN10" s="885"/>
      <c r="BGO10" s="886"/>
      <c r="BGP10" s="886"/>
      <c r="BGQ10" s="886"/>
      <c r="BGR10" s="885"/>
      <c r="BGS10" s="886"/>
      <c r="BGT10" s="886"/>
      <c r="BGU10" s="886"/>
      <c r="BGV10" s="885"/>
      <c r="BGW10" s="886"/>
      <c r="BGX10" s="886"/>
      <c r="BGY10" s="886"/>
      <c r="BGZ10" s="885"/>
      <c r="BHA10" s="886"/>
      <c r="BHB10" s="886"/>
      <c r="BHC10" s="886"/>
      <c r="BHD10" s="885"/>
      <c r="BHE10" s="886"/>
      <c r="BHF10" s="886"/>
      <c r="BHG10" s="886"/>
      <c r="BHH10" s="885"/>
      <c r="BHI10" s="886"/>
      <c r="BHJ10" s="886"/>
      <c r="BHK10" s="886"/>
      <c r="BHL10" s="885"/>
      <c r="BHM10" s="886"/>
      <c r="BHN10" s="886"/>
      <c r="BHO10" s="886"/>
      <c r="BHP10" s="885"/>
      <c r="BHQ10" s="886"/>
      <c r="BHR10" s="886"/>
      <c r="BHS10" s="886"/>
      <c r="BHT10" s="885"/>
      <c r="BHU10" s="886"/>
      <c r="BHV10" s="886"/>
      <c r="BHW10" s="886"/>
      <c r="BHX10" s="885"/>
      <c r="BHY10" s="886"/>
      <c r="BHZ10" s="886"/>
      <c r="BIA10" s="886"/>
      <c r="BIB10" s="885"/>
      <c r="BIC10" s="886"/>
      <c r="BID10" s="886"/>
      <c r="BIE10" s="886"/>
      <c r="BIF10" s="885"/>
      <c r="BIG10" s="886"/>
      <c r="BIH10" s="886"/>
      <c r="BII10" s="886"/>
      <c r="BIJ10" s="885"/>
      <c r="BIK10" s="886"/>
      <c r="BIL10" s="886"/>
      <c r="BIM10" s="886"/>
      <c r="BIN10" s="885"/>
      <c r="BIO10" s="886"/>
      <c r="BIP10" s="886"/>
      <c r="BIQ10" s="886"/>
      <c r="BIR10" s="885"/>
      <c r="BIS10" s="886"/>
      <c r="BIT10" s="886"/>
      <c r="BIU10" s="886"/>
      <c r="BIV10" s="885"/>
      <c r="BIW10" s="886"/>
      <c r="BIX10" s="886"/>
      <c r="BIY10" s="886"/>
      <c r="BIZ10" s="885"/>
      <c r="BJA10" s="886"/>
      <c r="BJB10" s="886"/>
      <c r="BJC10" s="886"/>
      <c r="BJD10" s="885"/>
      <c r="BJE10" s="886"/>
      <c r="BJF10" s="886"/>
      <c r="BJG10" s="886"/>
      <c r="BJH10" s="885"/>
      <c r="BJI10" s="886"/>
      <c r="BJJ10" s="886"/>
      <c r="BJK10" s="886"/>
      <c r="BJL10" s="885"/>
      <c r="BJM10" s="886"/>
      <c r="BJN10" s="886"/>
      <c r="BJO10" s="886"/>
      <c r="BJP10" s="885"/>
      <c r="BJQ10" s="886"/>
      <c r="BJR10" s="886"/>
      <c r="BJS10" s="886"/>
      <c r="BJT10" s="885"/>
      <c r="BJU10" s="886"/>
      <c r="BJV10" s="886"/>
      <c r="BJW10" s="886"/>
      <c r="BJX10" s="885"/>
      <c r="BJY10" s="886"/>
      <c r="BJZ10" s="886"/>
      <c r="BKA10" s="886"/>
      <c r="BKB10" s="885"/>
      <c r="BKC10" s="886"/>
      <c r="BKD10" s="886"/>
      <c r="BKE10" s="886"/>
      <c r="BKF10" s="885"/>
      <c r="BKG10" s="886"/>
      <c r="BKH10" s="886"/>
      <c r="BKI10" s="886"/>
      <c r="BKJ10" s="885"/>
      <c r="BKK10" s="886"/>
      <c r="BKL10" s="886"/>
      <c r="BKM10" s="886"/>
      <c r="BKN10" s="885"/>
      <c r="BKO10" s="886"/>
      <c r="BKP10" s="886"/>
      <c r="BKQ10" s="886"/>
      <c r="BKR10" s="885"/>
      <c r="BKS10" s="886"/>
      <c r="BKT10" s="886"/>
      <c r="BKU10" s="886"/>
      <c r="BKV10" s="885"/>
      <c r="BKW10" s="886"/>
      <c r="BKX10" s="886"/>
      <c r="BKY10" s="886"/>
      <c r="BKZ10" s="885"/>
      <c r="BLA10" s="886"/>
      <c r="BLB10" s="886"/>
      <c r="BLC10" s="886"/>
      <c r="BLD10" s="885"/>
      <c r="BLE10" s="886"/>
      <c r="BLF10" s="886"/>
      <c r="BLG10" s="886"/>
      <c r="BLH10" s="885"/>
      <c r="BLI10" s="886"/>
      <c r="BLJ10" s="886"/>
      <c r="BLK10" s="886"/>
      <c r="BLL10" s="885"/>
      <c r="BLM10" s="886"/>
      <c r="BLN10" s="886"/>
      <c r="BLO10" s="886"/>
      <c r="BLP10" s="885"/>
      <c r="BLQ10" s="886"/>
      <c r="BLR10" s="886"/>
      <c r="BLS10" s="886"/>
      <c r="BLT10" s="885"/>
      <c r="BLU10" s="886"/>
      <c r="BLV10" s="886"/>
      <c r="BLW10" s="886"/>
      <c r="BLX10" s="885"/>
      <c r="BLY10" s="886"/>
      <c r="BLZ10" s="886"/>
      <c r="BMA10" s="886"/>
      <c r="BMB10" s="885"/>
      <c r="BMC10" s="886"/>
      <c r="BMD10" s="886"/>
      <c r="BME10" s="886"/>
      <c r="BMF10" s="885"/>
      <c r="BMG10" s="886"/>
      <c r="BMH10" s="886"/>
      <c r="BMI10" s="886"/>
      <c r="BMJ10" s="885"/>
      <c r="BMK10" s="886"/>
      <c r="BML10" s="886"/>
      <c r="BMM10" s="886"/>
      <c r="BMN10" s="885"/>
      <c r="BMO10" s="886"/>
      <c r="BMP10" s="886"/>
      <c r="BMQ10" s="886"/>
      <c r="BMR10" s="885"/>
      <c r="BMS10" s="886"/>
      <c r="BMT10" s="886"/>
      <c r="BMU10" s="886"/>
      <c r="BMV10" s="885"/>
      <c r="BMW10" s="886"/>
      <c r="BMX10" s="886"/>
      <c r="BMY10" s="886"/>
      <c r="BMZ10" s="885"/>
      <c r="BNA10" s="886"/>
      <c r="BNB10" s="886"/>
      <c r="BNC10" s="886"/>
      <c r="BND10" s="885"/>
      <c r="BNE10" s="886"/>
      <c r="BNF10" s="886"/>
      <c r="BNG10" s="886"/>
      <c r="BNH10" s="885"/>
      <c r="BNI10" s="886"/>
      <c r="BNJ10" s="886"/>
      <c r="BNK10" s="886"/>
      <c r="BNL10" s="885"/>
      <c r="BNM10" s="886"/>
      <c r="BNN10" s="886"/>
      <c r="BNO10" s="886"/>
      <c r="BNP10" s="885"/>
      <c r="BNQ10" s="886"/>
      <c r="BNR10" s="886"/>
      <c r="BNS10" s="886"/>
      <c r="BNT10" s="885"/>
      <c r="BNU10" s="886"/>
      <c r="BNV10" s="886"/>
      <c r="BNW10" s="886"/>
      <c r="BNX10" s="885"/>
      <c r="BNY10" s="886"/>
      <c r="BNZ10" s="886"/>
      <c r="BOA10" s="886"/>
      <c r="BOB10" s="885"/>
      <c r="BOC10" s="886"/>
      <c r="BOD10" s="886"/>
      <c r="BOE10" s="886"/>
      <c r="BOF10" s="885"/>
      <c r="BOG10" s="886"/>
      <c r="BOH10" s="886"/>
      <c r="BOI10" s="886"/>
      <c r="BOJ10" s="885"/>
      <c r="BOK10" s="886"/>
      <c r="BOL10" s="886"/>
      <c r="BOM10" s="886"/>
      <c r="BON10" s="885"/>
      <c r="BOO10" s="886"/>
      <c r="BOP10" s="886"/>
      <c r="BOQ10" s="886"/>
      <c r="BOR10" s="885"/>
      <c r="BOS10" s="886"/>
      <c r="BOT10" s="886"/>
      <c r="BOU10" s="886"/>
      <c r="BOV10" s="885"/>
      <c r="BOW10" s="886"/>
      <c r="BOX10" s="886"/>
      <c r="BOY10" s="886"/>
      <c r="BOZ10" s="885"/>
      <c r="BPA10" s="886"/>
      <c r="BPB10" s="886"/>
      <c r="BPC10" s="886"/>
      <c r="BPD10" s="885"/>
      <c r="BPE10" s="886"/>
      <c r="BPF10" s="886"/>
      <c r="BPG10" s="886"/>
      <c r="BPH10" s="885"/>
      <c r="BPI10" s="886"/>
      <c r="BPJ10" s="886"/>
      <c r="BPK10" s="886"/>
      <c r="BPL10" s="885"/>
      <c r="BPM10" s="886"/>
      <c r="BPN10" s="886"/>
      <c r="BPO10" s="886"/>
      <c r="BPP10" s="885"/>
      <c r="BPQ10" s="886"/>
      <c r="BPR10" s="886"/>
      <c r="BPS10" s="886"/>
      <c r="BPT10" s="885"/>
      <c r="BPU10" s="886"/>
      <c r="BPV10" s="886"/>
      <c r="BPW10" s="886"/>
      <c r="BPX10" s="885"/>
      <c r="BPY10" s="886"/>
      <c r="BPZ10" s="886"/>
      <c r="BQA10" s="886"/>
      <c r="BQB10" s="885"/>
      <c r="BQC10" s="886"/>
      <c r="BQD10" s="886"/>
      <c r="BQE10" s="886"/>
      <c r="BQF10" s="885"/>
      <c r="BQG10" s="886"/>
      <c r="BQH10" s="886"/>
      <c r="BQI10" s="886"/>
      <c r="BQJ10" s="885"/>
      <c r="BQK10" s="886"/>
      <c r="BQL10" s="886"/>
      <c r="BQM10" s="886"/>
      <c r="BQN10" s="885"/>
      <c r="BQO10" s="886"/>
      <c r="BQP10" s="886"/>
      <c r="BQQ10" s="886"/>
      <c r="BQR10" s="885"/>
      <c r="BQS10" s="886"/>
      <c r="BQT10" s="886"/>
      <c r="BQU10" s="886"/>
      <c r="BQV10" s="885"/>
      <c r="BQW10" s="886"/>
      <c r="BQX10" s="886"/>
      <c r="BQY10" s="886"/>
      <c r="BQZ10" s="885"/>
      <c r="BRA10" s="886"/>
      <c r="BRB10" s="886"/>
      <c r="BRC10" s="886"/>
      <c r="BRD10" s="885"/>
      <c r="BRE10" s="886"/>
      <c r="BRF10" s="886"/>
      <c r="BRG10" s="886"/>
      <c r="BRH10" s="885"/>
      <c r="BRI10" s="886"/>
      <c r="BRJ10" s="886"/>
      <c r="BRK10" s="886"/>
      <c r="BRL10" s="885"/>
      <c r="BRM10" s="886"/>
      <c r="BRN10" s="886"/>
      <c r="BRO10" s="886"/>
      <c r="BRP10" s="885"/>
      <c r="BRQ10" s="886"/>
      <c r="BRR10" s="886"/>
      <c r="BRS10" s="886"/>
      <c r="BRT10" s="885"/>
      <c r="BRU10" s="886"/>
      <c r="BRV10" s="886"/>
      <c r="BRW10" s="886"/>
      <c r="BRX10" s="885"/>
      <c r="BRY10" s="886"/>
      <c r="BRZ10" s="886"/>
      <c r="BSA10" s="886"/>
      <c r="BSB10" s="885"/>
      <c r="BSC10" s="886"/>
      <c r="BSD10" s="886"/>
      <c r="BSE10" s="886"/>
      <c r="BSF10" s="885"/>
      <c r="BSG10" s="886"/>
      <c r="BSH10" s="886"/>
      <c r="BSI10" s="886"/>
      <c r="BSJ10" s="885"/>
      <c r="BSK10" s="886"/>
      <c r="BSL10" s="886"/>
      <c r="BSM10" s="886"/>
      <c r="BSN10" s="885"/>
      <c r="BSO10" s="886"/>
      <c r="BSP10" s="886"/>
      <c r="BSQ10" s="886"/>
      <c r="BSR10" s="885"/>
      <c r="BSS10" s="886"/>
      <c r="BST10" s="886"/>
      <c r="BSU10" s="886"/>
      <c r="BSV10" s="885"/>
      <c r="BSW10" s="886"/>
      <c r="BSX10" s="886"/>
      <c r="BSY10" s="886"/>
      <c r="BSZ10" s="885"/>
      <c r="BTA10" s="886"/>
      <c r="BTB10" s="886"/>
      <c r="BTC10" s="886"/>
      <c r="BTD10" s="885"/>
      <c r="BTE10" s="886"/>
      <c r="BTF10" s="886"/>
      <c r="BTG10" s="886"/>
      <c r="BTH10" s="885"/>
      <c r="BTI10" s="886"/>
      <c r="BTJ10" s="886"/>
      <c r="BTK10" s="886"/>
      <c r="BTL10" s="885"/>
      <c r="BTM10" s="886"/>
      <c r="BTN10" s="886"/>
      <c r="BTO10" s="886"/>
      <c r="BTP10" s="885"/>
      <c r="BTQ10" s="886"/>
      <c r="BTR10" s="886"/>
      <c r="BTS10" s="886"/>
      <c r="BTT10" s="885"/>
      <c r="BTU10" s="886"/>
      <c r="BTV10" s="886"/>
      <c r="BTW10" s="886"/>
      <c r="BTX10" s="885"/>
      <c r="BTY10" s="886"/>
      <c r="BTZ10" s="886"/>
      <c r="BUA10" s="886"/>
      <c r="BUB10" s="885"/>
      <c r="BUC10" s="886"/>
      <c r="BUD10" s="886"/>
      <c r="BUE10" s="886"/>
      <c r="BUF10" s="885"/>
      <c r="BUG10" s="886"/>
      <c r="BUH10" s="886"/>
      <c r="BUI10" s="886"/>
      <c r="BUJ10" s="885"/>
      <c r="BUK10" s="886"/>
      <c r="BUL10" s="886"/>
      <c r="BUM10" s="886"/>
      <c r="BUN10" s="885"/>
      <c r="BUO10" s="886"/>
      <c r="BUP10" s="886"/>
      <c r="BUQ10" s="886"/>
      <c r="BUR10" s="885"/>
      <c r="BUS10" s="886"/>
      <c r="BUT10" s="886"/>
      <c r="BUU10" s="886"/>
      <c r="BUV10" s="885"/>
      <c r="BUW10" s="886"/>
      <c r="BUX10" s="886"/>
      <c r="BUY10" s="886"/>
      <c r="BUZ10" s="885"/>
      <c r="BVA10" s="886"/>
      <c r="BVB10" s="886"/>
      <c r="BVC10" s="886"/>
      <c r="BVD10" s="885"/>
      <c r="BVE10" s="886"/>
      <c r="BVF10" s="886"/>
      <c r="BVG10" s="886"/>
      <c r="BVH10" s="885"/>
      <c r="BVI10" s="886"/>
      <c r="BVJ10" s="886"/>
      <c r="BVK10" s="886"/>
      <c r="BVL10" s="885"/>
      <c r="BVM10" s="886"/>
      <c r="BVN10" s="886"/>
      <c r="BVO10" s="886"/>
      <c r="BVP10" s="885"/>
      <c r="BVQ10" s="886"/>
      <c r="BVR10" s="886"/>
      <c r="BVS10" s="886"/>
      <c r="BVT10" s="885"/>
      <c r="BVU10" s="886"/>
      <c r="BVV10" s="886"/>
      <c r="BVW10" s="886"/>
      <c r="BVX10" s="885"/>
      <c r="BVY10" s="886"/>
      <c r="BVZ10" s="886"/>
      <c r="BWA10" s="886"/>
      <c r="BWB10" s="885"/>
      <c r="BWC10" s="886"/>
      <c r="BWD10" s="886"/>
      <c r="BWE10" s="886"/>
      <c r="BWF10" s="885"/>
      <c r="BWG10" s="886"/>
      <c r="BWH10" s="886"/>
      <c r="BWI10" s="886"/>
      <c r="BWJ10" s="885"/>
      <c r="BWK10" s="886"/>
      <c r="BWL10" s="886"/>
      <c r="BWM10" s="886"/>
      <c r="BWN10" s="885"/>
      <c r="BWO10" s="886"/>
      <c r="BWP10" s="886"/>
      <c r="BWQ10" s="886"/>
      <c r="BWR10" s="885"/>
      <c r="BWS10" s="886"/>
      <c r="BWT10" s="886"/>
      <c r="BWU10" s="886"/>
      <c r="BWV10" s="885"/>
      <c r="BWW10" s="886"/>
      <c r="BWX10" s="886"/>
      <c r="BWY10" s="886"/>
      <c r="BWZ10" s="885"/>
      <c r="BXA10" s="886"/>
      <c r="BXB10" s="886"/>
      <c r="BXC10" s="886"/>
      <c r="BXD10" s="885"/>
      <c r="BXE10" s="886"/>
      <c r="BXF10" s="886"/>
      <c r="BXG10" s="886"/>
      <c r="BXH10" s="885"/>
      <c r="BXI10" s="886"/>
      <c r="BXJ10" s="886"/>
      <c r="BXK10" s="886"/>
      <c r="BXL10" s="885"/>
      <c r="BXM10" s="886"/>
      <c r="BXN10" s="886"/>
      <c r="BXO10" s="886"/>
      <c r="BXP10" s="885"/>
      <c r="BXQ10" s="886"/>
      <c r="BXR10" s="886"/>
      <c r="BXS10" s="886"/>
      <c r="BXT10" s="885"/>
      <c r="BXU10" s="886"/>
      <c r="BXV10" s="886"/>
      <c r="BXW10" s="886"/>
      <c r="BXX10" s="885"/>
      <c r="BXY10" s="886"/>
      <c r="BXZ10" s="886"/>
      <c r="BYA10" s="886"/>
      <c r="BYB10" s="885"/>
      <c r="BYC10" s="886"/>
      <c r="BYD10" s="886"/>
      <c r="BYE10" s="886"/>
      <c r="BYF10" s="885"/>
      <c r="BYG10" s="886"/>
      <c r="BYH10" s="886"/>
      <c r="BYI10" s="886"/>
      <c r="BYJ10" s="885"/>
      <c r="BYK10" s="886"/>
      <c r="BYL10" s="886"/>
      <c r="BYM10" s="886"/>
      <c r="BYN10" s="885"/>
      <c r="BYO10" s="886"/>
      <c r="BYP10" s="886"/>
      <c r="BYQ10" s="886"/>
      <c r="BYR10" s="885"/>
      <c r="BYS10" s="886"/>
      <c r="BYT10" s="886"/>
      <c r="BYU10" s="886"/>
      <c r="BYV10" s="885"/>
      <c r="BYW10" s="886"/>
      <c r="BYX10" s="886"/>
      <c r="BYY10" s="886"/>
      <c r="BYZ10" s="885"/>
      <c r="BZA10" s="886"/>
      <c r="BZB10" s="886"/>
      <c r="BZC10" s="886"/>
      <c r="BZD10" s="885"/>
      <c r="BZE10" s="886"/>
      <c r="BZF10" s="886"/>
      <c r="BZG10" s="886"/>
      <c r="BZH10" s="885"/>
      <c r="BZI10" s="886"/>
      <c r="BZJ10" s="886"/>
      <c r="BZK10" s="886"/>
      <c r="BZL10" s="885"/>
      <c r="BZM10" s="886"/>
      <c r="BZN10" s="886"/>
      <c r="BZO10" s="886"/>
      <c r="BZP10" s="885"/>
      <c r="BZQ10" s="886"/>
      <c r="BZR10" s="886"/>
      <c r="BZS10" s="886"/>
      <c r="BZT10" s="885"/>
      <c r="BZU10" s="886"/>
      <c r="BZV10" s="886"/>
      <c r="BZW10" s="886"/>
      <c r="BZX10" s="885"/>
      <c r="BZY10" s="886"/>
      <c r="BZZ10" s="886"/>
      <c r="CAA10" s="886"/>
      <c r="CAB10" s="885"/>
      <c r="CAC10" s="886"/>
      <c r="CAD10" s="886"/>
      <c r="CAE10" s="886"/>
      <c r="CAF10" s="885"/>
      <c r="CAG10" s="886"/>
      <c r="CAH10" s="886"/>
      <c r="CAI10" s="886"/>
      <c r="CAJ10" s="885"/>
      <c r="CAK10" s="886"/>
      <c r="CAL10" s="886"/>
      <c r="CAM10" s="886"/>
      <c r="CAN10" s="885"/>
      <c r="CAO10" s="886"/>
      <c r="CAP10" s="886"/>
      <c r="CAQ10" s="886"/>
      <c r="CAR10" s="885"/>
      <c r="CAS10" s="886"/>
      <c r="CAT10" s="886"/>
      <c r="CAU10" s="886"/>
      <c r="CAV10" s="885"/>
      <c r="CAW10" s="886"/>
      <c r="CAX10" s="886"/>
      <c r="CAY10" s="886"/>
      <c r="CAZ10" s="885"/>
      <c r="CBA10" s="886"/>
      <c r="CBB10" s="886"/>
      <c r="CBC10" s="886"/>
      <c r="CBD10" s="885"/>
      <c r="CBE10" s="886"/>
      <c r="CBF10" s="886"/>
      <c r="CBG10" s="886"/>
      <c r="CBH10" s="885"/>
      <c r="CBI10" s="886"/>
      <c r="CBJ10" s="886"/>
      <c r="CBK10" s="886"/>
      <c r="CBL10" s="885"/>
      <c r="CBM10" s="886"/>
      <c r="CBN10" s="886"/>
      <c r="CBO10" s="886"/>
      <c r="CBP10" s="885"/>
      <c r="CBQ10" s="886"/>
      <c r="CBR10" s="886"/>
      <c r="CBS10" s="886"/>
      <c r="CBT10" s="885"/>
      <c r="CBU10" s="886"/>
      <c r="CBV10" s="886"/>
      <c r="CBW10" s="886"/>
      <c r="CBX10" s="885"/>
      <c r="CBY10" s="886"/>
      <c r="CBZ10" s="886"/>
      <c r="CCA10" s="886"/>
      <c r="CCB10" s="885"/>
      <c r="CCC10" s="886"/>
      <c r="CCD10" s="886"/>
      <c r="CCE10" s="886"/>
      <c r="CCF10" s="885"/>
      <c r="CCG10" s="886"/>
      <c r="CCH10" s="886"/>
      <c r="CCI10" s="886"/>
      <c r="CCJ10" s="885"/>
      <c r="CCK10" s="886"/>
      <c r="CCL10" s="886"/>
      <c r="CCM10" s="886"/>
      <c r="CCN10" s="885"/>
      <c r="CCO10" s="886"/>
      <c r="CCP10" s="886"/>
      <c r="CCQ10" s="886"/>
      <c r="CCR10" s="885"/>
      <c r="CCS10" s="886"/>
      <c r="CCT10" s="886"/>
      <c r="CCU10" s="886"/>
      <c r="CCV10" s="885"/>
      <c r="CCW10" s="886"/>
      <c r="CCX10" s="886"/>
      <c r="CCY10" s="886"/>
      <c r="CCZ10" s="885"/>
      <c r="CDA10" s="886"/>
      <c r="CDB10" s="886"/>
      <c r="CDC10" s="886"/>
      <c r="CDD10" s="885"/>
      <c r="CDE10" s="886"/>
      <c r="CDF10" s="886"/>
      <c r="CDG10" s="886"/>
      <c r="CDH10" s="885"/>
      <c r="CDI10" s="886"/>
      <c r="CDJ10" s="886"/>
      <c r="CDK10" s="886"/>
      <c r="CDL10" s="885"/>
      <c r="CDM10" s="886"/>
      <c r="CDN10" s="886"/>
      <c r="CDO10" s="886"/>
      <c r="CDP10" s="885"/>
      <c r="CDQ10" s="886"/>
      <c r="CDR10" s="886"/>
      <c r="CDS10" s="886"/>
      <c r="CDT10" s="885"/>
      <c r="CDU10" s="886"/>
      <c r="CDV10" s="886"/>
      <c r="CDW10" s="886"/>
      <c r="CDX10" s="885"/>
      <c r="CDY10" s="886"/>
      <c r="CDZ10" s="886"/>
      <c r="CEA10" s="886"/>
      <c r="CEB10" s="885"/>
      <c r="CEC10" s="886"/>
      <c r="CED10" s="886"/>
      <c r="CEE10" s="886"/>
      <c r="CEF10" s="885"/>
      <c r="CEG10" s="886"/>
      <c r="CEH10" s="886"/>
      <c r="CEI10" s="886"/>
      <c r="CEJ10" s="885"/>
      <c r="CEK10" s="886"/>
      <c r="CEL10" s="886"/>
      <c r="CEM10" s="886"/>
      <c r="CEN10" s="885"/>
      <c r="CEO10" s="886"/>
      <c r="CEP10" s="886"/>
      <c r="CEQ10" s="886"/>
      <c r="CER10" s="885"/>
      <c r="CES10" s="886"/>
      <c r="CET10" s="886"/>
      <c r="CEU10" s="886"/>
      <c r="CEV10" s="885"/>
      <c r="CEW10" s="886"/>
      <c r="CEX10" s="886"/>
      <c r="CEY10" s="886"/>
      <c r="CEZ10" s="885"/>
      <c r="CFA10" s="886"/>
      <c r="CFB10" s="886"/>
      <c r="CFC10" s="886"/>
      <c r="CFD10" s="885"/>
      <c r="CFE10" s="886"/>
      <c r="CFF10" s="886"/>
      <c r="CFG10" s="886"/>
      <c r="CFH10" s="885"/>
      <c r="CFI10" s="886"/>
      <c r="CFJ10" s="886"/>
      <c r="CFK10" s="886"/>
      <c r="CFL10" s="885"/>
      <c r="CFM10" s="886"/>
      <c r="CFN10" s="886"/>
      <c r="CFO10" s="886"/>
      <c r="CFP10" s="885"/>
      <c r="CFQ10" s="886"/>
      <c r="CFR10" s="886"/>
      <c r="CFS10" s="886"/>
      <c r="CFT10" s="885"/>
      <c r="CFU10" s="886"/>
      <c r="CFV10" s="886"/>
      <c r="CFW10" s="886"/>
      <c r="CFX10" s="885"/>
      <c r="CFY10" s="886"/>
      <c r="CFZ10" s="886"/>
      <c r="CGA10" s="886"/>
      <c r="CGB10" s="885"/>
      <c r="CGC10" s="886"/>
      <c r="CGD10" s="886"/>
      <c r="CGE10" s="886"/>
      <c r="CGF10" s="885"/>
      <c r="CGG10" s="886"/>
      <c r="CGH10" s="886"/>
      <c r="CGI10" s="886"/>
      <c r="CGJ10" s="885"/>
      <c r="CGK10" s="886"/>
      <c r="CGL10" s="886"/>
      <c r="CGM10" s="886"/>
      <c r="CGN10" s="885"/>
      <c r="CGO10" s="886"/>
      <c r="CGP10" s="886"/>
      <c r="CGQ10" s="886"/>
      <c r="CGR10" s="885"/>
      <c r="CGS10" s="886"/>
      <c r="CGT10" s="886"/>
      <c r="CGU10" s="886"/>
      <c r="CGV10" s="885"/>
      <c r="CGW10" s="886"/>
      <c r="CGX10" s="886"/>
      <c r="CGY10" s="886"/>
      <c r="CGZ10" s="885"/>
      <c r="CHA10" s="886"/>
      <c r="CHB10" s="886"/>
      <c r="CHC10" s="886"/>
      <c r="CHD10" s="885"/>
      <c r="CHE10" s="886"/>
      <c r="CHF10" s="886"/>
      <c r="CHG10" s="886"/>
      <c r="CHH10" s="885"/>
      <c r="CHI10" s="886"/>
      <c r="CHJ10" s="886"/>
      <c r="CHK10" s="886"/>
      <c r="CHL10" s="885"/>
      <c r="CHM10" s="886"/>
      <c r="CHN10" s="886"/>
      <c r="CHO10" s="886"/>
      <c r="CHP10" s="885"/>
      <c r="CHQ10" s="886"/>
      <c r="CHR10" s="886"/>
      <c r="CHS10" s="886"/>
      <c r="CHT10" s="885"/>
      <c r="CHU10" s="886"/>
      <c r="CHV10" s="886"/>
      <c r="CHW10" s="886"/>
      <c r="CHX10" s="885"/>
      <c r="CHY10" s="886"/>
      <c r="CHZ10" s="886"/>
      <c r="CIA10" s="886"/>
      <c r="CIB10" s="885"/>
      <c r="CIC10" s="886"/>
      <c r="CID10" s="886"/>
      <c r="CIE10" s="886"/>
      <c r="CIF10" s="885"/>
      <c r="CIG10" s="886"/>
      <c r="CIH10" s="886"/>
      <c r="CII10" s="886"/>
      <c r="CIJ10" s="885"/>
      <c r="CIK10" s="886"/>
      <c r="CIL10" s="886"/>
      <c r="CIM10" s="886"/>
      <c r="CIN10" s="885"/>
      <c r="CIO10" s="886"/>
      <c r="CIP10" s="886"/>
      <c r="CIQ10" s="886"/>
      <c r="CIR10" s="885"/>
      <c r="CIS10" s="886"/>
      <c r="CIT10" s="886"/>
      <c r="CIU10" s="886"/>
      <c r="CIV10" s="885"/>
      <c r="CIW10" s="886"/>
      <c r="CIX10" s="886"/>
      <c r="CIY10" s="886"/>
      <c r="CIZ10" s="885"/>
      <c r="CJA10" s="886"/>
      <c r="CJB10" s="886"/>
      <c r="CJC10" s="886"/>
      <c r="CJD10" s="885"/>
      <c r="CJE10" s="886"/>
      <c r="CJF10" s="886"/>
      <c r="CJG10" s="886"/>
      <c r="CJH10" s="885"/>
      <c r="CJI10" s="886"/>
      <c r="CJJ10" s="886"/>
      <c r="CJK10" s="886"/>
      <c r="CJL10" s="885"/>
      <c r="CJM10" s="886"/>
      <c r="CJN10" s="886"/>
      <c r="CJO10" s="886"/>
      <c r="CJP10" s="885"/>
      <c r="CJQ10" s="886"/>
      <c r="CJR10" s="886"/>
      <c r="CJS10" s="886"/>
      <c r="CJT10" s="885"/>
      <c r="CJU10" s="886"/>
      <c r="CJV10" s="886"/>
      <c r="CJW10" s="886"/>
      <c r="CJX10" s="885"/>
      <c r="CJY10" s="886"/>
      <c r="CJZ10" s="886"/>
      <c r="CKA10" s="886"/>
      <c r="CKB10" s="885"/>
      <c r="CKC10" s="886"/>
      <c r="CKD10" s="886"/>
      <c r="CKE10" s="886"/>
      <c r="CKF10" s="885"/>
      <c r="CKG10" s="886"/>
      <c r="CKH10" s="886"/>
      <c r="CKI10" s="886"/>
      <c r="CKJ10" s="885"/>
      <c r="CKK10" s="886"/>
      <c r="CKL10" s="886"/>
      <c r="CKM10" s="886"/>
      <c r="CKN10" s="885"/>
      <c r="CKO10" s="886"/>
      <c r="CKP10" s="886"/>
      <c r="CKQ10" s="886"/>
      <c r="CKR10" s="885"/>
      <c r="CKS10" s="886"/>
      <c r="CKT10" s="886"/>
      <c r="CKU10" s="886"/>
      <c r="CKV10" s="885"/>
      <c r="CKW10" s="886"/>
      <c r="CKX10" s="886"/>
      <c r="CKY10" s="886"/>
      <c r="CKZ10" s="885"/>
      <c r="CLA10" s="886"/>
      <c r="CLB10" s="886"/>
      <c r="CLC10" s="886"/>
      <c r="CLD10" s="885"/>
      <c r="CLE10" s="886"/>
      <c r="CLF10" s="886"/>
      <c r="CLG10" s="886"/>
      <c r="CLH10" s="885"/>
      <c r="CLI10" s="886"/>
      <c r="CLJ10" s="886"/>
      <c r="CLK10" s="886"/>
      <c r="CLL10" s="885"/>
      <c r="CLM10" s="886"/>
      <c r="CLN10" s="886"/>
      <c r="CLO10" s="886"/>
      <c r="CLP10" s="885"/>
      <c r="CLQ10" s="886"/>
      <c r="CLR10" s="886"/>
      <c r="CLS10" s="886"/>
      <c r="CLT10" s="885"/>
      <c r="CLU10" s="886"/>
      <c r="CLV10" s="886"/>
      <c r="CLW10" s="886"/>
      <c r="CLX10" s="885"/>
      <c r="CLY10" s="886"/>
      <c r="CLZ10" s="886"/>
      <c r="CMA10" s="886"/>
      <c r="CMB10" s="885"/>
      <c r="CMC10" s="886"/>
      <c r="CMD10" s="886"/>
      <c r="CME10" s="886"/>
      <c r="CMF10" s="885"/>
      <c r="CMG10" s="886"/>
      <c r="CMH10" s="886"/>
      <c r="CMI10" s="886"/>
      <c r="CMJ10" s="885"/>
      <c r="CMK10" s="886"/>
      <c r="CML10" s="886"/>
      <c r="CMM10" s="886"/>
      <c r="CMN10" s="885"/>
      <c r="CMO10" s="886"/>
      <c r="CMP10" s="886"/>
      <c r="CMQ10" s="886"/>
      <c r="CMR10" s="885"/>
      <c r="CMS10" s="886"/>
      <c r="CMT10" s="886"/>
      <c r="CMU10" s="886"/>
      <c r="CMV10" s="885"/>
      <c r="CMW10" s="886"/>
      <c r="CMX10" s="886"/>
      <c r="CMY10" s="886"/>
      <c r="CMZ10" s="885"/>
      <c r="CNA10" s="886"/>
      <c r="CNB10" s="886"/>
      <c r="CNC10" s="886"/>
      <c r="CND10" s="885"/>
      <c r="CNE10" s="886"/>
      <c r="CNF10" s="886"/>
      <c r="CNG10" s="886"/>
      <c r="CNH10" s="885"/>
      <c r="CNI10" s="886"/>
      <c r="CNJ10" s="886"/>
      <c r="CNK10" s="886"/>
      <c r="CNL10" s="885"/>
      <c r="CNM10" s="886"/>
      <c r="CNN10" s="886"/>
      <c r="CNO10" s="886"/>
      <c r="CNP10" s="885"/>
      <c r="CNQ10" s="886"/>
      <c r="CNR10" s="886"/>
      <c r="CNS10" s="886"/>
      <c r="CNT10" s="885"/>
      <c r="CNU10" s="886"/>
      <c r="CNV10" s="886"/>
      <c r="CNW10" s="886"/>
      <c r="CNX10" s="885"/>
      <c r="CNY10" s="886"/>
      <c r="CNZ10" s="886"/>
      <c r="COA10" s="886"/>
      <c r="COB10" s="885"/>
      <c r="COC10" s="886"/>
      <c r="COD10" s="886"/>
      <c r="COE10" s="886"/>
      <c r="COF10" s="885"/>
      <c r="COG10" s="886"/>
      <c r="COH10" s="886"/>
      <c r="COI10" s="886"/>
      <c r="COJ10" s="885"/>
      <c r="COK10" s="886"/>
      <c r="COL10" s="886"/>
      <c r="COM10" s="886"/>
      <c r="CON10" s="885"/>
      <c r="COO10" s="886"/>
      <c r="COP10" s="886"/>
      <c r="COQ10" s="886"/>
      <c r="COR10" s="885"/>
      <c r="COS10" s="886"/>
      <c r="COT10" s="886"/>
      <c r="COU10" s="886"/>
      <c r="COV10" s="885"/>
      <c r="COW10" s="886"/>
      <c r="COX10" s="886"/>
      <c r="COY10" s="886"/>
      <c r="COZ10" s="885"/>
      <c r="CPA10" s="886"/>
      <c r="CPB10" s="886"/>
      <c r="CPC10" s="886"/>
      <c r="CPD10" s="885"/>
      <c r="CPE10" s="886"/>
      <c r="CPF10" s="886"/>
      <c r="CPG10" s="886"/>
      <c r="CPH10" s="885"/>
      <c r="CPI10" s="886"/>
      <c r="CPJ10" s="886"/>
      <c r="CPK10" s="886"/>
      <c r="CPL10" s="885"/>
      <c r="CPM10" s="886"/>
      <c r="CPN10" s="886"/>
      <c r="CPO10" s="886"/>
      <c r="CPP10" s="885"/>
      <c r="CPQ10" s="886"/>
      <c r="CPR10" s="886"/>
      <c r="CPS10" s="886"/>
      <c r="CPT10" s="885"/>
      <c r="CPU10" s="886"/>
      <c r="CPV10" s="886"/>
      <c r="CPW10" s="886"/>
      <c r="CPX10" s="885"/>
      <c r="CPY10" s="886"/>
      <c r="CPZ10" s="886"/>
      <c r="CQA10" s="886"/>
      <c r="CQB10" s="885"/>
      <c r="CQC10" s="886"/>
      <c r="CQD10" s="886"/>
      <c r="CQE10" s="886"/>
      <c r="CQF10" s="885"/>
      <c r="CQG10" s="886"/>
      <c r="CQH10" s="886"/>
      <c r="CQI10" s="886"/>
      <c r="CQJ10" s="885"/>
      <c r="CQK10" s="886"/>
      <c r="CQL10" s="886"/>
      <c r="CQM10" s="886"/>
      <c r="CQN10" s="885"/>
      <c r="CQO10" s="886"/>
      <c r="CQP10" s="886"/>
      <c r="CQQ10" s="886"/>
      <c r="CQR10" s="885"/>
      <c r="CQS10" s="886"/>
      <c r="CQT10" s="886"/>
      <c r="CQU10" s="886"/>
      <c r="CQV10" s="885"/>
      <c r="CQW10" s="886"/>
      <c r="CQX10" s="886"/>
      <c r="CQY10" s="886"/>
      <c r="CQZ10" s="885"/>
      <c r="CRA10" s="886"/>
      <c r="CRB10" s="886"/>
      <c r="CRC10" s="886"/>
      <c r="CRD10" s="885"/>
      <c r="CRE10" s="886"/>
      <c r="CRF10" s="886"/>
      <c r="CRG10" s="886"/>
      <c r="CRH10" s="885"/>
      <c r="CRI10" s="886"/>
      <c r="CRJ10" s="886"/>
      <c r="CRK10" s="886"/>
      <c r="CRL10" s="885"/>
      <c r="CRM10" s="886"/>
      <c r="CRN10" s="886"/>
      <c r="CRO10" s="886"/>
      <c r="CRP10" s="885"/>
      <c r="CRQ10" s="886"/>
      <c r="CRR10" s="886"/>
      <c r="CRS10" s="886"/>
      <c r="CRT10" s="885"/>
      <c r="CRU10" s="886"/>
      <c r="CRV10" s="886"/>
      <c r="CRW10" s="886"/>
      <c r="CRX10" s="885"/>
      <c r="CRY10" s="886"/>
      <c r="CRZ10" s="886"/>
      <c r="CSA10" s="886"/>
      <c r="CSB10" s="885"/>
      <c r="CSC10" s="886"/>
      <c r="CSD10" s="886"/>
      <c r="CSE10" s="886"/>
      <c r="CSF10" s="885"/>
      <c r="CSG10" s="886"/>
      <c r="CSH10" s="886"/>
      <c r="CSI10" s="886"/>
      <c r="CSJ10" s="885"/>
      <c r="CSK10" s="886"/>
      <c r="CSL10" s="886"/>
      <c r="CSM10" s="886"/>
      <c r="CSN10" s="885"/>
      <c r="CSO10" s="886"/>
      <c r="CSP10" s="886"/>
      <c r="CSQ10" s="886"/>
      <c r="CSR10" s="885"/>
      <c r="CSS10" s="886"/>
      <c r="CST10" s="886"/>
      <c r="CSU10" s="886"/>
      <c r="CSV10" s="885"/>
      <c r="CSW10" s="886"/>
      <c r="CSX10" s="886"/>
      <c r="CSY10" s="886"/>
      <c r="CSZ10" s="885"/>
      <c r="CTA10" s="886"/>
      <c r="CTB10" s="886"/>
      <c r="CTC10" s="886"/>
      <c r="CTD10" s="885"/>
      <c r="CTE10" s="886"/>
      <c r="CTF10" s="886"/>
      <c r="CTG10" s="886"/>
      <c r="CTH10" s="885"/>
      <c r="CTI10" s="886"/>
      <c r="CTJ10" s="886"/>
      <c r="CTK10" s="886"/>
      <c r="CTL10" s="885"/>
      <c r="CTM10" s="886"/>
      <c r="CTN10" s="886"/>
      <c r="CTO10" s="886"/>
      <c r="CTP10" s="885"/>
      <c r="CTQ10" s="886"/>
      <c r="CTR10" s="886"/>
      <c r="CTS10" s="886"/>
      <c r="CTT10" s="885"/>
      <c r="CTU10" s="886"/>
      <c r="CTV10" s="886"/>
      <c r="CTW10" s="886"/>
      <c r="CTX10" s="885"/>
      <c r="CTY10" s="886"/>
      <c r="CTZ10" s="886"/>
      <c r="CUA10" s="886"/>
      <c r="CUB10" s="885"/>
      <c r="CUC10" s="886"/>
      <c r="CUD10" s="886"/>
      <c r="CUE10" s="886"/>
      <c r="CUF10" s="885"/>
      <c r="CUG10" s="886"/>
      <c r="CUH10" s="886"/>
      <c r="CUI10" s="886"/>
      <c r="CUJ10" s="885"/>
      <c r="CUK10" s="886"/>
      <c r="CUL10" s="886"/>
      <c r="CUM10" s="886"/>
      <c r="CUN10" s="885"/>
      <c r="CUO10" s="886"/>
      <c r="CUP10" s="886"/>
      <c r="CUQ10" s="886"/>
      <c r="CUR10" s="885"/>
      <c r="CUS10" s="886"/>
      <c r="CUT10" s="886"/>
      <c r="CUU10" s="886"/>
      <c r="CUV10" s="885"/>
      <c r="CUW10" s="886"/>
      <c r="CUX10" s="886"/>
      <c r="CUY10" s="886"/>
      <c r="CUZ10" s="885"/>
      <c r="CVA10" s="886"/>
      <c r="CVB10" s="886"/>
      <c r="CVC10" s="886"/>
      <c r="CVD10" s="885"/>
      <c r="CVE10" s="886"/>
      <c r="CVF10" s="886"/>
      <c r="CVG10" s="886"/>
      <c r="CVH10" s="885"/>
      <c r="CVI10" s="886"/>
      <c r="CVJ10" s="886"/>
      <c r="CVK10" s="886"/>
      <c r="CVL10" s="885"/>
      <c r="CVM10" s="886"/>
      <c r="CVN10" s="886"/>
      <c r="CVO10" s="886"/>
      <c r="CVP10" s="885"/>
      <c r="CVQ10" s="886"/>
      <c r="CVR10" s="886"/>
      <c r="CVS10" s="886"/>
      <c r="CVT10" s="885"/>
      <c r="CVU10" s="886"/>
      <c r="CVV10" s="886"/>
      <c r="CVW10" s="886"/>
      <c r="CVX10" s="885"/>
      <c r="CVY10" s="886"/>
      <c r="CVZ10" s="886"/>
      <c r="CWA10" s="886"/>
      <c r="CWB10" s="885"/>
      <c r="CWC10" s="886"/>
      <c r="CWD10" s="886"/>
      <c r="CWE10" s="886"/>
      <c r="CWF10" s="885"/>
      <c r="CWG10" s="886"/>
      <c r="CWH10" s="886"/>
      <c r="CWI10" s="886"/>
      <c r="CWJ10" s="885"/>
      <c r="CWK10" s="886"/>
      <c r="CWL10" s="886"/>
      <c r="CWM10" s="886"/>
      <c r="CWN10" s="885"/>
      <c r="CWO10" s="886"/>
      <c r="CWP10" s="886"/>
      <c r="CWQ10" s="886"/>
      <c r="CWR10" s="885"/>
      <c r="CWS10" s="886"/>
      <c r="CWT10" s="886"/>
      <c r="CWU10" s="886"/>
      <c r="CWV10" s="885"/>
      <c r="CWW10" s="886"/>
      <c r="CWX10" s="886"/>
      <c r="CWY10" s="886"/>
      <c r="CWZ10" s="885"/>
      <c r="CXA10" s="886"/>
      <c r="CXB10" s="886"/>
      <c r="CXC10" s="886"/>
      <c r="CXD10" s="885"/>
      <c r="CXE10" s="886"/>
      <c r="CXF10" s="886"/>
      <c r="CXG10" s="886"/>
      <c r="CXH10" s="885"/>
      <c r="CXI10" s="886"/>
      <c r="CXJ10" s="886"/>
      <c r="CXK10" s="886"/>
      <c r="CXL10" s="885"/>
      <c r="CXM10" s="886"/>
      <c r="CXN10" s="886"/>
      <c r="CXO10" s="886"/>
      <c r="CXP10" s="885"/>
      <c r="CXQ10" s="886"/>
      <c r="CXR10" s="886"/>
      <c r="CXS10" s="886"/>
      <c r="CXT10" s="885"/>
      <c r="CXU10" s="886"/>
      <c r="CXV10" s="886"/>
      <c r="CXW10" s="886"/>
      <c r="CXX10" s="885"/>
      <c r="CXY10" s="886"/>
      <c r="CXZ10" s="886"/>
      <c r="CYA10" s="886"/>
      <c r="CYB10" s="885"/>
      <c r="CYC10" s="886"/>
      <c r="CYD10" s="886"/>
      <c r="CYE10" s="886"/>
      <c r="CYF10" s="885"/>
      <c r="CYG10" s="886"/>
      <c r="CYH10" s="886"/>
      <c r="CYI10" s="886"/>
      <c r="CYJ10" s="885"/>
      <c r="CYK10" s="886"/>
      <c r="CYL10" s="886"/>
      <c r="CYM10" s="886"/>
      <c r="CYN10" s="885"/>
      <c r="CYO10" s="886"/>
      <c r="CYP10" s="886"/>
      <c r="CYQ10" s="886"/>
      <c r="CYR10" s="885"/>
      <c r="CYS10" s="886"/>
      <c r="CYT10" s="886"/>
      <c r="CYU10" s="886"/>
      <c r="CYV10" s="885"/>
      <c r="CYW10" s="886"/>
      <c r="CYX10" s="886"/>
      <c r="CYY10" s="886"/>
      <c r="CYZ10" s="885"/>
      <c r="CZA10" s="886"/>
      <c r="CZB10" s="886"/>
      <c r="CZC10" s="886"/>
      <c r="CZD10" s="885"/>
      <c r="CZE10" s="886"/>
      <c r="CZF10" s="886"/>
      <c r="CZG10" s="886"/>
      <c r="CZH10" s="885"/>
      <c r="CZI10" s="886"/>
      <c r="CZJ10" s="886"/>
      <c r="CZK10" s="886"/>
      <c r="CZL10" s="885"/>
      <c r="CZM10" s="886"/>
      <c r="CZN10" s="886"/>
      <c r="CZO10" s="886"/>
      <c r="CZP10" s="885"/>
      <c r="CZQ10" s="886"/>
      <c r="CZR10" s="886"/>
      <c r="CZS10" s="886"/>
      <c r="CZT10" s="885"/>
      <c r="CZU10" s="886"/>
      <c r="CZV10" s="886"/>
      <c r="CZW10" s="886"/>
      <c r="CZX10" s="885"/>
      <c r="CZY10" s="886"/>
      <c r="CZZ10" s="886"/>
      <c r="DAA10" s="886"/>
      <c r="DAB10" s="885"/>
      <c r="DAC10" s="886"/>
      <c r="DAD10" s="886"/>
      <c r="DAE10" s="886"/>
      <c r="DAF10" s="885"/>
      <c r="DAG10" s="886"/>
      <c r="DAH10" s="886"/>
      <c r="DAI10" s="886"/>
      <c r="DAJ10" s="885"/>
      <c r="DAK10" s="886"/>
      <c r="DAL10" s="886"/>
      <c r="DAM10" s="886"/>
      <c r="DAN10" s="885"/>
      <c r="DAO10" s="886"/>
      <c r="DAP10" s="886"/>
      <c r="DAQ10" s="886"/>
      <c r="DAR10" s="885"/>
      <c r="DAS10" s="886"/>
      <c r="DAT10" s="886"/>
      <c r="DAU10" s="886"/>
      <c r="DAV10" s="885"/>
      <c r="DAW10" s="886"/>
      <c r="DAX10" s="886"/>
      <c r="DAY10" s="886"/>
      <c r="DAZ10" s="885"/>
      <c r="DBA10" s="886"/>
      <c r="DBB10" s="886"/>
      <c r="DBC10" s="886"/>
      <c r="DBD10" s="885"/>
      <c r="DBE10" s="886"/>
      <c r="DBF10" s="886"/>
      <c r="DBG10" s="886"/>
      <c r="DBH10" s="885"/>
      <c r="DBI10" s="886"/>
      <c r="DBJ10" s="886"/>
      <c r="DBK10" s="886"/>
      <c r="DBL10" s="885"/>
      <c r="DBM10" s="886"/>
      <c r="DBN10" s="886"/>
      <c r="DBO10" s="886"/>
      <c r="DBP10" s="885"/>
      <c r="DBQ10" s="886"/>
      <c r="DBR10" s="886"/>
      <c r="DBS10" s="886"/>
      <c r="DBT10" s="885"/>
      <c r="DBU10" s="886"/>
      <c r="DBV10" s="886"/>
      <c r="DBW10" s="886"/>
      <c r="DBX10" s="885"/>
      <c r="DBY10" s="886"/>
      <c r="DBZ10" s="886"/>
      <c r="DCA10" s="886"/>
      <c r="DCB10" s="885"/>
      <c r="DCC10" s="886"/>
      <c r="DCD10" s="886"/>
      <c r="DCE10" s="886"/>
      <c r="DCF10" s="885"/>
      <c r="DCG10" s="886"/>
      <c r="DCH10" s="886"/>
      <c r="DCI10" s="886"/>
      <c r="DCJ10" s="885"/>
      <c r="DCK10" s="886"/>
      <c r="DCL10" s="886"/>
      <c r="DCM10" s="886"/>
      <c r="DCN10" s="885"/>
      <c r="DCO10" s="886"/>
      <c r="DCP10" s="886"/>
      <c r="DCQ10" s="886"/>
      <c r="DCR10" s="885"/>
      <c r="DCS10" s="886"/>
      <c r="DCT10" s="886"/>
      <c r="DCU10" s="886"/>
      <c r="DCV10" s="885"/>
      <c r="DCW10" s="886"/>
      <c r="DCX10" s="886"/>
      <c r="DCY10" s="886"/>
      <c r="DCZ10" s="885"/>
      <c r="DDA10" s="886"/>
      <c r="DDB10" s="886"/>
      <c r="DDC10" s="886"/>
      <c r="DDD10" s="885"/>
      <c r="DDE10" s="886"/>
      <c r="DDF10" s="886"/>
      <c r="DDG10" s="886"/>
      <c r="DDH10" s="885"/>
      <c r="DDI10" s="886"/>
      <c r="DDJ10" s="886"/>
      <c r="DDK10" s="886"/>
      <c r="DDL10" s="885"/>
      <c r="DDM10" s="886"/>
      <c r="DDN10" s="886"/>
      <c r="DDO10" s="886"/>
      <c r="DDP10" s="885"/>
      <c r="DDQ10" s="886"/>
      <c r="DDR10" s="886"/>
      <c r="DDS10" s="886"/>
      <c r="DDT10" s="885"/>
      <c r="DDU10" s="886"/>
      <c r="DDV10" s="886"/>
      <c r="DDW10" s="886"/>
      <c r="DDX10" s="885"/>
      <c r="DDY10" s="886"/>
      <c r="DDZ10" s="886"/>
      <c r="DEA10" s="886"/>
      <c r="DEB10" s="885"/>
      <c r="DEC10" s="886"/>
      <c r="DED10" s="886"/>
      <c r="DEE10" s="886"/>
      <c r="DEF10" s="885"/>
      <c r="DEG10" s="886"/>
      <c r="DEH10" s="886"/>
      <c r="DEI10" s="886"/>
      <c r="DEJ10" s="885"/>
      <c r="DEK10" s="886"/>
      <c r="DEL10" s="886"/>
      <c r="DEM10" s="886"/>
      <c r="DEN10" s="885"/>
      <c r="DEO10" s="886"/>
      <c r="DEP10" s="886"/>
      <c r="DEQ10" s="886"/>
      <c r="DER10" s="885"/>
      <c r="DES10" s="886"/>
      <c r="DET10" s="886"/>
      <c r="DEU10" s="886"/>
      <c r="DEV10" s="885"/>
      <c r="DEW10" s="886"/>
      <c r="DEX10" s="886"/>
      <c r="DEY10" s="886"/>
      <c r="DEZ10" s="885"/>
      <c r="DFA10" s="886"/>
      <c r="DFB10" s="886"/>
      <c r="DFC10" s="886"/>
      <c r="DFD10" s="885"/>
      <c r="DFE10" s="886"/>
      <c r="DFF10" s="886"/>
      <c r="DFG10" s="886"/>
      <c r="DFH10" s="885"/>
      <c r="DFI10" s="886"/>
      <c r="DFJ10" s="886"/>
      <c r="DFK10" s="886"/>
      <c r="DFL10" s="885"/>
      <c r="DFM10" s="886"/>
      <c r="DFN10" s="886"/>
      <c r="DFO10" s="886"/>
      <c r="DFP10" s="885"/>
      <c r="DFQ10" s="886"/>
      <c r="DFR10" s="886"/>
      <c r="DFS10" s="886"/>
      <c r="DFT10" s="885"/>
      <c r="DFU10" s="886"/>
      <c r="DFV10" s="886"/>
      <c r="DFW10" s="886"/>
      <c r="DFX10" s="885"/>
      <c r="DFY10" s="886"/>
      <c r="DFZ10" s="886"/>
      <c r="DGA10" s="886"/>
      <c r="DGB10" s="885"/>
      <c r="DGC10" s="886"/>
      <c r="DGD10" s="886"/>
      <c r="DGE10" s="886"/>
      <c r="DGF10" s="885"/>
      <c r="DGG10" s="886"/>
      <c r="DGH10" s="886"/>
      <c r="DGI10" s="886"/>
      <c r="DGJ10" s="885"/>
      <c r="DGK10" s="886"/>
      <c r="DGL10" s="886"/>
      <c r="DGM10" s="886"/>
      <c r="DGN10" s="885"/>
      <c r="DGO10" s="886"/>
      <c r="DGP10" s="886"/>
      <c r="DGQ10" s="886"/>
      <c r="DGR10" s="885"/>
      <c r="DGS10" s="886"/>
      <c r="DGT10" s="886"/>
      <c r="DGU10" s="886"/>
      <c r="DGV10" s="885"/>
      <c r="DGW10" s="886"/>
      <c r="DGX10" s="886"/>
      <c r="DGY10" s="886"/>
      <c r="DGZ10" s="885"/>
      <c r="DHA10" s="886"/>
      <c r="DHB10" s="886"/>
      <c r="DHC10" s="886"/>
      <c r="DHD10" s="885"/>
      <c r="DHE10" s="886"/>
      <c r="DHF10" s="886"/>
      <c r="DHG10" s="886"/>
      <c r="DHH10" s="885"/>
      <c r="DHI10" s="886"/>
      <c r="DHJ10" s="886"/>
      <c r="DHK10" s="886"/>
      <c r="DHL10" s="885"/>
      <c r="DHM10" s="886"/>
      <c r="DHN10" s="886"/>
      <c r="DHO10" s="886"/>
      <c r="DHP10" s="885"/>
      <c r="DHQ10" s="886"/>
      <c r="DHR10" s="886"/>
      <c r="DHS10" s="886"/>
      <c r="DHT10" s="885"/>
      <c r="DHU10" s="886"/>
      <c r="DHV10" s="886"/>
      <c r="DHW10" s="886"/>
      <c r="DHX10" s="885"/>
      <c r="DHY10" s="886"/>
      <c r="DHZ10" s="886"/>
      <c r="DIA10" s="886"/>
      <c r="DIB10" s="885"/>
      <c r="DIC10" s="886"/>
      <c r="DID10" s="886"/>
      <c r="DIE10" s="886"/>
      <c r="DIF10" s="885"/>
      <c r="DIG10" s="886"/>
      <c r="DIH10" s="886"/>
      <c r="DII10" s="886"/>
      <c r="DIJ10" s="885"/>
      <c r="DIK10" s="886"/>
      <c r="DIL10" s="886"/>
      <c r="DIM10" s="886"/>
      <c r="DIN10" s="885"/>
      <c r="DIO10" s="886"/>
      <c r="DIP10" s="886"/>
      <c r="DIQ10" s="886"/>
      <c r="DIR10" s="885"/>
      <c r="DIS10" s="886"/>
      <c r="DIT10" s="886"/>
      <c r="DIU10" s="886"/>
      <c r="DIV10" s="885"/>
      <c r="DIW10" s="886"/>
      <c r="DIX10" s="886"/>
      <c r="DIY10" s="886"/>
      <c r="DIZ10" s="885"/>
      <c r="DJA10" s="886"/>
      <c r="DJB10" s="886"/>
      <c r="DJC10" s="886"/>
      <c r="DJD10" s="885"/>
      <c r="DJE10" s="886"/>
      <c r="DJF10" s="886"/>
      <c r="DJG10" s="886"/>
      <c r="DJH10" s="885"/>
      <c r="DJI10" s="886"/>
      <c r="DJJ10" s="886"/>
      <c r="DJK10" s="886"/>
      <c r="DJL10" s="885"/>
      <c r="DJM10" s="886"/>
      <c r="DJN10" s="886"/>
      <c r="DJO10" s="886"/>
      <c r="DJP10" s="885"/>
      <c r="DJQ10" s="886"/>
      <c r="DJR10" s="886"/>
      <c r="DJS10" s="886"/>
      <c r="DJT10" s="885"/>
      <c r="DJU10" s="886"/>
      <c r="DJV10" s="886"/>
      <c r="DJW10" s="886"/>
      <c r="DJX10" s="885"/>
      <c r="DJY10" s="886"/>
      <c r="DJZ10" s="886"/>
      <c r="DKA10" s="886"/>
      <c r="DKB10" s="885"/>
      <c r="DKC10" s="886"/>
      <c r="DKD10" s="886"/>
      <c r="DKE10" s="886"/>
      <c r="DKF10" s="885"/>
      <c r="DKG10" s="886"/>
      <c r="DKH10" s="886"/>
      <c r="DKI10" s="886"/>
      <c r="DKJ10" s="885"/>
      <c r="DKK10" s="886"/>
      <c r="DKL10" s="886"/>
      <c r="DKM10" s="886"/>
      <c r="DKN10" s="885"/>
      <c r="DKO10" s="886"/>
      <c r="DKP10" s="886"/>
      <c r="DKQ10" s="886"/>
      <c r="DKR10" s="885"/>
      <c r="DKS10" s="886"/>
      <c r="DKT10" s="886"/>
      <c r="DKU10" s="886"/>
      <c r="DKV10" s="885"/>
      <c r="DKW10" s="886"/>
      <c r="DKX10" s="886"/>
      <c r="DKY10" s="886"/>
      <c r="DKZ10" s="885"/>
      <c r="DLA10" s="886"/>
      <c r="DLB10" s="886"/>
      <c r="DLC10" s="886"/>
      <c r="DLD10" s="885"/>
      <c r="DLE10" s="886"/>
      <c r="DLF10" s="886"/>
      <c r="DLG10" s="886"/>
      <c r="DLH10" s="885"/>
      <c r="DLI10" s="886"/>
      <c r="DLJ10" s="886"/>
      <c r="DLK10" s="886"/>
      <c r="DLL10" s="885"/>
      <c r="DLM10" s="886"/>
      <c r="DLN10" s="886"/>
      <c r="DLO10" s="886"/>
      <c r="DLP10" s="885"/>
      <c r="DLQ10" s="886"/>
      <c r="DLR10" s="886"/>
      <c r="DLS10" s="886"/>
      <c r="DLT10" s="885"/>
      <c r="DLU10" s="886"/>
      <c r="DLV10" s="886"/>
      <c r="DLW10" s="886"/>
      <c r="DLX10" s="885"/>
      <c r="DLY10" s="886"/>
      <c r="DLZ10" s="886"/>
      <c r="DMA10" s="886"/>
      <c r="DMB10" s="885"/>
      <c r="DMC10" s="886"/>
      <c r="DMD10" s="886"/>
      <c r="DME10" s="886"/>
      <c r="DMF10" s="885"/>
      <c r="DMG10" s="886"/>
      <c r="DMH10" s="886"/>
      <c r="DMI10" s="886"/>
      <c r="DMJ10" s="885"/>
      <c r="DMK10" s="886"/>
      <c r="DML10" s="886"/>
      <c r="DMM10" s="886"/>
      <c r="DMN10" s="885"/>
      <c r="DMO10" s="886"/>
      <c r="DMP10" s="886"/>
      <c r="DMQ10" s="886"/>
      <c r="DMR10" s="885"/>
      <c r="DMS10" s="886"/>
      <c r="DMT10" s="886"/>
      <c r="DMU10" s="886"/>
      <c r="DMV10" s="885"/>
      <c r="DMW10" s="886"/>
      <c r="DMX10" s="886"/>
      <c r="DMY10" s="886"/>
      <c r="DMZ10" s="885"/>
      <c r="DNA10" s="886"/>
      <c r="DNB10" s="886"/>
      <c r="DNC10" s="886"/>
      <c r="DND10" s="885"/>
      <c r="DNE10" s="886"/>
      <c r="DNF10" s="886"/>
      <c r="DNG10" s="886"/>
      <c r="DNH10" s="885"/>
      <c r="DNI10" s="886"/>
      <c r="DNJ10" s="886"/>
      <c r="DNK10" s="886"/>
      <c r="DNL10" s="885"/>
      <c r="DNM10" s="886"/>
      <c r="DNN10" s="886"/>
      <c r="DNO10" s="886"/>
      <c r="DNP10" s="885"/>
      <c r="DNQ10" s="886"/>
      <c r="DNR10" s="886"/>
      <c r="DNS10" s="886"/>
      <c r="DNT10" s="885"/>
      <c r="DNU10" s="886"/>
      <c r="DNV10" s="886"/>
      <c r="DNW10" s="886"/>
      <c r="DNX10" s="885"/>
      <c r="DNY10" s="886"/>
      <c r="DNZ10" s="886"/>
      <c r="DOA10" s="886"/>
      <c r="DOB10" s="885"/>
      <c r="DOC10" s="886"/>
      <c r="DOD10" s="886"/>
      <c r="DOE10" s="886"/>
      <c r="DOF10" s="885"/>
      <c r="DOG10" s="886"/>
      <c r="DOH10" s="886"/>
      <c r="DOI10" s="886"/>
      <c r="DOJ10" s="885"/>
      <c r="DOK10" s="886"/>
      <c r="DOL10" s="886"/>
      <c r="DOM10" s="886"/>
      <c r="DON10" s="885"/>
      <c r="DOO10" s="886"/>
      <c r="DOP10" s="886"/>
      <c r="DOQ10" s="886"/>
      <c r="DOR10" s="885"/>
      <c r="DOS10" s="886"/>
      <c r="DOT10" s="886"/>
      <c r="DOU10" s="886"/>
      <c r="DOV10" s="885"/>
      <c r="DOW10" s="886"/>
      <c r="DOX10" s="886"/>
      <c r="DOY10" s="886"/>
      <c r="DOZ10" s="885"/>
      <c r="DPA10" s="886"/>
      <c r="DPB10" s="886"/>
      <c r="DPC10" s="886"/>
      <c r="DPD10" s="885"/>
      <c r="DPE10" s="886"/>
      <c r="DPF10" s="886"/>
      <c r="DPG10" s="886"/>
      <c r="DPH10" s="885"/>
      <c r="DPI10" s="886"/>
      <c r="DPJ10" s="886"/>
      <c r="DPK10" s="886"/>
      <c r="DPL10" s="885"/>
      <c r="DPM10" s="886"/>
      <c r="DPN10" s="886"/>
      <c r="DPO10" s="886"/>
      <c r="DPP10" s="885"/>
      <c r="DPQ10" s="886"/>
      <c r="DPR10" s="886"/>
      <c r="DPS10" s="886"/>
      <c r="DPT10" s="885"/>
      <c r="DPU10" s="886"/>
      <c r="DPV10" s="886"/>
      <c r="DPW10" s="886"/>
      <c r="DPX10" s="885"/>
      <c r="DPY10" s="886"/>
      <c r="DPZ10" s="886"/>
      <c r="DQA10" s="886"/>
      <c r="DQB10" s="885"/>
      <c r="DQC10" s="886"/>
      <c r="DQD10" s="886"/>
      <c r="DQE10" s="886"/>
      <c r="DQF10" s="885"/>
      <c r="DQG10" s="886"/>
      <c r="DQH10" s="886"/>
      <c r="DQI10" s="886"/>
      <c r="DQJ10" s="885"/>
      <c r="DQK10" s="886"/>
      <c r="DQL10" s="886"/>
      <c r="DQM10" s="886"/>
      <c r="DQN10" s="885"/>
      <c r="DQO10" s="886"/>
      <c r="DQP10" s="886"/>
      <c r="DQQ10" s="886"/>
      <c r="DQR10" s="885"/>
      <c r="DQS10" s="886"/>
      <c r="DQT10" s="886"/>
      <c r="DQU10" s="886"/>
      <c r="DQV10" s="885"/>
      <c r="DQW10" s="886"/>
      <c r="DQX10" s="886"/>
      <c r="DQY10" s="886"/>
      <c r="DQZ10" s="885"/>
      <c r="DRA10" s="886"/>
      <c r="DRB10" s="886"/>
      <c r="DRC10" s="886"/>
      <c r="DRD10" s="885"/>
      <c r="DRE10" s="886"/>
      <c r="DRF10" s="886"/>
      <c r="DRG10" s="886"/>
      <c r="DRH10" s="885"/>
      <c r="DRI10" s="886"/>
      <c r="DRJ10" s="886"/>
      <c r="DRK10" s="886"/>
      <c r="DRL10" s="885"/>
      <c r="DRM10" s="886"/>
      <c r="DRN10" s="886"/>
      <c r="DRO10" s="886"/>
      <c r="DRP10" s="885"/>
      <c r="DRQ10" s="886"/>
      <c r="DRR10" s="886"/>
      <c r="DRS10" s="886"/>
      <c r="DRT10" s="885"/>
      <c r="DRU10" s="886"/>
      <c r="DRV10" s="886"/>
      <c r="DRW10" s="886"/>
      <c r="DRX10" s="885"/>
      <c r="DRY10" s="886"/>
      <c r="DRZ10" s="886"/>
      <c r="DSA10" s="886"/>
      <c r="DSB10" s="885"/>
      <c r="DSC10" s="886"/>
      <c r="DSD10" s="886"/>
      <c r="DSE10" s="886"/>
      <c r="DSF10" s="885"/>
      <c r="DSG10" s="886"/>
      <c r="DSH10" s="886"/>
      <c r="DSI10" s="886"/>
      <c r="DSJ10" s="885"/>
      <c r="DSK10" s="886"/>
      <c r="DSL10" s="886"/>
      <c r="DSM10" s="886"/>
      <c r="DSN10" s="885"/>
      <c r="DSO10" s="886"/>
      <c r="DSP10" s="886"/>
      <c r="DSQ10" s="886"/>
      <c r="DSR10" s="885"/>
      <c r="DSS10" s="886"/>
      <c r="DST10" s="886"/>
      <c r="DSU10" s="886"/>
      <c r="DSV10" s="885"/>
      <c r="DSW10" s="886"/>
      <c r="DSX10" s="886"/>
      <c r="DSY10" s="886"/>
      <c r="DSZ10" s="885"/>
      <c r="DTA10" s="886"/>
      <c r="DTB10" s="886"/>
      <c r="DTC10" s="886"/>
      <c r="DTD10" s="885"/>
      <c r="DTE10" s="886"/>
      <c r="DTF10" s="886"/>
      <c r="DTG10" s="886"/>
      <c r="DTH10" s="885"/>
      <c r="DTI10" s="886"/>
      <c r="DTJ10" s="886"/>
      <c r="DTK10" s="886"/>
      <c r="DTL10" s="885"/>
      <c r="DTM10" s="886"/>
      <c r="DTN10" s="886"/>
      <c r="DTO10" s="886"/>
      <c r="DTP10" s="885"/>
      <c r="DTQ10" s="886"/>
      <c r="DTR10" s="886"/>
      <c r="DTS10" s="886"/>
      <c r="DTT10" s="885"/>
      <c r="DTU10" s="886"/>
      <c r="DTV10" s="886"/>
      <c r="DTW10" s="886"/>
      <c r="DTX10" s="885"/>
      <c r="DTY10" s="886"/>
      <c r="DTZ10" s="886"/>
      <c r="DUA10" s="886"/>
      <c r="DUB10" s="885"/>
      <c r="DUC10" s="886"/>
      <c r="DUD10" s="886"/>
      <c r="DUE10" s="886"/>
      <c r="DUF10" s="885"/>
      <c r="DUG10" s="886"/>
      <c r="DUH10" s="886"/>
      <c r="DUI10" s="886"/>
      <c r="DUJ10" s="885"/>
      <c r="DUK10" s="886"/>
      <c r="DUL10" s="886"/>
      <c r="DUM10" s="886"/>
      <c r="DUN10" s="885"/>
      <c r="DUO10" s="886"/>
      <c r="DUP10" s="886"/>
      <c r="DUQ10" s="886"/>
      <c r="DUR10" s="885"/>
      <c r="DUS10" s="886"/>
      <c r="DUT10" s="886"/>
      <c r="DUU10" s="886"/>
      <c r="DUV10" s="885"/>
      <c r="DUW10" s="886"/>
      <c r="DUX10" s="886"/>
      <c r="DUY10" s="886"/>
      <c r="DUZ10" s="885"/>
      <c r="DVA10" s="886"/>
      <c r="DVB10" s="886"/>
      <c r="DVC10" s="886"/>
      <c r="DVD10" s="885"/>
      <c r="DVE10" s="886"/>
      <c r="DVF10" s="886"/>
      <c r="DVG10" s="886"/>
      <c r="DVH10" s="885"/>
      <c r="DVI10" s="886"/>
      <c r="DVJ10" s="886"/>
      <c r="DVK10" s="886"/>
      <c r="DVL10" s="885"/>
      <c r="DVM10" s="886"/>
      <c r="DVN10" s="886"/>
      <c r="DVO10" s="886"/>
      <c r="DVP10" s="885"/>
      <c r="DVQ10" s="886"/>
      <c r="DVR10" s="886"/>
      <c r="DVS10" s="886"/>
      <c r="DVT10" s="885"/>
      <c r="DVU10" s="886"/>
      <c r="DVV10" s="886"/>
      <c r="DVW10" s="886"/>
      <c r="DVX10" s="885"/>
      <c r="DVY10" s="886"/>
      <c r="DVZ10" s="886"/>
      <c r="DWA10" s="886"/>
      <c r="DWB10" s="885"/>
      <c r="DWC10" s="886"/>
      <c r="DWD10" s="886"/>
      <c r="DWE10" s="886"/>
      <c r="DWF10" s="885"/>
      <c r="DWG10" s="886"/>
      <c r="DWH10" s="886"/>
      <c r="DWI10" s="886"/>
      <c r="DWJ10" s="885"/>
      <c r="DWK10" s="886"/>
      <c r="DWL10" s="886"/>
      <c r="DWM10" s="886"/>
      <c r="DWN10" s="885"/>
      <c r="DWO10" s="886"/>
      <c r="DWP10" s="886"/>
      <c r="DWQ10" s="886"/>
      <c r="DWR10" s="885"/>
      <c r="DWS10" s="886"/>
      <c r="DWT10" s="886"/>
      <c r="DWU10" s="886"/>
      <c r="DWV10" s="885"/>
      <c r="DWW10" s="886"/>
      <c r="DWX10" s="886"/>
      <c r="DWY10" s="886"/>
      <c r="DWZ10" s="885"/>
      <c r="DXA10" s="886"/>
      <c r="DXB10" s="886"/>
      <c r="DXC10" s="886"/>
      <c r="DXD10" s="885"/>
      <c r="DXE10" s="886"/>
      <c r="DXF10" s="886"/>
      <c r="DXG10" s="886"/>
      <c r="DXH10" s="885"/>
      <c r="DXI10" s="886"/>
      <c r="DXJ10" s="886"/>
      <c r="DXK10" s="886"/>
      <c r="DXL10" s="885"/>
      <c r="DXM10" s="886"/>
      <c r="DXN10" s="886"/>
      <c r="DXO10" s="886"/>
      <c r="DXP10" s="885"/>
      <c r="DXQ10" s="886"/>
      <c r="DXR10" s="886"/>
      <c r="DXS10" s="886"/>
      <c r="DXT10" s="885"/>
      <c r="DXU10" s="886"/>
      <c r="DXV10" s="886"/>
      <c r="DXW10" s="886"/>
      <c r="DXX10" s="885"/>
      <c r="DXY10" s="886"/>
      <c r="DXZ10" s="886"/>
      <c r="DYA10" s="886"/>
      <c r="DYB10" s="885"/>
      <c r="DYC10" s="886"/>
      <c r="DYD10" s="886"/>
      <c r="DYE10" s="886"/>
      <c r="DYF10" s="885"/>
      <c r="DYG10" s="886"/>
      <c r="DYH10" s="886"/>
      <c r="DYI10" s="886"/>
      <c r="DYJ10" s="885"/>
      <c r="DYK10" s="886"/>
      <c r="DYL10" s="886"/>
      <c r="DYM10" s="886"/>
      <c r="DYN10" s="885"/>
      <c r="DYO10" s="886"/>
      <c r="DYP10" s="886"/>
      <c r="DYQ10" s="886"/>
      <c r="DYR10" s="885"/>
      <c r="DYS10" s="886"/>
      <c r="DYT10" s="886"/>
      <c r="DYU10" s="886"/>
      <c r="DYV10" s="885"/>
      <c r="DYW10" s="886"/>
      <c r="DYX10" s="886"/>
      <c r="DYY10" s="886"/>
      <c r="DYZ10" s="885"/>
      <c r="DZA10" s="886"/>
      <c r="DZB10" s="886"/>
      <c r="DZC10" s="886"/>
      <c r="DZD10" s="885"/>
      <c r="DZE10" s="886"/>
      <c r="DZF10" s="886"/>
      <c r="DZG10" s="886"/>
      <c r="DZH10" s="885"/>
      <c r="DZI10" s="886"/>
      <c r="DZJ10" s="886"/>
      <c r="DZK10" s="886"/>
      <c r="DZL10" s="885"/>
      <c r="DZM10" s="886"/>
      <c r="DZN10" s="886"/>
      <c r="DZO10" s="886"/>
      <c r="DZP10" s="885"/>
      <c r="DZQ10" s="886"/>
      <c r="DZR10" s="886"/>
      <c r="DZS10" s="886"/>
      <c r="DZT10" s="885"/>
      <c r="DZU10" s="886"/>
      <c r="DZV10" s="886"/>
      <c r="DZW10" s="886"/>
      <c r="DZX10" s="885"/>
      <c r="DZY10" s="886"/>
      <c r="DZZ10" s="886"/>
      <c r="EAA10" s="886"/>
      <c r="EAB10" s="885"/>
      <c r="EAC10" s="886"/>
      <c r="EAD10" s="886"/>
      <c r="EAE10" s="886"/>
      <c r="EAF10" s="885"/>
      <c r="EAG10" s="886"/>
      <c r="EAH10" s="886"/>
      <c r="EAI10" s="886"/>
      <c r="EAJ10" s="885"/>
      <c r="EAK10" s="886"/>
      <c r="EAL10" s="886"/>
      <c r="EAM10" s="886"/>
      <c r="EAN10" s="885"/>
      <c r="EAO10" s="886"/>
      <c r="EAP10" s="886"/>
      <c r="EAQ10" s="886"/>
      <c r="EAR10" s="885"/>
      <c r="EAS10" s="886"/>
      <c r="EAT10" s="886"/>
      <c r="EAU10" s="886"/>
      <c r="EAV10" s="885"/>
      <c r="EAW10" s="886"/>
      <c r="EAX10" s="886"/>
      <c r="EAY10" s="886"/>
      <c r="EAZ10" s="885"/>
      <c r="EBA10" s="886"/>
      <c r="EBB10" s="886"/>
      <c r="EBC10" s="886"/>
      <c r="EBD10" s="885"/>
      <c r="EBE10" s="886"/>
      <c r="EBF10" s="886"/>
      <c r="EBG10" s="886"/>
      <c r="EBH10" s="885"/>
      <c r="EBI10" s="886"/>
      <c r="EBJ10" s="886"/>
      <c r="EBK10" s="886"/>
      <c r="EBL10" s="885"/>
      <c r="EBM10" s="886"/>
      <c r="EBN10" s="886"/>
      <c r="EBO10" s="886"/>
      <c r="EBP10" s="885"/>
      <c r="EBQ10" s="886"/>
      <c r="EBR10" s="886"/>
      <c r="EBS10" s="886"/>
      <c r="EBT10" s="885"/>
      <c r="EBU10" s="886"/>
      <c r="EBV10" s="886"/>
      <c r="EBW10" s="886"/>
      <c r="EBX10" s="885"/>
      <c r="EBY10" s="886"/>
      <c r="EBZ10" s="886"/>
      <c r="ECA10" s="886"/>
      <c r="ECB10" s="885"/>
      <c r="ECC10" s="886"/>
      <c r="ECD10" s="886"/>
      <c r="ECE10" s="886"/>
      <c r="ECF10" s="885"/>
      <c r="ECG10" s="886"/>
      <c r="ECH10" s="886"/>
      <c r="ECI10" s="886"/>
      <c r="ECJ10" s="885"/>
      <c r="ECK10" s="886"/>
      <c r="ECL10" s="886"/>
      <c r="ECM10" s="886"/>
      <c r="ECN10" s="885"/>
      <c r="ECO10" s="886"/>
      <c r="ECP10" s="886"/>
      <c r="ECQ10" s="886"/>
      <c r="ECR10" s="885"/>
      <c r="ECS10" s="886"/>
      <c r="ECT10" s="886"/>
      <c r="ECU10" s="886"/>
      <c r="ECV10" s="885"/>
      <c r="ECW10" s="886"/>
      <c r="ECX10" s="886"/>
      <c r="ECY10" s="886"/>
      <c r="ECZ10" s="885"/>
      <c r="EDA10" s="886"/>
      <c r="EDB10" s="886"/>
      <c r="EDC10" s="886"/>
      <c r="EDD10" s="885"/>
      <c r="EDE10" s="886"/>
      <c r="EDF10" s="886"/>
      <c r="EDG10" s="886"/>
      <c r="EDH10" s="885"/>
      <c r="EDI10" s="886"/>
      <c r="EDJ10" s="886"/>
      <c r="EDK10" s="886"/>
      <c r="EDL10" s="885"/>
      <c r="EDM10" s="886"/>
      <c r="EDN10" s="886"/>
      <c r="EDO10" s="886"/>
      <c r="EDP10" s="885"/>
      <c r="EDQ10" s="886"/>
      <c r="EDR10" s="886"/>
      <c r="EDS10" s="886"/>
      <c r="EDT10" s="885"/>
      <c r="EDU10" s="886"/>
      <c r="EDV10" s="886"/>
      <c r="EDW10" s="886"/>
      <c r="EDX10" s="885"/>
      <c r="EDY10" s="886"/>
      <c r="EDZ10" s="886"/>
      <c r="EEA10" s="886"/>
      <c r="EEB10" s="885"/>
      <c r="EEC10" s="886"/>
      <c r="EED10" s="886"/>
      <c r="EEE10" s="886"/>
      <c r="EEF10" s="885"/>
      <c r="EEG10" s="886"/>
      <c r="EEH10" s="886"/>
      <c r="EEI10" s="886"/>
      <c r="EEJ10" s="885"/>
      <c r="EEK10" s="886"/>
      <c r="EEL10" s="886"/>
      <c r="EEM10" s="886"/>
      <c r="EEN10" s="885"/>
      <c r="EEO10" s="886"/>
      <c r="EEP10" s="886"/>
      <c r="EEQ10" s="886"/>
      <c r="EER10" s="885"/>
      <c r="EES10" s="886"/>
      <c r="EET10" s="886"/>
      <c r="EEU10" s="886"/>
      <c r="EEV10" s="885"/>
      <c r="EEW10" s="886"/>
      <c r="EEX10" s="886"/>
      <c r="EEY10" s="886"/>
      <c r="EEZ10" s="885"/>
      <c r="EFA10" s="886"/>
      <c r="EFB10" s="886"/>
      <c r="EFC10" s="886"/>
      <c r="EFD10" s="885"/>
      <c r="EFE10" s="886"/>
      <c r="EFF10" s="886"/>
      <c r="EFG10" s="886"/>
      <c r="EFH10" s="885"/>
      <c r="EFI10" s="886"/>
      <c r="EFJ10" s="886"/>
      <c r="EFK10" s="886"/>
      <c r="EFL10" s="885"/>
      <c r="EFM10" s="886"/>
      <c r="EFN10" s="886"/>
      <c r="EFO10" s="886"/>
      <c r="EFP10" s="885"/>
      <c r="EFQ10" s="886"/>
      <c r="EFR10" s="886"/>
      <c r="EFS10" s="886"/>
      <c r="EFT10" s="885"/>
      <c r="EFU10" s="886"/>
      <c r="EFV10" s="886"/>
      <c r="EFW10" s="886"/>
      <c r="EFX10" s="885"/>
      <c r="EFY10" s="886"/>
      <c r="EFZ10" s="886"/>
      <c r="EGA10" s="886"/>
      <c r="EGB10" s="885"/>
      <c r="EGC10" s="886"/>
      <c r="EGD10" s="886"/>
      <c r="EGE10" s="886"/>
      <c r="EGF10" s="885"/>
      <c r="EGG10" s="886"/>
      <c r="EGH10" s="886"/>
      <c r="EGI10" s="886"/>
      <c r="EGJ10" s="885"/>
      <c r="EGK10" s="886"/>
      <c r="EGL10" s="886"/>
      <c r="EGM10" s="886"/>
      <c r="EGN10" s="885"/>
      <c r="EGO10" s="886"/>
      <c r="EGP10" s="886"/>
      <c r="EGQ10" s="886"/>
      <c r="EGR10" s="885"/>
      <c r="EGS10" s="886"/>
      <c r="EGT10" s="886"/>
      <c r="EGU10" s="886"/>
      <c r="EGV10" s="885"/>
      <c r="EGW10" s="886"/>
      <c r="EGX10" s="886"/>
      <c r="EGY10" s="886"/>
      <c r="EGZ10" s="885"/>
      <c r="EHA10" s="886"/>
      <c r="EHB10" s="886"/>
      <c r="EHC10" s="886"/>
      <c r="EHD10" s="885"/>
      <c r="EHE10" s="886"/>
      <c r="EHF10" s="886"/>
      <c r="EHG10" s="886"/>
      <c r="EHH10" s="885"/>
      <c r="EHI10" s="886"/>
      <c r="EHJ10" s="886"/>
      <c r="EHK10" s="886"/>
      <c r="EHL10" s="885"/>
      <c r="EHM10" s="886"/>
      <c r="EHN10" s="886"/>
      <c r="EHO10" s="886"/>
      <c r="EHP10" s="885"/>
      <c r="EHQ10" s="886"/>
      <c r="EHR10" s="886"/>
      <c r="EHS10" s="886"/>
      <c r="EHT10" s="885"/>
      <c r="EHU10" s="886"/>
      <c r="EHV10" s="886"/>
      <c r="EHW10" s="886"/>
      <c r="EHX10" s="885"/>
      <c r="EHY10" s="886"/>
      <c r="EHZ10" s="886"/>
      <c r="EIA10" s="886"/>
      <c r="EIB10" s="885"/>
      <c r="EIC10" s="886"/>
      <c r="EID10" s="886"/>
      <c r="EIE10" s="886"/>
      <c r="EIF10" s="885"/>
      <c r="EIG10" s="886"/>
      <c r="EIH10" s="886"/>
      <c r="EII10" s="886"/>
      <c r="EIJ10" s="885"/>
      <c r="EIK10" s="886"/>
      <c r="EIL10" s="886"/>
      <c r="EIM10" s="886"/>
      <c r="EIN10" s="885"/>
      <c r="EIO10" s="886"/>
      <c r="EIP10" s="886"/>
      <c r="EIQ10" s="886"/>
      <c r="EIR10" s="885"/>
      <c r="EIS10" s="886"/>
      <c r="EIT10" s="886"/>
      <c r="EIU10" s="886"/>
      <c r="EIV10" s="885"/>
      <c r="EIW10" s="886"/>
      <c r="EIX10" s="886"/>
      <c r="EIY10" s="886"/>
      <c r="EIZ10" s="885"/>
      <c r="EJA10" s="886"/>
      <c r="EJB10" s="886"/>
      <c r="EJC10" s="886"/>
      <c r="EJD10" s="885"/>
      <c r="EJE10" s="886"/>
      <c r="EJF10" s="886"/>
      <c r="EJG10" s="886"/>
      <c r="EJH10" s="885"/>
      <c r="EJI10" s="886"/>
      <c r="EJJ10" s="886"/>
      <c r="EJK10" s="886"/>
      <c r="EJL10" s="885"/>
      <c r="EJM10" s="886"/>
      <c r="EJN10" s="886"/>
      <c r="EJO10" s="886"/>
      <c r="EJP10" s="885"/>
      <c r="EJQ10" s="886"/>
      <c r="EJR10" s="886"/>
      <c r="EJS10" s="886"/>
      <c r="EJT10" s="885"/>
      <c r="EJU10" s="886"/>
      <c r="EJV10" s="886"/>
      <c r="EJW10" s="886"/>
      <c r="EJX10" s="885"/>
      <c r="EJY10" s="886"/>
      <c r="EJZ10" s="886"/>
      <c r="EKA10" s="886"/>
      <c r="EKB10" s="885"/>
      <c r="EKC10" s="886"/>
      <c r="EKD10" s="886"/>
      <c r="EKE10" s="886"/>
      <c r="EKF10" s="885"/>
      <c r="EKG10" s="886"/>
      <c r="EKH10" s="886"/>
      <c r="EKI10" s="886"/>
      <c r="EKJ10" s="885"/>
      <c r="EKK10" s="886"/>
      <c r="EKL10" s="886"/>
      <c r="EKM10" s="886"/>
      <c r="EKN10" s="885"/>
      <c r="EKO10" s="886"/>
      <c r="EKP10" s="886"/>
      <c r="EKQ10" s="886"/>
      <c r="EKR10" s="885"/>
      <c r="EKS10" s="886"/>
      <c r="EKT10" s="886"/>
      <c r="EKU10" s="886"/>
      <c r="EKV10" s="885"/>
      <c r="EKW10" s="886"/>
      <c r="EKX10" s="886"/>
      <c r="EKY10" s="886"/>
      <c r="EKZ10" s="885"/>
      <c r="ELA10" s="886"/>
      <c r="ELB10" s="886"/>
      <c r="ELC10" s="886"/>
      <c r="ELD10" s="885"/>
      <c r="ELE10" s="886"/>
      <c r="ELF10" s="886"/>
      <c r="ELG10" s="886"/>
      <c r="ELH10" s="885"/>
      <c r="ELI10" s="886"/>
      <c r="ELJ10" s="886"/>
      <c r="ELK10" s="886"/>
      <c r="ELL10" s="885"/>
      <c r="ELM10" s="886"/>
      <c r="ELN10" s="886"/>
      <c r="ELO10" s="886"/>
      <c r="ELP10" s="885"/>
      <c r="ELQ10" s="886"/>
      <c r="ELR10" s="886"/>
      <c r="ELS10" s="886"/>
      <c r="ELT10" s="885"/>
      <c r="ELU10" s="886"/>
      <c r="ELV10" s="886"/>
      <c r="ELW10" s="886"/>
      <c r="ELX10" s="885"/>
      <c r="ELY10" s="886"/>
      <c r="ELZ10" s="886"/>
      <c r="EMA10" s="886"/>
      <c r="EMB10" s="885"/>
      <c r="EMC10" s="886"/>
      <c r="EMD10" s="886"/>
      <c r="EME10" s="886"/>
      <c r="EMF10" s="885"/>
      <c r="EMG10" s="886"/>
      <c r="EMH10" s="886"/>
      <c r="EMI10" s="886"/>
      <c r="EMJ10" s="885"/>
      <c r="EMK10" s="886"/>
      <c r="EML10" s="886"/>
      <c r="EMM10" s="886"/>
      <c r="EMN10" s="885"/>
      <c r="EMO10" s="886"/>
      <c r="EMP10" s="886"/>
      <c r="EMQ10" s="886"/>
      <c r="EMR10" s="885"/>
      <c r="EMS10" s="886"/>
      <c r="EMT10" s="886"/>
      <c r="EMU10" s="886"/>
      <c r="EMV10" s="885"/>
      <c r="EMW10" s="886"/>
      <c r="EMX10" s="886"/>
      <c r="EMY10" s="886"/>
      <c r="EMZ10" s="885"/>
      <c r="ENA10" s="886"/>
      <c r="ENB10" s="886"/>
      <c r="ENC10" s="886"/>
      <c r="END10" s="885"/>
      <c r="ENE10" s="886"/>
      <c r="ENF10" s="886"/>
      <c r="ENG10" s="886"/>
      <c r="ENH10" s="885"/>
      <c r="ENI10" s="886"/>
      <c r="ENJ10" s="886"/>
      <c r="ENK10" s="886"/>
      <c r="ENL10" s="885"/>
      <c r="ENM10" s="886"/>
      <c r="ENN10" s="886"/>
      <c r="ENO10" s="886"/>
      <c r="ENP10" s="885"/>
      <c r="ENQ10" s="886"/>
      <c r="ENR10" s="886"/>
      <c r="ENS10" s="886"/>
      <c r="ENT10" s="885"/>
      <c r="ENU10" s="886"/>
      <c r="ENV10" s="886"/>
      <c r="ENW10" s="886"/>
      <c r="ENX10" s="885"/>
      <c r="ENY10" s="886"/>
      <c r="ENZ10" s="886"/>
      <c r="EOA10" s="886"/>
      <c r="EOB10" s="885"/>
      <c r="EOC10" s="886"/>
      <c r="EOD10" s="886"/>
      <c r="EOE10" s="886"/>
      <c r="EOF10" s="885"/>
      <c r="EOG10" s="886"/>
      <c r="EOH10" s="886"/>
      <c r="EOI10" s="886"/>
      <c r="EOJ10" s="885"/>
      <c r="EOK10" s="886"/>
      <c r="EOL10" s="886"/>
      <c r="EOM10" s="886"/>
      <c r="EON10" s="885"/>
      <c r="EOO10" s="886"/>
      <c r="EOP10" s="886"/>
      <c r="EOQ10" s="886"/>
      <c r="EOR10" s="885"/>
      <c r="EOS10" s="886"/>
      <c r="EOT10" s="886"/>
      <c r="EOU10" s="886"/>
      <c r="EOV10" s="885"/>
      <c r="EOW10" s="886"/>
      <c r="EOX10" s="886"/>
      <c r="EOY10" s="886"/>
      <c r="EOZ10" s="885"/>
      <c r="EPA10" s="886"/>
      <c r="EPB10" s="886"/>
      <c r="EPC10" s="886"/>
      <c r="EPD10" s="885"/>
      <c r="EPE10" s="886"/>
      <c r="EPF10" s="886"/>
      <c r="EPG10" s="886"/>
      <c r="EPH10" s="885"/>
      <c r="EPI10" s="886"/>
      <c r="EPJ10" s="886"/>
      <c r="EPK10" s="886"/>
      <c r="EPL10" s="885"/>
      <c r="EPM10" s="886"/>
      <c r="EPN10" s="886"/>
      <c r="EPO10" s="886"/>
      <c r="EPP10" s="885"/>
      <c r="EPQ10" s="886"/>
      <c r="EPR10" s="886"/>
      <c r="EPS10" s="886"/>
      <c r="EPT10" s="885"/>
      <c r="EPU10" s="886"/>
      <c r="EPV10" s="886"/>
      <c r="EPW10" s="886"/>
      <c r="EPX10" s="885"/>
      <c r="EPY10" s="886"/>
      <c r="EPZ10" s="886"/>
      <c r="EQA10" s="886"/>
      <c r="EQB10" s="885"/>
      <c r="EQC10" s="886"/>
      <c r="EQD10" s="886"/>
      <c r="EQE10" s="886"/>
      <c r="EQF10" s="885"/>
      <c r="EQG10" s="886"/>
      <c r="EQH10" s="886"/>
      <c r="EQI10" s="886"/>
      <c r="EQJ10" s="885"/>
      <c r="EQK10" s="886"/>
      <c r="EQL10" s="886"/>
      <c r="EQM10" s="886"/>
      <c r="EQN10" s="885"/>
      <c r="EQO10" s="886"/>
      <c r="EQP10" s="886"/>
      <c r="EQQ10" s="886"/>
      <c r="EQR10" s="885"/>
      <c r="EQS10" s="886"/>
      <c r="EQT10" s="886"/>
      <c r="EQU10" s="886"/>
      <c r="EQV10" s="885"/>
      <c r="EQW10" s="886"/>
      <c r="EQX10" s="886"/>
      <c r="EQY10" s="886"/>
      <c r="EQZ10" s="885"/>
      <c r="ERA10" s="886"/>
      <c r="ERB10" s="886"/>
      <c r="ERC10" s="886"/>
      <c r="ERD10" s="885"/>
      <c r="ERE10" s="886"/>
      <c r="ERF10" s="886"/>
      <c r="ERG10" s="886"/>
      <c r="ERH10" s="885"/>
      <c r="ERI10" s="886"/>
      <c r="ERJ10" s="886"/>
      <c r="ERK10" s="886"/>
      <c r="ERL10" s="885"/>
      <c r="ERM10" s="886"/>
      <c r="ERN10" s="886"/>
      <c r="ERO10" s="886"/>
      <c r="ERP10" s="885"/>
      <c r="ERQ10" s="886"/>
      <c r="ERR10" s="886"/>
      <c r="ERS10" s="886"/>
      <c r="ERT10" s="885"/>
      <c r="ERU10" s="886"/>
      <c r="ERV10" s="886"/>
      <c r="ERW10" s="886"/>
      <c r="ERX10" s="885"/>
      <c r="ERY10" s="886"/>
      <c r="ERZ10" s="886"/>
      <c r="ESA10" s="886"/>
      <c r="ESB10" s="885"/>
      <c r="ESC10" s="886"/>
      <c r="ESD10" s="886"/>
      <c r="ESE10" s="886"/>
      <c r="ESF10" s="885"/>
      <c r="ESG10" s="886"/>
      <c r="ESH10" s="886"/>
      <c r="ESI10" s="886"/>
      <c r="ESJ10" s="885"/>
      <c r="ESK10" s="886"/>
      <c r="ESL10" s="886"/>
      <c r="ESM10" s="886"/>
      <c r="ESN10" s="885"/>
      <c r="ESO10" s="886"/>
      <c r="ESP10" s="886"/>
      <c r="ESQ10" s="886"/>
      <c r="ESR10" s="885"/>
      <c r="ESS10" s="886"/>
      <c r="EST10" s="886"/>
      <c r="ESU10" s="886"/>
      <c r="ESV10" s="885"/>
      <c r="ESW10" s="886"/>
      <c r="ESX10" s="886"/>
      <c r="ESY10" s="886"/>
      <c r="ESZ10" s="885"/>
      <c r="ETA10" s="886"/>
      <c r="ETB10" s="886"/>
      <c r="ETC10" s="886"/>
      <c r="ETD10" s="885"/>
      <c r="ETE10" s="886"/>
      <c r="ETF10" s="886"/>
      <c r="ETG10" s="886"/>
      <c r="ETH10" s="885"/>
      <c r="ETI10" s="886"/>
      <c r="ETJ10" s="886"/>
      <c r="ETK10" s="886"/>
      <c r="ETL10" s="885"/>
      <c r="ETM10" s="886"/>
      <c r="ETN10" s="886"/>
      <c r="ETO10" s="886"/>
      <c r="ETP10" s="885"/>
      <c r="ETQ10" s="886"/>
      <c r="ETR10" s="886"/>
      <c r="ETS10" s="886"/>
      <c r="ETT10" s="885"/>
      <c r="ETU10" s="886"/>
      <c r="ETV10" s="886"/>
      <c r="ETW10" s="886"/>
      <c r="ETX10" s="885"/>
      <c r="ETY10" s="886"/>
      <c r="ETZ10" s="886"/>
      <c r="EUA10" s="886"/>
      <c r="EUB10" s="885"/>
      <c r="EUC10" s="886"/>
      <c r="EUD10" s="886"/>
      <c r="EUE10" s="886"/>
      <c r="EUF10" s="885"/>
      <c r="EUG10" s="886"/>
      <c r="EUH10" s="886"/>
      <c r="EUI10" s="886"/>
      <c r="EUJ10" s="885"/>
      <c r="EUK10" s="886"/>
      <c r="EUL10" s="886"/>
      <c r="EUM10" s="886"/>
      <c r="EUN10" s="885"/>
      <c r="EUO10" s="886"/>
      <c r="EUP10" s="886"/>
      <c r="EUQ10" s="886"/>
      <c r="EUR10" s="885"/>
      <c r="EUS10" s="886"/>
      <c r="EUT10" s="886"/>
      <c r="EUU10" s="886"/>
      <c r="EUV10" s="885"/>
      <c r="EUW10" s="886"/>
      <c r="EUX10" s="886"/>
      <c r="EUY10" s="886"/>
      <c r="EUZ10" s="885"/>
      <c r="EVA10" s="886"/>
      <c r="EVB10" s="886"/>
      <c r="EVC10" s="886"/>
      <c r="EVD10" s="885"/>
      <c r="EVE10" s="886"/>
      <c r="EVF10" s="886"/>
      <c r="EVG10" s="886"/>
      <c r="EVH10" s="885"/>
      <c r="EVI10" s="886"/>
      <c r="EVJ10" s="886"/>
      <c r="EVK10" s="886"/>
      <c r="EVL10" s="885"/>
      <c r="EVM10" s="886"/>
      <c r="EVN10" s="886"/>
      <c r="EVO10" s="886"/>
      <c r="EVP10" s="885"/>
      <c r="EVQ10" s="886"/>
      <c r="EVR10" s="886"/>
      <c r="EVS10" s="886"/>
      <c r="EVT10" s="885"/>
      <c r="EVU10" s="886"/>
      <c r="EVV10" s="886"/>
      <c r="EVW10" s="886"/>
      <c r="EVX10" s="885"/>
      <c r="EVY10" s="886"/>
      <c r="EVZ10" s="886"/>
      <c r="EWA10" s="886"/>
      <c r="EWB10" s="885"/>
      <c r="EWC10" s="886"/>
      <c r="EWD10" s="886"/>
      <c r="EWE10" s="886"/>
      <c r="EWF10" s="885"/>
      <c r="EWG10" s="886"/>
      <c r="EWH10" s="886"/>
      <c r="EWI10" s="886"/>
      <c r="EWJ10" s="885"/>
      <c r="EWK10" s="886"/>
      <c r="EWL10" s="886"/>
      <c r="EWM10" s="886"/>
      <c r="EWN10" s="885"/>
      <c r="EWO10" s="886"/>
      <c r="EWP10" s="886"/>
      <c r="EWQ10" s="886"/>
      <c r="EWR10" s="885"/>
      <c r="EWS10" s="886"/>
      <c r="EWT10" s="886"/>
      <c r="EWU10" s="886"/>
      <c r="EWV10" s="885"/>
      <c r="EWW10" s="886"/>
      <c r="EWX10" s="886"/>
      <c r="EWY10" s="886"/>
      <c r="EWZ10" s="885"/>
      <c r="EXA10" s="886"/>
      <c r="EXB10" s="886"/>
      <c r="EXC10" s="886"/>
      <c r="EXD10" s="885"/>
      <c r="EXE10" s="886"/>
      <c r="EXF10" s="886"/>
      <c r="EXG10" s="886"/>
      <c r="EXH10" s="885"/>
      <c r="EXI10" s="886"/>
      <c r="EXJ10" s="886"/>
      <c r="EXK10" s="886"/>
      <c r="EXL10" s="885"/>
      <c r="EXM10" s="886"/>
      <c r="EXN10" s="886"/>
      <c r="EXO10" s="886"/>
      <c r="EXP10" s="885"/>
      <c r="EXQ10" s="886"/>
      <c r="EXR10" s="886"/>
      <c r="EXS10" s="886"/>
      <c r="EXT10" s="885"/>
      <c r="EXU10" s="886"/>
      <c r="EXV10" s="886"/>
      <c r="EXW10" s="886"/>
      <c r="EXX10" s="885"/>
      <c r="EXY10" s="886"/>
      <c r="EXZ10" s="886"/>
      <c r="EYA10" s="886"/>
      <c r="EYB10" s="885"/>
      <c r="EYC10" s="886"/>
      <c r="EYD10" s="886"/>
      <c r="EYE10" s="886"/>
      <c r="EYF10" s="885"/>
      <c r="EYG10" s="886"/>
      <c r="EYH10" s="886"/>
      <c r="EYI10" s="886"/>
      <c r="EYJ10" s="885"/>
      <c r="EYK10" s="886"/>
      <c r="EYL10" s="886"/>
      <c r="EYM10" s="886"/>
      <c r="EYN10" s="885"/>
      <c r="EYO10" s="886"/>
      <c r="EYP10" s="886"/>
      <c r="EYQ10" s="886"/>
      <c r="EYR10" s="885"/>
      <c r="EYS10" s="886"/>
      <c r="EYT10" s="886"/>
      <c r="EYU10" s="886"/>
      <c r="EYV10" s="885"/>
      <c r="EYW10" s="886"/>
      <c r="EYX10" s="886"/>
      <c r="EYY10" s="886"/>
      <c r="EYZ10" s="885"/>
      <c r="EZA10" s="886"/>
      <c r="EZB10" s="886"/>
      <c r="EZC10" s="886"/>
      <c r="EZD10" s="885"/>
      <c r="EZE10" s="886"/>
      <c r="EZF10" s="886"/>
      <c r="EZG10" s="886"/>
      <c r="EZH10" s="885"/>
      <c r="EZI10" s="886"/>
      <c r="EZJ10" s="886"/>
      <c r="EZK10" s="886"/>
      <c r="EZL10" s="885"/>
      <c r="EZM10" s="886"/>
      <c r="EZN10" s="886"/>
      <c r="EZO10" s="886"/>
      <c r="EZP10" s="885"/>
      <c r="EZQ10" s="886"/>
      <c r="EZR10" s="886"/>
      <c r="EZS10" s="886"/>
      <c r="EZT10" s="885"/>
      <c r="EZU10" s="886"/>
      <c r="EZV10" s="886"/>
      <c r="EZW10" s="886"/>
      <c r="EZX10" s="885"/>
      <c r="EZY10" s="886"/>
      <c r="EZZ10" s="886"/>
      <c r="FAA10" s="886"/>
      <c r="FAB10" s="885"/>
      <c r="FAC10" s="886"/>
      <c r="FAD10" s="886"/>
      <c r="FAE10" s="886"/>
      <c r="FAF10" s="885"/>
      <c r="FAG10" s="886"/>
      <c r="FAH10" s="886"/>
      <c r="FAI10" s="886"/>
      <c r="FAJ10" s="885"/>
      <c r="FAK10" s="886"/>
      <c r="FAL10" s="886"/>
      <c r="FAM10" s="886"/>
      <c r="FAN10" s="885"/>
      <c r="FAO10" s="886"/>
      <c r="FAP10" s="886"/>
      <c r="FAQ10" s="886"/>
      <c r="FAR10" s="885"/>
      <c r="FAS10" s="886"/>
      <c r="FAT10" s="886"/>
      <c r="FAU10" s="886"/>
      <c r="FAV10" s="885"/>
      <c r="FAW10" s="886"/>
      <c r="FAX10" s="886"/>
      <c r="FAY10" s="886"/>
      <c r="FAZ10" s="885"/>
      <c r="FBA10" s="886"/>
      <c r="FBB10" s="886"/>
      <c r="FBC10" s="886"/>
      <c r="FBD10" s="885"/>
      <c r="FBE10" s="886"/>
      <c r="FBF10" s="886"/>
      <c r="FBG10" s="886"/>
      <c r="FBH10" s="885"/>
      <c r="FBI10" s="886"/>
      <c r="FBJ10" s="886"/>
      <c r="FBK10" s="886"/>
      <c r="FBL10" s="885"/>
      <c r="FBM10" s="886"/>
      <c r="FBN10" s="886"/>
      <c r="FBO10" s="886"/>
      <c r="FBP10" s="885"/>
      <c r="FBQ10" s="886"/>
      <c r="FBR10" s="886"/>
      <c r="FBS10" s="886"/>
      <c r="FBT10" s="885"/>
      <c r="FBU10" s="886"/>
      <c r="FBV10" s="886"/>
      <c r="FBW10" s="886"/>
      <c r="FBX10" s="885"/>
      <c r="FBY10" s="886"/>
      <c r="FBZ10" s="886"/>
      <c r="FCA10" s="886"/>
      <c r="FCB10" s="885"/>
      <c r="FCC10" s="886"/>
      <c r="FCD10" s="886"/>
      <c r="FCE10" s="886"/>
      <c r="FCF10" s="885"/>
      <c r="FCG10" s="886"/>
      <c r="FCH10" s="886"/>
      <c r="FCI10" s="886"/>
      <c r="FCJ10" s="885"/>
      <c r="FCK10" s="886"/>
      <c r="FCL10" s="886"/>
      <c r="FCM10" s="886"/>
      <c r="FCN10" s="885"/>
      <c r="FCO10" s="886"/>
      <c r="FCP10" s="886"/>
      <c r="FCQ10" s="886"/>
      <c r="FCR10" s="885"/>
      <c r="FCS10" s="886"/>
      <c r="FCT10" s="886"/>
      <c r="FCU10" s="886"/>
      <c r="FCV10" s="885"/>
      <c r="FCW10" s="886"/>
      <c r="FCX10" s="886"/>
      <c r="FCY10" s="886"/>
      <c r="FCZ10" s="885"/>
      <c r="FDA10" s="886"/>
      <c r="FDB10" s="886"/>
      <c r="FDC10" s="886"/>
      <c r="FDD10" s="885"/>
      <c r="FDE10" s="886"/>
      <c r="FDF10" s="886"/>
      <c r="FDG10" s="886"/>
      <c r="FDH10" s="885"/>
      <c r="FDI10" s="886"/>
      <c r="FDJ10" s="886"/>
      <c r="FDK10" s="886"/>
      <c r="FDL10" s="885"/>
      <c r="FDM10" s="886"/>
      <c r="FDN10" s="886"/>
      <c r="FDO10" s="886"/>
      <c r="FDP10" s="885"/>
      <c r="FDQ10" s="886"/>
      <c r="FDR10" s="886"/>
      <c r="FDS10" s="886"/>
      <c r="FDT10" s="885"/>
      <c r="FDU10" s="886"/>
      <c r="FDV10" s="886"/>
      <c r="FDW10" s="886"/>
      <c r="FDX10" s="885"/>
      <c r="FDY10" s="886"/>
      <c r="FDZ10" s="886"/>
      <c r="FEA10" s="886"/>
      <c r="FEB10" s="885"/>
      <c r="FEC10" s="886"/>
      <c r="FED10" s="886"/>
      <c r="FEE10" s="886"/>
      <c r="FEF10" s="885"/>
      <c r="FEG10" s="886"/>
      <c r="FEH10" s="886"/>
      <c r="FEI10" s="886"/>
      <c r="FEJ10" s="885"/>
      <c r="FEK10" s="886"/>
      <c r="FEL10" s="886"/>
      <c r="FEM10" s="886"/>
      <c r="FEN10" s="885"/>
      <c r="FEO10" s="886"/>
      <c r="FEP10" s="886"/>
      <c r="FEQ10" s="886"/>
      <c r="FER10" s="885"/>
      <c r="FES10" s="886"/>
      <c r="FET10" s="886"/>
      <c r="FEU10" s="886"/>
      <c r="FEV10" s="885"/>
      <c r="FEW10" s="886"/>
      <c r="FEX10" s="886"/>
      <c r="FEY10" s="886"/>
      <c r="FEZ10" s="885"/>
      <c r="FFA10" s="886"/>
      <c r="FFB10" s="886"/>
      <c r="FFC10" s="886"/>
      <c r="FFD10" s="885"/>
      <c r="FFE10" s="886"/>
      <c r="FFF10" s="886"/>
      <c r="FFG10" s="886"/>
      <c r="FFH10" s="885"/>
      <c r="FFI10" s="886"/>
      <c r="FFJ10" s="886"/>
      <c r="FFK10" s="886"/>
      <c r="FFL10" s="885"/>
      <c r="FFM10" s="886"/>
      <c r="FFN10" s="886"/>
      <c r="FFO10" s="886"/>
      <c r="FFP10" s="885"/>
      <c r="FFQ10" s="886"/>
      <c r="FFR10" s="886"/>
      <c r="FFS10" s="886"/>
      <c r="FFT10" s="885"/>
      <c r="FFU10" s="886"/>
      <c r="FFV10" s="886"/>
      <c r="FFW10" s="886"/>
      <c r="FFX10" s="885"/>
      <c r="FFY10" s="886"/>
      <c r="FFZ10" s="886"/>
      <c r="FGA10" s="886"/>
      <c r="FGB10" s="885"/>
      <c r="FGC10" s="886"/>
      <c r="FGD10" s="886"/>
      <c r="FGE10" s="886"/>
      <c r="FGF10" s="885"/>
      <c r="FGG10" s="886"/>
      <c r="FGH10" s="886"/>
      <c r="FGI10" s="886"/>
      <c r="FGJ10" s="885"/>
      <c r="FGK10" s="886"/>
      <c r="FGL10" s="886"/>
      <c r="FGM10" s="886"/>
      <c r="FGN10" s="885"/>
      <c r="FGO10" s="886"/>
      <c r="FGP10" s="886"/>
      <c r="FGQ10" s="886"/>
      <c r="FGR10" s="885"/>
      <c r="FGS10" s="886"/>
      <c r="FGT10" s="886"/>
      <c r="FGU10" s="886"/>
      <c r="FGV10" s="885"/>
      <c r="FGW10" s="886"/>
      <c r="FGX10" s="886"/>
      <c r="FGY10" s="886"/>
      <c r="FGZ10" s="885"/>
      <c r="FHA10" s="886"/>
      <c r="FHB10" s="886"/>
      <c r="FHC10" s="886"/>
      <c r="FHD10" s="885"/>
      <c r="FHE10" s="886"/>
      <c r="FHF10" s="886"/>
      <c r="FHG10" s="886"/>
      <c r="FHH10" s="885"/>
      <c r="FHI10" s="886"/>
      <c r="FHJ10" s="886"/>
      <c r="FHK10" s="886"/>
      <c r="FHL10" s="885"/>
      <c r="FHM10" s="886"/>
      <c r="FHN10" s="886"/>
      <c r="FHO10" s="886"/>
      <c r="FHP10" s="885"/>
      <c r="FHQ10" s="886"/>
      <c r="FHR10" s="886"/>
      <c r="FHS10" s="886"/>
      <c r="FHT10" s="885"/>
      <c r="FHU10" s="886"/>
      <c r="FHV10" s="886"/>
      <c r="FHW10" s="886"/>
      <c r="FHX10" s="885"/>
      <c r="FHY10" s="886"/>
      <c r="FHZ10" s="886"/>
      <c r="FIA10" s="886"/>
      <c r="FIB10" s="885"/>
      <c r="FIC10" s="886"/>
      <c r="FID10" s="886"/>
      <c r="FIE10" s="886"/>
      <c r="FIF10" s="885"/>
      <c r="FIG10" s="886"/>
      <c r="FIH10" s="886"/>
      <c r="FII10" s="886"/>
      <c r="FIJ10" s="885"/>
      <c r="FIK10" s="886"/>
      <c r="FIL10" s="886"/>
      <c r="FIM10" s="886"/>
      <c r="FIN10" s="885"/>
      <c r="FIO10" s="886"/>
      <c r="FIP10" s="886"/>
      <c r="FIQ10" s="886"/>
      <c r="FIR10" s="885"/>
      <c r="FIS10" s="886"/>
      <c r="FIT10" s="886"/>
      <c r="FIU10" s="886"/>
      <c r="FIV10" s="885"/>
      <c r="FIW10" s="886"/>
      <c r="FIX10" s="886"/>
      <c r="FIY10" s="886"/>
      <c r="FIZ10" s="885"/>
      <c r="FJA10" s="886"/>
      <c r="FJB10" s="886"/>
      <c r="FJC10" s="886"/>
      <c r="FJD10" s="885"/>
      <c r="FJE10" s="886"/>
      <c r="FJF10" s="886"/>
      <c r="FJG10" s="886"/>
      <c r="FJH10" s="885"/>
      <c r="FJI10" s="886"/>
      <c r="FJJ10" s="886"/>
      <c r="FJK10" s="886"/>
      <c r="FJL10" s="885"/>
      <c r="FJM10" s="886"/>
      <c r="FJN10" s="886"/>
      <c r="FJO10" s="886"/>
      <c r="FJP10" s="885"/>
      <c r="FJQ10" s="886"/>
      <c r="FJR10" s="886"/>
      <c r="FJS10" s="886"/>
      <c r="FJT10" s="885"/>
      <c r="FJU10" s="886"/>
      <c r="FJV10" s="886"/>
      <c r="FJW10" s="886"/>
      <c r="FJX10" s="885"/>
      <c r="FJY10" s="886"/>
      <c r="FJZ10" s="886"/>
      <c r="FKA10" s="886"/>
      <c r="FKB10" s="885"/>
      <c r="FKC10" s="886"/>
      <c r="FKD10" s="886"/>
      <c r="FKE10" s="886"/>
      <c r="FKF10" s="885"/>
      <c r="FKG10" s="886"/>
      <c r="FKH10" s="886"/>
      <c r="FKI10" s="886"/>
      <c r="FKJ10" s="885"/>
      <c r="FKK10" s="886"/>
      <c r="FKL10" s="886"/>
      <c r="FKM10" s="886"/>
      <c r="FKN10" s="885"/>
      <c r="FKO10" s="886"/>
      <c r="FKP10" s="886"/>
      <c r="FKQ10" s="886"/>
      <c r="FKR10" s="885"/>
      <c r="FKS10" s="886"/>
      <c r="FKT10" s="886"/>
      <c r="FKU10" s="886"/>
      <c r="FKV10" s="885"/>
      <c r="FKW10" s="886"/>
      <c r="FKX10" s="886"/>
      <c r="FKY10" s="886"/>
      <c r="FKZ10" s="885"/>
      <c r="FLA10" s="886"/>
      <c r="FLB10" s="886"/>
      <c r="FLC10" s="886"/>
      <c r="FLD10" s="885"/>
      <c r="FLE10" s="886"/>
      <c r="FLF10" s="886"/>
      <c r="FLG10" s="886"/>
      <c r="FLH10" s="885"/>
      <c r="FLI10" s="886"/>
      <c r="FLJ10" s="886"/>
      <c r="FLK10" s="886"/>
      <c r="FLL10" s="885"/>
      <c r="FLM10" s="886"/>
      <c r="FLN10" s="886"/>
      <c r="FLO10" s="886"/>
      <c r="FLP10" s="885"/>
      <c r="FLQ10" s="886"/>
      <c r="FLR10" s="886"/>
      <c r="FLS10" s="886"/>
      <c r="FLT10" s="885"/>
      <c r="FLU10" s="886"/>
      <c r="FLV10" s="886"/>
      <c r="FLW10" s="886"/>
      <c r="FLX10" s="885"/>
      <c r="FLY10" s="886"/>
      <c r="FLZ10" s="886"/>
      <c r="FMA10" s="886"/>
      <c r="FMB10" s="885"/>
      <c r="FMC10" s="886"/>
      <c r="FMD10" s="886"/>
      <c r="FME10" s="886"/>
      <c r="FMF10" s="885"/>
      <c r="FMG10" s="886"/>
      <c r="FMH10" s="886"/>
      <c r="FMI10" s="886"/>
      <c r="FMJ10" s="885"/>
      <c r="FMK10" s="886"/>
      <c r="FML10" s="886"/>
      <c r="FMM10" s="886"/>
      <c r="FMN10" s="885"/>
      <c r="FMO10" s="886"/>
      <c r="FMP10" s="886"/>
      <c r="FMQ10" s="886"/>
      <c r="FMR10" s="885"/>
      <c r="FMS10" s="886"/>
      <c r="FMT10" s="886"/>
      <c r="FMU10" s="886"/>
      <c r="FMV10" s="885"/>
      <c r="FMW10" s="886"/>
      <c r="FMX10" s="886"/>
      <c r="FMY10" s="886"/>
      <c r="FMZ10" s="885"/>
      <c r="FNA10" s="886"/>
      <c r="FNB10" s="886"/>
      <c r="FNC10" s="886"/>
      <c r="FND10" s="885"/>
      <c r="FNE10" s="886"/>
      <c r="FNF10" s="886"/>
      <c r="FNG10" s="886"/>
      <c r="FNH10" s="885"/>
      <c r="FNI10" s="886"/>
      <c r="FNJ10" s="886"/>
      <c r="FNK10" s="886"/>
      <c r="FNL10" s="885"/>
      <c r="FNM10" s="886"/>
      <c r="FNN10" s="886"/>
      <c r="FNO10" s="886"/>
      <c r="FNP10" s="885"/>
      <c r="FNQ10" s="886"/>
      <c r="FNR10" s="886"/>
      <c r="FNS10" s="886"/>
      <c r="FNT10" s="885"/>
      <c r="FNU10" s="886"/>
      <c r="FNV10" s="886"/>
      <c r="FNW10" s="886"/>
      <c r="FNX10" s="885"/>
      <c r="FNY10" s="886"/>
      <c r="FNZ10" s="886"/>
      <c r="FOA10" s="886"/>
      <c r="FOB10" s="885"/>
      <c r="FOC10" s="886"/>
      <c r="FOD10" s="886"/>
      <c r="FOE10" s="886"/>
      <c r="FOF10" s="885"/>
      <c r="FOG10" s="886"/>
      <c r="FOH10" s="886"/>
      <c r="FOI10" s="886"/>
      <c r="FOJ10" s="885"/>
      <c r="FOK10" s="886"/>
      <c r="FOL10" s="886"/>
      <c r="FOM10" s="886"/>
      <c r="FON10" s="885"/>
      <c r="FOO10" s="886"/>
      <c r="FOP10" s="886"/>
      <c r="FOQ10" s="886"/>
      <c r="FOR10" s="885"/>
      <c r="FOS10" s="886"/>
      <c r="FOT10" s="886"/>
      <c r="FOU10" s="886"/>
      <c r="FOV10" s="885"/>
      <c r="FOW10" s="886"/>
      <c r="FOX10" s="886"/>
      <c r="FOY10" s="886"/>
      <c r="FOZ10" s="885"/>
      <c r="FPA10" s="886"/>
      <c r="FPB10" s="886"/>
      <c r="FPC10" s="886"/>
      <c r="FPD10" s="885"/>
      <c r="FPE10" s="886"/>
      <c r="FPF10" s="886"/>
      <c r="FPG10" s="886"/>
      <c r="FPH10" s="885"/>
      <c r="FPI10" s="886"/>
      <c r="FPJ10" s="886"/>
      <c r="FPK10" s="886"/>
      <c r="FPL10" s="885"/>
      <c r="FPM10" s="886"/>
      <c r="FPN10" s="886"/>
      <c r="FPO10" s="886"/>
      <c r="FPP10" s="885"/>
      <c r="FPQ10" s="886"/>
      <c r="FPR10" s="886"/>
      <c r="FPS10" s="886"/>
      <c r="FPT10" s="885"/>
      <c r="FPU10" s="886"/>
      <c r="FPV10" s="886"/>
      <c r="FPW10" s="886"/>
      <c r="FPX10" s="885"/>
      <c r="FPY10" s="886"/>
      <c r="FPZ10" s="886"/>
      <c r="FQA10" s="886"/>
      <c r="FQB10" s="885"/>
      <c r="FQC10" s="886"/>
      <c r="FQD10" s="886"/>
      <c r="FQE10" s="886"/>
      <c r="FQF10" s="885"/>
      <c r="FQG10" s="886"/>
      <c r="FQH10" s="886"/>
      <c r="FQI10" s="886"/>
      <c r="FQJ10" s="885"/>
      <c r="FQK10" s="886"/>
      <c r="FQL10" s="886"/>
      <c r="FQM10" s="886"/>
      <c r="FQN10" s="885"/>
      <c r="FQO10" s="886"/>
      <c r="FQP10" s="886"/>
      <c r="FQQ10" s="886"/>
      <c r="FQR10" s="885"/>
      <c r="FQS10" s="886"/>
      <c r="FQT10" s="886"/>
      <c r="FQU10" s="886"/>
      <c r="FQV10" s="885"/>
      <c r="FQW10" s="886"/>
      <c r="FQX10" s="886"/>
      <c r="FQY10" s="886"/>
      <c r="FQZ10" s="885"/>
      <c r="FRA10" s="886"/>
      <c r="FRB10" s="886"/>
      <c r="FRC10" s="886"/>
      <c r="FRD10" s="885"/>
      <c r="FRE10" s="886"/>
      <c r="FRF10" s="886"/>
      <c r="FRG10" s="886"/>
      <c r="FRH10" s="885"/>
      <c r="FRI10" s="886"/>
      <c r="FRJ10" s="886"/>
      <c r="FRK10" s="886"/>
      <c r="FRL10" s="885"/>
      <c r="FRM10" s="886"/>
      <c r="FRN10" s="886"/>
      <c r="FRO10" s="886"/>
      <c r="FRP10" s="885"/>
      <c r="FRQ10" s="886"/>
      <c r="FRR10" s="886"/>
      <c r="FRS10" s="886"/>
      <c r="FRT10" s="885"/>
      <c r="FRU10" s="886"/>
      <c r="FRV10" s="886"/>
      <c r="FRW10" s="886"/>
      <c r="FRX10" s="885"/>
      <c r="FRY10" s="886"/>
      <c r="FRZ10" s="886"/>
      <c r="FSA10" s="886"/>
      <c r="FSB10" s="885"/>
      <c r="FSC10" s="886"/>
      <c r="FSD10" s="886"/>
      <c r="FSE10" s="886"/>
      <c r="FSF10" s="885"/>
      <c r="FSG10" s="886"/>
      <c r="FSH10" s="886"/>
      <c r="FSI10" s="886"/>
      <c r="FSJ10" s="885"/>
      <c r="FSK10" s="886"/>
      <c r="FSL10" s="886"/>
      <c r="FSM10" s="886"/>
      <c r="FSN10" s="885"/>
      <c r="FSO10" s="886"/>
      <c r="FSP10" s="886"/>
      <c r="FSQ10" s="886"/>
      <c r="FSR10" s="885"/>
      <c r="FSS10" s="886"/>
      <c r="FST10" s="886"/>
      <c r="FSU10" s="886"/>
      <c r="FSV10" s="885"/>
      <c r="FSW10" s="886"/>
      <c r="FSX10" s="886"/>
      <c r="FSY10" s="886"/>
      <c r="FSZ10" s="885"/>
      <c r="FTA10" s="886"/>
      <c r="FTB10" s="886"/>
      <c r="FTC10" s="886"/>
      <c r="FTD10" s="885"/>
      <c r="FTE10" s="886"/>
      <c r="FTF10" s="886"/>
      <c r="FTG10" s="886"/>
      <c r="FTH10" s="885"/>
      <c r="FTI10" s="886"/>
      <c r="FTJ10" s="886"/>
      <c r="FTK10" s="886"/>
      <c r="FTL10" s="885"/>
      <c r="FTM10" s="886"/>
      <c r="FTN10" s="886"/>
      <c r="FTO10" s="886"/>
      <c r="FTP10" s="885"/>
      <c r="FTQ10" s="886"/>
      <c r="FTR10" s="886"/>
      <c r="FTS10" s="886"/>
      <c r="FTT10" s="885"/>
      <c r="FTU10" s="886"/>
      <c r="FTV10" s="886"/>
      <c r="FTW10" s="886"/>
      <c r="FTX10" s="885"/>
      <c r="FTY10" s="886"/>
      <c r="FTZ10" s="886"/>
      <c r="FUA10" s="886"/>
      <c r="FUB10" s="885"/>
      <c r="FUC10" s="886"/>
      <c r="FUD10" s="886"/>
      <c r="FUE10" s="886"/>
      <c r="FUF10" s="885"/>
      <c r="FUG10" s="886"/>
      <c r="FUH10" s="886"/>
      <c r="FUI10" s="886"/>
      <c r="FUJ10" s="885"/>
      <c r="FUK10" s="886"/>
      <c r="FUL10" s="886"/>
      <c r="FUM10" s="886"/>
      <c r="FUN10" s="885"/>
      <c r="FUO10" s="886"/>
      <c r="FUP10" s="886"/>
      <c r="FUQ10" s="886"/>
      <c r="FUR10" s="885"/>
      <c r="FUS10" s="886"/>
      <c r="FUT10" s="886"/>
      <c r="FUU10" s="886"/>
      <c r="FUV10" s="885"/>
      <c r="FUW10" s="886"/>
      <c r="FUX10" s="886"/>
      <c r="FUY10" s="886"/>
      <c r="FUZ10" s="885"/>
      <c r="FVA10" s="886"/>
      <c r="FVB10" s="886"/>
      <c r="FVC10" s="886"/>
      <c r="FVD10" s="885"/>
      <c r="FVE10" s="886"/>
      <c r="FVF10" s="886"/>
      <c r="FVG10" s="886"/>
      <c r="FVH10" s="885"/>
      <c r="FVI10" s="886"/>
      <c r="FVJ10" s="886"/>
      <c r="FVK10" s="886"/>
      <c r="FVL10" s="885"/>
      <c r="FVM10" s="886"/>
      <c r="FVN10" s="886"/>
      <c r="FVO10" s="886"/>
      <c r="FVP10" s="885"/>
      <c r="FVQ10" s="886"/>
      <c r="FVR10" s="886"/>
      <c r="FVS10" s="886"/>
      <c r="FVT10" s="885"/>
      <c r="FVU10" s="886"/>
      <c r="FVV10" s="886"/>
      <c r="FVW10" s="886"/>
      <c r="FVX10" s="885"/>
      <c r="FVY10" s="886"/>
      <c r="FVZ10" s="886"/>
      <c r="FWA10" s="886"/>
      <c r="FWB10" s="885"/>
      <c r="FWC10" s="886"/>
      <c r="FWD10" s="886"/>
      <c r="FWE10" s="886"/>
      <c r="FWF10" s="885"/>
      <c r="FWG10" s="886"/>
      <c r="FWH10" s="886"/>
      <c r="FWI10" s="886"/>
      <c r="FWJ10" s="885"/>
      <c r="FWK10" s="886"/>
      <c r="FWL10" s="886"/>
      <c r="FWM10" s="886"/>
      <c r="FWN10" s="885"/>
      <c r="FWO10" s="886"/>
      <c r="FWP10" s="886"/>
      <c r="FWQ10" s="886"/>
      <c r="FWR10" s="885"/>
      <c r="FWS10" s="886"/>
      <c r="FWT10" s="886"/>
      <c r="FWU10" s="886"/>
      <c r="FWV10" s="885"/>
      <c r="FWW10" s="886"/>
      <c r="FWX10" s="886"/>
      <c r="FWY10" s="886"/>
      <c r="FWZ10" s="885"/>
      <c r="FXA10" s="886"/>
      <c r="FXB10" s="886"/>
      <c r="FXC10" s="886"/>
      <c r="FXD10" s="885"/>
      <c r="FXE10" s="886"/>
      <c r="FXF10" s="886"/>
      <c r="FXG10" s="886"/>
      <c r="FXH10" s="885"/>
      <c r="FXI10" s="886"/>
      <c r="FXJ10" s="886"/>
      <c r="FXK10" s="886"/>
      <c r="FXL10" s="885"/>
      <c r="FXM10" s="886"/>
      <c r="FXN10" s="886"/>
      <c r="FXO10" s="886"/>
      <c r="FXP10" s="885"/>
      <c r="FXQ10" s="886"/>
      <c r="FXR10" s="886"/>
      <c r="FXS10" s="886"/>
      <c r="FXT10" s="885"/>
      <c r="FXU10" s="886"/>
      <c r="FXV10" s="886"/>
      <c r="FXW10" s="886"/>
      <c r="FXX10" s="885"/>
      <c r="FXY10" s="886"/>
      <c r="FXZ10" s="886"/>
      <c r="FYA10" s="886"/>
      <c r="FYB10" s="885"/>
      <c r="FYC10" s="886"/>
      <c r="FYD10" s="886"/>
      <c r="FYE10" s="886"/>
      <c r="FYF10" s="885"/>
      <c r="FYG10" s="886"/>
      <c r="FYH10" s="886"/>
      <c r="FYI10" s="886"/>
      <c r="FYJ10" s="885"/>
      <c r="FYK10" s="886"/>
      <c r="FYL10" s="886"/>
      <c r="FYM10" s="886"/>
      <c r="FYN10" s="885"/>
      <c r="FYO10" s="886"/>
      <c r="FYP10" s="886"/>
      <c r="FYQ10" s="886"/>
      <c r="FYR10" s="885"/>
      <c r="FYS10" s="886"/>
      <c r="FYT10" s="886"/>
      <c r="FYU10" s="886"/>
      <c r="FYV10" s="885"/>
      <c r="FYW10" s="886"/>
      <c r="FYX10" s="886"/>
      <c r="FYY10" s="886"/>
      <c r="FYZ10" s="885"/>
      <c r="FZA10" s="886"/>
      <c r="FZB10" s="886"/>
      <c r="FZC10" s="886"/>
      <c r="FZD10" s="885"/>
      <c r="FZE10" s="886"/>
      <c r="FZF10" s="886"/>
      <c r="FZG10" s="886"/>
      <c r="FZH10" s="885"/>
      <c r="FZI10" s="886"/>
      <c r="FZJ10" s="886"/>
      <c r="FZK10" s="886"/>
      <c r="FZL10" s="885"/>
      <c r="FZM10" s="886"/>
      <c r="FZN10" s="886"/>
      <c r="FZO10" s="886"/>
      <c r="FZP10" s="885"/>
      <c r="FZQ10" s="886"/>
      <c r="FZR10" s="886"/>
      <c r="FZS10" s="886"/>
      <c r="FZT10" s="885"/>
      <c r="FZU10" s="886"/>
      <c r="FZV10" s="886"/>
      <c r="FZW10" s="886"/>
      <c r="FZX10" s="885"/>
      <c r="FZY10" s="886"/>
      <c r="FZZ10" s="886"/>
      <c r="GAA10" s="886"/>
      <c r="GAB10" s="885"/>
      <c r="GAC10" s="886"/>
      <c r="GAD10" s="886"/>
      <c r="GAE10" s="886"/>
      <c r="GAF10" s="885"/>
      <c r="GAG10" s="886"/>
      <c r="GAH10" s="886"/>
      <c r="GAI10" s="886"/>
      <c r="GAJ10" s="885"/>
      <c r="GAK10" s="886"/>
      <c r="GAL10" s="886"/>
      <c r="GAM10" s="886"/>
      <c r="GAN10" s="885"/>
      <c r="GAO10" s="886"/>
      <c r="GAP10" s="886"/>
      <c r="GAQ10" s="886"/>
      <c r="GAR10" s="885"/>
      <c r="GAS10" s="886"/>
      <c r="GAT10" s="886"/>
      <c r="GAU10" s="886"/>
      <c r="GAV10" s="885"/>
      <c r="GAW10" s="886"/>
      <c r="GAX10" s="886"/>
      <c r="GAY10" s="886"/>
      <c r="GAZ10" s="885"/>
      <c r="GBA10" s="886"/>
      <c r="GBB10" s="886"/>
      <c r="GBC10" s="886"/>
      <c r="GBD10" s="885"/>
      <c r="GBE10" s="886"/>
      <c r="GBF10" s="886"/>
      <c r="GBG10" s="886"/>
      <c r="GBH10" s="885"/>
      <c r="GBI10" s="886"/>
      <c r="GBJ10" s="886"/>
      <c r="GBK10" s="886"/>
      <c r="GBL10" s="885"/>
      <c r="GBM10" s="886"/>
      <c r="GBN10" s="886"/>
      <c r="GBO10" s="886"/>
      <c r="GBP10" s="885"/>
      <c r="GBQ10" s="886"/>
      <c r="GBR10" s="886"/>
      <c r="GBS10" s="886"/>
      <c r="GBT10" s="885"/>
      <c r="GBU10" s="886"/>
      <c r="GBV10" s="886"/>
      <c r="GBW10" s="886"/>
      <c r="GBX10" s="885"/>
      <c r="GBY10" s="886"/>
      <c r="GBZ10" s="886"/>
      <c r="GCA10" s="886"/>
      <c r="GCB10" s="885"/>
      <c r="GCC10" s="886"/>
      <c r="GCD10" s="886"/>
      <c r="GCE10" s="886"/>
      <c r="GCF10" s="885"/>
      <c r="GCG10" s="886"/>
      <c r="GCH10" s="886"/>
      <c r="GCI10" s="886"/>
      <c r="GCJ10" s="885"/>
      <c r="GCK10" s="886"/>
      <c r="GCL10" s="886"/>
      <c r="GCM10" s="886"/>
      <c r="GCN10" s="885"/>
      <c r="GCO10" s="886"/>
      <c r="GCP10" s="886"/>
      <c r="GCQ10" s="886"/>
      <c r="GCR10" s="885"/>
      <c r="GCS10" s="886"/>
      <c r="GCT10" s="886"/>
      <c r="GCU10" s="886"/>
      <c r="GCV10" s="885"/>
      <c r="GCW10" s="886"/>
      <c r="GCX10" s="886"/>
      <c r="GCY10" s="886"/>
      <c r="GCZ10" s="885"/>
      <c r="GDA10" s="886"/>
      <c r="GDB10" s="886"/>
      <c r="GDC10" s="886"/>
      <c r="GDD10" s="885"/>
      <c r="GDE10" s="886"/>
      <c r="GDF10" s="886"/>
      <c r="GDG10" s="886"/>
      <c r="GDH10" s="885"/>
      <c r="GDI10" s="886"/>
      <c r="GDJ10" s="886"/>
      <c r="GDK10" s="886"/>
      <c r="GDL10" s="885"/>
      <c r="GDM10" s="886"/>
      <c r="GDN10" s="886"/>
      <c r="GDO10" s="886"/>
      <c r="GDP10" s="885"/>
      <c r="GDQ10" s="886"/>
      <c r="GDR10" s="886"/>
      <c r="GDS10" s="886"/>
      <c r="GDT10" s="885"/>
      <c r="GDU10" s="886"/>
      <c r="GDV10" s="886"/>
      <c r="GDW10" s="886"/>
      <c r="GDX10" s="885"/>
      <c r="GDY10" s="886"/>
      <c r="GDZ10" s="886"/>
      <c r="GEA10" s="886"/>
      <c r="GEB10" s="885"/>
      <c r="GEC10" s="886"/>
      <c r="GED10" s="886"/>
      <c r="GEE10" s="886"/>
      <c r="GEF10" s="885"/>
      <c r="GEG10" s="886"/>
      <c r="GEH10" s="886"/>
      <c r="GEI10" s="886"/>
      <c r="GEJ10" s="885"/>
      <c r="GEK10" s="886"/>
      <c r="GEL10" s="886"/>
      <c r="GEM10" s="886"/>
      <c r="GEN10" s="885"/>
      <c r="GEO10" s="886"/>
      <c r="GEP10" s="886"/>
      <c r="GEQ10" s="886"/>
      <c r="GER10" s="885"/>
      <c r="GES10" s="886"/>
      <c r="GET10" s="886"/>
      <c r="GEU10" s="886"/>
      <c r="GEV10" s="885"/>
      <c r="GEW10" s="886"/>
      <c r="GEX10" s="886"/>
      <c r="GEY10" s="886"/>
      <c r="GEZ10" s="885"/>
      <c r="GFA10" s="886"/>
      <c r="GFB10" s="886"/>
      <c r="GFC10" s="886"/>
      <c r="GFD10" s="885"/>
      <c r="GFE10" s="886"/>
      <c r="GFF10" s="886"/>
      <c r="GFG10" s="886"/>
      <c r="GFH10" s="885"/>
      <c r="GFI10" s="886"/>
      <c r="GFJ10" s="886"/>
      <c r="GFK10" s="886"/>
      <c r="GFL10" s="885"/>
      <c r="GFM10" s="886"/>
      <c r="GFN10" s="886"/>
      <c r="GFO10" s="886"/>
      <c r="GFP10" s="885"/>
      <c r="GFQ10" s="886"/>
      <c r="GFR10" s="886"/>
      <c r="GFS10" s="886"/>
      <c r="GFT10" s="885"/>
      <c r="GFU10" s="886"/>
      <c r="GFV10" s="886"/>
      <c r="GFW10" s="886"/>
      <c r="GFX10" s="885"/>
      <c r="GFY10" s="886"/>
      <c r="GFZ10" s="886"/>
      <c r="GGA10" s="886"/>
      <c r="GGB10" s="885"/>
      <c r="GGC10" s="886"/>
      <c r="GGD10" s="886"/>
      <c r="GGE10" s="886"/>
      <c r="GGF10" s="885"/>
      <c r="GGG10" s="886"/>
      <c r="GGH10" s="886"/>
      <c r="GGI10" s="886"/>
      <c r="GGJ10" s="885"/>
      <c r="GGK10" s="886"/>
      <c r="GGL10" s="886"/>
      <c r="GGM10" s="886"/>
      <c r="GGN10" s="885"/>
      <c r="GGO10" s="886"/>
      <c r="GGP10" s="886"/>
      <c r="GGQ10" s="886"/>
      <c r="GGR10" s="885"/>
      <c r="GGS10" s="886"/>
      <c r="GGT10" s="886"/>
      <c r="GGU10" s="886"/>
      <c r="GGV10" s="885"/>
      <c r="GGW10" s="886"/>
      <c r="GGX10" s="886"/>
      <c r="GGY10" s="886"/>
      <c r="GGZ10" s="885"/>
      <c r="GHA10" s="886"/>
      <c r="GHB10" s="886"/>
      <c r="GHC10" s="886"/>
      <c r="GHD10" s="885"/>
      <c r="GHE10" s="886"/>
      <c r="GHF10" s="886"/>
      <c r="GHG10" s="886"/>
      <c r="GHH10" s="885"/>
      <c r="GHI10" s="886"/>
      <c r="GHJ10" s="886"/>
      <c r="GHK10" s="886"/>
      <c r="GHL10" s="885"/>
      <c r="GHM10" s="886"/>
      <c r="GHN10" s="886"/>
      <c r="GHO10" s="886"/>
      <c r="GHP10" s="885"/>
      <c r="GHQ10" s="886"/>
      <c r="GHR10" s="886"/>
      <c r="GHS10" s="886"/>
      <c r="GHT10" s="885"/>
      <c r="GHU10" s="886"/>
      <c r="GHV10" s="886"/>
      <c r="GHW10" s="886"/>
      <c r="GHX10" s="885"/>
      <c r="GHY10" s="886"/>
      <c r="GHZ10" s="886"/>
      <c r="GIA10" s="886"/>
      <c r="GIB10" s="885"/>
      <c r="GIC10" s="886"/>
      <c r="GID10" s="886"/>
      <c r="GIE10" s="886"/>
      <c r="GIF10" s="885"/>
      <c r="GIG10" s="886"/>
      <c r="GIH10" s="886"/>
      <c r="GII10" s="886"/>
      <c r="GIJ10" s="885"/>
      <c r="GIK10" s="886"/>
      <c r="GIL10" s="886"/>
      <c r="GIM10" s="886"/>
      <c r="GIN10" s="885"/>
      <c r="GIO10" s="886"/>
      <c r="GIP10" s="886"/>
      <c r="GIQ10" s="886"/>
      <c r="GIR10" s="885"/>
      <c r="GIS10" s="886"/>
      <c r="GIT10" s="886"/>
      <c r="GIU10" s="886"/>
      <c r="GIV10" s="885"/>
      <c r="GIW10" s="886"/>
      <c r="GIX10" s="886"/>
      <c r="GIY10" s="886"/>
      <c r="GIZ10" s="885"/>
      <c r="GJA10" s="886"/>
      <c r="GJB10" s="886"/>
      <c r="GJC10" s="886"/>
      <c r="GJD10" s="885"/>
      <c r="GJE10" s="886"/>
      <c r="GJF10" s="886"/>
      <c r="GJG10" s="886"/>
      <c r="GJH10" s="885"/>
      <c r="GJI10" s="886"/>
      <c r="GJJ10" s="886"/>
      <c r="GJK10" s="886"/>
      <c r="GJL10" s="885"/>
      <c r="GJM10" s="886"/>
      <c r="GJN10" s="886"/>
      <c r="GJO10" s="886"/>
      <c r="GJP10" s="885"/>
      <c r="GJQ10" s="886"/>
      <c r="GJR10" s="886"/>
      <c r="GJS10" s="886"/>
      <c r="GJT10" s="885"/>
      <c r="GJU10" s="886"/>
      <c r="GJV10" s="886"/>
      <c r="GJW10" s="886"/>
      <c r="GJX10" s="885"/>
      <c r="GJY10" s="886"/>
      <c r="GJZ10" s="886"/>
      <c r="GKA10" s="886"/>
      <c r="GKB10" s="885"/>
      <c r="GKC10" s="886"/>
      <c r="GKD10" s="886"/>
      <c r="GKE10" s="886"/>
      <c r="GKF10" s="885"/>
      <c r="GKG10" s="886"/>
      <c r="GKH10" s="886"/>
      <c r="GKI10" s="886"/>
      <c r="GKJ10" s="885"/>
      <c r="GKK10" s="886"/>
      <c r="GKL10" s="886"/>
      <c r="GKM10" s="886"/>
      <c r="GKN10" s="885"/>
      <c r="GKO10" s="886"/>
      <c r="GKP10" s="886"/>
      <c r="GKQ10" s="886"/>
      <c r="GKR10" s="885"/>
      <c r="GKS10" s="886"/>
      <c r="GKT10" s="886"/>
      <c r="GKU10" s="886"/>
      <c r="GKV10" s="885"/>
      <c r="GKW10" s="886"/>
      <c r="GKX10" s="886"/>
      <c r="GKY10" s="886"/>
      <c r="GKZ10" s="885"/>
      <c r="GLA10" s="886"/>
      <c r="GLB10" s="886"/>
      <c r="GLC10" s="886"/>
      <c r="GLD10" s="885"/>
      <c r="GLE10" s="886"/>
      <c r="GLF10" s="886"/>
      <c r="GLG10" s="886"/>
      <c r="GLH10" s="885"/>
      <c r="GLI10" s="886"/>
      <c r="GLJ10" s="886"/>
      <c r="GLK10" s="886"/>
      <c r="GLL10" s="885"/>
      <c r="GLM10" s="886"/>
      <c r="GLN10" s="886"/>
      <c r="GLO10" s="886"/>
      <c r="GLP10" s="885"/>
      <c r="GLQ10" s="886"/>
      <c r="GLR10" s="886"/>
      <c r="GLS10" s="886"/>
      <c r="GLT10" s="885"/>
      <c r="GLU10" s="886"/>
      <c r="GLV10" s="886"/>
      <c r="GLW10" s="886"/>
      <c r="GLX10" s="885"/>
      <c r="GLY10" s="886"/>
      <c r="GLZ10" s="886"/>
      <c r="GMA10" s="886"/>
      <c r="GMB10" s="885"/>
      <c r="GMC10" s="886"/>
      <c r="GMD10" s="886"/>
      <c r="GME10" s="886"/>
      <c r="GMF10" s="885"/>
      <c r="GMG10" s="886"/>
      <c r="GMH10" s="886"/>
      <c r="GMI10" s="886"/>
      <c r="GMJ10" s="885"/>
      <c r="GMK10" s="886"/>
      <c r="GML10" s="886"/>
      <c r="GMM10" s="886"/>
      <c r="GMN10" s="885"/>
      <c r="GMO10" s="886"/>
      <c r="GMP10" s="886"/>
      <c r="GMQ10" s="886"/>
      <c r="GMR10" s="885"/>
      <c r="GMS10" s="886"/>
      <c r="GMT10" s="886"/>
      <c r="GMU10" s="886"/>
      <c r="GMV10" s="885"/>
      <c r="GMW10" s="886"/>
      <c r="GMX10" s="886"/>
      <c r="GMY10" s="886"/>
      <c r="GMZ10" s="885"/>
      <c r="GNA10" s="886"/>
      <c r="GNB10" s="886"/>
      <c r="GNC10" s="886"/>
      <c r="GND10" s="885"/>
      <c r="GNE10" s="886"/>
      <c r="GNF10" s="886"/>
      <c r="GNG10" s="886"/>
      <c r="GNH10" s="885"/>
      <c r="GNI10" s="886"/>
      <c r="GNJ10" s="886"/>
      <c r="GNK10" s="886"/>
      <c r="GNL10" s="885"/>
      <c r="GNM10" s="886"/>
      <c r="GNN10" s="886"/>
      <c r="GNO10" s="886"/>
      <c r="GNP10" s="885"/>
      <c r="GNQ10" s="886"/>
      <c r="GNR10" s="886"/>
      <c r="GNS10" s="886"/>
      <c r="GNT10" s="885"/>
      <c r="GNU10" s="886"/>
      <c r="GNV10" s="886"/>
      <c r="GNW10" s="886"/>
      <c r="GNX10" s="885"/>
      <c r="GNY10" s="886"/>
      <c r="GNZ10" s="886"/>
      <c r="GOA10" s="886"/>
      <c r="GOB10" s="885"/>
      <c r="GOC10" s="886"/>
      <c r="GOD10" s="886"/>
      <c r="GOE10" s="886"/>
      <c r="GOF10" s="885"/>
      <c r="GOG10" s="886"/>
      <c r="GOH10" s="886"/>
      <c r="GOI10" s="886"/>
      <c r="GOJ10" s="885"/>
      <c r="GOK10" s="886"/>
      <c r="GOL10" s="886"/>
      <c r="GOM10" s="886"/>
      <c r="GON10" s="885"/>
      <c r="GOO10" s="886"/>
      <c r="GOP10" s="886"/>
      <c r="GOQ10" s="886"/>
      <c r="GOR10" s="885"/>
      <c r="GOS10" s="886"/>
      <c r="GOT10" s="886"/>
      <c r="GOU10" s="886"/>
      <c r="GOV10" s="885"/>
      <c r="GOW10" s="886"/>
      <c r="GOX10" s="886"/>
      <c r="GOY10" s="886"/>
      <c r="GOZ10" s="885"/>
      <c r="GPA10" s="886"/>
      <c r="GPB10" s="886"/>
      <c r="GPC10" s="886"/>
      <c r="GPD10" s="885"/>
      <c r="GPE10" s="886"/>
      <c r="GPF10" s="886"/>
      <c r="GPG10" s="886"/>
      <c r="GPH10" s="885"/>
      <c r="GPI10" s="886"/>
      <c r="GPJ10" s="886"/>
      <c r="GPK10" s="886"/>
      <c r="GPL10" s="885"/>
      <c r="GPM10" s="886"/>
      <c r="GPN10" s="886"/>
      <c r="GPO10" s="886"/>
      <c r="GPP10" s="885"/>
      <c r="GPQ10" s="886"/>
      <c r="GPR10" s="886"/>
      <c r="GPS10" s="886"/>
      <c r="GPT10" s="885"/>
      <c r="GPU10" s="886"/>
      <c r="GPV10" s="886"/>
      <c r="GPW10" s="886"/>
      <c r="GPX10" s="885"/>
      <c r="GPY10" s="886"/>
      <c r="GPZ10" s="886"/>
      <c r="GQA10" s="886"/>
      <c r="GQB10" s="885"/>
      <c r="GQC10" s="886"/>
      <c r="GQD10" s="886"/>
      <c r="GQE10" s="886"/>
      <c r="GQF10" s="885"/>
      <c r="GQG10" s="886"/>
      <c r="GQH10" s="886"/>
      <c r="GQI10" s="886"/>
      <c r="GQJ10" s="885"/>
      <c r="GQK10" s="886"/>
      <c r="GQL10" s="886"/>
      <c r="GQM10" s="886"/>
      <c r="GQN10" s="885"/>
      <c r="GQO10" s="886"/>
      <c r="GQP10" s="886"/>
      <c r="GQQ10" s="886"/>
      <c r="GQR10" s="885"/>
      <c r="GQS10" s="886"/>
      <c r="GQT10" s="886"/>
      <c r="GQU10" s="886"/>
      <c r="GQV10" s="885"/>
      <c r="GQW10" s="886"/>
      <c r="GQX10" s="886"/>
      <c r="GQY10" s="886"/>
      <c r="GQZ10" s="885"/>
      <c r="GRA10" s="886"/>
      <c r="GRB10" s="886"/>
      <c r="GRC10" s="886"/>
      <c r="GRD10" s="885"/>
      <c r="GRE10" s="886"/>
      <c r="GRF10" s="886"/>
      <c r="GRG10" s="886"/>
      <c r="GRH10" s="885"/>
      <c r="GRI10" s="886"/>
      <c r="GRJ10" s="886"/>
      <c r="GRK10" s="886"/>
      <c r="GRL10" s="885"/>
      <c r="GRM10" s="886"/>
      <c r="GRN10" s="886"/>
      <c r="GRO10" s="886"/>
      <c r="GRP10" s="885"/>
      <c r="GRQ10" s="886"/>
      <c r="GRR10" s="886"/>
      <c r="GRS10" s="886"/>
      <c r="GRT10" s="885"/>
      <c r="GRU10" s="886"/>
      <c r="GRV10" s="886"/>
      <c r="GRW10" s="886"/>
      <c r="GRX10" s="885"/>
      <c r="GRY10" s="886"/>
      <c r="GRZ10" s="886"/>
      <c r="GSA10" s="886"/>
      <c r="GSB10" s="885"/>
      <c r="GSC10" s="886"/>
      <c r="GSD10" s="886"/>
      <c r="GSE10" s="886"/>
      <c r="GSF10" s="885"/>
      <c r="GSG10" s="886"/>
      <c r="GSH10" s="886"/>
      <c r="GSI10" s="886"/>
      <c r="GSJ10" s="885"/>
      <c r="GSK10" s="886"/>
      <c r="GSL10" s="886"/>
      <c r="GSM10" s="886"/>
      <c r="GSN10" s="885"/>
      <c r="GSO10" s="886"/>
      <c r="GSP10" s="886"/>
      <c r="GSQ10" s="886"/>
      <c r="GSR10" s="885"/>
      <c r="GSS10" s="886"/>
      <c r="GST10" s="886"/>
      <c r="GSU10" s="886"/>
      <c r="GSV10" s="885"/>
      <c r="GSW10" s="886"/>
      <c r="GSX10" s="886"/>
      <c r="GSY10" s="886"/>
      <c r="GSZ10" s="885"/>
      <c r="GTA10" s="886"/>
      <c r="GTB10" s="886"/>
      <c r="GTC10" s="886"/>
      <c r="GTD10" s="885"/>
      <c r="GTE10" s="886"/>
      <c r="GTF10" s="886"/>
      <c r="GTG10" s="886"/>
      <c r="GTH10" s="885"/>
      <c r="GTI10" s="886"/>
      <c r="GTJ10" s="886"/>
      <c r="GTK10" s="886"/>
      <c r="GTL10" s="885"/>
      <c r="GTM10" s="886"/>
      <c r="GTN10" s="886"/>
      <c r="GTO10" s="886"/>
      <c r="GTP10" s="885"/>
      <c r="GTQ10" s="886"/>
      <c r="GTR10" s="886"/>
      <c r="GTS10" s="886"/>
      <c r="GTT10" s="885"/>
      <c r="GTU10" s="886"/>
      <c r="GTV10" s="886"/>
      <c r="GTW10" s="886"/>
      <c r="GTX10" s="885"/>
      <c r="GTY10" s="886"/>
      <c r="GTZ10" s="886"/>
      <c r="GUA10" s="886"/>
      <c r="GUB10" s="885"/>
      <c r="GUC10" s="886"/>
      <c r="GUD10" s="886"/>
      <c r="GUE10" s="886"/>
      <c r="GUF10" s="885"/>
      <c r="GUG10" s="886"/>
      <c r="GUH10" s="886"/>
      <c r="GUI10" s="886"/>
      <c r="GUJ10" s="885"/>
      <c r="GUK10" s="886"/>
      <c r="GUL10" s="886"/>
      <c r="GUM10" s="886"/>
      <c r="GUN10" s="885"/>
      <c r="GUO10" s="886"/>
      <c r="GUP10" s="886"/>
      <c r="GUQ10" s="886"/>
      <c r="GUR10" s="885"/>
      <c r="GUS10" s="886"/>
      <c r="GUT10" s="886"/>
      <c r="GUU10" s="886"/>
      <c r="GUV10" s="885"/>
      <c r="GUW10" s="886"/>
      <c r="GUX10" s="886"/>
      <c r="GUY10" s="886"/>
      <c r="GUZ10" s="885"/>
      <c r="GVA10" s="886"/>
      <c r="GVB10" s="886"/>
      <c r="GVC10" s="886"/>
      <c r="GVD10" s="885"/>
      <c r="GVE10" s="886"/>
      <c r="GVF10" s="886"/>
      <c r="GVG10" s="886"/>
      <c r="GVH10" s="885"/>
      <c r="GVI10" s="886"/>
      <c r="GVJ10" s="886"/>
      <c r="GVK10" s="886"/>
      <c r="GVL10" s="885"/>
      <c r="GVM10" s="886"/>
      <c r="GVN10" s="886"/>
      <c r="GVO10" s="886"/>
      <c r="GVP10" s="885"/>
      <c r="GVQ10" s="886"/>
      <c r="GVR10" s="886"/>
      <c r="GVS10" s="886"/>
      <c r="GVT10" s="885"/>
      <c r="GVU10" s="886"/>
      <c r="GVV10" s="886"/>
      <c r="GVW10" s="886"/>
      <c r="GVX10" s="885"/>
      <c r="GVY10" s="886"/>
      <c r="GVZ10" s="886"/>
      <c r="GWA10" s="886"/>
      <c r="GWB10" s="885"/>
      <c r="GWC10" s="886"/>
      <c r="GWD10" s="886"/>
      <c r="GWE10" s="886"/>
      <c r="GWF10" s="885"/>
      <c r="GWG10" s="886"/>
      <c r="GWH10" s="886"/>
      <c r="GWI10" s="886"/>
      <c r="GWJ10" s="885"/>
      <c r="GWK10" s="886"/>
      <c r="GWL10" s="886"/>
      <c r="GWM10" s="886"/>
      <c r="GWN10" s="885"/>
      <c r="GWO10" s="886"/>
      <c r="GWP10" s="886"/>
      <c r="GWQ10" s="886"/>
      <c r="GWR10" s="885"/>
      <c r="GWS10" s="886"/>
      <c r="GWT10" s="886"/>
      <c r="GWU10" s="886"/>
      <c r="GWV10" s="885"/>
      <c r="GWW10" s="886"/>
      <c r="GWX10" s="886"/>
      <c r="GWY10" s="886"/>
      <c r="GWZ10" s="885"/>
      <c r="GXA10" s="886"/>
      <c r="GXB10" s="886"/>
      <c r="GXC10" s="886"/>
      <c r="GXD10" s="885"/>
      <c r="GXE10" s="886"/>
      <c r="GXF10" s="886"/>
      <c r="GXG10" s="886"/>
      <c r="GXH10" s="885"/>
      <c r="GXI10" s="886"/>
      <c r="GXJ10" s="886"/>
      <c r="GXK10" s="886"/>
      <c r="GXL10" s="885"/>
      <c r="GXM10" s="886"/>
      <c r="GXN10" s="886"/>
      <c r="GXO10" s="886"/>
      <c r="GXP10" s="885"/>
      <c r="GXQ10" s="886"/>
      <c r="GXR10" s="886"/>
      <c r="GXS10" s="886"/>
      <c r="GXT10" s="885"/>
      <c r="GXU10" s="886"/>
      <c r="GXV10" s="886"/>
      <c r="GXW10" s="886"/>
      <c r="GXX10" s="885"/>
      <c r="GXY10" s="886"/>
      <c r="GXZ10" s="886"/>
      <c r="GYA10" s="886"/>
      <c r="GYB10" s="885"/>
      <c r="GYC10" s="886"/>
      <c r="GYD10" s="886"/>
      <c r="GYE10" s="886"/>
      <c r="GYF10" s="885"/>
      <c r="GYG10" s="886"/>
      <c r="GYH10" s="886"/>
      <c r="GYI10" s="886"/>
      <c r="GYJ10" s="885"/>
      <c r="GYK10" s="886"/>
      <c r="GYL10" s="886"/>
      <c r="GYM10" s="886"/>
      <c r="GYN10" s="885"/>
      <c r="GYO10" s="886"/>
      <c r="GYP10" s="886"/>
      <c r="GYQ10" s="886"/>
      <c r="GYR10" s="885"/>
      <c r="GYS10" s="886"/>
      <c r="GYT10" s="886"/>
      <c r="GYU10" s="886"/>
      <c r="GYV10" s="885"/>
      <c r="GYW10" s="886"/>
      <c r="GYX10" s="886"/>
      <c r="GYY10" s="886"/>
      <c r="GYZ10" s="885"/>
      <c r="GZA10" s="886"/>
      <c r="GZB10" s="886"/>
      <c r="GZC10" s="886"/>
      <c r="GZD10" s="885"/>
      <c r="GZE10" s="886"/>
      <c r="GZF10" s="886"/>
      <c r="GZG10" s="886"/>
      <c r="GZH10" s="885"/>
      <c r="GZI10" s="886"/>
      <c r="GZJ10" s="886"/>
      <c r="GZK10" s="886"/>
      <c r="GZL10" s="885"/>
      <c r="GZM10" s="886"/>
      <c r="GZN10" s="886"/>
      <c r="GZO10" s="886"/>
      <c r="GZP10" s="885"/>
      <c r="GZQ10" s="886"/>
      <c r="GZR10" s="886"/>
      <c r="GZS10" s="886"/>
      <c r="GZT10" s="885"/>
      <c r="GZU10" s="886"/>
      <c r="GZV10" s="886"/>
      <c r="GZW10" s="886"/>
      <c r="GZX10" s="885"/>
      <c r="GZY10" s="886"/>
      <c r="GZZ10" s="886"/>
      <c r="HAA10" s="886"/>
      <c r="HAB10" s="885"/>
      <c r="HAC10" s="886"/>
      <c r="HAD10" s="886"/>
      <c r="HAE10" s="886"/>
      <c r="HAF10" s="885"/>
      <c r="HAG10" s="886"/>
      <c r="HAH10" s="886"/>
      <c r="HAI10" s="886"/>
      <c r="HAJ10" s="885"/>
      <c r="HAK10" s="886"/>
      <c r="HAL10" s="886"/>
      <c r="HAM10" s="886"/>
      <c r="HAN10" s="885"/>
      <c r="HAO10" s="886"/>
      <c r="HAP10" s="886"/>
      <c r="HAQ10" s="886"/>
      <c r="HAR10" s="885"/>
      <c r="HAS10" s="886"/>
      <c r="HAT10" s="886"/>
      <c r="HAU10" s="886"/>
      <c r="HAV10" s="885"/>
      <c r="HAW10" s="886"/>
      <c r="HAX10" s="886"/>
      <c r="HAY10" s="886"/>
      <c r="HAZ10" s="885"/>
      <c r="HBA10" s="886"/>
      <c r="HBB10" s="886"/>
      <c r="HBC10" s="886"/>
      <c r="HBD10" s="885"/>
      <c r="HBE10" s="886"/>
      <c r="HBF10" s="886"/>
      <c r="HBG10" s="886"/>
      <c r="HBH10" s="885"/>
      <c r="HBI10" s="886"/>
      <c r="HBJ10" s="886"/>
      <c r="HBK10" s="886"/>
      <c r="HBL10" s="885"/>
      <c r="HBM10" s="886"/>
      <c r="HBN10" s="886"/>
      <c r="HBO10" s="886"/>
      <c r="HBP10" s="885"/>
      <c r="HBQ10" s="886"/>
      <c r="HBR10" s="886"/>
      <c r="HBS10" s="886"/>
      <c r="HBT10" s="885"/>
      <c r="HBU10" s="886"/>
      <c r="HBV10" s="886"/>
      <c r="HBW10" s="886"/>
      <c r="HBX10" s="885"/>
      <c r="HBY10" s="886"/>
      <c r="HBZ10" s="886"/>
      <c r="HCA10" s="886"/>
      <c r="HCB10" s="885"/>
      <c r="HCC10" s="886"/>
      <c r="HCD10" s="886"/>
      <c r="HCE10" s="886"/>
      <c r="HCF10" s="885"/>
      <c r="HCG10" s="886"/>
      <c r="HCH10" s="886"/>
      <c r="HCI10" s="886"/>
      <c r="HCJ10" s="885"/>
      <c r="HCK10" s="886"/>
      <c r="HCL10" s="886"/>
      <c r="HCM10" s="886"/>
      <c r="HCN10" s="885"/>
      <c r="HCO10" s="886"/>
      <c r="HCP10" s="886"/>
      <c r="HCQ10" s="886"/>
      <c r="HCR10" s="885"/>
      <c r="HCS10" s="886"/>
      <c r="HCT10" s="886"/>
      <c r="HCU10" s="886"/>
      <c r="HCV10" s="885"/>
      <c r="HCW10" s="886"/>
      <c r="HCX10" s="886"/>
      <c r="HCY10" s="886"/>
      <c r="HCZ10" s="885"/>
      <c r="HDA10" s="886"/>
      <c r="HDB10" s="886"/>
      <c r="HDC10" s="886"/>
      <c r="HDD10" s="885"/>
      <c r="HDE10" s="886"/>
      <c r="HDF10" s="886"/>
      <c r="HDG10" s="886"/>
      <c r="HDH10" s="885"/>
      <c r="HDI10" s="886"/>
      <c r="HDJ10" s="886"/>
      <c r="HDK10" s="886"/>
      <c r="HDL10" s="885"/>
      <c r="HDM10" s="886"/>
      <c r="HDN10" s="886"/>
      <c r="HDO10" s="886"/>
      <c r="HDP10" s="885"/>
      <c r="HDQ10" s="886"/>
      <c r="HDR10" s="886"/>
      <c r="HDS10" s="886"/>
      <c r="HDT10" s="885"/>
      <c r="HDU10" s="886"/>
      <c r="HDV10" s="886"/>
      <c r="HDW10" s="886"/>
      <c r="HDX10" s="885"/>
      <c r="HDY10" s="886"/>
      <c r="HDZ10" s="886"/>
      <c r="HEA10" s="886"/>
      <c r="HEB10" s="885"/>
      <c r="HEC10" s="886"/>
      <c r="HED10" s="886"/>
      <c r="HEE10" s="886"/>
      <c r="HEF10" s="885"/>
      <c r="HEG10" s="886"/>
      <c r="HEH10" s="886"/>
      <c r="HEI10" s="886"/>
      <c r="HEJ10" s="885"/>
      <c r="HEK10" s="886"/>
      <c r="HEL10" s="886"/>
      <c r="HEM10" s="886"/>
      <c r="HEN10" s="885"/>
      <c r="HEO10" s="886"/>
      <c r="HEP10" s="886"/>
      <c r="HEQ10" s="886"/>
      <c r="HER10" s="885"/>
      <c r="HES10" s="886"/>
      <c r="HET10" s="886"/>
      <c r="HEU10" s="886"/>
      <c r="HEV10" s="885"/>
      <c r="HEW10" s="886"/>
      <c r="HEX10" s="886"/>
      <c r="HEY10" s="886"/>
      <c r="HEZ10" s="885"/>
      <c r="HFA10" s="886"/>
      <c r="HFB10" s="886"/>
      <c r="HFC10" s="886"/>
      <c r="HFD10" s="885"/>
      <c r="HFE10" s="886"/>
      <c r="HFF10" s="886"/>
      <c r="HFG10" s="886"/>
      <c r="HFH10" s="885"/>
      <c r="HFI10" s="886"/>
      <c r="HFJ10" s="886"/>
      <c r="HFK10" s="886"/>
      <c r="HFL10" s="885"/>
      <c r="HFM10" s="886"/>
      <c r="HFN10" s="886"/>
      <c r="HFO10" s="886"/>
      <c r="HFP10" s="885"/>
      <c r="HFQ10" s="886"/>
      <c r="HFR10" s="886"/>
      <c r="HFS10" s="886"/>
      <c r="HFT10" s="885"/>
      <c r="HFU10" s="886"/>
      <c r="HFV10" s="886"/>
      <c r="HFW10" s="886"/>
      <c r="HFX10" s="885"/>
      <c r="HFY10" s="886"/>
      <c r="HFZ10" s="886"/>
      <c r="HGA10" s="886"/>
      <c r="HGB10" s="885"/>
      <c r="HGC10" s="886"/>
      <c r="HGD10" s="886"/>
      <c r="HGE10" s="886"/>
      <c r="HGF10" s="885"/>
      <c r="HGG10" s="886"/>
      <c r="HGH10" s="886"/>
      <c r="HGI10" s="886"/>
      <c r="HGJ10" s="885"/>
      <c r="HGK10" s="886"/>
      <c r="HGL10" s="886"/>
      <c r="HGM10" s="886"/>
      <c r="HGN10" s="885"/>
      <c r="HGO10" s="886"/>
      <c r="HGP10" s="886"/>
      <c r="HGQ10" s="886"/>
      <c r="HGR10" s="885"/>
      <c r="HGS10" s="886"/>
      <c r="HGT10" s="886"/>
      <c r="HGU10" s="886"/>
      <c r="HGV10" s="885"/>
      <c r="HGW10" s="886"/>
      <c r="HGX10" s="886"/>
      <c r="HGY10" s="886"/>
      <c r="HGZ10" s="885"/>
      <c r="HHA10" s="886"/>
      <c r="HHB10" s="886"/>
      <c r="HHC10" s="886"/>
      <c r="HHD10" s="885"/>
      <c r="HHE10" s="886"/>
      <c r="HHF10" s="886"/>
      <c r="HHG10" s="886"/>
      <c r="HHH10" s="885"/>
      <c r="HHI10" s="886"/>
      <c r="HHJ10" s="886"/>
      <c r="HHK10" s="886"/>
      <c r="HHL10" s="885"/>
      <c r="HHM10" s="886"/>
      <c r="HHN10" s="886"/>
      <c r="HHO10" s="886"/>
      <c r="HHP10" s="885"/>
      <c r="HHQ10" s="886"/>
      <c r="HHR10" s="886"/>
      <c r="HHS10" s="886"/>
      <c r="HHT10" s="885"/>
      <c r="HHU10" s="886"/>
      <c r="HHV10" s="886"/>
      <c r="HHW10" s="886"/>
      <c r="HHX10" s="885"/>
      <c r="HHY10" s="886"/>
      <c r="HHZ10" s="886"/>
      <c r="HIA10" s="886"/>
      <c r="HIB10" s="885"/>
      <c r="HIC10" s="886"/>
      <c r="HID10" s="886"/>
      <c r="HIE10" s="886"/>
      <c r="HIF10" s="885"/>
      <c r="HIG10" s="886"/>
      <c r="HIH10" s="886"/>
      <c r="HII10" s="886"/>
      <c r="HIJ10" s="885"/>
      <c r="HIK10" s="886"/>
      <c r="HIL10" s="886"/>
      <c r="HIM10" s="886"/>
      <c r="HIN10" s="885"/>
      <c r="HIO10" s="886"/>
      <c r="HIP10" s="886"/>
      <c r="HIQ10" s="886"/>
      <c r="HIR10" s="885"/>
      <c r="HIS10" s="886"/>
      <c r="HIT10" s="886"/>
      <c r="HIU10" s="886"/>
      <c r="HIV10" s="885"/>
      <c r="HIW10" s="886"/>
      <c r="HIX10" s="886"/>
      <c r="HIY10" s="886"/>
      <c r="HIZ10" s="885"/>
      <c r="HJA10" s="886"/>
      <c r="HJB10" s="886"/>
      <c r="HJC10" s="886"/>
      <c r="HJD10" s="885"/>
      <c r="HJE10" s="886"/>
      <c r="HJF10" s="886"/>
      <c r="HJG10" s="886"/>
      <c r="HJH10" s="885"/>
      <c r="HJI10" s="886"/>
      <c r="HJJ10" s="886"/>
      <c r="HJK10" s="886"/>
      <c r="HJL10" s="885"/>
      <c r="HJM10" s="886"/>
      <c r="HJN10" s="886"/>
      <c r="HJO10" s="886"/>
      <c r="HJP10" s="885"/>
      <c r="HJQ10" s="886"/>
      <c r="HJR10" s="886"/>
      <c r="HJS10" s="886"/>
      <c r="HJT10" s="885"/>
      <c r="HJU10" s="886"/>
      <c r="HJV10" s="886"/>
      <c r="HJW10" s="886"/>
      <c r="HJX10" s="885"/>
      <c r="HJY10" s="886"/>
      <c r="HJZ10" s="886"/>
      <c r="HKA10" s="886"/>
      <c r="HKB10" s="885"/>
      <c r="HKC10" s="886"/>
      <c r="HKD10" s="886"/>
      <c r="HKE10" s="886"/>
      <c r="HKF10" s="885"/>
      <c r="HKG10" s="886"/>
      <c r="HKH10" s="886"/>
      <c r="HKI10" s="886"/>
      <c r="HKJ10" s="885"/>
      <c r="HKK10" s="886"/>
      <c r="HKL10" s="886"/>
      <c r="HKM10" s="886"/>
      <c r="HKN10" s="885"/>
      <c r="HKO10" s="886"/>
      <c r="HKP10" s="886"/>
      <c r="HKQ10" s="886"/>
      <c r="HKR10" s="885"/>
      <c r="HKS10" s="886"/>
      <c r="HKT10" s="886"/>
      <c r="HKU10" s="886"/>
      <c r="HKV10" s="885"/>
      <c r="HKW10" s="886"/>
      <c r="HKX10" s="886"/>
      <c r="HKY10" s="886"/>
      <c r="HKZ10" s="885"/>
      <c r="HLA10" s="886"/>
      <c r="HLB10" s="886"/>
      <c r="HLC10" s="886"/>
      <c r="HLD10" s="885"/>
      <c r="HLE10" s="886"/>
      <c r="HLF10" s="886"/>
      <c r="HLG10" s="886"/>
      <c r="HLH10" s="885"/>
      <c r="HLI10" s="886"/>
      <c r="HLJ10" s="886"/>
      <c r="HLK10" s="886"/>
      <c r="HLL10" s="885"/>
      <c r="HLM10" s="886"/>
      <c r="HLN10" s="886"/>
      <c r="HLO10" s="886"/>
      <c r="HLP10" s="885"/>
      <c r="HLQ10" s="886"/>
      <c r="HLR10" s="886"/>
      <c r="HLS10" s="886"/>
      <c r="HLT10" s="885"/>
      <c r="HLU10" s="886"/>
      <c r="HLV10" s="886"/>
      <c r="HLW10" s="886"/>
      <c r="HLX10" s="885"/>
      <c r="HLY10" s="886"/>
      <c r="HLZ10" s="886"/>
      <c r="HMA10" s="886"/>
      <c r="HMB10" s="885"/>
      <c r="HMC10" s="886"/>
      <c r="HMD10" s="886"/>
      <c r="HME10" s="886"/>
      <c r="HMF10" s="885"/>
      <c r="HMG10" s="886"/>
      <c r="HMH10" s="886"/>
      <c r="HMI10" s="886"/>
      <c r="HMJ10" s="885"/>
      <c r="HMK10" s="886"/>
      <c r="HML10" s="886"/>
      <c r="HMM10" s="886"/>
      <c r="HMN10" s="885"/>
      <c r="HMO10" s="886"/>
      <c r="HMP10" s="886"/>
      <c r="HMQ10" s="886"/>
      <c r="HMR10" s="885"/>
      <c r="HMS10" s="886"/>
      <c r="HMT10" s="886"/>
      <c r="HMU10" s="886"/>
      <c r="HMV10" s="885"/>
      <c r="HMW10" s="886"/>
      <c r="HMX10" s="886"/>
      <c r="HMY10" s="886"/>
      <c r="HMZ10" s="885"/>
      <c r="HNA10" s="886"/>
      <c r="HNB10" s="886"/>
      <c r="HNC10" s="886"/>
      <c r="HND10" s="885"/>
      <c r="HNE10" s="886"/>
      <c r="HNF10" s="886"/>
      <c r="HNG10" s="886"/>
      <c r="HNH10" s="885"/>
      <c r="HNI10" s="886"/>
      <c r="HNJ10" s="886"/>
      <c r="HNK10" s="886"/>
      <c r="HNL10" s="885"/>
      <c r="HNM10" s="886"/>
      <c r="HNN10" s="886"/>
      <c r="HNO10" s="886"/>
      <c r="HNP10" s="885"/>
      <c r="HNQ10" s="886"/>
      <c r="HNR10" s="886"/>
      <c r="HNS10" s="886"/>
      <c r="HNT10" s="885"/>
      <c r="HNU10" s="886"/>
      <c r="HNV10" s="886"/>
      <c r="HNW10" s="886"/>
      <c r="HNX10" s="885"/>
      <c r="HNY10" s="886"/>
      <c r="HNZ10" s="886"/>
      <c r="HOA10" s="886"/>
      <c r="HOB10" s="885"/>
      <c r="HOC10" s="886"/>
      <c r="HOD10" s="886"/>
      <c r="HOE10" s="886"/>
      <c r="HOF10" s="885"/>
      <c r="HOG10" s="886"/>
      <c r="HOH10" s="886"/>
      <c r="HOI10" s="886"/>
      <c r="HOJ10" s="885"/>
      <c r="HOK10" s="886"/>
      <c r="HOL10" s="886"/>
      <c r="HOM10" s="886"/>
      <c r="HON10" s="885"/>
      <c r="HOO10" s="886"/>
      <c r="HOP10" s="886"/>
      <c r="HOQ10" s="886"/>
      <c r="HOR10" s="885"/>
      <c r="HOS10" s="886"/>
      <c r="HOT10" s="886"/>
      <c r="HOU10" s="886"/>
      <c r="HOV10" s="885"/>
      <c r="HOW10" s="886"/>
      <c r="HOX10" s="886"/>
      <c r="HOY10" s="886"/>
      <c r="HOZ10" s="885"/>
      <c r="HPA10" s="886"/>
      <c r="HPB10" s="886"/>
      <c r="HPC10" s="886"/>
      <c r="HPD10" s="885"/>
      <c r="HPE10" s="886"/>
      <c r="HPF10" s="886"/>
      <c r="HPG10" s="886"/>
      <c r="HPH10" s="885"/>
      <c r="HPI10" s="886"/>
      <c r="HPJ10" s="886"/>
      <c r="HPK10" s="886"/>
      <c r="HPL10" s="885"/>
      <c r="HPM10" s="886"/>
      <c r="HPN10" s="886"/>
      <c r="HPO10" s="886"/>
      <c r="HPP10" s="885"/>
      <c r="HPQ10" s="886"/>
      <c r="HPR10" s="886"/>
      <c r="HPS10" s="886"/>
      <c r="HPT10" s="885"/>
      <c r="HPU10" s="886"/>
      <c r="HPV10" s="886"/>
      <c r="HPW10" s="886"/>
      <c r="HPX10" s="885"/>
      <c r="HPY10" s="886"/>
      <c r="HPZ10" s="886"/>
      <c r="HQA10" s="886"/>
      <c r="HQB10" s="885"/>
      <c r="HQC10" s="886"/>
      <c r="HQD10" s="886"/>
      <c r="HQE10" s="886"/>
      <c r="HQF10" s="885"/>
      <c r="HQG10" s="886"/>
      <c r="HQH10" s="886"/>
      <c r="HQI10" s="886"/>
      <c r="HQJ10" s="885"/>
      <c r="HQK10" s="886"/>
      <c r="HQL10" s="886"/>
      <c r="HQM10" s="886"/>
      <c r="HQN10" s="885"/>
      <c r="HQO10" s="886"/>
      <c r="HQP10" s="886"/>
      <c r="HQQ10" s="886"/>
      <c r="HQR10" s="885"/>
      <c r="HQS10" s="886"/>
      <c r="HQT10" s="886"/>
      <c r="HQU10" s="886"/>
      <c r="HQV10" s="885"/>
      <c r="HQW10" s="886"/>
      <c r="HQX10" s="886"/>
      <c r="HQY10" s="886"/>
      <c r="HQZ10" s="885"/>
      <c r="HRA10" s="886"/>
      <c r="HRB10" s="886"/>
      <c r="HRC10" s="886"/>
      <c r="HRD10" s="885"/>
      <c r="HRE10" s="886"/>
      <c r="HRF10" s="886"/>
      <c r="HRG10" s="886"/>
      <c r="HRH10" s="885"/>
      <c r="HRI10" s="886"/>
      <c r="HRJ10" s="886"/>
      <c r="HRK10" s="886"/>
      <c r="HRL10" s="885"/>
      <c r="HRM10" s="886"/>
      <c r="HRN10" s="886"/>
      <c r="HRO10" s="886"/>
      <c r="HRP10" s="885"/>
      <c r="HRQ10" s="886"/>
      <c r="HRR10" s="886"/>
      <c r="HRS10" s="886"/>
      <c r="HRT10" s="885"/>
      <c r="HRU10" s="886"/>
      <c r="HRV10" s="886"/>
      <c r="HRW10" s="886"/>
      <c r="HRX10" s="885"/>
      <c r="HRY10" s="886"/>
      <c r="HRZ10" s="886"/>
      <c r="HSA10" s="886"/>
      <c r="HSB10" s="885"/>
      <c r="HSC10" s="886"/>
      <c r="HSD10" s="886"/>
      <c r="HSE10" s="886"/>
      <c r="HSF10" s="885"/>
      <c r="HSG10" s="886"/>
      <c r="HSH10" s="886"/>
      <c r="HSI10" s="886"/>
      <c r="HSJ10" s="885"/>
      <c r="HSK10" s="886"/>
      <c r="HSL10" s="886"/>
      <c r="HSM10" s="886"/>
      <c r="HSN10" s="885"/>
      <c r="HSO10" s="886"/>
      <c r="HSP10" s="886"/>
      <c r="HSQ10" s="886"/>
      <c r="HSR10" s="885"/>
      <c r="HSS10" s="886"/>
      <c r="HST10" s="886"/>
      <c r="HSU10" s="886"/>
      <c r="HSV10" s="885"/>
      <c r="HSW10" s="886"/>
      <c r="HSX10" s="886"/>
      <c r="HSY10" s="886"/>
      <c r="HSZ10" s="885"/>
      <c r="HTA10" s="886"/>
      <c r="HTB10" s="886"/>
      <c r="HTC10" s="886"/>
      <c r="HTD10" s="885"/>
      <c r="HTE10" s="886"/>
      <c r="HTF10" s="886"/>
      <c r="HTG10" s="886"/>
      <c r="HTH10" s="885"/>
      <c r="HTI10" s="886"/>
      <c r="HTJ10" s="886"/>
      <c r="HTK10" s="886"/>
      <c r="HTL10" s="885"/>
      <c r="HTM10" s="886"/>
      <c r="HTN10" s="886"/>
      <c r="HTO10" s="886"/>
      <c r="HTP10" s="885"/>
      <c r="HTQ10" s="886"/>
      <c r="HTR10" s="886"/>
      <c r="HTS10" s="886"/>
      <c r="HTT10" s="885"/>
      <c r="HTU10" s="886"/>
      <c r="HTV10" s="886"/>
      <c r="HTW10" s="886"/>
      <c r="HTX10" s="885"/>
      <c r="HTY10" s="886"/>
      <c r="HTZ10" s="886"/>
      <c r="HUA10" s="886"/>
      <c r="HUB10" s="885"/>
      <c r="HUC10" s="886"/>
      <c r="HUD10" s="886"/>
      <c r="HUE10" s="886"/>
      <c r="HUF10" s="885"/>
      <c r="HUG10" s="886"/>
      <c r="HUH10" s="886"/>
      <c r="HUI10" s="886"/>
      <c r="HUJ10" s="885"/>
      <c r="HUK10" s="886"/>
      <c r="HUL10" s="886"/>
      <c r="HUM10" s="886"/>
      <c r="HUN10" s="885"/>
      <c r="HUO10" s="886"/>
      <c r="HUP10" s="886"/>
      <c r="HUQ10" s="886"/>
      <c r="HUR10" s="885"/>
      <c r="HUS10" s="886"/>
      <c r="HUT10" s="886"/>
      <c r="HUU10" s="886"/>
      <c r="HUV10" s="885"/>
      <c r="HUW10" s="886"/>
      <c r="HUX10" s="886"/>
      <c r="HUY10" s="886"/>
      <c r="HUZ10" s="885"/>
      <c r="HVA10" s="886"/>
      <c r="HVB10" s="886"/>
      <c r="HVC10" s="886"/>
      <c r="HVD10" s="885"/>
      <c r="HVE10" s="886"/>
      <c r="HVF10" s="886"/>
      <c r="HVG10" s="886"/>
      <c r="HVH10" s="885"/>
      <c r="HVI10" s="886"/>
      <c r="HVJ10" s="886"/>
      <c r="HVK10" s="886"/>
      <c r="HVL10" s="885"/>
      <c r="HVM10" s="886"/>
      <c r="HVN10" s="886"/>
      <c r="HVO10" s="886"/>
      <c r="HVP10" s="885"/>
      <c r="HVQ10" s="886"/>
      <c r="HVR10" s="886"/>
      <c r="HVS10" s="886"/>
      <c r="HVT10" s="885"/>
      <c r="HVU10" s="886"/>
      <c r="HVV10" s="886"/>
      <c r="HVW10" s="886"/>
      <c r="HVX10" s="885"/>
      <c r="HVY10" s="886"/>
      <c r="HVZ10" s="886"/>
      <c r="HWA10" s="886"/>
      <c r="HWB10" s="885"/>
      <c r="HWC10" s="886"/>
      <c r="HWD10" s="886"/>
      <c r="HWE10" s="886"/>
      <c r="HWF10" s="885"/>
      <c r="HWG10" s="886"/>
      <c r="HWH10" s="886"/>
      <c r="HWI10" s="886"/>
      <c r="HWJ10" s="885"/>
      <c r="HWK10" s="886"/>
      <c r="HWL10" s="886"/>
      <c r="HWM10" s="886"/>
      <c r="HWN10" s="885"/>
      <c r="HWO10" s="886"/>
      <c r="HWP10" s="886"/>
      <c r="HWQ10" s="886"/>
      <c r="HWR10" s="885"/>
      <c r="HWS10" s="886"/>
      <c r="HWT10" s="886"/>
      <c r="HWU10" s="886"/>
      <c r="HWV10" s="885"/>
      <c r="HWW10" s="886"/>
      <c r="HWX10" s="886"/>
      <c r="HWY10" s="886"/>
      <c r="HWZ10" s="885"/>
      <c r="HXA10" s="886"/>
      <c r="HXB10" s="886"/>
      <c r="HXC10" s="886"/>
      <c r="HXD10" s="885"/>
      <c r="HXE10" s="886"/>
      <c r="HXF10" s="886"/>
      <c r="HXG10" s="886"/>
      <c r="HXH10" s="885"/>
      <c r="HXI10" s="886"/>
      <c r="HXJ10" s="886"/>
      <c r="HXK10" s="886"/>
      <c r="HXL10" s="885"/>
      <c r="HXM10" s="886"/>
      <c r="HXN10" s="886"/>
      <c r="HXO10" s="886"/>
      <c r="HXP10" s="885"/>
      <c r="HXQ10" s="886"/>
      <c r="HXR10" s="886"/>
      <c r="HXS10" s="886"/>
      <c r="HXT10" s="885"/>
      <c r="HXU10" s="886"/>
      <c r="HXV10" s="886"/>
      <c r="HXW10" s="886"/>
      <c r="HXX10" s="885"/>
      <c r="HXY10" s="886"/>
      <c r="HXZ10" s="886"/>
      <c r="HYA10" s="886"/>
      <c r="HYB10" s="885"/>
      <c r="HYC10" s="886"/>
      <c r="HYD10" s="886"/>
      <c r="HYE10" s="886"/>
      <c r="HYF10" s="885"/>
      <c r="HYG10" s="886"/>
      <c r="HYH10" s="886"/>
      <c r="HYI10" s="886"/>
      <c r="HYJ10" s="885"/>
      <c r="HYK10" s="886"/>
      <c r="HYL10" s="886"/>
      <c r="HYM10" s="886"/>
      <c r="HYN10" s="885"/>
      <c r="HYO10" s="886"/>
      <c r="HYP10" s="886"/>
      <c r="HYQ10" s="886"/>
      <c r="HYR10" s="885"/>
      <c r="HYS10" s="886"/>
      <c r="HYT10" s="886"/>
      <c r="HYU10" s="886"/>
      <c r="HYV10" s="885"/>
      <c r="HYW10" s="886"/>
      <c r="HYX10" s="886"/>
      <c r="HYY10" s="886"/>
      <c r="HYZ10" s="885"/>
      <c r="HZA10" s="886"/>
      <c r="HZB10" s="886"/>
      <c r="HZC10" s="886"/>
      <c r="HZD10" s="885"/>
      <c r="HZE10" s="886"/>
      <c r="HZF10" s="886"/>
      <c r="HZG10" s="886"/>
      <c r="HZH10" s="885"/>
      <c r="HZI10" s="886"/>
      <c r="HZJ10" s="886"/>
      <c r="HZK10" s="886"/>
      <c r="HZL10" s="885"/>
      <c r="HZM10" s="886"/>
      <c r="HZN10" s="886"/>
      <c r="HZO10" s="886"/>
      <c r="HZP10" s="885"/>
      <c r="HZQ10" s="886"/>
      <c r="HZR10" s="886"/>
      <c r="HZS10" s="886"/>
      <c r="HZT10" s="885"/>
      <c r="HZU10" s="886"/>
      <c r="HZV10" s="886"/>
      <c r="HZW10" s="886"/>
      <c r="HZX10" s="885"/>
      <c r="HZY10" s="886"/>
      <c r="HZZ10" s="886"/>
      <c r="IAA10" s="886"/>
      <c r="IAB10" s="885"/>
      <c r="IAC10" s="886"/>
      <c r="IAD10" s="886"/>
      <c r="IAE10" s="886"/>
      <c r="IAF10" s="885"/>
      <c r="IAG10" s="886"/>
      <c r="IAH10" s="886"/>
      <c r="IAI10" s="886"/>
      <c r="IAJ10" s="885"/>
      <c r="IAK10" s="886"/>
      <c r="IAL10" s="886"/>
      <c r="IAM10" s="886"/>
      <c r="IAN10" s="885"/>
      <c r="IAO10" s="886"/>
      <c r="IAP10" s="886"/>
      <c r="IAQ10" s="886"/>
      <c r="IAR10" s="885"/>
      <c r="IAS10" s="886"/>
      <c r="IAT10" s="886"/>
      <c r="IAU10" s="886"/>
      <c r="IAV10" s="885"/>
      <c r="IAW10" s="886"/>
      <c r="IAX10" s="886"/>
      <c r="IAY10" s="886"/>
      <c r="IAZ10" s="885"/>
      <c r="IBA10" s="886"/>
      <c r="IBB10" s="886"/>
      <c r="IBC10" s="886"/>
      <c r="IBD10" s="885"/>
      <c r="IBE10" s="886"/>
      <c r="IBF10" s="886"/>
      <c r="IBG10" s="886"/>
      <c r="IBH10" s="885"/>
      <c r="IBI10" s="886"/>
      <c r="IBJ10" s="886"/>
      <c r="IBK10" s="886"/>
      <c r="IBL10" s="885"/>
      <c r="IBM10" s="886"/>
      <c r="IBN10" s="886"/>
      <c r="IBO10" s="886"/>
      <c r="IBP10" s="885"/>
      <c r="IBQ10" s="886"/>
      <c r="IBR10" s="886"/>
      <c r="IBS10" s="886"/>
      <c r="IBT10" s="885"/>
      <c r="IBU10" s="886"/>
      <c r="IBV10" s="886"/>
      <c r="IBW10" s="886"/>
      <c r="IBX10" s="885"/>
      <c r="IBY10" s="886"/>
      <c r="IBZ10" s="886"/>
      <c r="ICA10" s="886"/>
      <c r="ICB10" s="885"/>
      <c r="ICC10" s="886"/>
      <c r="ICD10" s="886"/>
      <c r="ICE10" s="886"/>
      <c r="ICF10" s="885"/>
      <c r="ICG10" s="886"/>
      <c r="ICH10" s="886"/>
      <c r="ICI10" s="886"/>
      <c r="ICJ10" s="885"/>
      <c r="ICK10" s="886"/>
      <c r="ICL10" s="886"/>
      <c r="ICM10" s="886"/>
      <c r="ICN10" s="885"/>
      <c r="ICO10" s="886"/>
      <c r="ICP10" s="886"/>
      <c r="ICQ10" s="886"/>
      <c r="ICR10" s="885"/>
      <c r="ICS10" s="886"/>
      <c r="ICT10" s="886"/>
      <c r="ICU10" s="886"/>
      <c r="ICV10" s="885"/>
      <c r="ICW10" s="886"/>
      <c r="ICX10" s="886"/>
      <c r="ICY10" s="886"/>
      <c r="ICZ10" s="885"/>
      <c r="IDA10" s="886"/>
      <c r="IDB10" s="886"/>
      <c r="IDC10" s="886"/>
      <c r="IDD10" s="885"/>
      <c r="IDE10" s="886"/>
      <c r="IDF10" s="886"/>
      <c r="IDG10" s="886"/>
      <c r="IDH10" s="885"/>
      <c r="IDI10" s="886"/>
      <c r="IDJ10" s="886"/>
      <c r="IDK10" s="886"/>
      <c r="IDL10" s="885"/>
      <c r="IDM10" s="886"/>
      <c r="IDN10" s="886"/>
      <c r="IDO10" s="886"/>
      <c r="IDP10" s="885"/>
      <c r="IDQ10" s="886"/>
      <c r="IDR10" s="886"/>
      <c r="IDS10" s="886"/>
      <c r="IDT10" s="885"/>
      <c r="IDU10" s="886"/>
      <c r="IDV10" s="886"/>
      <c r="IDW10" s="886"/>
      <c r="IDX10" s="885"/>
      <c r="IDY10" s="886"/>
      <c r="IDZ10" s="886"/>
      <c r="IEA10" s="886"/>
      <c r="IEB10" s="885"/>
      <c r="IEC10" s="886"/>
      <c r="IED10" s="886"/>
      <c r="IEE10" s="886"/>
      <c r="IEF10" s="885"/>
      <c r="IEG10" s="886"/>
      <c r="IEH10" s="886"/>
      <c r="IEI10" s="886"/>
      <c r="IEJ10" s="885"/>
      <c r="IEK10" s="886"/>
      <c r="IEL10" s="886"/>
      <c r="IEM10" s="886"/>
      <c r="IEN10" s="885"/>
      <c r="IEO10" s="886"/>
      <c r="IEP10" s="886"/>
      <c r="IEQ10" s="886"/>
      <c r="IER10" s="885"/>
      <c r="IES10" s="886"/>
      <c r="IET10" s="886"/>
      <c r="IEU10" s="886"/>
      <c r="IEV10" s="885"/>
      <c r="IEW10" s="886"/>
      <c r="IEX10" s="886"/>
      <c r="IEY10" s="886"/>
      <c r="IEZ10" s="885"/>
      <c r="IFA10" s="886"/>
      <c r="IFB10" s="886"/>
      <c r="IFC10" s="886"/>
      <c r="IFD10" s="885"/>
      <c r="IFE10" s="886"/>
      <c r="IFF10" s="886"/>
      <c r="IFG10" s="886"/>
      <c r="IFH10" s="885"/>
      <c r="IFI10" s="886"/>
      <c r="IFJ10" s="886"/>
      <c r="IFK10" s="886"/>
      <c r="IFL10" s="885"/>
      <c r="IFM10" s="886"/>
      <c r="IFN10" s="886"/>
      <c r="IFO10" s="886"/>
      <c r="IFP10" s="885"/>
      <c r="IFQ10" s="886"/>
      <c r="IFR10" s="886"/>
      <c r="IFS10" s="886"/>
      <c r="IFT10" s="885"/>
      <c r="IFU10" s="886"/>
      <c r="IFV10" s="886"/>
      <c r="IFW10" s="886"/>
      <c r="IFX10" s="885"/>
      <c r="IFY10" s="886"/>
      <c r="IFZ10" s="886"/>
      <c r="IGA10" s="886"/>
      <c r="IGB10" s="885"/>
      <c r="IGC10" s="886"/>
      <c r="IGD10" s="886"/>
      <c r="IGE10" s="886"/>
      <c r="IGF10" s="885"/>
      <c r="IGG10" s="886"/>
      <c r="IGH10" s="886"/>
      <c r="IGI10" s="886"/>
      <c r="IGJ10" s="885"/>
      <c r="IGK10" s="886"/>
      <c r="IGL10" s="886"/>
      <c r="IGM10" s="886"/>
      <c r="IGN10" s="885"/>
      <c r="IGO10" s="886"/>
      <c r="IGP10" s="886"/>
      <c r="IGQ10" s="886"/>
      <c r="IGR10" s="885"/>
      <c r="IGS10" s="886"/>
      <c r="IGT10" s="886"/>
      <c r="IGU10" s="886"/>
      <c r="IGV10" s="885"/>
      <c r="IGW10" s="886"/>
      <c r="IGX10" s="886"/>
      <c r="IGY10" s="886"/>
      <c r="IGZ10" s="885"/>
      <c r="IHA10" s="886"/>
      <c r="IHB10" s="886"/>
      <c r="IHC10" s="886"/>
      <c r="IHD10" s="885"/>
      <c r="IHE10" s="886"/>
      <c r="IHF10" s="886"/>
      <c r="IHG10" s="886"/>
      <c r="IHH10" s="885"/>
      <c r="IHI10" s="886"/>
      <c r="IHJ10" s="886"/>
      <c r="IHK10" s="886"/>
      <c r="IHL10" s="885"/>
      <c r="IHM10" s="886"/>
      <c r="IHN10" s="886"/>
      <c r="IHO10" s="886"/>
      <c r="IHP10" s="885"/>
      <c r="IHQ10" s="886"/>
      <c r="IHR10" s="886"/>
      <c r="IHS10" s="886"/>
      <c r="IHT10" s="885"/>
      <c r="IHU10" s="886"/>
      <c r="IHV10" s="886"/>
      <c r="IHW10" s="886"/>
      <c r="IHX10" s="885"/>
      <c r="IHY10" s="886"/>
      <c r="IHZ10" s="886"/>
      <c r="IIA10" s="886"/>
      <c r="IIB10" s="885"/>
      <c r="IIC10" s="886"/>
      <c r="IID10" s="886"/>
      <c r="IIE10" s="886"/>
      <c r="IIF10" s="885"/>
      <c r="IIG10" s="886"/>
      <c r="IIH10" s="886"/>
      <c r="III10" s="886"/>
      <c r="IIJ10" s="885"/>
      <c r="IIK10" s="886"/>
      <c r="IIL10" s="886"/>
      <c r="IIM10" s="886"/>
      <c r="IIN10" s="885"/>
      <c r="IIO10" s="886"/>
      <c r="IIP10" s="886"/>
      <c r="IIQ10" s="886"/>
      <c r="IIR10" s="885"/>
      <c r="IIS10" s="886"/>
      <c r="IIT10" s="886"/>
      <c r="IIU10" s="886"/>
      <c r="IIV10" s="885"/>
      <c r="IIW10" s="886"/>
      <c r="IIX10" s="886"/>
      <c r="IIY10" s="886"/>
      <c r="IIZ10" s="885"/>
      <c r="IJA10" s="886"/>
      <c r="IJB10" s="886"/>
      <c r="IJC10" s="886"/>
      <c r="IJD10" s="885"/>
      <c r="IJE10" s="886"/>
      <c r="IJF10" s="886"/>
      <c r="IJG10" s="886"/>
      <c r="IJH10" s="885"/>
      <c r="IJI10" s="886"/>
      <c r="IJJ10" s="886"/>
      <c r="IJK10" s="886"/>
      <c r="IJL10" s="885"/>
      <c r="IJM10" s="886"/>
      <c r="IJN10" s="886"/>
      <c r="IJO10" s="886"/>
      <c r="IJP10" s="885"/>
      <c r="IJQ10" s="886"/>
      <c r="IJR10" s="886"/>
      <c r="IJS10" s="886"/>
      <c r="IJT10" s="885"/>
      <c r="IJU10" s="886"/>
      <c r="IJV10" s="886"/>
      <c r="IJW10" s="886"/>
      <c r="IJX10" s="885"/>
      <c r="IJY10" s="886"/>
      <c r="IJZ10" s="886"/>
      <c r="IKA10" s="886"/>
      <c r="IKB10" s="885"/>
      <c r="IKC10" s="886"/>
      <c r="IKD10" s="886"/>
      <c r="IKE10" s="886"/>
      <c r="IKF10" s="885"/>
      <c r="IKG10" s="886"/>
      <c r="IKH10" s="886"/>
      <c r="IKI10" s="886"/>
      <c r="IKJ10" s="885"/>
      <c r="IKK10" s="886"/>
      <c r="IKL10" s="886"/>
      <c r="IKM10" s="886"/>
      <c r="IKN10" s="885"/>
      <c r="IKO10" s="886"/>
      <c r="IKP10" s="886"/>
      <c r="IKQ10" s="886"/>
      <c r="IKR10" s="885"/>
      <c r="IKS10" s="886"/>
      <c r="IKT10" s="886"/>
      <c r="IKU10" s="886"/>
      <c r="IKV10" s="885"/>
      <c r="IKW10" s="886"/>
      <c r="IKX10" s="886"/>
      <c r="IKY10" s="886"/>
      <c r="IKZ10" s="885"/>
      <c r="ILA10" s="886"/>
      <c r="ILB10" s="886"/>
      <c r="ILC10" s="886"/>
      <c r="ILD10" s="885"/>
      <c r="ILE10" s="886"/>
      <c r="ILF10" s="886"/>
      <c r="ILG10" s="886"/>
      <c r="ILH10" s="885"/>
      <c r="ILI10" s="886"/>
      <c r="ILJ10" s="886"/>
      <c r="ILK10" s="886"/>
      <c r="ILL10" s="885"/>
      <c r="ILM10" s="886"/>
      <c r="ILN10" s="886"/>
      <c r="ILO10" s="886"/>
      <c r="ILP10" s="885"/>
      <c r="ILQ10" s="886"/>
      <c r="ILR10" s="886"/>
      <c r="ILS10" s="886"/>
      <c r="ILT10" s="885"/>
      <c r="ILU10" s="886"/>
      <c r="ILV10" s="886"/>
      <c r="ILW10" s="886"/>
      <c r="ILX10" s="885"/>
      <c r="ILY10" s="886"/>
      <c r="ILZ10" s="886"/>
      <c r="IMA10" s="886"/>
      <c r="IMB10" s="885"/>
      <c r="IMC10" s="886"/>
      <c r="IMD10" s="886"/>
      <c r="IME10" s="886"/>
      <c r="IMF10" s="885"/>
      <c r="IMG10" s="886"/>
      <c r="IMH10" s="886"/>
      <c r="IMI10" s="886"/>
      <c r="IMJ10" s="885"/>
      <c r="IMK10" s="886"/>
      <c r="IML10" s="886"/>
      <c r="IMM10" s="886"/>
      <c r="IMN10" s="885"/>
      <c r="IMO10" s="886"/>
      <c r="IMP10" s="886"/>
      <c r="IMQ10" s="886"/>
      <c r="IMR10" s="885"/>
      <c r="IMS10" s="886"/>
      <c r="IMT10" s="886"/>
      <c r="IMU10" s="886"/>
      <c r="IMV10" s="885"/>
      <c r="IMW10" s="886"/>
      <c r="IMX10" s="886"/>
      <c r="IMY10" s="886"/>
      <c r="IMZ10" s="885"/>
      <c r="INA10" s="886"/>
      <c r="INB10" s="886"/>
      <c r="INC10" s="886"/>
      <c r="IND10" s="885"/>
      <c r="INE10" s="886"/>
      <c r="INF10" s="886"/>
      <c r="ING10" s="886"/>
      <c r="INH10" s="885"/>
      <c r="INI10" s="886"/>
      <c r="INJ10" s="886"/>
      <c r="INK10" s="886"/>
      <c r="INL10" s="885"/>
      <c r="INM10" s="886"/>
      <c r="INN10" s="886"/>
      <c r="INO10" s="886"/>
      <c r="INP10" s="885"/>
      <c r="INQ10" s="886"/>
      <c r="INR10" s="886"/>
      <c r="INS10" s="886"/>
      <c r="INT10" s="885"/>
      <c r="INU10" s="886"/>
      <c r="INV10" s="886"/>
      <c r="INW10" s="886"/>
      <c r="INX10" s="885"/>
      <c r="INY10" s="886"/>
      <c r="INZ10" s="886"/>
      <c r="IOA10" s="886"/>
      <c r="IOB10" s="885"/>
      <c r="IOC10" s="886"/>
      <c r="IOD10" s="886"/>
      <c r="IOE10" s="886"/>
      <c r="IOF10" s="885"/>
      <c r="IOG10" s="886"/>
      <c r="IOH10" s="886"/>
      <c r="IOI10" s="886"/>
      <c r="IOJ10" s="885"/>
      <c r="IOK10" s="886"/>
      <c r="IOL10" s="886"/>
      <c r="IOM10" s="886"/>
      <c r="ION10" s="885"/>
      <c r="IOO10" s="886"/>
      <c r="IOP10" s="886"/>
      <c r="IOQ10" s="886"/>
      <c r="IOR10" s="885"/>
      <c r="IOS10" s="886"/>
      <c r="IOT10" s="886"/>
      <c r="IOU10" s="886"/>
      <c r="IOV10" s="885"/>
      <c r="IOW10" s="886"/>
      <c r="IOX10" s="886"/>
      <c r="IOY10" s="886"/>
      <c r="IOZ10" s="885"/>
      <c r="IPA10" s="886"/>
      <c r="IPB10" s="886"/>
      <c r="IPC10" s="886"/>
      <c r="IPD10" s="885"/>
      <c r="IPE10" s="886"/>
      <c r="IPF10" s="886"/>
      <c r="IPG10" s="886"/>
      <c r="IPH10" s="885"/>
      <c r="IPI10" s="886"/>
      <c r="IPJ10" s="886"/>
      <c r="IPK10" s="886"/>
      <c r="IPL10" s="885"/>
      <c r="IPM10" s="886"/>
      <c r="IPN10" s="886"/>
      <c r="IPO10" s="886"/>
      <c r="IPP10" s="885"/>
      <c r="IPQ10" s="886"/>
      <c r="IPR10" s="886"/>
      <c r="IPS10" s="886"/>
      <c r="IPT10" s="885"/>
      <c r="IPU10" s="886"/>
      <c r="IPV10" s="886"/>
      <c r="IPW10" s="886"/>
      <c r="IPX10" s="885"/>
      <c r="IPY10" s="886"/>
      <c r="IPZ10" s="886"/>
      <c r="IQA10" s="886"/>
      <c r="IQB10" s="885"/>
      <c r="IQC10" s="886"/>
      <c r="IQD10" s="886"/>
      <c r="IQE10" s="886"/>
      <c r="IQF10" s="885"/>
      <c r="IQG10" s="886"/>
      <c r="IQH10" s="886"/>
      <c r="IQI10" s="886"/>
      <c r="IQJ10" s="885"/>
      <c r="IQK10" s="886"/>
      <c r="IQL10" s="886"/>
      <c r="IQM10" s="886"/>
      <c r="IQN10" s="885"/>
      <c r="IQO10" s="886"/>
      <c r="IQP10" s="886"/>
      <c r="IQQ10" s="886"/>
      <c r="IQR10" s="885"/>
      <c r="IQS10" s="886"/>
      <c r="IQT10" s="886"/>
      <c r="IQU10" s="886"/>
      <c r="IQV10" s="885"/>
      <c r="IQW10" s="886"/>
      <c r="IQX10" s="886"/>
      <c r="IQY10" s="886"/>
      <c r="IQZ10" s="885"/>
      <c r="IRA10" s="886"/>
      <c r="IRB10" s="886"/>
      <c r="IRC10" s="886"/>
      <c r="IRD10" s="885"/>
      <c r="IRE10" s="886"/>
      <c r="IRF10" s="886"/>
      <c r="IRG10" s="886"/>
      <c r="IRH10" s="885"/>
      <c r="IRI10" s="886"/>
      <c r="IRJ10" s="886"/>
      <c r="IRK10" s="886"/>
      <c r="IRL10" s="885"/>
      <c r="IRM10" s="886"/>
      <c r="IRN10" s="886"/>
      <c r="IRO10" s="886"/>
      <c r="IRP10" s="885"/>
      <c r="IRQ10" s="886"/>
      <c r="IRR10" s="886"/>
      <c r="IRS10" s="886"/>
      <c r="IRT10" s="885"/>
      <c r="IRU10" s="886"/>
      <c r="IRV10" s="886"/>
      <c r="IRW10" s="886"/>
      <c r="IRX10" s="885"/>
      <c r="IRY10" s="886"/>
      <c r="IRZ10" s="886"/>
      <c r="ISA10" s="886"/>
      <c r="ISB10" s="885"/>
      <c r="ISC10" s="886"/>
      <c r="ISD10" s="886"/>
      <c r="ISE10" s="886"/>
      <c r="ISF10" s="885"/>
      <c r="ISG10" s="886"/>
      <c r="ISH10" s="886"/>
      <c r="ISI10" s="886"/>
      <c r="ISJ10" s="885"/>
      <c r="ISK10" s="886"/>
      <c r="ISL10" s="886"/>
      <c r="ISM10" s="886"/>
      <c r="ISN10" s="885"/>
      <c r="ISO10" s="886"/>
      <c r="ISP10" s="886"/>
      <c r="ISQ10" s="886"/>
      <c r="ISR10" s="885"/>
      <c r="ISS10" s="886"/>
      <c r="IST10" s="886"/>
      <c r="ISU10" s="886"/>
      <c r="ISV10" s="885"/>
      <c r="ISW10" s="886"/>
      <c r="ISX10" s="886"/>
      <c r="ISY10" s="886"/>
      <c r="ISZ10" s="885"/>
      <c r="ITA10" s="886"/>
      <c r="ITB10" s="886"/>
      <c r="ITC10" s="886"/>
      <c r="ITD10" s="885"/>
      <c r="ITE10" s="886"/>
      <c r="ITF10" s="886"/>
      <c r="ITG10" s="886"/>
      <c r="ITH10" s="885"/>
      <c r="ITI10" s="886"/>
      <c r="ITJ10" s="886"/>
      <c r="ITK10" s="886"/>
      <c r="ITL10" s="885"/>
      <c r="ITM10" s="886"/>
      <c r="ITN10" s="886"/>
      <c r="ITO10" s="886"/>
      <c r="ITP10" s="885"/>
      <c r="ITQ10" s="886"/>
      <c r="ITR10" s="886"/>
      <c r="ITS10" s="886"/>
      <c r="ITT10" s="885"/>
      <c r="ITU10" s="886"/>
      <c r="ITV10" s="886"/>
      <c r="ITW10" s="886"/>
      <c r="ITX10" s="885"/>
      <c r="ITY10" s="886"/>
      <c r="ITZ10" s="886"/>
      <c r="IUA10" s="886"/>
      <c r="IUB10" s="885"/>
      <c r="IUC10" s="886"/>
      <c r="IUD10" s="886"/>
      <c r="IUE10" s="886"/>
      <c r="IUF10" s="885"/>
      <c r="IUG10" s="886"/>
      <c r="IUH10" s="886"/>
      <c r="IUI10" s="886"/>
      <c r="IUJ10" s="885"/>
      <c r="IUK10" s="886"/>
      <c r="IUL10" s="886"/>
      <c r="IUM10" s="886"/>
      <c r="IUN10" s="885"/>
      <c r="IUO10" s="886"/>
      <c r="IUP10" s="886"/>
      <c r="IUQ10" s="886"/>
      <c r="IUR10" s="885"/>
      <c r="IUS10" s="886"/>
      <c r="IUT10" s="886"/>
      <c r="IUU10" s="886"/>
      <c r="IUV10" s="885"/>
      <c r="IUW10" s="886"/>
      <c r="IUX10" s="886"/>
      <c r="IUY10" s="886"/>
      <c r="IUZ10" s="885"/>
      <c r="IVA10" s="886"/>
      <c r="IVB10" s="886"/>
      <c r="IVC10" s="886"/>
      <c r="IVD10" s="885"/>
      <c r="IVE10" s="886"/>
      <c r="IVF10" s="886"/>
      <c r="IVG10" s="886"/>
      <c r="IVH10" s="885"/>
      <c r="IVI10" s="886"/>
      <c r="IVJ10" s="886"/>
      <c r="IVK10" s="886"/>
      <c r="IVL10" s="885"/>
      <c r="IVM10" s="886"/>
      <c r="IVN10" s="886"/>
      <c r="IVO10" s="886"/>
      <c r="IVP10" s="885"/>
      <c r="IVQ10" s="886"/>
      <c r="IVR10" s="886"/>
      <c r="IVS10" s="886"/>
      <c r="IVT10" s="885"/>
      <c r="IVU10" s="886"/>
      <c r="IVV10" s="886"/>
      <c r="IVW10" s="886"/>
      <c r="IVX10" s="885"/>
      <c r="IVY10" s="886"/>
      <c r="IVZ10" s="886"/>
      <c r="IWA10" s="886"/>
      <c r="IWB10" s="885"/>
      <c r="IWC10" s="886"/>
      <c r="IWD10" s="886"/>
      <c r="IWE10" s="886"/>
      <c r="IWF10" s="885"/>
      <c r="IWG10" s="886"/>
      <c r="IWH10" s="886"/>
      <c r="IWI10" s="886"/>
      <c r="IWJ10" s="885"/>
      <c r="IWK10" s="886"/>
      <c r="IWL10" s="886"/>
      <c r="IWM10" s="886"/>
      <c r="IWN10" s="885"/>
      <c r="IWO10" s="886"/>
      <c r="IWP10" s="886"/>
      <c r="IWQ10" s="886"/>
      <c r="IWR10" s="885"/>
      <c r="IWS10" s="886"/>
      <c r="IWT10" s="886"/>
      <c r="IWU10" s="886"/>
      <c r="IWV10" s="885"/>
      <c r="IWW10" s="886"/>
      <c r="IWX10" s="886"/>
      <c r="IWY10" s="886"/>
      <c r="IWZ10" s="885"/>
      <c r="IXA10" s="886"/>
      <c r="IXB10" s="886"/>
      <c r="IXC10" s="886"/>
      <c r="IXD10" s="885"/>
      <c r="IXE10" s="886"/>
      <c r="IXF10" s="886"/>
      <c r="IXG10" s="886"/>
      <c r="IXH10" s="885"/>
      <c r="IXI10" s="886"/>
      <c r="IXJ10" s="886"/>
      <c r="IXK10" s="886"/>
      <c r="IXL10" s="885"/>
      <c r="IXM10" s="886"/>
      <c r="IXN10" s="886"/>
      <c r="IXO10" s="886"/>
      <c r="IXP10" s="885"/>
      <c r="IXQ10" s="886"/>
      <c r="IXR10" s="886"/>
      <c r="IXS10" s="886"/>
      <c r="IXT10" s="885"/>
      <c r="IXU10" s="886"/>
      <c r="IXV10" s="886"/>
      <c r="IXW10" s="886"/>
      <c r="IXX10" s="885"/>
      <c r="IXY10" s="886"/>
      <c r="IXZ10" s="886"/>
      <c r="IYA10" s="886"/>
      <c r="IYB10" s="885"/>
      <c r="IYC10" s="886"/>
      <c r="IYD10" s="886"/>
      <c r="IYE10" s="886"/>
      <c r="IYF10" s="885"/>
      <c r="IYG10" s="886"/>
      <c r="IYH10" s="886"/>
      <c r="IYI10" s="886"/>
      <c r="IYJ10" s="885"/>
      <c r="IYK10" s="886"/>
      <c r="IYL10" s="886"/>
      <c r="IYM10" s="886"/>
      <c r="IYN10" s="885"/>
      <c r="IYO10" s="886"/>
      <c r="IYP10" s="886"/>
      <c r="IYQ10" s="886"/>
      <c r="IYR10" s="885"/>
      <c r="IYS10" s="886"/>
      <c r="IYT10" s="886"/>
      <c r="IYU10" s="886"/>
      <c r="IYV10" s="885"/>
      <c r="IYW10" s="886"/>
      <c r="IYX10" s="886"/>
      <c r="IYY10" s="886"/>
      <c r="IYZ10" s="885"/>
      <c r="IZA10" s="886"/>
      <c r="IZB10" s="886"/>
      <c r="IZC10" s="886"/>
      <c r="IZD10" s="885"/>
      <c r="IZE10" s="886"/>
      <c r="IZF10" s="886"/>
      <c r="IZG10" s="886"/>
      <c r="IZH10" s="885"/>
      <c r="IZI10" s="886"/>
      <c r="IZJ10" s="886"/>
      <c r="IZK10" s="886"/>
      <c r="IZL10" s="885"/>
      <c r="IZM10" s="886"/>
      <c r="IZN10" s="886"/>
      <c r="IZO10" s="886"/>
      <c r="IZP10" s="885"/>
      <c r="IZQ10" s="886"/>
      <c r="IZR10" s="886"/>
      <c r="IZS10" s="886"/>
      <c r="IZT10" s="885"/>
      <c r="IZU10" s="886"/>
      <c r="IZV10" s="886"/>
      <c r="IZW10" s="886"/>
      <c r="IZX10" s="885"/>
      <c r="IZY10" s="886"/>
      <c r="IZZ10" s="886"/>
      <c r="JAA10" s="886"/>
      <c r="JAB10" s="885"/>
      <c r="JAC10" s="886"/>
      <c r="JAD10" s="886"/>
      <c r="JAE10" s="886"/>
      <c r="JAF10" s="885"/>
      <c r="JAG10" s="886"/>
      <c r="JAH10" s="886"/>
      <c r="JAI10" s="886"/>
      <c r="JAJ10" s="885"/>
      <c r="JAK10" s="886"/>
      <c r="JAL10" s="886"/>
      <c r="JAM10" s="886"/>
      <c r="JAN10" s="885"/>
      <c r="JAO10" s="886"/>
      <c r="JAP10" s="886"/>
      <c r="JAQ10" s="886"/>
      <c r="JAR10" s="885"/>
      <c r="JAS10" s="886"/>
      <c r="JAT10" s="886"/>
      <c r="JAU10" s="886"/>
      <c r="JAV10" s="885"/>
      <c r="JAW10" s="886"/>
      <c r="JAX10" s="886"/>
      <c r="JAY10" s="886"/>
      <c r="JAZ10" s="885"/>
      <c r="JBA10" s="886"/>
      <c r="JBB10" s="886"/>
      <c r="JBC10" s="886"/>
      <c r="JBD10" s="885"/>
      <c r="JBE10" s="886"/>
      <c r="JBF10" s="886"/>
      <c r="JBG10" s="886"/>
      <c r="JBH10" s="885"/>
      <c r="JBI10" s="886"/>
      <c r="JBJ10" s="886"/>
      <c r="JBK10" s="886"/>
      <c r="JBL10" s="885"/>
      <c r="JBM10" s="886"/>
      <c r="JBN10" s="886"/>
      <c r="JBO10" s="886"/>
      <c r="JBP10" s="885"/>
      <c r="JBQ10" s="886"/>
      <c r="JBR10" s="886"/>
      <c r="JBS10" s="886"/>
      <c r="JBT10" s="885"/>
      <c r="JBU10" s="886"/>
      <c r="JBV10" s="886"/>
      <c r="JBW10" s="886"/>
      <c r="JBX10" s="885"/>
      <c r="JBY10" s="886"/>
      <c r="JBZ10" s="886"/>
      <c r="JCA10" s="886"/>
      <c r="JCB10" s="885"/>
      <c r="JCC10" s="886"/>
      <c r="JCD10" s="886"/>
      <c r="JCE10" s="886"/>
      <c r="JCF10" s="885"/>
      <c r="JCG10" s="886"/>
      <c r="JCH10" s="886"/>
      <c r="JCI10" s="886"/>
      <c r="JCJ10" s="885"/>
      <c r="JCK10" s="886"/>
      <c r="JCL10" s="886"/>
      <c r="JCM10" s="886"/>
      <c r="JCN10" s="885"/>
      <c r="JCO10" s="886"/>
      <c r="JCP10" s="886"/>
      <c r="JCQ10" s="886"/>
      <c r="JCR10" s="885"/>
      <c r="JCS10" s="886"/>
      <c r="JCT10" s="886"/>
      <c r="JCU10" s="886"/>
      <c r="JCV10" s="885"/>
      <c r="JCW10" s="886"/>
      <c r="JCX10" s="886"/>
      <c r="JCY10" s="886"/>
      <c r="JCZ10" s="885"/>
      <c r="JDA10" s="886"/>
      <c r="JDB10" s="886"/>
      <c r="JDC10" s="886"/>
      <c r="JDD10" s="885"/>
      <c r="JDE10" s="886"/>
      <c r="JDF10" s="886"/>
      <c r="JDG10" s="886"/>
      <c r="JDH10" s="885"/>
      <c r="JDI10" s="886"/>
      <c r="JDJ10" s="886"/>
      <c r="JDK10" s="886"/>
      <c r="JDL10" s="885"/>
      <c r="JDM10" s="886"/>
      <c r="JDN10" s="886"/>
      <c r="JDO10" s="886"/>
      <c r="JDP10" s="885"/>
      <c r="JDQ10" s="886"/>
      <c r="JDR10" s="886"/>
      <c r="JDS10" s="886"/>
      <c r="JDT10" s="885"/>
      <c r="JDU10" s="886"/>
      <c r="JDV10" s="886"/>
      <c r="JDW10" s="886"/>
      <c r="JDX10" s="885"/>
      <c r="JDY10" s="886"/>
      <c r="JDZ10" s="886"/>
      <c r="JEA10" s="886"/>
      <c r="JEB10" s="885"/>
      <c r="JEC10" s="886"/>
      <c r="JED10" s="886"/>
      <c r="JEE10" s="886"/>
      <c r="JEF10" s="885"/>
      <c r="JEG10" s="886"/>
      <c r="JEH10" s="886"/>
      <c r="JEI10" s="886"/>
      <c r="JEJ10" s="885"/>
      <c r="JEK10" s="886"/>
      <c r="JEL10" s="886"/>
      <c r="JEM10" s="886"/>
      <c r="JEN10" s="885"/>
      <c r="JEO10" s="886"/>
      <c r="JEP10" s="886"/>
      <c r="JEQ10" s="886"/>
      <c r="JER10" s="885"/>
      <c r="JES10" s="886"/>
      <c r="JET10" s="886"/>
      <c r="JEU10" s="886"/>
      <c r="JEV10" s="885"/>
      <c r="JEW10" s="886"/>
      <c r="JEX10" s="886"/>
      <c r="JEY10" s="886"/>
      <c r="JEZ10" s="885"/>
      <c r="JFA10" s="886"/>
      <c r="JFB10" s="886"/>
      <c r="JFC10" s="886"/>
      <c r="JFD10" s="885"/>
      <c r="JFE10" s="886"/>
      <c r="JFF10" s="886"/>
      <c r="JFG10" s="886"/>
      <c r="JFH10" s="885"/>
      <c r="JFI10" s="886"/>
      <c r="JFJ10" s="886"/>
      <c r="JFK10" s="886"/>
      <c r="JFL10" s="885"/>
      <c r="JFM10" s="886"/>
      <c r="JFN10" s="886"/>
      <c r="JFO10" s="886"/>
      <c r="JFP10" s="885"/>
      <c r="JFQ10" s="886"/>
      <c r="JFR10" s="886"/>
      <c r="JFS10" s="886"/>
      <c r="JFT10" s="885"/>
      <c r="JFU10" s="886"/>
      <c r="JFV10" s="886"/>
      <c r="JFW10" s="886"/>
      <c r="JFX10" s="885"/>
      <c r="JFY10" s="886"/>
      <c r="JFZ10" s="886"/>
      <c r="JGA10" s="886"/>
      <c r="JGB10" s="885"/>
      <c r="JGC10" s="886"/>
      <c r="JGD10" s="886"/>
      <c r="JGE10" s="886"/>
      <c r="JGF10" s="885"/>
      <c r="JGG10" s="886"/>
      <c r="JGH10" s="886"/>
      <c r="JGI10" s="886"/>
      <c r="JGJ10" s="885"/>
      <c r="JGK10" s="886"/>
      <c r="JGL10" s="886"/>
      <c r="JGM10" s="886"/>
      <c r="JGN10" s="885"/>
      <c r="JGO10" s="886"/>
      <c r="JGP10" s="886"/>
      <c r="JGQ10" s="886"/>
      <c r="JGR10" s="885"/>
      <c r="JGS10" s="886"/>
      <c r="JGT10" s="886"/>
      <c r="JGU10" s="886"/>
      <c r="JGV10" s="885"/>
      <c r="JGW10" s="886"/>
      <c r="JGX10" s="886"/>
      <c r="JGY10" s="886"/>
      <c r="JGZ10" s="885"/>
      <c r="JHA10" s="886"/>
      <c r="JHB10" s="886"/>
      <c r="JHC10" s="886"/>
      <c r="JHD10" s="885"/>
      <c r="JHE10" s="886"/>
      <c r="JHF10" s="886"/>
      <c r="JHG10" s="886"/>
      <c r="JHH10" s="885"/>
      <c r="JHI10" s="886"/>
      <c r="JHJ10" s="886"/>
      <c r="JHK10" s="886"/>
      <c r="JHL10" s="885"/>
      <c r="JHM10" s="886"/>
      <c r="JHN10" s="886"/>
      <c r="JHO10" s="886"/>
      <c r="JHP10" s="885"/>
      <c r="JHQ10" s="886"/>
      <c r="JHR10" s="886"/>
      <c r="JHS10" s="886"/>
      <c r="JHT10" s="885"/>
      <c r="JHU10" s="886"/>
      <c r="JHV10" s="886"/>
      <c r="JHW10" s="886"/>
      <c r="JHX10" s="885"/>
      <c r="JHY10" s="886"/>
      <c r="JHZ10" s="886"/>
      <c r="JIA10" s="886"/>
      <c r="JIB10" s="885"/>
      <c r="JIC10" s="886"/>
      <c r="JID10" s="886"/>
      <c r="JIE10" s="886"/>
      <c r="JIF10" s="885"/>
      <c r="JIG10" s="886"/>
      <c r="JIH10" s="886"/>
      <c r="JII10" s="886"/>
      <c r="JIJ10" s="885"/>
      <c r="JIK10" s="886"/>
      <c r="JIL10" s="886"/>
      <c r="JIM10" s="886"/>
      <c r="JIN10" s="885"/>
      <c r="JIO10" s="886"/>
      <c r="JIP10" s="886"/>
      <c r="JIQ10" s="886"/>
      <c r="JIR10" s="885"/>
      <c r="JIS10" s="886"/>
      <c r="JIT10" s="886"/>
      <c r="JIU10" s="886"/>
      <c r="JIV10" s="885"/>
      <c r="JIW10" s="886"/>
      <c r="JIX10" s="886"/>
      <c r="JIY10" s="886"/>
      <c r="JIZ10" s="885"/>
      <c r="JJA10" s="886"/>
      <c r="JJB10" s="886"/>
      <c r="JJC10" s="886"/>
      <c r="JJD10" s="885"/>
      <c r="JJE10" s="886"/>
      <c r="JJF10" s="886"/>
      <c r="JJG10" s="886"/>
      <c r="JJH10" s="885"/>
      <c r="JJI10" s="886"/>
      <c r="JJJ10" s="886"/>
      <c r="JJK10" s="886"/>
      <c r="JJL10" s="885"/>
      <c r="JJM10" s="886"/>
      <c r="JJN10" s="886"/>
      <c r="JJO10" s="886"/>
      <c r="JJP10" s="885"/>
      <c r="JJQ10" s="886"/>
      <c r="JJR10" s="886"/>
      <c r="JJS10" s="886"/>
      <c r="JJT10" s="885"/>
      <c r="JJU10" s="886"/>
      <c r="JJV10" s="886"/>
      <c r="JJW10" s="886"/>
      <c r="JJX10" s="885"/>
      <c r="JJY10" s="886"/>
      <c r="JJZ10" s="886"/>
      <c r="JKA10" s="886"/>
      <c r="JKB10" s="885"/>
      <c r="JKC10" s="886"/>
      <c r="JKD10" s="886"/>
      <c r="JKE10" s="886"/>
      <c r="JKF10" s="885"/>
      <c r="JKG10" s="886"/>
      <c r="JKH10" s="886"/>
      <c r="JKI10" s="886"/>
      <c r="JKJ10" s="885"/>
      <c r="JKK10" s="886"/>
      <c r="JKL10" s="886"/>
      <c r="JKM10" s="886"/>
      <c r="JKN10" s="885"/>
      <c r="JKO10" s="886"/>
      <c r="JKP10" s="886"/>
      <c r="JKQ10" s="886"/>
      <c r="JKR10" s="885"/>
      <c r="JKS10" s="886"/>
      <c r="JKT10" s="886"/>
      <c r="JKU10" s="886"/>
      <c r="JKV10" s="885"/>
      <c r="JKW10" s="886"/>
      <c r="JKX10" s="886"/>
      <c r="JKY10" s="886"/>
      <c r="JKZ10" s="885"/>
      <c r="JLA10" s="886"/>
      <c r="JLB10" s="886"/>
      <c r="JLC10" s="886"/>
      <c r="JLD10" s="885"/>
      <c r="JLE10" s="886"/>
      <c r="JLF10" s="886"/>
      <c r="JLG10" s="886"/>
      <c r="JLH10" s="885"/>
      <c r="JLI10" s="886"/>
      <c r="JLJ10" s="886"/>
      <c r="JLK10" s="886"/>
      <c r="JLL10" s="885"/>
      <c r="JLM10" s="886"/>
      <c r="JLN10" s="886"/>
      <c r="JLO10" s="886"/>
      <c r="JLP10" s="885"/>
      <c r="JLQ10" s="886"/>
      <c r="JLR10" s="886"/>
      <c r="JLS10" s="886"/>
      <c r="JLT10" s="885"/>
      <c r="JLU10" s="886"/>
      <c r="JLV10" s="886"/>
      <c r="JLW10" s="886"/>
      <c r="JLX10" s="885"/>
      <c r="JLY10" s="886"/>
      <c r="JLZ10" s="886"/>
      <c r="JMA10" s="886"/>
      <c r="JMB10" s="885"/>
      <c r="JMC10" s="886"/>
      <c r="JMD10" s="886"/>
      <c r="JME10" s="886"/>
      <c r="JMF10" s="885"/>
      <c r="JMG10" s="886"/>
      <c r="JMH10" s="886"/>
      <c r="JMI10" s="886"/>
      <c r="JMJ10" s="885"/>
      <c r="JMK10" s="886"/>
      <c r="JML10" s="886"/>
      <c r="JMM10" s="886"/>
      <c r="JMN10" s="885"/>
      <c r="JMO10" s="886"/>
      <c r="JMP10" s="886"/>
      <c r="JMQ10" s="886"/>
      <c r="JMR10" s="885"/>
      <c r="JMS10" s="886"/>
      <c r="JMT10" s="886"/>
      <c r="JMU10" s="886"/>
      <c r="JMV10" s="885"/>
      <c r="JMW10" s="886"/>
      <c r="JMX10" s="886"/>
      <c r="JMY10" s="886"/>
      <c r="JMZ10" s="885"/>
      <c r="JNA10" s="886"/>
      <c r="JNB10" s="886"/>
      <c r="JNC10" s="886"/>
      <c r="JND10" s="885"/>
      <c r="JNE10" s="886"/>
      <c r="JNF10" s="886"/>
      <c r="JNG10" s="886"/>
      <c r="JNH10" s="885"/>
      <c r="JNI10" s="886"/>
      <c r="JNJ10" s="886"/>
      <c r="JNK10" s="886"/>
      <c r="JNL10" s="885"/>
      <c r="JNM10" s="886"/>
      <c r="JNN10" s="886"/>
      <c r="JNO10" s="886"/>
      <c r="JNP10" s="885"/>
      <c r="JNQ10" s="886"/>
      <c r="JNR10" s="886"/>
      <c r="JNS10" s="886"/>
      <c r="JNT10" s="885"/>
      <c r="JNU10" s="886"/>
      <c r="JNV10" s="886"/>
      <c r="JNW10" s="886"/>
      <c r="JNX10" s="885"/>
      <c r="JNY10" s="886"/>
      <c r="JNZ10" s="886"/>
      <c r="JOA10" s="886"/>
      <c r="JOB10" s="885"/>
      <c r="JOC10" s="886"/>
      <c r="JOD10" s="886"/>
      <c r="JOE10" s="886"/>
      <c r="JOF10" s="885"/>
      <c r="JOG10" s="886"/>
      <c r="JOH10" s="886"/>
      <c r="JOI10" s="886"/>
      <c r="JOJ10" s="885"/>
      <c r="JOK10" s="886"/>
      <c r="JOL10" s="886"/>
      <c r="JOM10" s="886"/>
      <c r="JON10" s="885"/>
      <c r="JOO10" s="886"/>
      <c r="JOP10" s="886"/>
      <c r="JOQ10" s="886"/>
      <c r="JOR10" s="885"/>
      <c r="JOS10" s="886"/>
      <c r="JOT10" s="886"/>
      <c r="JOU10" s="886"/>
      <c r="JOV10" s="885"/>
      <c r="JOW10" s="886"/>
      <c r="JOX10" s="886"/>
      <c r="JOY10" s="886"/>
      <c r="JOZ10" s="885"/>
      <c r="JPA10" s="886"/>
      <c r="JPB10" s="886"/>
      <c r="JPC10" s="886"/>
      <c r="JPD10" s="885"/>
      <c r="JPE10" s="886"/>
      <c r="JPF10" s="886"/>
      <c r="JPG10" s="886"/>
      <c r="JPH10" s="885"/>
      <c r="JPI10" s="886"/>
      <c r="JPJ10" s="886"/>
      <c r="JPK10" s="886"/>
      <c r="JPL10" s="885"/>
      <c r="JPM10" s="886"/>
      <c r="JPN10" s="886"/>
      <c r="JPO10" s="886"/>
      <c r="JPP10" s="885"/>
      <c r="JPQ10" s="886"/>
      <c r="JPR10" s="886"/>
      <c r="JPS10" s="886"/>
      <c r="JPT10" s="885"/>
      <c r="JPU10" s="886"/>
      <c r="JPV10" s="886"/>
      <c r="JPW10" s="886"/>
      <c r="JPX10" s="885"/>
      <c r="JPY10" s="886"/>
      <c r="JPZ10" s="886"/>
      <c r="JQA10" s="886"/>
      <c r="JQB10" s="885"/>
      <c r="JQC10" s="886"/>
      <c r="JQD10" s="886"/>
      <c r="JQE10" s="886"/>
      <c r="JQF10" s="885"/>
      <c r="JQG10" s="886"/>
      <c r="JQH10" s="886"/>
      <c r="JQI10" s="886"/>
      <c r="JQJ10" s="885"/>
      <c r="JQK10" s="886"/>
      <c r="JQL10" s="886"/>
      <c r="JQM10" s="886"/>
      <c r="JQN10" s="885"/>
      <c r="JQO10" s="886"/>
      <c r="JQP10" s="886"/>
      <c r="JQQ10" s="886"/>
      <c r="JQR10" s="885"/>
      <c r="JQS10" s="886"/>
      <c r="JQT10" s="886"/>
      <c r="JQU10" s="886"/>
      <c r="JQV10" s="885"/>
      <c r="JQW10" s="886"/>
      <c r="JQX10" s="886"/>
      <c r="JQY10" s="886"/>
      <c r="JQZ10" s="885"/>
      <c r="JRA10" s="886"/>
      <c r="JRB10" s="886"/>
      <c r="JRC10" s="886"/>
      <c r="JRD10" s="885"/>
      <c r="JRE10" s="886"/>
      <c r="JRF10" s="886"/>
      <c r="JRG10" s="886"/>
      <c r="JRH10" s="885"/>
      <c r="JRI10" s="886"/>
      <c r="JRJ10" s="886"/>
      <c r="JRK10" s="886"/>
      <c r="JRL10" s="885"/>
      <c r="JRM10" s="886"/>
      <c r="JRN10" s="886"/>
      <c r="JRO10" s="886"/>
      <c r="JRP10" s="885"/>
      <c r="JRQ10" s="886"/>
      <c r="JRR10" s="886"/>
      <c r="JRS10" s="886"/>
      <c r="JRT10" s="885"/>
      <c r="JRU10" s="886"/>
      <c r="JRV10" s="886"/>
      <c r="JRW10" s="886"/>
      <c r="JRX10" s="885"/>
      <c r="JRY10" s="886"/>
      <c r="JRZ10" s="886"/>
      <c r="JSA10" s="886"/>
      <c r="JSB10" s="885"/>
      <c r="JSC10" s="886"/>
      <c r="JSD10" s="886"/>
      <c r="JSE10" s="886"/>
      <c r="JSF10" s="885"/>
      <c r="JSG10" s="886"/>
      <c r="JSH10" s="886"/>
      <c r="JSI10" s="886"/>
      <c r="JSJ10" s="885"/>
      <c r="JSK10" s="886"/>
      <c r="JSL10" s="886"/>
      <c r="JSM10" s="886"/>
      <c r="JSN10" s="885"/>
      <c r="JSO10" s="886"/>
      <c r="JSP10" s="886"/>
      <c r="JSQ10" s="886"/>
      <c r="JSR10" s="885"/>
      <c r="JSS10" s="886"/>
      <c r="JST10" s="886"/>
      <c r="JSU10" s="886"/>
      <c r="JSV10" s="885"/>
      <c r="JSW10" s="886"/>
      <c r="JSX10" s="886"/>
      <c r="JSY10" s="886"/>
      <c r="JSZ10" s="885"/>
      <c r="JTA10" s="886"/>
      <c r="JTB10" s="886"/>
      <c r="JTC10" s="886"/>
      <c r="JTD10" s="885"/>
      <c r="JTE10" s="886"/>
      <c r="JTF10" s="886"/>
      <c r="JTG10" s="886"/>
      <c r="JTH10" s="885"/>
      <c r="JTI10" s="886"/>
      <c r="JTJ10" s="886"/>
      <c r="JTK10" s="886"/>
      <c r="JTL10" s="885"/>
      <c r="JTM10" s="886"/>
      <c r="JTN10" s="886"/>
      <c r="JTO10" s="886"/>
      <c r="JTP10" s="885"/>
      <c r="JTQ10" s="886"/>
      <c r="JTR10" s="886"/>
      <c r="JTS10" s="886"/>
      <c r="JTT10" s="885"/>
      <c r="JTU10" s="886"/>
      <c r="JTV10" s="886"/>
      <c r="JTW10" s="886"/>
      <c r="JTX10" s="885"/>
      <c r="JTY10" s="886"/>
      <c r="JTZ10" s="886"/>
      <c r="JUA10" s="886"/>
      <c r="JUB10" s="885"/>
      <c r="JUC10" s="886"/>
      <c r="JUD10" s="886"/>
      <c r="JUE10" s="886"/>
      <c r="JUF10" s="885"/>
      <c r="JUG10" s="886"/>
      <c r="JUH10" s="886"/>
      <c r="JUI10" s="886"/>
      <c r="JUJ10" s="885"/>
      <c r="JUK10" s="886"/>
      <c r="JUL10" s="886"/>
      <c r="JUM10" s="886"/>
      <c r="JUN10" s="885"/>
      <c r="JUO10" s="886"/>
      <c r="JUP10" s="886"/>
      <c r="JUQ10" s="886"/>
      <c r="JUR10" s="885"/>
      <c r="JUS10" s="886"/>
      <c r="JUT10" s="886"/>
      <c r="JUU10" s="886"/>
      <c r="JUV10" s="885"/>
      <c r="JUW10" s="886"/>
      <c r="JUX10" s="886"/>
      <c r="JUY10" s="886"/>
      <c r="JUZ10" s="885"/>
      <c r="JVA10" s="886"/>
      <c r="JVB10" s="886"/>
      <c r="JVC10" s="886"/>
      <c r="JVD10" s="885"/>
      <c r="JVE10" s="886"/>
      <c r="JVF10" s="886"/>
      <c r="JVG10" s="886"/>
      <c r="JVH10" s="885"/>
      <c r="JVI10" s="886"/>
      <c r="JVJ10" s="886"/>
      <c r="JVK10" s="886"/>
      <c r="JVL10" s="885"/>
      <c r="JVM10" s="886"/>
      <c r="JVN10" s="886"/>
      <c r="JVO10" s="886"/>
      <c r="JVP10" s="885"/>
      <c r="JVQ10" s="886"/>
      <c r="JVR10" s="886"/>
      <c r="JVS10" s="886"/>
      <c r="JVT10" s="885"/>
      <c r="JVU10" s="886"/>
      <c r="JVV10" s="886"/>
      <c r="JVW10" s="886"/>
      <c r="JVX10" s="885"/>
      <c r="JVY10" s="886"/>
      <c r="JVZ10" s="886"/>
      <c r="JWA10" s="886"/>
      <c r="JWB10" s="885"/>
      <c r="JWC10" s="886"/>
      <c r="JWD10" s="886"/>
      <c r="JWE10" s="886"/>
      <c r="JWF10" s="885"/>
      <c r="JWG10" s="886"/>
      <c r="JWH10" s="886"/>
      <c r="JWI10" s="886"/>
      <c r="JWJ10" s="885"/>
      <c r="JWK10" s="886"/>
      <c r="JWL10" s="886"/>
      <c r="JWM10" s="886"/>
      <c r="JWN10" s="885"/>
      <c r="JWO10" s="886"/>
      <c r="JWP10" s="886"/>
      <c r="JWQ10" s="886"/>
      <c r="JWR10" s="885"/>
      <c r="JWS10" s="886"/>
      <c r="JWT10" s="886"/>
      <c r="JWU10" s="886"/>
      <c r="JWV10" s="885"/>
      <c r="JWW10" s="886"/>
      <c r="JWX10" s="886"/>
      <c r="JWY10" s="886"/>
      <c r="JWZ10" s="885"/>
      <c r="JXA10" s="886"/>
      <c r="JXB10" s="886"/>
      <c r="JXC10" s="886"/>
      <c r="JXD10" s="885"/>
      <c r="JXE10" s="886"/>
      <c r="JXF10" s="886"/>
      <c r="JXG10" s="886"/>
      <c r="JXH10" s="885"/>
      <c r="JXI10" s="886"/>
      <c r="JXJ10" s="886"/>
      <c r="JXK10" s="886"/>
      <c r="JXL10" s="885"/>
      <c r="JXM10" s="886"/>
      <c r="JXN10" s="886"/>
      <c r="JXO10" s="886"/>
      <c r="JXP10" s="885"/>
      <c r="JXQ10" s="886"/>
      <c r="JXR10" s="886"/>
      <c r="JXS10" s="886"/>
      <c r="JXT10" s="885"/>
      <c r="JXU10" s="886"/>
      <c r="JXV10" s="886"/>
      <c r="JXW10" s="886"/>
      <c r="JXX10" s="885"/>
      <c r="JXY10" s="886"/>
      <c r="JXZ10" s="886"/>
      <c r="JYA10" s="886"/>
      <c r="JYB10" s="885"/>
      <c r="JYC10" s="886"/>
      <c r="JYD10" s="886"/>
      <c r="JYE10" s="886"/>
      <c r="JYF10" s="885"/>
      <c r="JYG10" s="886"/>
      <c r="JYH10" s="886"/>
      <c r="JYI10" s="886"/>
      <c r="JYJ10" s="885"/>
      <c r="JYK10" s="886"/>
      <c r="JYL10" s="886"/>
      <c r="JYM10" s="886"/>
      <c r="JYN10" s="885"/>
      <c r="JYO10" s="886"/>
      <c r="JYP10" s="886"/>
      <c r="JYQ10" s="886"/>
      <c r="JYR10" s="885"/>
      <c r="JYS10" s="886"/>
      <c r="JYT10" s="886"/>
      <c r="JYU10" s="886"/>
      <c r="JYV10" s="885"/>
      <c r="JYW10" s="886"/>
      <c r="JYX10" s="886"/>
      <c r="JYY10" s="886"/>
      <c r="JYZ10" s="885"/>
      <c r="JZA10" s="886"/>
      <c r="JZB10" s="886"/>
      <c r="JZC10" s="886"/>
      <c r="JZD10" s="885"/>
      <c r="JZE10" s="886"/>
      <c r="JZF10" s="886"/>
      <c r="JZG10" s="886"/>
      <c r="JZH10" s="885"/>
      <c r="JZI10" s="886"/>
      <c r="JZJ10" s="886"/>
      <c r="JZK10" s="886"/>
      <c r="JZL10" s="885"/>
      <c r="JZM10" s="886"/>
      <c r="JZN10" s="886"/>
      <c r="JZO10" s="886"/>
      <c r="JZP10" s="885"/>
      <c r="JZQ10" s="886"/>
      <c r="JZR10" s="886"/>
      <c r="JZS10" s="886"/>
      <c r="JZT10" s="885"/>
      <c r="JZU10" s="886"/>
      <c r="JZV10" s="886"/>
      <c r="JZW10" s="886"/>
      <c r="JZX10" s="885"/>
      <c r="JZY10" s="886"/>
      <c r="JZZ10" s="886"/>
      <c r="KAA10" s="886"/>
      <c r="KAB10" s="885"/>
      <c r="KAC10" s="886"/>
      <c r="KAD10" s="886"/>
      <c r="KAE10" s="886"/>
      <c r="KAF10" s="885"/>
      <c r="KAG10" s="886"/>
      <c r="KAH10" s="886"/>
      <c r="KAI10" s="886"/>
      <c r="KAJ10" s="885"/>
      <c r="KAK10" s="886"/>
      <c r="KAL10" s="886"/>
      <c r="KAM10" s="886"/>
      <c r="KAN10" s="885"/>
      <c r="KAO10" s="886"/>
      <c r="KAP10" s="886"/>
      <c r="KAQ10" s="886"/>
      <c r="KAR10" s="885"/>
      <c r="KAS10" s="886"/>
      <c r="KAT10" s="886"/>
      <c r="KAU10" s="886"/>
      <c r="KAV10" s="885"/>
      <c r="KAW10" s="886"/>
      <c r="KAX10" s="886"/>
      <c r="KAY10" s="886"/>
      <c r="KAZ10" s="885"/>
      <c r="KBA10" s="886"/>
      <c r="KBB10" s="886"/>
      <c r="KBC10" s="886"/>
      <c r="KBD10" s="885"/>
      <c r="KBE10" s="886"/>
      <c r="KBF10" s="886"/>
      <c r="KBG10" s="886"/>
      <c r="KBH10" s="885"/>
      <c r="KBI10" s="886"/>
      <c r="KBJ10" s="886"/>
      <c r="KBK10" s="886"/>
      <c r="KBL10" s="885"/>
      <c r="KBM10" s="886"/>
      <c r="KBN10" s="886"/>
      <c r="KBO10" s="886"/>
      <c r="KBP10" s="885"/>
      <c r="KBQ10" s="886"/>
      <c r="KBR10" s="886"/>
      <c r="KBS10" s="886"/>
      <c r="KBT10" s="885"/>
      <c r="KBU10" s="886"/>
      <c r="KBV10" s="886"/>
      <c r="KBW10" s="886"/>
      <c r="KBX10" s="885"/>
      <c r="KBY10" s="886"/>
      <c r="KBZ10" s="886"/>
      <c r="KCA10" s="886"/>
      <c r="KCB10" s="885"/>
      <c r="KCC10" s="886"/>
      <c r="KCD10" s="886"/>
      <c r="KCE10" s="886"/>
      <c r="KCF10" s="885"/>
      <c r="KCG10" s="886"/>
      <c r="KCH10" s="886"/>
      <c r="KCI10" s="886"/>
      <c r="KCJ10" s="885"/>
      <c r="KCK10" s="886"/>
      <c r="KCL10" s="886"/>
      <c r="KCM10" s="886"/>
      <c r="KCN10" s="885"/>
      <c r="KCO10" s="886"/>
      <c r="KCP10" s="886"/>
      <c r="KCQ10" s="886"/>
      <c r="KCR10" s="885"/>
      <c r="KCS10" s="886"/>
      <c r="KCT10" s="886"/>
      <c r="KCU10" s="886"/>
      <c r="KCV10" s="885"/>
      <c r="KCW10" s="886"/>
      <c r="KCX10" s="886"/>
      <c r="KCY10" s="886"/>
      <c r="KCZ10" s="885"/>
      <c r="KDA10" s="886"/>
      <c r="KDB10" s="886"/>
      <c r="KDC10" s="886"/>
      <c r="KDD10" s="885"/>
      <c r="KDE10" s="886"/>
      <c r="KDF10" s="886"/>
      <c r="KDG10" s="886"/>
      <c r="KDH10" s="885"/>
      <c r="KDI10" s="886"/>
      <c r="KDJ10" s="886"/>
      <c r="KDK10" s="886"/>
      <c r="KDL10" s="885"/>
      <c r="KDM10" s="886"/>
      <c r="KDN10" s="886"/>
      <c r="KDO10" s="886"/>
      <c r="KDP10" s="885"/>
      <c r="KDQ10" s="886"/>
      <c r="KDR10" s="886"/>
      <c r="KDS10" s="886"/>
      <c r="KDT10" s="885"/>
      <c r="KDU10" s="886"/>
      <c r="KDV10" s="886"/>
      <c r="KDW10" s="886"/>
      <c r="KDX10" s="885"/>
      <c r="KDY10" s="886"/>
      <c r="KDZ10" s="886"/>
      <c r="KEA10" s="886"/>
      <c r="KEB10" s="885"/>
      <c r="KEC10" s="886"/>
      <c r="KED10" s="886"/>
      <c r="KEE10" s="886"/>
      <c r="KEF10" s="885"/>
      <c r="KEG10" s="886"/>
      <c r="KEH10" s="886"/>
      <c r="KEI10" s="886"/>
      <c r="KEJ10" s="885"/>
      <c r="KEK10" s="886"/>
      <c r="KEL10" s="886"/>
      <c r="KEM10" s="886"/>
      <c r="KEN10" s="885"/>
      <c r="KEO10" s="886"/>
      <c r="KEP10" s="886"/>
      <c r="KEQ10" s="886"/>
      <c r="KER10" s="885"/>
      <c r="KES10" s="886"/>
      <c r="KET10" s="886"/>
      <c r="KEU10" s="886"/>
      <c r="KEV10" s="885"/>
      <c r="KEW10" s="886"/>
      <c r="KEX10" s="886"/>
      <c r="KEY10" s="886"/>
      <c r="KEZ10" s="885"/>
      <c r="KFA10" s="886"/>
      <c r="KFB10" s="886"/>
      <c r="KFC10" s="886"/>
      <c r="KFD10" s="885"/>
      <c r="KFE10" s="886"/>
      <c r="KFF10" s="886"/>
      <c r="KFG10" s="886"/>
      <c r="KFH10" s="885"/>
      <c r="KFI10" s="886"/>
      <c r="KFJ10" s="886"/>
      <c r="KFK10" s="886"/>
      <c r="KFL10" s="885"/>
      <c r="KFM10" s="886"/>
      <c r="KFN10" s="886"/>
      <c r="KFO10" s="886"/>
      <c r="KFP10" s="885"/>
      <c r="KFQ10" s="886"/>
      <c r="KFR10" s="886"/>
      <c r="KFS10" s="886"/>
      <c r="KFT10" s="885"/>
      <c r="KFU10" s="886"/>
      <c r="KFV10" s="886"/>
      <c r="KFW10" s="886"/>
      <c r="KFX10" s="885"/>
      <c r="KFY10" s="886"/>
      <c r="KFZ10" s="886"/>
      <c r="KGA10" s="886"/>
      <c r="KGB10" s="885"/>
      <c r="KGC10" s="886"/>
      <c r="KGD10" s="886"/>
      <c r="KGE10" s="886"/>
      <c r="KGF10" s="885"/>
      <c r="KGG10" s="886"/>
      <c r="KGH10" s="886"/>
      <c r="KGI10" s="886"/>
      <c r="KGJ10" s="885"/>
      <c r="KGK10" s="886"/>
      <c r="KGL10" s="886"/>
      <c r="KGM10" s="886"/>
      <c r="KGN10" s="885"/>
      <c r="KGO10" s="886"/>
      <c r="KGP10" s="886"/>
      <c r="KGQ10" s="886"/>
      <c r="KGR10" s="885"/>
      <c r="KGS10" s="886"/>
      <c r="KGT10" s="886"/>
      <c r="KGU10" s="886"/>
      <c r="KGV10" s="885"/>
      <c r="KGW10" s="886"/>
      <c r="KGX10" s="886"/>
      <c r="KGY10" s="886"/>
      <c r="KGZ10" s="885"/>
      <c r="KHA10" s="886"/>
      <c r="KHB10" s="886"/>
      <c r="KHC10" s="886"/>
      <c r="KHD10" s="885"/>
      <c r="KHE10" s="886"/>
      <c r="KHF10" s="886"/>
      <c r="KHG10" s="886"/>
      <c r="KHH10" s="885"/>
      <c r="KHI10" s="886"/>
      <c r="KHJ10" s="886"/>
      <c r="KHK10" s="886"/>
      <c r="KHL10" s="885"/>
      <c r="KHM10" s="886"/>
      <c r="KHN10" s="886"/>
      <c r="KHO10" s="886"/>
      <c r="KHP10" s="885"/>
      <c r="KHQ10" s="886"/>
      <c r="KHR10" s="886"/>
      <c r="KHS10" s="886"/>
      <c r="KHT10" s="885"/>
      <c r="KHU10" s="886"/>
      <c r="KHV10" s="886"/>
      <c r="KHW10" s="886"/>
      <c r="KHX10" s="885"/>
      <c r="KHY10" s="886"/>
      <c r="KHZ10" s="886"/>
      <c r="KIA10" s="886"/>
      <c r="KIB10" s="885"/>
      <c r="KIC10" s="886"/>
      <c r="KID10" s="886"/>
      <c r="KIE10" s="886"/>
      <c r="KIF10" s="885"/>
      <c r="KIG10" s="886"/>
      <c r="KIH10" s="886"/>
      <c r="KII10" s="886"/>
      <c r="KIJ10" s="885"/>
      <c r="KIK10" s="886"/>
      <c r="KIL10" s="886"/>
      <c r="KIM10" s="886"/>
      <c r="KIN10" s="885"/>
      <c r="KIO10" s="886"/>
      <c r="KIP10" s="886"/>
      <c r="KIQ10" s="886"/>
      <c r="KIR10" s="885"/>
      <c r="KIS10" s="886"/>
      <c r="KIT10" s="886"/>
      <c r="KIU10" s="886"/>
      <c r="KIV10" s="885"/>
      <c r="KIW10" s="886"/>
      <c r="KIX10" s="886"/>
      <c r="KIY10" s="886"/>
      <c r="KIZ10" s="885"/>
      <c r="KJA10" s="886"/>
      <c r="KJB10" s="886"/>
      <c r="KJC10" s="886"/>
      <c r="KJD10" s="885"/>
      <c r="KJE10" s="886"/>
      <c r="KJF10" s="886"/>
      <c r="KJG10" s="886"/>
      <c r="KJH10" s="885"/>
      <c r="KJI10" s="886"/>
      <c r="KJJ10" s="886"/>
      <c r="KJK10" s="886"/>
      <c r="KJL10" s="885"/>
      <c r="KJM10" s="886"/>
      <c r="KJN10" s="886"/>
      <c r="KJO10" s="886"/>
      <c r="KJP10" s="885"/>
      <c r="KJQ10" s="886"/>
      <c r="KJR10" s="886"/>
      <c r="KJS10" s="886"/>
      <c r="KJT10" s="885"/>
      <c r="KJU10" s="886"/>
      <c r="KJV10" s="886"/>
      <c r="KJW10" s="886"/>
      <c r="KJX10" s="885"/>
      <c r="KJY10" s="886"/>
      <c r="KJZ10" s="886"/>
      <c r="KKA10" s="886"/>
      <c r="KKB10" s="885"/>
      <c r="KKC10" s="886"/>
      <c r="KKD10" s="886"/>
      <c r="KKE10" s="886"/>
      <c r="KKF10" s="885"/>
      <c r="KKG10" s="886"/>
      <c r="KKH10" s="886"/>
      <c r="KKI10" s="886"/>
      <c r="KKJ10" s="885"/>
      <c r="KKK10" s="886"/>
      <c r="KKL10" s="886"/>
      <c r="KKM10" s="886"/>
      <c r="KKN10" s="885"/>
      <c r="KKO10" s="886"/>
      <c r="KKP10" s="886"/>
      <c r="KKQ10" s="886"/>
      <c r="KKR10" s="885"/>
      <c r="KKS10" s="886"/>
      <c r="KKT10" s="886"/>
      <c r="KKU10" s="886"/>
      <c r="KKV10" s="885"/>
      <c r="KKW10" s="886"/>
      <c r="KKX10" s="886"/>
      <c r="KKY10" s="886"/>
      <c r="KKZ10" s="885"/>
      <c r="KLA10" s="886"/>
      <c r="KLB10" s="886"/>
      <c r="KLC10" s="886"/>
      <c r="KLD10" s="885"/>
      <c r="KLE10" s="886"/>
      <c r="KLF10" s="886"/>
      <c r="KLG10" s="886"/>
      <c r="KLH10" s="885"/>
      <c r="KLI10" s="886"/>
      <c r="KLJ10" s="886"/>
      <c r="KLK10" s="886"/>
      <c r="KLL10" s="885"/>
      <c r="KLM10" s="886"/>
      <c r="KLN10" s="886"/>
      <c r="KLO10" s="886"/>
      <c r="KLP10" s="885"/>
      <c r="KLQ10" s="886"/>
      <c r="KLR10" s="886"/>
      <c r="KLS10" s="886"/>
      <c r="KLT10" s="885"/>
      <c r="KLU10" s="886"/>
      <c r="KLV10" s="886"/>
      <c r="KLW10" s="886"/>
      <c r="KLX10" s="885"/>
      <c r="KLY10" s="886"/>
      <c r="KLZ10" s="886"/>
      <c r="KMA10" s="886"/>
      <c r="KMB10" s="885"/>
      <c r="KMC10" s="886"/>
      <c r="KMD10" s="886"/>
      <c r="KME10" s="886"/>
      <c r="KMF10" s="885"/>
      <c r="KMG10" s="886"/>
      <c r="KMH10" s="886"/>
      <c r="KMI10" s="886"/>
      <c r="KMJ10" s="885"/>
      <c r="KMK10" s="886"/>
      <c r="KML10" s="886"/>
      <c r="KMM10" s="886"/>
      <c r="KMN10" s="885"/>
      <c r="KMO10" s="886"/>
      <c r="KMP10" s="886"/>
      <c r="KMQ10" s="886"/>
      <c r="KMR10" s="885"/>
      <c r="KMS10" s="886"/>
      <c r="KMT10" s="886"/>
      <c r="KMU10" s="886"/>
      <c r="KMV10" s="885"/>
      <c r="KMW10" s="886"/>
      <c r="KMX10" s="886"/>
      <c r="KMY10" s="886"/>
      <c r="KMZ10" s="885"/>
      <c r="KNA10" s="886"/>
      <c r="KNB10" s="886"/>
      <c r="KNC10" s="886"/>
      <c r="KND10" s="885"/>
      <c r="KNE10" s="886"/>
      <c r="KNF10" s="886"/>
      <c r="KNG10" s="886"/>
      <c r="KNH10" s="885"/>
      <c r="KNI10" s="886"/>
      <c r="KNJ10" s="886"/>
      <c r="KNK10" s="886"/>
      <c r="KNL10" s="885"/>
      <c r="KNM10" s="886"/>
      <c r="KNN10" s="886"/>
      <c r="KNO10" s="886"/>
      <c r="KNP10" s="885"/>
      <c r="KNQ10" s="886"/>
      <c r="KNR10" s="886"/>
      <c r="KNS10" s="886"/>
      <c r="KNT10" s="885"/>
      <c r="KNU10" s="886"/>
      <c r="KNV10" s="886"/>
      <c r="KNW10" s="886"/>
      <c r="KNX10" s="885"/>
      <c r="KNY10" s="886"/>
      <c r="KNZ10" s="886"/>
      <c r="KOA10" s="886"/>
      <c r="KOB10" s="885"/>
      <c r="KOC10" s="886"/>
      <c r="KOD10" s="886"/>
      <c r="KOE10" s="886"/>
      <c r="KOF10" s="885"/>
      <c r="KOG10" s="886"/>
      <c r="KOH10" s="886"/>
      <c r="KOI10" s="886"/>
      <c r="KOJ10" s="885"/>
      <c r="KOK10" s="886"/>
      <c r="KOL10" s="886"/>
      <c r="KOM10" s="886"/>
      <c r="KON10" s="885"/>
      <c r="KOO10" s="886"/>
      <c r="KOP10" s="886"/>
      <c r="KOQ10" s="886"/>
      <c r="KOR10" s="885"/>
      <c r="KOS10" s="886"/>
      <c r="KOT10" s="886"/>
      <c r="KOU10" s="886"/>
      <c r="KOV10" s="885"/>
      <c r="KOW10" s="886"/>
      <c r="KOX10" s="886"/>
      <c r="KOY10" s="886"/>
      <c r="KOZ10" s="885"/>
      <c r="KPA10" s="886"/>
      <c r="KPB10" s="886"/>
      <c r="KPC10" s="886"/>
      <c r="KPD10" s="885"/>
      <c r="KPE10" s="886"/>
      <c r="KPF10" s="886"/>
      <c r="KPG10" s="886"/>
      <c r="KPH10" s="885"/>
      <c r="KPI10" s="886"/>
      <c r="KPJ10" s="886"/>
      <c r="KPK10" s="886"/>
      <c r="KPL10" s="885"/>
      <c r="KPM10" s="886"/>
      <c r="KPN10" s="886"/>
      <c r="KPO10" s="886"/>
      <c r="KPP10" s="885"/>
      <c r="KPQ10" s="886"/>
      <c r="KPR10" s="886"/>
      <c r="KPS10" s="886"/>
      <c r="KPT10" s="885"/>
      <c r="KPU10" s="886"/>
      <c r="KPV10" s="886"/>
      <c r="KPW10" s="886"/>
      <c r="KPX10" s="885"/>
      <c r="KPY10" s="886"/>
      <c r="KPZ10" s="886"/>
      <c r="KQA10" s="886"/>
      <c r="KQB10" s="885"/>
      <c r="KQC10" s="886"/>
      <c r="KQD10" s="886"/>
      <c r="KQE10" s="886"/>
      <c r="KQF10" s="885"/>
      <c r="KQG10" s="886"/>
      <c r="KQH10" s="886"/>
      <c r="KQI10" s="886"/>
      <c r="KQJ10" s="885"/>
      <c r="KQK10" s="886"/>
      <c r="KQL10" s="886"/>
      <c r="KQM10" s="886"/>
      <c r="KQN10" s="885"/>
      <c r="KQO10" s="886"/>
      <c r="KQP10" s="886"/>
      <c r="KQQ10" s="886"/>
      <c r="KQR10" s="885"/>
      <c r="KQS10" s="886"/>
      <c r="KQT10" s="886"/>
      <c r="KQU10" s="886"/>
      <c r="KQV10" s="885"/>
      <c r="KQW10" s="886"/>
      <c r="KQX10" s="886"/>
      <c r="KQY10" s="886"/>
      <c r="KQZ10" s="885"/>
      <c r="KRA10" s="886"/>
      <c r="KRB10" s="886"/>
      <c r="KRC10" s="886"/>
      <c r="KRD10" s="885"/>
      <c r="KRE10" s="886"/>
      <c r="KRF10" s="886"/>
      <c r="KRG10" s="886"/>
      <c r="KRH10" s="885"/>
      <c r="KRI10" s="886"/>
      <c r="KRJ10" s="886"/>
      <c r="KRK10" s="886"/>
      <c r="KRL10" s="885"/>
      <c r="KRM10" s="886"/>
      <c r="KRN10" s="886"/>
      <c r="KRO10" s="886"/>
      <c r="KRP10" s="885"/>
      <c r="KRQ10" s="886"/>
      <c r="KRR10" s="886"/>
      <c r="KRS10" s="886"/>
      <c r="KRT10" s="885"/>
      <c r="KRU10" s="886"/>
      <c r="KRV10" s="886"/>
      <c r="KRW10" s="886"/>
      <c r="KRX10" s="885"/>
      <c r="KRY10" s="886"/>
      <c r="KRZ10" s="886"/>
      <c r="KSA10" s="886"/>
      <c r="KSB10" s="885"/>
      <c r="KSC10" s="886"/>
      <c r="KSD10" s="886"/>
      <c r="KSE10" s="886"/>
      <c r="KSF10" s="885"/>
      <c r="KSG10" s="886"/>
      <c r="KSH10" s="886"/>
      <c r="KSI10" s="886"/>
      <c r="KSJ10" s="885"/>
      <c r="KSK10" s="886"/>
      <c r="KSL10" s="886"/>
      <c r="KSM10" s="886"/>
      <c r="KSN10" s="885"/>
      <c r="KSO10" s="886"/>
      <c r="KSP10" s="886"/>
      <c r="KSQ10" s="886"/>
      <c r="KSR10" s="885"/>
      <c r="KSS10" s="886"/>
      <c r="KST10" s="886"/>
      <c r="KSU10" s="886"/>
      <c r="KSV10" s="885"/>
      <c r="KSW10" s="886"/>
      <c r="KSX10" s="886"/>
      <c r="KSY10" s="886"/>
      <c r="KSZ10" s="885"/>
      <c r="KTA10" s="886"/>
      <c r="KTB10" s="886"/>
      <c r="KTC10" s="886"/>
      <c r="KTD10" s="885"/>
      <c r="KTE10" s="886"/>
      <c r="KTF10" s="886"/>
      <c r="KTG10" s="886"/>
      <c r="KTH10" s="885"/>
      <c r="KTI10" s="886"/>
      <c r="KTJ10" s="886"/>
      <c r="KTK10" s="886"/>
      <c r="KTL10" s="885"/>
      <c r="KTM10" s="886"/>
      <c r="KTN10" s="886"/>
      <c r="KTO10" s="886"/>
      <c r="KTP10" s="885"/>
      <c r="KTQ10" s="886"/>
      <c r="KTR10" s="886"/>
      <c r="KTS10" s="886"/>
      <c r="KTT10" s="885"/>
      <c r="KTU10" s="886"/>
      <c r="KTV10" s="886"/>
      <c r="KTW10" s="886"/>
      <c r="KTX10" s="885"/>
      <c r="KTY10" s="886"/>
      <c r="KTZ10" s="886"/>
      <c r="KUA10" s="886"/>
      <c r="KUB10" s="885"/>
      <c r="KUC10" s="886"/>
      <c r="KUD10" s="886"/>
      <c r="KUE10" s="886"/>
      <c r="KUF10" s="885"/>
      <c r="KUG10" s="886"/>
      <c r="KUH10" s="886"/>
      <c r="KUI10" s="886"/>
      <c r="KUJ10" s="885"/>
      <c r="KUK10" s="886"/>
      <c r="KUL10" s="886"/>
      <c r="KUM10" s="886"/>
      <c r="KUN10" s="885"/>
      <c r="KUO10" s="886"/>
      <c r="KUP10" s="886"/>
      <c r="KUQ10" s="886"/>
      <c r="KUR10" s="885"/>
      <c r="KUS10" s="886"/>
      <c r="KUT10" s="886"/>
      <c r="KUU10" s="886"/>
      <c r="KUV10" s="885"/>
      <c r="KUW10" s="886"/>
      <c r="KUX10" s="886"/>
      <c r="KUY10" s="886"/>
      <c r="KUZ10" s="885"/>
      <c r="KVA10" s="886"/>
      <c r="KVB10" s="886"/>
      <c r="KVC10" s="886"/>
      <c r="KVD10" s="885"/>
      <c r="KVE10" s="886"/>
      <c r="KVF10" s="886"/>
      <c r="KVG10" s="886"/>
      <c r="KVH10" s="885"/>
      <c r="KVI10" s="886"/>
      <c r="KVJ10" s="886"/>
      <c r="KVK10" s="886"/>
      <c r="KVL10" s="885"/>
      <c r="KVM10" s="886"/>
      <c r="KVN10" s="886"/>
      <c r="KVO10" s="886"/>
      <c r="KVP10" s="885"/>
      <c r="KVQ10" s="886"/>
      <c r="KVR10" s="886"/>
      <c r="KVS10" s="886"/>
      <c r="KVT10" s="885"/>
      <c r="KVU10" s="886"/>
      <c r="KVV10" s="886"/>
      <c r="KVW10" s="886"/>
      <c r="KVX10" s="885"/>
      <c r="KVY10" s="886"/>
      <c r="KVZ10" s="886"/>
      <c r="KWA10" s="886"/>
      <c r="KWB10" s="885"/>
      <c r="KWC10" s="886"/>
      <c r="KWD10" s="886"/>
      <c r="KWE10" s="886"/>
      <c r="KWF10" s="885"/>
      <c r="KWG10" s="886"/>
      <c r="KWH10" s="886"/>
      <c r="KWI10" s="886"/>
      <c r="KWJ10" s="885"/>
      <c r="KWK10" s="886"/>
      <c r="KWL10" s="886"/>
      <c r="KWM10" s="886"/>
      <c r="KWN10" s="885"/>
      <c r="KWO10" s="886"/>
      <c r="KWP10" s="886"/>
      <c r="KWQ10" s="886"/>
      <c r="KWR10" s="885"/>
      <c r="KWS10" s="886"/>
      <c r="KWT10" s="886"/>
      <c r="KWU10" s="886"/>
      <c r="KWV10" s="885"/>
      <c r="KWW10" s="886"/>
      <c r="KWX10" s="886"/>
      <c r="KWY10" s="886"/>
      <c r="KWZ10" s="885"/>
      <c r="KXA10" s="886"/>
      <c r="KXB10" s="886"/>
      <c r="KXC10" s="886"/>
      <c r="KXD10" s="885"/>
      <c r="KXE10" s="886"/>
      <c r="KXF10" s="886"/>
      <c r="KXG10" s="886"/>
      <c r="KXH10" s="885"/>
      <c r="KXI10" s="886"/>
      <c r="KXJ10" s="886"/>
      <c r="KXK10" s="886"/>
      <c r="KXL10" s="885"/>
      <c r="KXM10" s="886"/>
      <c r="KXN10" s="886"/>
      <c r="KXO10" s="886"/>
      <c r="KXP10" s="885"/>
      <c r="KXQ10" s="886"/>
      <c r="KXR10" s="886"/>
      <c r="KXS10" s="886"/>
      <c r="KXT10" s="885"/>
      <c r="KXU10" s="886"/>
      <c r="KXV10" s="886"/>
      <c r="KXW10" s="886"/>
      <c r="KXX10" s="885"/>
      <c r="KXY10" s="886"/>
      <c r="KXZ10" s="886"/>
      <c r="KYA10" s="886"/>
      <c r="KYB10" s="885"/>
      <c r="KYC10" s="886"/>
      <c r="KYD10" s="886"/>
      <c r="KYE10" s="886"/>
      <c r="KYF10" s="885"/>
      <c r="KYG10" s="886"/>
      <c r="KYH10" s="886"/>
      <c r="KYI10" s="886"/>
      <c r="KYJ10" s="885"/>
      <c r="KYK10" s="886"/>
      <c r="KYL10" s="886"/>
      <c r="KYM10" s="886"/>
      <c r="KYN10" s="885"/>
      <c r="KYO10" s="886"/>
      <c r="KYP10" s="886"/>
      <c r="KYQ10" s="886"/>
      <c r="KYR10" s="885"/>
      <c r="KYS10" s="886"/>
      <c r="KYT10" s="886"/>
      <c r="KYU10" s="886"/>
      <c r="KYV10" s="885"/>
      <c r="KYW10" s="886"/>
      <c r="KYX10" s="886"/>
      <c r="KYY10" s="886"/>
      <c r="KYZ10" s="885"/>
      <c r="KZA10" s="886"/>
      <c r="KZB10" s="886"/>
      <c r="KZC10" s="886"/>
      <c r="KZD10" s="885"/>
      <c r="KZE10" s="886"/>
      <c r="KZF10" s="886"/>
      <c r="KZG10" s="886"/>
      <c r="KZH10" s="885"/>
      <c r="KZI10" s="886"/>
      <c r="KZJ10" s="886"/>
      <c r="KZK10" s="886"/>
      <c r="KZL10" s="885"/>
      <c r="KZM10" s="886"/>
      <c r="KZN10" s="886"/>
      <c r="KZO10" s="886"/>
      <c r="KZP10" s="885"/>
      <c r="KZQ10" s="886"/>
      <c r="KZR10" s="886"/>
      <c r="KZS10" s="886"/>
      <c r="KZT10" s="885"/>
      <c r="KZU10" s="886"/>
      <c r="KZV10" s="886"/>
      <c r="KZW10" s="886"/>
      <c r="KZX10" s="885"/>
      <c r="KZY10" s="886"/>
      <c r="KZZ10" s="886"/>
      <c r="LAA10" s="886"/>
      <c r="LAB10" s="885"/>
      <c r="LAC10" s="886"/>
      <c r="LAD10" s="886"/>
      <c r="LAE10" s="886"/>
      <c r="LAF10" s="885"/>
      <c r="LAG10" s="886"/>
      <c r="LAH10" s="886"/>
      <c r="LAI10" s="886"/>
      <c r="LAJ10" s="885"/>
      <c r="LAK10" s="886"/>
      <c r="LAL10" s="886"/>
      <c r="LAM10" s="886"/>
      <c r="LAN10" s="885"/>
      <c r="LAO10" s="886"/>
      <c r="LAP10" s="886"/>
      <c r="LAQ10" s="886"/>
      <c r="LAR10" s="885"/>
      <c r="LAS10" s="886"/>
      <c r="LAT10" s="886"/>
      <c r="LAU10" s="886"/>
      <c r="LAV10" s="885"/>
      <c r="LAW10" s="886"/>
      <c r="LAX10" s="886"/>
      <c r="LAY10" s="886"/>
      <c r="LAZ10" s="885"/>
      <c r="LBA10" s="886"/>
      <c r="LBB10" s="886"/>
      <c r="LBC10" s="886"/>
      <c r="LBD10" s="885"/>
      <c r="LBE10" s="886"/>
      <c r="LBF10" s="886"/>
      <c r="LBG10" s="886"/>
      <c r="LBH10" s="885"/>
      <c r="LBI10" s="886"/>
      <c r="LBJ10" s="886"/>
      <c r="LBK10" s="886"/>
      <c r="LBL10" s="885"/>
      <c r="LBM10" s="886"/>
      <c r="LBN10" s="886"/>
      <c r="LBO10" s="886"/>
      <c r="LBP10" s="885"/>
      <c r="LBQ10" s="886"/>
      <c r="LBR10" s="886"/>
      <c r="LBS10" s="886"/>
      <c r="LBT10" s="885"/>
      <c r="LBU10" s="886"/>
      <c r="LBV10" s="886"/>
      <c r="LBW10" s="886"/>
      <c r="LBX10" s="885"/>
      <c r="LBY10" s="886"/>
      <c r="LBZ10" s="886"/>
      <c r="LCA10" s="886"/>
      <c r="LCB10" s="885"/>
      <c r="LCC10" s="886"/>
      <c r="LCD10" s="886"/>
      <c r="LCE10" s="886"/>
      <c r="LCF10" s="885"/>
      <c r="LCG10" s="886"/>
      <c r="LCH10" s="886"/>
      <c r="LCI10" s="886"/>
      <c r="LCJ10" s="885"/>
      <c r="LCK10" s="886"/>
      <c r="LCL10" s="886"/>
      <c r="LCM10" s="886"/>
      <c r="LCN10" s="885"/>
      <c r="LCO10" s="886"/>
      <c r="LCP10" s="886"/>
      <c r="LCQ10" s="886"/>
      <c r="LCR10" s="885"/>
      <c r="LCS10" s="886"/>
      <c r="LCT10" s="886"/>
      <c r="LCU10" s="886"/>
      <c r="LCV10" s="885"/>
      <c r="LCW10" s="886"/>
      <c r="LCX10" s="886"/>
      <c r="LCY10" s="886"/>
      <c r="LCZ10" s="885"/>
      <c r="LDA10" s="886"/>
      <c r="LDB10" s="886"/>
      <c r="LDC10" s="886"/>
      <c r="LDD10" s="885"/>
      <c r="LDE10" s="886"/>
      <c r="LDF10" s="886"/>
      <c r="LDG10" s="886"/>
      <c r="LDH10" s="885"/>
      <c r="LDI10" s="886"/>
      <c r="LDJ10" s="886"/>
      <c r="LDK10" s="886"/>
      <c r="LDL10" s="885"/>
      <c r="LDM10" s="886"/>
      <c r="LDN10" s="886"/>
      <c r="LDO10" s="886"/>
      <c r="LDP10" s="885"/>
      <c r="LDQ10" s="886"/>
      <c r="LDR10" s="886"/>
      <c r="LDS10" s="886"/>
      <c r="LDT10" s="885"/>
      <c r="LDU10" s="886"/>
      <c r="LDV10" s="886"/>
      <c r="LDW10" s="886"/>
      <c r="LDX10" s="885"/>
      <c r="LDY10" s="886"/>
      <c r="LDZ10" s="886"/>
      <c r="LEA10" s="886"/>
      <c r="LEB10" s="885"/>
      <c r="LEC10" s="886"/>
      <c r="LED10" s="886"/>
      <c r="LEE10" s="886"/>
      <c r="LEF10" s="885"/>
      <c r="LEG10" s="886"/>
      <c r="LEH10" s="886"/>
      <c r="LEI10" s="886"/>
      <c r="LEJ10" s="885"/>
      <c r="LEK10" s="886"/>
      <c r="LEL10" s="886"/>
      <c r="LEM10" s="886"/>
      <c r="LEN10" s="885"/>
      <c r="LEO10" s="886"/>
      <c r="LEP10" s="886"/>
      <c r="LEQ10" s="886"/>
      <c r="LER10" s="885"/>
      <c r="LES10" s="886"/>
      <c r="LET10" s="886"/>
      <c r="LEU10" s="886"/>
      <c r="LEV10" s="885"/>
      <c r="LEW10" s="886"/>
      <c r="LEX10" s="886"/>
      <c r="LEY10" s="886"/>
      <c r="LEZ10" s="885"/>
      <c r="LFA10" s="886"/>
      <c r="LFB10" s="886"/>
      <c r="LFC10" s="886"/>
      <c r="LFD10" s="885"/>
      <c r="LFE10" s="886"/>
      <c r="LFF10" s="886"/>
      <c r="LFG10" s="886"/>
      <c r="LFH10" s="885"/>
      <c r="LFI10" s="886"/>
      <c r="LFJ10" s="886"/>
      <c r="LFK10" s="886"/>
      <c r="LFL10" s="885"/>
      <c r="LFM10" s="886"/>
      <c r="LFN10" s="886"/>
      <c r="LFO10" s="886"/>
      <c r="LFP10" s="885"/>
      <c r="LFQ10" s="886"/>
      <c r="LFR10" s="886"/>
      <c r="LFS10" s="886"/>
      <c r="LFT10" s="885"/>
      <c r="LFU10" s="886"/>
      <c r="LFV10" s="886"/>
      <c r="LFW10" s="886"/>
      <c r="LFX10" s="885"/>
      <c r="LFY10" s="886"/>
      <c r="LFZ10" s="886"/>
      <c r="LGA10" s="886"/>
      <c r="LGB10" s="885"/>
      <c r="LGC10" s="886"/>
      <c r="LGD10" s="886"/>
      <c r="LGE10" s="886"/>
      <c r="LGF10" s="885"/>
      <c r="LGG10" s="886"/>
      <c r="LGH10" s="886"/>
      <c r="LGI10" s="886"/>
      <c r="LGJ10" s="885"/>
      <c r="LGK10" s="886"/>
      <c r="LGL10" s="886"/>
      <c r="LGM10" s="886"/>
      <c r="LGN10" s="885"/>
      <c r="LGO10" s="886"/>
      <c r="LGP10" s="886"/>
      <c r="LGQ10" s="886"/>
      <c r="LGR10" s="885"/>
      <c r="LGS10" s="886"/>
      <c r="LGT10" s="886"/>
      <c r="LGU10" s="886"/>
      <c r="LGV10" s="885"/>
      <c r="LGW10" s="886"/>
      <c r="LGX10" s="886"/>
      <c r="LGY10" s="886"/>
      <c r="LGZ10" s="885"/>
      <c r="LHA10" s="886"/>
      <c r="LHB10" s="886"/>
      <c r="LHC10" s="886"/>
      <c r="LHD10" s="885"/>
      <c r="LHE10" s="886"/>
      <c r="LHF10" s="886"/>
      <c r="LHG10" s="886"/>
      <c r="LHH10" s="885"/>
      <c r="LHI10" s="886"/>
      <c r="LHJ10" s="886"/>
      <c r="LHK10" s="886"/>
      <c r="LHL10" s="885"/>
      <c r="LHM10" s="886"/>
      <c r="LHN10" s="886"/>
      <c r="LHO10" s="886"/>
      <c r="LHP10" s="885"/>
      <c r="LHQ10" s="886"/>
      <c r="LHR10" s="886"/>
      <c r="LHS10" s="886"/>
      <c r="LHT10" s="885"/>
      <c r="LHU10" s="886"/>
      <c r="LHV10" s="886"/>
      <c r="LHW10" s="886"/>
      <c r="LHX10" s="885"/>
      <c r="LHY10" s="886"/>
      <c r="LHZ10" s="886"/>
      <c r="LIA10" s="886"/>
      <c r="LIB10" s="885"/>
      <c r="LIC10" s="886"/>
      <c r="LID10" s="886"/>
      <c r="LIE10" s="886"/>
      <c r="LIF10" s="885"/>
      <c r="LIG10" s="886"/>
      <c r="LIH10" s="886"/>
      <c r="LII10" s="886"/>
      <c r="LIJ10" s="885"/>
      <c r="LIK10" s="886"/>
      <c r="LIL10" s="886"/>
      <c r="LIM10" s="886"/>
      <c r="LIN10" s="885"/>
      <c r="LIO10" s="886"/>
      <c r="LIP10" s="886"/>
      <c r="LIQ10" s="886"/>
      <c r="LIR10" s="885"/>
      <c r="LIS10" s="886"/>
      <c r="LIT10" s="886"/>
      <c r="LIU10" s="886"/>
      <c r="LIV10" s="885"/>
      <c r="LIW10" s="886"/>
      <c r="LIX10" s="886"/>
      <c r="LIY10" s="886"/>
      <c r="LIZ10" s="885"/>
      <c r="LJA10" s="886"/>
      <c r="LJB10" s="886"/>
      <c r="LJC10" s="886"/>
      <c r="LJD10" s="885"/>
      <c r="LJE10" s="886"/>
      <c r="LJF10" s="886"/>
      <c r="LJG10" s="886"/>
      <c r="LJH10" s="885"/>
      <c r="LJI10" s="886"/>
      <c r="LJJ10" s="886"/>
      <c r="LJK10" s="886"/>
      <c r="LJL10" s="885"/>
      <c r="LJM10" s="886"/>
      <c r="LJN10" s="886"/>
      <c r="LJO10" s="886"/>
      <c r="LJP10" s="885"/>
      <c r="LJQ10" s="886"/>
      <c r="LJR10" s="886"/>
      <c r="LJS10" s="886"/>
      <c r="LJT10" s="885"/>
      <c r="LJU10" s="886"/>
      <c r="LJV10" s="886"/>
      <c r="LJW10" s="886"/>
      <c r="LJX10" s="885"/>
      <c r="LJY10" s="886"/>
      <c r="LJZ10" s="886"/>
      <c r="LKA10" s="886"/>
      <c r="LKB10" s="885"/>
      <c r="LKC10" s="886"/>
      <c r="LKD10" s="886"/>
      <c r="LKE10" s="886"/>
      <c r="LKF10" s="885"/>
      <c r="LKG10" s="886"/>
      <c r="LKH10" s="886"/>
      <c r="LKI10" s="886"/>
      <c r="LKJ10" s="885"/>
      <c r="LKK10" s="886"/>
      <c r="LKL10" s="886"/>
      <c r="LKM10" s="886"/>
      <c r="LKN10" s="885"/>
      <c r="LKO10" s="886"/>
      <c r="LKP10" s="886"/>
      <c r="LKQ10" s="886"/>
      <c r="LKR10" s="885"/>
      <c r="LKS10" s="886"/>
      <c r="LKT10" s="886"/>
      <c r="LKU10" s="886"/>
      <c r="LKV10" s="885"/>
      <c r="LKW10" s="886"/>
      <c r="LKX10" s="886"/>
      <c r="LKY10" s="886"/>
      <c r="LKZ10" s="885"/>
      <c r="LLA10" s="886"/>
      <c r="LLB10" s="886"/>
      <c r="LLC10" s="886"/>
      <c r="LLD10" s="885"/>
      <c r="LLE10" s="886"/>
      <c r="LLF10" s="886"/>
      <c r="LLG10" s="886"/>
      <c r="LLH10" s="885"/>
      <c r="LLI10" s="886"/>
      <c r="LLJ10" s="886"/>
      <c r="LLK10" s="886"/>
      <c r="LLL10" s="885"/>
      <c r="LLM10" s="886"/>
      <c r="LLN10" s="886"/>
      <c r="LLO10" s="886"/>
      <c r="LLP10" s="885"/>
      <c r="LLQ10" s="886"/>
      <c r="LLR10" s="886"/>
      <c r="LLS10" s="886"/>
      <c r="LLT10" s="885"/>
      <c r="LLU10" s="886"/>
      <c r="LLV10" s="886"/>
      <c r="LLW10" s="886"/>
      <c r="LLX10" s="885"/>
      <c r="LLY10" s="886"/>
      <c r="LLZ10" s="886"/>
      <c r="LMA10" s="886"/>
      <c r="LMB10" s="885"/>
      <c r="LMC10" s="886"/>
      <c r="LMD10" s="886"/>
      <c r="LME10" s="886"/>
      <c r="LMF10" s="885"/>
      <c r="LMG10" s="886"/>
      <c r="LMH10" s="886"/>
      <c r="LMI10" s="886"/>
      <c r="LMJ10" s="885"/>
      <c r="LMK10" s="886"/>
      <c r="LML10" s="886"/>
      <c r="LMM10" s="886"/>
      <c r="LMN10" s="885"/>
      <c r="LMO10" s="886"/>
      <c r="LMP10" s="886"/>
      <c r="LMQ10" s="886"/>
      <c r="LMR10" s="885"/>
      <c r="LMS10" s="886"/>
      <c r="LMT10" s="886"/>
      <c r="LMU10" s="886"/>
      <c r="LMV10" s="885"/>
      <c r="LMW10" s="886"/>
      <c r="LMX10" s="886"/>
      <c r="LMY10" s="886"/>
      <c r="LMZ10" s="885"/>
      <c r="LNA10" s="886"/>
      <c r="LNB10" s="886"/>
      <c r="LNC10" s="886"/>
      <c r="LND10" s="885"/>
      <c r="LNE10" s="886"/>
      <c r="LNF10" s="886"/>
      <c r="LNG10" s="886"/>
      <c r="LNH10" s="885"/>
      <c r="LNI10" s="886"/>
      <c r="LNJ10" s="886"/>
      <c r="LNK10" s="886"/>
      <c r="LNL10" s="885"/>
      <c r="LNM10" s="886"/>
      <c r="LNN10" s="886"/>
      <c r="LNO10" s="886"/>
      <c r="LNP10" s="885"/>
      <c r="LNQ10" s="886"/>
      <c r="LNR10" s="886"/>
      <c r="LNS10" s="886"/>
      <c r="LNT10" s="885"/>
      <c r="LNU10" s="886"/>
      <c r="LNV10" s="886"/>
      <c r="LNW10" s="886"/>
      <c r="LNX10" s="885"/>
      <c r="LNY10" s="886"/>
      <c r="LNZ10" s="886"/>
      <c r="LOA10" s="886"/>
      <c r="LOB10" s="885"/>
      <c r="LOC10" s="886"/>
      <c r="LOD10" s="886"/>
      <c r="LOE10" s="886"/>
      <c r="LOF10" s="885"/>
      <c r="LOG10" s="886"/>
      <c r="LOH10" s="886"/>
      <c r="LOI10" s="886"/>
      <c r="LOJ10" s="885"/>
      <c r="LOK10" s="886"/>
      <c r="LOL10" s="886"/>
      <c r="LOM10" s="886"/>
      <c r="LON10" s="885"/>
      <c r="LOO10" s="886"/>
      <c r="LOP10" s="886"/>
      <c r="LOQ10" s="886"/>
      <c r="LOR10" s="885"/>
      <c r="LOS10" s="886"/>
      <c r="LOT10" s="886"/>
      <c r="LOU10" s="886"/>
      <c r="LOV10" s="885"/>
      <c r="LOW10" s="886"/>
      <c r="LOX10" s="886"/>
      <c r="LOY10" s="886"/>
      <c r="LOZ10" s="885"/>
      <c r="LPA10" s="886"/>
      <c r="LPB10" s="886"/>
      <c r="LPC10" s="886"/>
      <c r="LPD10" s="885"/>
      <c r="LPE10" s="886"/>
      <c r="LPF10" s="886"/>
      <c r="LPG10" s="886"/>
      <c r="LPH10" s="885"/>
      <c r="LPI10" s="886"/>
      <c r="LPJ10" s="886"/>
      <c r="LPK10" s="886"/>
      <c r="LPL10" s="885"/>
      <c r="LPM10" s="886"/>
      <c r="LPN10" s="886"/>
      <c r="LPO10" s="886"/>
      <c r="LPP10" s="885"/>
      <c r="LPQ10" s="886"/>
      <c r="LPR10" s="886"/>
      <c r="LPS10" s="886"/>
      <c r="LPT10" s="885"/>
      <c r="LPU10" s="886"/>
      <c r="LPV10" s="886"/>
      <c r="LPW10" s="886"/>
      <c r="LPX10" s="885"/>
      <c r="LPY10" s="886"/>
      <c r="LPZ10" s="886"/>
      <c r="LQA10" s="886"/>
      <c r="LQB10" s="885"/>
      <c r="LQC10" s="886"/>
      <c r="LQD10" s="886"/>
      <c r="LQE10" s="886"/>
      <c r="LQF10" s="885"/>
      <c r="LQG10" s="886"/>
      <c r="LQH10" s="886"/>
      <c r="LQI10" s="886"/>
      <c r="LQJ10" s="885"/>
      <c r="LQK10" s="886"/>
      <c r="LQL10" s="886"/>
      <c r="LQM10" s="886"/>
      <c r="LQN10" s="885"/>
      <c r="LQO10" s="886"/>
      <c r="LQP10" s="886"/>
      <c r="LQQ10" s="886"/>
      <c r="LQR10" s="885"/>
      <c r="LQS10" s="886"/>
      <c r="LQT10" s="886"/>
      <c r="LQU10" s="886"/>
      <c r="LQV10" s="885"/>
      <c r="LQW10" s="886"/>
      <c r="LQX10" s="886"/>
      <c r="LQY10" s="886"/>
      <c r="LQZ10" s="885"/>
      <c r="LRA10" s="886"/>
      <c r="LRB10" s="886"/>
      <c r="LRC10" s="886"/>
      <c r="LRD10" s="885"/>
      <c r="LRE10" s="886"/>
      <c r="LRF10" s="886"/>
      <c r="LRG10" s="886"/>
      <c r="LRH10" s="885"/>
      <c r="LRI10" s="886"/>
      <c r="LRJ10" s="886"/>
      <c r="LRK10" s="886"/>
      <c r="LRL10" s="885"/>
      <c r="LRM10" s="886"/>
      <c r="LRN10" s="886"/>
      <c r="LRO10" s="886"/>
      <c r="LRP10" s="885"/>
      <c r="LRQ10" s="886"/>
      <c r="LRR10" s="886"/>
      <c r="LRS10" s="886"/>
      <c r="LRT10" s="885"/>
      <c r="LRU10" s="886"/>
      <c r="LRV10" s="886"/>
      <c r="LRW10" s="886"/>
      <c r="LRX10" s="885"/>
      <c r="LRY10" s="886"/>
      <c r="LRZ10" s="886"/>
      <c r="LSA10" s="886"/>
      <c r="LSB10" s="885"/>
      <c r="LSC10" s="886"/>
      <c r="LSD10" s="886"/>
      <c r="LSE10" s="886"/>
      <c r="LSF10" s="885"/>
      <c r="LSG10" s="886"/>
      <c r="LSH10" s="886"/>
      <c r="LSI10" s="886"/>
      <c r="LSJ10" s="885"/>
      <c r="LSK10" s="886"/>
      <c r="LSL10" s="886"/>
      <c r="LSM10" s="886"/>
      <c r="LSN10" s="885"/>
      <c r="LSO10" s="886"/>
      <c r="LSP10" s="886"/>
      <c r="LSQ10" s="886"/>
      <c r="LSR10" s="885"/>
      <c r="LSS10" s="886"/>
      <c r="LST10" s="886"/>
      <c r="LSU10" s="886"/>
      <c r="LSV10" s="885"/>
      <c r="LSW10" s="886"/>
      <c r="LSX10" s="886"/>
      <c r="LSY10" s="886"/>
      <c r="LSZ10" s="885"/>
      <c r="LTA10" s="886"/>
      <c r="LTB10" s="886"/>
      <c r="LTC10" s="886"/>
      <c r="LTD10" s="885"/>
      <c r="LTE10" s="886"/>
      <c r="LTF10" s="886"/>
      <c r="LTG10" s="886"/>
      <c r="LTH10" s="885"/>
      <c r="LTI10" s="886"/>
      <c r="LTJ10" s="886"/>
      <c r="LTK10" s="886"/>
      <c r="LTL10" s="885"/>
      <c r="LTM10" s="886"/>
      <c r="LTN10" s="886"/>
      <c r="LTO10" s="886"/>
      <c r="LTP10" s="885"/>
      <c r="LTQ10" s="886"/>
      <c r="LTR10" s="886"/>
      <c r="LTS10" s="886"/>
      <c r="LTT10" s="885"/>
      <c r="LTU10" s="886"/>
      <c r="LTV10" s="886"/>
      <c r="LTW10" s="886"/>
      <c r="LTX10" s="885"/>
      <c r="LTY10" s="886"/>
      <c r="LTZ10" s="886"/>
      <c r="LUA10" s="886"/>
      <c r="LUB10" s="885"/>
      <c r="LUC10" s="886"/>
      <c r="LUD10" s="886"/>
      <c r="LUE10" s="886"/>
      <c r="LUF10" s="885"/>
      <c r="LUG10" s="886"/>
      <c r="LUH10" s="886"/>
      <c r="LUI10" s="886"/>
      <c r="LUJ10" s="885"/>
      <c r="LUK10" s="886"/>
      <c r="LUL10" s="886"/>
      <c r="LUM10" s="886"/>
      <c r="LUN10" s="885"/>
      <c r="LUO10" s="886"/>
      <c r="LUP10" s="886"/>
      <c r="LUQ10" s="886"/>
      <c r="LUR10" s="885"/>
      <c r="LUS10" s="886"/>
      <c r="LUT10" s="886"/>
      <c r="LUU10" s="886"/>
      <c r="LUV10" s="885"/>
      <c r="LUW10" s="886"/>
      <c r="LUX10" s="886"/>
      <c r="LUY10" s="886"/>
      <c r="LUZ10" s="885"/>
      <c r="LVA10" s="886"/>
      <c r="LVB10" s="886"/>
      <c r="LVC10" s="886"/>
      <c r="LVD10" s="885"/>
      <c r="LVE10" s="886"/>
      <c r="LVF10" s="886"/>
      <c r="LVG10" s="886"/>
      <c r="LVH10" s="885"/>
      <c r="LVI10" s="886"/>
      <c r="LVJ10" s="886"/>
      <c r="LVK10" s="886"/>
      <c r="LVL10" s="885"/>
      <c r="LVM10" s="886"/>
      <c r="LVN10" s="886"/>
      <c r="LVO10" s="886"/>
      <c r="LVP10" s="885"/>
      <c r="LVQ10" s="886"/>
      <c r="LVR10" s="886"/>
      <c r="LVS10" s="886"/>
      <c r="LVT10" s="885"/>
      <c r="LVU10" s="886"/>
      <c r="LVV10" s="886"/>
      <c r="LVW10" s="886"/>
      <c r="LVX10" s="885"/>
      <c r="LVY10" s="886"/>
      <c r="LVZ10" s="886"/>
      <c r="LWA10" s="886"/>
      <c r="LWB10" s="885"/>
      <c r="LWC10" s="886"/>
      <c r="LWD10" s="886"/>
      <c r="LWE10" s="886"/>
      <c r="LWF10" s="885"/>
      <c r="LWG10" s="886"/>
      <c r="LWH10" s="886"/>
      <c r="LWI10" s="886"/>
      <c r="LWJ10" s="885"/>
      <c r="LWK10" s="886"/>
      <c r="LWL10" s="886"/>
      <c r="LWM10" s="886"/>
      <c r="LWN10" s="885"/>
      <c r="LWO10" s="886"/>
      <c r="LWP10" s="886"/>
      <c r="LWQ10" s="886"/>
      <c r="LWR10" s="885"/>
      <c r="LWS10" s="886"/>
      <c r="LWT10" s="886"/>
      <c r="LWU10" s="886"/>
      <c r="LWV10" s="885"/>
      <c r="LWW10" s="886"/>
      <c r="LWX10" s="886"/>
      <c r="LWY10" s="886"/>
      <c r="LWZ10" s="885"/>
      <c r="LXA10" s="886"/>
      <c r="LXB10" s="886"/>
      <c r="LXC10" s="886"/>
      <c r="LXD10" s="885"/>
      <c r="LXE10" s="886"/>
      <c r="LXF10" s="886"/>
      <c r="LXG10" s="886"/>
      <c r="LXH10" s="885"/>
      <c r="LXI10" s="886"/>
      <c r="LXJ10" s="886"/>
      <c r="LXK10" s="886"/>
      <c r="LXL10" s="885"/>
      <c r="LXM10" s="886"/>
      <c r="LXN10" s="886"/>
      <c r="LXO10" s="886"/>
      <c r="LXP10" s="885"/>
      <c r="LXQ10" s="886"/>
      <c r="LXR10" s="886"/>
      <c r="LXS10" s="886"/>
      <c r="LXT10" s="885"/>
      <c r="LXU10" s="886"/>
      <c r="LXV10" s="886"/>
      <c r="LXW10" s="886"/>
      <c r="LXX10" s="885"/>
      <c r="LXY10" s="886"/>
      <c r="LXZ10" s="886"/>
      <c r="LYA10" s="886"/>
      <c r="LYB10" s="885"/>
      <c r="LYC10" s="886"/>
      <c r="LYD10" s="886"/>
      <c r="LYE10" s="886"/>
      <c r="LYF10" s="885"/>
      <c r="LYG10" s="886"/>
      <c r="LYH10" s="886"/>
      <c r="LYI10" s="886"/>
      <c r="LYJ10" s="885"/>
      <c r="LYK10" s="886"/>
      <c r="LYL10" s="886"/>
      <c r="LYM10" s="886"/>
      <c r="LYN10" s="885"/>
      <c r="LYO10" s="886"/>
      <c r="LYP10" s="886"/>
      <c r="LYQ10" s="886"/>
      <c r="LYR10" s="885"/>
      <c r="LYS10" s="886"/>
      <c r="LYT10" s="886"/>
      <c r="LYU10" s="886"/>
      <c r="LYV10" s="885"/>
      <c r="LYW10" s="886"/>
      <c r="LYX10" s="886"/>
      <c r="LYY10" s="886"/>
      <c r="LYZ10" s="885"/>
      <c r="LZA10" s="886"/>
      <c r="LZB10" s="886"/>
      <c r="LZC10" s="886"/>
      <c r="LZD10" s="885"/>
      <c r="LZE10" s="886"/>
      <c r="LZF10" s="886"/>
      <c r="LZG10" s="886"/>
      <c r="LZH10" s="885"/>
      <c r="LZI10" s="886"/>
      <c r="LZJ10" s="886"/>
      <c r="LZK10" s="886"/>
      <c r="LZL10" s="885"/>
      <c r="LZM10" s="886"/>
      <c r="LZN10" s="886"/>
      <c r="LZO10" s="886"/>
      <c r="LZP10" s="885"/>
      <c r="LZQ10" s="886"/>
      <c r="LZR10" s="886"/>
      <c r="LZS10" s="886"/>
      <c r="LZT10" s="885"/>
      <c r="LZU10" s="886"/>
      <c r="LZV10" s="886"/>
      <c r="LZW10" s="886"/>
      <c r="LZX10" s="885"/>
      <c r="LZY10" s="886"/>
      <c r="LZZ10" s="886"/>
      <c r="MAA10" s="886"/>
      <c r="MAB10" s="885"/>
      <c r="MAC10" s="886"/>
      <c r="MAD10" s="886"/>
      <c r="MAE10" s="886"/>
      <c r="MAF10" s="885"/>
      <c r="MAG10" s="886"/>
      <c r="MAH10" s="886"/>
      <c r="MAI10" s="886"/>
      <c r="MAJ10" s="885"/>
      <c r="MAK10" s="886"/>
      <c r="MAL10" s="886"/>
      <c r="MAM10" s="886"/>
      <c r="MAN10" s="885"/>
      <c r="MAO10" s="886"/>
      <c r="MAP10" s="886"/>
      <c r="MAQ10" s="886"/>
      <c r="MAR10" s="885"/>
      <c r="MAS10" s="886"/>
      <c r="MAT10" s="886"/>
      <c r="MAU10" s="886"/>
      <c r="MAV10" s="885"/>
      <c r="MAW10" s="886"/>
      <c r="MAX10" s="886"/>
      <c r="MAY10" s="886"/>
      <c r="MAZ10" s="885"/>
      <c r="MBA10" s="886"/>
      <c r="MBB10" s="886"/>
      <c r="MBC10" s="886"/>
      <c r="MBD10" s="885"/>
      <c r="MBE10" s="886"/>
      <c r="MBF10" s="886"/>
      <c r="MBG10" s="886"/>
      <c r="MBH10" s="885"/>
      <c r="MBI10" s="886"/>
      <c r="MBJ10" s="886"/>
      <c r="MBK10" s="886"/>
      <c r="MBL10" s="885"/>
      <c r="MBM10" s="886"/>
      <c r="MBN10" s="886"/>
      <c r="MBO10" s="886"/>
      <c r="MBP10" s="885"/>
      <c r="MBQ10" s="886"/>
      <c r="MBR10" s="886"/>
      <c r="MBS10" s="886"/>
      <c r="MBT10" s="885"/>
      <c r="MBU10" s="886"/>
      <c r="MBV10" s="886"/>
      <c r="MBW10" s="886"/>
      <c r="MBX10" s="885"/>
      <c r="MBY10" s="886"/>
      <c r="MBZ10" s="886"/>
      <c r="MCA10" s="886"/>
      <c r="MCB10" s="885"/>
      <c r="MCC10" s="886"/>
      <c r="MCD10" s="886"/>
      <c r="MCE10" s="886"/>
      <c r="MCF10" s="885"/>
      <c r="MCG10" s="886"/>
      <c r="MCH10" s="886"/>
      <c r="MCI10" s="886"/>
      <c r="MCJ10" s="885"/>
      <c r="MCK10" s="886"/>
      <c r="MCL10" s="886"/>
      <c r="MCM10" s="886"/>
      <c r="MCN10" s="885"/>
      <c r="MCO10" s="886"/>
      <c r="MCP10" s="886"/>
      <c r="MCQ10" s="886"/>
      <c r="MCR10" s="885"/>
      <c r="MCS10" s="886"/>
      <c r="MCT10" s="886"/>
      <c r="MCU10" s="886"/>
      <c r="MCV10" s="885"/>
      <c r="MCW10" s="886"/>
      <c r="MCX10" s="886"/>
      <c r="MCY10" s="886"/>
      <c r="MCZ10" s="885"/>
      <c r="MDA10" s="886"/>
      <c r="MDB10" s="886"/>
      <c r="MDC10" s="886"/>
      <c r="MDD10" s="885"/>
      <c r="MDE10" s="886"/>
      <c r="MDF10" s="886"/>
      <c r="MDG10" s="886"/>
      <c r="MDH10" s="885"/>
      <c r="MDI10" s="886"/>
      <c r="MDJ10" s="886"/>
      <c r="MDK10" s="886"/>
      <c r="MDL10" s="885"/>
      <c r="MDM10" s="886"/>
      <c r="MDN10" s="886"/>
      <c r="MDO10" s="886"/>
      <c r="MDP10" s="885"/>
      <c r="MDQ10" s="886"/>
      <c r="MDR10" s="886"/>
      <c r="MDS10" s="886"/>
      <c r="MDT10" s="885"/>
      <c r="MDU10" s="886"/>
      <c r="MDV10" s="886"/>
      <c r="MDW10" s="886"/>
      <c r="MDX10" s="885"/>
      <c r="MDY10" s="886"/>
      <c r="MDZ10" s="886"/>
      <c r="MEA10" s="886"/>
      <c r="MEB10" s="885"/>
      <c r="MEC10" s="886"/>
      <c r="MED10" s="886"/>
      <c r="MEE10" s="886"/>
      <c r="MEF10" s="885"/>
      <c r="MEG10" s="886"/>
      <c r="MEH10" s="886"/>
      <c r="MEI10" s="886"/>
      <c r="MEJ10" s="885"/>
      <c r="MEK10" s="886"/>
      <c r="MEL10" s="886"/>
      <c r="MEM10" s="886"/>
      <c r="MEN10" s="885"/>
      <c r="MEO10" s="886"/>
      <c r="MEP10" s="886"/>
      <c r="MEQ10" s="886"/>
      <c r="MER10" s="885"/>
      <c r="MES10" s="886"/>
      <c r="MET10" s="886"/>
      <c r="MEU10" s="886"/>
      <c r="MEV10" s="885"/>
      <c r="MEW10" s="886"/>
      <c r="MEX10" s="886"/>
      <c r="MEY10" s="886"/>
      <c r="MEZ10" s="885"/>
      <c r="MFA10" s="886"/>
      <c r="MFB10" s="886"/>
      <c r="MFC10" s="886"/>
      <c r="MFD10" s="885"/>
      <c r="MFE10" s="886"/>
      <c r="MFF10" s="886"/>
      <c r="MFG10" s="886"/>
      <c r="MFH10" s="885"/>
      <c r="MFI10" s="886"/>
      <c r="MFJ10" s="886"/>
      <c r="MFK10" s="886"/>
      <c r="MFL10" s="885"/>
      <c r="MFM10" s="886"/>
      <c r="MFN10" s="886"/>
      <c r="MFO10" s="886"/>
      <c r="MFP10" s="885"/>
      <c r="MFQ10" s="886"/>
      <c r="MFR10" s="886"/>
      <c r="MFS10" s="886"/>
      <c r="MFT10" s="885"/>
      <c r="MFU10" s="886"/>
      <c r="MFV10" s="886"/>
      <c r="MFW10" s="886"/>
      <c r="MFX10" s="885"/>
      <c r="MFY10" s="886"/>
      <c r="MFZ10" s="886"/>
      <c r="MGA10" s="886"/>
      <c r="MGB10" s="885"/>
      <c r="MGC10" s="886"/>
      <c r="MGD10" s="886"/>
      <c r="MGE10" s="886"/>
      <c r="MGF10" s="885"/>
      <c r="MGG10" s="886"/>
      <c r="MGH10" s="886"/>
      <c r="MGI10" s="886"/>
      <c r="MGJ10" s="885"/>
      <c r="MGK10" s="886"/>
      <c r="MGL10" s="886"/>
      <c r="MGM10" s="886"/>
      <c r="MGN10" s="885"/>
      <c r="MGO10" s="886"/>
      <c r="MGP10" s="886"/>
      <c r="MGQ10" s="886"/>
      <c r="MGR10" s="885"/>
      <c r="MGS10" s="886"/>
      <c r="MGT10" s="886"/>
      <c r="MGU10" s="886"/>
      <c r="MGV10" s="885"/>
      <c r="MGW10" s="886"/>
      <c r="MGX10" s="886"/>
      <c r="MGY10" s="886"/>
      <c r="MGZ10" s="885"/>
      <c r="MHA10" s="886"/>
      <c r="MHB10" s="886"/>
      <c r="MHC10" s="886"/>
      <c r="MHD10" s="885"/>
      <c r="MHE10" s="886"/>
      <c r="MHF10" s="886"/>
      <c r="MHG10" s="886"/>
      <c r="MHH10" s="885"/>
      <c r="MHI10" s="886"/>
      <c r="MHJ10" s="886"/>
      <c r="MHK10" s="886"/>
      <c r="MHL10" s="885"/>
      <c r="MHM10" s="886"/>
      <c r="MHN10" s="886"/>
      <c r="MHO10" s="886"/>
      <c r="MHP10" s="885"/>
      <c r="MHQ10" s="886"/>
      <c r="MHR10" s="886"/>
      <c r="MHS10" s="886"/>
      <c r="MHT10" s="885"/>
      <c r="MHU10" s="886"/>
      <c r="MHV10" s="886"/>
      <c r="MHW10" s="886"/>
      <c r="MHX10" s="885"/>
      <c r="MHY10" s="886"/>
      <c r="MHZ10" s="886"/>
      <c r="MIA10" s="886"/>
      <c r="MIB10" s="885"/>
      <c r="MIC10" s="886"/>
      <c r="MID10" s="886"/>
      <c r="MIE10" s="886"/>
      <c r="MIF10" s="885"/>
      <c r="MIG10" s="886"/>
      <c r="MIH10" s="886"/>
      <c r="MII10" s="886"/>
      <c r="MIJ10" s="885"/>
      <c r="MIK10" s="886"/>
      <c r="MIL10" s="886"/>
      <c r="MIM10" s="886"/>
      <c r="MIN10" s="885"/>
      <c r="MIO10" s="886"/>
      <c r="MIP10" s="886"/>
      <c r="MIQ10" s="886"/>
      <c r="MIR10" s="885"/>
      <c r="MIS10" s="886"/>
      <c r="MIT10" s="886"/>
      <c r="MIU10" s="886"/>
      <c r="MIV10" s="885"/>
      <c r="MIW10" s="886"/>
      <c r="MIX10" s="886"/>
      <c r="MIY10" s="886"/>
      <c r="MIZ10" s="885"/>
      <c r="MJA10" s="886"/>
      <c r="MJB10" s="886"/>
      <c r="MJC10" s="886"/>
      <c r="MJD10" s="885"/>
      <c r="MJE10" s="886"/>
      <c r="MJF10" s="886"/>
      <c r="MJG10" s="886"/>
      <c r="MJH10" s="885"/>
      <c r="MJI10" s="886"/>
      <c r="MJJ10" s="886"/>
      <c r="MJK10" s="886"/>
      <c r="MJL10" s="885"/>
      <c r="MJM10" s="886"/>
      <c r="MJN10" s="886"/>
      <c r="MJO10" s="886"/>
      <c r="MJP10" s="885"/>
      <c r="MJQ10" s="886"/>
      <c r="MJR10" s="886"/>
      <c r="MJS10" s="886"/>
      <c r="MJT10" s="885"/>
      <c r="MJU10" s="886"/>
      <c r="MJV10" s="886"/>
      <c r="MJW10" s="886"/>
      <c r="MJX10" s="885"/>
      <c r="MJY10" s="886"/>
      <c r="MJZ10" s="886"/>
      <c r="MKA10" s="886"/>
      <c r="MKB10" s="885"/>
      <c r="MKC10" s="886"/>
      <c r="MKD10" s="886"/>
      <c r="MKE10" s="886"/>
      <c r="MKF10" s="885"/>
      <c r="MKG10" s="886"/>
      <c r="MKH10" s="886"/>
      <c r="MKI10" s="886"/>
      <c r="MKJ10" s="885"/>
      <c r="MKK10" s="886"/>
      <c r="MKL10" s="886"/>
      <c r="MKM10" s="886"/>
      <c r="MKN10" s="885"/>
      <c r="MKO10" s="886"/>
      <c r="MKP10" s="886"/>
      <c r="MKQ10" s="886"/>
      <c r="MKR10" s="885"/>
      <c r="MKS10" s="886"/>
      <c r="MKT10" s="886"/>
      <c r="MKU10" s="886"/>
      <c r="MKV10" s="885"/>
      <c r="MKW10" s="886"/>
      <c r="MKX10" s="886"/>
      <c r="MKY10" s="886"/>
      <c r="MKZ10" s="885"/>
      <c r="MLA10" s="886"/>
      <c r="MLB10" s="886"/>
      <c r="MLC10" s="886"/>
      <c r="MLD10" s="885"/>
      <c r="MLE10" s="886"/>
      <c r="MLF10" s="886"/>
      <c r="MLG10" s="886"/>
      <c r="MLH10" s="885"/>
      <c r="MLI10" s="886"/>
      <c r="MLJ10" s="886"/>
      <c r="MLK10" s="886"/>
      <c r="MLL10" s="885"/>
      <c r="MLM10" s="886"/>
      <c r="MLN10" s="886"/>
      <c r="MLO10" s="886"/>
      <c r="MLP10" s="885"/>
      <c r="MLQ10" s="886"/>
      <c r="MLR10" s="886"/>
      <c r="MLS10" s="886"/>
      <c r="MLT10" s="885"/>
      <c r="MLU10" s="886"/>
      <c r="MLV10" s="886"/>
      <c r="MLW10" s="886"/>
      <c r="MLX10" s="885"/>
      <c r="MLY10" s="886"/>
      <c r="MLZ10" s="886"/>
      <c r="MMA10" s="886"/>
      <c r="MMB10" s="885"/>
      <c r="MMC10" s="886"/>
      <c r="MMD10" s="886"/>
      <c r="MME10" s="886"/>
      <c r="MMF10" s="885"/>
      <c r="MMG10" s="886"/>
      <c r="MMH10" s="886"/>
      <c r="MMI10" s="886"/>
      <c r="MMJ10" s="885"/>
      <c r="MMK10" s="886"/>
      <c r="MML10" s="886"/>
      <c r="MMM10" s="886"/>
      <c r="MMN10" s="885"/>
      <c r="MMO10" s="886"/>
      <c r="MMP10" s="886"/>
      <c r="MMQ10" s="886"/>
      <c r="MMR10" s="885"/>
      <c r="MMS10" s="886"/>
      <c r="MMT10" s="886"/>
      <c r="MMU10" s="886"/>
      <c r="MMV10" s="885"/>
      <c r="MMW10" s="886"/>
      <c r="MMX10" s="886"/>
      <c r="MMY10" s="886"/>
      <c r="MMZ10" s="885"/>
      <c r="MNA10" s="886"/>
      <c r="MNB10" s="886"/>
      <c r="MNC10" s="886"/>
      <c r="MND10" s="885"/>
      <c r="MNE10" s="886"/>
      <c r="MNF10" s="886"/>
      <c r="MNG10" s="886"/>
      <c r="MNH10" s="885"/>
      <c r="MNI10" s="886"/>
      <c r="MNJ10" s="886"/>
      <c r="MNK10" s="886"/>
      <c r="MNL10" s="885"/>
      <c r="MNM10" s="886"/>
      <c r="MNN10" s="886"/>
      <c r="MNO10" s="886"/>
      <c r="MNP10" s="885"/>
      <c r="MNQ10" s="886"/>
      <c r="MNR10" s="886"/>
      <c r="MNS10" s="886"/>
      <c r="MNT10" s="885"/>
      <c r="MNU10" s="886"/>
      <c r="MNV10" s="886"/>
      <c r="MNW10" s="886"/>
      <c r="MNX10" s="885"/>
      <c r="MNY10" s="886"/>
      <c r="MNZ10" s="886"/>
      <c r="MOA10" s="886"/>
      <c r="MOB10" s="885"/>
      <c r="MOC10" s="886"/>
      <c r="MOD10" s="886"/>
      <c r="MOE10" s="886"/>
      <c r="MOF10" s="885"/>
      <c r="MOG10" s="886"/>
      <c r="MOH10" s="886"/>
      <c r="MOI10" s="886"/>
      <c r="MOJ10" s="885"/>
      <c r="MOK10" s="886"/>
      <c r="MOL10" s="886"/>
      <c r="MOM10" s="886"/>
      <c r="MON10" s="885"/>
      <c r="MOO10" s="886"/>
      <c r="MOP10" s="886"/>
      <c r="MOQ10" s="886"/>
      <c r="MOR10" s="885"/>
      <c r="MOS10" s="886"/>
      <c r="MOT10" s="886"/>
      <c r="MOU10" s="886"/>
      <c r="MOV10" s="885"/>
      <c r="MOW10" s="886"/>
      <c r="MOX10" s="886"/>
      <c r="MOY10" s="886"/>
      <c r="MOZ10" s="885"/>
      <c r="MPA10" s="886"/>
      <c r="MPB10" s="886"/>
      <c r="MPC10" s="886"/>
      <c r="MPD10" s="885"/>
      <c r="MPE10" s="886"/>
      <c r="MPF10" s="886"/>
      <c r="MPG10" s="886"/>
      <c r="MPH10" s="885"/>
      <c r="MPI10" s="886"/>
      <c r="MPJ10" s="886"/>
      <c r="MPK10" s="886"/>
      <c r="MPL10" s="885"/>
      <c r="MPM10" s="886"/>
      <c r="MPN10" s="886"/>
      <c r="MPO10" s="886"/>
      <c r="MPP10" s="885"/>
      <c r="MPQ10" s="886"/>
      <c r="MPR10" s="886"/>
      <c r="MPS10" s="886"/>
      <c r="MPT10" s="885"/>
      <c r="MPU10" s="886"/>
      <c r="MPV10" s="886"/>
      <c r="MPW10" s="886"/>
      <c r="MPX10" s="885"/>
      <c r="MPY10" s="886"/>
      <c r="MPZ10" s="886"/>
      <c r="MQA10" s="886"/>
      <c r="MQB10" s="885"/>
      <c r="MQC10" s="886"/>
      <c r="MQD10" s="886"/>
      <c r="MQE10" s="886"/>
      <c r="MQF10" s="885"/>
      <c r="MQG10" s="886"/>
      <c r="MQH10" s="886"/>
      <c r="MQI10" s="886"/>
      <c r="MQJ10" s="885"/>
      <c r="MQK10" s="886"/>
      <c r="MQL10" s="886"/>
      <c r="MQM10" s="886"/>
      <c r="MQN10" s="885"/>
      <c r="MQO10" s="886"/>
      <c r="MQP10" s="886"/>
      <c r="MQQ10" s="886"/>
      <c r="MQR10" s="885"/>
      <c r="MQS10" s="886"/>
      <c r="MQT10" s="886"/>
      <c r="MQU10" s="886"/>
      <c r="MQV10" s="885"/>
      <c r="MQW10" s="886"/>
      <c r="MQX10" s="886"/>
      <c r="MQY10" s="886"/>
      <c r="MQZ10" s="885"/>
      <c r="MRA10" s="886"/>
      <c r="MRB10" s="886"/>
      <c r="MRC10" s="886"/>
      <c r="MRD10" s="885"/>
      <c r="MRE10" s="886"/>
      <c r="MRF10" s="886"/>
      <c r="MRG10" s="886"/>
      <c r="MRH10" s="885"/>
      <c r="MRI10" s="886"/>
      <c r="MRJ10" s="886"/>
      <c r="MRK10" s="886"/>
      <c r="MRL10" s="885"/>
      <c r="MRM10" s="886"/>
      <c r="MRN10" s="886"/>
      <c r="MRO10" s="886"/>
      <c r="MRP10" s="885"/>
      <c r="MRQ10" s="886"/>
      <c r="MRR10" s="886"/>
      <c r="MRS10" s="886"/>
      <c r="MRT10" s="885"/>
      <c r="MRU10" s="886"/>
      <c r="MRV10" s="886"/>
      <c r="MRW10" s="886"/>
      <c r="MRX10" s="885"/>
      <c r="MRY10" s="886"/>
      <c r="MRZ10" s="886"/>
      <c r="MSA10" s="886"/>
      <c r="MSB10" s="885"/>
      <c r="MSC10" s="886"/>
      <c r="MSD10" s="886"/>
      <c r="MSE10" s="886"/>
      <c r="MSF10" s="885"/>
      <c r="MSG10" s="886"/>
      <c r="MSH10" s="886"/>
      <c r="MSI10" s="886"/>
      <c r="MSJ10" s="885"/>
      <c r="MSK10" s="886"/>
      <c r="MSL10" s="886"/>
      <c r="MSM10" s="886"/>
      <c r="MSN10" s="885"/>
      <c r="MSO10" s="886"/>
      <c r="MSP10" s="886"/>
      <c r="MSQ10" s="886"/>
      <c r="MSR10" s="885"/>
      <c r="MSS10" s="886"/>
      <c r="MST10" s="886"/>
      <c r="MSU10" s="886"/>
      <c r="MSV10" s="885"/>
      <c r="MSW10" s="886"/>
      <c r="MSX10" s="886"/>
      <c r="MSY10" s="886"/>
      <c r="MSZ10" s="885"/>
      <c r="MTA10" s="886"/>
      <c r="MTB10" s="886"/>
      <c r="MTC10" s="886"/>
      <c r="MTD10" s="885"/>
      <c r="MTE10" s="886"/>
      <c r="MTF10" s="886"/>
      <c r="MTG10" s="886"/>
      <c r="MTH10" s="885"/>
      <c r="MTI10" s="886"/>
      <c r="MTJ10" s="886"/>
      <c r="MTK10" s="886"/>
      <c r="MTL10" s="885"/>
      <c r="MTM10" s="886"/>
      <c r="MTN10" s="886"/>
      <c r="MTO10" s="886"/>
      <c r="MTP10" s="885"/>
      <c r="MTQ10" s="886"/>
      <c r="MTR10" s="886"/>
      <c r="MTS10" s="886"/>
      <c r="MTT10" s="885"/>
      <c r="MTU10" s="886"/>
      <c r="MTV10" s="886"/>
      <c r="MTW10" s="886"/>
      <c r="MTX10" s="885"/>
      <c r="MTY10" s="886"/>
      <c r="MTZ10" s="886"/>
      <c r="MUA10" s="886"/>
      <c r="MUB10" s="885"/>
      <c r="MUC10" s="886"/>
      <c r="MUD10" s="886"/>
      <c r="MUE10" s="886"/>
      <c r="MUF10" s="885"/>
      <c r="MUG10" s="886"/>
      <c r="MUH10" s="886"/>
      <c r="MUI10" s="886"/>
      <c r="MUJ10" s="885"/>
      <c r="MUK10" s="886"/>
      <c r="MUL10" s="886"/>
      <c r="MUM10" s="886"/>
      <c r="MUN10" s="885"/>
      <c r="MUO10" s="886"/>
      <c r="MUP10" s="886"/>
      <c r="MUQ10" s="886"/>
      <c r="MUR10" s="885"/>
      <c r="MUS10" s="886"/>
      <c r="MUT10" s="886"/>
      <c r="MUU10" s="886"/>
      <c r="MUV10" s="885"/>
      <c r="MUW10" s="886"/>
      <c r="MUX10" s="886"/>
      <c r="MUY10" s="886"/>
      <c r="MUZ10" s="885"/>
      <c r="MVA10" s="886"/>
      <c r="MVB10" s="886"/>
      <c r="MVC10" s="886"/>
      <c r="MVD10" s="885"/>
      <c r="MVE10" s="886"/>
      <c r="MVF10" s="886"/>
      <c r="MVG10" s="886"/>
      <c r="MVH10" s="885"/>
      <c r="MVI10" s="886"/>
      <c r="MVJ10" s="886"/>
      <c r="MVK10" s="886"/>
      <c r="MVL10" s="885"/>
      <c r="MVM10" s="886"/>
      <c r="MVN10" s="886"/>
      <c r="MVO10" s="886"/>
      <c r="MVP10" s="885"/>
      <c r="MVQ10" s="886"/>
      <c r="MVR10" s="886"/>
      <c r="MVS10" s="886"/>
      <c r="MVT10" s="885"/>
      <c r="MVU10" s="886"/>
      <c r="MVV10" s="886"/>
      <c r="MVW10" s="886"/>
      <c r="MVX10" s="885"/>
      <c r="MVY10" s="886"/>
      <c r="MVZ10" s="886"/>
      <c r="MWA10" s="886"/>
      <c r="MWB10" s="885"/>
      <c r="MWC10" s="886"/>
      <c r="MWD10" s="886"/>
      <c r="MWE10" s="886"/>
      <c r="MWF10" s="885"/>
      <c r="MWG10" s="886"/>
      <c r="MWH10" s="886"/>
      <c r="MWI10" s="886"/>
      <c r="MWJ10" s="885"/>
      <c r="MWK10" s="886"/>
      <c r="MWL10" s="886"/>
      <c r="MWM10" s="886"/>
      <c r="MWN10" s="885"/>
      <c r="MWO10" s="886"/>
      <c r="MWP10" s="886"/>
      <c r="MWQ10" s="886"/>
      <c r="MWR10" s="885"/>
      <c r="MWS10" s="886"/>
      <c r="MWT10" s="886"/>
      <c r="MWU10" s="886"/>
      <c r="MWV10" s="885"/>
      <c r="MWW10" s="886"/>
      <c r="MWX10" s="886"/>
      <c r="MWY10" s="886"/>
      <c r="MWZ10" s="885"/>
      <c r="MXA10" s="886"/>
      <c r="MXB10" s="886"/>
      <c r="MXC10" s="886"/>
      <c r="MXD10" s="885"/>
      <c r="MXE10" s="886"/>
      <c r="MXF10" s="886"/>
      <c r="MXG10" s="886"/>
      <c r="MXH10" s="885"/>
      <c r="MXI10" s="886"/>
      <c r="MXJ10" s="886"/>
      <c r="MXK10" s="886"/>
      <c r="MXL10" s="885"/>
      <c r="MXM10" s="886"/>
      <c r="MXN10" s="886"/>
      <c r="MXO10" s="886"/>
      <c r="MXP10" s="885"/>
      <c r="MXQ10" s="886"/>
      <c r="MXR10" s="886"/>
      <c r="MXS10" s="886"/>
      <c r="MXT10" s="885"/>
      <c r="MXU10" s="886"/>
      <c r="MXV10" s="886"/>
      <c r="MXW10" s="886"/>
      <c r="MXX10" s="885"/>
      <c r="MXY10" s="886"/>
      <c r="MXZ10" s="886"/>
      <c r="MYA10" s="886"/>
      <c r="MYB10" s="885"/>
      <c r="MYC10" s="886"/>
      <c r="MYD10" s="886"/>
      <c r="MYE10" s="886"/>
      <c r="MYF10" s="885"/>
      <c r="MYG10" s="886"/>
      <c r="MYH10" s="886"/>
      <c r="MYI10" s="886"/>
      <c r="MYJ10" s="885"/>
      <c r="MYK10" s="886"/>
      <c r="MYL10" s="886"/>
      <c r="MYM10" s="886"/>
      <c r="MYN10" s="885"/>
      <c r="MYO10" s="886"/>
      <c r="MYP10" s="886"/>
      <c r="MYQ10" s="886"/>
      <c r="MYR10" s="885"/>
      <c r="MYS10" s="886"/>
      <c r="MYT10" s="886"/>
      <c r="MYU10" s="886"/>
      <c r="MYV10" s="885"/>
      <c r="MYW10" s="886"/>
      <c r="MYX10" s="886"/>
      <c r="MYY10" s="886"/>
      <c r="MYZ10" s="885"/>
      <c r="MZA10" s="886"/>
      <c r="MZB10" s="886"/>
      <c r="MZC10" s="886"/>
      <c r="MZD10" s="885"/>
      <c r="MZE10" s="886"/>
      <c r="MZF10" s="886"/>
      <c r="MZG10" s="886"/>
      <c r="MZH10" s="885"/>
      <c r="MZI10" s="886"/>
      <c r="MZJ10" s="886"/>
      <c r="MZK10" s="886"/>
      <c r="MZL10" s="885"/>
      <c r="MZM10" s="886"/>
      <c r="MZN10" s="886"/>
      <c r="MZO10" s="886"/>
      <c r="MZP10" s="885"/>
      <c r="MZQ10" s="886"/>
      <c r="MZR10" s="886"/>
      <c r="MZS10" s="886"/>
      <c r="MZT10" s="885"/>
      <c r="MZU10" s="886"/>
      <c r="MZV10" s="886"/>
      <c r="MZW10" s="886"/>
      <c r="MZX10" s="885"/>
      <c r="MZY10" s="886"/>
      <c r="MZZ10" s="886"/>
      <c r="NAA10" s="886"/>
      <c r="NAB10" s="885"/>
      <c r="NAC10" s="886"/>
      <c r="NAD10" s="886"/>
      <c r="NAE10" s="886"/>
      <c r="NAF10" s="885"/>
      <c r="NAG10" s="886"/>
      <c r="NAH10" s="886"/>
      <c r="NAI10" s="886"/>
      <c r="NAJ10" s="885"/>
      <c r="NAK10" s="886"/>
      <c r="NAL10" s="886"/>
      <c r="NAM10" s="886"/>
      <c r="NAN10" s="885"/>
      <c r="NAO10" s="886"/>
      <c r="NAP10" s="886"/>
      <c r="NAQ10" s="886"/>
      <c r="NAR10" s="885"/>
      <c r="NAS10" s="886"/>
      <c r="NAT10" s="886"/>
      <c r="NAU10" s="886"/>
      <c r="NAV10" s="885"/>
      <c r="NAW10" s="886"/>
      <c r="NAX10" s="886"/>
      <c r="NAY10" s="886"/>
      <c r="NAZ10" s="885"/>
      <c r="NBA10" s="886"/>
      <c r="NBB10" s="886"/>
      <c r="NBC10" s="886"/>
      <c r="NBD10" s="885"/>
      <c r="NBE10" s="886"/>
      <c r="NBF10" s="886"/>
      <c r="NBG10" s="886"/>
      <c r="NBH10" s="885"/>
      <c r="NBI10" s="886"/>
      <c r="NBJ10" s="886"/>
      <c r="NBK10" s="886"/>
      <c r="NBL10" s="885"/>
      <c r="NBM10" s="886"/>
      <c r="NBN10" s="886"/>
      <c r="NBO10" s="886"/>
      <c r="NBP10" s="885"/>
      <c r="NBQ10" s="886"/>
      <c r="NBR10" s="886"/>
      <c r="NBS10" s="886"/>
      <c r="NBT10" s="885"/>
      <c r="NBU10" s="886"/>
      <c r="NBV10" s="886"/>
      <c r="NBW10" s="886"/>
      <c r="NBX10" s="885"/>
      <c r="NBY10" s="886"/>
      <c r="NBZ10" s="886"/>
      <c r="NCA10" s="886"/>
      <c r="NCB10" s="885"/>
      <c r="NCC10" s="886"/>
      <c r="NCD10" s="886"/>
      <c r="NCE10" s="886"/>
      <c r="NCF10" s="885"/>
      <c r="NCG10" s="886"/>
      <c r="NCH10" s="886"/>
      <c r="NCI10" s="886"/>
      <c r="NCJ10" s="885"/>
      <c r="NCK10" s="886"/>
      <c r="NCL10" s="886"/>
      <c r="NCM10" s="886"/>
      <c r="NCN10" s="885"/>
      <c r="NCO10" s="886"/>
      <c r="NCP10" s="886"/>
      <c r="NCQ10" s="886"/>
      <c r="NCR10" s="885"/>
      <c r="NCS10" s="886"/>
      <c r="NCT10" s="886"/>
      <c r="NCU10" s="886"/>
      <c r="NCV10" s="885"/>
      <c r="NCW10" s="886"/>
      <c r="NCX10" s="886"/>
      <c r="NCY10" s="886"/>
      <c r="NCZ10" s="885"/>
      <c r="NDA10" s="886"/>
      <c r="NDB10" s="886"/>
      <c r="NDC10" s="886"/>
      <c r="NDD10" s="885"/>
      <c r="NDE10" s="886"/>
      <c r="NDF10" s="886"/>
      <c r="NDG10" s="886"/>
      <c r="NDH10" s="885"/>
      <c r="NDI10" s="886"/>
      <c r="NDJ10" s="886"/>
      <c r="NDK10" s="886"/>
      <c r="NDL10" s="885"/>
      <c r="NDM10" s="886"/>
      <c r="NDN10" s="886"/>
      <c r="NDO10" s="886"/>
      <c r="NDP10" s="885"/>
      <c r="NDQ10" s="886"/>
      <c r="NDR10" s="886"/>
      <c r="NDS10" s="886"/>
      <c r="NDT10" s="885"/>
      <c r="NDU10" s="886"/>
      <c r="NDV10" s="886"/>
      <c r="NDW10" s="886"/>
      <c r="NDX10" s="885"/>
      <c r="NDY10" s="886"/>
      <c r="NDZ10" s="886"/>
      <c r="NEA10" s="886"/>
      <c r="NEB10" s="885"/>
      <c r="NEC10" s="886"/>
      <c r="NED10" s="886"/>
      <c r="NEE10" s="886"/>
      <c r="NEF10" s="885"/>
      <c r="NEG10" s="886"/>
      <c r="NEH10" s="886"/>
      <c r="NEI10" s="886"/>
      <c r="NEJ10" s="885"/>
      <c r="NEK10" s="886"/>
      <c r="NEL10" s="886"/>
      <c r="NEM10" s="886"/>
      <c r="NEN10" s="885"/>
      <c r="NEO10" s="886"/>
      <c r="NEP10" s="886"/>
      <c r="NEQ10" s="886"/>
      <c r="NER10" s="885"/>
      <c r="NES10" s="886"/>
      <c r="NET10" s="886"/>
      <c r="NEU10" s="886"/>
      <c r="NEV10" s="885"/>
      <c r="NEW10" s="886"/>
      <c r="NEX10" s="886"/>
      <c r="NEY10" s="886"/>
      <c r="NEZ10" s="885"/>
      <c r="NFA10" s="886"/>
      <c r="NFB10" s="886"/>
      <c r="NFC10" s="886"/>
      <c r="NFD10" s="885"/>
      <c r="NFE10" s="886"/>
      <c r="NFF10" s="886"/>
      <c r="NFG10" s="886"/>
      <c r="NFH10" s="885"/>
      <c r="NFI10" s="886"/>
      <c r="NFJ10" s="886"/>
      <c r="NFK10" s="886"/>
      <c r="NFL10" s="885"/>
      <c r="NFM10" s="886"/>
      <c r="NFN10" s="886"/>
      <c r="NFO10" s="886"/>
      <c r="NFP10" s="885"/>
      <c r="NFQ10" s="886"/>
      <c r="NFR10" s="886"/>
      <c r="NFS10" s="886"/>
      <c r="NFT10" s="885"/>
      <c r="NFU10" s="886"/>
      <c r="NFV10" s="886"/>
      <c r="NFW10" s="886"/>
      <c r="NFX10" s="885"/>
      <c r="NFY10" s="886"/>
      <c r="NFZ10" s="886"/>
      <c r="NGA10" s="886"/>
      <c r="NGB10" s="885"/>
      <c r="NGC10" s="886"/>
      <c r="NGD10" s="886"/>
      <c r="NGE10" s="886"/>
      <c r="NGF10" s="885"/>
      <c r="NGG10" s="886"/>
      <c r="NGH10" s="886"/>
      <c r="NGI10" s="886"/>
      <c r="NGJ10" s="885"/>
      <c r="NGK10" s="886"/>
      <c r="NGL10" s="886"/>
      <c r="NGM10" s="886"/>
      <c r="NGN10" s="885"/>
      <c r="NGO10" s="886"/>
      <c r="NGP10" s="886"/>
      <c r="NGQ10" s="886"/>
      <c r="NGR10" s="885"/>
      <c r="NGS10" s="886"/>
      <c r="NGT10" s="886"/>
      <c r="NGU10" s="886"/>
      <c r="NGV10" s="885"/>
      <c r="NGW10" s="886"/>
      <c r="NGX10" s="886"/>
      <c r="NGY10" s="886"/>
      <c r="NGZ10" s="885"/>
      <c r="NHA10" s="886"/>
      <c r="NHB10" s="886"/>
      <c r="NHC10" s="886"/>
      <c r="NHD10" s="885"/>
      <c r="NHE10" s="886"/>
      <c r="NHF10" s="886"/>
      <c r="NHG10" s="886"/>
      <c r="NHH10" s="885"/>
      <c r="NHI10" s="886"/>
      <c r="NHJ10" s="886"/>
      <c r="NHK10" s="886"/>
      <c r="NHL10" s="885"/>
      <c r="NHM10" s="886"/>
      <c r="NHN10" s="886"/>
      <c r="NHO10" s="886"/>
      <c r="NHP10" s="885"/>
      <c r="NHQ10" s="886"/>
      <c r="NHR10" s="886"/>
      <c r="NHS10" s="886"/>
      <c r="NHT10" s="885"/>
      <c r="NHU10" s="886"/>
      <c r="NHV10" s="886"/>
      <c r="NHW10" s="886"/>
      <c r="NHX10" s="885"/>
      <c r="NHY10" s="886"/>
      <c r="NHZ10" s="886"/>
      <c r="NIA10" s="886"/>
      <c r="NIB10" s="885"/>
      <c r="NIC10" s="886"/>
      <c r="NID10" s="886"/>
      <c r="NIE10" s="886"/>
      <c r="NIF10" s="885"/>
      <c r="NIG10" s="886"/>
      <c r="NIH10" s="886"/>
      <c r="NII10" s="886"/>
      <c r="NIJ10" s="885"/>
      <c r="NIK10" s="886"/>
      <c r="NIL10" s="886"/>
      <c r="NIM10" s="886"/>
      <c r="NIN10" s="885"/>
      <c r="NIO10" s="886"/>
      <c r="NIP10" s="886"/>
      <c r="NIQ10" s="886"/>
      <c r="NIR10" s="885"/>
      <c r="NIS10" s="886"/>
      <c r="NIT10" s="886"/>
      <c r="NIU10" s="886"/>
      <c r="NIV10" s="885"/>
      <c r="NIW10" s="886"/>
      <c r="NIX10" s="886"/>
      <c r="NIY10" s="886"/>
      <c r="NIZ10" s="885"/>
      <c r="NJA10" s="886"/>
      <c r="NJB10" s="886"/>
      <c r="NJC10" s="886"/>
      <c r="NJD10" s="885"/>
      <c r="NJE10" s="886"/>
      <c r="NJF10" s="886"/>
      <c r="NJG10" s="886"/>
      <c r="NJH10" s="885"/>
      <c r="NJI10" s="886"/>
      <c r="NJJ10" s="886"/>
      <c r="NJK10" s="886"/>
      <c r="NJL10" s="885"/>
      <c r="NJM10" s="886"/>
      <c r="NJN10" s="886"/>
      <c r="NJO10" s="886"/>
      <c r="NJP10" s="885"/>
      <c r="NJQ10" s="886"/>
      <c r="NJR10" s="886"/>
      <c r="NJS10" s="886"/>
      <c r="NJT10" s="885"/>
      <c r="NJU10" s="886"/>
      <c r="NJV10" s="886"/>
      <c r="NJW10" s="886"/>
      <c r="NJX10" s="885"/>
      <c r="NJY10" s="886"/>
      <c r="NJZ10" s="886"/>
      <c r="NKA10" s="886"/>
      <c r="NKB10" s="885"/>
      <c r="NKC10" s="886"/>
      <c r="NKD10" s="886"/>
      <c r="NKE10" s="886"/>
      <c r="NKF10" s="885"/>
      <c r="NKG10" s="886"/>
      <c r="NKH10" s="886"/>
      <c r="NKI10" s="886"/>
      <c r="NKJ10" s="885"/>
      <c r="NKK10" s="886"/>
      <c r="NKL10" s="886"/>
      <c r="NKM10" s="886"/>
      <c r="NKN10" s="885"/>
      <c r="NKO10" s="886"/>
      <c r="NKP10" s="886"/>
      <c r="NKQ10" s="886"/>
      <c r="NKR10" s="885"/>
      <c r="NKS10" s="886"/>
      <c r="NKT10" s="886"/>
      <c r="NKU10" s="886"/>
      <c r="NKV10" s="885"/>
      <c r="NKW10" s="886"/>
      <c r="NKX10" s="886"/>
      <c r="NKY10" s="886"/>
      <c r="NKZ10" s="885"/>
      <c r="NLA10" s="886"/>
      <c r="NLB10" s="886"/>
      <c r="NLC10" s="886"/>
      <c r="NLD10" s="885"/>
      <c r="NLE10" s="886"/>
      <c r="NLF10" s="886"/>
      <c r="NLG10" s="886"/>
      <c r="NLH10" s="885"/>
      <c r="NLI10" s="886"/>
      <c r="NLJ10" s="886"/>
      <c r="NLK10" s="886"/>
      <c r="NLL10" s="885"/>
      <c r="NLM10" s="886"/>
      <c r="NLN10" s="886"/>
      <c r="NLO10" s="886"/>
      <c r="NLP10" s="885"/>
      <c r="NLQ10" s="886"/>
      <c r="NLR10" s="886"/>
      <c r="NLS10" s="886"/>
      <c r="NLT10" s="885"/>
      <c r="NLU10" s="886"/>
      <c r="NLV10" s="886"/>
      <c r="NLW10" s="886"/>
      <c r="NLX10" s="885"/>
      <c r="NLY10" s="886"/>
      <c r="NLZ10" s="886"/>
      <c r="NMA10" s="886"/>
      <c r="NMB10" s="885"/>
      <c r="NMC10" s="886"/>
      <c r="NMD10" s="886"/>
      <c r="NME10" s="886"/>
      <c r="NMF10" s="885"/>
      <c r="NMG10" s="886"/>
      <c r="NMH10" s="886"/>
      <c r="NMI10" s="886"/>
      <c r="NMJ10" s="885"/>
      <c r="NMK10" s="886"/>
      <c r="NML10" s="886"/>
      <c r="NMM10" s="886"/>
      <c r="NMN10" s="885"/>
      <c r="NMO10" s="886"/>
      <c r="NMP10" s="886"/>
      <c r="NMQ10" s="886"/>
      <c r="NMR10" s="885"/>
      <c r="NMS10" s="886"/>
      <c r="NMT10" s="886"/>
      <c r="NMU10" s="886"/>
      <c r="NMV10" s="885"/>
      <c r="NMW10" s="886"/>
      <c r="NMX10" s="886"/>
      <c r="NMY10" s="886"/>
      <c r="NMZ10" s="885"/>
      <c r="NNA10" s="886"/>
      <c r="NNB10" s="886"/>
      <c r="NNC10" s="886"/>
      <c r="NND10" s="885"/>
      <c r="NNE10" s="886"/>
      <c r="NNF10" s="886"/>
      <c r="NNG10" s="886"/>
      <c r="NNH10" s="885"/>
      <c r="NNI10" s="886"/>
      <c r="NNJ10" s="886"/>
      <c r="NNK10" s="886"/>
      <c r="NNL10" s="885"/>
      <c r="NNM10" s="886"/>
      <c r="NNN10" s="886"/>
      <c r="NNO10" s="886"/>
      <c r="NNP10" s="885"/>
      <c r="NNQ10" s="886"/>
      <c r="NNR10" s="886"/>
      <c r="NNS10" s="886"/>
      <c r="NNT10" s="885"/>
      <c r="NNU10" s="886"/>
      <c r="NNV10" s="886"/>
      <c r="NNW10" s="886"/>
      <c r="NNX10" s="885"/>
      <c r="NNY10" s="886"/>
      <c r="NNZ10" s="886"/>
      <c r="NOA10" s="886"/>
      <c r="NOB10" s="885"/>
      <c r="NOC10" s="886"/>
      <c r="NOD10" s="886"/>
      <c r="NOE10" s="886"/>
      <c r="NOF10" s="885"/>
      <c r="NOG10" s="886"/>
      <c r="NOH10" s="886"/>
      <c r="NOI10" s="886"/>
      <c r="NOJ10" s="885"/>
      <c r="NOK10" s="886"/>
      <c r="NOL10" s="886"/>
      <c r="NOM10" s="886"/>
      <c r="NON10" s="885"/>
      <c r="NOO10" s="886"/>
      <c r="NOP10" s="886"/>
      <c r="NOQ10" s="886"/>
      <c r="NOR10" s="885"/>
      <c r="NOS10" s="886"/>
      <c r="NOT10" s="886"/>
      <c r="NOU10" s="886"/>
      <c r="NOV10" s="885"/>
      <c r="NOW10" s="886"/>
      <c r="NOX10" s="886"/>
      <c r="NOY10" s="886"/>
      <c r="NOZ10" s="885"/>
      <c r="NPA10" s="886"/>
      <c r="NPB10" s="886"/>
      <c r="NPC10" s="886"/>
      <c r="NPD10" s="885"/>
      <c r="NPE10" s="886"/>
      <c r="NPF10" s="886"/>
      <c r="NPG10" s="886"/>
      <c r="NPH10" s="885"/>
      <c r="NPI10" s="886"/>
      <c r="NPJ10" s="886"/>
      <c r="NPK10" s="886"/>
      <c r="NPL10" s="885"/>
      <c r="NPM10" s="886"/>
      <c r="NPN10" s="886"/>
      <c r="NPO10" s="886"/>
      <c r="NPP10" s="885"/>
      <c r="NPQ10" s="886"/>
      <c r="NPR10" s="886"/>
      <c r="NPS10" s="886"/>
      <c r="NPT10" s="885"/>
      <c r="NPU10" s="886"/>
      <c r="NPV10" s="886"/>
      <c r="NPW10" s="886"/>
      <c r="NPX10" s="885"/>
      <c r="NPY10" s="886"/>
      <c r="NPZ10" s="886"/>
      <c r="NQA10" s="886"/>
      <c r="NQB10" s="885"/>
      <c r="NQC10" s="886"/>
      <c r="NQD10" s="886"/>
      <c r="NQE10" s="886"/>
      <c r="NQF10" s="885"/>
      <c r="NQG10" s="886"/>
      <c r="NQH10" s="886"/>
      <c r="NQI10" s="886"/>
      <c r="NQJ10" s="885"/>
      <c r="NQK10" s="886"/>
      <c r="NQL10" s="886"/>
      <c r="NQM10" s="886"/>
      <c r="NQN10" s="885"/>
      <c r="NQO10" s="886"/>
      <c r="NQP10" s="886"/>
      <c r="NQQ10" s="886"/>
      <c r="NQR10" s="885"/>
      <c r="NQS10" s="886"/>
      <c r="NQT10" s="886"/>
      <c r="NQU10" s="886"/>
      <c r="NQV10" s="885"/>
      <c r="NQW10" s="886"/>
      <c r="NQX10" s="886"/>
      <c r="NQY10" s="886"/>
      <c r="NQZ10" s="885"/>
      <c r="NRA10" s="886"/>
      <c r="NRB10" s="886"/>
      <c r="NRC10" s="886"/>
      <c r="NRD10" s="885"/>
      <c r="NRE10" s="886"/>
      <c r="NRF10" s="886"/>
      <c r="NRG10" s="886"/>
      <c r="NRH10" s="885"/>
      <c r="NRI10" s="886"/>
      <c r="NRJ10" s="886"/>
      <c r="NRK10" s="886"/>
      <c r="NRL10" s="885"/>
      <c r="NRM10" s="886"/>
      <c r="NRN10" s="886"/>
      <c r="NRO10" s="886"/>
      <c r="NRP10" s="885"/>
      <c r="NRQ10" s="886"/>
      <c r="NRR10" s="886"/>
      <c r="NRS10" s="886"/>
      <c r="NRT10" s="885"/>
      <c r="NRU10" s="886"/>
      <c r="NRV10" s="886"/>
      <c r="NRW10" s="886"/>
      <c r="NRX10" s="885"/>
      <c r="NRY10" s="886"/>
      <c r="NRZ10" s="886"/>
      <c r="NSA10" s="886"/>
      <c r="NSB10" s="885"/>
      <c r="NSC10" s="886"/>
      <c r="NSD10" s="886"/>
      <c r="NSE10" s="886"/>
      <c r="NSF10" s="885"/>
      <c r="NSG10" s="886"/>
      <c r="NSH10" s="886"/>
      <c r="NSI10" s="886"/>
      <c r="NSJ10" s="885"/>
      <c r="NSK10" s="886"/>
      <c r="NSL10" s="886"/>
      <c r="NSM10" s="886"/>
      <c r="NSN10" s="885"/>
      <c r="NSO10" s="886"/>
      <c r="NSP10" s="886"/>
      <c r="NSQ10" s="886"/>
      <c r="NSR10" s="885"/>
      <c r="NSS10" s="886"/>
      <c r="NST10" s="886"/>
      <c r="NSU10" s="886"/>
      <c r="NSV10" s="885"/>
      <c r="NSW10" s="886"/>
      <c r="NSX10" s="886"/>
      <c r="NSY10" s="886"/>
      <c r="NSZ10" s="885"/>
      <c r="NTA10" s="886"/>
      <c r="NTB10" s="886"/>
      <c r="NTC10" s="886"/>
      <c r="NTD10" s="885"/>
      <c r="NTE10" s="886"/>
      <c r="NTF10" s="886"/>
      <c r="NTG10" s="886"/>
      <c r="NTH10" s="885"/>
      <c r="NTI10" s="886"/>
      <c r="NTJ10" s="886"/>
      <c r="NTK10" s="886"/>
      <c r="NTL10" s="885"/>
      <c r="NTM10" s="886"/>
      <c r="NTN10" s="886"/>
      <c r="NTO10" s="886"/>
      <c r="NTP10" s="885"/>
      <c r="NTQ10" s="886"/>
      <c r="NTR10" s="886"/>
      <c r="NTS10" s="886"/>
      <c r="NTT10" s="885"/>
      <c r="NTU10" s="886"/>
      <c r="NTV10" s="886"/>
      <c r="NTW10" s="886"/>
      <c r="NTX10" s="885"/>
      <c r="NTY10" s="886"/>
      <c r="NTZ10" s="886"/>
      <c r="NUA10" s="886"/>
      <c r="NUB10" s="885"/>
      <c r="NUC10" s="886"/>
      <c r="NUD10" s="886"/>
      <c r="NUE10" s="886"/>
      <c r="NUF10" s="885"/>
      <c r="NUG10" s="886"/>
      <c r="NUH10" s="886"/>
      <c r="NUI10" s="886"/>
      <c r="NUJ10" s="885"/>
      <c r="NUK10" s="886"/>
      <c r="NUL10" s="886"/>
      <c r="NUM10" s="886"/>
      <c r="NUN10" s="885"/>
      <c r="NUO10" s="886"/>
      <c r="NUP10" s="886"/>
      <c r="NUQ10" s="886"/>
      <c r="NUR10" s="885"/>
      <c r="NUS10" s="886"/>
      <c r="NUT10" s="886"/>
      <c r="NUU10" s="886"/>
      <c r="NUV10" s="885"/>
      <c r="NUW10" s="886"/>
      <c r="NUX10" s="886"/>
      <c r="NUY10" s="886"/>
      <c r="NUZ10" s="885"/>
      <c r="NVA10" s="886"/>
      <c r="NVB10" s="886"/>
      <c r="NVC10" s="886"/>
      <c r="NVD10" s="885"/>
      <c r="NVE10" s="886"/>
      <c r="NVF10" s="886"/>
      <c r="NVG10" s="886"/>
      <c r="NVH10" s="885"/>
      <c r="NVI10" s="886"/>
      <c r="NVJ10" s="886"/>
      <c r="NVK10" s="886"/>
      <c r="NVL10" s="885"/>
      <c r="NVM10" s="886"/>
      <c r="NVN10" s="886"/>
      <c r="NVO10" s="886"/>
      <c r="NVP10" s="885"/>
      <c r="NVQ10" s="886"/>
      <c r="NVR10" s="886"/>
      <c r="NVS10" s="886"/>
      <c r="NVT10" s="885"/>
      <c r="NVU10" s="886"/>
      <c r="NVV10" s="886"/>
      <c r="NVW10" s="886"/>
      <c r="NVX10" s="885"/>
      <c r="NVY10" s="886"/>
      <c r="NVZ10" s="886"/>
      <c r="NWA10" s="886"/>
      <c r="NWB10" s="885"/>
      <c r="NWC10" s="886"/>
      <c r="NWD10" s="886"/>
      <c r="NWE10" s="886"/>
      <c r="NWF10" s="885"/>
      <c r="NWG10" s="886"/>
      <c r="NWH10" s="886"/>
      <c r="NWI10" s="886"/>
      <c r="NWJ10" s="885"/>
      <c r="NWK10" s="886"/>
      <c r="NWL10" s="886"/>
      <c r="NWM10" s="886"/>
      <c r="NWN10" s="885"/>
      <c r="NWO10" s="886"/>
      <c r="NWP10" s="886"/>
      <c r="NWQ10" s="886"/>
      <c r="NWR10" s="885"/>
      <c r="NWS10" s="886"/>
      <c r="NWT10" s="886"/>
      <c r="NWU10" s="886"/>
      <c r="NWV10" s="885"/>
      <c r="NWW10" s="886"/>
      <c r="NWX10" s="886"/>
      <c r="NWY10" s="886"/>
      <c r="NWZ10" s="885"/>
      <c r="NXA10" s="886"/>
      <c r="NXB10" s="886"/>
      <c r="NXC10" s="886"/>
      <c r="NXD10" s="885"/>
      <c r="NXE10" s="886"/>
      <c r="NXF10" s="886"/>
      <c r="NXG10" s="886"/>
      <c r="NXH10" s="885"/>
      <c r="NXI10" s="886"/>
      <c r="NXJ10" s="886"/>
      <c r="NXK10" s="886"/>
      <c r="NXL10" s="885"/>
      <c r="NXM10" s="886"/>
      <c r="NXN10" s="886"/>
      <c r="NXO10" s="886"/>
      <c r="NXP10" s="885"/>
      <c r="NXQ10" s="886"/>
      <c r="NXR10" s="886"/>
      <c r="NXS10" s="886"/>
      <c r="NXT10" s="885"/>
      <c r="NXU10" s="886"/>
      <c r="NXV10" s="886"/>
      <c r="NXW10" s="886"/>
      <c r="NXX10" s="885"/>
      <c r="NXY10" s="886"/>
      <c r="NXZ10" s="886"/>
      <c r="NYA10" s="886"/>
      <c r="NYB10" s="885"/>
      <c r="NYC10" s="886"/>
      <c r="NYD10" s="886"/>
      <c r="NYE10" s="886"/>
      <c r="NYF10" s="885"/>
      <c r="NYG10" s="886"/>
      <c r="NYH10" s="886"/>
      <c r="NYI10" s="886"/>
      <c r="NYJ10" s="885"/>
      <c r="NYK10" s="886"/>
      <c r="NYL10" s="886"/>
      <c r="NYM10" s="886"/>
      <c r="NYN10" s="885"/>
      <c r="NYO10" s="886"/>
      <c r="NYP10" s="886"/>
      <c r="NYQ10" s="886"/>
      <c r="NYR10" s="885"/>
      <c r="NYS10" s="886"/>
      <c r="NYT10" s="886"/>
      <c r="NYU10" s="886"/>
      <c r="NYV10" s="885"/>
      <c r="NYW10" s="886"/>
      <c r="NYX10" s="886"/>
      <c r="NYY10" s="886"/>
      <c r="NYZ10" s="885"/>
      <c r="NZA10" s="886"/>
      <c r="NZB10" s="886"/>
      <c r="NZC10" s="886"/>
      <c r="NZD10" s="885"/>
      <c r="NZE10" s="886"/>
      <c r="NZF10" s="886"/>
      <c r="NZG10" s="886"/>
      <c r="NZH10" s="885"/>
      <c r="NZI10" s="886"/>
      <c r="NZJ10" s="886"/>
      <c r="NZK10" s="886"/>
      <c r="NZL10" s="885"/>
      <c r="NZM10" s="886"/>
      <c r="NZN10" s="886"/>
      <c r="NZO10" s="886"/>
      <c r="NZP10" s="885"/>
      <c r="NZQ10" s="886"/>
      <c r="NZR10" s="886"/>
      <c r="NZS10" s="886"/>
      <c r="NZT10" s="885"/>
      <c r="NZU10" s="886"/>
      <c r="NZV10" s="886"/>
      <c r="NZW10" s="886"/>
      <c r="NZX10" s="885"/>
      <c r="NZY10" s="886"/>
      <c r="NZZ10" s="886"/>
      <c r="OAA10" s="886"/>
      <c r="OAB10" s="885"/>
      <c r="OAC10" s="886"/>
      <c r="OAD10" s="886"/>
      <c r="OAE10" s="886"/>
      <c r="OAF10" s="885"/>
      <c r="OAG10" s="886"/>
      <c r="OAH10" s="886"/>
      <c r="OAI10" s="886"/>
      <c r="OAJ10" s="885"/>
      <c r="OAK10" s="886"/>
      <c r="OAL10" s="886"/>
      <c r="OAM10" s="886"/>
      <c r="OAN10" s="885"/>
      <c r="OAO10" s="886"/>
      <c r="OAP10" s="886"/>
      <c r="OAQ10" s="886"/>
      <c r="OAR10" s="885"/>
      <c r="OAS10" s="886"/>
      <c r="OAT10" s="886"/>
      <c r="OAU10" s="886"/>
      <c r="OAV10" s="885"/>
      <c r="OAW10" s="886"/>
      <c r="OAX10" s="886"/>
      <c r="OAY10" s="886"/>
      <c r="OAZ10" s="885"/>
      <c r="OBA10" s="886"/>
      <c r="OBB10" s="886"/>
      <c r="OBC10" s="886"/>
      <c r="OBD10" s="885"/>
      <c r="OBE10" s="886"/>
      <c r="OBF10" s="886"/>
      <c r="OBG10" s="886"/>
      <c r="OBH10" s="885"/>
      <c r="OBI10" s="886"/>
      <c r="OBJ10" s="886"/>
      <c r="OBK10" s="886"/>
      <c r="OBL10" s="885"/>
      <c r="OBM10" s="886"/>
      <c r="OBN10" s="886"/>
      <c r="OBO10" s="886"/>
      <c r="OBP10" s="885"/>
      <c r="OBQ10" s="886"/>
      <c r="OBR10" s="886"/>
      <c r="OBS10" s="886"/>
      <c r="OBT10" s="885"/>
      <c r="OBU10" s="886"/>
      <c r="OBV10" s="886"/>
      <c r="OBW10" s="886"/>
      <c r="OBX10" s="885"/>
      <c r="OBY10" s="886"/>
      <c r="OBZ10" s="886"/>
      <c r="OCA10" s="886"/>
      <c r="OCB10" s="885"/>
      <c r="OCC10" s="886"/>
      <c r="OCD10" s="886"/>
      <c r="OCE10" s="886"/>
      <c r="OCF10" s="885"/>
      <c r="OCG10" s="886"/>
      <c r="OCH10" s="886"/>
      <c r="OCI10" s="886"/>
      <c r="OCJ10" s="885"/>
      <c r="OCK10" s="886"/>
      <c r="OCL10" s="886"/>
      <c r="OCM10" s="886"/>
      <c r="OCN10" s="885"/>
      <c r="OCO10" s="886"/>
      <c r="OCP10" s="886"/>
      <c r="OCQ10" s="886"/>
      <c r="OCR10" s="885"/>
      <c r="OCS10" s="886"/>
      <c r="OCT10" s="886"/>
      <c r="OCU10" s="886"/>
      <c r="OCV10" s="885"/>
      <c r="OCW10" s="886"/>
      <c r="OCX10" s="886"/>
      <c r="OCY10" s="886"/>
      <c r="OCZ10" s="885"/>
      <c r="ODA10" s="886"/>
      <c r="ODB10" s="886"/>
      <c r="ODC10" s="886"/>
      <c r="ODD10" s="885"/>
      <c r="ODE10" s="886"/>
      <c r="ODF10" s="886"/>
      <c r="ODG10" s="886"/>
      <c r="ODH10" s="885"/>
      <c r="ODI10" s="886"/>
      <c r="ODJ10" s="886"/>
      <c r="ODK10" s="886"/>
      <c r="ODL10" s="885"/>
      <c r="ODM10" s="886"/>
      <c r="ODN10" s="886"/>
      <c r="ODO10" s="886"/>
      <c r="ODP10" s="885"/>
      <c r="ODQ10" s="886"/>
      <c r="ODR10" s="886"/>
      <c r="ODS10" s="886"/>
      <c r="ODT10" s="885"/>
      <c r="ODU10" s="886"/>
      <c r="ODV10" s="886"/>
      <c r="ODW10" s="886"/>
      <c r="ODX10" s="885"/>
      <c r="ODY10" s="886"/>
      <c r="ODZ10" s="886"/>
      <c r="OEA10" s="886"/>
      <c r="OEB10" s="885"/>
      <c r="OEC10" s="886"/>
      <c r="OED10" s="886"/>
      <c r="OEE10" s="886"/>
      <c r="OEF10" s="885"/>
      <c r="OEG10" s="886"/>
      <c r="OEH10" s="886"/>
      <c r="OEI10" s="886"/>
      <c r="OEJ10" s="885"/>
      <c r="OEK10" s="886"/>
      <c r="OEL10" s="886"/>
      <c r="OEM10" s="886"/>
      <c r="OEN10" s="885"/>
      <c r="OEO10" s="886"/>
      <c r="OEP10" s="886"/>
      <c r="OEQ10" s="886"/>
      <c r="OER10" s="885"/>
      <c r="OES10" s="886"/>
      <c r="OET10" s="886"/>
      <c r="OEU10" s="886"/>
      <c r="OEV10" s="885"/>
      <c r="OEW10" s="886"/>
      <c r="OEX10" s="886"/>
      <c r="OEY10" s="886"/>
      <c r="OEZ10" s="885"/>
      <c r="OFA10" s="886"/>
      <c r="OFB10" s="886"/>
      <c r="OFC10" s="886"/>
      <c r="OFD10" s="885"/>
      <c r="OFE10" s="886"/>
      <c r="OFF10" s="886"/>
      <c r="OFG10" s="886"/>
      <c r="OFH10" s="885"/>
      <c r="OFI10" s="886"/>
      <c r="OFJ10" s="886"/>
      <c r="OFK10" s="886"/>
      <c r="OFL10" s="885"/>
      <c r="OFM10" s="886"/>
      <c r="OFN10" s="886"/>
      <c r="OFO10" s="886"/>
      <c r="OFP10" s="885"/>
      <c r="OFQ10" s="886"/>
      <c r="OFR10" s="886"/>
      <c r="OFS10" s="886"/>
      <c r="OFT10" s="885"/>
      <c r="OFU10" s="886"/>
      <c r="OFV10" s="886"/>
      <c r="OFW10" s="886"/>
      <c r="OFX10" s="885"/>
      <c r="OFY10" s="886"/>
      <c r="OFZ10" s="886"/>
      <c r="OGA10" s="886"/>
      <c r="OGB10" s="885"/>
      <c r="OGC10" s="886"/>
      <c r="OGD10" s="886"/>
      <c r="OGE10" s="886"/>
      <c r="OGF10" s="885"/>
      <c r="OGG10" s="886"/>
      <c r="OGH10" s="886"/>
      <c r="OGI10" s="886"/>
      <c r="OGJ10" s="885"/>
      <c r="OGK10" s="886"/>
      <c r="OGL10" s="886"/>
      <c r="OGM10" s="886"/>
      <c r="OGN10" s="885"/>
      <c r="OGO10" s="886"/>
      <c r="OGP10" s="886"/>
      <c r="OGQ10" s="886"/>
      <c r="OGR10" s="885"/>
      <c r="OGS10" s="886"/>
      <c r="OGT10" s="886"/>
      <c r="OGU10" s="886"/>
      <c r="OGV10" s="885"/>
      <c r="OGW10" s="886"/>
      <c r="OGX10" s="886"/>
      <c r="OGY10" s="886"/>
      <c r="OGZ10" s="885"/>
      <c r="OHA10" s="886"/>
      <c r="OHB10" s="886"/>
      <c r="OHC10" s="886"/>
      <c r="OHD10" s="885"/>
      <c r="OHE10" s="886"/>
      <c r="OHF10" s="886"/>
      <c r="OHG10" s="886"/>
      <c r="OHH10" s="885"/>
      <c r="OHI10" s="886"/>
      <c r="OHJ10" s="886"/>
      <c r="OHK10" s="886"/>
      <c r="OHL10" s="885"/>
      <c r="OHM10" s="886"/>
      <c r="OHN10" s="886"/>
      <c r="OHO10" s="886"/>
      <c r="OHP10" s="885"/>
      <c r="OHQ10" s="886"/>
      <c r="OHR10" s="886"/>
      <c r="OHS10" s="886"/>
      <c r="OHT10" s="885"/>
      <c r="OHU10" s="886"/>
      <c r="OHV10" s="886"/>
      <c r="OHW10" s="886"/>
      <c r="OHX10" s="885"/>
      <c r="OHY10" s="886"/>
      <c r="OHZ10" s="886"/>
      <c r="OIA10" s="886"/>
      <c r="OIB10" s="885"/>
      <c r="OIC10" s="886"/>
      <c r="OID10" s="886"/>
      <c r="OIE10" s="886"/>
      <c r="OIF10" s="885"/>
      <c r="OIG10" s="886"/>
      <c r="OIH10" s="886"/>
      <c r="OII10" s="886"/>
      <c r="OIJ10" s="885"/>
      <c r="OIK10" s="886"/>
      <c r="OIL10" s="886"/>
      <c r="OIM10" s="886"/>
      <c r="OIN10" s="885"/>
      <c r="OIO10" s="886"/>
      <c r="OIP10" s="886"/>
      <c r="OIQ10" s="886"/>
      <c r="OIR10" s="885"/>
      <c r="OIS10" s="886"/>
      <c r="OIT10" s="886"/>
      <c r="OIU10" s="886"/>
      <c r="OIV10" s="885"/>
      <c r="OIW10" s="886"/>
      <c r="OIX10" s="886"/>
      <c r="OIY10" s="886"/>
      <c r="OIZ10" s="885"/>
      <c r="OJA10" s="886"/>
      <c r="OJB10" s="886"/>
      <c r="OJC10" s="886"/>
      <c r="OJD10" s="885"/>
      <c r="OJE10" s="886"/>
      <c r="OJF10" s="886"/>
      <c r="OJG10" s="886"/>
      <c r="OJH10" s="885"/>
      <c r="OJI10" s="886"/>
      <c r="OJJ10" s="886"/>
      <c r="OJK10" s="886"/>
      <c r="OJL10" s="885"/>
      <c r="OJM10" s="886"/>
      <c r="OJN10" s="886"/>
      <c r="OJO10" s="886"/>
      <c r="OJP10" s="885"/>
      <c r="OJQ10" s="886"/>
      <c r="OJR10" s="886"/>
      <c r="OJS10" s="886"/>
      <c r="OJT10" s="885"/>
      <c r="OJU10" s="886"/>
      <c r="OJV10" s="886"/>
      <c r="OJW10" s="886"/>
      <c r="OJX10" s="885"/>
      <c r="OJY10" s="886"/>
      <c r="OJZ10" s="886"/>
      <c r="OKA10" s="886"/>
      <c r="OKB10" s="885"/>
      <c r="OKC10" s="886"/>
      <c r="OKD10" s="886"/>
      <c r="OKE10" s="886"/>
      <c r="OKF10" s="885"/>
      <c r="OKG10" s="886"/>
      <c r="OKH10" s="886"/>
      <c r="OKI10" s="886"/>
      <c r="OKJ10" s="885"/>
      <c r="OKK10" s="886"/>
      <c r="OKL10" s="886"/>
      <c r="OKM10" s="886"/>
      <c r="OKN10" s="885"/>
      <c r="OKO10" s="886"/>
      <c r="OKP10" s="886"/>
      <c r="OKQ10" s="886"/>
      <c r="OKR10" s="885"/>
      <c r="OKS10" s="886"/>
      <c r="OKT10" s="886"/>
      <c r="OKU10" s="886"/>
      <c r="OKV10" s="885"/>
      <c r="OKW10" s="886"/>
      <c r="OKX10" s="886"/>
      <c r="OKY10" s="886"/>
      <c r="OKZ10" s="885"/>
      <c r="OLA10" s="886"/>
      <c r="OLB10" s="886"/>
      <c r="OLC10" s="886"/>
      <c r="OLD10" s="885"/>
      <c r="OLE10" s="886"/>
      <c r="OLF10" s="886"/>
      <c r="OLG10" s="886"/>
      <c r="OLH10" s="885"/>
      <c r="OLI10" s="886"/>
      <c r="OLJ10" s="886"/>
      <c r="OLK10" s="886"/>
      <c r="OLL10" s="885"/>
      <c r="OLM10" s="886"/>
      <c r="OLN10" s="886"/>
      <c r="OLO10" s="886"/>
      <c r="OLP10" s="885"/>
      <c r="OLQ10" s="886"/>
      <c r="OLR10" s="886"/>
      <c r="OLS10" s="886"/>
      <c r="OLT10" s="885"/>
      <c r="OLU10" s="886"/>
      <c r="OLV10" s="886"/>
      <c r="OLW10" s="886"/>
      <c r="OLX10" s="885"/>
      <c r="OLY10" s="886"/>
      <c r="OLZ10" s="886"/>
      <c r="OMA10" s="886"/>
      <c r="OMB10" s="885"/>
      <c r="OMC10" s="886"/>
      <c r="OMD10" s="886"/>
      <c r="OME10" s="886"/>
      <c r="OMF10" s="885"/>
      <c r="OMG10" s="886"/>
      <c r="OMH10" s="886"/>
      <c r="OMI10" s="886"/>
      <c r="OMJ10" s="885"/>
      <c r="OMK10" s="886"/>
      <c r="OML10" s="886"/>
      <c r="OMM10" s="886"/>
      <c r="OMN10" s="885"/>
      <c r="OMO10" s="886"/>
      <c r="OMP10" s="886"/>
      <c r="OMQ10" s="886"/>
      <c r="OMR10" s="885"/>
      <c r="OMS10" s="886"/>
      <c r="OMT10" s="886"/>
      <c r="OMU10" s="886"/>
      <c r="OMV10" s="885"/>
      <c r="OMW10" s="886"/>
      <c r="OMX10" s="886"/>
      <c r="OMY10" s="886"/>
      <c r="OMZ10" s="885"/>
      <c r="ONA10" s="886"/>
      <c r="ONB10" s="886"/>
      <c r="ONC10" s="886"/>
      <c r="OND10" s="885"/>
      <c r="ONE10" s="886"/>
      <c r="ONF10" s="886"/>
      <c r="ONG10" s="886"/>
      <c r="ONH10" s="885"/>
      <c r="ONI10" s="886"/>
      <c r="ONJ10" s="886"/>
      <c r="ONK10" s="886"/>
      <c r="ONL10" s="885"/>
      <c r="ONM10" s="886"/>
      <c r="ONN10" s="886"/>
      <c r="ONO10" s="886"/>
      <c r="ONP10" s="885"/>
      <c r="ONQ10" s="886"/>
      <c r="ONR10" s="886"/>
      <c r="ONS10" s="886"/>
      <c r="ONT10" s="885"/>
      <c r="ONU10" s="886"/>
      <c r="ONV10" s="886"/>
      <c r="ONW10" s="886"/>
      <c r="ONX10" s="885"/>
      <c r="ONY10" s="886"/>
      <c r="ONZ10" s="886"/>
      <c r="OOA10" s="886"/>
      <c r="OOB10" s="885"/>
      <c r="OOC10" s="886"/>
      <c r="OOD10" s="886"/>
      <c r="OOE10" s="886"/>
      <c r="OOF10" s="885"/>
      <c r="OOG10" s="886"/>
      <c r="OOH10" s="886"/>
      <c r="OOI10" s="886"/>
      <c r="OOJ10" s="885"/>
      <c r="OOK10" s="886"/>
      <c r="OOL10" s="886"/>
      <c r="OOM10" s="886"/>
      <c r="OON10" s="885"/>
      <c r="OOO10" s="886"/>
      <c r="OOP10" s="886"/>
      <c r="OOQ10" s="886"/>
      <c r="OOR10" s="885"/>
      <c r="OOS10" s="886"/>
      <c r="OOT10" s="886"/>
      <c r="OOU10" s="886"/>
      <c r="OOV10" s="885"/>
      <c r="OOW10" s="886"/>
      <c r="OOX10" s="886"/>
      <c r="OOY10" s="886"/>
      <c r="OOZ10" s="885"/>
      <c r="OPA10" s="886"/>
      <c r="OPB10" s="886"/>
      <c r="OPC10" s="886"/>
      <c r="OPD10" s="885"/>
      <c r="OPE10" s="886"/>
      <c r="OPF10" s="886"/>
      <c r="OPG10" s="886"/>
      <c r="OPH10" s="885"/>
      <c r="OPI10" s="886"/>
      <c r="OPJ10" s="886"/>
      <c r="OPK10" s="886"/>
      <c r="OPL10" s="885"/>
      <c r="OPM10" s="886"/>
      <c r="OPN10" s="886"/>
      <c r="OPO10" s="886"/>
      <c r="OPP10" s="885"/>
      <c r="OPQ10" s="886"/>
      <c r="OPR10" s="886"/>
      <c r="OPS10" s="886"/>
      <c r="OPT10" s="885"/>
      <c r="OPU10" s="886"/>
      <c r="OPV10" s="886"/>
      <c r="OPW10" s="886"/>
      <c r="OPX10" s="885"/>
      <c r="OPY10" s="886"/>
      <c r="OPZ10" s="886"/>
      <c r="OQA10" s="886"/>
      <c r="OQB10" s="885"/>
      <c r="OQC10" s="886"/>
      <c r="OQD10" s="886"/>
      <c r="OQE10" s="886"/>
      <c r="OQF10" s="885"/>
      <c r="OQG10" s="886"/>
      <c r="OQH10" s="886"/>
      <c r="OQI10" s="886"/>
      <c r="OQJ10" s="885"/>
      <c r="OQK10" s="886"/>
      <c r="OQL10" s="886"/>
      <c r="OQM10" s="886"/>
      <c r="OQN10" s="885"/>
      <c r="OQO10" s="886"/>
      <c r="OQP10" s="886"/>
      <c r="OQQ10" s="886"/>
      <c r="OQR10" s="885"/>
      <c r="OQS10" s="886"/>
      <c r="OQT10" s="886"/>
      <c r="OQU10" s="886"/>
      <c r="OQV10" s="885"/>
      <c r="OQW10" s="886"/>
      <c r="OQX10" s="886"/>
      <c r="OQY10" s="886"/>
      <c r="OQZ10" s="885"/>
      <c r="ORA10" s="886"/>
      <c r="ORB10" s="886"/>
      <c r="ORC10" s="886"/>
      <c r="ORD10" s="885"/>
      <c r="ORE10" s="886"/>
      <c r="ORF10" s="886"/>
      <c r="ORG10" s="886"/>
      <c r="ORH10" s="885"/>
      <c r="ORI10" s="886"/>
      <c r="ORJ10" s="886"/>
      <c r="ORK10" s="886"/>
      <c r="ORL10" s="885"/>
      <c r="ORM10" s="886"/>
      <c r="ORN10" s="886"/>
      <c r="ORO10" s="886"/>
      <c r="ORP10" s="885"/>
      <c r="ORQ10" s="886"/>
      <c r="ORR10" s="886"/>
      <c r="ORS10" s="886"/>
      <c r="ORT10" s="885"/>
      <c r="ORU10" s="886"/>
      <c r="ORV10" s="886"/>
      <c r="ORW10" s="886"/>
      <c r="ORX10" s="885"/>
      <c r="ORY10" s="886"/>
      <c r="ORZ10" s="886"/>
      <c r="OSA10" s="886"/>
      <c r="OSB10" s="885"/>
      <c r="OSC10" s="886"/>
      <c r="OSD10" s="886"/>
      <c r="OSE10" s="886"/>
      <c r="OSF10" s="885"/>
      <c r="OSG10" s="886"/>
      <c r="OSH10" s="886"/>
      <c r="OSI10" s="886"/>
      <c r="OSJ10" s="885"/>
      <c r="OSK10" s="886"/>
      <c r="OSL10" s="886"/>
      <c r="OSM10" s="886"/>
      <c r="OSN10" s="885"/>
      <c r="OSO10" s="886"/>
      <c r="OSP10" s="886"/>
      <c r="OSQ10" s="886"/>
      <c r="OSR10" s="885"/>
      <c r="OSS10" s="886"/>
      <c r="OST10" s="886"/>
      <c r="OSU10" s="886"/>
      <c r="OSV10" s="885"/>
      <c r="OSW10" s="886"/>
      <c r="OSX10" s="886"/>
      <c r="OSY10" s="886"/>
      <c r="OSZ10" s="885"/>
      <c r="OTA10" s="886"/>
      <c r="OTB10" s="886"/>
      <c r="OTC10" s="886"/>
      <c r="OTD10" s="885"/>
      <c r="OTE10" s="886"/>
      <c r="OTF10" s="886"/>
      <c r="OTG10" s="886"/>
      <c r="OTH10" s="885"/>
      <c r="OTI10" s="886"/>
      <c r="OTJ10" s="886"/>
      <c r="OTK10" s="886"/>
      <c r="OTL10" s="885"/>
      <c r="OTM10" s="886"/>
      <c r="OTN10" s="886"/>
      <c r="OTO10" s="886"/>
      <c r="OTP10" s="885"/>
      <c r="OTQ10" s="886"/>
      <c r="OTR10" s="886"/>
      <c r="OTS10" s="886"/>
      <c r="OTT10" s="885"/>
      <c r="OTU10" s="886"/>
      <c r="OTV10" s="886"/>
      <c r="OTW10" s="886"/>
      <c r="OTX10" s="885"/>
      <c r="OTY10" s="886"/>
      <c r="OTZ10" s="886"/>
      <c r="OUA10" s="886"/>
      <c r="OUB10" s="885"/>
      <c r="OUC10" s="886"/>
      <c r="OUD10" s="886"/>
      <c r="OUE10" s="886"/>
      <c r="OUF10" s="885"/>
      <c r="OUG10" s="886"/>
      <c r="OUH10" s="886"/>
      <c r="OUI10" s="886"/>
      <c r="OUJ10" s="885"/>
      <c r="OUK10" s="886"/>
      <c r="OUL10" s="886"/>
      <c r="OUM10" s="886"/>
      <c r="OUN10" s="885"/>
      <c r="OUO10" s="886"/>
      <c r="OUP10" s="886"/>
      <c r="OUQ10" s="886"/>
      <c r="OUR10" s="885"/>
      <c r="OUS10" s="886"/>
      <c r="OUT10" s="886"/>
      <c r="OUU10" s="886"/>
      <c r="OUV10" s="885"/>
      <c r="OUW10" s="886"/>
      <c r="OUX10" s="886"/>
      <c r="OUY10" s="886"/>
      <c r="OUZ10" s="885"/>
      <c r="OVA10" s="886"/>
      <c r="OVB10" s="886"/>
      <c r="OVC10" s="886"/>
      <c r="OVD10" s="885"/>
      <c r="OVE10" s="886"/>
      <c r="OVF10" s="886"/>
      <c r="OVG10" s="886"/>
      <c r="OVH10" s="885"/>
      <c r="OVI10" s="886"/>
      <c r="OVJ10" s="886"/>
      <c r="OVK10" s="886"/>
      <c r="OVL10" s="885"/>
      <c r="OVM10" s="886"/>
      <c r="OVN10" s="886"/>
      <c r="OVO10" s="886"/>
      <c r="OVP10" s="885"/>
      <c r="OVQ10" s="886"/>
      <c r="OVR10" s="886"/>
      <c r="OVS10" s="886"/>
      <c r="OVT10" s="885"/>
      <c r="OVU10" s="886"/>
      <c r="OVV10" s="886"/>
      <c r="OVW10" s="886"/>
      <c r="OVX10" s="885"/>
      <c r="OVY10" s="886"/>
      <c r="OVZ10" s="886"/>
      <c r="OWA10" s="886"/>
      <c r="OWB10" s="885"/>
      <c r="OWC10" s="886"/>
      <c r="OWD10" s="886"/>
      <c r="OWE10" s="886"/>
      <c r="OWF10" s="885"/>
      <c r="OWG10" s="886"/>
      <c r="OWH10" s="886"/>
      <c r="OWI10" s="886"/>
      <c r="OWJ10" s="885"/>
      <c r="OWK10" s="886"/>
      <c r="OWL10" s="886"/>
      <c r="OWM10" s="886"/>
      <c r="OWN10" s="885"/>
      <c r="OWO10" s="886"/>
      <c r="OWP10" s="886"/>
      <c r="OWQ10" s="886"/>
      <c r="OWR10" s="885"/>
      <c r="OWS10" s="886"/>
      <c r="OWT10" s="886"/>
      <c r="OWU10" s="886"/>
      <c r="OWV10" s="885"/>
      <c r="OWW10" s="886"/>
      <c r="OWX10" s="886"/>
      <c r="OWY10" s="886"/>
      <c r="OWZ10" s="885"/>
      <c r="OXA10" s="886"/>
      <c r="OXB10" s="886"/>
      <c r="OXC10" s="886"/>
      <c r="OXD10" s="885"/>
      <c r="OXE10" s="886"/>
      <c r="OXF10" s="886"/>
      <c r="OXG10" s="886"/>
      <c r="OXH10" s="885"/>
      <c r="OXI10" s="886"/>
      <c r="OXJ10" s="886"/>
      <c r="OXK10" s="886"/>
      <c r="OXL10" s="885"/>
      <c r="OXM10" s="886"/>
      <c r="OXN10" s="886"/>
      <c r="OXO10" s="886"/>
      <c r="OXP10" s="885"/>
      <c r="OXQ10" s="886"/>
      <c r="OXR10" s="886"/>
      <c r="OXS10" s="886"/>
      <c r="OXT10" s="885"/>
      <c r="OXU10" s="886"/>
      <c r="OXV10" s="886"/>
      <c r="OXW10" s="886"/>
      <c r="OXX10" s="885"/>
      <c r="OXY10" s="886"/>
      <c r="OXZ10" s="886"/>
      <c r="OYA10" s="886"/>
      <c r="OYB10" s="885"/>
      <c r="OYC10" s="886"/>
      <c r="OYD10" s="886"/>
      <c r="OYE10" s="886"/>
      <c r="OYF10" s="885"/>
      <c r="OYG10" s="886"/>
      <c r="OYH10" s="886"/>
      <c r="OYI10" s="886"/>
      <c r="OYJ10" s="885"/>
      <c r="OYK10" s="886"/>
      <c r="OYL10" s="886"/>
      <c r="OYM10" s="886"/>
      <c r="OYN10" s="885"/>
      <c r="OYO10" s="886"/>
      <c r="OYP10" s="886"/>
      <c r="OYQ10" s="886"/>
      <c r="OYR10" s="885"/>
      <c r="OYS10" s="886"/>
      <c r="OYT10" s="886"/>
      <c r="OYU10" s="886"/>
      <c r="OYV10" s="885"/>
      <c r="OYW10" s="886"/>
      <c r="OYX10" s="886"/>
      <c r="OYY10" s="886"/>
      <c r="OYZ10" s="885"/>
      <c r="OZA10" s="886"/>
      <c r="OZB10" s="886"/>
      <c r="OZC10" s="886"/>
      <c r="OZD10" s="885"/>
      <c r="OZE10" s="886"/>
      <c r="OZF10" s="886"/>
      <c r="OZG10" s="886"/>
      <c r="OZH10" s="885"/>
      <c r="OZI10" s="886"/>
      <c r="OZJ10" s="886"/>
      <c r="OZK10" s="886"/>
      <c r="OZL10" s="885"/>
      <c r="OZM10" s="886"/>
      <c r="OZN10" s="886"/>
      <c r="OZO10" s="886"/>
      <c r="OZP10" s="885"/>
      <c r="OZQ10" s="886"/>
      <c r="OZR10" s="886"/>
      <c r="OZS10" s="886"/>
      <c r="OZT10" s="885"/>
      <c r="OZU10" s="886"/>
      <c r="OZV10" s="886"/>
      <c r="OZW10" s="886"/>
      <c r="OZX10" s="885"/>
      <c r="OZY10" s="886"/>
      <c r="OZZ10" s="886"/>
      <c r="PAA10" s="886"/>
      <c r="PAB10" s="885"/>
      <c r="PAC10" s="886"/>
      <c r="PAD10" s="886"/>
      <c r="PAE10" s="886"/>
      <c r="PAF10" s="885"/>
      <c r="PAG10" s="886"/>
      <c r="PAH10" s="886"/>
      <c r="PAI10" s="886"/>
      <c r="PAJ10" s="885"/>
      <c r="PAK10" s="886"/>
      <c r="PAL10" s="886"/>
      <c r="PAM10" s="886"/>
      <c r="PAN10" s="885"/>
      <c r="PAO10" s="886"/>
      <c r="PAP10" s="886"/>
      <c r="PAQ10" s="886"/>
      <c r="PAR10" s="885"/>
      <c r="PAS10" s="886"/>
      <c r="PAT10" s="886"/>
      <c r="PAU10" s="886"/>
      <c r="PAV10" s="885"/>
      <c r="PAW10" s="886"/>
      <c r="PAX10" s="886"/>
      <c r="PAY10" s="886"/>
      <c r="PAZ10" s="885"/>
      <c r="PBA10" s="886"/>
      <c r="PBB10" s="886"/>
      <c r="PBC10" s="886"/>
      <c r="PBD10" s="885"/>
      <c r="PBE10" s="886"/>
      <c r="PBF10" s="886"/>
      <c r="PBG10" s="886"/>
      <c r="PBH10" s="885"/>
      <c r="PBI10" s="886"/>
      <c r="PBJ10" s="886"/>
      <c r="PBK10" s="886"/>
      <c r="PBL10" s="885"/>
      <c r="PBM10" s="886"/>
      <c r="PBN10" s="886"/>
      <c r="PBO10" s="886"/>
      <c r="PBP10" s="885"/>
      <c r="PBQ10" s="886"/>
      <c r="PBR10" s="886"/>
      <c r="PBS10" s="886"/>
      <c r="PBT10" s="885"/>
      <c r="PBU10" s="886"/>
      <c r="PBV10" s="886"/>
      <c r="PBW10" s="886"/>
      <c r="PBX10" s="885"/>
      <c r="PBY10" s="886"/>
      <c r="PBZ10" s="886"/>
      <c r="PCA10" s="886"/>
      <c r="PCB10" s="885"/>
      <c r="PCC10" s="886"/>
      <c r="PCD10" s="886"/>
      <c r="PCE10" s="886"/>
      <c r="PCF10" s="885"/>
      <c r="PCG10" s="886"/>
      <c r="PCH10" s="886"/>
      <c r="PCI10" s="886"/>
      <c r="PCJ10" s="885"/>
      <c r="PCK10" s="886"/>
      <c r="PCL10" s="886"/>
      <c r="PCM10" s="886"/>
      <c r="PCN10" s="885"/>
      <c r="PCO10" s="886"/>
      <c r="PCP10" s="886"/>
      <c r="PCQ10" s="886"/>
      <c r="PCR10" s="885"/>
      <c r="PCS10" s="886"/>
      <c r="PCT10" s="886"/>
      <c r="PCU10" s="886"/>
      <c r="PCV10" s="885"/>
      <c r="PCW10" s="886"/>
      <c r="PCX10" s="886"/>
      <c r="PCY10" s="886"/>
      <c r="PCZ10" s="885"/>
      <c r="PDA10" s="886"/>
      <c r="PDB10" s="886"/>
      <c r="PDC10" s="886"/>
      <c r="PDD10" s="885"/>
      <c r="PDE10" s="886"/>
      <c r="PDF10" s="886"/>
      <c r="PDG10" s="886"/>
      <c r="PDH10" s="885"/>
      <c r="PDI10" s="886"/>
      <c r="PDJ10" s="886"/>
      <c r="PDK10" s="886"/>
      <c r="PDL10" s="885"/>
      <c r="PDM10" s="886"/>
      <c r="PDN10" s="886"/>
      <c r="PDO10" s="886"/>
      <c r="PDP10" s="885"/>
      <c r="PDQ10" s="886"/>
      <c r="PDR10" s="886"/>
      <c r="PDS10" s="886"/>
      <c r="PDT10" s="885"/>
      <c r="PDU10" s="886"/>
      <c r="PDV10" s="886"/>
      <c r="PDW10" s="886"/>
      <c r="PDX10" s="885"/>
      <c r="PDY10" s="886"/>
      <c r="PDZ10" s="886"/>
      <c r="PEA10" s="886"/>
      <c r="PEB10" s="885"/>
      <c r="PEC10" s="886"/>
      <c r="PED10" s="886"/>
      <c r="PEE10" s="886"/>
      <c r="PEF10" s="885"/>
      <c r="PEG10" s="886"/>
      <c r="PEH10" s="886"/>
      <c r="PEI10" s="886"/>
      <c r="PEJ10" s="885"/>
      <c r="PEK10" s="886"/>
      <c r="PEL10" s="886"/>
      <c r="PEM10" s="886"/>
      <c r="PEN10" s="885"/>
      <c r="PEO10" s="886"/>
      <c r="PEP10" s="886"/>
      <c r="PEQ10" s="886"/>
      <c r="PER10" s="885"/>
      <c r="PES10" s="886"/>
      <c r="PET10" s="886"/>
      <c r="PEU10" s="886"/>
      <c r="PEV10" s="885"/>
      <c r="PEW10" s="886"/>
      <c r="PEX10" s="886"/>
      <c r="PEY10" s="886"/>
      <c r="PEZ10" s="885"/>
      <c r="PFA10" s="886"/>
      <c r="PFB10" s="886"/>
      <c r="PFC10" s="886"/>
      <c r="PFD10" s="885"/>
      <c r="PFE10" s="886"/>
      <c r="PFF10" s="886"/>
      <c r="PFG10" s="886"/>
      <c r="PFH10" s="885"/>
      <c r="PFI10" s="886"/>
      <c r="PFJ10" s="886"/>
      <c r="PFK10" s="886"/>
      <c r="PFL10" s="885"/>
      <c r="PFM10" s="886"/>
      <c r="PFN10" s="886"/>
      <c r="PFO10" s="886"/>
      <c r="PFP10" s="885"/>
      <c r="PFQ10" s="886"/>
      <c r="PFR10" s="886"/>
      <c r="PFS10" s="886"/>
      <c r="PFT10" s="885"/>
      <c r="PFU10" s="886"/>
      <c r="PFV10" s="886"/>
      <c r="PFW10" s="886"/>
      <c r="PFX10" s="885"/>
      <c r="PFY10" s="886"/>
      <c r="PFZ10" s="886"/>
      <c r="PGA10" s="886"/>
      <c r="PGB10" s="885"/>
      <c r="PGC10" s="886"/>
      <c r="PGD10" s="886"/>
      <c r="PGE10" s="886"/>
      <c r="PGF10" s="885"/>
      <c r="PGG10" s="886"/>
      <c r="PGH10" s="886"/>
      <c r="PGI10" s="886"/>
      <c r="PGJ10" s="885"/>
      <c r="PGK10" s="886"/>
      <c r="PGL10" s="886"/>
      <c r="PGM10" s="886"/>
      <c r="PGN10" s="885"/>
      <c r="PGO10" s="886"/>
      <c r="PGP10" s="886"/>
      <c r="PGQ10" s="886"/>
      <c r="PGR10" s="885"/>
      <c r="PGS10" s="886"/>
      <c r="PGT10" s="886"/>
      <c r="PGU10" s="886"/>
      <c r="PGV10" s="885"/>
      <c r="PGW10" s="886"/>
      <c r="PGX10" s="886"/>
      <c r="PGY10" s="886"/>
      <c r="PGZ10" s="885"/>
      <c r="PHA10" s="886"/>
      <c r="PHB10" s="886"/>
      <c r="PHC10" s="886"/>
      <c r="PHD10" s="885"/>
      <c r="PHE10" s="886"/>
      <c r="PHF10" s="886"/>
      <c r="PHG10" s="886"/>
      <c r="PHH10" s="885"/>
      <c r="PHI10" s="886"/>
      <c r="PHJ10" s="886"/>
      <c r="PHK10" s="886"/>
      <c r="PHL10" s="885"/>
      <c r="PHM10" s="886"/>
      <c r="PHN10" s="886"/>
      <c r="PHO10" s="886"/>
      <c r="PHP10" s="885"/>
      <c r="PHQ10" s="886"/>
      <c r="PHR10" s="886"/>
      <c r="PHS10" s="886"/>
      <c r="PHT10" s="885"/>
      <c r="PHU10" s="886"/>
      <c r="PHV10" s="886"/>
      <c r="PHW10" s="886"/>
      <c r="PHX10" s="885"/>
      <c r="PHY10" s="886"/>
      <c r="PHZ10" s="886"/>
      <c r="PIA10" s="886"/>
      <c r="PIB10" s="885"/>
      <c r="PIC10" s="886"/>
      <c r="PID10" s="886"/>
      <c r="PIE10" s="886"/>
      <c r="PIF10" s="885"/>
      <c r="PIG10" s="886"/>
      <c r="PIH10" s="886"/>
      <c r="PII10" s="886"/>
      <c r="PIJ10" s="885"/>
      <c r="PIK10" s="886"/>
      <c r="PIL10" s="886"/>
      <c r="PIM10" s="886"/>
      <c r="PIN10" s="885"/>
      <c r="PIO10" s="886"/>
      <c r="PIP10" s="886"/>
      <c r="PIQ10" s="886"/>
      <c r="PIR10" s="885"/>
      <c r="PIS10" s="886"/>
      <c r="PIT10" s="886"/>
      <c r="PIU10" s="886"/>
      <c r="PIV10" s="885"/>
      <c r="PIW10" s="886"/>
      <c r="PIX10" s="886"/>
      <c r="PIY10" s="886"/>
      <c r="PIZ10" s="885"/>
      <c r="PJA10" s="886"/>
      <c r="PJB10" s="886"/>
      <c r="PJC10" s="886"/>
      <c r="PJD10" s="885"/>
      <c r="PJE10" s="886"/>
      <c r="PJF10" s="886"/>
      <c r="PJG10" s="886"/>
      <c r="PJH10" s="885"/>
      <c r="PJI10" s="886"/>
      <c r="PJJ10" s="886"/>
      <c r="PJK10" s="886"/>
      <c r="PJL10" s="885"/>
      <c r="PJM10" s="886"/>
      <c r="PJN10" s="886"/>
      <c r="PJO10" s="886"/>
      <c r="PJP10" s="885"/>
      <c r="PJQ10" s="886"/>
      <c r="PJR10" s="886"/>
      <c r="PJS10" s="886"/>
      <c r="PJT10" s="885"/>
      <c r="PJU10" s="886"/>
      <c r="PJV10" s="886"/>
      <c r="PJW10" s="886"/>
      <c r="PJX10" s="885"/>
      <c r="PJY10" s="886"/>
      <c r="PJZ10" s="886"/>
      <c r="PKA10" s="886"/>
      <c r="PKB10" s="885"/>
      <c r="PKC10" s="886"/>
      <c r="PKD10" s="886"/>
      <c r="PKE10" s="886"/>
      <c r="PKF10" s="885"/>
      <c r="PKG10" s="886"/>
      <c r="PKH10" s="886"/>
      <c r="PKI10" s="886"/>
      <c r="PKJ10" s="885"/>
      <c r="PKK10" s="886"/>
      <c r="PKL10" s="886"/>
      <c r="PKM10" s="886"/>
      <c r="PKN10" s="885"/>
      <c r="PKO10" s="886"/>
      <c r="PKP10" s="886"/>
      <c r="PKQ10" s="886"/>
      <c r="PKR10" s="885"/>
      <c r="PKS10" s="886"/>
      <c r="PKT10" s="886"/>
      <c r="PKU10" s="886"/>
      <c r="PKV10" s="885"/>
      <c r="PKW10" s="886"/>
      <c r="PKX10" s="886"/>
      <c r="PKY10" s="886"/>
      <c r="PKZ10" s="885"/>
      <c r="PLA10" s="886"/>
      <c r="PLB10" s="886"/>
      <c r="PLC10" s="886"/>
      <c r="PLD10" s="885"/>
      <c r="PLE10" s="886"/>
      <c r="PLF10" s="886"/>
      <c r="PLG10" s="886"/>
      <c r="PLH10" s="885"/>
      <c r="PLI10" s="886"/>
      <c r="PLJ10" s="886"/>
      <c r="PLK10" s="886"/>
      <c r="PLL10" s="885"/>
      <c r="PLM10" s="886"/>
      <c r="PLN10" s="886"/>
      <c r="PLO10" s="886"/>
      <c r="PLP10" s="885"/>
      <c r="PLQ10" s="886"/>
      <c r="PLR10" s="886"/>
      <c r="PLS10" s="886"/>
      <c r="PLT10" s="885"/>
      <c r="PLU10" s="886"/>
      <c r="PLV10" s="886"/>
      <c r="PLW10" s="886"/>
      <c r="PLX10" s="885"/>
      <c r="PLY10" s="886"/>
      <c r="PLZ10" s="886"/>
      <c r="PMA10" s="886"/>
      <c r="PMB10" s="885"/>
      <c r="PMC10" s="886"/>
      <c r="PMD10" s="886"/>
      <c r="PME10" s="886"/>
      <c r="PMF10" s="885"/>
      <c r="PMG10" s="886"/>
      <c r="PMH10" s="886"/>
      <c r="PMI10" s="886"/>
      <c r="PMJ10" s="885"/>
      <c r="PMK10" s="886"/>
      <c r="PML10" s="886"/>
      <c r="PMM10" s="886"/>
      <c r="PMN10" s="885"/>
      <c r="PMO10" s="886"/>
      <c r="PMP10" s="886"/>
      <c r="PMQ10" s="886"/>
      <c r="PMR10" s="885"/>
      <c r="PMS10" s="886"/>
      <c r="PMT10" s="886"/>
      <c r="PMU10" s="886"/>
      <c r="PMV10" s="885"/>
      <c r="PMW10" s="886"/>
      <c r="PMX10" s="886"/>
      <c r="PMY10" s="886"/>
      <c r="PMZ10" s="885"/>
      <c r="PNA10" s="886"/>
      <c r="PNB10" s="886"/>
      <c r="PNC10" s="886"/>
      <c r="PND10" s="885"/>
      <c r="PNE10" s="886"/>
      <c r="PNF10" s="886"/>
      <c r="PNG10" s="886"/>
      <c r="PNH10" s="885"/>
      <c r="PNI10" s="886"/>
      <c r="PNJ10" s="886"/>
      <c r="PNK10" s="886"/>
      <c r="PNL10" s="885"/>
      <c r="PNM10" s="886"/>
      <c r="PNN10" s="886"/>
      <c r="PNO10" s="886"/>
      <c r="PNP10" s="885"/>
      <c r="PNQ10" s="886"/>
      <c r="PNR10" s="886"/>
      <c r="PNS10" s="886"/>
      <c r="PNT10" s="885"/>
      <c r="PNU10" s="886"/>
      <c r="PNV10" s="886"/>
      <c r="PNW10" s="886"/>
      <c r="PNX10" s="885"/>
      <c r="PNY10" s="886"/>
      <c r="PNZ10" s="886"/>
      <c r="POA10" s="886"/>
      <c r="POB10" s="885"/>
      <c r="POC10" s="886"/>
      <c r="POD10" s="886"/>
      <c r="POE10" s="886"/>
      <c r="POF10" s="885"/>
      <c r="POG10" s="886"/>
      <c r="POH10" s="886"/>
      <c r="POI10" s="886"/>
      <c r="POJ10" s="885"/>
      <c r="POK10" s="886"/>
      <c r="POL10" s="886"/>
      <c r="POM10" s="886"/>
      <c r="PON10" s="885"/>
      <c r="POO10" s="886"/>
      <c r="POP10" s="886"/>
      <c r="POQ10" s="886"/>
      <c r="POR10" s="885"/>
      <c r="POS10" s="886"/>
      <c r="POT10" s="886"/>
      <c r="POU10" s="886"/>
      <c r="POV10" s="885"/>
      <c r="POW10" s="886"/>
      <c r="POX10" s="886"/>
      <c r="POY10" s="886"/>
      <c r="POZ10" s="885"/>
      <c r="PPA10" s="886"/>
      <c r="PPB10" s="886"/>
      <c r="PPC10" s="886"/>
      <c r="PPD10" s="885"/>
      <c r="PPE10" s="886"/>
      <c r="PPF10" s="886"/>
      <c r="PPG10" s="886"/>
      <c r="PPH10" s="885"/>
      <c r="PPI10" s="886"/>
      <c r="PPJ10" s="886"/>
      <c r="PPK10" s="886"/>
      <c r="PPL10" s="885"/>
      <c r="PPM10" s="886"/>
      <c r="PPN10" s="886"/>
      <c r="PPO10" s="886"/>
      <c r="PPP10" s="885"/>
      <c r="PPQ10" s="886"/>
      <c r="PPR10" s="886"/>
      <c r="PPS10" s="886"/>
      <c r="PPT10" s="885"/>
      <c r="PPU10" s="886"/>
      <c r="PPV10" s="886"/>
      <c r="PPW10" s="886"/>
      <c r="PPX10" s="885"/>
      <c r="PPY10" s="886"/>
      <c r="PPZ10" s="886"/>
      <c r="PQA10" s="886"/>
      <c r="PQB10" s="885"/>
      <c r="PQC10" s="886"/>
      <c r="PQD10" s="886"/>
      <c r="PQE10" s="886"/>
      <c r="PQF10" s="885"/>
      <c r="PQG10" s="886"/>
      <c r="PQH10" s="886"/>
      <c r="PQI10" s="886"/>
      <c r="PQJ10" s="885"/>
      <c r="PQK10" s="886"/>
      <c r="PQL10" s="886"/>
      <c r="PQM10" s="886"/>
      <c r="PQN10" s="885"/>
      <c r="PQO10" s="886"/>
      <c r="PQP10" s="886"/>
      <c r="PQQ10" s="886"/>
      <c r="PQR10" s="885"/>
      <c r="PQS10" s="886"/>
      <c r="PQT10" s="886"/>
      <c r="PQU10" s="886"/>
      <c r="PQV10" s="885"/>
      <c r="PQW10" s="886"/>
      <c r="PQX10" s="886"/>
      <c r="PQY10" s="886"/>
      <c r="PQZ10" s="885"/>
      <c r="PRA10" s="886"/>
      <c r="PRB10" s="886"/>
      <c r="PRC10" s="886"/>
      <c r="PRD10" s="885"/>
      <c r="PRE10" s="886"/>
      <c r="PRF10" s="886"/>
      <c r="PRG10" s="886"/>
      <c r="PRH10" s="885"/>
      <c r="PRI10" s="886"/>
      <c r="PRJ10" s="886"/>
      <c r="PRK10" s="886"/>
      <c r="PRL10" s="885"/>
      <c r="PRM10" s="886"/>
      <c r="PRN10" s="886"/>
      <c r="PRO10" s="886"/>
      <c r="PRP10" s="885"/>
      <c r="PRQ10" s="886"/>
      <c r="PRR10" s="886"/>
      <c r="PRS10" s="886"/>
      <c r="PRT10" s="885"/>
      <c r="PRU10" s="886"/>
      <c r="PRV10" s="886"/>
      <c r="PRW10" s="886"/>
      <c r="PRX10" s="885"/>
      <c r="PRY10" s="886"/>
      <c r="PRZ10" s="886"/>
      <c r="PSA10" s="886"/>
      <c r="PSB10" s="885"/>
      <c r="PSC10" s="886"/>
      <c r="PSD10" s="886"/>
      <c r="PSE10" s="886"/>
      <c r="PSF10" s="885"/>
      <c r="PSG10" s="886"/>
      <c r="PSH10" s="886"/>
      <c r="PSI10" s="886"/>
      <c r="PSJ10" s="885"/>
      <c r="PSK10" s="886"/>
      <c r="PSL10" s="886"/>
      <c r="PSM10" s="886"/>
      <c r="PSN10" s="885"/>
      <c r="PSO10" s="886"/>
      <c r="PSP10" s="886"/>
      <c r="PSQ10" s="886"/>
      <c r="PSR10" s="885"/>
      <c r="PSS10" s="886"/>
      <c r="PST10" s="886"/>
      <c r="PSU10" s="886"/>
      <c r="PSV10" s="885"/>
      <c r="PSW10" s="886"/>
      <c r="PSX10" s="886"/>
      <c r="PSY10" s="886"/>
      <c r="PSZ10" s="885"/>
      <c r="PTA10" s="886"/>
      <c r="PTB10" s="886"/>
      <c r="PTC10" s="886"/>
      <c r="PTD10" s="885"/>
      <c r="PTE10" s="886"/>
      <c r="PTF10" s="886"/>
      <c r="PTG10" s="886"/>
      <c r="PTH10" s="885"/>
      <c r="PTI10" s="886"/>
      <c r="PTJ10" s="886"/>
      <c r="PTK10" s="886"/>
      <c r="PTL10" s="885"/>
      <c r="PTM10" s="886"/>
      <c r="PTN10" s="886"/>
      <c r="PTO10" s="886"/>
      <c r="PTP10" s="885"/>
      <c r="PTQ10" s="886"/>
      <c r="PTR10" s="886"/>
      <c r="PTS10" s="886"/>
      <c r="PTT10" s="885"/>
      <c r="PTU10" s="886"/>
      <c r="PTV10" s="886"/>
      <c r="PTW10" s="886"/>
      <c r="PTX10" s="885"/>
      <c r="PTY10" s="886"/>
      <c r="PTZ10" s="886"/>
      <c r="PUA10" s="886"/>
      <c r="PUB10" s="885"/>
      <c r="PUC10" s="886"/>
      <c r="PUD10" s="886"/>
      <c r="PUE10" s="886"/>
      <c r="PUF10" s="885"/>
      <c r="PUG10" s="886"/>
      <c r="PUH10" s="886"/>
      <c r="PUI10" s="886"/>
      <c r="PUJ10" s="885"/>
      <c r="PUK10" s="886"/>
      <c r="PUL10" s="886"/>
      <c r="PUM10" s="886"/>
      <c r="PUN10" s="885"/>
      <c r="PUO10" s="886"/>
      <c r="PUP10" s="886"/>
      <c r="PUQ10" s="886"/>
      <c r="PUR10" s="885"/>
      <c r="PUS10" s="886"/>
      <c r="PUT10" s="886"/>
      <c r="PUU10" s="886"/>
      <c r="PUV10" s="885"/>
      <c r="PUW10" s="886"/>
      <c r="PUX10" s="886"/>
      <c r="PUY10" s="886"/>
      <c r="PUZ10" s="885"/>
      <c r="PVA10" s="886"/>
      <c r="PVB10" s="886"/>
      <c r="PVC10" s="886"/>
      <c r="PVD10" s="885"/>
      <c r="PVE10" s="886"/>
      <c r="PVF10" s="886"/>
      <c r="PVG10" s="886"/>
      <c r="PVH10" s="885"/>
      <c r="PVI10" s="886"/>
      <c r="PVJ10" s="886"/>
      <c r="PVK10" s="886"/>
      <c r="PVL10" s="885"/>
      <c r="PVM10" s="886"/>
      <c r="PVN10" s="886"/>
      <c r="PVO10" s="886"/>
      <c r="PVP10" s="885"/>
      <c r="PVQ10" s="886"/>
      <c r="PVR10" s="886"/>
      <c r="PVS10" s="886"/>
      <c r="PVT10" s="885"/>
      <c r="PVU10" s="886"/>
      <c r="PVV10" s="886"/>
      <c r="PVW10" s="886"/>
      <c r="PVX10" s="885"/>
      <c r="PVY10" s="886"/>
      <c r="PVZ10" s="886"/>
      <c r="PWA10" s="886"/>
      <c r="PWB10" s="885"/>
      <c r="PWC10" s="886"/>
      <c r="PWD10" s="886"/>
      <c r="PWE10" s="886"/>
      <c r="PWF10" s="885"/>
      <c r="PWG10" s="886"/>
      <c r="PWH10" s="886"/>
      <c r="PWI10" s="886"/>
      <c r="PWJ10" s="885"/>
      <c r="PWK10" s="886"/>
      <c r="PWL10" s="886"/>
      <c r="PWM10" s="886"/>
      <c r="PWN10" s="885"/>
      <c r="PWO10" s="886"/>
      <c r="PWP10" s="886"/>
      <c r="PWQ10" s="886"/>
      <c r="PWR10" s="885"/>
      <c r="PWS10" s="886"/>
      <c r="PWT10" s="886"/>
      <c r="PWU10" s="886"/>
      <c r="PWV10" s="885"/>
      <c r="PWW10" s="886"/>
      <c r="PWX10" s="886"/>
      <c r="PWY10" s="886"/>
      <c r="PWZ10" s="885"/>
      <c r="PXA10" s="886"/>
      <c r="PXB10" s="886"/>
      <c r="PXC10" s="886"/>
      <c r="PXD10" s="885"/>
      <c r="PXE10" s="886"/>
      <c r="PXF10" s="886"/>
      <c r="PXG10" s="886"/>
      <c r="PXH10" s="885"/>
      <c r="PXI10" s="886"/>
      <c r="PXJ10" s="886"/>
      <c r="PXK10" s="886"/>
      <c r="PXL10" s="885"/>
      <c r="PXM10" s="886"/>
      <c r="PXN10" s="886"/>
      <c r="PXO10" s="886"/>
      <c r="PXP10" s="885"/>
      <c r="PXQ10" s="886"/>
      <c r="PXR10" s="886"/>
      <c r="PXS10" s="886"/>
      <c r="PXT10" s="885"/>
      <c r="PXU10" s="886"/>
      <c r="PXV10" s="886"/>
      <c r="PXW10" s="886"/>
      <c r="PXX10" s="885"/>
      <c r="PXY10" s="886"/>
      <c r="PXZ10" s="886"/>
      <c r="PYA10" s="886"/>
      <c r="PYB10" s="885"/>
      <c r="PYC10" s="886"/>
      <c r="PYD10" s="886"/>
      <c r="PYE10" s="886"/>
      <c r="PYF10" s="885"/>
      <c r="PYG10" s="886"/>
      <c r="PYH10" s="886"/>
      <c r="PYI10" s="886"/>
      <c r="PYJ10" s="885"/>
      <c r="PYK10" s="886"/>
      <c r="PYL10" s="886"/>
      <c r="PYM10" s="886"/>
      <c r="PYN10" s="885"/>
      <c r="PYO10" s="886"/>
      <c r="PYP10" s="886"/>
      <c r="PYQ10" s="886"/>
      <c r="PYR10" s="885"/>
      <c r="PYS10" s="886"/>
      <c r="PYT10" s="886"/>
      <c r="PYU10" s="886"/>
      <c r="PYV10" s="885"/>
      <c r="PYW10" s="886"/>
      <c r="PYX10" s="886"/>
      <c r="PYY10" s="886"/>
      <c r="PYZ10" s="885"/>
      <c r="PZA10" s="886"/>
      <c r="PZB10" s="886"/>
      <c r="PZC10" s="886"/>
      <c r="PZD10" s="885"/>
      <c r="PZE10" s="886"/>
      <c r="PZF10" s="886"/>
      <c r="PZG10" s="886"/>
      <c r="PZH10" s="885"/>
      <c r="PZI10" s="886"/>
      <c r="PZJ10" s="886"/>
      <c r="PZK10" s="886"/>
      <c r="PZL10" s="885"/>
      <c r="PZM10" s="886"/>
      <c r="PZN10" s="886"/>
      <c r="PZO10" s="886"/>
      <c r="PZP10" s="885"/>
      <c r="PZQ10" s="886"/>
      <c r="PZR10" s="886"/>
      <c r="PZS10" s="886"/>
      <c r="PZT10" s="885"/>
      <c r="PZU10" s="886"/>
      <c r="PZV10" s="886"/>
      <c r="PZW10" s="886"/>
      <c r="PZX10" s="885"/>
      <c r="PZY10" s="886"/>
      <c r="PZZ10" s="886"/>
      <c r="QAA10" s="886"/>
      <c r="QAB10" s="885"/>
      <c r="QAC10" s="886"/>
      <c r="QAD10" s="886"/>
      <c r="QAE10" s="886"/>
      <c r="QAF10" s="885"/>
      <c r="QAG10" s="886"/>
      <c r="QAH10" s="886"/>
      <c r="QAI10" s="886"/>
      <c r="QAJ10" s="885"/>
      <c r="QAK10" s="886"/>
      <c r="QAL10" s="886"/>
      <c r="QAM10" s="886"/>
      <c r="QAN10" s="885"/>
      <c r="QAO10" s="886"/>
      <c r="QAP10" s="886"/>
      <c r="QAQ10" s="886"/>
      <c r="QAR10" s="885"/>
      <c r="QAS10" s="886"/>
      <c r="QAT10" s="886"/>
      <c r="QAU10" s="886"/>
      <c r="QAV10" s="885"/>
      <c r="QAW10" s="886"/>
      <c r="QAX10" s="886"/>
      <c r="QAY10" s="886"/>
      <c r="QAZ10" s="885"/>
      <c r="QBA10" s="886"/>
      <c r="QBB10" s="886"/>
      <c r="QBC10" s="886"/>
      <c r="QBD10" s="885"/>
      <c r="QBE10" s="886"/>
      <c r="QBF10" s="886"/>
      <c r="QBG10" s="886"/>
      <c r="QBH10" s="885"/>
      <c r="QBI10" s="886"/>
      <c r="QBJ10" s="886"/>
      <c r="QBK10" s="886"/>
      <c r="QBL10" s="885"/>
      <c r="QBM10" s="886"/>
      <c r="QBN10" s="886"/>
      <c r="QBO10" s="886"/>
      <c r="QBP10" s="885"/>
      <c r="QBQ10" s="886"/>
      <c r="QBR10" s="886"/>
      <c r="QBS10" s="886"/>
      <c r="QBT10" s="885"/>
      <c r="QBU10" s="886"/>
      <c r="QBV10" s="886"/>
      <c r="QBW10" s="886"/>
      <c r="QBX10" s="885"/>
      <c r="QBY10" s="886"/>
      <c r="QBZ10" s="886"/>
      <c r="QCA10" s="886"/>
      <c r="QCB10" s="885"/>
      <c r="QCC10" s="886"/>
      <c r="QCD10" s="886"/>
      <c r="QCE10" s="886"/>
      <c r="QCF10" s="885"/>
      <c r="QCG10" s="886"/>
      <c r="QCH10" s="886"/>
      <c r="QCI10" s="886"/>
      <c r="QCJ10" s="885"/>
      <c r="QCK10" s="886"/>
      <c r="QCL10" s="886"/>
      <c r="QCM10" s="886"/>
      <c r="QCN10" s="885"/>
      <c r="QCO10" s="886"/>
      <c r="QCP10" s="886"/>
      <c r="QCQ10" s="886"/>
      <c r="QCR10" s="885"/>
      <c r="QCS10" s="886"/>
      <c r="QCT10" s="886"/>
      <c r="QCU10" s="886"/>
      <c r="QCV10" s="885"/>
      <c r="QCW10" s="886"/>
      <c r="QCX10" s="886"/>
      <c r="QCY10" s="886"/>
      <c r="QCZ10" s="885"/>
      <c r="QDA10" s="886"/>
      <c r="QDB10" s="886"/>
      <c r="QDC10" s="886"/>
      <c r="QDD10" s="885"/>
      <c r="QDE10" s="886"/>
      <c r="QDF10" s="886"/>
      <c r="QDG10" s="886"/>
      <c r="QDH10" s="885"/>
      <c r="QDI10" s="886"/>
      <c r="QDJ10" s="886"/>
      <c r="QDK10" s="886"/>
      <c r="QDL10" s="885"/>
      <c r="QDM10" s="886"/>
      <c r="QDN10" s="886"/>
      <c r="QDO10" s="886"/>
      <c r="QDP10" s="885"/>
      <c r="QDQ10" s="886"/>
      <c r="QDR10" s="886"/>
      <c r="QDS10" s="886"/>
      <c r="QDT10" s="885"/>
      <c r="QDU10" s="886"/>
      <c r="QDV10" s="886"/>
      <c r="QDW10" s="886"/>
      <c r="QDX10" s="885"/>
      <c r="QDY10" s="886"/>
      <c r="QDZ10" s="886"/>
      <c r="QEA10" s="886"/>
      <c r="QEB10" s="885"/>
      <c r="QEC10" s="886"/>
      <c r="QED10" s="886"/>
      <c r="QEE10" s="886"/>
      <c r="QEF10" s="885"/>
      <c r="QEG10" s="886"/>
      <c r="QEH10" s="886"/>
      <c r="QEI10" s="886"/>
      <c r="QEJ10" s="885"/>
      <c r="QEK10" s="886"/>
      <c r="QEL10" s="886"/>
      <c r="QEM10" s="886"/>
      <c r="QEN10" s="885"/>
      <c r="QEO10" s="886"/>
      <c r="QEP10" s="886"/>
      <c r="QEQ10" s="886"/>
      <c r="QER10" s="885"/>
      <c r="QES10" s="886"/>
      <c r="QET10" s="886"/>
      <c r="QEU10" s="886"/>
      <c r="QEV10" s="885"/>
      <c r="QEW10" s="886"/>
      <c r="QEX10" s="886"/>
      <c r="QEY10" s="886"/>
      <c r="QEZ10" s="885"/>
      <c r="QFA10" s="886"/>
      <c r="QFB10" s="886"/>
      <c r="QFC10" s="886"/>
      <c r="QFD10" s="885"/>
      <c r="QFE10" s="886"/>
      <c r="QFF10" s="886"/>
      <c r="QFG10" s="886"/>
      <c r="QFH10" s="885"/>
      <c r="QFI10" s="886"/>
      <c r="QFJ10" s="886"/>
      <c r="QFK10" s="886"/>
      <c r="QFL10" s="885"/>
      <c r="QFM10" s="886"/>
      <c r="QFN10" s="886"/>
      <c r="QFO10" s="886"/>
      <c r="QFP10" s="885"/>
      <c r="QFQ10" s="886"/>
      <c r="QFR10" s="886"/>
      <c r="QFS10" s="886"/>
      <c r="QFT10" s="885"/>
      <c r="QFU10" s="886"/>
      <c r="QFV10" s="886"/>
      <c r="QFW10" s="886"/>
      <c r="QFX10" s="885"/>
      <c r="QFY10" s="886"/>
      <c r="QFZ10" s="886"/>
      <c r="QGA10" s="886"/>
      <c r="QGB10" s="885"/>
      <c r="QGC10" s="886"/>
      <c r="QGD10" s="886"/>
      <c r="QGE10" s="886"/>
      <c r="QGF10" s="885"/>
      <c r="QGG10" s="886"/>
      <c r="QGH10" s="886"/>
      <c r="QGI10" s="886"/>
      <c r="QGJ10" s="885"/>
      <c r="QGK10" s="886"/>
      <c r="QGL10" s="886"/>
      <c r="QGM10" s="886"/>
      <c r="QGN10" s="885"/>
      <c r="QGO10" s="886"/>
      <c r="QGP10" s="886"/>
      <c r="QGQ10" s="886"/>
      <c r="QGR10" s="885"/>
      <c r="QGS10" s="886"/>
      <c r="QGT10" s="886"/>
      <c r="QGU10" s="886"/>
      <c r="QGV10" s="885"/>
      <c r="QGW10" s="886"/>
      <c r="QGX10" s="886"/>
      <c r="QGY10" s="886"/>
      <c r="QGZ10" s="885"/>
      <c r="QHA10" s="886"/>
      <c r="QHB10" s="886"/>
      <c r="QHC10" s="886"/>
      <c r="QHD10" s="885"/>
      <c r="QHE10" s="886"/>
      <c r="QHF10" s="886"/>
      <c r="QHG10" s="886"/>
      <c r="QHH10" s="885"/>
      <c r="QHI10" s="886"/>
      <c r="QHJ10" s="886"/>
      <c r="QHK10" s="886"/>
      <c r="QHL10" s="885"/>
      <c r="QHM10" s="886"/>
      <c r="QHN10" s="886"/>
      <c r="QHO10" s="886"/>
      <c r="QHP10" s="885"/>
      <c r="QHQ10" s="886"/>
      <c r="QHR10" s="886"/>
      <c r="QHS10" s="886"/>
      <c r="QHT10" s="885"/>
      <c r="QHU10" s="886"/>
      <c r="QHV10" s="886"/>
      <c r="QHW10" s="886"/>
      <c r="QHX10" s="885"/>
      <c r="QHY10" s="886"/>
      <c r="QHZ10" s="886"/>
      <c r="QIA10" s="886"/>
      <c r="QIB10" s="885"/>
      <c r="QIC10" s="886"/>
      <c r="QID10" s="886"/>
      <c r="QIE10" s="886"/>
      <c r="QIF10" s="885"/>
      <c r="QIG10" s="886"/>
      <c r="QIH10" s="886"/>
      <c r="QII10" s="886"/>
      <c r="QIJ10" s="885"/>
      <c r="QIK10" s="886"/>
      <c r="QIL10" s="886"/>
      <c r="QIM10" s="886"/>
      <c r="QIN10" s="885"/>
      <c r="QIO10" s="886"/>
      <c r="QIP10" s="886"/>
      <c r="QIQ10" s="886"/>
      <c r="QIR10" s="885"/>
      <c r="QIS10" s="886"/>
      <c r="QIT10" s="886"/>
      <c r="QIU10" s="886"/>
      <c r="QIV10" s="885"/>
      <c r="QIW10" s="886"/>
      <c r="QIX10" s="886"/>
      <c r="QIY10" s="886"/>
      <c r="QIZ10" s="885"/>
      <c r="QJA10" s="886"/>
      <c r="QJB10" s="886"/>
      <c r="QJC10" s="886"/>
      <c r="QJD10" s="885"/>
      <c r="QJE10" s="886"/>
      <c r="QJF10" s="886"/>
      <c r="QJG10" s="886"/>
      <c r="QJH10" s="885"/>
      <c r="QJI10" s="886"/>
      <c r="QJJ10" s="886"/>
      <c r="QJK10" s="886"/>
      <c r="QJL10" s="885"/>
      <c r="QJM10" s="886"/>
      <c r="QJN10" s="886"/>
      <c r="QJO10" s="886"/>
      <c r="QJP10" s="885"/>
      <c r="QJQ10" s="886"/>
      <c r="QJR10" s="886"/>
      <c r="QJS10" s="886"/>
      <c r="QJT10" s="885"/>
      <c r="QJU10" s="886"/>
      <c r="QJV10" s="886"/>
      <c r="QJW10" s="886"/>
      <c r="QJX10" s="885"/>
      <c r="QJY10" s="886"/>
      <c r="QJZ10" s="886"/>
      <c r="QKA10" s="886"/>
      <c r="QKB10" s="885"/>
      <c r="QKC10" s="886"/>
      <c r="QKD10" s="886"/>
      <c r="QKE10" s="886"/>
      <c r="QKF10" s="885"/>
      <c r="QKG10" s="886"/>
      <c r="QKH10" s="886"/>
      <c r="QKI10" s="886"/>
      <c r="QKJ10" s="885"/>
      <c r="QKK10" s="886"/>
      <c r="QKL10" s="886"/>
      <c r="QKM10" s="886"/>
      <c r="QKN10" s="885"/>
      <c r="QKO10" s="886"/>
      <c r="QKP10" s="886"/>
      <c r="QKQ10" s="886"/>
      <c r="QKR10" s="885"/>
      <c r="QKS10" s="886"/>
      <c r="QKT10" s="886"/>
      <c r="QKU10" s="886"/>
      <c r="QKV10" s="885"/>
      <c r="QKW10" s="886"/>
      <c r="QKX10" s="886"/>
      <c r="QKY10" s="886"/>
      <c r="QKZ10" s="885"/>
      <c r="QLA10" s="886"/>
      <c r="QLB10" s="886"/>
      <c r="QLC10" s="886"/>
      <c r="QLD10" s="885"/>
      <c r="QLE10" s="886"/>
      <c r="QLF10" s="886"/>
      <c r="QLG10" s="886"/>
      <c r="QLH10" s="885"/>
      <c r="QLI10" s="886"/>
      <c r="QLJ10" s="886"/>
      <c r="QLK10" s="886"/>
      <c r="QLL10" s="885"/>
      <c r="QLM10" s="886"/>
      <c r="QLN10" s="886"/>
      <c r="QLO10" s="886"/>
      <c r="QLP10" s="885"/>
      <c r="QLQ10" s="886"/>
      <c r="QLR10" s="886"/>
      <c r="QLS10" s="886"/>
      <c r="QLT10" s="885"/>
      <c r="QLU10" s="886"/>
      <c r="QLV10" s="886"/>
      <c r="QLW10" s="886"/>
      <c r="QLX10" s="885"/>
      <c r="QLY10" s="886"/>
      <c r="QLZ10" s="886"/>
      <c r="QMA10" s="886"/>
      <c r="QMB10" s="885"/>
      <c r="QMC10" s="886"/>
      <c r="QMD10" s="886"/>
      <c r="QME10" s="886"/>
      <c r="QMF10" s="885"/>
      <c r="QMG10" s="886"/>
      <c r="QMH10" s="886"/>
      <c r="QMI10" s="886"/>
      <c r="QMJ10" s="885"/>
      <c r="QMK10" s="886"/>
      <c r="QML10" s="886"/>
      <c r="QMM10" s="886"/>
      <c r="QMN10" s="885"/>
      <c r="QMO10" s="886"/>
      <c r="QMP10" s="886"/>
      <c r="QMQ10" s="886"/>
      <c r="QMR10" s="885"/>
      <c r="QMS10" s="886"/>
      <c r="QMT10" s="886"/>
      <c r="QMU10" s="886"/>
      <c r="QMV10" s="885"/>
      <c r="QMW10" s="886"/>
      <c r="QMX10" s="886"/>
      <c r="QMY10" s="886"/>
      <c r="QMZ10" s="885"/>
      <c r="QNA10" s="886"/>
      <c r="QNB10" s="886"/>
      <c r="QNC10" s="886"/>
      <c r="QND10" s="885"/>
      <c r="QNE10" s="886"/>
      <c r="QNF10" s="886"/>
      <c r="QNG10" s="886"/>
      <c r="QNH10" s="885"/>
      <c r="QNI10" s="886"/>
      <c r="QNJ10" s="886"/>
      <c r="QNK10" s="886"/>
      <c r="QNL10" s="885"/>
      <c r="QNM10" s="886"/>
      <c r="QNN10" s="886"/>
      <c r="QNO10" s="886"/>
      <c r="QNP10" s="885"/>
      <c r="QNQ10" s="886"/>
      <c r="QNR10" s="886"/>
      <c r="QNS10" s="886"/>
      <c r="QNT10" s="885"/>
      <c r="QNU10" s="886"/>
      <c r="QNV10" s="886"/>
      <c r="QNW10" s="886"/>
      <c r="QNX10" s="885"/>
      <c r="QNY10" s="886"/>
      <c r="QNZ10" s="886"/>
      <c r="QOA10" s="886"/>
      <c r="QOB10" s="885"/>
      <c r="QOC10" s="886"/>
      <c r="QOD10" s="886"/>
      <c r="QOE10" s="886"/>
      <c r="QOF10" s="885"/>
      <c r="QOG10" s="886"/>
      <c r="QOH10" s="886"/>
      <c r="QOI10" s="886"/>
      <c r="QOJ10" s="885"/>
      <c r="QOK10" s="886"/>
      <c r="QOL10" s="886"/>
      <c r="QOM10" s="886"/>
      <c r="QON10" s="885"/>
      <c r="QOO10" s="886"/>
      <c r="QOP10" s="886"/>
      <c r="QOQ10" s="886"/>
      <c r="QOR10" s="885"/>
      <c r="QOS10" s="886"/>
      <c r="QOT10" s="886"/>
      <c r="QOU10" s="886"/>
      <c r="QOV10" s="885"/>
      <c r="QOW10" s="886"/>
      <c r="QOX10" s="886"/>
      <c r="QOY10" s="886"/>
      <c r="QOZ10" s="885"/>
      <c r="QPA10" s="886"/>
      <c r="QPB10" s="886"/>
      <c r="QPC10" s="886"/>
      <c r="QPD10" s="885"/>
      <c r="QPE10" s="886"/>
      <c r="QPF10" s="886"/>
      <c r="QPG10" s="886"/>
      <c r="QPH10" s="885"/>
      <c r="QPI10" s="886"/>
      <c r="QPJ10" s="886"/>
      <c r="QPK10" s="886"/>
      <c r="QPL10" s="885"/>
      <c r="QPM10" s="886"/>
      <c r="QPN10" s="886"/>
      <c r="QPO10" s="886"/>
      <c r="QPP10" s="885"/>
      <c r="QPQ10" s="886"/>
      <c r="QPR10" s="886"/>
      <c r="QPS10" s="886"/>
      <c r="QPT10" s="885"/>
      <c r="QPU10" s="886"/>
      <c r="QPV10" s="886"/>
      <c r="QPW10" s="886"/>
      <c r="QPX10" s="885"/>
      <c r="QPY10" s="886"/>
      <c r="QPZ10" s="886"/>
      <c r="QQA10" s="886"/>
      <c r="QQB10" s="885"/>
      <c r="QQC10" s="886"/>
      <c r="QQD10" s="886"/>
      <c r="QQE10" s="886"/>
      <c r="QQF10" s="885"/>
      <c r="QQG10" s="886"/>
      <c r="QQH10" s="886"/>
      <c r="QQI10" s="886"/>
      <c r="QQJ10" s="885"/>
      <c r="QQK10" s="886"/>
      <c r="QQL10" s="886"/>
      <c r="QQM10" s="886"/>
      <c r="QQN10" s="885"/>
      <c r="QQO10" s="886"/>
      <c r="QQP10" s="886"/>
      <c r="QQQ10" s="886"/>
      <c r="QQR10" s="885"/>
      <c r="QQS10" s="886"/>
      <c r="QQT10" s="886"/>
      <c r="QQU10" s="886"/>
      <c r="QQV10" s="885"/>
      <c r="QQW10" s="886"/>
      <c r="QQX10" s="886"/>
      <c r="QQY10" s="886"/>
      <c r="QQZ10" s="885"/>
      <c r="QRA10" s="886"/>
      <c r="QRB10" s="886"/>
      <c r="QRC10" s="886"/>
      <c r="QRD10" s="885"/>
      <c r="QRE10" s="886"/>
      <c r="QRF10" s="886"/>
      <c r="QRG10" s="886"/>
      <c r="QRH10" s="885"/>
      <c r="QRI10" s="886"/>
      <c r="QRJ10" s="886"/>
      <c r="QRK10" s="886"/>
      <c r="QRL10" s="885"/>
      <c r="QRM10" s="886"/>
      <c r="QRN10" s="886"/>
      <c r="QRO10" s="886"/>
      <c r="QRP10" s="885"/>
      <c r="QRQ10" s="886"/>
      <c r="QRR10" s="886"/>
      <c r="QRS10" s="886"/>
      <c r="QRT10" s="885"/>
      <c r="QRU10" s="886"/>
      <c r="QRV10" s="886"/>
      <c r="QRW10" s="886"/>
      <c r="QRX10" s="885"/>
      <c r="QRY10" s="886"/>
      <c r="QRZ10" s="886"/>
      <c r="QSA10" s="886"/>
      <c r="QSB10" s="885"/>
      <c r="QSC10" s="886"/>
      <c r="QSD10" s="886"/>
      <c r="QSE10" s="886"/>
      <c r="QSF10" s="885"/>
      <c r="QSG10" s="886"/>
      <c r="QSH10" s="886"/>
      <c r="QSI10" s="886"/>
      <c r="QSJ10" s="885"/>
      <c r="QSK10" s="886"/>
      <c r="QSL10" s="886"/>
      <c r="QSM10" s="886"/>
      <c r="QSN10" s="885"/>
      <c r="QSO10" s="886"/>
      <c r="QSP10" s="886"/>
      <c r="QSQ10" s="886"/>
      <c r="QSR10" s="885"/>
      <c r="QSS10" s="886"/>
      <c r="QST10" s="886"/>
      <c r="QSU10" s="886"/>
      <c r="QSV10" s="885"/>
      <c r="QSW10" s="886"/>
      <c r="QSX10" s="886"/>
      <c r="QSY10" s="886"/>
      <c r="QSZ10" s="885"/>
      <c r="QTA10" s="886"/>
      <c r="QTB10" s="886"/>
      <c r="QTC10" s="886"/>
      <c r="QTD10" s="885"/>
      <c r="QTE10" s="886"/>
      <c r="QTF10" s="886"/>
      <c r="QTG10" s="886"/>
      <c r="QTH10" s="885"/>
      <c r="QTI10" s="886"/>
      <c r="QTJ10" s="886"/>
      <c r="QTK10" s="886"/>
      <c r="QTL10" s="885"/>
      <c r="QTM10" s="886"/>
      <c r="QTN10" s="886"/>
      <c r="QTO10" s="886"/>
      <c r="QTP10" s="885"/>
      <c r="QTQ10" s="886"/>
      <c r="QTR10" s="886"/>
      <c r="QTS10" s="886"/>
      <c r="QTT10" s="885"/>
      <c r="QTU10" s="886"/>
      <c r="QTV10" s="886"/>
      <c r="QTW10" s="886"/>
      <c r="QTX10" s="885"/>
      <c r="QTY10" s="886"/>
      <c r="QTZ10" s="886"/>
      <c r="QUA10" s="886"/>
      <c r="QUB10" s="885"/>
      <c r="QUC10" s="886"/>
      <c r="QUD10" s="886"/>
      <c r="QUE10" s="886"/>
      <c r="QUF10" s="885"/>
      <c r="QUG10" s="886"/>
      <c r="QUH10" s="886"/>
      <c r="QUI10" s="886"/>
      <c r="QUJ10" s="885"/>
      <c r="QUK10" s="886"/>
      <c r="QUL10" s="886"/>
      <c r="QUM10" s="886"/>
      <c r="QUN10" s="885"/>
      <c r="QUO10" s="886"/>
      <c r="QUP10" s="886"/>
      <c r="QUQ10" s="886"/>
      <c r="QUR10" s="885"/>
      <c r="QUS10" s="886"/>
      <c r="QUT10" s="886"/>
      <c r="QUU10" s="886"/>
      <c r="QUV10" s="885"/>
      <c r="QUW10" s="886"/>
      <c r="QUX10" s="886"/>
      <c r="QUY10" s="886"/>
      <c r="QUZ10" s="885"/>
      <c r="QVA10" s="886"/>
      <c r="QVB10" s="886"/>
      <c r="QVC10" s="886"/>
      <c r="QVD10" s="885"/>
      <c r="QVE10" s="886"/>
      <c r="QVF10" s="886"/>
      <c r="QVG10" s="886"/>
      <c r="QVH10" s="885"/>
      <c r="QVI10" s="886"/>
      <c r="QVJ10" s="886"/>
      <c r="QVK10" s="886"/>
      <c r="QVL10" s="885"/>
      <c r="QVM10" s="886"/>
      <c r="QVN10" s="886"/>
      <c r="QVO10" s="886"/>
      <c r="QVP10" s="885"/>
      <c r="QVQ10" s="886"/>
      <c r="QVR10" s="886"/>
      <c r="QVS10" s="886"/>
      <c r="QVT10" s="885"/>
      <c r="QVU10" s="886"/>
      <c r="QVV10" s="886"/>
      <c r="QVW10" s="886"/>
      <c r="QVX10" s="885"/>
      <c r="QVY10" s="886"/>
      <c r="QVZ10" s="886"/>
      <c r="QWA10" s="886"/>
      <c r="QWB10" s="885"/>
      <c r="QWC10" s="886"/>
      <c r="QWD10" s="886"/>
      <c r="QWE10" s="886"/>
      <c r="QWF10" s="885"/>
      <c r="QWG10" s="886"/>
      <c r="QWH10" s="886"/>
      <c r="QWI10" s="886"/>
      <c r="QWJ10" s="885"/>
      <c r="QWK10" s="886"/>
      <c r="QWL10" s="886"/>
      <c r="QWM10" s="886"/>
      <c r="QWN10" s="885"/>
      <c r="QWO10" s="886"/>
      <c r="QWP10" s="886"/>
      <c r="QWQ10" s="886"/>
      <c r="QWR10" s="885"/>
      <c r="QWS10" s="886"/>
      <c r="QWT10" s="886"/>
      <c r="QWU10" s="886"/>
      <c r="QWV10" s="885"/>
      <c r="QWW10" s="886"/>
      <c r="QWX10" s="886"/>
      <c r="QWY10" s="886"/>
      <c r="QWZ10" s="885"/>
      <c r="QXA10" s="886"/>
      <c r="QXB10" s="886"/>
      <c r="QXC10" s="886"/>
      <c r="QXD10" s="885"/>
      <c r="QXE10" s="886"/>
      <c r="QXF10" s="886"/>
      <c r="QXG10" s="886"/>
      <c r="QXH10" s="885"/>
      <c r="QXI10" s="886"/>
      <c r="QXJ10" s="886"/>
      <c r="QXK10" s="886"/>
      <c r="QXL10" s="885"/>
      <c r="QXM10" s="886"/>
      <c r="QXN10" s="886"/>
      <c r="QXO10" s="886"/>
      <c r="QXP10" s="885"/>
      <c r="QXQ10" s="886"/>
      <c r="QXR10" s="886"/>
      <c r="QXS10" s="886"/>
      <c r="QXT10" s="885"/>
      <c r="QXU10" s="886"/>
      <c r="QXV10" s="886"/>
      <c r="QXW10" s="886"/>
      <c r="QXX10" s="885"/>
      <c r="QXY10" s="886"/>
      <c r="QXZ10" s="886"/>
      <c r="QYA10" s="886"/>
      <c r="QYB10" s="885"/>
      <c r="QYC10" s="886"/>
      <c r="QYD10" s="886"/>
      <c r="QYE10" s="886"/>
      <c r="QYF10" s="885"/>
      <c r="QYG10" s="886"/>
      <c r="QYH10" s="886"/>
      <c r="QYI10" s="886"/>
      <c r="QYJ10" s="885"/>
      <c r="QYK10" s="886"/>
      <c r="QYL10" s="886"/>
      <c r="QYM10" s="886"/>
      <c r="QYN10" s="885"/>
      <c r="QYO10" s="886"/>
      <c r="QYP10" s="886"/>
      <c r="QYQ10" s="886"/>
      <c r="QYR10" s="885"/>
      <c r="QYS10" s="886"/>
      <c r="QYT10" s="886"/>
      <c r="QYU10" s="886"/>
      <c r="QYV10" s="885"/>
      <c r="QYW10" s="886"/>
      <c r="QYX10" s="886"/>
      <c r="QYY10" s="886"/>
      <c r="QYZ10" s="885"/>
      <c r="QZA10" s="886"/>
      <c r="QZB10" s="886"/>
      <c r="QZC10" s="886"/>
      <c r="QZD10" s="885"/>
      <c r="QZE10" s="886"/>
      <c r="QZF10" s="886"/>
      <c r="QZG10" s="886"/>
      <c r="QZH10" s="885"/>
      <c r="QZI10" s="886"/>
      <c r="QZJ10" s="886"/>
      <c r="QZK10" s="886"/>
      <c r="QZL10" s="885"/>
      <c r="QZM10" s="886"/>
      <c r="QZN10" s="886"/>
      <c r="QZO10" s="886"/>
      <c r="QZP10" s="885"/>
      <c r="QZQ10" s="886"/>
      <c r="QZR10" s="886"/>
      <c r="QZS10" s="886"/>
      <c r="QZT10" s="885"/>
      <c r="QZU10" s="886"/>
      <c r="QZV10" s="886"/>
      <c r="QZW10" s="886"/>
      <c r="QZX10" s="885"/>
      <c r="QZY10" s="886"/>
      <c r="QZZ10" s="886"/>
      <c r="RAA10" s="886"/>
      <c r="RAB10" s="885"/>
      <c r="RAC10" s="886"/>
      <c r="RAD10" s="886"/>
      <c r="RAE10" s="886"/>
      <c r="RAF10" s="885"/>
      <c r="RAG10" s="886"/>
      <c r="RAH10" s="886"/>
      <c r="RAI10" s="886"/>
      <c r="RAJ10" s="885"/>
      <c r="RAK10" s="886"/>
      <c r="RAL10" s="886"/>
      <c r="RAM10" s="886"/>
      <c r="RAN10" s="885"/>
      <c r="RAO10" s="886"/>
      <c r="RAP10" s="886"/>
      <c r="RAQ10" s="886"/>
      <c r="RAR10" s="885"/>
      <c r="RAS10" s="886"/>
      <c r="RAT10" s="886"/>
      <c r="RAU10" s="886"/>
      <c r="RAV10" s="885"/>
      <c r="RAW10" s="886"/>
      <c r="RAX10" s="886"/>
      <c r="RAY10" s="886"/>
      <c r="RAZ10" s="885"/>
      <c r="RBA10" s="886"/>
      <c r="RBB10" s="886"/>
      <c r="RBC10" s="886"/>
      <c r="RBD10" s="885"/>
      <c r="RBE10" s="886"/>
      <c r="RBF10" s="886"/>
      <c r="RBG10" s="886"/>
      <c r="RBH10" s="885"/>
      <c r="RBI10" s="886"/>
      <c r="RBJ10" s="886"/>
      <c r="RBK10" s="886"/>
      <c r="RBL10" s="885"/>
      <c r="RBM10" s="886"/>
      <c r="RBN10" s="886"/>
      <c r="RBO10" s="886"/>
      <c r="RBP10" s="885"/>
      <c r="RBQ10" s="886"/>
      <c r="RBR10" s="886"/>
      <c r="RBS10" s="886"/>
      <c r="RBT10" s="885"/>
      <c r="RBU10" s="886"/>
      <c r="RBV10" s="886"/>
      <c r="RBW10" s="886"/>
      <c r="RBX10" s="885"/>
      <c r="RBY10" s="886"/>
      <c r="RBZ10" s="886"/>
      <c r="RCA10" s="886"/>
      <c r="RCB10" s="885"/>
      <c r="RCC10" s="886"/>
      <c r="RCD10" s="886"/>
      <c r="RCE10" s="886"/>
      <c r="RCF10" s="885"/>
      <c r="RCG10" s="886"/>
      <c r="RCH10" s="886"/>
      <c r="RCI10" s="886"/>
      <c r="RCJ10" s="885"/>
      <c r="RCK10" s="886"/>
      <c r="RCL10" s="886"/>
      <c r="RCM10" s="886"/>
      <c r="RCN10" s="885"/>
      <c r="RCO10" s="886"/>
      <c r="RCP10" s="886"/>
      <c r="RCQ10" s="886"/>
      <c r="RCR10" s="885"/>
      <c r="RCS10" s="886"/>
      <c r="RCT10" s="886"/>
      <c r="RCU10" s="886"/>
      <c r="RCV10" s="885"/>
      <c r="RCW10" s="886"/>
      <c r="RCX10" s="886"/>
      <c r="RCY10" s="886"/>
      <c r="RCZ10" s="885"/>
      <c r="RDA10" s="886"/>
      <c r="RDB10" s="886"/>
      <c r="RDC10" s="886"/>
      <c r="RDD10" s="885"/>
      <c r="RDE10" s="886"/>
      <c r="RDF10" s="886"/>
      <c r="RDG10" s="886"/>
      <c r="RDH10" s="885"/>
      <c r="RDI10" s="886"/>
      <c r="RDJ10" s="886"/>
      <c r="RDK10" s="886"/>
      <c r="RDL10" s="885"/>
      <c r="RDM10" s="886"/>
      <c r="RDN10" s="886"/>
      <c r="RDO10" s="886"/>
      <c r="RDP10" s="885"/>
      <c r="RDQ10" s="886"/>
      <c r="RDR10" s="886"/>
      <c r="RDS10" s="886"/>
      <c r="RDT10" s="885"/>
      <c r="RDU10" s="886"/>
      <c r="RDV10" s="886"/>
      <c r="RDW10" s="886"/>
      <c r="RDX10" s="885"/>
      <c r="RDY10" s="886"/>
      <c r="RDZ10" s="886"/>
      <c r="REA10" s="886"/>
      <c r="REB10" s="885"/>
      <c r="REC10" s="886"/>
      <c r="RED10" s="886"/>
      <c r="REE10" s="886"/>
      <c r="REF10" s="885"/>
      <c r="REG10" s="886"/>
      <c r="REH10" s="886"/>
      <c r="REI10" s="886"/>
      <c r="REJ10" s="885"/>
      <c r="REK10" s="886"/>
      <c r="REL10" s="886"/>
      <c r="REM10" s="886"/>
      <c r="REN10" s="885"/>
      <c r="REO10" s="886"/>
      <c r="REP10" s="886"/>
      <c r="REQ10" s="886"/>
      <c r="RER10" s="885"/>
      <c r="RES10" s="886"/>
      <c r="RET10" s="886"/>
      <c r="REU10" s="886"/>
      <c r="REV10" s="885"/>
      <c r="REW10" s="886"/>
      <c r="REX10" s="886"/>
      <c r="REY10" s="886"/>
      <c r="REZ10" s="885"/>
      <c r="RFA10" s="886"/>
      <c r="RFB10" s="886"/>
      <c r="RFC10" s="886"/>
      <c r="RFD10" s="885"/>
      <c r="RFE10" s="886"/>
      <c r="RFF10" s="886"/>
      <c r="RFG10" s="886"/>
      <c r="RFH10" s="885"/>
      <c r="RFI10" s="886"/>
      <c r="RFJ10" s="886"/>
      <c r="RFK10" s="886"/>
      <c r="RFL10" s="885"/>
      <c r="RFM10" s="886"/>
      <c r="RFN10" s="886"/>
      <c r="RFO10" s="886"/>
      <c r="RFP10" s="885"/>
      <c r="RFQ10" s="886"/>
      <c r="RFR10" s="886"/>
      <c r="RFS10" s="886"/>
      <c r="RFT10" s="885"/>
      <c r="RFU10" s="886"/>
      <c r="RFV10" s="886"/>
      <c r="RFW10" s="886"/>
      <c r="RFX10" s="885"/>
      <c r="RFY10" s="886"/>
      <c r="RFZ10" s="886"/>
      <c r="RGA10" s="886"/>
      <c r="RGB10" s="885"/>
      <c r="RGC10" s="886"/>
      <c r="RGD10" s="886"/>
      <c r="RGE10" s="886"/>
      <c r="RGF10" s="885"/>
      <c r="RGG10" s="886"/>
      <c r="RGH10" s="886"/>
      <c r="RGI10" s="886"/>
      <c r="RGJ10" s="885"/>
      <c r="RGK10" s="886"/>
      <c r="RGL10" s="886"/>
      <c r="RGM10" s="886"/>
      <c r="RGN10" s="885"/>
      <c r="RGO10" s="886"/>
      <c r="RGP10" s="886"/>
      <c r="RGQ10" s="886"/>
      <c r="RGR10" s="885"/>
      <c r="RGS10" s="886"/>
      <c r="RGT10" s="886"/>
      <c r="RGU10" s="886"/>
      <c r="RGV10" s="885"/>
      <c r="RGW10" s="886"/>
      <c r="RGX10" s="886"/>
      <c r="RGY10" s="886"/>
      <c r="RGZ10" s="885"/>
      <c r="RHA10" s="886"/>
      <c r="RHB10" s="886"/>
      <c r="RHC10" s="886"/>
      <c r="RHD10" s="885"/>
      <c r="RHE10" s="886"/>
      <c r="RHF10" s="886"/>
      <c r="RHG10" s="886"/>
      <c r="RHH10" s="885"/>
      <c r="RHI10" s="886"/>
      <c r="RHJ10" s="886"/>
      <c r="RHK10" s="886"/>
      <c r="RHL10" s="885"/>
      <c r="RHM10" s="886"/>
      <c r="RHN10" s="886"/>
      <c r="RHO10" s="886"/>
      <c r="RHP10" s="885"/>
      <c r="RHQ10" s="886"/>
      <c r="RHR10" s="886"/>
      <c r="RHS10" s="886"/>
      <c r="RHT10" s="885"/>
      <c r="RHU10" s="886"/>
      <c r="RHV10" s="886"/>
      <c r="RHW10" s="886"/>
      <c r="RHX10" s="885"/>
      <c r="RHY10" s="886"/>
      <c r="RHZ10" s="886"/>
      <c r="RIA10" s="886"/>
      <c r="RIB10" s="885"/>
      <c r="RIC10" s="886"/>
      <c r="RID10" s="886"/>
      <c r="RIE10" s="886"/>
      <c r="RIF10" s="885"/>
      <c r="RIG10" s="886"/>
      <c r="RIH10" s="886"/>
      <c r="RII10" s="886"/>
      <c r="RIJ10" s="885"/>
      <c r="RIK10" s="886"/>
      <c r="RIL10" s="886"/>
      <c r="RIM10" s="886"/>
      <c r="RIN10" s="885"/>
      <c r="RIO10" s="886"/>
      <c r="RIP10" s="886"/>
      <c r="RIQ10" s="886"/>
      <c r="RIR10" s="885"/>
      <c r="RIS10" s="886"/>
      <c r="RIT10" s="886"/>
      <c r="RIU10" s="886"/>
      <c r="RIV10" s="885"/>
      <c r="RIW10" s="886"/>
      <c r="RIX10" s="886"/>
      <c r="RIY10" s="886"/>
      <c r="RIZ10" s="885"/>
      <c r="RJA10" s="886"/>
      <c r="RJB10" s="886"/>
      <c r="RJC10" s="886"/>
      <c r="RJD10" s="885"/>
      <c r="RJE10" s="886"/>
      <c r="RJF10" s="886"/>
      <c r="RJG10" s="886"/>
      <c r="RJH10" s="885"/>
      <c r="RJI10" s="886"/>
      <c r="RJJ10" s="886"/>
      <c r="RJK10" s="886"/>
      <c r="RJL10" s="885"/>
      <c r="RJM10" s="886"/>
      <c r="RJN10" s="886"/>
      <c r="RJO10" s="886"/>
      <c r="RJP10" s="885"/>
      <c r="RJQ10" s="886"/>
      <c r="RJR10" s="886"/>
      <c r="RJS10" s="886"/>
      <c r="RJT10" s="885"/>
      <c r="RJU10" s="886"/>
      <c r="RJV10" s="886"/>
      <c r="RJW10" s="886"/>
      <c r="RJX10" s="885"/>
      <c r="RJY10" s="886"/>
      <c r="RJZ10" s="886"/>
      <c r="RKA10" s="886"/>
      <c r="RKB10" s="885"/>
      <c r="RKC10" s="886"/>
      <c r="RKD10" s="886"/>
      <c r="RKE10" s="886"/>
      <c r="RKF10" s="885"/>
      <c r="RKG10" s="886"/>
      <c r="RKH10" s="886"/>
      <c r="RKI10" s="886"/>
      <c r="RKJ10" s="885"/>
      <c r="RKK10" s="886"/>
      <c r="RKL10" s="886"/>
      <c r="RKM10" s="886"/>
      <c r="RKN10" s="885"/>
      <c r="RKO10" s="886"/>
      <c r="RKP10" s="886"/>
      <c r="RKQ10" s="886"/>
      <c r="RKR10" s="885"/>
      <c r="RKS10" s="886"/>
      <c r="RKT10" s="886"/>
      <c r="RKU10" s="886"/>
      <c r="RKV10" s="885"/>
      <c r="RKW10" s="886"/>
      <c r="RKX10" s="886"/>
      <c r="RKY10" s="886"/>
      <c r="RKZ10" s="885"/>
      <c r="RLA10" s="886"/>
      <c r="RLB10" s="886"/>
      <c r="RLC10" s="886"/>
      <c r="RLD10" s="885"/>
      <c r="RLE10" s="886"/>
      <c r="RLF10" s="886"/>
      <c r="RLG10" s="886"/>
      <c r="RLH10" s="885"/>
      <c r="RLI10" s="886"/>
      <c r="RLJ10" s="886"/>
      <c r="RLK10" s="886"/>
      <c r="RLL10" s="885"/>
      <c r="RLM10" s="886"/>
      <c r="RLN10" s="886"/>
      <c r="RLO10" s="886"/>
      <c r="RLP10" s="885"/>
      <c r="RLQ10" s="886"/>
      <c r="RLR10" s="886"/>
      <c r="RLS10" s="886"/>
      <c r="RLT10" s="885"/>
      <c r="RLU10" s="886"/>
      <c r="RLV10" s="886"/>
      <c r="RLW10" s="886"/>
      <c r="RLX10" s="885"/>
      <c r="RLY10" s="886"/>
      <c r="RLZ10" s="886"/>
      <c r="RMA10" s="886"/>
      <c r="RMB10" s="885"/>
      <c r="RMC10" s="886"/>
      <c r="RMD10" s="886"/>
      <c r="RME10" s="886"/>
      <c r="RMF10" s="885"/>
      <c r="RMG10" s="886"/>
      <c r="RMH10" s="886"/>
      <c r="RMI10" s="886"/>
      <c r="RMJ10" s="885"/>
      <c r="RMK10" s="886"/>
      <c r="RML10" s="886"/>
      <c r="RMM10" s="886"/>
      <c r="RMN10" s="885"/>
      <c r="RMO10" s="886"/>
      <c r="RMP10" s="886"/>
      <c r="RMQ10" s="886"/>
      <c r="RMR10" s="885"/>
      <c r="RMS10" s="886"/>
      <c r="RMT10" s="886"/>
      <c r="RMU10" s="886"/>
      <c r="RMV10" s="885"/>
      <c r="RMW10" s="886"/>
      <c r="RMX10" s="886"/>
      <c r="RMY10" s="886"/>
      <c r="RMZ10" s="885"/>
      <c r="RNA10" s="886"/>
      <c r="RNB10" s="886"/>
      <c r="RNC10" s="886"/>
      <c r="RND10" s="885"/>
      <c r="RNE10" s="886"/>
      <c r="RNF10" s="886"/>
      <c r="RNG10" s="886"/>
      <c r="RNH10" s="885"/>
      <c r="RNI10" s="886"/>
      <c r="RNJ10" s="886"/>
      <c r="RNK10" s="886"/>
      <c r="RNL10" s="885"/>
      <c r="RNM10" s="886"/>
      <c r="RNN10" s="886"/>
      <c r="RNO10" s="886"/>
      <c r="RNP10" s="885"/>
      <c r="RNQ10" s="886"/>
      <c r="RNR10" s="886"/>
      <c r="RNS10" s="886"/>
      <c r="RNT10" s="885"/>
      <c r="RNU10" s="886"/>
      <c r="RNV10" s="886"/>
      <c r="RNW10" s="886"/>
      <c r="RNX10" s="885"/>
      <c r="RNY10" s="886"/>
      <c r="RNZ10" s="886"/>
      <c r="ROA10" s="886"/>
      <c r="ROB10" s="885"/>
      <c r="ROC10" s="886"/>
      <c r="ROD10" s="886"/>
      <c r="ROE10" s="886"/>
      <c r="ROF10" s="885"/>
      <c r="ROG10" s="886"/>
      <c r="ROH10" s="886"/>
      <c r="ROI10" s="886"/>
      <c r="ROJ10" s="885"/>
      <c r="ROK10" s="886"/>
      <c r="ROL10" s="886"/>
      <c r="ROM10" s="886"/>
      <c r="RON10" s="885"/>
      <c r="ROO10" s="886"/>
      <c r="ROP10" s="886"/>
      <c r="ROQ10" s="886"/>
      <c r="ROR10" s="885"/>
      <c r="ROS10" s="886"/>
      <c r="ROT10" s="886"/>
      <c r="ROU10" s="886"/>
      <c r="ROV10" s="885"/>
      <c r="ROW10" s="886"/>
      <c r="ROX10" s="886"/>
      <c r="ROY10" s="886"/>
      <c r="ROZ10" s="885"/>
      <c r="RPA10" s="886"/>
      <c r="RPB10" s="886"/>
      <c r="RPC10" s="886"/>
      <c r="RPD10" s="885"/>
      <c r="RPE10" s="886"/>
      <c r="RPF10" s="886"/>
      <c r="RPG10" s="886"/>
      <c r="RPH10" s="885"/>
      <c r="RPI10" s="886"/>
      <c r="RPJ10" s="886"/>
      <c r="RPK10" s="886"/>
      <c r="RPL10" s="885"/>
      <c r="RPM10" s="886"/>
      <c r="RPN10" s="886"/>
      <c r="RPO10" s="886"/>
      <c r="RPP10" s="885"/>
      <c r="RPQ10" s="886"/>
      <c r="RPR10" s="886"/>
      <c r="RPS10" s="886"/>
      <c r="RPT10" s="885"/>
      <c r="RPU10" s="886"/>
      <c r="RPV10" s="886"/>
      <c r="RPW10" s="886"/>
      <c r="RPX10" s="885"/>
      <c r="RPY10" s="886"/>
      <c r="RPZ10" s="886"/>
      <c r="RQA10" s="886"/>
      <c r="RQB10" s="885"/>
      <c r="RQC10" s="886"/>
      <c r="RQD10" s="886"/>
      <c r="RQE10" s="886"/>
      <c r="RQF10" s="885"/>
      <c r="RQG10" s="886"/>
      <c r="RQH10" s="886"/>
      <c r="RQI10" s="886"/>
      <c r="RQJ10" s="885"/>
      <c r="RQK10" s="886"/>
      <c r="RQL10" s="886"/>
      <c r="RQM10" s="886"/>
      <c r="RQN10" s="885"/>
      <c r="RQO10" s="886"/>
      <c r="RQP10" s="886"/>
      <c r="RQQ10" s="886"/>
      <c r="RQR10" s="885"/>
      <c r="RQS10" s="886"/>
      <c r="RQT10" s="886"/>
      <c r="RQU10" s="886"/>
      <c r="RQV10" s="885"/>
      <c r="RQW10" s="886"/>
      <c r="RQX10" s="886"/>
      <c r="RQY10" s="886"/>
      <c r="RQZ10" s="885"/>
      <c r="RRA10" s="886"/>
      <c r="RRB10" s="886"/>
      <c r="RRC10" s="886"/>
      <c r="RRD10" s="885"/>
      <c r="RRE10" s="886"/>
      <c r="RRF10" s="886"/>
      <c r="RRG10" s="886"/>
      <c r="RRH10" s="885"/>
      <c r="RRI10" s="886"/>
      <c r="RRJ10" s="886"/>
      <c r="RRK10" s="886"/>
      <c r="RRL10" s="885"/>
      <c r="RRM10" s="886"/>
      <c r="RRN10" s="886"/>
      <c r="RRO10" s="886"/>
      <c r="RRP10" s="885"/>
      <c r="RRQ10" s="886"/>
      <c r="RRR10" s="886"/>
      <c r="RRS10" s="886"/>
      <c r="RRT10" s="885"/>
      <c r="RRU10" s="886"/>
      <c r="RRV10" s="886"/>
      <c r="RRW10" s="886"/>
      <c r="RRX10" s="885"/>
      <c r="RRY10" s="886"/>
      <c r="RRZ10" s="886"/>
      <c r="RSA10" s="886"/>
      <c r="RSB10" s="885"/>
      <c r="RSC10" s="886"/>
      <c r="RSD10" s="886"/>
      <c r="RSE10" s="886"/>
      <c r="RSF10" s="885"/>
      <c r="RSG10" s="886"/>
      <c r="RSH10" s="886"/>
      <c r="RSI10" s="886"/>
      <c r="RSJ10" s="885"/>
      <c r="RSK10" s="886"/>
      <c r="RSL10" s="886"/>
      <c r="RSM10" s="886"/>
      <c r="RSN10" s="885"/>
      <c r="RSO10" s="886"/>
      <c r="RSP10" s="886"/>
      <c r="RSQ10" s="886"/>
      <c r="RSR10" s="885"/>
      <c r="RSS10" s="886"/>
      <c r="RST10" s="886"/>
      <c r="RSU10" s="886"/>
      <c r="RSV10" s="885"/>
      <c r="RSW10" s="886"/>
      <c r="RSX10" s="886"/>
      <c r="RSY10" s="886"/>
      <c r="RSZ10" s="885"/>
      <c r="RTA10" s="886"/>
      <c r="RTB10" s="886"/>
      <c r="RTC10" s="886"/>
      <c r="RTD10" s="885"/>
      <c r="RTE10" s="886"/>
      <c r="RTF10" s="886"/>
      <c r="RTG10" s="886"/>
      <c r="RTH10" s="885"/>
      <c r="RTI10" s="886"/>
      <c r="RTJ10" s="886"/>
      <c r="RTK10" s="886"/>
      <c r="RTL10" s="885"/>
      <c r="RTM10" s="886"/>
      <c r="RTN10" s="886"/>
      <c r="RTO10" s="886"/>
      <c r="RTP10" s="885"/>
      <c r="RTQ10" s="886"/>
      <c r="RTR10" s="886"/>
      <c r="RTS10" s="886"/>
      <c r="RTT10" s="885"/>
      <c r="RTU10" s="886"/>
      <c r="RTV10" s="886"/>
      <c r="RTW10" s="886"/>
      <c r="RTX10" s="885"/>
      <c r="RTY10" s="886"/>
      <c r="RTZ10" s="886"/>
      <c r="RUA10" s="886"/>
      <c r="RUB10" s="885"/>
      <c r="RUC10" s="886"/>
      <c r="RUD10" s="886"/>
      <c r="RUE10" s="886"/>
      <c r="RUF10" s="885"/>
      <c r="RUG10" s="886"/>
      <c r="RUH10" s="886"/>
      <c r="RUI10" s="886"/>
      <c r="RUJ10" s="885"/>
      <c r="RUK10" s="886"/>
      <c r="RUL10" s="886"/>
      <c r="RUM10" s="886"/>
      <c r="RUN10" s="885"/>
      <c r="RUO10" s="886"/>
      <c r="RUP10" s="886"/>
      <c r="RUQ10" s="886"/>
      <c r="RUR10" s="885"/>
      <c r="RUS10" s="886"/>
      <c r="RUT10" s="886"/>
      <c r="RUU10" s="886"/>
      <c r="RUV10" s="885"/>
      <c r="RUW10" s="886"/>
      <c r="RUX10" s="886"/>
      <c r="RUY10" s="886"/>
      <c r="RUZ10" s="885"/>
      <c r="RVA10" s="886"/>
      <c r="RVB10" s="886"/>
      <c r="RVC10" s="886"/>
      <c r="RVD10" s="885"/>
      <c r="RVE10" s="886"/>
      <c r="RVF10" s="886"/>
      <c r="RVG10" s="886"/>
      <c r="RVH10" s="885"/>
      <c r="RVI10" s="886"/>
      <c r="RVJ10" s="886"/>
      <c r="RVK10" s="886"/>
      <c r="RVL10" s="885"/>
      <c r="RVM10" s="886"/>
      <c r="RVN10" s="886"/>
      <c r="RVO10" s="886"/>
      <c r="RVP10" s="885"/>
      <c r="RVQ10" s="886"/>
      <c r="RVR10" s="886"/>
      <c r="RVS10" s="886"/>
      <c r="RVT10" s="885"/>
      <c r="RVU10" s="886"/>
      <c r="RVV10" s="886"/>
      <c r="RVW10" s="886"/>
      <c r="RVX10" s="885"/>
      <c r="RVY10" s="886"/>
      <c r="RVZ10" s="886"/>
      <c r="RWA10" s="886"/>
      <c r="RWB10" s="885"/>
      <c r="RWC10" s="886"/>
      <c r="RWD10" s="886"/>
      <c r="RWE10" s="886"/>
      <c r="RWF10" s="885"/>
      <c r="RWG10" s="886"/>
      <c r="RWH10" s="886"/>
      <c r="RWI10" s="886"/>
      <c r="RWJ10" s="885"/>
      <c r="RWK10" s="886"/>
      <c r="RWL10" s="886"/>
      <c r="RWM10" s="886"/>
      <c r="RWN10" s="885"/>
      <c r="RWO10" s="886"/>
      <c r="RWP10" s="886"/>
      <c r="RWQ10" s="886"/>
      <c r="RWR10" s="885"/>
      <c r="RWS10" s="886"/>
      <c r="RWT10" s="886"/>
      <c r="RWU10" s="886"/>
      <c r="RWV10" s="885"/>
      <c r="RWW10" s="886"/>
      <c r="RWX10" s="886"/>
      <c r="RWY10" s="886"/>
      <c r="RWZ10" s="885"/>
      <c r="RXA10" s="886"/>
      <c r="RXB10" s="886"/>
      <c r="RXC10" s="886"/>
      <c r="RXD10" s="885"/>
      <c r="RXE10" s="886"/>
      <c r="RXF10" s="886"/>
      <c r="RXG10" s="886"/>
      <c r="RXH10" s="885"/>
      <c r="RXI10" s="886"/>
      <c r="RXJ10" s="886"/>
      <c r="RXK10" s="886"/>
      <c r="RXL10" s="885"/>
      <c r="RXM10" s="886"/>
      <c r="RXN10" s="886"/>
      <c r="RXO10" s="886"/>
      <c r="RXP10" s="885"/>
      <c r="RXQ10" s="886"/>
      <c r="RXR10" s="886"/>
      <c r="RXS10" s="886"/>
      <c r="RXT10" s="885"/>
      <c r="RXU10" s="886"/>
      <c r="RXV10" s="886"/>
      <c r="RXW10" s="886"/>
      <c r="RXX10" s="885"/>
      <c r="RXY10" s="886"/>
      <c r="RXZ10" s="886"/>
      <c r="RYA10" s="886"/>
      <c r="RYB10" s="885"/>
      <c r="RYC10" s="886"/>
      <c r="RYD10" s="886"/>
      <c r="RYE10" s="886"/>
      <c r="RYF10" s="885"/>
      <c r="RYG10" s="886"/>
      <c r="RYH10" s="886"/>
      <c r="RYI10" s="886"/>
      <c r="RYJ10" s="885"/>
      <c r="RYK10" s="886"/>
      <c r="RYL10" s="886"/>
      <c r="RYM10" s="886"/>
      <c r="RYN10" s="885"/>
      <c r="RYO10" s="886"/>
      <c r="RYP10" s="886"/>
      <c r="RYQ10" s="886"/>
      <c r="RYR10" s="885"/>
      <c r="RYS10" s="886"/>
      <c r="RYT10" s="886"/>
      <c r="RYU10" s="886"/>
      <c r="RYV10" s="885"/>
      <c r="RYW10" s="886"/>
      <c r="RYX10" s="886"/>
      <c r="RYY10" s="886"/>
      <c r="RYZ10" s="885"/>
      <c r="RZA10" s="886"/>
      <c r="RZB10" s="886"/>
      <c r="RZC10" s="886"/>
      <c r="RZD10" s="885"/>
      <c r="RZE10" s="886"/>
      <c r="RZF10" s="886"/>
      <c r="RZG10" s="886"/>
      <c r="RZH10" s="885"/>
      <c r="RZI10" s="886"/>
      <c r="RZJ10" s="886"/>
      <c r="RZK10" s="886"/>
      <c r="RZL10" s="885"/>
      <c r="RZM10" s="886"/>
      <c r="RZN10" s="886"/>
      <c r="RZO10" s="886"/>
      <c r="RZP10" s="885"/>
      <c r="RZQ10" s="886"/>
      <c r="RZR10" s="886"/>
      <c r="RZS10" s="886"/>
      <c r="RZT10" s="885"/>
      <c r="RZU10" s="886"/>
      <c r="RZV10" s="886"/>
      <c r="RZW10" s="886"/>
      <c r="RZX10" s="885"/>
      <c r="RZY10" s="886"/>
      <c r="RZZ10" s="886"/>
      <c r="SAA10" s="886"/>
      <c r="SAB10" s="885"/>
      <c r="SAC10" s="886"/>
      <c r="SAD10" s="886"/>
      <c r="SAE10" s="886"/>
      <c r="SAF10" s="885"/>
      <c r="SAG10" s="886"/>
      <c r="SAH10" s="886"/>
      <c r="SAI10" s="886"/>
      <c r="SAJ10" s="885"/>
      <c r="SAK10" s="886"/>
      <c r="SAL10" s="886"/>
      <c r="SAM10" s="886"/>
      <c r="SAN10" s="885"/>
      <c r="SAO10" s="886"/>
      <c r="SAP10" s="886"/>
      <c r="SAQ10" s="886"/>
      <c r="SAR10" s="885"/>
      <c r="SAS10" s="886"/>
      <c r="SAT10" s="886"/>
      <c r="SAU10" s="886"/>
      <c r="SAV10" s="885"/>
      <c r="SAW10" s="886"/>
      <c r="SAX10" s="886"/>
      <c r="SAY10" s="886"/>
      <c r="SAZ10" s="885"/>
      <c r="SBA10" s="886"/>
      <c r="SBB10" s="886"/>
      <c r="SBC10" s="886"/>
      <c r="SBD10" s="885"/>
      <c r="SBE10" s="886"/>
      <c r="SBF10" s="886"/>
      <c r="SBG10" s="886"/>
      <c r="SBH10" s="885"/>
      <c r="SBI10" s="886"/>
      <c r="SBJ10" s="886"/>
      <c r="SBK10" s="886"/>
      <c r="SBL10" s="885"/>
      <c r="SBM10" s="886"/>
      <c r="SBN10" s="886"/>
      <c r="SBO10" s="886"/>
      <c r="SBP10" s="885"/>
      <c r="SBQ10" s="886"/>
      <c r="SBR10" s="886"/>
      <c r="SBS10" s="886"/>
      <c r="SBT10" s="885"/>
      <c r="SBU10" s="886"/>
      <c r="SBV10" s="886"/>
      <c r="SBW10" s="886"/>
      <c r="SBX10" s="885"/>
      <c r="SBY10" s="886"/>
      <c r="SBZ10" s="886"/>
      <c r="SCA10" s="886"/>
      <c r="SCB10" s="885"/>
      <c r="SCC10" s="886"/>
      <c r="SCD10" s="886"/>
      <c r="SCE10" s="886"/>
      <c r="SCF10" s="885"/>
      <c r="SCG10" s="886"/>
      <c r="SCH10" s="886"/>
      <c r="SCI10" s="886"/>
      <c r="SCJ10" s="885"/>
      <c r="SCK10" s="886"/>
      <c r="SCL10" s="886"/>
      <c r="SCM10" s="886"/>
      <c r="SCN10" s="885"/>
      <c r="SCO10" s="886"/>
      <c r="SCP10" s="886"/>
      <c r="SCQ10" s="886"/>
      <c r="SCR10" s="885"/>
      <c r="SCS10" s="886"/>
      <c r="SCT10" s="886"/>
      <c r="SCU10" s="886"/>
      <c r="SCV10" s="885"/>
      <c r="SCW10" s="886"/>
      <c r="SCX10" s="886"/>
      <c r="SCY10" s="886"/>
      <c r="SCZ10" s="885"/>
      <c r="SDA10" s="886"/>
      <c r="SDB10" s="886"/>
      <c r="SDC10" s="886"/>
      <c r="SDD10" s="885"/>
      <c r="SDE10" s="886"/>
      <c r="SDF10" s="886"/>
      <c r="SDG10" s="886"/>
      <c r="SDH10" s="885"/>
      <c r="SDI10" s="886"/>
      <c r="SDJ10" s="886"/>
      <c r="SDK10" s="886"/>
      <c r="SDL10" s="885"/>
      <c r="SDM10" s="886"/>
      <c r="SDN10" s="886"/>
      <c r="SDO10" s="886"/>
      <c r="SDP10" s="885"/>
      <c r="SDQ10" s="886"/>
      <c r="SDR10" s="886"/>
      <c r="SDS10" s="886"/>
      <c r="SDT10" s="885"/>
      <c r="SDU10" s="886"/>
      <c r="SDV10" s="886"/>
      <c r="SDW10" s="886"/>
      <c r="SDX10" s="885"/>
      <c r="SDY10" s="886"/>
      <c r="SDZ10" s="886"/>
      <c r="SEA10" s="886"/>
      <c r="SEB10" s="885"/>
      <c r="SEC10" s="886"/>
      <c r="SED10" s="886"/>
      <c r="SEE10" s="886"/>
      <c r="SEF10" s="885"/>
      <c r="SEG10" s="886"/>
      <c r="SEH10" s="886"/>
      <c r="SEI10" s="886"/>
      <c r="SEJ10" s="885"/>
      <c r="SEK10" s="886"/>
      <c r="SEL10" s="886"/>
      <c r="SEM10" s="886"/>
      <c r="SEN10" s="885"/>
      <c r="SEO10" s="886"/>
      <c r="SEP10" s="886"/>
      <c r="SEQ10" s="886"/>
      <c r="SER10" s="885"/>
      <c r="SES10" s="886"/>
      <c r="SET10" s="886"/>
      <c r="SEU10" s="886"/>
      <c r="SEV10" s="885"/>
      <c r="SEW10" s="886"/>
      <c r="SEX10" s="886"/>
      <c r="SEY10" s="886"/>
      <c r="SEZ10" s="885"/>
      <c r="SFA10" s="886"/>
      <c r="SFB10" s="886"/>
      <c r="SFC10" s="886"/>
      <c r="SFD10" s="885"/>
      <c r="SFE10" s="886"/>
      <c r="SFF10" s="886"/>
      <c r="SFG10" s="886"/>
      <c r="SFH10" s="885"/>
      <c r="SFI10" s="886"/>
      <c r="SFJ10" s="886"/>
      <c r="SFK10" s="886"/>
      <c r="SFL10" s="885"/>
      <c r="SFM10" s="886"/>
      <c r="SFN10" s="886"/>
      <c r="SFO10" s="886"/>
      <c r="SFP10" s="885"/>
      <c r="SFQ10" s="886"/>
      <c r="SFR10" s="886"/>
      <c r="SFS10" s="886"/>
      <c r="SFT10" s="885"/>
      <c r="SFU10" s="886"/>
      <c r="SFV10" s="886"/>
      <c r="SFW10" s="886"/>
      <c r="SFX10" s="885"/>
      <c r="SFY10" s="886"/>
      <c r="SFZ10" s="886"/>
      <c r="SGA10" s="886"/>
      <c r="SGB10" s="885"/>
      <c r="SGC10" s="886"/>
      <c r="SGD10" s="886"/>
      <c r="SGE10" s="886"/>
      <c r="SGF10" s="885"/>
      <c r="SGG10" s="886"/>
      <c r="SGH10" s="886"/>
      <c r="SGI10" s="886"/>
      <c r="SGJ10" s="885"/>
      <c r="SGK10" s="886"/>
      <c r="SGL10" s="886"/>
      <c r="SGM10" s="886"/>
      <c r="SGN10" s="885"/>
      <c r="SGO10" s="886"/>
      <c r="SGP10" s="886"/>
      <c r="SGQ10" s="886"/>
      <c r="SGR10" s="885"/>
      <c r="SGS10" s="886"/>
      <c r="SGT10" s="886"/>
      <c r="SGU10" s="886"/>
      <c r="SGV10" s="885"/>
      <c r="SGW10" s="886"/>
      <c r="SGX10" s="886"/>
      <c r="SGY10" s="886"/>
      <c r="SGZ10" s="885"/>
      <c r="SHA10" s="886"/>
      <c r="SHB10" s="886"/>
      <c r="SHC10" s="886"/>
      <c r="SHD10" s="885"/>
      <c r="SHE10" s="886"/>
      <c r="SHF10" s="886"/>
      <c r="SHG10" s="886"/>
      <c r="SHH10" s="885"/>
      <c r="SHI10" s="886"/>
      <c r="SHJ10" s="886"/>
      <c r="SHK10" s="886"/>
      <c r="SHL10" s="885"/>
      <c r="SHM10" s="886"/>
      <c r="SHN10" s="886"/>
      <c r="SHO10" s="886"/>
      <c r="SHP10" s="885"/>
      <c r="SHQ10" s="886"/>
      <c r="SHR10" s="886"/>
      <c r="SHS10" s="886"/>
      <c r="SHT10" s="885"/>
      <c r="SHU10" s="886"/>
      <c r="SHV10" s="886"/>
      <c r="SHW10" s="886"/>
      <c r="SHX10" s="885"/>
      <c r="SHY10" s="886"/>
      <c r="SHZ10" s="886"/>
      <c r="SIA10" s="886"/>
      <c r="SIB10" s="885"/>
      <c r="SIC10" s="886"/>
      <c r="SID10" s="886"/>
      <c r="SIE10" s="886"/>
      <c r="SIF10" s="885"/>
      <c r="SIG10" s="886"/>
      <c r="SIH10" s="886"/>
      <c r="SII10" s="886"/>
      <c r="SIJ10" s="885"/>
      <c r="SIK10" s="886"/>
      <c r="SIL10" s="886"/>
      <c r="SIM10" s="886"/>
      <c r="SIN10" s="885"/>
      <c r="SIO10" s="886"/>
      <c r="SIP10" s="886"/>
      <c r="SIQ10" s="886"/>
      <c r="SIR10" s="885"/>
      <c r="SIS10" s="886"/>
      <c r="SIT10" s="886"/>
      <c r="SIU10" s="886"/>
      <c r="SIV10" s="885"/>
      <c r="SIW10" s="886"/>
      <c r="SIX10" s="886"/>
      <c r="SIY10" s="886"/>
      <c r="SIZ10" s="885"/>
      <c r="SJA10" s="886"/>
      <c r="SJB10" s="886"/>
      <c r="SJC10" s="886"/>
      <c r="SJD10" s="885"/>
      <c r="SJE10" s="886"/>
      <c r="SJF10" s="886"/>
      <c r="SJG10" s="886"/>
      <c r="SJH10" s="885"/>
      <c r="SJI10" s="886"/>
      <c r="SJJ10" s="886"/>
      <c r="SJK10" s="886"/>
      <c r="SJL10" s="885"/>
      <c r="SJM10" s="886"/>
      <c r="SJN10" s="886"/>
      <c r="SJO10" s="886"/>
      <c r="SJP10" s="885"/>
      <c r="SJQ10" s="886"/>
      <c r="SJR10" s="886"/>
      <c r="SJS10" s="886"/>
      <c r="SJT10" s="885"/>
      <c r="SJU10" s="886"/>
      <c r="SJV10" s="886"/>
      <c r="SJW10" s="886"/>
      <c r="SJX10" s="885"/>
      <c r="SJY10" s="886"/>
      <c r="SJZ10" s="886"/>
      <c r="SKA10" s="886"/>
      <c r="SKB10" s="885"/>
      <c r="SKC10" s="886"/>
      <c r="SKD10" s="886"/>
      <c r="SKE10" s="886"/>
      <c r="SKF10" s="885"/>
      <c r="SKG10" s="886"/>
      <c r="SKH10" s="886"/>
      <c r="SKI10" s="886"/>
      <c r="SKJ10" s="885"/>
      <c r="SKK10" s="886"/>
      <c r="SKL10" s="886"/>
      <c r="SKM10" s="886"/>
      <c r="SKN10" s="885"/>
      <c r="SKO10" s="886"/>
      <c r="SKP10" s="886"/>
      <c r="SKQ10" s="886"/>
      <c r="SKR10" s="885"/>
      <c r="SKS10" s="886"/>
      <c r="SKT10" s="886"/>
      <c r="SKU10" s="886"/>
      <c r="SKV10" s="885"/>
      <c r="SKW10" s="886"/>
      <c r="SKX10" s="886"/>
      <c r="SKY10" s="886"/>
      <c r="SKZ10" s="885"/>
      <c r="SLA10" s="886"/>
      <c r="SLB10" s="886"/>
      <c r="SLC10" s="886"/>
      <c r="SLD10" s="885"/>
      <c r="SLE10" s="886"/>
      <c r="SLF10" s="886"/>
      <c r="SLG10" s="886"/>
      <c r="SLH10" s="885"/>
      <c r="SLI10" s="886"/>
      <c r="SLJ10" s="886"/>
      <c r="SLK10" s="886"/>
      <c r="SLL10" s="885"/>
      <c r="SLM10" s="886"/>
      <c r="SLN10" s="886"/>
      <c r="SLO10" s="886"/>
      <c r="SLP10" s="885"/>
      <c r="SLQ10" s="886"/>
      <c r="SLR10" s="886"/>
      <c r="SLS10" s="886"/>
      <c r="SLT10" s="885"/>
      <c r="SLU10" s="886"/>
      <c r="SLV10" s="886"/>
      <c r="SLW10" s="886"/>
      <c r="SLX10" s="885"/>
      <c r="SLY10" s="886"/>
      <c r="SLZ10" s="886"/>
      <c r="SMA10" s="886"/>
      <c r="SMB10" s="885"/>
      <c r="SMC10" s="886"/>
      <c r="SMD10" s="886"/>
      <c r="SME10" s="886"/>
      <c r="SMF10" s="885"/>
      <c r="SMG10" s="886"/>
      <c r="SMH10" s="886"/>
      <c r="SMI10" s="886"/>
      <c r="SMJ10" s="885"/>
      <c r="SMK10" s="886"/>
      <c r="SML10" s="886"/>
      <c r="SMM10" s="886"/>
      <c r="SMN10" s="885"/>
      <c r="SMO10" s="886"/>
      <c r="SMP10" s="886"/>
      <c r="SMQ10" s="886"/>
      <c r="SMR10" s="885"/>
      <c r="SMS10" s="886"/>
      <c r="SMT10" s="886"/>
      <c r="SMU10" s="886"/>
      <c r="SMV10" s="885"/>
      <c r="SMW10" s="886"/>
      <c r="SMX10" s="886"/>
      <c r="SMY10" s="886"/>
      <c r="SMZ10" s="885"/>
      <c r="SNA10" s="886"/>
      <c r="SNB10" s="886"/>
      <c r="SNC10" s="886"/>
      <c r="SND10" s="885"/>
      <c r="SNE10" s="886"/>
      <c r="SNF10" s="886"/>
      <c r="SNG10" s="886"/>
      <c r="SNH10" s="885"/>
      <c r="SNI10" s="886"/>
      <c r="SNJ10" s="886"/>
      <c r="SNK10" s="886"/>
      <c r="SNL10" s="885"/>
      <c r="SNM10" s="886"/>
      <c r="SNN10" s="886"/>
      <c r="SNO10" s="886"/>
      <c r="SNP10" s="885"/>
      <c r="SNQ10" s="886"/>
      <c r="SNR10" s="886"/>
      <c r="SNS10" s="886"/>
      <c r="SNT10" s="885"/>
      <c r="SNU10" s="886"/>
      <c r="SNV10" s="886"/>
      <c r="SNW10" s="886"/>
      <c r="SNX10" s="885"/>
      <c r="SNY10" s="886"/>
      <c r="SNZ10" s="886"/>
      <c r="SOA10" s="886"/>
      <c r="SOB10" s="885"/>
      <c r="SOC10" s="886"/>
      <c r="SOD10" s="886"/>
      <c r="SOE10" s="886"/>
      <c r="SOF10" s="885"/>
      <c r="SOG10" s="886"/>
      <c r="SOH10" s="886"/>
      <c r="SOI10" s="886"/>
      <c r="SOJ10" s="885"/>
      <c r="SOK10" s="886"/>
      <c r="SOL10" s="886"/>
      <c r="SOM10" s="886"/>
      <c r="SON10" s="885"/>
      <c r="SOO10" s="886"/>
      <c r="SOP10" s="886"/>
      <c r="SOQ10" s="886"/>
      <c r="SOR10" s="885"/>
      <c r="SOS10" s="886"/>
      <c r="SOT10" s="886"/>
      <c r="SOU10" s="886"/>
      <c r="SOV10" s="885"/>
      <c r="SOW10" s="886"/>
      <c r="SOX10" s="886"/>
      <c r="SOY10" s="886"/>
      <c r="SOZ10" s="885"/>
      <c r="SPA10" s="886"/>
      <c r="SPB10" s="886"/>
      <c r="SPC10" s="886"/>
      <c r="SPD10" s="885"/>
      <c r="SPE10" s="886"/>
      <c r="SPF10" s="886"/>
      <c r="SPG10" s="886"/>
      <c r="SPH10" s="885"/>
      <c r="SPI10" s="886"/>
      <c r="SPJ10" s="886"/>
      <c r="SPK10" s="886"/>
      <c r="SPL10" s="885"/>
      <c r="SPM10" s="886"/>
      <c r="SPN10" s="886"/>
      <c r="SPO10" s="886"/>
      <c r="SPP10" s="885"/>
      <c r="SPQ10" s="886"/>
      <c r="SPR10" s="886"/>
      <c r="SPS10" s="886"/>
      <c r="SPT10" s="885"/>
      <c r="SPU10" s="886"/>
      <c r="SPV10" s="886"/>
      <c r="SPW10" s="886"/>
      <c r="SPX10" s="885"/>
      <c r="SPY10" s="886"/>
      <c r="SPZ10" s="886"/>
      <c r="SQA10" s="886"/>
      <c r="SQB10" s="885"/>
      <c r="SQC10" s="886"/>
      <c r="SQD10" s="886"/>
      <c r="SQE10" s="886"/>
      <c r="SQF10" s="885"/>
      <c r="SQG10" s="886"/>
      <c r="SQH10" s="886"/>
      <c r="SQI10" s="886"/>
      <c r="SQJ10" s="885"/>
      <c r="SQK10" s="886"/>
      <c r="SQL10" s="886"/>
      <c r="SQM10" s="886"/>
      <c r="SQN10" s="885"/>
      <c r="SQO10" s="886"/>
      <c r="SQP10" s="886"/>
      <c r="SQQ10" s="886"/>
      <c r="SQR10" s="885"/>
      <c r="SQS10" s="886"/>
      <c r="SQT10" s="886"/>
      <c r="SQU10" s="886"/>
      <c r="SQV10" s="885"/>
      <c r="SQW10" s="886"/>
      <c r="SQX10" s="886"/>
      <c r="SQY10" s="886"/>
      <c r="SQZ10" s="885"/>
      <c r="SRA10" s="886"/>
      <c r="SRB10" s="886"/>
      <c r="SRC10" s="886"/>
      <c r="SRD10" s="885"/>
      <c r="SRE10" s="886"/>
      <c r="SRF10" s="886"/>
      <c r="SRG10" s="886"/>
      <c r="SRH10" s="885"/>
      <c r="SRI10" s="886"/>
      <c r="SRJ10" s="886"/>
      <c r="SRK10" s="886"/>
      <c r="SRL10" s="885"/>
      <c r="SRM10" s="886"/>
      <c r="SRN10" s="886"/>
      <c r="SRO10" s="886"/>
      <c r="SRP10" s="885"/>
      <c r="SRQ10" s="886"/>
      <c r="SRR10" s="886"/>
      <c r="SRS10" s="886"/>
      <c r="SRT10" s="885"/>
      <c r="SRU10" s="886"/>
      <c r="SRV10" s="886"/>
      <c r="SRW10" s="886"/>
      <c r="SRX10" s="885"/>
      <c r="SRY10" s="886"/>
      <c r="SRZ10" s="886"/>
      <c r="SSA10" s="886"/>
      <c r="SSB10" s="885"/>
      <c r="SSC10" s="886"/>
      <c r="SSD10" s="886"/>
      <c r="SSE10" s="886"/>
      <c r="SSF10" s="885"/>
      <c r="SSG10" s="886"/>
      <c r="SSH10" s="886"/>
      <c r="SSI10" s="886"/>
      <c r="SSJ10" s="885"/>
      <c r="SSK10" s="886"/>
      <c r="SSL10" s="886"/>
      <c r="SSM10" s="886"/>
      <c r="SSN10" s="885"/>
      <c r="SSO10" s="886"/>
      <c r="SSP10" s="886"/>
      <c r="SSQ10" s="886"/>
      <c r="SSR10" s="885"/>
      <c r="SSS10" s="886"/>
      <c r="SST10" s="886"/>
      <c r="SSU10" s="886"/>
      <c r="SSV10" s="885"/>
      <c r="SSW10" s="886"/>
      <c r="SSX10" s="886"/>
      <c r="SSY10" s="886"/>
      <c r="SSZ10" s="885"/>
      <c r="STA10" s="886"/>
      <c r="STB10" s="886"/>
      <c r="STC10" s="886"/>
      <c r="STD10" s="885"/>
      <c r="STE10" s="886"/>
      <c r="STF10" s="886"/>
      <c r="STG10" s="886"/>
      <c r="STH10" s="885"/>
      <c r="STI10" s="886"/>
      <c r="STJ10" s="886"/>
      <c r="STK10" s="886"/>
      <c r="STL10" s="885"/>
      <c r="STM10" s="886"/>
      <c r="STN10" s="886"/>
      <c r="STO10" s="886"/>
      <c r="STP10" s="885"/>
      <c r="STQ10" s="886"/>
      <c r="STR10" s="886"/>
      <c r="STS10" s="886"/>
      <c r="STT10" s="885"/>
      <c r="STU10" s="886"/>
      <c r="STV10" s="886"/>
      <c r="STW10" s="886"/>
      <c r="STX10" s="885"/>
      <c r="STY10" s="886"/>
      <c r="STZ10" s="886"/>
      <c r="SUA10" s="886"/>
      <c r="SUB10" s="885"/>
      <c r="SUC10" s="886"/>
      <c r="SUD10" s="886"/>
      <c r="SUE10" s="886"/>
      <c r="SUF10" s="885"/>
      <c r="SUG10" s="886"/>
      <c r="SUH10" s="886"/>
      <c r="SUI10" s="886"/>
      <c r="SUJ10" s="885"/>
      <c r="SUK10" s="886"/>
      <c r="SUL10" s="886"/>
      <c r="SUM10" s="886"/>
      <c r="SUN10" s="885"/>
      <c r="SUO10" s="886"/>
      <c r="SUP10" s="886"/>
      <c r="SUQ10" s="886"/>
      <c r="SUR10" s="885"/>
      <c r="SUS10" s="886"/>
      <c r="SUT10" s="886"/>
      <c r="SUU10" s="886"/>
      <c r="SUV10" s="885"/>
      <c r="SUW10" s="886"/>
      <c r="SUX10" s="886"/>
      <c r="SUY10" s="886"/>
      <c r="SUZ10" s="885"/>
      <c r="SVA10" s="886"/>
      <c r="SVB10" s="886"/>
      <c r="SVC10" s="886"/>
      <c r="SVD10" s="885"/>
      <c r="SVE10" s="886"/>
      <c r="SVF10" s="886"/>
      <c r="SVG10" s="886"/>
      <c r="SVH10" s="885"/>
      <c r="SVI10" s="886"/>
      <c r="SVJ10" s="886"/>
      <c r="SVK10" s="886"/>
      <c r="SVL10" s="885"/>
      <c r="SVM10" s="886"/>
      <c r="SVN10" s="886"/>
      <c r="SVO10" s="886"/>
      <c r="SVP10" s="885"/>
      <c r="SVQ10" s="886"/>
      <c r="SVR10" s="886"/>
      <c r="SVS10" s="886"/>
      <c r="SVT10" s="885"/>
      <c r="SVU10" s="886"/>
      <c r="SVV10" s="886"/>
      <c r="SVW10" s="886"/>
      <c r="SVX10" s="885"/>
      <c r="SVY10" s="886"/>
      <c r="SVZ10" s="886"/>
      <c r="SWA10" s="886"/>
      <c r="SWB10" s="885"/>
      <c r="SWC10" s="886"/>
      <c r="SWD10" s="886"/>
      <c r="SWE10" s="886"/>
      <c r="SWF10" s="885"/>
      <c r="SWG10" s="886"/>
      <c r="SWH10" s="886"/>
      <c r="SWI10" s="886"/>
      <c r="SWJ10" s="885"/>
      <c r="SWK10" s="886"/>
      <c r="SWL10" s="886"/>
      <c r="SWM10" s="886"/>
      <c r="SWN10" s="885"/>
      <c r="SWO10" s="886"/>
      <c r="SWP10" s="886"/>
      <c r="SWQ10" s="886"/>
      <c r="SWR10" s="885"/>
      <c r="SWS10" s="886"/>
      <c r="SWT10" s="886"/>
      <c r="SWU10" s="886"/>
      <c r="SWV10" s="885"/>
      <c r="SWW10" s="886"/>
      <c r="SWX10" s="886"/>
      <c r="SWY10" s="886"/>
      <c r="SWZ10" s="885"/>
      <c r="SXA10" s="886"/>
      <c r="SXB10" s="886"/>
      <c r="SXC10" s="886"/>
      <c r="SXD10" s="885"/>
      <c r="SXE10" s="886"/>
      <c r="SXF10" s="886"/>
      <c r="SXG10" s="886"/>
      <c r="SXH10" s="885"/>
      <c r="SXI10" s="886"/>
      <c r="SXJ10" s="886"/>
      <c r="SXK10" s="886"/>
      <c r="SXL10" s="885"/>
      <c r="SXM10" s="886"/>
      <c r="SXN10" s="886"/>
      <c r="SXO10" s="886"/>
      <c r="SXP10" s="885"/>
      <c r="SXQ10" s="886"/>
      <c r="SXR10" s="886"/>
      <c r="SXS10" s="886"/>
      <c r="SXT10" s="885"/>
      <c r="SXU10" s="886"/>
      <c r="SXV10" s="886"/>
      <c r="SXW10" s="886"/>
      <c r="SXX10" s="885"/>
      <c r="SXY10" s="886"/>
      <c r="SXZ10" s="886"/>
      <c r="SYA10" s="886"/>
      <c r="SYB10" s="885"/>
      <c r="SYC10" s="886"/>
      <c r="SYD10" s="886"/>
      <c r="SYE10" s="886"/>
      <c r="SYF10" s="885"/>
      <c r="SYG10" s="886"/>
      <c r="SYH10" s="886"/>
      <c r="SYI10" s="886"/>
      <c r="SYJ10" s="885"/>
      <c r="SYK10" s="886"/>
      <c r="SYL10" s="886"/>
      <c r="SYM10" s="886"/>
      <c r="SYN10" s="885"/>
      <c r="SYO10" s="886"/>
      <c r="SYP10" s="886"/>
      <c r="SYQ10" s="886"/>
      <c r="SYR10" s="885"/>
      <c r="SYS10" s="886"/>
      <c r="SYT10" s="886"/>
      <c r="SYU10" s="886"/>
      <c r="SYV10" s="885"/>
      <c r="SYW10" s="886"/>
      <c r="SYX10" s="886"/>
      <c r="SYY10" s="886"/>
      <c r="SYZ10" s="885"/>
      <c r="SZA10" s="886"/>
      <c r="SZB10" s="886"/>
      <c r="SZC10" s="886"/>
      <c r="SZD10" s="885"/>
      <c r="SZE10" s="886"/>
      <c r="SZF10" s="886"/>
      <c r="SZG10" s="886"/>
      <c r="SZH10" s="885"/>
      <c r="SZI10" s="886"/>
      <c r="SZJ10" s="886"/>
      <c r="SZK10" s="886"/>
      <c r="SZL10" s="885"/>
      <c r="SZM10" s="886"/>
      <c r="SZN10" s="886"/>
      <c r="SZO10" s="886"/>
      <c r="SZP10" s="885"/>
      <c r="SZQ10" s="886"/>
      <c r="SZR10" s="886"/>
      <c r="SZS10" s="886"/>
      <c r="SZT10" s="885"/>
      <c r="SZU10" s="886"/>
      <c r="SZV10" s="886"/>
      <c r="SZW10" s="886"/>
      <c r="SZX10" s="885"/>
      <c r="SZY10" s="886"/>
      <c r="SZZ10" s="886"/>
      <c r="TAA10" s="886"/>
      <c r="TAB10" s="885"/>
      <c r="TAC10" s="886"/>
      <c r="TAD10" s="886"/>
      <c r="TAE10" s="886"/>
      <c r="TAF10" s="885"/>
      <c r="TAG10" s="886"/>
      <c r="TAH10" s="886"/>
      <c r="TAI10" s="886"/>
      <c r="TAJ10" s="885"/>
      <c r="TAK10" s="886"/>
      <c r="TAL10" s="886"/>
      <c r="TAM10" s="886"/>
      <c r="TAN10" s="885"/>
      <c r="TAO10" s="886"/>
      <c r="TAP10" s="886"/>
      <c r="TAQ10" s="886"/>
      <c r="TAR10" s="885"/>
      <c r="TAS10" s="886"/>
      <c r="TAT10" s="886"/>
      <c r="TAU10" s="886"/>
      <c r="TAV10" s="885"/>
      <c r="TAW10" s="886"/>
      <c r="TAX10" s="886"/>
      <c r="TAY10" s="886"/>
      <c r="TAZ10" s="885"/>
      <c r="TBA10" s="886"/>
      <c r="TBB10" s="886"/>
      <c r="TBC10" s="886"/>
      <c r="TBD10" s="885"/>
      <c r="TBE10" s="886"/>
      <c r="TBF10" s="886"/>
      <c r="TBG10" s="886"/>
      <c r="TBH10" s="885"/>
      <c r="TBI10" s="886"/>
      <c r="TBJ10" s="886"/>
      <c r="TBK10" s="886"/>
      <c r="TBL10" s="885"/>
      <c r="TBM10" s="886"/>
      <c r="TBN10" s="886"/>
      <c r="TBO10" s="886"/>
      <c r="TBP10" s="885"/>
      <c r="TBQ10" s="886"/>
      <c r="TBR10" s="886"/>
      <c r="TBS10" s="886"/>
      <c r="TBT10" s="885"/>
      <c r="TBU10" s="886"/>
      <c r="TBV10" s="886"/>
      <c r="TBW10" s="886"/>
      <c r="TBX10" s="885"/>
      <c r="TBY10" s="886"/>
      <c r="TBZ10" s="886"/>
      <c r="TCA10" s="886"/>
      <c r="TCB10" s="885"/>
      <c r="TCC10" s="886"/>
      <c r="TCD10" s="886"/>
      <c r="TCE10" s="886"/>
      <c r="TCF10" s="885"/>
      <c r="TCG10" s="886"/>
      <c r="TCH10" s="886"/>
      <c r="TCI10" s="886"/>
      <c r="TCJ10" s="885"/>
      <c r="TCK10" s="886"/>
      <c r="TCL10" s="886"/>
      <c r="TCM10" s="886"/>
      <c r="TCN10" s="885"/>
      <c r="TCO10" s="886"/>
      <c r="TCP10" s="886"/>
      <c r="TCQ10" s="886"/>
      <c r="TCR10" s="885"/>
      <c r="TCS10" s="886"/>
      <c r="TCT10" s="886"/>
      <c r="TCU10" s="886"/>
      <c r="TCV10" s="885"/>
      <c r="TCW10" s="886"/>
      <c r="TCX10" s="886"/>
      <c r="TCY10" s="886"/>
      <c r="TCZ10" s="885"/>
      <c r="TDA10" s="886"/>
      <c r="TDB10" s="886"/>
      <c r="TDC10" s="886"/>
      <c r="TDD10" s="885"/>
      <c r="TDE10" s="886"/>
      <c r="TDF10" s="886"/>
      <c r="TDG10" s="886"/>
      <c r="TDH10" s="885"/>
      <c r="TDI10" s="886"/>
      <c r="TDJ10" s="886"/>
      <c r="TDK10" s="886"/>
      <c r="TDL10" s="885"/>
      <c r="TDM10" s="886"/>
      <c r="TDN10" s="886"/>
      <c r="TDO10" s="886"/>
      <c r="TDP10" s="885"/>
      <c r="TDQ10" s="886"/>
      <c r="TDR10" s="886"/>
      <c r="TDS10" s="886"/>
      <c r="TDT10" s="885"/>
      <c r="TDU10" s="886"/>
      <c r="TDV10" s="886"/>
      <c r="TDW10" s="886"/>
      <c r="TDX10" s="885"/>
      <c r="TDY10" s="886"/>
      <c r="TDZ10" s="886"/>
      <c r="TEA10" s="886"/>
      <c r="TEB10" s="885"/>
      <c r="TEC10" s="886"/>
      <c r="TED10" s="886"/>
      <c r="TEE10" s="886"/>
      <c r="TEF10" s="885"/>
      <c r="TEG10" s="886"/>
      <c r="TEH10" s="886"/>
      <c r="TEI10" s="886"/>
      <c r="TEJ10" s="885"/>
      <c r="TEK10" s="886"/>
      <c r="TEL10" s="886"/>
      <c r="TEM10" s="886"/>
      <c r="TEN10" s="885"/>
      <c r="TEO10" s="886"/>
      <c r="TEP10" s="886"/>
      <c r="TEQ10" s="886"/>
      <c r="TER10" s="885"/>
      <c r="TES10" s="886"/>
      <c r="TET10" s="886"/>
      <c r="TEU10" s="886"/>
      <c r="TEV10" s="885"/>
      <c r="TEW10" s="886"/>
      <c r="TEX10" s="886"/>
      <c r="TEY10" s="886"/>
      <c r="TEZ10" s="885"/>
      <c r="TFA10" s="886"/>
      <c r="TFB10" s="886"/>
      <c r="TFC10" s="886"/>
      <c r="TFD10" s="885"/>
      <c r="TFE10" s="886"/>
      <c r="TFF10" s="886"/>
      <c r="TFG10" s="886"/>
      <c r="TFH10" s="885"/>
      <c r="TFI10" s="886"/>
      <c r="TFJ10" s="886"/>
      <c r="TFK10" s="886"/>
      <c r="TFL10" s="885"/>
      <c r="TFM10" s="886"/>
      <c r="TFN10" s="886"/>
      <c r="TFO10" s="886"/>
      <c r="TFP10" s="885"/>
      <c r="TFQ10" s="886"/>
      <c r="TFR10" s="886"/>
      <c r="TFS10" s="886"/>
      <c r="TFT10" s="885"/>
      <c r="TFU10" s="886"/>
      <c r="TFV10" s="886"/>
      <c r="TFW10" s="886"/>
      <c r="TFX10" s="885"/>
      <c r="TFY10" s="886"/>
      <c r="TFZ10" s="886"/>
      <c r="TGA10" s="886"/>
      <c r="TGB10" s="885"/>
      <c r="TGC10" s="886"/>
      <c r="TGD10" s="886"/>
      <c r="TGE10" s="886"/>
      <c r="TGF10" s="885"/>
      <c r="TGG10" s="886"/>
      <c r="TGH10" s="886"/>
      <c r="TGI10" s="886"/>
      <c r="TGJ10" s="885"/>
      <c r="TGK10" s="886"/>
      <c r="TGL10" s="886"/>
      <c r="TGM10" s="886"/>
      <c r="TGN10" s="885"/>
      <c r="TGO10" s="886"/>
      <c r="TGP10" s="886"/>
      <c r="TGQ10" s="886"/>
      <c r="TGR10" s="885"/>
      <c r="TGS10" s="886"/>
      <c r="TGT10" s="886"/>
      <c r="TGU10" s="886"/>
      <c r="TGV10" s="885"/>
      <c r="TGW10" s="886"/>
      <c r="TGX10" s="886"/>
      <c r="TGY10" s="886"/>
      <c r="TGZ10" s="885"/>
      <c r="THA10" s="886"/>
      <c r="THB10" s="886"/>
      <c r="THC10" s="886"/>
      <c r="THD10" s="885"/>
      <c r="THE10" s="886"/>
      <c r="THF10" s="886"/>
      <c r="THG10" s="886"/>
      <c r="THH10" s="885"/>
      <c r="THI10" s="886"/>
      <c r="THJ10" s="886"/>
      <c r="THK10" s="886"/>
      <c r="THL10" s="885"/>
      <c r="THM10" s="886"/>
      <c r="THN10" s="886"/>
      <c r="THO10" s="886"/>
      <c r="THP10" s="885"/>
      <c r="THQ10" s="886"/>
      <c r="THR10" s="886"/>
      <c r="THS10" s="886"/>
      <c r="THT10" s="885"/>
      <c r="THU10" s="886"/>
      <c r="THV10" s="886"/>
      <c r="THW10" s="886"/>
      <c r="THX10" s="885"/>
      <c r="THY10" s="886"/>
      <c r="THZ10" s="886"/>
      <c r="TIA10" s="886"/>
      <c r="TIB10" s="885"/>
      <c r="TIC10" s="886"/>
      <c r="TID10" s="886"/>
      <c r="TIE10" s="886"/>
      <c r="TIF10" s="885"/>
      <c r="TIG10" s="886"/>
      <c r="TIH10" s="886"/>
      <c r="TII10" s="886"/>
      <c r="TIJ10" s="885"/>
      <c r="TIK10" s="886"/>
      <c r="TIL10" s="886"/>
      <c r="TIM10" s="886"/>
      <c r="TIN10" s="885"/>
      <c r="TIO10" s="886"/>
      <c r="TIP10" s="886"/>
      <c r="TIQ10" s="886"/>
      <c r="TIR10" s="885"/>
      <c r="TIS10" s="886"/>
      <c r="TIT10" s="886"/>
      <c r="TIU10" s="886"/>
      <c r="TIV10" s="885"/>
      <c r="TIW10" s="886"/>
      <c r="TIX10" s="886"/>
      <c r="TIY10" s="886"/>
      <c r="TIZ10" s="885"/>
      <c r="TJA10" s="886"/>
      <c r="TJB10" s="886"/>
      <c r="TJC10" s="886"/>
      <c r="TJD10" s="885"/>
      <c r="TJE10" s="886"/>
      <c r="TJF10" s="886"/>
      <c r="TJG10" s="886"/>
      <c r="TJH10" s="885"/>
      <c r="TJI10" s="886"/>
      <c r="TJJ10" s="886"/>
      <c r="TJK10" s="886"/>
      <c r="TJL10" s="885"/>
      <c r="TJM10" s="886"/>
      <c r="TJN10" s="886"/>
      <c r="TJO10" s="886"/>
      <c r="TJP10" s="885"/>
      <c r="TJQ10" s="886"/>
      <c r="TJR10" s="886"/>
      <c r="TJS10" s="886"/>
      <c r="TJT10" s="885"/>
      <c r="TJU10" s="886"/>
      <c r="TJV10" s="886"/>
      <c r="TJW10" s="886"/>
      <c r="TJX10" s="885"/>
      <c r="TJY10" s="886"/>
      <c r="TJZ10" s="886"/>
      <c r="TKA10" s="886"/>
      <c r="TKB10" s="885"/>
      <c r="TKC10" s="886"/>
      <c r="TKD10" s="886"/>
      <c r="TKE10" s="886"/>
      <c r="TKF10" s="885"/>
      <c r="TKG10" s="886"/>
      <c r="TKH10" s="886"/>
      <c r="TKI10" s="886"/>
      <c r="TKJ10" s="885"/>
      <c r="TKK10" s="886"/>
      <c r="TKL10" s="886"/>
      <c r="TKM10" s="886"/>
      <c r="TKN10" s="885"/>
      <c r="TKO10" s="886"/>
      <c r="TKP10" s="886"/>
      <c r="TKQ10" s="886"/>
      <c r="TKR10" s="885"/>
      <c r="TKS10" s="886"/>
      <c r="TKT10" s="886"/>
      <c r="TKU10" s="886"/>
      <c r="TKV10" s="885"/>
      <c r="TKW10" s="886"/>
      <c r="TKX10" s="886"/>
      <c r="TKY10" s="886"/>
      <c r="TKZ10" s="885"/>
      <c r="TLA10" s="886"/>
      <c r="TLB10" s="886"/>
      <c r="TLC10" s="886"/>
      <c r="TLD10" s="885"/>
      <c r="TLE10" s="886"/>
      <c r="TLF10" s="886"/>
      <c r="TLG10" s="886"/>
      <c r="TLH10" s="885"/>
      <c r="TLI10" s="886"/>
      <c r="TLJ10" s="886"/>
      <c r="TLK10" s="886"/>
      <c r="TLL10" s="885"/>
      <c r="TLM10" s="886"/>
      <c r="TLN10" s="886"/>
      <c r="TLO10" s="886"/>
      <c r="TLP10" s="885"/>
      <c r="TLQ10" s="886"/>
      <c r="TLR10" s="886"/>
      <c r="TLS10" s="886"/>
      <c r="TLT10" s="885"/>
      <c r="TLU10" s="886"/>
      <c r="TLV10" s="886"/>
      <c r="TLW10" s="886"/>
      <c r="TLX10" s="885"/>
      <c r="TLY10" s="886"/>
      <c r="TLZ10" s="886"/>
      <c r="TMA10" s="886"/>
      <c r="TMB10" s="885"/>
      <c r="TMC10" s="886"/>
      <c r="TMD10" s="886"/>
      <c r="TME10" s="886"/>
      <c r="TMF10" s="885"/>
      <c r="TMG10" s="886"/>
      <c r="TMH10" s="886"/>
      <c r="TMI10" s="886"/>
      <c r="TMJ10" s="885"/>
      <c r="TMK10" s="886"/>
      <c r="TML10" s="886"/>
      <c r="TMM10" s="886"/>
      <c r="TMN10" s="885"/>
      <c r="TMO10" s="886"/>
      <c r="TMP10" s="886"/>
      <c r="TMQ10" s="886"/>
      <c r="TMR10" s="885"/>
      <c r="TMS10" s="886"/>
      <c r="TMT10" s="886"/>
      <c r="TMU10" s="886"/>
      <c r="TMV10" s="885"/>
      <c r="TMW10" s="886"/>
      <c r="TMX10" s="886"/>
      <c r="TMY10" s="886"/>
      <c r="TMZ10" s="885"/>
      <c r="TNA10" s="886"/>
      <c r="TNB10" s="886"/>
      <c r="TNC10" s="886"/>
      <c r="TND10" s="885"/>
      <c r="TNE10" s="886"/>
      <c r="TNF10" s="886"/>
      <c r="TNG10" s="886"/>
      <c r="TNH10" s="885"/>
      <c r="TNI10" s="886"/>
      <c r="TNJ10" s="886"/>
      <c r="TNK10" s="886"/>
      <c r="TNL10" s="885"/>
      <c r="TNM10" s="886"/>
      <c r="TNN10" s="886"/>
      <c r="TNO10" s="886"/>
      <c r="TNP10" s="885"/>
      <c r="TNQ10" s="886"/>
      <c r="TNR10" s="886"/>
      <c r="TNS10" s="886"/>
      <c r="TNT10" s="885"/>
      <c r="TNU10" s="886"/>
      <c r="TNV10" s="886"/>
      <c r="TNW10" s="886"/>
      <c r="TNX10" s="885"/>
      <c r="TNY10" s="886"/>
      <c r="TNZ10" s="886"/>
      <c r="TOA10" s="886"/>
      <c r="TOB10" s="885"/>
      <c r="TOC10" s="886"/>
      <c r="TOD10" s="886"/>
      <c r="TOE10" s="886"/>
      <c r="TOF10" s="885"/>
      <c r="TOG10" s="886"/>
      <c r="TOH10" s="886"/>
      <c r="TOI10" s="886"/>
      <c r="TOJ10" s="885"/>
      <c r="TOK10" s="886"/>
      <c r="TOL10" s="886"/>
      <c r="TOM10" s="886"/>
      <c r="TON10" s="885"/>
      <c r="TOO10" s="886"/>
      <c r="TOP10" s="886"/>
      <c r="TOQ10" s="886"/>
      <c r="TOR10" s="885"/>
      <c r="TOS10" s="886"/>
      <c r="TOT10" s="886"/>
      <c r="TOU10" s="886"/>
      <c r="TOV10" s="885"/>
      <c r="TOW10" s="886"/>
      <c r="TOX10" s="886"/>
      <c r="TOY10" s="886"/>
      <c r="TOZ10" s="885"/>
      <c r="TPA10" s="886"/>
      <c r="TPB10" s="886"/>
      <c r="TPC10" s="886"/>
      <c r="TPD10" s="885"/>
      <c r="TPE10" s="886"/>
      <c r="TPF10" s="886"/>
      <c r="TPG10" s="886"/>
      <c r="TPH10" s="885"/>
      <c r="TPI10" s="886"/>
      <c r="TPJ10" s="886"/>
      <c r="TPK10" s="886"/>
      <c r="TPL10" s="885"/>
      <c r="TPM10" s="886"/>
      <c r="TPN10" s="886"/>
      <c r="TPO10" s="886"/>
      <c r="TPP10" s="885"/>
      <c r="TPQ10" s="886"/>
      <c r="TPR10" s="886"/>
      <c r="TPS10" s="886"/>
      <c r="TPT10" s="885"/>
      <c r="TPU10" s="886"/>
      <c r="TPV10" s="886"/>
      <c r="TPW10" s="886"/>
      <c r="TPX10" s="885"/>
      <c r="TPY10" s="886"/>
      <c r="TPZ10" s="886"/>
      <c r="TQA10" s="886"/>
      <c r="TQB10" s="885"/>
      <c r="TQC10" s="886"/>
      <c r="TQD10" s="886"/>
      <c r="TQE10" s="886"/>
      <c r="TQF10" s="885"/>
      <c r="TQG10" s="886"/>
      <c r="TQH10" s="886"/>
      <c r="TQI10" s="886"/>
      <c r="TQJ10" s="885"/>
      <c r="TQK10" s="886"/>
      <c r="TQL10" s="886"/>
      <c r="TQM10" s="886"/>
      <c r="TQN10" s="885"/>
      <c r="TQO10" s="886"/>
      <c r="TQP10" s="886"/>
      <c r="TQQ10" s="886"/>
      <c r="TQR10" s="885"/>
      <c r="TQS10" s="886"/>
      <c r="TQT10" s="886"/>
      <c r="TQU10" s="886"/>
      <c r="TQV10" s="885"/>
      <c r="TQW10" s="886"/>
      <c r="TQX10" s="886"/>
      <c r="TQY10" s="886"/>
      <c r="TQZ10" s="885"/>
      <c r="TRA10" s="886"/>
      <c r="TRB10" s="886"/>
      <c r="TRC10" s="886"/>
      <c r="TRD10" s="885"/>
      <c r="TRE10" s="886"/>
      <c r="TRF10" s="886"/>
      <c r="TRG10" s="886"/>
      <c r="TRH10" s="885"/>
      <c r="TRI10" s="886"/>
      <c r="TRJ10" s="886"/>
      <c r="TRK10" s="886"/>
      <c r="TRL10" s="885"/>
      <c r="TRM10" s="886"/>
      <c r="TRN10" s="886"/>
      <c r="TRO10" s="886"/>
      <c r="TRP10" s="885"/>
      <c r="TRQ10" s="886"/>
      <c r="TRR10" s="886"/>
      <c r="TRS10" s="886"/>
      <c r="TRT10" s="885"/>
      <c r="TRU10" s="886"/>
      <c r="TRV10" s="886"/>
      <c r="TRW10" s="886"/>
      <c r="TRX10" s="885"/>
      <c r="TRY10" s="886"/>
      <c r="TRZ10" s="886"/>
      <c r="TSA10" s="886"/>
      <c r="TSB10" s="885"/>
      <c r="TSC10" s="886"/>
      <c r="TSD10" s="886"/>
      <c r="TSE10" s="886"/>
      <c r="TSF10" s="885"/>
      <c r="TSG10" s="886"/>
      <c r="TSH10" s="886"/>
      <c r="TSI10" s="886"/>
      <c r="TSJ10" s="885"/>
      <c r="TSK10" s="886"/>
      <c r="TSL10" s="886"/>
      <c r="TSM10" s="886"/>
      <c r="TSN10" s="885"/>
      <c r="TSO10" s="886"/>
      <c r="TSP10" s="886"/>
      <c r="TSQ10" s="886"/>
      <c r="TSR10" s="885"/>
      <c r="TSS10" s="886"/>
      <c r="TST10" s="886"/>
      <c r="TSU10" s="886"/>
      <c r="TSV10" s="885"/>
      <c r="TSW10" s="886"/>
      <c r="TSX10" s="886"/>
      <c r="TSY10" s="886"/>
      <c r="TSZ10" s="885"/>
      <c r="TTA10" s="886"/>
      <c r="TTB10" s="886"/>
      <c r="TTC10" s="886"/>
      <c r="TTD10" s="885"/>
      <c r="TTE10" s="886"/>
      <c r="TTF10" s="886"/>
      <c r="TTG10" s="886"/>
      <c r="TTH10" s="885"/>
      <c r="TTI10" s="886"/>
      <c r="TTJ10" s="886"/>
      <c r="TTK10" s="886"/>
      <c r="TTL10" s="885"/>
      <c r="TTM10" s="886"/>
      <c r="TTN10" s="886"/>
      <c r="TTO10" s="886"/>
      <c r="TTP10" s="885"/>
      <c r="TTQ10" s="886"/>
      <c r="TTR10" s="886"/>
      <c r="TTS10" s="886"/>
      <c r="TTT10" s="885"/>
      <c r="TTU10" s="886"/>
      <c r="TTV10" s="886"/>
      <c r="TTW10" s="886"/>
      <c r="TTX10" s="885"/>
      <c r="TTY10" s="886"/>
      <c r="TTZ10" s="886"/>
      <c r="TUA10" s="886"/>
      <c r="TUB10" s="885"/>
      <c r="TUC10" s="886"/>
      <c r="TUD10" s="886"/>
      <c r="TUE10" s="886"/>
      <c r="TUF10" s="885"/>
      <c r="TUG10" s="886"/>
      <c r="TUH10" s="886"/>
      <c r="TUI10" s="886"/>
      <c r="TUJ10" s="885"/>
      <c r="TUK10" s="886"/>
      <c r="TUL10" s="886"/>
      <c r="TUM10" s="886"/>
      <c r="TUN10" s="885"/>
      <c r="TUO10" s="886"/>
      <c r="TUP10" s="886"/>
      <c r="TUQ10" s="886"/>
      <c r="TUR10" s="885"/>
      <c r="TUS10" s="886"/>
      <c r="TUT10" s="886"/>
      <c r="TUU10" s="886"/>
      <c r="TUV10" s="885"/>
      <c r="TUW10" s="886"/>
      <c r="TUX10" s="886"/>
      <c r="TUY10" s="886"/>
      <c r="TUZ10" s="885"/>
      <c r="TVA10" s="886"/>
      <c r="TVB10" s="886"/>
      <c r="TVC10" s="886"/>
      <c r="TVD10" s="885"/>
      <c r="TVE10" s="886"/>
      <c r="TVF10" s="886"/>
      <c r="TVG10" s="886"/>
      <c r="TVH10" s="885"/>
      <c r="TVI10" s="886"/>
      <c r="TVJ10" s="886"/>
      <c r="TVK10" s="886"/>
      <c r="TVL10" s="885"/>
      <c r="TVM10" s="886"/>
      <c r="TVN10" s="886"/>
      <c r="TVO10" s="886"/>
      <c r="TVP10" s="885"/>
      <c r="TVQ10" s="886"/>
      <c r="TVR10" s="886"/>
      <c r="TVS10" s="886"/>
      <c r="TVT10" s="885"/>
      <c r="TVU10" s="886"/>
      <c r="TVV10" s="886"/>
      <c r="TVW10" s="886"/>
      <c r="TVX10" s="885"/>
      <c r="TVY10" s="886"/>
      <c r="TVZ10" s="886"/>
      <c r="TWA10" s="886"/>
      <c r="TWB10" s="885"/>
      <c r="TWC10" s="886"/>
      <c r="TWD10" s="886"/>
      <c r="TWE10" s="886"/>
      <c r="TWF10" s="885"/>
      <c r="TWG10" s="886"/>
      <c r="TWH10" s="886"/>
      <c r="TWI10" s="886"/>
      <c r="TWJ10" s="885"/>
      <c r="TWK10" s="886"/>
      <c r="TWL10" s="886"/>
      <c r="TWM10" s="886"/>
      <c r="TWN10" s="885"/>
      <c r="TWO10" s="886"/>
      <c r="TWP10" s="886"/>
      <c r="TWQ10" s="886"/>
      <c r="TWR10" s="885"/>
      <c r="TWS10" s="886"/>
      <c r="TWT10" s="886"/>
      <c r="TWU10" s="886"/>
      <c r="TWV10" s="885"/>
      <c r="TWW10" s="886"/>
      <c r="TWX10" s="886"/>
      <c r="TWY10" s="886"/>
      <c r="TWZ10" s="885"/>
      <c r="TXA10" s="886"/>
      <c r="TXB10" s="886"/>
      <c r="TXC10" s="886"/>
      <c r="TXD10" s="885"/>
      <c r="TXE10" s="886"/>
      <c r="TXF10" s="886"/>
      <c r="TXG10" s="886"/>
      <c r="TXH10" s="885"/>
      <c r="TXI10" s="886"/>
      <c r="TXJ10" s="886"/>
      <c r="TXK10" s="886"/>
      <c r="TXL10" s="885"/>
      <c r="TXM10" s="886"/>
      <c r="TXN10" s="886"/>
      <c r="TXO10" s="886"/>
      <c r="TXP10" s="885"/>
      <c r="TXQ10" s="886"/>
      <c r="TXR10" s="886"/>
      <c r="TXS10" s="886"/>
      <c r="TXT10" s="885"/>
      <c r="TXU10" s="886"/>
      <c r="TXV10" s="886"/>
      <c r="TXW10" s="886"/>
      <c r="TXX10" s="885"/>
      <c r="TXY10" s="886"/>
      <c r="TXZ10" s="886"/>
      <c r="TYA10" s="886"/>
      <c r="TYB10" s="885"/>
      <c r="TYC10" s="886"/>
      <c r="TYD10" s="886"/>
      <c r="TYE10" s="886"/>
      <c r="TYF10" s="885"/>
      <c r="TYG10" s="886"/>
      <c r="TYH10" s="886"/>
      <c r="TYI10" s="886"/>
      <c r="TYJ10" s="885"/>
      <c r="TYK10" s="886"/>
      <c r="TYL10" s="886"/>
      <c r="TYM10" s="886"/>
      <c r="TYN10" s="885"/>
      <c r="TYO10" s="886"/>
      <c r="TYP10" s="886"/>
      <c r="TYQ10" s="886"/>
      <c r="TYR10" s="885"/>
      <c r="TYS10" s="886"/>
      <c r="TYT10" s="886"/>
      <c r="TYU10" s="886"/>
      <c r="TYV10" s="885"/>
      <c r="TYW10" s="886"/>
      <c r="TYX10" s="886"/>
      <c r="TYY10" s="886"/>
      <c r="TYZ10" s="885"/>
      <c r="TZA10" s="886"/>
      <c r="TZB10" s="886"/>
      <c r="TZC10" s="886"/>
      <c r="TZD10" s="885"/>
      <c r="TZE10" s="886"/>
      <c r="TZF10" s="886"/>
      <c r="TZG10" s="886"/>
      <c r="TZH10" s="885"/>
      <c r="TZI10" s="886"/>
      <c r="TZJ10" s="886"/>
      <c r="TZK10" s="886"/>
      <c r="TZL10" s="885"/>
      <c r="TZM10" s="886"/>
      <c r="TZN10" s="886"/>
      <c r="TZO10" s="886"/>
      <c r="TZP10" s="885"/>
      <c r="TZQ10" s="886"/>
      <c r="TZR10" s="886"/>
      <c r="TZS10" s="886"/>
      <c r="TZT10" s="885"/>
      <c r="TZU10" s="886"/>
      <c r="TZV10" s="886"/>
      <c r="TZW10" s="886"/>
      <c r="TZX10" s="885"/>
      <c r="TZY10" s="886"/>
      <c r="TZZ10" s="886"/>
      <c r="UAA10" s="886"/>
      <c r="UAB10" s="885"/>
      <c r="UAC10" s="886"/>
      <c r="UAD10" s="886"/>
      <c r="UAE10" s="886"/>
      <c r="UAF10" s="885"/>
      <c r="UAG10" s="886"/>
      <c r="UAH10" s="886"/>
      <c r="UAI10" s="886"/>
      <c r="UAJ10" s="885"/>
      <c r="UAK10" s="886"/>
      <c r="UAL10" s="886"/>
      <c r="UAM10" s="886"/>
      <c r="UAN10" s="885"/>
      <c r="UAO10" s="886"/>
      <c r="UAP10" s="886"/>
      <c r="UAQ10" s="886"/>
      <c r="UAR10" s="885"/>
      <c r="UAS10" s="886"/>
      <c r="UAT10" s="886"/>
      <c r="UAU10" s="886"/>
      <c r="UAV10" s="885"/>
      <c r="UAW10" s="886"/>
      <c r="UAX10" s="886"/>
      <c r="UAY10" s="886"/>
      <c r="UAZ10" s="885"/>
      <c r="UBA10" s="886"/>
      <c r="UBB10" s="886"/>
      <c r="UBC10" s="886"/>
      <c r="UBD10" s="885"/>
      <c r="UBE10" s="886"/>
      <c r="UBF10" s="886"/>
      <c r="UBG10" s="886"/>
      <c r="UBH10" s="885"/>
      <c r="UBI10" s="886"/>
      <c r="UBJ10" s="886"/>
      <c r="UBK10" s="886"/>
      <c r="UBL10" s="885"/>
      <c r="UBM10" s="886"/>
      <c r="UBN10" s="886"/>
      <c r="UBO10" s="886"/>
      <c r="UBP10" s="885"/>
      <c r="UBQ10" s="886"/>
      <c r="UBR10" s="886"/>
      <c r="UBS10" s="886"/>
      <c r="UBT10" s="885"/>
      <c r="UBU10" s="886"/>
      <c r="UBV10" s="886"/>
      <c r="UBW10" s="886"/>
      <c r="UBX10" s="885"/>
      <c r="UBY10" s="886"/>
      <c r="UBZ10" s="886"/>
      <c r="UCA10" s="886"/>
      <c r="UCB10" s="885"/>
      <c r="UCC10" s="886"/>
      <c r="UCD10" s="886"/>
      <c r="UCE10" s="886"/>
      <c r="UCF10" s="885"/>
      <c r="UCG10" s="886"/>
      <c r="UCH10" s="886"/>
      <c r="UCI10" s="886"/>
      <c r="UCJ10" s="885"/>
      <c r="UCK10" s="886"/>
      <c r="UCL10" s="886"/>
      <c r="UCM10" s="886"/>
      <c r="UCN10" s="885"/>
      <c r="UCO10" s="886"/>
      <c r="UCP10" s="886"/>
      <c r="UCQ10" s="886"/>
      <c r="UCR10" s="885"/>
      <c r="UCS10" s="886"/>
      <c r="UCT10" s="886"/>
      <c r="UCU10" s="886"/>
      <c r="UCV10" s="885"/>
      <c r="UCW10" s="886"/>
      <c r="UCX10" s="886"/>
      <c r="UCY10" s="886"/>
      <c r="UCZ10" s="885"/>
      <c r="UDA10" s="886"/>
      <c r="UDB10" s="886"/>
      <c r="UDC10" s="886"/>
      <c r="UDD10" s="885"/>
      <c r="UDE10" s="886"/>
      <c r="UDF10" s="886"/>
      <c r="UDG10" s="886"/>
      <c r="UDH10" s="885"/>
      <c r="UDI10" s="886"/>
      <c r="UDJ10" s="886"/>
      <c r="UDK10" s="886"/>
      <c r="UDL10" s="885"/>
      <c r="UDM10" s="886"/>
      <c r="UDN10" s="886"/>
      <c r="UDO10" s="886"/>
      <c r="UDP10" s="885"/>
      <c r="UDQ10" s="886"/>
      <c r="UDR10" s="886"/>
      <c r="UDS10" s="886"/>
      <c r="UDT10" s="885"/>
      <c r="UDU10" s="886"/>
      <c r="UDV10" s="886"/>
      <c r="UDW10" s="886"/>
      <c r="UDX10" s="885"/>
      <c r="UDY10" s="886"/>
      <c r="UDZ10" s="886"/>
      <c r="UEA10" s="886"/>
      <c r="UEB10" s="885"/>
      <c r="UEC10" s="886"/>
      <c r="UED10" s="886"/>
      <c r="UEE10" s="886"/>
      <c r="UEF10" s="885"/>
      <c r="UEG10" s="886"/>
      <c r="UEH10" s="886"/>
      <c r="UEI10" s="886"/>
      <c r="UEJ10" s="885"/>
      <c r="UEK10" s="886"/>
      <c r="UEL10" s="886"/>
      <c r="UEM10" s="886"/>
      <c r="UEN10" s="885"/>
      <c r="UEO10" s="886"/>
      <c r="UEP10" s="886"/>
      <c r="UEQ10" s="886"/>
      <c r="UER10" s="885"/>
      <c r="UES10" s="886"/>
      <c r="UET10" s="886"/>
      <c r="UEU10" s="886"/>
      <c r="UEV10" s="885"/>
      <c r="UEW10" s="886"/>
      <c r="UEX10" s="886"/>
      <c r="UEY10" s="886"/>
      <c r="UEZ10" s="885"/>
      <c r="UFA10" s="886"/>
      <c r="UFB10" s="886"/>
      <c r="UFC10" s="886"/>
      <c r="UFD10" s="885"/>
      <c r="UFE10" s="886"/>
      <c r="UFF10" s="886"/>
      <c r="UFG10" s="886"/>
      <c r="UFH10" s="885"/>
      <c r="UFI10" s="886"/>
      <c r="UFJ10" s="886"/>
      <c r="UFK10" s="886"/>
      <c r="UFL10" s="885"/>
      <c r="UFM10" s="886"/>
      <c r="UFN10" s="886"/>
      <c r="UFO10" s="886"/>
      <c r="UFP10" s="885"/>
      <c r="UFQ10" s="886"/>
      <c r="UFR10" s="886"/>
      <c r="UFS10" s="886"/>
      <c r="UFT10" s="885"/>
      <c r="UFU10" s="886"/>
      <c r="UFV10" s="886"/>
      <c r="UFW10" s="886"/>
      <c r="UFX10" s="885"/>
      <c r="UFY10" s="886"/>
      <c r="UFZ10" s="886"/>
      <c r="UGA10" s="886"/>
      <c r="UGB10" s="885"/>
      <c r="UGC10" s="886"/>
      <c r="UGD10" s="886"/>
      <c r="UGE10" s="886"/>
      <c r="UGF10" s="885"/>
      <c r="UGG10" s="886"/>
      <c r="UGH10" s="886"/>
      <c r="UGI10" s="886"/>
      <c r="UGJ10" s="885"/>
      <c r="UGK10" s="886"/>
      <c r="UGL10" s="886"/>
      <c r="UGM10" s="886"/>
      <c r="UGN10" s="885"/>
      <c r="UGO10" s="886"/>
      <c r="UGP10" s="886"/>
      <c r="UGQ10" s="886"/>
      <c r="UGR10" s="885"/>
      <c r="UGS10" s="886"/>
      <c r="UGT10" s="886"/>
      <c r="UGU10" s="886"/>
      <c r="UGV10" s="885"/>
      <c r="UGW10" s="886"/>
      <c r="UGX10" s="886"/>
      <c r="UGY10" s="886"/>
      <c r="UGZ10" s="885"/>
      <c r="UHA10" s="886"/>
      <c r="UHB10" s="886"/>
      <c r="UHC10" s="886"/>
      <c r="UHD10" s="885"/>
      <c r="UHE10" s="886"/>
      <c r="UHF10" s="886"/>
      <c r="UHG10" s="886"/>
      <c r="UHH10" s="885"/>
      <c r="UHI10" s="886"/>
      <c r="UHJ10" s="886"/>
      <c r="UHK10" s="886"/>
      <c r="UHL10" s="885"/>
      <c r="UHM10" s="886"/>
      <c r="UHN10" s="886"/>
      <c r="UHO10" s="886"/>
      <c r="UHP10" s="885"/>
      <c r="UHQ10" s="886"/>
      <c r="UHR10" s="886"/>
      <c r="UHS10" s="886"/>
      <c r="UHT10" s="885"/>
      <c r="UHU10" s="886"/>
      <c r="UHV10" s="886"/>
      <c r="UHW10" s="886"/>
      <c r="UHX10" s="885"/>
      <c r="UHY10" s="886"/>
      <c r="UHZ10" s="886"/>
      <c r="UIA10" s="886"/>
      <c r="UIB10" s="885"/>
      <c r="UIC10" s="886"/>
      <c r="UID10" s="886"/>
      <c r="UIE10" s="886"/>
      <c r="UIF10" s="885"/>
      <c r="UIG10" s="886"/>
      <c r="UIH10" s="886"/>
      <c r="UII10" s="886"/>
      <c r="UIJ10" s="885"/>
      <c r="UIK10" s="886"/>
      <c r="UIL10" s="886"/>
      <c r="UIM10" s="886"/>
      <c r="UIN10" s="885"/>
      <c r="UIO10" s="886"/>
      <c r="UIP10" s="886"/>
      <c r="UIQ10" s="886"/>
      <c r="UIR10" s="885"/>
      <c r="UIS10" s="886"/>
      <c r="UIT10" s="886"/>
      <c r="UIU10" s="886"/>
      <c r="UIV10" s="885"/>
      <c r="UIW10" s="886"/>
      <c r="UIX10" s="886"/>
      <c r="UIY10" s="886"/>
      <c r="UIZ10" s="885"/>
      <c r="UJA10" s="886"/>
      <c r="UJB10" s="886"/>
      <c r="UJC10" s="886"/>
      <c r="UJD10" s="885"/>
      <c r="UJE10" s="886"/>
      <c r="UJF10" s="886"/>
      <c r="UJG10" s="886"/>
      <c r="UJH10" s="885"/>
      <c r="UJI10" s="886"/>
      <c r="UJJ10" s="886"/>
      <c r="UJK10" s="886"/>
      <c r="UJL10" s="885"/>
      <c r="UJM10" s="886"/>
      <c r="UJN10" s="886"/>
      <c r="UJO10" s="886"/>
      <c r="UJP10" s="885"/>
      <c r="UJQ10" s="886"/>
      <c r="UJR10" s="886"/>
      <c r="UJS10" s="886"/>
      <c r="UJT10" s="885"/>
      <c r="UJU10" s="886"/>
      <c r="UJV10" s="886"/>
      <c r="UJW10" s="886"/>
      <c r="UJX10" s="885"/>
      <c r="UJY10" s="886"/>
      <c r="UJZ10" s="886"/>
      <c r="UKA10" s="886"/>
      <c r="UKB10" s="885"/>
      <c r="UKC10" s="886"/>
      <c r="UKD10" s="886"/>
      <c r="UKE10" s="886"/>
      <c r="UKF10" s="885"/>
      <c r="UKG10" s="886"/>
      <c r="UKH10" s="886"/>
      <c r="UKI10" s="886"/>
      <c r="UKJ10" s="885"/>
      <c r="UKK10" s="886"/>
      <c r="UKL10" s="886"/>
      <c r="UKM10" s="886"/>
      <c r="UKN10" s="885"/>
      <c r="UKO10" s="886"/>
      <c r="UKP10" s="886"/>
      <c r="UKQ10" s="886"/>
      <c r="UKR10" s="885"/>
      <c r="UKS10" s="886"/>
      <c r="UKT10" s="886"/>
      <c r="UKU10" s="886"/>
      <c r="UKV10" s="885"/>
      <c r="UKW10" s="886"/>
      <c r="UKX10" s="886"/>
      <c r="UKY10" s="886"/>
      <c r="UKZ10" s="885"/>
      <c r="ULA10" s="886"/>
      <c r="ULB10" s="886"/>
      <c r="ULC10" s="886"/>
      <c r="ULD10" s="885"/>
      <c r="ULE10" s="886"/>
      <c r="ULF10" s="886"/>
      <c r="ULG10" s="886"/>
      <c r="ULH10" s="885"/>
      <c r="ULI10" s="886"/>
      <c r="ULJ10" s="886"/>
      <c r="ULK10" s="886"/>
      <c r="ULL10" s="885"/>
      <c r="ULM10" s="886"/>
      <c r="ULN10" s="886"/>
      <c r="ULO10" s="886"/>
      <c r="ULP10" s="885"/>
      <c r="ULQ10" s="886"/>
      <c r="ULR10" s="886"/>
      <c r="ULS10" s="886"/>
      <c r="ULT10" s="885"/>
      <c r="ULU10" s="886"/>
      <c r="ULV10" s="886"/>
      <c r="ULW10" s="886"/>
      <c r="ULX10" s="885"/>
      <c r="ULY10" s="886"/>
      <c r="ULZ10" s="886"/>
      <c r="UMA10" s="886"/>
      <c r="UMB10" s="885"/>
      <c r="UMC10" s="886"/>
      <c r="UMD10" s="886"/>
      <c r="UME10" s="886"/>
      <c r="UMF10" s="885"/>
      <c r="UMG10" s="886"/>
      <c r="UMH10" s="886"/>
      <c r="UMI10" s="886"/>
      <c r="UMJ10" s="885"/>
      <c r="UMK10" s="886"/>
      <c r="UML10" s="886"/>
      <c r="UMM10" s="886"/>
      <c r="UMN10" s="885"/>
      <c r="UMO10" s="886"/>
      <c r="UMP10" s="886"/>
      <c r="UMQ10" s="886"/>
      <c r="UMR10" s="885"/>
      <c r="UMS10" s="886"/>
      <c r="UMT10" s="886"/>
      <c r="UMU10" s="886"/>
      <c r="UMV10" s="885"/>
      <c r="UMW10" s="886"/>
      <c r="UMX10" s="886"/>
      <c r="UMY10" s="886"/>
      <c r="UMZ10" s="885"/>
      <c r="UNA10" s="886"/>
      <c r="UNB10" s="886"/>
      <c r="UNC10" s="886"/>
      <c r="UND10" s="885"/>
      <c r="UNE10" s="886"/>
      <c r="UNF10" s="886"/>
      <c r="UNG10" s="886"/>
      <c r="UNH10" s="885"/>
      <c r="UNI10" s="886"/>
      <c r="UNJ10" s="886"/>
      <c r="UNK10" s="886"/>
      <c r="UNL10" s="885"/>
      <c r="UNM10" s="886"/>
      <c r="UNN10" s="886"/>
      <c r="UNO10" s="886"/>
      <c r="UNP10" s="885"/>
      <c r="UNQ10" s="886"/>
      <c r="UNR10" s="886"/>
      <c r="UNS10" s="886"/>
      <c r="UNT10" s="885"/>
      <c r="UNU10" s="886"/>
      <c r="UNV10" s="886"/>
      <c r="UNW10" s="886"/>
      <c r="UNX10" s="885"/>
      <c r="UNY10" s="886"/>
      <c r="UNZ10" s="886"/>
      <c r="UOA10" s="886"/>
      <c r="UOB10" s="885"/>
      <c r="UOC10" s="886"/>
      <c r="UOD10" s="886"/>
      <c r="UOE10" s="886"/>
      <c r="UOF10" s="885"/>
      <c r="UOG10" s="886"/>
      <c r="UOH10" s="886"/>
      <c r="UOI10" s="886"/>
      <c r="UOJ10" s="885"/>
      <c r="UOK10" s="886"/>
      <c r="UOL10" s="886"/>
      <c r="UOM10" s="886"/>
      <c r="UON10" s="885"/>
      <c r="UOO10" s="886"/>
      <c r="UOP10" s="886"/>
      <c r="UOQ10" s="886"/>
      <c r="UOR10" s="885"/>
      <c r="UOS10" s="886"/>
      <c r="UOT10" s="886"/>
      <c r="UOU10" s="886"/>
      <c r="UOV10" s="885"/>
      <c r="UOW10" s="886"/>
      <c r="UOX10" s="886"/>
      <c r="UOY10" s="886"/>
      <c r="UOZ10" s="885"/>
      <c r="UPA10" s="886"/>
      <c r="UPB10" s="886"/>
      <c r="UPC10" s="886"/>
      <c r="UPD10" s="885"/>
      <c r="UPE10" s="886"/>
      <c r="UPF10" s="886"/>
      <c r="UPG10" s="886"/>
      <c r="UPH10" s="885"/>
      <c r="UPI10" s="886"/>
      <c r="UPJ10" s="886"/>
      <c r="UPK10" s="886"/>
      <c r="UPL10" s="885"/>
      <c r="UPM10" s="886"/>
      <c r="UPN10" s="886"/>
      <c r="UPO10" s="886"/>
      <c r="UPP10" s="885"/>
      <c r="UPQ10" s="886"/>
      <c r="UPR10" s="886"/>
      <c r="UPS10" s="886"/>
      <c r="UPT10" s="885"/>
      <c r="UPU10" s="886"/>
      <c r="UPV10" s="886"/>
      <c r="UPW10" s="886"/>
      <c r="UPX10" s="885"/>
      <c r="UPY10" s="886"/>
      <c r="UPZ10" s="886"/>
      <c r="UQA10" s="886"/>
      <c r="UQB10" s="885"/>
      <c r="UQC10" s="886"/>
      <c r="UQD10" s="886"/>
      <c r="UQE10" s="886"/>
      <c r="UQF10" s="885"/>
      <c r="UQG10" s="886"/>
      <c r="UQH10" s="886"/>
      <c r="UQI10" s="886"/>
      <c r="UQJ10" s="885"/>
      <c r="UQK10" s="886"/>
      <c r="UQL10" s="886"/>
      <c r="UQM10" s="886"/>
      <c r="UQN10" s="885"/>
      <c r="UQO10" s="886"/>
      <c r="UQP10" s="886"/>
      <c r="UQQ10" s="886"/>
      <c r="UQR10" s="885"/>
      <c r="UQS10" s="886"/>
      <c r="UQT10" s="886"/>
      <c r="UQU10" s="886"/>
      <c r="UQV10" s="885"/>
      <c r="UQW10" s="886"/>
      <c r="UQX10" s="886"/>
      <c r="UQY10" s="886"/>
      <c r="UQZ10" s="885"/>
      <c r="URA10" s="886"/>
      <c r="URB10" s="886"/>
      <c r="URC10" s="886"/>
      <c r="URD10" s="885"/>
      <c r="URE10" s="886"/>
      <c r="URF10" s="886"/>
      <c r="URG10" s="886"/>
      <c r="URH10" s="885"/>
      <c r="URI10" s="886"/>
      <c r="URJ10" s="886"/>
      <c r="URK10" s="886"/>
      <c r="URL10" s="885"/>
      <c r="URM10" s="886"/>
      <c r="URN10" s="886"/>
      <c r="URO10" s="886"/>
      <c r="URP10" s="885"/>
      <c r="URQ10" s="886"/>
      <c r="URR10" s="886"/>
      <c r="URS10" s="886"/>
      <c r="URT10" s="885"/>
      <c r="URU10" s="886"/>
      <c r="URV10" s="886"/>
      <c r="URW10" s="886"/>
      <c r="URX10" s="885"/>
      <c r="URY10" s="886"/>
      <c r="URZ10" s="886"/>
      <c r="USA10" s="886"/>
      <c r="USB10" s="885"/>
      <c r="USC10" s="886"/>
      <c r="USD10" s="886"/>
      <c r="USE10" s="886"/>
      <c r="USF10" s="885"/>
      <c r="USG10" s="886"/>
      <c r="USH10" s="886"/>
      <c r="USI10" s="886"/>
      <c r="USJ10" s="885"/>
      <c r="USK10" s="886"/>
      <c r="USL10" s="886"/>
      <c r="USM10" s="886"/>
      <c r="USN10" s="885"/>
      <c r="USO10" s="886"/>
      <c r="USP10" s="886"/>
      <c r="USQ10" s="886"/>
      <c r="USR10" s="885"/>
      <c r="USS10" s="886"/>
      <c r="UST10" s="886"/>
      <c r="USU10" s="886"/>
      <c r="USV10" s="885"/>
      <c r="USW10" s="886"/>
      <c r="USX10" s="886"/>
      <c r="USY10" s="886"/>
      <c r="USZ10" s="885"/>
      <c r="UTA10" s="886"/>
      <c r="UTB10" s="886"/>
      <c r="UTC10" s="886"/>
      <c r="UTD10" s="885"/>
      <c r="UTE10" s="886"/>
      <c r="UTF10" s="886"/>
      <c r="UTG10" s="886"/>
      <c r="UTH10" s="885"/>
      <c r="UTI10" s="886"/>
      <c r="UTJ10" s="886"/>
      <c r="UTK10" s="886"/>
      <c r="UTL10" s="885"/>
      <c r="UTM10" s="886"/>
      <c r="UTN10" s="886"/>
      <c r="UTO10" s="886"/>
      <c r="UTP10" s="885"/>
      <c r="UTQ10" s="886"/>
      <c r="UTR10" s="886"/>
      <c r="UTS10" s="886"/>
      <c r="UTT10" s="885"/>
      <c r="UTU10" s="886"/>
      <c r="UTV10" s="886"/>
      <c r="UTW10" s="886"/>
      <c r="UTX10" s="885"/>
      <c r="UTY10" s="886"/>
      <c r="UTZ10" s="886"/>
      <c r="UUA10" s="886"/>
      <c r="UUB10" s="885"/>
      <c r="UUC10" s="886"/>
      <c r="UUD10" s="886"/>
      <c r="UUE10" s="886"/>
      <c r="UUF10" s="885"/>
      <c r="UUG10" s="886"/>
      <c r="UUH10" s="886"/>
      <c r="UUI10" s="886"/>
      <c r="UUJ10" s="885"/>
      <c r="UUK10" s="886"/>
      <c r="UUL10" s="886"/>
      <c r="UUM10" s="886"/>
      <c r="UUN10" s="885"/>
      <c r="UUO10" s="886"/>
      <c r="UUP10" s="886"/>
      <c r="UUQ10" s="886"/>
      <c r="UUR10" s="885"/>
      <c r="UUS10" s="886"/>
      <c r="UUT10" s="886"/>
      <c r="UUU10" s="886"/>
      <c r="UUV10" s="885"/>
      <c r="UUW10" s="886"/>
      <c r="UUX10" s="886"/>
      <c r="UUY10" s="886"/>
      <c r="UUZ10" s="885"/>
      <c r="UVA10" s="886"/>
      <c r="UVB10" s="886"/>
      <c r="UVC10" s="886"/>
      <c r="UVD10" s="885"/>
      <c r="UVE10" s="886"/>
      <c r="UVF10" s="886"/>
      <c r="UVG10" s="886"/>
      <c r="UVH10" s="885"/>
      <c r="UVI10" s="886"/>
      <c r="UVJ10" s="886"/>
      <c r="UVK10" s="886"/>
      <c r="UVL10" s="885"/>
      <c r="UVM10" s="886"/>
      <c r="UVN10" s="886"/>
      <c r="UVO10" s="886"/>
      <c r="UVP10" s="885"/>
      <c r="UVQ10" s="886"/>
      <c r="UVR10" s="886"/>
      <c r="UVS10" s="886"/>
      <c r="UVT10" s="885"/>
      <c r="UVU10" s="886"/>
      <c r="UVV10" s="886"/>
      <c r="UVW10" s="886"/>
      <c r="UVX10" s="885"/>
      <c r="UVY10" s="886"/>
      <c r="UVZ10" s="886"/>
      <c r="UWA10" s="886"/>
      <c r="UWB10" s="885"/>
      <c r="UWC10" s="886"/>
      <c r="UWD10" s="886"/>
      <c r="UWE10" s="886"/>
      <c r="UWF10" s="885"/>
      <c r="UWG10" s="886"/>
      <c r="UWH10" s="886"/>
      <c r="UWI10" s="886"/>
      <c r="UWJ10" s="885"/>
      <c r="UWK10" s="886"/>
      <c r="UWL10" s="886"/>
      <c r="UWM10" s="886"/>
      <c r="UWN10" s="885"/>
      <c r="UWO10" s="886"/>
      <c r="UWP10" s="886"/>
      <c r="UWQ10" s="886"/>
      <c r="UWR10" s="885"/>
      <c r="UWS10" s="886"/>
      <c r="UWT10" s="886"/>
      <c r="UWU10" s="886"/>
      <c r="UWV10" s="885"/>
      <c r="UWW10" s="886"/>
      <c r="UWX10" s="886"/>
      <c r="UWY10" s="886"/>
      <c r="UWZ10" s="885"/>
      <c r="UXA10" s="886"/>
      <c r="UXB10" s="886"/>
      <c r="UXC10" s="886"/>
      <c r="UXD10" s="885"/>
      <c r="UXE10" s="886"/>
      <c r="UXF10" s="886"/>
      <c r="UXG10" s="886"/>
      <c r="UXH10" s="885"/>
      <c r="UXI10" s="886"/>
      <c r="UXJ10" s="886"/>
      <c r="UXK10" s="886"/>
      <c r="UXL10" s="885"/>
      <c r="UXM10" s="886"/>
      <c r="UXN10" s="886"/>
      <c r="UXO10" s="886"/>
      <c r="UXP10" s="885"/>
      <c r="UXQ10" s="886"/>
      <c r="UXR10" s="886"/>
      <c r="UXS10" s="886"/>
      <c r="UXT10" s="885"/>
      <c r="UXU10" s="886"/>
      <c r="UXV10" s="886"/>
      <c r="UXW10" s="886"/>
      <c r="UXX10" s="885"/>
      <c r="UXY10" s="886"/>
      <c r="UXZ10" s="886"/>
      <c r="UYA10" s="886"/>
      <c r="UYB10" s="885"/>
      <c r="UYC10" s="886"/>
      <c r="UYD10" s="886"/>
      <c r="UYE10" s="886"/>
      <c r="UYF10" s="885"/>
      <c r="UYG10" s="886"/>
      <c r="UYH10" s="886"/>
      <c r="UYI10" s="886"/>
      <c r="UYJ10" s="885"/>
      <c r="UYK10" s="886"/>
      <c r="UYL10" s="886"/>
      <c r="UYM10" s="886"/>
      <c r="UYN10" s="885"/>
      <c r="UYO10" s="886"/>
      <c r="UYP10" s="886"/>
      <c r="UYQ10" s="886"/>
      <c r="UYR10" s="885"/>
      <c r="UYS10" s="886"/>
      <c r="UYT10" s="886"/>
      <c r="UYU10" s="886"/>
      <c r="UYV10" s="885"/>
      <c r="UYW10" s="886"/>
      <c r="UYX10" s="886"/>
      <c r="UYY10" s="886"/>
      <c r="UYZ10" s="885"/>
      <c r="UZA10" s="886"/>
      <c r="UZB10" s="886"/>
      <c r="UZC10" s="886"/>
      <c r="UZD10" s="885"/>
      <c r="UZE10" s="886"/>
      <c r="UZF10" s="886"/>
      <c r="UZG10" s="886"/>
      <c r="UZH10" s="885"/>
      <c r="UZI10" s="886"/>
      <c r="UZJ10" s="886"/>
      <c r="UZK10" s="886"/>
      <c r="UZL10" s="885"/>
      <c r="UZM10" s="886"/>
      <c r="UZN10" s="886"/>
      <c r="UZO10" s="886"/>
      <c r="UZP10" s="885"/>
      <c r="UZQ10" s="886"/>
      <c r="UZR10" s="886"/>
      <c r="UZS10" s="886"/>
      <c r="UZT10" s="885"/>
      <c r="UZU10" s="886"/>
      <c r="UZV10" s="886"/>
      <c r="UZW10" s="886"/>
      <c r="UZX10" s="885"/>
      <c r="UZY10" s="886"/>
      <c r="UZZ10" s="886"/>
      <c r="VAA10" s="886"/>
      <c r="VAB10" s="885"/>
      <c r="VAC10" s="886"/>
      <c r="VAD10" s="886"/>
      <c r="VAE10" s="886"/>
      <c r="VAF10" s="885"/>
      <c r="VAG10" s="886"/>
      <c r="VAH10" s="886"/>
      <c r="VAI10" s="886"/>
      <c r="VAJ10" s="885"/>
      <c r="VAK10" s="886"/>
      <c r="VAL10" s="886"/>
      <c r="VAM10" s="886"/>
      <c r="VAN10" s="885"/>
      <c r="VAO10" s="886"/>
      <c r="VAP10" s="886"/>
      <c r="VAQ10" s="886"/>
      <c r="VAR10" s="885"/>
      <c r="VAS10" s="886"/>
      <c r="VAT10" s="886"/>
      <c r="VAU10" s="886"/>
      <c r="VAV10" s="885"/>
      <c r="VAW10" s="886"/>
      <c r="VAX10" s="886"/>
      <c r="VAY10" s="886"/>
      <c r="VAZ10" s="885"/>
      <c r="VBA10" s="886"/>
      <c r="VBB10" s="886"/>
      <c r="VBC10" s="886"/>
      <c r="VBD10" s="885"/>
      <c r="VBE10" s="886"/>
      <c r="VBF10" s="886"/>
      <c r="VBG10" s="886"/>
      <c r="VBH10" s="885"/>
      <c r="VBI10" s="886"/>
      <c r="VBJ10" s="886"/>
      <c r="VBK10" s="886"/>
      <c r="VBL10" s="885"/>
      <c r="VBM10" s="886"/>
      <c r="VBN10" s="886"/>
      <c r="VBO10" s="886"/>
      <c r="VBP10" s="885"/>
      <c r="VBQ10" s="886"/>
      <c r="VBR10" s="886"/>
      <c r="VBS10" s="886"/>
      <c r="VBT10" s="885"/>
      <c r="VBU10" s="886"/>
      <c r="VBV10" s="886"/>
      <c r="VBW10" s="886"/>
      <c r="VBX10" s="885"/>
      <c r="VBY10" s="886"/>
      <c r="VBZ10" s="886"/>
      <c r="VCA10" s="886"/>
      <c r="VCB10" s="885"/>
      <c r="VCC10" s="886"/>
      <c r="VCD10" s="886"/>
      <c r="VCE10" s="886"/>
      <c r="VCF10" s="885"/>
      <c r="VCG10" s="886"/>
      <c r="VCH10" s="886"/>
      <c r="VCI10" s="886"/>
      <c r="VCJ10" s="885"/>
      <c r="VCK10" s="886"/>
      <c r="VCL10" s="886"/>
      <c r="VCM10" s="886"/>
      <c r="VCN10" s="885"/>
      <c r="VCO10" s="886"/>
      <c r="VCP10" s="886"/>
      <c r="VCQ10" s="886"/>
      <c r="VCR10" s="885"/>
      <c r="VCS10" s="886"/>
      <c r="VCT10" s="886"/>
      <c r="VCU10" s="886"/>
      <c r="VCV10" s="885"/>
      <c r="VCW10" s="886"/>
      <c r="VCX10" s="886"/>
      <c r="VCY10" s="886"/>
      <c r="VCZ10" s="885"/>
      <c r="VDA10" s="886"/>
      <c r="VDB10" s="886"/>
      <c r="VDC10" s="886"/>
      <c r="VDD10" s="885"/>
      <c r="VDE10" s="886"/>
      <c r="VDF10" s="886"/>
      <c r="VDG10" s="886"/>
      <c r="VDH10" s="885"/>
      <c r="VDI10" s="886"/>
      <c r="VDJ10" s="886"/>
      <c r="VDK10" s="886"/>
      <c r="VDL10" s="885"/>
      <c r="VDM10" s="886"/>
      <c r="VDN10" s="886"/>
      <c r="VDO10" s="886"/>
      <c r="VDP10" s="885"/>
      <c r="VDQ10" s="886"/>
      <c r="VDR10" s="886"/>
      <c r="VDS10" s="886"/>
      <c r="VDT10" s="885"/>
      <c r="VDU10" s="886"/>
      <c r="VDV10" s="886"/>
      <c r="VDW10" s="886"/>
      <c r="VDX10" s="885"/>
      <c r="VDY10" s="886"/>
      <c r="VDZ10" s="886"/>
      <c r="VEA10" s="886"/>
      <c r="VEB10" s="885"/>
      <c r="VEC10" s="886"/>
      <c r="VED10" s="886"/>
      <c r="VEE10" s="886"/>
      <c r="VEF10" s="885"/>
      <c r="VEG10" s="886"/>
      <c r="VEH10" s="886"/>
      <c r="VEI10" s="886"/>
      <c r="VEJ10" s="885"/>
      <c r="VEK10" s="886"/>
      <c r="VEL10" s="886"/>
      <c r="VEM10" s="886"/>
      <c r="VEN10" s="885"/>
      <c r="VEO10" s="886"/>
      <c r="VEP10" s="886"/>
      <c r="VEQ10" s="886"/>
      <c r="VER10" s="885"/>
      <c r="VES10" s="886"/>
      <c r="VET10" s="886"/>
      <c r="VEU10" s="886"/>
      <c r="VEV10" s="885"/>
      <c r="VEW10" s="886"/>
      <c r="VEX10" s="886"/>
      <c r="VEY10" s="886"/>
      <c r="VEZ10" s="885"/>
      <c r="VFA10" s="886"/>
      <c r="VFB10" s="886"/>
      <c r="VFC10" s="886"/>
      <c r="VFD10" s="885"/>
      <c r="VFE10" s="886"/>
      <c r="VFF10" s="886"/>
      <c r="VFG10" s="886"/>
      <c r="VFH10" s="885"/>
      <c r="VFI10" s="886"/>
      <c r="VFJ10" s="886"/>
      <c r="VFK10" s="886"/>
      <c r="VFL10" s="885"/>
      <c r="VFM10" s="886"/>
      <c r="VFN10" s="886"/>
      <c r="VFO10" s="886"/>
      <c r="VFP10" s="885"/>
      <c r="VFQ10" s="886"/>
      <c r="VFR10" s="886"/>
      <c r="VFS10" s="886"/>
      <c r="VFT10" s="885"/>
      <c r="VFU10" s="886"/>
      <c r="VFV10" s="886"/>
      <c r="VFW10" s="886"/>
      <c r="VFX10" s="885"/>
      <c r="VFY10" s="886"/>
      <c r="VFZ10" s="886"/>
      <c r="VGA10" s="886"/>
      <c r="VGB10" s="885"/>
      <c r="VGC10" s="886"/>
      <c r="VGD10" s="886"/>
      <c r="VGE10" s="886"/>
      <c r="VGF10" s="885"/>
      <c r="VGG10" s="886"/>
      <c r="VGH10" s="886"/>
      <c r="VGI10" s="886"/>
      <c r="VGJ10" s="885"/>
      <c r="VGK10" s="886"/>
      <c r="VGL10" s="886"/>
      <c r="VGM10" s="886"/>
      <c r="VGN10" s="885"/>
      <c r="VGO10" s="886"/>
      <c r="VGP10" s="886"/>
      <c r="VGQ10" s="886"/>
      <c r="VGR10" s="885"/>
      <c r="VGS10" s="886"/>
      <c r="VGT10" s="886"/>
      <c r="VGU10" s="886"/>
      <c r="VGV10" s="885"/>
      <c r="VGW10" s="886"/>
      <c r="VGX10" s="886"/>
      <c r="VGY10" s="886"/>
      <c r="VGZ10" s="885"/>
      <c r="VHA10" s="886"/>
      <c r="VHB10" s="886"/>
      <c r="VHC10" s="886"/>
      <c r="VHD10" s="885"/>
      <c r="VHE10" s="886"/>
      <c r="VHF10" s="886"/>
      <c r="VHG10" s="886"/>
      <c r="VHH10" s="885"/>
      <c r="VHI10" s="886"/>
      <c r="VHJ10" s="886"/>
      <c r="VHK10" s="886"/>
      <c r="VHL10" s="885"/>
      <c r="VHM10" s="886"/>
      <c r="VHN10" s="886"/>
      <c r="VHO10" s="886"/>
      <c r="VHP10" s="885"/>
      <c r="VHQ10" s="886"/>
      <c r="VHR10" s="886"/>
      <c r="VHS10" s="886"/>
      <c r="VHT10" s="885"/>
      <c r="VHU10" s="886"/>
      <c r="VHV10" s="886"/>
      <c r="VHW10" s="886"/>
      <c r="VHX10" s="885"/>
      <c r="VHY10" s="886"/>
      <c r="VHZ10" s="886"/>
      <c r="VIA10" s="886"/>
      <c r="VIB10" s="885"/>
      <c r="VIC10" s="886"/>
      <c r="VID10" s="886"/>
      <c r="VIE10" s="886"/>
      <c r="VIF10" s="885"/>
      <c r="VIG10" s="886"/>
      <c r="VIH10" s="886"/>
      <c r="VII10" s="886"/>
      <c r="VIJ10" s="885"/>
      <c r="VIK10" s="886"/>
      <c r="VIL10" s="886"/>
      <c r="VIM10" s="886"/>
      <c r="VIN10" s="885"/>
      <c r="VIO10" s="886"/>
      <c r="VIP10" s="886"/>
      <c r="VIQ10" s="886"/>
      <c r="VIR10" s="885"/>
      <c r="VIS10" s="886"/>
      <c r="VIT10" s="886"/>
      <c r="VIU10" s="886"/>
      <c r="VIV10" s="885"/>
      <c r="VIW10" s="886"/>
      <c r="VIX10" s="886"/>
      <c r="VIY10" s="886"/>
      <c r="VIZ10" s="885"/>
      <c r="VJA10" s="886"/>
      <c r="VJB10" s="886"/>
      <c r="VJC10" s="886"/>
      <c r="VJD10" s="885"/>
      <c r="VJE10" s="886"/>
      <c r="VJF10" s="886"/>
      <c r="VJG10" s="886"/>
      <c r="VJH10" s="885"/>
      <c r="VJI10" s="886"/>
      <c r="VJJ10" s="886"/>
      <c r="VJK10" s="886"/>
      <c r="VJL10" s="885"/>
      <c r="VJM10" s="886"/>
      <c r="VJN10" s="886"/>
      <c r="VJO10" s="886"/>
      <c r="VJP10" s="885"/>
      <c r="VJQ10" s="886"/>
      <c r="VJR10" s="886"/>
      <c r="VJS10" s="886"/>
      <c r="VJT10" s="885"/>
      <c r="VJU10" s="886"/>
      <c r="VJV10" s="886"/>
      <c r="VJW10" s="886"/>
      <c r="VJX10" s="885"/>
      <c r="VJY10" s="886"/>
      <c r="VJZ10" s="886"/>
      <c r="VKA10" s="886"/>
      <c r="VKB10" s="885"/>
      <c r="VKC10" s="886"/>
      <c r="VKD10" s="886"/>
      <c r="VKE10" s="886"/>
      <c r="VKF10" s="885"/>
      <c r="VKG10" s="886"/>
      <c r="VKH10" s="886"/>
      <c r="VKI10" s="886"/>
      <c r="VKJ10" s="885"/>
      <c r="VKK10" s="886"/>
      <c r="VKL10" s="886"/>
      <c r="VKM10" s="886"/>
      <c r="VKN10" s="885"/>
      <c r="VKO10" s="886"/>
      <c r="VKP10" s="886"/>
      <c r="VKQ10" s="886"/>
      <c r="VKR10" s="885"/>
      <c r="VKS10" s="886"/>
      <c r="VKT10" s="886"/>
      <c r="VKU10" s="886"/>
      <c r="VKV10" s="885"/>
      <c r="VKW10" s="886"/>
      <c r="VKX10" s="886"/>
      <c r="VKY10" s="886"/>
      <c r="VKZ10" s="885"/>
      <c r="VLA10" s="886"/>
      <c r="VLB10" s="886"/>
      <c r="VLC10" s="886"/>
      <c r="VLD10" s="885"/>
      <c r="VLE10" s="886"/>
      <c r="VLF10" s="886"/>
      <c r="VLG10" s="886"/>
      <c r="VLH10" s="885"/>
      <c r="VLI10" s="886"/>
      <c r="VLJ10" s="886"/>
      <c r="VLK10" s="886"/>
      <c r="VLL10" s="885"/>
      <c r="VLM10" s="886"/>
      <c r="VLN10" s="886"/>
      <c r="VLO10" s="886"/>
      <c r="VLP10" s="885"/>
      <c r="VLQ10" s="886"/>
      <c r="VLR10" s="886"/>
      <c r="VLS10" s="886"/>
      <c r="VLT10" s="885"/>
      <c r="VLU10" s="886"/>
      <c r="VLV10" s="886"/>
      <c r="VLW10" s="886"/>
      <c r="VLX10" s="885"/>
      <c r="VLY10" s="886"/>
      <c r="VLZ10" s="886"/>
      <c r="VMA10" s="886"/>
      <c r="VMB10" s="885"/>
      <c r="VMC10" s="886"/>
      <c r="VMD10" s="886"/>
      <c r="VME10" s="886"/>
      <c r="VMF10" s="885"/>
      <c r="VMG10" s="886"/>
      <c r="VMH10" s="886"/>
      <c r="VMI10" s="886"/>
      <c r="VMJ10" s="885"/>
      <c r="VMK10" s="886"/>
      <c r="VML10" s="886"/>
      <c r="VMM10" s="886"/>
      <c r="VMN10" s="885"/>
      <c r="VMO10" s="886"/>
      <c r="VMP10" s="886"/>
      <c r="VMQ10" s="886"/>
      <c r="VMR10" s="885"/>
      <c r="VMS10" s="886"/>
      <c r="VMT10" s="886"/>
      <c r="VMU10" s="886"/>
      <c r="VMV10" s="885"/>
      <c r="VMW10" s="886"/>
      <c r="VMX10" s="886"/>
      <c r="VMY10" s="886"/>
      <c r="VMZ10" s="885"/>
      <c r="VNA10" s="886"/>
      <c r="VNB10" s="886"/>
      <c r="VNC10" s="886"/>
      <c r="VND10" s="885"/>
      <c r="VNE10" s="886"/>
      <c r="VNF10" s="886"/>
      <c r="VNG10" s="886"/>
      <c r="VNH10" s="885"/>
      <c r="VNI10" s="886"/>
      <c r="VNJ10" s="886"/>
      <c r="VNK10" s="886"/>
      <c r="VNL10" s="885"/>
      <c r="VNM10" s="886"/>
      <c r="VNN10" s="886"/>
      <c r="VNO10" s="886"/>
      <c r="VNP10" s="885"/>
      <c r="VNQ10" s="886"/>
      <c r="VNR10" s="886"/>
      <c r="VNS10" s="886"/>
      <c r="VNT10" s="885"/>
      <c r="VNU10" s="886"/>
      <c r="VNV10" s="886"/>
      <c r="VNW10" s="886"/>
      <c r="VNX10" s="885"/>
      <c r="VNY10" s="886"/>
      <c r="VNZ10" s="886"/>
      <c r="VOA10" s="886"/>
      <c r="VOB10" s="885"/>
      <c r="VOC10" s="886"/>
      <c r="VOD10" s="886"/>
      <c r="VOE10" s="886"/>
      <c r="VOF10" s="885"/>
      <c r="VOG10" s="886"/>
      <c r="VOH10" s="886"/>
      <c r="VOI10" s="886"/>
      <c r="VOJ10" s="885"/>
      <c r="VOK10" s="886"/>
      <c r="VOL10" s="886"/>
      <c r="VOM10" s="886"/>
      <c r="VON10" s="885"/>
      <c r="VOO10" s="886"/>
      <c r="VOP10" s="886"/>
      <c r="VOQ10" s="886"/>
      <c r="VOR10" s="885"/>
      <c r="VOS10" s="886"/>
      <c r="VOT10" s="886"/>
      <c r="VOU10" s="886"/>
      <c r="VOV10" s="885"/>
      <c r="VOW10" s="886"/>
      <c r="VOX10" s="886"/>
      <c r="VOY10" s="886"/>
      <c r="VOZ10" s="885"/>
      <c r="VPA10" s="886"/>
      <c r="VPB10" s="886"/>
      <c r="VPC10" s="886"/>
      <c r="VPD10" s="885"/>
      <c r="VPE10" s="886"/>
      <c r="VPF10" s="886"/>
      <c r="VPG10" s="886"/>
      <c r="VPH10" s="885"/>
      <c r="VPI10" s="886"/>
      <c r="VPJ10" s="886"/>
      <c r="VPK10" s="886"/>
      <c r="VPL10" s="885"/>
      <c r="VPM10" s="886"/>
      <c r="VPN10" s="886"/>
      <c r="VPO10" s="886"/>
      <c r="VPP10" s="885"/>
      <c r="VPQ10" s="886"/>
      <c r="VPR10" s="886"/>
      <c r="VPS10" s="886"/>
      <c r="VPT10" s="885"/>
      <c r="VPU10" s="886"/>
      <c r="VPV10" s="886"/>
      <c r="VPW10" s="886"/>
      <c r="VPX10" s="885"/>
      <c r="VPY10" s="886"/>
      <c r="VPZ10" s="886"/>
      <c r="VQA10" s="886"/>
      <c r="VQB10" s="885"/>
      <c r="VQC10" s="886"/>
      <c r="VQD10" s="886"/>
      <c r="VQE10" s="886"/>
      <c r="VQF10" s="885"/>
      <c r="VQG10" s="886"/>
      <c r="VQH10" s="886"/>
      <c r="VQI10" s="886"/>
      <c r="VQJ10" s="885"/>
      <c r="VQK10" s="886"/>
      <c r="VQL10" s="886"/>
      <c r="VQM10" s="886"/>
      <c r="VQN10" s="885"/>
      <c r="VQO10" s="886"/>
      <c r="VQP10" s="886"/>
      <c r="VQQ10" s="886"/>
      <c r="VQR10" s="885"/>
      <c r="VQS10" s="886"/>
      <c r="VQT10" s="886"/>
      <c r="VQU10" s="886"/>
      <c r="VQV10" s="885"/>
      <c r="VQW10" s="886"/>
      <c r="VQX10" s="886"/>
      <c r="VQY10" s="886"/>
      <c r="VQZ10" s="885"/>
      <c r="VRA10" s="886"/>
      <c r="VRB10" s="886"/>
      <c r="VRC10" s="886"/>
      <c r="VRD10" s="885"/>
      <c r="VRE10" s="886"/>
      <c r="VRF10" s="886"/>
      <c r="VRG10" s="886"/>
      <c r="VRH10" s="885"/>
      <c r="VRI10" s="886"/>
      <c r="VRJ10" s="886"/>
      <c r="VRK10" s="886"/>
      <c r="VRL10" s="885"/>
      <c r="VRM10" s="886"/>
      <c r="VRN10" s="886"/>
      <c r="VRO10" s="886"/>
      <c r="VRP10" s="885"/>
      <c r="VRQ10" s="886"/>
      <c r="VRR10" s="886"/>
      <c r="VRS10" s="886"/>
      <c r="VRT10" s="885"/>
      <c r="VRU10" s="886"/>
      <c r="VRV10" s="886"/>
      <c r="VRW10" s="886"/>
      <c r="VRX10" s="885"/>
      <c r="VRY10" s="886"/>
      <c r="VRZ10" s="886"/>
      <c r="VSA10" s="886"/>
      <c r="VSB10" s="885"/>
      <c r="VSC10" s="886"/>
      <c r="VSD10" s="886"/>
      <c r="VSE10" s="886"/>
      <c r="VSF10" s="885"/>
      <c r="VSG10" s="886"/>
      <c r="VSH10" s="886"/>
      <c r="VSI10" s="886"/>
      <c r="VSJ10" s="885"/>
      <c r="VSK10" s="886"/>
      <c r="VSL10" s="886"/>
      <c r="VSM10" s="886"/>
      <c r="VSN10" s="885"/>
      <c r="VSO10" s="886"/>
      <c r="VSP10" s="886"/>
      <c r="VSQ10" s="886"/>
      <c r="VSR10" s="885"/>
      <c r="VSS10" s="886"/>
      <c r="VST10" s="886"/>
      <c r="VSU10" s="886"/>
      <c r="VSV10" s="885"/>
      <c r="VSW10" s="886"/>
      <c r="VSX10" s="886"/>
      <c r="VSY10" s="886"/>
      <c r="VSZ10" s="885"/>
      <c r="VTA10" s="886"/>
      <c r="VTB10" s="886"/>
      <c r="VTC10" s="886"/>
      <c r="VTD10" s="885"/>
      <c r="VTE10" s="886"/>
      <c r="VTF10" s="886"/>
      <c r="VTG10" s="886"/>
      <c r="VTH10" s="885"/>
      <c r="VTI10" s="886"/>
      <c r="VTJ10" s="886"/>
      <c r="VTK10" s="886"/>
      <c r="VTL10" s="885"/>
      <c r="VTM10" s="886"/>
      <c r="VTN10" s="886"/>
      <c r="VTO10" s="886"/>
      <c r="VTP10" s="885"/>
      <c r="VTQ10" s="886"/>
      <c r="VTR10" s="886"/>
      <c r="VTS10" s="886"/>
      <c r="VTT10" s="885"/>
      <c r="VTU10" s="886"/>
      <c r="VTV10" s="886"/>
      <c r="VTW10" s="886"/>
      <c r="VTX10" s="885"/>
      <c r="VTY10" s="886"/>
      <c r="VTZ10" s="886"/>
      <c r="VUA10" s="886"/>
      <c r="VUB10" s="885"/>
      <c r="VUC10" s="886"/>
      <c r="VUD10" s="886"/>
      <c r="VUE10" s="886"/>
      <c r="VUF10" s="885"/>
      <c r="VUG10" s="886"/>
      <c r="VUH10" s="886"/>
      <c r="VUI10" s="886"/>
      <c r="VUJ10" s="885"/>
      <c r="VUK10" s="886"/>
      <c r="VUL10" s="886"/>
      <c r="VUM10" s="886"/>
      <c r="VUN10" s="885"/>
      <c r="VUO10" s="886"/>
      <c r="VUP10" s="886"/>
      <c r="VUQ10" s="886"/>
      <c r="VUR10" s="885"/>
      <c r="VUS10" s="886"/>
      <c r="VUT10" s="886"/>
      <c r="VUU10" s="886"/>
      <c r="VUV10" s="885"/>
      <c r="VUW10" s="886"/>
      <c r="VUX10" s="886"/>
      <c r="VUY10" s="886"/>
      <c r="VUZ10" s="885"/>
      <c r="VVA10" s="886"/>
      <c r="VVB10" s="886"/>
      <c r="VVC10" s="886"/>
      <c r="VVD10" s="885"/>
      <c r="VVE10" s="886"/>
      <c r="VVF10" s="886"/>
      <c r="VVG10" s="886"/>
      <c r="VVH10" s="885"/>
      <c r="VVI10" s="886"/>
      <c r="VVJ10" s="886"/>
      <c r="VVK10" s="886"/>
      <c r="VVL10" s="885"/>
      <c r="VVM10" s="886"/>
      <c r="VVN10" s="886"/>
      <c r="VVO10" s="886"/>
      <c r="VVP10" s="885"/>
      <c r="VVQ10" s="886"/>
      <c r="VVR10" s="886"/>
      <c r="VVS10" s="886"/>
      <c r="VVT10" s="885"/>
      <c r="VVU10" s="886"/>
      <c r="VVV10" s="886"/>
      <c r="VVW10" s="886"/>
      <c r="VVX10" s="885"/>
      <c r="VVY10" s="886"/>
      <c r="VVZ10" s="886"/>
      <c r="VWA10" s="886"/>
      <c r="VWB10" s="885"/>
      <c r="VWC10" s="886"/>
      <c r="VWD10" s="886"/>
      <c r="VWE10" s="886"/>
      <c r="VWF10" s="885"/>
      <c r="VWG10" s="886"/>
      <c r="VWH10" s="886"/>
      <c r="VWI10" s="886"/>
      <c r="VWJ10" s="885"/>
      <c r="VWK10" s="886"/>
      <c r="VWL10" s="886"/>
      <c r="VWM10" s="886"/>
      <c r="VWN10" s="885"/>
      <c r="VWO10" s="886"/>
      <c r="VWP10" s="886"/>
      <c r="VWQ10" s="886"/>
      <c r="VWR10" s="885"/>
      <c r="VWS10" s="886"/>
      <c r="VWT10" s="886"/>
      <c r="VWU10" s="886"/>
      <c r="VWV10" s="885"/>
      <c r="VWW10" s="886"/>
      <c r="VWX10" s="886"/>
      <c r="VWY10" s="886"/>
      <c r="VWZ10" s="885"/>
      <c r="VXA10" s="886"/>
      <c r="VXB10" s="886"/>
      <c r="VXC10" s="886"/>
      <c r="VXD10" s="885"/>
      <c r="VXE10" s="886"/>
      <c r="VXF10" s="886"/>
      <c r="VXG10" s="886"/>
      <c r="VXH10" s="885"/>
      <c r="VXI10" s="886"/>
      <c r="VXJ10" s="886"/>
      <c r="VXK10" s="886"/>
      <c r="VXL10" s="885"/>
      <c r="VXM10" s="886"/>
      <c r="VXN10" s="886"/>
      <c r="VXO10" s="886"/>
      <c r="VXP10" s="885"/>
      <c r="VXQ10" s="886"/>
      <c r="VXR10" s="886"/>
      <c r="VXS10" s="886"/>
      <c r="VXT10" s="885"/>
      <c r="VXU10" s="886"/>
      <c r="VXV10" s="886"/>
      <c r="VXW10" s="886"/>
      <c r="VXX10" s="885"/>
      <c r="VXY10" s="886"/>
      <c r="VXZ10" s="886"/>
      <c r="VYA10" s="886"/>
      <c r="VYB10" s="885"/>
      <c r="VYC10" s="886"/>
      <c r="VYD10" s="886"/>
      <c r="VYE10" s="886"/>
      <c r="VYF10" s="885"/>
      <c r="VYG10" s="886"/>
      <c r="VYH10" s="886"/>
      <c r="VYI10" s="886"/>
      <c r="VYJ10" s="885"/>
      <c r="VYK10" s="886"/>
      <c r="VYL10" s="886"/>
      <c r="VYM10" s="886"/>
      <c r="VYN10" s="885"/>
      <c r="VYO10" s="886"/>
      <c r="VYP10" s="886"/>
      <c r="VYQ10" s="886"/>
      <c r="VYR10" s="885"/>
      <c r="VYS10" s="886"/>
      <c r="VYT10" s="886"/>
      <c r="VYU10" s="886"/>
      <c r="VYV10" s="885"/>
      <c r="VYW10" s="886"/>
      <c r="VYX10" s="886"/>
      <c r="VYY10" s="886"/>
      <c r="VYZ10" s="885"/>
      <c r="VZA10" s="886"/>
      <c r="VZB10" s="886"/>
      <c r="VZC10" s="886"/>
      <c r="VZD10" s="885"/>
      <c r="VZE10" s="886"/>
      <c r="VZF10" s="886"/>
      <c r="VZG10" s="886"/>
      <c r="VZH10" s="885"/>
      <c r="VZI10" s="886"/>
      <c r="VZJ10" s="886"/>
      <c r="VZK10" s="886"/>
      <c r="VZL10" s="885"/>
      <c r="VZM10" s="886"/>
      <c r="VZN10" s="886"/>
      <c r="VZO10" s="886"/>
      <c r="VZP10" s="885"/>
      <c r="VZQ10" s="886"/>
      <c r="VZR10" s="886"/>
      <c r="VZS10" s="886"/>
      <c r="VZT10" s="885"/>
      <c r="VZU10" s="886"/>
      <c r="VZV10" s="886"/>
      <c r="VZW10" s="886"/>
      <c r="VZX10" s="885"/>
      <c r="VZY10" s="886"/>
      <c r="VZZ10" s="886"/>
      <c r="WAA10" s="886"/>
      <c r="WAB10" s="885"/>
      <c r="WAC10" s="886"/>
      <c r="WAD10" s="886"/>
      <c r="WAE10" s="886"/>
      <c r="WAF10" s="885"/>
      <c r="WAG10" s="886"/>
      <c r="WAH10" s="886"/>
      <c r="WAI10" s="886"/>
      <c r="WAJ10" s="885"/>
      <c r="WAK10" s="886"/>
      <c r="WAL10" s="886"/>
      <c r="WAM10" s="886"/>
      <c r="WAN10" s="885"/>
      <c r="WAO10" s="886"/>
      <c r="WAP10" s="886"/>
      <c r="WAQ10" s="886"/>
      <c r="WAR10" s="885"/>
      <c r="WAS10" s="886"/>
      <c r="WAT10" s="886"/>
      <c r="WAU10" s="886"/>
      <c r="WAV10" s="885"/>
      <c r="WAW10" s="886"/>
      <c r="WAX10" s="886"/>
      <c r="WAY10" s="886"/>
      <c r="WAZ10" s="885"/>
      <c r="WBA10" s="886"/>
      <c r="WBB10" s="886"/>
      <c r="WBC10" s="886"/>
      <c r="WBD10" s="885"/>
      <c r="WBE10" s="886"/>
      <c r="WBF10" s="886"/>
      <c r="WBG10" s="886"/>
      <c r="WBH10" s="885"/>
      <c r="WBI10" s="886"/>
      <c r="WBJ10" s="886"/>
      <c r="WBK10" s="886"/>
      <c r="WBL10" s="885"/>
      <c r="WBM10" s="886"/>
      <c r="WBN10" s="886"/>
      <c r="WBO10" s="886"/>
      <c r="WBP10" s="885"/>
      <c r="WBQ10" s="886"/>
      <c r="WBR10" s="886"/>
      <c r="WBS10" s="886"/>
      <c r="WBT10" s="885"/>
      <c r="WBU10" s="886"/>
      <c r="WBV10" s="886"/>
      <c r="WBW10" s="886"/>
      <c r="WBX10" s="885"/>
      <c r="WBY10" s="886"/>
      <c r="WBZ10" s="886"/>
      <c r="WCA10" s="886"/>
      <c r="WCB10" s="885"/>
      <c r="WCC10" s="886"/>
      <c r="WCD10" s="886"/>
      <c r="WCE10" s="886"/>
      <c r="WCF10" s="885"/>
      <c r="WCG10" s="886"/>
      <c r="WCH10" s="886"/>
      <c r="WCI10" s="886"/>
      <c r="WCJ10" s="885"/>
      <c r="WCK10" s="886"/>
      <c r="WCL10" s="886"/>
      <c r="WCM10" s="886"/>
      <c r="WCN10" s="885"/>
      <c r="WCO10" s="886"/>
      <c r="WCP10" s="886"/>
      <c r="WCQ10" s="886"/>
      <c r="WCR10" s="885"/>
      <c r="WCS10" s="886"/>
      <c r="WCT10" s="886"/>
      <c r="WCU10" s="886"/>
      <c r="WCV10" s="885"/>
      <c r="WCW10" s="886"/>
      <c r="WCX10" s="886"/>
      <c r="WCY10" s="886"/>
      <c r="WCZ10" s="885"/>
      <c r="WDA10" s="886"/>
      <c r="WDB10" s="886"/>
      <c r="WDC10" s="886"/>
      <c r="WDD10" s="885"/>
      <c r="WDE10" s="886"/>
      <c r="WDF10" s="886"/>
      <c r="WDG10" s="886"/>
      <c r="WDH10" s="885"/>
      <c r="WDI10" s="886"/>
      <c r="WDJ10" s="886"/>
      <c r="WDK10" s="886"/>
      <c r="WDL10" s="885"/>
      <c r="WDM10" s="886"/>
      <c r="WDN10" s="886"/>
      <c r="WDO10" s="886"/>
      <c r="WDP10" s="885"/>
      <c r="WDQ10" s="886"/>
      <c r="WDR10" s="886"/>
      <c r="WDS10" s="886"/>
      <c r="WDT10" s="885"/>
      <c r="WDU10" s="886"/>
      <c r="WDV10" s="886"/>
      <c r="WDW10" s="886"/>
      <c r="WDX10" s="885"/>
      <c r="WDY10" s="886"/>
      <c r="WDZ10" s="886"/>
      <c r="WEA10" s="886"/>
      <c r="WEB10" s="885"/>
      <c r="WEC10" s="886"/>
      <c r="WED10" s="886"/>
      <c r="WEE10" s="886"/>
      <c r="WEF10" s="885"/>
      <c r="WEG10" s="886"/>
      <c r="WEH10" s="886"/>
      <c r="WEI10" s="886"/>
      <c r="WEJ10" s="885"/>
      <c r="WEK10" s="886"/>
      <c r="WEL10" s="886"/>
      <c r="WEM10" s="886"/>
      <c r="WEN10" s="885"/>
      <c r="WEO10" s="886"/>
      <c r="WEP10" s="886"/>
      <c r="WEQ10" s="886"/>
      <c r="WER10" s="885"/>
      <c r="WES10" s="886"/>
      <c r="WET10" s="886"/>
      <c r="WEU10" s="886"/>
      <c r="WEV10" s="885"/>
      <c r="WEW10" s="886"/>
      <c r="WEX10" s="886"/>
      <c r="WEY10" s="886"/>
      <c r="WEZ10" s="885"/>
      <c r="WFA10" s="886"/>
      <c r="WFB10" s="886"/>
      <c r="WFC10" s="886"/>
      <c r="WFD10" s="885"/>
      <c r="WFE10" s="886"/>
      <c r="WFF10" s="886"/>
      <c r="WFG10" s="886"/>
      <c r="WFH10" s="885"/>
      <c r="WFI10" s="886"/>
      <c r="WFJ10" s="886"/>
      <c r="WFK10" s="886"/>
      <c r="WFL10" s="885"/>
      <c r="WFM10" s="886"/>
      <c r="WFN10" s="886"/>
      <c r="WFO10" s="886"/>
      <c r="WFP10" s="885"/>
      <c r="WFQ10" s="886"/>
      <c r="WFR10" s="886"/>
      <c r="WFS10" s="886"/>
      <c r="WFT10" s="885"/>
      <c r="WFU10" s="886"/>
      <c r="WFV10" s="886"/>
      <c r="WFW10" s="886"/>
      <c r="WFX10" s="885"/>
      <c r="WFY10" s="886"/>
      <c r="WFZ10" s="886"/>
      <c r="WGA10" s="886"/>
      <c r="WGB10" s="885"/>
      <c r="WGC10" s="886"/>
      <c r="WGD10" s="886"/>
      <c r="WGE10" s="886"/>
      <c r="WGF10" s="885"/>
      <c r="WGG10" s="886"/>
      <c r="WGH10" s="886"/>
      <c r="WGI10" s="886"/>
      <c r="WGJ10" s="885"/>
      <c r="WGK10" s="886"/>
      <c r="WGL10" s="886"/>
      <c r="WGM10" s="886"/>
      <c r="WGN10" s="885"/>
      <c r="WGO10" s="886"/>
      <c r="WGP10" s="886"/>
      <c r="WGQ10" s="886"/>
      <c r="WGR10" s="885"/>
      <c r="WGS10" s="886"/>
      <c r="WGT10" s="886"/>
      <c r="WGU10" s="886"/>
      <c r="WGV10" s="885"/>
      <c r="WGW10" s="886"/>
      <c r="WGX10" s="886"/>
      <c r="WGY10" s="886"/>
      <c r="WGZ10" s="885"/>
      <c r="WHA10" s="886"/>
      <c r="WHB10" s="886"/>
      <c r="WHC10" s="886"/>
      <c r="WHD10" s="885"/>
      <c r="WHE10" s="886"/>
      <c r="WHF10" s="886"/>
      <c r="WHG10" s="886"/>
      <c r="WHH10" s="885"/>
      <c r="WHI10" s="886"/>
      <c r="WHJ10" s="886"/>
      <c r="WHK10" s="886"/>
      <c r="WHL10" s="885"/>
      <c r="WHM10" s="886"/>
      <c r="WHN10" s="886"/>
      <c r="WHO10" s="886"/>
      <c r="WHP10" s="885"/>
      <c r="WHQ10" s="886"/>
      <c r="WHR10" s="886"/>
      <c r="WHS10" s="886"/>
      <c r="WHT10" s="885"/>
      <c r="WHU10" s="886"/>
      <c r="WHV10" s="886"/>
      <c r="WHW10" s="886"/>
      <c r="WHX10" s="885"/>
      <c r="WHY10" s="886"/>
      <c r="WHZ10" s="886"/>
      <c r="WIA10" s="886"/>
      <c r="WIB10" s="885"/>
      <c r="WIC10" s="886"/>
      <c r="WID10" s="886"/>
      <c r="WIE10" s="886"/>
      <c r="WIF10" s="885"/>
      <c r="WIG10" s="886"/>
      <c r="WIH10" s="886"/>
      <c r="WII10" s="886"/>
      <c r="WIJ10" s="885"/>
      <c r="WIK10" s="886"/>
      <c r="WIL10" s="886"/>
      <c r="WIM10" s="886"/>
      <c r="WIN10" s="885"/>
      <c r="WIO10" s="886"/>
      <c r="WIP10" s="886"/>
      <c r="WIQ10" s="886"/>
      <c r="WIR10" s="885"/>
      <c r="WIS10" s="886"/>
      <c r="WIT10" s="886"/>
      <c r="WIU10" s="886"/>
      <c r="WIV10" s="885"/>
      <c r="WIW10" s="886"/>
      <c r="WIX10" s="886"/>
      <c r="WIY10" s="886"/>
      <c r="WIZ10" s="885"/>
      <c r="WJA10" s="886"/>
      <c r="WJB10" s="886"/>
      <c r="WJC10" s="886"/>
      <c r="WJD10" s="885"/>
      <c r="WJE10" s="886"/>
      <c r="WJF10" s="886"/>
      <c r="WJG10" s="886"/>
      <c r="WJH10" s="885"/>
      <c r="WJI10" s="886"/>
      <c r="WJJ10" s="886"/>
      <c r="WJK10" s="886"/>
      <c r="WJL10" s="885"/>
      <c r="WJM10" s="886"/>
      <c r="WJN10" s="886"/>
      <c r="WJO10" s="886"/>
      <c r="WJP10" s="885"/>
      <c r="WJQ10" s="886"/>
      <c r="WJR10" s="886"/>
      <c r="WJS10" s="886"/>
      <c r="WJT10" s="885"/>
      <c r="WJU10" s="886"/>
      <c r="WJV10" s="886"/>
      <c r="WJW10" s="886"/>
      <c r="WJX10" s="885"/>
      <c r="WJY10" s="886"/>
      <c r="WJZ10" s="886"/>
      <c r="WKA10" s="886"/>
      <c r="WKB10" s="885"/>
      <c r="WKC10" s="886"/>
      <c r="WKD10" s="886"/>
      <c r="WKE10" s="886"/>
      <c r="WKF10" s="885"/>
      <c r="WKG10" s="886"/>
      <c r="WKH10" s="886"/>
      <c r="WKI10" s="886"/>
      <c r="WKJ10" s="885"/>
      <c r="WKK10" s="886"/>
      <c r="WKL10" s="886"/>
      <c r="WKM10" s="886"/>
      <c r="WKN10" s="885"/>
      <c r="WKO10" s="886"/>
      <c r="WKP10" s="886"/>
      <c r="WKQ10" s="886"/>
      <c r="WKR10" s="885"/>
      <c r="WKS10" s="886"/>
      <c r="WKT10" s="886"/>
      <c r="WKU10" s="886"/>
      <c r="WKV10" s="885"/>
      <c r="WKW10" s="886"/>
      <c r="WKX10" s="886"/>
      <c r="WKY10" s="886"/>
      <c r="WKZ10" s="885"/>
      <c r="WLA10" s="886"/>
      <c r="WLB10" s="886"/>
      <c r="WLC10" s="886"/>
      <c r="WLD10" s="885"/>
      <c r="WLE10" s="886"/>
      <c r="WLF10" s="886"/>
      <c r="WLG10" s="886"/>
      <c r="WLH10" s="885"/>
      <c r="WLI10" s="886"/>
      <c r="WLJ10" s="886"/>
      <c r="WLK10" s="886"/>
      <c r="WLL10" s="885"/>
      <c r="WLM10" s="886"/>
      <c r="WLN10" s="886"/>
      <c r="WLO10" s="886"/>
      <c r="WLP10" s="885"/>
      <c r="WLQ10" s="886"/>
      <c r="WLR10" s="886"/>
      <c r="WLS10" s="886"/>
      <c r="WLT10" s="885"/>
      <c r="WLU10" s="886"/>
      <c r="WLV10" s="886"/>
      <c r="WLW10" s="886"/>
      <c r="WLX10" s="885"/>
      <c r="WLY10" s="886"/>
      <c r="WLZ10" s="886"/>
      <c r="WMA10" s="886"/>
      <c r="WMB10" s="885"/>
      <c r="WMC10" s="886"/>
      <c r="WMD10" s="886"/>
      <c r="WME10" s="886"/>
      <c r="WMF10" s="885"/>
      <c r="WMG10" s="886"/>
      <c r="WMH10" s="886"/>
      <c r="WMI10" s="886"/>
      <c r="WMJ10" s="885"/>
      <c r="WMK10" s="886"/>
      <c r="WML10" s="886"/>
      <c r="WMM10" s="886"/>
      <c r="WMN10" s="885"/>
      <c r="WMO10" s="886"/>
      <c r="WMP10" s="886"/>
      <c r="WMQ10" s="886"/>
      <c r="WMR10" s="885"/>
      <c r="WMS10" s="886"/>
      <c r="WMT10" s="886"/>
      <c r="WMU10" s="886"/>
      <c r="WMV10" s="885"/>
      <c r="WMW10" s="886"/>
      <c r="WMX10" s="886"/>
      <c r="WMY10" s="886"/>
      <c r="WMZ10" s="885"/>
      <c r="WNA10" s="886"/>
      <c r="WNB10" s="886"/>
      <c r="WNC10" s="886"/>
      <c r="WND10" s="885"/>
      <c r="WNE10" s="886"/>
      <c r="WNF10" s="886"/>
      <c r="WNG10" s="886"/>
      <c r="WNH10" s="885"/>
      <c r="WNI10" s="886"/>
      <c r="WNJ10" s="886"/>
      <c r="WNK10" s="886"/>
      <c r="WNL10" s="885"/>
      <c r="WNM10" s="886"/>
      <c r="WNN10" s="886"/>
      <c r="WNO10" s="886"/>
      <c r="WNP10" s="885"/>
      <c r="WNQ10" s="886"/>
      <c r="WNR10" s="886"/>
      <c r="WNS10" s="886"/>
      <c r="WNT10" s="885"/>
      <c r="WNU10" s="886"/>
      <c r="WNV10" s="886"/>
      <c r="WNW10" s="886"/>
      <c r="WNX10" s="885"/>
      <c r="WNY10" s="886"/>
      <c r="WNZ10" s="886"/>
      <c r="WOA10" s="886"/>
      <c r="WOB10" s="885"/>
      <c r="WOC10" s="886"/>
      <c r="WOD10" s="886"/>
      <c r="WOE10" s="886"/>
      <c r="WOF10" s="885"/>
      <c r="WOG10" s="886"/>
      <c r="WOH10" s="886"/>
      <c r="WOI10" s="886"/>
      <c r="WOJ10" s="885"/>
      <c r="WOK10" s="886"/>
      <c r="WOL10" s="886"/>
      <c r="WOM10" s="886"/>
      <c r="WON10" s="885"/>
      <c r="WOO10" s="886"/>
      <c r="WOP10" s="886"/>
      <c r="WOQ10" s="886"/>
      <c r="WOR10" s="885"/>
      <c r="WOS10" s="886"/>
      <c r="WOT10" s="886"/>
      <c r="WOU10" s="886"/>
      <c r="WOV10" s="885"/>
      <c r="WOW10" s="886"/>
      <c r="WOX10" s="886"/>
      <c r="WOY10" s="886"/>
      <c r="WOZ10" s="885"/>
      <c r="WPA10" s="886"/>
      <c r="WPB10" s="886"/>
      <c r="WPC10" s="886"/>
      <c r="WPD10" s="885"/>
      <c r="WPE10" s="886"/>
      <c r="WPF10" s="886"/>
      <c r="WPG10" s="886"/>
      <c r="WPH10" s="885"/>
      <c r="WPI10" s="886"/>
      <c r="WPJ10" s="886"/>
      <c r="WPK10" s="886"/>
      <c r="WPL10" s="885"/>
      <c r="WPM10" s="886"/>
      <c r="WPN10" s="886"/>
      <c r="WPO10" s="886"/>
      <c r="WPP10" s="885"/>
      <c r="WPQ10" s="886"/>
      <c r="WPR10" s="886"/>
      <c r="WPS10" s="886"/>
      <c r="WPT10" s="885"/>
      <c r="WPU10" s="886"/>
      <c r="WPV10" s="886"/>
      <c r="WPW10" s="886"/>
      <c r="WPX10" s="885"/>
      <c r="WPY10" s="886"/>
      <c r="WPZ10" s="886"/>
      <c r="WQA10" s="886"/>
      <c r="WQB10" s="885"/>
      <c r="WQC10" s="886"/>
      <c r="WQD10" s="886"/>
      <c r="WQE10" s="886"/>
      <c r="WQF10" s="885"/>
      <c r="WQG10" s="886"/>
      <c r="WQH10" s="886"/>
      <c r="WQI10" s="886"/>
      <c r="WQJ10" s="885"/>
      <c r="WQK10" s="886"/>
      <c r="WQL10" s="886"/>
      <c r="WQM10" s="886"/>
      <c r="WQN10" s="885"/>
      <c r="WQO10" s="886"/>
      <c r="WQP10" s="886"/>
      <c r="WQQ10" s="886"/>
      <c r="WQR10" s="885"/>
      <c r="WQS10" s="886"/>
      <c r="WQT10" s="886"/>
      <c r="WQU10" s="886"/>
      <c r="WQV10" s="885"/>
      <c r="WQW10" s="886"/>
      <c r="WQX10" s="886"/>
      <c r="WQY10" s="886"/>
      <c r="WQZ10" s="885"/>
      <c r="WRA10" s="886"/>
      <c r="WRB10" s="886"/>
      <c r="WRC10" s="886"/>
      <c r="WRD10" s="885"/>
      <c r="WRE10" s="886"/>
      <c r="WRF10" s="886"/>
      <c r="WRG10" s="886"/>
      <c r="WRH10" s="885"/>
      <c r="WRI10" s="886"/>
      <c r="WRJ10" s="886"/>
      <c r="WRK10" s="886"/>
      <c r="WRL10" s="885"/>
      <c r="WRM10" s="886"/>
      <c r="WRN10" s="886"/>
      <c r="WRO10" s="886"/>
      <c r="WRP10" s="885"/>
      <c r="WRQ10" s="886"/>
      <c r="WRR10" s="886"/>
      <c r="WRS10" s="886"/>
      <c r="WRT10" s="885"/>
      <c r="WRU10" s="886"/>
      <c r="WRV10" s="886"/>
      <c r="WRW10" s="886"/>
      <c r="WRX10" s="885"/>
      <c r="WRY10" s="886"/>
      <c r="WRZ10" s="886"/>
      <c r="WSA10" s="886"/>
      <c r="WSB10" s="885"/>
      <c r="WSC10" s="886"/>
      <c r="WSD10" s="886"/>
      <c r="WSE10" s="886"/>
      <c r="WSF10" s="885"/>
      <c r="WSG10" s="886"/>
      <c r="WSH10" s="886"/>
      <c r="WSI10" s="886"/>
      <c r="WSJ10" s="885"/>
      <c r="WSK10" s="886"/>
      <c r="WSL10" s="886"/>
      <c r="WSM10" s="886"/>
      <c r="WSN10" s="885"/>
      <c r="WSO10" s="886"/>
      <c r="WSP10" s="886"/>
      <c r="WSQ10" s="886"/>
      <c r="WSR10" s="885"/>
      <c r="WSS10" s="886"/>
      <c r="WST10" s="886"/>
      <c r="WSU10" s="886"/>
      <c r="WSV10" s="885"/>
      <c r="WSW10" s="886"/>
      <c r="WSX10" s="886"/>
      <c r="WSY10" s="886"/>
      <c r="WSZ10" s="885"/>
      <c r="WTA10" s="886"/>
      <c r="WTB10" s="886"/>
      <c r="WTC10" s="886"/>
      <c r="WTD10" s="885"/>
      <c r="WTE10" s="886"/>
      <c r="WTF10" s="886"/>
      <c r="WTG10" s="886"/>
      <c r="WTH10" s="885"/>
      <c r="WTI10" s="886"/>
      <c r="WTJ10" s="886"/>
      <c r="WTK10" s="886"/>
      <c r="WTL10" s="885"/>
      <c r="WTM10" s="886"/>
      <c r="WTN10" s="886"/>
      <c r="WTO10" s="886"/>
      <c r="WTP10" s="885"/>
      <c r="WTQ10" s="886"/>
      <c r="WTR10" s="886"/>
      <c r="WTS10" s="886"/>
      <c r="WTT10" s="885"/>
      <c r="WTU10" s="886"/>
      <c r="WTV10" s="886"/>
      <c r="WTW10" s="886"/>
      <c r="WTX10" s="885"/>
      <c r="WTY10" s="886"/>
      <c r="WTZ10" s="886"/>
      <c r="WUA10" s="886"/>
      <c r="WUB10" s="885"/>
      <c r="WUC10" s="886"/>
      <c r="WUD10" s="886"/>
      <c r="WUE10" s="886"/>
      <c r="WUF10" s="885"/>
      <c r="WUG10" s="886"/>
      <c r="WUH10" s="886"/>
      <c r="WUI10" s="886"/>
      <c r="WUJ10" s="885"/>
      <c r="WUK10" s="886"/>
      <c r="WUL10" s="886"/>
      <c r="WUM10" s="886"/>
      <c r="WUN10" s="885"/>
      <c r="WUO10" s="886"/>
      <c r="WUP10" s="886"/>
      <c r="WUQ10" s="886"/>
      <c r="WUR10" s="885"/>
      <c r="WUS10" s="886"/>
      <c r="WUT10" s="886"/>
      <c r="WUU10" s="886"/>
      <c r="WUV10" s="885"/>
      <c r="WUW10" s="886"/>
      <c r="WUX10" s="886"/>
      <c r="WUY10" s="886"/>
      <c r="WUZ10" s="885"/>
      <c r="WVA10" s="886"/>
      <c r="WVB10" s="886"/>
      <c r="WVC10" s="886"/>
      <c r="WVD10" s="885"/>
      <c r="WVE10" s="886"/>
      <c r="WVF10" s="886"/>
      <c r="WVG10" s="886"/>
      <c r="WVH10" s="885"/>
      <c r="WVI10" s="886"/>
      <c r="WVJ10" s="886"/>
      <c r="WVK10" s="886"/>
      <c r="WVL10" s="885"/>
      <c r="WVM10" s="886"/>
      <c r="WVN10" s="886"/>
      <c r="WVO10" s="886"/>
      <c r="WVP10" s="885"/>
      <c r="WVQ10" s="886"/>
      <c r="WVR10" s="886"/>
      <c r="WVS10" s="886"/>
      <c r="WVT10" s="885"/>
      <c r="WVU10" s="886"/>
      <c r="WVV10" s="886"/>
      <c r="WVW10" s="886"/>
      <c r="WVX10" s="885"/>
      <c r="WVY10" s="886"/>
      <c r="WVZ10" s="886"/>
      <c r="WWA10" s="886"/>
      <c r="WWB10" s="885"/>
      <c r="WWC10" s="886"/>
      <c r="WWD10" s="886"/>
      <c r="WWE10" s="886"/>
      <c r="WWF10" s="885"/>
      <c r="WWG10" s="886"/>
      <c r="WWH10" s="886"/>
      <c r="WWI10" s="886"/>
      <c r="WWJ10" s="885"/>
      <c r="WWK10" s="886"/>
      <c r="WWL10" s="886"/>
      <c r="WWM10" s="886"/>
      <c r="WWN10" s="885"/>
      <c r="WWO10" s="886"/>
      <c r="WWP10" s="886"/>
      <c r="WWQ10" s="886"/>
      <c r="WWR10" s="885"/>
      <c r="WWS10" s="886"/>
      <c r="WWT10" s="886"/>
      <c r="WWU10" s="886"/>
      <c r="WWV10" s="885"/>
      <c r="WWW10" s="886"/>
      <c r="WWX10" s="886"/>
      <c r="WWY10" s="886"/>
      <c r="WWZ10" s="885"/>
      <c r="WXA10" s="886"/>
      <c r="WXB10" s="886"/>
      <c r="WXC10" s="886"/>
      <c r="WXD10" s="885"/>
      <c r="WXE10" s="886"/>
      <c r="WXF10" s="886"/>
      <c r="WXG10" s="886"/>
      <c r="WXH10" s="885"/>
      <c r="WXI10" s="886"/>
      <c r="WXJ10" s="886"/>
      <c r="WXK10" s="886"/>
      <c r="WXL10" s="885"/>
      <c r="WXM10" s="886"/>
      <c r="WXN10" s="886"/>
      <c r="WXO10" s="886"/>
      <c r="WXP10" s="885"/>
      <c r="WXQ10" s="886"/>
      <c r="WXR10" s="886"/>
      <c r="WXS10" s="886"/>
      <c r="WXT10" s="885"/>
      <c r="WXU10" s="886"/>
      <c r="WXV10" s="886"/>
      <c r="WXW10" s="886"/>
      <c r="WXX10" s="885"/>
      <c r="WXY10" s="886"/>
      <c r="WXZ10" s="886"/>
      <c r="WYA10" s="886"/>
      <c r="WYB10" s="885"/>
      <c r="WYC10" s="886"/>
      <c r="WYD10" s="886"/>
      <c r="WYE10" s="886"/>
      <c r="WYF10" s="885"/>
      <c r="WYG10" s="886"/>
      <c r="WYH10" s="886"/>
      <c r="WYI10" s="886"/>
      <c r="WYJ10" s="885"/>
      <c r="WYK10" s="886"/>
      <c r="WYL10" s="886"/>
      <c r="WYM10" s="886"/>
      <c r="WYN10" s="885"/>
      <c r="WYO10" s="886"/>
      <c r="WYP10" s="886"/>
      <c r="WYQ10" s="886"/>
      <c r="WYR10" s="885"/>
      <c r="WYS10" s="886"/>
      <c r="WYT10" s="886"/>
      <c r="WYU10" s="886"/>
      <c r="WYV10" s="885"/>
      <c r="WYW10" s="886"/>
      <c r="WYX10" s="886"/>
      <c r="WYY10" s="886"/>
      <c r="WYZ10" s="885"/>
      <c r="WZA10" s="886"/>
      <c r="WZB10" s="886"/>
      <c r="WZC10" s="886"/>
      <c r="WZD10" s="885"/>
      <c r="WZE10" s="886"/>
      <c r="WZF10" s="886"/>
      <c r="WZG10" s="886"/>
      <c r="WZH10" s="885"/>
      <c r="WZI10" s="886"/>
      <c r="WZJ10" s="886"/>
      <c r="WZK10" s="886"/>
      <c r="WZL10" s="885"/>
      <c r="WZM10" s="886"/>
      <c r="WZN10" s="886"/>
      <c r="WZO10" s="886"/>
      <c r="WZP10" s="885"/>
      <c r="WZQ10" s="886"/>
      <c r="WZR10" s="886"/>
      <c r="WZS10" s="886"/>
      <c r="WZT10" s="885"/>
      <c r="WZU10" s="886"/>
      <c r="WZV10" s="886"/>
      <c r="WZW10" s="886"/>
      <c r="WZX10" s="885"/>
      <c r="WZY10" s="886"/>
      <c r="WZZ10" s="886"/>
      <c r="XAA10" s="886"/>
      <c r="XAB10" s="885"/>
      <c r="XAC10" s="886"/>
      <c r="XAD10" s="886"/>
      <c r="XAE10" s="886"/>
      <c r="XAF10" s="885"/>
      <c r="XAG10" s="886"/>
      <c r="XAH10" s="886"/>
      <c r="XAI10" s="886"/>
      <c r="XAJ10" s="885"/>
      <c r="XAK10" s="886"/>
      <c r="XAL10" s="886"/>
      <c r="XAM10" s="886"/>
      <c r="XAN10" s="885"/>
      <c r="XAO10" s="886"/>
      <c r="XAP10" s="886"/>
      <c r="XAQ10" s="886"/>
      <c r="XAR10" s="885"/>
      <c r="XAS10" s="886"/>
      <c r="XAT10" s="886"/>
      <c r="XAU10" s="886"/>
      <c r="XAV10" s="885"/>
      <c r="XAW10" s="886"/>
      <c r="XAX10" s="886"/>
      <c r="XAY10" s="886"/>
      <c r="XAZ10" s="885"/>
      <c r="XBA10" s="886"/>
      <c r="XBB10" s="886"/>
      <c r="XBC10" s="886"/>
      <c r="XBD10" s="885"/>
      <c r="XBE10" s="886"/>
      <c r="XBF10" s="886"/>
      <c r="XBG10" s="886"/>
      <c r="XBH10" s="885"/>
      <c r="XBI10" s="886"/>
      <c r="XBJ10" s="886"/>
      <c r="XBK10" s="886"/>
      <c r="XBL10" s="885"/>
      <c r="XBM10" s="886"/>
      <c r="XBN10" s="886"/>
      <c r="XBO10" s="886"/>
      <c r="XBP10" s="885"/>
      <c r="XBQ10" s="886"/>
      <c r="XBR10" s="886"/>
      <c r="XBS10" s="886"/>
      <c r="XBT10" s="885"/>
      <c r="XBU10" s="886"/>
      <c r="XBV10" s="886"/>
      <c r="XBW10" s="886"/>
      <c r="XBX10" s="885"/>
      <c r="XBY10" s="886"/>
      <c r="XBZ10" s="886"/>
      <c r="XCA10" s="886"/>
      <c r="XCB10" s="885"/>
      <c r="XCC10" s="886"/>
      <c r="XCD10" s="886"/>
      <c r="XCE10" s="886"/>
      <c r="XCF10" s="885"/>
      <c r="XCG10" s="886"/>
      <c r="XCH10" s="886"/>
      <c r="XCI10" s="886"/>
      <c r="XCJ10" s="885"/>
      <c r="XCK10" s="886"/>
      <c r="XCL10" s="886"/>
      <c r="XCM10" s="886"/>
      <c r="XCN10" s="885"/>
      <c r="XCO10" s="886"/>
      <c r="XCP10" s="886"/>
      <c r="XCQ10" s="886"/>
      <c r="XCR10" s="885"/>
      <c r="XCS10" s="886"/>
      <c r="XCT10" s="886"/>
      <c r="XCU10" s="886"/>
      <c r="XCV10" s="885"/>
      <c r="XCW10" s="886"/>
      <c r="XCX10" s="886"/>
      <c r="XCY10" s="886"/>
      <c r="XCZ10" s="885"/>
      <c r="XDA10" s="886"/>
      <c r="XDB10" s="886"/>
      <c r="XDC10" s="886"/>
      <c r="XDD10" s="885"/>
      <c r="XDE10" s="886"/>
      <c r="XDF10" s="886"/>
      <c r="XDG10" s="886"/>
      <c r="XDH10" s="885"/>
      <c r="XDI10" s="886"/>
      <c r="XDJ10" s="886"/>
      <c r="XDK10" s="886"/>
      <c r="XDL10" s="885"/>
      <c r="XDM10" s="886"/>
      <c r="XDN10" s="886"/>
      <c r="XDO10" s="886"/>
      <c r="XDP10" s="885"/>
      <c r="XDQ10" s="886"/>
      <c r="XDR10" s="886"/>
      <c r="XDS10" s="886"/>
      <c r="XDT10" s="885"/>
      <c r="XDU10" s="886"/>
      <c r="XDV10" s="886"/>
      <c r="XDW10" s="886"/>
      <c r="XDX10" s="885"/>
      <c r="XDY10" s="886"/>
      <c r="XDZ10" s="886"/>
      <c r="XEA10" s="886"/>
      <c r="XEB10" s="885"/>
      <c r="XEC10" s="886"/>
      <c r="XED10" s="886"/>
      <c r="XEE10" s="886"/>
      <c r="XEF10" s="885"/>
      <c r="XEG10" s="886"/>
      <c r="XEH10" s="886"/>
      <c r="XEI10" s="886"/>
      <c r="XEJ10" s="885"/>
      <c r="XEK10" s="886"/>
      <c r="XEL10" s="886"/>
      <c r="XEM10" s="886"/>
    </row>
    <row r="11" spans="1:16367" s="215" customFormat="1" ht="22.5" customHeight="1" x14ac:dyDescent="0.25">
      <c r="A11" s="976" t="s">
        <v>1888</v>
      </c>
      <c r="B11" s="243"/>
      <c r="C11" s="875">
        <f>SUM('تراز 1400'!$M$113)</f>
        <v>14502000000</v>
      </c>
      <c r="D11" s="1066"/>
      <c r="E11" s="875">
        <v>0</v>
      </c>
      <c r="H11" s="883"/>
      <c r="L11" s="885"/>
      <c r="M11" s="886"/>
      <c r="N11" s="886"/>
      <c r="O11" s="886"/>
      <c r="P11" s="885"/>
      <c r="Q11" s="886"/>
      <c r="R11" s="886"/>
      <c r="S11" s="886"/>
      <c r="T11" s="885"/>
      <c r="U11" s="886"/>
      <c r="V11" s="886"/>
      <c r="W11" s="886"/>
      <c r="X11" s="885"/>
      <c r="Y11" s="886"/>
      <c r="Z11" s="886"/>
      <c r="AA11" s="886"/>
      <c r="AB11" s="885"/>
      <c r="AC11" s="886"/>
      <c r="AD11" s="886"/>
      <c r="AE11" s="886"/>
      <c r="AF11" s="885"/>
      <c r="AG11" s="886"/>
      <c r="AH11" s="886"/>
      <c r="AI11" s="886"/>
      <c r="AJ11" s="885"/>
      <c r="AK11" s="886"/>
      <c r="AL11" s="886"/>
      <c r="AM11" s="886"/>
      <c r="AN11" s="885"/>
      <c r="AO11" s="886"/>
      <c r="AP11" s="886"/>
      <c r="AQ11" s="886"/>
      <c r="AR11" s="885"/>
      <c r="AS11" s="886"/>
      <c r="AT11" s="886"/>
      <c r="AU11" s="886"/>
      <c r="AV11" s="885"/>
      <c r="AW11" s="886"/>
      <c r="AX11" s="886"/>
      <c r="AY11" s="886"/>
      <c r="AZ11" s="885"/>
      <c r="BA11" s="886"/>
      <c r="BB11" s="886"/>
      <c r="BC11" s="886"/>
      <c r="BD11" s="885"/>
      <c r="BE11" s="886"/>
      <c r="BF11" s="886"/>
      <c r="BG11" s="886"/>
      <c r="BH11" s="885"/>
      <c r="BI11" s="886"/>
      <c r="BJ11" s="886"/>
      <c r="BK11" s="886"/>
      <c r="BL11" s="885"/>
      <c r="BM11" s="886"/>
      <c r="BN11" s="886"/>
      <c r="BO11" s="886"/>
      <c r="BP11" s="885"/>
      <c r="BQ11" s="886"/>
      <c r="BR11" s="886"/>
      <c r="BS11" s="886"/>
      <c r="BT11" s="885"/>
      <c r="BU11" s="886"/>
      <c r="BV11" s="886"/>
      <c r="BW11" s="886"/>
      <c r="BX11" s="885"/>
      <c r="BY11" s="886"/>
      <c r="BZ11" s="886"/>
      <c r="CA11" s="886"/>
      <c r="CB11" s="885"/>
      <c r="CC11" s="886"/>
      <c r="CD11" s="886"/>
      <c r="CE11" s="886"/>
      <c r="CF11" s="885"/>
      <c r="CG11" s="886"/>
      <c r="CH11" s="886"/>
      <c r="CI11" s="886"/>
      <c r="CJ11" s="885"/>
      <c r="CK11" s="886"/>
      <c r="CL11" s="886"/>
      <c r="CM11" s="886"/>
      <c r="CN11" s="885"/>
      <c r="CO11" s="886"/>
      <c r="CP11" s="886"/>
      <c r="CQ11" s="886"/>
      <c r="CR11" s="885"/>
      <c r="CS11" s="886"/>
      <c r="CT11" s="886"/>
      <c r="CU11" s="886"/>
      <c r="CV11" s="885"/>
      <c r="CW11" s="886"/>
      <c r="CX11" s="886"/>
      <c r="CY11" s="886"/>
      <c r="CZ11" s="885"/>
      <c r="DA11" s="886"/>
      <c r="DB11" s="886"/>
      <c r="DC11" s="886"/>
      <c r="DD11" s="885"/>
      <c r="DE11" s="886"/>
      <c r="DF11" s="886"/>
      <c r="DG11" s="886"/>
      <c r="DH11" s="885"/>
      <c r="DI11" s="886"/>
      <c r="DJ11" s="886"/>
      <c r="DK11" s="886"/>
      <c r="DL11" s="885"/>
      <c r="DM11" s="886"/>
      <c r="DN11" s="886"/>
      <c r="DO11" s="886"/>
      <c r="DP11" s="885"/>
      <c r="DQ11" s="886"/>
      <c r="DR11" s="886"/>
      <c r="DS11" s="886"/>
      <c r="DT11" s="885"/>
      <c r="DU11" s="886"/>
      <c r="DV11" s="886"/>
      <c r="DW11" s="886"/>
      <c r="DX11" s="885"/>
      <c r="DY11" s="886"/>
      <c r="DZ11" s="886"/>
      <c r="EA11" s="886"/>
      <c r="EB11" s="885"/>
      <c r="EC11" s="886"/>
      <c r="ED11" s="886"/>
      <c r="EE11" s="886"/>
      <c r="EF11" s="885"/>
      <c r="EG11" s="886"/>
      <c r="EH11" s="886"/>
      <c r="EI11" s="886"/>
      <c r="EJ11" s="885"/>
      <c r="EK11" s="886"/>
      <c r="EL11" s="886"/>
      <c r="EM11" s="886"/>
      <c r="EN11" s="885"/>
      <c r="EO11" s="886"/>
      <c r="EP11" s="886"/>
      <c r="EQ11" s="886"/>
      <c r="ER11" s="885"/>
      <c r="ES11" s="886"/>
      <c r="ET11" s="886"/>
      <c r="EU11" s="886"/>
      <c r="EV11" s="885"/>
      <c r="EW11" s="886"/>
      <c r="EX11" s="886"/>
      <c r="EY11" s="886"/>
      <c r="EZ11" s="885"/>
      <c r="FA11" s="886"/>
      <c r="FB11" s="886"/>
      <c r="FC11" s="886"/>
      <c r="FD11" s="885"/>
      <c r="FE11" s="886"/>
      <c r="FF11" s="886"/>
      <c r="FG11" s="886"/>
      <c r="FH11" s="885"/>
      <c r="FI11" s="886"/>
      <c r="FJ11" s="886"/>
      <c r="FK11" s="886"/>
      <c r="FL11" s="885"/>
      <c r="FM11" s="886"/>
      <c r="FN11" s="886"/>
      <c r="FO11" s="886"/>
      <c r="FP11" s="885"/>
      <c r="FQ11" s="886"/>
      <c r="FR11" s="886"/>
      <c r="FS11" s="886"/>
      <c r="FT11" s="885"/>
      <c r="FU11" s="886"/>
      <c r="FV11" s="886"/>
      <c r="FW11" s="886"/>
      <c r="FX11" s="885"/>
      <c r="FY11" s="886"/>
      <c r="FZ11" s="886"/>
      <c r="GA11" s="886"/>
      <c r="GB11" s="885"/>
      <c r="GC11" s="886"/>
      <c r="GD11" s="886"/>
      <c r="GE11" s="886"/>
      <c r="GF11" s="885"/>
      <c r="GG11" s="886"/>
      <c r="GH11" s="886"/>
      <c r="GI11" s="886"/>
      <c r="GJ11" s="885"/>
      <c r="GK11" s="886"/>
      <c r="GL11" s="886"/>
      <c r="GM11" s="886"/>
      <c r="GN11" s="885"/>
      <c r="GO11" s="886"/>
      <c r="GP11" s="886"/>
      <c r="GQ11" s="886"/>
      <c r="GR11" s="885"/>
      <c r="GS11" s="886"/>
      <c r="GT11" s="886"/>
      <c r="GU11" s="886"/>
      <c r="GV11" s="885"/>
      <c r="GW11" s="886"/>
      <c r="GX11" s="886"/>
      <c r="GY11" s="886"/>
      <c r="GZ11" s="885"/>
      <c r="HA11" s="886"/>
      <c r="HB11" s="886"/>
      <c r="HC11" s="886"/>
      <c r="HD11" s="885"/>
      <c r="HE11" s="886"/>
      <c r="HF11" s="886"/>
      <c r="HG11" s="886"/>
      <c r="HH11" s="885"/>
      <c r="HI11" s="886"/>
      <c r="HJ11" s="886"/>
      <c r="HK11" s="886"/>
      <c r="HL11" s="885"/>
      <c r="HM11" s="886"/>
      <c r="HN11" s="886"/>
      <c r="HO11" s="886"/>
      <c r="HP11" s="885"/>
      <c r="HQ11" s="886"/>
      <c r="HR11" s="886"/>
      <c r="HS11" s="886"/>
      <c r="HT11" s="885"/>
      <c r="HU11" s="886"/>
      <c r="HV11" s="886"/>
      <c r="HW11" s="886"/>
      <c r="HX11" s="885"/>
      <c r="HY11" s="886"/>
      <c r="HZ11" s="886"/>
      <c r="IA11" s="886"/>
      <c r="IB11" s="885"/>
      <c r="IC11" s="886"/>
      <c r="ID11" s="886"/>
      <c r="IE11" s="886"/>
      <c r="IF11" s="885"/>
      <c r="IG11" s="886"/>
      <c r="IH11" s="886"/>
      <c r="II11" s="886"/>
      <c r="IJ11" s="885"/>
      <c r="IK11" s="886"/>
      <c r="IL11" s="886"/>
      <c r="IM11" s="886"/>
      <c r="IN11" s="885"/>
      <c r="IO11" s="886"/>
      <c r="IP11" s="886"/>
      <c r="IQ11" s="886"/>
      <c r="IR11" s="885"/>
      <c r="IS11" s="886"/>
      <c r="IT11" s="886"/>
      <c r="IU11" s="886"/>
      <c r="IV11" s="885"/>
      <c r="IW11" s="886"/>
      <c r="IX11" s="886"/>
      <c r="IY11" s="886"/>
      <c r="IZ11" s="885"/>
      <c r="JA11" s="886"/>
      <c r="JB11" s="886"/>
      <c r="JC11" s="886"/>
      <c r="JD11" s="885"/>
      <c r="JE11" s="886"/>
      <c r="JF11" s="886"/>
      <c r="JG11" s="886"/>
      <c r="JH11" s="885"/>
      <c r="JI11" s="886"/>
      <c r="JJ11" s="886"/>
      <c r="JK11" s="886"/>
      <c r="JL11" s="885"/>
      <c r="JM11" s="886"/>
      <c r="JN11" s="886"/>
      <c r="JO11" s="886"/>
      <c r="JP11" s="885"/>
      <c r="JQ11" s="886"/>
      <c r="JR11" s="886"/>
      <c r="JS11" s="886"/>
      <c r="JT11" s="885"/>
      <c r="JU11" s="886"/>
      <c r="JV11" s="886"/>
      <c r="JW11" s="886"/>
      <c r="JX11" s="885"/>
      <c r="JY11" s="886"/>
      <c r="JZ11" s="886"/>
      <c r="KA11" s="886"/>
      <c r="KB11" s="885"/>
      <c r="KC11" s="886"/>
      <c r="KD11" s="886"/>
      <c r="KE11" s="886"/>
      <c r="KF11" s="885"/>
      <c r="KG11" s="886"/>
      <c r="KH11" s="886"/>
      <c r="KI11" s="886"/>
      <c r="KJ11" s="885"/>
      <c r="KK11" s="886"/>
      <c r="KL11" s="886"/>
      <c r="KM11" s="886"/>
      <c r="KN11" s="885"/>
      <c r="KO11" s="886"/>
      <c r="KP11" s="886"/>
      <c r="KQ11" s="886"/>
      <c r="KR11" s="885"/>
      <c r="KS11" s="886"/>
      <c r="KT11" s="886"/>
      <c r="KU11" s="886"/>
      <c r="KV11" s="885"/>
      <c r="KW11" s="886"/>
      <c r="KX11" s="886"/>
      <c r="KY11" s="886"/>
      <c r="KZ11" s="885"/>
      <c r="LA11" s="886"/>
      <c r="LB11" s="886"/>
      <c r="LC11" s="886"/>
      <c r="LD11" s="885"/>
      <c r="LE11" s="886"/>
      <c r="LF11" s="886"/>
      <c r="LG11" s="886"/>
      <c r="LH11" s="885"/>
      <c r="LI11" s="886"/>
      <c r="LJ11" s="886"/>
      <c r="LK11" s="886"/>
      <c r="LL11" s="885"/>
      <c r="LM11" s="886"/>
      <c r="LN11" s="886"/>
      <c r="LO11" s="886"/>
      <c r="LP11" s="885"/>
      <c r="LQ11" s="886"/>
      <c r="LR11" s="886"/>
      <c r="LS11" s="886"/>
      <c r="LT11" s="885"/>
      <c r="LU11" s="886"/>
      <c r="LV11" s="886"/>
      <c r="LW11" s="886"/>
      <c r="LX11" s="885"/>
      <c r="LY11" s="886"/>
      <c r="LZ11" s="886"/>
      <c r="MA11" s="886"/>
      <c r="MB11" s="885"/>
      <c r="MC11" s="886"/>
      <c r="MD11" s="886"/>
      <c r="ME11" s="886"/>
      <c r="MF11" s="885"/>
      <c r="MG11" s="886"/>
      <c r="MH11" s="886"/>
      <c r="MI11" s="886"/>
      <c r="MJ11" s="885"/>
      <c r="MK11" s="886"/>
      <c r="ML11" s="886"/>
      <c r="MM11" s="886"/>
      <c r="MN11" s="885"/>
      <c r="MO11" s="886"/>
      <c r="MP11" s="886"/>
      <c r="MQ11" s="886"/>
      <c r="MR11" s="885"/>
      <c r="MS11" s="886"/>
      <c r="MT11" s="886"/>
      <c r="MU11" s="886"/>
      <c r="MV11" s="885"/>
      <c r="MW11" s="886"/>
      <c r="MX11" s="886"/>
      <c r="MY11" s="886"/>
      <c r="MZ11" s="885"/>
      <c r="NA11" s="886"/>
      <c r="NB11" s="886"/>
      <c r="NC11" s="886"/>
      <c r="ND11" s="885"/>
      <c r="NE11" s="886"/>
      <c r="NF11" s="886"/>
      <c r="NG11" s="886"/>
      <c r="NH11" s="885"/>
      <c r="NI11" s="886"/>
      <c r="NJ11" s="886"/>
      <c r="NK11" s="886"/>
      <c r="NL11" s="885"/>
      <c r="NM11" s="886"/>
      <c r="NN11" s="886"/>
      <c r="NO11" s="886"/>
      <c r="NP11" s="885"/>
      <c r="NQ11" s="886"/>
      <c r="NR11" s="886"/>
      <c r="NS11" s="886"/>
      <c r="NT11" s="885"/>
      <c r="NU11" s="886"/>
      <c r="NV11" s="886"/>
      <c r="NW11" s="886"/>
      <c r="NX11" s="885"/>
      <c r="NY11" s="886"/>
      <c r="NZ11" s="886"/>
      <c r="OA11" s="886"/>
      <c r="OB11" s="885"/>
      <c r="OC11" s="886"/>
      <c r="OD11" s="886"/>
      <c r="OE11" s="886"/>
      <c r="OF11" s="885"/>
      <c r="OG11" s="886"/>
      <c r="OH11" s="886"/>
      <c r="OI11" s="886"/>
      <c r="OJ11" s="885"/>
      <c r="OK11" s="886"/>
      <c r="OL11" s="886"/>
      <c r="OM11" s="886"/>
      <c r="ON11" s="885"/>
      <c r="OO11" s="886"/>
      <c r="OP11" s="886"/>
      <c r="OQ11" s="886"/>
      <c r="OR11" s="885"/>
      <c r="OS11" s="886"/>
      <c r="OT11" s="886"/>
      <c r="OU11" s="886"/>
      <c r="OV11" s="885"/>
      <c r="OW11" s="886"/>
      <c r="OX11" s="886"/>
      <c r="OY11" s="886"/>
      <c r="OZ11" s="885"/>
      <c r="PA11" s="886"/>
      <c r="PB11" s="886"/>
      <c r="PC11" s="886"/>
      <c r="PD11" s="885"/>
      <c r="PE11" s="886"/>
      <c r="PF11" s="886"/>
      <c r="PG11" s="886"/>
      <c r="PH11" s="885"/>
      <c r="PI11" s="886"/>
      <c r="PJ11" s="886"/>
      <c r="PK11" s="886"/>
      <c r="PL11" s="885"/>
      <c r="PM11" s="886"/>
      <c r="PN11" s="886"/>
      <c r="PO11" s="886"/>
      <c r="PP11" s="885"/>
      <c r="PQ11" s="886"/>
      <c r="PR11" s="886"/>
      <c r="PS11" s="886"/>
      <c r="PT11" s="885"/>
      <c r="PU11" s="886"/>
      <c r="PV11" s="886"/>
      <c r="PW11" s="886"/>
      <c r="PX11" s="885"/>
      <c r="PY11" s="886"/>
      <c r="PZ11" s="886"/>
      <c r="QA11" s="886"/>
      <c r="QB11" s="885"/>
      <c r="QC11" s="886"/>
      <c r="QD11" s="886"/>
      <c r="QE11" s="886"/>
      <c r="QF11" s="885"/>
      <c r="QG11" s="886"/>
      <c r="QH11" s="886"/>
      <c r="QI11" s="886"/>
      <c r="QJ11" s="885"/>
      <c r="QK11" s="886"/>
      <c r="QL11" s="886"/>
      <c r="QM11" s="886"/>
      <c r="QN11" s="885"/>
      <c r="QO11" s="886"/>
      <c r="QP11" s="886"/>
      <c r="QQ11" s="886"/>
      <c r="QR11" s="885"/>
      <c r="QS11" s="886"/>
      <c r="QT11" s="886"/>
      <c r="QU11" s="886"/>
      <c r="QV11" s="885"/>
      <c r="QW11" s="886"/>
      <c r="QX11" s="886"/>
      <c r="QY11" s="886"/>
      <c r="QZ11" s="885"/>
      <c r="RA11" s="886"/>
      <c r="RB11" s="886"/>
      <c r="RC11" s="886"/>
      <c r="RD11" s="885"/>
      <c r="RE11" s="886"/>
      <c r="RF11" s="886"/>
      <c r="RG11" s="886"/>
      <c r="RH11" s="885"/>
      <c r="RI11" s="886"/>
      <c r="RJ11" s="886"/>
      <c r="RK11" s="886"/>
      <c r="RL11" s="885"/>
      <c r="RM11" s="886"/>
      <c r="RN11" s="886"/>
      <c r="RO11" s="886"/>
      <c r="RP11" s="885"/>
      <c r="RQ11" s="886"/>
      <c r="RR11" s="886"/>
      <c r="RS11" s="886"/>
      <c r="RT11" s="885"/>
      <c r="RU11" s="886"/>
      <c r="RV11" s="886"/>
      <c r="RW11" s="886"/>
      <c r="RX11" s="885"/>
      <c r="RY11" s="886"/>
      <c r="RZ11" s="886"/>
      <c r="SA11" s="886"/>
      <c r="SB11" s="885"/>
      <c r="SC11" s="886"/>
      <c r="SD11" s="886"/>
      <c r="SE11" s="886"/>
      <c r="SF11" s="885"/>
      <c r="SG11" s="886"/>
      <c r="SH11" s="886"/>
      <c r="SI11" s="886"/>
      <c r="SJ11" s="885"/>
      <c r="SK11" s="886"/>
      <c r="SL11" s="886"/>
      <c r="SM11" s="886"/>
      <c r="SN11" s="885"/>
      <c r="SO11" s="886"/>
      <c r="SP11" s="886"/>
      <c r="SQ11" s="886"/>
      <c r="SR11" s="885"/>
      <c r="SS11" s="886"/>
      <c r="ST11" s="886"/>
      <c r="SU11" s="886"/>
      <c r="SV11" s="885"/>
      <c r="SW11" s="886"/>
      <c r="SX11" s="886"/>
      <c r="SY11" s="886"/>
      <c r="SZ11" s="885"/>
      <c r="TA11" s="886"/>
      <c r="TB11" s="886"/>
      <c r="TC11" s="886"/>
      <c r="TD11" s="885"/>
      <c r="TE11" s="886"/>
      <c r="TF11" s="886"/>
      <c r="TG11" s="886"/>
      <c r="TH11" s="885"/>
      <c r="TI11" s="886"/>
      <c r="TJ11" s="886"/>
      <c r="TK11" s="886"/>
      <c r="TL11" s="885"/>
      <c r="TM11" s="886"/>
      <c r="TN11" s="886"/>
      <c r="TO11" s="886"/>
      <c r="TP11" s="885"/>
      <c r="TQ11" s="886"/>
      <c r="TR11" s="886"/>
      <c r="TS11" s="886"/>
      <c r="TT11" s="885"/>
      <c r="TU11" s="886"/>
      <c r="TV11" s="886"/>
      <c r="TW11" s="886"/>
      <c r="TX11" s="885"/>
      <c r="TY11" s="886"/>
      <c r="TZ11" s="886"/>
      <c r="UA11" s="886"/>
      <c r="UB11" s="885"/>
      <c r="UC11" s="886"/>
      <c r="UD11" s="886"/>
      <c r="UE11" s="886"/>
      <c r="UF11" s="885"/>
      <c r="UG11" s="886"/>
      <c r="UH11" s="886"/>
      <c r="UI11" s="886"/>
      <c r="UJ11" s="885"/>
      <c r="UK11" s="886"/>
      <c r="UL11" s="886"/>
      <c r="UM11" s="886"/>
      <c r="UN11" s="885"/>
      <c r="UO11" s="886"/>
      <c r="UP11" s="886"/>
      <c r="UQ11" s="886"/>
      <c r="UR11" s="885"/>
      <c r="US11" s="886"/>
      <c r="UT11" s="886"/>
      <c r="UU11" s="886"/>
      <c r="UV11" s="885"/>
      <c r="UW11" s="886"/>
      <c r="UX11" s="886"/>
      <c r="UY11" s="886"/>
      <c r="UZ11" s="885"/>
      <c r="VA11" s="886"/>
      <c r="VB11" s="886"/>
      <c r="VC11" s="886"/>
      <c r="VD11" s="885"/>
      <c r="VE11" s="886"/>
      <c r="VF11" s="886"/>
      <c r="VG11" s="886"/>
      <c r="VH11" s="885"/>
      <c r="VI11" s="886"/>
      <c r="VJ11" s="886"/>
      <c r="VK11" s="886"/>
      <c r="VL11" s="885"/>
      <c r="VM11" s="886"/>
      <c r="VN11" s="886"/>
      <c r="VO11" s="886"/>
      <c r="VP11" s="885"/>
      <c r="VQ11" s="886"/>
      <c r="VR11" s="886"/>
      <c r="VS11" s="886"/>
      <c r="VT11" s="885"/>
      <c r="VU11" s="886"/>
      <c r="VV11" s="886"/>
      <c r="VW11" s="886"/>
      <c r="VX11" s="885"/>
      <c r="VY11" s="886"/>
      <c r="VZ11" s="886"/>
      <c r="WA11" s="886"/>
      <c r="WB11" s="885"/>
      <c r="WC11" s="886"/>
      <c r="WD11" s="886"/>
      <c r="WE11" s="886"/>
      <c r="WF11" s="885"/>
      <c r="WG11" s="886"/>
      <c r="WH11" s="886"/>
      <c r="WI11" s="886"/>
      <c r="WJ11" s="885"/>
      <c r="WK11" s="886"/>
      <c r="WL11" s="886"/>
      <c r="WM11" s="886"/>
      <c r="WN11" s="885"/>
      <c r="WO11" s="886"/>
      <c r="WP11" s="886"/>
      <c r="WQ11" s="886"/>
      <c r="WR11" s="885"/>
      <c r="WS11" s="886"/>
      <c r="WT11" s="886"/>
      <c r="WU11" s="886"/>
      <c r="WV11" s="885"/>
      <c r="WW11" s="886"/>
      <c r="WX11" s="886"/>
      <c r="WY11" s="886"/>
      <c r="WZ11" s="885"/>
      <c r="XA11" s="886"/>
      <c r="XB11" s="886"/>
      <c r="XC11" s="886"/>
      <c r="XD11" s="885"/>
      <c r="XE11" s="886"/>
      <c r="XF11" s="886"/>
      <c r="XG11" s="886"/>
      <c r="XH11" s="885"/>
      <c r="XI11" s="886"/>
      <c r="XJ11" s="886"/>
      <c r="XK11" s="886"/>
      <c r="XL11" s="885"/>
      <c r="XM11" s="886"/>
      <c r="XN11" s="886"/>
      <c r="XO11" s="886"/>
      <c r="XP11" s="885"/>
      <c r="XQ11" s="886"/>
      <c r="XR11" s="886"/>
      <c r="XS11" s="886"/>
      <c r="XT11" s="885"/>
      <c r="XU11" s="886"/>
      <c r="XV11" s="886"/>
      <c r="XW11" s="886"/>
      <c r="XX11" s="885"/>
      <c r="XY11" s="886"/>
      <c r="XZ11" s="886"/>
      <c r="YA11" s="886"/>
      <c r="YB11" s="885"/>
      <c r="YC11" s="886"/>
      <c r="YD11" s="886"/>
      <c r="YE11" s="886"/>
      <c r="YF11" s="885"/>
      <c r="YG11" s="886"/>
      <c r="YH11" s="886"/>
      <c r="YI11" s="886"/>
      <c r="YJ11" s="885"/>
      <c r="YK11" s="886"/>
      <c r="YL11" s="886"/>
      <c r="YM11" s="886"/>
      <c r="YN11" s="885"/>
      <c r="YO11" s="886"/>
      <c r="YP11" s="886"/>
      <c r="YQ11" s="886"/>
      <c r="YR11" s="885"/>
      <c r="YS11" s="886"/>
      <c r="YT11" s="886"/>
      <c r="YU11" s="886"/>
      <c r="YV11" s="885"/>
      <c r="YW11" s="886"/>
      <c r="YX11" s="886"/>
      <c r="YY11" s="886"/>
      <c r="YZ11" s="885"/>
      <c r="ZA11" s="886"/>
      <c r="ZB11" s="886"/>
      <c r="ZC11" s="886"/>
      <c r="ZD11" s="885"/>
      <c r="ZE11" s="886"/>
      <c r="ZF11" s="886"/>
      <c r="ZG11" s="886"/>
      <c r="ZH11" s="885"/>
      <c r="ZI11" s="886"/>
      <c r="ZJ11" s="886"/>
      <c r="ZK11" s="886"/>
      <c r="ZL11" s="885"/>
      <c r="ZM11" s="886"/>
      <c r="ZN11" s="886"/>
      <c r="ZO11" s="886"/>
      <c r="ZP11" s="885"/>
      <c r="ZQ11" s="886"/>
      <c r="ZR11" s="886"/>
      <c r="ZS11" s="886"/>
      <c r="ZT11" s="885"/>
      <c r="ZU11" s="886"/>
      <c r="ZV11" s="886"/>
      <c r="ZW11" s="886"/>
      <c r="ZX11" s="885"/>
      <c r="ZY11" s="886"/>
      <c r="ZZ11" s="886"/>
      <c r="AAA11" s="886"/>
      <c r="AAB11" s="885"/>
      <c r="AAC11" s="886"/>
      <c r="AAD11" s="886"/>
      <c r="AAE11" s="886"/>
      <c r="AAF11" s="885"/>
      <c r="AAG11" s="886"/>
      <c r="AAH11" s="886"/>
      <c r="AAI11" s="886"/>
      <c r="AAJ11" s="885"/>
      <c r="AAK11" s="886"/>
      <c r="AAL11" s="886"/>
      <c r="AAM11" s="886"/>
      <c r="AAN11" s="885"/>
      <c r="AAO11" s="886"/>
      <c r="AAP11" s="886"/>
      <c r="AAQ11" s="886"/>
      <c r="AAR11" s="885"/>
      <c r="AAS11" s="886"/>
      <c r="AAT11" s="886"/>
      <c r="AAU11" s="886"/>
      <c r="AAV11" s="885"/>
      <c r="AAW11" s="886"/>
      <c r="AAX11" s="886"/>
      <c r="AAY11" s="886"/>
      <c r="AAZ11" s="885"/>
      <c r="ABA11" s="886"/>
      <c r="ABB11" s="886"/>
      <c r="ABC11" s="886"/>
      <c r="ABD11" s="885"/>
      <c r="ABE11" s="886"/>
      <c r="ABF11" s="886"/>
      <c r="ABG11" s="886"/>
      <c r="ABH11" s="885"/>
      <c r="ABI11" s="886"/>
      <c r="ABJ11" s="886"/>
      <c r="ABK11" s="886"/>
      <c r="ABL11" s="885"/>
      <c r="ABM11" s="886"/>
      <c r="ABN11" s="886"/>
      <c r="ABO11" s="886"/>
      <c r="ABP11" s="885"/>
      <c r="ABQ11" s="886"/>
      <c r="ABR11" s="886"/>
      <c r="ABS11" s="886"/>
      <c r="ABT11" s="885"/>
      <c r="ABU11" s="886"/>
      <c r="ABV11" s="886"/>
      <c r="ABW11" s="886"/>
      <c r="ABX11" s="885"/>
      <c r="ABY11" s="886"/>
      <c r="ABZ11" s="886"/>
      <c r="ACA11" s="886"/>
      <c r="ACB11" s="885"/>
      <c r="ACC11" s="886"/>
      <c r="ACD11" s="886"/>
      <c r="ACE11" s="886"/>
      <c r="ACF11" s="885"/>
      <c r="ACG11" s="886"/>
      <c r="ACH11" s="886"/>
      <c r="ACI11" s="886"/>
      <c r="ACJ11" s="885"/>
      <c r="ACK11" s="886"/>
      <c r="ACL11" s="886"/>
      <c r="ACM11" s="886"/>
      <c r="ACN11" s="885"/>
      <c r="ACO11" s="886"/>
      <c r="ACP11" s="886"/>
      <c r="ACQ11" s="886"/>
      <c r="ACR11" s="885"/>
      <c r="ACS11" s="886"/>
      <c r="ACT11" s="886"/>
      <c r="ACU11" s="886"/>
      <c r="ACV11" s="885"/>
      <c r="ACW11" s="886"/>
      <c r="ACX11" s="886"/>
      <c r="ACY11" s="886"/>
      <c r="ACZ11" s="885"/>
      <c r="ADA11" s="886"/>
      <c r="ADB11" s="886"/>
      <c r="ADC11" s="886"/>
      <c r="ADD11" s="885"/>
      <c r="ADE11" s="886"/>
      <c r="ADF11" s="886"/>
      <c r="ADG11" s="886"/>
      <c r="ADH11" s="885"/>
      <c r="ADI11" s="886"/>
      <c r="ADJ11" s="886"/>
      <c r="ADK11" s="886"/>
      <c r="ADL11" s="885"/>
      <c r="ADM11" s="886"/>
      <c r="ADN11" s="886"/>
      <c r="ADO11" s="886"/>
      <c r="ADP11" s="885"/>
      <c r="ADQ11" s="886"/>
      <c r="ADR11" s="886"/>
      <c r="ADS11" s="886"/>
      <c r="ADT11" s="885"/>
      <c r="ADU11" s="886"/>
      <c r="ADV11" s="886"/>
      <c r="ADW11" s="886"/>
      <c r="ADX11" s="885"/>
      <c r="ADY11" s="886"/>
      <c r="ADZ11" s="886"/>
      <c r="AEA11" s="886"/>
      <c r="AEB11" s="885"/>
      <c r="AEC11" s="886"/>
      <c r="AED11" s="886"/>
      <c r="AEE11" s="886"/>
      <c r="AEF11" s="885"/>
      <c r="AEG11" s="886"/>
      <c r="AEH11" s="886"/>
      <c r="AEI11" s="886"/>
      <c r="AEJ11" s="885"/>
      <c r="AEK11" s="886"/>
      <c r="AEL11" s="886"/>
      <c r="AEM11" s="886"/>
      <c r="AEN11" s="885"/>
      <c r="AEO11" s="886"/>
      <c r="AEP11" s="886"/>
      <c r="AEQ11" s="886"/>
      <c r="AER11" s="885"/>
      <c r="AES11" s="886"/>
      <c r="AET11" s="886"/>
      <c r="AEU11" s="886"/>
      <c r="AEV11" s="885"/>
      <c r="AEW11" s="886"/>
      <c r="AEX11" s="886"/>
      <c r="AEY11" s="886"/>
      <c r="AEZ11" s="885"/>
      <c r="AFA11" s="886"/>
      <c r="AFB11" s="886"/>
      <c r="AFC11" s="886"/>
      <c r="AFD11" s="885"/>
      <c r="AFE11" s="886"/>
      <c r="AFF11" s="886"/>
      <c r="AFG11" s="886"/>
      <c r="AFH11" s="885"/>
      <c r="AFI11" s="886"/>
      <c r="AFJ11" s="886"/>
      <c r="AFK11" s="886"/>
      <c r="AFL11" s="885"/>
      <c r="AFM11" s="886"/>
      <c r="AFN11" s="886"/>
      <c r="AFO11" s="886"/>
      <c r="AFP11" s="885"/>
      <c r="AFQ11" s="886"/>
      <c r="AFR11" s="886"/>
      <c r="AFS11" s="886"/>
      <c r="AFT11" s="885"/>
      <c r="AFU11" s="886"/>
      <c r="AFV11" s="886"/>
      <c r="AFW11" s="886"/>
      <c r="AFX11" s="885"/>
      <c r="AFY11" s="886"/>
      <c r="AFZ11" s="886"/>
      <c r="AGA11" s="886"/>
      <c r="AGB11" s="885"/>
      <c r="AGC11" s="886"/>
      <c r="AGD11" s="886"/>
      <c r="AGE11" s="886"/>
      <c r="AGF11" s="885"/>
      <c r="AGG11" s="886"/>
      <c r="AGH11" s="886"/>
      <c r="AGI11" s="886"/>
      <c r="AGJ11" s="885"/>
      <c r="AGK11" s="886"/>
      <c r="AGL11" s="886"/>
      <c r="AGM11" s="886"/>
      <c r="AGN11" s="885"/>
      <c r="AGO11" s="886"/>
      <c r="AGP11" s="886"/>
      <c r="AGQ11" s="886"/>
      <c r="AGR11" s="885"/>
      <c r="AGS11" s="886"/>
      <c r="AGT11" s="886"/>
      <c r="AGU11" s="886"/>
      <c r="AGV11" s="885"/>
      <c r="AGW11" s="886"/>
      <c r="AGX11" s="886"/>
      <c r="AGY11" s="886"/>
      <c r="AGZ11" s="885"/>
      <c r="AHA11" s="886"/>
      <c r="AHB11" s="886"/>
      <c r="AHC11" s="886"/>
      <c r="AHD11" s="885"/>
      <c r="AHE11" s="886"/>
      <c r="AHF11" s="886"/>
      <c r="AHG11" s="886"/>
      <c r="AHH11" s="885"/>
      <c r="AHI11" s="886"/>
      <c r="AHJ11" s="886"/>
      <c r="AHK11" s="886"/>
      <c r="AHL11" s="885"/>
      <c r="AHM11" s="886"/>
      <c r="AHN11" s="886"/>
      <c r="AHO11" s="886"/>
      <c r="AHP11" s="885"/>
      <c r="AHQ11" s="886"/>
      <c r="AHR11" s="886"/>
      <c r="AHS11" s="886"/>
      <c r="AHT11" s="885"/>
      <c r="AHU11" s="886"/>
      <c r="AHV11" s="886"/>
      <c r="AHW11" s="886"/>
      <c r="AHX11" s="885"/>
      <c r="AHY11" s="886"/>
      <c r="AHZ11" s="886"/>
      <c r="AIA11" s="886"/>
      <c r="AIB11" s="885"/>
      <c r="AIC11" s="886"/>
      <c r="AID11" s="886"/>
      <c r="AIE11" s="886"/>
      <c r="AIF11" s="885"/>
      <c r="AIG11" s="886"/>
      <c r="AIH11" s="886"/>
      <c r="AII11" s="886"/>
      <c r="AIJ11" s="885"/>
      <c r="AIK11" s="886"/>
      <c r="AIL11" s="886"/>
      <c r="AIM11" s="886"/>
      <c r="AIN11" s="885"/>
      <c r="AIO11" s="886"/>
      <c r="AIP11" s="886"/>
      <c r="AIQ11" s="886"/>
      <c r="AIR11" s="885"/>
      <c r="AIS11" s="886"/>
      <c r="AIT11" s="886"/>
      <c r="AIU11" s="886"/>
      <c r="AIV11" s="885"/>
      <c r="AIW11" s="886"/>
      <c r="AIX11" s="886"/>
      <c r="AIY11" s="886"/>
      <c r="AIZ11" s="885"/>
      <c r="AJA11" s="886"/>
      <c r="AJB11" s="886"/>
      <c r="AJC11" s="886"/>
      <c r="AJD11" s="885"/>
      <c r="AJE11" s="886"/>
      <c r="AJF11" s="886"/>
      <c r="AJG11" s="886"/>
      <c r="AJH11" s="885"/>
      <c r="AJI11" s="886"/>
      <c r="AJJ11" s="886"/>
      <c r="AJK11" s="886"/>
      <c r="AJL11" s="885"/>
      <c r="AJM11" s="886"/>
      <c r="AJN11" s="886"/>
      <c r="AJO11" s="886"/>
      <c r="AJP11" s="885"/>
      <c r="AJQ11" s="886"/>
      <c r="AJR11" s="886"/>
      <c r="AJS11" s="886"/>
      <c r="AJT11" s="885"/>
      <c r="AJU11" s="886"/>
      <c r="AJV11" s="886"/>
      <c r="AJW11" s="886"/>
      <c r="AJX11" s="885"/>
      <c r="AJY11" s="886"/>
      <c r="AJZ11" s="886"/>
      <c r="AKA11" s="886"/>
      <c r="AKB11" s="885"/>
      <c r="AKC11" s="886"/>
      <c r="AKD11" s="886"/>
      <c r="AKE11" s="886"/>
      <c r="AKF11" s="885"/>
      <c r="AKG11" s="886"/>
      <c r="AKH11" s="886"/>
      <c r="AKI11" s="886"/>
      <c r="AKJ11" s="885"/>
      <c r="AKK11" s="886"/>
      <c r="AKL11" s="886"/>
      <c r="AKM11" s="886"/>
      <c r="AKN11" s="885"/>
      <c r="AKO11" s="886"/>
      <c r="AKP11" s="886"/>
      <c r="AKQ11" s="886"/>
      <c r="AKR11" s="885"/>
      <c r="AKS11" s="886"/>
      <c r="AKT11" s="886"/>
      <c r="AKU11" s="886"/>
      <c r="AKV11" s="885"/>
      <c r="AKW11" s="886"/>
      <c r="AKX11" s="886"/>
      <c r="AKY11" s="886"/>
      <c r="AKZ11" s="885"/>
      <c r="ALA11" s="886"/>
      <c r="ALB11" s="886"/>
      <c r="ALC11" s="886"/>
      <c r="ALD11" s="885"/>
      <c r="ALE11" s="886"/>
      <c r="ALF11" s="886"/>
      <c r="ALG11" s="886"/>
      <c r="ALH11" s="885"/>
      <c r="ALI11" s="886"/>
      <c r="ALJ11" s="886"/>
      <c r="ALK11" s="886"/>
      <c r="ALL11" s="885"/>
      <c r="ALM11" s="886"/>
      <c r="ALN11" s="886"/>
      <c r="ALO11" s="886"/>
      <c r="ALP11" s="885"/>
      <c r="ALQ11" s="886"/>
      <c r="ALR11" s="886"/>
      <c r="ALS11" s="886"/>
      <c r="ALT11" s="885"/>
      <c r="ALU11" s="886"/>
      <c r="ALV11" s="886"/>
      <c r="ALW11" s="886"/>
      <c r="ALX11" s="885"/>
      <c r="ALY11" s="886"/>
      <c r="ALZ11" s="886"/>
      <c r="AMA11" s="886"/>
      <c r="AMB11" s="885"/>
      <c r="AMC11" s="886"/>
      <c r="AMD11" s="886"/>
      <c r="AME11" s="886"/>
      <c r="AMF11" s="885"/>
      <c r="AMG11" s="886"/>
      <c r="AMH11" s="886"/>
      <c r="AMI11" s="886"/>
      <c r="AMJ11" s="885"/>
      <c r="AMK11" s="886"/>
      <c r="AML11" s="886"/>
      <c r="AMM11" s="886"/>
      <c r="AMN11" s="885"/>
      <c r="AMO11" s="886"/>
      <c r="AMP11" s="886"/>
      <c r="AMQ11" s="886"/>
      <c r="AMR11" s="885"/>
      <c r="AMS11" s="886"/>
      <c r="AMT11" s="886"/>
      <c r="AMU11" s="886"/>
      <c r="AMV11" s="885"/>
      <c r="AMW11" s="886"/>
      <c r="AMX11" s="886"/>
      <c r="AMY11" s="886"/>
      <c r="AMZ11" s="885"/>
      <c r="ANA11" s="886"/>
      <c r="ANB11" s="886"/>
      <c r="ANC11" s="886"/>
      <c r="AND11" s="885"/>
      <c r="ANE11" s="886"/>
      <c r="ANF11" s="886"/>
      <c r="ANG11" s="886"/>
      <c r="ANH11" s="885"/>
      <c r="ANI11" s="886"/>
      <c r="ANJ11" s="886"/>
      <c r="ANK11" s="886"/>
      <c r="ANL11" s="885"/>
      <c r="ANM11" s="886"/>
      <c r="ANN11" s="886"/>
      <c r="ANO11" s="886"/>
      <c r="ANP11" s="885"/>
      <c r="ANQ11" s="886"/>
      <c r="ANR11" s="886"/>
      <c r="ANS11" s="886"/>
      <c r="ANT11" s="885"/>
      <c r="ANU11" s="886"/>
      <c r="ANV11" s="886"/>
      <c r="ANW11" s="886"/>
      <c r="ANX11" s="885"/>
      <c r="ANY11" s="886"/>
      <c r="ANZ11" s="886"/>
      <c r="AOA11" s="886"/>
      <c r="AOB11" s="885"/>
      <c r="AOC11" s="886"/>
      <c r="AOD11" s="886"/>
      <c r="AOE11" s="886"/>
      <c r="AOF11" s="885"/>
      <c r="AOG11" s="886"/>
      <c r="AOH11" s="886"/>
      <c r="AOI11" s="886"/>
      <c r="AOJ11" s="885"/>
      <c r="AOK11" s="886"/>
      <c r="AOL11" s="886"/>
      <c r="AOM11" s="886"/>
      <c r="AON11" s="885"/>
      <c r="AOO11" s="886"/>
      <c r="AOP11" s="886"/>
      <c r="AOQ11" s="886"/>
      <c r="AOR11" s="885"/>
      <c r="AOS11" s="886"/>
      <c r="AOT11" s="886"/>
      <c r="AOU11" s="886"/>
      <c r="AOV11" s="885"/>
      <c r="AOW11" s="886"/>
      <c r="AOX11" s="886"/>
      <c r="AOY11" s="886"/>
      <c r="AOZ11" s="885"/>
      <c r="APA11" s="886"/>
      <c r="APB11" s="886"/>
      <c r="APC11" s="886"/>
      <c r="APD11" s="885"/>
      <c r="APE11" s="886"/>
      <c r="APF11" s="886"/>
      <c r="APG11" s="886"/>
      <c r="APH11" s="885"/>
      <c r="API11" s="886"/>
      <c r="APJ11" s="886"/>
      <c r="APK11" s="886"/>
      <c r="APL11" s="885"/>
      <c r="APM11" s="886"/>
      <c r="APN11" s="886"/>
      <c r="APO11" s="886"/>
      <c r="APP11" s="885"/>
      <c r="APQ11" s="886"/>
      <c r="APR11" s="886"/>
      <c r="APS11" s="886"/>
      <c r="APT11" s="885"/>
      <c r="APU11" s="886"/>
      <c r="APV11" s="886"/>
      <c r="APW11" s="886"/>
      <c r="APX11" s="885"/>
      <c r="APY11" s="886"/>
      <c r="APZ11" s="886"/>
      <c r="AQA11" s="886"/>
      <c r="AQB11" s="885"/>
      <c r="AQC11" s="886"/>
      <c r="AQD11" s="886"/>
      <c r="AQE11" s="886"/>
      <c r="AQF11" s="885"/>
      <c r="AQG11" s="886"/>
      <c r="AQH11" s="886"/>
      <c r="AQI11" s="886"/>
      <c r="AQJ11" s="885"/>
      <c r="AQK11" s="886"/>
      <c r="AQL11" s="886"/>
      <c r="AQM11" s="886"/>
      <c r="AQN11" s="885"/>
      <c r="AQO11" s="886"/>
      <c r="AQP11" s="886"/>
      <c r="AQQ11" s="886"/>
      <c r="AQR11" s="885"/>
      <c r="AQS11" s="886"/>
      <c r="AQT11" s="886"/>
      <c r="AQU11" s="886"/>
      <c r="AQV11" s="885"/>
      <c r="AQW11" s="886"/>
      <c r="AQX11" s="886"/>
      <c r="AQY11" s="886"/>
      <c r="AQZ11" s="885"/>
      <c r="ARA11" s="886"/>
      <c r="ARB11" s="886"/>
      <c r="ARC11" s="886"/>
      <c r="ARD11" s="885"/>
      <c r="ARE11" s="886"/>
      <c r="ARF11" s="886"/>
      <c r="ARG11" s="886"/>
      <c r="ARH11" s="885"/>
      <c r="ARI11" s="886"/>
      <c r="ARJ11" s="886"/>
      <c r="ARK11" s="886"/>
      <c r="ARL11" s="885"/>
      <c r="ARM11" s="886"/>
      <c r="ARN11" s="886"/>
      <c r="ARO11" s="886"/>
      <c r="ARP11" s="885"/>
      <c r="ARQ11" s="886"/>
      <c r="ARR11" s="886"/>
      <c r="ARS11" s="886"/>
      <c r="ART11" s="885"/>
      <c r="ARU11" s="886"/>
      <c r="ARV11" s="886"/>
      <c r="ARW11" s="886"/>
      <c r="ARX11" s="885"/>
      <c r="ARY11" s="886"/>
      <c r="ARZ11" s="886"/>
      <c r="ASA11" s="886"/>
      <c r="ASB11" s="885"/>
      <c r="ASC11" s="886"/>
      <c r="ASD11" s="886"/>
      <c r="ASE11" s="886"/>
      <c r="ASF11" s="885"/>
      <c r="ASG11" s="886"/>
      <c r="ASH11" s="886"/>
      <c r="ASI11" s="886"/>
      <c r="ASJ11" s="885"/>
      <c r="ASK11" s="886"/>
      <c r="ASL11" s="886"/>
      <c r="ASM11" s="886"/>
      <c r="ASN11" s="885"/>
      <c r="ASO11" s="886"/>
      <c r="ASP11" s="886"/>
      <c r="ASQ11" s="886"/>
      <c r="ASR11" s="885"/>
      <c r="ASS11" s="886"/>
      <c r="AST11" s="886"/>
      <c r="ASU11" s="886"/>
      <c r="ASV11" s="885"/>
      <c r="ASW11" s="886"/>
      <c r="ASX11" s="886"/>
      <c r="ASY11" s="886"/>
      <c r="ASZ11" s="885"/>
      <c r="ATA11" s="886"/>
      <c r="ATB11" s="886"/>
      <c r="ATC11" s="886"/>
      <c r="ATD11" s="885"/>
      <c r="ATE11" s="886"/>
      <c r="ATF11" s="886"/>
      <c r="ATG11" s="886"/>
      <c r="ATH11" s="885"/>
      <c r="ATI11" s="886"/>
      <c r="ATJ11" s="886"/>
      <c r="ATK11" s="886"/>
      <c r="ATL11" s="885"/>
      <c r="ATM11" s="886"/>
      <c r="ATN11" s="886"/>
      <c r="ATO11" s="886"/>
      <c r="ATP11" s="885"/>
      <c r="ATQ11" s="886"/>
      <c r="ATR11" s="886"/>
      <c r="ATS11" s="886"/>
      <c r="ATT11" s="885"/>
      <c r="ATU11" s="886"/>
      <c r="ATV11" s="886"/>
      <c r="ATW11" s="886"/>
      <c r="ATX11" s="885"/>
      <c r="ATY11" s="886"/>
      <c r="ATZ11" s="886"/>
      <c r="AUA11" s="886"/>
      <c r="AUB11" s="885"/>
      <c r="AUC11" s="886"/>
      <c r="AUD11" s="886"/>
      <c r="AUE11" s="886"/>
      <c r="AUF11" s="885"/>
      <c r="AUG11" s="886"/>
      <c r="AUH11" s="886"/>
      <c r="AUI11" s="886"/>
      <c r="AUJ11" s="885"/>
      <c r="AUK11" s="886"/>
      <c r="AUL11" s="886"/>
      <c r="AUM11" s="886"/>
      <c r="AUN11" s="885"/>
      <c r="AUO11" s="886"/>
      <c r="AUP11" s="886"/>
      <c r="AUQ11" s="886"/>
      <c r="AUR11" s="885"/>
      <c r="AUS11" s="886"/>
      <c r="AUT11" s="886"/>
      <c r="AUU11" s="886"/>
      <c r="AUV11" s="885"/>
      <c r="AUW11" s="886"/>
      <c r="AUX11" s="886"/>
      <c r="AUY11" s="886"/>
      <c r="AUZ11" s="885"/>
      <c r="AVA11" s="886"/>
      <c r="AVB11" s="886"/>
      <c r="AVC11" s="886"/>
      <c r="AVD11" s="885"/>
      <c r="AVE11" s="886"/>
      <c r="AVF11" s="886"/>
      <c r="AVG11" s="886"/>
      <c r="AVH11" s="885"/>
      <c r="AVI11" s="886"/>
      <c r="AVJ11" s="886"/>
      <c r="AVK11" s="886"/>
      <c r="AVL11" s="885"/>
      <c r="AVM11" s="886"/>
      <c r="AVN11" s="886"/>
      <c r="AVO11" s="886"/>
      <c r="AVP11" s="885"/>
      <c r="AVQ11" s="886"/>
      <c r="AVR11" s="886"/>
      <c r="AVS11" s="886"/>
      <c r="AVT11" s="885"/>
      <c r="AVU11" s="886"/>
      <c r="AVV11" s="886"/>
      <c r="AVW11" s="886"/>
      <c r="AVX11" s="885"/>
      <c r="AVY11" s="886"/>
      <c r="AVZ11" s="886"/>
      <c r="AWA11" s="886"/>
      <c r="AWB11" s="885"/>
      <c r="AWC11" s="886"/>
      <c r="AWD11" s="886"/>
      <c r="AWE11" s="886"/>
      <c r="AWF11" s="885"/>
      <c r="AWG11" s="886"/>
      <c r="AWH11" s="886"/>
      <c r="AWI11" s="886"/>
      <c r="AWJ11" s="885"/>
      <c r="AWK11" s="886"/>
      <c r="AWL11" s="886"/>
      <c r="AWM11" s="886"/>
      <c r="AWN11" s="885"/>
      <c r="AWO11" s="886"/>
      <c r="AWP11" s="886"/>
      <c r="AWQ11" s="886"/>
      <c r="AWR11" s="885"/>
      <c r="AWS11" s="886"/>
      <c r="AWT11" s="886"/>
      <c r="AWU11" s="886"/>
      <c r="AWV11" s="885"/>
      <c r="AWW11" s="886"/>
      <c r="AWX11" s="886"/>
      <c r="AWY11" s="886"/>
      <c r="AWZ11" s="885"/>
      <c r="AXA11" s="886"/>
      <c r="AXB11" s="886"/>
      <c r="AXC11" s="886"/>
      <c r="AXD11" s="885"/>
      <c r="AXE11" s="886"/>
      <c r="AXF11" s="886"/>
      <c r="AXG11" s="886"/>
      <c r="AXH11" s="885"/>
      <c r="AXI11" s="886"/>
      <c r="AXJ11" s="886"/>
      <c r="AXK11" s="886"/>
      <c r="AXL11" s="885"/>
      <c r="AXM11" s="886"/>
      <c r="AXN11" s="886"/>
      <c r="AXO11" s="886"/>
      <c r="AXP11" s="885"/>
      <c r="AXQ11" s="886"/>
      <c r="AXR11" s="886"/>
      <c r="AXS11" s="886"/>
      <c r="AXT11" s="885"/>
      <c r="AXU11" s="886"/>
      <c r="AXV11" s="886"/>
      <c r="AXW11" s="886"/>
      <c r="AXX11" s="885"/>
      <c r="AXY11" s="886"/>
      <c r="AXZ11" s="886"/>
      <c r="AYA11" s="886"/>
      <c r="AYB11" s="885"/>
      <c r="AYC11" s="886"/>
      <c r="AYD11" s="886"/>
      <c r="AYE11" s="886"/>
      <c r="AYF11" s="885"/>
      <c r="AYG11" s="886"/>
      <c r="AYH11" s="886"/>
      <c r="AYI11" s="886"/>
      <c r="AYJ11" s="885"/>
      <c r="AYK11" s="886"/>
      <c r="AYL11" s="886"/>
      <c r="AYM11" s="886"/>
      <c r="AYN11" s="885"/>
      <c r="AYO11" s="886"/>
      <c r="AYP11" s="886"/>
      <c r="AYQ11" s="886"/>
      <c r="AYR11" s="885"/>
      <c r="AYS11" s="886"/>
      <c r="AYT11" s="886"/>
      <c r="AYU11" s="886"/>
      <c r="AYV11" s="885"/>
      <c r="AYW11" s="886"/>
      <c r="AYX11" s="886"/>
      <c r="AYY11" s="886"/>
      <c r="AYZ11" s="885"/>
      <c r="AZA11" s="886"/>
      <c r="AZB11" s="886"/>
      <c r="AZC11" s="886"/>
      <c r="AZD11" s="885"/>
      <c r="AZE11" s="886"/>
      <c r="AZF11" s="886"/>
      <c r="AZG11" s="886"/>
      <c r="AZH11" s="885"/>
      <c r="AZI11" s="886"/>
      <c r="AZJ11" s="886"/>
      <c r="AZK11" s="886"/>
      <c r="AZL11" s="885"/>
      <c r="AZM11" s="886"/>
      <c r="AZN11" s="886"/>
      <c r="AZO11" s="886"/>
      <c r="AZP11" s="885"/>
      <c r="AZQ11" s="886"/>
      <c r="AZR11" s="886"/>
      <c r="AZS11" s="886"/>
      <c r="AZT11" s="885"/>
      <c r="AZU11" s="886"/>
      <c r="AZV11" s="886"/>
      <c r="AZW11" s="886"/>
      <c r="AZX11" s="885"/>
      <c r="AZY11" s="886"/>
      <c r="AZZ11" s="886"/>
      <c r="BAA11" s="886"/>
      <c r="BAB11" s="885"/>
      <c r="BAC11" s="886"/>
      <c r="BAD11" s="886"/>
      <c r="BAE11" s="886"/>
      <c r="BAF11" s="885"/>
      <c r="BAG11" s="886"/>
      <c r="BAH11" s="886"/>
      <c r="BAI11" s="886"/>
      <c r="BAJ11" s="885"/>
      <c r="BAK11" s="886"/>
      <c r="BAL11" s="886"/>
      <c r="BAM11" s="886"/>
      <c r="BAN11" s="885"/>
      <c r="BAO11" s="886"/>
      <c r="BAP11" s="886"/>
      <c r="BAQ11" s="886"/>
      <c r="BAR11" s="885"/>
      <c r="BAS11" s="886"/>
      <c r="BAT11" s="886"/>
      <c r="BAU11" s="886"/>
      <c r="BAV11" s="885"/>
      <c r="BAW11" s="886"/>
      <c r="BAX11" s="886"/>
      <c r="BAY11" s="886"/>
      <c r="BAZ11" s="885"/>
      <c r="BBA11" s="886"/>
      <c r="BBB11" s="886"/>
      <c r="BBC11" s="886"/>
      <c r="BBD11" s="885"/>
      <c r="BBE11" s="886"/>
      <c r="BBF11" s="886"/>
      <c r="BBG11" s="886"/>
      <c r="BBH11" s="885"/>
      <c r="BBI11" s="886"/>
      <c r="BBJ11" s="886"/>
      <c r="BBK11" s="886"/>
      <c r="BBL11" s="885"/>
      <c r="BBM11" s="886"/>
      <c r="BBN11" s="886"/>
      <c r="BBO11" s="886"/>
      <c r="BBP11" s="885"/>
      <c r="BBQ11" s="886"/>
      <c r="BBR11" s="886"/>
      <c r="BBS11" s="886"/>
      <c r="BBT11" s="885"/>
      <c r="BBU11" s="886"/>
      <c r="BBV11" s="886"/>
      <c r="BBW11" s="886"/>
      <c r="BBX11" s="885"/>
      <c r="BBY11" s="886"/>
      <c r="BBZ11" s="886"/>
      <c r="BCA11" s="886"/>
      <c r="BCB11" s="885"/>
      <c r="BCC11" s="886"/>
      <c r="BCD11" s="886"/>
      <c r="BCE11" s="886"/>
      <c r="BCF11" s="885"/>
      <c r="BCG11" s="886"/>
      <c r="BCH11" s="886"/>
      <c r="BCI11" s="886"/>
      <c r="BCJ11" s="885"/>
      <c r="BCK11" s="886"/>
      <c r="BCL11" s="886"/>
      <c r="BCM11" s="886"/>
      <c r="BCN11" s="885"/>
      <c r="BCO11" s="886"/>
      <c r="BCP11" s="886"/>
      <c r="BCQ11" s="886"/>
      <c r="BCR11" s="885"/>
      <c r="BCS11" s="886"/>
      <c r="BCT11" s="886"/>
      <c r="BCU11" s="886"/>
      <c r="BCV11" s="885"/>
      <c r="BCW11" s="886"/>
      <c r="BCX11" s="886"/>
      <c r="BCY11" s="886"/>
      <c r="BCZ11" s="885"/>
      <c r="BDA11" s="886"/>
      <c r="BDB11" s="886"/>
      <c r="BDC11" s="886"/>
      <c r="BDD11" s="885"/>
      <c r="BDE11" s="886"/>
      <c r="BDF11" s="886"/>
      <c r="BDG11" s="886"/>
      <c r="BDH11" s="885"/>
      <c r="BDI11" s="886"/>
      <c r="BDJ11" s="886"/>
      <c r="BDK11" s="886"/>
      <c r="BDL11" s="885"/>
      <c r="BDM11" s="886"/>
      <c r="BDN11" s="886"/>
      <c r="BDO11" s="886"/>
      <c r="BDP11" s="885"/>
      <c r="BDQ11" s="886"/>
      <c r="BDR11" s="886"/>
      <c r="BDS11" s="886"/>
      <c r="BDT11" s="885"/>
      <c r="BDU11" s="886"/>
      <c r="BDV11" s="886"/>
      <c r="BDW11" s="886"/>
      <c r="BDX11" s="885"/>
      <c r="BDY11" s="886"/>
      <c r="BDZ11" s="886"/>
      <c r="BEA11" s="886"/>
      <c r="BEB11" s="885"/>
      <c r="BEC11" s="886"/>
      <c r="BED11" s="886"/>
      <c r="BEE11" s="886"/>
      <c r="BEF11" s="885"/>
      <c r="BEG11" s="886"/>
      <c r="BEH11" s="886"/>
      <c r="BEI11" s="886"/>
      <c r="BEJ11" s="885"/>
      <c r="BEK11" s="886"/>
      <c r="BEL11" s="886"/>
      <c r="BEM11" s="886"/>
      <c r="BEN11" s="885"/>
      <c r="BEO11" s="886"/>
      <c r="BEP11" s="886"/>
      <c r="BEQ11" s="886"/>
      <c r="BER11" s="885"/>
      <c r="BES11" s="886"/>
      <c r="BET11" s="886"/>
      <c r="BEU11" s="886"/>
      <c r="BEV11" s="885"/>
      <c r="BEW11" s="886"/>
      <c r="BEX11" s="886"/>
      <c r="BEY11" s="886"/>
      <c r="BEZ11" s="885"/>
      <c r="BFA11" s="886"/>
      <c r="BFB11" s="886"/>
      <c r="BFC11" s="886"/>
      <c r="BFD11" s="885"/>
      <c r="BFE11" s="886"/>
      <c r="BFF11" s="886"/>
      <c r="BFG11" s="886"/>
      <c r="BFH11" s="885"/>
      <c r="BFI11" s="886"/>
      <c r="BFJ11" s="886"/>
      <c r="BFK11" s="886"/>
      <c r="BFL11" s="885"/>
      <c r="BFM11" s="886"/>
      <c r="BFN11" s="886"/>
      <c r="BFO11" s="886"/>
      <c r="BFP11" s="885"/>
      <c r="BFQ11" s="886"/>
      <c r="BFR11" s="886"/>
      <c r="BFS11" s="886"/>
      <c r="BFT11" s="885"/>
      <c r="BFU11" s="886"/>
      <c r="BFV11" s="886"/>
      <c r="BFW11" s="886"/>
      <c r="BFX11" s="885"/>
      <c r="BFY11" s="886"/>
      <c r="BFZ11" s="886"/>
      <c r="BGA11" s="886"/>
      <c r="BGB11" s="885"/>
      <c r="BGC11" s="886"/>
      <c r="BGD11" s="886"/>
      <c r="BGE11" s="886"/>
      <c r="BGF11" s="885"/>
      <c r="BGG11" s="886"/>
      <c r="BGH11" s="886"/>
      <c r="BGI11" s="886"/>
      <c r="BGJ11" s="885"/>
      <c r="BGK11" s="886"/>
      <c r="BGL11" s="886"/>
      <c r="BGM11" s="886"/>
      <c r="BGN11" s="885"/>
      <c r="BGO11" s="886"/>
      <c r="BGP11" s="886"/>
      <c r="BGQ11" s="886"/>
      <c r="BGR11" s="885"/>
      <c r="BGS11" s="886"/>
      <c r="BGT11" s="886"/>
      <c r="BGU11" s="886"/>
      <c r="BGV11" s="885"/>
      <c r="BGW11" s="886"/>
      <c r="BGX11" s="886"/>
      <c r="BGY11" s="886"/>
      <c r="BGZ11" s="885"/>
      <c r="BHA11" s="886"/>
      <c r="BHB11" s="886"/>
      <c r="BHC11" s="886"/>
      <c r="BHD11" s="885"/>
      <c r="BHE11" s="886"/>
      <c r="BHF11" s="886"/>
      <c r="BHG11" s="886"/>
      <c r="BHH11" s="885"/>
      <c r="BHI11" s="886"/>
      <c r="BHJ11" s="886"/>
      <c r="BHK11" s="886"/>
      <c r="BHL11" s="885"/>
      <c r="BHM11" s="886"/>
      <c r="BHN11" s="886"/>
      <c r="BHO11" s="886"/>
      <c r="BHP11" s="885"/>
      <c r="BHQ11" s="886"/>
      <c r="BHR11" s="886"/>
      <c r="BHS11" s="886"/>
      <c r="BHT11" s="885"/>
      <c r="BHU11" s="886"/>
      <c r="BHV11" s="886"/>
      <c r="BHW11" s="886"/>
      <c r="BHX11" s="885"/>
      <c r="BHY11" s="886"/>
      <c r="BHZ11" s="886"/>
      <c r="BIA11" s="886"/>
      <c r="BIB11" s="885"/>
      <c r="BIC11" s="886"/>
      <c r="BID11" s="886"/>
      <c r="BIE11" s="886"/>
      <c r="BIF11" s="885"/>
      <c r="BIG11" s="886"/>
      <c r="BIH11" s="886"/>
      <c r="BII11" s="886"/>
      <c r="BIJ11" s="885"/>
      <c r="BIK11" s="886"/>
      <c r="BIL11" s="886"/>
      <c r="BIM11" s="886"/>
      <c r="BIN11" s="885"/>
      <c r="BIO11" s="886"/>
      <c r="BIP11" s="886"/>
      <c r="BIQ11" s="886"/>
      <c r="BIR11" s="885"/>
      <c r="BIS11" s="886"/>
      <c r="BIT11" s="886"/>
      <c r="BIU11" s="886"/>
      <c r="BIV11" s="885"/>
      <c r="BIW11" s="886"/>
      <c r="BIX11" s="886"/>
      <c r="BIY11" s="886"/>
      <c r="BIZ11" s="885"/>
      <c r="BJA11" s="886"/>
      <c r="BJB11" s="886"/>
      <c r="BJC11" s="886"/>
      <c r="BJD11" s="885"/>
      <c r="BJE11" s="886"/>
      <c r="BJF11" s="886"/>
      <c r="BJG11" s="886"/>
      <c r="BJH11" s="885"/>
      <c r="BJI11" s="886"/>
      <c r="BJJ11" s="886"/>
      <c r="BJK11" s="886"/>
      <c r="BJL11" s="885"/>
      <c r="BJM11" s="886"/>
      <c r="BJN11" s="886"/>
      <c r="BJO11" s="886"/>
      <c r="BJP11" s="885"/>
      <c r="BJQ11" s="886"/>
      <c r="BJR11" s="886"/>
      <c r="BJS11" s="886"/>
      <c r="BJT11" s="885"/>
      <c r="BJU11" s="886"/>
      <c r="BJV11" s="886"/>
      <c r="BJW11" s="886"/>
      <c r="BJX11" s="885"/>
      <c r="BJY11" s="886"/>
      <c r="BJZ11" s="886"/>
      <c r="BKA11" s="886"/>
      <c r="BKB11" s="885"/>
      <c r="BKC11" s="886"/>
      <c r="BKD11" s="886"/>
      <c r="BKE11" s="886"/>
      <c r="BKF11" s="885"/>
      <c r="BKG11" s="886"/>
      <c r="BKH11" s="886"/>
      <c r="BKI11" s="886"/>
      <c r="BKJ11" s="885"/>
      <c r="BKK11" s="886"/>
      <c r="BKL11" s="886"/>
      <c r="BKM11" s="886"/>
      <c r="BKN11" s="885"/>
      <c r="BKO11" s="886"/>
      <c r="BKP11" s="886"/>
      <c r="BKQ11" s="886"/>
      <c r="BKR11" s="885"/>
      <c r="BKS11" s="886"/>
      <c r="BKT11" s="886"/>
      <c r="BKU11" s="886"/>
      <c r="BKV11" s="885"/>
      <c r="BKW11" s="886"/>
      <c r="BKX11" s="886"/>
      <c r="BKY11" s="886"/>
      <c r="BKZ11" s="885"/>
      <c r="BLA11" s="886"/>
      <c r="BLB11" s="886"/>
      <c r="BLC11" s="886"/>
      <c r="BLD11" s="885"/>
      <c r="BLE11" s="886"/>
      <c r="BLF11" s="886"/>
      <c r="BLG11" s="886"/>
      <c r="BLH11" s="885"/>
      <c r="BLI11" s="886"/>
      <c r="BLJ11" s="886"/>
      <c r="BLK11" s="886"/>
      <c r="BLL11" s="885"/>
      <c r="BLM11" s="886"/>
      <c r="BLN11" s="886"/>
      <c r="BLO11" s="886"/>
      <c r="BLP11" s="885"/>
      <c r="BLQ11" s="886"/>
      <c r="BLR11" s="886"/>
      <c r="BLS11" s="886"/>
      <c r="BLT11" s="885"/>
      <c r="BLU11" s="886"/>
      <c r="BLV11" s="886"/>
      <c r="BLW11" s="886"/>
      <c r="BLX11" s="885"/>
      <c r="BLY11" s="886"/>
      <c r="BLZ11" s="886"/>
      <c r="BMA11" s="886"/>
      <c r="BMB11" s="885"/>
      <c r="BMC11" s="886"/>
      <c r="BMD11" s="886"/>
      <c r="BME11" s="886"/>
      <c r="BMF11" s="885"/>
      <c r="BMG11" s="886"/>
      <c r="BMH11" s="886"/>
      <c r="BMI11" s="886"/>
      <c r="BMJ11" s="885"/>
      <c r="BMK11" s="886"/>
      <c r="BML11" s="886"/>
      <c r="BMM11" s="886"/>
      <c r="BMN11" s="885"/>
      <c r="BMO11" s="886"/>
      <c r="BMP11" s="886"/>
      <c r="BMQ11" s="886"/>
      <c r="BMR11" s="885"/>
      <c r="BMS11" s="886"/>
      <c r="BMT11" s="886"/>
      <c r="BMU11" s="886"/>
      <c r="BMV11" s="885"/>
      <c r="BMW11" s="886"/>
      <c r="BMX11" s="886"/>
      <c r="BMY11" s="886"/>
      <c r="BMZ11" s="885"/>
      <c r="BNA11" s="886"/>
      <c r="BNB11" s="886"/>
      <c r="BNC11" s="886"/>
      <c r="BND11" s="885"/>
      <c r="BNE11" s="886"/>
      <c r="BNF11" s="886"/>
      <c r="BNG11" s="886"/>
      <c r="BNH11" s="885"/>
      <c r="BNI11" s="886"/>
      <c r="BNJ11" s="886"/>
      <c r="BNK11" s="886"/>
      <c r="BNL11" s="885"/>
      <c r="BNM11" s="886"/>
      <c r="BNN11" s="886"/>
      <c r="BNO11" s="886"/>
      <c r="BNP11" s="885"/>
      <c r="BNQ11" s="886"/>
      <c r="BNR11" s="886"/>
      <c r="BNS11" s="886"/>
      <c r="BNT11" s="885"/>
      <c r="BNU11" s="886"/>
      <c r="BNV11" s="886"/>
      <c r="BNW11" s="886"/>
      <c r="BNX11" s="885"/>
      <c r="BNY11" s="886"/>
      <c r="BNZ11" s="886"/>
      <c r="BOA11" s="886"/>
      <c r="BOB11" s="885"/>
      <c r="BOC11" s="886"/>
      <c r="BOD11" s="886"/>
      <c r="BOE11" s="886"/>
      <c r="BOF11" s="885"/>
      <c r="BOG11" s="886"/>
      <c r="BOH11" s="886"/>
      <c r="BOI11" s="886"/>
      <c r="BOJ11" s="885"/>
      <c r="BOK11" s="886"/>
      <c r="BOL11" s="886"/>
      <c r="BOM11" s="886"/>
      <c r="BON11" s="885"/>
      <c r="BOO11" s="886"/>
      <c r="BOP11" s="886"/>
      <c r="BOQ11" s="886"/>
      <c r="BOR11" s="885"/>
      <c r="BOS11" s="886"/>
      <c r="BOT11" s="886"/>
      <c r="BOU11" s="886"/>
      <c r="BOV11" s="885"/>
      <c r="BOW11" s="886"/>
      <c r="BOX11" s="886"/>
      <c r="BOY11" s="886"/>
      <c r="BOZ11" s="885"/>
      <c r="BPA11" s="886"/>
      <c r="BPB11" s="886"/>
      <c r="BPC11" s="886"/>
      <c r="BPD11" s="885"/>
      <c r="BPE11" s="886"/>
      <c r="BPF11" s="886"/>
      <c r="BPG11" s="886"/>
      <c r="BPH11" s="885"/>
      <c r="BPI11" s="886"/>
      <c r="BPJ11" s="886"/>
      <c r="BPK11" s="886"/>
      <c r="BPL11" s="885"/>
      <c r="BPM11" s="886"/>
      <c r="BPN11" s="886"/>
      <c r="BPO11" s="886"/>
      <c r="BPP11" s="885"/>
      <c r="BPQ11" s="886"/>
      <c r="BPR11" s="886"/>
      <c r="BPS11" s="886"/>
      <c r="BPT11" s="885"/>
      <c r="BPU11" s="886"/>
      <c r="BPV11" s="886"/>
      <c r="BPW11" s="886"/>
      <c r="BPX11" s="885"/>
      <c r="BPY11" s="886"/>
      <c r="BPZ11" s="886"/>
      <c r="BQA11" s="886"/>
      <c r="BQB11" s="885"/>
      <c r="BQC11" s="886"/>
      <c r="BQD11" s="886"/>
      <c r="BQE11" s="886"/>
      <c r="BQF11" s="885"/>
      <c r="BQG11" s="886"/>
      <c r="BQH11" s="886"/>
      <c r="BQI11" s="886"/>
      <c r="BQJ11" s="885"/>
      <c r="BQK11" s="886"/>
      <c r="BQL11" s="886"/>
      <c r="BQM11" s="886"/>
      <c r="BQN11" s="885"/>
      <c r="BQO11" s="886"/>
      <c r="BQP11" s="886"/>
      <c r="BQQ11" s="886"/>
      <c r="BQR11" s="885"/>
      <c r="BQS11" s="886"/>
      <c r="BQT11" s="886"/>
      <c r="BQU11" s="886"/>
      <c r="BQV11" s="885"/>
      <c r="BQW11" s="886"/>
      <c r="BQX11" s="886"/>
      <c r="BQY11" s="886"/>
      <c r="BQZ11" s="885"/>
      <c r="BRA11" s="886"/>
      <c r="BRB11" s="886"/>
      <c r="BRC11" s="886"/>
      <c r="BRD11" s="885"/>
      <c r="BRE11" s="886"/>
      <c r="BRF11" s="886"/>
      <c r="BRG11" s="886"/>
      <c r="BRH11" s="885"/>
      <c r="BRI11" s="886"/>
      <c r="BRJ11" s="886"/>
      <c r="BRK11" s="886"/>
      <c r="BRL11" s="885"/>
      <c r="BRM11" s="886"/>
      <c r="BRN11" s="886"/>
      <c r="BRO11" s="886"/>
      <c r="BRP11" s="885"/>
      <c r="BRQ11" s="886"/>
      <c r="BRR11" s="886"/>
      <c r="BRS11" s="886"/>
      <c r="BRT11" s="885"/>
      <c r="BRU11" s="886"/>
      <c r="BRV11" s="886"/>
      <c r="BRW11" s="886"/>
      <c r="BRX11" s="885"/>
      <c r="BRY11" s="886"/>
      <c r="BRZ11" s="886"/>
      <c r="BSA11" s="886"/>
      <c r="BSB11" s="885"/>
      <c r="BSC11" s="886"/>
      <c r="BSD11" s="886"/>
      <c r="BSE11" s="886"/>
      <c r="BSF11" s="885"/>
      <c r="BSG11" s="886"/>
      <c r="BSH11" s="886"/>
      <c r="BSI11" s="886"/>
      <c r="BSJ11" s="885"/>
      <c r="BSK11" s="886"/>
      <c r="BSL11" s="886"/>
      <c r="BSM11" s="886"/>
      <c r="BSN11" s="885"/>
      <c r="BSO11" s="886"/>
      <c r="BSP11" s="886"/>
      <c r="BSQ11" s="886"/>
      <c r="BSR11" s="885"/>
      <c r="BSS11" s="886"/>
      <c r="BST11" s="886"/>
      <c r="BSU11" s="886"/>
      <c r="BSV11" s="885"/>
      <c r="BSW11" s="886"/>
      <c r="BSX11" s="886"/>
      <c r="BSY11" s="886"/>
      <c r="BSZ11" s="885"/>
      <c r="BTA11" s="886"/>
      <c r="BTB11" s="886"/>
      <c r="BTC11" s="886"/>
      <c r="BTD11" s="885"/>
      <c r="BTE11" s="886"/>
      <c r="BTF11" s="886"/>
      <c r="BTG11" s="886"/>
      <c r="BTH11" s="885"/>
      <c r="BTI11" s="886"/>
      <c r="BTJ11" s="886"/>
      <c r="BTK11" s="886"/>
      <c r="BTL11" s="885"/>
      <c r="BTM11" s="886"/>
      <c r="BTN11" s="886"/>
      <c r="BTO11" s="886"/>
      <c r="BTP11" s="885"/>
      <c r="BTQ11" s="886"/>
      <c r="BTR11" s="886"/>
      <c r="BTS11" s="886"/>
      <c r="BTT11" s="885"/>
      <c r="BTU11" s="886"/>
      <c r="BTV11" s="886"/>
      <c r="BTW11" s="886"/>
      <c r="BTX11" s="885"/>
      <c r="BTY11" s="886"/>
      <c r="BTZ11" s="886"/>
      <c r="BUA11" s="886"/>
      <c r="BUB11" s="885"/>
      <c r="BUC11" s="886"/>
      <c r="BUD11" s="886"/>
      <c r="BUE11" s="886"/>
      <c r="BUF11" s="885"/>
      <c r="BUG11" s="886"/>
      <c r="BUH11" s="886"/>
      <c r="BUI11" s="886"/>
      <c r="BUJ11" s="885"/>
      <c r="BUK11" s="886"/>
      <c r="BUL11" s="886"/>
      <c r="BUM11" s="886"/>
      <c r="BUN11" s="885"/>
      <c r="BUO11" s="886"/>
      <c r="BUP11" s="886"/>
      <c r="BUQ11" s="886"/>
      <c r="BUR11" s="885"/>
      <c r="BUS11" s="886"/>
      <c r="BUT11" s="886"/>
      <c r="BUU11" s="886"/>
      <c r="BUV11" s="885"/>
      <c r="BUW11" s="886"/>
      <c r="BUX11" s="886"/>
      <c r="BUY11" s="886"/>
      <c r="BUZ11" s="885"/>
      <c r="BVA11" s="886"/>
      <c r="BVB11" s="886"/>
      <c r="BVC11" s="886"/>
      <c r="BVD11" s="885"/>
      <c r="BVE11" s="886"/>
      <c r="BVF11" s="886"/>
      <c r="BVG11" s="886"/>
      <c r="BVH11" s="885"/>
      <c r="BVI11" s="886"/>
      <c r="BVJ11" s="886"/>
      <c r="BVK11" s="886"/>
      <c r="BVL11" s="885"/>
      <c r="BVM11" s="886"/>
      <c r="BVN11" s="886"/>
      <c r="BVO11" s="886"/>
      <c r="BVP11" s="885"/>
      <c r="BVQ11" s="886"/>
      <c r="BVR11" s="886"/>
      <c r="BVS11" s="886"/>
      <c r="BVT11" s="885"/>
      <c r="BVU11" s="886"/>
      <c r="BVV11" s="886"/>
      <c r="BVW11" s="886"/>
      <c r="BVX11" s="885"/>
      <c r="BVY11" s="886"/>
      <c r="BVZ11" s="886"/>
      <c r="BWA11" s="886"/>
      <c r="BWB11" s="885"/>
      <c r="BWC11" s="886"/>
      <c r="BWD11" s="886"/>
      <c r="BWE11" s="886"/>
      <c r="BWF11" s="885"/>
      <c r="BWG11" s="886"/>
      <c r="BWH11" s="886"/>
      <c r="BWI11" s="886"/>
      <c r="BWJ11" s="885"/>
      <c r="BWK11" s="886"/>
      <c r="BWL11" s="886"/>
      <c r="BWM11" s="886"/>
      <c r="BWN11" s="885"/>
      <c r="BWO11" s="886"/>
      <c r="BWP11" s="886"/>
      <c r="BWQ11" s="886"/>
      <c r="BWR11" s="885"/>
      <c r="BWS11" s="886"/>
      <c r="BWT11" s="886"/>
      <c r="BWU11" s="886"/>
      <c r="BWV11" s="885"/>
      <c r="BWW11" s="886"/>
      <c r="BWX11" s="886"/>
      <c r="BWY11" s="886"/>
      <c r="BWZ11" s="885"/>
      <c r="BXA11" s="886"/>
      <c r="BXB11" s="886"/>
      <c r="BXC11" s="886"/>
      <c r="BXD11" s="885"/>
      <c r="BXE11" s="886"/>
      <c r="BXF11" s="886"/>
      <c r="BXG11" s="886"/>
      <c r="BXH11" s="885"/>
      <c r="BXI11" s="886"/>
      <c r="BXJ11" s="886"/>
      <c r="BXK11" s="886"/>
      <c r="BXL11" s="885"/>
      <c r="BXM11" s="886"/>
      <c r="BXN11" s="886"/>
      <c r="BXO11" s="886"/>
      <c r="BXP11" s="885"/>
      <c r="BXQ11" s="886"/>
      <c r="BXR11" s="886"/>
      <c r="BXS11" s="886"/>
      <c r="BXT11" s="885"/>
      <c r="BXU11" s="886"/>
      <c r="BXV11" s="886"/>
      <c r="BXW11" s="886"/>
      <c r="BXX11" s="885"/>
      <c r="BXY11" s="886"/>
      <c r="BXZ11" s="886"/>
      <c r="BYA11" s="886"/>
      <c r="BYB11" s="885"/>
      <c r="BYC11" s="886"/>
      <c r="BYD11" s="886"/>
      <c r="BYE11" s="886"/>
      <c r="BYF11" s="885"/>
      <c r="BYG11" s="886"/>
      <c r="BYH11" s="886"/>
      <c r="BYI11" s="886"/>
      <c r="BYJ11" s="885"/>
      <c r="BYK11" s="886"/>
      <c r="BYL11" s="886"/>
      <c r="BYM11" s="886"/>
      <c r="BYN11" s="885"/>
      <c r="BYO11" s="886"/>
      <c r="BYP11" s="886"/>
      <c r="BYQ11" s="886"/>
      <c r="BYR11" s="885"/>
      <c r="BYS11" s="886"/>
      <c r="BYT11" s="886"/>
      <c r="BYU11" s="886"/>
      <c r="BYV11" s="885"/>
      <c r="BYW11" s="886"/>
      <c r="BYX11" s="886"/>
      <c r="BYY11" s="886"/>
      <c r="BYZ11" s="885"/>
      <c r="BZA11" s="886"/>
      <c r="BZB11" s="886"/>
      <c r="BZC11" s="886"/>
      <c r="BZD11" s="885"/>
      <c r="BZE11" s="886"/>
      <c r="BZF11" s="886"/>
      <c r="BZG11" s="886"/>
      <c r="BZH11" s="885"/>
      <c r="BZI11" s="886"/>
      <c r="BZJ11" s="886"/>
      <c r="BZK11" s="886"/>
      <c r="BZL11" s="885"/>
      <c r="BZM11" s="886"/>
      <c r="BZN11" s="886"/>
      <c r="BZO11" s="886"/>
      <c r="BZP11" s="885"/>
      <c r="BZQ11" s="886"/>
      <c r="BZR11" s="886"/>
      <c r="BZS11" s="886"/>
      <c r="BZT11" s="885"/>
      <c r="BZU11" s="886"/>
      <c r="BZV11" s="886"/>
      <c r="BZW11" s="886"/>
      <c r="BZX11" s="885"/>
      <c r="BZY11" s="886"/>
      <c r="BZZ11" s="886"/>
      <c r="CAA11" s="886"/>
      <c r="CAB11" s="885"/>
      <c r="CAC11" s="886"/>
      <c r="CAD11" s="886"/>
      <c r="CAE11" s="886"/>
      <c r="CAF11" s="885"/>
      <c r="CAG11" s="886"/>
      <c r="CAH11" s="886"/>
      <c r="CAI11" s="886"/>
      <c r="CAJ11" s="885"/>
      <c r="CAK11" s="886"/>
      <c r="CAL11" s="886"/>
      <c r="CAM11" s="886"/>
      <c r="CAN11" s="885"/>
      <c r="CAO11" s="886"/>
      <c r="CAP11" s="886"/>
      <c r="CAQ11" s="886"/>
      <c r="CAR11" s="885"/>
      <c r="CAS11" s="886"/>
      <c r="CAT11" s="886"/>
      <c r="CAU11" s="886"/>
      <c r="CAV11" s="885"/>
      <c r="CAW11" s="886"/>
      <c r="CAX11" s="886"/>
      <c r="CAY11" s="886"/>
      <c r="CAZ11" s="885"/>
      <c r="CBA11" s="886"/>
      <c r="CBB11" s="886"/>
      <c r="CBC11" s="886"/>
      <c r="CBD11" s="885"/>
      <c r="CBE11" s="886"/>
      <c r="CBF11" s="886"/>
      <c r="CBG11" s="886"/>
      <c r="CBH11" s="885"/>
      <c r="CBI11" s="886"/>
      <c r="CBJ11" s="886"/>
      <c r="CBK11" s="886"/>
      <c r="CBL11" s="885"/>
      <c r="CBM11" s="886"/>
      <c r="CBN11" s="886"/>
      <c r="CBO11" s="886"/>
      <c r="CBP11" s="885"/>
      <c r="CBQ11" s="886"/>
      <c r="CBR11" s="886"/>
      <c r="CBS11" s="886"/>
      <c r="CBT11" s="885"/>
      <c r="CBU11" s="886"/>
      <c r="CBV11" s="886"/>
      <c r="CBW11" s="886"/>
      <c r="CBX11" s="885"/>
      <c r="CBY11" s="886"/>
      <c r="CBZ11" s="886"/>
      <c r="CCA11" s="886"/>
      <c r="CCB11" s="885"/>
      <c r="CCC11" s="886"/>
      <c r="CCD11" s="886"/>
      <c r="CCE11" s="886"/>
      <c r="CCF11" s="885"/>
      <c r="CCG11" s="886"/>
      <c r="CCH11" s="886"/>
      <c r="CCI11" s="886"/>
      <c r="CCJ11" s="885"/>
      <c r="CCK11" s="886"/>
      <c r="CCL11" s="886"/>
      <c r="CCM11" s="886"/>
      <c r="CCN11" s="885"/>
      <c r="CCO11" s="886"/>
      <c r="CCP11" s="886"/>
      <c r="CCQ11" s="886"/>
      <c r="CCR11" s="885"/>
      <c r="CCS11" s="886"/>
      <c r="CCT11" s="886"/>
      <c r="CCU11" s="886"/>
      <c r="CCV11" s="885"/>
      <c r="CCW11" s="886"/>
      <c r="CCX11" s="886"/>
      <c r="CCY11" s="886"/>
      <c r="CCZ11" s="885"/>
      <c r="CDA11" s="886"/>
      <c r="CDB11" s="886"/>
      <c r="CDC11" s="886"/>
      <c r="CDD11" s="885"/>
      <c r="CDE11" s="886"/>
      <c r="CDF11" s="886"/>
      <c r="CDG11" s="886"/>
      <c r="CDH11" s="885"/>
      <c r="CDI11" s="886"/>
      <c r="CDJ11" s="886"/>
      <c r="CDK11" s="886"/>
      <c r="CDL11" s="885"/>
      <c r="CDM11" s="886"/>
      <c r="CDN11" s="886"/>
      <c r="CDO11" s="886"/>
      <c r="CDP11" s="885"/>
      <c r="CDQ11" s="886"/>
      <c r="CDR11" s="886"/>
      <c r="CDS11" s="886"/>
      <c r="CDT11" s="885"/>
      <c r="CDU11" s="886"/>
      <c r="CDV11" s="886"/>
      <c r="CDW11" s="886"/>
      <c r="CDX11" s="885"/>
      <c r="CDY11" s="886"/>
      <c r="CDZ11" s="886"/>
      <c r="CEA11" s="886"/>
      <c r="CEB11" s="885"/>
      <c r="CEC11" s="886"/>
      <c r="CED11" s="886"/>
      <c r="CEE11" s="886"/>
      <c r="CEF11" s="885"/>
      <c r="CEG11" s="886"/>
      <c r="CEH11" s="886"/>
      <c r="CEI11" s="886"/>
      <c r="CEJ11" s="885"/>
      <c r="CEK11" s="886"/>
      <c r="CEL11" s="886"/>
      <c r="CEM11" s="886"/>
      <c r="CEN11" s="885"/>
      <c r="CEO11" s="886"/>
      <c r="CEP11" s="886"/>
      <c r="CEQ11" s="886"/>
      <c r="CER11" s="885"/>
      <c r="CES11" s="886"/>
      <c r="CET11" s="886"/>
      <c r="CEU11" s="886"/>
      <c r="CEV11" s="885"/>
      <c r="CEW11" s="886"/>
      <c r="CEX11" s="886"/>
      <c r="CEY11" s="886"/>
      <c r="CEZ11" s="885"/>
      <c r="CFA11" s="886"/>
      <c r="CFB11" s="886"/>
      <c r="CFC11" s="886"/>
      <c r="CFD11" s="885"/>
      <c r="CFE11" s="886"/>
      <c r="CFF11" s="886"/>
      <c r="CFG11" s="886"/>
      <c r="CFH11" s="885"/>
      <c r="CFI11" s="886"/>
      <c r="CFJ11" s="886"/>
      <c r="CFK11" s="886"/>
      <c r="CFL11" s="885"/>
      <c r="CFM11" s="886"/>
      <c r="CFN11" s="886"/>
      <c r="CFO11" s="886"/>
      <c r="CFP11" s="885"/>
      <c r="CFQ11" s="886"/>
      <c r="CFR11" s="886"/>
      <c r="CFS11" s="886"/>
      <c r="CFT11" s="885"/>
      <c r="CFU11" s="886"/>
      <c r="CFV11" s="886"/>
      <c r="CFW11" s="886"/>
      <c r="CFX11" s="885"/>
      <c r="CFY11" s="886"/>
      <c r="CFZ11" s="886"/>
      <c r="CGA11" s="886"/>
      <c r="CGB11" s="885"/>
      <c r="CGC11" s="886"/>
      <c r="CGD11" s="886"/>
      <c r="CGE11" s="886"/>
      <c r="CGF11" s="885"/>
      <c r="CGG11" s="886"/>
      <c r="CGH11" s="886"/>
      <c r="CGI11" s="886"/>
      <c r="CGJ11" s="885"/>
      <c r="CGK11" s="886"/>
      <c r="CGL11" s="886"/>
      <c r="CGM11" s="886"/>
      <c r="CGN11" s="885"/>
      <c r="CGO11" s="886"/>
      <c r="CGP11" s="886"/>
      <c r="CGQ11" s="886"/>
      <c r="CGR11" s="885"/>
      <c r="CGS11" s="886"/>
      <c r="CGT11" s="886"/>
      <c r="CGU11" s="886"/>
      <c r="CGV11" s="885"/>
      <c r="CGW11" s="886"/>
      <c r="CGX11" s="886"/>
      <c r="CGY11" s="886"/>
      <c r="CGZ11" s="885"/>
      <c r="CHA11" s="886"/>
      <c r="CHB11" s="886"/>
      <c r="CHC11" s="886"/>
      <c r="CHD11" s="885"/>
      <c r="CHE11" s="886"/>
      <c r="CHF11" s="886"/>
      <c r="CHG11" s="886"/>
      <c r="CHH11" s="885"/>
      <c r="CHI11" s="886"/>
      <c r="CHJ11" s="886"/>
      <c r="CHK11" s="886"/>
      <c r="CHL11" s="885"/>
      <c r="CHM11" s="886"/>
      <c r="CHN11" s="886"/>
      <c r="CHO11" s="886"/>
      <c r="CHP11" s="885"/>
      <c r="CHQ11" s="886"/>
      <c r="CHR11" s="886"/>
      <c r="CHS11" s="886"/>
      <c r="CHT11" s="885"/>
      <c r="CHU11" s="886"/>
      <c r="CHV11" s="886"/>
      <c r="CHW11" s="886"/>
      <c r="CHX11" s="885"/>
      <c r="CHY11" s="886"/>
      <c r="CHZ11" s="886"/>
      <c r="CIA11" s="886"/>
      <c r="CIB11" s="885"/>
      <c r="CIC11" s="886"/>
      <c r="CID11" s="886"/>
      <c r="CIE11" s="886"/>
      <c r="CIF11" s="885"/>
      <c r="CIG11" s="886"/>
      <c r="CIH11" s="886"/>
      <c r="CII11" s="886"/>
      <c r="CIJ11" s="885"/>
      <c r="CIK11" s="886"/>
      <c r="CIL11" s="886"/>
      <c r="CIM11" s="886"/>
      <c r="CIN11" s="885"/>
      <c r="CIO11" s="886"/>
      <c r="CIP11" s="886"/>
      <c r="CIQ11" s="886"/>
      <c r="CIR11" s="885"/>
      <c r="CIS11" s="886"/>
      <c r="CIT11" s="886"/>
      <c r="CIU11" s="886"/>
      <c r="CIV11" s="885"/>
      <c r="CIW11" s="886"/>
      <c r="CIX11" s="886"/>
      <c r="CIY11" s="886"/>
      <c r="CIZ11" s="885"/>
      <c r="CJA11" s="886"/>
      <c r="CJB11" s="886"/>
      <c r="CJC11" s="886"/>
      <c r="CJD11" s="885"/>
      <c r="CJE11" s="886"/>
      <c r="CJF11" s="886"/>
      <c r="CJG11" s="886"/>
      <c r="CJH11" s="885"/>
      <c r="CJI11" s="886"/>
      <c r="CJJ11" s="886"/>
      <c r="CJK11" s="886"/>
      <c r="CJL11" s="885"/>
      <c r="CJM11" s="886"/>
      <c r="CJN11" s="886"/>
      <c r="CJO11" s="886"/>
      <c r="CJP11" s="885"/>
      <c r="CJQ11" s="886"/>
      <c r="CJR11" s="886"/>
      <c r="CJS11" s="886"/>
      <c r="CJT11" s="885"/>
      <c r="CJU11" s="886"/>
      <c r="CJV11" s="886"/>
      <c r="CJW11" s="886"/>
      <c r="CJX11" s="885"/>
      <c r="CJY11" s="886"/>
      <c r="CJZ11" s="886"/>
      <c r="CKA11" s="886"/>
      <c r="CKB11" s="885"/>
      <c r="CKC11" s="886"/>
      <c r="CKD11" s="886"/>
      <c r="CKE11" s="886"/>
      <c r="CKF11" s="885"/>
      <c r="CKG11" s="886"/>
      <c r="CKH11" s="886"/>
      <c r="CKI11" s="886"/>
      <c r="CKJ11" s="885"/>
      <c r="CKK11" s="886"/>
      <c r="CKL11" s="886"/>
      <c r="CKM11" s="886"/>
      <c r="CKN11" s="885"/>
      <c r="CKO11" s="886"/>
      <c r="CKP11" s="886"/>
      <c r="CKQ11" s="886"/>
      <c r="CKR11" s="885"/>
      <c r="CKS11" s="886"/>
      <c r="CKT11" s="886"/>
      <c r="CKU11" s="886"/>
      <c r="CKV11" s="885"/>
      <c r="CKW11" s="886"/>
      <c r="CKX11" s="886"/>
      <c r="CKY11" s="886"/>
      <c r="CKZ11" s="885"/>
      <c r="CLA11" s="886"/>
      <c r="CLB11" s="886"/>
      <c r="CLC11" s="886"/>
      <c r="CLD11" s="885"/>
      <c r="CLE11" s="886"/>
      <c r="CLF11" s="886"/>
      <c r="CLG11" s="886"/>
      <c r="CLH11" s="885"/>
      <c r="CLI11" s="886"/>
      <c r="CLJ11" s="886"/>
      <c r="CLK11" s="886"/>
      <c r="CLL11" s="885"/>
      <c r="CLM11" s="886"/>
      <c r="CLN11" s="886"/>
      <c r="CLO11" s="886"/>
      <c r="CLP11" s="885"/>
      <c r="CLQ11" s="886"/>
      <c r="CLR11" s="886"/>
      <c r="CLS11" s="886"/>
      <c r="CLT11" s="885"/>
      <c r="CLU11" s="886"/>
      <c r="CLV11" s="886"/>
      <c r="CLW11" s="886"/>
      <c r="CLX11" s="885"/>
      <c r="CLY11" s="886"/>
      <c r="CLZ11" s="886"/>
      <c r="CMA11" s="886"/>
      <c r="CMB11" s="885"/>
      <c r="CMC11" s="886"/>
      <c r="CMD11" s="886"/>
      <c r="CME11" s="886"/>
      <c r="CMF11" s="885"/>
      <c r="CMG11" s="886"/>
      <c r="CMH11" s="886"/>
      <c r="CMI11" s="886"/>
      <c r="CMJ11" s="885"/>
      <c r="CMK11" s="886"/>
      <c r="CML11" s="886"/>
      <c r="CMM11" s="886"/>
      <c r="CMN11" s="885"/>
      <c r="CMO11" s="886"/>
      <c r="CMP11" s="886"/>
      <c r="CMQ11" s="886"/>
      <c r="CMR11" s="885"/>
      <c r="CMS11" s="886"/>
      <c r="CMT11" s="886"/>
      <c r="CMU11" s="886"/>
      <c r="CMV11" s="885"/>
      <c r="CMW11" s="886"/>
      <c r="CMX11" s="886"/>
      <c r="CMY11" s="886"/>
      <c r="CMZ11" s="885"/>
      <c r="CNA11" s="886"/>
      <c r="CNB11" s="886"/>
      <c r="CNC11" s="886"/>
      <c r="CND11" s="885"/>
      <c r="CNE11" s="886"/>
      <c r="CNF11" s="886"/>
      <c r="CNG11" s="886"/>
      <c r="CNH11" s="885"/>
      <c r="CNI11" s="886"/>
      <c r="CNJ11" s="886"/>
      <c r="CNK11" s="886"/>
      <c r="CNL11" s="885"/>
      <c r="CNM11" s="886"/>
      <c r="CNN11" s="886"/>
      <c r="CNO11" s="886"/>
      <c r="CNP11" s="885"/>
      <c r="CNQ11" s="886"/>
      <c r="CNR11" s="886"/>
      <c r="CNS11" s="886"/>
      <c r="CNT11" s="885"/>
      <c r="CNU11" s="886"/>
      <c r="CNV11" s="886"/>
      <c r="CNW11" s="886"/>
      <c r="CNX11" s="885"/>
      <c r="CNY11" s="886"/>
      <c r="CNZ11" s="886"/>
      <c r="COA11" s="886"/>
      <c r="COB11" s="885"/>
      <c r="COC11" s="886"/>
      <c r="COD11" s="886"/>
      <c r="COE11" s="886"/>
      <c r="COF11" s="885"/>
      <c r="COG11" s="886"/>
      <c r="COH11" s="886"/>
      <c r="COI11" s="886"/>
      <c r="COJ11" s="885"/>
      <c r="COK11" s="886"/>
      <c r="COL11" s="886"/>
      <c r="COM11" s="886"/>
      <c r="CON11" s="885"/>
      <c r="COO11" s="886"/>
      <c r="COP11" s="886"/>
      <c r="COQ11" s="886"/>
      <c r="COR11" s="885"/>
      <c r="COS11" s="886"/>
      <c r="COT11" s="886"/>
      <c r="COU11" s="886"/>
      <c r="COV11" s="885"/>
      <c r="COW11" s="886"/>
      <c r="COX11" s="886"/>
      <c r="COY11" s="886"/>
      <c r="COZ11" s="885"/>
      <c r="CPA11" s="886"/>
      <c r="CPB11" s="886"/>
      <c r="CPC11" s="886"/>
      <c r="CPD11" s="885"/>
      <c r="CPE11" s="886"/>
      <c r="CPF11" s="886"/>
      <c r="CPG11" s="886"/>
      <c r="CPH11" s="885"/>
      <c r="CPI11" s="886"/>
      <c r="CPJ11" s="886"/>
      <c r="CPK11" s="886"/>
      <c r="CPL11" s="885"/>
      <c r="CPM11" s="886"/>
      <c r="CPN11" s="886"/>
      <c r="CPO11" s="886"/>
      <c r="CPP11" s="885"/>
      <c r="CPQ11" s="886"/>
      <c r="CPR11" s="886"/>
      <c r="CPS11" s="886"/>
      <c r="CPT11" s="885"/>
      <c r="CPU11" s="886"/>
      <c r="CPV11" s="886"/>
      <c r="CPW11" s="886"/>
      <c r="CPX11" s="885"/>
      <c r="CPY11" s="886"/>
      <c r="CPZ11" s="886"/>
      <c r="CQA11" s="886"/>
      <c r="CQB11" s="885"/>
      <c r="CQC11" s="886"/>
      <c r="CQD11" s="886"/>
      <c r="CQE11" s="886"/>
      <c r="CQF11" s="885"/>
      <c r="CQG11" s="886"/>
      <c r="CQH11" s="886"/>
      <c r="CQI11" s="886"/>
      <c r="CQJ11" s="885"/>
      <c r="CQK11" s="886"/>
      <c r="CQL11" s="886"/>
      <c r="CQM11" s="886"/>
      <c r="CQN11" s="885"/>
      <c r="CQO11" s="886"/>
      <c r="CQP11" s="886"/>
      <c r="CQQ11" s="886"/>
      <c r="CQR11" s="885"/>
      <c r="CQS11" s="886"/>
      <c r="CQT11" s="886"/>
      <c r="CQU11" s="886"/>
      <c r="CQV11" s="885"/>
      <c r="CQW11" s="886"/>
      <c r="CQX11" s="886"/>
      <c r="CQY11" s="886"/>
      <c r="CQZ11" s="885"/>
      <c r="CRA11" s="886"/>
      <c r="CRB11" s="886"/>
      <c r="CRC11" s="886"/>
      <c r="CRD11" s="885"/>
      <c r="CRE11" s="886"/>
      <c r="CRF11" s="886"/>
      <c r="CRG11" s="886"/>
      <c r="CRH11" s="885"/>
      <c r="CRI11" s="886"/>
      <c r="CRJ11" s="886"/>
      <c r="CRK11" s="886"/>
      <c r="CRL11" s="885"/>
      <c r="CRM11" s="886"/>
      <c r="CRN11" s="886"/>
      <c r="CRO11" s="886"/>
      <c r="CRP11" s="885"/>
      <c r="CRQ11" s="886"/>
      <c r="CRR11" s="886"/>
      <c r="CRS11" s="886"/>
      <c r="CRT11" s="885"/>
      <c r="CRU11" s="886"/>
      <c r="CRV11" s="886"/>
      <c r="CRW11" s="886"/>
      <c r="CRX11" s="885"/>
      <c r="CRY11" s="886"/>
      <c r="CRZ11" s="886"/>
      <c r="CSA11" s="886"/>
      <c r="CSB11" s="885"/>
      <c r="CSC11" s="886"/>
      <c r="CSD11" s="886"/>
      <c r="CSE11" s="886"/>
      <c r="CSF11" s="885"/>
      <c r="CSG11" s="886"/>
      <c r="CSH11" s="886"/>
      <c r="CSI11" s="886"/>
      <c r="CSJ11" s="885"/>
      <c r="CSK11" s="886"/>
      <c r="CSL11" s="886"/>
      <c r="CSM11" s="886"/>
      <c r="CSN11" s="885"/>
      <c r="CSO11" s="886"/>
      <c r="CSP11" s="886"/>
      <c r="CSQ11" s="886"/>
      <c r="CSR11" s="885"/>
      <c r="CSS11" s="886"/>
      <c r="CST11" s="886"/>
      <c r="CSU11" s="886"/>
      <c r="CSV11" s="885"/>
      <c r="CSW11" s="886"/>
      <c r="CSX11" s="886"/>
      <c r="CSY11" s="886"/>
      <c r="CSZ11" s="885"/>
      <c r="CTA11" s="886"/>
      <c r="CTB11" s="886"/>
      <c r="CTC11" s="886"/>
      <c r="CTD11" s="885"/>
      <c r="CTE11" s="886"/>
      <c r="CTF11" s="886"/>
      <c r="CTG11" s="886"/>
      <c r="CTH11" s="885"/>
      <c r="CTI11" s="886"/>
      <c r="CTJ11" s="886"/>
      <c r="CTK11" s="886"/>
      <c r="CTL11" s="885"/>
      <c r="CTM11" s="886"/>
      <c r="CTN11" s="886"/>
      <c r="CTO11" s="886"/>
      <c r="CTP11" s="885"/>
      <c r="CTQ11" s="886"/>
      <c r="CTR11" s="886"/>
      <c r="CTS11" s="886"/>
      <c r="CTT11" s="885"/>
      <c r="CTU11" s="886"/>
      <c r="CTV11" s="886"/>
      <c r="CTW11" s="886"/>
      <c r="CTX11" s="885"/>
      <c r="CTY11" s="886"/>
      <c r="CTZ11" s="886"/>
      <c r="CUA11" s="886"/>
      <c r="CUB11" s="885"/>
      <c r="CUC11" s="886"/>
      <c r="CUD11" s="886"/>
      <c r="CUE11" s="886"/>
      <c r="CUF11" s="885"/>
      <c r="CUG11" s="886"/>
      <c r="CUH11" s="886"/>
      <c r="CUI11" s="886"/>
      <c r="CUJ11" s="885"/>
      <c r="CUK11" s="886"/>
      <c r="CUL11" s="886"/>
      <c r="CUM11" s="886"/>
      <c r="CUN11" s="885"/>
      <c r="CUO11" s="886"/>
      <c r="CUP11" s="886"/>
      <c r="CUQ11" s="886"/>
      <c r="CUR11" s="885"/>
      <c r="CUS11" s="886"/>
      <c r="CUT11" s="886"/>
      <c r="CUU11" s="886"/>
      <c r="CUV11" s="885"/>
      <c r="CUW11" s="886"/>
      <c r="CUX11" s="886"/>
      <c r="CUY11" s="886"/>
      <c r="CUZ11" s="885"/>
      <c r="CVA11" s="886"/>
      <c r="CVB11" s="886"/>
      <c r="CVC11" s="886"/>
      <c r="CVD11" s="885"/>
      <c r="CVE11" s="886"/>
      <c r="CVF11" s="886"/>
      <c r="CVG11" s="886"/>
      <c r="CVH11" s="885"/>
      <c r="CVI11" s="886"/>
      <c r="CVJ11" s="886"/>
      <c r="CVK11" s="886"/>
      <c r="CVL11" s="885"/>
      <c r="CVM11" s="886"/>
      <c r="CVN11" s="886"/>
      <c r="CVO11" s="886"/>
      <c r="CVP11" s="885"/>
      <c r="CVQ11" s="886"/>
      <c r="CVR11" s="886"/>
      <c r="CVS11" s="886"/>
      <c r="CVT11" s="885"/>
      <c r="CVU11" s="886"/>
      <c r="CVV11" s="886"/>
      <c r="CVW11" s="886"/>
      <c r="CVX11" s="885"/>
      <c r="CVY11" s="886"/>
      <c r="CVZ11" s="886"/>
      <c r="CWA11" s="886"/>
      <c r="CWB11" s="885"/>
      <c r="CWC11" s="886"/>
      <c r="CWD11" s="886"/>
      <c r="CWE11" s="886"/>
      <c r="CWF11" s="885"/>
      <c r="CWG11" s="886"/>
      <c r="CWH11" s="886"/>
      <c r="CWI11" s="886"/>
      <c r="CWJ11" s="885"/>
      <c r="CWK11" s="886"/>
      <c r="CWL11" s="886"/>
      <c r="CWM11" s="886"/>
      <c r="CWN11" s="885"/>
      <c r="CWO11" s="886"/>
      <c r="CWP11" s="886"/>
      <c r="CWQ11" s="886"/>
      <c r="CWR11" s="885"/>
      <c r="CWS11" s="886"/>
      <c r="CWT11" s="886"/>
      <c r="CWU11" s="886"/>
      <c r="CWV11" s="885"/>
      <c r="CWW11" s="886"/>
      <c r="CWX11" s="886"/>
      <c r="CWY11" s="886"/>
      <c r="CWZ11" s="885"/>
      <c r="CXA11" s="886"/>
      <c r="CXB11" s="886"/>
      <c r="CXC11" s="886"/>
      <c r="CXD11" s="885"/>
      <c r="CXE11" s="886"/>
      <c r="CXF11" s="886"/>
      <c r="CXG11" s="886"/>
      <c r="CXH11" s="885"/>
      <c r="CXI11" s="886"/>
      <c r="CXJ11" s="886"/>
      <c r="CXK11" s="886"/>
      <c r="CXL11" s="885"/>
      <c r="CXM11" s="886"/>
      <c r="CXN11" s="886"/>
      <c r="CXO11" s="886"/>
      <c r="CXP11" s="885"/>
      <c r="CXQ11" s="886"/>
      <c r="CXR11" s="886"/>
      <c r="CXS11" s="886"/>
      <c r="CXT11" s="885"/>
      <c r="CXU11" s="886"/>
      <c r="CXV11" s="886"/>
      <c r="CXW11" s="886"/>
      <c r="CXX11" s="885"/>
      <c r="CXY11" s="886"/>
      <c r="CXZ11" s="886"/>
      <c r="CYA11" s="886"/>
      <c r="CYB11" s="885"/>
      <c r="CYC11" s="886"/>
      <c r="CYD11" s="886"/>
      <c r="CYE11" s="886"/>
      <c r="CYF11" s="885"/>
      <c r="CYG11" s="886"/>
      <c r="CYH11" s="886"/>
      <c r="CYI11" s="886"/>
      <c r="CYJ11" s="885"/>
      <c r="CYK11" s="886"/>
      <c r="CYL11" s="886"/>
      <c r="CYM11" s="886"/>
      <c r="CYN11" s="885"/>
      <c r="CYO11" s="886"/>
      <c r="CYP11" s="886"/>
      <c r="CYQ11" s="886"/>
      <c r="CYR11" s="885"/>
      <c r="CYS11" s="886"/>
      <c r="CYT11" s="886"/>
      <c r="CYU11" s="886"/>
      <c r="CYV11" s="885"/>
      <c r="CYW11" s="886"/>
      <c r="CYX11" s="886"/>
      <c r="CYY11" s="886"/>
      <c r="CYZ11" s="885"/>
      <c r="CZA11" s="886"/>
      <c r="CZB11" s="886"/>
      <c r="CZC11" s="886"/>
      <c r="CZD11" s="885"/>
      <c r="CZE11" s="886"/>
      <c r="CZF11" s="886"/>
      <c r="CZG11" s="886"/>
      <c r="CZH11" s="885"/>
      <c r="CZI11" s="886"/>
      <c r="CZJ11" s="886"/>
      <c r="CZK11" s="886"/>
      <c r="CZL11" s="885"/>
      <c r="CZM11" s="886"/>
      <c r="CZN11" s="886"/>
      <c r="CZO11" s="886"/>
      <c r="CZP11" s="885"/>
      <c r="CZQ11" s="886"/>
      <c r="CZR11" s="886"/>
      <c r="CZS11" s="886"/>
      <c r="CZT11" s="885"/>
      <c r="CZU11" s="886"/>
      <c r="CZV11" s="886"/>
      <c r="CZW11" s="886"/>
      <c r="CZX11" s="885"/>
      <c r="CZY11" s="886"/>
      <c r="CZZ11" s="886"/>
      <c r="DAA11" s="886"/>
      <c r="DAB11" s="885"/>
      <c r="DAC11" s="886"/>
      <c r="DAD11" s="886"/>
      <c r="DAE11" s="886"/>
      <c r="DAF11" s="885"/>
      <c r="DAG11" s="886"/>
      <c r="DAH11" s="886"/>
      <c r="DAI11" s="886"/>
      <c r="DAJ11" s="885"/>
      <c r="DAK11" s="886"/>
      <c r="DAL11" s="886"/>
      <c r="DAM11" s="886"/>
      <c r="DAN11" s="885"/>
      <c r="DAO11" s="886"/>
      <c r="DAP11" s="886"/>
      <c r="DAQ11" s="886"/>
      <c r="DAR11" s="885"/>
      <c r="DAS11" s="886"/>
      <c r="DAT11" s="886"/>
      <c r="DAU11" s="886"/>
      <c r="DAV11" s="885"/>
      <c r="DAW11" s="886"/>
      <c r="DAX11" s="886"/>
      <c r="DAY11" s="886"/>
      <c r="DAZ11" s="885"/>
      <c r="DBA11" s="886"/>
      <c r="DBB11" s="886"/>
      <c r="DBC11" s="886"/>
      <c r="DBD11" s="885"/>
      <c r="DBE11" s="886"/>
      <c r="DBF11" s="886"/>
      <c r="DBG11" s="886"/>
      <c r="DBH11" s="885"/>
      <c r="DBI11" s="886"/>
      <c r="DBJ11" s="886"/>
      <c r="DBK11" s="886"/>
      <c r="DBL11" s="885"/>
      <c r="DBM11" s="886"/>
      <c r="DBN11" s="886"/>
      <c r="DBO11" s="886"/>
      <c r="DBP11" s="885"/>
      <c r="DBQ11" s="886"/>
      <c r="DBR11" s="886"/>
      <c r="DBS11" s="886"/>
      <c r="DBT11" s="885"/>
      <c r="DBU11" s="886"/>
      <c r="DBV11" s="886"/>
      <c r="DBW11" s="886"/>
      <c r="DBX11" s="885"/>
      <c r="DBY11" s="886"/>
      <c r="DBZ11" s="886"/>
      <c r="DCA11" s="886"/>
      <c r="DCB11" s="885"/>
      <c r="DCC11" s="886"/>
      <c r="DCD11" s="886"/>
      <c r="DCE11" s="886"/>
      <c r="DCF11" s="885"/>
      <c r="DCG11" s="886"/>
      <c r="DCH11" s="886"/>
      <c r="DCI11" s="886"/>
      <c r="DCJ11" s="885"/>
      <c r="DCK11" s="886"/>
      <c r="DCL11" s="886"/>
      <c r="DCM11" s="886"/>
      <c r="DCN11" s="885"/>
      <c r="DCO11" s="886"/>
      <c r="DCP11" s="886"/>
      <c r="DCQ11" s="886"/>
      <c r="DCR11" s="885"/>
      <c r="DCS11" s="886"/>
      <c r="DCT11" s="886"/>
      <c r="DCU11" s="886"/>
      <c r="DCV11" s="885"/>
      <c r="DCW11" s="886"/>
      <c r="DCX11" s="886"/>
      <c r="DCY11" s="886"/>
      <c r="DCZ11" s="885"/>
      <c r="DDA11" s="886"/>
      <c r="DDB11" s="886"/>
      <c r="DDC11" s="886"/>
      <c r="DDD11" s="885"/>
      <c r="DDE11" s="886"/>
      <c r="DDF11" s="886"/>
      <c r="DDG11" s="886"/>
      <c r="DDH11" s="885"/>
      <c r="DDI11" s="886"/>
      <c r="DDJ11" s="886"/>
      <c r="DDK11" s="886"/>
      <c r="DDL11" s="885"/>
      <c r="DDM11" s="886"/>
      <c r="DDN11" s="886"/>
      <c r="DDO11" s="886"/>
      <c r="DDP11" s="885"/>
      <c r="DDQ11" s="886"/>
      <c r="DDR11" s="886"/>
      <c r="DDS11" s="886"/>
      <c r="DDT11" s="885"/>
      <c r="DDU11" s="886"/>
      <c r="DDV11" s="886"/>
      <c r="DDW11" s="886"/>
      <c r="DDX11" s="885"/>
      <c r="DDY11" s="886"/>
      <c r="DDZ11" s="886"/>
      <c r="DEA11" s="886"/>
      <c r="DEB11" s="885"/>
      <c r="DEC11" s="886"/>
      <c r="DED11" s="886"/>
      <c r="DEE11" s="886"/>
      <c r="DEF11" s="885"/>
      <c r="DEG11" s="886"/>
      <c r="DEH11" s="886"/>
      <c r="DEI11" s="886"/>
      <c r="DEJ11" s="885"/>
      <c r="DEK11" s="886"/>
      <c r="DEL11" s="886"/>
      <c r="DEM11" s="886"/>
      <c r="DEN11" s="885"/>
      <c r="DEO11" s="886"/>
      <c r="DEP11" s="886"/>
      <c r="DEQ11" s="886"/>
      <c r="DER11" s="885"/>
      <c r="DES11" s="886"/>
      <c r="DET11" s="886"/>
      <c r="DEU11" s="886"/>
      <c r="DEV11" s="885"/>
      <c r="DEW11" s="886"/>
      <c r="DEX11" s="886"/>
      <c r="DEY11" s="886"/>
      <c r="DEZ11" s="885"/>
      <c r="DFA11" s="886"/>
      <c r="DFB11" s="886"/>
      <c r="DFC11" s="886"/>
      <c r="DFD11" s="885"/>
      <c r="DFE11" s="886"/>
      <c r="DFF11" s="886"/>
      <c r="DFG11" s="886"/>
      <c r="DFH11" s="885"/>
      <c r="DFI11" s="886"/>
      <c r="DFJ11" s="886"/>
      <c r="DFK11" s="886"/>
      <c r="DFL11" s="885"/>
      <c r="DFM11" s="886"/>
      <c r="DFN11" s="886"/>
      <c r="DFO11" s="886"/>
      <c r="DFP11" s="885"/>
      <c r="DFQ11" s="886"/>
      <c r="DFR11" s="886"/>
      <c r="DFS11" s="886"/>
      <c r="DFT11" s="885"/>
      <c r="DFU11" s="886"/>
      <c r="DFV11" s="886"/>
      <c r="DFW11" s="886"/>
      <c r="DFX11" s="885"/>
      <c r="DFY11" s="886"/>
      <c r="DFZ11" s="886"/>
      <c r="DGA11" s="886"/>
      <c r="DGB11" s="885"/>
      <c r="DGC11" s="886"/>
      <c r="DGD11" s="886"/>
      <c r="DGE11" s="886"/>
      <c r="DGF11" s="885"/>
      <c r="DGG11" s="886"/>
      <c r="DGH11" s="886"/>
      <c r="DGI11" s="886"/>
      <c r="DGJ11" s="885"/>
      <c r="DGK11" s="886"/>
      <c r="DGL11" s="886"/>
      <c r="DGM11" s="886"/>
      <c r="DGN11" s="885"/>
      <c r="DGO11" s="886"/>
      <c r="DGP11" s="886"/>
      <c r="DGQ11" s="886"/>
      <c r="DGR11" s="885"/>
      <c r="DGS11" s="886"/>
      <c r="DGT11" s="886"/>
      <c r="DGU11" s="886"/>
      <c r="DGV11" s="885"/>
      <c r="DGW11" s="886"/>
      <c r="DGX11" s="886"/>
      <c r="DGY11" s="886"/>
      <c r="DGZ11" s="885"/>
      <c r="DHA11" s="886"/>
      <c r="DHB11" s="886"/>
      <c r="DHC11" s="886"/>
      <c r="DHD11" s="885"/>
      <c r="DHE11" s="886"/>
      <c r="DHF11" s="886"/>
      <c r="DHG11" s="886"/>
      <c r="DHH11" s="885"/>
      <c r="DHI11" s="886"/>
      <c r="DHJ11" s="886"/>
      <c r="DHK11" s="886"/>
      <c r="DHL11" s="885"/>
      <c r="DHM11" s="886"/>
      <c r="DHN11" s="886"/>
      <c r="DHO11" s="886"/>
      <c r="DHP11" s="885"/>
      <c r="DHQ11" s="886"/>
      <c r="DHR11" s="886"/>
      <c r="DHS11" s="886"/>
      <c r="DHT11" s="885"/>
      <c r="DHU11" s="886"/>
      <c r="DHV11" s="886"/>
      <c r="DHW11" s="886"/>
      <c r="DHX11" s="885"/>
      <c r="DHY11" s="886"/>
      <c r="DHZ11" s="886"/>
      <c r="DIA11" s="886"/>
      <c r="DIB11" s="885"/>
      <c r="DIC11" s="886"/>
      <c r="DID11" s="886"/>
      <c r="DIE11" s="886"/>
      <c r="DIF11" s="885"/>
      <c r="DIG11" s="886"/>
      <c r="DIH11" s="886"/>
      <c r="DII11" s="886"/>
      <c r="DIJ11" s="885"/>
      <c r="DIK11" s="886"/>
      <c r="DIL11" s="886"/>
      <c r="DIM11" s="886"/>
      <c r="DIN11" s="885"/>
      <c r="DIO11" s="886"/>
      <c r="DIP11" s="886"/>
      <c r="DIQ11" s="886"/>
      <c r="DIR11" s="885"/>
      <c r="DIS11" s="886"/>
      <c r="DIT11" s="886"/>
      <c r="DIU11" s="886"/>
      <c r="DIV11" s="885"/>
      <c r="DIW11" s="886"/>
      <c r="DIX11" s="886"/>
      <c r="DIY11" s="886"/>
      <c r="DIZ11" s="885"/>
      <c r="DJA11" s="886"/>
      <c r="DJB11" s="886"/>
      <c r="DJC11" s="886"/>
      <c r="DJD11" s="885"/>
      <c r="DJE11" s="886"/>
      <c r="DJF11" s="886"/>
      <c r="DJG11" s="886"/>
      <c r="DJH11" s="885"/>
      <c r="DJI11" s="886"/>
      <c r="DJJ11" s="886"/>
      <c r="DJK11" s="886"/>
      <c r="DJL11" s="885"/>
      <c r="DJM11" s="886"/>
      <c r="DJN11" s="886"/>
      <c r="DJO11" s="886"/>
      <c r="DJP11" s="885"/>
      <c r="DJQ11" s="886"/>
      <c r="DJR11" s="886"/>
      <c r="DJS11" s="886"/>
      <c r="DJT11" s="885"/>
      <c r="DJU11" s="886"/>
      <c r="DJV11" s="886"/>
      <c r="DJW11" s="886"/>
      <c r="DJX11" s="885"/>
      <c r="DJY11" s="886"/>
      <c r="DJZ11" s="886"/>
      <c r="DKA11" s="886"/>
      <c r="DKB11" s="885"/>
      <c r="DKC11" s="886"/>
      <c r="DKD11" s="886"/>
      <c r="DKE11" s="886"/>
      <c r="DKF11" s="885"/>
      <c r="DKG11" s="886"/>
      <c r="DKH11" s="886"/>
      <c r="DKI11" s="886"/>
      <c r="DKJ11" s="885"/>
      <c r="DKK11" s="886"/>
      <c r="DKL11" s="886"/>
      <c r="DKM11" s="886"/>
      <c r="DKN11" s="885"/>
      <c r="DKO11" s="886"/>
      <c r="DKP11" s="886"/>
      <c r="DKQ11" s="886"/>
      <c r="DKR11" s="885"/>
      <c r="DKS11" s="886"/>
      <c r="DKT11" s="886"/>
      <c r="DKU11" s="886"/>
      <c r="DKV11" s="885"/>
      <c r="DKW11" s="886"/>
      <c r="DKX11" s="886"/>
      <c r="DKY11" s="886"/>
      <c r="DKZ11" s="885"/>
      <c r="DLA11" s="886"/>
      <c r="DLB11" s="886"/>
      <c r="DLC11" s="886"/>
      <c r="DLD11" s="885"/>
      <c r="DLE11" s="886"/>
      <c r="DLF11" s="886"/>
      <c r="DLG11" s="886"/>
      <c r="DLH11" s="885"/>
      <c r="DLI11" s="886"/>
      <c r="DLJ11" s="886"/>
      <c r="DLK11" s="886"/>
      <c r="DLL11" s="885"/>
      <c r="DLM11" s="886"/>
      <c r="DLN11" s="886"/>
      <c r="DLO11" s="886"/>
      <c r="DLP11" s="885"/>
      <c r="DLQ11" s="886"/>
      <c r="DLR11" s="886"/>
      <c r="DLS11" s="886"/>
      <c r="DLT11" s="885"/>
      <c r="DLU11" s="886"/>
      <c r="DLV11" s="886"/>
      <c r="DLW11" s="886"/>
      <c r="DLX11" s="885"/>
      <c r="DLY11" s="886"/>
      <c r="DLZ11" s="886"/>
      <c r="DMA11" s="886"/>
      <c r="DMB11" s="885"/>
      <c r="DMC11" s="886"/>
      <c r="DMD11" s="886"/>
      <c r="DME11" s="886"/>
      <c r="DMF11" s="885"/>
      <c r="DMG11" s="886"/>
      <c r="DMH11" s="886"/>
      <c r="DMI11" s="886"/>
      <c r="DMJ11" s="885"/>
      <c r="DMK11" s="886"/>
      <c r="DML11" s="886"/>
      <c r="DMM11" s="886"/>
      <c r="DMN11" s="885"/>
      <c r="DMO11" s="886"/>
      <c r="DMP11" s="886"/>
      <c r="DMQ11" s="886"/>
      <c r="DMR11" s="885"/>
      <c r="DMS11" s="886"/>
      <c r="DMT11" s="886"/>
      <c r="DMU11" s="886"/>
      <c r="DMV11" s="885"/>
      <c r="DMW11" s="886"/>
      <c r="DMX11" s="886"/>
      <c r="DMY11" s="886"/>
      <c r="DMZ11" s="885"/>
      <c r="DNA11" s="886"/>
      <c r="DNB11" s="886"/>
      <c r="DNC11" s="886"/>
      <c r="DND11" s="885"/>
      <c r="DNE11" s="886"/>
      <c r="DNF11" s="886"/>
      <c r="DNG11" s="886"/>
      <c r="DNH11" s="885"/>
      <c r="DNI11" s="886"/>
      <c r="DNJ11" s="886"/>
      <c r="DNK11" s="886"/>
      <c r="DNL11" s="885"/>
      <c r="DNM11" s="886"/>
      <c r="DNN11" s="886"/>
      <c r="DNO11" s="886"/>
      <c r="DNP11" s="885"/>
      <c r="DNQ11" s="886"/>
      <c r="DNR11" s="886"/>
      <c r="DNS11" s="886"/>
      <c r="DNT11" s="885"/>
      <c r="DNU11" s="886"/>
      <c r="DNV11" s="886"/>
      <c r="DNW11" s="886"/>
      <c r="DNX11" s="885"/>
      <c r="DNY11" s="886"/>
      <c r="DNZ11" s="886"/>
      <c r="DOA11" s="886"/>
      <c r="DOB11" s="885"/>
      <c r="DOC11" s="886"/>
      <c r="DOD11" s="886"/>
      <c r="DOE11" s="886"/>
      <c r="DOF11" s="885"/>
      <c r="DOG11" s="886"/>
      <c r="DOH11" s="886"/>
      <c r="DOI11" s="886"/>
      <c r="DOJ11" s="885"/>
      <c r="DOK11" s="886"/>
      <c r="DOL11" s="886"/>
      <c r="DOM11" s="886"/>
      <c r="DON11" s="885"/>
      <c r="DOO11" s="886"/>
      <c r="DOP11" s="886"/>
      <c r="DOQ11" s="886"/>
      <c r="DOR11" s="885"/>
      <c r="DOS11" s="886"/>
      <c r="DOT11" s="886"/>
      <c r="DOU11" s="886"/>
      <c r="DOV11" s="885"/>
      <c r="DOW11" s="886"/>
      <c r="DOX11" s="886"/>
      <c r="DOY11" s="886"/>
      <c r="DOZ11" s="885"/>
      <c r="DPA11" s="886"/>
      <c r="DPB11" s="886"/>
      <c r="DPC11" s="886"/>
      <c r="DPD11" s="885"/>
      <c r="DPE11" s="886"/>
      <c r="DPF11" s="886"/>
      <c r="DPG11" s="886"/>
      <c r="DPH11" s="885"/>
      <c r="DPI11" s="886"/>
      <c r="DPJ11" s="886"/>
      <c r="DPK11" s="886"/>
      <c r="DPL11" s="885"/>
      <c r="DPM11" s="886"/>
      <c r="DPN11" s="886"/>
      <c r="DPO11" s="886"/>
      <c r="DPP11" s="885"/>
      <c r="DPQ11" s="886"/>
      <c r="DPR11" s="886"/>
      <c r="DPS11" s="886"/>
      <c r="DPT11" s="885"/>
      <c r="DPU11" s="886"/>
      <c r="DPV11" s="886"/>
      <c r="DPW11" s="886"/>
      <c r="DPX11" s="885"/>
      <c r="DPY11" s="886"/>
      <c r="DPZ11" s="886"/>
      <c r="DQA11" s="886"/>
      <c r="DQB11" s="885"/>
      <c r="DQC11" s="886"/>
      <c r="DQD11" s="886"/>
      <c r="DQE11" s="886"/>
      <c r="DQF11" s="885"/>
      <c r="DQG11" s="886"/>
      <c r="DQH11" s="886"/>
      <c r="DQI11" s="886"/>
      <c r="DQJ11" s="885"/>
      <c r="DQK11" s="886"/>
      <c r="DQL11" s="886"/>
      <c r="DQM11" s="886"/>
      <c r="DQN11" s="885"/>
      <c r="DQO11" s="886"/>
      <c r="DQP11" s="886"/>
      <c r="DQQ11" s="886"/>
      <c r="DQR11" s="885"/>
      <c r="DQS11" s="886"/>
      <c r="DQT11" s="886"/>
      <c r="DQU11" s="886"/>
      <c r="DQV11" s="885"/>
      <c r="DQW11" s="886"/>
      <c r="DQX11" s="886"/>
      <c r="DQY11" s="886"/>
      <c r="DQZ11" s="885"/>
      <c r="DRA11" s="886"/>
      <c r="DRB11" s="886"/>
      <c r="DRC11" s="886"/>
      <c r="DRD11" s="885"/>
      <c r="DRE11" s="886"/>
      <c r="DRF11" s="886"/>
      <c r="DRG11" s="886"/>
      <c r="DRH11" s="885"/>
      <c r="DRI11" s="886"/>
      <c r="DRJ11" s="886"/>
      <c r="DRK11" s="886"/>
      <c r="DRL11" s="885"/>
      <c r="DRM11" s="886"/>
      <c r="DRN11" s="886"/>
      <c r="DRO11" s="886"/>
      <c r="DRP11" s="885"/>
      <c r="DRQ11" s="886"/>
      <c r="DRR11" s="886"/>
      <c r="DRS11" s="886"/>
      <c r="DRT11" s="885"/>
      <c r="DRU11" s="886"/>
      <c r="DRV11" s="886"/>
      <c r="DRW11" s="886"/>
      <c r="DRX11" s="885"/>
      <c r="DRY11" s="886"/>
      <c r="DRZ11" s="886"/>
      <c r="DSA11" s="886"/>
      <c r="DSB11" s="885"/>
      <c r="DSC11" s="886"/>
      <c r="DSD11" s="886"/>
      <c r="DSE11" s="886"/>
      <c r="DSF11" s="885"/>
      <c r="DSG11" s="886"/>
      <c r="DSH11" s="886"/>
      <c r="DSI11" s="886"/>
      <c r="DSJ11" s="885"/>
      <c r="DSK11" s="886"/>
      <c r="DSL11" s="886"/>
      <c r="DSM11" s="886"/>
      <c r="DSN11" s="885"/>
      <c r="DSO11" s="886"/>
      <c r="DSP11" s="886"/>
      <c r="DSQ11" s="886"/>
      <c r="DSR11" s="885"/>
      <c r="DSS11" s="886"/>
      <c r="DST11" s="886"/>
      <c r="DSU11" s="886"/>
      <c r="DSV11" s="885"/>
      <c r="DSW11" s="886"/>
      <c r="DSX11" s="886"/>
      <c r="DSY11" s="886"/>
      <c r="DSZ11" s="885"/>
      <c r="DTA11" s="886"/>
      <c r="DTB11" s="886"/>
      <c r="DTC11" s="886"/>
      <c r="DTD11" s="885"/>
      <c r="DTE11" s="886"/>
      <c r="DTF11" s="886"/>
      <c r="DTG11" s="886"/>
      <c r="DTH11" s="885"/>
      <c r="DTI11" s="886"/>
      <c r="DTJ11" s="886"/>
      <c r="DTK11" s="886"/>
      <c r="DTL11" s="885"/>
      <c r="DTM11" s="886"/>
      <c r="DTN11" s="886"/>
      <c r="DTO11" s="886"/>
      <c r="DTP11" s="885"/>
      <c r="DTQ11" s="886"/>
      <c r="DTR11" s="886"/>
      <c r="DTS11" s="886"/>
      <c r="DTT11" s="885"/>
      <c r="DTU11" s="886"/>
      <c r="DTV11" s="886"/>
      <c r="DTW11" s="886"/>
      <c r="DTX11" s="885"/>
      <c r="DTY11" s="886"/>
      <c r="DTZ11" s="886"/>
      <c r="DUA11" s="886"/>
      <c r="DUB11" s="885"/>
      <c r="DUC11" s="886"/>
      <c r="DUD11" s="886"/>
      <c r="DUE11" s="886"/>
      <c r="DUF11" s="885"/>
      <c r="DUG11" s="886"/>
      <c r="DUH11" s="886"/>
      <c r="DUI11" s="886"/>
      <c r="DUJ11" s="885"/>
      <c r="DUK11" s="886"/>
      <c r="DUL11" s="886"/>
      <c r="DUM11" s="886"/>
      <c r="DUN11" s="885"/>
      <c r="DUO11" s="886"/>
      <c r="DUP11" s="886"/>
      <c r="DUQ11" s="886"/>
      <c r="DUR11" s="885"/>
      <c r="DUS11" s="886"/>
      <c r="DUT11" s="886"/>
      <c r="DUU11" s="886"/>
      <c r="DUV11" s="885"/>
      <c r="DUW11" s="886"/>
      <c r="DUX11" s="886"/>
      <c r="DUY11" s="886"/>
      <c r="DUZ11" s="885"/>
      <c r="DVA11" s="886"/>
      <c r="DVB11" s="886"/>
      <c r="DVC11" s="886"/>
      <c r="DVD11" s="885"/>
      <c r="DVE11" s="886"/>
      <c r="DVF11" s="886"/>
      <c r="DVG11" s="886"/>
      <c r="DVH11" s="885"/>
      <c r="DVI11" s="886"/>
      <c r="DVJ11" s="886"/>
      <c r="DVK11" s="886"/>
      <c r="DVL11" s="885"/>
      <c r="DVM11" s="886"/>
      <c r="DVN11" s="886"/>
      <c r="DVO11" s="886"/>
      <c r="DVP11" s="885"/>
      <c r="DVQ11" s="886"/>
      <c r="DVR11" s="886"/>
      <c r="DVS11" s="886"/>
      <c r="DVT11" s="885"/>
      <c r="DVU11" s="886"/>
      <c r="DVV11" s="886"/>
      <c r="DVW11" s="886"/>
      <c r="DVX11" s="885"/>
      <c r="DVY11" s="886"/>
      <c r="DVZ11" s="886"/>
      <c r="DWA11" s="886"/>
      <c r="DWB11" s="885"/>
      <c r="DWC11" s="886"/>
      <c r="DWD11" s="886"/>
      <c r="DWE11" s="886"/>
      <c r="DWF11" s="885"/>
      <c r="DWG11" s="886"/>
      <c r="DWH11" s="886"/>
      <c r="DWI11" s="886"/>
      <c r="DWJ11" s="885"/>
      <c r="DWK11" s="886"/>
      <c r="DWL11" s="886"/>
      <c r="DWM11" s="886"/>
      <c r="DWN11" s="885"/>
      <c r="DWO11" s="886"/>
      <c r="DWP11" s="886"/>
      <c r="DWQ11" s="886"/>
      <c r="DWR11" s="885"/>
      <c r="DWS11" s="886"/>
      <c r="DWT11" s="886"/>
      <c r="DWU11" s="886"/>
      <c r="DWV11" s="885"/>
      <c r="DWW11" s="886"/>
      <c r="DWX11" s="886"/>
      <c r="DWY11" s="886"/>
      <c r="DWZ11" s="885"/>
      <c r="DXA11" s="886"/>
      <c r="DXB11" s="886"/>
      <c r="DXC11" s="886"/>
      <c r="DXD11" s="885"/>
      <c r="DXE11" s="886"/>
      <c r="DXF11" s="886"/>
      <c r="DXG11" s="886"/>
      <c r="DXH11" s="885"/>
      <c r="DXI11" s="886"/>
      <c r="DXJ11" s="886"/>
      <c r="DXK11" s="886"/>
      <c r="DXL11" s="885"/>
      <c r="DXM11" s="886"/>
      <c r="DXN11" s="886"/>
      <c r="DXO11" s="886"/>
      <c r="DXP11" s="885"/>
      <c r="DXQ11" s="886"/>
      <c r="DXR11" s="886"/>
      <c r="DXS11" s="886"/>
      <c r="DXT11" s="885"/>
      <c r="DXU11" s="886"/>
      <c r="DXV11" s="886"/>
      <c r="DXW11" s="886"/>
      <c r="DXX11" s="885"/>
      <c r="DXY11" s="886"/>
      <c r="DXZ11" s="886"/>
      <c r="DYA11" s="886"/>
      <c r="DYB11" s="885"/>
      <c r="DYC11" s="886"/>
      <c r="DYD11" s="886"/>
      <c r="DYE11" s="886"/>
      <c r="DYF11" s="885"/>
      <c r="DYG11" s="886"/>
      <c r="DYH11" s="886"/>
      <c r="DYI11" s="886"/>
      <c r="DYJ11" s="885"/>
      <c r="DYK11" s="886"/>
      <c r="DYL11" s="886"/>
      <c r="DYM11" s="886"/>
      <c r="DYN11" s="885"/>
      <c r="DYO11" s="886"/>
      <c r="DYP11" s="886"/>
      <c r="DYQ11" s="886"/>
      <c r="DYR11" s="885"/>
      <c r="DYS11" s="886"/>
      <c r="DYT11" s="886"/>
      <c r="DYU11" s="886"/>
      <c r="DYV11" s="885"/>
      <c r="DYW11" s="886"/>
      <c r="DYX11" s="886"/>
      <c r="DYY11" s="886"/>
      <c r="DYZ11" s="885"/>
      <c r="DZA11" s="886"/>
      <c r="DZB11" s="886"/>
      <c r="DZC11" s="886"/>
      <c r="DZD11" s="885"/>
      <c r="DZE11" s="886"/>
      <c r="DZF11" s="886"/>
      <c r="DZG11" s="886"/>
      <c r="DZH11" s="885"/>
      <c r="DZI11" s="886"/>
      <c r="DZJ11" s="886"/>
      <c r="DZK11" s="886"/>
      <c r="DZL11" s="885"/>
      <c r="DZM11" s="886"/>
      <c r="DZN11" s="886"/>
      <c r="DZO11" s="886"/>
      <c r="DZP11" s="885"/>
      <c r="DZQ11" s="886"/>
      <c r="DZR11" s="886"/>
      <c r="DZS11" s="886"/>
      <c r="DZT11" s="885"/>
      <c r="DZU11" s="886"/>
      <c r="DZV11" s="886"/>
      <c r="DZW11" s="886"/>
      <c r="DZX11" s="885"/>
      <c r="DZY11" s="886"/>
      <c r="DZZ11" s="886"/>
      <c r="EAA11" s="886"/>
      <c r="EAB11" s="885"/>
      <c r="EAC11" s="886"/>
      <c r="EAD11" s="886"/>
      <c r="EAE11" s="886"/>
      <c r="EAF11" s="885"/>
      <c r="EAG11" s="886"/>
      <c r="EAH11" s="886"/>
      <c r="EAI11" s="886"/>
      <c r="EAJ11" s="885"/>
      <c r="EAK11" s="886"/>
      <c r="EAL11" s="886"/>
      <c r="EAM11" s="886"/>
      <c r="EAN11" s="885"/>
      <c r="EAO11" s="886"/>
      <c r="EAP11" s="886"/>
      <c r="EAQ11" s="886"/>
      <c r="EAR11" s="885"/>
      <c r="EAS11" s="886"/>
      <c r="EAT11" s="886"/>
      <c r="EAU11" s="886"/>
      <c r="EAV11" s="885"/>
      <c r="EAW11" s="886"/>
      <c r="EAX11" s="886"/>
      <c r="EAY11" s="886"/>
      <c r="EAZ11" s="885"/>
      <c r="EBA11" s="886"/>
      <c r="EBB11" s="886"/>
      <c r="EBC11" s="886"/>
      <c r="EBD11" s="885"/>
      <c r="EBE11" s="886"/>
      <c r="EBF11" s="886"/>
      <c r="EBG11" s="886"/>
      <c r="EBH11" s="885"/>
      <c r="EBI11" s="886"/>
      <c r="EBJ11" s="886"/>
      <c r="EBK11" s="886"/>
      <c r="EBL11" s="885"/>
      <c r="EBM11" s="886"/>
      <c r="EBN11" s="886"/>
      <c r="EBO11" s="886"/>
      <c r="EBP11" s="885"/>
      <c r="EBQ11" s="886"/>
      <c r="EBR11" s="886"/>
      <c r="EBS11" s="886"/>
      <c r="EBT11" s="885"/>
      <c r="EBU11" s="886"/>
      <c r="EBV11" s="886"/>
      <c r="EBW11" s="886"/>
      <c r="EBX11" s="885"/>
      <c r="EBY11" s="886"/>
      <c r="EBZ11" s="886"/>
      <c r="ECA11" s="886"/>
      <c r="ECB11" s="885"/>
      <c r="ECC11" s="886"/>
      <c r="ECD11" s="886"/>
      <c r="ECE11" s="886"/>
      <c r="ECF11" s="885"/>
      <c r="ECG11" s="886"/>
      <c r="ECH11" s="886"/>
      <c r="ECI11" s="886"/>
      <c r="ECJ11" s="885"/>
      <c r="ECK11" s="886"/>
      <c r="ECL11" s="886"/>
      <c r="ECM11" s="886"/>
      <c r="ECN11" s="885"/>
      <c r="ECO11" s="886"/>
      <c r="ECP11" s="886"/>
      <c r="ECQ11" s="886"/>
      <c r="ECR11" s="885"/>
      <c r="ECS11" s="886"/>
      <c r="ECT11" s="886"/>
      <c r="ECU11" s="886"/>
      <c r="ECV11" s="885"/>
      <c r="ECW11" s="886"/>
      <c r="ECX11" s="886"/>
      <c r="ECY11" s="886"/>
      <c r="ECZ11" s="885"/>
      <c r="EDA11" s="886"/>
      <c r="EDB11" s="886"/>
      <c r="EDC11" s="886"/>
      <c r="EDD11" s="885"/>
      <c r="EDE11" s="886"/>
      <c r="EDF11" s="886"/>
      <c r="EDG11" s="886"/>
      <c r="EDH11" s="885"/>
      <c r="EDI11" s="886"/>
      <c r="EDJ11" s="886"/>
      <c r="EDK11" s="886"/>
      <c r="EDL11" s="885"/>
      <c r="EDM11" s="886"/>
      <c r="EDN11" s="886"/>
      <c r="EDO11" s="886"/>
      <c r="EDP11" s="885"/>
      <c r="EDQ11" s="886"/>
      <c r="EDR11" s="886"/>
      <c r="EDS11" s="886"/>
      <c r="EDT11" s="885"/>
      <c r="EDU11" s="886"/>
      <c r="EDV11" s="886"/>
      <c r="EDW11" s="886"/>
      <c r="EDX11" s="885"/>
      <c r="EDY11" s="886"/>
      <c r="EDZ11" s="886"/>
      <c r="EEA11" s="886"/>
      <c r="EEB11" s="885"/>
      <c r="EEC11" s="886"/>
      <c r="EED11" s="886"/>
      <c r="EEE11" s="886"/>
      <c r="EEF11" s="885"/>
      <c r="EEG11" s="886"/>
      <c r="EEH11" s="886"/>
      <c r="EEI11" s="886"/>
      <c r="EEJ11" s="885"/>
      <c r="EEK11" s="886"/>
      <c r="EEL11" s="886"/>
      <c r="EEM11" s="886"/>
      <c r="EEN11" s="885"/>
      <c r="EEO11" s="886"/>
      <c r="EEP11" s="886"/>
      <c r="EEQ11" s="886"/>
      <c r="EER11" s="885"/>
      <c r="EES11" s="886"/>
      <c r="EET11" s="886"/>
      <c r="EEU11" s="886"/>
      <c r="EEV11" s="885"/>
      <c r="EEW11" s="886"/>
      <c r="EEX11" s="886"/>
      <c r="EEY11" s="886"/>
      <c r="EEZ11" s="885"/>
      <c r="EFA11" s="886"/>
      <c r="EFB11" s="886"/>
      <c r="EFC11" s="886"/>
      <c r="EFD11" s="885"/>
      <c r="EFE11" s="886"/>
      <c r="EFF11" s="886"/>
      <c r="EFG11" s="886"/>
      <c r="EFH11" s="885"/>
      <c r="EFI11" s="886"/>
      <c r="EFJ11" s="886"/>
      <c r="EFK11" s="886"/>
      <c r="EFL11" s="885"/>
      <c r="EFM11" s="886"/>
      <c r="EFN11" s="886"/>
      <c r="EFO11" s="886"/>
      <c r="EFP11" s="885"/>
      <c r="EFQ11" s="886"/>
      <c r="EFR11" s="886"/>
      <c r="EFS11" s="886"/>
      <c r="EFT11" s="885"/>
      <c r="EFU11" s="886"/>
      <c r="EFV11" s="886"/>
      <c r="EFW11" s="886"/>
      <c r="EFX11" s="885"/>
      <c r="EFY11" s="886"/>
      <c r="EFZ11" s="886"/>
      <c r="EGA11" s="886"/>
      <c r="EGB11" s="885"/>
      <c r="EGC11" s="886"/>
      <c r="EGD11" s="886"/>
      <c r="EGE11" s="886"/>
      <c r="EGF11" s="885"/>
      <c r="EGG11" s="886"/>
      <c r="EGH11" s="886"/>
      <c r="EGI11" s="886"/>
      <c r="EGJ11" s="885"/>
      <c r="EGK11" s="886"/>
      <c r="EGL11" s="886"/>
      <c r="EGM11" s="886"/>
      <c r="EGN11" s="885"/>
      <c r="EGO11" s="886"/>
      <c r="EGP11" s="886"/>
      <c r="EGQ11" s="886"/>
      <c r="EGR11" s="885"/>
      <c r="EGS11" s="886"/>
      <c r="EGT11" s="886"/>
      <c r="EGU11" s="886"/>
      <c r="EGV11" s="885"/>
      <c r="EGW11" s="886"/>
      <c r="EGX11" s="886"/>
      <c r="EGY11" s="886"/>
      <c r="EGZ11" s="885"/>
      <c r="EHA11" s="886"/>
      <c r="EHB11" s="886"/>
      <c r="EHC11" s="886"/>
      <c r="EHD11" s="885"/>
      <c r="EHE11" s="886"/>
      <c r="EHF11" s="886"/>
      <c r="EHG11" s="886"/>
      <c r="EHH11" s="885"/>
      <c r="EHI11" s="886"/>
      <c r="EHJ11" s="886"/>
      <c r="EHK11" s="886"/>
      <c r="EHL11" s="885"/>
      <c r="EHM11" s="886"/>
      <c r="EHN11" s="886"/>
      <c r="EHO11" s="886"/>
      <c r="EHP11" s="885"/>
      <c r="EHQ11" s="886"/>
      <c r="EHR11" s="886"/>
      <c r="EHS11" s="886"/>
      <c r="EHT11" s="885"/>
      <c r="EHU11" s="886"/>
      <c r="EHV11" s="886"/>
      <c r="EHW11" s="886"/>
      <c r="EHX11" s="885"/>
      <c r="EHY11" s="886"/>
      <c r="EHZ11" s="886"/>
      <c r="EIA11" s="886"/>
      <c r="EIB11" s="885"/>
      <c r="EIC11" s="886"/>
      <c r="EID11" s="886"/>
      <c r="EIE11" s="886"/>
      <c r="EIF11" s="885"/>
      <c r="EIG11" s="886"/>
      <c r="EIH11" s="886"/>
      <c r="EII11" s="886"/>
      <c r="EIJ11" s="885"/>
      <c r="EIK11" s="886"/>
      <c r="EIL11" s="886"/>
      <c r="EIM11" s="886"/>
      <c r="EIN11" s="885"/>
      <c r="EIO11" s="886"/>
      <c r="EIP11" s="886"/>
      <c r="EIQ11" s="886"/>
      <c r="EIR11" s="885"/>
      <c r="EIS11" s="886"/>
      <c r="EIT11" s="886"/>
      <c r="EIU11" s="886"/>
      <c r="EIV11" s="885"/>
      <c r="EIW11" s="886"/>
      <c r="EIX11" s="886"/>
      <c r="EIY11" s="886"/>
      <c r="EIZ11" s="885"/>
      <c r="EJA11" s="886"/>
      <c r="EJB11" s="886"/>
      <c r="EJC11" s="886"/>
      <c r="EJD11" s="885"/>
      <c r="EJE11" s="886"/>
      <c r="EJF11" s="886"/>
      <c r="EJG11" s="886"/>
      <c r="EJH11" s="885"/>
      <c r="EJI11" s="886"/>
      <c r="EJJ11" s="886"/>
      <c r="EJK11" s="886"/>
      <c r="EJL11" s="885"/>
      <c r="EJM11" s="886"/>
      <c r="EJN11" s="886"/>
      <c r="EJO11" s="886"/>
      <c r="EJP11" s="885"/>
      <c r="EJQ11" s="886"/>
      <c r="EJR11" s="886"/>
      <c r="EJS11" s="886"/>
      <c r="EJT11" s="885"/>
      <c r="EJU11" s="886"/>
      <c r="EJV11" s="886"/>
      <c r="EJW11" s="886"/>
      <c r="EJX11" s="885"/>
      <c r="EJY11" s="886"/>
      <c r="EJZ11" s="886"/>
      <c r="EKA11" s="886"/>
      <c r="EKB11" s="885"/>
      <c r="EKC11" s="886"/>
      <c r="EKD11" s="886"/>
      <c r="EKE11" s="886"/>
      <c r="EKF11" s="885"/>
      <c r="EKG11" s="886"/>
      <c r="EKH11" s="886"/>
      <c r="EKI11" s="886"/>
      <c r="EKJ11" s="885"/>
      <c r="EKK11" s="886"/>
      <c r="EKL11" s="886"/>
      <c r="EKM11" s="886"/>
      <c r="EKN11" s="885"/>
      <c r="EKO11" s="886"/>
      <c r="EKP11" s="886"/>
      <c r="EKQ11" s="886"/>
      <c r="EKR11" s="885"/>
      <c r="EKS11" s="886"/>
      <c r="EKT11" s="886"/>
      <c r="EKU11" s="886"/>
      <c r="EKV11" s="885"/>
      <c r="EKW11" s="886"/>
      <c r="EKX11" s="886"/>
      <c r="EKY11" s="886"/>
      <c r="EKZ11" s="885"/>
      <c r="ELA11" s="886"/>
      <c r="ELB11" s="886"/>
      <c r="ELC11" s="886"/>
      <c r="ELD11" s="885"/>
      <c r="ELE11" s="886"/>
      <c r="ELF11" s="886"/>
      <c r="ELG11" s="886"/>
      <c r="ELH11" s="885"/>
      <c r="ELI11" s="886"/>
      <c r="ELJ11" s="886"/>
      <c r="ELK11" s="886"/>
      <c r="ELL11" s="885"/>
      <c r="ELM11" s="886"/>
      <c r="ELN11" s="886"/>
      <c r="ELO11" s="886"/>
      <c r="ELP11" s="885"/>
      <c r="ELQ11" s="886"/>
      <c r="ELR11" s="886"/>
      <c r="ELS11" s="886"/>
      <c r="ELT11" s="885"/>
      <c r="ELU11" s="886"/>
      <c r="ELV11" s="886"/>
      <c r="ELW11" s="886"/>
      <c r="ELX11" s="885"/>
      <c r="ELY11" s="886"/>
      <c r="ELZ11" s="886"/>
      <c r="EMA11" s="886"/>
      <c r="EMB11" s="885"/>
      <c r="EMC11" s="886"/>
      <c r="EMD11" s="886"/>
      <c r="EME11" s="886"/>
      <c r="EMF11" s="885"/>
      <c r="EMG11" s="886"/>
      <c r="EMH11" s="886"/>
      <c r="EMI11" s="886"/>
      <c r="EMJ11" s="885"/>
      <c r="EMK11" s="886"/>
      <c r="EML11" s="886"/>
      <c r="EMM11" s="886"/>
      <c r="EMN11" s="885"/>
      <c r="EMO11" s="886"/>
      <c r="EMP11" s="886"/>
      <c r="EMQ11" s="886"/>
      <c r="EMR11" s="885"/>
      <c r="EMS11" s="886"/>
      <c r="EMT11" s="886"/>
      <c r="EMU11" s="886"/>
      <c r="EMV11" s="885"/>
      <c r="EMW11" s="886"/>
      <c r="EMX11" s="886"/>
      <c r="EMY11" s="886"/>
      <c r="EMZ11" s="885"/>
      <c r="ENA11" s="886"/>
      <c r="ENB11" s="886"/>
      <c r="ENC11" s="886"/>
      <c r="END11" s="885"/>
      <c r="ENE11" s="886"/>
      <c r="ENF11" s="886"/>
      <c r="ENG11" s="886"/>
      <c r="ENH11" s="885"/>
      <c r="ENI11" s="886"/>
      <c r="ENJ11" s="886"/>
      <c r="ENK11" s="886"/>
      <c r="ENL11" s="885"/>
      <c r="ENM11" s="886"/>
      <c r="ENN11" s="886"/>
      <c r="ENO11" s="886"/>
      <c r="ENP11" s="885"/>
      <c r="ENQ11" s="886"/>
      <c r="ENR11" s="886"/>
      <c r="ENS11" s="886"/>
      <c r="ENT11" s="885"/>
      <c r="ENU11" s="886"/>
      <c r="ENV11" s="886"/>
      <c r="ENW11" s="886"/>
      <c r="ENX11" s="885"/>
      <c r="ENY11" s="886"/>
      <c r="ENZ11" s="886"/>
      <c r="EOA11" s="886"/>
      <c r="EOB11" s="885"/>
      <c r="EOC11" s="886"/>
      <c r="EOD11" s="886"/>
      <c r="EOE11" s="886"/>
      <c r="EOF11" s="885"/>
      <c r="EOG11" s="886"/>
      <c r="EOH11" s="886"/>
      <c r="EOI11" s="886"/>
      <c r="EOJ11" s="885"/>
      <c r="EOK11" s="886"/>
      <c r="EOL11" s="886"/>
      <c r="EOM11" s="886"/>
      <c r="EON11" s="885"/>
      <c r="EOO11" s="886"/>
      <c r="EOP11" s="886"/>
      <c r="EOQ11" s="886"/>
      <c r="EOR11" s="885"/>
      <c r="EOS11" s="886"/>
      <c r="EOT11" s="886"/>
      <c r="EOU11" s="886"/>
      <c r="EOV11" s="885"/>
      <c r="EOW11" s="886"/>
      <c r="EOX11" s="886"/>
      <c r="EOY11" s="886"/>
      <c r="EOZ11" s="885"/>
      <c r="EPA11" s="886"/>
      <c r="EPB11" s="886"/>
      <c r="EPC11" s="886"/>
      <c r="EPD11" s="885"/>
      <c r="EPE11" s="886"/>
      <c r="EPF11" s="886"/>
      <c r="EPG11" s="886"/>
      <c r="EPH11" s="885"/>
      <c r="EPI11" s="886"/>
      <c r="EPJ11" s="886"/>
      <c r="EPK11" s="886"/>
      <c r="EPL11" s="885"/>
      <c r="EPM11" s="886"/>
      <c r="EPN11" s="886"/>
      <c r="EPO11" s="886"/>
      <c r="EPP11" s="885"/>
      <c r="EPQ11" s="886"/>
      <c r="EPR11" s="886"/>
      <c r="EPS11" s="886"/>
      <c r="EPT11" s="885"/>
      <c r="EPU11" s="886"/>
      <c r="EPV11" s="886"/>
      <c r="EPW11" s="886"/>
      <c r="EPX11" s="885"/>
      <c r="EPY11" s="886"/>
      <c r="EPZ11" s="886"/>
      <c r="EQA11" s="886"/>
      <c r="EQB11" s="885"/>
      <c r="EQC11" s="886"/>
      <c r="EQD11" s="886"/>
      <c r="EQE11" s="886"/>
      <c r="EQF11" s="885"/>
      <c r="EQG11" s="886"/>
      <c r="EQH11" s="886"/>
      <c r="EQI11" s="886"/>
      <c r="EQJ11" s="885"/>
      <c r="EQK11" s="886"/>
      <c r="EQL11" s="886"/>
      <c r="EQM11" s="886"/>
      <c r="EQN11" s="885"/>
      <c r="EQO11" s="886"/>
      <c r="EQP11" s="886"/>
      <c r="EQQ11" s="886"/>
      <c r="EQR11" s="885"/>
      <c r="EQS11" s="886"/>
      <c r="EQT11" s="886"/>
      <c r="EQU11" s="886"/>
      <c r="EQV11" s="885"/>
      <c r="EQW11" s="886"/>
      <c r="EQX11" s="886"/>
      <c r="EQY11" s="886"/>
      <c r="EQZ11" s="885"/>
      <c r="ERA11" s="886"/>
      <c r="ERB11" s="886"/>
      <c r="ERC11" s="886"/>
      <c r="ERD11" s="885"/>
      <c r="ERE11" s="886"/>
      <c r="ERF11" s="886"/>
      <c r="ERG11" s="886"/>
      <c r="ERH11" s="885"/>
      <c r="ERI11" s="886"/>
      <c r="ERJ11" s="886"/>
      <c r="ERK11" s="886"/>
      <c r="ERL11" s="885"/>
      <c r="ERM11" s="886"/>
      <c r="ERN11" s="886"/>
      <c r="ERO11" s="886"/>
      <c r="ERP11" s="885"/>
      <c r="ERQ11" s="886"/>
      <c r="ERR11" s="886"/>
      <c r="ERS11" s="886"/>
      <c r="ERT11" s="885"/>
      <c r="ERU11" s="886"/>
      <c r="ERV11" s="886"/>
      <c r="ERW11" s="886"/>
      <c r="ERX11" s="885"/>
      <c r="ERY11" s="886"/>
      <c r="ERZ11" s="886"/>
      <c r="ESA11" s="886"/>
      <c r="ESB11" s="885"/>
      <c r="ESC11" s="886"/>
      <c r="ESD11" s="886"/>
      <c r="ESE11" s="886"/>
      <c r="ESF11" s="885"/>
      <c r="ESG11" s="886"/>
      <c r="ESH11" s="886"/>
      <c r="ESI11" s="886"/>
      <c r="ESJ11" s="885"/>
      <c r="ESK11" s="886"/>
      <c r="ESL11" s="886"/>
      <c r="ESM11" s="886"/>
      <c r="ESN11" s="885"/>
      <c r="ESO11" s="886"/>
      <c r="ESP11" s="886"/>
      <c r="ESQ11" s="886"/>
      <c r="ESR11" s="885"/>
      <c r="ESS11" s="886"/>
      <c r="EST11" s="886"/>
      <c r="ESU11" s="886"/>
      <c r="ESV11" s="885"/>
      <c r="ESW11" s="886"/>
      <c r="ESX11" s="886"/>
      <c r="ESY11" s="886"/>
      <c r="ESZ11" s="885"/>
      <c r="ETA11" s="886"/>
      <c r="ETB11" s="886"/>
      <c r="ETC11" s="886"/>
      <c r="ETD11" s="885"/>
      <c r="ETE11" s="886"/>
      <c r="ETF11" s="886"/>
      <c r="ETG11" s="886"/>
      <c r="ETH11" s="885"/>
      <c r="ETI11" s="886"/>
      <c r="ETJ11" s="886"/>
      <c r="ETK11" s="886"/>
      <c r="ETL11" s="885"/>
      <c r="ETM11" s="886"/>
      <c r="ETN11" s="886"/>
      <c r="ETO11" s="886"/>
      <c r="ETP11" s="885"/>
      <c r="ETQ11" s="886"/>
      <c r="ETR11" s="886"/>
      <c r="ETS11" s="886"/>
      <c r="ETT11" s="885"/>
      <c r="ETU11" s="886"/>
      <c r="ETV11" s="886"/>
      <c r="ETW11" s="886"/>
      <c r="ETX11" s="885"/>
      <c r="ETY11" s="886"/>
      <c r="ETZ11" s="886"/>
      <c r="EUA11" s="886"/>
      <c r="EUB11" s="885"/>
      <c r="EUC11" s="886"/>
      <c r="EUD11" s="886"/>
      <c r="EUE11" s="886"/>
      <c r="EUF11" s="885"/>
      <c r="EUG11" s="886"/>
      <c r="EUH11" s="886"/>
      <c r="EUI11" s="886"/>
      <c r="EUJ11" s="885"/>
      <c r="EUK11" s="886"/>
      <c r="EUL11" s="886"/>
      <c r="EUM11" s="886"/>
      <c r="EUN11" s="885"/>
      <c r="EUO11" s="886"/>
      <c r="EUP11" s="886"/>
      <c r="EUQ11" s="886"/>
      <c r="EUR11" s="885"/>
      <c r="EUS11" s="886"/>
      <c r="EUT11" s="886"/>
      <c r="EUU11" s="886"/>
      <c r="EUV11" s="885"/>
      <c r="EUW11" s="886"/>
      <c r="EUX11" s="886"/>
      <c r="EUY11" s="886"/>
      <c r="EUZ11" s="885"/>
      <c r="EVA11" s="886"/>
      <c r="EVB11" s="886"/>
      <c r="EVC11" s="886"/>
      <c r="EVD11" s="885"/>
      <c r="EVE11" s="886"/>
      <c r="EVF11" s="886"/>
      <c r="EVG11" s="886"/>
      <c r="EVH11" s="885"/>
      <c r="EVI11" s="886"/>
      <c r="EVJ11" s="886"/>
      <c r="EVK11" s="886"/>
      <c r="EVL11" s="885"/>
      <c r="EVM11" s="886"/>
      <c r="EVN11" s="886"/>
      <c r="EVO11" s="886"/>
      <c r="EVP11" s="885"/>
      <c r="EVQ11" s="886"/>
      <c r="EVR11" s="886"/>
      <c r="EVS11" s="886"/>
      <c r="EVT11" s="885"/>
      <c r="EVU11" s="886"/>
      <c r="EVV11" s="886"/>
      <c r="EVW11" s="886"/>
      <c r="EVX11" s="885"/>
      <c r="EVY11" s="886"/>
      <c r="EVZ11" s="886"/>
      <c r="EWA11" s="886"/>
      <c r="EWB11" s="885"/>
      <c r="EWC11" s="886"/>
      <c r="EWD11" s="886"/>
      <c r="EWE11" s="886"/>
      <c r="EWF11" s="885"/>
      <c r="EWG11" s="886"/>
      <c r="EWH11" s="886"/>
      <c r="EWI11" s="886"/>
      <c r="EWJ11" s="885"/>
      <c r="EWK11" s="886"/>
      <c r="EWL11" s="886"/>
      <c r="EWM11" s="886"/>
      <c r="EWN11" s="885"/>
      <c r="EWO11" s="886"/>
      <c r="EWP11" s="886"/>
      <c r="EWQ11" s="886"/>
      <c r="EWR11" s="885"/>
      <c r="EWS11" s="886"/>
      <c r="EWT11" s="886"/>
      <c r="EWU11" s="886"/>
      <c r="EWV11" s="885"/>
      <c r="EWW11" s="886"/>
      <c r="EWX11" s="886"/>
      <c r="EWY11" s="886"/>
      <c r="EWZ11" s="885"/>
      <c r="EXA11" s="886"/>
      <c r="EXB11" s="886"/>
      <c r="EXC11" s="886"/>
      <c r="EXD11" s="885"/>
      <c r="EXE11" s="886"/>
      <c r="EXF11" s="886"/>
      <c r="EXG11" s="886"/>
      <c r="EXH11" s="885"/>
      <c r="EXI11" s="886"/>
      <c r="EXJ11" s="886"/>
      <c r="EXK11" s="886"/>
      <c r="EXL11" s="885"/>
      <c r="EXM11" s="886"/>
      <c r="EXN11" s="886"/>
      <c r="EXO11" s="886"/>
      <c r="EXP11" s="885"/>
      <c r="EXQ11" s="886"/>
      <c r="EXR11" s="886"/>
      <c r="EXS11" s="886"/>
      <c r="EXT11" s="885"/>
      <c r="EXU11" s="886"/>
      <c r="EXV11" s="886"/>
      <c r="EXW11" s="886"/>
      <c r="EXX11" s="885"/>
      <c r="EXY11" s="886"/>
      <c r="EXZ11" s="886"/>
      <c r="EYA11" s="886"/>
      <c r="EYB11" s="885"/>
      <c r="EYC11" s="886"/>
      <c r="EYD11" s="886"/>
      <c r="EYE11" s="886"/>
      <c r="EYF11" s="885"/>
      <c r="EYG11" s="886"/>
      <c r="EYH11" s="886"/>
      <c r="EYI11" s="886"/>
      <c r="EYJ11" s="885"/>
      <c r="EYK11" s="886"/>
      <c r="EYL11" s="886"/>
      <c r="EYM11" s="886"/>
      <c r="EYN11" s="885"/>
      <c r="EYO11" s="886"/>
      <c r="EYP11" s="886"/>
      <c r="EYQ11" s="886"/>
      <c r="EYR11" s="885"/>
      <c r="EYS11" s="886"/>
      <c r="EYT11" s="886"/>
      <c r="EYU11" s="886"/>
      <c r="EYV11" s="885"/>
      <c r="EYW11" s="886"/>
      <c r="EYX11" s="886"/>
      <c r="EYY11" s="886"/>
      <c r="EYZ11" s="885"/>
      <c r="EZA11" s="886"/>
      <c r="EZB11" s="886"/>
      <c r="EZC11" s="886"/>
      <c r="EZD11" s="885"/>
      <c r="EZE11" s="886"/>
      <c r="EZF11" s="886"/>
      <c r="EZG11" s="886"/>
      <c r="EZH11" s="885"/>
      <c r="EZI11" s="886"/>
      <c r="EZJ11" s="886"/>
      <c r="EZK11" s="886"/>
      <c r="EZL11" s="885"/>
      <c r="EZM11" s="886"/>
      <c r="EZN11" s="886"/>
      <c r="EZO11" s="886"/>
      <c r="EZP11" s="885"/>
      <c r="EZQ11" s="886"/>
      <c r="EZR11" s="886"/>
      <c r="EZS11" s="886"/>
      <c r="EZT11" s="885"/>
      <c r="EZU11" s="886"/>
      <c r="EZV11" s="886"/>
      <c r="EZW11" s="886"/>
      <c r="EZX11" s="885"/>
      <c r="EZY11" s="886"/>
      <c r="EZZ11" s="886"/>
      <c r="FAA11" s="886"/>
      <c r="FAB11" s="885"/>
      <c r="FAC11" s="886"/>
      <c r="FAD11" s="886"/>
      <c r="FAE11" s="886"/>
      <c r="FAF11" s="885"/>
      <c r="FAG11" s="886"/>
      <c r="FAH11" s="886"/>
      <c r="FAI11" s="886"/>
      <c r="FAJ11" s="885"/>
      <c r="FAK11" s="886"/>
      <c r="FAL11" s="886"/>
      <c r="FAM11" s="886"/>
      <c r="FAN11" s="885"/>
      <c r="FAO11" s="886"/>
      <c r="FAP11" s="886"/>
      <c r="FAQ11" s="886"/>
      <c r="FAR11" s="885"/>
      <c r="FAS11" s="886"/>
      <c r="FAT11" s="886"/>
      <c r="FAU11" s="886"/>
      <c r="FAV11" s="885"/>
      <c r="FAW11" s="886"/>
      <c r="FAX11" s="886"/>
      <c r="FAY11" s="886"/>
      <c r="FAZ11" s="885"/>
      <c r="FBA11" s="886"/>
      <c r="FBB11" s="886"/>
      <c r="FBC11" s="886"/>
      <c r="FBD11" s="885"/>
      <c r="FBE11" s="886"/>
      <c r="FBF11" s="886"/>
      <c r="FBG11" s="886"/>
      <c r="FBH11" s="885"/>
      <c r="FBI11" s="886"/>
      <c r="FBJ11" s="886"/>
      <c r="FBK11" s="886"/>
      <c r="FBL11" s="885"/>
      <c r="FBM11" s="886"/>
      <c r="FBN11" s="886"/>
      <c r="FBO11" s="886"/>
      <c r="FBP11" s="885"/>
      <c r="FBQ11" s="886"/>
      <c r="FBR11" s="886"/>
      <c r="FBS11" s="886"/>
      <c r="FBT11" s="885"/>
      <c r="FBU11" s="886"/>
      <c r="FBV11" s="886"/>
      <c r="FBW11" s="886"/>
      <c r="FBX11" s="885"/>
      <c r="FBY11" s="886"/>
      <c r="FBZ11" s="886"/>
      <c r="FCA11" s="886"/>
      <c r="FCB11" s="885"/>
      <c r="FCC11" s="886"/>
      <c r="FCD11" s="886"/>
      <c r="FCE11" s="886"/>
      <c r="FCF11" s="885"/>
      <c r="FCG11" s="886"/>
      <c r="FCH11" s="886"/>
      <c r="FCI11" s="886"/>
      <c r="FCJ11" s="885"/>
      <c r="FCK11" s="886"/>
      <c r="FCL11" s="886"/>
      <c r="FCM11" s="886"/>
      <c r="FCN11" s="885"/>
      <c r="FCO11" s="886"/>
      <c r="FCP11" s="886"/>
      <c r="FCQ11" s="886"/>
      <c r="FCR11" s="885"/>
      <c r="FCS11" s="886"/>
      <c r="FCT11" s="886"/>
      <c r="FCU11" s="886"/>
      <c r="FCV11" s="885"/>
      <c r="FCW11" s="886"/>
      <c r="FCX11" s="886"/>
      <c r="FCY11" s="886"/>
      <c r="FCZ11" s="885"/>
      <c r="FDA11" s="886"/>
      <c r="FDB11" s="886"/>
      <c r="FDC11" s="886"/>
      <c r="FDD11" s="885"/>
      <c r="FDE11" s="886"/>
      <c r="FDF11" s="886"/>
      <c r="FDG11" s="886"/>
      <c r="FDH11" s="885"/>
      <c r="FDI11" s="886"/>
      <c r="FDJ11" s="886"/>
      <c r="FDK11" s="886"/>
      <c r="FDL11" s="885"/>
      <c r="FDM11" s="886"/>
      <c r="FDN11" s="886"/>
      <c r="FDO11" s="886"/>
      <c r="FDP11" s="885"/>
      <c r="FDQ11" s="886"/>
      <c r="FDR11" s="886"/>
      <c r="FDS11" s="886"/>
      <c r="FDT11" s="885"/>
      <c r="FDU11" s="886"/>
      <c r="FDV11" s="886"/>
      <c r="FDW11" s="886"/>
      <c r="FDX11" s="885"/>
      <c r="FDY11" s="886"/>
      <c r="FDZ11" s="886"/>
      <c r="FEA11" s="886"/>
      <c r="FEB11" s="885"/>
      <c r="FEC11" s="886"/>
      <c r="FED11" s="886"/>
      <c r="FEE11" s="886"/>
      <c r="FEF11" s="885"/>
      <c r="FEG11" s="886"/>
      <c r="FEH11" s="886"/>
      <c r="FEI11" s="886"/>
      <c r="FEJ11" s="885"/>
      <c r="FEK11" s="886"/>
      <c r="FEL11" s="886"/>
      <c r="FEM11" s="886"/>
      <c r="FEN11" s="885"/>
      <c r="FEO11" s="886"/>
      <c r="FEP11" s="886"/>
      <c r="FEQ11" s="886"/>
      <c r="FER11" s="885"/>
      <c r="FES11" s="886"/>
      <c r="FET11" s="886"/>
      <c r="FEU11" s="886"/>
      <c r="FEV11" s="885"/>
      <c r="FEW11" s="886"/>
      <c r="FEX11" s="886"/>
      <c r="FEY11" s="886"/>
      <c r="FEZ11" s="885"/>
      <c r="FFA11" s="886"/>
      <c r="FFB11" s="886"/>
      <c r="FFC11" s="886"/>
      <c r="FFD11" s="885"/>
      <c r="FFE11" s="886"/>
      <c r="FFF11" s="886"/>
      <c r="FFG11" s="886"/>
      <c r="FFH11" s="885"/>
      <c r="FFI11" s="886"/>
      <c r="FFJ11" s="886"/>
      <c r="FFK11" s="886"/>
      <c r="FFL11" s="885"/>
      <c r="FFM11" s="886"/>
      <c r="FFN11" s="886"/>
      <c r="FFO11" s="886"/>
      <c r="FFP11" s="885"/>
      <c r="FFQ11" s="886"/>
      <c r="FFR11" s="886"/>
      <c r="FFS11" s="886"/>
      <c r="FFT11" s="885"/>
      <c r="FFU11" s="886"/>
      <c r="FFV11" s="886"/>
      <c r="FFW11" s="886"/>
      <c r="FFX11" s="885"/>
      <c r="FFY11" s="886"/>
      <c r="FFZ11" s="886"/>
      <c r="FGA11" s="886"/>
      <c r="FGB11" s="885"/>
      <c r="FGC11" s="886"/>
      <c r="FGD11" s="886"/>
      <c r="FGE11" s="886"/>
      <c r="FGF11" s="885"/>
      <c r="FGG11" s="886"/>
      <c r="FGH11" s="886"/>
      <c r="FGI11" s="886"/>
      <c r="FGJ11" s="885"/>
      <c r="FGK11" s="886"/>
      <c r="FGL11" s="886"/>
      <c r="FGM11" s="886"/>
      <c r="FGN11" s="885"/>
      <c r="FGO11" s="886"/>
      <c r="FGP11" s="886"/>
      <c r="FGQ11" s="886"/>
      <c r="FGR11" s="885"/>
      <c r="FGS11" s="886"/>
      <c r="FGT11" s="886"/>
      <c r="FGU11" s="886"/>
      <c r="FGV11" s="885"/>
      <c r="FGW11" s="886"/>
      <c r="FGX11" s="886"/>
      <c r="FGY11" s="886"/>
      <c r="FGZ11" s="885"/>
      <c r="FHA11" s="886"/>
      <c r="FHB11" s="886"/>
      <c r="FHC11" s="886"/>
      <c r="FHD11" s="885"/>
      <c r="FHE11" s="886"/>
      <c r="FHF11" s="886"/>
      <c r="FHG11" s="886"/>
      <c r="FHH11" s="885"/>
      <c r="FHI11" s="886"/>
      <c r="FHJ11" s="886"/>
      <c r="FHK11" s="886"/>
      <c r="FHL11" s="885"/>
      <c r="FHM11" s="886"/>
      <c r="FHN11" s="886"/>
      <c r="FHO11" s="886"/>
      <c r="FHP11" s="885"/>
      <c r="FHQ11" s="886"/>
      <c r="FHR11" s="886"/>
      <c r="FHS11" s="886"/>
      <c r="FHT11" s="885"/>
      <c r="FHU11" s="886"/>
      <c r="FHV11" s="886"/>
      <c r="FHW11" s="886"/>
      <c r="FHX11" s="885"/>
      <c r="FHY11" s="886"/>
      <c r="FHZ11" s="886"/>
      <c r="FIA11" s="886"/>
      <c r="FIB11" s="885"/>
      <c r="FIC11" s="886"/>
      <c r="FID11" s="886"/>
      <c r="FIE11" s="886"/>
      <c r="FIF11" s="885"/>
      <c r="FIG11" s="886"/>
      <c r="FIH11" s="886"/>
      <c r="FII11" s="886"/>
      <c r="FIJ11" s="885"/>
      <c r="FIK11" s="886"/>
      <c r="FIL11" s="886"/>
      <c r="FIM11" s="886"/>
      <c r="FIN11" s="885"/>
      <c r="FIO11" s="886"/>
      <c r="FIP11" s="886"/>
      <c r="FIQ11" s="886"/>
      <c r="FIR11" s="885"/>
      <c r="FIS11" s="886"/>
      <c r="FIT11" s="886"/>
      <c r="FIU11" s="886"/>
      <c r="FIV11" s="885"/>
      <c r="FIW11" s="886"/>
      <c r="FIX11" s="886"/>
      <c r="FIY11" s="886"/>
      <c r="FIZ11" s="885"/>
      <c r="FJA11" s="886"/>
      <c r="FJB11" s="886"/>
      <c r="FJC11" s="886"/>
      <c r="FJD11" s="885"/>
      <c r="FJE11" s="886"/>
      <c r="FJF11" s="886"/>
      <c r="FJG11" s="886"/>
      <c r="FJH11" s="885"/>
      <c r="FJI11" s="886"/>
      <c r="FJJ11" s="886"/>
      <c r="FJK11" s="886"/>
      <c r="FJL11" s="885"/>
      <c r="FJM11" s="886"/>
      <c r="FJN11" s="886"/>
      <c r="FJO11" s="886"/>
      <c r="FJP11" s="885"/>
      <c r="FJQ11" s="886"/>
      <c r="FJR11" s="886"/>
      <c r="FJS11" s="886"/>
      <c r="FJT11" s="885"/>
      <c r="FJU11" s="886"/>
      <c r="FJV11" s="886"/>
      <c r="FJW11" s="886"/>
      <c r="FJX11" s="885"/>
      <c r="FJY11" s="886"/>
      <c r="FJZ11" s="886"/>
      <c r="FKA11" s="886"/>
      <c r="FKB11" s="885"/>
      <c r="FKC11" s="886"/>
      <c r="FKD11" s="886"/>
      <c r="FKE11" s="886"/>
      <c r="FKF11" s="885"/>
      <c r="FKG11" s="886"/>
      <c r="FKH11" s="886"/>
      <c r="FKI11" s="886"/>
      <c r="FKJ11" s="885"/>
      <c r="FKK11" s="886"/>
      <c r="FKL11" s="886"/>
      <c r="FKM11" s="886"/>
      <c r="FKN11" s="885"/>
      <c r="FKO11" s="886"/>
      <c r="FKP11" s="886"/>
      <c r="FKQ11" s="886"/>
      <c r="FKR11" s="885"/>
      <c r="FKS11" s="886"/>
      <c r="FKT11" s="886"/>
      <c r="FKU11" s="886"/>
      <c r="FKV11" s="885"/>
      <c r="FKW11" s="886"/>
      <c r="FKX11" s="886"/>
      <c r="FKY11" s="886"/>
      <c r="FKZ11" s="885"/>
      <c r="FLA11" s="886"/>
      <c r="FLB11" s="886"/>
      <c r="FLC11" s="886"/>
      <c r="FLD11" s="885"/>
      <c r="FLE11" s="886"/>
      <c r="FLF11" s="886"/>
      <c r="FLG11" s="886"/>
      <c r="FLH11" s="885"/>
      <c r="FLI11" s="886"/>
      <c r="FLJ11" s="886"/>
      <c r="FLK11" s="886"/>
      <c r="FLL11" s="885"/>
      <c r="FLM11" s="886"/>
      <c r="FLN11" s="886"/>
      <c r="FLO11" s="886"/>
      <c r="FLP11" s="885"/>
      <c r="FLQ11" s="886"/>
      <c r="FLR11" s="886"/>
      <c r="FLS11" s="886"/>
      <c r="FLT11" s="885"/>
      <c r="FLU11" s="886"/>
      <c r="FLV11" s="886"/>
      <c r="FLW11" s="886"/>
      <c r="FLX11" s="885"/>
      <c r="FLY11" s="886"/>
      <c r="FLZ11" s="886"/>
      <c r="FMA11" s="886"/>
      <c r="FMB11" s="885"/>
      <c r="FMC11" s="886"/>
      <c r="FMD11" s="886"/>
      <c r="FME11" s="886"/>
      <c r="FMF11" s="885"/>
      <c r="FMG11" s="886"/>
      <c r="FMH11" s="886"/>
      <c r="FMI11" s="886"/>
      <c r="FMJ11" s="885"/>
      <c r="FMK11" s="886"/>
      <c r="FML11" s="886"/>
      <c r="FMM11" s="886"/>
      <c r="FMN11" s="885"/>
      <c r="FMO11" s="886"/>
      <c r="FMP11" s="886"/>
      <c r="FMQ11" s="886"/>
      <c r="FMR11" s="885"/>
      <c r="FMS11" s="886"/>
      <c r="FMT11" s="886"/>
      <c r="FMU11" s="886"/>
      <c r="FMV11" s="885"/>
      <c r="FMW11" s="886"/>
      <c r="FMX11" s="886"/>
      <c r="FMY11" s="886"/>
      <c r="FMZ11" s="885"/>
      <c r="FNA11" s="886"/>
      <c r="FNB11" s="886"/>
      <c r="FNC11" s="886"/>
      <c r="FND11" s="885"/>
      <c r="FNE11" s="886"/>
      <c r="FNF11" s="886"/>
      <c r="FNG11" s="886"/>
      <c r="FNH11" s="885"/>
      <c r="FNI11" s="886"/>
      <c r="FNJ11" s="886"/>
      <c r="FNK11" s="886"/>
      <c r="FNL11" s="885"/>
      <c r="FNM11" s="886"/>
      <c r="FNN11" s="886"/>
      <c r="FNO11" s="886"/>
      <c r="FNP11" s="885"/>
      <c r="FNQ11" s="886"/>
      <c r="FNR11" s="886"/>
      <c r="FNS11" s="886"/>
      <c r="FNT11" s="885"/>
      <c r="FNU11" s="886"/>
      <c r="FNV11" s="886"/>
      <c r="FNW11" s="886"/>
      <c r="FNX11" s="885"/>
      <c r="FNY11" s="886"/>
      <c r="FNZ11" s="886"/>
      <c r="FOA11" s="886"/>
      <c r="FOB11" s="885"/>
      <c r="FOC11" s="886"/>
      <c r="FOD11" s="886"/>
      <c r="FOE11" s="886"/>
      <c r="FOF11" s="885"/>
      <c r="FOG11" s="886"/>
      <c r="FOH11" s="886"/>
      <c r="FOI11" s="886"/>
      <c r="FOJ11" s="885"/>
      <c r="FOK11" s="886"/>
      <c r="FOL11" s="886"/>
      <c r="FOM11" s="886"/>
      <c r="FON11" s="885"/>
      <c r="FOO11" s="886"/>
      <c r="FOP11" s="886"/>
      <c r="FOQ11" s="886"/>
      <c r="FOR11" s="885"/>
      <c r="FOS11" s="886"/>
      <c r="FOT11" s="886"/>
      <c r="FOU11" s="886"/>
      <c r="FOV11" s="885"/>
      <c r="FOW11" s="886"/>
      <c r="FOX11" s="886"/>
      <c r="FOY11" s="886"/>
      <c r="FOZ11" s="885"/>
      <c r="FPA11" s="886"/>
      <c r="FPB11" s="886"/>
      <c r="FPC11" s="886"/>
      <c r="FPD11" s="885"/>
      <c r="FPE11" s="886"/>
      <c r="FPF11" s="886"/>
      <c r="FPG11" s="886"/>
      <c r="FPH11" s="885"/>
      <c r="FPI11" s="886"/>
      <c r="FPJ11" s="886"/>
      <c r="FPK11" s="886"/>
      <c r="FPL11" s="885"/>
      <c r="FPM11" s="886"/>
      <c r="FPN11" s="886"/>
      <c r="FPO11" s="886"/>
      <c r="FPP11" s="885"/>
      <c r="FPQ11" s="886"/>
      <c r="FPR11" s="886"/>
      <c r="FPS11" s="886"/>
      <c r="FPT11" s="885"/>
      <c r="FPU11" s="886"/>
      <c r="FPV11" s="886"/>
      <c r="FPW11" s="886"/>
      <c r="FPX11" s="885"/>
      <c r="FPY11" s="886"/>
      <c r="FPZ11" s="886"/>
      <c r="FQA11" s="886"/>
      <c r="FQB11" s="885"/>
      <c r="FQC11" s="886"/>
      <c r="FQD11" s="886"/>
      <c r="FQE11" s="886"/>
      <c r="FQF11" s="885"/>
      <c r="FQG11" s="886"/>
      <c r="FQH11" s="886"/>
      <c r="FQI11" s="886"/>
      <c r="FQJ11" s="885"/>
      <c r="FQK11" s="886"/>
      <c r="FQL11" s="886"/>
      <c r="FQM11" s="886"/>
      <c r="FQN11" s="885"/>
      <c r="FQO11" s="886"/>
      <c r="FQP11" s="886"/>
      <c r="FQQ11" s="886"/>
      <c r="FQR11" s="885"/>
      <c r="FQS11" s="886"/>
      <c r="FQT11" s="886"/>
      <c r="FQU11" s="886"/>
      <c r="FQV11" s="885"/>
      <c r="FQW11" s="886"/>
      <c r="FQX11" s="886"/>
      <c r="FQY11" s="886"/>
      <c r="FQZ11" s="885"/>
      <c r="FRA11" s="886"/>
      <c r="FRB11" s="886"/>
      <c r="FRC11" s="886"/>
      <c r="FRD11" s="885"/>
      <c r="FRE11" s="886"/>
      <c r="FRF11" s="886"/>
      <c r="FRG11" s="886"/>
      <c r="FRH11" s="885"/>
      <c r="FRI11" s="886"/>
      <c r="FRJ11" s="886"/>
      <c r="FRK11" s="886"/>
      <c r="FRL11" s="885"/>
      <c r="FRM11" s="886"/>
      <c r="FRN11" s="886"/>
      <c r="FRO11" s="886"/>
      <c r="FRP11" s="885"/>
      <c r="FRQ11" s="886"/>
      <c r="FRR11" s="886"/>
      <c r="FRS11" s="886"/>
      <c r="FRT11" s="885"/>
      <c r="FRU11" s="886"/>
      <c r="FRV11" s="886"/>
      <c r="FRW11" s="886"/>
      <c r="FRX11" s="885"/>
      <c r="FRY11" s="886"/>
      <c r="FRZ11" s="886"/>
      <c r="FSA11" s="886"/>
      <c r="FSB11" s="885"/>
      <c r="FSC11" s="886"/>
      <c r="FSD11" s="886"/>
      <c r="FSE11" s="886"/>
      <c r="FSF11" s="885"/>
      <c r="FSG11" s="886"/>
      <c r="FSH11" s="886"/>
      <c r="FSI11" s="886"/>
      <c r="FSJ11" s="885"/>
      <c r="FSK11" s="886"/>
      <c r="FSL11" s="886"/>
      <c r="FSM11" s="886"/>
      <c r="FSN11" s="885"/>
      <c r="FSO11" s="886"/>
      <c r="FSP11" s="886"/>
      <c r="FSQ11" s="886"/>
      <c r="FSR11" s="885"/>
      <c r="FSS11" s="886"/>
      <c r="FST11" s="886"/>
      <c r="FSU11" s="886"/>
      <c r="FSV11" s="885"/>
      <c r="FSW11" s="886"/>
      <c r="FSX11" s="886"/>
      <c r="FSY11" s="886"/>
      <c r="FSZ11" s="885"/>
      <c r="FTA11" s="886"/>
      <c r="FTB11" s="886"/>
      <c r="FTC11" s="886"/>
      <c r="FTD11" s="885"/>
      <c r="FTE11" s="886"/>
      <c r="FTF11" s="886"/>
      <c r="FTG11" s="886"/>
      <c r="FTH11" s="885"/>
      <c r="FTI11" s="886"/>
      <c r="FTJ11" s="886"/>
      <c r="FTK11" s="886"/>
      <c r="FTL11" s="885"/>
      <c r="FTM11" s="886"/>
      <c r="FTN11" s="886"/>
      <c r="FTO11" s="886"/>
      <c r="FTP11" s="885"/>
      <c r="FTQ11" s="886"/>
      <c r="FTR11" s="886"/>
      <c r="FTS11" s="886"/>
      <c r="FTT11" s="885"/>
      <c r="FTU11" s="886"/>
      <c r="FTV11" s="886"/>
      <c r="FTW11" s="886"/>
      <c r="FTX11" s="885"/>
      <c r="FTY11" s="886"/>
      <c r="FTZ11" s="886"/>
      <c r="FUA11" s="886"/>
      <c r="FUB11" s="885"/>
      <c r="FUC11" s="886"/>
      <c r="FUD11" s="886"/>
      <c r="FUE11" s="886"/>
      <c r="FUF11" s="885"/>
      <c r="FUG11" s="886"/>
      <c r="FUH11" s="886"/>
      <c r="FUI11" s="886"/>
      <c r="FUJ11" s="885"/>
      <c r="FUK11" s="886"/>
      <c r="FUL11" s="886"/>
      <c r="FUM11" s="886"/>
      <c r="FUN11" s="885"/>
      <c r="FUO11" s="886"/>
      <c r="FUP11" s="886"/>
      <c r="FUQ11" s="886"/>
      <c r="FUR11" s="885"/>
      <c r="FUS11" s="886"/>
      <c r="FUT11" s="886"/>
      <c r="FUU11" s="886"/>
      <c r="FUV11" s="885"/>
      <c r="FUW11" s="886"/>
      <c r="FUX11" s="886"/>
      <c r="FUY11" s="886"/>
      <c r="FUZ11" s="885"/>
      <c r="FVA11" s="886"/>
      <c r="FVB11" s="886"/>
      <c r="FVC11" s="886"/>
      <c r="FVD11" s="885"/>
      <c r="FVE11" s="886"/>
      <c r="FVF11" s="886"/>
      <c r="FVG11" s="886"/>
      <c r="FVH11" s="885"/>
      <c r="FVI11" s="886"/>
      <c r="FVJ11" s="886"/>
      <c r="FVK11" s="886"/>
      <c r="FVL11" s="885"/>
      <c r="FVM11" s="886"/>
      <c r="FVN11" s="886"/>
      <c r="FVO11" s="886"/>
      <c r="FVP11" s="885"/>
      <c r="FVQ11" s="886"/>
      <c r="FVR11" s="886"/>
      <c r="FVS11" s="886"/>
      <c r="FVT11" s="885"/>
      <c r="FVU11" s="886"/>
      <c r="FVV11" s="886"/>
      <c r="FVW11" s="886"/>
      <c r="FVX11" s="885"/>
      <c r="FVY11" s="886"/>
      <c r="FVZ11" s="886"/>
      <c r="FWA11" s="886"/>
      <c r="FWB11" s="885"/>
      <c r="FWC11" s="886"/>
      <c r="FWD11" s="886"/>
      <c r="FWE11" s="886"/>
      <c r="FWF11" s="885"/>
      <c r="FWG11" s="886"/>
      <c r="FWH11" s="886"/>
      <c r="FWI11" s="886"/>
      <c r="FWJ11" s="885"/>
      <c r="FWK11" s="886"/>
      <c r="FWL11" s="886"/>
      <c r="FWM11" s="886"/>
      <c r="FWN11" s="885"/>
      <c r="FWO11" s="886"/>
      <c r="FWP11" s="886"/>
      <c r="FWQ11" s="886"/>
      <c r="FWR11" s="885"/>
      <c r="FWS11" s="886"/>
      <c r="FWT11" s="886"/>
      <c r="FWU11" s="886"/>
      <c r="FWV11" s="885"/>
      <c r="FWW11" s="886"/>
      <c r="FWX11" s="886"/>
      <c r="FWY11" s="886"/>
      <c r="FWZ11" s="885"/>
      <c r="FXA11" s="886"/>
      <c r="FXB11" s="886"/>
      <c r="FXC11" s="886"/>
      <c r="FXD11" s="885"/>
      <c r="FXE11" s="886"/>
      <c r="FXF11" s="886"/>
      <c r="FXG11" s="886"/>
      <c r="FXH11" s="885"/>
      <c r="FXI11" s="886"/>
      <c r="FXJ11" s="886"/>
      <c r="FXK11" s="886"/>
      <c r="FXL11" s="885"/>
      <c r="FXM11" s="886"/>
      <c r="FXN11" s="886"/>
      <c r="FXO11" s="886"/>
      <c r="FXP11" s="885"/>
      <c r="FXQ11" s="886"/>
      <c r="FXR11" s="886"/>
      <c r="FXS11" s="886"/>
      <c r="FXT11" s="885"/>
      <c r="FXU11" s="886"/>
      <c r="FXV11" s="886"/>
      <c r="FXW11" s="886"/>
      <c r="FXX11" s="885"/>
      <c r="FXY11" s="886"/>
      <c r="FXZ11" s="886"/>
      <c r="FYA11" s="886"/>
      <c r="FYB11" s="885"/>
      <c r="FYC11" s="886"/>
      <c r="FYD11" s="886"/>
      <c r="FYE11" s="886"/>
      <c r="FYF11" s="885"/>
      <c r="FYG11" s="886"/>
      <c r="FYH11" s="886"/>
      <c r="FYI11" s="886"/>
      <c r="FYJ11" s="885"/>
      <c r="FYK11" s="886"/>
      <c r="FYL11" s="886"/>
      <c r="FYM11" s="886"/>
      <c r="FYN11" s="885"/>
      <c r="FYO11" s="886"/>
      <c r="FYP11" s="886"/>
      <c r="FYQ11" s="886"/>
      <c r="FYR11" s="885"/>
      <c r="FYS11" s="886"/>
      <c r="FYT11" s="886"/>
      <c r="FYU11" s="886"/>
      <c r="FYV11" s="885"/>
      <c r="FYW11" s="886"/>
      <c r="FYX11" s="886"/>
      <c r="FYY11" s="886"/>
      <c r="FYZ11" s="885"/>
      <c r="FZA11" s="886"/>
      <c r="FZB11" s="886"/>
      <c r="FZC11" s="886"/>
      <c r="FZD11" s="885"/>
      <c r="FZE11" s="886"/>
      <c r="FZF11" s="886"/>
      <c r="FZG11" s="886"/>
      <c r="FZH11" s="885"/>
      <c r="FZI11" s="886"/>
      <c r="FZJ11" s="886"/>
      <c r="FZK11" s="886"/>
      <c r="FZL11" s="885"/>
      <c r="FZM11" s="886"/>
      <c r="FZN11" s="886"/>
      <c r="FZO11" s="886"/>
      <c r="FZP11" s="885"/>
      <c r="FZQ11" s="886"/>
      <c r="FZR11" s="886"/>
      <c r="FZS11" s="886"/>
      <c r="FZT11" s="885"/>
      <c r="FZU11" s="886"/>
      <c r="FZV11" s="886"/>
      <c r="FZW11" s="886"/>
      <c r="FZX11" s="885"/>
      <c r="FZY11" s="886"/>
      <c r="FZZ11" s="886"/>
      <c r="GAA11" s="886"/>
      <c r="GAB11" s="885"/>
      <c r="GAC11" s="886"/>
      <c r="GAD11" s="886"/>
      <c r="GAE11" s="886"/>
      <c r="GAF11" s="885"/>
      <c r="GAG11" s="886"/>
      <c r="GAH11" s="886"/>
      <c r="GAI11" s="886"/>
      <c r="GAJ11" s="885"/>
      <c r="GAK11" s="886"/>
      <c r="GAL11" s="886"/>
      <c r="GAM11" s="886"/>
      <c r="GAN11" s="885"/>
      <c r="GAO11" s="886"/>
      <c r="GAP11" s="886"/>
      <c r="GAQ11" s="886"/>
      <c r="GAR11" s="885"/>
      <c r="GAS11" s="886"/>
      <c r="GAT11" s="886"/>
      <c r="GAU11" s="886"/>
      <c r="GAV11" s="885"/>
      <c r="GAW11" s="886"/>
      <c r="GAX11" s="886"/>
      <c r="GAY11" s="886"/>
      <c r="GAZ11" s="885"/>
      <c r="GBA11" s="886"/>
      <c r="GBB11" s="886"/>
      <c r="GBC11" s="886"/>
      <c r="GBD11" s="885"/>
      <c r="GBE11" s="886"/>
      <c r="GBF11" s="886"/>
      <c r="GBG11" s="886"/>
      <c r="GBH11" s="885"/>
      <c r="GBI11" s="886"/>
      <c r="GBJ11" s="886"/>
      <c r="GBK11" s="886"/>
      <c r="GBL11" s="885"/>
      <c r="GBM11" s="886"/>
      <c r="GBN11" s="886"/>
      <c r="GBO11" s="886"/>
      <c r="GBP11" s="885"/>
      <c r="GBQ11" s="886"/>
      <c r="GBR11" s="886"/>
      <c r="GBS11" s="886"/>
      <c r="GBT11" s="885"/>
      <c r="GBU11" s="886"/>
      <c r="GBV11" s="886"/>
      <c r="GBW11" s="886"/>
      <c r="GBX11" s="885"/>
      <c r="GBY11" s="886"/>
      <c r="GBZ11" s="886"/>
      <c r="GCA11" s="886"/>
      <c r="GCB11" s="885"/>
      <c r="GCC11" s="886"/>
      <c r="GCD11" s="886"/>
      <c r="GCE11" s="886"/>
      <c r="GCF11" s="885"/>
      <c r="GCG11" s="886"/>
      <c r="GCH11" s="886"/>
      <c r="GCI11" s="886"/>
      <c r="GCJ11" s="885"/>
      <c r="GCK11" s="886"/>
      <c r="GCL11" s="886"/>
      <c r="GCM11" s="886"/>
      <c r="GCN11" s="885"/>
      <c r="GCO11" s="886"/>
      <c r="GCP11" s="886"/>
      <c r="GCQ11" s="886"/>
      <c r="GCR11" s="885"/>
      <c r="GCS11" s="886"/>
      <c r="GCT11" s="886"/>
      <c r="GCU11" s="886"/>
      <c r="GCV11" s="885"/>
      <c r="GCW11" s="886"/>
      <c r="GCX11" s="886"/>
      <c r="GCY11" s="886"/>
      <c r="GCZ11" s="885"/>
      <c r="GDA11" s="886"/>
      <c r="GDB11" s="886"/>
      <c r="GDC11" s="886"/>
      <c r="GDD11" s="885"/>
      <c r="GDE11" s="886"/>
      <c r="GDF11" s="886"/>
      <c r="GDG11" s="886"/>
      <c r="GDH11" s="885"/>
      <c r="GDI11" s="886"/>
      <c r="GDJ11" s="886"/>
      <c r="GDK11" s="886"/>
      <c r="GDL11" s="885"/>
      <c r="GDM11" s="886"/>
      <c r="GDN11" s="886"/>
      <c r="GDO11" s="886"/>
      <c r="GDP11" s="885"/>
      <c r="GDQ11" s="886"/>
      <c r="GDR11" s="886"/>
      <c r="GDS11" s="886"/>
      <c r="GDT11" s="885"/>
      <c r="GDU11" s="886"/>
      <c r="GDV11" s="886"/>
      <c r="GDW11" s="886"/>
      <c r="GDX11" s="885"/>
      <c r="GDY11" s="886"/>
      <c r="GDZ11" s="886"/>
      <c r="GEA11" s="886"/>
      <c r="GEB11" s="885"/>
      <c r="GEC11" s="886"/>
      <c r="GED11" s="886"/>
      <c r="GEE11" s="886"/>
      <c r="GEF11" s="885"/>
      <c r="GEG11" s="886"/>
      <c r="GEH11" s="886"/>
      <c r="GEI11" s="886"/>
      <c r="GEJ11" s="885"/>
      <c r="GEK11" s="886"/>
      <c r="GEL11" s="886"/>
      <c r="GEM11" s="886"/>
      <c r="GEN11" s="885"/>
      <c r="GEO11" s="886"/>
      <c r="GEP11" s="886"/>
      <c r="GEQ11" s="886"/>
      <c r="GER11" s="885"/>
      <c r="GES11" s="886"/>
      <c r="GET11" s="886"/>
      <c r="GEU11" s="886"/>
      <c r="GEV11" s="885"/>
      <c r="GEW11" s="886"/>
      <c r="GEX11" s="886"/>
      <c r="GEY11" s="886"/>
      <c r="GEZ11" s="885"/>
      <c r="GFA11" s="886"/>
      <c r="GFB11" s="886"/>
      <c r="GFC11" s="886"/>
      <c r="GFD11" s="885"/>
      <c r="GFE11" s="886"/>
      <c r="GFF11" s="886"/>
      <c r="GFG11" s="886"/>
      <c r="GFH11" s="885"/>
      <c r="GFI11" s="886"/>
      <c r="GFJ11" s="886"/>
      <c r="GFK11" s="886"/>
      <c r="GFL11" s="885"/>
      <c r="GFM11" s="886"/>
      <c r="GFN11" s="886"/>
      <c r="GFO11" s="886"/>
      <c r="GFP11" s="885"/>
      <c r="GFQ11" s="886"/>
      <c r="GFR11" s="886"/>
      <c r="GFS11" s="886"/>
      <c r="GFT11" s="885"/>
      <c r="GFU11" s="886"/>
      <c r="GFV11" s="886"/>
      <c r="GFW11" s="886"/>
      <c r="GFX11" s="885"/>
      <c r="GFY11" s="886"/>
      <c r="GFZ11" s="886"/>
      <c r="GGA11" s="886"/>
      <c r="GGB11" s="885"/>
      <c r="GGC11" s="886"/>
      <c r="GGD11" s="886"/>
      <c r="GGE11" s="886"/>
      <c r="GGF11" s="885"/>
      <c r="GGG11" s="886"/>
      <c r="GGH11" s="886"/>
      <c r="GGI11" s="886"/>
      <c r="GGJ11" s="885"/>
      <c r="GGK11" s="886"/>
      <c r="GGL11" s="886"/>
      <c r="GGM11" s="886"/>
      <c r="GGN11" s="885"/>
      <c r="GGO11" s="886"/>
      <c r="GGP11" s="886"/>
      <c r="GGQ11" s="886"/>
      <c r="GGR11" s="885"/>
      <c r="GGS11" s="886"/>
      <c r="GGT11" s="886"/>
      <c r="GGU11" s="886"/>
      <c r="GGV11" s="885"/>
      <c r="GGW11" s="886"/>
      <c r="GGX11" s="886"/>
      <c r="GGY11" s="886"/>
      <c r="GGZ11" s="885"/>
      <c r="GHA11" s="886"/>
      <c r="GHB11" s="886"/>
      <c r="GHC11" s="886"/>
      <c r="GHD11" s="885"/>
      <c r="GHE11" s="886"/>
      <c r="GHF11" s="886"/>
      <c r="GHG11" s="886"/>
      <c r="GHH11" s="885"/>
      <c r="GHI11" s="886"/>
      <c r="GHJ11" s="886"/>
      <c r="GHK11" s="886"/>
      <c r="GHL11" s="885"/>
      <c r="GHM11" s="886"/>
      <c r="GHN11" s="886"/>
      <c r="GHO11" s="886"/>
      <c r="GHP11" s="885"/>
      <c r="GHQ11" s="886"/>
      <c r="GHR11" s="886"/>
      <c r="GHS11" s="886"/>
      <c r="GHT11" s="885"/>
      <c r="GHU11" s="886"/>
      <c r="GHV11" s="886"/>
      <c r="GHW11" s="886"/>
      <c r="GHX11" s="885"/>
      <c r="GHY11" s="886"/>
      <c r="GHZ11" s="886"/>
      <c r="GIA11" s="886"/>
      <c r="GIB11" s="885"/>
      <c r="GIC11" s="886"/>
      <c r="GID11" s="886"/>
      <c r="GIE11" s="886"/>
      <c r="GIF11" s="885"/>
      <c r="GIG11" s="886"/>
      <c r="GIH11" s="886"/>
      <c r="GII11" s="886"/>
      <c r="GIJ11" s="885"/>
      <c r="GIK11" s="886"/>
      <c r="GIL11" s="886"/>
      <c r="GIM11" s="886"/>
      <c r="GIN11" s="885"/>
      <c r="GIO11" s="886"/>
      <c r="GIP11" s="886"/>
      <c r="GIQ11" s="886"/>
      <c r="GIR11" s="885"/>
      <c r="GIS11" s="886"/>
      <c r="GIT11" s="886"/>
      <c r="GIU11" s="886"/>
      <c r="GIV11" s="885"/>
      <c r="GIW11" s="886"/>
      <c r="GIX11" s="886"/>
      <c r="GIY11" s="886"/>
      <c r="GIZ11" s="885"/>
      <c r="GJA11" s="886"/>
      <c r="GJB11" s="886"/>
      <c r="GJC11" s="886"/>
      <c r="GJD11" s="885"/>
      <c r="GJE11" s="886"/>
      <c r="GJF11" s="886"/>
      <c r="GJG11" s="886"/>
      <c r="GJH11" s="885"/>
      <c r="GJI11" s="886"/>
      <c r="GJJ11" s="886"/>
      <c r="GJK11" s="886"/>
      <c r="GJL11" s="885"/>
      <c r="GJM11" s="886"/>
      <c r="GJN11" s="886"/>
      <c r="GJO11" s="886"/>
      <c r="GJP11" s="885"/>
      <c r="GJQ11" s="886"/>
      <c r="GJR11" s="886"/>
      <c r="GJS11" s="886"/>
      <c r="GJT11" s="885"/>
      <c r="GJU11" s="886"/>
      <c r="GJV11" s="886"/>
      <c r="GJW11" s="886"/>
      <c r="GJX11" s="885"/>
      <c r="GJY11" s="886"/>
      <c r="GJZ11" s="886"/>
      <c r="GKA11" s="886"/>
      <c r="GKB11" s="885"/>
      <c r="GKC11" s="886"/>
      <c r="GKD11" s="886"/>
      <c r="GKE11" s="886"/>
      <c r="GKF11" s="885"/>
      <c r="GKG11" s="886"/>
      <c r="GKH11" s="886"/>
      <c r="GKI11" s="886"/>
      <c r="GKJ11" s="885"/>
      <c r="GKK11" s="886"/>
      <c r="GKL11" s="886"/>
      <c r="GKM11" s="886"/>
      <c r="GKN11" s="885"/>
      <c r="GKO11" s="886"/>
      <c r="GKP11" s="886"/>
      <c r="GKQ11" s="886"/>
      <c r="GKR11" s="885"/>
      <c r="GKS11" s="886"/>
      <c r="GKT11" s="886"/>
      <c r="GKU11" s="886"/>
      <c r="GKV11" s="885"/>
      <c r="GKW11" s="886"/>
      <c r="GKX11" s="886"/>
      <c r="GKY11" s="886"/>
      <c r="GKZ11" s="885"/>
      <c r="GLA11" s="886"/>
      <c r="GLB11" s="886"/>
      <c r="GLC11" s="886"/>
      <c r="GLD11" s="885"/>
      <c r="GLE11" s="886"/>
      <c r="GLF11" s="886"/>
      <c r="GLG11" s="886"/>
      <c r="GLH11" s="885"/>
      <c r="GLI11" s="886"/>
      <c r="GLJ11" s="886"/>
      <c r="GLK11" s="886"/>
      <c r="GLL11" s="885"/>
      <c r="GLM11" s="886"/>
      <c r="GLN11" s="886"/>
      <c r="GLO11" s="886"/>
      <c r="GLP11" s="885"/>
      <c r="GLQ11" s="886"/>
      <c r="GLR11" s="886"/>
      <c r="GLS11" s="886"/>
      <c r="GLT11" s="885"/>
      <c r="GLU11" s="886"/>
      <c r="GLV11" s="886"/>
      <c r="GLW11" s="886"/>
      <c r="GLX11" s="885"/>
      <c r="GLY11" s="886"/>
      <c r="GLZ11" s="886"/>
      <c r="GMA11" s="886"/>
      <c r="GMB11" s="885"/>
      <c r="GMC11" s="886"/>
      <c r="GMD11" s="886"/>
      <c r="GME11" s="886"/>
      <c r="GMF11" s="885"/>
      <c r="GMG11" s="886"/>
      <c r="GMH11" s="886"/>
      <c r="GMI11" s="886"/>
      <c r="GMJ11" s="885"/>
      <c r="GMK11" s="886"/>
      <c r="GML11" s="886"/>
      <c r="GMM11" s="886"/>
      <c r="GMN11" s="885"/>
      <c r="GMO11" s="886"/>
      <c r="GMP11" s="886"/>
      <c r="GMQ11" s="886"/>
      <c r="GMR11" s="885"/>
      <c r="GMS11" s="886"/>
      <c r="GMT11" s="886"/>
      <c r="GMU11" s="886"/>
      <c r="GMV11" s="885"/>
      <c r="GMW11" s="886"/>
      <c r="GMX11" s="886"/>
      <c r="GMY11" s="886"/>
      <c r="GMZ11" s="885"/>
      <c r="GNA11" s="886"/>
      <c r="GNB11" s="886"/>
      <c r="GNC11" s="886"/>
      <c r="GND11" s="885"/>
      <c r="GNE11" s="886"/>
      <c r="GNF11" s="886"/>
      <c r="GNG11" s="886"/>
      <c r="GNH11" s="885"/>
      <c r="GNI11" s="886"/>
      <c r="GNJ11" s="886"/>
      <c r="GNK11" s="886"/>
      <c r="GNL11" s="885"/>
      <c r="GNM11" s="886"/>
      <c r="GNN11" s="886"/>
      <c r="GNO11" s="886"/>
      <c r="GNP11" s="885"/>
      <c r="GNQ11" s="886"/>
      <c r="GNR11" s="886"/>
      <c r="GNS11" s="886"/>
      <c r="GNT11" s="885"/>
      <c r="GNU11" s="886"/>
      <c r="GNV11" s="886"/>
      <c r="GNW11" s="886"/>
      <c r="GNX11" s="885"/>
      <c r="GNY11" s="886"/>
      <c r="GNZ11" s="886"/>
      <c r="GOA11" s="886"/>
      <c r="GOB11" s="885"/>
      <c r="GOC11" s="886"/>
      <c r="GOD11" s="886"/>
      <c r="GOE11" s="886"/>
      <c r="GOF11" s="885"/>
      <c r="GOG11" s="886"/>
      <c r="GOH11" s="886"/>
      <c r="GOI11" s="886"/>
      <c r="GOJ11" s="885"/>
      <c r="GOK11" s="886"/>
      <c r="GOL11" s="886"/>
      <c r="GOM11" s="886"/>
      <c r="GON11" s="885"/>
      <c r="GOO11" s="886"/>
      <c r="GOP11" s="886"/>
      <c r="GOQ11" s="886"/>
      <c r="GOR11" s="885"/>
      <c r="GOS11" s="886"/>
      <c r="GOT11" s="886"/>
      <c r="GOU11" s="886"/>
      <c r="GOV11" s="885"/>
      <c r="GOW11" s="886"/>
      <c r="GOX11" s="886"/>
      <c r="GOY11" s="886"/>
      <c r="GOZ11" s="885"/>
      <c r="GPA11" s="886"/>
      <c r="GPB11" s="886"/>
      <c r="GPC11" s="886"/>
      <c r="GPD11" s="885"/>
      <c r="GPE11" s="886"/>
      <c r="GPF11" s="886"/>
      <c r="GPG11" s="886"/>
      <c r="GPH11" s="885"/>
      <c r="GPI11" s="886"/>
      <c r="GPJ11" s="886"/>
      <c r="GPK11" s="886"/>
      <c r="GPL11" s="885"/>
      <c r="GPM11" s="886"/>
      <c r="GPN11" s="886"/>
      <c r="GPO11" s="886"/>
      <c r="GPP11" s="885"/>
      <c r="GPQ11" s="886"/>
      <c r="GPR11" s="886"/>
      <c r="GPS11" s="886"/>
      <c r="GPT11" s="885"/>
      <c r="GPU11" s="886"/>
      <c r="GPV11" s="886"/>
      <c r="GPW11" s="886"/>
      <c r="GPX11" s="885"/>
      <c r="GPY11" s="886"/>
      <c r="GPZ11" s="886"/>
      <c r="GQA11" s="886"/>
      <c r="GQB11" s="885"/>
      <c r="GQC11" s="886"/>
      <c r="GQD11" s="886"/>
      <c r="GQE11" s="886"/>
      <c r="GQF11" s="885"/>
      <c r="GQG11" s="886"/>
      <c r="GQH11" s="886"/>
      <c r="GQI11" s="886"/>
      <c r="GQJ11" s="885"/>
      <c r="GQK11" s="886"/>
      <c r="GQL11" s="886"/>
      <c r="GQM11" s="886"/>
      <c r="GQN11" s="885"/>
      <c r="GQO11" s="886"/>
      <c r="GQP11" s="886"/>
      <c r="GQQ11" s="886"/>
      <c r="GQR11" s="885"/>
      <c r="GQS11" s="886"/>
      <c r="GQT11" s="886"/>
      <c r="GQU11" s="886"/>
      <c r="GQV11" s="885"/>
      <c r="GQW11" s="886"/>
      <c r="GQX11" s="886"/>
      <c r="GQY11" s="886"/>
      <c r="GQZ11" s="885"/>
      <c r="GRA11" s="886"/>
      <c r="GRB11" s="886"/>
      <c r="GRC11" s="886"/>
      <c r="GRD11" s="885"/>
      <c r="GRE11" s="886"/>
      <c r="GRF11" s="886"/>
      <c r="GRG11" s="886"/>
      <c r="GRH11" s="885"/>
      <c r="GRI11" s="886"/>
      <c r="GRJ11" s="886"/>
      <c r="GRK11" s="886"/>
      <c r="GRL11" s="885"/>
      <c r="GRM11" s="886"/>
      <c r="GRN11" s="886"/>
      <c r="GRO11" s="886"/>
      <c r="GRP11" s="885"/>
      <c r="GRQ11" s="886"/>
      <c r="GRR11" s="886"/>
      <c r="GRS11" s="886"/>
      <c r="GRT11" s="885"/>
      <c r="GRU11" s="886"/>
      <c r="GRV11" s="886"/>
      <c r="GRW11" s="886"/>
      <c r="GRX11" s="885"/>
      <c r="GRY11" s="886"/>
      <c r="GRZ11" s="886"/>
      <c r="GSA11" s="886"/>
      <c r="GSB11" s="885"/>
      <c r="GSC11" s="886"/>
      <c r="GSD11" s="886"/>
      <c r="GSE11" s="886"/>
      <c r="GSF11" s="885"/>
      <c r="GSG11" s="886"/>
      <c r="GSH11" s="886"/>
      <c r="GSI11" s="886"/>
      <c r="GSJ11" s="885"/>
      <c r="GSK11" s="886"/>
      <c r="GSL11" s="886"/>
      <c r="GSM11" s="886"/>
      <c r="GSN11" s="885"/>
      <c r="GSO11" s="886"/>
      <c r="GSP11" s="886"/>
      <c r="GSQ11" s="886"/>
      <c r="GSR11" s="885"/>
      <c r="GSS11" s="886"/>
      <c r="GST11" s="886"/>
      <c r="GSU11" s="886"/>
      <c r="GSV11" s="885"/>
      <c r="GSW11" s="886"/>
      <c r="GSX11" s="886"/>
      <c r="GSY11" s="886"/>
      <c r="GSZ11" s="885"/>
      <c r="GTA11" s="886"/>
      <c r="GTB11" s="886"/>
      <c r="GTC11" s="886"/>
      <c r="GTD11" s="885"/>
      <c r="GTE11" s="886"/>
      <c r="GTF11" s="886"/>
      <c r="GTG11" s="886"/>
      <c r="GTH11" s="885"/>
      <c r="GTI11" s="886"/>
      <c r="GTJ11" s="886"/>
      <c r="GTK11" s="886"/>
      <c r="GTL11" s="885"/>
      <c r="GTM11" s="886"/>
      <c r="GTN11" s="886"/>
      <c r="GTO11" s="886"/>
      <c r="GTP11" s="885"/>
      <c r="GTQ11" s="886"/>
      <c r="GTR11" s="886"/>
      <c r="GTS11" s="886"/>
      <c r="GTT11" s="885"/>
      <c r="GTU11" s="886"/>
      <c r="GTV11" s="886"/>
      <c r="GTW11" s="886"/>
      <c r="GTX11" s="885"/>
      <c r="GTY11" s="886"/>
      <c r="GTZ11" s="886"/>
      <c r="GUA11" s="886"/>
      <c r="GUB11" s="885"/>
      <c r="GUC11" s="886"/>
      <c r="GUD11" s="886"/>
      <c r="GUE11" s="886"/>
      <c r="GUF11" s="885"/>
      <c r="GUG11" s="886"/>
      <c r="GUH11" s="886"/>
      <c r="GUI11" s="886"/>
      <c r="GUJ11" s="885"/>
      <c r="GUK11" s="886"/>
      <c r="GUL11" s="886"/>
      <c r="GUM11" s="886"/>
      <c r="GUN11" s="885"/>
      <c r="GUO11" s="886"/>
      <c r="GUP11" s="886"/>
      <c r="GUQ11" s="886"/>
      <c r="GUR11" s="885"/>
      <c r="GUS11" s="886"/>
      <c r="GUT11" s="886"/>
      <c r="GUU11" s="886"/>
      <c r="GUV11" s="885"/>
      <c r="GUW11" s="886"/>
      <c r="GUX11" s="886"/>
      <c r="GUY11" s="886"/>
      <c r="GUZ11" s="885"/>
      <c r="GVA11" s="886"/>
      <c r="GVB11" s="886"/>
      <c r="GVC11" s="886"/>
      <c r="GVD11" s="885"/>
      <c r="GVE11" s="886"/>
      <c r="GVF11" s="886"/>
      <c r="GVG11" s="886"/>
      <c r="GVH11" s="885"/>
      <c r="GVI11" s="886"/>
      <c r="GVJ11" s="886"/>
      <c r="GVK11" s="886"/>
      <c r="GVL11" s="885"/>
      <c r="GVM11" s="886"/>
      <c r="GVN11" s="886"/>
      <c r="GVO11" s="886"/>
      <c r="GVP11" s="885"/>
      <c r="GVQ11" s="886"/>
      <c r="GVR11" s="886"/>
      <c r="GVS11" s="886"/>
      <c r="GVT11" s="885"/>
      <c r="GVU11" s="886"/>
      <c r="GVV11" s="886"/>
      <c r="GVW11" s="886"/>
      <c r="GVX11" s="885"/>
      <c r="GVY11" s="886"/>
      <c r="GVZ11" s="886"/>
      <c r="GWA11" s="886"/>
      <c r="GWB11" s="885"/>
      <c r="GWC11" s="886"/>
      <c r="GWD11" s="886"/>
      <c r="GWE11" s="886"/>
      <c r="GWF11" s="885"/>
      <c r="GWG11" s="886"/>
      <c r="GWH11" s="886"/>
      <c r="GWI11" s="886"/>
      <c r="GWJ11" s="885"/>
      <c r="GWK11" s="886"/>
      <c r="GWL11" s="886"/>
      <c r="GWM11" s="886"/>
      <c r="GWN11" s="885"/>
      <c r="GWO11" s="886"/>
      <c r="GWP11" s="886"/>
      <c r="GWQ11" s="886"/>
      <c r="GWR11" s="885"/>
      <c r="GWS11" s="886"/>
      <c r="GWT11" s="886"/>
      <c r="GWU11" s="886"/>
      <c r="GWV11" s="885"/>
      <c r="GWW11" s="886"/>
      <c r="GWX11" s="886"/>
      <c r="GWY11" s="886"/>
      <c r="GWZ11" s="885"/>
      <c r="GXA11" s="886"/>
      <c r="GXB11" s="886"/>
      <c r="GXC11" s="886"/>
      <c r="GXD11" s="885"/>
      <c r="GXE11" s="886"/>
      <c r="GXF11" s="886"/>
      <c r="GXG11" s="886"/>
      <c r="GXH11" s="885"/>
      <c r="GXI11" s="886"/>
      <c r="GXJ11" s="886"/>
      <c r="GXK11" s="886"/>
      <c r="GXL11" s="885"/>
      <c r="GXM11" s="886"/>
      <c r="GXN11" s="886"/>
      <c r="GXO11" s="886"/>
      <c r="GXP11" s="885"/>
      <c r="GXQ11" s="886"/>
      <c r="GXR11" s="886"/>
      <c r="GXS11" s="886"/>
      <c r="GXT11" s="885"/>
      <c r="GXU11" s="886"/>
      <c r="GXV11" s="886"/>
      <c r="GXW11" s="886"/>
      <c r="GXX11" s="885"/>
      <c r="GXY11" s="886"/>
      <c r="GXZ11" s="886"/>
      <c r="GYA11" s="886"/>
      <c r="GYB11" s="885"/>
      <c r="GYC11" s="886"/>
      <c r="GYD11" s="886"/>
      <c r="GYE11" s="886"/>
      <c r="GYF11" s="885"/>
      <c r="GYG11" s="886"/>
      <c r="GYH11" s="886"/>
      <c r="GYI11" s="886"/>
      <c r="GYJ11" s="885"/>
      <c r="GYK11" s="886"/>
      <c r="GYL11" s="886"/>
      <c r="GYM11" s="886"/>
      <c r="GYN11" s="885"/>
      <c r="GYO11" s="886"/>
      <c r="GYP11" s="886"/>
      <c r="GYQ11" s="886"/>
      <c r="GYR11" s="885"/>
      <c r="GYS11" s="886"/>
      <c r="GYT11" s="886"/>
      <c r="GYU11" s="886"/>
      <c r="GYV11" s="885"/>
      <c r="GYW11" s="886"/>
      <c r="GYX11" s="886"/>
      <c r="GYY11" s="886"/>
      <c r="GYZ11" s="885"/>
      <c r="GZA11" s="886"/>
      <c r="GZB11" s="886"/>
      <c r="GZC11" s="886"/>
      <c r="GZD11" s="885"/>
      <c r="GZE11" s="886"/>
      <c r="GZF11" s="886"/>
      <c r="GZG11" s="886"/>
      <c r="GZH11" s="885"/>
      <c r="GZI11" s="886"/>
      <c r="GZJ11" s="886"/>
      <c r="GZK11" s="886"/>
      <c r="GZL11" s="885"/>
      <c r="GZM11" s="886"/>
      <c r="GZN11" s="886"/>
      <c r="GZO11" s="886"/>
      <c r="GZP11" s="885"/>
      <c r="GZQ11" s="886"/>
      <c r="GZR11" s="886"/>
      <c r="GZS11" s="886"/>
      <c r="GZT11" s="885"/>
      <c r="GZU11" s="886"/>
      <c r="GZV11" s="886"/>
      <c r="GZW11" s="886"/>
      <c r="GZX11" s="885"/>
      <c r="GZY11" s="886"/>
      <c r="GZZ11" s="886"/>
      <c r="HAA11" s="886"/>
      <c r="HAB11" s="885"/>
      <c r="HAC11" s="886"/>
      <c r="HAD11" s="886"/>
      <c r="HAE11" s="886"/>
      <c r="HAF11" s="885"/>
      <c r="HAG11" s="886"/>
      <c r="HAH11" s="886"/>
      <c r="HAI11" s="886"/>
      <c r="HAJ11" s="885"/>
      <c r="HAK11" s="886"/>
      <c r="HAL11" s="886"/>
      <c r="HAM11" s="886"/>
      <c r="HAN11" s="885"/>
      <c r="HAO11" s="886"/>
      <c r="HAP11" s="886"/>
      <c r="HAQ11" s="886"/>
      <c r="HAR11" s="885"/>
      <c r="HAS11" s="886"/>
      <c r="HAT11" s="886"/>
      <c r="HAU11" s="886"/>
      <c r="HAV11" s="885"/>
      <c r="HAW11" s="886"/>
      <c r="HAX11" s="886"/>
      <c r="HAY11" s="886"/>
      <c r="HAZ11" s="885"/>
      <c r="HBA11" s="886"/>
      <c r="HBB11" s="886"/>
      <c r="HBC11" s="886"/>
      <c r="HBD11" s="885"/>
      <c r="HBE11" s="886"/>
      <c r="HBF11" s="886"/>
      <c r="HBG11" s="886"/>
      <c r="HBH11" s="885"/>
      <c r="HBI11" s="886"/>
      <c r="HBJ11" s="886"/>
      <c r="HBK11" s="886"/>
      <c r="HBL11" s="885"/>
      <c r="HBM11" s="886"/>
      <c r="HBN11" s="886"/>
      <c r="HBO11" s="886"/>
      <c r="HBP11" s="885"/>
      <c r="HBQ11" s="886"/>
      <c r="HBR11" s="886"/>
      <c r="HBS11" s="886"/>
      <c r="HBT11" s="885"/>
      <c r="HBU11" s="886"/>
      <c r="HBV11" s="886"/>
      <c r="HBW11" s="886"/>
      <c r="HBX11" s="885"/>
      <c r="HBY11" s="886"/>
      <c r="HBZ11" s="886"/>
      <c r="HCA11" s="886"/>
      <c r="HCB11" s="885"/>
      <c r="HCC11" s="886"/>
      <c r="HCD11" s="886"/>
      <c r="HCE11" s="886"/>
      <c r="HCF11" s="885"/>
      <c r="HCG11" s="886"/>
      <c r="HCH11" s="886"/>
      <c r="HCI11" s="886"/>
      <c r="HCJ11" s="885"/>
      <c r="HCK11" s="886"/>
      <c r="HCL11" s="886"/>
      <c r="HCM11" s="886"/>
      <c r="HCN11" s="885"/>
      <c r="HCO11" s="886"/>
      <c r="HCP11" s="886"/>
      <c r="HCQ11" s="886"/>
      <c r="HCR11" s="885"/>
      <c r="HCS11" s="886"/>
      <c r="HCT11" s="886"/>
      <c r="HCU11" s="886"/>
      <c r="HCV11" s="885"/>
      <c r="HCW11" s="886"/>
      <c r="HCX11" s="886"/>
      <c r="HCY11" s="886"/>
      <c r="HCZ11" s="885"/>
      <c r="HDA11" s="886"/>
      <c r="HDB11" s="886"/>
      <c r="HDC11" s="886"/>
      <c r="HDD11" s="885"/>
      <c r="HDE11" s="886"/>
      <c r="HDF11" s="886"/>
      <c r="HDG11" s="886"/>
      <c r="HDH11" s="885"/>
      <c r="HDI11" s="886"/>
      <c r="HDJ11" s="886"/>
      <c r="HDK11" s="886"/>
      <c r="HDL11" s="885"/>
      <c r="HDM11" s="886"/>
      <c r="HDN11" s="886"/>
      <c r="HDO11" s="886"/>
      <c r="HDP11" s="885"/>
      <c r="HDQ11" s="886"/>
      <c r="HDR11" s="886"/>
      <c r="HDS11" s="886"/>
      <c r="HDT11" s="885"/>
      <c r="HDU11" s="886"/>
      <c r="HDV11" s="886"/>
      <c r="HDW11" s="886"/>
      <c r="HDX11" s="885"/>
      <c r="HDY11" s="886"/>
      <c r="HDZ11" s="886"/>
      <c r="HEA11" s="886"/>
      <c r="HEB11" s="885"/>
      <c r="HEC11" s="886"/>
      <c r="HED11" s="886"/>
      <c r="HEE11" s="886"/>
      <c r="HEF11" s="885"/>
      <c r="HEG11" s="886"/>
      <c r="HEH11" s="886"/>
      <c r="HEI11" s="886"/>
      <c r="HEJ11" s="885"/>
      <c r="HEK11" s="886"/>
      <c r="HEL11" s="886"/>
      <c r="HEM11" s="886"/>
      <c r="HEN11" s="885"/>
      <c r="HEO11" s="886"/>
      <c r="HEP11" s="886"/>
      <c r="HEQ11" s="886"/>
      <c r="HER11" s="885"/>
      <c r="HES11" s="886"/>
      <c r="HET11" s="886"/>
      <c r="HEU11" s="886"/>
      <c r="HEV11" s="885"/>
      <c r="HEW11" s="886"/>
      <c r="HEX11" s="886"/>
      <c r="HEY11" s="886"/>
      <c r="HEZ11" s="885"/>
      <c r="HFA11" s="886"/>
      <c r="HFB11" s="886"/>
      <c r="HFC11" s="886"/>
      <c r="HFD11" s="885"/>
      <c r="HFE11" s="886"/>
      <c r="HFF11" s="886"/>
      <c r="HFG11" s="886"/>
      <c r="HFH11" s="885"/>
      <c r="HFI11" s="886"/>
      <c r="HFJ11" s="886"/>
      <c r="HFK11" s="886"/>
      <c r="HFL11" s="885"/>
      <c r="HFM11" s="886"/>
      <c r="HFN11" s="886"/>
      <c r="HFO11" s="886"/>
      <c r="HFP11" s="885"/>
      <c r="HFQ11" s="886"/>
      <c r="HFR11" s="886"/>
      <c r="HFS11" s="886"/>
      <c r="HFT11" s="885"/>
      <c r="HFU11" s="886"/>
      <c r="HFV11" s="886"/>
      <c r="HFW11" s="886"/>
      <c r="HFX11" s="885"/>
      <c r="HFY11" s="886"/>
      <c r="HFZ11" s="886"/>
      <c r="HGA11" s="886"/>
      <c r="HGB11" s="885"/>
      <c r="HGC11" s="886"/>
      <c r="HGD11" s="886"/>
      <c r="HGE11" s="886"/>
      <c r="HGF11" s="885"/>
      <c r="HGG11" s="886"/>
      <c r="HGH11" s="886"/>
      <c r="HGI11" s="886"/>
      <c r="HGJ11" s="885"/>
      <c r="HGK11" s="886"/>
      <c r="HGL11" s="886"/>
      <c r="HGM11" s="886"/>
      <c r="HGN11" s="885"/>
      <c r="HGO11" s="886"/>
      <c r="HGP11" s="886"/>
      <c r="HGQ11" s="886"/>
      <c r="HGR11" s="885"/>
      <c r="HGS11" s="886"/>
      <c r="HGT11" s="886"/>
      <c r="HGU11" s="886"/>
      <c r="HGV11" s="885"/>
      <c r="HGW11" s="886"/>
      <c r="HGX11" s="886"/>
      <c r="HGY11" s="886"/>
      <c r="HGZ11" s="885"/>
      <c r="HHA11" s="886"/>
      <c r="HHB11" s="886"/>
      <c r="HHC11" s="886"/>
      <c r="HHD11" s="885"/>
      <c r="HHE11" s="886"/>
      <c r="HHF11" s="886"/>
      <c r="HHG11" s="886"/>
      <c r="HHH11" s="885"/>
      <c r="HHI11" s="886"/>
      <c r="HHJ11" s="886"/>
      <c r="HHK11" s="886"/>
      <c r="HHL11" s="885"/>
      <c r="HHM11" s="886"/>
      <c r="HHN11" s="886"/>
      <c r="HHO11" s="886"/>
      <c r="HHP11" s="885"/>
      <c r="HHQ11" s="886"/>
      <c r="HHR11" s="886"/>
      <c r="HHS11" s="886"/>
      <c r="HHT11" s="885"/>
      <c r="HHU11" s="886"/>
      <c r="HHV11" s="886"/>
      <c r="HHW11" s="886"/>
      <c r="HHX11" s="885"/>
      <c r="HHY11" s="886"/>
      <c r="HHZ11" s="886"/>
      <c r="HIA11" s="886"/>
      <c r="HIB11" s="885"/>
      <c r="HIC11" s="886"/>
      <c r="HID11" s="886"/>
      <c r="HIE11" s="886"/>
      <c r="HIF11" s="885"/>
      <c r="HIG11" s="886"/>
      <c r="HIH11" s="886"/>
      <c r="HII11" s="886"/>
      <c r="HIJ11" s="885"/>
      <c r="HIK11" s="886"/>
      <c r="HIL11" s="886"/>
      <c r="HIM11" s="886"/>
      <c r="HIN11" s="885"/>
      <c r="HIO11" s="886"/>
      <c r="HIP11" s="886"/>
      <c r="HIQ11" s="886"/>
      <c r="HIR11" s="885"/>
      <c r="HIS11" s="886"/>
      <c r="HIT11" s="886"/>
      <c r="HIU11" s="886"/>
      <c r="HIV11" s="885"/>
      <c r="HIW11" s="886"/>
      <c r="HIX11" s="886"/>
      <c r="HIY11" s="886"/>
      <c r="HIZ11" s="885"/>
      <c r="HJA11" s="886"/>
      <c r="HJB11" s="886"/>
      <c r="HJC11" s="886"/>
      <c r="HJD11" s="885"/>
      <c r="HJE11" s="886"/>
      <c r="HJF11" s="886"/>
      <c r="HJG11" s="886"/>
      <c r="HJH11" s="885"/>
      <c r="HJI11" s="886"/>
      <c r="HJJ11" s="886"/>
      <c r="HJK11" s="886"/>
      <c r="HJL11" s="885"/>
      <c r="HJM11" s="886"/>
      <c r="HJN11" s="886"/>
      <c r="HJO11" s="886"/>
      <c r="HJP11" s="885"/>
      <c r="HJQ11" s="886"/>
      <c r="HJR11" s="886"/>
      <c r="HJS11" s="886"/>
      <c r="HJT11" s="885"/>
      <c r="HJU11" s="886"/>
      <c r="HJV11" s="886"/>
      <c r="HJW11" s="886"/>
      <c r="HJX11" s="885"/>
      <c r="HJY11" s="886"/>
      <c r="HJZ11" s="886"/>
      <c r="HKA11" s="886"/>
      <c r="HKB11" s="885"/>
      <c r="HKC11" s="886"/>
      <c r="HKD11" s="886"/>
      <c r="HKE11" s="886"/>
      <c r="HKF11" s="885"/>
      <c r="HKG11" s="886"/>
      <c r="HKH11" s="886"/>
      <c r="HKI11" s="886"/>
      <c r="HKJ11" s="885"/>
      <c r="HKK11" s="886"/>
      <c r="HKL11" s="886"/>
      <c r="HKM11" s="886"/>
      <c r="HKN11" s="885"/>
      <c r="HKO11" s="886"/>
      <c r="HKP11" s="886"/>
      <c r="HKQ11" s="886"/>
      <c r="HKR11" s="885"/>
      <c r="HKS11" s="886"/>
      <c r="HKT11" s="886"/>
      <c r="HKU11" s="886"/>
      <c r="HKV11" s="885"/>
      <c r="HKW11" s="886"/>
      <c r="HKX11" s="886"/>
      <c r="HKY11" s="886"/>
      <c r="HKZ11" s="885"/>
      <c r="HLA11" s="886"/>
      <c r="HLB11" s="886"/>
      <c r="HLC11" s="886"/>
      <c r="HLD11" s="885"/>
      <c r="HLE11" s="886"/>
      <c r="HLF11" s="886"/>
      <c r="HLG11" s="886"/>
      <c r="HLH11" s="885"/>
      <c r="HLI11" s="886"/>
      <c r="HLJ11" s="886"/>
      <c r="HLK11" s="886"/>
      <c r="HLL11" s="885"/>
      <c r="HLM11" s="886"/>
      <c r="HLN11" s="886"/>
      <c r="HLO11" s="886"/>
      <c r="HLP11" s="885"/>
      <c r="HLQ11" s="886"/>
      <c r="HLR11" s="886"/>
      <c r="HLS11" s="886"/>
      <c r="HLT11" s="885"/>
      <c r="HLU11" s="886"/>
      <c r="HLV11" s="886"/>
      <c r="HLW11" s="886"/>
      <c r="HLX11" s="885"/>
      <c r="HLY11" s="886"/>
      <c r="HLZ11" s="886"/>
      <c r="HMA11" s="886"/>
      <c r="HMB11" s="885"/>
      <c r="HMC11" s="886"/>
      <c r="HMD11" s="886"/>
      <c r="HME11" s="886"/>
      <c r="HMF11" s="885"/>
      <c r="HMG11" s="886"/>
      <c r="HMH11" s="886"/>
      <c r="HMI11" s="886"/>
      <c r="HMJ11" s="885"/>
      <c r="HMK11" s="886"/>
      <c r="HML11" s="886"/>
      <c r="HMM11" s="886"/>
      <c r="HMN11" s="885"/>
      <c r="HMO11" s="886"/>
      <c r="HMP11" s="886"/>
      <c r="HMQ11" s="886"/>
      <c r="HMR11" s="885"/>
      <c r="HMS11" s="886"/>
      <c r="HMT11" s="886"/>
      <c r="HMU11" s="886"/>
      <c r="HMV11" s="885"/>
      <c r="HMW11" s="886"/>
      <c r="HMX11" s="886"/>
      <c r="HMY11" s="886"/>
      <c r="HMZ11" s="885"/>
      <c r="HNA11" s="886"/>
      <c r="HNB11" s="886"/>
      <c r="HNC11" s="886"/>
      <c r="HND11" s="885"/>
      <c r="HNE11" s="886"/>
      <c r="HNF11" s="886"/>
      <c r="HNG11" s="886"/>
      <c r="HNH11" s="885"/>
      <c r="HNI11" s="886"/>
      <c r="HNJ11" s="886"/>
      <c r="HNK11" s="886"/>
      <c r="HNL11" s="885"/>
      <c r="HNM11" s="886"/>
      <c r="HNN11" s="886"/>
      <c r="HNO11" s="886"/>
      <c r="HNP11" s="885"/>
      <c r="HNQ11" s="886"/>
      <c r="HNR11" s="886"/>
      <c r="HNS11" s="886"/>
      <c r="HNT11" s="885"/>
      <c r="HNU11" s="886"/>
      <c r="HNV11" s="886"/>
      <c r="HNW11" s="886"/>
      <c r="HNX11" s="885"/>
      <c r="HNY11" s="886"/>
      <c r="HNZ11" s="886"/>
      <c r="HOA11" s="886"/>
      <c r="HOB11" s="885"/>
      <c r="HOC11" s="886"/>
      <c r="HOD11" s="886"/>
      <c r="HOE11" s="886"/>
      <c r="HOF11" s="885"/>
      <c r="HOG11" s="886"/>
      <c r="HOH11" s="886"/>
      <c r="HOI11" s="886"/>
      <c r="HOJ11" s="885"/>
      <c r="HOK11" s="886"/>
      <c r="HOL11" s="886"/>
      <c r="HOM11" s="886"/>
      <c r="HON11" s="885"/>
      <c r="HOO11" s="886"/>
      <c r="HOP11" s="886"/>
      <c r="HOQ11" s="886"/>
      <c r="HOR11" s="885"/>
      <c r="HOS11" s="886"/>
      <c r="HOT11" s="886"/>
      <c r="HOU11" s="886"/>
      <c r="HOV11" s="885"/>
      <c r="HOW11" s="886"/>
      <c r="HOX11" s="886"/>
      <c r="HOY11" s="886"/>
      <c r="HOZ11" s="885"/>
      <c r="HPA11" s="886"/>
      <c r="HPB11" s="886"/>
      <c r="HPC11" s="886"/>
      <c r="HPD11" s="885"/>
      <c r="HPE11" s="886"/>
      <c r="HPF11" s="886"/>
      <c r="HPG11" s="886"/>
      <c r="HPH11" s="885"/>
      <c r="HPI11" s="886"/>
      <c r="HPJ11" s="886"/>
      <c r="HPK11" s="886"/>
      <c r="HPL11" s="885"/>
      <c r="HPM11" s="886"/>
      <c r="HPN11" s="886"/>
      <c r="HPO11" s="886"/>
      <c r="HPP11" s="885"/>
      <c r="HPQ11" s="886"/>
      <c r="HPR11" s="886"/>
      <c r="HPS11" s="886"/>
      <c r="HPT11" s="885"/>
      <c r="HPU11" s="886"/>
      <c r="HPV11" s="886"/>
      <c r="HPW11" s="886"/>
      <c r="HPX11" s="885"/>
      <c r="HPY11" s="886"/>
      <c r="HPZ11" s="886"/>
      <c r="HQA11" s="886"/>
      <c r="HQB11" s="885"/>
      <c r="HQC11" s="886"/>
      <c r="HQD11" s="886"/>
      <c r="HQE11" s="886"/>
      <c r="HQF11" s="885"/>
      <c r="HQG11" s="886"/>
      <c r="HQH11" s="886"/>
      <c r="HQI11" s="886"/>
      <c r="HQJ11" s="885"/>
      <c r="HQK11" s="886"/>
      <c r="HQL11" s="886"/>
      <c r="HQM11" s="886"/>
      <c r="HQN11" s="885"/>
      <c r="HQO11" s="886"/>
      <c r="HQP11" s="886"/>
      <c r="HQQ11" s="886"/>
      <c r="HQR11" s="885"/>
      <c r="HQS11" s="886"/>
      <c r="HQT11" s="886"/>
      <c r="HQU11" s="886"/>
      <c r="HQV11" s="885"/>
      <c r="HQW11" s="886"/>
      <c r="HQX11" s="886"/>
      <c r="HQY11" s="886"/>
      <c r="HQZ11" s="885"/>
      <c r="HRA11" s="886"/>
      <c r="HRB11" s="886"/>
      <c r="HRC11" s="886"/>
      <c r="HRD11" s="885"/>
      <c r="HRE11" s="886"/>
      <c r="HRF11" s="886"/>
      <c r="HRG11" s="886"/>
      <c r="HRH11" s="885"/>
      <c r="HRI11" s="886"/>
      <c r="HRJ11" s="886"/>
      <c r="HRK11" s="886"/>
      <c r="HRL11" s="885"/>
      <c r="HRM11" s="886"/>
      <c r="HRN11" s="886"/>
      <c r="HRO11" s="886"/>
      <c r="HRP11" s="885"/>
      <c r="HRQ11" s="886"/>
      <c r="HRR11" s="886"/>
      <c r="HRS11" s="886"/>
      <c r="HRT11" s="885"/>
      <c r="HRU11" s="886"/>
      <c r="HRV11" s="886"/>
      <c r="HRW11" s="886"/>
      <c r="HRX11" s="885"/>
      <c r="HRY11" s="886"/>
      <c r="HRZ11" s="886"/>
      <c r="HSA11" s="886"/>
      <c r="HSB11" s="885"/>
      <c r="HSC11" s="886"/>
      <c r="HSD11" s="886"/>
      <c r="HSE11" s="886"/>
      <c r="HSF11" s="885"/>
      <c r="HSG11" s="886"/>
      <c r="HSH11" s="886"/>
      <c r="HSI11" s="886"/>
      <c r="HSJ11" s="885"/>
      <c r="HSK11" s="886"/>
      <c r="HSL11" s="886"/>
      <c r="HSM11" s="886"/>
      <c r="HSN11" s="885"/>
      <c r="HSO11" s="886"/>
      <c r="HSP11" s="886"/>
      <c r="HSQ11" s="886"/>
      <c r="HSR11" s="885"/>
      <c r="HSS11" s="886"/>
      <c r="HST11" s="886"/>
      <c r="HSU11" s="886"/>
      <c r="HSV11" s="885"/>
      <c r="HSW11" s="886"/>
      <c r="HSX11" s="886"/>
      <c r="HSY11" s="886"/>
      <c r="HSZ11" s="885"/>
      <c r="HTA11" s="886"/>
      <c r="HTB11" s="886"/>
      <c r="HTC11" s="886"/>
      <c r="HTD11" s="885"/>
      <c r="HTE11" s="886"/>
      <c r="HTF11" s="886"/>
      <c r="HTG11" s="886"/>
      <c r="HTH11" s="885"/>
      <c r="HTI11" s="886"/>
      <c r="HTJ11" s="886"/>
      <c r="HTK11" s="886"/>
      <c r="HTL11" s="885"/>
      <c r="HTM11" s="886"/>
      <c r="HTN11" s="886"/>
      <c r="HTO11" s="886"/>
      <c r="HTP11" s="885"/>
      <c r="HTQ11" s="886"/>
      <c r="HTR11" s="886"/>
      <c r="HTS11" s="886"/>
      <c r="HTT11" s="885"/>
      <c r="HTU11" s="886"/>
      <c r="HTV11" s="886"/>
      <c r="HTW11" s="886"/>
      <c r="HTX11" s="885"/>
      <c r="HTY11" s="886"/>
      <c r="HTZ11" s="886"/>
      <c r="HUA11" s="886"/>
      <c r="HUB11" s="885"/>
      <c r="HUC11" s="886"/>
      <c r="HUD11" s="886"/>
      <c r="HUE11" s="886"/>
      <c r="HUF11" s="885"/>
      <c r="HUG11" s="886"/>
      <c r="HUH11" s="886"/>
      <c r="HUI11" s="886"/>
      <c r="HUJ11" s="885"/>
      <c r="HUK11" s="886"/>
      <c r="HUL11" s="886"/>
      <c r="HUM11" s="886"/>
      <c r="HUN11" s="885"/>
      <c r="HUO11" s="886"/>
      <c r="HUP11" s="886"/>
      <c r="HUQ11" s="886"/>
      <c r="HUR11" s="885"/>
      <c r="HUS11" s="886"/>
      <c r="HUT11" s="886"/>
      <c r="HUU11" s="886"/>
      <c r="HUV11" s="885"/>
      <c r="HUW11" s="886"/>
      <c r="HUX11" s="886"/>
      <c r="HUY11" s="886"/>
      <c r="HUZ11" s="885"/>
      <c r="HVA11" s="886"/>
      <c r="HVB11" s="886"/>
      <c r="HVC11" s="886"/>
      <c r="HVD11" s="885"/>
      <c r="HVE11" s="886"/>
      <c r="HVF11" s="886"/>
      <c r="HVG11" s="886"/>
      <c r="HVH11" s="885"/>
      <c r="HVI11" s="886"/>
      <c r="HVJ11" s="886"/>
      <c r="HVK11" s="886"/>
      <c r="HVL11" s="885"/>
      <c r="HVM11" s="886"/>
      <c r="HVN11" s="886"/>
      <c r="HVO11" s="886"/>
      <c r="HVP11" s="885"/>
      <c r="HVQ11" s="886"/>
      <c r="HVR11" s="886"/>
      <c r="HVS11" s="886"/>
      <c r="HVT11" s="885"/>
      <c r="HVU11" s="886"/>
      <c r="HVV11" s="886"/>
      <c r="HVW11" s="886"/>
      <c r="HVX11" s="885"/>
      <c r="HVY11" s="886"/>
      <c r="HVZ11" s="886"/>
      <c r="HWA11" s="886"/>
      <c r="HWB11" s="885"/>
      <c r="HWC11" s="886"/>
      <c r="HWD11" s="886"/>
      <c r="HWE11" s="886"/>
      <c r="HWF11" s="885"/>
      <c r="HWG11" s="886"/>
      <c r="HWH11" s="886"/>
      <c r="HWI11" s="886"/>
      <c r="HWJ11" s="885"/>
      <c r="HWK11" s="886"/>
      <c r="HWL11" s="886"/>
      <c r="HWM11" s="886"/>
      <c r="HWN11" s="885"/>
      <c r="HWO11" s="886"/>
      <c r="HWP11" s="886"/>
      <c r="HWQ11" s="886"/>
      <c r="HWR11" s="885"/>
      <c r="HWS11" s="886"/>
      <c r="HWT11" s="886"/>
      <c r="HWU11" s="886"/>
      <c r="HWV11" s="885"/>
      <c r="HWW11" s="886"/>
      <c r="HWX11" s="886"/>
      <c r="HWY11" s="886"/>
      <c r="HWZ11" s="885"/>
      <c r="HXA11" s="886"/>
      <c r="HXB11" s="886"/>
      <c r="HXC11" s="886"/>
      <c r="HXD11" s="885"/>
      <c r="HXE11" s="886"/>
      <c r="HXF11" s="886"/>
      <c r="HXG11" s="886"/>
      <c r="HXH11" s="885"/>
      <c r="HXI11" s="886"/>
      <c r="HXJ11" s="886"/>
      <c r="HXK11" s="886"/>
      <c r="HXL11" s="885"/>
      <c r="HXM11" s="886"/>
      <c r="HXN11" s="886"/>
      <c r="HXO11" s="886"/>
      <c r="HXP11" s="885"/>
      <c r="HXQ11" s="886"/>
      <c r="HXR11" s="886"/>
      <c r="HXS11" s="886"/>
      <c r="HXT11" s="885"/>
      <c r="HXU11" s="886"/>
      <c r="HXV11" s="886"/>
      <c r="HXW11" s="886"/>
      <c r="HXX11" s="885"/>
      <c r="HXY11" s="886"/>
      <c r="HXZ11" s="886"/>
      <c r="HYA11" s="886"/>
      <c r="HYB11" s="885"/>
      <c r="HYC11" s="886"/>
      <c r="HYD11" s="886"/>
      <c r="HYE11" s="886"/>
      <c r="HYF11" s="885"/>
      <c r="HYG11" s="886"/>
      <c r="HYH11" s="886"/>
      <c r="HYI11" s="886"/>
      <c r="HYJ11" s="885"/>
      <c r="HYK11" s="886"/>
      <c r="HYL11" s="886"/>
      <c r="HYM11" s="886"/>
      <c r="HYN11" s="885"/>
      <c r="HYO11" s="886"/>
      <c r="HYP11" s="886"/>
      <c r="HYQ11" s="886"/>
      <c r="HYR11" s="885"/>
      <c r="HYS11" s="886"/>
      <c r="HYT11" s="886"/>
      <c r="HYU11" s="886"/>
      <c r="HYV11" s="885"/>
      <c r="HYW11" s="886"/>
      <c r="HYX11" s="886"/>
      <c r="HYY11" s="886"/>
      <c r="HYZ11" s="885"/>
      <c r="HZA11" s="886"/>
      <c r="HZB11" s="886"/>
      <c r="HZC11" s="886"/>
      <c r="HZD11" s="885"/>
      <c r="HZE11" s="886"/>
      <c r="HZF11" s="886"/>
      <c r="HZG11" s="886"/>
      <c r="HZH11" s="885"/>
      <c r="HZI11" s="886"/>
      <c r="HZJ11" s="886"/>
      <c r="HZK11" s="886"/>
      <c r="HZL11" s="885"/>
      <c r="HZM11" s="886"/>
      <c r="HZN11" s="886"/>
      <c r="HZO11" s="886"/>
      <c r="HZP11" s="885"/>
      <c r="HZQ11" s="886"/>
      <c r="HZR11" s="886"/>
      <c r="HZS11" s="886"/>
      <c r="HZT11" s="885"/>
      <c r="HZU11" s="886"/>
      <c r="HZV11" s="886"/>
      <c r="HZW11" s="886"/>
      <c r="HZX11" s="885"/>
      <c r="HZY11" s="886"/>
      <c r="HZZ11" s="886"/>
      <c r="IAA11" s="886"/>
      <c r="IAB11" s="885"/>
      <c r="IAC11" s="886"/>
      <c r="IAD11" s="886"/>
      <c r="IAE11" s="886"/>
      <c r="IAF11" s="885"/>
      <c r="IAG11" s="886"/>
      <c r="IAH11" s="886"/>
      <c r="IAI11" s="886"/>
      <c r="IAJ11" s="885"/>
      <c r="IAK11" s="886"/>
      <c r="IAL11" s="886"/>
      <c r="IAM11" s="886"/>
      <c r="IAN11" s="885"/>
      <c r="IAO11" s="886"/>
      <c r="IAP11" s="886"/>
      <c r="IAQ11" s="886"/>
      <c r="IAR11" s="885"/>
      <c r="IAS11" s="886"/>
      <c r="IAT11" s="886"/>
      <c r="IAU11" s="886"/>
      <c r="IAV11" s="885"/>
      <c r="IAW11" s="886"/>
      <c r="IAX11" s="886"/>
      <c r="IAY11" s="886"/>
      <c r="IAZ11" s="885"/>
      <c r="IBA11" s="886"/>
      <c r="IBB11" s="886"/>
      <c r="IBC11" s="886"/>
      <c r="IBD11" s="885"/>
      <c r="IBE11" s="886"/>
      <c r="IBF11" s="886"/>
      <c r="IBG11" s="886"/>
      <c r="IBH11" s="885"/>
      <c r="IBI11" s="886"/>
      <c r="IBJ11" s="886"/>
      <c r="IBK11" s="886"/>
      <c r="IBL11" s="885"/>
      <c r="IBM11" s="886"/>
      <c r="IBN11" s="886"/>
      <c r="IBO11" s="886"/>
      <c r="IBP11" s="885"/>
      <c r="IBQ11" s="886"/>
      <c r="IBR11" s="886"/>
      <c r="IBS11" s="886"/>
      <c r="IBT11" s="885"/>
      <c r="IBU11" s="886"/>
      <c r="IBV11" s="886"/>
      <c r="IBW11" s="886"/>
      <c r="IBX11" s="885"/>
      <c r="IBY11" s="886"/>
      <c r="IBZ11" s="886"/>
      <c r="ICA11" s="886"/>
      <c r="ICB11" s="885"/>
      <c r="ICC11" s="886"/>
      <c r="ICD11" s="886"/>
      <c r="ICE11" s="886"/>
      <c r="ICF11" s="885"/>
      <c r="ICG11" s="886"/>
      <c r="ICH11" s="886"/>
      <c r="ICI11" s="886"/>
      <c r="ICJ11" s="885"/>
      <c r="ICK11" s="886"/>
      <c r="ICL11" s="886"/>
      <c r="ICM11" s="886"/>
      <c r="ICN11" s="885"/>
      <c r="ICO11" s="886"/>
      <c r="ICP11" s="886"/>
      <c r="ICQ11" s="886"/>
      <c r="ICR11" s="885"/>
      <c r="ICS11" s="886"/>
      <c r="ICT11" s="886"/>
      <c r="ICU11" s="886"/>
      <c r="ICV11" s="885"/>
      <c r="ICW11" s="886"/>
      <c r="ICX11" s="886"/>
      <c r="ICY11" s="886"/>
      <c r="ICZ11" s="885"/>
      <c r="IDA11" s="886"/>
      <c r="IDB11" s="886"/>
      <c r="IDC11" s="886"/>
      <c r="IDD11" s="885"/>
      <c r="IDE11" s="886"/>
      <c r="IDF11" s="886"/>
      <c r="IDG11" s="886"/>
      <c r="IDH11" s="885"/>
      <c r="IDI11" s="886"/>
      <c r="IDJ11" s="886"/>
      <c r="IDK11" s="886"/>
      <c r="IDL11" s="885"/>
      <c r="IDM11" s="886"/>
      <c r="IDN11" s="886"/>
      <c r="IDO11" s="886"/>
      <c r="IDP11" s="885"/>
      <c r="IDQ11" s="886"/>
      <c r="IDR11" s="886"/>
      <c r="IDS11" s="886"/>
      <c r="IDT11" s="885"/>
      <c r="IDU11" s="886"/>
      <c r="IDV11" s="886"/>
      <c r="IDW11" s="886"/>
      <c r="IDX11" s="885"/>
      <c r="IDY11" s="886"/>
      <c r="IDZ11" s="886"/>
      <c r="IEA11" s="886"/>
      <c r="IEB11" s="885"/>
      <c r="IEC11" s="886"/>
      <c r="IED11" s="886"/>
      <c r="IEE11" s="886"/>
      <c r="IEF11" s="885"/>
      <c r="IEG11" s="886"/>
      <c r="IEH11" s="886"/>
      <c r="IEI11" s="886"/>
      <c r="IEJ11" s="885"/>
      <c r="IEK11" s="886"/>
      <c r="IEL11" s="886"/>
      <c r="IEM11" s="886"/>
      <c r="IEN11" s="885"/>
      <c r="IEO11" s="886"/>
      <c r="IEP11" s="886"/>
      <c r="IEQ11" s="886"/>
      <c r="IER11" s="885"/>
      <c r="IES11" s="886"/>
      <c r="IET11" s="886"/>
      <c r="IEU11" s="886"/>
      <c r="IEV11" s="885"/>
      <c r="IEW11" s="886"/>
      <c r="IEX11" s="886"/>
      <c r="IEY11" s="886"/>
      <c r="IEZ11" s="885"/>
      <c r="IFA11" s="886"/>
      <c r="IFB11" s="886"/>
      <c r="IFC11" s="886"/>
      <c r="IFD11" s="885"/>
      <c r="IFE11" s="886"/>
      <c r="IFF11" s="886"/>
      <c r="IFG11" s="886"/>
      <c r="IFH11" s="885"/>
      <c r="IFI11" s="886"/>
      <c r="IFJ11" s="886"/>
      <c r="IFK11" s="886"/>
      <c r="IFL11" s="885"/>
      <c r="IFM11" s="886"/>
      <c r="IFN11" s="886"/>
      <c r="IFO11" s="886"/>
      <c r="IFP11" s="885"/>
      <c r="IFQ11" s="886"/>
      <c r="IFR11" s="886"/>
      <c r="IFS11" s="886"/>
      <c r="IFT11" s="885"/>
      <c r="IFU11" s="886"/>
      <c r="IFV11" s="886"/>
      <c r="IFW11" s="886"/>
      <c r="IFX11" s="885"/>
      <c r="IFY11" s="886"/>
      <c r="IFZ11" s="886"/>
      <c r="IGA11" s="886"/>
      <c r="IGB11" s="885"/>
      <c r="IGC11" s="886"/>
      <c r="IGD11" s="886"/>
      <c r="IGE11" s="886"/>
      <c r="IGF11" s="885"/>
      <c r="IGG11" s="886"/>
      <c r="IGH11" s="886"/>
      <c r="IGI11" s="886"/>
      <c r="IGJ11" s="885"/>
      <c r="IGK11" s="886"/>
      <c r="IGL11" s="886"/>
      <c r="IGM11" s="886"/>
      <c r="IGN11" s="885"/>
      <c r="IGO11" s="886"/>
      <c r="IGP11" s="886"/>
      <c r="IGQ11" s="886"/>
      <c r="IGR11" s="885"/>
      <c r="IGS11" s="886"/>
      <c r="IGT11" s="886"/>
      <c r="IGU11" s="886"/>
      <c r="IGV11" s="885"/>
      <c r="IGW11" s="886"/>
      <c r="IGX11" s="886"/>
      <c r="IGY11" s="886"/>
      <c r="IGZ11" s="885"/>
      <c r="IHA11" s="886"/>
      <c r="IHB11" s="886"/>
      <c r="IHC11" s="886"/>
      <c r="IHD11" s="885"/>
      <c r="IHE11" s="886"/>
      <c r="IHF11" s="886"/>
      <c r="IHG11" s="886"/>
      <c r="IHH11" s="885"/>
      <c r="IHI11" s="886"/>
      <c r="IHJ11" s="886"/>
      <c r="IHK11" s="886"/>
      <c r="IHL11" s="885"/>
      <c r="IHM11" s="886"/>
      <c r="IHN11" s="886"/>
      <c r="IHO11" s="886"/>
      <c r="IHP11" s="885"/>
      <c r="IHQ11" s="886"/>
      <c r="IHR11" s="886"/>
      <c r="IHS11" s="886"/>
      <c r="IHT11" s="885"/>
      <c r="IHU11" s="886"/>
      <c r="IHV11" s="886"/>
      <c r="IHW11" s="886"/>
      <c r="IHX11" s="885"/>
      <c r="IHY11" s="886"/>
      <c r="IHZ11" s="886"/>
      <c r="IIA11" s="886"/>
      <c r="IIB11" s="885"/>
      <c r="IIC11" s="886"/>
      <c r="IID11" s="886"/>
      <c r="IIE11" s="886"/>
      <c r="IIF11" s="885"/>
      <c r="IIG11" s="886"/>
      <c r="IIH11" s="886"/>
      <c r="III11" s="886"/>
      <c r="IIJ11" s="885"/>
      <c r="IIK11" s="886"/>
      <c r="IIL11" s="886"/>
      <c r="IIM11" s="886"/>
      <c r="IIN11" s="885"/>
      <c r="IIO11" s="886"/>
      <c r="IIP11" s="886"/>
      <c r="IIQ11" s="886"/>
      <c r="IIR11" s="885"/>
      <c r="IIS11" s="886"/>
      <c r="IIT11" s="886"/>
      <c r="IIU11" s="886"/>
      <c r="IIV11" s="885"/>
      <c r="IIW11" s="886"/>
      <c r="IIX11" s="886"/>
      <c r="IIY11" s="886"/>
      <c r="IIZ11" s="885"/>
      <c r="IJA11" s="886"/>
      <c r="IJB11" s="886"/>
      <c r="IJC11" s="886"/>
      <c r="IJD11" s="885"/>
      <c r="IJE11" s="886"/>
      <c r="IJF11" s="886"/>
      <c r="IJG11" s="886"/>
      <c r="IJH11" s="885"/>
      <c r="IJI11" s="886"/>
      <c r="IJJ11" s="886"/>
      <c r="IJK11" s="886"/>
      <c r="IJL11" s="885"/>
      <c r="IJM11" s="886"/>
      <c r="IJN11" s="886"/>
      <c r="IJO11" s="886"/>
      <c r="IJP11" s="885"/>
      <c r="IJQ11" s="886"/>
      <c r="IJR11" s="886"/>
      <c r="IJS11" s="886"/>
      <c r="IJT11" s="885"/>
      <c r="IJU11" s="886"/>
      <c r="IJV11" s="886"/>
      <c r="IJW11" s="886"/>
      <c r="IJX11" s="885"/>
      <c r="IJY11" s="886"/>
      <c r="IJZ11" s="886"/>
      <c r="IKA11" s="886"/>
      <c r="IKB11" s="885"/>
      <c r="IKC11" s="886"/>
      <c r="IKD11" s="886"/>
      <c r="IKE11" s="886"/>
      <c r="IKF11" s="885"/>
      <c r="IKG11" s="886"/>
      <c r="IKH11" s="886"/>
      <c r="IKI11" s="886"/>
      <c r="IKJ11" s="885"/>
      <c r="IKK11" s="886"/>
      <c r="IKL11" s="886"/>
      <c r="IKM11" s="886"/>
      <c r="IKN11" s="885"/>
      <c r="IKO11" s="886"/>
      <c r="IKP11" s="886"/>
      <c r="IKQ11" s="886"/>
      <c r="IKR11" s="885"/>
      <c r="IKS11" s="886"/>
      <c r="IKT11" s="886"/>
      <c r="IKU11" s="886"/>
      <c r="IKV11" s="885"/>
      <c r="IKW11" s="886"/>
      <c r="IKX11" s="886"/>
      <c r="IKY11" s="886"/>
      <c r="IKZ11" s="885"/>
      <c r="ILA11" s="886"/>
      <c r="ILB11" s="886"/>
      <c r="ILC11" s="886"/>
      <c r="ILD11" s="885"/>
      <c r="ILE11" s="886"/>
      <c r="ILF11" s="886"/>
      <c r="ILG11" s="886"/>
      <c r="ILH11" s="885"/>
      <c r="ILI11" s="886"/>
      <c r="ILJ11" s="886"/>
      <c r="ILK11" s="886"/>
      <c r="ILL11" s="885"/>
      <c r="ILM11" s="886"/>
      <c r="ILN11" s="886"/>
      <c r="ILO11" s="886"/>
      <c r="ILP11" s="885"/>
      <c r="ILQ11" s="886"/>
      <c r="ILR11" s="886"/>
      <c r="ILS11" s="886"/>
      <c r="ILT11" s="885"/>
      <c r="ILU11" s="886"/>
      <c r="ILV11" s="886"/>
      <c r="ILW11" s="886"/>
      <c r="ILX11" s="885"/>
      <c r="ILY11" s="886"/>
      <c r="ILZ11" s="886"/>
      <c r="IMA11" s="886"/>
      <c r="IMB11" s="885"/>
      <c r="IMC11" s="886"/>
      <c r="IMD11" s="886"/>
      <c r="IME11" s="886"/>
      <c r="IMF11" s="885"/>
      <c r="IMG11" s="886"/>
      <c r="IMH11" s="886"/>
      <c r="IMI11" s="886"/>
      <c r="IMJ11" s="885"/>
      <c r="IMK11" s="886"/>
      <c r="IML11" s="886"/>
      <c r="IMM11" s="886"/>
      <c r="IMN11" s="885"/>
      <c r="IMO11" s="886"/>
      <c r="IMP11" s="886"/>
      <c r="IMQ11" s="886"/>
      <c r="IMR11" s="885"/>
      <c r="IMS11" s="886"/>
      <c r="IMT11" s="886"/>
      <c r="IMU11" s="886"/>
      <c r="IMV11" s="885"/>
      <c r="IMW11" s="886"/>
      <c r="IMX11" s="886"/>
      <c r="IMY11" s="886"/>
      <c r="IMZ11" s="885"/>
      <c r="INA11" s="886"/>
      <c r="INB11" s="886"/>
      <c r="INC11" s="886"/>
      <c r="IND11" s="885"/>
      <c r="INE11" s="886"/>
      <c r="INF11" s="886"/>
      <c r="ING11" s="886"/>
      <c r="INH11" s="885"/>
      <c r="INI11" s="886"/>
      <c r="INJ11" s="886"/>
      <c r="INK11" s="886"/>
      <c r="INL11" s="885"/>
      <c r="INM11" s="886"/>
      <c r="INN11" s="886"/>
      <c r="INO11" s="886"/>
      <c r="INP11" s="885"/>
      <c r="INQ11" s="886"/>
      <c r="INR11" s="886"/>
      <c r="INS11" s="886"/>
      <c r="INT11" s="885"/>
      <c r="INU11" s="886"/>
      <c r="INV11" s="886"/>
      <c r="INW11" s="886"/>
      <c r="INX11" s="885"/>
      <c r="INY11" s="886"/>
      <c r="INZ11" s="886"/>
      <c r="IOA11" s="886"/>
      <c r="IOB11" s="885"/>
      <c r="IOC11" s="886"/>
      <c r="IOD11" s="886"/>
      <c r="IOE11" s="886"/>
      <c r="IOF11" s="885"/>
      <c r="IOG11" s="886"/>
      <c r="IOH11" s="886"/>
      <c r="IOI11" s="886"/>
      <c r="IOJ11" s="885"/>
      <c r="IOK11" s="886"/>
      <c r="IOL11" s="886"/>
      <c r="IOM11" s="886"/>
      <c r="ION11" s="885"/>
      <c r="IOO11" s="886"/>
      <c r="IOP11" s="886"/>
      <c r="IOQ11" s="886"/>
      <c r="IOR11" s="885"/>
      <c r="IOS11" s="886"/>
      <c r="IOT11" s="886"/>
      <c r="IOU11" s="886"/>
      <c r="IOV11" s="885"/>
      <c r="IOW11" s="886"/>
      <c r="IOX11" s="886"/>
      <c r="IOY11" s="886"/>
      <c r="IOZ11" s="885"/>
      <c r="IPA11" s="886"/>
      <c r="IPB11" s="886"/>
      <c r="IPC11" s="886"/>
      <c r="IPD11" s="885"/>
      <c r="IPE11" s="886"/>
      <c r="IPF11" s="886"/>
      <c r="IPG11" s="886"/>
      <c r="IPH11" s="885"/>
      <c r="IPI11" s="886"/>
      <c r="IPJ11" s="886"/>
      <c r="IPK11" s="886"/>
      <c r="IPL11" s="885"/>
      <c r="IPM11" s="886"/>
      <c r="IPN11" s="886"/>
      <c r="IPO11" s="886"/>
      <c r="IPP11" s="885"/>
      <c r="IPQ11" s="886"/>
      <c r="IPR11" s="886"/>
      <c r="IPS11" s="886"/>
      <c r="IPT11" s="885"/>
      <c r="IPU11" s="886"/>
      <c r="IPV11" s="886"/>
      <c r="IPW11" s="886"/>
      <c r="IPX11" s="885"/>
      <c r="IPY11" s="886"/>
      <c r="IPZ11" s="886"/>
      <c r="IQA11" s="886"/>
      <c r="IQB11" s="885"/>
      <c r="IQC11" s="886"/>
      <c r="IQD11" s="886"/>
      <c r="IQE11" s="886"/>
      <c r="IQF11" s="885"/>
      <c r="IQG11" s="886"/>
      <c r="IQH11" s="886"/>
      <c r="IQI11" s="886"/>
      <c r="IQJ11" s="885"/>
      <c r="IQK11" s="886"/>
      <c r="IQL11" s="886"/>
      <c r="IQM11" s="886"/>
      <c r="IQN11" s="885"/>
      <c r="IQO11" s="886"/>
      <c r="IQP11" s="886"/>
      <c r="IQQ11" s="886"/>
      <c r="IQR11" s="885"/>
      <c r="IQS11" s="886"/>
      <c r="IQT11" s="886"/>
      <c r="IQU11" s="886"/>
      <c r="IQV11" s="885"/>
      <c r="IQW11" s="886"/>
      <c r="IQX11" s="886"/>
      <c r="IQY11" s="886"/>
      <c r="IQZ11" s="885"/>
      <c r="IRA11" s="886"/>
      <c r="IRB11" s="886"/>
      <c r="IRC11" s="886"/>
      <c r="IRD11" s="885"/>
      <c r="IRE11" s="886"/>
      <c r="IRF11" s="886"/>
      <c r="IRG11" s="886"/>
      <c r="IRH11" s="885"/>
      <c r="IRI11" s="886"/>
      <c r="IRJ11" s="886"/>
      <c r="IRK11" s="886"/>
      <c r="IRL11" s="885"/>
      <c r="IRM11" s="886"/>
      <c r="IRN11" s="886"/>
      <c r="IRO11" s="886"/>
      <c r="IRP11" s="885"/>
      <c r="IRQ11" s="886"/>
      <c r="IRR11" s="886"/>
      <c r="IRS11" s="886"/>
      <c r="IRT11" s="885"/>
      <c r="IRU11" s="886"/>
      <c r="IRV11" s="886"/>
      <c r="IRW11" s="886"/>
      <c r="IRX11" s="885"/>
      <c r="IRY11" s="886"/>
      <c r="IRZ11" s="886"/>
      <c r="ISA11" s="886"/>
      <c r="ISB11" s="885"/>
      <c r="ISC11" s="886"/>
      <c r="ISD11" s="886"/>
      <c r="ISE11" s="886"/>
      <c r="ISF11" s="885"/>
      <c r="ISG11" s="886"/>
      <c r="ISH11" s="886"/>
      <c r="ISI11" s="886"/>
      <c r="ISJ11" s="885"/>
      <c r="ISK11" s="886"/>
      <c r="ISL11" s="886"/>
      <c r="ISM11" s="886"/>
      <c r="ISN11" s="885"/>
      <c r="ISO11" s="886"/>
      <c r="ISP11" s="886"/>
      <c r="ISQ11" s="886"/>
      <c r="ISR11" s="885"/>
      <c r="ISS11" s="886"/>
      <c r="IST11" s="886"/>
      <c r="ISU11" s="886"/>
      <c r="ISV11" s="885"/>
      <c r="ISW11" s="886"/>
      <c r="ISX11" s="886"/>
      <c r="ISY11" s="886"/>
      <c r="ISZ11" s="885"/>
      <c r="ITA11" s="886"/>
      <c r="ITB11" s="886"/>
      <c r="ITC11" s="886"/>
      <c r="ITD11" s="885"/>
      <c r="ITE11" s="886"/>
      <c r="ITF11" s="886"/>
      <c r="ITG11" s="886"/>
      <c r="ITH11" s="885"/>
      <c r="ITI11" s="886"/>
      <c r="ITJ11" s="886"/>
      <c r="ITK11" s="886"/>
      <c r="ITL11" s="885"/>
      <c r="ITM11" s="886"/>
      <c r="ITN11" s="886"/>
      <c r="ITO11" s="886"/>
      <c r="ITP11" s="885"/>
      <c r="ITQ11" s="886"/>
      <c r="ITR11" s="886"/>
      <c r="ITS11" s="886"/>
      <c r="ITT11" s="885"/>
      <c r="ITU11" s="886"/>
      <c r="ITV11" s="886"/>
      <c r="ITW11" s="886"/>
      <c r="ITX11" s="885"/>
      <c r="ITY11" s="886"/>
      <c r="ITZ11" s="886"/>
      <c r="IUA11" s="886"/>
      <c r="IUB11" s="885"/>
      <c r="IUC11" s="886"/>
      <c r="IUD11" s="886"/>
      <c r="IUE11" s="886"/>
      <c r="IUF11" s="885"/>
      <c r="IUG11" s="886"/>
      <c r="IUH11" s="886"/>
      <c r="IUI11" s="886"/>
      <c r="IUJ11" s="885"/>
      <c r="IUK11" s="886"/>
      <c r="IUL11" s="886"/>
      <c r="IUM11" s="886"/>
      <c r="IUN11" s="885"/>
      <c r="IUO11" s="886"/>
      <c r="IUP11" s="886"/>
      <c r="IUQ11" s="886"/>
      <c r="IUR11" s="885"/>
      <c r="IUS11" s="886"/>
      <c r="IUT11" s="886"/>
      <c r="IUU11" s="886"/>
      <c r="IUV11" s="885"/>
      <c r="IUW11" s="886"/>
      <c r="IUX11" s="886"/>
      <c r="IUY11" s="886"/>
      <c r="IUZ11" s="885"/>
      <c r="IVA11" s="886"/>
      <c r="IVB11" s="886"/>
      <c r="IVC11" s="886"/>
      <c r="IVD11" s="885"/>
      <c r="IVE11" s="886"/>
      <c r="IVF11" s="886"/>
      <c r="IVG11" s="886"/>
      <c r="IVH11" s="885"/>
      <c r="IVI11" s="886"/>
      <c r="IVJ11" s="886"/>
      <c r="IVK11" s="886"/>
      <c r="IVL11" s="885"/>
      <c r="IVM11" s="886"/>
      <c r="IVN11" s="886"/>
      <c r="IVO11" s="886"/>
      <c r="IVP11" s="885"/>
      <c r="IVQ11" s="886"/>
      <c r="IVR11" s="886"/>
      <c r="IVS11" s="886"/>
      <c r="IVT11" s="885"/>
      <c r="IVU11" s="886"/>
      <c r="IVV11" s="886"/>
      <c r="IVW11" s="886"/>
      <c r="IVX11" s="885"/>
      <c r="IVY11" s="886"/>
      <c r="IVZ11" s="886"/>
      <c r="IWA11" s="886"/>
      <c r="IWB11" s="885"/>
      <c r="IWC11" s="886"/>
      <c r="IWD11" s="886"/>
      <c r="IWE11" s="886"/>
      <c r="IWF11" s="885"/>
      <c r="IWG11" s="886"/>
      <c r="IWH11" s="886"/>
      <c r="IWI11" s="886"/>
      <c r="IWJ11" s="885"/>
      <c r="IWK11" s="886"/>
      <c r="IWL11" s="886"/>
      <c r="IWM11" s="886"/>
      <c r="IWN11" s="885"/>
      <c r="IWO11" s="886"/>
      <c r="IWP11" s="886"/>
      <c r="IWQ11" s="886"/>
      <c r="IWR11" s="885"/>
      <c r="IWS11" s="886"/>
      <c r="IWT11" s="886"/>
      <c r="IWU11" s="886"/>
      <c r="IWV11" s="885"/>
      <c r="IWW11" s="886"/>
      <c r="IWX11" s="886"/>
      <c r="IWY11" s="886"/>
      <c r="IWZ11" s="885"/>
      <c r="IXA11" s="886"/>
      <c r="IXB11" s="886"/>
      <c r="IXC11" s="886"/>
      <c r="IXD11" s="885"/>
      <c r="IXE11" s="886"/>
      <c r="IXF11" s="886"/>
      <c r="IXG11" s="886"/>
      <c r="IXH11" s="885"/>
      <c r="IXI11" s="886"/>
      <c r="IXJ11" s="886"/>
      <c r="IXK11" s="886"/>
      <c r="IXL11" s="885"/>
      <c r="IXM11" s="886"/>
      <c r="IXN11" s="886"/>
      <c r="IXO11" s="886"/>
      <c r="IXP11" s="885"/>
      <c r="IXQ11" s="886"/>
      <c r="IXR11" s="886"/>
      <c r="IXS11" s="886"/>
      <c r="IXT11" s="885"/>
      <c r="IXU11" s="886"/>
      <c r="IXV11" s="886"/>
      <c r="IXW11" s="886"/>
      <c r="IXX11" s="885"/>
      <c r="IXY11" s="886"/>
      <c r="IXZ11" s="886"/>
      <c r="IYA11" s="886"/>
      <c r="IYB11" s="885"/>
      <c r="IYC11" s="886"/>
      <c r="IYD11" s="886"/>
      <c r="IYE11" s="886"/>
      <c r="IYF11" s="885"/>
      <c r="IYG11" s="886"/>
      <c r="IYH11" s="886"/>
      <c r="IYI11" s="886"/>
      <c r="IYJ11" s="885"/>
      <c r="IYK11" s="886"/>
      <c r="IYL11" s="886"/>
      <c r="IYM11" s="886"/>
      <c r="IYN11" s="885"/>
      <c r="IYO11" s="886"/>
      <c r="IYP11" s="886"/>
      <c r="IYQ11" s="886"/>
      <c r="IYR11" s="885"/>
      <c r="IYS11" s="886"/>
      <c r="IYT11" s="886"/>
      <c r="IYU11" s="886"/>
      <c r="IYV11" s="885"/>
      <c r="IYW11" s="886"/>
      <c r="IYX11" s="886"/>
      <c r="IYY11" s="886"/>
      <c r="IYZ11" s="885"/>
      <c r="IZA11" s="886"/>
      <c r="IZB11" s="886"/>
      <c r="IZC11" s="886"/>
      <c r="IZD11" s="885"/>
      <c r="IZE11" s="886"/>
      <c r="IZF11" s="886"/>
      <c r="IZG11" s="886"/>
      <c r="IZH11" s="885"/>
      <c r="IZI11" s="886"/>
      <c r="IZJ11" s="886"/>
      <c r="IZK11" s="886"/>
      <c r="IZL11" s="885"/>
      <c r="IZM11" s="886"/>
      <c r="IZN11" s="886"/>
      <c r="IZO11" s="886"/>
      <c r="IZP11" s="885"/>
      <c r="IZQ11" s="886"/>
      <c r="IZR11" s="886"/>
      <c r="IZS11" s="886"/>
      <c r="IZT11" s="885"/>
      <c r="IZU11" s="886"/>
      <c r="IZV11" s="886"/>
      <c r="IZW11" s="886"/>
      <c r="IZX11" s="885"/>
      <c r="IZY11" s="886"/>
      <c r="IZZ11" s="886"/>
      <c r="JAA11" s="886"/>
      <c r="JAB11" s="885"/>
      <c r="JAC11" s="886"/>
      <c r="JAD11" s="886"/>
      <c r="JAE11" s="886"/>
      <c r="JAF11" s="885"/>
      <c r="JAG11" s="886"/>
      <c r="JAH11" s="886"/>
      <c r="JAI11" s="886"/>
      <c r="JAJ11" s="885"/>
      <c r="JAK11" s="886"/>
      <c r="JAL11" s="886"/>
      <c r="JAM11" s="886"/>
      <c r="JAN11" s="885"/>
      <c r="JAO11" s="886"/>
      <c r="JAP11" s="886"/>
      <c r="JAQ11" s="886"/>
      <c r="JAR11" s="885"/>
      <c r="JAS11" s="886"/>
      <c r="JAT11" s="886"/>
      <c r="JAU11" s="886"/>
      <c r="JAV11" s="885"/>
      <c r="JAW11" s="886"/>
      <c r="JAX11" s="886"/>
      <c r="JAY11" s="886"/>
      <c r="JAZ11" s="885"/>
      <c r="JBA11" s="886"/>
      <c r="JBB11" s="886"/>
      <c r="JBC11" s="886"/>
      <c r="JBD11" s="885"/>
      <c r="JBE11" s="886"/>
      <c r="JBF11" s="886"/>
      <c r="JBG11" s="886"/>
      <c r="JBH11" s="885"/>
      <c r="JBI11" s="886"/>
      <c r="JBJ11" s="886"/>
      <c r="JBK11" s="886"/>
      <c r="JBL11" s="885"/>
      <c r="JBM11" s="886"/>
      <c r="JBN11" s="886"/>
      <c r="JBO11" s="886"/>
      <c r="JBP11" s="885"/>
      <c r="JBQ11" s="886"/>
      <c r="JBR11" s="886"/>
      <c r="JBS11" s="886"/>
      <c r="JBT11" s="885"/>
      <c r="JBU11" s="886"/>
      <c r="JBV11" s="886"/>
      <c r="JBW11" s="886"/>
      <c r="JBX11" s="885"/>
      <c r="JBY11" s="886"/>
      <c r="JBZ11" s="886"/>
      <c r="JCA11" s="886"/>
      <c r="JCB11" s="885"/>
      <c r="JCC11" s="886"/>
      <c r="JCD11" s="886"/>
      <c r="JCE11" s="886"/>
      <c r="JCF11" s="885"/>
      <c r="JCG11" s="886"/>
      <c r="JCH11" s="886"/>
      <c r="JCI11" s="886"/>
      <c r="JCJ11" s="885"/>
      <c r="JCK11" s="886"/>
      <c r="JCL11" s="886"/>
      <c r="JCM11" s="886"/>
      <c r="JCN11" s="885"/>
      <c r="JCO11" s="886"/>
      <c r="JCP11" s="886"/>
      <c r="JCQ11" s="886"/>
      <c r="JCR11" s="885"/>
      <c r="JCS11" s="886"/>
      <c r="JCT11" s="886"/>
      <c r="JCU11" s="886"/>
      <c r="JCV11" s="885"/>
      <c r="JCW11" s="886"/>
      <c r="JCX11" s="886"/>
      <c r="JCY11" s="886"/>
      <c r="JCZ11" s="885"/>
      <c r="JDA11" s="886"/>
      <c r="JDB11" s="886"/>
      <c r="JDC11" s="886"/>
      <c r="JDD11" s="885"/>
      <c r="JDE11" s="886"/>
      <c r="JDF11" s="886"/>
      <c r="JDG11" s="886"/>
      <c r="JDH11" s="885"/>
      <c r="JDI11" s="886"/>
      <c r="JDJ11" s="886"/>
      <c r="JDK11" s="886"/>
      <c r="JDL11" s="885"/>
      <c r="JDM11" s="886"/>
      <c r="JDN11" s="886"/>
      <c r="JDO11" s="886"/>
      <c r="JDP11" s="885"/>
      <c r="JDQ11" s="886"/>
      <c r="JDR11" s="886"/>
      <c r="JDS11" s="886"/>
      <c r="JDT11" s="885"/>
      <c r="JDU11" s="886"/>
      <c r="JDV11" s="886"/>
      <c r="JDW11" s="886"/>
      <c r="JDX11" s="885"/>
      <c r="JDY11" s="886"/>
      <c r="JDZ11" s="886"/>
      <c r="JEA11" s="886"/>
      <c r="JEB11" s="885"/>
      <c r="JEC11" s="886"/>
      <c r="JED11" s="886"/>
      <c r="JEE11" s="886"/>
      <c r="JEF11" s="885"/>
      <c r="JEG11" s="886"/>
      <c r="JEH11" s="886"/>
      <c r="JEI11" s="886"/>
      <c r="JEJ11" s="885"/>
      <c r="JEK11" s="886"/>
      <c r="JEL11" s="886"/>
      <c r="JEM11" s="886"/>
      <c r="JEN11" s="885"/>
      <c r="JEO11" s="886"/>
      <c r="JEP11" s="886"/>
      <c r="JEQ11" s="886"/>
      <c r="JER11" s="885"/>
      <c r="JES11" s="886"/>
      <c r="JET11" s="886"/>
      <c r="JEU11" s="886"/>
      <c r="JEV11" s="885"/>
      <c r="JEW11" s="886"/>
      <c r="JEX11" s="886"/>
      <c r="JEY11" s="886"/>
      <c r="JEZ11" s="885"/>
      <c r="JFA11" s="886"/>
      <c r="JFB11" s="886"/>
      <c r="JFC11" s="886"/>
      <c r="JFD11" s="885"/>
      <c r="JFE11" s="886"/>
      <c r="JFF11" s="886"/>
      <c r="JFG11" s="886"/>
      <c r="JFH11" s="885"/>
      <c r="JFI11" s="886"/>
      <c r="JFJ11" s="886"/>
      <c r="JFK11" s="886"/>
      <c r="JFL11" s="885"/>
      <c r="JFM11" s="886"/>
      <c r="JFN11" s="886"/>
      <c r="JFO11" s="886"/>
      <c r="JFP11" s="885"/>
      <c r="JFQ11" s="886"/>
      <c r="JFR11" s="886"/>
      <c r="JFS11" s="886"/>
      <c r="JFT11" s="885"/>
      <c r="JFU11" s="886"/>
      <c r="JFV11" s="886"/>
      <c r="JFW11" s="886"/>
      <c r="JFX11" s="885"/>
      <c r="JFY11" s="886"/>
      <c r="JFZ11" s="886"/>
      <c r="JGA11" s="886"/>
      <c r="JGB11" s="885"/>
      <c r="JGC11" s="886"/>
      <c r="JGD11" s="886"/>
      <c r="JGE11" s="886"/>
      <c r="JGF11" s="885"/>
      <c r="JGG11" s="886"/>
      <c r="JGH11" s="886"/>
      <c r="JGI11" s="886"/>
      <c r="JGJ11" s="885"/>
      <c r="JGK11" s="886"/>
      <c r="JGL11" s="886"/>
      <c r="JGM11" s="886"/>
      <c r="JGN11" s="885"/>
      <c r="JGO11" s="886"/>
      <c r="JGP11" s="886"/>
      <c r="JGQ11" s="886"/>
      <c r="JGR11" s="885"/>
      <c r="JGS11" s="886"/>
      <c r="JGT11" s="886"/>
      <c r="JGU11" s="886"/>
      <c r="JGV11" s="885"/>
      <c r="JGW11" s="886"/>
      <c r="JGX11" s="886"/>
      <c r="JGY11" s="886"/>
      <c r="JGZ11" s="885"/>
      <c r="JHA11" s="886"/>
      <c r="JHB11" s="886"/>
      <c r="JHC11" s="886"/>
      <c r="JHD11" s="885"/>
      <c r="JHE11" s="886"/>
      <c r="JHF11" s="886"/>
      <c r="JHG11" s="886"/>
      <c r="JHH11" s="885"/>
      <c r="JHI11" s="886"/>
      <c r="JHJ11" s="886"/>
      <c r="JHK11" s="886"/>
      <c r="JHL11" s="885"/>
      <c r="JHM11" s="886"/>
      <c r="JHN11" s="886"/>
      <c r="JHO11" s="886"/>
      <c r="JHP11" s="885"/>
      <c r="JHQ11" s="886"/>
      <c r="JHR11" s="886"/>
      <c r="JHS11" s="886"/>
      <c r="JHT11" s="885"/>
      <c r="JHU11" s="886"/>
      <c r="JHV11" s="886"/>
      <c r="JHW11" s="886"/>
      <c r="JHX11" s="885"/>
      <c r="JHY11" s="886"/>
      <c r="JHZ11" s="886"/>
      <c r="JIA11" s="886"/>
      <c r="JIB11" s="885"/>
      <c r="JIC11" s="886"/>
      <c r="JID11" s="886"/>
      <c r="JIE11" s="886"/>
      <c r="JIF11" s="885"/>
      <c r="JIG11" s="886"/>
      <c r="JIH11" s="886"/>
      <c r="JII11" s="886"/>
      <c r="JIJ11" s="885"/>
      <c r="JIK11" s="886"/>
      <c r="JIL11" s="886"/>
      <c r="JIM11" s="886"/>
      <c r="JIN11" s="885"/>
      <c r="JIO11" s="886"/>
      <c r="JIP11" s="886"/>
      <c r="JIQ11" s="886"/>
      <c r="JIR11" s="885"/>
      <c r="JIS11" s="886"/>
      <c r="JIT11" s="886"/>
      <c r="JIU11" s="886"/>
      <c r="JIV11" s="885"/>
      <c r="JIW11" s="886"/>
      <c r="JIX11" s="886"/>
      <c r="JIY11" s="886"/>
      <c r="JIZ11" s="885"/>
      <c r="JJA11" s="886"/>
      <c r="JJB11" s="886"/>
      <c r="JJC11" s="886"/>
      <c r="JJD11" s="885"/>
      <c r="JJE11" s="886"/>
      <c r="JJF11" s="886"/>
      <c r="JJG11" s="886"/>
      <c r="JJH11" s="885"/>
      <c r="JJI11" s="886"/>
      <c r="JJJ11" s="886"/>
      <c r="JJK11" s="886"/>
      <c r="JJL11" s="885"/>
      <c r="JJM11" s="886"/>
      <c r="JJN11" s="886"/>
      <c r="JJO11" s="886"/>
      <c r="JJP11" s="885"/>
      <c r="JJQ11" s="886"/>
      <c r="JJR11" s="886"/>
      <c r="JJS11" s="886"/>
      <c r="JJT11" s="885"/>
      <c r="JJU11" s="886"/>
      <c r="JJV11" s="886"/>
      <c r="JJW11" s="886"/>
      <c r="JJX11" s="885"/>
      <c r="JJY11" s="886"/>
      <c r="JJZ11" s="886"/>
      <c r="JKA11" s="886"/>
      <c r="JKB11" s="885"/>
      <c r="JKC11" s="886"/>
      <c r="JKD11" s="886"/>
      <c r="JKE11" s="886"/>
      <c r="JKF11" s="885"/>
      <c r="JKG11" s="886"/>
      <c r="JKH11" s="886"/>
      <c r="JKI11" s="886"/>
      <c r="JKJ11" s="885"/>
      <c r="JKK11" s="886"/>
      <c r="JKL11" s="886"/>
      <c r="JKM11" s="886"/>
      <c r="JKN11" s="885"/>
      <c r="JKO11" s="886"/>
      <c r="JKP11" s="886"/>
      <c r="JKQ11" s="886"/>
      <c r="JKR11" s="885"/>
      <c r="JKS11" s="886"/>
      <c r="JKT11" s="886"/>
      <c r="JKU11" s="886"/>
      <c r="JKV11" s="885"/>
      <c r="JKW11" s="886"/>
      <c r="JKX11" s="886"/>
      <c r="JKY11" s="886"/>
      <c r="JKZ11" s="885"/>
      <c r="JLA11" s="886"/>
      <c r="JLB11" s="886"/>
      <c r="JLC11" s="886"/>
      <c r="JLD11" s="885"/>
      <c r="JLE11" s="886"/>
      <c r="JLF11" s="886"/>
      <c r="JLG11" s="886"/>
      <c r="JLH11" s="885"/>
      <c r="JLI11" s="886"/>
      <c r="JLJ11" s="886"/>
      <c r="JLK11" s="886"/>
      <c r="JLL11" s="885"/>
      <c r="JLM11" s="886"/>
      <c r="JLN11" s="886"/>
      <c r="JLO11" s="886"/>
      <c r="JLP11" s="885"/>
      <c r="JLQ11" s="886"/>
      <c r="JLR11" s="886"/>
      <c r="JLS11" s="886"/>
      <c r="JLT11" s="885"/>
      <c r="JLU11" s="886"/>
      <c r="JLV11" s="886"/>
      <c r="JLW11" s="886"/>
      <c r="JLX11" s="885"/>
      <c r="JLY11" s="886"/>
      <c r="JLZ11" s="886"/>
      <c r="JMA11" s="886"/>
      <c r="JMB11" s="885"/>
      <c r="JMC11" s="886"/>
      <c r="JMD11" s="886"/>
      <c r="JME11" s="886"/>
      <c r="JMF11" s="885"/>
      <c r="JMG11" s="886"/>
      <c r="JMH11" s="886"/>
      <c r="JMI11" s="886"/>
      <c r="JMJ11" s="885"/>
      <c r="JMK11" s="886"/>
      <c r="JML11" s="886"/>
      <c r="JMM11" s="886"/>
      <c r="JMN11" s="885"/>
      <c r="JMO11" s="886"/>
      <c r="JMP11" s="886"/>
      <c r="JMQ11" s="886"/>
      <c r="JMR11" s="885"/>
      <c r="JMS11" s="886"/>
      <c r="JMT11" s="886"/>
      <c r="JMU11" s="886"/>
      <c r="JMV11" s="885"/>
      <c r="JMW11" s="886"/>
      <c r="JMX11" s="886"/>
      <c r="JMY11" s="886"/>
      <c r="JMZ11" s="885"/>
      <c r="JNA11" s="886"/>
      <c r="JNB11" s="886"/>
      <c r="JNC11" s="886"/>
      <c r="JND11" s="885"/>
      <c r="JNE11" s="886"/>
      <c r="JNF11" s="886"/>
      <c r="JNG11" s="886"/>
      <c r="JNH11" s="885"/>
      <c r="JNI11" s="886"/>
      <c r="JNJ11" s="886"/>
      <c r="JNK11" s="886"/>
      <c r="JNL11" s="885"/>
      <c r="JNM11" s="886"/>
      <c r="JNN11" s="886"/>
      <c r="JNO11" s="886"/>
      <c r="JNP11" s="885"/>
      <c r="JNQ11" s="886"/>
      <c r="JNR11" s="886"/>
      <c r="JNS11" s="886"/>
      <c r="JNT11" s="885"/>
      <c r="JNU11" s="886"/>
      <c r="JNV11" s="886"/>
      <c r="JNW11" s="886"/>
      <c r="JNX11" s="885"/>
      <c r="JNY11" s="886"/>
      <c r="JNZ11" s="886"/>
      <c r="JOA11" s="886"/>
      <c r="JOB11" s="885"/>
      <c r="JOC11" s="886"/>
      <c r="JOD11" s="886"/>
      <c r="JOE11" s="886"/>
      <c r="JOF11" s="885"/>
      <c r="JOG11" s="886"/>
      <c r="JOH11" s="886"/>
      <c r="JOI11" s="886"/>
      <c r="JOJ11" s="885"/>
      <c r="JOK11" s="886"/>
      <c r="JOL11" s="886"/>
      <c r="JOM11" s="886"/>
      <c r="JON11" s="885"/>
      <c r="JOO11" s="886"/>
      <c r="JOP11" s="886"/>
      <c r="JOQ11" s="886"/>
      <c r="JOR11" s="885"/>
      <c r="JOS11" s="886"/>
      <c r="JOT11" s="886"/>
      <c r="JOU11" s="886"/>
      <c r="JOV11" s="885"/>
      <c r="JOW11" s="886"/>
      <c r="JOX11" s="886"/>
      <c r="JOY11" s="886"/>
      <c r="JOZ11" s="885"/>
      <c r="JPA11" s="886"/>
      <c r="JPB11" s="886"/>
      <c r="JPC11" s="886"/>
      <c r="JPD11" s="885"/>
      <c r="JPE11" s="886"/>
      <c r="JPF11" s="886"/>
      <c r="JPG11" s="886"/>
      <c r="JPH11" s="885"/>
      <c r="JPI11" s="886"/>
      <c r="JPJ11" s="886"/>
      <c r="JPK11" s="886"/>
      <c r="JPL11" s="885"/>
      <c r="JPM11" s="886"/>
      <c r="JPN11" s="886"/>
      <c r="JPO11" s="886"/>
      <c r="JPP11" s="885"/>
      <c r="JPQ11" s="886"/>
      <c r="JPR11" s="886"/>
      <c r="JPS11" s="886"/>
      <c r="JPT11" s="885"/>
      <c r="JPU11" s="886"/>
      <c r="JPV11" s="886"/>
      <c r="JPW11" s="886"/>
      <c r="JPX11" s="885"/>
      <c r="JPY11" s="886"/>
      <c r="JPZ11" s="886"/>
      <c r="JQA11" s="886"/>
      <c r="JQB11" s="885"/>
      <c r="JQC11" s="886"/>
      <c r="JQD11" s="886"/>
      <c r="JQE11" s="886"/>
      <c r="JQF11" s="885"/>
      <c r="JQG11" s="886"/>
      <c r="JQH11" s="886"/>
      <c r="JQI11" s="886"/>
      <c r="JQJ11" s="885"/>
      <c r="JQK11" s="886"/>
      <c r="JQL11" s="886"/>
      <c r="JQM11" s="886"/>
      <c r="JQN11" s="885"/>
      <c r="JQO11" s="886"/>
      <c r="JQP11" s="886"/>
      <c r="JQQ11" s="886"/>
      <c r="JQR11" s="885"/>
      <c r="JQS11" s="886"/>
      <c r="JQT11" s="886"/>
      <c r="JQU11" s="886"/>
      <c r="JQV11" s="885"/>
      <c r="JQW11" s="886"/>
      <c r="JQX11" s="886"/>
      <c r="JQY11" s="886"/>
      <c r="JQZ11" s="885"/>
      <c r="JRA11" s="886"/>
      <c r="JRB11" s="886"/>
      <c r="JRC11" s="886"/>
      <c r="JRD11" s="885"/>
      <c r="JRE11" s="886"/>
      <c r="JRF11" s="886"/>
      <c r="JRG11" s="886"/>
      <c r="JRH11" s="885"/>
      <c r="JRI11" s="886"/>
      <c r="JRJ11" s="886"/>
      <c r="JRK11" s="886"/>
      <c r="JRL11" s="885"/>
      <c r="JRM11" s="886"/>
      <c r="JRN11" s="886"/>
      <c r="JRO11" s="886"/>
      <c r="JRP11" s="885"/>
      <c r="JRQ11" s="886"/>
      <c r="JRR11" s="886"/>
      <c r="JRS11" s="886"/>
      <c r="JRT11" s="885"/>
      <c r="JRU11" s="886"/>
      <c r="JRV11" s="886"/>
      <c r="JRW11" s="886"/>
      <c r="JRX11" s="885"/>
      <c r="JRY11" s="886"/>
      <c r="JRZ11" s="886"/>
      <c r="JSA11" s="886"/>
      <c r="JSB11" s="885"/>
      <c r="JSC11" s="886"/>
      <c r="JSD11" s="886"/>
      <c r="JSE11" s="886"/>
      <c r="JSF11" s="885"/>
      <c r="JSG11" s="886"/>
      <c r="JSH11" s="886"/>
      <c r="JSI11" s="886"/>
      <c r="JSJ11" s="885"/>
      <c r="JSK11" s="886"/>
      <c r="JSL11" s="886"/>
      <c r="JSM11" s="886"/>
      <c r="JSN11" s="885"/>
      <c r="JSO11" s="886"/>
      <c r="JSP11" s="886"/>
      <c r="JSQ11" s="886"/>
      <c r="JSR11" s="885"/>
      <c r="JSS11" s="886"/>
      <c r="JST11" s="886"/>
      <c r="JSU11" s="886"/>
      <c r="JSV11" s="885"/>
      <c r="JSW11" s="886"/>
      <c r="JSX11" s="886"/>
      <c r="JSY11" s="886"/>
      <c r="JSZ11" s="885"/>
      <c r="JTA11" s="886"/>
      <c r="JTB11" s="886"/>
      <c r="JTC11" s="886"/>
      <c r="JTD11" s="885"/>
      <c r="JTE11" s="886"/>
      <c r="JTF11" s="886"/>
      <c r="JTG11" s="886"/>
      <c r="JTH11" s="885"/>
      <c r="JTI11" s="886"/>
      <c r="JTJ11" s="886"/>
      <c r="JTK11" s="886"/>
      <c r="JTL11" s="885"/>
      <c r="JTM11" s="886"/>
      <c r="JTN11" s="886"/>
      <c r="JTO11" s="886"/>
      <c r="JTP11" s="885"/>
      <c r="JTQ11" s="886"/>
      <c r="JTR11" s="886"/>
      <c r="JTS11" s="886"/>
      <c r="JTT11" s="885"/>
      <c r="JTU11" s="886"/>
      <c r="JTV11" s="886"/>
      <c r="JTW11" s="886"/>
      <c r="JTX11" s="885"/>
      <c r="JTY11" s="886"/>
      <c r="JTZ11" s="886"/>
      <c r="JUA11" s="886"/>
      <c r="JUB11" s="885"/>
      <c r="JUC11" s="886"/>
      <c r="JUD11" s="886"/>
      <c r="JUE11" s="886"/>
      <c r="JUF11" s="885"/>
      <c r="JUG11" s="886"/>
      <c r="JUH11" s="886"/>
      <c r="JUI11" s="886"/>
      <c r="JUJ11" s="885"/>
      <c r="JUK11" s="886"/>
      <c r="JUL11" s="886"/>
      <c r="JUM11" s="886"/>
      <c r="JUN11" s="885"/>
      <c r="JUO11" s="886"/>
      <c r="JUP11" s="886"/>
      <c r="JUQ11" s="886"/>
      <c r="JUR11" s="885"/>
      <c r="JUS11" s="886"/>
      <c r="JUT11" s="886"/>
      <c r="JUU11" s="886"/>
      <c r="JUV11" s="885"/>
      <c r="JUW11" s="886"/>
      <c r="JUX11" s="886"/>
      <c r="JUY11" s="886"/>
      <c r="JUZ11" s="885"/>
      <c r="JVA11" s="886"/>
      <c r="JVB11" s="886"/>
      <c r="JVC11" s="886"/>
      <c r="JVD11" s="885"/>
      <c r="JVE11" s="886"/>
      <c r="JVF11" s="886"/>
      <c r="JVG11" s="886"/>
      <c r="JVH11" s="885"/>
      <c r="JVI11" s="886"/>
      <c r="JVJ11" s="886"/>
      <c r="JVK11" s="886"/>
      <c r="JVL11" s="885"/>
      <c r="JVM11" s="886"/>
      <c r="JVN11" s="886"/>
      <c r="JVO11" s="886"/>
      <c r="JVP11" s="885"/>
      <c r="JVQ11" s="886"/>
      <c r="JVR11" s="886"/>
      <c r="JVS11" s="886"/>
      <c r="JVT11" s="885"/>
      <c r="JVU11" s="886"/>
      <c r="JVV11" s="886"/>
      <c r="JVW11" s="886"/>
      <c r="JVX11" s="885"/>
      <c r="JVY11" s="886"/>
      <c r="JVZ11" s="886"/>
      <c r="JWA11" s="886"/>
      <c r="JWB11" s="885"/>
      <c r="JWC11" s="886"/>
      <c r="JWD11" s="886"/>
      <c r="JWE11" s="886"/>
      <c r="JWF11" s="885"/>
      <c r="JWG11" s="886"/>
      <c r="JWH11" s="886"/>
      <c r="JWI11" s="886"/>
      <c r="JWJ11" s="885"/>
      <c r="JWK11" s="886"/>
      <c r="JWL11" s="886"/>
      <c r="JWM11" s="886"/>
      <c r="JWN11" s="885"/>
      <c r="JWO11" s="886"/>
      <c r="JWP11" s="886"/>
      <c r="JWQ11" s="886"/>
      <c r="JWR11" s="885"/>
      <c r="JWS11" s="886"/>
      <c r="JWT11" s="886"/>
      <c r="JWU11" s="886"/>
      <c r="JWV11" s="885"/>
      <c r="JWW11" s="886"/>
      <c r="JWX11" s="886"/>
      <c r="JWY11" s="886"/>
      <c r="JWZ11" s="885"/>
      <c r="JXA11" s="886"/>
      <c r="JXB11" s="886"/>
      <c r="JXC11" s="886"/>
      <c r="JXD11" s="885"/>
      <c r="JXE11" s="886"/>
      <c r="JXF11" s="886"/>
      <c r="JXG11" s="886"/>
      <c r="JXH11" s="885"/>
      <c r="JXI11" s="886"/>
      <c r="JXJ11" s="886"/>
      <c r="JXK11" s="886"/>
      <c r="JXL11" s="885"/>
      <c r="JXM11" s="886"/>
      <c r="JXN11" s="886"/>
      <c r="JXO11" s="886"/>
      <c r="JXP11" s="885"/>
      <c r="JXQ11" s="886"/>
      <c r="JXR11" s="886"/>
      <c r="JXS11" s="886"/>
      <c r="JXT11" s="885"/>
      <c r="JXU11" s="886"/>
      <c r="JXV11" s="886"/>
      <c r="JXW11" s="886"/>
      <c r="JXX11" s="885"/>
      <c r="JXY11" s="886"/>
      <c r="JXZ11" s="886"/>
      <c r="JYA11" s="886"/>
      <c r="JYB11" s="885"/>
      <c r="JYC11" s="886"/>
      <c r="JYD11" s="886"/>
      <c r="JYE11" s="886"/>
      <c r="JYF11" s="885"/>
      <c r="JYG11" s="886"/>
      <c r="JYH11" s="886"/>
      <c r="JYI11" s="886"/>
      <c r="JYJ11" s="885"/>
      <c r="JYK11" s="886"/>
      <c r="JYL11" s="886"/>
      <c r="JYM11" s="886"/>
      <c r="JYN11" s="885"/>
      <c r="JYO11" s="886"/>
      <c r="JYP11" s="886"/>
      <c r="JYQ11" s="886"/>
      <c r="JYR11" s="885"/>
      <c r="JYS11" s="886"/>
      <c r="JYT11" s="886"/>
      <c r="JYU11" s="886"/>
      <c r="JYV11" s="885"/>
      <c r="JYW11" s="886"/>
      <c r="JYX11" s="886"/>
      <c r="JYY11" s="886"/>
      <c r="JYZ11" s="885"/>
      <c r="JZA11" s="886"/>
      <c r="JZB11" s="886"/>
      <c r="JZC11" s="886"/>
      <c r="JZD11" s="885"/>
      <c r="JZE11" s="886"/>
      <c r="JZF11" s="886"/>
      <c r="JZG11" s="886"/>
      <c r="JZH11" s="885"/>
      <c r="JZI11" s="886"/>
      <c r="JZJ11" s="886"/>
      <c r="JZK11" s="886"/>
      <c r="JZL11" s="885"/>
      <c r="JZM11" s="886"/>
      <c r="JZN11" s="886"/>
      <c r="JZO11" s="886"/>
      <c r="JZP11" s="885"/>
      <c r="JZQ11" s="886"/>
      <c r="JZR11" s="886"/>
      <c r="JZS11" s="886"/>
      <c r="JZT11" s="885"/>
      <c r="JZU11" s="886"/>
      <c r="JZV11" s="886"/>
      <c r="JZW11" s="886"/>
      <c r="JZX11" s="885"/>
      <c r="JZY11" s="886"/>
      <c r="JZZ11" s="886"/>
      <c r="KAA11" s="886"/>
      <c r="KAB11" s="885"/>
      <c r="KAC11" s="886"/>
      <c r="KAD11" s="886"/>
      <c r="KAE11" s="886"/>
      <c r="KAF11" s="885"/>
      <c r="KAG11" s="886"/>
      <c r="KAH11" s="886"/>
      <c r="KAI11" s="886"/>
      <c r="KAJ11" s="885"/>
      <c r="KAK11" s="886"/>
      <c r="KAL11" s="886"/>
      <c r="KAM11" s="886"/>
      <c r="KAN11" s="885"/>
      <c r="KAO11" s="886"/>
      <c r="KAP11" s="886"/>
      <c r="KAQ11" s="886"/>
      <c r="KAR11" s="885"/>
      <c r="KAS11" s="886"/>
      <c r="KAT11" s="886"/>
      <c r="KAU11" s="886"/>
      <c r="KAV11" s="885"/>
      <c r="KAW11" s="886"/>
      <c r="KAX11" s="886"/>
      <c r="KAY11" s="886"/>
      <c r="KAZ11" s="885"/>
      <c r="KBA11" s="886"/>
      <c r="KBB11" s="886"/>
      <c r="KBC11" s="886"/>
      <c r="KBD11" s="885"/>
      <c r="KBE11" s="886"/>
      <c r="KBF11" s="886"/>
      <c r="KBG11" s="886"/>
      <c r="KBH11" s="885"/>
      <c r="KBI11" s="886"/>
      <c r="KBJ11" s="886"/>
      <c r="KBK11" s="886"/>
      <c r="KBL11" s="885"/>
      <c r="KBM11" s="886"/>
      <c r="KBN11" s="886"/>
      <c r="KBO11" s="886"/>
      <c r="KBP11" s="885"/>
      <c r="KBQ11" s="886"/>
      <c r="KBR11" s="886"/>
      <c r="KBS11" s="886"/>
      <c r="KBT11" s="885"/>
      <c r="KBU11" s="886"/>
      <c r="KBV11" s="886"/>
      <c r="KBW11" s="886"/>
      <c r="KBX11" s="885"/>
      <c r="KBY11" s="886"/>
      <c r="KBZ11" s="886"/>
      <c r="KCA11" s="886"/>
      <c r="KCB11" s="885"/>
      <c r="KCC11" s="886"/>
      <c r="KCD11" s="886"/>
      <c r="KCE11" s="886"/>
      <c r="KCF11" s="885"/>
      <c r="KCG11" s="886"/>
      <c r="KCH11" s="886"/>
      <c r="KCI11" s="886"/>
      <c r="KCJ11" s="885"/>
      <c r="KCK11" s="886"/>
      <c r="KCL11" s="886"/>
      <c r="KCM11" s="886"/>
      <c r="KCN11" s="885"/>
      <c r="KCO11" s="886"/>
      <c r="KCP11" s="886"/>
      <c r="KCQ11" s="886"/>
      <c r="KCR11" s="885"/>
      <c r="KCS11" s="886"/>
      <c r="KCT11" s="886"/>
      <c r="KCU11" s="886"/>
      <c r="KCV11" s="885"/>
      <c r="KCW11" s="886"/>
      <c r="KCX11" s="886"/>
      <c r="KCY11" s="886"/>
      <c r="KCZ11" s="885"/>
      <c r="KDA11" s="886"/>
      <c r="KDB11" s="886"/>
      <c r="KDC11" s="886"/>
      <c r="KDD11" s="885"/>
      <c r="KDE11" s="886"/>
      <c r="KDF11" s="886"/>
      <c r="KDG11" s="886"/>
      <c r="KDH11" s="885"/>
      <c r="KDI11" s="886"/>
      <c r="KDJ11" s="886"/>
      <c r="KDK11" s="886"/>
      <c r="KDL11" s="885"/>
      <c r="KDM11" s="886"/>
      <c r="KDN11" s="886"/>
      <c r="KDO11" s="886"/>
      <c r="KDP11" s="885"/>
      <c r="KDQ11" s="886"/>
      <c r="KDR11" s="886"/>
      <c r="KDS11" s="886"/>
      <c r="KDT11" s="885"/>
      <c r="KDU11" s="886"/>
      <c r="KDV11" s="886"/>
      <c r="KDW11" s="886"/>
      <c r="KDX11" s="885"/>
      <c r="KDY11" s="886"/>
      <c r="KDZ11" s="886"/>
      <c r="KEA11" s="886"/>
      <c r="KEB11" s="885"/>
      <c r="KEC11" s="886"/>
      <c r="KED11" s="886"/>
      <c r="KEE11" s="886"/>
      <c r="KEF11" s="885"/>
      <c r="KEG11" s="886"/>
      <c r="KEH11" s="886"/>
      <c r="KEI11" s="886"/>
      <c r="KEJ11" s="885"/>
      <c r="KEK11" s="886"/>
      <c r="KEL11" s="886"/>
      <c r="KEM11" s="886"/>
      <c r="KEN11" s="885"/>
      <c r="KEO11" s="886"/>
      <c r="KEP11" s="886"/>
      <c r="KEQ11" s="886"/>
      <c r="KER11" s="885"/>
      <c r="KES11" s="886"/>
      <c r="KET11" s="886"/>
      <c r="KEU11" s="886"/>
      <c r="KEV11" s="885"/>
      <c r="KEW11" s="886"/>
      <c r="KEX11" s="886"/>
      <c r="KEY11" s="886"/>
      <c r="KEZ11" s="885"/>
      <c r="KFA11" s="886"/>
      <c r="KFB11" s="886"/>
      <c r="KFC11" s="886"/>
      <c r="KFD11" s="885"/>
      <c r="KFE11" s="886"/>
      <c r="KFF11" s="886"/>
      <c r="KFG11" s="886"/>
      <c r="KFH11" s="885"/>
      <c r="KFI11" s="886"/>
      <c r="KFJ11" s="886"/>
      <c r="KFK11" s="886"/>
      <c r="KFL11" s="885"/>
      <c r="KFM11" s="886"/>
      <c r="KFN11" s="886"/>
      <c r="KFO11" s="886"/>
      <c r="KFP11" s="885"/>
      <c r="KFQ11" s="886"/>
      <c r="KFR11" s="886"/>
      <c r="KFS11" s="886"/>
      <c r="KFT11" s="885"/>
      <c r="KFU11" s="886"/>
      <c r="KFV11" s="886"/>
      <c r="KFW11" s="886"/>
      <c r="KFX11" s="885"/>
      <c r="KFY11" s="886"/>
      <c r="KFZ11" s="886"/>
      <c r="KGA11" s="886"/>
      <c r="KGB11" s="885"/>
      <c r="KGC11" s="886"/>
      <c r="KGD11" s="886"/>
      <c r="KGE11" s="886"/>
      <c r="KGF11" s="885"/>
      <c r="KGG11" s="886"/>
      <c r="KGH11" s="886"/>
      <c r="KGI11" s="886"/>
      <c r="KGJ11" s="885"/>
      <c r="KGK11" s="886"/>
      <c r="KGL11" s="886"/>
      <c r="KGM11" s="886"/>
      <c r="KGN11" s="885"/>
      <c r="KGO11" s="886"/>
      <c r="KGP11" s="886"/>
      <c r="KGQ11" s="886"/>
      <c r="KGR11" s="885"/>
      <c r="KGS11" s="886"/>
      <c r="KGT11" s="886"/>
      <c r="KGU11" s="886"/>
      <c r="KGV11" s="885"/>
      <c r="KGW11" s="886"/>
      <c r="KGX11" s="886"/>
      <c r="KGY11" s="886"/>
      <c r="KGZ11" s="885"/>
      <c r="KHA11" s="886"/>
      <c r="KHB11" s="886"/>
      <c r="KHC11" s="886"/>
      <c r="KHD11" s="885"/>
      <c r="KHE11" s="886"/>
      <c r="KHF11" s="886"/>
      <c r="KHG11" s="886"/>
      <c r="KHH11" s="885"/>
      <c r="KHI11" s="886"/>
      <c r="KHJ11" s="886"/>
      <c r="KHK11" s="886"/>
      <c r="KHL11" s="885"/>
      <c r="KHM11" s="886"/>
      <c r="KHN11" s="886"/>
      <c r="KHO11" s="886"/>
      <c r="KHP11" s="885"/>
      <c r="KHQ11" s="886"/>
      <c r="KHR11" s="886"/>
      <c r="KHS11" s="886"/>
      <c r="KHT11" s="885"/>
      <c r="KHU11" s="886"/>
      <c r="KHV11" s="886"/>
      <c r="KHW11" s="886"/>
      <c r="KHX11" s="885"/>
      <c r="KHY11" s="886"/>
      <c r="KHZ11" s="886"/>
      <c r="KIA11" s="886"/>
      <c r="KIB11" s="885"/>
      <c r="KIC11" s="886"/>
      <c r="KID11" s="886"/>
      <c r="KIE11" s="886"/>
      <c r="KIF11" s="885"/>
      <c r="KIG11" s="886"/>
      <c r="KIH11" s="886"/>
      <c r="KII11" s="886"/>
      <c r="KIJ11" s="885"/>
      <c r="KIK11" s="886"/>
      <c r="KIL11" s="886"/>
      <c r="KIM11" s="886"/>
      <c r="KIN11" s="885"/>
      <c r="KIO11" s="886"/>
      <c r="KIP11" s="886"/>
      <c r="KIQ11" s="886"/>
      <c r="KIR11" s="885"/>
      <c r="KIS11" s="886"/>
      <c r="KIT11" s="886"/>
      <c r="KIU11" s="886"/>
      <c r="KIV11" s="885"/>
      <c r="KIW11" s="886"/>
      <c r="KIX11" s="886"/>
      <c r="KIY11" s="886"/>
      <c r="KIZ11" s="885"/>
      <c r="KJA11" s="886"/>
      <c r="KJB11" s="886"/>
      <c r="KJC11" s="886"/>
      <c r="KJD11" s="885"/>
      <c r="KJE11" s="886"/>
      <c r="KJF11" s="886"/>
      <c r="KJG11" s="886"/>
      <c r="KJH11" s="885"/>
      <c r="KJI11" s="886"/>
      <c r="KJJ11" s="886"/>
      <c r="KJK11" s="886"/>
      <c r="KJL11" s="885"/>
      <c r="KJM11" s="886"/>
      <c r="KJN11" s="886"/>
      <c r="KJO11" s="886"/>
      <c r="KJP11" s="885"/>
      <c r="KJQ11" s="886"/>
      <c r="KJR11" s="886"/>
      <c r="KJS11" s="886"/>
      <c r="KJT11" s="885"/>
      <c r="KJU11" s="886"/>
      <c r="KJV11" s="886"/>
      <c r="KJW11" s="886"/>
      <c r="KJX11" s="885"/>
      <c r="KJY11" s="886"/>
      <c r="KJZ11" s="886"/>
      <c r="KKA11" s="886"/>
      <c r="KKB11" s="885"/>
      <c r="KKC11" s="886"/>
      <c r="KKD11" s="886"/>
      <c r="KKE11" s="886"/>
      <c r="KKF11" s="885"/>
      <c r="KKG11" s="886"/>
      <c r="KKH11" s="886"/>
      <c r="KKI11" s="886"/>
      <c r="KKJ11" s="885"/>
      <c r="KKK11" s="886"/>
      <c r="KKL11" s="886"/>
      <c r="KKM11" s="886"/>
      <c r="KKN11" s="885"/>
      <c r="KKO11" s="886"/>
      <c r="KKP11" s="886"/>
      <c r="KKQ11" s="886"/>
      <c r="KKR11" s="885"/>
      <c r="KKS11" s="886"/>
      <c r="KKT11" s="886"/>
      <c r="KKU11" s="886"/>
      <c r="KKV11" s="885"/>
      <c r="KKW11" s="886"/>
      <c r="KKX11" s="886"/>
      <c r="KKY11" s="886"/>
      <c r="KKZ11" s="885"/>
      <c r="KLA11" s="886"/>
      <c r="KLB11" s="886"/>
      <c r="KLC11" s="886"/>
      <c r="KLD11" s="885"/>
      <c r="KLE11" s="886"/>
      <c r="KLF11" s="886"/>
      <c r="KLG11" s="886"/>
      <c r="KLH11" s="885"/>
      <c r="KLI11" s="886"/>
      <c r="KLJ11" s="886"/>
      <c r="KLK11" s="886"/>
      <c r="KLL11" s="885"/>
      <c r="KLM11" s="886"/>
      <c r="KLN11" s="886"/>
      <c r="KLO11" s="886"/>
      <c r="KLP11" s="885"/>
      <c r="KLQ11" s="886"/>
      <c r="KLR11" s="886"/>
      <c r="KLS11" s="886"/>
      <c r="KLT11" s="885"/>
      <c r="KLU11" s="886"/>
      <c r="KLV11" s="886"/>
      <c r="KLW11" s="886"/>
      <c r="KLX11" s="885"/>
      <c r="KLY11" s="886"/>
      <c r="KLZ11" s="886"/>
      <c r="KMA11" s="886"/>
      <c r="KMB11" s="885"/>
      <c r="KMC11" s="886"/>
      <c r="KMD11" s="886"/>
      <c r="KME11" s="886"/>
      <c r="KMF11" s="885"/>
      <c r="KMG11" s="886"/>
      <c r="KMH11" s="886"/>
      <c r="KMI11" s="886"/>
      <c r="KMJ11" s="885"/>
      <c r="KMK11" s="886"/>
      <c r="KML11" s="886"/>
      <c r="KMM11" s="886"/>
      <c r="KMN11" s="885"/>
      <c r="KMO11" s="886"/>
      <c r="KMP11" s="886"/>
      <c r="KMQ11" s="886"/>
      <c r="KMR11" s="885"/>
      <c r="KMS11" s="886"/>
      <c r="KMT11" s="886"/>
      <c r="KMU11" s="886"/>
      <c r="KMV11" s="885"/>
      <c r="KMW11" s="886"/>
      <c r="KMX11" s="886"/>
      <c r="KMY11" s="886"/>
      <c r="KMZ11" s="885"/>
      <c r="KNA11" s="886"/>
      <c r="KNB11" s="886"/>
      <c r="KNC11" s="886"/>
      <c r="KND11" s="885"/>
      <c r="KNE11" s="886"/>
      <c r="KNF11" s="886"/>
      <c r="KNG11" s="886"/>
      <c r="KNH11" s="885"/>
      <c r="KNI11" s="886"/>
      <c r="KNJ11" s="886"/>
      <c r="KNK11" s="886"/>
      <c r="KNL11" s="885"/>
      <c r="KNM11" s="886"/>
      <c r="KNN11" s="886"/>
      <c r="KNO11" s="886"/>
      <c r="KNP11" s="885"/>
      <c r="KNQ11" s="886"/>
      <c r="KNR11" s="886"/>
      <c r="KNS11" s="886"/>
      <c r="KNT11" s="885"/>
      <c r="KNU11" s="886"/>
      <c r="KNV11" s="886"/>
      <c r="KNW11" s="886"/>
      <c r="KNX11" s="885"/>
      <c r="KNY11" s="886"/>
      <c r="KNZ11" s="886"/>
      <c r="KOA11" s="886"/>
      <c r="KOB11" s="885"/>
      <c r="KOC11" s="886"/>
      <c r="KOD11" s="886"/>
      <c r="KOE11" s="886"/>
      <c r="KOF11" s="885"/>
      <c r="KOG11" s="886"/>
      <c r="KOH11" s="886"/>
      <c r="KOI11" s="886"/>
      <c r="KOJ11" s="885"/>
      <c r="KOK11" s="886"/>
      <c r="KOL11" s="886"/>
      <c r="KOM11" s="886"/>
      <c r="KON11" s="885"/>
      <c r="KOO11" s="886"/>
      <c r="KOP11" s="886"/>
      <c r="KOQ11" s="886"/>
      <c r="KOR11" s="885"/>
      <c r="KOS11" s="886"/>
      <c r="KOT11" s="886"/>
      <c r="KOU11" s="886"/>
      <c r="KOV11" s="885"/>
      <c r="KOW11" s="886"/>
      <c r="KOX11" s="886"/>
      <c r="KOY11" s="886"/>
      <c r="KOZ11" s="885"/>
      <c r="KPA11" s="886"/>
      <c r="KPB11" s="886"/>
      <c r="KPC11" s="886"/>
      <c r="KPD11" s="885"/>
      <c r="KPE11" s="886"/>
      <c r="KPF11" s="886"/>
      <c r="KPG11" s="886"/>
      <c r="KPH11" s="885"/>
      <c r="KPI11" s="886"/>
      <c r="KPJ11" s="886"/>
      <c r="KPK11" s="886"/>
      <c r="KPL11" s="885"/>
      <c r="KPM11" s="886"/>
      <c r="KPN11" s="886"/>
      <c r="KPO11" s="886"/>
      <c r="KPP11" s="885"/>
      <c r="KPQ11" s="886"/>
      <c r="KPR11" s="886"/>
      <c r="KPS11" s="886"/>
      <c r="KPT11" s="885"/>
      <c r="KPU11" s="886"/>
      <c r="KPV11" s="886"/>
      <c r="KPW11" s="886"/>
      <c r="KPX11" s="885"/>
      <c r="KPY11" s="886"/>
      <c r="KPZ11" s="886"/>
      <c r="KQA11" s="886"/>
      <c r="KQB11" s="885"/>
      <c r="KQC11" s="886"/>
      <c r="KQD11" s="886"/>
      <c r="KQE11" s="886"/>
      <c r="KQF11" s="885"/>
      <c r="KQG11" s="886"/>
      <c r="KQH11" s="886"/>
      <c r="KQI11" s="886"/>
      <c r="KQJ11" s="885"/>
      <c r="KQK11" s="886"/>
      <c r="KQL11" s="886"/>
      <c r="KQM11" s="886"/>
      <c r="KQN11" s="885"/>
      <c r="KQO11" s="886"/>
      <c r="KQP11" s="886"/>
      <c r="KQQ11" s="886"/>
      <c r="KQR11" s="885"/>
      <c r="KQS11" s="886"/>
      <c r="KQT11" s="886"/>
      <c r="KQU11" s="886"/>
      <c r="KQV11" s="885"/>
      <c r="KQW11" s="886"/>
      <c r="KQX11" s="886"/>
      <c r="KQY11" s="886"/>
      <c r="KQZ11" s="885"/>
      <c r="KRA11" s="886"/>
      <c r="KRB11" s="886"/>
      <c r="KRC11" s="886"/>
      <c r="KRD11" s="885"/>
      <c r="KRE11" s="886"/>
      <c r="KRF11" s="886"/>
      <c r="KRG11" s="886"/>
      <c r="KRH11" s="885"/>
      <c r="KRI11" s="886"/>
      <c r="KRJ11" s="886"/>
      <c r="KRK11" s="886"/>
      <c r="KRL11" s="885"/>
      <c r="KRM11" s="886"/>
      <c r="KRN11" s="886"/>
      <c r="KRO11" s="886"/>
      <c r="KRP11" s="885"/>
      <c r="KRQ11" s="886"/>
      <c r="KRR11" s="886"/>
      <c r="KRS11" s="886"/>
      <c r="KRT11" s="885"/>
      <c r="KRU11" s="886"/>
      <c r="KRV11" s="886"/>
      <c r="KRW11" s="886"/>
      <c r="KRX11" s="885"/>
      <c r="KRY11" s="886"/>
      <c r="KRZ11" s="886"/>
      <c r="KSA11" s="886"/>
      <c r="KSB11" s="885"/>
      <c r="KSC11" s="886"/>
      <c r="KSD11" s="886"/>
      <c r="KSE11" s="886"/>
      <c r="KSF11" s="885"/>
      <c r="KSG11" s="886"/>
      <c r="KSH11" s="886"/>
      <c r="KSI11" s="886"/>
      <c r="KSJ11" s="885"/>
      <c r="KSK11" s="886"/>
      <c r="KSL11" s="886"/>
      <c r="KSM11" s="886"/>
      <c r="KSN11" s="885"/>
      <c r="KSO11" s="886"/>
      <c r="KSP11" s="886"/>
      <c r="KSQ11" s="886"/>
      <c r="KSR11" s="885"/>
      <c r="KSS11" s="886"/>
      <c r="KST11" s="886"/>
      <c r="KSU11" s="886"/>
      <c r="KSV11" s="885"/>
      <c r="KSW11" s="886"/>
      <c r="KSX11" s="886"/>
      <c r="KSY11" s="886"/>
      <c r="KSZ11" s="885"/>
      <c r="KTA11" s="886"/>
      <c r="KTB11" s="886"/>
      <c r="KTC11" s="886"/>
      <c r="KTD11" s="885"/>
      <c r="KTE11" s="886"/>
      <c r="KTF11" s="886"/>
      <c r="KTG11" s="886"/>
      <c r="KTH11" s="885"/>
      <c r="KTI11" s="886"/>
      <c r="KTJ11" s="886"/>
      <c r="KTK11" s="886"/>
      <c r="KTL11" s="885"/>
      <c r="KTM11" s="886"/>
      <c r="KTN11" s="886"/>
      <c r="KTO11" s="886"/>
      <c r="KTP11" s="885"/>
      <c r="KTQ11" s="886"/>
      <c r="KTR11" s="886"/>
      <c r="KTS11" s="886"/>
      <c r="KTT11" s="885"/>
      <c r="KTU11" s="886"/>
      <c r="KTV11" s="886"/>
      <c r="KTW11" s="886"/>
      <c r="KTX11" s="885"/>
      <c r="KTY11" s="886"/>
      <c r="KTZ11" s="886"/>
      <c r="KUA11" s="886"/>
      <c r="KUB11" s="885"/>
      <c r="KUC11" s="886"/>
      <c r="KUD11" s="886"/>
      <c r="KUE11" s="886"/>
      <c r="KUF11" s="885"/>
      <c r="KUG11" s="886"/>
      <c r="KUH11" s="886"/>
      <c r="KUI11" s="886"/>
      <c r="KUJ11" s="885"/>
      <c r="KUK11" s="886"/>
      <c r="KUL11" s="886"/>
      <c r="KUM11" s="886"/>
      <c r="KUN11" s="885"/>
      <c r="KUO11" s="886"/>
      <c r="KUP11" s="886"/>
      <c r="KUQ11" s="886"/>
      <c r="KUR11" s="885"/>
      <c r="KUS11" s="886"/>
      <c r="KUT11" s="886"/>
      <c r="KUU11" s="886"/>
      <c r="KUV11" s="885"/>
      <c r="KUW11" s="886"/>
      <c r="KUX11" s="886"/>
      <c r="KUY11" s="886"/>
      <c r="KUZ11" s="885"/>
      <c r="KVA11" s="886"/>
      <c r="KVB11" s="886"/>
      <c r="KVC11" s="886"/>
      <c r="KVD11" s="885"/>
      <c r="KVE11" s="886"/>
      <c r="KVF11" s="886"/>
      <c r="KVG11" s="886"/>
      <c r="KVH11" s="885"/>
      <c r="KVI11" s="886"/>
      <c r="KVJ11" s="886"/>
      <c r="KVK11" s="886"/>
      <c r="KVL11" s="885"/>
      <c r="KVM11" s="886"/>
      <c r="KVN11" s="886"/>
      <c r="KVO11" s="886"/>
      <c r="KVP11" s="885"/>
      <c r="KVQ11" s="886"/>
      <c r="KVR11" s="886"/>
      <c r="KVS11" s="886"/>
      <c r="KVT11" s="885"/>
      <c r="KVU11" s="886"/>
      <c r="KVV11" s="886"/>
      <c r="KVW11" s="886"/>
      <c r="KVX11" s="885"/>
      <c r="KVY11" s="886"/>
      <c r="KVZ11" s="886"/>
      <c r="KWA11" s="886"/>
      <c r="KWB11" s="885"/>
      <c r="KWC11" s="886"/>
      <c r="KWD11" s="886"/>
      <c r="KWE11" s="886"/>
      <c r="KWF11" s="885"/>
      <c r="KWG11" s="886"/>
      <c r="KWH11" s="886"/>
      <c r="KWI11" s="886"/>
      <c r="KWJ11" s="885"/>
      <c r="KWK11" s="886"/>
      <c r="KWL11" s="886"/>
      <c r="KWM11" s="886"/>
      <c r="KWN11" s="885"/>
      <c r="KWO11" s="886"/>
      <c r="KWP11" s="886"/>
      <c r="KWQ11" s="886"/>
      <c r="KWR11" s="885"/>
      <c r="KWS11" s="886"/>
      <c r="KWT11" s="886"/>
      <c r="KWU11" s="886"/>
      <c r="KWV11" s="885"/>
      <c r="KWW11" s="886"/>
      <c r="KWX11" s="886"/>
      <c r="KWY11" s="886"/>
      <c r="KWZ11" s="885"/>
      <c r="KXA11" s="886"/>
      <c r="KXB11" s="886"/>
      <c r="KXC11" s="886"/>
      <c r="KXD11" s="885"/>
      <c r="KXE11" s="886"/>
      <c r="KXF11" s="886"/>
      <c r="KXG11" s="886"/>
      <c r="KXH11" s="885"/>
      <c r="KXI11" s="886"/>
      <c r="KXJ11" s="886"/>
      <c r="KXK11" s="886"/>
      <c r="KXL11" s="885"/>
      <c r="KXM11" s="886"/>
      <c r="KXN11" s="886"/>
      <c r="KXO11" s="886"/>
      <c r="KXP11" s="885"/>
      <c r="KXQ11" s="886"/>
      <c r="KXR11" s="886"/>
      <c r="KXS11" s="886"/>
      <c r="KXT11" s="885"/>
      <c r="KXU11" s="886"/>
      <c r="KXV11" s="886"/>
      <c r="KXW11" s="886"/>
      <c r="KXX11" s="885"/>
      <c r="KXY11" s="886"/>
      <c r="KXZ11" s="886"/>
      <c r="KYA11" s="886"/>
      <c r="KYB11" s="885"/>
      <c r="KYC11" s="886"/>
      <c r="KYD11" s="886"/>
      <c r="KYE11" s="886"/>
      <c r="KYF11" s="885"/>
      <c r="KYG11" s="886"/>
      <c r="KYH11" s="886"/>
      <c r="KYI11" s="886"/>
      <c r="KYJ11" s="885"/>
      <c r="KYK11" s="886"/>
      <c r="KYL11" s="886"/>
      <c r="KYM11" s="886"/>
      <c r="KYN11" s="885"/>
      <c r="KYO11" s="886"/>
      <c r="KYP11" s="886"/>
      <c r="KYQ11" s="886"/>
      <c r="KYR11" s="885"/>
      <c r="KYS11" s="886"/>
      <c r="KYT11" s="886"/>
      <c r="KYU11" s="886"/>
      <c r="KYV11" s="885"/>
      <c r="KYW11" s="886"/>
      <c r="KYX11" s="886"/>
      <c r="KYY11" s="886"/>
      <c r="KYZ11" s="885"/>
      <c r="KZA11" s="886"/>
      <c r="KZB11" s="886"/>
      <c r="KZC11" s="886"/>
      <c r="KZD11" s="885"/>
      <c r="KZE11" s="886"/>
      <c r="KZF11" s="886"/>
      <c r="KZG11" s="886"/>
      <c r="KZH11" s="885"/>
      <c r="KZI11" s="886"/>
      <c r="KZJ11" s="886"/>
      <c r="KZK11" s="886"/>
      <c r="KZL11" s="885"/>
      <c r="KZM11" s="886"/>
      <c r="KZN11" s="886"/>
      <c r="KZO11" s="886"/>
      <c r="KZP11" s="885"/>
      <c r="KZQ11" s="886"/>
      <c r="KZR11" s="886"/>
      <c r="KZS11" s="886"/>
      <c r="KZT11" s="885"/>
      <c r="KZU11" s="886"/>
      <c r="KZV11" s="886"/>
      <c r="KZW11" s="886"/>
      <c r="KZX11" s="885"/>
      <c r="KZY11" s="886"/>
      <c r="KZZ11" s="886"/>
      <c r="LAA11" s="886"/>
      <c r="LAB11" s="885"/>
      <c r="LAC11" s="886"/>
      <c r="LAD11" s="886"/>
      <c r="LAE11" s="886"/>
      <c r="LAF11" s="885"/>
      <c r="LAG11" s="886"/>
      <c r="LAH11" s="886"/>
      <c r="LAI11" s="886"/>
      <c r="LAJ11" s="885"/>
      <c r="LAK11" s="886"/>
      <c r="LAL11" s="886"/>
      <c r="LAM11" s="886"/>
      <c r="LAN11" s="885"/>
      <c r="LAO11" s="886"/>
      <c r="LAP11" s="886"/>
      <c r="LAQ11" s="886"/>
      <c r="LAR11" s="885"/>
      <c r="LAS11" s="886"/>
      <c r="LAT11" s="886"/>
      <c r="LAU11" s="886"/>
      <c r="LAV11" s="885"/>
      <c r="LAW11" s="886"/>
      <c r="LAX11" s="886"/>
      <c r="LAY11" s="886"/>
      <c r="LAZ11" s="885"/>
      <c r="LBA11" s="886"/>
      <c r="LBB11" s="886"/>
      <c r="LBC11" s="886"/>
      <c r="LBD11" s="885"/>
      <c r="LBE11" s="886"/>
      <c r="LBF11" s="886"/>
      <c r="LBG11" s="886"/>
      <c r="LBH11" s="885"/>
      <c r="LBI11" s="886"/>
      <c r="LBJ11" s="886"/>
      <c r="LBK11" s="886"/>
      <c r="LBL11" s="885"/>
      <c r="LBM11" s="886"/>
      <c r="LBN11" s="886"/>
      <c r="LBO11" s="886"/>
      <c r="LBP11" s="885"/>
      <c r="LBQ11" s="886"/>
      <c r="LBR11" s="886"/>
      <c r="LBS11" s="886"/>
      <c r="LBT11" s="885"/>
      <c r="LBU11" s="886"/>
      <c r="LBV11" s="886"/>
      <c r="LBW11" s="886"/>
      <c r="LBX11" s="885"/>
      <c r="LBY11" s="886"/>
      <c r="LBZ11" s="886"/>
      <c r="LCA11" s="886"/>
      <c r="LCB11" s="885"/>
      <c r="LCC11" s="886"/>
      <c r="LCD11" s="886"/>
      <c r="LCE11" s="886"/>
      <c r="LCF11" s="885"/>
      <c r="LCG11" s="886"/>
      <c r="LCH11" s="886"/>
      <c r="LCI11" s="886"/>
      <c r="LCJ11" s="885"/>
      <c r="LCK11" s="886"/>
      <c r="LCL11" s="886"/>
      <c r="LCM11" s="886"/>
      <c r="LCN11" s="885"/>
      <c r="LCO11" s="886"/>
      <c r="LCP11" s="886"/>
      <c r="LCQ11" s="886"/>
      <c r="LCR11" s="885"/>
      <c r="LCS11" s="886"/>
      <c r="LCT11" s="886"/>
      <c r="LCU11" s="886"/>
      <c r="LCV11" s="885"/>
      <c r="LCW11" s="886"/>
      <c r="LCX11" s="886"/>
      <c r="LCY11" s="886"/>
      <c r="LCZ11" s="885"/>
      <c r="LDA11" s="886"/>
      <c r="LDB11" s="886"/>
      <c r="LDC11" s="886"/>
      <c r="LDD11" s="885"/>
      <c r="LDE11" s="886"/>
      <c r="LDF11" s="886"/>
      <c r="LDG11" s="886"/>
      <c r="LDH11" s="885"/>
      <c r="LDI11" s="886"/>
      <c r="LDJ11" s="886"/>
      <c r="LDK11" s="886"/>
      <c r="LDL11" s="885"/>
      <c r="LDM11" s="886"/>
      <c r="LDN11" s="886"/>
      <c r="LDO11" s="886"/>
      <c r="LDP11" s="885"/>
      <c r="LDQ11" s="886"/>
      <c r="LDR11" s="886"/>
      <c r="LDS11" s="886"/>
      <c r="LDT11" s="885"/>
      <c r="LDU11" s="886"/>
      <c r="LDV11" s="886"/>
      <c r="LDW11" s="886"/>
      <c r="LDX11" s="885"/>
      <c r="LDY11" s="886"/>
      <c r="LDZ11" s="886"/>
      <c r="LEA11" s="886"/>
      <c r="LEB11" s="885"/>
      <c r="LEC11" s="886"/>
      <c r="LED11" s="886"/>
      <c r="LEE11" s="886"/>
      <c r="LEF11" s="885"/>
      <c r="LEG11" s="886"/>
      <c r="LEH11" s="886"/>
      <c r="LEI11" s="886"/>
      <c r="LEJ11" s="885"/>
      <c r="LEK11" s="886"/>
      <c r="LEL11" s="886"/>
      <c r="LEM11" s="886"/>
      <c r="LEN11" s="885"/>
      <c r="LEO11" s="886"/>
      <c r="LEP11" s="886"/>
      <c r="LEQ11" s="886"/>
      <c r="LER11" s="885"/>
      <c r="LES11" s="886"/>
      <c r="LET11" s="886"/>
      <c r="LEU11" s="886"/>
      <c r="LEV11" s="885"/>
      <c r="LEW11" s="886"/>
      <c r="LEX11" s="886"/>
      <c r="LEY11" s="886"/>
      <c r="LEZ11" s="885"/>
      <c r="LFA11" s="886"/>
      <c r="LFB11" s="886"/>
      <c r="LFC11" s="886"/>
      <c r="LFD11" s="885"/>
      <c r="LFE11" s="886"/>
      <c r="LFF11" s="886"/>
      <c r="LFG11" s="886"/>
      <c r="LFH11" s="885"/>
      <c r="LFI11" s="886"/>
      <c r="LFJ11" s="886"/>
      <c r="LFK11" s="886"/>
      <c r="LFL11" s="885"/>
      <c r="LFM11" s="886"/>
      <c r="LFN11" s="886"/>
      <c r="LFO11" s="886"/>
      <c r="LFP11" s="885"/>
      <c r="LFQ11" s="886"/>
      <c r="LFR11" s="886"/>
      <c r="LFS11" s="886"/>
      <c r="LFT11" s="885"/>
      <c r="LFU11" s="886"/>
      <c r="LFV11" s="886"/>
      <c r="LFW11" s="886"/>
      <c r="LFX11" s="885"/>
      <c r="LFY11" s="886"/>
      <c r="LFZ11" s="886"/>
      <c r="LGA11" s="886"/>
      <c r="LGB11" s="885"/>
      <c r="LGC11" s="886"/>
      <c r="LGD11" s="886"/>
      <c r="LGE11" s="886"/>
      <c r="LGF11" s="885"/>
      <c r="LGG11" s="886"/>
      <c r="LGH11" s="886"/>
      <c r="LGI11" s="886"/>
      <c r="LGJ11" s="885"/>
      <c r="LGK11" s="886"/>
      <c r="LGL11" s="886"/>
      <c r="LGM11" s="886"/>
      <c r="LGN11" s="885"/>
      <c r="LGO11" s="886"/>
      <c r="LGP11" s="886"/>
      <c r="LGQ11" s="886"/>
      <c r="LGR11" s="885"/>
      <c r="LGS11" s="886"/>
      <c r="LGT11" s="886"/>
      <c r="LGU11" s="886"/>
      <c r="LGV11" s="885"/>
      <c r="LGW11" s="886"/>
      <c r="LGX11" s="886"/>
      <c r="LGY11" s="886"/>
      <c r="LGZ11" s="885"/>
      <c r="LHA11" s="886"/>
      <c r="LHB11" s="886"/>
      <c r="LHC11" s="886"/>
      <c r="LHD11" s="885"/>
      <c r="LHE11" s="886"/>
      <c r="LHF11" s="886"/>
      <c r="LHG11" s="886"/>
      <c r="LHH11" s="885"/>
      <c r="LHI11" s="886"/>
      <c r="LHJ11" s="886"/>
      <c r="LHK11" s="886"/>
      <c r="LHL11" s="885"/>
      <c r="LHM11" s="886"/>
      <c r="LHN11" s="886"/>
      <c r="LHO11" s="886"/>
      <c r="LHP11" s="885"/>
      <c r="LHQ11" s="886"/>
      <c r="LHR11" s="886"/>
      <c r="LHS11" s="886"/>
      <c r="LHT11" s="885"/>
      <c r="LHU11" s="886"/>
      <c r="LHV11" s="886"/>
      <c r="LHW11" s="886"/>
      <c r="LHX11" s="885"/>
      <c r="LHY11" s="886"/>
      <c r="LHZ11" s="886"/>
      <c r="LIA11" s="886"/>
      <c r="LIB11" s="885"/>
      <c r="LIC11" s="886"/>
      <c r="LID11" s="886"/>
      <c r="LIE11" s="886"/>
      <c r="LIF11" s="885"/>
      <c r="LIG11" s="886"/>
      <c r="LIH11" s="886"/>
      <c r="LII11" s="886"/>
      <c r="LIJ11" s="885"/>
      <c r="LIK11" s="886"/>
      <c r="LIL11" s="886"/>
      <c r="LIM11" s="886"/>
      <c r="LIN11" s="885"/>
      <c r="LIO11" s="886"/>
      <c r="LIP11" s="886"/>
      <c r="LIQ11" s="886"/>
      <c r="LIR11" s="885"/>
      <c r="LIS11" s="886"/>
      <c r="LIT11" s="886"/>
      <c r="LIU11" s="886"/>
      <c r="LIV11" s="885"/>
      <c r="LIW11" s="886"/>
      <c r="LIX11" s="886"/>
      <c r="LIY11" s="886"/>
      <c r="LIZ11" s="885"/>
      <c r="LJA11" s="886"/>
      <c r="LJB11" s="886"/>
      <c r="LJC11" s="886"/>
      <c r="LJD11" s="885"/>
      <c r="LJE11" s="886"/>
      <c r="LJF11" s="886"/>
      <c r="LJG11" s="886"/>
      <c r="LJH11" s="885"/>
      <c r="LJI11" s="886"/>
      <c r="LJJ11" s="886"/>
      <c r="LJK11" s="886"/>
      <c r="LJL11" s="885"/>
      <c r="LJM11" s="886"/>
      <c r="LJN11" s="886"/>
      <c r="LJO11" s="886"/>
      <c r="LJP11" s="885"/>
      <c r="LJQ11" s="886"/>
      <c r="LJR11" s="886"/>
      <c r="LJS11" s="886"/>
      <c r="LJT11" s="885"/>
      <c r="LJU11" s="886"/>
      <c r="LJV11" s="886"/>
      <c r="LJW11" s="886"/>
      <c r="LJX11" s="885"/>
      <c r="LJY11" s="886"/>
      <c r="LJZ11" s="886"/>
      <c r="LKA11" s="886"/>
      <c r="LKB11" s="885"/>
      <c r="LKC11" s="886"/>
      <c r="LKD11" s="886"/>
      <c r="LKE11" s="886"/>
      <c r="LKF11" s="885"/>
      <c r="LKG11" s="886"/>
      <c r="LKH11" s="886"/>
      <c r="LKI11" s="886"/>
      <c r="LKJ11" s="885"/>
      <c r="LKK11" s="886"/>
      <c r="LKL11" s="886"/>
      <c r="LKM11" s="886"/>
      <c r="LKN11" s="885"/>
      <c r="LKO11" s="886"/>
      <c r="LKP11" s="886"/>
      <c r="LKQ11" s="886"/>
      <c r="LKR11" s="885"/>
      <c r="LKS11" s="886"/>
      <c r="LKT11" s="886"/>
      <c r="LKU11" s="886"/>
      <c r="LKV11" s="885"/>
      <c r="LKW11" s="886"/>
      <c r="LKX11" s="886"/>
      <c r="LKY11" s="886"/>
      <c r="LKZ11" s="885"/>
      <c r="LLA11" s="886"/>
      <c r="LLB11" s="886"/>
      <c r="LLC11" s="886"/>
      <c r="LLD11" s="885"/>
      <c r="LLE11" s="886"/>
      <c r="LLF11" s="886"/>
      <c r="LLG11" s="886"/>
      <c r="LLH11" s="885"/>
      <c r="LLI11" s="886"/>
      <c r="LLJ11" s="886"/>
      <c r="LLK11" s="886"/>
      <c r="LLL11" s="885"/>
      <c r="LLM11" s="886"/>
      <c r="LLN11" s="886"/>
      <c r="LLO11" s="886"/>
      <c r="LLP11" s="885"/>
      <c r="LLQ11" s="886"/>
      <c r="LLR11" s="886"/>
      <c r="LLS11" s="886"/>
      <c r="LLT11" s="885"/>
      <c r="LLU11" s="886"/>
      <c r="LLV11" s="886"/>
      <c r="LLW11" s="886"/>
      <c r="LLX11" s="885"/>
      <c r="LLY11" s="886"/>
      <c r="LLZ11" s="886"/>
      <c r="LMA11" s="886"/>
      <c r="LMB11" s="885"/>
      <c r="LMC11" s="886"/>
      <c r="LMD11" s="886"/>
      <c r="LME11" s="886"/>
      <c r="LMF11" s="885"/>
      <c r="LMG11" s="886"/>
      <c r="LMH11" s="886"/>
      <c r="LMI11" s="886"/>
      <c r="LMJ11" s="885"/>
      <c r="LMK11" s="886"/>
      <c r="LML11" s="886"/>
      <c r="LMM11" s="886"/>
      <c r="LMN11" s="885"/>
      <c r="LMO11" s="886"/>
      <c r="LMP11" s="886"/>
      <c r="LMQ11" s="886"/>
      <c r="LMR11" s="885"/>
      <c r="LMS11" s="886"/>
      <c r="LMT11" s="886"/>
      <c r="LMU11" s="886"/>
      <c r="LMV11" s="885"/>
      <c r="LMW11" s="886"/>
      <c r="LMX11" s="886"/>
      <c r="LMY11" s="886"/>
      <c r="LMZ11" s="885"/>
      <c r="LNA11" s="886"/>
      <c r="LNB11" s="886"/>
      <c r="LNC11" s="886"/>
      <c r="LND11" s="885"/>
      <c r="LNE11" s="886"/>
      <c r="LNF11" s="886"/>
      <c r="LNG11" s="886"/>
      <c r="LNH11" s="885"/>
      <c r="LNI11" s="886"/>
      <c r="LNJ11" s="886"/>
      <c r="LNK11" s="886"/>
      <c r="LNL11" s="885"/>
      <c r="LNM11" s="886"/>
      <c r="LNN11" s="886"/>
      <c r="LNO11" s="886"/>
      <c r="LNP11" s="885"/>
      <c r="LNQ11" s="886"/>
      <c r="LNR11" s="886"/>
      <c r="LNS11" s="886"/>
      <c r="LNT11" s="885"/>
      <c r="LNU11" s="886"/>
      <c r="LNV11" s="886"/>
      <c r="LNW11" s="886"/>
      <c r="LNX11" s="885"/>
      <c r="LNY11" s="886"/>
      <c r="LNZ11" s="886"/>
      <c r="LOA11" s="886"/>
      <c r="LOB11" s="885"/>
      <c r="LOC11" s="886"/>
      <c r="LOD11" s="886"/>
      <c r="LOE11" s="886"/>
      <c r="LOF11" s="885"/>
      <c r="LOG11" s="886"/>
      <c r="LOH11" s="886"/>
      <c r="LOI11" s="886"/>
      <c r="LOJ11" s="885"/>
      <c r="LOK11" s="886"/>
      <c r="LOL11" s="886"/>
      <c r="LOM11" s="886"/>
      <c r="LON11" s="885"/>
      <c r="LOO11" s="886"/>
      <c r="LOP11" s="886"/>
      <c r="LOQ11" s="886"/>
      <c r="LOR11" s="885"/>
      <c r="LOS11" s="886"/>
      <c r="LOT11" s="886"/>
      <c r="LOU11" s="886"/>
      <c r="LOV11" s="885"/>
      <c r="LOW11" s="886"/>
      <c r="LOX11" s="886"/>
      <c r="LOY11" s="886"/>
      <c r="LOZ11" s="885"/>
      <c r="LPA11" s="886"/>
      <c r="LPB11" s="886"/>
      <c r="LPC11" s="886"/>
      <c r="LPD11" s="885"/>
      <c r="LPE11" s="886"/>
      <c r="LPF11" s="886"/>
      <c r="LPG11" s="886"/>
      <c r="LPH11" s="885"/>
      <c r="LPI11" s="886"/>
      <c r="LPJ11" s="886"/>
      <c r="LPK11" s="886"/>
      <c r="LPL11" s="885"/>
      <c r="LPM11" s="886"/>
      <c r="LPN11" s="886"/>
      <c r="LPO11" s="886"/>
      <c r="LPP11" s="885"/>
      <c r="LPQ11" s="886"/>
      <c r="LPR11" s="886"/>
      <c r="LPS11" s="886"/>
      <c r="LPT11" s="885"/>
      <c r="LPU11" s="886"/>
      <c r="LPV11" s="886"/>
      <c r="LPW11" s="886"/>
      <c r="LPX11" s="885"/>
      <c r="LPY11" s="886"/>
      <c r="LPZ11" s="886"/>
      <c r="LQA11" s="886"/>
      <c r="LQB11" s="885"/>
      <c r="LQC11" s="886"/>
      <c r="LQD11" s="886"/>
      <c r="LQE11" s="886"/>
      <c r="LQF11" s="885"/>
      <c r="LQG11" s="886"/>
      <c r="LQH11" s="886"/>
      <c r="LQI11" s="886"/>
      <c r="LQJ11" s="885"/>
      <c r="LQK11" s="886"/>
      <c r="LQL11" s="886"/>
      <c r="LQM11" s="886"/>
      <c r="LQN11" s="885"/>
      <c r="LQO11" s="886"/>
      <c r="LQP11" s="886"/>
      <c r="LQQ11" s="886"/>
      <c r="LQR11" s="885"/>
      <c r="LQS11" s="886"/>
      <c r="LQT11" s="886"/>
      <c r="LQU11" s="886"/>
      <c r="LQV11" s="885"/>
      <c r="LQW11" s="886"/>
      <c r="LQX11" s="886"/>
      <c r="LQY11" s="886"/>
      <c r="LQZ11" s="885"/>
      <c r="LRA11" s="886"/>
      <c r="LRB11" s="886"/>
      <c r="LRC11" s="886"/>
      <c r="LRD11" s="885"/>
      <c r="LRE11" s="886"/>
      <c r="LRF11" s="886"/>
      <c r="LRG11" s="886"/>
      <c r="LRH11" s="885"/>
      <c r="LRI11" s="886"/>
      <c r="LRJ11" s="886"/>
      <c r="LRK11" s="886"/>
      <c r="LRL11" s="885"/>
      <c r="LRM11" s="886"/>
      <c r="LRN11" s="886"/>
      <c r="LRO11" s="886"/>
      <c r="LRP11" s="885"/>
      <c r="LRQ11" s="886"/>
      <c r="LRR11" s="886"/>
      <c r="LRS11" s="886"/>
      <c r="LRT11" s="885"/>
      <c r="LRU11" s="886"/>
      <c r="LRV11" s="886"/>
      <c r="LRW11" s="886"/>
      <c r="LRX11" s="885"/>
      <c r="LRY11" s="886"/>
      <c r="LRZ11" s="886"/>
      <c r="LSA11" s="886"/>
      <c r="LSB11" s="885"/>
      <c r="LSC11" s="886"/>
      <c r="LSD11" s="886"/>
      <c r="LSE11" s="886"/>
      <c r="LSF11" s="885"/>
      <c r="LSG11" s="886"/>
      <c r="LSH11" s="886"/>
      <c r="LSI11" s="886"/>
      <c r="LSJ11" s="885"/>
      <c r="LSK11" s="886"/>
      <c r="LSL11" s="886"/>
      <c r="LSM11" s="886"/>
      <c r="LSN11" s="885"/>
      <c r="LSO11" s="886"/>
      <c r="LSP11" s="886"/>
      <c r="LSQ11" s="886"/>
      <c r="LSR11" s="885"/>
      <c r="LSS11" s="886"/>
      <c r="LST11" s="886"/>
      <c r="LSU11" s="886"/>
      <c r="LSV11" s="885"/>
      <c r="LSW11" s="886"/>
      <c r="LSX11" s="886"/>
      <c r="LSY11" s="886"/>
      <c r="LSZ11" s="885"/>
      <c r="LTA11" s="886"/>
      <c r="LTB11" s="886"/>
      <c r="LTC11" s="886"/>
      <c r="LTD11" s="885"/>
      <c r="LTE11" s="886"/>
      <c r="LTF11" s="886"/>
      <c r="LTG11" s="886"/>
      <c r="LTH11" s="885"/>
      <c r="LTI11" s="886"/>
      <c r="LTJ11" s="886"/>
      <c r="LTK11" s="886"/>
      <c r="LTL11" s="885"/>
      <c r="LTM11" s="886"/>
      <c r="LTN11" s="886"/>
      <c r="LTO11" s="886"/>
      <c r="LTP11" s="885"/>
      <c r="LTQ11" s="886"/>
      <c r="LTR11" s="886"/>
      <c r="LTS11" s="886"/>
      <c r="LTT11" s="885"/>
      <c r="LTU11" s="886"/>
      <c r="LTV11" s="886"/>
      <c r="LTW11" s="886"/>
      <c r="LTX11" s="885"/>
      <c r="LTY11" s="886"/>
      <c r="LTZ11" s="886"/>
      <c r="LUA11" s="886"/>
      <c r="LUB11" s="885"/>
      <c r="LUC11" s="886"/>
      <c r="LUD11" s="886"/>
      <c r="LUE11" s="886"/>
      <c r="LUF11" s="885"/>
      <c r="LUG11" s="886"/>
      <c r="LUH11" s="886"/>
      <c r="LUI11" s="886"/>
      <c r="LUJ11" s="885"/>
      <c r="LUK11" s="886"/>
      <c r="LUL11" s="886"/>
      <c r="LUM11" s="886"/>
      <c r="LUN11" s="885"/>
      <c r="LUO11" s="886"/>
      <c r="LUP11" s="886"/>
      <c r="LUQ11" s="886"/>
      <c r="LUR11" s="885"/>
      <c r="LUS11" s="886"/>
      <c r="LUT11" s="886"/>
      <c r="LUU11" s="886"/>
      <c r="LUV11" s="885"/>
      <c r="LUW11" s="886"/>
      <c r="LUX11" s="886"/>
      <c r="LUY11" s="886"/>
      <c r="LUZ11" s="885"/>
      <c r="LVA11" s="886"/>
      <c r="LVB11" s="886"/>
      <c r="LVC11" s="886"/>
      <c r="LVD11" s="885"/>
      <c r="LVE11" s="886"/>
      <c r="LVF11" s="886"/>
      <c r="LVG11" s="886"/>
      <c r="LVH11" s="885"/>
      <c r="LVI11" s="886"/>
      <c r="LVJ11" s="886"/>
      <c r="LVK11" s="886"/>
      <c r="LVL11" s="885"/>
      <c r="LVM11" s="886"/>
      <c r="LVN11" s="886"/>
      <c r="LVO11" s="886"/>
      <c r="LVP11" s="885"/>
      <c r="LVQ11" s="886"/>
      <c r="LVR11" s="886"/>
      <c r="LVS11" s="886"/>
      <c r="LVT11" s="885"/>
      <c r="LVU11" s="886"/>
      <c r="LVV11" s="886"/>
      <c r="LVW11" s="886"/>
      <c r="LVX11" s="885"/>
      <c r="LVY11" s="886"/>
      <c r="LVZ11" s="886"/>
      <c r="LWA11" s="886"/>
      <c r="LWB11" s="885"/>
      <c r="LWC11" s="886"/>
      <c r="LWD11" s="886"/>
      <c r="LWE11" s="886"/>
      <c r="LWF11" s="885"/>
      <c r="LWG11" s="886"/>
      <c r="LWH11" s="886"/>
      <c r="LWI11" s="886"/>
      <c r="LWJ11" s="885"/>
      <c r="LWK11" s="886"/>
      <c r="LWL11" s="886"/>
      <c r="LWM11" s="886"/>
      <c r="LWN11" s="885"/>
      <c r="LWO11" s="886"/>
      <c r="LWP11" s="886"/>
      <c r="LWQ11" s="886"/>
      <c r="LWR11" s="885"/>
      <c r="LWS11" s="886"/>
      <c r="LWT11" s="886"/>
      <c r="LWU11" s="886"/>
      <c r="LWV11" s="885"/>
      <c r="LWW11" s="886"/>
      <c r="LWX11" s="886"/>
      <c r="LWY11" s="886"/>
      <c r="LWZ11" s="885"/>
      <c r="LXA11" s="886"/>
      <c r="LXB11" s="886"/>
      <c r="LXC11" s="886"/>
      <c r="LXD11" s="885"/>
      <c r="LXE11" s="886"/>
      <c r="LXF11" s="886"/>
      <c r="LXG11" s="886"/>
      <c r="LXH11" s="885"/>
      <c r="LXI11" s="886"/>
      <c r="LXJ11" s="886"/>
      <c r="LXK11" s="886"/>
      <c r="LXL11" s="885"/>
      <c r="LXM11" s="886"/>
      <c r="LXN11" s="886"/>
      <c r="LXO11" s="886"/>
      <c r="LXP11" s="885"/>
      <c r="LXQ11" s="886"/>
      <c r="LXR11" s="886"/>
      <c r="LXS11" s="886"/>
      <c r="LXT11" s="885"/>
      <c r="LXU11" s="886"/>
      <c r="LXV11" s="886"/>
      <c r="LXW11" s="886"/>
      <c r="LXX11" s="885"/>
      <c r="LXY11" s="886"/>
      <c r="LXZ11" s="886"/>
      <c r="LYA11" s="886"/>
      <c r="LYB11" s="885"/>
      <c r="LYC11" s="886"/>
      <c r="LYD11" s="886"/>
      <c r="LYE11" s="886"/>
      <c r="LYF11" s="885"/>
      <c r="LYG11" s="886"/>
      <c r="LYH11" s="886"/>
      <c r="LYI11" s="886"/>
      <c r="LYJ11" s="885"/>
      <c r="LYK11" s="886"/>
      <c r="LYL11" s="886"/>
      <c r="LYM11" s="886"/>
      <c r="LYN11" s="885"/>
      <c r="LYO11" s="886"/>
      <c r="LYP11" s="886"/>
      <c r="LYQ11" s="886"/>
      <c r="LYR11" s="885"/>
      <c r="LYS11" s="886"/>
      <c r="LYT11" s="886"/>
      <c r="LYU11" s="886"/>
      <c r="LYV11" s="885"/>
      <c r="LYW11" s="886"/>
      <c r="LYX11" s="886"/>
      <c r="LYY11" s="886"/>
      <c r="LYZ11" s="885"/>
      <c r="LZA11" s="886"/>
      <c r="LZB11" s="886"/>
      <c r="LZC11" s="886"/>
      <c r="LZD11" s="885"/>
      <c r="LZE11" s="886"/>
      <c r="LZF11" s="886"/>
      <c r="LZG11" s="886"/>
      <c r="LZH11" s="885"/>
      <c r="LZI11" s="886"/>
      <c r="LZJ11" s="886"/>
      <c r="LZK11" s="886"/>
      <c r="LZL11" s="885"/>
      <c r="LZM11" s="886"/>
      <c r="LZN11" s="886"/>
      <c r="LZO11" s="886"/>
      <c r="LZP11" s="885"/>
      <c r="LZQ11" s="886"/>
      <c r="LZR11" s="886"/>
      <c r="LZS11" s="886"/>
      <c r="LZT11" s="885"/>
      <c r="LZU11" s="886"/>
      <c r="LZV11" s="886"/>
      <c r="LZW11" s="886"/>
      <c r="LZX11" s="885"/>
      <c r="LZY11" s="886"/>
      <c r="LZZ11" s="886"/>
      <c r="MAA11" s="886"/>
      <c r="MAB11" s="885"/>
      <c r="MAC11" s="886"/>
      <c r="MAD11" s="886"/>
      <c r="MAE11" s="886"/>
      <c r="MAF11" s="885"/>
      <c r="MAG11" s="886"/>
      <c r="MAH11" s="886"/>
      <c r="MAI11" s="886"/>
      <c r="MAJ11" s="885"/>
      <c r="MAK11" s="886"/>
      <c r="MAL11" s="886"/>
      <c r="MAM11" s="886"/>
      <c r="MAN11" s="885"/>
      <c r="MAO11" s="886"/>
      <c r="MAP11" s="886"/>
      <c r="MAQ11" s="886"/>
      <c r="MAR11" s="885"/>
      <c r="MAS11" s="886"/>
      <c r="MAT11" s="886"/>
      <c r="MAU11" s="886"/>
      <c r="MAV11" s="885"/>
      <c r="MAW11" s="886"/>
      <c r="MAX11" s="886"/>
      <c r="MAY11" s="886"/>
      <c r="MAZ11" s="885"/>
      <c r="MBA11" s="886"/>
      <c r="MBB11" s="886"/>
      <c r="MBC11" s="886"/>
      <c r="MBD11" s="885"/>
      <c r="MBE11" s="886"/>
      <c r="MBF11" s="886"/>
      <c r="MBG11" s="886"/>
      <c r="MBH11" s="885"/>
      <c r="MBI11" s="886"/>
      <c r="MBJ11" s="886"/>
      <c r="MBK11" s="886"/>
      <c r="MBL11" s="885"/>
      <c r="MBM11" s="886"/>
      <c r="MBN11" s="886"/>
      <c r="MBO11" s="886"/>
      <c r="MBP11" s="885"/>
      <c r="MBQ11" s="886"/>
      <c r="MBR11" s="886"/>
      <c r="MBS11" s="886"/>
      <c r="MBT11" s="885"/>
      <c r="MBU11" s="886"/>
      <c r="MBV11" s="886"/>
      <c r="MBW11" s="886"/>
      <c r="MBX11" s="885"/>
      <c r="MBY11" s="886"/>
      <c r="MBZ11" s="886"/>
      <c r="MCA11" s="886"/>
      <c r="MCB11" s="885"/>
      <c r="MCC11" s="886"/>
      <c r="MCD11" s="886"/>
      <c r="MCE11" s="886"/>
      <c r="MCF11" s="885"/>
      <c r="MCG11" s="886"/>
      <c r="MCH11" s="886"/>
      <c r="MCI11" s="886"/>
      <c r="MCJ11" s="885"/>
      <c r="MCK11" s="886"/>
      <c r="MCL11" s="886"/>
      <c r="MCM11" s="886"/>
      <c r="MCN11" s="885"/>
      <c r="MCO11" s="886"/>
      <c r="MCP11" s="886"/>
      <c r="MCQ11" s="886"/>
      <c r="MCR11" s="885"/>
      <c r="MCS11" s="886"/>
      <c r="MCT11" s="886"/>
      <c r="MCU11" s="886"/>
      <c r="MCV11" s="885"/>
      <c r="MCW11" s="886"/>
      <c r="MCX11" s="886"/>
      <c r="MCY11" s="886"/>
      <c r="MCZ11" s="885"/>
      <c r="MDA11" s="886"/>
      <c r="MDB11" s="886"/>
      <c r="MDC11" s="886"/>
      <c r="MDD11" s="885"/>
      <c r="MDE11" s="886"/>
      <c r="MDF11" s="886"/>
      <c r="MDG11" s="886"/>
      <c r="MDH11" s="885"/>
      <c r="MDI11" s="886"/>
      <c r="MDJ11" s="886"/>
      <c r="MDK11" s="886"/>
      <c r="MDL11" s="885"/>
      <c r="MDM11" s="886"/>
      <c r="MDN11" s="886"/>
      <c r="MDO11" s="886"/>
      <c r="MDP11" s="885"/>
      <c r="MDQ11" s="886"/>
      <c r="MDR11" s="886"/>
      <c r="MDS11" s="886"/>
      <c r="MDT11" s="885"/>
      <c r="MDU11" s="886"/>
      <c r="MDV11" s="886"/>
      <c r="MDW11" s="886"/>
      <c r="MDX11" s="885"/>
      <c r="MDY11" s="886"/>
      <c r="MDZ11" s="886"/>
      <c r="MEA11" s="886"/>
      <c r="MEB11" s="885"/>
      <c r="MEC11" s="886"/>
      <c r="MED11" s="886"/>
      <c r="MEE11" s="886"/>
      <c r="MEF11" s="885"/>
      <c r="MEG11" s="886"/>
      <c r="MEH11" s="886"/>
      <c r="MEI11" s="886"/>
      <c r="MEJ11" s="885"/>
      <c r="MEK11" s="886"/>
      <c r="MEL11" s="886"/>
      <c r="MEM11" s="886"/>
      <c r="MEN11" s="885"/>
      <c r="MEO11" s="886"/>
      <c r="MEP11" s="886"/>
      <c r="MEQ11" s="886"/>
      <c r="MER11" s="885"/>
      <c r="MES11" s="886"/>
      <c r="MET11" s="886"/>
      <c r="MEU11" s="886"/>
      <c r="MEV11" s="885"/>
      <c r="MEW11" s="886"/>
      <c r="MEX11" s="886"/>
      <c r="MEY11" s="886"/>
      <c r="MEZ11" s="885"/>
      <c r="MFA11" s="886"/>
      <c r="MFB11" s="886"/>
      <c r="MFC11" s="886"/>
      <c r="MFD11" s="885"/>
      <c r="MFE11" s="886"/>
      <c r="MFF11" s="886"/>
      <c r="MFG11" s="886"/>
      <c r="MFH11" s="885"/>
      <c r="MFI11" s="886"/>
      <c r="MFJ11" s="886"/>
      <c r="MFK11" s="886"/>
      <c r="MFL11" s="885"/>
      <c r="MFM11" s="886"/>
      <c r="MFN11" s="886"/>
      <c r="MFO11" s="886"/>
      <c r="MFP11" s="885"/>
      <c r="MFQ11" s="886"/>
      <c r="MFR11" s="886"/>
      <c r="MFS11" s="886"/>
      <c r="MFT11" s="885"/>
      <c r="MFU11" s="886"/>
      <c r="MFV11" s="886"/>
      <c r="MFW11" s="886"/>
      <c r="MFX11" s="885"/>
      <c r="MFY11" s="886"/>
      <c r="MFZ11" s="886"/>
      <c r="MGA11" s="886"/>
      <c r="MGB11" s="885"/>
      <c r="MGC11" s="886"/>
      <c r="MGD11" s="886"/>
      <c r="MGE11" s="886"/>
      <c r="MGF11" s="885"/>
      <c r="MGG11" s="886"/>
      <c r="MGH11" s="886"/>
      <c r="MGI11" s="886"/>
      <c r="MGJ11" s="885"/>
      <c r="MGK11" s="886"/>
      <c r="MGL11" s="886"/>
      <c r="MGM11" s="886"/>
      <c r="MGN11" s="885"/>
      <c r="MGO11" s="886"/>
      <c r="MGP11" s="886"/>
      <c r="MGQ11" s="886"/>
      <c r="MGR11" s="885"/>
      <c r="MGS11" s="886"/>
      <c r="MGT11" s="886"/>
      <c r="MGU11" s="886"/>
      <c r="MGV11" s="885"/>
      <c r="MGW11" s="886"/>
      <c r="MGX11" s="886"/>
      <c r="MGY11" s="886"/>
      <c r="MGZ11" s="885"/>
      <c r="MHA11" s="886"/>
      <c r="MHB11" s="886"/>
      <c r="MHC11" s="886"/>
      <c r="MHD11" s="885"/>
      <c r="MHE11" s="886"/>
      <c r="MHF11" s="886"/>
      <c r="MHG11" s="886"/>
      <c r="MHH11" s="885"/>
      <c r="MHI11" s="886"/>
      <c r="MHJ11" s="886"/>
      <c r="MHK11" s="886"/>
      <c r="MHL11" s="885"/>
      <c r="MHM11" s="886"/>
      <c r="MHN11" s="886"/>
      <c r="MHO11" s="886"/>
      <c r="MHP11" s="885"/>
      <c r="MHQ11" s="886"/>
      <c r="MHR11" s="886"/>
      <c r="MHS11" s="886"/>
      <c r="MHT11" s="885"/>
      <c r="MHU11" s="886"/>
      <c r="MHV11" s="886"/>
      <c r="MHW11" s="886"/>
      <c r="MHX11" s="885"/>
      <c r="MHY11" s="886"/>
      <c r="MHZ11" s="886"/>
      <c r="MIA11" s="886"/>
      <c r="MIB11" s="885"/>
      <c r="MIC11" s="886"/>
      <c r="MID11" s="886"/>
      <c r="MIE11" s="886"/>
      <c r="MIF11" s="885"/>
      <c r="MIG11" s="886"/>
      <c r="MIH11" s="886"/>
      <c r="MII11" s="886"/>
      <c r="MIJ11" s="885"/>
      <c r="MIK11" s="886"/>
      <c r="MIL11" s="886"/>
      <c r="MIM11" s="886"/>
      <c r="MIN11" s="885"/>
      <c r="MIO11" s="886"/>
      <c r="MIP11" s="886"/>
      <c r="MIQ11" s="886"/>
      <c r="MIR11" s="885"/>
      <c r="MIS11" s="886"/>
      <c r="MIT11" s="886"/>
      <c r="MIU11" s="886"/>
      <c r="MIV11" s="885"/>
      <c r="MIW11" s="886"/>
      <c r="MIX11" s="886"/>
      <c r="MIY11" s="886"/>
      <c r="MIZ11" s="885"/>
      <c r="MJA11" s="886"/>
      <c r="MJB11" s="886"/>
      <c r="MJC11" s="886"/>
      <c r="MJD11" s="885"/>
      <c r="MJE11" s="886"/>
      <c r="MJF11" s="886"/>
      <c r="MJG11" s="886"/>
      <c r="MJH11" s="885"/>
      <c r="MJI11" s="886"/>
      <c r="MJJ11" s="886"/>
      <c r="MJK11" s="886"/>
      <c r="MJL11" s="885"/>
      <c r="MJM11" s="886"/>
      <c r="MJN11" s="886"/>
      <c r="MJO11" s="886"/>
      <c r="MJP11" s="885"/>
      <c r="MJQ11" s="886"/>
      <c r="MJR11" s="886"/>
      <c r="MJS11" s="886"/>
      <c r="MJT11" s="885"/>
      <c r="MJU11" s="886"/>
      <c r="MJV11" s="886"/>
      <c r="MJW11" s="886"/>
      <c r="MJX11" s="885"/>
      <c r="MJY11" s="886"/>
      <c r="MJZ11" s="886"/>
      <c r="MKA11" s="886"/>
      <c r="MKB11" s="885"/>
      <c r="MKC11" s="886"/>
      <c r="MKD11" s="886"/>
      <c r="MKE11" s="886"/>
      <c r="MKF11" s="885"/>
      <c r="MKG11" s="886"/>
      <c r="MKH11" s="886"/>
      <c r="MKI11" s="886"/>
      <c r="MKJ11" s="885"/>
      <c r="MKK11" s="886"/>
      <c r="MKL11" s="886"/>
      <c r="MKM11" s="886"/>
      <c r="MKN11" s="885"/>
      <c r="MKO11" s="886"/>
      <c r="MKP11" s="886"/>
      <c r="MKQ11" s="886"/>
      <c r="MKR11" s="885"/>
      <c r="MKS11" s="886"/>
      <c r="MKT11" s="886"/>
      <c r="MKU11" s="886"/>
      <c r="MKV11" s="885"/>
      <c r="MKW11" s="886"/>
      <c r="MKX11" s="886"/>
      <c r="MKY11" s="886"/>
      <c r="MKZ11" s="885"/>
      <c r="MLA11" s="886"/>
      <c r="MLB11" s="886"/>
      <c r="MLC11" s="886"/>
      <c r="MLD11" s="885"/>
      <c r="MLE11" s="886"/>
      <c r="MLF11" s="886"/>
      <c r="MLG11" s="886"/>
      <c r="MLH11" s="885"/>
      <c r="MLI11" s="886"/>
      <c r="MLJ11" s="886"/>
      <c r="MLK11" s="886"/>
      <c r="MLL11" s="885"/>
      <c r="MLM11" s="886"/>
      <c r="MLN11" s="886"/>
      <c r="MLO11" s="886"/>
      <c r="MLP11" s="885"/>
      <c r="MLQ11" s="886"/>
      <c r="MLR11" s="886"/>
      <c r="MLS11" s="886"/>
      <c r="MLT11" s="885"/>
      <c r="MLU11" s="886"/>
      <c r="MLV11" s="886"/>
      <c r="MLW11" s="886"/>
      <c r="MLX11" s="885"/>
      <c r="MLY11" s="886"/>
      <c r="MLZ11" s="886"/>
      <c r="MMA11" s="886"/>
      <c r="MMB11" s="885"/>
      <c r="MMC11" s="886"/>
      <c r="MMD11" s="886"/>
      <c r="MME11" s="886"/>
      <c r="MMF11" s="885"/>
      <c r="MMG11" s="886"/>
      <c r="MMH11" s="886"/>
      <c r="MMI11" s="886"/>
      <c r="MMJ11" s="885"/>
      <c r="MMK11" s="886"/>
      <c r="MML11" s="886"/>
      <c r="MMM11" s="886"/>
      <c r="MMN11" s="885"/>
      <c r="MMO11" s="886"/>
      <c r="MMP11" s="886"/>
      <c r="MMQ11" s="886"/>
      <c r="MMR11" s="885"/>
      <c r="MMS11" s="886"/>
      <c r="MMT11" s="886"/>
      <c r="MMU11" s="886"/>
      <c r="MMV11" s="885"/>
      <c r="MMW11" s="886"/>
      <c r="MMX11" s="886"/>
      <c r="MMY11" s="886"/>
      <c r="MMZ11" s="885"/>
      <c r="MNA11" s="886"/>
      <c r="MNB11" s="886"/>
      <c r="MNC11" s="886"/>
      <c r="MND11" s="885"/>
      <c r="MNE11" s="886"/>
      <c r="MNF11" s="886"/>
      <c r="MNG11" s="886"/>
      <c r="MNH11" s="885"/>
      <c r="MNI11" s="886"/>
      <c r="MNJ11" s="886"/>
      <c r="MNK11" s="886"/>
      <c r="MNL11" s="885"/>
      <c r="MNM11" s="886"/>
      <c r="MNN11" s="886"/>
      <c r="MNO11" s="886"/>
      <c r="MNP11" s="885"/>
      <c r="MNQ11" s="886"/>
      <c r="MNR11" s="886"/>
      <c r="MNS11" s="886"/>
      <c r="MNT11" s="885"/>
      <c r="MNU11" s="886"/>
      <c r="MNV11" s="886"/>
      <c r="MNW11" s="886"/>
      <c r="MNX11" s="885"/>
      <c r="MNY11" s="886"/>
      <c r="MNZ11" s="886"/>
      <c r="MOA11" s="886"/>
      <c r="MOB11" s="885"/>
      <c r="MOC11" s="886"/>
      <c r="MOD11" s="886"/>
      <c r="MOE11" s="886"/>
      <c r="MOF11" s="885"/>
      <c r="MOG11" s="886"/>
      <c r="MOH11" s="886"/>
      <c r="MOI11" s="886"/>
      <c r="MOJ11" s="885"/>
      <c r="MOK11" s="886"/>
      <c r="MOL11" s="886"/>
      <c r="MOM11" s="886"/>
      <c r="MON11" s="885"/>
      <c r="MOO11" s="886"/>
      <c r="MOP11" s="886"/>
      <c r="MOQ11" s="886"/>
      <c r="MOR11" s="885"/>
      <c r="MOS11" s="886"/>
      <c r="MOT11" s="886"/>
      <c r="MOU11" s="886"/>
      <c r="MOV11" s="885"/>
      <c r="MOW11" s="886"/>
      <c r="MOX11" s="886"/>
      <c r="MOY11" s="886"/>
      <c r="MOZ11" s="885"/>
      <c r="MPA11" s="886"/>
      <c r="MPB11" s="886"/>
      <c r="MPC11" s="886"/>
      <c r="MPD11" s="885"/>
      <c r="MPE11" s="886"/>
      <c r="MPF11" s="886"/>
      <c r="MPG11" s="886"/>
      <c r="MPH11" s="885"/>
      <c r="MPI11" s="886"/>
      <c r="MPJ11" s="886"/>
      <c r="MPK11" s="886"/>
      <c r="MPL11" s="885"/>
      <c r="MPM11" s="886"/>
      <c r="MPN11" s="886"/>
      <c r="MPO11" s="886"/>
      <c r="MPP11" s="885"/>
      <c r="MPQ11" s="886"/>
      <c r="MPR11" s="886"/>
      <c r="MPS11" s="886"/>
      <c r="MPT11" s="885"/>
      <c r="MPU11" s="886"/>
      <c r="MPV11" s="886"/>
      <c r="MPW11" s="886"/>
      <c r="MPX11" s="885"/>
      <c r="MPY11" s="886"/>
      <c r="MPZ11" s="886"/>
      <c r="MQA11" s="886"/>
      <c r="MQB11" s="885"/>
      <c r="MQC11" s="886"/>
      <c r="MQD11" s="886"/>
      <c r="MQE11" s="886"/>
      <c r="MQF11" s="885"/>
      <c r="MQG11" s="886"/>
      <c r="MQH11" s="886"/>
      <c r="MQI11" s="886"/>
      <c r="MQJ11" s="885"/>
      <c r="MQK11" s="886"/>
      <c r="MQL11" s="886"/>
      <c r="MQM11" s="886"/>
      <c r="MQN11" s="885"/>
      <c r="MQO11" s="886"/>
      <c r="MQP11" s="886"/>
      <c r="MQQ11" s="886"/>
      <c r="MQR11" s="885"/>
      <c r="MQS11" s="886"/>
      <c r="MQT11" s="886"/>
      <c r="MQU11" s="886"/>
      <c r="MQV11" s="885"/>
      <c r="MQW11" s="886"/>
      <c r="MQX11" s="886"/>
      <c r="MQY11" s="886"/>
      <c r="MQZ11" s="885"/>
      <c r="MRA11" s="886"/>
      <c r="MRB11" s="886"/>
      <c r="MRC11" s="886"/>
      <c r="MRD11" s="885"/>
      <c r="MRE11" s="886"/>
      <c r="MRF11" s="886"/>
      <c r="MRG11" s="886"/>
      <c r="MRH11" s="885"/>
      <c r="MRI11" s="886"/>
      <c r="MRJ11" s="886"/>
      <c r="MRK11" s="886"/>
      <c r="MRL11" s="885"/>
      <c r="MRM11" s="886"/>
      <c r="MRN11" s="886"/>
      <c r="MRO11" s="886"/>
      <c r="MRP11" s="885"/>
      <c r="MRQ11" s="886"/>
      <c r="MRR11" s="886"/>
      <c r="MRS11" s="886"/>
      <c r="MRT11" s="885"/>
      <c r="MRU11" s="886"/>
      <c r="MRV11" s="886"/>
      <c r="MRW11" s="886"/>
      <c r="MRX11" s="885"/>
      <c r="MRY11" s="886"/>
      <c r="MRZ11" s="886"/>
      <c r="MSA11" s="886"/>
      <c r="MSB11" s="885"/>
      <c r="MSC11" s="886"/>
      <c r="MSD11" s="886"/>
      <c r="MSE11" s="886"/>
      <c r="MSF11" s="885"/>
      <c r="MSG11" s="886"/>
      <c r="MSH11" s="886"/>
      <c r="MSI11" s="886"/>
      <c r="MSJ11" s="885"/>
      <c r="MSK11" s="886"/>
      <c r="MSL11" s="886"/>
      <c r="MSM11" s="886"/>
      <c r="MSN11" s="885"/>
      <c r="MSO11" s="886"/>
      <c r="MSP11" s="886"/>
      <c r="MSQ11" s="886"/>
      <c r="MSR11" s="885"/>
      <c r="MSS11" s="886"/>
      <c r="MST11" s="886"/>
      <c r="MSU11" s="886"/>
      <c r="MSV11" s="885"/>
      <c r="MSW11" s="886"/>
      <c r="MSX11" s="886"/>
      <c r="MSY11" s="886"/>
      <c r="MSZ11" s="885"/>
      <c r="MTA11" s="886"/>
      <c r="MTB11" s="886"/>
      <c r="MTC11" s="886"/>
      <c r="MTD11" s="885"/>
      <c r="MTE11" s="886"/>
      <c r="MTF11" s="886"/>
      <c r="MTG11" s="886"/>
      <c r="MTH11" s="885"/>
      <c r="MTI11" s="886"/>
      <c r="MTJ11" s="886"/>
      <c r="MTK11" s="886"/>
      <c r="MTL11" s="885"/>
      <c r="MTM11" s="886"/>
      <c r="MTN11" s="886"/>
      <c r="MTO11" s="886"/>
      <c r="MTP11" s="885"/>
      <c r="MTQ11" s="886"/>
      <c r="MTR11" s="886"/>
      <c r="MTS11" s="886"/>
      <c r="MTT11" s="885"/>
      <c r="MTU11" s="886"/>
      <c r="MTV11" s="886"/>
      <c r="MTW11" s="886"/>
      <c r="MTX11" s="885"/>
      <c r="MTY11" s="886"/>
      <c r="MTZ11" s="886"/>
      <c r="MUA11" s="886"/>
      <c r="MUB11" s="885"/>
      <c r="MUC11" s="886"/>
      <c r="MUD11" s="886"/>
      <c r="MUE11" s="886"/>
      <c r="MUF11" s="885"/>
      <c r="MUG11" s="886"/>
      <c r="MUH11" s="886"/>
      <c r="MUI11" s="886"/>
      <c r="MUJ11" s="885"/>
      <c r="MUK11" s="886"/>
      <c r="MUL11" s="886"/>
      <c r="MUM11" s="886"/>
      <c r="MUN11" s="885"/>
      <c r="MUO11" s="886"/>
      <c r="MUP11" s="886"/>
      <c r="MUQ11" s="886"/>
      <c r="MUR11" s="885"/>
      <c r="MUS11" s="886"/>
      <c r="MUT11" s="886"/>
      <c r="MUU11" s="886"/>
      <c r="MUV11" s="885"/>
      <c r="MUW11" s="886"/>
      <c r="MUX11" s="886"/>
      <c r="MUY11" s="886"/>
      <c r="MUZ11" s="885"/>
      <c r="MVA11" s="886"/>
      <c r="MVB11" s="886"/>
      <c r="MVC11" s="886"/>
      <c r="MVD11" s="885"/>
      <c r="MVE11" s="886"/>
      <c r="MVF11" s="886"/>
      <c r="MVG11" s="886"/>
      <c r="MVH11" s="885"/>
      <c r="MVI11" s="886"/>
      <c r="MVJ11" s="886"/>
      <c r="MVK11" s="886"/>
      <c r="MVL11" s="885"/>
      <c r="MVM11" s="886"/>
      <c r="MVN11" s="886"/>
      <c r="MVO11" s="886"/>
      <c r="MVP11" s="885"/>
      <c r="MVQ11" s="886"/>
      <c r="MVR11" s="886"/>
      <c r="MVS11" s="886"/>
      <c r="MVT11" s="885"/>
      <c r="MVU11" s="886"/>
      <c r="MVV11" s="886"/>
      <c r="MVW11" s="886"/>
      <c r="MVX11" s="885"/>
      <c r="MVY11" s="886"/>
      <c r="MVZ11" s="886"/>
      <c r="MWA11" s="886"/>
      <c r="MWB11" s="885"/>
      <c r="MWC11" s="886"/>
      <c r="MWD11" s="886"/>
      <c r="MWE11" s="886"/>
      <c r="MWF11" s="885"/>
      <c r="MWG11" s="886"/>
      <c r="MWH11" s="886"/>
      <c r="MWI11" s="886"/>
      <c r="MWJ11" s="885"/>
      <c r="MWK11" s="886"/>
      <c r="MWL11" s="886"/>
      <c r="MWM11" s="886"/>
      <c r="MWN11" s="885"/>
      <c r="MWO11" s="886"/>
      <c r="MWP11" s="886"/>
      <c r="MWQ11" s="886"/>
      <c r="MWR11" s="885"/>
      <c r="MWS11" s="886"/>
      <c r="MWT11" s="886"/>
      <c r="MWU11" s="886"/>
      <c r="MWV11" s="885"/>
      <c r="MWW11" s="886"/>
      <c r="MWX11" s="886"/>
      <c r="MWY11" s="886"/>
      <c r="MWZ11" s="885"/>
      <c r="MXA11" s="886"/>
      <c r="MXB11" s="886"/>
      <c r="MXC11" s="886"/>
      <c r="MXD11" s="885"/>
      <c r="MXE11" s="886"/>
      <c r="MXF11" s="886"/>
      <c r="MXG11" s="886"/>
      <c r="MXH11" s="885"/>
      <c r="MXI11" s="886"/>
      <c r="MXJ11" s="886"/>
      <c r="MXK11" s="886"/>
      <c r="MXL11" s="885"/>
      <c r="MXM11" s="886"/>
      <c r="MXN11" s="886"/>
      <c r="MXO11" s="886"/>
      <c r="MXP11" s="885"/>
      <c r="MXQ11" s="886"/>
      <c r="MXR11" s="886"/>
      <c r="MXS11" s="886"/>
      <c r="MXT11" s="885"/>
      <c r="MXU11" s="886"/>
      <c r="MXV11" s="886"/>
      <c r="MXW11" s="886"/>
      <c r="MXX11" s="885"/>
      <c r="MXY11" s="886"/>
      <c r="MXZ11" s="886"/>
      <c r="MYA11" s="886"/>
      <c r="MYB11" s="885"/>
      <c r="MYC11" s="886"/>
      <c r="MYD11" s="886"/>
      <c r="MYE11" s="886"/>
      <c r="MYF11" s="885"/>
      <c r="MYG11" s="886"/>
      <c r="MYH11" s="886"/>
      <c r="MYI11" s="886"/>
      <c r="MYJ11" s="885"/>
      <c r="MYK11" s="886"/>
      <c r="MYL11" s="886"/>
      <c r="MYM11" s="886"/>
      <c r="MYN11" s="885"/>
      <c r="MYO11" s="886"/>
      <c r="MYP11" s="886"/>
      <c r="MYQ11" s="886"/>
      <c r="MYR11" s="885"/>
      <c r="MYS11" s="886"/>
      <c r="MYT11" s="886"/>
      <c r="MYU11" s="886"/>
      <c r="MYV11" s="885"/>
      <c r="MYW11" s="886"/>
      <c r="MYX11" s="886"/>
      <c r="MYY11" s="886"/>
      <c r="MYZ11" s="885"/>
      <c r="MZA11" s="886"/>
      <c r="MZB11" s="886"/>
      <c r="MZC11" s="886"/>
      <c r="MZD11" s="885"/>
      <c r="MZE11" s="886"/>
      <c r="MZF11" s="886"/>
      <c r="MZG11" s="886"/>
      <c r="MZH11" s="885"/>
      <c r="MZI11" s="886"/>
      <c r="MZJ11" s="886"/>
      <c r="MZK11" s="886"/>
      <c r="MZL11" s="885"/>
      <c r="MZM11" s="886"/>
      <c r="MZN11" s="886"/>
      <c r="MZO11" s="886"/>
      <c r="MZP11" s="885"/>
      <c r="MZQ11" s="886"/>
      <c r="MZR11" s="886"/>
      <c r="MZS11" s="886"/>
      <c r="MZT11" s="885"/>
      <c r="MZU11" s="886"/>
      <c r="MZV11" s="886"/>
      <c r="MZW11" s="886"/>
      <c r="MZX11" s="885"/>
      <c r="MZY11" s="886"/>
      <c r="MZZ11" s="886"/>
      <c r="NAA11" s="886"/>
      <c r="NAB11" s="885"/>
      <c r="NAC11" s="886"/>
      <c r="NAD11" s="886"/>
      <c r="NAE11" s="886"/>
      <c r="NAF11" s="885"/>
      <c r="NAG11" s="886"/>
      <c r="NAH11" s="886"/>
      <c r="NAI11" s="886"/>
      <c r="NAJ11" s="885"/>
      <c r="NAK11" s="886"/>
      <c r="NAL11" s="886"/>
      <c r="NAM11" s="886"/>
      <c r="NAN11" s="885"/>
      <c r="NAO11" s="886"/>
      <c r="NAP11" s="886"/>
      <c r="NAQ11" s="886"/>
      <c r="NAR11" s="885"/>
      <c r="NAS11" s="886"/>
      <c r="NAT11" s="886"/>
      <c r="NAU11" s="886"/>
      <c r="NAV11" s="885"/>
      <c r="NAW11" s="886"/>
      <c r="NAX11" s="886"/>
      <c r="NAY11" s="886"/>
      <c r="NAZ11" s="885"/>
      <c r="NBA11" s="886"/>
      <c r="NBB11" s="886"/>
      <c r="NBC11" s="886"/>
      <c r="NBD11" s="885"/>
      <c r="NBE11" s="886"/>
      <c r="NBF11" s="886"/>
      <c r="NBG11" s="886"/>
      <c r="NBH11" s="885"/>
      <c r="NBI11" s="886"/>
      <c r="NBJ11" s="886"/>
      <c r="NBK11" s="886"/>
      <c r="NBL11" s="885"/>
      <c r="NBM11" s="886"/>
      <c r="NBN11" s="886"/>
      <c r="NBO11" s="886"/>
      <c r="NBP11" s="885"/>
      <c r="NBQ11" s="886"/>
      <c r="NBR11" s="886"/>
      <c r="NBS11" s="886"/>
      <c r="NBT11" s="885"/>
      <c r="NBU11" s="886"/>
      <c r="NBV11" s="886"/>
      <c r="NBW11" s="886"/>
      <c r="NBX11" s="885"/>
      <c r="NBY11" s="886"/>
      <c r="NBZ11" s="886"/>
      <c r="NCA11" s="886"/>
      <c r="NCB11" s="885"/>
      <c r="NCC11" s="886"/>
      <c r="NCD11" s="886"/>
      <c r="NCE11" s="886"/>
      <c r="NCF11" s="885"/>
      <c r="NCG11" s="886"/>
      <c r="NCH11" s="886"/>
      <c r="NCI11" s="886"/>
      <c r="NCJ11" s="885"/>
      <c r="NCK11" s="886"/>
      <c r="NCL11" s="886"/>
      <c r="NCM11" s="886"/>
      <c r="NCN11" s="885"/>
      <c r="NCO11" s="886"/>
      <c r="NCP11" s="886"/>
      <c r="NCQ11" s="886"/>
      <c r="NCR11" s="885"/>
      <c r="NCS11" s="886"/>
      <c r="NCT11" s="886"/>
      <c r="NCU11" s="886"/>
      <c r="NCV11" s="885"/>
      <c r="NCW11" s="886"/>
      <c r="NCX11" s="886"/>
      <c r="NCY11" s="886"/>
      <c r="NCZ11" s="885"/>
      <c r="NDA11" s="886"/>
      <c r="NDB11" s="886"/>
      <c r="NDC11" s="886"/>
      <c r="NDD11" s="885"/>
      <c r="NDE11" s="886"/>
      <c r="NDF11" s="886"/>
      <c r="NDG11" s="886"/>
      <c r="NDH11" s="885"/>
      <c r="NDI11" s="886"/>
      <c r="NDJ11" s="886"/>
      <c r="NDK11" s="886"/>
      <c r="NDL11" s="885"/>
      <c r="NDM11" s="886"/>
      <c r="NDN11" s="886"/>
      <c r="NDO11" s="886"/>
      <c r="NDP11" s="885"/>
      <c r="NDQ11" s="886"/>
      <c r="NDR11" s="886"/>
      <c r="NDS11" s="886"/>
      <c r="NDT11" s="885"/>
      <c r="NDU11" s="886"/>
      <c r="NDV11" s="886"/>
      <c r="NDW11" s="886"/>
      <c r="NDX11" s="885"/>
      <c r="NDY11" s="886"/>
      <c r="NDZ11" s="886"/>
      <c r="NEA11" s="886"/>
      <c r="NEB11" s="885"/>
      <c r="NEC11" s="886"/>
      <c r="NED11" s="886"/>
      <c r="NEE11" s="886"/>
      <c r="NEF11" s="885"/>
      <c r="NEG11" s="886"/>
      <c r="NEH11" s="886"/>
      <c r="NEI11" s="886"/>
      <c r="NEJ11" s="885"/>
      <c r="NEK11" s="886"/>
      <c r="NEL11" s="886"/>
      <c r="NEM11" s="886"/>
      <c r="NEN11" s="885"/>
      <c r="NEO11" s="886"/>
      <c r="NEP11" s="886"/>
      <c r="NEQ11" s="886"/>
      <c r="NER11" s="885"/>
      <c r="NES11" s="886"/>
      <c r="NET11" s="886"/>
      <c r="NEU11" s="886"/>
      <c r="NEV11" s="885"/>
      <c r="NEW11" s="886"/>
      <c r="NEX11" s="886"/>
      <c r="NEY11" s="886"/>
      <c r="NEZ11" s="885"/>
      <c r="NFA11" s="886"/>
      <c r="NFB11" s="886"/>
      <c r="NFC11" s="886"/>
      <c r="NFD11" s="885"/>
      <c r="NFE11" s="886"/>
      <c r="NFF11" s="886"/>
      <c r="NFG11" s="886"/>
      <c r="NFH11" s="885"/>
      <c r="NFI11" s="886"/>
      <c r="NFJ11" s="886"/>
      <c r="NFK11" s="886"/>
      <c r="NFL11" s="885"/>
      <c r="NFM11" s="886"/>
      <c r="NFN11" s="886"/>
      <c r="NFO11" s="886"/>
      <c r="NFP11" s="885"/>
      <c r="NFQ11" s="886"/>
      <c r="NFR11" s="886"/>
      <c r="NFS11" s="886"/>
      <c r="NFT11" s="885"/>
      <c r="NFU11" s="886"/>
      <c r="NFV11" s="886"/>
      <c r="NFW11" s="886"/>
      <c r="NFX11" s="885"/>
      <c r="NFY11" s="886"/>
      <c r="NFZ11" s="886"/>
      <c r="NGA11" s="886"/>
      <c r="NGB11" s="885"/>
      <c r="NGC11" s="886"/>
      <c r="NGD11" s="886"/>
      <c r="NGE11" s="886"/>
      <c r="NGF11" s="885"/>
      <c r="NGG11" s="886"/>
      <c r="NGH11" s="886"/>
      <c r="NGI11" s="886"/>
      <c r="NGJ11" s="885"/>
      <c r="NGK11" s="886"/>
      <c r="NGL11" s="886"/>
      <c r="NGM11" s="886"/>
      <c r="NGN11" s="885"/>
      <c r="NGO11" s="886"/>
      <c r="NGP11" s="886"/>
      <c r="NGQ11" s="886"/>
      <c r="NGR11" s="885"/>
      <c r="NGS11" s="886"/>
      <c r="NGT11" s="886"/>
      <c r="NGU11" s="886"/>
      <c r="NGV11" s="885"/>
      <c r="NGW11" s="886"/>
      <c r="NGX11" s="886"/>
      <c r="NGY11" s="886"/>
      <c r="NGZ11" s="885"/>
      <c r="NHA11" s="886"/>
      <c r="NHB11" s="886"/>
      <c r="NHC11" s="886"/>
      <c r="NHD11" s="885"/>
      <c r="NHE11" s="886"/>
      <c r="NHF11" s="886"/>
      <c r="NHG11" s="886"/>
      <c r="NHH11" s="885"/>
      <c r="NHI11" s="886"/>
      <c r="NHJ11" s="886"/>
      <c r="NHK11" s="886"/>
      <c r="NHL11" s="885"/>
      <c r="NHM11" s="886"/>
      <c r="NHN11" s="886"/>
      <c r="NHO11" s="886"/>
      <c r="NHP11" s="885"/>
      <c r="NHQ11" s="886"/>
      <c r="NHR11" s="886"/>
      <c r="NHS11" s="886"/>
      <c r="NHT11" s="885"/>
      <c r="NHU11" s="886"/>
      <c r="NHV11" s="886"/>
      <c r="NHW11" s="886"/>
      <c r="NHX11" s="885"/>
      <c r="NHY11" s="886"/>
      <c r="NHZ11" s="886"/>
      <c r="NIA11" s="886"/>
      <c r="NIB11" s="885"/>
      <c r="NIC11" s="886"/>
      <c r="NID11" s="886"/>
      <c r="NIE11" s="886"/>
      <c r="NIF11" s="885"/>
      <c r="NIG11" s="886"/>
      <c r="NIH11" s="886"/>
      <c r="NII11" s="886"/>
      <c r="NIJ11" s="885"/>
      <c r="NIK11" s="886"/>
      <c r="NIL11" s="886"/>
      <c r="NIM11" s="886"/>
      <c r="NIN11" s="885"/>
      <c r="NIO11" s="886"/>
      <c r="NIP11" s="886"/>
      <c r="NIQ11" s="886"/>
      <c r="NIR11" s="885"/>
      <c r="NIS11" s="886"/>
      <c r="NIT11" s="886"/>
      <c r="NIU11" s="886"/>
      <c r="NIV11" s="885"/>
      <c r="NIW11" s="886"/>
      <c r="NIX11" s="886"/>
      <c r="NIY11" s="886"/>
      <c r="NIZ11" s="885"/>
      <c r="NJA11" s="886"/>
      <c r="NJB11" s="886"/>
      <c r="NJC11" s="886"/>
      <c r="NJD11" s="885"/>
      <c r="NJE11" s="886"/>
      <c r="NJF11" s="886"/>
      <c r="NJG11" s="886"/>
      <c r="NJH11" s="885"/>
      <c r="NJI11" s="886"/>
      <c r="NJJ11" s="886"/>
      <c r="NJK11" s="886"/>
      <c r="NJL11" s="885"/>
      <c r="NJM11" s="886"/>
      <c r="NJN11" s="886"/>
      <c r="NJO11" s="886"/>
      <c r="NJP11" s="885"/>
      <c r="NJQ11" s="886"/>
      <c r="NJR11" s="886"/>
      <c r="NJS11" s="886"/>
      <c r="NJT11" s="885"/>
      <c r="NJU11" s="886"/>
      <c r="NJV11" s="886"/>
      <c r="NJW11" s="886"/>
      <c r="NJX11" s="885"/>
      <c r="NJY11" s="886"/>
      <c r="NJZ11" s="886"/>
      <c r="NKA11" s="886"/>
      <c r="NKB11" s="885"/>
      <c r="NKC11" s="886"/>
      <c r="NKD11" s="886"/>
      <c r="NKE11" s="886"/>
      <c r="NKF11" s="885"/>
      <c r="NKG11" s="886"/>
      <c r="NKH11" s="886"/>
      <c r="NKI11" s="886"/>
      <c r="NKJ11" s="885"/>
      <c r="NKK11" s="886"/>
      <c r="NKL11" s="886"/>
      <c r="NKM11" s="886"/>
      <c r="NKN11" s="885"/>
      <c r="NKO11" s="886"/>
      <c r="NKP11" s="886"/>
      <c r="NKQ11" s="886"/>
      <c r="NKR11" s="885"/>
      <c r="NKS11" s="886"/>
      <c r="NKT11" s="886"/>
      <c r="NKU11" s="886"/>
      <c r="NKV11" s="885"/>
      <c r="NKW11" s="886"/>
      <c r="NKX11" s="886"/>
      <c r="NKY11" s="886"/>
      <c r="NKZ11" s="885"/>
      <c r="NLA11" s="886"/>
      <c r="NLB11" s="886"/>
      <c r="NLC11" s="886"/>
      <c r="NLD11" s="885"/>
      <c r="NLE11" s="886"/>
      <c r="NLF11" s="886"/>
      <c r="NLG11" s="886"/>
      <c r="NLH11" s="885"/>
      <c r="NLI11" s="886"/>
      <c r="NLJ11" s="886"/>
      <c r="NLK11" s="886"/>
      <c r="NLL11" s="885"/>
      <c r="NLM11" s="886"/>
      <c r="NLN11" s="886"/>
      <c r="NLO11" s="886"/>
      <c r="NLP11" s="885"/>
      <c r="NLQ11" s="886"/>
      <c r="NLR11" s="886"/>
      <c r="NLS11" s="886"/>
      <c r="NLT11" s="885"/>
      <c r="NLU11" s="886"/>
      <c r="NLV11" s="886"/>
      <c r="NLW11" s="886"/>
      <c r="NLX11" s="885"/>
      <c r="NLY11" s="886"/>
      <c r="NLZ11" s="886"/>
      <c r="NMA11" s="886"/>
      <c r="NMB11" s="885"/>
      <c r="NMC11" s="886"/>
      <c r="NMD11" s="886"/>
      <c r="NME11" s="886"/>
      <c r="NMF11" s="885"/>
      <c r="NMG11" s="886"/>
      <c r="NMH11" s="886"/>
      <c r="NMI11" s="886"/>
      <c r="NMJ11" s="885"/>
      <c r="NMK11" s="886"/>
      <c r="NML11" s="886"/>
      <c r="NMM11" s="886"/>
      <c r="NMN11" s="885"/>
      <c r="NMO11" s="886"/>
      <c r="NMP11" s="886"/>
      <c r="NMQ11" s="886"/>
      <c r="NMR11" s="885"/>
      <c r="NMS11" s="886"/>
      <c r="NMT11" s="886"/>
      <c r="NMU11" s="886"/>
      <c r="NMV11" s="885"/>
      <c r="NMW11" s="886"/>
      <c r="NMX11" s="886"/>
      <c r="NMY11" s="886"/>
      <c r="NMZ11" s="885"/>
      <c r="NNA11" s="886"/>
      <c r="NNB11" s="886"/>
      <c r="NNC11" s="886"/>
      <c r="NND11" s="885"/>
      <c r="NNE11" s="886"/>
      <c r="NNF11" s="886"/>
      <c r="NNG11" s="886"/>
      <c r="NNH11" s="885"/>
      <c r="NNI11" s="886"/>
      <c r="NNJ11" s="886"/>
      <c r="NNK11" s="886"/>
      <c r="NNL11" s="885"/>
      <c r="NNM11" s="886"/>
      <c r="NNN11" s="886"/>
      <c r="NNO11" s="886"/>
      <c r="NNP11" s="885"/>
      <c r="NNQ11" s="886"/>
      <c r="NNR11" s="886"/>
      <c r="NNS11" s="886"/>
      <c r="NNT11" s="885"/>
      <c r="NNU11" s="886"/>
      <c r="NNV11" s="886"/>
      <c r="NNW11" s="886"/>
      <c r="NNX11" s="885"/>
      <c r="NNY11" s="886"/>
      <c r="NNZ11" s="886"/>
      <c r="NOA11" s="886"/>
      <c r="NOB11" s="885"/>
      <c r="NOC11" s="886"/>
      <c r="NOD11" s="886"/>
      <c r="NOE11" s="886"/>
      <c r="NOF11" s="885"/>
      <c r="NOG11" s="886"/>
      <c r="NOH11" s="886"/>
      <c r="NOI11" s="886"/>
      <c r="NOJ11" s="885"/>
      <c r="NOK11" s="886"/>
      <c r="NOL11" s="886"/>
      <c r="NOM11" s="886"/>
      <c r="NON11" s="885"/>
      <c r="NOO11" s="886"/>
      <c r="NOP11" s="886"/>
      <c r="NOQ11" s="886"/>
      <c r="NOR11" s="885"/>
      <c r="NOS11" s="886"/>
      <c r="NOT11" s="886"/>
      <c r="NOU11" s="886"/>
      <c r="NOV11" s="885"/>
      <c r="NOW11" s="886"/>
      <c r="NOX11" s="886"/>
      <c r="NOY11" s="886"/>
      <c r="NOZ11" s="885"/>
      <c r="NPA11" s="886"/>
      <c r="NPB11" s="886"/>
      <c r="NPC11" s="886"/>
      <c r="NPD11" s="885"/>
      <c r="NPE11" s="886"/>
      <c r="NPF11" s="886"/>
      <c r="NPG11" s="886"/>
      <c r="NPH11" s="885"/>
      <c r="NPI11" s="886"/>
      <c r="NPJ11" s="886"/>
      <c r="NPK11" s="886"/>
      <c r="NPL11" s="885"/>
      <c r="NPM11" s="886"/>
      <c r="NPN11" s="886"/>
      <c r="NPO11" s="886"/>
      <c r="NPP11" s="885"/>
      <c r="NPQ11" s="886"/>
      <c r="NPR11" s="886"/>
      <c r="NPS11" s="886"/>
      <c r="NPT11" s="885"/>
      <c r="NPU11" s="886"/>
      <c r="NPV11" s="886"/>
      <c r="NPW11" s="886"/>
      <c r="NPX11" s="885"/>
      <c r="NPY11" s="886"/>
      <c r="NPZ11" s="886"/>
      <c r="NQA11" s="886"/>
      <c r="NQB11" s="885"/>
      <c r="NQC11" s="886"/>
      <c r="NQD11" s="886"/>
      <c r="NQE11" s="886"/>
      <c r="NQF11" s="885"/>
      <c r="NQG11" s="886"/>
      <c r="NQH11" s="886"/>
      <c r="NQI11" s="886"/>
      <c r="NQJ11" s="885"/>
      <c r="NQK11" s="886"/>
      <c r="NQL11" s="886"/>
      <c r="NQM11" s="886"/>
      <c r="NQN11" s="885"/>
      <c r="NQO11" s="886"/>
      <c r="NQP11" s="886"/>
      <c r="NQQ11" s="886"/>
      <c r="NQR11" s="885"/>
      <c r="NQS11" s="886"/>
      <c r="NQT11" s="886"/>
      <c r="NQU11" s="886"/>
      <c r="NQV11" s="885"/>
      <c r="NQW11" s="886"/>
      <c r="NQX11" s="886"/>
      <c r="NQY11" s="886"/>
      <c r="NQZ11" s="885"/>
      <c r="NRA11" s="886"/>
      <c r="NRB11" s="886"/>
      <c r="NRC11" s="886"/>
      <c r="NRD11" s="885"/>
      <c r="NRE11" s="886"/>
      <c r="NRF11" s="886"/>
      <c r="NRG11" s="886"/>
      <c r="NRH11" s="885"/>
      <c r="NRI11" s="886"/>
      <c r="NRJ11" s="886"/>
      <c r="NRK11" s="886"/>
      <c r="NRL11" s="885"/>
      <c r="NRM11" s="886"/>
      <c r="NRN11" s="886"/>
      <c r="NRO11" s="886"/>
      <c r="NRP11" s="885"/>
      <c r="NRQ11" s="886"/>
      <c r="NRR11" s="886"/>
      <c r="NRS11" s="886"/>
      <c r="NRT11" s="885"/>
      <c r="NRU11" s="886"/>
      <c r="NRV11" s="886"/>
      <c r="NRW11" s="886"/>
      <c r="NRX11" s="885"/>
      <c r="NRY11" s="886"/>
      <c r="NRZ11" s="886"/>
      <c r="NSA11" s="886"/>
      <c r="NSB11" s="885"/>
      <c r="NSC11" s="886"/>
      <c r="NSD11" s="886"/>
      <c r="NSE11" s="886"/>
      <c r="NSF11" s="885"/>
      <c r="NSG11" s="886"/>
      <c r="NSH11" s="886"/>
      <c r="NSI11" s="886"/>
      <c r="NSJ11" s="885"/>
      <c r="NSK11" s="886"/>
      <c r="NSL11" s="886"/>
      <c r="NSM11" s="886"/>
      <c r="NSN11" s="885"/>
      <c r="NSO11" s="886"/>
      <c r="NSP11" s="886"/>
      <c r="NSQ11" s="886"/>
      <c r="NSR11" s="885"/>
      <c r="NSS11" s="886"/>
      <c r="NST11" s="886"/>
      <c r="NSU11" s="886"/>
      <c r="NSV11" s="885"/>
      <c r="NSW11" s="886"/>
      <c r="NSX11" s="886"/>
      <c r="NSY11" s="886"/>
      <c r="NSZ11" s="885"/>
      <c r="NTA11" s="886"/>
      <c r="NTB11" s="886"/>
      <c r="NTC11" s="886"/>
      <c r="NTD11" s="885"/>
      <c r="NTE11" s="886"/>
      <c r="NTF11" s="886"/>
      <c r="NTG11" s="886"/>
      <c r="NTH11" s="885"/>
      <c r="NTI11" s="886"/>
      <c r="NTJ11" s="886"/>
      <c r="NTK11" s="886"/>
      <c r="NTL11" s="885"/>
      <c r="NTM11" s="886"/>
      <c r="NTN11" s="886"/>
      <c r="NTO11" s="886"/>
      <c r="NTP11" s="885"/>
      <c r="NTQ11" s="886"/>
      <c r="NTR11" s="886"/>
      <c r="NTS11" s="886"/>
      <c r="NTT11" s="885"/>
      <c r="NTU11" s="886"/>
      <c r="NTV11" s="886"/>
      <c r="NTW11" s="886"/>
      <c r="NTX11" s="885"/>
      <c r="NTY11" s="886"/>
      <c r="NTZ11" s="886"/>
      <c r="NUA11" s="886"/>
      <c r="NUB11" s="885"/>
      <c r="NUC11" s="886"/>
      <c r="NUD11" s="886"/>
      <c r="NUE11" s="886"/>
      <c r="NUF11" s="885"/>
      <c r="NUG11" s="886"/>
      <c r="NUH11" s="886"/>
      <c r="NUI11" s="886"/>
      <c r="NUJ11" s="885"/>
      <c r="NUK11" s="886"/>
      <c r="NUL11" s="886"/>
      <c r="NUM11" s="886"/>
      <c r="NUN11" s="885"/>
      <c r="NUO11" s="886"/>
      <c r="NUP11" s="886"/>
      <c r="NUQ11" s="886"/>
      <c r="NUR11" s="885"/>
      <c r="NUS11" s="886"/>
      <c r="NUT11" s="886"/>
      <c r="NUU11" s="886"/>
      <c r="NUV11" s="885"/>
      <c r="NUW11" s="886"/>
      <c r="NUX11" s="886"/>
      <c r="NUY11" s="886"/>
      <c r="NUZ11" s="885"/>
      <c r="NVA11" s="886"/>
      <c r="NVB11" s="886"/>
      <c r="NVC11" s="886"/>
      <c r="NVD11" s="885"/>
      <c r="NVE11" s="886"/>
      <c r="NVF11" s="886"/>
      <c r="NVG11" s="886"/>
      <c r="NVH11" s="885"/>
      <c r="NVI11" s="886"/>
      <c r="NVJ11" s="886"/>
      <c r="NVK11" s="886"/>
      <c r="NVL11" s="885"/>
      <c r="NVM11" s="886"/>
      <c r="NVN11" s="886"/>
      <c r="NVO11" s="886"/>
      <c r="NVP11" s="885"/>
      <c r="NVQ11" s="886"/>
      <c r="NVR11" s="886"/>
      <c r="NVS11" s="886"/>
      <c r="NVT11" s="885"/>
      <c r="NVU11" s="886"/>
      <c r="NVV11" s="886"/>
      <c r="NVW11" s="886"/>
      <c r="NVX11" s="885"/>
      <c r="NVY11" s="886"/>
      <c r="NVZ11" s="886"/>
      <c r="NWA11" s="886"/>
      <c r="NWB11" s="885"/>
      <c r="NWC11" s="886"/>
      <c r="NWD11" s="886"/>
      <c r="NWE11" s="886"/>
      <c r="NWF11" s="885"/>
      <c r="NWG11" s="886"/>
      <c r="NWH11" s="886"/>
      <c r="NWI11" s="886"/>
      <c r="NWJ11" s="885"/>
      <c r="NWK11" s="886"/>
      <c r="NWL11" s="886"/>
      <c r="NWM11" s="886"/>
      <c r="NWN11" s="885"/>
      <c r="NWO11" s="886"/>
      <c r="NWP11" s="886"/>
      <c r="NWQ11" s="886"/>
      <c r="NWR11" s="885"/>
      <c r="NWS11" s="886"/>
      <c r="NWT11" s="886"/>
      <c r="NWU11" s="886"/>
      <c r="NWV11" s="885"/>
      <c r="NWW11" s="886"/>
      <c r="NWX11" s="886"/>
      <c r="NWY11" s="886"/>
      <c r="NWZ11" s="885"/>
      <c r="NXA11" s="886"/>
      <c r="NXB11" s="886"/>
      <c r="NXC11" s="886"/>
      <c r="NXD11" s="885"/>
      <c r="NXE11" s="886"/>
      <c r="NXF11" s="886"/>
      <c r="NXG11" s="886"/>
      <c r="NXH11" s="885"/>
      <c r="NXI11" s="886"/>
      <c r="NXJ11" s="886"/>
      <c r="NXK11" s="886"/>
      <c r="NXL11" s="885"/>
      <c r="NXM11" s="886"/>
      <c r="NXN11" s="886"/>
      <c r="NXO11" s="886"/>
      <c r="NXP11" s="885"/>
      <c r="NXQ11" s="886"/>
      <c r="NXR11" s="886"/>
      <c r="NXS11" s="886"/>
      <c r="NXT11" s="885"/>
      <c r="NXU11" s="886"/>
      <c r="NXV11" s="886"/>
      <c r="NXW11" s="886"/>
      <c r="NXX11" s="885"/>
      <c r="NXY11" s="886"/>
      <c r="NXZ11" s="886"/>
      <c r="NYA11" s="886"/>
      <c r="NYB11" s="885"/>
      <c r="NYC11" s="886"/>
      <c r="NYD11" s="886"/>
      <c r="NYE11" s="886"/>
      <c r="NYF11" s="885"/>
      <c r="NYG11" s="886"/>
      <c r="NYH11" s="886"/>
      <c r="NYI11" s="886"/>
      <c r="NYJ11" s="885"/>
      <c r="NYK11" s="886"/>
      <c r="NYL11" s="886"/>
      <c r="NYM11" s="886"/>
      <c r="NYN11" s="885"/>
      <c r="NYO11" s="886"/>
      <c r="NYP11" s="886"/>
      <c r="NYQ11" s="886"/>
      <c r="NYR11" s="885"/>
      <c r="NYS11" s="886"/>
      <c r="NYT11" s="886"/>
      <c r="NYU11" s="886"/>
      <c r="NYV11" s="885"/>
      <c r="NYW11" s="886"/>
      <c r="NYX11" s="886"/>
      <c r="NYY11" s="886"/>
      <c r="NYZ11" s="885"/>
      <c r="NZA11" s="886"/>
      <c r="NZB11" s="886"/>
      <c r="NZC11" s="886"/>
      <c r="NZD11" s="885"/>
      <c r="NZE11" s="886"/>
      <c r="NZF11" s="886"/>
      <c r="NZG11" s="886"/>
      <c r="NZH11" s="885"/>
      <c r="NZI11" s="886"/>
      <c r="NZJ11" s="886"/>
      <c r="NZK11" s="886"/>
      <c r="NZL11" s="885"/>
      <c r="NZM11" s="886"/>
      <c r="NZN11" s="886"/>
      <c r="NZO11" s="886"/>
      <c r="NZP11" s="885"/>
      <c r="NZQ11" s="886"/>
      <c r="NZR11" s="886"/>
      <c r="NZS11" s="886"/>
      <c r="NZT11" s="885"/>
      <c r="NZU11" s="886"/>
      <c r="NZV11" s="886"/>
      <c r="NZW11" s="886"/>
      <c r="NZX11" s="885"/>
      <c r="NZY11" s="886"/>
      <c r="NZZ11" s="886"/>
      <c r="OAA11" s="886"/>
      <c r="OAB11" s="885"/>
      <c r="OAC11" s="886"/>
      <c r="OAD11" s="886"/>
      <c r="OAE11" s="886"/>
      <c r="OAF11" s="885"/>
      <c r="OAG11" s="886"/>
      <c r="OAH11" s="886"/>
      <c r="OAI11" s="886"/>
      <c r="OAJ11" s="885"/>
      <c r="OAK11" s="886"/>
      <c r="OAL11" s="886"/>
      <c r="OAM11" s="886"/>
      <c r="OAN11" s="885"/>
      <c r="OAO11" s="886"/>
      <c r="OAP11" s="886"/>
      <c r="OAQ11" s="886"/>
      <c r="OAR11" s="885"/>
      <c r="OAS11" s="886"/>
      <c r="OAT11" s="886"/>
      <c r="OAU11" s="886"/>
      <c r="OAV11" s="885"/>
      <c r="OAW11" s="886"/>
      <c r="OAX11" s="886"/>
      <c r="OAY11" s="886"/>
      <c r="OAZ11" s="885"/>
      <c r="OBA11" s="886"/>
      <c r="OBB11" s="886"/>
      <c r="OBC11" s="886"/>
      <c r="OBD11" s="885"/>
      <c r="OBE11" s="886"/>
      <c r="OBF11" s="886"/>
      <c r="OBG11" s="886"/>
      <c r="OBH11" s="885"/>
      <c r="OBI11" s="886"/>
      <c r="OBJ11" s="886"/>
      <c r="OBK11" s="886"/>
      <c r="OBL11" s="885"/>
      <c r="OBM11" s="886"/>
      <c r="OBN11" s="886"/>
      <c r="OBO11" s="886"/>
      <c r="OBP11" s="885"/>
      <c r="OBQ11" s="886"/>
      <c r="OBR11" s="886"/>
      <c r="OBS11" s="886"/>
      <c r="OBT11" s="885"/>
      <c r="OBU11" s="886"/>
      <c r="OBV11" s="886"/>
      <c r="OBW11" s="886"/>
      <c r="OBX11" s="885"/>
      <c r="OBY11" s="886"/>
      <c r="OBZ11" s="886"/>
      <c r="OCA11" s="886"/>
      <c r="OCB11" s="885"/>
      <c r="OCC11" s="886"/>
      <c r="OCD11" s="886"/>
      <c r="OCE11" s="886"/>
      <c r="OCF11" s="885"/>
      <c r="OCG11" s="886"/>
      <c r="OCH11" s="886"/>
      <c r="OCI11" s="886"/>
      <c r="OCJ11" s="885"/>
      <c r="OCK11" s="886"/>
      <c r="OCL11" s="886"/>
      <c r="OCM11" s="886"/>
      <c r="OCN11" s="885"/>
      <c r="OCO11" s="886"/>
      <c r="OCP11" s="886"/>
      <c r="OCQ11" s="886"/>
      <c r="OCR11" s="885"/>
      <c r="OCS11" s="886"/>
      <c r="OCT11" s="886"/>
      <c r="OCU11" s="886"/>
      <c r="OCV11" s="885"/>
      <c r="OCW11" s="886"/>
      <c r="OCX11" s="886"/>
      <c r="OCY11" s="886"/>
      <c r="OCZ11" s="885"/>
      <c r="ODA11" s="886"/>
      <c r="ODB11" s="886"/>
      <c r="ODC11" s="886"/>
      <c r="ODD11" s="885"/>
      <c r="ODE11" s="886"/>
      <c r="ODF11" s="886"/>
      <c r="ODG11" s="886"/>
      <c r="ODH11" s="885"/>
      <c r="ODI11" s="886"/>
      <c r="ODJ11" s="886"/>
      <c r="ODK11" s="886"/>
      <c r="ODL11" s="885"/>
      <c r="ODM11" s="886"/>
      <c r="ODN11" s="886"/>
      <c r="ODO11" s="886"/>
      <c r="ODP11" s="885"/>
      <c r="ODQ11" s="886"/>
      <c r="ODR11" s="886"/>
      <c r="ODS11" s="886"/>
      <c r="ODT11" s="885"/>
      <c r="ODU11" s="886"/>
      <c r="ODV11" s="886"/>
      <c r="ODW11" s="886"/>
      <c r="ODX11" s="885"/>
      <c r="ODY11" s="886"/>
      <c r="ODZ11" s="886"/>
      <c r="OEA11" s="886"/>
      <c r="OEB11" s="885"/>
      <c r="OEC11" s="886"/>
      <c r="OED11" s="886"/>
      <c r="OEE11" s="886"/>
      <c r="OEF11" s="885"/>
      <c r="OEG11" s="886"/>
      <c r="OEH11" s="886"/>
      <c r="OEI11" s="886"/>
      <c r="OEJ11" s="885"/>
      <c r="OEK11" s="886"/>
      <c r="OEL11" s="886"/>
      <c r="OEM11" s="886"/>
      <c r="OEN11" s="885"/>
      <c r="OEO11" s="886"/>
      <c r="OEP11" s="886"/>
      <c r="OEQ11" s="886"/>
      <c r="OER11" s="885"/>
      <c r="OES11" s="886"/>
      <c r="OET11" s="886"/>
      <c r="OEU11" s="886"/>
      <c r="OEV11" s="885"/>
      <c r="OEW11" s="886"/>
      <c r="OEX11" s="886"/>
      <c r="OEY11" s="886"/>
      <c r="OEZ11" s="885"/>
      <c r="OFA11" s="886"/>
      <c r="OFB11" s="886"/>
      <c r="OFC11" s="886"/>
      <c r="OFD11" s="885"/>
      <c r="OFE11" s="886"/>
      <c r="OFF11" s="886"/>
      <c r="OFG11" s="886"/>
      <c r="OFH11" s="885"/>
      <c r="OFI11" s="886"/>
      <c r="OFJ11" s="886"/>
      <c r="OFK11" s="886"/>
      <c r="OFL11" s="885"/>
      <c r="OFM11" s="886"/>
      <c r="OFN11" s="886"/>
      <c r="OFO11" s="886"/>
      <c r="OFP11" s="885"/>
      <c r="OFQ11" s="886"/>
      <c r="OFR11" s="886"/>
      <c r="OFS11" s="886"/>
      <c r="OFT11" s="885"/>
      <c r="OFU11" s="886"/>
      <c r="OFV11" s="886"/>
      <c r="OFW11" s="886"/>
      <c r="OFX11" s="885"/>
      <c r="OFY11" s="886"/>
      <c r="OFZ11" s="886"/>
      <c r="OGA11" s="886"/>
      <c r="OGB11" s="885"/>
      <c r="OGC11" s="886"/>
      <c r="OGD11" s="886"/>
      <c r="OGE11" s="886"/>
      <c r="OGF11" s="885"/>
      <c r="OGG11" s="886"/>
      <c r="OGH11" s="886"/>
      <c r="OGI11" s="886"/>
      <c r="OGJ11" s="885"/>
      <c r="OGK11" s="886"/>
      <c r="OGL11" s="886"/>
      <c r="OGM11" s="886"/>
      <c r="OGN11" s="885"/>
      <c r="OGO11" s="886"/>
      <c r="OGP11" s="886"/>
      <c r="OGQ11" s="886"/>
      <c r="OGR11" s="885"/>
      <c r="OGS11" s="886"/>
      <c r="OGT11" s="886"/>
      <c r="OGU11" s="886"/>
      <c r="OGV11" s="885"/>
      <c r="OGW11" s="886"/>
      <c r="OGX11" s="886"/>
      <c r="OGY11" s="886"/>
      <c r="OGZ11" s="885"/>
      <c r="OHA11" s="886"/>
      <c r="OHB11" s="886"/>
      <c r="OHC11" s="886"/>
      <c r="OHD11" s="885"/>
      <c r="OHE11" s="886"/>
      <c r="OHF11" s="886"/>
      <c r="OHG11" s="886"/>
      <c r="OHH11" s="885"/>
      <c r="OHI11" s="886"/>
      <c r="OHJ11" s="886"/>
      <c r="OHK11" s="886"/>
      <c r="OHL11" s="885"/>
      <c r="OHM11" s="886"/>
      <c r="OHN11" s="886"/>
      <c r="OHO11" s="886"/>
      <c r="OHP11" s="885"/>
      <c r="OHQ11" s="886"/>
      <c r="OHR11" s="886"/>
      <c r="OHS11" s="886"/>
      <c r="OHT11" s="885"/>
      <c r="OHU11" s="886"/>
      <c r="OHV11" s="886"/>
      <c r="OHW11" s="886"/>
      <c r="OHX11" s="885"/>
      <c r="OHY11" s="886"/>
      <c r="OHZ11" s="886"/>
      <c r="OIA11" s="886"/>
      <c r="OIB11" s="885"/>
      <c r="OIC11" s="886"/>
      <c r="OID11" s="886"/>
      <c r="OIE11" s="886"/>
      <c r="OIF11" s="885"/>
      <c r="OIG11" s="886"/>
      <c r="OIH11" s="886"/>
      <c r="OII11" s="886"/>
      <c r="OIJ11" s="885"/>
      <c r="OIK11" s="886"/>
      <c r="OIL11" s="886"/>
      <c r="OIM11" s="886"/>
      <c r="OIN11" s="885"/>
      <c r="OIO11" s="886"/>
      <c r="OIP11" s="886"/>
      <c r="OIQ11" s="886"/>
      <c r="OIR11" s="885"/>
      <c r="OIS11" s="886"/>
      <c r="OIT11" s="886"/>
      <c r="OIU11" s="886"/>
      <c r="OIV11" s="885"/>
      <c r="OIW11" s="886"/>
      <c r="OIX11" s="886"/>
      <c r="OIY11" s="886"/>
      <c r="OIZ11" s="885"/>
      <c r="OJA11" s="886"/>
      <c r="OJB11" s="886"/>
      <c r="OJC11" s="886"/>
      <c r="OJD11" s="885"/>
      <c r="OJE11" s="886"/>
      <c r="OJF11" s="886"/>
      <c r="OJG11" s="886"/>
      <c r="OJH11" s="885"/>
      <c r="OJI11" s="886"/>
      <c r="OJJ11" s="886"/>
      <c r="OJK11" s="886"/>
      <c r="OJL11" s="885"/>
      <c r="OJM11" s="886"/>
      <c r="OJN11" s="886"/>
      <c r="OJO11" s="886"/>
      <c r="OJP11" s="885"/>
      <c r="OJQ11" s="886"/>
      <c r="OJR11" s="886"/>
      <c r="OJS11" s="886"/>
      <c r="OJT11" s="885"/>
      <c r="OJU11" s="886"/>
      <c r="OJV11" s="886"/>
      <c r="OJW11" s="886"/>
      <c r="OJX11" s="885"/>
      <c r="OJY11" s="886"/>
      <c r="OJZ11" s="886"/>
      <c r="OKA11" s="886"/>
      <c r="OKB11" s="885"/>
      <c r="OKC11" s="886"/>
      <c r="OKD11" s="886"/>
      <c r="OKE11" s="886"/>
      <c r="OKF11" s="885"/>
      <c r="OKG11" s="886"/>
      <c r="OKH11" s="886"/>
      <c r="OKI11" s="886"/>
      <c r="OKJ11" s="885"/>
      <c r="OKK11" s="886"/>
      <c r="OKL11" s="886"/>
      <c r="OKM11" s="886"/>
      <c r="OKN11" s="885"/>
      <c r="OKO11" s="886"/>
      <c r="OKP11" s="886"/>
      <c r="OKQ11" s="886"/>
      <c r="OKR11" s="885"/>
      <c r="OKS11" s="886"/>
      <c r="OKT11" s="886"/>
      <c r="OKU11" s="886"/>
      <c r="OKV11" s="885"/>
      <c r="OKW11" s="886"/>
      <c r="OKX11" s="886"/>
      <c r="OKY11" s="886"/>
      <c r="OKZ11" s="885"/>
      <c r="OLA11" s="886"/>
      <c r="OLB11" s="886"/>
      <c r="OLC11" s="886"/>
      <c r="OLD11" s="885"/>
      <c r="OLE11" s="886"/>
      <c r="OLF11" s="886"/>
      <c r="OLG11" s="886"/>
      <c r="OLH11" s="885"/>
      <c r="OLI11" s="886"/>
      <c r="OLJ11" s="886"/>
      <c r="OLK11" s="886"/>
      <c r="OLL11" s="885"/>
      <c r="OLM11" s="886"/>
      <c r="OLN11" s="886"/>
      <c r="OLO11" s="886"/>
      <c r="OLP11" s="885"/>
      <c r="OLQ11" s="886"/>
      <c r="OLR11" s="886"/>
      <c r="OLS11" s="886"/>
      <c r="OLT11" s="885"/>
      <c r="OLU11" s="886"/>
      <c r="OLV11" s="886"/>
      <c r="OLW11" s="886"/>
      <c r="OLX11" s="885"/>
      <c r="OLY11" s="886"/>
      <c r="OLZ11" s="886"/>
      <c r="OMA11" s="886"/>
      <c r="OMB11" s="885"/>
      <c r="OMC11" s="886"/>
      <c r="OMD11" s="886"/>
      <c r="OME11" s="886"/>
      <c r="OMF11" s="885"/>
      <c r="OMG11" s="886"/>
      <c r="OMH11" s="886"/>
      <c r="OMI11" s="886"/>
      <c r="OMJ11" s="885"/>
      <c r="OMK11" s="886"/>
      <c r="OML11" s="886"/>
      <c r="OMM11" s="886"/>
      <c r="OMN11" s="885"/>
      <c r="OMO11" s="886"/>
      <c r="OMP11" s="886"/>
      <c r="OMQ11" s="886"/>
      <c r="OMR11" s="885"/>
      <c r="OMS11" s="886"/>
      <c r="OMT11" s="886"/>
      <c r="OMU11" s="886"/>
      <c r="OMV11" s="885"/>
      <c r="OMW11" s="886"/>
      <c r="OMX11" s="886"/>
      <c r="OMY11" s="886"/>
      <c r="OMZ11" s="885"/>
      <c r="ONA11" s="886"/>
      <c r="ONB11" s="886"/>
      <c r="ONC11" s="886"/>
      <c r="OND11" s="885"/>
      <c r="ONE11" s="886"/>
      <c r="ONF11" s="886"/>
      <c r="ONG11" s="886"/>
      <c r="ONH11" s="885"/>
      <c r="ONI11" s="886"/>
      <c r="ONJ11" s="886"/>
      <c r="ONK11" s="886"/>
      <c r="ONL11" s="885"/>
      <c r="ONM11" s="886"/>
      <c r="ONN11" s="886"/>
      <c r="ONO11" s="886"/>
      <c r="ONP11" s="885"/>
      <c r="ONQ11" s="886"/>
      <c r="ONR11" s="886"/>
      <c r="ONS11" s="886"/>
      <c r="ONT11" s="885"/>
      <c r="ONU11" s="886"/>
      <c r="ONV11" s="886"/>
      <c r="ONW11" s="886"/>
      <c r="ONX11" s="885"/>
      <c r="ONY11" s="886"/>
      <c r="ONZ11" s="886"/>
      <c r="OOA11" s="886"/>
      <c r="OOB11" s="885"/>
      <c r="OOC11" s="886"/>
      <c r="OOD11" s="886"/>
      <c r="OOE11" s="886"/>
      <c r="OOF11" s="885"/>
      <c r="OOG11" s="886"/>
      <c r="OOH11" s="886"/>
      <c r="OOI11" s="886"/>
      <c r="OOJ11" s="885"/>
      <c r="OOK11" s="886"/>
      <c r="OOL11" s="886"/>
      <c r="OOM11" s="886"/>
      <c r="OON11" s="885"/>
      <c r="OOO11" s="886"/>
      <c r="OOP11" s="886"/>
      <c r="OOQ11" s="886"/>
      <c r="OOR11" s="885"/>
      <c r="OOS11" s="886"/>
      <c r="OOT11" s="886"/>
      <c r="OOU11" s="886"/>
      <c r="OOV11" s="885"/>
      <c r="OOW11" s="886"/>
      <c r="OOX11" s="886"/>
      <c r="OOY11" s="886"/>
      <c r="OOZ11" s="885"/>
      <c r="OPA11" s="886"/>
      <c r="OPB11" s="886"/>
      <c r="OPC11" s="886"/>
      <c r="OPD11" s="885"/>
      <c r="OPE11" s="886"/>
      <c r="OPF11" s="886"/>
      <c r="OPG11" s="886"/>
      <c r="OPH11" s="885"/>
      <c r="OPI11" s="886"/>
      <c r="OPJ11" s="886"/>
      <c r="OPK11" s="886"/>
      <c r="OPL11" s="885"/>
      <c r="OPM11" s="886"/>
      <c r="OPN11" s="886"/>
      <c r="OPO11" s="886"/>
      <c r="OPP11" s="885"/>
      <c r="OPQ11" s="886"/>
      <c r="OPR11" s="886"/>
      <c r="OPS11" s="886"/>
      <c r="OPT11" s="885"/>
      <c r="OPU11" s="886"/>
      <c r="OPV11" s="886"/>
      <c r="OPW11" s="886"/>
      <c r="OPX11" s="885"/>
      <c r="OPY11" s="886"/>
      <c r="OPZ11" s="886"/>
      <c r="OQA11" s="886"/>
      <c r="OQB11" s="885"/>
      <c r="OQC11" s="886"/>
      <c r="OQD11" s="886"/>
      <c r="OQE11" s="886"/>
      <c r="OQF11" s="885"/>
      <c r="OQG11" s="886"/>
      <c r="OQH11" s="886"/>
      <c r="OQI11" s="886"/>
      <c r="OQJ11" s="885"/>
      <c r="OQK11" s="886"/>
      <c r="OQL11" s="886"/>
      <c r="OQM11" s="886"/>
      <c r="OQN11" s="885"/>
      <c r="OQO11" s="886"/>
      <c r="OQP11" s="886"/>
      <c r="OQQ11" s="886"/>
      <c r="OQR11" s="885"/>
      <c r="OQS11" s="886"/>
      <c r="OQT11" s="886"/>
      <c r="OQU11" s="886"/>
      <c r="OQV11" s="885"/>
      <c r="OQW11" s="886"/>
      <c r="OQX11" s="886"/>
      <c r="OQY11" s="886"/>
      <c r="OQZ11" s="885"/>
      <c r="ORA11" s="886"/>
      <c r="ORB11" s="886"/>
      <c r="ORC11" s="886"/>
      <c r="ORD11" s="885"/>
      <c r="ORE11" s="886"/>
      <c r="ORF11" s="886"/>
      <c r="ORG11" s="886"/>
      <c r="ORH11" s="885"/>
      <c r="ORI11" s="886"/>
      <c r="ORJ11" s="886"/>
      <c r="ORK11" s="886"/>
      <c r="ORL11" s="885"/>
      <c r="ORM11" s="886"/>
      <c r="ORN11" s="886"/>
      <c r="ORO11" s="886"/>
      <c r="ORP11" s="885"/>
      <c r="ORQ11" s="886"/>
      <c r="ORR11" s="886"/>
      <c r="ORS11" s="886"/>
      <c r="ORT11" s="885"/>
      <c r="ORU11" s="886"/>
      <c r="ORV11" s="886"/>
      <c r="ORW11" s="886"/>
      <c r="ORX11" s="885"/>
      <c r="ORY11" s="886"/>
      <c r="ORZ11" s="886"/>
      <c r="OSA11" s="886"/>
      <c r="OSB11" s="885"/>
      <c r="OSC11" s="886"/>
      <c r="OSD11" s="886"/>
      <c r="OSE11" s="886"/>
      <c r="OSF11" s="885"/>
      <c r="OSG11" s="886"/>
      <c r="OSH11" s="886"/>
      <c r="OSI11" s="886"/>
      <c r="OSJ11" s="885"/>
      <c r="OSK11" s="886"/>
      <c r="OSL11" s="886"/>
      <c r="OSM11" s="886"/>
      <c r="OSN11" s="885"/>
      <c r="OSO11" s="886"/>
      <c r="OSP11" s="886"/>
      <c r="OSQ11" s="886"/>
      <c r="OSR11" s="885"/>
      <c r="OSS11" s="886"/>
      <c r="OST11" s="886"/>
      <c r="OSU11" s="886"/>
      <c r="OSV11" s="885"/>
      <c r="OSW11" s="886"/>
      <c r="OSX11" s="886"/>
      <c r="OSY11" s="886"/>
      <c r="OSZ11" s="885"/>
      <c r="OTA11" s="886"/>
      <c r="OTB11" s="886"/>
      <c r="OTC11" s="886"/>
      <c r="OTD11" s="885"/>
      <c r="OTE11" s="886"/>
      <c r="OTF11" s="886"/>
      <c r="OTG11" s="886"/>
      <c r="OTH11" s="885"/>
      <c r="OTI11" s="886"/>
      <c r="OTJ11" s="886"/>
      <c r="OTK11" s="886"/>
      <c r="OTL11" s="885"/>
      <c r="OTM11" s="886"/>
      <c r="OTN11" s="886"/>
      <c r="OTO11" s="886"/>
      <c r="OTP11" s="885"/>
      <c r="OTQ11" s="886"/>
      <c r="OTR11" s="886"/>
      <c r="OTS11" s="886"/>
      <c r="OTT11" s="885"/>
      <c r="OTU11" s="886"/>
      <c r="OTV11" s="886"/>
      <c r="OTW11" s="886"/>
      <c r="OTX11" s="885"/>
      <c r="OTY11" s="886"/>
      <c r="OTZ11" s="886"/>
      <c r="OUA11" s="886"/>
      <c r="OUB11" s="885"/>
      <c r="OUC11" s="886"/>
      <c r="OUD11" s="886"/>
      <c r="OUE11" s="886"/>
      <c r="OUF11" s="885"/>
      <c r="OUG11" s="886"/>
      <c r="OUH11" s="886"/>
      <c r="OUI11" s="886"/>
      <c r="OUJ11" s="885"/>
      <c r="OUK11" s="886"/>
      <c r="OUL11" s="886"/>
      <c r="OUM11" s="886"/>
      <c r="OUN11" s="885"/>
      <c r="OUO11" s="886"/>
      <c r="OUP11" s="886"/>
      <c r="OUQ11" s="886"/>
      <c r="OUR11" s="885"/>
      <c r="OUS11" s="886"/>
      <c r="OUT11" s="886"/>
      <c r="OUU11" s="886"/>
      <c r="OUV11" s="885"/>
      <c r="OUW11" s="886"/>
      <c r="OUX11" s="886"/>
      <c r="OUY11" s="886"/>
      <c r="OUZ11" s="885"/>
      <c r="OVA11" s="886"/>
      <c r="OVB11" s="886"/>
      <c r="OVC11" s="886"/>
      <c r="OVD11" s="885"/>
      <c r="OVE11" s="886"/>
      <c r="OVF11" s="886"/>
      <c r="OVG11" s="886"/>
      <c r="OVH11" s="885"/>
      <c r="OVI11" s="886"/>
      <c r="OVJ11" s="886"/>
      <c r="OVK11" s="886"/>
      <c r="OVL11" s="885"/>
      <c r="OVM11" s="886"/>
      <c r="OVN11" s="886"/>
      <c r="OVO11" s="886"/>
      <c r="OVP11" s="885"/>
      <c r="OVQ11" s="886"/>
      <c r="OVR11" s="886"/>
      <c r="OVS11" s="886"/>
      <c r="OVT11" s="885"/>
      <c r="OVU11" s="886"/>
      <c r="OVV11" s="886"/>
      <c r="OVW11" s="886"/>
      <c r="OVX11" s="885"/>
      <c r="OVY11" s="886"/>
      <c r="OVZ11" s="886"/>
      <c r="OWA11" s="886"/>
      <c r="OWB11" s="885"/>
      <c r="OWC11" s="886"/>
      <c r="OWD11" s="886"/>
      <c r="OWE11" s="886"/>
      <c r="OWF11" s="885"/>
      <c r="OWG11" s="886"/>
      <c r="OWH11" s="886"/>
      <c r="OWI11" s="886"/>
      <c r="OWJ11" s="885"/>
      <c r="OWK11" s="886"/>
      <c r="OWL11" s="886"/>
      <c r="OWM11" s="886"/>
      <c r="OWN11" s="885"/>
      <c r="OWO11" s="886"/>
      <c r="OWP11" s="886"/>
      <c r="OWQ11" s="886"/>
      <c r="OWR11" s="885"/>
      <c r="OWS11" s="886"/>
      <c r="OWT11" s="886"/>
      <c r="OWU11" s="886"/>
      <c r="OWV11" s="885"/>
      <c r="OWW11" s="886"/>
      <c r="OWX11" s="886"/>
      <c r="OWY11" s="886"/>
      <c r="OWZ11" s="885"/>
      <c r="OXA11" s="886"/>
      <c r="OXB11" s="886"/>
      <c r="OXC11" s="886"/>
      <c r="OXD11" s="885"/>
      <c r="OXE11" s="886"/>
      <c r="OXF11" s="886"/>
      <c r="OXG11" s="886"/>
      <c r="OXH11" s="885"/>
      <c r="OXI11" s="886"/>
      <c r="OXJ11" s="886"/>
      <c r="OXK11" s="886"/>
      <c r="OXL11" s="885"/>
      <c r="OXM11" s="886"/>
      <c r="OXN11" s="886"/>
      <c r="OXO11" s="886"/>
      <c r="OXP11" s="885"/>
      <c r="OXQ11" s="886"/>
      <c r="OXR11" s="886"/>
      <c r="OXS11" s="886"/>
      <c r="OXT11" s="885"/>
      <c r="OXU11" s="886"/>
      <c r="OXV11" s="886"/>
      <c r="OXW11" s="886"/>
      <c r="OXX11" s="885"/>
      <c r="OXY11" s="886"/>
      <c r="OXZ11" s="886"/>
      <c r="OYA11" s="886"/>
      <c r="OYB11" s="885"/>
      <c r="OYC11" s="886"/>
      <c r="OYD11" s="886"/>
      <c r="OYE11" s="886"/>
      <c r="OYF11" s="885"/>
      <c r="OYG11" s="886"/>
      <c r="OYH11" s="886"/>
      <c r="OYI11" s="886"/>
      <c r="OYJ11" s="885"/>
      <c r="OYK11" s="886"/>
      <c r="OYL11" s="886"/>
      <c r="OYM11" s="886"/>
      <c r="OYN11" s="885"/>
      <c r="OYO11" s="886"/>
      <c r="OYP11" s="886"/>
      <c r="OYQ11" s="886"/>
      <c r="OYR11" s="885"/>
      <c r="OYS11" s="886"/>
      <c r="OYT11" s="886"/>
      <c r="OYU11" s="886"/>
      <c r="OYV11" s="885"/>
      <c r="OYW11" s="886"/>
      <c r="OYX11" s="886"/>
      <c r="OYY11" s="886"/>
      <c r="OYZ11" s="885"/>
      <c r="OZA11" s="886"/>
      <c r="OZB11" s="886"/>
      <c r="OZC11" s="886"/>
      <c r="OZD11" s="885"/>
      <c r="OZE11" s="886"/>
      <c r="OZF11" s="886"/>
      <c r="OZG11" s="886"/>
      <c r="OZH11" s="885"/>
      <c r="OZI11" s="886"/>
      <c r="OZJ11" s="886"/>
      <c r="OZK11" s="886"/>
      <c r="OZL11" s="885"/>
      <c r="OZM11" s="886"/>
      <c r="OZN11" s="886"/>
      <c r="OZO11" s="886"/>
      <c r="OZP11" s="885"/>
      <c r="OZQ11" s="886"/>
      <c r="OZR11" s="886"/>
      <c r="OZS11" s="886"/>
      <c r="OZT11" s="885"/>
      <c r="OZU11" s="886"/>
      <c r="OZV11" s="886"/>
      <c r="OZW11" s="886"/>
      <c r="OZX11" s="885"/>
      <c r="OZY11" s="886"/>
      <c r="OZZ11" s="886"/>
      <c r="PAA11" s="886"/>
      <c r="PAB11" s="885"/>
      <c r="PAC11" s="886"/>
      <c r="PAD11" s="886"/>
      <c r="PAE11" s="886"/>
      <c r="PAF11" s="885"/>
      <c r="PAG11" s="886"/>
      <c r="PAH11" s="886"/>
      <c r="PAI11" s="886"/>
      <c r="PAJ11" s="885"/>
      <c r="PAK11" s="886"/>
      <c r="PAL11" s="886"/>
      <c r="PAM11" s="886"/>
      <c r="PAN11" s="885"/>
      <c r="PAO11" s="886"/>
      <c r="PAP11" s="886"/>
      <c r="PAQ11" s="886"/>
      <c r="PAR11" s="885"/>
      <c r="PAS11" s="886"/>
      <c r="PAT11" s="886"/>
      <c r="PAU11" s="886"/>
      <c r="PAV11" s="885"/>
      <c r="PAW11" s="886"/>
      <c r="PAX11" s="886"/>
      <c r="PAY11" s="886"/>
      <c r="PAZ11" s="885"/>
      <c r="PBA11" s="886"/>
      <c r="PBB11" s="886"/>
      <c r="PBC11" s="886"/>
      <c r="PBD11" s="885"/>
      <c r="PBE11" s="886"/>
      <c r="PBF11" s="886"/>
      <c r="PBG11" s="886"/>
      <c r="PBH11" s="885"/>
      <c r="PBI11" s="886"/>
      <c r="PBJ11" s="886"/>
      <c r="PBK11" s="886"/>
      <c r="PBL11" s="885"/>
      <c r="PBM11" s="886"/>
      <c r="PBN11" s="886"/>
      <c r="PBO11" s="886"/>
      <c r="PBP11" s="885"/>
      <c r="PBQ11" s="886"/>
      <c r="PBR11" s="886"/>
      <c r="PBS11" s="886"/>
      <c r="PBT11" s="885"/>
      <c r="PBU11" s="886"/>
      <c r="PBV11" s="886"/>
      <c r="PBW11" s="886"/>
      <c r="PBX11" s="885"/>
      <c r="PBY11" s="886"/>
      <c r="PBZ11" s="886"/>
      <c r="PCA11" s="886"/>
      <c r="PCB11" s="885"/>
      <c r="PCC11" s="886"/>
      <c r="PCD11" s="886"/>
      <c r="PCE11" s="886"/>
      <c r="PCF11" s="885"/>
      <c r="PCG11" s="886"/>
      <c r="PCH11" s="886"/>
      <c r="PCI11" s="886"/>
      <c r="PCJ11" s="885"/>
      <c r="PCK11" s="886"/>
      <c r="PCL11" s="886"/>
      <c r="PCM11" s="886"/>
      <c r="PCN11" s="885"/>
      <c r="PCO11" s="886"/>
      <c r="PCP11" s="886"/>
      <c r="PCQ11" s="886"/>
      <c r="PCR11" s="885"/>
      <c r="PCS11" s="886"/>
      <c r="PCT11" s="886"/>
      <c r="PCU11" s="886"/>
      <c r="PCV11" s="885"/>
      <c r="PCW11" s="886"/>
      <c r="PCX11" s="886"/>
      <c r="PCY11" s="886"/>
      <c r="PCZ11" s="885"/>
      <c r="PDA11" s="886"/>
      <c r="PDB11" s="886"/>
      <c r="PDC11" s="886"/>
      <c r="PDD11" s="885"/>
      <c r="PDE11" s="886"/>
      <c r="PDF11" s="886"/>
      <c r="PDG11" s="886"/>
      <c r="PDH11" s="885"/>
      <c r="PDI11" s="886"/>
      <c r="PDJ11" s="886"/>
      <c r="PDK11" s="886"/>
      <c r="PDL11" s="885"/>
      <c r="PDM11" s="886"/>
      <c r="PDN11" s="886"/>
      <c r="PDO11" s="886"/>
      <c r="PDP11" s="885"/>
      <c r="PDQ11" s="886"/>
      <c r="PDR11" s="886"/>
      <c r="PDS11" s="886"/>
      <c r="PDT11" s="885"/>
      <c r="PDU11" s="886"/>
      <c r="PDV11" s="886"/>
      <c r="PDW11" s="886"/>
      <c r="PDX11" s="885"/>
      <c r="PDY11" s="886"/>
      <c r="PDZ11" s="886"/>
      <c r="PEA11" s="886"/>
      <c r="PEB11" s="885"/>
      <c r="PEC11" s="886"/>
      <c r="PED11" s="886"/>
      <c r="PEE11" s="886"/>
      <c r="PEF11" s="885"/>
      <c r="PEG11" s="886"/>
      <c r="PEH11" s="886"/>
      <c r="PEI11" s="886"/>
      <c r="PEJ11" s="885"/>
      <c r="PEK11" s="886"/>
      <c r="PEL11" s="886"/>
      <c r="PEM11" s="886"/>
      <c r="PEN11" s="885"/>
      <c r="PEO11" s="886"/>
      <c r="PEP11" s="886"/>
      <c r="PEQ11" s="886"/>
      <c r="PER11" s="885"/>
      <c r="PES11" s="886"/>
      <c r="PET11" s="886"/>
      <c r="PEU11" s="886"/>
      <c r="PEV11" s="885"/>
      <c r="PEW11" s="886"/>
      <c r="PEX11" s="886"/>
      <c r="PEY11" s="886"/>
      <c r="PEZ11" s="885"/>
      <c r="PFA11" s="886"/>
      <c r="PFB11" s="886"/>
      <c r="PFC11" s="886"/>
      <c r="PFD11" s="885"/>
      <c r="PFE11" s="886"/>
      <c r="PFF11" s="886"/>
      <c r="PFG11" s="886"/>
      <c r="PFH11" s="885"/>
      <c r="PFI11" s="886"/>
      <c r="PFJ11" s="886"/>
      <c r="PFK11" s="886"/>
      <c r="PFL11" s="885"/>
      <c r="PFM11" s="886"/>
      <c r="PFN11" s="886"/>
      <c r="PFO11" s="886"/>
      <c r="PFP11" s="885"/>
      <c r="PFQ11" s="886"/>
      <c r="PFR11" s="886"/>
      <c r="PFS11" s="886"/>
      <c r="PFT11" s="885"/>
      <c r="PFU11" s="886"/>
      <c r="PFV11" s="886"/>
      <c r="PFW11" s="886"/>
      <c r="PFX11" s="885"/>
      <c r="PFY11" s="886"/>
      <c r="PFZ11" s="886"/>
      <c r="PGA11" s="886"/>
      <c r="PGB11" s="885"/>
      <c r="PGC11" s="886"/>
      <c r="PGD11" s="886"/>
      <c r="PGE11" s="886"/>
      <c r="PGF11" s="885"/>
      <c r="PGG11" s="886"/>
      <c r="PGH11" s="886"/>
      <c r="PGI11" s="886"/>
      <c r="PGJ11" s="885"/>
      <c r="PGK11" s="886"/>
      <c r="PGL11" s="886"/>
      <c r="PGM11" s="886"/>
      <c r="PGN11" s="885"/>
      <c r="PGO11" s="886"/>
      <c r="PGP11" s="886"/>
      <c r="PGQ11" s="886"/>
      <c r="PGR11" s="885"/>
      <c r="PGS11" s="886"/>
      <c r="PGT11" s="886"/>
      <c r="PGU11" s="886"/>
      <c r="PGV11" s="885"/>
      <c r="PGW11" s="886"/>
      <c r="PGX11" s="886"/>
      <c r="PGY11" s="886"/>
      <c r="PGZ11" s="885"/>
      <c r="PHA11" s="886"/>
      <c r="PHB11" s="886"/>
      <c r="PHC11" s="886"/>
      <c r="PHD11" s="885"/>
      <c r="PHE11" s="886"/>
      <c r="PHF11" s="886"/>
      <c r="PHG11" s="886"/>
      <c r="PHH11" s="885"/>
      <c r="PHI11" s="886"/>
      <c r="PHJ11" s="886"/>
      <c r="PHK11" s="886"/>
      <c r="PHL11" s="885"/>
      <c r="PHM11" s="886"/>
      <c r="PHN11" s="886"/>
      <c r="PHO11" s="886"/>
      <c r="PHP11" s="885"/>
      <c r="PHQ11" s="886"/>
      <c r="PHR11" s="886"/>
      <c r="PHS11" s="886"/>
      <c r="PHT11" s="885"/>
      <c r="PHU11" s="886"/>
      <c r="PHV11" s="886"/>
      <c r="PHW11" s="886"/>
      <c r="PHX11" s="885"/>
      <c r="PHY11" s="886"/>
      <c r="PHZ11" s="886"/>
      <c r="PIA11" s="886"/>
      <c r="PIB11" s="885"/>
      <c r="PIC11" s="886"/>
      <c r="PID11" s="886"/>
      <c r="PIE11" s="886"/>
      <c r="PIF11" s="885"/>
      <c r="PIG11" s="886"/>
      <c r="PIH11" s="886"/>
      <c r="PII11" s="886"/>
      <c r="PIJ11" s="885"/>
      <c r="PIK11" s="886"/>
      <c r="PIL11" s="886"/>
      <c r="PIM11" s="886"/>
      <c r="PIN11" s="885"/>
      <c r="PIO11" s="886"/>
      <c r="PIP11" s="886"/>
      <c r="PIQ11" s="886"/>
      <c r="PIR11" s="885"/>
      <c r="PIS11" s="886"/>
      <c r="PIT11" s="886"/>
      <c r="PIU11" s="886"/>
      <c r="PIV11" s="885"/>
      <c r="PIW11" s="886"/>
      <c r="PIX11" s="886"/>
      <c r="PIY11" s="886"/>
      <c r="PIZ11" s="885"/>
      <c r="PJA11" s="886"/>
      <c r="PJB11" s="886"/>
      <c r="PJC11" s="886"/>
      <c r="PJD11" s="885"/>
      <c r="PJE11" s="886"/>
      <c r="PJF11" s="886"/>
      <c r="PJG11" s="886"/>
      <c r="PJH11" s="885"/>
      <c r="PJI11" s="886"/>
      <c r="PJJ11" s="886"/>
      <c r="PJK11" s="886"/>
      <c r="PJL11" s="885"/>
      <c r="PJM11" s="886"/>
      <c r="PJN11" s="886"/>
      <c r="PJO11" s="886"/>
      <c r="PJP11" s="885"/>
      <c r="PJQ11" s="886"/>
      <c r="PJR11" s="886"/>
      <c r="PJS11" s="886"/>
      <c r="PJT11" s="885"/>
      <c r="PJU11" s="886"/>
      <c r="PJV11" s="886"/>
      <c r="PJW11" s="886"/>
      <c r="PJX11" s="885"/>
      <c r="PJY11" s="886"/>
      <c r="PJZ11" s="886"/>
      <c r="PKA11" s="886"/>
      <c r="PKB11" s="885"/>
      <c r="PKC11" s="886"/>
      <c r="PKD11" s="886"/>
      <c r="PKE11" s="886"/>
      <c r="PKF11" s="885"/>
      <c r="PKG11" s="886"/>
      <c r="PKH11" s="886"/>
      <c r="PKI11" s="886"/>
      <c r="PKJ11" s="885"/>
      <c r="PKK11" s="886"/>
      <c r="PKL11" s="886"/>
      <c r="PKM11" s="886"/>
      <c r="PKN11" s="885"/>
      <c r="PKO11" s="886"/>
      <c r="PKP11" s="886"/>
      <c r="PKQ11" s="886"/>
      <c r="PKR11" s="885"/>
      <c r="PKS11" s="886"/>
      <c r="PKT11" s="886"/>
      <c r="PKU11" s="886"/>
      <c r="PKV11" s="885"/>
      <c r="PKW11" s="886"/>
      <c r="PKX11" s="886"/>
      <c r="PKY11" s="886"/>
      <c r="PKZ11" s="885"/>
      <c r="PLA11" s="886"/>
      <c r="PLB11" s="886"/>
      <c r="PLC11" s="886"/>
      <c r="PLD11" s="885"/>
      <c r="PLE11" s="886"/>
      <c r="PLF11" s="886"/>
      <c r="PLG11" s="886"/>
      <c r="PLH11" s="885"/>
      <c r="PLI11" s="886"/>
      <c r="PLJ11" s="886"/>
      <c r="PLK11" s="886"/>
      <c r="PLL11" s="885"/>
      <c r="PLM11" s="886"/>
      <c r="PLN11" s="886"/>
      <c r="PLO11" s="886"/>
      <c r="PLP11" s="885"/>
      <c r="PLQ11" s="886"/>
      <c r="PLR11" s="886"/>
      <c r="PLS11" s="886"/>
      <c r="PLT11" s="885"/>
      <c r="PLU11" s="886"/>
      <c r="PLV11" s="886"/>
      <c r="PLW11" s="886"/>
      <c r="PLX11" s="885"/>
      <c r="PLY11" s="886"/>
      <c r="PLZ11" s="886"/>
      <c r="PMA11" s="886"/>
      <c r="PMB11" s="885"/>
      <c r="PMC11" s="886"/>
      <c r="PMD11" s="886"/>
      <c r="PME11" s="886"/>
      <c r="PMF11" s="885"/>
      <c r="PMG11" s="886"/>
      <c r="PMH11" s="886"/>
      <c r="PMI11" s="886"/>
      <c r="PMJ11" s="885"/>
      <c r="PMK11" s="886"/>
      <c r="PML11" s="886"/>
      <c r="PMM11" s="886"/>
      <c r="PMN11" s="885"/>
      <c r="PMO11" s="886"/>
      <c r="PMP11" s="886"/>
      <c r="PMQ11" s="886"/>
      <c r="PMR11" s="885"/>
      <c r="PMS11" s="886"/>
      <c r="PMT11" s="886"/>
      <c r="PMU11" s="886"/>
      <c r="PMV11" s="885"/>
      <c r="PMW11" s="886"/>
      <c r="PMX11" s="886"/>
      <c r="PMY11" s="886"/>
      <c r="PMZ11" s="885"/>
      <c r="PNA11" s="886"/>
      <c r="PNB11" s="886"/>
      <c r="PNC11" s="886"/>
      <c r="PND11" s="885"/>
      <c r="PNE11" s="886"/>
      <c r="PNF11" s="886"/>
      <c r="PNG11" s="886"/>
      <c r="PNH11" s="885"/>
      <c r="PNI11" s="886"/>
      <c r="PNJ11" s="886"/>
      <c r="PNK11" s="886"/>
      <c r="PNL11" s="885"/>
      <c r="PNM11" s="886"/>
      <c r="PNN11" s="886"/>
      <c r="PNO11" s="886"/>
      <c r="PNP11" s="885"/>
      <c r="PNQ11" s="886"/>
      <c r="PNR11" s="886"/>
      <c r="PNS11" s="886"/>
      <c r="PNT11" s="885"/>
      <c r="PNU11" s="886"/>
      <c r="PNV11" s="886"/>
      <c r="PNW11" s="886"/>
      <c r="PNX11" s="885"/>
      <c r="PNY11" s="886"/>
      <c r="PNZ11" s="886"/>
      <c r="POA11" s="886"/>
      <c r="POB11" s="885"/>
      <c r="POC11" s="886"/>
      <c r="POD11" s="886"/>
      <c r="POE11" s="886"/>
      <c r="POF11" s="885"/>
      <c r="POG11" s="886"/>
      <c r="POH11" s="886"/>
      <c r="POI11" s="886"/>
      <c r="POJ11" s="885"/>
      <c r="POK11" s="886"/>
      <c r="POL11" s="886"/>
      <c r="POM11" s="886"/>
      <c r="PON11" s="885"/>
      <c r="POO11" s="886"/>
      <c r="POP11" s="886"/>
      <c r="POQ11" s="886"/>
      <c r="POR11" s="885"/>
      <c r="POS11" s="886"/>
      <c r="POT11" s="886"/>
      <c r="POU11" s="886"/>
      <c r="POV11" s="885"/>
      <c r="POW11" s="886"/>
      <c r="POX11" s="886"/>
      <c r="POY11" s="886"/>
      <c r="POZ11" s="885"/>
      <c r="PPA11" s="886"/>
      <c r="PPB11" s="886"/>
      <c r="PPC11" s="886"/>
      <c r="PPD11" s="885"/>
      <c r="PPE11" s="886"/>
      <c r="PPF11" s="886"/>
      <c r="PPG11" s="886"/>
      <c r="PPH11" s="885"/>
      <c r="PPI11" s="886"/>
      <c r="PPJ11" s="886"/>
      <c r="PPK11" s="886"/>
      <c r="PPL11" s="885"/>
      <c r="PPM11" s="886"/>
      <c r="PPN11" s="886"/>
      <c r="PPO11" s="886"/>
      <c r="PPP11" s="885"/>
      <c r="PPQ11" s="886"/>
      <c r="PPR11" s="886"/>
      <c r="PPS11" s="886"/>
      <c r="PPT11" s="885"/>
      <c r="PPU11" s="886"/>
      <c r="PPV11" s="886"/>
      <c r="PPW11" s="886"/>
      <c r="PPX11" s="885"/>
      <c r="PPY11" s="886"/>
      <c r="PPZ11" s="886"/>
      <c r="PQA11" s="886"/>
      <c r="PQB11" s="885"/>
      <c r="PQC11" s="886"/>
      <c r="PQD11" s="886"/>
      <c r="PQE11" s="886"/>
      <c r="PQF11" s="885"/>
      <c r="PQG11" s="886"/>
      <c r="PQH11" s="886"/>
      <c r="PQI11" s="886"/>
      <c r="PQJ11" s="885"/>
      <c r="PQK11" s="886"/>
      <c r="PQL11" s="886"/>
      <c r="PQM11" s="886"/>
      <c r="PQN11" s="885"/>
      <c r="PQO11" s="886"/>
      <c r="PQP11" s="886"/>
      <c r="PQQ11" s="886"/>
      <c r="PQR11" s="885"/>
      <c r="PQS11" s="886"/>
      <c r="PQT11" s="886"/>
      <c r="PQU11" s="886"/>
      <c r="PQV11" s="885"/>
      <c r="PQW11" s="886"/>
      <c r="PQX11" s="886"/>
      <c r="PQY11" s="886"/>
      <c r="PQZ11" s="885"/>
      <c r="PRA11" s="886"/>
      <c r="PRB11" s="886"/>
      <c r="PRC11" s="886"/>
      <c r="PRD11" s="885"/>
      <c r="PRE11" s="886"/>
      <c r="PRF11" s="886"/>
      <c r="PRG11" s="886"/>
      <c r="PRH11" s="885"/>
      <c r="PRI11" s="886"/>
      <c r="PRJ11" s="886"/>
      <c r="PRK11" s="886"/>
      <c r="PRL11" s="885"/>
      <c r="PRM11" s="886"/>
      <c r="PRN11" s="886"/>
      <c r="PRO11" s="886"/>
      <c r="PRP11" s="885"/>
      <c r="PRQ11" s="886"/>
      <c r="PRR11" s="886"/>
      <c r="PRS11" s="886"/>
      <c r="PRT11" s="885"/>
      <c r="PRU11" s="886"/>
      <c r="PRV11" s="886"/>
      <c r="PRW11" s="886"/>
      <c r="PRX11" s="885"/>
      <c r="PRY11" s="886"/>
      <c r="PRZ11" s="886"/>
      <c r="PSA11" s="886"/>
      <c r="PSB11" s="885"/>
      <c r="PSC11" s="886"/>
      <c r="PSD11" s="886"/>
      <c r="PSE11" s="886"/>
      <c r="PSF11" s="885"/>
      <c r="PSG11" s="886"/>
      <c r="PSH11" s="886"/>
      <c r="PSI11" s="886"/>
      <c r="PSJ11" s="885"/>
      <c r="PSK11" s="886"/>
      <c r="PSL11" s="886"/>
      <c r="PSM11" s="886"/>
      <c r="PSN11" s="885"/>
      <c r="PSO11" s="886"/>
      <c r="PSP11" s="886"/>
      <c r="PSQ11" s="886"/>
      <c r="PSR11" s="885"/>
      <c r="PSS11" s="886"/>
      <c r="PST11" s="886"/>
      <c r="PSU11" s="886"/>
      <c r="PSV11" s="885"/>
      <c r="PSW11" s="886"/>
      <c r="PSX11" s="886"/>
      <c r="PSY11" s="886"/>
      <c r="PSZ11" s="885"/>
      <c r="PTA11" s="886"/>
      <c r="PTB11" s="886"/>
      <c r="PTC11" s="886"/>
      <c r="PTD11" s="885"/>
      <c r="PTE11" s="886"/>
      <c r="PTF11" s="886"/>
      <c r="PTG11" s="886"/>
      <c r="PTH11" s="885"/>
      <c r="PTI11" s="886"/>
      <c r="PTJ11" s="886"/>
      <c r="PTK11" s="886"/>
      <c r="PTL11" s="885"/>
      <c r="PTM11" s="886"/>
      <c r="PTN11" s="886"/>
      <c r="PTO11" s="886"/>
      <c r="PTP11" s="885"/>
      <c r="PTQ11" s="886"/>
      <c r="PTR11" s="886"/>
      <c r="PTS11" s="886"/>
      <c r="PTT11" s="885"/>
      <c r="PTU11" s="886"/>
      <c r="PTV11" s="886"/>
      <c r="PTW11" s="886"/>
      <c r="PTX11" s="885"/>
      <c r="PTY11" s="886"/>
      <c r="PTZ11" s="886"/>
      <c r="PUA11" s="886"/>
      <c r="PUB11" s="885"/>
      <c r="PUC11" s="886"/>
      <c r="PUD11" s="886"/>
      <c r="PUE11" s="886"/>
      <c r="PUF11" s="885"/>
      <c r="PUG11" s="886"/>
      <c r="PUH11" s="886"/>
      <c r="PUI11" s="886"/>
      <c r="PUJ11" s="885"/>
      <c r="PUK11" s="886"/>
      <c r="PUL11" s="886"/>
      <c r="PUM11" s="886"/>
      <c r="PUN11" s="885"/>
      <c r="PUO11" s="886"/>
      <c r="PUP11" s="886"/>
      <c r="PUQ11" s="886"/>
      <c r="PUR11" s="885"/>
      <c r="PUS11" s="886"/>
      <c r="PUT11" s="886"/>
      <c r="PUU11" s="886"/>
      <c r="PUV11" s="885"/>
      <c r="PUW11" s="886"/>
      <c r="PUX11" s="886"/>
      <c r="PUY11" s="886"/>
      <c r="PUZ11" s="885"/>
      <c r="PVA11" s="886"/>
      <c r="PVB11" s="886"/>
      <c r="PVC11" s="886"/>
      <c r="PVD11" s="885"/>
      <c r="PVE11" s="886"/>
      <c r="PVF11" s="886"/>
      <c r="PVG11" s="886"/>
      <c r="PVH11" s="885"/>
      <c r="PVI11" s="886"/>
      <c r="PVJ11" s="886"/>
      <c r="PVK11" s="886"/>
      <c r="PVL11" s="885"/>
      <c r="PVM11" s="886"/>
      <c r="PVN11" s="886"/>
      <c r="PVO11" s="886"/>
      <c r="PVP11" s="885"/>
      <c r="PVQ11" s="886"/>
      <c r="PVR11" s="886"/>
      <c r="PVS11" s="886"/>
      <c r="PVT11" s="885"/>
      <c r="PVU11" s="886"/>
      <c r="PVV11" s="886"/>
      <c r="PVW11" s="886"/>
      <c r="PVX11" s="885"/>
      <c r="PVY11" s="886"/>
      <c r="PVZ11" s="886"/>
      <c r="PWA11" s="886"/>
      <c r="PWB11" s="885"/>
      <c r="PWC11" s="886"/>
      <c r="PWD11" s="886"/>
      <c r="PWE11" s="886"/>
      <c r="PWF11" s="885"/>
      <c r="PWG11" s="886"/>
      <c r="PWH11" s="886"/>
      <c r="PWI11" s="886"/>
      <c r="PWJ11" s="885"/>
      <c r="PWK11" s="886"/>
      <c r="PWL11" s="886"/>
      <c r="PWM11" s="886"/>
      <c r="PWN11" s="885"/>
      <c r="PWO11" s="886"/>
      <c r="PWP11" s="886"/>
      <c r="PWQ11" s="886"/>
      <c r="PWR11" s="885"/>
      <c r="PWS11" s="886"/>
      <c r="PWT11" s="886"/>
      <c r="PWU11" s="886"/>
      <c r="PWV11" s="885"/>
      <c r="PWW11" s="886"/>
      <c r="PWX11" s="886"/>
      <c r="PWY11" s="886"/>
      <c r="PWZ11" s="885"/>
      <c r="PXA11" s="886"/>
      <c r="PXB11" s="886"/>
      <c r="PXC11" s="886"/>
      <c r="PXD11" s="885"/>
      <c r="PXE11" s="886"/>
      <c r="PXF11" s="886"/>
      <c r="PXG11" s="886"/>
      <c r="PXH11" s="885"/>
      <c r="PXI11" s="886"/>
      <c r="PXJ11" s="886"/>
      <c r="PXK11" s="886"/>
      <c r="PXL11" s="885"/>
      <c r="PXM11" s="886"/>
      <c r="PXN11" s="886"/>
      <c r="PXO11" s="886"/>
      <c r="PXP11" s="885"/>
      <c r="PXQ11" s="886"/>
      <c r="PXR11" s="886"/>
      <c r="PXS11" s="886"/>
      <c r="PXT11" s="885"/>
      <c r="PXU11" s="886"/>
      <c r="PXV11" s="886"/>
      <c r="PXW11" s="886"/>
      <c r="PXX11" s="885"/>
      <c r="PXY11" s="886"/>
      <c r="PXZ11" s="886"/>
      <c r="PYA11" s="886"/>
      <c r="PYB11" s="885"/>
      <c r="PYC11" s="886"/>
      <c r="PYD11" s="886"/>
      <c r="PYE11" s="886"/>
      <c r="PYF11" s="885"/>
      <c r="PYG11" s="886"/>
      <c r="PYH11" s="886"/>
      <c r="PYI11" s="886"/>
      <c r="PYJ11" s="885"/>
      <c r="PYK11" s="886"/>
      <c r="PYL11" s="886"/>
      <c r="PYM11" s="886"/>
      <c r="PYN11" s="885"/>
      <c r="PYO11" s="886"/>
      <c r="PYP11" s="886"/>
      <c r="PYQ11" s="886"/>
      <c r="PYR11" s="885"/>
      <c r="PYS11" s="886"/>
      <c r="PYT11" s="886"/>
      <c r="PYU11" s="886"/>
      <c r="PYV11" s="885"/>
      <c r="PYW11" s="886"/>
      <c r="PYX11" s="886"/>
      <c r="PYY11" s="886"/>
      <c r="PYZ11" s="885"/>
      <c r="PZA11" s="886"/>
      <c r="PZB11" s="886"/>
      <c r="PZC11" s="886"/>
      <c r="PZD11" s="885"/>
      <c r="PZE11" s="886"/>
      <c r="PZF11" s="886"/>
      <c r="PZG11" s="886"/>
      <c r="PZH11" s="885"/>
      <c r="PZI11" s="886"/>
      <c r="PZJ11" s="886"/>
      <c r="PZK11" s="886"/>
      <c r="PZL11" s="885"/>
      <c r="PZM11" s="886"/>
      <c r="PZN11" s="886"/>
      <c r="PZO11" s="886"/>
      <c r="PZP11" s="885"/>
      <c r="PZQ11" s="886"/>
      <c r="PZR11" s="886"/>
      <c r="PZS11" s="886"/>
      <c r="PZT11" s="885"/>
      <c r="PZU11" s="886"/>
      <c r="PZV11" s="886"/>
      <c r="PZW11" s="886"/>
      <c r="PZX11" s="885"/>
      <c r="PZY11" s="886"/>
      <c r="PZZ11" s="886"/>
      <c r="QAA11" s="886"/>
      <c r="QAB11" s="885"/>
      <c r="QAC11" s="886"/>
      <c r="QAD11" s="886"/>
      <c r="QAE11" s="886"/>
      <c r="QAF11" s="885"/>
      <c r="QAG11" s="886"/>
      <c r="QAH11" s="886"/>
      <c r="QAI11" s="886"/>
      <c r="QAJ11" s="885"/>
      <c r="QAK11" s="886"/>
      <c r="QAL11" s="886"/>
      <c r="QAM11" s="886"/>
      <c r="QAN11" s="885"/>
      <c r="QAO11" s="886"/>
      <c r="QAP11" s="886"/>
      <c r="QAQ11" s="886"/>
      <c r="QAR11" s="885"/>
      <c r="QAS11" s="886"/>
      <c r="QAT11" s="886"/>
      <c r="QAU11" s="886"/>
      <c r="QAV11" s="885"/>
      <c r="QAW11" s="886"/>
      <c r="QAX11" s="886"/>
      <c r="QAY11" s="886"/>
      <c r="QAZ11" s="885"/>
      <c r="QBA11" s="886"/>
      <c r="QBB11" s="886"/>
      <c r="QBC11" s="886"/>
      <c r="QBD11" s="885"/>
      <c r="QBE11" s="886"/>
      <c r="QBF11" s="886"/>
      <c r="QBG11" s="886"/>
      <c r="QBH11" s="885"/>
      <c r="QBI11" s="886"/>
      <c r="QBJ11" s="886"/>
      <c r="QBK11" s="886"/>
      <c r="QBL11" s="885"/>
      <c r="QBM11" s="886"/>
      <c r="QBN11" s="886"/>
      <c r="QBO11" s="886"/>
      <c r="QBP11" s="885"/>
      <c r="QBQ11" s="886"/>
      <c r="QBR11" s="886"/>
      <c r="QBS11" s="886"/>
      <c r="QBT11" s="885"/>
      <c r="QBU11" s="886"/>
      <c r="QBV11" s="886"/>
      <c r="QBW11" s="886"/>
      <c r="QBX11" s="885"/>
      <c r="QBY11" s="886"/>
      <c r="QBZ11" s="886"/>
      <c r="QCA11" s="886"/>
      <c r="QCB11" s="885"/>
      <c r="QCC11" s="886"/>
      <c r="QCD11" s="886"/>
      <c r="QCE11" s="886"/>
      <c r="QCF11" s="885"/>
      <c r="QCG11" s="886"/>
      <c r="QCH11" s="886"/>
      <c r="QCI11" s="886"/>
      <c r="QCJ11" s="885"/>
      <c r="QCK11" s="886"/>
      <c r="QCL11" s="886"/>
      <c r="QCM11" s="886"/>
      <c r="QCN11" s="885"/>
      <c r="QCO11" s="886"/>
      <c r="QCP11" s="886"/>
      <c r="QCQ11" s="886"/>
      <c r="QCR11" s="885"/>
      <c r="QCS11" s="886"/>
      <c r="QCT11" s="886"/>
      <c r="QCU11" s="886"/>
      <c r="QCV11" s="885"/>
      <c r="QCW11" s="886"/>
      <c r="QCX11" s="886"/>
      <c r="QCY11" s="886"/>
      <c r="QCZ11" s="885"/>
      <c r="QDA11" s="886"/>
      <c r="QDB11" s="886"/>
      <c r="QDC11" s="886"/>
      <c r="QDD11" s="885"/>
      <c r="QDE11" s="886"/>
      <c r="QDF11" s="886"/>
      <c r="QDG11" s="886"/>
      <c r="QDH11" s="885"/>
      <c r="QDI11" s="886"/>
      <c r="QDJ11" s="886"/>
      <c r="QDK11" s="886"/>
      <c r="QDL11" s="885"/>
      <c r="QDM11" s="886"/>
      <c r="QDN11" s="886"/>
      <c r="QDO11" s="886"/>
      <c r="QDP11" s="885"/>
      <c r="QDQ11" s="886"/>
      <c r="QDR11" s="886"/>
      <c r="QDS11" s="886"/>
      <c r="QDT11" s="885"/>
      <c r="QDU11" s="886"/>
      <c r="QDV11" s="886"/>
      <c r="QDW11" s="886"/>
      <c r="QDX11" s="885"/>
      <c r="QDY11" s="886"/>
      <c r="QDZ11" s="886"/>
      <c r="QEA11" s="886"/>
      <c r="QEB11" s="885"/>
      <c r="QEC11" s="886"/>
      <c r="QED11" s="886"/>
      <c r="QEE11" s="886"/>
      <c r="QEF11" s="885"/>
      <c r="QEG11" s="886"/>
      <c r="QEH11" s="886"/>
      <c r="QEI11" s="886"/>
      <c r="QEJ11" s="885"/>
      <c r="QEK11" s="886"/>
      <c r="QEL11" s="886"/>
      <c r="QEM11" s="886"/>
      <c r="QEN11" s="885"/>
      <c r="QEO11" s="886"/>
      <c r="QEP11" s="886"/>
      <c r="QEQ11" s="886"/>
      <c r="QER11" s="885"/>
      <c r="QES11" s="886"/>
      <c r="QET11" s="886"/>
      <c r="QEU11" s="886"/>
      <c r="QEV11" s="885"/>
      <c r="QEW11" s="886"/>
      <c r="QEX11" s="886"/>
      <c r="QEY11" s="886"/>
      <c r="QEZ11" s="885"/>
      <c r="QFA11" s="886"/>
      <c r="QFB11" s="886"/>
      <c r="QFC11" s="886"/>
      <c r="QFD11" s="885"/>
      <c r="QFE11" s="886"/>
      <c r="QFF11" s="886"/>
      <c r="QFG11" s="886"/>
      <c r="QFH11" s="885"/>
      <c r="QFI11" s="886"/>
      <c r="QFJ11" s="886"/>
      <c r="QFK11" s="886"/>
      <c r="QFL11" s="885"/>
      <c r="QFM11" s="886"/>
      <c r="QFN11" s="886"/>
      <c r="QFO11" s="886"/>
      <c r="QFP11" s="885"/>
      <c r="QFQ11" s="886"/>
      <c r="QFR11" s="886"/>
      <c r="QFS11" s="886"/>
      <c r="QFT11" s="885"/>
      <c r="QFU11" s="886"/>
      <c r="QFV11" s="886"/>
      <c r="QFW11" s="886"/>
      <c r="QFX11" s="885"/>
      <c r="QFY11" s="886"/>
      <c r="QFZ11" s="886"/>
      <c r="QGA11" s="886"/>
      <c r="QGB11" s="885"/>
      <c r="QGC11" s="886"/>
      <c r="QGD11" s="886"/>
      <c r="QGE11" s="886"/>
      <c r="QGF11" s="885"/>
      <c r="QGG11" s="886"/>
      <c r="QGH11" s="886"/>
      <c r="QGI11" s="886"/>
      <c r="QGJ11" s="885"/>
      <c r="QGK11" s="886"/>
      <c r="QGL11" s="886"/>
      <c r="QGM11" s="886"/>
      <c r="QGN11" s="885"/>
      <c r="QGO11" s="886"/>
      <c r="QGP11" s="886"/>
      <c r="QGQ11" s="886"/>
      <c r="QGR11" s="885"/>
      <c r="QGS11" s="886"/>
      <c r="QGT11" s="886"/>
      <c r="QGU11" s="886"/>
      <c r="QGV11" s="885"/>
      <c r="QGW11" s="886"/>
      <c r="QGX11" s="886"/>
      <c r="QGY11" s="886"/>
      <c r="QGZ11" s="885"/>
      <c r="QHA11" s="886"/>
      <c r="QHB11" s="886"/>
      <c r="QHC11" s="886"/>
      <c r="QHD11" s="885"/>
      <c r="QHE11" s="886"/>
      <c r="QHF11" s="886"/>
      <c r="QHG11" s="886"/>
      <c r="QHH11" s="885"/>
      <c r="QHI11" s="886"/>
      <c r="QHJ11" s="886"/>
      <c r="QHK11" s="886"/>
      <c r="QHL11" s="885"/>
      <c r="QHM11" s="886"/>
      <c r="QHN11" s="886"/>
      <c r="QHO11" s="886"/>
      <c r="QHP11" s="885"/>
      <c r="QHQ11" s="886"/>
      <c r="QHR11" s="886"/>
      <c r="QHS11" s="886"/>
      <c r="QHT11" s="885"/>
      <c r="QHU11" s="886"/>
      <c r="QHV11" s="886"/>
      <c r="QHW11" s="886"/>
      <c r="QHX11" s="885"/>
      <c r="QHY11" s="886"/>
      <c r="QHZ11" s="886"/>
      <c r="QIA11" s="886"/>
      <c r="QIB11" s="885"/>
      <c r="QIC11" s="886"/>
      <c r="QID11" s="886"/>
      <c r="QIE11" s="886"/>
      <c r="QIF11" s="885"/>
      <c r="QIG11" s="886"/>
      <c r="QIH11" s="886"/>
      <c r="QII11" s="886"/>
      <c r="QIJ11" s="885"/>
      <c r="QIK11" s="886"/>
      <c r="QIL11" s="886"/>
      <c r="QIM11" s="886"/>
      <c r="QIN11" s="885"/>
      <c r="QIO11" s="886"/>
      <c r="QIP11" s="886"/>
      <c r="QIQ11" s="886"/>
      <c r="QIR11" s="885"/>
      <c r="QIS11" s="886"/>
      <c r="QIT11" s="886"/>
      <c r="QIU11" s="886"/>
      <c r="QIV11" s="885"/>
      <c r="QIW11" s="886"/>
      <c r="QIX11" s="886"/>
      <c r="QIY11" s="886"/>
      <c r="QIZ11" s="885"/>
      <c r="QJA11" s="886"/>
      <c r="QJB11" s="886"/>
      <c r="QJC11" s="886"/>
      <c r="QJD11" s="885"/>
      <c r="QJE11" s="886"/>
      <c r="QJF11" s="886"/>
      <c r="QJG11" s="886"/>
      <c r="QJH11" s="885"/>
      <c r="QJI11" s="886"/>
      <c r="QJJ11" s="886"/>
      <c r="QJK11" s="886"/>
      <c r="QJL11" s="885"/>
      <c r="QJM11" s="886"/>
      <c r="QJN11" s="886"/>
      <c r="QJO11" s="886"/>
      <c r="QJP11" s="885"/>
      <c r="QJQ11" s="886"/>
      <c r="QJR11" s="886"/>
      <c r="QJS11" s="886"/>
      <c r="QJT11" s="885"/>
      <c r="QJU11" s="886"/>
      <c r="QJV11" s="886"/>
      <c r="QJW11" s="886"/>
      <c r="QJX11" s="885"/>
      <c r="QJY11" s="886"/>
      <c r="QJZ11" s="886"/>
      <c r="QKA11" s="886"/>
      <c r="QKB11" s="885"/>
      <c r="QKC11" s="886"/>
      <c r="QKD11" s="886"/>
      <c r="QKE11" s="886"/>
      <c r="QKF11" s="885"/>
      <c r="QKG11" s="886"/>
      <c r="QKH11" s="886"/>
      <c r="QKI11" s="886"/>
      <c r="QKJ11" s="885"/>
      <c r="QKK11" s="886"/>
      <c r="QKL11" s="886"/>
      <c r="QKM11" s="886"/>
      <c r="QKN11" s="885"/>
      <c r="QKO11" s="886"/>
      <c r="QKP11" s="886"/>
      <c r="QKQ11" s="886"/>
      <c r="QKR11" s="885"/>
      <c r="QKS11" s="886"/>
      <c r="QKT11" s="886"/>
      <c r="QKU11" s="886"/>
      <c r="QKV11" s="885"/>
      <c r="QKW11" s="886"/>
      <c r="QKX11" s="886"/>
      <c r="QKY11" s="886"/>
      <c r="QKZ11" s="885"/>
      <c r="QLA11" s="886"/>
      <c r="QLB11" s="886"/>
      <c r="QLC11" s="886"/>
      <c r="QLD11" s="885"/>
      <c r="QLE11" s="886"/>
      <c r="QLF11" s="886"/>
      <c r="QLG11" s="886"/>
      <c r="QLH11" s="885"/>
      <c r="QLI11" s="886"/>
      <c r="QLJ11" s="886"/>
      <c r="QLK11" s="886"/>
      <c r="QLL11" s="885"/>
      <c r="QLM11" s="886"/>
      <c r="QLN11" s="886"/>
      <c r="QLO11" s="886"/>
      <c r="QLP11" s="885"/>
      <c r="QLQ11" s="886"/>
      <c r="QLR11" s="886"/>
      <c r="QLS11" s="886"/>
      <c r="QLT11" s="885"/>
      <c r="QLU11" s="886"/>
      <c r="QLV11" s="886"/>
      <c r="QLW11" s="886"/>
      <c r="QLX11" s="885"/>
      <c r="QLY11" s="886"/>
      <c r="QLZ11" s="886"/>
      <c r="QMA11" s="886"/>
      <c r="QMB11" s="885"/>
      <c r="QMC11" s="886"/>
      <c r="QMD11" s="886"/>
      <c r="QME11" s="886"/>
      <c r="QMF11" s="885"/>
      <c r="QMG11" s="886"/>
      <c r="QMH11" s="886"/>
      <c r="QMI11" s="886"/>
      <c r="QMJ11" s="885"/>
      <c r="QMK11" s="886"/>
      <c r="QML11" s="886"/>
      <c r="QMM11" s="886"/>
      <c r="QMN11" s="885"/>
      <c r="QMO11" s="886"/>
      <c r="QMP11" s="886"/>
      <c r="QMQ11" s="886"/>
      <c r="QMR11" s="885"/>
      <c r="QMS11" s="886"/>
      <c r="QMT11" s="886"/>
      <c r="QMU11" s="886"/>
      <c r="QMV11" s="885"/>
      <c r="QMW11" s="886"/>
      <c r="QMX11" s="886"/>
      <c r="QMY11" s="886"/>
      <c r="QMZ11" s="885"/>
      <c r="QNA11" s="886"/>
      <c r="QNB11" s="886"/>
      <c r="QNC11" s="886"/>
      <c r="QND11" s="885"/>
      <c r="QNE11" s="886"/>
      <c r="QNF11" s="886"/>
      <c r="QNG11" s="886"/>
      <c r="QNH11" s="885"/>
      <c r="QNI11" s="886"/>
      <c r="QNJ11" s="886"/>
      <c r="QNK11" s="886"/>
      <c r="QNL11" s="885"/>
      <c r="QNM11" s="886"/>
      <c r="QNN11" s="886"/>
      <c r="QNO11" s="886"/>
      <c r="QNP11" s="885"/>
      <c r="QNQ11" s="886"/>
      <c r="QNR11" s="886"/>
      <c r="QNS11" s="886"/>
      <c r="QNT11" s="885"/>
      <c r="QNU11" s="886"/>
      <c r="QNV11" s="886"/>
      <c r="QNW11" s="886"/>
      <c r="QNX11" s="885"/>
      <c r="QNY11" s="886"/>
      <c r="QNZ11" s="886"/>
      <c r="QOA11" s="886"/>
      <c r="QOB11" s="885"/>
      <c r="QOC11" s="886"/>
      <c r="QOD11" s="886"/>
      <c r="QOE11" s="886"/>
      <c r="QOF11" s="885"/>
      <c r="QOG11" s="886"/>
      <c r="QOH11" s="886"/>
      <c r="QOI11" s="886"/>
      <c r="QOJ11" s="885"/>
      <c r="QOK11" s="886"/>
      <c r="QOL11" s="886"/>
      <c r="QOM11" s="886"/>
      <c r="QON11" s="885"/>
      <c r="QOO11" s="886"/>
      <c r="QOP11" s="886"/>
      <c r="QOQ11" s="886"/>
      <c r="QOR11" s="885"/>
      <c r="QOS11" s="886"/>
      <c r="QOT11" s="886"/>
      <c r="QOU11" s="886"/>
      <c r="QOV11" s="885"/>
      <c r="QOW11" s="886"/>
      <c r="QOX11" s="886"/>
      <c r="QOY11" s="886"/>
      <c r="QOZ11" s="885"/>
      <c r="QPA11" s="886"/>
      <c r="QPB11" s="886"/>
      <c r="QPC11" s="886"/>
      <c r="QPD11" s="885"/>
      <c r="QPE11" s="886"/>
      <c r="QPF11" s="886"/>
      <c r="QPG11" s="886"/>
      <c r="QPH11" s="885"/>
      <c r="QPI11" s="886"/>
      <c r="QPJ11" s="886"/>
      <c r="QPK11" s="886"/>
      <c r="QPL11" s="885"/>
      <c r="QPM11" s="886"/>
      <c r="QPN11" s="886"/>
      <c r="QPO11" s="886"/>
      <c r="QPP11" s="885"/>
      <c r="QPQ11" s="886"/>
      <c r="QPR11" s="886"/>
      <c r="QPS11" s="886"/>
      <c r="QPT11" s="885"/>
      <c r="QPU11" s="886"/>
      <c r="QPV11" s="886"/>
      <c r="QPW11" s="886"/>
      <c r="QPX11" s="885"/>
      <c r="QPY11" s="886"/>
      <c r="QPZ11" s="886"/>
      <c r="QQA11" s="886"/>
      <c r="QQB11" s="885"/>
      <c r="QQC11" s="886"/>
      <c r="QQD11" s="886"/>
      <c r="QQE11" s="886"/>
      <c r="QQF11" s="885"/>
      <c r="QQG11" s="886"/>
      <c r="QQH11" s="886"/>
      <c r="QQI11" s="886"/>
      <c r="QQJ11" s="885"/>
      <c r="QQK11" s="886"/>
      <c r="QQL11" s="886"/>
      <c r="QQM11" s="886"/>
      <c r="QQN11" s="885"/>
      <c r="QQO11" s="886"/>
      <c r="QQP11" s="886"/>
      <c r="QQQ11" s="886"/>
      <c r="QQR11" s="885"/>
      <c r="QQS11" s="886"/>
      <c r="QQT11" s="886"/>
      <c r="QQU11" s="886"/>
      <c r="QQV11" s="885"/>
      <c r="QQW11" s="886"/>
      <c r="QQX11" s="886"/>
      <c r="QQY11" s="886"/>
      <c r="QQZ11" s="885"/>
      <c r="QRA11" s="886"/>
      <c r="QRB11" s="886"/>
      <c r="QRC11" s="886"/>
      <c r="QRD11" s="885"/>
      <c r="QRE11" s="886"/>
      <c r="QRF11" s="886"/>
      <c r="QRG11" s="886"/>
      <c r="QRH11" s="885"/>
      <c r="QRI11" s="886"/>
      <c r="QRJ11" s="886"/>
      <c r="QRK11" s="886"/>
      <c r="QRL11" s="885"/>
      <c r="QRM11" s="886"/>
      <c r="QRN11" s="886"/>
      <c r="QRO11" s="886"/>
      <c r="QRP11" s="885"/>
      <c r="QRQ11" s="886"/>
      <c r="QRR11" s="886"/>
      <c r="QRS11" s="886"/>
      <c r="QRT11" s="885"/>
      <c r="QRU11" s="886"/>
      <c r="QRV11" s="886"/>
      <c r="QRW11" s="886"/>
      <c r="QRX11" s="885"/>
      <c r="QRY11" s="886"/>
      <c r="QRZ11" s="886"/>
      <c r="QSA11" s="886"/>
      <c r="QSB11" s="885"/>
      <c r="QSC11" s="886"/>
      <c r="QSD11" s="886"/>
      <c r="QSE11" s="886"/>
      <c r="QSF11" s="885"/>
      <c r="QSG11" s="886"/>
      <c r="QSH11" s="886"/>
      <c r="QSI11" s="886"/>
      <c r="QSJ11" s="885"/>
      <c r="QSK11" s="886"/>
      <c r="QSL11" s="886"/>
      <c r="QSM11" s="886"/>
      <c r="QSN11" s="885"/>
      <c r="QSO11" s="886"/>
      <c r="QSP11" s="886"/>
      <c r="QSQ11" s="886"/>
      <c r="QSR11" s="885"/>
      <c r="QSS11" s="886"/>
      <c r="QST11" s="886"/>
      <c r="QSU11" s="886"/>
      <c r="QSV11" s="885"/>
      <c r="QSW11" s="886"/>
      <c r="QSX11" s="886"/>
      <c r="QSY11" s="886"/>
      <c r="QSZ11" s="885"/>
      <c r="QTA11" s="886"/>
      <c r="QTB11" s="886"/>
      <c r="QTC11" s="886"/>
      <c r="QTD11" s="885"/>
      <c r="QTE11" s="886"/>
      <c r="QTF11" s="886"/>
      <c r="QTG11" s="886"/>
      <c r="QTH11" s="885"/>
      <c r="QTI11" s="886"/>
      <c r="QTJ11" s="886"/>
      <c r="QTK11" s="886"/>
      <c r="QTL11" s="885"/>
      <c r="QTM11" s="886"/>
      <c r="QTN11" s="886"/>
      <c r="QTO11" s="886"/>
      <c r="QTP11" s="885"/>
      <c r="QTQ11" s="886"/>
      <c r="QTR11" s="886"/>
      <c r="QTS11" s="886"/>
      <c r="QTT11" s="885"/>
      <c r="QTU11" s="886"/>
      <c r="QTV11" s="886"/>
      <c r="QTW11" s="886"/>
      <c r="QTX11" s="885"/>
      <c r="QTY11" s="886"/>
      <c r="QTZ11" s="886"/>
      <c r="QUA11" s="886"/>
      <c r="QUB11" s="885"/>
      <c r="QUC11" s="886"/>
      <c r="QUD11" s="886"/>
      <c r="QUE11" s="886"/>
      <c r="QUF11" s="885"/>
      <c r="QUG11" s="886"/>
      <c r="QUH11" s="886"/>
      <c r="QUI11" s="886"/>
      <c r="QUJ11" s="885"/>
      <c r="QUK11" s="886"/>
      <c r="QUL11" s="886"/>
      <c r="QUM11" s="886"/>
      <c r="QUN11" s="885"/>
      <c r="QUO11" s="886"/>
      <c r="QUP11" s="886"/>
      <c r="QUQ11" s="886"/>
      <c r="QUR11" s="885"/>
      <c r="QUS11" s="886"/>
      <c r="QUT11" s="886"/>
      <c r="QUU11" s="886"/>
      <c r="QUV11" s="885"/>
      <c r="QUW11" s="886"/>
      <c r="QUX11" s="886"/>
      <c r="QUY11" s="886"/>
      <c r="QUZ11" s="885"/>
      <c r="QVA11" s="886"/>
      <c r="QVB11" s="886"/>
      <c r="QVC11" s="886"/>
      <c r="QVD11" s="885"/>
      <c r="QVE11" s="886"/>
      <c r="QVF11" s="886"/>
      <c r="QVG11" s="886"/>
      <c r="QVH11" s="885"/>
      <c r="QVI11" s="886"/>
      <c r="QVJ11" s="886"/>
      <c r="QVK11" s="886"/>
      <c r="QVL11" s="885"/>
      <c r="QVM11" s="886"/>
      <c r="QVN11" s="886"/>
      <c r="QVO11" s="886"/>
      <c r="QVP11" s="885"/>
      <c r="QVQ11" s="886"/>
      <c r="QVR11" s="886"/>
      <c r="QVS11" s="886"/>
      <c r="QVT11" s="885"/>
      <c r="QVU11" s="886"/>
      <c r="QVV11" s="886"/>
      <c r="QVW11" s="886"/>
      <c r="QVX11" s="885"/>
      <c r="QVY11" s="886"/>
      <c r="QVZ11" s="886"/>
      <c r="QWA11" s="886"/>
      <c r="QWB11" s="885"/>
      <c r="QWC11" s="886"/>
      <c r="QWD11" s="886"/>
      <c r="QWE11" s="886"/>
      <c r="QWF11" s="885"/>
      <c r="QWG11" s="886"/>
      <c r="QWH11" s="886"/>
      <c r="QWI11" s="886"/>
      <c r="QWJ11" s="885"/>
      <c r="QWK11" s="886"/>
      <c r="QWL11" s="886"/>
      <c r="QWM11" s="886"/>
      <c r="QWN11" s="885"/>
      <c r="QWO11" s="886"/>
      <c r="QWP11" s="886"/>
      <c r="QWQ11" s="886"/>
      <c r="QWR11" s="885"/>
      <c r="QWS11" s="886"/>
      <c r="QWT11" s="886"/>
      <c r="QWU11" s="886"/>
      <c r="QWV11" s="885"/>
      <c r="QWW11" s="886"/>
      <c r="QWX11" s="886"/>
      <c r="QWY11" s="886"/>
      <c r="QWZ11" s="885"/>
      <c r="QXA11" s="886"/>
      <c r="QXB11" s="886"/>
      <c r="QXC11" s="886"/>
      <c r="QXD11" s="885"/>
      <c r="QXE11" s="886"/>
      <c r="QXF11" s="886"/>
      <c r="QXG11" s="886"/>
      <c r="QXH11" s="885"/>
      <c r="QXI11" s="886"/>
      <c r="QXJ11" s="886"/>
      <c r="QXK11" s="886"/>
      <c r="QXL11" s="885"/>
      <c r="QXM11" s="886"/>
      <c r="QXN11" s="886"/>
      <c r="QXO11" s="886"/>
      <c r="QXP11" s="885"/>
      <c r="QXQ11" s="886"/>
      <c r="QXR11" s="886"/>
      <c r="QXS11" s="886"/>
      <c r="QXT11" s="885"/>
      <c r="QXU11" s="886"/>
      <c r="QXV11" s="886"/>
      <c r="QXW11" s="886"/>
      <c r="QXX11" s="885"/>
      <c r="QXY11" s="886"/>
      <c r="QXZ11" s="886"/>
      <c r="QYA11" s="886"/>
      <c r="QYB11" s="885"/>
      <c r="QYC11" s="886"/>
      <c r="QYD11" s="886"/>
      <c r="QYE11" s="886"/>
      <c r="QYF11" s="885"/>
      <c r="QYG11" s="886"/>
      <c r="QYH11" s="886"/>
      <c r="QYI11" s="886"/>
      <c r="QYJ11" s="885"/>
      <c r="QYK11" s="886"/>
      <c r="QYL11" s="886"/>
      <c r="QYM11" s="886"/>
      <c r="QYN11" s="885"/>
      <c r="QYO11" s="886"/>
      <c r="QYP11" s="886"/>
      <c r="QYQ11" s="886"/>
      <c r="QYR11" s="885"/>
      <c r="QYS11" s="886"/>
      <c r="QYT11" s="886"/>
      <c r="QYU11" s="886"/>
      <c r="QYV11" s="885"/>
      <c r="QYW11" s="886"/>
      <c r="QYX11" s="886"/>
      <c r="QYY11" s="886"/>
      <c r="QYZ11" s="885"/>
      <c r="QZA11" s="886"/>
      <c r="QZB11" s="886"/>
      <c r="QZC11" s="886"/>
      <c r="QZD11" s="885"/>
      <c r="QZE11" s="886"/>
      <c r="QZF11" s="886"/>
      <c r="QZG11" s="886"/>
      <c r="QZH11" s="885"/>
      <c r="QZI11" s="886"/>
      <c r="QZJ11" s="886"/>
      <c r="QZK11" s="886"/>
      <c r="QZL11" s="885"/>
      <c r="QZM11" s="886"/>
      <c r="QZN11" s="886"/>
      <c r="QZO11" s="886"/>
      <c r="QZP11" s="885"/>
      <c r="QZQ11" s="886"/>
      <c r="QZR11" s="886"/>
      <c r="QZS11" s="886"/>
      <c r="QZT11" s="885"/>
      <c r="QZU11" s="886"/>
      <c r="QZV11" s="886"/>
      <c r="QZW11" s="886"/>
      <c r="QZX11" s="885"/>
      <c r="QZY11" s="886"/>
      <c r="QZZ11" s="886"/>
      <c r="RAA11" s="886"/>
      <c r="RAB11" s="885"/>
      <c r="RAC11" s="886"/>
      <c r="RAD11" s="886"/>
      <c r="RAE11" s="886"/>
      <c r="RAF11" s="885"/>
      <c r="RAG11" s="886"/>
      <c r="RAH11" s="886"/>
      <c r="RAI11" s="886"/>
      <c r="RAJ11" s="885"/>
      <c r="RAK11" s="886"/>
      <c r="RAL11" s="886"/>
      <c r="RAM11" s="886"/>
      <c r="RAN11" s="885"/>
      <c r="RAO11" s="886"/>
      <c r="RAP11" s="886"/>
      <c r="RAQ11" s="886"/>
      <c r="RAR11" s="885"/>
      <c r="RAS11" s="886"/>
      <c r="RAT11" s="886"/>
      <c r="RAU11" s="886"/>
      <c r="RAV11" s="885"/>
      <c r="RAW11" s="886"/>
      <c r="RAX11" s="886"/>
      <c r="RAY11" s="886"/>
      <c r="RAZ11" s="885"/>
      <c r="RBA11" s="886"/>
      <c r="RBB11" s="886"/>
      <c r="RBC11" s="886"/>
      <c r="RBD11" s="885"/>
      <c r="RBE11" s="886"/>
      <c r="RBF11" s="886"/>
      <c r="RBG11" s="886"/>
      <c r="RBH11" s="885"/>
      <c r="RBI11" s="886"/>
      <c r="RBJ11" s="886"/>
      <c r="RBK11" s="886"/>
      <c r="RBL11" s="885"/>
      <c r="RBM11" s="886"/>
      <c r="RBN11" s="886"/>
      <c r="RBO11" s="886"/>
      <c r="RBP11" s="885"/>
      <c r="RBQ11" s="886"/>
      <c r="RBR11" s="886"/>
      <c r="RBS11" s="886"/>
      <c r="RBT11" s="885"/>
      <c r="RBU11" s="886"/>
      <c r="RBV11" s="886"/>
      <c r="RBW11" s="886"/>
      <c r="RBX11" s="885"/>
      <c r="RBY11" s="886"/>
      <c r="RBZ11" s="886"/>
      <c r="RCA11" s="886"/>
      <c r="RCB11" s="885"/>
      <c r="RCC11" s="886"/>
      <c r="RCD11" s="886"/>
      <c r="RCE11" s="886"/>
      <c r="RCF11" s="885"/>
      <c r="RCG11" s="886"/>
      <c r="RCH11" s="886"/>
      <c r="RCI11" s="886"/>
      <c r="RCJ11" s="885"/>
      <c r="RCK11" s="886"/>
      <c r="RCL11" s="886"/>
      <c r="RCM11" s="886"/>
      <c r="RCN11" s="885"/>
      <c r="RCO11" s="886"/>
      <c r="RCP11" s="886"/>
      <c r="RCQ11" s="886"/>
      <c r="RCR11" s="885"/>
      <c r="RCS11" s="886"/>
      <c r="RCT11" s="886"/>
      <c r="RCU11" s="886"/>
      <c r="RCV11" s="885"/>
      <c r="RCW11" s="886"/>
      <c r="RCX11" s="886"/>
      <c r="RCY11" s="886"/>
      <c r="RCZ11" s="885"/>
      <c r="RDA11" s="886"/>
      <c r="RDB11" s="886"/>
      <c r="RDC11" s="886"/>
      <c r="RDD11" s="885"/>
      <c r="RDE11" s="886"/>
      <c r="RDF11" s="886"/>
      <c r="RDG11" s="886"/>
      <c r="RDH11" s="885"/>
      <c r="RDI11" s="886"/>
      <c r="RDJ11" s="886"/>
      <c r="RDK11" s="886"/>
      <c r="RDL11" s="885"/>
      <c r="RDM11" s="886"/>
      <c r="RDN11" s="886"/>
      <c r="RDO11" s="886"/>
      <c r="RDP11" s="885"/>
      <c r="RDQ11" s="886"/>
      <c r="RDR11" s="886"/>
      <c r="RDS11" s="886"/>
      <c r="RDT11" s="885"/>
      <c r="RDU11" s="886"/>
      <c r="RDV11" s="886"/>
      <c r="RDW11" s="886"/>
      <c r="RDX11" s="885"/>
      <c r="RDY11" s="886"/>
      <c r="RDZ11" s="886"/>
      <c r="REA11" s="886"/>
      <c r="REB11" s="885"/>
      <c r="REC11" s="886"/>
      <c r="RED11" s="886"/>
      <c r="REE11" s="886"/>
      <c r="REF11" s="885"/>
      <c r="REG11" s="886"/>
      <c r="REH11" s="886"/>
      <c r="REI11" s="886"/>
      <c r="REJ11" s="885"/>
      <c r="REK11" s="886"/>
      <c r="REL11" s="886"/>
      <c r="REM11" s="886"/>
      <c r="REN11" s="885"/>
      <c r="REO11" s="886"/>
      <c r="REP11" s="886"/>
      <c r="REQ11" s="886"/>
      <c r="RER11" s="885"/>
      <c r="RES11" s="886"/>
      <c r="RET11" s="886"/>
      <c r="REU11" s="886"/>
      <c r="REV11" s="885"/>
      <c r="REW11" s="886"/>
      <c r="REX11" s="886"/>
      <c r="REY11" s="886"/>
      <c r="REZ11" s="885"/>
      <c r="RFA11" s="886"/>
      <c r="RFB11" s="886"/>
      <c r="RFC11" s="886"/>
      <c r="RFD11" s="885"/>
      <c r="RFE11" s="886"/>
      <c r="RFF11" s="886"/>
      <c r="RFG11" s="886"/>
      <c r="RFH11" s="885"/>
      <c r="RFI11" s="886"/>
      <c r="RFJ11" s="886"/>
      <c r="RFK11" s="886"/>
      <c r="RFL11" s="885"/>
      <c r="RFM11" s="886"/>
      <c r="RFN11" s="886"/>
      <c r="RFO11" s="886"/>
      <c r="RFP11" s="885"/>
      <c r="RFQ11" s="886"/>
      <c r="RFR11" s="886"/>
      <c r="RFS11" s="886"/>
      <c r="RFT11" s="885"/>
      <c r="RFU11" s="886"/>
      <c r="RFV11" s="886"/>
      <c r="RFW11" s="886"/>
      <c r="RFX11" s="885"/>
      <c r="RFY11" s="886"/>
      <c r="RFZ11" s="886"/>
      <c r="RGA11" s="886"/>
      <c r="RGB11" s="885"/>
      <c r="RGC11" s="886"/>
      <c r="RGD11" s="886"/>
      <c r="RGE11" s="886"/>
      <c r="RGF11" s="885"/>
      <c r="RGG11" s="886"/>
      <c r="RGH11" s="886"/>
      <c r="RGI11" s="886"/>
      <c r="RGJ11" s="885"/>
      <c r="RGK11" s="886"/>
      <c r="RGL11" s="886"/>
      <c r="RGM11" s="886"/>
      <c r="RGN11" s="885"/>
      <c r="RGO11" s="886"/>
      <c r="RGP11" s="886"/>
      <c r="RGQ11" s="886"/>
      <c r="RGR11" s="885"/>
      <c r="RGS11" s="886"/>
      <c r="RGT11" s="886"/>
      <c r="RGU11" s="886"/>
      <c r="RGV11" s="885"/>
      <c r="RGW11" s="886"/>
      <c r="RGX11" s="886"/>
      <c r="RGY11" s="886"/>
      <c r="RGZ11" s="885"/>
      <c r="RHA11" s="886"/>
      <c r="RHB11" s="886"/>
      <c r="RHC11" s="886"/>
      <c r="RHD11" s="885"/>
      <c r="RHE11" s="886"/>
      <c r="RHF11" s="886"/>
      <c r="RHG11" s="886"/>
      <c r="RHH11" s="885"/>
      <c r="RHI11" s="886"/>
      <c r="RHJ11" s="886"/>
      <c r="RHK11" s="886"/>
      <c r="RHL11" s="885"/>
      <c r="RHM11" s="886"/>
      <c r="RHN11" s="886"/>
      <c r="RHO11" s="886"/>
      <c r="RHP11" s="885"/>
      <c r="RHQ11" s="886"/>
      <c r="RHR11" s="886"/>
      <c r="RHS11" s="886"/>
      <c r="RHT11" s="885"/>
      <c r="RHU11" s="886"/>
      <c r="RHV11" s="886"/>
      <c r="RHW11" s="886"/>
      <c r="RHX11" s="885"/>
      <c r="RHY11" s="886"/>
      <c r="RHZ11" s="886"/>
      <c r="RIA11" s="886"/>
      <c r="RIB11" s="885"/>
      <c r="RIC11" s="886"/>
      <c r="RID11" s="886"/>
      <c r="RIE11" s="886"/>
      <c r="RIF11" s="885"/>
      <c r="RIG11" s="886"/>
      <c r="RIH11" s="886"/>
      <c r="RII11" s="886"/>
      <c r="RIJ11" s="885"/>
      <c r="RIK11" s="886"/>
      <c r="RIL11" s="886"/>
      <c r="RIM11" s="886"/>
      <c r="RIN11" s="885"/>
      <c r="RIO11" s="886"/>
      <c r="RIP11" s="886"/>
      <c r="RIQ11" s="886"/>
      <c r="RIR11" s="885"/>
      <c r="RIS11" s="886"/>
      <c r="RIT11" s="886"/>
      <c r="RIU11" s="886"/>
      <c r="RIV11" s="885"/>
      <c r="RIW11" s="886"/>
      <c r="RIX11" s="886"/>
      <c r="RIY11" s="886"/>
      <c r="RIZ11" s="885"/>
      <c r="RJA11" s="886"/>
      <c r="RJB11" s="886"/>
      <c r="RJC11" s="886"/>
      <c r="RJD11" s="885"/>
      <c r="RJE11" s="886"/>
      <c r="RJF11" s="886"/>
      <c r="RJG11" s="886"/>
      <c r="RJH11" s="885"/>
      <c r="RJI11" s="886"/>
      <c r="RJJ11" s="886"/>
      <c r="RJK11" s="886"/>
      <c r="RJL11" s="885"/>
      <c r="RJM11" s="886"/>
      <c r="RJN11" s="886"/>
      <c r="RJO11" s="886"/>
      <c r="RJP11" s="885"/>
      <c r="RJQ11" s="886"/>
      <c r="RJR11" s="886"/>
      <c r="RJS11" s="886"/>
      <c r="RJT11" s="885"/>
      <c r="RJU11" s="886"/>
      <c r="RJV11" s="886"/>
      <c r="RJW11" s="886"/>
      <c r="RJX11" s="885"/>
      <c r="RJY11" s="886"/>
      <c r="RJZ11" s="886"/>
      <c r="RKA11" s="886"/>
      <c r="RKB11" s="885"/>
      <c r="RKC11" s="886"/>
      <c r="RKD11" s="886"/>
      <c r="RKE11" s="886"/>
      <c r="RKF11" s="885"/>
      <c r="RKG11" s="886"/>
      <c r="RKH11" s="886"/>
      <c r="RKI11" s="886"/>
      <c r="RKJ11" s="885"/>
      <c r="RKK11" s="886"/>
      <c r="RKL11" s="886"/>
      <c r="RKM11" s="886"/>
      <c r="RKN11" s="885"/>
      <c r="RKO11" s="886"/>
      <c r="RKP11" s="886"/>
      <c r="RKQ11" s="886"/>
      <c r="RKR11" s="885"/>
      <c r="RKS11" s="886"/>
      <c r="RKT11" s="886"/>
      <c r="RKU11" s="886"/>
      <c r="RKV11" s="885"/>
      <c r="RKW11" s="886"/>
      <c r="RKX11" s="886"/>
      <c r="RKY11" s="886"/>
      <c r="RKZ11" s="885"/>
      <c r="RLA11" s="886"/>
      <c r="RLB11" s="886"/>
      <c r="RLC11" s="886"/>
      <c r="RLD11" s="885"/>
      <c r="RLE11" s="886"/>
      <c r="RLF11" s="886"/>
      <c r="RLG11" s="886"/>
      <c r="RLH11" s="885"/>
      <c r="RLI11" s="886"/>
      <c r="RLJ11" s="886"/>
      <c r="RLK11" s="886"/>
      <c r="RLL11" s="885"/>
      <c r="RLM11" s="886"/>
      <c r="RLN11" s="886"/>
      <c r="RLO11" s="886"/>
      <c r="RLP11" s="885"/>
      <c r="RLQ11" s="886"/>
      <c r="RLR11" s="886"/>
      <c r="RLS11" s="886"/>
      <c r="RLT11" s="885"/>
      <c r="RLU11" s="886"/>
      <c r="RLV11" s="886"/>
      <c r="RLW11" s="886"/>
      <c r="RLX11" s="885"/>
      <c r="RLY11" s="886"/>
      <c r="RLZ11" s="886"/>
      <c r="RMA11" s="886"/>
      <c r="RMB11" s="885"/>
      <c r="RMC11" s="886"/>
      <c r="RMD11" s="886"/>
      <c r="RME11" s="886"/>
      <c r="RMF11" s="885"/>
      <c r="RMG11" s="886"/>
      <c r="RMH11" s="886"/>
      <c r="RMI11" s="886"/>
      <c r="RMJ11" s="885"/>
      <c r="RMK11" s="886"/>
      <c r="RML11" s="886"/>
      <c r="RMM11" s="886"/>
      <c r="RMN11" s="885"/>
      <c r="RMO11" s="886"/>
      <c r="RMP11" s="886"/>
      <c r="RMQ11" s="886"/>
      <c r="RMR11" s="885"/>
      <c r="RMS11" s="886"/>
      <c r="RMT11" s="886"/>
      <c r="RMU11" s="886"/>
      <c r="RMV11" s="885"/>
      <c r="RMW11" s="886"/>
      <c r="RMX11" s="886"/>
      <c r="RMY11" s="886"/>
      <c r="RMZ11" s="885"/>
      <c r="RNA11" s="886"/>
      <c r="RNB11" s="886"/>
      <c r="RNC11" s="886"/>
      <c r="RND11" s="885"/>
      <c r="RNE11" s="886"/>
      <c r="RNF11" s="886"/>
      <c r="RNG11" s="886"/>
      <c r="RNH11" s="885"/>
      <c r="RNI11" s="886"/>
      <c r="RNJ11" s="886"/>
      <c r="RNK11" s="886"/>
      <c r="RNL11" s="885"/>
      <c r="RNM11" s="886"/>
      <c r="RNN11" s="886"/>
      <c r="RNO11" s="886"/>
      <c r="RNP11" s="885"/>
      <c r="RNQ11" s="886"/>
      <c r="RNR11" s="886"/>
      <c r="RNS11" s="886"/>
      <c r="RNT11" s="885"/>
      <c r="RNU11" s="886"/>
      <c r="RNV11" s="886"/>
      <c r="RNW11" s="886"/>
      <c r="RNX11" s="885"/>
      <c r="RNY11" s="886"/>
      <c r="RNZ11" s="886"/>
      <c r="ROA11" s="886"/>
      <c r="ROB11" s="885"/>
      <c r="ROC11" s="886"/>
      <c r="ROD11" s="886"/>
      <c r="ROE11" s="886"/>
      <c r="ROF11" s="885"/>
      <c r="ROG11" s="886"/>
      <c r="ROH11" s="886"/>
      <c r="ROI11" s="886"/>
      <c r="ROJ11" s="885"/>
      <c r="ROK11" s="886"/>
      <c r="ROL11" s="886"/>
      <c r="ROM11" s="886"/>
      <c r="RON11" s="885"/>
      <c r="ROO11" s="886"/>
      <c r="ROP11" s="886"/>
      <c r="ROQ11" s="886"/>
      <c r="ROR11" s="885"/>
      <c r="ROS11" s="886"/>
      <c r="ROT11" s="886"/>
      <c r="ROU11" s="886"/>
      <c r="ROV11" s="885"/>
      <c r="ROW11" s="886"/>
      <c r="ROX11" s="886"/>
      <c r="ROY11" s="886"/>
      <c r="ROZ11" s="885"/>
      <c r="RPA11" s="886"/>
      <c r="RPB11" s="886"/>
      <c r="RPC11" s="886"/>
      <c r="RPD11" s="885"/>
      <c r="RPE11" s="886"/>
      <c r="RPF11" s="886"/>
      <c r="RPG11" s="886"/>
      <c r="RPH11" s="885"/>
      <c r="RPI11" s="886"/>
      <c r="RPJ11" s="886"/>
      <c r="RPK11" s="886"/>
      <c r="RPL11" s="885"/>
      <c r="RPM11" s="886"/>
      <c r="RPN11" s="886"/>
      <c r="RPO11" s="886"/>
      <c r="RPP11" s="885"/>
      <c r="RPQ11" s="886"/>
      <c r="RPR11" s="886"/>
      <c r="RPS11" s="886"/>
      <c r="RPT11" s="885"/>
      <c r="RPU11" s="886"/>
      <c r="RPV11" s="886"/>
      <c r="RPW11" s="886"/>
      <c r="RPX11" s="885"/>
      <c r="RPY11" s="886"/>
      <c r="RPZ11" s="886"/>
      <c r="RQA11" s="886"/>
      <c r="RQB11" s="885"/>
      <c r="RQC11" s="886"/>
      <c r="RQD11" s="886"/>
      <c r="RQE11" s="886"/>
      <c r="RQF11" s="885"/>
      <c r="RQG11" s="886"/>
      <c r="RQH11" s="886"/>
      <c r="RQI11" s="886"/>
      <c r="RQJ11" s="885"/>
      <c r="RQK11" s="886"/>
      <c r="RQL11" s="886"/>
      <c r="RQM11" s="886"/>
      <c r="RQN11" s="885"/>
      <c r="RQO11" s="886"/>
      <c r="RQP11" s="886"/>
      <c r="RQQ11" s="886"/>
      <c r="RQR11" s="885"/>
      <c r="RQS11" s="886"/>
      <c r="RQT11" s="886"/>
      <c r="RQU11" s="886"/>
      <c r="RQV11" s="885"/>
      <c r="RQW11" s="886"/>
      <c r="RQX11" s="886"/>
      <c r="RQY11" s="886"/>
      <c r="RQZ11" s="885"/>
      <c r="RRA11" s="886"/>
      <c r="RRB11" s="886"/>
      <c r="RRC11" s="886"/>
      <c r="RRD11" s="885"/>
      <c r="RRE11" s="886"/>
      <c r="RRF11" s="886"/>
      <c r="RRG11" s="886"/>
      <c r="RRH11" s="885"/>
      <c r="RRI11" s="886"/>
      <c r="RRJ11" s="886"/>
      <c r="RRK11" s="886"/>
      <c r="RRL11" s="885"/>
      <c r="RRM11" s="886"/>
      <c r="RRN11" s="886"/>
      <c r="RRO11" s="886"/>
      <c r="RRP11" s="885"/>
      <c r="RRQ11" s="886"/>
      <c r="RRR11" s="886"/>
      <c r="RRS11" s="886"/>
      <c r="RRT11" s="885"/>
      <c r="RRU11" s="886"/>
      <c r="RRV11" s="886"/>
      <c r="RRW11" s="886"/>
      <c r="RRX11" s="885"/>
      <c r="RRY11" s="886"/>
      <c r="RRZ11" s="886"/>
      <c r="RSA11" s="886"/>
      <c r="RSB11" s="885"/>
      <c r="RSC11" s="886"/>
      <c r="RSD11" s="886"/>
      <c r="RSE11" s="886"/>
      <c r="RSF11" s="885"/>
      <c r="RSG11" s="886"/>
      <c r="RSH11" s="886"/>
      <c r="RSI11" s="886"/>
      <c r="RSJ11" s="885"/>
      <c r="RSK11" s="886"/>
      <c r="RSL11" s="886"/>
      <c r="RSM11" s="886"/>
      <c r="RSN11" s="885"/>
      <c r="RSO11" s="886"/>
      <c r="RSP11" s="886"/>
      <c r="RSQ11" s="886"/>
      <c r="RSR11" s="885"/>
      <c r="RSS11" s="886"/>
      <c r="RST11" s="886"/>
      <c r="RSU11" s="886"/>
      <c r="RSV11" s="885"/>
      <c r="RSW11" s="886"/>
      <c r="RSX11" s="886"/>
      <c r="RSY11" s="886"/>
      <c r="RSZ11" s="885"/>
      <c r="RTA11" s="886"/>
      <c r="RTB11" s="886"/>
      <c r="RTC11" s="886"/>
      <c r="RTD11" s="885"/>
      <c r="RTE11" s="886"/>
      <c r="RTF11" s="886"/>
      <c r="RTG11" s="886"/>
      <c r="RTH11" s="885"/>
      <c r="RTI11" s="886"/>
      <c r="RTJ11" s="886"/>
      <c r="RTK11" s="886"/>
      <c r="RTL11" s="885"/>
      <c r="RTM11" s="886"/>
      <c r="RTN11" s="886"/>
      <c r="RTO11" s="886"/>
      <c r="RTP11" s="885"/>
      <c r="RTQ11" s="886"/>
      <c r="RTR11" s="886"/>
      <c r="RTS11" s="886"/>
      <c r="RTT11" s="885"/>
      <c r="RTU11" s="886"/>
      <c r="RTV11" s="886"/>
      <c r="RTW11" s="886"/>
      <c r="RTX11" s="885"/>
      <c r="RTY11" s="886"/>
      <c r="RTZ11" s="886"/>
      <c r="RUA11" s="886"/>
      <c r="RUB11" s="885"/>
      <c r="RUC11" s="886"/>
      <c r="RUD11" s="886"/>
      <c r="RUE11" s="886"/>
      <c r="RUF11" s="885"/>
      <c r="RUG11" s="886"/>
      <c r="RUH11" s="886"/>
      <c r="RUI11" s="886"/>
      <c r="RUJ11" s="885"/>
      <c r="RUK11" s="886"/>
      <c r="RUL11" s="886"/>
      <c r="RUM11" s="886"/>
      <c r="RUN11" s="885"/>
      <c r="RUO11" s="886"/>
      <c r="RUP11" s="886"/>
      <c r="RUQ11" s="886"/>
      <c r="RUR11" s="885"/>
      <c r="RUS11" s="886"/>
      <c r="RUT11" s="886"/>
      <c r="RUU11" s="886"/>
      <c r="RUV11" s="885"/>
      <c r="RUW11" s="886"/>
      <c r="RUX11" s="886"/>
      <c r="RUY11" s="886"/>
      <c r="RUZ11" s="885"/>
      <c r="RVA11" s="886"/>
      <c r="RVB11" s="886"/>
      <c r="RVC11" s="886"/>
      <c r="RVD11" s="885"/>
      <c r="RVE11" s="886"/>
      <c r="RVF11" s="886"/>
      <c r="RVG11" s="886"/>
      <c r="RVH11" s="885"/>
      <c r="RVI11" s="886"/>
      <c r="RVJ11" s="886"/>
      <c r="RVK11" s="886"/>
      <c r="RVL11" s="885"/>
      <c r="RVM11" s="886"/>
      <c r="RVN11" s="886"/>
      <c r="RVO11" s="886"/>
      <c r="RVP11" s="885"/>
      <c r="RVQ11" s="886"/>
      <c r="RVR11" s="886"/>
      <c r="RVS11" s="886"/>
      <c r="RVT11" s="885"/>
      <c r="RVU11" s="886"/>
      <c r="RVV11" s="886"/>
      <c r="RVW11" s="886"/>
      <c r="RVX11" s="885"/>
      <c r="RVY11" s="886"/>
      <c r="RVZ11" s="886"/>
      <c r="RWA11" s="886"/>
      <c r="RWB11" s="885"/>
      <c r="RWC11" s="886"/>
      <c r="RWD11" s="886"/>
      <c r="RWE11" s="886"/>
      <c r="RWF11" s="885"/>
      <c r="RWG11" s="886"/>
      <c r="RWH11" s="886"/>
      <c r="RWI11" s="886"/>
      <c r="RWJ11" s="885"/>
      <c r="RWK11" s="886"/>
      <c r="RWL11" s="886"/>
      <c r="RWM11" s="886"/>
      <c r="RWN11" s="885"/>
      <c r="RWO11" s="886"/>
      <c r="RWP11" s="886"/>
      <c r="RWQ11" s="886"/>
      <c r="RWR11" s="885"/>
      <c r="RWS11" s="886"/>
      <c r="RWT11" s="886"/>
      <c r="RWU11" s="886"/>
      <c r="RWV11" s="885"/>
      <c r="RWW11" s="886"/>
      <c r="RWX11" s="886"/>
      <c r="RWY11" s="886"/>
      <c r="RWZ11" s="885"/>
      <c r="RXA11" s="886"/>
      <c r="RXB11" s="886"/>
      <c r="RXC11" s="886"/>
      <c r="RXD11" s="885"/>
      <c r="RXE11" s="886"/>
      <c r="RXF11" s="886"/>
      <c r="RXG11" s="886"/>
      <c r="RXH11" s="885"/>
      <c r="RXI11" s="886"/>
      <c r="RXJ11" s="886"/>
      <c r="RXK11" s="886"/>
      <c r="RXL11" s="885"/>
      <c r="RXM11" s="886"/>
      <c r="RXN11" s="886"/>
      <c r="RXO11" s="886"/>
      <c r="RXP11" s="885"/>
      <c r="RXQ11" s="886"/>
      <c r="RXR11" s="886"/>
      <c r="RXS11" s="886"/>
      <c r="RXT11" s="885"/>
      <c r="RXU11" s="886"/>
      <c r="RXV11" s="886"/>
      <c r="RXW11" s="886"/>
      <c r="RXX11" s="885"/>
      <c r="RXY11" s="886"/>
      <c r="RXZ11" s="886"/>
      <c r="RYA11" s="886"/>
      <c r="RYB11" s="885"/>
      <c r="RYC11" s="886"/>
      <c r="RYD11" s="886"/>
      <c r="RYE11" s="886"/>
      <c r="RYF11" s="885"/>
      <c r="RYG11" s="886"/>
      <c r="RYH11" s="886"/>
      <c r="RYI11" s="886"/>
      <c r="RYJ11" s="885"/>
      <c r="RYK11" s="886"/>
      <c r="RYL11" s="886"/>
      <c r="RYM11" s="886"/>
      <c r="RYN11" s="885"/>
      <c r="RYO11" s="886"/>
      <c r="RYP11" s="886"/>
      <c r="RYQ11" s="886"/>
      <c r="RYR11" s="885"/>
      <c r="RYS11" s="886"/>
      <c r="RYT11" s="886"/>
      <c r="RYU11" s="886"/>
      <c r="RYV11" s="885"/>
      <c r="RYW11" s="886"/>
      <c r="RYX11" s="886"/>
      <c r="RYY11" s="886"/>
      <c r="RYZ11" s="885"/>
      <c r="RZA11" s="886"/>
      <c r="RZB11" s="886"/>
      <c r="RZC11" s="886"/>
      <c r="RZD11" s="885"/>
      <c r="RZE11" s="886"/>
      <c r="RZF11" s="886"/>
      <c r="RZG11" s="886"/>
      <c r="RZH11" s="885"/>
      <c r="RZI11" s="886"/>
      <c r="RZJ11" s="886"/>
      <c r="RZK11" s="886"/>
      <c r="RZL11" s="885"/>
      <c r="RZM11" s="886"/>
      <c r="RZN11" s="886"/>
      <c r="RZO11" s="886"/>
      <c r="RZP11" s="885"/>
      <c r="RZQ11" s="886"/>
      <c r="RZR11" s="886"/>
      <c r="RZS11" s="886"/>
      <c r="RZT11" s="885"/>
      <c r="RZU11" s="886"/>
      <c r="RZV11" s="886"/>
      <c r="RZW11" s="886"/>
      <c r="RZX11" s="885"/>
      <c r="RZY11" s="886"/>
      <c r="RZZ11" s="886"/>
      <c r="SAA11" s="886"/>
      <c r="SAB11" s="885"/>
      <c r="SAC11" s="886"/>
      <c r="SAD11" s="886"/>
      <c r="SAE11" s="886"/>
      <c r="SAF11" s="885"/>
      <c r="SAG11" s="886"/>
      <c r="SAH11" s="886"/>
      <c r="SAI11" s="886"/>
      <c r="SAJ11" s="885"/>
      <c r="SAK11" s="886"/>
      <c r="SAL11" s="886"/>
      <c r="SAM11" s="886"/>
      <c r="SAN11" s="885"/>
      <c r="SAO11" s="886"/>
      <c r="SAP11" s="886"/>
      <c r="SAQ11" s="886"/>
      <c r="SAR11" s="885"/>
      <c r="SAS11" s="886"/>
      <c r="SAT11" s="886"/>
      <c r="SAU11" s="886"/>
      <c r="SAV11" s="885"/>
      <c r="SAW11" s="886"/>
      <c r="SAX11" s="886"/>
      <c r="SAY11" s="886"/>
      <c r="SAZ11" s="885"/>
      <c r="SBA11" s="886"/>
      <c r="SBB11" s="886"/>
      <c r="SBC11" s="886"/>
      <c r="SBD11" s="885"/>
      <c r="SBE11" s="886"/>
      <c r="SBF11" s="886"/>
      <c r="SBG11" s="886"/>
      <c r="SBH11" s="885"/>
      <c r="SBI11" s="886"/>
      <c r="SBJ11" s="886"/>
      <c r="SBK11" s="886"/>
      <c r="SBL11" s="885"/>
      <c r="SBM11" s="886"/>
      <c r="SBN11" s="886"/>
      <c r="SBO11" s="886"/>
      <c r="SBP11" s="885"/>
      <c r="SBQ11" s="886"/>
      <c r="SBR11" s="886"/>
      <c r="SBS11" s="886"/>
      <c r="SBT11" s="885"/>
      <c r="SBU11" s="886"/>
      <c r="SBV11" s="886"/>
      <c r="SBW11" s="886"/>
      <c r="SBX11" s="885"/>
      <c r="SBY11" s="886"/>
      <c r="SBZ11" s="886"/>
      <c r="SCA11" s="886"/>
      <c r="SCB11" s="885"/>
      <c r="SCC11" s="886"/>
      <c r="SCD11" s="886"/>
      <c r="SCE11" s="886"/>
      <c r="SCF11" s="885"/>
      <c r="SCG11" s="886"/>
      <c r="SCH11" s="886"/>
      <c r="SCI11" s="886"/>
      <c r="SCJ11" s="885"/>
      <c r="SCK11" s="886"/>
      <c r="SCL11" s="886"/>
      <c r="SCM11" s="886"/>
      <c r="SCN11" s="885"/>
      <c r="SCO11" s="886"/>
      <c r="SCP11" s="886"/>
      <c r="SCQ11" s="886"/>
      <c r="SCR11" s="885"/>
      <c r="SCS11" s="886"/>
      <c r="SCT11" s="886"/>
      <c r="SCU11" s="886"/>
      <c r="SCV11" s="885"/>
      <c r="SCW11" s="886"/>
      <c r="SCX11" s="886"/>
      <c r="SCY11" s="886"/>
      <c r="SCZ11" s="885"/>
      <c r="SDA11" s="886"/>
      <c r="SDB11" s="886"/>
      <c r="SDC11" s="886"/>
      <c r="SDD11" s="885"/>
      <c r="SDE11" s="886"/>
      <c r="SDF11" s="886"/>
      <c r="SDG11" s="886"/>
      <c r="SDH11" s="885"/>
      <c r="SDI11" s="886"/>
      <c r="SDJ11" s="886"/>
      <c r="SDK11" s="886"/>
      <c r="SDL11" s="885"/>
      <c r="SDM11" s="886"/>
      <c r="SDN11" s="886"/>
      <c r="SDO11" s="886"/>
      <c r="SDP11" s="885"/>
      <c r="SDQ11" s="886"/>
      <c r="SDR11" s="886"/>
      <c r="SDS11" s="886"/>
      <c r="SDT11" s="885"/>
      <c r="SDU11" s="886"/>
      <c r="SDV11" s="886"/>
      <c r="SDW11" s="886"/>
      <c r="SDX11" s="885"/>
      <c r="SDY11" s="886"/>
      <c r="SDZ11" s="886"/>
      <c r="SEA11" s="886"/>
      <c r="SEB11" s="885"/>
      <c r="SEC11" s="886"/>
      <c r="SED11" s="886"/>
      <c r="SEE11" s="886"/>
      <c r="SEF11" s="885"/>
      <c r="SEG11" s="886"/>
      <c r="SEH11" s="886"/>
      <c r="SEI11" s="886"/>
      <c r="SEJ11" s="885"/>
      <c r="SEK11" s="886"/>
      <c r="SEL11" s="886"/>
      <c r="SEM11" s="886"/>
      <c r="SEN11" s="885"/>
      <c r="SEO11" s="886"/>
      <c r="SEP11" s="886"/>
      <c r="SEQ11" s="886"/>
      <c r="SER11" s="885"/>
      <c r="SES11" s="886"/>
      <c r="SET11" s="886"/>
      <c r="SEU11" s="886"/>
      <c r="SEV11" s="885"/>
      <c r="SEW11" s="886"/>
      <c r="SEX11" s="886"/>
      <c r="SEY11" s="886"/>
      <c r="SEZ11" s="885"/>
      <c r="SFA11" s="886"/>
      <c r="SFB11" s="886"/>
      <c r="SFC11" s="886"/>
      <c r="SFD11" s="885"/>
      <c r="SFE11" s="886"/>
      <c r="SFF11" s="886"/>
      <c r="SFG11" s="886"/>
      <c r="SFH11" s="885"/>
      <c r="SFI11" s="886"/>
      <c r="SFJ11" s="886"/>
      <c r="SFK11" s="886"/>
      <c r="SFL11" s="885"/>
      <c r="SFM11" s="886"/>
      <c r="SFN11" s="886"/>
      <c r="SFO11" s="886"/>
      <c r="SFP11" s="885"/>
      <c r="SFQ11" s="886"/>
      <c r="SFR11" s="886"/>
      <c r="SFS11" s="886"/>
      <c r="SFT11" s="885"/>
      <c r="SFU11" s="886"/>
      <c r="SFV11" s="886"/>
      <c r="SFW11" s="886"/>
      <c r="SFX11" s="885"/>
      <c r="SFY11" s="886"/>
      <c r="SFZ11" s="886"/>
      <c r="SGA11" s="886"/>
      <c r="SGB11" s="885"/>
      <c r="SGC11" s="886"/>
      <c r="SGD11" s="886"/>
      <c r="SGE11" s="886"/>
      <c r="SGF11" s="885"/>
      <c r="SGG11" s="886"/>
      <c r="SGH11" s="886"/>
      <c r="SGI11" s="886"/>
      <c r="SGJ11" s="885"/>
      <c r="SGK11" s="886"/>
      <c r="SGL11" s="886"/>
      <c r="SGM11" s="886"/>
      <c r="SGN11" s="885"/>
      <c r="SGO11" s="886"/>
      <c r="SGP11" s="886"/>
      <c r="SGQ11" s="886"/>
      <c r="SGR11" s="885"/>
      <c r="SGS11" s="886"/>
      <c r="SGT11" s="886"/>
      <c r="SGU11" s="886"/>
      <c r="SGV11" s="885"/>
      <c r="SGW11" s="886"/>
      <c r="SGX11" s="886"/>
      <c r="SGY11" s="886"/>
      <c r="SGZ11" s="885"/>
      <c r="SHA11" s="886"/>
      <c r="SHB11" s="886"/>
      <c r="SHC11" s="886"/>
      <c r="SHD11" s="885"/>
      <c r="SHE11" s="886"/>
      <c r="SHF11" s="886"/>
      <c r="SHG11" s="886"/>
      <c r="SHH11" s="885"/>
      <c r="SHI11" s="886"/>
      <c r="SHJ11" s="886"/>
      <c r="SHK11" s="886"/>
      <c r="SHL11" s="885"/>
      <c r="SHM11" s="886"/>
      <c r="SHN11" s="886"/>
      <c r="SHO11" s="886"/>
      <c r="SHP11" s="885"/>
      <c r="SHQ11" s="886"/>
      <c r="SHR11" s="886"/>
      <c r="SHS11" s="886"/>
      <c r="SHT11" s="885"/>
      <c r="SHU11" s="886"/>
      <c r="SHV11" s="886"/>
      <c r="SHW11" s="886"/>
      <c r="SHX11" s="885"/>
      <c r="SHY11" s="886"/>
      <c r="SHZ11" s="886"/>
      <c r="SIA11" s="886"/>
      <c r="SIB11" s="885"/>
      <c r="SIC11" s="886"/>
      <c r="SID11" s="886"/>
      <c r="SIE11" s="886"/>
      <c r="SIF11" s="885"/>
      <c r="SIG11" s="886"/>
      <c r="SIH11" s="886"/>
      <c r="SII11" s="886"/>
      <c r="SIJ11" s="885"/>
      <c r="SIK11" s="886"/>
      <c r="SIL11" s="886"/>
      <c r="SIM11" s="886"/>
      <c r="SIN11" s="885"/>
      <c r="SIO11" s="886"/>
      <c r="SIP11" s="886"/>
      <c r="SIQ11" s="886"/>
      <c r="SIR11" s="885"/>
      <c r="SIS11" s="886"/>
      <c r="SIT11" s="886"/>
      <c r="SIU11" s="886"/>
      <c r="SIV11" s="885"/>
      <c r="SIW11" s="886"/>
      <c r="SIX11" s="886"/>
      <c r="SIY11" s="886"/>
      <c r="SIZ11" s="885"/>
      <c r="SJA11" s="886"/>
      <c r="SJB11" s="886"/>
      <c r="SJC11" s="886"/>
      <c r="SJD11" s="885"/>
      <c r="SJE11" s="886"/>
      <c r="SJF11" s="886"/>
      <c r="SJG11" s="886"/>
      <c r="SJH11" s="885"/>
      <c r="SJI11" s="886"/>
      <c r="SJJ11" s="886"/>
      <c r="SJK11" s="886"/>
      <c r="SJL11" s="885"/>
      <c r="SJM11" s="886"/>
      <c r="SJN11" s="886"/>
      <c r="SJO11" s="886"/>
      <c r="SJP11" s="885"/>
      <c r="SJQ11" s="886"/>
      <c r="SJR11" s="886"/>
      <c r="SJS11" s="886"/>
      <c r="SJT11" s="885"/>
      <c r="SJU11" s="886"/>
      <c r="SJV11" s="886"/>
      <c r="SJW11" s="886"/>
      <c r="SJX11" s="885"/>
      <c r="SJY11" s="886"/>
      <c r="SJZ11" s="886"/>
      <c r="SKA11" s="886"/>
      <c r="SKB11" s="885"/>
      <c r="SKC11" s="886"/>
      <c r="SKD11" s="886"/>
      <c r="SKE11" s="886"/>
      <c r="SKF11" s="885"/>
      <c r="SKG11" s="886"/>
      <c r="SKH11" s="886"/>
      <c r="SKI11" s="886"/>
      <c r="SKJ11" s="885"/>
      <c r="SKK11" s="886"/>
      <c r="SKL11" s="886"/>
      <c r="SKM11" s="886"/>
      <c r="SKN11" s="885"/>
      <c r="SKO11" s="886"/>
      <c r="SKP11" s="886"/>
      <c r="SKQ11" s="886"/>
      <c r="SKR11" s="885"/>
      <c r="SKS11" s="886"/>
      <c r="SKT11" s="886"/>
      <c r="SKU11" s="886"/>
      <c r="SKV11" s="885"/>
      <c r="SKW11" s="886"/>
      <c r="SKX11" s="886"/>
      <c r="SKY11" s="886"/>
      <c r="SKZ11" s="885"/>
      <c r="SLA11" s="886"/>
      <c r="SLB11" s="886"/>
      <c r="SLC11" s="886"/>
      <c r="SLD11" s="885"/>
      <c r="SLE11" s="886"/>
      <c r="SLF11" s="886"/>
      <c r="SLG11" s="886"/>
      <c r="SLH11" s="885"/>
      <c r="SLI11" s="886"/>
      <c r="SLJ11" s="886"/>
      <c r="SLK11" s="886"/>
      <c r="SLL11" s="885"/>
      <c r="SLM11" s="886"/>
      <c r="SLN11" s="886"/>
      <c r="SLO11" s="886"/>
      <c r="SLP11" s="885"/>
      <c r="SLQ11" s="886"/>
      <c r="SLR11" s="886"/>
      <c r="SLS11" s="886"/>
      <c r="SLT11" s="885"/>
      <c r="SLU11" s="886"/>
      <c r="SLV11" s="886"/>
      <c r="SLW11" s="886"/>
      <c r="SLX11" s="885"/>
      <c r="SLY11" s="886"/>
      <c r="SLZ11" s="886"/>
      <c r="SMA11" s="886"/>
      <c r="SMB11" s="885"/>
      <c r="SMC11" s="886"/>
      <c r="SMD11" s="886"/>
      <c r="SME11" s="886"/>
      <c r="SMF11" s="885"/>
      <c r="SMG11" s="886"/>
      <c r="SMH11" s="886"/>
      <c r="SMI11" s="886"/>
      <c r="SMJ11" s="885"/>
      <c r="SMK11" s="886"/>
      <c r="SML11" s="886"/>
      <c r="SMM11" s="886"/>
      <c r="SMN11" s="885"/>
      <c r="SMO11" s="886"/>
      <c r="SMP11" s="886"/>
      <c r="SMQ11" s="886"/>
      <c r="SMR11" s="885"/>
      <c r="SMS11" s="886"/>
      <c r="SMT11" s="886"/>
      <c r="SMU11" s="886"/>
      <c r="SMV11" s="885"/>
      <c r="SMW11" s="886"/>
      <c r="SMX11" s="886"/>
      <c r="SMY11" s="886"/>
      <c r="SMZ11" s="885"/>
      <c r="SNA11" s="886"/>
      <c r="SNB11" s="886"/>
      <c r="SNC11" s="886"/>
      <c r="SND11" s="885"/>
      <c r="SNE11" s="886"/>
      <c r="SNF11" s="886"/>
      <c r="SNG11" s="886"/>
      <c r="SNH11" s="885"/>
      <c r="SNI11" s="886"/>
      <c r="SNJ11" s="886"/>
      <c r="SNK11" s="886"/>
      <c r="SNL11" s="885"/>
      <c r="SNM11" s="886"/>
      <c r="SNN11" s="886"/>
      <c r="SNO11" s="886"/>
      <c r="SNP11" s="885"/>
      <c r="SNQ11" s="886"/>
      <c r="SNR11" s="886"/>
      <c r="SNS11" s="886"/>
      <c r="SNT11" s="885"/>
      <c r="SNU11" s="886"/>
      <c r="SNV11" s="886"/>
      <c r="SNW11" s="886"/>
      <c r="SNX11" s="885"/>
      <c r="SNY11" s="886"/>
      <c r="SNZ11" s="886"/>
      <c r="SOA11" s="886"/>
      <c r="SOB11" s="885"/>
      <c r="SOC11" s="886"/>
      <c r="SOD11" s="886"/>
      <c r="SOE11" s="886"/>
      <c r="SOF11" s="885"/>
      <c r="SOG11" s="886"/>
      <c r="SOH11" s="886"/>
      <c r="SOI11" s="886"/>
      <c r="SOJ11" s="885"/>
      <c r="SOK11" s="886"/>
      <c r="SOL11" s="886"/>
      <c r="SOM11" s="886"/>
      <c r="SON11" s="885"/>
      <c r="SOO11" s="886"/>
      <c r="SOP11" s="886"/>
      <c r="SOQ11" s="886"/>
      <c r="SOR11" s="885"/>
      <c r="SOS11" s="886"/>
      <c r="SOT11" s="886"/>
      <c r="SOU11" s="886"/>
      <c r="SOV11" s="885"/>
      <c r="SOW11" s="886"/>
      <c r="SOX11" s="886"/>
      <c r="SOY11" s="886"/>
      <c r="SOZ11" s="885"/>
      <c r="SPA11" s="886"/>
      <c r="SPB11" s="886"/>
      <c r="SPC11" s="886"/>
      <c r="SPD11" s="885"/>
      <c r="SPE11" s="886"/>
      <c r="SPF11" s="886"/>
      <c r="SPG11" s="886"/>
      <c r="SPH11" s="885"/>
      <c r="SPI11" s="886"/>
      <c r="SPJ11" s="886"/>
      <c r="SPK11" s="886"/>
      <c r="SPL11" s="885"/>
      <c r="SPM11" s="886"/>
      <c r="SPN11" s="886"/>
      <c r="SPO11" s="886"/>
      <c r="SPP11" s="885"/>
      <c r="SPQ11" s="886"/>
      <c r="SPR11" s="886"/>
      <c r="SPS11" s="886"/>
      <c r="SPT11" s="885"/>
      <c r="SPU11" s="886"/>
      <c r="SPV11" s="886"/>
      <c r="SPW11" s="886"/>
      <c r="SPX11" s="885"/>
      <c r="SPY11" s="886"/>
      <c r="SPZ11" s="886"/>
      <c r="SQA11" s="886"/>
      <c r="SQB11" s="885"/>
      <c r="SQC11" s="886"/>
      <c r="SQD11" s="886"/>
      <c r="SQE11" s="886"/>
      <c r="SQF11" s="885"/>
      <c r="SQG11" s="886"/>
      <c r="SQH11" s="886"/>
      <c r="SQI11" s="886"/>
      <c r="SQJ11" s="885"/>
      <c r="SQK11" s="886"/>
      <c r="SQL11" s="886"/>
      <c r="SQM11" s="886"/>
      <c r="SQN11" s="885"/>
      <c r="SQO11" s="886"/>
      <c r="SQP11" s="886"/>
      <c r="SQQ11" s="886"/>
      <c r="SQR11" s="885"/>
      <c r="SQS11" s="886"/>
      <c r="SQT11" s="886"/>
      <c r="SQU11" s="886"/>
      <c r="SQV11" s="885"/>
      <c r="SQW11" s="886"/>
      <c r="SQX11" s="886"/>
      <c r="SQY11" s="886"/>
      <c r="SQZ11" s="885"/>
      <c r="SRA11" s="886"/>
      <c r="SRB11" s="886"/>
      <c r="SRC11" s="886"/>
      <c r="SRD11" s="885"/>
      <c r="SRE11" s="886"/>
      <c r="SRF11" s="886"/>
      <c r="SRG11" s="886"/>
      <c r="SRH11" s="885"/>
      <c r="SRI11" s="886"/>
      <c r="SRJ11" s="886"/>
      <c r="SRK11" s="886"/>
      <c r="SRL11" s="885"/>
      <c r="SRM11" s="886"/>
      <c r="SRN11" s="886"/>
      <c r="SRO11" s="886"/>
      <c r="SRP11" s="885"/>
      <c r="SRQ11" s="886"/>
      <c r="SRR11" s="886"/>
      <c r="SRS11" s="886"/>
      <c r="SRT11" s="885"/>
      <c r="SRU11" s="886"/>
      <c r="SRV11" s="886"/>
      <c r="SRW11" s="886"/>
      <c r="SRX11" s="885"/>
      <c r="SRY11" s="886"/>
      <c r="SRZ11" s="886"/>
      <c r="SSA11" s="886"/>
      <c r="SSB11" s="885"/>
      <c r="SSC11" s="886"/>
      <c r="SSD11" s="886"/>
      <c r="SSE11" s="886"/>
      <c r="SSF11" s="885"/>
      <c r="SSG11" s="886"/>
      <c r="SSH11" s="886"/>
      <c r="SSI11" s="886"/>
      <c r="SSJ11" s="885"/>
      <c r="SSK11" s="886"/>
      <c r="SSL11" s="886"/>
      <c r="SSM11" s="886"/>
      <c r="SSN11" s="885"/>
      <c r="SSO11" s="886"/>
      <c r="SSP11" s="886"/>
      <c r="SSQ11" s="886"/>
      <c r="SSR11" s="885"/>
      <c r="SSS11" s="886"/>
      <c r="SST11" s="886"/>
      <c r="SSU11" s="886"/>
      <c r="SSV11" s="885"/>
      <c r="SSW11" s="886"/>
      <c r="SSX11" s="886"/>
      <c r="SSY11" s="886"/>
      <c r="SSZ11" s="885"/>
      <c r="STA11" s="886"/>
      <c r="STB11" s="886"/>
      <c r="STC11" s="886"/>
      <c r="STD11" s="885"/>
      <c r="STE11" s="886"/>
      <c r="STF11" s="886"/>
      <c r="STG11" s="886"/>
      <c r="STH11" s="885"/>
      <c r="STI11" s="886"/>
      <c r="STJ11" s="886"/>
      <c r="STK11" s="886"/>
      <c r="STL11" s="885"/>
      <c r="STM11" s="886"/>
      <c r="STN11" s="886"/>
      <c r="STO11" s="886"/>
      <c r="STP11" s="885"/>
      <c r="STQ11" s="886"/>
      <c r="STR11" s="886"/>
      <c r="STS11" s="886"/>
      <c r="STT11" s="885"/>
      <c r="STU11" s="886"/>
      <c r="STV11" s="886"/>
      <c r="STW11" s="886"/>
      <c r="STX11" s="885"/>
      <c r="STY11" s="886"/>
      <c r="STZ11" s="886"/>
      <c r="SUA11" s="886"/>
      <c r="SUB11" s="885"/>
      <c r="SUC11" s="886"/>
      <c r="SUD11" s="886"/>
      <c r="SUE11" s="886"/>
      <c r="SUF11" s="885"/>
      <c r="SUG11" s="886"/>
      <c r="SUH11" s="886"/>
      <c r="SUI11" s="886"/>
      <c r="SUJ11" s="885"/>
      <c r="SUK11" s="886"/>
      <c r="SUL11" s="886"/>
      <c r="SUM11" s="886"/>
      <c r="SUN11" s="885"/>
      <c r="SUO11" s="886"/>
      <c r="SUP11" s="886"/>
      <c r="SUQ11" s="886"/>
      <c r="SUR11" s="885"/>
      <c r="SUS11" s="886"/>
      <c r="SUT11" s="886"/>
      <c r="SUU11" s="886"/>
      <c r="SUV11" s="885"/>
      <c r="SUW11" s="886"/>
      <c r="SUX11" s="886"/>
      <c r="SUY11" s="886"/>
      <c r="SUZ11" s="885"/>
      <c r="SVA11" s="886"/>
      <c r="SVB11" s="886"/>
      <c r="SVC11" s="886"/>
      <c r="SVD11" s="885"/>
      <c r="SVE11" s="886"/>
      <c r="SVF11" s="886"/>
      <c r="SVG11" s="886"/>
      <c r="SVH11" s="885"/>
      <c r="SVI11" s="886"/>
      <c r="SVJ11" s="886"/>
      <c r="SVK11" s="886"/>
      <c r="SVL11" s="885"/>
      <c r="SVM11" s="886"/>
      <c r="SVN11" s="886"/>
      <c r="SVO11" s="886"/>
      <c r="SVP11" s="885"/>
      <c r="SVQ11" s="886"/>
      <c r="SVR11" s="886"/>
      <c r="SVS11" s="886"/>
      <c r="SVT11" s="885"/>
      <c r="SVU11" s="886"/>
      <c r="SVV11" s="886"/>
      <c r="SVW11" s="886"/>
      <c r="SVX11" s="885"/>
      <c r="SVY11" s="886"/>
      <c r="SVZ11" s="886"/>
      <c r="SWA11" s="886"/>
      <c r="SWB11" s="885"/>
      <c r="SWC11" s="886"/>
      <c r="SWD11" s="886"/>
      <c r="SWE11" s="886"/>
      <c r="SWF11" s="885"/>
      <c r="SWG11" s="886"/>
      <c r="SWH11" s="886"/>
      <c r="SWI11" s="886"/>
      <c r="SWJ11" s="885"/>
      <c r="SWK11" s="886"/>
      <c r="SWL11" s="886"/>
      <c r="SWM11" s="886"/>
      <c r="SWN11" s="885"/>
      <c r="SWO11" s="886"/>
      <c r="SWP11" s="886"/>
      <c r="SWQ11" s="886"/>
      <c r="SWR11" s="885"/>
      <c r="SWS11" s="886"/>
      <c r="SWT11" s="886"/>
      <c r="SWU11" s="886"/>
      <c r="SWV11" s="885"/>
      <c r="SWW11" s="886"/>
      <c r="SWX11" s="886"/>
      <c r="SWY11" s="886"/>
      <c r="SWZ11" s="885"/>
      <c r="SXA11" s="886"/>
      <c r="SXB11" s="886"/>
      <c r="SXC11" s="886"/>
      <c r="SXD11" s="885"/>
      <c r="SXE11" s="886"/>
      <c r="SXF11" s="886"/>
      <c r="SXG11" s="886"/>
      <c r="SXH11" s="885"/>
      <c r="SXI11" s="886"/>
      <c r="SXJ11" s="886"/>
      <c r="SXK11" s="886"/>
      <c r="SXL11" s="885"/>
      <c r="SXM11" s="886"/>
      <c r="SXN11" s="886"/>
      <c r="SXO11" s="886"/>
      <c r="SXP11" s="885"/>
      <c r="SXQ11" s="886"/>
      <c r="SXR11" s="886"/>
      <c r="SXS11" s="886"/>
      <c r="SXT11" s="885"/>
      <c r="SXU11" s="886"/>
      <c r="SXV11" s="886"/>
      <c r="SXW11" s="886"/>
      <c r="SXX11" s="885"/>
      <c r="SXY11" s="886"/>
      <c r="SXZ11" s="886"/>
      <c r="SYA11" s="886"/>
      <c r="SYB11" s="885"/>
      <c r="SYC11" s="886"/>
      <c r="SYD11" s="886"/>
      <c r="SYE11" s="886"/>
      <c r="SYF11" s="885"/>
      <c r="SYG11" s="886"/>
      <c r="SYH11" s="886"/>
      <c r="SYI11" s="886"/>
      <c r="SYJ11" s="885"/>
      <c r="SYK11" s="886"/>
      <c r="SYL11" s="886"/>
      <c r="SYM11" s="886"/>
      <c r="SYN11" s="885"/>
      <c r="SYO11" s="886"/>
      <c r="SYP11" s="886"/>
      <c r="SYQ11" s="886"/>
      <c r="SYR11" s="885"/>
      <c r="SYS11" s="886"/>
      <c r="SYT11" s="886"/>
      <c r="SYU11" s="886"/>
      <c r="SYV11" s="885"/>
      <c r="SYW11" s="886"/>
      <c r="SYX11" s="886"/>
      <c r="SYY11" s="886"/>
      <c r="SYZ11" s="885"/>
      <c r="SZA11" s="886"/>
      <c r="SZB11" s="886"/>
      <c r="SZC11" s="886"/>
      <c r="SZD11" s="885"/>
      <c r="SZE11" s="886"/>
      <c r="SZF11" s="886"/>
      <c r="SZG11" s="886"/>
      <c r="SZH11" s="885"/>
      <c r="SZI11" s="886"/>
      <c r="SZJ11" s="886"/>
      <c r="SZK11" s="886"/>
      <c r="SZL11" s="885"/>
      <c r="SZM11" s="886"/>
      <c r="SZN11" s="886"/>
      <c r="SZO11" s="886"/>
      <c r="SZP11" s="885"/>
      <c r="SZQ11" s="886"/>
      <c r="SZR11" s="886"/>
      <c r="SZS11" s="886"/>
      <c r="SZT11" s="885"/>
      <c r="SZU11" s="886"/>
      <c r="SZV11" s="886"/>
      <c r="SZW11" s="886"/>
      <c r="SZX11" s="885"/>
      <c r="SZY11" s="886"/>
      <c r="SZZ11" s="886"/>
      <c r="TAA11" s="886"/>
      <c r="TAB11" s="885"/>
      <c r="TAC11" s="886"/>
      <c r="TAD11" s="886"/>
      <c r="TAE11" s="886"/>
      <c r="TAF11" s="885"/>
      <c r="TAG11" s="886"/>
      <c r="TAH11" s="886"/>
      <c r="TAI11" s="886"/>
      <c r="TAJ11" s="885"/>
      <c r="TAK11" s="886"/>
      <c r="TAL11" s="886"/>
      <c r="TAM11" s="886"/>
      <c r="TAN11" s="885"/>
      <c r="TAO11" s="886"/>
      <c r="TAP11" s="886"/>
      <c r="TAQ11" s="886"/>
      <c r="TAR11" s="885"/>
      <c r="TAS11" s="886"/>
      <c r="TAT11" s="886"/>
      <c r="TAU11" s="886"/>
      <c r="TAV11" s="885"/>
      <c r="TAW11" s="886"/>
      <c r="TAX11" s="886"/>
      <c r="TAY11" s="886"/>
      <c r="TAZ11" s="885"/>
      <c r="TBA11" s="886"/>
      <c r="TBB11" s="886"/>
      <c r="TBC11" s="886"/>
      <c r="TBD11" s="885"/>
      <c r="TBE11" s="886"/>
      <c r="TBF11" s="886"/>
      <c r="TBG11" s="886"/>
      <c r="TBH11" s="885"/>
      <c r="TBI11" s="886"/>
      <c r="TBJ11" s="886"/>
      <c r="TBK11" s="886"/>
      <c r="TBL11" s="885"/>
      <c r="TBM11" s="886"/>
      <c r="TBN11" s="886"/>
      <c r="TBO11" s="886"/>
      <c r="TBP11" s="885"/>
      <c r="TBQ11" s="886"/>
      <c r="TBR11" s="886"/>
      <c r="TBS11" s="886"/>
      <c r="TBT11" s="885"/>
      <c r="TBU11" s="886"/>
      <c r="TBV11" s="886"/>
      <c r="TBW11" s="886"/>
      <c r="TBX11" s="885"/>
      <c r="TBY11" s="886"/>
      <c r="TBZ11" s="886"/>
      <c r="TCA11" s="886"/>
      <c r="TCB11" s="885"/>
      <c r="TCC11" s="886"/>
      <c r="TCD11" s="886"/>
      <c r="TCE11" s="886"/>
      <c r="TCF11" s="885"/>
      <c r="TCG11" s="886"/>
      <c r="TCH11" s="886"/>
      <c r="TCI11" s="886"/>
      <c r="TCJ11" s="885"/>
      <c r="TCK11" s="886"/>
      <c r="TCL11" s="886"/>
      <c r="TCM11" s="886"/>
      <c r="TCN11" s="885"/>
      <c r="TCO11" s="886"/>
      <c r="TCP11" s="886"/>
      <c r="TCQ11" s="886"/>
      <c r="TCR11" s="885"/>
      <c r="TCS11" s="886"/>
      <c r="TCT11" s="886"/>
      <c r="TCU11" s="886"/>
      <c r="TCV11" s="885"/>
      <c r="TCW11" s="886"/>
      <c r="TCX11" s="886"/>
      <c r="TCY11" s="886"/>
      <c r="TCZ11" s="885"/>
      <c r="TDA11" s="886"/>
      <c r="TDB11" s="886"/>
      <c r="TDC11" s="886"/>
      <c r="TDD11" s="885"/>
      <c r="TDE11" s="886"/>
      <c r="TDF11" s="886"/>
      <c r="TDG11" s="886"/>
      <c r="TDH11" s="885"/>
      <c r="TDI11" s="886"/>
      <c r="TDJ11" s="886"/>
      <c r="TDK11" s="886"/>
      <c r="TDL11" s="885"/>
      <c r="TDM11" s="886"/>
      <c r="TDN11" s="886"/>
      <c r="TDO11" s="886"/>
      <c r="TDP11" s="885"/>
      <c r="TDQ11" s="886"/>
      <c r="TDR11" s="886"/>
      <c r="TDS11" s="886"/>
      <c r="TDT11" s="885"/>
      <c r="TDU11" s="886"/>
      <c r="TDV11" s="886"/>
      <c r="TDW11" s="886"/>
      <c r="TDX11" s="885"/>
      <c r="TDY11" s="886"/>
      <c r="TDZ11" s="886"/>
      <c r="TEA11" s="886"/>
      <c r="TEB11" s="885"/>
      <c r="TEC11" s="886"/>
      <c r="TED11" s="886"/>
      <c r="TEE11" s="886"/>
      <c r="TEF11" s="885"/>
      <c r="TEG11" s="886"/>
      <c r="TEH11" s="886"/>
      <c r="TEI11" s="886"/>
      <c r="TEJ11" s="885"/>
      <c r="TEK11" s="886"/>
      <c r="TEL11" s="886"/>
      <c r="TEM11" s="886"/>
      <c r="TEN11" s="885"/>
      <c r="TEO11" s="886"/>
      <c r="TEP11" s="886"/>
      <c r="TEQ11" s="886"/>
      <c r="TER11" s="885"/>
      <c r="TES11" s="886"/>
      <c r="TET11" s="886"/>
      <c r="TEU11" s="886"/>
      <c r="TEV11" s="885"/>
      <c r="TEW11" s="886"/>
      <c r="TEX11" s="886"/>
      <c r="TEY11" s="886"/>
      <c r="TEZ11" s="885"/>
      <c r="TFA11" s="886"/>
      <c r="TFB11" s="886"/>
      <c r="TFC11" s="886"/>
      <c r="TFD11" s="885"/>
      <c r="TFE11" s="886"/>
      <c r="TFF11" s="886"/>
      <c r="TFG11" s="886"/>
      <c r="TFH11" s="885"/>
      <c r="TFI11" s="886"/>
      <c r="TFJ11" s="886"/>
      <c r="TFK11" s="886"/>
      <c r="TFL11" s="885"/>
      <c r="TFM11" s="886"/>
      <c r="TFN11" s="886"/>
      <c r="TFO11" s="886"/>
      <c r="TFP11" s="885"/>
      <c r="TFQ11" s="886"/>
      <c r="TFR11" s="886"/>
      <c r="TFS11" s="886"/>
      <c r="TFT11" s="885"/>
      <c r="TFU11" s="886"/>
      <c r="TFV11" s="886"/>
      <c r="TFW11" s="886"/>
      <c r="TFX11" s="885"/>
      <c r="TFY11" s="886"/>
      <c r="TFZ11" s="886"/>
      <c r="TGA11" s="886"/>
      <c r="TGB11" s="885"/>
      <c r="TGC11" s="886"/>
      <c r="TGD11" s="886"/>
      <c r="TGE11" s="886"/>
      <c r="TGF11" s="885"/>
      <c r="TGG11" s="886"/>
      <c r="TGH11" s="886"/>
      <c r="TGI11" s="886"/>
      <c r="TGJ11" s="885"/>
      <c r="TGK11" s="886"/>
      <c r="TGL11" s="886"/>
      <c r="TGM11" s="886"/>
      <c r="TGN11" s="885"/>
      <c r="TGO11" s="886"/>
      <c r="TGP11" s="886"/>
      <c r="TGQ11" s="886"/>
      <c r="TGR11" s="885"/>
      <c r="TGS11" s="886"/>
      <c r="TGT11" s="886"/>
      <c r="TGU11" s="886"/>
      <c r="TGV11" s="885"/>
      <c r="TGW11" s="886"/>
      <c r="TGX11" s="886"/>
      <c r="TGY11" s="886"/>
      <c r="TGZ11" s="885"/>
      <c r="THA11" s="886"/>
      <c r="THB11" s="886"/>
      <c r="THC11" s="886"/>
      <c r="THD11" s="885"/>
      <c r="THE11" s="886"/>
      <c r="THF11" s="886"/>
      <c r="THG11" s="886"/>
      <c r="THH11" s="885"/>
      <c r="THI11" s="886"/>
      <c r="THJ11" s="886"/>
      <c r="THK11" s="886"/>
      <c r="THL11" s="885"/>
      <c r="THM11" s="886"/>
      <c r="THN11" s="886"/>
      <c r="THO11" s="886"/>
      <c r="THP11" s="885"/>
      <c r="THQ11" s="886"/>
      <c r="THR11" s="886"/>
      <c r="THS11" s="886"/>
      <c r="THT11" s="885"/>
      <c r="THU11" s="886"/>
      <c r="THV11" s="886"/>
      <c r="THW11" s="886"/>
      <c r="THX11" s="885"/>
      <c r="THY11" s="886"/>
      <c r="THZ11" s="886"/>
      <c r="TIA11" s="886"/>
      <c r="TIB11" s="885"/>
      <c r="TIC11" s="886"/>
      <c r="TID11" s="886"/>
      <c r="TIE11" s="886"/>
      <c r="TIF11" s="885"/>
      <c r="TIG11" s="886"/>
      <c r="TIH11" s="886"/>
      <c r="TII11" s="886"/>
      <c r="TIJ11" s="885"/>
      <c r="TIK11" s="886"/>
      <c r="TIL11" s="886"/>
      <c r="TIM11" s="886"/>
      <c r="TIN11" s="885"/>
      <c r="TIO11" s="886"/>
      <c r="TIP11" s="886"/>
      <c r="TIQ11" s="886"/>
      <c r="TIR11" s="885"/>
      <c r="TIS11" s="886"/>
      <c r="TIT11" s="886"/>
      <c r="TIU11" s="886"/>
      <c r="TIV11" s="885"/>
      <c r="TIW11" s="886"/>
      <c r="TIX11" s="886"/>
      <c r="TIY11" s="886"/>
      <c r="TIZ11" s="885"/>
      <c r="TJA11" s="886"/>
      <c r="TJB11" s="886"/>
      <c r="TJC11" s="886"/>
      <c r="TJD11" s="885"/>
      <c r="TJE11" s="886"/>
      <c r="TJF11" s="886"/>
      <c r="TJG11" s="886"/>
      <c r="TJH11" s="885"/>
      <c r="TJI11" s="886"/>
      <c r="TJJ11" s="886"/>
      <c r="TJK11" s="886"/>
      <c r="TJL11" s="885"/>
      <c r="TJM11" s="886"/>
      <c r="TJN11" s="886"/>
      <c r="TJO11" s="886"/>
      <c r="TJP11" s="885"/>
      <c r="TJQ11" s="886"/>
      <c r="TJR11" s="886"/>
      <c r="TJS11" s="886"/>
      <c r="TJT11" s="885"/>
      <c r="TJU11" s="886"/>
      <c r="TJV11" s="886"/>
      <c r="TJW11" s="886"/>
      <c r="TJX11" s="885"/>
      <c r="TJY11" s="886"/>
      <c r="TJZ11" s="886"/>
      <c r="TKA11" s="886"/>
      <c r="TKB11" s="885"/>
      <c r="TKC11" s="886"/>
      <c r="TKD11" s="886"/>
      <c r="TKE11" s="886"/>
      <c r="TKF11" s="885"/>
      <c r="TKG11" s="886"/>
      <c r="TKH11" s="886"/>
      <c r="TKI11" s="886"/>
      <c r="TKJ11" s="885"/>
      <c r="TKK11" s="886"/>
      <c r="TKL11" s="886"/>
      <c r="TKM11" s="886"/>
      <c r="TKN11" s="885"/>
      <c r="TKO11" s="886"/>
      <c r="TKP11" s="886"/>
      <c r="TKQ11" s="886"/>
      <c r="TKR11" s="885"/>
      <c r="TKS11" s="886"/>
      <c r="TKT11" s="886"/>
      <c r="TKU11" s="886"/>
      <c r="TKV11" s="885"/>
      <c r="TKW11" s="886"/>
      <c r="TKX11" s="886"/>
      <c r="TKY11" s="886"/>
      <c r="TKZ11" s="885"/>
      <c r="TLA11" s="886"/>
      <c r="TLB11" s="886"/>
      <c r="TLC11" s="886"/>
      <c r="TLD11" s="885"/>
      <c r="TLE11" s="886"/>
      <c r="TLF11" s="886"/>
      <c r="TLG11" s="886"/>
      <c r="TLH11" s="885"/>
      <c r="TLI11" s="886"/>
      <c r="TLJ11" s="886"/>
      <c r="TLK11" s="886"/>
      <c r="TLL11" s="885"/>
      <c r="TLM11" s="886"/>
      <c r="TLN11" s="886"/>
      <c r="TLO11" s="886"/>
      <c r="TLP11" s="885"/>
      <c r="TLQ11" s="886"/>
      <c r="TLR11" s="886"/>
      <c r="TLS11" s="886"/>
      <c r="TLT11" s="885"/>
      <c r="TLU11" s="886"/>
      <c r="TLV11" s="886"/>
      <c r="TLW11" s="886"/>
      <c r="TLX11" s="885"/>
      <c r="TLY11" s="886"/>
      <c r="TLZ11" s="886"/>
      <c r="TMA11" s="886"/>
      <c r="TMB11" s="885"/>
      <c r="TMC11" s="886"/>
      <c r="TMD11" s="886"/>
      <c r="TME11" s="886"/>
      <c r="TMF11" s="885"/>
      <c r="TMG11" s="886"/>
      <c r="TMH11" s="886"/>
      <c r="TMI11" s="886"/>
      <c r="TMJ11" s="885"/>
      <c r="TMK11" s="886"/>
      <c r="TML11" s="886"/>
      <c r="TMM11" s="886"/>
      <c r="TMN11" s="885"/>
      <c r="TMO11" s="886"/>
      <c r="TMP11" s="886"/>
      <c r="TMQ11" s="886"/>
      <c r="TMR11" s="885"/>
      <c r="TMS11" s="886"/>
      <c r="TMT11" s="886"/>
      <c r="TMU11" s="886"/>
      <c r="TMV11" s="885"/>
      <c r="TMW11" s="886"/>
      <c r="TMX11" s="886"/>
      <c r="TMY11" s="886"/>
      <c r="TMZ11" s="885"/>
      <c r="TNA11" s="886"/>
      <c r="TNB11" s="886"/>
      <c r="TNC11" s="886"/>
      <c r="TND11" s="885"/>
      <c r="TNE11" s="886"/>
      <c r="TNF11" s="886"/>
      <c r="TNG11" s="886"/>
      <c r="TNH11" s="885"/>
      <c r="TNI11" s="886"/>
      <c r="TNJ11" s="886"/>
      <c r="TNK11" s="886"/>
      <c r="TNL11" s="885"/>
      <c r="TNM11" s="886"/>
      <c r="TNN11" s="886"/>
      <c r="TNO11" s="886"/>
      <c r="TNP11" s="885"/>
      <c r="TNQ11" s="886"/>
      <c r="TNR11" s="886"/>
      <c r="TNS11" s="886"/>
      <c r="TNT11" s="885"/>
      <c r="TNU11" s="886"/>
      <c r="TNV11" s="886"/>
      <c r="TNW11" s="886"/>
      <c r="TNX11" s="885"/>
      <c r="TNY11" s="886"/>
      <c r="TNZ11" s="886"/>
      <c r="TOA11" s="886"/>
      <c r="TOB11" s="885"/>
      <c r="TOC11" s="886"/>
      <c r="TOD11" s="886"/>
      <c r="TOE11" s="886"/>
      <c r="TOF11" s="885"/>
      <c r="TOG11" s="886"/>
      <c r="TOH11" s="886"/>
      <c r="TOI11" s="886"/>
      <c r="TOJ11" s="885"/>
      <c r="TOK11" s="886"/>
      <c r="TOL11" s="886"/>
      <c r="TOM11" s="886"/>
      <c r="TON11" s="885"/>
      <c r="TOO11" s="886"/>
      <c r="TOP11" s="886"/>
      <c r="TOQ11" s="886"/>
      <c r="TOR11" s="885"/>
      <c r="TOS11" s="886"/>
      <c r="TOT11" s="886"/>
      <c r="TOU11" s="886"/>
      <c r="TOV11" s="885"/>
      <c r="TOW11" s="886"/>
      <c r="TOX11" s="886"/>
      <c r="TOY11" s="886"/>
      <c r="TOZ11" s="885"/>
      <c r="TPA11" s="886"/>
      <c r="TPB11" s="886"/>
      <c r="TPC11" s="886"/>
      <c r="TPD11" s="885"/>
      <c r="TPE11" s="886"/>
      <c r="TPF11" s="886"/>
      <c r="TPG11" s="886"/>
      <c r="TPH11" s="885"/>
      <c r="TPI11" s="886"/>
      <c r="TPJ11" s="886"/>
      <c r="TPK11" s="886"/>
      <c r="TPL11" s="885"/>
      <c r="TPM11" s="886"/>
      <c r="TPN11" s="886"/>
      <c r="TPO11" s="886"/>
      <c r="TPP11" s="885"/>
      <c r="TPQ11" s="886"/>
      <c r="TPR11" s="886"/>
      <c r="TPS11" s="886"/>
      <c r="TPT11" s="885"/>
      <c r="TPU11" s="886"/>
      <c r="TPV11" s="886"/>
      <c r="TPW11" s="886"/>
      <c r="TPX11" s="885"/>
      <c r="TPY11" s="886"/>
      <c r="TPZ11" s="886"/>
      <c r="TQA11" s="886"/>
      <c r="TQB11" s="885"/>
      <c r="TQC11" s="886"/>
      <c r="TQD11" s="886"/>
      <c r="TQE11" s="886"/>
      <c r="TQF11" s="885"/>
      <c r="TQG11" s="886"/>
      <c r="TQH11" s="886"/>
      <c r="TQI11" s="886"/>
      <c r="TQJ11" s="885"/>
      <c r="TQK11" s="886"/>
      <c r="TQL11" s="886"/>
      <c r="TQM11" s="886"/>
      <c r="TQN11" s="885"/>
      <c r="TQO11" s="886"/>
      <c r="TQP11" s="886"/>
      <c r="TQQ11" s="886"/>
      <c r="TQR11" s="885"/>
      <c r="TQS11" s="886"/>
      <c r="TQT11" s="886"/>
      <c r="TQU11" s="886"/>
      <c r="TQV11" s="885"/>
      <c r="TQW11" s="886"/>
      <c r="TQX11" s="886"/>
      <c r="TQY11" s="886"/>
      <c r="TQZ11" s="885"/>
      <c r="TRA11" s="886"/>
      <c r="TRB11" s="886"/>
      <c r="TRC11" s="886"/>
      <c r="TRD11" s="885"/>
      <c r="TRE11" s="886"/>
      <c r="TRF11" s="886"/>
      <c r="TRG11" s="886"/>
      <c r="TRH11" s="885"/>
      <c r="TRI11" s="886"/>
      <c r="TRJ11" s="886"/>
      <c r="TRK11" s="886"/>
      <c r="TRL11" s="885"/>
      <c r="TRM11" s="886"/>
      <c r="TRN11" s="886"/>
      <c r="TRO11" s="886"/>
      <c r="TRP11" s="885"/>
      <c r="TRQ11" s="886"/>
      <c r="TRR11" s="886"/>
      <c r="TRS11" s="886"/>
      <c r="TRT11" s="885"/>
      <c r="TRU11" s="886"/>
      <c r="TRV11" s="886"/>
      <c r="TRW11" s="886"/>
      <c r="TRX11" s="885"/>
      <c r="TRY11" s="886"/>
      <c r="TRZ11" s="886"/>
      <c r="TSA11" s="886"/>
      <c r="TSB11" s="885"/>
      <c r="TSC11" s="886"/>
      <c r="TSD11" s="886"/>
      <c r="TSE11" s="886"/>
      <c r="TSF11" s="885"/>
      <c r="TSG11" s="886"/>
      <c r="TSH11" s="886"/>
      <c r="TSI11" s="886"/>
      <c r="TSJ11" s="885"/>
      <c r="TSK11" s="886"/>
      <c r="TSL11" s="886"/>
      <c r="TSM11" s="886"/>
      <c r="TSN11" s="885"/>
      <c r="TSO11" s="886"/>
      <c r="TSP11" s="886"/>
      <c r="TSQ11" s="886"/>
      <c r="TSR11" s="885"/>
      <c r="TSS11" s="886"/>
      <c r="TST11" s="886"/>
      <c r="TSU11" s="886"/>
      <c r="TSV11" s="885"/>
      <c r="TSW11" s="886"/>
      <c r="TSX11" s="886"/>
      <c r="TSY11" s="886"/>
      <c r="TSZ11" s="885"/>
      <c r="TTA11" s="886"/>
      <c r="TTB11" s="886"/>
      <c r="TTC11" s="886"/>
      <c r="TTD11" s="885"/>
      <c r="TTE11" s="886"/>
      <c r="TTF11" s="886"/>
      <c r="TTG11" s="886"/>
      <c r="TTH11" s="885"/>
      <c r="TTI11" s="886"/>
      <c r="TTJ11" s="886"/>
      <c r="TTK11" s="886"/>
      <c r="TTL11" s="885"/>
      <c r="TTM11" s="886"/>
      <c r="TTN11" s="886"/>
      <c r="TTO11" s="886"/>
      <c r="TTP11" s="885"/>
      <c r="TTQ11" s="886"/>
      <c r="TTR11" s="886"/>
      <c r="TTS11" s="886"/>
      <c r="TTT11" s="885"/>
      <c r="TTU11" s="886"/>
      <c r="TTV11" s="886"/>
      <c r="TTW11" s="886"/>
      <c r="TTX11" s="885"/>
      <c r="TTY11" s="886"/>
      <c r="TTZ11" s="886"/>
      <c r="TUA11" s="886"/>
      <c r="TUB11" s="885"/>
      <c r="TUC11" s="886"/>
      <c r="TUD11" s="886"/>
      <c r="TUE11" s="886"/>
      <c r="TUF11" s="885"/>
      <c r="TUG11" s="886"/>
      <c r="TUH11" s="886"/>
      <c r="TUI11" s="886"/>
      <c r="TUJ11" s="885"/>
      <c r="TUK11" s="886"/>
      <c r="TUL11" s="886"/>
      <c r="TUM11" s="886"/>
      <c r="TUN11" s="885"/>
      <c r="TUO11" s="886"/>
      <c r="TUP11" s="886"/>
      <c r="TUQ11" s="886"/>
      <c r="TUR11" s="885"/>
      <c r="TUS11" s="886"/>
      <c r="TUT11" s="886"/>
      <c r="TUU11" s="886"/>
      <c r="TUV11" s="885"/>
      <c r="TUW11" s="886"/>
      <c r="TUX11" s="886"/>
      <c r="TUY11" s="886"/>
      <c r="TUZ11" s="885"/>
      <c r="TVA11" s="886"/>
      <c r="TVB11" s="886"/>
      <c r="TVC11" s="886"/>
      <c r="TVD11" s="885"/>
      <c r="TVE11" s="886"/>
      <c r="TVF11" s="886"/>
      <c r="TVG11" s="886"/>
      <c r="TVH11" s="885"/>
      <c r="TVI11" s="886"/>
      <c r="TVJ11" s="886"/>
      <c r="TVK11" s="886"/>
      <c r="TVL11" s="885"/>
      <c r="TVM11" s="886"/>
      <c r="TVN11" s="886"/>
      <c r="TVO11" s="886"/>
      <c r="TVP11" s="885"/>
      <c r="TVQ11" s="886"/>
      <c r="TVR11" s="886"/>
      <c r="TVS11" s="886"/>
      <c r="TVT11" s="885"/>
      <c r="TVU11" s="886"/>
      <c r="TVV11" s="886"/>
      <c r="TVW11" s="886"/>
      <c r="TVX11" s="885"/>
      <c r="TVY11" s="886"/>
      <c r="TVZ11" s="886"/>
      <c r="TWA11" s="886"/>
      <c r="TWB11" s="885"/>
      <c r="TWC11" s="886"/>
      <c r="TWD11" s="886"/>
      <c r="TWE11" s="886"/>
      <c r="TWF11" s="885"/>
      <c r="TWG11" s="886"/>
      <c r="TWH11" s="886"/>
      <c r="TWI11" s="886"/>
      <c r="TWJ11" s="885"/>
      <c r="TWK11" s="886"/>
      <c r="TWL11" s="886"/>
      <c r="TWM11" s="886"/>
      <c r="TWN11" s="885"/>
      <c r="TWO11" s="886"/>
      <c r="TWP11" s="886"/>
      <c r="TWQ11" s="886"/>
      <c r="TWR11" s="885"/>
      <c r="TWS11" s="886"/>
      <c r="TWT11" s="886"/>
      <c r="TWU11" s="886"/>
      <c r="TWV11" s="885"/>
      <c r="TWW11" s="886"/>
      <c r="TWX11" s="886"/>
      <c r="TWY11" s="886"/>
      <c r="TWZ11" s="885"/>
      <c r="TXA11" s="886"/>
      <c r="TXB11" s="886"/>
      <c r="TXC11" s="886"/>
      <c r="TXD11" s="885"/>
      <c r="TXE11" s="886"/>
      <c r="TXF11" s="886"/>
      <c r="TXG11" s="886"/>
      <c r="TXH11" s="885"/>
      <c r="TXI11" s="886"/>
      <c r="TXJ11" s="886"/>
      <c r="TXK11" s="886"/>
      <c r="TXL11" s="885"/>
      <c r="TXM11" s="886"/>
      <c r="TXN11" s="886"/>
      <c r="TXO11" s="886"/>
      <c r="TXP11" s="885"/>
      <c r="TXQ11" s="886"/>
      <c r="TXR11" s="886"/>
      <c r="TXS11" s="886"/>
      <c r="TXT11" s="885"/>
      <c r="TXU11" s="886"/>
      <c r="TXV11" s="886"/>
      <c r="TXW11" s="886"/>
      <c r="TXX11" s="885"/>
      <c r="TXY11" s="886"/>
      <c r="TXZ11" s="886"/>
      <c r="TYA11" s="886"/>
      <c r="TYB11" s="885"/>
      <c r="TYC11" s="886"/>
      <c r="TYD11" s="886"/>
      <c r="TYE11" s="886"/>
      <c r="TYF11" s="885"/>
      <c r="TYG11" s="886"/>
      <c r="TYH11" s="886"/>
      <c r="TYI11" s="886"/>
      <c r="TYJ11" s="885"/>
      <c r="TYK11" s="886"/>
      <c r="TYL11" s="886"/>
      <c r="TYM11" s="886"/>
      <c r="TYN11" s="885"/>
      <c r="TYO11" s="886"/>
      <c r="TYP11" s="886"/>
      <c r="TYQ11" s="886"/>
      <c r="TYR11" s="885"/>
      <c r="TYS11" s="886"/>
      <c r="TYT11" s="886"/>
      <c r="TYU11" s="886"/>
      <c r="TYV11" s="885"/>
      <c r="TYW11" s="886"/>
      <c r="TYX11" s="886"/>
      <c r="TYY11" s="886"/>
      <c r="TYZ11" s="885"/>
      <c r="TZA11" s="886"/>
      <c r="TZB11" s="886"/>
      <c r="TZC11" s="886"/>
      <c r="TZD11" s="885"/>
      <c r="TZE11" s="886"/>
      <c r="TZF11" s="886"/>
      <c r="TZG11" s="886"/>
      <c r="TZH11" s="885"/>
      <c r="TZI11" s="886"/>
      <c r="TZJ11" s="886"/>
      <c r="TZK11" s="886"/>
      <c r="TZL11" s="885"/>
      <c r="TZM11" s="886"/>
      <c r="TZN11" s="886"/>
      <c r="TZO11" s="886"/>
      <c r="TZP11" s="885"/>
      <c r="TZQ11" s="886"/>
      <c r="TZR11" s="886"/>
      <c r="TZS11" s="886"/>
      <c r="TZT11" s="885"/>
      <c r="TZU11" s="886"/>
      <c r="TZV11" s="886"/>
      <c r="TZW11" s="886"/>
      <c r="TZX11" s="885"/>
      <c r="TZY11" s="886"/>
      <c r="TZZ11" s="886"/>
      <c r="UAA11" s="886"/>
      <c r="UAB11" s="885"/>
      <c r="UAC11" s="886"/>
      <c r="UAD11" s="886"/>
      <c r="UAE11" s="886"/>
      <c r="UAF11" s="885"/>
      <c r="UAG11" s="886"/>
      <c r="UAH11" s="886"/>
      <c r="UAI11" s="886"/>
      <c r="UAJ11" s="885"/>
      <c r="UAK11" s="886"/>
      <c r="UAL11" s="886"/>
      <c r="UAM11" s="886"/>
      <c r="UAN11" s="885"/>
      <c r="UAO11" s="886"/>
      <c r="UAP11" s="886"/>
      <c r="UAQ11" s="886"/>
      <c r="UAR11" s="885"/>
      <c r="UAS11" s="886"/>
      <c r="UAT11" s="886"/>
      <c r="UAU11" s="886"/>
      <c r="UAV11" s="885"/>
      <c r="UAW11" s="886"/>
      <c r="UAX11" s="886"/>
      <c r="UAY11" s="886"/>
      <c r="UAZ11" s="885"/>
      <c r="UBA11" s="886"/>
      <c r="UBB11" s="886"/>
      <c r="UBC11" s="886"/>
      <c r="UBD11" s="885"/>
      <c r="UBE11" s="886"/>
      <c r="UBF11" s="886"/>
      <c r="UBG11" s="886"/>
      <c r="UBH11" s="885"/>
      <c r="UBI11" s="886"/>
      <c r="UBJ11" s="886"/>
      <c r="UBK11" s="886"/>
      <c r="UBL11" s="885"/>
      <c r="UBM11" s="886"/>
      <c r="UBN11" s="886"/>
      <c r="UBO11" s="886"/>
      <c r="UBP11" s="885"/>
      <c r="UBQ11" s="886"/>
      <c r="UBR11" s="886"/>
      <c r="UBS11" s="886"/>
      <c r="UBT11" s="885"/>
      <c r="UBU11" s="886"/>
      <c r="UBV11" s="886"/>
      <c r="UBW11" s="886"/>
      <c r="UBX11" s="885"/>
      <c r="UBY11" s="886"/>
      <c r="UBZ11" s="886"/>
      <c r="UCA11" s="886"/>
      <c r="UCB11" s="885"/>
      <c r="UCC11" s="886"/>
      <c r="UCD11" s="886"/>
      <c r="UCE11" s="886"/>
      <c r="UCF11" s="885"/>
      <c r="UCG11" s="886"/>
      <c r="UCH11" s="886"/>
      <c r="UCI11" s="886"/>
      <c r="UCJ11" s="885"/>
      <c r="UCK11" s="886"/>
      <c r="UCL11" s="886"/>
      <c r="UCM11" s="886"/>
      <c r="UCN11" s="885"/>
      <c r="UCO11" s="886"/>
      <c r="UCP11" s="886"/>
      <c r="UCQ11" s="886"/>
      <c r="UCR11" s="885"/>
      <c r="UCS11" s="886"/>
      <c r="UCT11" s="886"/>
      <c r="UCU11" s="886"/>
      <c r="UCV11" s="885"/>
      <c r="UCW11" s="886"/>
      <c r="UCX11" s="886"/>
      <c r="UCY11" s="886"/>
      <c r="UCZ11" s="885"/>
      <c r="UDA11" s="886"/>
      <c r="UDB11" s="886"/>
      <c r="UDC11" s="886"/>
      <c r="UDD11" s="885"/>
      <c r="UDE11" s="886"/>
      <c r="UDF11" s="886"/>
      <c r="UDG11" s="886"/>
      <c r="UDH11" s="885"/>
      <c r="UDI11" s="886"/>
      <c r="UDJ11" s="886"/>
      <c r="UDK11" s="886"/>
      <c r="UDL11" s="885"/>
      <c r="UDM11" s="886"/>
      <c r="UDN11" s="886"/>
      <c r="UDO11" s="886"/>
      <c r="UDP11" s="885"/>
      <c r="UDQ11" s="886"/>
      <c r="UDR11" s="886"/>
      <c r="UDS11" s="886"/>
      <c r="UDT11" s="885"/>
      <c r="UDU11" s="886"/>
      <c r="UDV11" s="886"/>
      <c r="UDW11" s="886"/>
      <c r="UDX11" s="885"/>
      <c r="UDY11" s="886"/>
      <c r="UDZ11" s="886"/>
      <c r="UEA11" s="886"/>
      <c r="UEB11" s="885"/>
      <c r="UEC11" s="886"/>
      <c r="UED11" s="886"/>
      <c r="UEE11" s="886"/>
      <c r="UEF11" s="885"/>
      <c r="UEG11" s="886"/>
      <c r="UEH11" s="886"/>
      <c r="UEI11" s="886"/>
      <c r="UEJ11" s="885"/>
      <c r="UEK11" s="886"/>
      <c r="UEL11" s="886"/>
      <c r="UEM11" s="886"/>
      <c r="UEN11" s="885"/>
      <c r="UEO11" s="886"/>
      <c r="UEP11" s="886"/>
      <c r="UEQ11" s="886"/>
      <c r="UER11" s="885"/>
      <c r="UES11" s="886"/>
      <c r="UET11" s="886"/>
      <c r="UEU11" s="886"/>
      <c r="UEV11" s="885"/>
      <c r="UEW11" s="886"/>
      <c r="UEX11" s="886"/>
      <c r="UEY11" s="886"/>
      <c r="UEZ11" s="885"/>
      <c r="UFA11" s="886"/>
      <c r="UFB11" s="886"/>
      <c r="UFC11" s="886"/>
      <c r="UFD11" s="885"/>
      <c r="UFE11" s="886"/>
      <c r="UFF11" s="886"/>
      <c r="UFG11" s="886"/>
      <c r="UFH11" s="885"/>
      <c r="UFI11" s="886"/>
      <c r="UFJ11" s="886"/>
      <c r="UFK11" s="886"/>
      <c r="UFL11" s="885"/>
      <c r="UFM11" s="886"/>
      <c r="UFN11" s="886"/>
      <c r="UFO11" s="886"/>
      <c r="UFP11" s="885"/>
      <c r="UFQ11" s="886"/>
      <c r="UFR11" s="886"/>
      <c r="UFS11" s="886"/>
      <c r="UFT11" s="885"/>
      <c r="UFU11" s="886"/>
      <c r="UFV11" s="886"/>
      <c r="UFW11" s="886"/>
      <c r="UFX11" s="885"/>
      <c r="UFY11" s="886"/>
      <c r="UFZ11" s="886"/>
      <c r="UGA11" s="886"/>
      <c r="UGB11" s="885"/>
      <c r="UGC11" s="886"/>
      <c r="UGD11" s="886"/>
      <c r="UGE11" s="886"/>
      <c r="UGF11" s="885"/>
      <c r="UGG11" s="886"/>
      <c r="UGH11" s="886"/>
      <c r="UGI11" s="886"/>
      <c r="UGJ11" s="885"/>
      <c r="UGK11" s="886"/>
      <c r="UGL11" s="886"/>
      <c r="UGM11" s="886"/>
      <c r="UGN11" s="885"/>
      <c r="UGO11" s="886"/>
      <c r="UGP11" s="886"/>
      <c r="UGQ11" s="886"/>
      <c r="UGR11" s="885"/>
      <c r="UGS11" s="886"/>
      <c r="UGT11" s="886"/>
      <c r="UGU11" s="886"/>
      <c r="UGV11" s="885"/>
      <c r="UGW11" s="886"/>
      <c r="UGX11" s="886"/>
      <c r="UGY11" s="886"/>
      <c r="UGZ11" s="885"/>
      <c r="UHA11" s="886"/>
      <c r="UHB11" s="886"/>
      <c r="UHC11" s="886"/>
      <c r="UHD11" s="885"/>
      <c r="UHE11" s="886"/>
      <c r="UHF11" s="886"/>
      <c r="UHG11" s="886"/>
      <c r="UHH11" s="885"/>
      <c r="UHI11" s="886"/>
      <c r="UHJ11" s="886"/>
      <c r="UHK11" s="886"/>
      <c r="UHL11" s="885"/>
      <c r="UHM11" s="886"/>
      <c r="UHN11" s="886"/>
      <c r="UHO11" s="886"/>
      <c r="UHP11" s="885"/>
      <c r="UHQ11" s="886"/>
      <c r="UHR11" s="886"/>
      <c r="UHS11" s="886"/>
      <c r="UHT11" s="885"/>
      <c r="UHU11" s="886"/>
      <c r="UHV11" s="886"/>
      <c r="UHW11" s="886"/>
      <c r="UHX11" s="885"/>
      <c r="UHY11" s="886"/>
      <c r="UHZ11" s="886"/>
      <c r="UIA11" s="886"/>
      <c r="UIB11" s="885"/>
      <c r="UIC11" s="886"/>
      <c r="UID11" s="886"/>
      <c r="UIE11" s="886"/>
      <c r="UIF11" s="885"/>
      <c r="UIG11" s="886"/>
      <c r="UIH11" s="886"/>
      <c r="UII11" s="886"/>
      <c r="UIJ11" s="885"/>
      <c r="UIK11" s="886"/>
      <c r="UIL11" s="886"/>
      <c r="UIM11" s="886"/>
      <c r="UIN11" s="885"/>
      <c r="UIO11" s="886"/>
      <c r="UIP11" s="886"/>
      <c r="UIQ11" s="886"/>
      <c r="UIR11" s="885"/>
      <c r="UIS11" s="886"/>
      <c r="UIT11" s="886"/>
      <c r="UIU11" s="886"/>
      <c r="UIV11" s="885"/>
      <c r="UIW11" s="886"/>
      <c r="UIX11" s="886"/>
      <c r="UIY11" s="886"/>
      <c r="UIZ11" s="885"/>
      <c r="UJA11" s="886"/>
      <c r="UJB11" s="886"/>
      <c r="UJC11" s="886"/>
      <c r="UJD11" s="885"/>
      <c r="UJE11" s="886"/>
      <c r="UJF11" s="886"/>
      <c r="UJG11" s="886"/>
      <c r="UJH11" s="885"/>
      <c r="UJI11" s="886"/>
      <c r="UJJ11" s="886"/>
      <c r="UJK11" s="886"/>
      <c r="UJL11" s="885"/>
      <c r="UJM11" s="886"/>
      <c r="UJN11" s="886"/>
      <c r="UJO11" s="886"/>
      <c r="UJP11" s="885"/>
      <c r="UJQ11" s="886"/>
      <c r="UJR11" s="886"/>
      <c r="UJS11" s="886"/>
      <c r="UJT11" s="885"/>
      <c r="UJU11" s="886"/>
      <c r="UJV11" s="886"/>
      <c r="UJW11" s="886"/>
      <c r="UJX11" s="885"/>
      <c r="UJY11" s="886"/>
      <c r="UJZ11" s="886"/>
      <c r="UKA11" s="886"/>
      <c r="UKB11" s="885"/>
      <c r="UKC11" s="886"/>
      <c r="UKD11" s="886"/>
      <c r="UKE11" s="886"/>
      <c r="UKF11" s="885"/>
      <c r="UKG11" s="886"/>
      <c r="UKH11" s="886"/>
      <c r="UKI11" s="886"/>
      <c r="UKJ11" s="885"/>
      <c r="UKK11" s="886"/>
      <c r="UKL11" s="886"/>
      <c r="UKM11" s="886"/>
      <c r="UKN11" s="885"/>
      <c r="UKO11" s="886"/>
      <c r="UKP11" s="886"/>
      <c r="UKQ11" s="886"/>
      <c r="UKR11" s="885"/>
      <c r="UKS11" s="886"/>
      <c r="UKT11" s="886"/>
      <c r="UKU11" s="886"/>
      <c r="UKV11" s="885"/>
      <c r="UKW11" s="886"/>
      <c r="UKX11" s="886"/>
      <c r="UKY11" s="886"/>
      <c r="UKZ11" s="885"/>
      <c r="ULA11" s="886"/>
      <c r="ULB11" s="886"/>
      <c r="ULC11" s="886"/>
      <c r="ULD11" s="885"/>
      <c r="ULE11" s="886"/>
      <c r="ULF11" s="886"/>
      <c r="ULG11" s="886"/>
      <c r="ULH11" s="885"/>
      <c r="ULI11" s="886"/>
      <c r="ULJ11" s="886"/>
      <c r="ULK11" s="886"/>
      <c r="ULL11" s="885"/>
      <c r="ULM11" s="886"/>
      <c r="ULN11" s="886"/>
      <c r="ULO11" s="886"/>
      <c r="ULP11" s="885"/>
      <c r="ULQ11" s="886"/>
      <c r="ULR11" s="886"/>
      <c r="ULS11" s="886"/>
      <c r="ULT11" s="885"/>
      <c r="ULU11" s="886"/>
      <c r="ULV11" s="886"/>
      <c r="ULW11" s="886"/>
      <c r="ULX11" s="885"/>
      <c r="ULY11" s="886"/>
      <c r="ULZ11" s="886"/>
      <c r="UMA11" s="886"/>
      <c r="UMB11" s="885"/>
      <c r="UMC11" s="886"/>
      <c r="UMD11" s="886"/>
      <c r="UME11" s="886"/>
      <c r="UMF11" s="885"/>
      <c r="UMG11" s="886"/>
      <c r="UMH11" s="886"/>
      <c r="UMI11" s="886"/>
      <c r="UMJ11" s="885"/>
      <c r="UMK11" s="886"/>
      <c r="UML11" s="886"/>
      <c r="UMM11" s="886"/>
      <c r="UMN11" s="885"/>
      <c r="UMO11" s="886"/>
      <c r="UMP11" s="886"/>
      <c r="UMQ11" s="886"/>
      <c r="UMR11" s="885"/>
      <c r="UMS11" s="886"/>
      <c r="UMT11" s="886"/>
      <c r="UMU11" s="886"/>
      <c r="UMV11" s="885"/>
      <c r="UMW11" s="886"/>
      <c r="UMX11" s="886"/>
      <c r="UMY11" s="886"/>
      <c r="UMZ11" s="885"/>
      <c r="UNA11" s="886"/>
      <c r="UNB11" s="886"/>
      <c r="UNC11" s="886"/>
      <c r="UND11" s="885"/>
      <c r="UNE11" s="886"/>
      <c r="UNF11" s="886"/>
      <c r="UNG11" s="886"/>
      <c r="UNH11" s="885"/>
      <c r="UNI11" s="886"/>
      <c r="UNJ11" s="886"/>
      <c r="UNK11" s="886"/>
      <c r="UNL11" s="885"/>
      <c r="UNM11" s="886"/>
      <c r="UNN11" s="886"/>
      <c r="UNO11" s="886"/>
      <c r="UNP11" s="885"/>
      <c r="UNQ11" s="886"/>
      <c r="UNR11" s="886"/>
      <c r="UNS11" s="886"/>
      <c r="UNT11" s="885"/>
      <c r="UNU11" s="886"/>
      <c r="UNV11" s="886"/>
      <c r="UNW11" s="886"/>
      <c r="UNX11" s="885"/>
      <c r="UNY11" s="886"/>
      <c r="UNZ11" s="886"/>
      <c r="UOA11" s="886"/>
      <c r="UOB11" s="885"/>
      <c r="UOC11" s="886"/>
      <c r="UOD11" s="886"/>
      <c r="UOE11" s="886"/>
      <c r="UOF11" s="885"/>
      <c r="UOG11" s="886"/>
      <c r="UOH11" s="886"/>
      <c r="UOI11" s="886"/>
      <c r="UOJ11" s="885"/>
      <c r="UOK11" s="886"/>
      <c r="UOL11" s="886"/>
      <c r="UOM11" s="886"/>
      <c r="UON11" s="885"/>
      <c r="UOO11" s="886"/>
      <c r="UOP11" s="886"/>
      <c r="UOQ11" s="886"/>
      <c r="UOR11" s="885"/>
      <c r="UOS11" s="886"/>
      <c r="UOT11" s="886"/>
      <c r="UOU11" s="886"/>
      <c r="UOV11" s="885"/>
      <c r="UOW11" s="886"/>
      <c r="UOX11" s="886"/>
      <c r="UOY11" s="886"/>
      <c r="UOZ11" s="885"/>
      <c r="UPA11" s="886"/>
      <c r="UPB11" s="886"/>
      <c r="UPC11" s="886"/>
      <c r="UPD11" s="885"/>
      <c r="UPE11" s="886"/>
      <c r="UPF11" s="886"/>
      <c r="UPG11" s="886"/>
      <c r="UPH11" s="885"/>
      <c r="UPI11" s="886"/>
      <c r="UPJ11" s="886"/>
      <c r="UPK11" s="886"/>
      <c r="UPL11" s="885"/>
      <c r="UPM11" s="886"/>
      <c r="UPN11" s="886"/>
      <c r="UPO11" s="886"/>
      <c r="UPP11" s="885"/>
      <c r="UPQ11" s="886"/>
      <c r="UPR11" s="886"/>
      <c r="UPS11" s="886"/>
      <c r="UPT11" s="885"/>
      <c r="UPU11" s="886"/>
      <c r="UPV11" s="886"/>
      <c r="UPW11" s="886"/>
      <c r="UPX11" s="885"/>
      <c r="UPY11" s="886"/>
      <c r="UPZ11" s="886"/>
      <c r="UQA11" s="886"/>
      <c r="UQB11" s="885"/>
      <c r="UQC11" s="886"/>
      <c r="UQD11" s="886"/>
      <c r="UQE11" s="886"/>
      <c r="UQF11" s="885"/>
      <c r="UQG11" s="886"/>
      <c r="UQH11" s="886"/>
      <c r="UQI11" s="886"/>
      <c r="UQJ11" s="885"/>
      <c r="UQK11" s="886"/>
      <c r="UQL11" s="886"/>
      <c r="UQM11" s="886"/>
      <c r="UQN11" s="885"/>
      <c r="UQO11" s="886"/>
      <c r="UQP11" s="886"/>
      <c r="UQQ11" s="886"/>
      <c r="UQR11" s="885"/>
      <c r="UQS11" s="886"/>
      <c r="UQT11" s="886"/>
      <c r="UQU11" s="886"/>
      <c r="UQV11" s="885"/>
      <c r="UQW11" s="886"/>
      <c r="UQX11" s="886"/>
      <c r="UQY11" s="886"/>
      <c r="UQZ11" s="885"/>
      <c r="URA11" s="886"/>
      <c r="URB11" s="886"/>
      <c r="URC11" s="886"/>
      <c r="URD11" s="885"/>
      <c r="URE11" s="886"/>
      <c r="URF11" s="886"/>
      <c r="URG11" s="886"/>
      <c r="URH11" s="885"/>
      <c r="URI11" s="886"/>
      <c r="URJ11" s="886"/>
      <c r="URK11" s="886"/>
      <c r="URL11" s="885"/>
      <c r="URM11" s="886"/>
      <c r="URN11" s="886"/>
      <c r="URO11" s="886"/>
      <c r="URP11" s="885"/>
      <c r="URQ11" s="886"/>
      <c r="URR11" s="886"/>
      <c r="URS11" s="886"/>
      <c r="URT11" s="885"/>
      <c r="URU11" s="886"/>
      <c r="URV11" s="886"/>
      <c r="URW11" s="886"/>
      <c r="URX11" s="885"/>
      <c r="URY11" s="886"/>
      <c r="URZ11" s="886"/>
      <c r="USA11" s="886"/>
      <c r="USB11" s="885"/>
      <c r="USC11" s="886"/>
      <c r="USD11" s="886"/>
      <c r="USE11" s="886"/>
      <c r="USF11" s="885"/>
      <c r="USG11" s="886"/>
      <c r="USH11" s="886"/>
      <c r="USI11" s="886"/>
      <c r="USJ11" s="885"/>
      <c r="USK11" s="886"/>
      <c r="USL11" s="886"/>
      <c r="USM11" s="886"/>
      <c r="USN11" s="885"/>
      <c r="USO11" s="886"/>
      <c r="USP11" s="886"/>
      <c r="USQ11" s="886"/>
      <c r="USR11" s="885"/>
      <c r="USS11" s="886"/>
      <c r="UST11" s="886"/>
      <c r="USU11" s="886"/>
      <c r="USV11" s="885"/>
      <c r="USW11" s="886"/>
      <c r="USX11" s="886"/>
      <c r="USY11" s="886"/>
      <c r="USZ11" s="885"/>
      <c r="UTA11" s="886"/>
      <c r="UTB11" s="886"/>
      <c r="UTC11" s="886"/>
      <c r="UTD11" s="885"/>
      <c r="UTE11" s="886"/>
      <c r="UTF11" s="886"/>
      <c r="UTG11" s="886"/>
      <c r="UTH11" s="885"/>
      <c r="UTI11" s="886"/>
      <c r="UTJ11" s="886"/>
      <c r="UTK11" s="886"/>
      <c r="UTL11" s="885"/>
      <c r="UTM11" s="886"/>
      <c r="UTN11" s="886"/>
      <c r="UTO11" s="886"/>
      <c r="UTP11" s="885"/>
      <c r="UTQ11" s="886"/>
      <c r="UTR11" s="886"/>
      <c r="UTS11" s="886"/>
      <c r="UTT11" s="885"/>
      <c r="UTU11" s="886"/>
      <c r="UTV11" s="886"/>
      <c r="UTW11" s="886"/>
      <c r="UTX11" s="885"/>
      <c r="UTY11" s="886"/>
      <c r="UTZ11" s="886"/>
      <c r="UUA11" s="886"/>
      <c r="UUB11" s="885"/>
      <c r="UUC11" s="886"/>
      <c r="UUD11" s="886"/>
      <c r="UUE11" s="886"/>
      <c r="UUF11" s="885"/>
      <c r="UUG11" s="886"/>
      <c r="UUH11" s="886"/>
      <c r="UUI11" s="886"/>
      <c r="UUJ11" s="885"/>
      <c r="UUK11" s="886"/>
      <c r="UUL11" s="886"/>
      <c r="UUM11" s="886"/>
      <c r="UUN11" s="885"/>
      <c r="UUO11" s="886"/>
      <c r="UUP11" s="886"/>
      <c r="UUQ11" s="886"/>
      <c r="UUR11" s="885"/>
      <c r="UUS11" s="886"/>
      <c r="UUT11" s="886"/>
      <c r="UUU11" s="886"/>
      <c r="UUV11" s="885"/>
      <c r="UUW11" s="886"/>
      <c r="UUX11" s="886"/>
      <c r="UUY11" s="886"/>
      <c r="UUZ11" s="885"/>
      <c r="UVA11" s="886"/>
      <c r="UVB11" s="886"/>
      <c r="UVC11" s="886"/>
      <c r="UVD11" s="885"/>
      <c r="UVE11" s="886"/>
      <c r="UVF11" s="886"/>
      <c r="UVG11" s="886"/>
      <c r="UVH11" s="885"/>
      <c r="UVI11" s="886"/>
      <c r="UVJ11" s="886"/>
      <c r="UVK11" s="886"/>
      <c r="UVL11" s="885"/>
      <c r="UVM11" s="886"/>
      <c r="UVN11" s="886"/>
      <c r="UVO11" s="886"/>
      <c r="UVP11" s="885"/>
      <c r="UVQ11" s="886"/>
      <c r="UVR11" s="886"/>
      <c r="UVS11" s="886"/>
      <c r="UVT11" s="885"/>
      <c r="UVU11" s="886"/>
      <c r="UVV11" s="886"/>
      <c r="UVW11" s="886"/>
      <c r="UVX11" s="885"/>
      <c r="UVY11" s="886"/>
      <c r="UVZ11" s="886"/>
      <c r="UWA11" s="886"/>
      <c r="UWB11" s="885"/>
      <c r="UWC11" s="886"/>
      <c r="UWD11" s="886"/>
      <c r="UWE11" s="886"/>
      <c r="UWF11" s="885"/>
      <c r="UWG11" s="886"/>
      <c r="UWH11" s="886"/>
      <c r="UWI11" s="886"/>
      <c r="UWJ11" s="885"/>
      <c r="UWK11" s="886"/>
      <c r="UWL11" s="886"/>
      <c r="UWM11" s="886"/>
      <c r="UWN11" s="885"/>
      <c r="UWO11" s="886"/>
      <c r="UWP11" s="886"/>
      <c r="UWQ11" s="886"/>
      <c r="UWR11" s="885"/>
      <c r="UWS11" s="886"/>
      <c r="UWT11" s="886"/>
      <c r="UWU11" s="886"/>
      <c r="UWV11" s="885"/>
      <c r="UWW11" s="886"/>
      <c r="UWX11" s="886"/>
      <c r="UWY11" s="886"/>
      <c r="UWZ11" s="885"/>
      <c r="UXA11" s="886"/>
      <c r="UXB11" s="886"/>
      <c r="UXC11" s="886"/>
      <c r="UXD11" s="885"/>
      <c r="UXE11" s="886"/>
      <c r="UXF11" s="886"/>
      <c r="UXG11" s="886"/>
      <c r="UXH11" s="885"/>
      <c r="UXI11" s="886"/>
      <c r="UXJ11" s="886"/>
      <c r="UXK11" s="886"/>
      <c r="UXL11" s="885"/>
      <c r="UXM11" s="886"/>
      <c r="UXN11" s="886"/>
      <c r="UXO11" s="886"/>
      <c r="UXP11" s="885"/>
      <c r="UXQ11" s="886"/>
      <c r="UXR11" s="886"/>
      <c r="UXS11" s="886"/>
      <c r="UXT11" s="885"/>
      <c r="UXU11" s="886"/>
      <c r="UXV11" s="886"/>
      <c r="UXW11" s="886"/>
      <c r="UXX11" s="885"/>
      <c r="UXY11" s="886"/>
      <c r="UXZ11" s="886"/>
      <c r="UYA11" s="886"/>
      <c r="UYB11" s="885"/>
      <c r="UYC11" s="886"/>
      <c r="UYD11" s="886"/>
      <c r="UYE11" s="886"/>
      <c r="UYF11" s="885"/>
      <c r="UYG11" s="886"/>
      <c r="UYH11" s="886"/>
      <c r="UYI11" s="886"/>
      <c r="UYJ11" s="885"/>
      <c r="UYK11" s="886"/>
      <c r="UYL11" s="886"/>
      <c r="UYM11" s="886"/>
      <c r="UYN11" s="885"/>
      <c r="UYO11" s="886"/>
      <c r="UYP11" s="886"/>
      <c r="UYQ11" s="886"/>
      <c r="UYR11" s="885"/>
      <c r="UYS11" s="886"/>
      <c r="UYT11" s="886"/>
      <c r="UYU11" s="886"/>
      <c r="UYV11" s="885"/>
      <c r="UYW11" s="886"/>
      <c r="UYX11" s="886"/>
      <c r="UYY11" s="886"/>
      <c r="UYZ11" s="885"/>
      <c r="UZA11" s="886"/>
      <c r="UZB11" s="886"/>
      <c r="UZC11" s="886"/>
      <c r="UZD11" s="885"/>
      <c r="UZE11" s="886"/>
      <c r="UZF11" s="886"/>
      <c r="UZG11" s="886"/>
      <c r="UZH11" s="885"/>
      <c r="UZI11" s="886"/>
      <c r="UZJ11" s="886"/>
      <c r="UZK11" s="886"/>
      <c r="UZL11" s="885"/>
      <c r="UZM11" s="886"/>
      <c r="UZN11" s="886"/>
      <c r="UZO11" s="886"/>
      <c r="UZP11" s="885"/>
      <c r="UZQ11" s="886"/>
      <c r="UZR11" s="886"/>
      <c r="UZS11" s="886"/>
      <c r="UZT11" s="885"/>
      <c r="UZU11" s="886"/>
      <c r="UZV11" s="886"/>
      <c r="UZW11" s="886"/>
      <c r="UZX11" s="885"/>
      <c r="UZY11" s="886"/>
      <c r="UZZ11" s="886"/>
      <c r="VAA11" s="886"/>
      <c r="VAB11" s="885"/>
      <c r="VAC11" s="886"/>
      <c r="VAD11" s="886"/>
      <c r="VAE11" s="886"/>
      <c r="VAF11" s="885"/>
      <c r="VAG11" s="886"/>
      <c r="VAH11" s="886"/>
      <c r="VAI11" s="886"/>
      <c r="VAJ11" s="885"/>
      <c r="VAK11" s="886"/>
      <c r="VAL11" s="886"/>
      <c r="VAM11" s="886"/>
      <c r="VAN11" s="885"/>
      <c r="VAO11" s="886"/>
      <c r="VAP11" s="886"/>
      <c r="VAQ11" s="886"/>
      <c r="VAR11" s="885"/>
      <c r="VAS11" s="886"/>
      <c r="VAT11" s="886"/>
      <c r="VAU11" s="886"/>
      <c r="VAV11" s="885"/>
      <c r="VAW11" s="886"/>
      <c r="VAX11" s="886"/>
      <c r="VAY11" s="886"/>
      <c r="VAZ11" s="885"/>
      <c r="VBA11" s="886"/>
      <c r="VBB11" s="886"/>
      <c r="VBC11" s="886"/>
      <c r="VBD11" s="885"/>
      <c r="VBE11" s="886"/>
      <c r="VBF11" s="886"/>
      <c r="VBG11" s="886"/>
      <c r="VBH11" s="885"/>
      <c r="VBI11" s="886"/>
      <c r="VBJ11" s="886"/>
      <c r="VBK11" s="886"/>
      <c r="VBL11" s="885"/>
      <c r="VBM11" s="886"/>
      <c r="VBN11" s="886"/>
      <c r="VBO11" s="886"/>
      <c r="VBP11" s="885"/>
      <c r="VBQ11" s="886"/>
      <c r="VBR11" s="886"/>
      <c r="VBS11" s="886"/>
      <c r="VBT11" s="885"/>
      <c r="VBU11" s="886"/>
      <c r="VBV11" s="886"/>
      <c r="VBW11" s="886"/>
      <c r="VBX11" s="885"/>
      <c r="VBY11" s="886"/>
      <c r="VBZ11" s="886"/>
      <c r="VCA11" s="886"/>
      <c r="VCB11" s="885"/>
      <c r="VCC11" s="886"/>
      <c r="VCD11" s="886"/>
      <c r="VCE11" s="886"/>
      <c r="VCF11" s="885"/>
      <c r="VCG11" s="886"/>
      <c r="VCH11" s="886"/>
      <c r="VCI11" s="886"/>
      <c r="VCJ11" s="885"/>
      <c r="VCK11" s="886"/>
      <c r="VCL11" s="886"/>
      <c r="VCM11" s="886"/>
      <c r="VCN11" s="885"/>
      <c r="VCO11" s="886"/>
      <c r="VCP11" s="886"/>
      <c r="VCQ11" s="886"/>
      <c r="VCR11" s="885"/>
      <c r="VCS11" s="886"/>
      <c r="VCT11" s="886"/>
      <c r="VCU11" s="886"/>
      <c r="VCV11" s="885"/>
      <c r="VCW11" s="886"/>
      <c r="VCX11" s="886"/>
      <c r="VCY11" s="886"/>
      <c r="VCZ11" s="885"/>
      <c r="VDA11" s="886"/>
      <c r="VDB11" s="886"/>
      <c r="VDC11" s="886"/>
      <c r="VDD11" s="885"/>
      <c r="VDE11" s="886"/>
      <c r="VDF11" s="886"/>
      <c r="VDG11" s="886"/>
      <c r="VDH11" s="885"/>
      <c r="VDI11" s="886"/>
      <c r="VDJ11" s="886"/>
      <c r="VDK11" s="886"/>
      <c r="VDL11" s="885"/>
      <c r="VDM11" s="886"/>
      <c r="VDN11" s="886"/>
      <c r="VDO11" s="886"/>
      <c r="VDP11" s="885"/>
      <c r="VDQ11" s="886"/>
      <c r="VDR11" s="886"/>
      <c r="VDS11" s="886"/>
      <c r="VDT11" s="885"/>
      <c r="VDU11" s="886"/>
      <c r="VDV11" s="886"/>
      <c r="VDW11" s="886"/>
      <c r="VDX11" s="885"/>
      <c r="VDY11" s="886"/>
      <c r="VDZ11" s="886"/>
      <c r="VEA11" s="886"/>
      <c r="VEB11" s="885"/>
      <c r="VEC11" s="886"/>
      <c r="VED11" s="886"/>
      <c r="VEE11" s="886"/>
      <c r="VEF11" s="885"/>
      <c r="VEG11" s="886"/>
      <c r="VEH11" s="886"/>
      <c r="VEI11" s="886"/>
      <c r="VEJ11" s="885"/>
      <c r="VEK11" s="886"/>
      <c r="VEL11" s="886"/>
      <c r="VEM11" s="886"/>
      <c r="VEN11" s="885"/>
      <c r="VEO11" s="886"/>
      <c r="VEP11" s="886"/>
      <c r="VEQ11" s="886"/>
      <c r="VER11" s="885"/>
      <c r="VES11" s="886"/>
      <c r="VET11" s="886"/>
      <c r="VEU11" s="886"/>
      <c r="VEV11" s="885"/>
      <c r="VEW11" s="886"/>
      <c r="VEX11" s="886"/>
      <c r="VEY11" s="886"/>
      <c r="VEZ11" s="885"/>
      <c r="VFA11" s="886"/>
      <c r="VFB11" s="886"/>
      <c r="VFC11" s="886"/>
      <c r="VFD11" s="885"/>
      <c r="VFE11" s="886"/>
      <c r="VFF11" s="886"/>
      <c r="VFG11" s="886"/>
      <c r="VFH11" s="885"/>
      <c r="VFI11" s="886"/>
      <c r="VFJ11" s="886"/>
      <c r="VFK11" s="886"/>
      <c r="VFL11" s="885"/>
      <c r="VFM11" s="886"/>
      <c r="VFN11" s="886"/>
      <c r="VFO11" s="886"/>
      <c r="VFP11" s="885"/>
      <c r="VFQ11" s="886"/>
      <c r="VFR11" s="886"/>
      <c r="VFS11" s="886"/>
      <c r="VFT11" s="885"/>
      <c r="VFU11" s="886"/>
      <c r="VFV11" s="886"/>
      <c r="VFW11" s="886"/>
      <c r="VFX11" s="885"/>
      <c r="VFY11" s="886"/>
      <c r="VFZ11" s="886"/>
      <c r="VGA11" s="886"/>
      <c r="VGB11" s="885"/>
      <c r="VGC11" s="886"/>
      <c r="VGD11" s="886"/>
      <c r="VGE11" s="886"/>
      <c r="VGF11" s="885"/>
      <c r="VGG11" s="886"/>
      <c r="VGH11" s="886"/>
      <c r="VGI11" s="886"/>
      <c r="VGJ11" s="885"/>
      <c r="VGK11" s="886"/>
      <c r="VGL11" s="886"/>
      <c r="VGM11" s="886"/>
      <c r="VGN11" s="885"/>
      <c r="VGO11" s="886"/>
      <c r="VGP11" s="886"/>
      <c r="VGQ11" s="886"/>
      <c r="VGR11" s="885"/>
      <c r="VGS11" s="886"/>
      <c r="VGT11" s="886"/>
      <c r="VGU11" s="886"/>
      <c r="VGV11" s="885"/>
      <c r="VGW11" s="886"/>
      <c r="VGX11" s="886"/>
      <c r="VGY11" s="886"/>
      <c r="VGZ11" s="885"/>
      <c r="VHA11" s="886"/>
      <c r="VHB11" s="886"/>
      <c r="VHC11" s="886"/>
      <c r="VHD11" s="885"/>
      <c r="VHE11" s="886"/>
      <c r="VHF11" s="886"/>
      <c r="VHG11" s="886"/>
      <c r="VHH11" s="885"/>
      <c r="VHI11" s="886"/>
      <c r="VHJ11" s="886"/>
      <c r="VHK11" s="886"/>
      <c r="VHL11" s="885"/>
      <c r="VHM11" s="886"/>
      <c r="VHN11" s="886"/>
      <c r="VHO11" s="886"/>
      <c r="VHP11" s="885"/>
      <c r="VHQ11" s="886"/>
      <c r="VHR11" s="886"/>
      <c r="VHS11" s="886"/>
      <c r="VHT11" s="885"/>
      <c r="VHU11" s="886"/>
      <c r="VHV11" s="886"/>
      <c r="VHW11" s="886"/>
      <c r="VHX11" s="885"/>
      <c r="VHY11" s="886"/>
      <c r="VHZ11" s="886"/>
      <c r="VIA11" s="886"/>
      <c r="VIB11" s="885"/>
      <c r="VIC11" s="886"/>
      <c r="VID11" s="886"/>
      <c r="VIE11" s="886"/>
      <c r="VIF11" s="885"/>
      <c r="VIG11" s="886"/>
      <c r="VIH11" s="886"/>
      <c r="VII11" s="886"/>
      <c r="VIJ11" s="885"/>
      <c r="VIK11" s="886"/>
      <c r="VIL11" s="886"/>
      <c r="VIM11" s="886"/>
      <c r="VIN11" s="885"/>
      <c r="VIO11" s="886"/>
      <c r="VIP11" s="886"/>
      <c r="VIQ11" s="886"/>
      <c r="VIR11" s="885"/>
      <c r="VIS11" s="886"/>
      <c r="VIT11" s="886"/>
      <c r="VIU11" s="886"/>
      <c r="VIV11" s="885"/>
      <c r="VIW11" s="886"/>
      <c r="VIX11" s="886"/>
      <c r="VIY11" s="886"/>
      <c r="VIZ11" s="885"/>
      <c r="VJA11" s="886"/>
      <c r="VJB11" s="886"/>
      <c r="VJC11" s="886"/>
      <c r="VJD11" s="885"/>
      <c r="VJE11" s="886"/>
      <c r="VJF11" s="886"/>
      <c r="VJG11" s="886"/>
      <c r="VJH11" s="885"/>
      <c r="VJI11" s="886"/>
      <c r="VJJ11" s="886"/>
      <c r="VJK11" s="886"/>
      <c r="VJL11" s="885"/>
      <c r="VJM11" s="886"/>
      <c r="VJN11" s="886"/>
      <c r="VJO11" s="886"/>
      <c r="VJP11" s="885"/>
      <c r="VJQ11" s="886"/>
      <c r="VJR11" s="886"/>
      <c r="VJS11" s="886"/>
      <c r="VJT11" s="885"/>
      <c r="VJU11" s="886"/>
      <c r="VJV11" s="886"/>
      <c r="VJW11" s="886"/>
      <c r="VJX11" s="885"/>
      <c r="VJY11" s="886"/>
      <c r="VJZ11" s="886"/>
      <c r="VKA11" s="886"/>
      <c r="VKB11" s="885"/>
      <c r="VKC11" s="886"/>
      <c r="VKD11" s="886"/>
      <c r="VKE11" s="886"/>
      <c r="VKF11" s="885"/>
      <c r="VKG11" s="886"/>
      <c r="VKH11" s="886"/>
      <c r="VKI11" s="886"/>
      <c r="VKJ11" s="885"/>
      <c r="VKK11" s="886"/>
      <c r="VKL11" s="886"/>
      <c r="VKM11" s="886"/>
      <c r="VKN11" s="885"/>
      <c r="VKO11" s="886"/>
      <c r="VKP11" s="886"/>
      <c r="VKQ11" s="886"/>
      <c r="VKR11" s="885"/>
      <c r="VKS11" s="886"/>
      <c r="VKT11" s="886"/>
      <c r="VKU11" s="886"/>
      <c r="VKV11" s="885"/>
      <c r="VKW11" s="886"/>
      <c r="VKX11" s="886"/>
      <c r="VKY11" s="886"/>
      <c r="VKZ11" s="885"/>
      <c r="VLA11" s="886"/>
      <c r="VLB11" s="886"/>
      <c r="VLC11" s="886"/>
      <c r="VLD11" s="885"/>
      <c r="VLE11" s="886"/>
      <c r="VLF11" s="886"/>
      <c r="VLG11" s="886"/>
      <c r="VLH11" s="885"/>
      <c r="VLI11" s="886"/>
      <c r="VLJ11" s="886"/>
      <c r="VLK11" s="886"/>
      <c r="VLL11" s="885"/>
      <c r="VLM11" s="886"/>
      <c r="VLN11" s="886"/>
      <c r="VLO11" s="886"/>
      <c r="VLP11" s="885"/>
      <c r="VLQ11" s="886"/>
      <c r="VLR11" s="886"/>
      <c r="VLS11" s="886"/>
      <c r="VLT11" s="885"/>
      <c r="VLU11" s="886"/>
      <c r="VLV11" s="886"/>
      <c r="VLW11" s="886"/>
      <c r="VLX11" s="885"/>
      <c r="VLY11" s="886"/>
      <c r="VLZ11" s="886"/>
      <c r="VMA11" s="886"/>
      <c r="VMB11" s="885"/>
      <c r="VMC11" s="886"/>
      <c r="VMD11" s="886"/>
      <c r="VME11" s="886"/>
      <c r="VMF11" s="885"/>
      <c r="VMG11" s="886"/>
      <c r="VMH11" s="886"/>
      <c r="VMI11" s="886"/>
      <c r="VMJ11" s="885"/>
      <c r="VMK11" s="886"/>
      <c r="VML11" s="886"/>
      <c r="VMM11" s="886"/>
      <c r="VMN11" s="885"/>
      <c r="VMO11" s="886"/>
      <c r="VMP11" s="886"/>
      <c r="VMQ11" s="886"/>
      <c r="VMR11" s="885"/>
      <c r="VMS11" s="886"/>
      <c r="VMT11" s="886"/>
      <c r="VMU11" s="886"/>
      <c r="VMV11" s="885"/>
      <c r="VMW11" s="886"/>
      <c r="VMX11" s="886"/>
      <c r="VMY11" s="886"/>
      <c r="VMZ11" s="885"/>
      <c r="VNA11" s="886"/>
      <c r="VNB11" s="886"/>
      <c r="VNC11" s="886"/>
      <c r="VND11" s="885"/>
      <c r="VNE11" s="886"/>
      <c r="VNF11" s="886"/>
      <c r="VNG11" s="886"/>
      <c r="VNH11" s="885"/>
      <c r="VNI11" s="886"/>
      <c r="VNJ11" s="886"/>
      <c r="VNK11" s="886"/>
      <c r="VNL11" s="885"/>
      <c r="VNM11" s="886"/>
      <c r="VNN11" s="886"/>
      <c r="VNO11" s="886"/>
      <c r="VNP11" s="885"/>
      <c r="VNQ11" s="886"/>
      <c r="VNR11" s="886"/>
      <c r="VNS11" s="886"/>
      <c r="VNT11" s="885"/>
      <c r="VNU11" s="886"/>
      <c r="VNV11" s="886"/>
      <c r="VNW11" s="886"/>
      <c r="VNX11" s="885"/>
      <c r="VNY11" s="886"/>
      <c r="VNZ11" s="886"/>
      <c r="VOA11" s="886"/>
      <c r="VOB11" s="885"/>
      <c r="VOC11" s="886"/>
      <c r="VOD11" s="886"/>
      <c r="VOE11" s="886"/>
      <c r="VOF11" s="885"/>
      <c r="VOG11" s="886"/>
      <c r="VOH11" s="886"/>
      <c r="VOI11" s="886"/>
      <c r="VOJ11" s="885"/>
      <c r="VOK11" s="886"/>
      <c r="VOL11" s="886"/>
      <c r="VOM11" s="886"/>
      <c r="VON11" s="885"/>
      <c r="VOO11" s="886"/>
      <c r="VOP11" s="886"/>
      <c r="VOQ11" s="886"/>
      <c r="VOR11" s="885"/>
      <c r="VOS11" s="886"/>
      <c r="VOT11" s="886"/>
      <c r="VOU11" s="886"/>
      <c r="VOV11" s="885"/>
      <c r="VOW11" s="886"/>
      <c r="VOX11" s="886"/>
      <c r="VOY11" s="886"/>
      <c r="VOZ11" s="885"/>
      <c r="VPA11" s="886"/>
      <c r="VPB11" s="886"/>
      <c r="VPC11" s="886"/>
      <c r="VPD11" s="885"/>
      <c r="VPE11" s="886"/>
      <c r="VPF11" s="886"/>
      <c r="VPG11" s="886"/>
      <c r="VPH11" s="885"/>
      <c r="VPI11" s="886"/>
      <c r="VPJ11" s="886"/>
      <c r="VPK11" s="886"/>
      <c r="VPL11" s="885"/>
      <c r="VPM11" s="886"/>
      <c r="VPN11" s="886"/>
      <c r="VPO11" s="886"/>
      <c r="VPP11" s="885"/>
      <c r="VPQ11" s="886"/>
      <c r="VPR11" s="886"/>
      <c r="VPS11" s="886"/>
      <c r="VPT11" s="885"/>
      <c r="VPU11" s="886"/>
      <c r="VPV11" s="886"/>
      <c r="VPW11" s="886"/>
      <c r="VPX11" s="885"/>
      <c r="VPY11" s="886"/>
      <c r="VPZ11" s="886"/>
      <c r="VQA11" s="886"/>
      <c r="VQB11" s="885"/>
      <c r="VQC11" s="886"/>
      <c r="VQD11" s="886"/>
      <c r="VQE11" s="886"/>
      <c r="VQF11" s="885"/>
      <c r="VQG11" s="886"/>
      <c r="VQH11" s="886"/>
      <c r="VQI11" s="886"/>
      <c r="VQJ11" s="885"/>
      <c r="VQK11" s="886"/>
      <c r="VQL11" s="886"/>
      <c r="VQM11" s="886"/>
      <c r="VQN11" s="885"/>
      <c r="VQO11" s="886"/>
      <c r="VQP11" s="886"/>
      <c r="VQQ11" s="886"/>
      <c r="VQR11" s="885"/>
      <c r="VQS11" s="886"/>
      <c r="VQT11" s="886"/>
      <c r="VQU11" s="886"/>
      <c r="VQV11" s="885"/>
      <c r="VQW11" s="886"/>
      <c r="VQX11" s="886"/>
      <c r="VQY11" s="886"/>
      <c r="VQZ11" s="885"/>
      <c r="VRA11" s="886"/>
      <c r="VRB11" s="886"/>
      <c r="VRC11" s="886"/>
      <c r="VRD11" s="885"/>
      <c r="VRE11" s="886"/>
      <c r="VRF11" s="886"/>
      <c r="VRG11" s="886"/>
      <c r="VRH11" s="885"/>
      <c r="VRI11" s="886"/>
      <c r="VRJ11" s="886"/>
      <c r="VRK11" s="886"/>
      <c r="VRL11" s="885"/>
      <c r="VRM11" s="886"/>
      <c r="VRN11" s="886"/>
      <c r="VRO11" s="886"/>
      <c r="VRP11" s="885"/>
      <c r="VRQ11" s="886"/>
      <c r="VRR11" s="886"/>
      <c r="VRS11" s="886"/>
      <c r="VRT11" s="885"/>
      <c r="VRU11" s="886"/>
      <c r="VRV11" s="886"/>
      <c r="VRW11" s="886"/>
      <c r="VRX11" s="885"/>
      <c r="VRY11" s="886"/>
      <c r="VRZ11" s="886"/>
      <c r="VSA11" s="886"/>
      <c r="VSB11" s="885"/>
      <c r="VSC11" s="886"/>
      <c r="VSD11" s="886"/>
      <c r="VSE11" s="886"/>
      <c r="VSF11" s="885"/>
      <c r="VSG11" s="886"/>
      <c r="VSH11" s="886"/>
      <c r="VSI11" s="886"/>
      <c r="VSJ11" s="885"/>
      <c r="VSK11" s="886"/>
      <c r="VSL11" s="886"/>
      <c r="VSM11" s="886"/>
      <c r="VSN11" s="885"/>
      <c r="VSO11" s="886"/>
      <c r="VSP11" s="886"/>
      <c r="VSQ11" s="886"/>
      <c r="VSR11" s="885"/>
      <c r="VSS11" s="886"/>
      <c r="VST11" s="886"/>
      <c r="VSU11" s="886"/>
      <c r="VSV11" s="885"/>
      <c r="VSW11" s="886"/>
      <c r="VSX11" s="886"/>
      <c r="VSY11" s="886"/>
      <c r="VSZ11" s="885"/>
      <c r="VTA11" s="886"/>
      <c r="VTB11" s="886"/>
      <c r="VTC11" s="886"/>
      <c r="VTD11" s="885"/>
      <c r="VTE11" s="886"/>
      <c r="VTF11" s="886"/>
      <c r="VTG11" s="886"/>
      <c r="VTH11" s="885"/>
      <c r="VTI11" s="886"/>
      <c r="VTJ11" s="886"/>
      <c r="VTK11" s="886"/>
      <c r="VTL11" s="885"/>
      <c r="VTM11" s="886"/>
      <c r="VTN11" s="886"/>
      <c r="VTO11" s="886"/>
      <c r="VTP11" s="885"/>
      <c r="VTQ11" s="886"/>
      <c r="VTR11" s="886"/>
      <c r="VTS11" s="886"/>
      <c r="VTT11" s="885"/>
      <c r="VTU11" s="886"/>
      <c r="VTV11" s="886"/>
      <c r="VTW11" s="886"/>
      <c r="VTX11" s="885"/>
      <c r="VTY11" s="886"/>
      <c r="VTZ11" s="886"/>
      <c r="VUA11" s="886"/>
      <c r="VUB11" s="885"/>
      <c r="VUC11" s="886"/>
      <c r="VUD11" s="886"/>
      <c r="VUE11" s="886"/>
      <c r="VUF11" s="885"/>
      <c r="VUG11" s="886"/>
      <c r="VUH11" s="886"/>
      <c r="VUI11" s="886"/>
      <c r="VUJ11" s="885"/>
      <c r="VUK11" s="886"/>
      <c r="VUL11" s="886"/>
      <c r="VUM11" s="886"/>
      <c r="VUN11" s="885"/>
      <c r="VUO11" s="886"/>
      <c r="VUP11" s="886"/>
      <c r="VUQ11" s="886"/>
      <c r="VUR11" s="885"/>
      <c r="VUS11" s="886"/>
      <c r="VUT11" s="886"/>
      <c r="VUU11" s="886"/>
      <c r="VUV11" s="885"/>
      <c r="VUW11" s="886"/>
      <c r="VUX11" s="886"/>
      <c r="VUY11" s="886"/>
      <c r="VUZ11" s="885"/>
      <c r="VVA11" s="886"/>
      <c r="VVB11" s="886"/>
      <c r="VVC11" s="886"/>
      <c r="VVD11" s="885"/>
      <c r="VVE11" s="886"/>
      <c r="VVF11" s="886"/>
      <c r="VVG11" s="886"/>
      <c r="VVH11" s="885"/>
      <c r="VVI11" s="886"/>
      <c r="VVJ11" s="886"/>
      <c r="VVK11" s="886"/>
      <c r="VVL11" s="885"/>
      <c r="VVM11" s="886"/>
      <c r="VVN11" s="886"/>
      <c r="VVO11" s="886"/>
      <c r="VVP11" s="885"/>
      <c r="VVQ11" s="886"/>
      <c r="VVR11" s="886"/>
      <c r="VVS11" s="886"/>
      <c r="VVT11" s="885"/>
      <c r="VVU11" s="886"/>
      <c r="VVV11" s="886"/>
      <c r="VVW11" s="886"/>
      <c r="VVX11" s="885"/>
      <c r="VVY11" s="886"/>
      <c r="VVZ11" s="886"/>
      <c r="VWA11" s="886"/>
      <c r="VWB11" s="885"/>
      <c r="VWC11" s="886"/>
      <c r="VWD11" s="886"/>
      <c r="VWE11" s="886"/>
      <c r="VWF11" s="885"/>
      <c r="VWG11" s="886"/>
      <c r="VWH11" s="886"/>
      <c r="VWI11" s="886"/>
      <c r="VWJ11" s="885"/>
      <c r="VWK11" s="886"/>
      <c r="VWL11" s="886"/>
      <c r="VWM11" s="886"/>
      <c r="VWN11" s="885"/>
      <c r="VWO11" s="886"/>
      <c r="VWP11" s="886"/>
      <c r="VWQ11" s="886"/>
      <c r="VWR11" s="885"/>
      <c r="VWS11" s="886"/>
      <c r="VWT11" s="886"/>
      <c r="VWU11" s="886"/>
      <c r="VWV11" s="885"/>
      <c r="VWW11" s="886"/>
      <c r="VWX11" s="886"/>
      <c r="VWY11" s="886"/>
      <c r="VWZ11" s="885"/>
      <c r="VXA11" s="886"/>
      <c r="VXB11" s="886"/>
      <c r="VXC11" s="886"/>
      <c r="VXD11" s="885"/>
      <c r="VXE11" s="886"/>
      <c r="VXF11" s="886"/>
      <c r="VXG11" s="886"/>
      <c r="VXH11" s="885"/>
      <c r="VXI11" s="886"/>
      <c r="VXJ11" s="886"/>
      <c r="VXK11" s="886"/>
      <c r="VXL11" s="885"/>
      <c r="VXM11" s="886"/>
      <c r="VXN11" s="886"/>
      <c r="VXO11" s="886"/>
      <c r="VXP11" s="885"/>
      <c r="VXQ11" s="886"/>
      <c r="VXR11" s="886"/>
      <c r="VXS11" s="886"/>
      <c r="VXT11" s="885"/>
      <c r="VXU11" s="886"/>
      <c r="VXV11" s="886"/>
      <c r="VXW11" s="886"/>
      <c r="VXX11" s="885"/>
      <c r="VXY11" s="886"/>
      <c r="VXZ11" s="886"/>
      <c r="VYA11" s="886"/>
      <c r="VYB11" s="885"/>
      <c r="VYC11" s="886"/>
      <c r="VYD11" s="886"/>
      <c r="VYE11" s="886"/>
      <c r="VYF11" s="885"/>
      <c r="VYG11" s="886"/>
      <c r="VYH11" s="886"/>
      <c r="VYI11" s="886"/>
      <c r="VYJ11" s="885"/>
      <c r="VYK11" s="886"/>
      <c r="VYL11" s="886"/>
      <c r="VYM11" s="886"/>
      <c r="VYN11" s="885"/>
      <c r="VYO11" s="886"/>
      <c r="VYP11" s="886"/>
      <c r="VYQ11" s="886"/>
      <c r="VYR11" s="885"/>
      <c r="VYS11" s="886"/>
      <c r="VYT11" s="886"/>
      <c r="VYU11" s="886"/>
      <c r="VYV11" s="885"/>
      <c r="VYW11" s="886"/>
      <c r="VYX11" s="886"/>
      <c r="VYY11" s="886"/>
      <c r="VYZ11" s="885"/>
      <c r="VZA11" s="886"/>
      <c r="VZB11" s="886"/>
      <c r="VZC11" s="886"/>
      <c r="VZD11" s="885"/>
      <c r="VZE11" s="886"/>
      <c r="VZF11" s="886"/>
      <c r="VZG11" s="886"/>
      <c r="VZH11" s="885"/>
      <c r="VZI11" s="886"/>
      <c r="VZJ11" s="886"/>
      <c r="VZK11" s="886"/>
      <c r="VZL11" s="885"/>
      <c r="VZM11" s="886"/>
      <c r="VZN11" s="886"/>
      <c r="VZO11" s="886"/>
      <c r="VZP11" s="885"/>
      <c r="VZQ11" s="886"/>
      <c r="VZR11" s="886"/>
      <c r="VZS11" s="886"/>
      <c r="VZT11" s="885"/>
      <c r="VZU11" s="886"/>
      <c r="VZV11" s="886"/>
      <c r="VZW11" s="886"/>
      <c r="VZX11" s="885"/>
      <c r="VZY11" s="886"/>
      <c r="VZZ11" s="886"/>
      <c r="WAA11" s="886"/>
      <c r="WAB11" s="885"/>
      <c r="WAC11" s="886"/>
      <c r="WAD11" s="886"/>
      <c r="WAE11" s="886"/>
      <c r="WAF11" s="885"/>
      <c r="WAG11" s="886"/>
      <c r="WAH11" s="886"/>
      <c r="WAI11" s="886"/>
      <c r="WAJ11" s="885"/>
      <c r="WAK11" s="886"/>
      <c r="WAL11" s="886"/>
      <c r="WAM11" s="886"/>
      <c r="WAN11" s="885"/>
      <c r="WAO11" s="886"/>
      <c r="WAP11" s="886"/>
      <c r="WAQ11" s="886"/>
      <c r="WAR11" s="885"/>
      <c r="WAS11" s="886"/>
      <c r="WAT11" s="886"/>
      <c r="WAU11" s="886"/>
      <c r="WAV11" s="885"/>
      <c r="WAW11" s="886"/>
      <c r="WAX11" s="886"/>
      <c r="WAY11" s="886"/>
      <c r="WAZ11" s="885"/>
      <c r="WBA11" s="886"/>
      <c r="WBB11" s="886"/>
      <c r="WBC11" s="886"/>
      <c r="WBD11" s="885"/>
      <c r="WBE11" s="886"/>
      <c r="WBF11" s="886"/>
      <c r="WBG11" s="886"/>
      <c r="WBH11" s="885"/>
      <c r="WBI11" s="886"/>
      <c r="WBJ11" s="886"/>
      <c r="WBK11" s="886"/>
      <c r="WBL11" s="885"/>
      <c r="WBM11" s="886"/>
      <c r="WBN11" s="886"/>
      <c r="WBO11" s="886"/>
      <c r="WBP11" s="885"/>
      <c r="WBQ11" s="886"/>
      <c r="WBR11" s="886"/>
      <c r="WBS11" s="886"/>
      <c r="WBT11" s="885"/>
      <c r="WBU11" s="886"/>
      <c r="WBV11" s="886"/>
      <c r="WBW11" s="886"/>
      <c r="WBX11" s="885"/>
      <c r="WBY11" s="886"/>
      <c r="WBZ11" s="886"/>
      <c r="WCA11" s="886"/>
      <c r="WCB11" s="885"/>
      <c r="WCC11" s="886"/>
      <c r="WCD11" s="886"/>
      <c r="WCE11" s="886"/>
      <c r="WCF11" s="885"/>
      <c r="WCG11" s="886"/>
      <c r="WCH11" s="886"/>
      <c r="WCI11" s="886"/>
      <c r="WCJ11" s="885"/>
      <c r="WCK11" s="886"/>
      <c r="WCL11" s="886"/>
      <c r="WCM11" s="886"/>
      <c r="WCN11" s="885"/>
      <c r="WCO11" s="886"/>
      <c r="WCP11" s="886"/>
      <c r="WCQ11" s="886"/>
      <c r="WCR11" s="885"/>
      <c r="WCS11" s="886"/>
      <c r="WCT11" s="886"/>
      <c r="WCU11" s="886"/>
      <c r="WCV11" s="885"/>
      <c r="WCW11" s="886"/>
      <c r="WCX11" s="886"/>
      <c r="WCY11" s="886"/>
      <c r="WCZ11" s="885"/>
      <c r="WDA11" s="886"/>
      <c r="WDB11" s="886"/>
      <c r="WDC11" s="886"/>
      <c r="WDD11" s="885"/>
      <c r="WDE11" s="886"/>
      <c r="WDF11" s="886"/>
      <c r="WDG11" s="886"/>
      <c r="WDH11" s="885"/>
      <c r="WDI11" s="886"/>
      <c r="WDJ11" s="886"/>
      <c r="WDK11" s="886"/>
      <c r="WDL11" s="885"/>
      <c r="WDM11" s="886"/>
      <c r="WDN11" s="886"/>
      <c r="WDO11" s="886"/>
      <c r="WDP11" s="885"/>
      <c r="WDQ11" s="886"/>
      <c r="WDR11" s="886"/>
      <c r="WDS11" s="886"/>
      <c r="WDT11" s="885"/>
      <c r="WDU11" s="886"/>
      <c r="WDV11" s="886"/>
      <c r="WDW11" s="886"/>
      <c r="WDX11" s="885"/>
      <c r="WDY11" s="886"/>
      <c r="WDZ11" s="886"/>
      <c r="WEA11" s="886"/>
      <c r="WEB11" s="885"/>
      <c r="WEC11" s="886"/>
      <c r="WED11" s="886"/>
      <c r="WEE11" s="886"/>
      <c r="WEF11" s="885"/>
      <c r="WEG11" s="886"/>
      <c r="WEH11" s="886"/>
      <c r="WEI11" s="886"/>
      <c r="WEJ11" s="885"/>
      <c r="WEK11" s="886"/>
      <c r="WEL11" s="886"/>
      <c r="WEM11" s="886"/>
      <c r="WEN11" s="885"/>
      <c r="WEO11" s="886"/>
      <c r="WEP11" s="886"/>
      <c r="WEQ11" s="886"/>
      <c r="WER11" s="885"/>
      <c r="WES11" s="886"/>
      <c r="WET11" s="886"/>
      <c r="WEU11" s="886"/>
      <c r="WEV11" s="885"/>
      <c r="WEW11" s="886"/>
      <c r="WEX11" s="886"/>
      <c r="WEY11" s="886"/>
      <c r="WEZ11" s="885"/>
      <c r="WFA11" s="886"/>
      <c r="WFB11" s="886"/>
      <c r="WFC11" s="886"/>
      <c r="WFD11" s="885"/>
      <c r="WFE11" s="886"/>
      <c r="WFF11" s="886"/>
      <c r="WFG11" s="886"/>
      <c r="WFH11" s="885"/>
      <c r="WFI11" s="886"/>
      <c r="WFJ11" s="886"/>
      <c r="WFK11" s="886"/>
      <c r="WFL11" s="885"/>
      <c r="WFM11" s="886"/>
      <c r="WFN11" s="886"/>
      <c r="WFO11" s="886"/>
      <c r="WFP11" s="885"/>
      <c r="WFQ11" s="886"/>
      <c r="WFR11" s="886"/>
      <c r="WFS11" s="886"/>
      <c r="WFT11" s="885"/>
      <c r="WFU11" s="886"/>
      <c r="WFV11" s="886"/>
      <c r="WFW11" s="886"/>
      <c r="WFX11" s="885"/>
      <c r="WFY11" s="886"/>
      <c r="WFZ11" s="886"/>
      <c r="WGA11" s="886"/>
      <c r="WGB11" s="885"/>
      <c r="WGC11" s="886"/>
      <c r="WGD11" s="886"/>
      <c r="WGE11" s="886"/>
      <c r="WGF11" s="885"/>
      <c r="WGG11" s="886"/>
      <c r="WGH11" s="886"/>
      <c r="WGI11" s="886"/>
      <c r="WGJ11" s="885"/>
      <c r="WGK11" s="886"/>
      <c r="WGL11" s="886"/>
      <c r="WGM11" s="886"/>
      <c r="WGN11" s="885"/>
      <c r="WGO11" s="886"/>
      <c r="WGP11" s="886"/>
      <c r="WGQ11" s="886"/>
      <c r="WGR11" s="885"/>
      <c r="WGS11" s="886"/>
      <c r="WGT11" s="886"/>
      <c r="WGU11" s="886"/>
      <c r="WGV11" s="885"/>
      <c r="WGW11" s="886"/>
      <c r="WGX11" s="886"/>
      <c r="WGY11" s="886"/>
      <c r="WGZ11" s="885"/>
      <c r="WHA11" s="886"/>
      <c r="WHB11" s="886"/>
      <c r="WHC11" s="886"/>
      <c r="WHD11" s="885"/>
      <c r="WHE11" s="886"/>
      <c r="WHF11" s="886"/>
      <c r="WHG11" s="886"/>
      <c r="WHH11" s="885"/>
      <c r="WHI11" s="886"/>
      <c r="WHJ11" s="886"/>
      <c r="WHK11" s="886"/>
      <c r="WHL11" s="885"/>
      <c r="WHM11" s="886"/>
      <c r="WHN11" s="886"/>
      <c r="WHO11" s="886"/>
      <c r="WHP11" s="885"/>
      <c r="WHQ11" s="886"/>
      <c r="WHR11" s="886"/>
      <c r="WHS11" s="886"/>
      <c r="WHT11" s="885"/>
      <c r="WHU11" s="886"/>
      <c r="WHV11" s="886"/>
      <c r="WHW11" s="886"/>
      <c r="WHX11" s="885"/>
      <c r="WHY11" s="886"/>
      <c r="WHZ11" s="886"/>
      <c r="WIA11" s="886"/>
      <c r="WIB11" s="885"/>
      <c r="WIC11" s="886"/>
      <c r="WID11" s="886"/>
      <c r="WIE11" s="886"/>
      <c r="WIF11" s="885"/>
      <c r="WIG11" s="886"/>
      <c r="WIH11" s="886"/>
      <c r="WII11" s="886"/>
      <c r="WIJ11" s="885"/>
      <c r="WIK11" s="886"/>
      <c r="WIL11" s="886"/>
      <c r="WIM11" s="886"/>
      <c r="WIN11" s="885"/>
      <c r="WIO11" s="886"/>
      <c r="WIP11" s="886"/>
      <c r="WIQ11" s="886"/>
      <c r="WIR11" s="885"/>
      <c r="WIS11" s="886"/>
      <c r="WIT11" s="886"/>
      <c r="WIU11" s="886"/>
      <c r="WIV11" s="885"/>
      <c r="WIW11" s="886"/>
      <c r="WIX11" s="886"/>
      <c r="WIY11" s="886"/>
      <c r="WIZ11" s="885"/>
      <c r="WJA11" s="886"/>
      <c r="WJB11" s="886"/>
      <c r="WJC11" s="886"/>
      <c r="WJD11" s="885"/>
      <c r="WJE11" s="886"/>
      <c r="WJF11" s="886"/>
      <c r="WJG11" s="886"/>
      <c r="WJH11" s="885"/>
      <c r="WJI11" s="886"/>
      <c r="WJJ11" s="886"/>
      <c r="WJK11" s="886"/>
      <c r="WJL11" s="885"/>
      <c r="WJM11" s="886"/>
      <c r="WJN11" s="886"/>
      <c r="WJO11" s="886"/>
      <c r="WJP11" s="885"/>
      <c r="WJQ11" s="886"/>
      <c r="WJR11" s="886"/>
      <c r="WJS11" s="886"/>
      <c r="WJT11" s="885"/>
      <c r="WJU11" s="886"/>
      <c r="WJV11" s="886"/>
      <c r="WJW11" s="886"/>
      <c r="WJX11" s="885"/>
      <c r="WJY11" s="886"/>
      <c r="WJZ11" s="886"/>
      <c r="WKA11" s="886"/>
      <c r="WKB11" s="885"/>
      <c r="WKC11" s="886"/>
      <c r="WKD11" s="886"/>
      <c r="WKE11" s="886"/>
      <c r="WKF11" s="885"/>
      <c r="WKG11" s="886"/>
      <c r="WKH11" s="886"/>
      <c r="WKI11" s="886"/>
      <c r="WKJ11" s="885"/>
      <c r="WKK11" s="886"/>
      <c r="WKL11" s="886"/>
      <c r="WKM11" s="886"/>
      <c r="WKN11" s="885"/>
      <c r="WKO11" s="886"/>
      <c r="WKP11" s="886"/>
      <c r="WKQ11" s="886"/>
      <c r="WKR11" s="885"/>
      <c r="WKS11" s="886"/>
      <c r="WKT11" s="886"/>
      <c r="WKU11" s="886"/>
      <c r="WKV11" s="885"/>
      <c r="WKW11" s="886"/>
      <c r="WKX11" s="886"/>
      <c r="WKY11" s="886"/>
      <c r="WKZ11" s="885"/>
      <c r="WLA11" s="886"/>
      <c r="WLB11" s="886"/>
      <c r="WLC11" s="886"/>
      <c r="WLD11" s="885"/>
      <c r="WLE11" s="886"/>
      <c r="WLF11" s="886"/>
      <c r="WLG11" s="886"/>
      <c r="WLH11" s="885"/>
      <c r="WLI11" s="886"/>
      <c r="WLJ11" s="886"/>
      <c r="WLK11" s="886"/>
      <c r="WLL11" s="885"/>
      <c r="WLM11" s="886"/>
      <c r="WLN11" s="886"/>
      <c r="WLO11" s="886"/>
      <c r="WLP11" s="885"/>
      <c r="WLQ11" s="886"/>
      <c r="WLR11" s="886"/>
      <c r="WLS11" s="886"/>
      <c r="WLT11" s="885"/>
      <c r="WLU11" s="886"/>
      <c r="WLV11" s="886"/>
      <c r="WLW11" s="886"/>
      <c r="WLX11" s="885"/>
      <c r="WLY11" s="886"/>
      <c r="WLZ11" s="886"/>
      <c r="WMA11" s="886"/>
      <c r="WMB11" s="885"/>
      <c r="WMC11" s="886"/>
      <c r="WMD11" s="886"/>
      <c r="WME11" s="886"/>
      <c r="WMF11" s="885"/>
      <c r="WMG11" s="886"/>
      <c r="WMH11" s="886"/>
      <c r="WMI11" s="886"/>
      <c r="WMJ11" s="885"/>
      <c r="WMK11" s="886"/>
      <c r="WML11" s="886"/>
      <c r="WMM11" s="886"/>
      <c r="WMN11" s="885"/>
      <c r="WMO11" s="886"/>
      <c r="WMP11" s="886"/>
      <c r="WMQ11" s="886"/>
      <c r="WMR11" s="885"/>
      <c r="WMS11" s="886"/>
      <c r="WMT11" s="886"/>
      <c r="WMU11" s="886"/>
      <c r="WMV11" s="885"/>
      <c r="WMW11" s="886"/>
      <c r="WMX11" s="886"/>
      <c r="WMY11" s="886"/>
      <c r="WMZ11" s="885"/>
      <c r="WNA11" s="886"/>
      <c r="WNB11" s="886"/>
      <c r="WNC11" s="886"/>
      <c r="WND11" s="885"/>
      <c r="WNE11" s="886"/>
      <c r="WNF11" s="886"/>
      <c r="WNG11" s="886"/>
      <c r="WNH11" s="885"/>
      <c r="WNI11" s="886"/>
      <c r="WNJ11" s="886"/>
      <c r="WNK11" s="886"/>
      <c r="WNL11" s="885"/>
      <c r="WNM11" s="886"/>
      <c r="WNN11" s="886"/>
      <c r="WNO11" s="886"/>
      <c r="WNP11" s="885"/>
      <c r="WNQ11" s="886"/>
      <c r="WNR11" s="886"/>
      <c r="WNS11" s="886"/>
      <c r="WNT11" s="885"/>
      <c r="WNU11" s="886"/>
      <c r="WNV11" s="886"/>
      <c r="WNW11" s="886"/>
      <c r="WNX11" s="885"/>
      <c r="WNY11" s="886"/>
      <c r="WNZ11" s="886"/>
      <c r="WOA11" s="886"/>
      <c r="WOB11" s="885"/>
      <c r="WOC11" s="886"/>
      <c r="WOD11" s="886"/>
      <c r="WOE11" s="886"/>
      <c r="WOF11" s="885"/>
      <c r="WOG11" s="886"/>
      <c r="WOH11" s="886"/>
      <c r="WOI11" s="886"/>
      <c r="WOJ11" s="885"/>
      <c r="WOK11" s="886"/>
      <c r="WOL11" s="886"/>
      <c r="WOM11" s="886"/>
      <c r="WON11" s="885"/>
      <c r="WOO11" s="886"/>
      <c r="WOP11" s="886"/>
      <c r="WOQ11" s="886"/>
      <c r="WOR11" s="885"/>
      <c r="WOS11" s="886"/>
      <c r="WOT11" s="886"/>
      <c r="WOU11" s="886"/>
      <c r="WOV11" s="885"/>
      <c r="WOW11" s="886"/>
      <c r="WOX11" s="886"/>
      <c r="WOY11" s="886"/>
      <c r="WOZ11" s="885"/>
      <c r="WPA11" s="886"/>
      <c r="WPB11" s="886"/>
      <c r="WPC11" s="886"/>
      <c r="WPD11" s="885"/>
      <c r="WPE11" s="886"/>
      <c r="WPF11" s="886"/>
      <c r="WPG11" s="886"/>
      <c r="WPH11" s="885"/>
      <c r="WPI11" s="886"/>
      <c r="WPJ11" s="886"/>
      <c r="WPK11" s="886"/>
      <c r="WPL11" s="885"/>
      <c r="WPM11" s="886"/>
      <c r="WPN11" s="886"/>
      <c r="WPO11" s="886"/>
      <c r="WPP11" s="885"/>
      <c r="WPQ11" s="886"/>
      <c r="WPR11" s="886"/>
      <c r="WPS11" s="886"/>
      <c r="WPT11" s="885"/>
      <c r="WPU11" s="886"/>
      <c r="WPV11" s="886"/>
      <c r="WPW11" s="886"/>
      <c r="WPX11" s="885"/>
      <c r="WPY11" s="886"/>
      <c r="WPZ11" s="886"/>
      <c r="WQA11" s="886"/>
      <c r="WQB11" s="885"/>
      <c r="WQC11" s="886"/>
      <c r="WQD11" s="886"/>
      <c r="WQE11" s="886"/>
      <c r="WQF11" s="885"/>
      <c r="WQG11" s="886"/>
      <c r="WQH11" s="886"/>
      <c r="WQI11" s="886"/>
      <c r="WQJ11" s="885"/>
      <c r="WQK11" s="886"/>
      <c r="WQL11" s="886"/>
      <c r="WQM11" s="886"/>
      <c r="WQN11" s="885"/>
      <c r="WQO11" s="886"/>
      <c r="WQP11" s="886"/>
      <c r="WQQ11" s="886"/>
      <c r="WQR11" s="885"/>
      <c r="WQS11" s="886"/>
      <c r="WQT11" s="886"/>
      <c r="WQU11" s="886"/>
      <c r="WQV11" s="885"/>
      <c r="WQW11" s="886"/>
      <c r="WQX11" s="886"/>
      <c r="WQY11" s="886"/>
      <c r="WQZ11" s="885"/>
      <c r="WRA11" s="886"/>
      <c r="WRB11" s="886"/>
      <c r="WRC11" s="886"/>
      <c r="WRD11" s="885"/>
      <c r="WRE11" s="886"/>
      <c r="WRF11" s="886"/>
      <c r="WRG11" s="886"/>
      <c r="WRH11" s="885"/>
      <c r="WRI11" s="886"/>
      <c r="WRJ11" s="886"/>
      <c r="WRK11" s="886"/>
      <c r="WRL11" s="885"/>
      <c r="WRM11" s="886"/>
      <c r="WRN11" s="886"/>
      <c r="WRO11" s="886"/>
      <c r="WRP11" s="885"/>
      <c r="WRQ11" s="886"/>
      <c r="WRR11" s="886"/>
      <c r="WRS11" s="886"/>
      <c r="WRT11" s="885"/>
      <c r="WRU11" s="886"/>
      <c r="WRV11" s="886"/>
      <c r="WRW11" s="886"/>
      <c r="WRX11" s="885"/>
      <c r="WRY11" s="886"/>
      <c r="WRZ11" s="886"/>
      <c r="WSA11" s="886"/>
      <c r="WSB11" s="885"/>
      <c r="WSC11" s="886"/>
      <c r="WSD11" s="886"/>
      <c r="WSE11" s="886"/>
      <c r="WSF11" s="885"/>
      <c r="WSG11" s="886"/>
      <c r="WSH11" s="886"/>
      <c r="WSI11" s="886"/>
      <c r="WSJ11" s="885"/>
      <c r="WSK11" s="886"/>
      <c r="WSL11" s="886"/>
      <c r="WSM11" s="886"/>
      <c r="WSN11" s="885"/>
      <c r="WSO11" s="886"/>
      <c r="WSP11" s="886"/>
      <c r="WSQ11" s="886"/>
      <c r="WSR11" s="885"/>
      <c r="WSS11" s="886"/>
      <c r="WST11" s="886"/>
      <c r="WSU11" s="886"/>
      <c r="WSV11" s="885"/>
      <c r="WSW11" s="886"/>
      <c r="WSX11" s="886"/>
      <c r="WSY11" s="886"/>
      <c r="WSZ11" s="885"/>
      <c r="WTA11" s="886"/>
      <c r="WTB11" s="886"/>
      <c r="WTC11" s="886"/>
      <c r="WTD11" s="885"/>
      <c r="WTE11" s="886"/>
      <c r="WTF11" s="886"/>
      <c r="WTG11" s="886"/>
      <c r="WTH11" s="885"/>
      <c r="WTI11" s="886"/>
      <c r="WTJ11" s="886"/>
      <c r="WTK11" s="886"/>
      <c r="WTL11" s="885"/>
      <c r="WTM11" s="886"/>
      <c r="WTN11" s="886"/>
      <c r="WTO11" s="886"/>
      <c r="WTP11" s="885"/>
      <c r="WTQ11" s="886"/>
      <c r="WTR11" s="886"/>
      <c r="WTS11" s="886"/>
      <c r="WTT11" s="885"/>
      <c r="WTU11" s="886"/>
      <c r="WTV11" s="886"/>
      <c r="WTW11" s="886"/>
      <c r="WTX11" s="885"/>
      <c r="WTY11" s="886"/>
      <c r="WTZ11" s="886"/>
      <c r="WUA11" s="886"/>
      <c r="WUB11" s="885"/>
      <c r="WUC11" s="886"/>
      <c r="WUD11" s="886"/>
      <c r="WUE11" s="886"/>
      <c r="WUF11" s="885"/>
      <c r="WUG11" s="886"/>
      <c r="WUH11" s="886"/>
      <c r="WUI11" s="886"/>
      <c r="WUJ11" s="885"/>
      <c r="WUK11" s="886"/>
      <c r="WUL11" s="886"/>
      <c r="WUM11" s="886"/>
      <c r="WUN11" s="885"/>
      <c r="WUO11" s="886"/>
      <c r="WUP11" s="886"/>
      <c r="WUQ11" s="886"/>
      <c r="WUR11" s="885"/>
      <c r="WUS11" s="886"/>
      <c r="WUT11" s="886"/>
      <c r="WUU11" s="886"/>
      <c r="WUV11" s="885"/>
      <c r="WUW11" s="886"/>
      <c r="WUX11" s="886"/>
      <c r="WUY11" s="886"/>
      <c r="WUZ11" s="885"/>
      <c r="WVA11" s="886"/>
      <c r="WVB11" s="886"/>
      <c r="WVC11" s="886"/>
      <c r="WVD11" s="885"/>
      <c r="WVE11" s="886"/>
      <c r="WVF11" s="886"/>
      <c r="WVG11" s="886"/>
      <c r="WVH11" s="885"/>
      <c r="WVI11" s="886"/>
      <c r="WVJ11" s="886"/>
      <c r="WVK11" s="886"/>
      <c r="WVL11" s="885"/>
      <c r="WVM11" s="886"/>
      <c r="WVN11" s="886"/>
      <c r="WVO11" s="886"/>
      <c r="WVP11" s="885"/>
      <c r="WVQ11" s="886"/>
      <c r="WVR11" s="886"/>
      <c r="WVS11" s="886"/>
      <c r="WVT11" s="885"/>
      <c r="WVU11" s="886"/>
      <c r="WVV11" s="886"/>
      <c r="WVW11" s="886"/>
      <c r="WVX11" s="885"/>
      <c r="WVY11" s="886"/>
      <c r="WVZ11" s="886"/>
      <c r="WWA11" s="886"/>
      <c r="WWB11" s="885"/>
      <c r="WWC11" s="886"/>
      <c r="WWD11" s="886"/>
      <c r="WWE11" s="886"/>
      <c r="WWF11" s="885"/>
      <c r="WWG11" s="886"/>
      <c r="WWH11" s="886"/>
      <c r="WWI11" s="886"/>
      <c r="WWJ11" s="885"/>
      <c r="WWK11" s="886"/>
      <c r="WWL11" s="886"/>
      <c r="WWM11" s="886"/>
      <c r="WWN11" s="885"/>
      <c r="WWO11" s="886"/>
      <c r="WWP11" s="886"/>
      <c r="WWQ11" s="886"/>
      <c r="WWR11" s="885"/>
      <c r="WWS11" s="886"/>
      <c r="WWT11" s="886"/>
      <c r="WWU11" s="886"/>
      <c r="WWV11" s="885"/>
      <c r="WWW11" s="886"/>
      <c r="WWX11" s="886"/>
      <c r="WWY11" s="886"/>
      <c r="WWZ11" s="885"/>
      <c r="WXA11" s="886"/>
      <c r="WXB11" s="886"/>
      <c r="WXC11" s="886"/>
      <c r="WXD11" s="885"/>
      <c r="WXE11" s="886"/>
      <c r="WXF11" s="886"/>
      <c r="WXG11" s="886"/>
      <c r="WXH11" s="885"/>
      <c r="WXI11" s="886"/>
      <c r="WXJ11" s="886"/>
      <c r="WXK11" s="886"/>
      <c r="WXL11" s="885"/>
      <c r="WXM11" s="886"/>
      <c r="WXN11" s="886"/>
      <c r="WXO11" s="886"/>
      <c r="WXP11" s="885"/>
      <c r="WXQ11" s="886"/>
      <c r="WXR11" s="886"/>
      <c r="WXS11" s="886"/>
      <c r="WXT11" s="885"/>
      <c r="WXU11" s="886"/>
      <c r="WXV11" s="886"/>
      <c r="WXW11" s="886"/>
      <c r="WXX11" s="885"/>
      <c r="WXY11" s="886"/>
      <c r="WXZ11" s="886"/>
      <c r="WYA11" s="886"/>
      <c r="WYB11" s="885"/>
      <c r="WYC11" s="886"/>
      <c r="WYD11" s="886"/>
      <c r="WYE11" s="886"/>
      <c r="WYF11" s="885"/>
      <c r="WYG11" s="886"/>
      <c r="WYH11" s="886"/>
      <c r="WYI11" s="886"/>
      <c r="WYJ11" s="885"/>
      <c r="WYK11" s="886"/>
      <c r="WYL11" s="886"/>
      <c r="WYM11" s="886"/>
      <c r="WYN11" s="885"/>
      <c r="WYO11" s="886"/>
      <c r="WYP11" s="886"/>
      <c r="WYQ11" s="886"/>
      <c r="WYR11" s="885"/>
      <c r="WYS11" s="886"/>
      <c r="WYT11" s="886"/>
      <c r="WYU11" s="886"/>
      <c r="WYV11" s="885"/>
      <c r="WYW11" s="886"/>
      <c r="WYX11" s="886"/>
      <c r="WYY11" s="886"/>
      <c r="WYZ11" s="885"/>
      <c r="WZA11" s="886"/>
      <c r="WZB11" s="886"/>
      <c r="WZC11" s="886"/>
      <c r="WZD11" s="885"/>
      <c r="WZE11" s="886"/>
      <c r="WZF11" s="886"/>
      <c r="WZG11" s="886"/>
      <c r="WZH11" s="885"/>
      <c r="WZI11" s="886"/>
      <c r="WZJ11" s="886"/>
      <c r="WZK11" s="886"/>
      <c r="WZL11" s="885"/>
      <c r="WZM11" s="886"/>
      <c r="WZN11" s="886"/>
      <c r="WZO11" s="886"/>
      <c r="WZP11" s="885"/>
      <c r="WZQ11" s="886"/>
      <c r="WZR11" s="886"/>
      <c r="WZS11" s="886"/>
      <c r="WZT11" s="885"/>
      <c r="WZU11" s="886"/>
      <c r="WZV11" s="886"/>
      <c r="WZW11" s="886"/>
      <c r="WZX11" s="885"/>
      <c r="WZY11" s="886"/>
      <c r="WZZ11" s="886"/>
      <c r="XAA11" s="886"/>
      <c r="XAB11" s="885"/>
      <c r="XAC11" s="886"/>
      <c r="XAD11" s="886"/>
      <c r="XAE11" s="886"/>
      <c r="XAF11" s="885"/>
      <c r="XAG11" s="886"/>
      <c r="XAH11" s="886"/>
      <c r="XAI11" s="886"/>
      <c r="XAJ11" s="885"/>
      <c r="XAK11" s="886"/>
      <c r="XAL11" s="886"/>
      <c r="XAM11" s="886"/>
      <c r="XAN11" s="885"/>
      <c r="XAO11" s="886"/>
      <c r="XAP11" s="886"/>
      <c r="XAQ11" s="886"/>
      <c r="XAR11" s="885"/>
      <c r="XAS11" s="886"/>
      <c r="XAT11" s="886"/>
      <c r="XAU11" s="886"/>
      <c r="XAV11" s="885"/>
      <c r="XAW11" s="886"/>
      <c r="XAX11" s="886"/>
      <c r="XAY11" s="886"/>
      <c r="XAZ11" s="885"/>
      <c r="XBA11" s="886"/>
      <c r="XBB11" s="886"/>
      <c r="XBC11" s="886"/>
      <c r="XBD11" s="885"/>
      <c r="XBE11" s="886"/>
      <c r="XBF11" s="886"/>
      <c r="XBG11" s="886"/>
      <c r="XBH11" s="885"/>
      <c r="XBI11" s="886"/>
      <c r="XBJ11" s="886"/>
      <c r="XBK11" s="886"/>
      <c r="XBL11" s="885"/>
      <c r="XBM11" s="886"/>
      <c r="XBN11" s="886"/>
      <c r="XBO11" s="886"/>
      <c r="XBP11" s="885"/>
      <c r="XBQ11" s="886"/>
      <c r="XBR11" s="886"/>
      <c r="XBS11" s="886"/>
      <c r="XBT11" s="885"/>
      <c r="XBU11" s="886"/>
      <c r="XBV11" s="886"/>
      <c r="XBW11" s="886"/>
      <c r="XBX11" s="885"/>
      <c r="XBY11" s="886"/>
      <c r="XBZ11" s="886"/>
      <c r="XCA11" s="886"/>
      <c r="XCB11" s="885"/>
      <c r="XCC11" s="886"/>
      <c r="XCD11" s="886"/>
      <c r="XCE11" s="886"/>
      <c r="XCF11" s="885"/>
      <c r="XCG11" s="886"/>
      <c r="XCH11" s="886"/>
      <c r="XCI11" s="886"/>
      <c r="XCJ11" s="885"/>
      <c r="XCK11" s="886"/>
      <c r="XCL11" s="886"/>
      <c r="XCM11" s="886"/>
      <c r="XCN11" s="885"/>
      <c r="XCO11" s="886"/>
      <c r="XCP11" s="886"/>
      <c r="XCQ11" s="886"/>
      <c r="XCR11" s="885"/>
      <c r="XCS11" s="886"/>
      <c r="XCT11" s="886"/>
      <c r="XCU11" s="886"/>
      <c r="XCV11" s="885"/>
      <c r="XCW11" s="886"/>
      <c r="XCX11" s="886"/>
      <c r="XCY11" s="886"/>
      <c r="XCZ11" s="885"/>
      <c r="XDA11" s="886"/>
      <c r="XDB11" s="886"/>
      <c r="XDC11" s="886"/>
      <c r="XDD11" s="885"/>
      <c r="XDE11" s="886"/>
      <c r="XDF11" s="886"/>
      <c r="XDG11" s="886"/>
      <c r="XDH11" s="885"/>
      <c r="XDI11" s="886"/>
      <c r="XDJ11" s="886"/>
      <c r="XDK11" s="886"/>
      <c r="XDL11" s="885"/>
      <c r="XDM11" s="886"/>
      <c r="XDN11" s="886"/>
      <c r="XDO11" s="886"/>
      <c r="XDP11" s="885"/>
      <c r="XDQ11" s="886"/>
      <c r="XDR11" s="886"/>
      <c r="XDS11" s="886"/>
      <c r="XDT11" s="885"/>
      <c r="XDU11" s="886"/>
      <c r="XDV11" s="886"/>
      <c r="XDW11" s="886"/>
      <c r="XDX11" s="885"/>
      <c r="XDY11" s="886"/>
      <c r="XDZ11" s="886"/>
      <c r="XEA11" s="886"/>
      <c r="XEB11" s="885"/>
      <c r="XEC11" s="886"/>
      <c r="XED11" s="886"/>
      <c r="XEE11" s="886"/>
      <c r="XEF11" s="885"/>
      <c r="XEG11" s="886"/>
      <c r="XEH11" s="886"/>
      <c r="XEI11" s="886"/>
      <c r="XEJ11" s="885"/>
      <c r="XEK11" s="886"/>
      <c r="XEL11" s="886"/>
      <c r="XEM11" s="886"/>
    </row>
    <row r="12" spans="1:16367" s="215" customFormat="1" ht="22.5" customHeight="1" x14ac:dyDescent="0.25">
      <c r="A12" s="976" t="s">
        <v>627</v>
      </c>
      <c r="B12" s="243"/>
      <c r="C12" s="875">
        <f>SUM('تراز 1400'!$M$80)</f>
        <v>11701440000</v>
      </c>
      <c r="D12" s="1066"/>
      <c r="E12" s="875">
        <v>0</v>
      </c>
      <c r="H12" s="883"/>
      <c r="L12" s="246"/>
      <c r="M12" s="884"/>
      <c r="N12" s="883"/>
      <c r="O12" s="883"/>
      <c r="P12" s="885"/>
      <c r="Q12" s="886"/>
      <c r="R12" s="886"/>
      <c r="S12" s="886"/>
      <c r="T12" s="885"/>
      <c r="U12" s="886"/>
      <c r="V12" s="886"/>
      <c r="W12" s="886"/>
      <c r="X12" s="885"/>
      <c r="Y12" s="886"/>
      <c r="Z12" s="886"/>
      <c r="AA12" s="886"/>
      <c r="AB12" s="885"/>
      <c r="AC12" s="886"/>
      <c r="AD12" s="886"/>
      <c r="AE12" s="886"/>
      <c r="AF12" s="885"/>
      <c r="AG12" s="886"/>
      <c r="AH12" s="886"/>
      <c r="AI12" s="886"/>
      <c r="AJ12" s="885"/>
      <c r="AK12" s="886"/>
      <c r="AL12" s="886"/>
      <c r="AM12" s="886"/>
      <c r="AN12" s="885"/>
      <c r="AO12" s="886"/>
      <c r="AP12" s="886"/>
      <c r="AQ12" s="886"/>
      <c r="AR12" s="885"/>
      <c r="AS12" s="886"/>
      <c r="AT12" s="886"/>
      <c r="AU12" s="886"/>
      <c r="AV12" s="885"/>
      <c r="AW12" s="886"/>
      <c r="AX12" s="886"/>
      <c r="AY12" s="886"/>
      <c r="AZ12" s="885"/>
      <c r="BA12" s="886"/>
      <c r="BB12" s="886"/>
      <c r="BC12" s="886"/>
      <c r="BD12" s="885"/>
      <c r="BE12" s="886"/>
      <c r="BF12" s="886"/>
      <c r="BG12" s="886"/>
      <c r="BH12" s="885"/>
      <c r="BI12" s="886"/>
      <c r="BJ12" s="886"/>
      <c r="BK12" s="886"/>
      <c r="BL12" s="885"/>
      <c r="BM12" s="886"/>
      <c r="BN12" s="886"/>
      <c r="BO12" s="886"/>
      <c r="BP12" s="885"/>
      <c r="BQ12" s="886"/>
      <c r="BR12" s="886"/>
      <c r="BS12" s="886"/>
      <c r="BT12" s="885"/>
      <c r="BU12" s="886"/>
      <c r="BV12" s="886"/>
      <c r="BW12" s="886"/>
      <c r="BX12" s="885"/>
      <c r="BY12" s="886"/>
      <c r="BZ12" s="886"/>
      <c r="CA12" s="886"/>
      <c r="CB12" s="885"/>
      <c r="CC12" s="886"/>
      <c r="CD12" s="886"/>
      <c r="CE12" s="886"/>
      <c r="CF12" s="885"/>
      <c r="CG12" s="886"/>
      <c r="CH12" s="886"/>
      <c r="CI12" s="886"/>
      <c r="CJ12" s="885"/>
      <c r="CK12" s="886"/>
      <c r="CL12" s="886"/>
      <c r="CM12" s="886"/>
      <c r="CN12" s="885"/>
      <c r="CO12" s="886"/>
      <c r="CP12" s="886"/>
      <c r="CQ12" s="886"/>
      <c r="CR12" s="885"/>
      <c r="CS12" s="886"/>
      <c r="CT12" s="886"/>
      <c r="CU12" s="886"/>
      <c r="CV12" s="885"/>
      <c r="CW12" s="886"/>
      <c r="CX12" s="886"/>
      <c r="CY12" s="886"/>
      <c r="CZ12" s="885"/>
      <c r="DA12" s="886"/>
      <c r="DB12" s="886"/>
      <c r="DC12" s="886"/>
      <c r="DD12" s="885"/>
      <c r="DE12" s="886"/>
      <c r="DF12" s="886"/>
      <c r="DG12" s="886"/>
      <c r="DH12" s="885"/>
      <c r="DI12" s="886"/>
      <c r="DJ12" s="886"/>
      <c r="DK12" s="886"/>
      <c r="DL12" s="885"/>
      <c r="DM12" s="886"/>
      <c r="DN12" s="886"/>
      <c r="DO12" s="886"/>
      <c r="DP12" s="885"/>
      <c r="DQ12" s="886"/>
      <c r="DR12" s="886"/>
      <c r="DS12" s="886"/>
      <c r="DT12" s="885"/>
      <c r="DU12" s="886"/>
      <c r="DV12" s="886"/>
      <c r="DW12" s="886"/>
      <c r="DX12" s="885"/>
      <c r="DY12" s="886"/>
      <c r="DZ12" s="886"/>
      <c r="EA12" s="886"/>
      <c r="EB12" s="885"/>
      <c r="EC12" s="886"/>
      <c r="ED12" s="886"/>
      <c r="EE12" s="886"/>
      <c r="EF12" s="885"/>
      <c r="EG12" s="886"/>
      <c r="EH12" s="886"/>
      <c r="EI12" s="886"/>
      <c r="EJ12" s="885"/>
      <c r="EK12" s="886"/>
      <c r="EL12" s="886"/>
      <c r="EM12" s="886"/>
      <c r="EN12" s="885"/>
      <c r="EO12" s="886"/>
      <c r="EP12" s="886"/>
      <c r="EQ12" s="886"/>
      <c r="ER12" s="885"/>
      <c r="ES12" s="886"/>
      <c r="ET12" s="886"/>
      <c r="EU12" s="886"/>
      <c r="EV12" s="885"/>
      <c r="EW12" s="886"/>
      <c r="EX12" s="886"/>
      <c r="EY12" s="886"/>
      <c r="EZ12" s="885"/>
      <c r="FA12" s="886"/>
      <c r="FB12" s="886"/>
      <c r="FC12" s="886"/>
      <c r="FD12" s="885"/>
      <c r="FE12" s="886"/>
      <c r="FF12" s="886"/>
      <c r="FG12" s="886"/>
      <c r="FH12" s="885"/>
      <c r="FI12" s="886"/>
      <c r="FJ12" s="886"/>
      <c r="FK12" s="886"/>
      <c r="FL12" s="885"/>
      <c r="FM12" s="886"/>
      <c r="FN12" s="886"/>
      <c r="FO12" s="886"/>
      <c r="FP12" s="885"/>
      <c r="FQ12" s="886"/>
      <c r="FR12" s="886"/>
      <c r="FS12" s="886"/>
      <c r="FT12" s="885"/>
      <c r="FU12" s="886"/>
      <c r="FV12" s="886"/>
      <c r="FW12" s="886"/>
      <c r="FX12" s="885"/>
      <c r="FY12" s="886"/>
      <c r="FZ12" s="886"/>
      <c r="GA12" s="886"/>
      <c r="GB12" s="885"/>
      <c r="GC12" s="886"/>
      <c r="GD12" s="886"/>
      <c r="GE12" s="886"/>
      <c r="GF12" s="885"/>
      <c r="GG12" s="886"/>
      <c r="GH12" s="886"/>
      <c r="GI12" s="886"/>
      <c r="GJ12" s="885"/>
      <c r="GK12" s="886"/>
      <c r="GL12" s="886"/>
      <c r="GM12" s="886"/>
      <c r="GN12" s="885"/>
      <c r="GO12" s="886"/>
      <c r="GP12" s="886"/>
      <c r="GQ12" s="886"/>
      <c r="GR12" s="885"/>
      <c r="GS12" s="886"/>
      <c r="GT12" s="886"/>
      <c r="GU12" s="886"/>
      <c r="GV12" s="885"/>
      <c r="GW12" s="886"/>
      <c r="GX12" s="886"/>
      <c r="GY12" s="886"/>
      <c r="GZ12" s="885"/>
      <c r="HA12" s="886"/>
      <c r="HB12" s="886"/>
      <c r="HC12" s="886"/>
      <c r="HD12" s="885"/>
      <c r="HE12" s="886"/>
      <c r="HF12" s="886"/>
      <c r="HG12" s="886"/>
      <c r="HH12" s="885"/>
      <c r="HI12" s="886"/>
      <c r="HJ12" s="886"/>
      <c r="HK12" s="886"/>
      <c r="HL12" s="885"/>
      <c r="HM12" s="886"/>
      <c r="HN12" s="886"/>
      <c r="HO12" s="886"/>
      <c r="HP12" s="885"/>
      <c r="HQ12" s="886"/>
      <c r="HR12" s="886"/>
      <c r="HS12" s="886"/>
      <c r="HT12" s="885"/>
      <c r="HU12" s="886"/>
      <c r="HV12" s="886"/>
      <c r="HW12" s="886"/>
      <c r="HX12" s="885"/>
      <c r="HY12" s="886"/>
      <c r="HZ12" s="886"/>
      <c r="IA12" s="886"/>
      <c r="IB12" s="885"/>
      <c r="IC12" s="886"/>
      <c r="ID12" s="886"/>
      <c r="IE12" s="886"/>
      <c r="IF12" s="885"/>
      <c r="IG12" s="886"/>
      <c r="IH12" s="886"/>
      <c r="II12" s="886"/>
      <c r="IJ12" s="885"/>
      <c r="IK12" s="886"/>
      <c r="IL12" s="886"/>
      <c r="IM12" s="886"/>
      <c r="IN12" s="885"/>
      <c r="IO12" s="886"/>
      <c r="IP12" s="886"/>
      <c r="IQ12" s="886"/>
      <c r="IR12" s="885"/>
      <c r="IS12" s="886"/>
      <c r="IT12" s="886"/>
      <c r="IU12" s="886"/>
      <c r="IV12" s="885"/>
      <c r="IW12" s="886"/>
      <c r="IX12" s="886"/>
      <c r="IY12" s="886"/>
      <c r="IZ12" s="885"/>
      <c r="JA12" s="886"/>
      <c r="JB12" s="886"/>
      <c r="JC12" s="886"/>
      <c r="JD12" s="885"/>
      <c r="JE12" s="886"/>
      <c r="JF12" s="886"/>
      <c r="JG12" s="886"/>
      <c r="JH12" s="885"/>
      <c r="JI12" s="886"/>
      <c r="JJ12" s="886"/>
      <c r="JK12" s="886"/>
      <c r="JL12" s="885"/>
      <c r="JM12" s="886"/>
      <c r="JN12" s="886"/>
      <c r="JO12" s="886"/>
      <c r="JP12" s="885"/>
      <c r="JQ12" s="886"/>
      <c r="JR12" s="886"/>
      <c r="JS12" s="886"/>
      <c r="JT12" s="885"/>
      <c r="JU12" s="886"/>
      <c r="JV12" s="886"/>
      <c r="JW12" s="886"/>
      <c r="JX12" s="885"/>
      <c r="JY12" s="886"/>
      <c r="JZ12" s="886"/>
      <c r="KA12" s="886"/>
      <c r="KB12" s="885"/>
      <c r="KC12" s="886"/>
      <c r="KD12" s="886"/>
      <c r="KE12" s="886"/>
      <c r="KF12" s="885"/>
      <c r="KG12" s="886"/>
      <c r="KH12" s="886"/>
      <c r="KI12" s="886"/>
      <c r="KJ12" s="885"/>
      <c r="KK12" s="886"/>
      <c r="KL12" s="886"/>
      <c r="KM12" s="886"/>
      <c r="KN12" s="885"/>
      <c r="KO12" s="886"/>
      <c r="KP12" s="886"/>
      <c r="KQ12" s="886"/>
      <c r="KR12" s="885"/>
      <c r="KS12" s="886"/>
      <c r="KT12" s="886"/>
      <c r="KU12" s="886"/>
      <c r="KV12" s="885"/>
      <c r="KW12" s="886"/>
      <c r="KX12" s="886"/>
      <c r="KY12" s="886"/>
      <c r="KZ12" s="885"/>
      <c r="LA12" s="886"/>
      <c r="LB12" s="886"/>
      <c r="LC12" s="886"/>
      <c r="LD12" s="885"/>
      <c r="LE12" s="886"/>
      <c r="LF12" s="886"/>
      <c r="LG12" s="886"/>
      <c r="LH12" s="885"/>
      <c r="LI12" s="886"/>
      <c r="LJ12" s="886"/>
      <c r="LK12" s="886"/>
      <c r="LL12" s="885"/>
      <c r="LM12" s="886"/>
      <c r="LN12" s="886"/>
      <c r="LO12" s="886"/>
      <c r="LP12" s="885"/>
      <c r="LQ12" s="886"/>
      <c r="LR12" s="886"/>
      <c r="LS12" s="886"/>
      <c r="LT12" s="885"/>
      <c r="LU12" s="886"/>
      <c r="LV12" s="886"/>
      <c r="LW12" s="886"/>
      <c r="LX12" s="885"/>
      <c r="LY12" s="886"/>
      <c r="LZ12" s="886"/>
      <c r="MA12" s="886"/>
      <c r="MB12" s="885"/>
      <c r="MC12" s="886"/>
      <c r="MD12" s="886"/>
      <c r="ME12" s="886"/>
      <c r="MF12" s="885"/>
      <c r="MG12" s="886"/>
      <c r="MH12" s="886"/>
      <c r="MI12" s="886"/>
      <c r="MJ12" s="885"/>
      <c r="MK12" s="886"/>
      <c r="ML12" s="886"/>
      <c r="MM12" s="886"/>
      <c r="MN12" s="885"/>
      <c r="MO12" s="886"/>
      <c r="MP12" s="886"/>
      <c r="MQ12" s="886"/>
      <c r="MR12" s="885"/>
      <c r="MS12" s="886"/>
      <c r="MT12" s="886"/>
      <c r="MU12" s="886"/>
      <c r="MV12" s="885"/>
      <c r="MW12" s="886"/>
      <c r="MX12" s="886"/>
      <c r="MY12" s="886"/>
      <c r="MZ12" s="885"/>
      <c r="NA12" s="886"/>
      <c r="NB12" s="886"/>
      <c r="NC12" s="886"/>
      <c r="ND12" s="885"/>
      <c r="NE12" s="886"/>
      <c r="NF12" s="886"/>
      <c r="NG12" s="886"/>
      <c r="NH12" s="885"/>
      <c r="NI12" s="886"/>
      <c r="NJ12" s="886"/>
      <c r="NK12" s="886"/>
      <c r="NL12" s="885"/>
      <c r="NM12" s="886"/>
      <c r="NN12" s="886"/>
      <c r="NO12" s="886"/>
      <c r="NP12" s="885"/>
      <c r="NQ12" s="886"/>
      <c r="NR12" s="886"/>
      <c r="NS12" s="886"/>
      <c r="NT12" s="885"/>
      <c r="NU12" s="886"/>
      <c r="NV12" s="886"/>
      <c r="NW12" s="886"/>
      <c r="NX12" s="885"/>
      <c r="NY12" s="886"/>
      <c r="NZ12" s="886"/>
      <c r="OA12" s="886"/>
      <c r="OB12" s="885"/>
      <c r="OC12" s="886"/>
      <c r="OD12" s="886"/>
      <c r="OE12" s="886"/>
      <c r="OF12" s="885"/>
      <c r="OG12" s="886"/>
      <c r="OH12" s="886"/>
      <c r="OI12" s="886"/>
      <c r="OJ12" s="885"/>
      <c r="OK12" s="886"/>
      <c r="OL12" s="886"/>
      <c r="OM12" s="886"/>
      <c r="ON12" s="885"/>
      <c r="OO12" s="886"/>
      <c r="OP12" s="886"/>
      <c r="OQ12" s="886"/>
      <c r="OR12" s="885"/>
      <c r="OS12" s="886"/>
      <c r="OT12" s="886"/>
      <c r="OU12" s="886"/>
      <c r="OV12" s="885"/>
      <c r="OW12" s="886"/>
      <c r="OX12" s="886"/>
      <c r="OY12" s="886"/>
      <c r="OZ12" s="885"/>
      <c r="PA12" s="886"/>
      <c r="PB12" s="886"/>
      <c r="PC12" s="886"/>
      <c r="PD12" s="885"/>
      <c r="PE12" s="886"/>
      <c r="PF12" s="886"/>
      <c r="PG12" s="886"/>
      <c r="PH12" s="885"/>
      <c r="PI12" s="886"/>
      <c r="PJ12" s="886"/>
      <c r="PK12" s="886"/>
      <c r="PL12" s="885"/>
      <c r="PM12" s="886"/>
      <c r="PN12" s="886"/>
      <c r="PO12" s="886"/>
      <c r="PP12" s="885"/>
      <c r="PQ12" s="886"/>
      <c r="PR12" s="886"/>
      <c r="PS12" s="886"/>
      <c r="PT12" s="885"/>
      <c r="PU12" s="886"/>
      <c r="PV12" s="886"/>
      <c r="PW12" s="886"/>
      <c r="PX12" s="885"/>
      <c r="PY12" s="886"/>
      <c r="PZ12" s="886"/>
      <c r="QA12" s="886"/>
      <c r="QB12" s="885"/>
      <c r="QC12" s="886"/>
      <c r="QD12" s="886"/>
      <c r="QE12" s="886"/>
      <c r="QF12" s="885"/>
      <c r="QG12" s="886"/>
      <c r="QH12" s="886"/>
      <c r="QI12" s="886"/>
      <c r="QJ12" s="885"/>
      <c r="QK12" s="886"/>
      <c r="QL12" s="886"/>
      <c r="QM12" s="886"/>
      <c r="QN12" s="885"/>
      <c r="QO12" s="886"/>
      <c r="QP12" s="886"/>
      <c r="QQ12" s="886"/>
      <c r="QR12" s="885"/>
      <c r="QS12" s="886"/>
      <c r="QT12" s="886"/>
      <c r="QU12" s="886"/>
      <c r="QV12" s="885"/>
      <c r="QW12" s="886"/>
      <c r="QX12" s="886"/>
      <c r="QY12" s="886"/>
      <c r="QZ12" s="885"/>
      <c r="RA12" s="886"/>
      <c r="RB12" s="886"/>
      <c r="RC12" s="886"/>
      <c r="RD12" s="885"/>
      <c r="RE12" s="886"/>
      <c r="RF12" s="886"/>
      <c r="RG12" s="886"/>
      <c r="RH12" s="885"/>
      <c r="RI12" s="886"/>
      <c r="RJ12" s="886"/>
      <c r="RK12" s="886"/>
      <c r="RL12" s="885"/>
      <c r="RM12" s="886"/>
      <c r="RN12" s="886"/>
      <c r="RO12" s="886"/>
      <c r="RP12" s="885"/>
      <c r="RQ12" s="886"/>
      <c r="RR12" s="886"/>
      <c r="RS12" s="886"/>
      <c r="RT12" s="885"/>
      <c r="RU12" s="886"/>
      <c r="RV12" s="886"/>
      <c r="RW12" s="886"/>
      <c r="RX12" s="885"/>
      <c r="RY12" s="886"/>
      <c r="RZ12" s="886"/>
      <c r="SA12" s="886"/>
      <c r="SB12" s="885"/>
      <c r="SC12" s="886"/>
      <c r="SD12" s="886"/>
      <c r="SE12" s="886"/>
      <c r="SF12" s="885"/>
      <c r="SG12" s="886"/>
      <c r="SH12" s="886"/>
      <c r="SI12" s="886"/>
      <c r="SJ12" s="885"/>
      <c r="SK12" s="886"/>
      <c r="SL12" s="886"/>
      <c r="SM12" s="886"/>
      <c r="SN12" s="885"/>
      <c r="SO12" s="886"/>
      <c r="SP12" s="886"/>
      <c r="SQ12" s="886"/>
      <c r="SR12" s="885"/>
      <c r="SS12" s="886"/>
      <c r="ST12" s="886"/>
      <c r="SU12" s="886"/>
      <c r="SV12" s="885"/>
      <c r="SW12" s="886"/>
      <c r="SX12" s="886"/>
      <c r="SY12" s="886"/>
      <c r="SZ12" s="885"/>
      <c r="TA12" s="886"/>
      <c r="TB12" s="886"/>
      <c r="TC12" s="886"/>
      <c r="TD12" s="885"/>
      <c r="TE12" s="886"/>
      <c r="TF12" s="886"/>
      <c r="TG12" s="886"/>
      <c r="TH12" s="885"/>
      <c r="TI12" s="886"/>
      <c r="TJ12" s="886"/>
      <c r="TK12" s="886"/>
      <c r="TL12" s="885"/>
      <c r="TM12" s="886"/>
      <c r="TN12" s="886"/>
      <c r="TO12" s="886"/>
      <c r="TP12" s="885"/>
      <c r="TQ12" s="886"/>
      <c r="TR12" s="886"/>
      <c r="TS12" s="886"/>
      <c r="TT12" s="885"/>
      <c r="TU12" s="886"/>
      <c r="TV12" s="886"/>
      <c r="TW12" s="886"/>
      <c r="TX12" s="885"/>
      <c r="TY12" s="886"/>
      <c r="TZ12" s="886"/>
      <c r="UA12" s="886"/>
      <c r="UB12" s="885"/>
      <c r="UC12" s="886"/>
      <c r="UD12" s="886"/>
      <c r="UE12" s="886"/>
      <c r="UF12" s="885"/>
      <c r="UG12" s="886"/>
      <c r="UH12" s="886"/>
      <c r="UI12" s="886"/>
      <c r="UJ12" s="885"/>
      <c r="UK12" s="886"/>
      <c r="UL12" s="886"/>
      <c r="UM12" s="886"/>
      <c r="UN12" s="885"/>
      <c r="UO12" s="886"/>
      <c r="UP12" s="886"/>
      <c r="UQ12" s="886"/>
      <c r="UR12" s="885"/>
      <c r="US12" s="886"/>
      <c r="UT12" s="886"/>
      <c r="UU12" s="886"/>
      <c r="UV12" s="885"/>
      <c r="UW12" s="886"/>
      <c r="UX12" s="886"/>
      <c r="UY12" s="886"/>
      <c r="UZ12" s="885"/>
      <c r="VA12" s="886"/>
      <c r="VB12" s="886"/>
      <c r="VC12" s="886"/>
      <c r="VD12" s="885"/>
      <c r="VE12" s="886"/>
      <c r="VF12" s="886"/>
      <c r="VG12" s="886"/>
      <c r="VH12" s="885"/>
      <c r="VI12" s="886"/>
      <c r="VJ12" s="886"/>
      <c r="VK12" s="886"/>
      <c r="VL12" s="885"/>
      <c r="VM12" s="886"/>
      <c r="VN12" s="886"/>
      <c r="VO12" s="886"/>
      <c r="VP12" s="885"/>
      <c r="VQ12" s="886"/>
      <c r="VR12" s="886"/>
      <c r="VS12" s="886"/>
      <c r="VT12" s="885"/>
      <c r="VU12" s="886"/>
      <c r="VV12" s="886"/>
      <c r="VW12" s="886"/>
      <c r="VX12" s="885"/>
      <c r="VY12" s="886"/>
      <c r="VZ12" s="886"/>
      <c r="WA12" s="886"/>
      <c r="WB12" s="885"/>
      <c r="WC12" s="886"/>
      <c r="WD12" s="886"/>
      <c r="WE12" s="886"/>
      <c r="WF12" s="885"/>
      <c r="WG12" s="886"/>
      <c r="WH12" s="886"/>
      <c r="WI12" s="886"/>
      <c r="WJ12" s="885"/>
      <c r="WK12" s="886"/>
      <c r="WL12" s="886"/>
      <c r="WM12" s="886"/>
      <c r="WN12" s="885"/>
      <c r="WO12" s="886"/>
      <c r="WP12" s="886"/>
      <c r="WQ12" s="886"/>
      <c r="WR12" s="885"/>
      <c r="WS12" s="886"/>
      <c r="WT12" s="886"/>
      <c r="WU12" s="886"/>
      <c r="WV12" s="885"/>
      <c r="WW12" s="886"/>
      <c r="WX12" s="886"/>
      <c r="WY12" s="886"/>
      <c r="WZ12" s="885"/>
      <c r="XA12" s="886"/>
      <c r="XB12" s="886"/>
      <c r="XC12" s="886"/>
      <c r="XD12" s="885"/>
      <c r="XE12" s="886"/>
      <c r="XF12" s="886"/>
      <c r="XG12" s="886"/>
      <c r="XH12" s="885"/>
      <c r="XI12" s="886"/>
      <c r="XJ12" s="886"/>
      <c r="XK12" s="886"/>
      <c r="XL12" s="885"/>
      <c r="XM12" s="886"/>
      <c r="XN12" s="886"/>
      <c r="XO12" s="886"/>
      <c r="XP12" s="885"/>
      <c r="XQ12" s="886"/>
      <c r="XR12" s="886"/>
      <c r="XS12" s="886"/>
      <c r="XT12" s="885"/>
      <c r="XU12" s="886"/>
      <c r="XV12" s="886"/>
      <c r="XW12" s="886"/>
      <c r="XX12" s="885"/>
      <c r="XY12" s="886"/>
      <c r="XZ12" s="886"/>
      <c r="YA12" s="886"/>
      <c r="YB12" s="885"/>
      <c r="YC12" s="886"/>
      <c r="YD12" s="886"/>
      <c r="YE12" s="886"/>
      <c r="YF12" s="885"/>
      <c r="YG12" s="886"/>
      <c r="YH12" s="886"/>
      <c r="YI12" s="886"/>
      <c r="YJ12" s="885"/>
      <c r="YK12" s="886"/>
      <c r="YL12" s="886"/>
      <c r="YM12" s="886"/>
      <c r="YN12" s="885"/>
      <c r="YO12" s="886"/>
      <c r="YP12" s="886"/>
      <c r="YQ12" s="886"/>
      <c r="YR12" s="885"/>
      <c r="YS12" s="886"/>
      <c r="YT12" s="886"/>
      <c r="YU12" s="886"/>
      <c r="YV12" s="885"/>
      <c r="YW12" s="886"/>
      <c r="YX12" s="886"/>
      <c r="YY12" s="886"/>
      <c r="YZ12" s="885"/>
      <c r="ZA12" s="886"/>
      <c r="ZB12" s="886"/>
      <c r="ZC12" s="886"/>
      <c r="ZD12" s="885"/>
      <c r="ZE12" s="886"/>
      <c r="ZF12" s="886"/>
      <c r="ZG12" s="886"/>
      <c r="ZH12" s="885"/>
      <c r="ZI12" s="886"/>
      <c r="ZJ12" s="886"/>
      <c r="ZK12" s="886"/>
      <c r="ZL12" s="885"/>
      <c r="ZM12" s="886"/>
      <c r="ZN12" s="886"/>
      <c r="ZO12" s="886"/>
      <c r="ZP12" s="885"/>
      <c r="ZQ12" s="886"/>
      <c r="ZR12" s="886"/>
      <c r="ZS12" s="886"/>
      <c r="ZT12" s="885"/>
      <c r="ZU12" s="886"/>
      <c r="ZV12" s="886"/>
      <c r="ZW12" s="886"/>
      <c r="ZX12" s="885"/>
      <c r="ZY12" s="886"/>
      <c r="ZZ12" s="886"/>
      <c r="AAA12" s="886"/>
      <c r="AAB12" s="885"/>
      <c r="AAC12" s="886"/>
      <c r="AAD12" s="886"/>
      <c r="AAE12" s="886"/>
      <c r="AAF12" s="885"/>
      <c r="AAG12" s="886"/>
      <c r="AAH12" s="886"/>
      <c r="AAI12" s="886"/>
      <c r="AAJ12" s="885"/>
      <c r="AAK12" s="886"/>
      <c r="AAL12" s="886"/>
      <c r="AAM12" s="886"/>
      <c r="AAN12" s="885"/>
      <c r="AAO12" s="886"/>
      <c r="AAP12" s="886"/>
      <c r="AAQ12" s="886"/>
      <c r="AAR12" s="885"/>
      <c r="AAS12" s="886"/>
      <c r="AAT12" s="886"/>
      <c r="AAU12" s="886"/>
      <c r="AAV12" s="885"/>
      <c r="AAW12" s="886"/>
      <c r="AAX12" s="886"/>
      <c r="AAY12" s="886"/>
      <c r="AAZ12" s="885"/>
      <c r="ABA12" s="886"/>
      <c r="ABB12" s="886"/>
      <c r="ABC12" s="886"/>
      <c r="ABD12" s="885"/>
      <c r="ABE12" s="886"/>
      <c r="ABF12" s="886"/>
      <c r="ABG12" s="886"/>
      <c r="ABH12" s="885"/>
      <c r="ABI12" s="886"/>
      <c r="ABJ12" s="886"/>
      <c r="ABK12" s="886"/>
      <c r="ABL12" s="885"/>
      <c r="ABM12" s="886"/>
      <c r="ABN12" s="886"/>
      <c r="ABO12" s="886"/>
      <c r="ABP12" s="885"/>
      <c r="ABQ12" s="886"/>
      <c r="ABR12" s="886"/>
      <c r="ABS12" s="886"/>
      <c r="ABT12" s="885"/>
      <c r="ABU12" s="886"/>
      <c r="ABV12" s="886"/>
      <c r="ABW12" s="886"/>
      <c r="ABX12" s="885"/>
      <c r="ABY12" s="886"/>
      <c r="ABZ12" s="886"/>
      <c r="ACA12" s="886"/>
      <c r="ACB12" s="885"/>
      <c r="ACC12" s="886"/>
      <c r="ACD12" s="886"/>
      <c r="ACE12" s="886"/>
      <c r="ACF12" s="885"/>
      <c r="ACG12" s="886"/>
      <c r="ACH12" s="886"/>
      <c r="ACI12" s="886"/>
      <c r="ACJ12" s="885"/>
      <c r="ACK12" s="886"/>
      <c r="ACL12" s="886"/>
      <c r="ACM12" s="886"/>
      <c r="ACN12" s="885"/>
      <c r="ACO12" s="886"/>
      <c r="ACP12" s="886"/>
      <c r="ACQ12" s="886"/>
      <c r="ACR12" s="885"/>
      <c r="ACS12" s="886"/>
      <c r="ACT12" s="886"/>
      <c r="ACU12" s="886"/>
      <c r="ACV12" s="885"/>
      <c r="ACW12" s="886"/>
      <c r="ACX12" s="886"/>
      <c r="ACY12" s="886"/>
      <c r="ACZ12" s="885"/>
      <c r="ADA12" s="886"/>
      <c r="ADB12" s="886"/>
      <c r="ADC12" s="886"/>
      <c r="ADD12" s="885"/>
      <c r="ADE12" s="886"/>
      <c r="ADF12" s="886"/>
      <c r="ADG12" s="886"/>
      <c r="ADH12" s="885"/>
      <c r="ADI12" s="886"/>
      <c r="ADJ12" s="886"/>
      <c r="ADK12" s="886"/>
      <c r="ADL12" s="885"/>
      <c r="ADM12" s="886"/>
      <c r="ADN12" s="886"/>
      <c r="ADO12" s="886"/>
      <c r="ADP12" s="885"/>
      <c r="ADQ12" s="886"/>
      <c r="ADR12" s="886"/>
      <c r="ADS12" s="886"/>
      <c r="ADT12" s="885"/>
      <c r="ADU12" s="886"/>
      <c r="ADV12" s="886"/>
      <c r="ADW12" s="886"/>
      <c r="ADX12" s="885"/>
      <c r="ADY12" s="886"/>
      <c r="ADZ12" s="886"/>
      <c r="AEA12" s="886"/>
      <c r="AEB12" s="885"/>
      <c r="AEC12" s="886"/>
      <c r="AED12" s="886"/>
      <c r="AEE12" s="886"/>
      <c r="AEF12" s="885"/>
      <c r="AEG12" s="886"/>
      <c r="AEH12" s="886"/>
      <c r="AEI12" s="886"/>
      <c r="AEJ12" s="885"/>
      <c r="AEK12" s="886"/>
      <c r="AEL12" s="886"/>
      <c r="AEM12" s="886"/>
      <c r="AEN12" s="885"/>
      <c r="AEO12" s="886"/>
      <c r="AEP12" s="886"/>
      <c r="AEQ12" s="886"/>
      <c r="AER12" s="885"/>
      <c r="AES12" s="886"/>
      <c r="AET12" s="886"/>
      <c r="AEU12" s="886"/>
      <c r="AEV12" s="885"/>
      <c r="AEW12" s="886"/>
      <c r="AEX12" s="886"/>
      <c r="AEY12" s="886"/>
      <c r="AEZ12" s="885"/>
      <c r="AFA12" s="886"/>
      <c r="AFB12" s="886"/>
      <c r="AFC12" s="886"/>
      <c r="AFD12" s="885"/>
      <c r="AFE12" s="886"/>
      <c r="AFF12" s="886"/>
      <c r="AFG12" s="886"/>
      <c r="AFH12" s="885"/>
      <c r="AFI12" s="886"/>
      <c r="AFJ12" s="886"/>
      <c r="AFK12" s="886"/>
      <c r="AFL12" s="885"/>
      <c r="AFM12" s="886"/>
      <c r="AFN12" s="886"/>
      <c r="AFO12" s="886"/>
      <c r="AFP12" s="885"/>
      <c r="AFQ12" s="886"/>
      <c r="AFR12" s="886"/>
      <c r="AFS12" s="886"/>
      <c r="AFT12" s="885"/>
      <c r="AFU12" s="886"/>
      <c r="AFV12" s="886"/>
      <c r="AFW12" s="886"/>
      <c r="AFX12" s="885"/>
      <c r="AFY12" s="886"/>
      <c r="AFZ12" s="886"/>
      <c r="AGA12" s="886"/>
      <c r="AGB12" s="885"/>
      <c r="AGC12" s="886"/>
      <c r="AGD12" s="886"/>
      <c r="AGE12" s="886"/>
      <c r="AGF12" s="885"/>
      <c r="AGG12" s="886"/>
      <c r="AGH12" s="886"/>
      <c r="AGI12" s="886"/>
      <c r="AGJ12" s="885"/>
      <c r="AGK12" s="886"/>
      <c r="AGL12" s="886"/>
      <c r="AGM12" s="886"/>
      <c r="AGN12" s="885"/>
      <c r="AGO12" s="886"/>
      <c r="AGP12" s="886"/>
      <c r="AGQ12" s="886"/>
      <c r="AGR12" s="885"/>
      <c r="AGS12" s="886"/>
      <c r="AGT12" s="886"/>
      <c r="AGU12" s="886"/>
      <c r="AGV12" s="885"/>
      <c r="AGW12" s="886"/>
      <c r="AGX12" s="886"/>
      <c r="AGY12" s="886"/>
      <c r="AGZ12" s="885"/>
      <c r="AHA12" s="886"/>
      <c r="AHB12" s="886"/>
      <c r="AHC12" s="886"/>
      <c r="AHD12" s="885"/>
      <c r="AHE12" s="886"/>
      <c r="AHF12" s="886"/>
      <c r="AHG12" s="886"/>
      <c r="AHH12" s="885"/>
      <c r="AHI12" s="886"/>
      <c r="AHJ12" s="886"/>
      <c r="AHK12" s="886"/>
      <c r="AHL12" s="885"/>
      <c r="AHM12" s="886"/>
      <c r="AHN12" s="886"/>
      <c r="AHO12" s="886"/>
      <c r="AHP12" s="885"/>
      <c r="AHQ12" s="886"/>
      <c r="AHR12" s="886"/>
      <c r="AHS12" s="886"/>
      <c r="AHT12" s="885"/>
      <c r="AHU12" s="886"/>
      <c r="AHV12" s="886"/>
      <c r="AHW12" s="886"/>
      <c r="AHX12" s="885"/>
      <c r="AHY12" s="886"/>
      <c r="AHZ12" s="886"/>
      <c r="AIA12" s="886"/>
      <c r="AIB12" s="885"/>
      <c r="AIC12" s="886"/>
      <c r="AID12" s="886"/>
      <c r="AIE12" s="886"/>
      <c r="AIF12" s="885"/>
      <c r="AIG12" s="886"/>
      <c r="AIH12" s="886"/>
      <c r="AII12" s="886"/>
      <c r="AIJ12" s="885"/>
      <c r="AIK12" s="886"/>
      <c r="AIL12" s="886"/>
      <c r="AIM12" s="886"/>
      <c r="AIN12" s="885"/>
      <c r="AIO12" s="886"/>
      <c r="AIP12" s="886"/>
      <c r="AIQ12" s="886"/>
      <c r="AIR12" s="885"/>
      <c r="AIS12" s="886"/>
      <c r="AIT12" s="886"/>
      <c r="AIU12" s="886"/>
      <c r="AIV12" s="885"/>
      <c r="AIW12" s="886"/>
      <c r="AIX12" s="886"/>
      <c r="AIY12" s="886"/>
      <c r="AIZ12" s="885"/>
      <c r="AJA12" s="886"/>
      <c r="AJB12" s="886"/>
      <c r="AJC12" s="886"/>
      <c r="AJD12" s="885"/>
      <c r="AJE12" s="886"/>
      <c r="AJF12" s="886"/>
      <c r="AJG12" s="886"/>
      <c r="AJH12" s="885"/>
      <c r="AJI12" s="886"/>
      <c r="AJJ12" s="886"/>
      <c r="AJK12" s="886"/>
      <c r="AJL12" s="885"/>
      <c r="AJM12" s="886"/>
      <c r="AJN12" s="886"/>
      <c r="AJO12" s="886"/>
      <c r="AJP12" s="885"/>
      <c r="AJQ12" s="886"/>
      <c r="AJR12" s="886"/>
      <c r="AJS12" s="886"/>
      <c r="AJT12" s="885"/>
      <c r="AJU12" s="886"/>
      <c r="AJV12" s="886"/>
      <c r="AJW12" s="886"/>
      <c r="AJX12" s="885"/>
      <c r="AJY12" s="886"/>
      <c r="AJZ12" s="886"/>
      <c r="AKA12" s="886"/>
      <c r="AKB12" s="885"/>
      <c r="AKC12" s="886"/>
      <c r="AKD12" s="886"/>
      <c r="AKE12" s="886"/>
      <c r="AKF12" s="885"/>
      <c r="AKG12" s="886"/>
      <c r="AKH12" s="886"/>
      <c r="AKI12" s="886"/>
      <c r="AKJ12" s="885"/>
      <c r="AKK12" s="886"/>
      <c r="AKL12" s="886"/>
      <c r="AKM12" s="886"/>
      <c r="AKN12" s="885"/>
      <c r="AKO12" s="886"/>
      <c r="AKP12" s="886"/>
      <c r="AKQ12" s="886"/>
      <c r="AKR12" s="885"/>
      <c r="AKS12" s="886"/>
      <c r="AKT12" s="886"/>
      <c r="AKU12" s="886"/>
      <c r="AKV12" s="885"/>
      <c r="AKW12" s="886"/>
      <c r="AKX12" s="886"/>
      <c r="AKY12" s="886"/>
      <c r="AKZ12" s="885"/>
      <c r="ALA12" s="886"/>
      <c r="ALB12" s="886"/>
      <c r="ALC12" s="886"/>
      <c r="ALD12" s="885"/>
      <c r="ALE12" s="886"/>
      <c r="ALF12" s="886"/>
      <c r="ALG12" s="886"/>
      <c r="ALH12" s="885"/>
      <c r="ALI12" s="886"/>
      <c r="ALJ12" s="886"/>
      <c r="ALK12" s="886"/>
      <c r="ALL12" s="885"/>
      <c r="ALM12" s="886"/>
      <c r="ALN12" s="886"/>
      <c r="ALO12" s="886"/>
      <c r="ALP12" s="885"/>
      <c r="ALQ12" s="886"/>
      <c r="ALR12" s="886"/>
      <c r="ALS12" s="886"/>
      <c r="ALT12" s="885"/>
      <c r="ALU12" s="886"/>
      <c r="ALV12" s="886"/>
      <c r="ALW12" s="886"/>
      <c r="ALX12" s="885"/>
      <c r="ALY12" s="886"/>
      <c r="ALZ12" s="886"/>
      <c r="AMA12" s="886"/>
      <c r="AMB12" s="885"/>
      <c r="AMC12" s="886"/>
      <c r="AMD12" s="886"/>
      <c r="AME12" s="886"/>
      <c r="AMF12" s="885"/>
      <c r="AMG12" s="886"/>
      <c r="AMH12" s="886"/>
      <c r="AMI12" s="886"/>
      <c r="AMJ12" s="885"/>
      <c r="AMK12" s="886"/>
      <c r="AML12" s="886"/>
      <c r="AMM12" s="886"/>
      <c r="AMN12" s="885"/>
      <c r="AMO12" s="886"/>
      <c r="AMP12" s="886"/>
      <c r="AMQ12" s="886"/>
      <c r="AMR12" s="885"/>
      <c r="AMS12" s="886"/>
      <c r="AMT12" s="886"/>
      <c r="AMU12" s="886"/>
      <c r="AMV12" s="885"/>
      <c r="AMW12" s="886"/>
      <c r="AMX12" s="886"/>
      <c r="AMY12" s="886"/>
      <c r="AMZ12" s="885"/>
      <c r="ANA12" s="886"/>
      <c r="ANB12" s="886"/>
      <c r="ANC12" s="886"/>
      <c r="AND12" s="885"/>
      <c r="ANE12" s="886"/>
      <c r="ANF12" s="886"/>
      <c r="ANG12" s="886"/>
      <c r="ANH12" s="885"/>
      <c r="ANI12" s="886"/>
      <c r="ANJ12" s="886"/>
      <c r="ANK12" s="886"/>
      <c r="ANL12" s="885"/>
      <c r="ANM12" s="886"/>
      <c r="ANN12" s="886"/>
      <c r="ANO12" s="886"/>
      <c r="ANP12" s="885"/>
      <c r="ANQ12" s="886"/>
      <c r="ANR12" s="886"/>
      <c r="ANS12" s="886"/>
      <c r="ANT12" s="885"/>
      <c r="ANU12" s="886"/>
      <c r="ANV12" s="886"/>
      <c r="ANW12" s="886"/>
      <c r="ANX12" s="885"/>
      <c r="ANY12" s="886"/>
      <c r="ANZ12" s="886"/>
      <c r="AOA12" s="886"/>
      <c r="AOB12" s="885"/>
      <c r="AOC12" s="886"/>
      <c r="AOD12" s="886"/>
      <c r="AOE12" s="886"/>
      <c r="AOF12" s="885"/>
      <c r="AOG12" s="886"/>
      <c r="AOH12" s="886"/>
      <c r="AOI12" s="886"/>
      <c r="AOJ12" s="885"/>
      <c r="AOK12" s="886"/>
      <c r="AOL12" s="886"/>
      <c r="AOM12" s="886"/>
      <c r="AON12" s="885"/>
      <c r="AOO12" s="886"/>
      <c r="AOP12" s="886"/>
      <c r="AOQ12" s="886"/>
      <c r="AOR12" s="885"/>
      <c r="AOS12" s="886"/>
      <c r="AOT12" s="886"/>
      <c r="AOU12" s="886"/>
      <c r="AOV12" s="885"/>
      <c r="AOW12" s="886"/>
      <c r="AOX12" s="886"/>
      <c r="AOY12" s="886"/>
      <c r="AOZ12" s="885"/>
      <c r="APA12" s="886"/>
      <c r="APB12" s="886"/>
      <c r="APC12" s="886"/>
      <c r="APD12" s="885"/>
      <c r="APE12" s="886"/>
      <c r="APF12" s="886"/>
      <c r="APG12" s="886"/>
      <c r="APH12" s="885"/>
      <c r="API12" s="886"/>
      <c r="APJ12" s="886"/>
      <c r="APK12" s="886"/>
      <c r="APL12" s="885"/>
      <c r="APM12" s="886"/>
      <c r="APN12" s="886"/>
      <c r="APO12" s="886"/>
      <c r="APP12" s="885"/>
      <c r="APQ12" s="886"/>
      <c r="APR12" s="886"/>
      <c r="APS12" s="886"/>
      <c r="APT12" s="885"/>
      <c r="APU12" s="886"/>
      <c r="APV12" s="886"/>
      <c r="APW12" s="886"/>
      <c r="APX12" s="885"/>
      <c r="APY12" s="886"/>
      <c r="APZ12" s="886"/>
      <c r="AQA12" s="886"/>
      <c r="AQB12" s="885"/>
      <c r="AQC12" s="886"/>
      <c r="AQD12" s="886"/>
      <c r="AQE12" s="886"/>
      <c r="AQF12" s="885"/>
      <c r="AQG12" s="886"/>
      <c r="AQH12" s="886"/>
      <c r="AQI12" s="886"/>
      <c r="AQJ12" s="885"/>
      <c r="AQK12" s="886"/>
      <c r="AQL12" s="886"/>
      <c r="AQM12" s="886"/>
      <c r="AQN12" s="885"/>
      <c r="AQO12" s="886"/>
      <c r="AQP12" s="886"/>
      <c r="AQQ12" s="886"/>
      <c r="AQR12" s="885"/>
      <c r="AQS12" s="886"/>
      <c r="AQT12" s="886"/>
      <c r="AQU12" s="886"/>
      <c r="AQV12" s="885"/>
      <c r="AQW12" s="886"/>
      <c r="AQX12" s="886"/>
      <c r="AQY12" s="886"/>
      <c r="AQZ12" s="885"/>
      <c r="ARA12" s="886"/>
      <c r="ARB12" s="886"/>
      <c r="ARC12" s="886"/>
      <c r="ARD12" s="885"/>
      <c r="ARE12" s="886"/>
      <c r="ARF12" s="886"/>
      <c r="ARG12" s="886"/>
      <c r="ARH12" s="885"/>
      <c r="ARI12" s="886"/>
      <c r="ARJ12" s="886"/>
      <c r="ARK12" s="886"/>
      <c r="ARL12" s="885"/>
      <c r="ARM12" s="886"/>
      <c r="ARN12" s="886"/>
      <c r="ARO12" s="886"/>
      <c r="ARP12" s="885"/>
      <c r="ARQ12" s="886"/>
      <c r="ARR12" s="886"/>
      <c r="ARS12" s="886"/>
      <c r="ART12" s="885"/>
      <c r="ARU12" s="886"/>
      <c r="ARV12" s="886"/>
      <c r="ARW12" s="886"/>
      <c r="ARX12" s="885"/>
      <c r="ARY12" s="886"/>
      <c r="ARZ12" s="886"/>
      <c r="ASA12" s="886"/>
      <c r="ASB12" s="885"/>
      <c r="ASC12" s="886"/>
      <c r="ASD12" s="886"/>
      <c r="ASE12" s="886"/>
      <c r="ASF12" s="885"/>
      <c r="ASG12" s="886"/>
      <c r="ASH12" s="886"/>
      <c r="ASI12" s="886"/>
      <c r="ASJ12" s="885"/>
      <c r="ASK12" s="886"/>
      <c r="ASL12" s="886"/>
      <c r="ASM12" s="886"/>
      <c r="ASN12" s="885"/>
      <c r="ASO12" s="886"/>
      <c r="ASP12" s="886"/>
      <c r="ASQ12" s="886"/>
      <c r="ASR12" s="885"/>
      <c r="ASS12" s="886"/>
      <c r="AST12" s="886"/>
      <c r="ASU12" s="886"/>
      <c r="ASV12" s="885"/>
      <c r="ASW12" s="886"/>
      <c r="ASX12" s="886"/>
      <c r="ASY12" s="886"/>
      <c r="ASZ12" s="885"/>
      <c r="ATA12" s="886"/>
      <c r="ATB12" s="886"/>
      <c r="ATC12" s="886"/>
      <c r="ATD12" s="885"/>
      <c r="ATE12" s="886"/>
      <c r="ATF12" s="886"/>
      <c r="ATG12" s="886"/>
      <c r="ATH12" s="885"/>
      <c r="ATI12" s="886"/>
      <c r="ATJ12" s="886"/>
      <c r="ATK12" s="886"/>
      <c r="ATL12" s="885"/>
      <c r="ATM12" s="886"/>
      <c r="ATN12" s="886"/>
      <c r="ATO12" s="886"/>
      <c r="ATP12" s="885"/>
      <c r="ATQ12" s="886"/>
      <c r="ATR12" s="886"/>
      <c r="ATS12" s="886"/>
      <c r="ATT12" s="885"/>
      <c r="ATU12" s="886"/>
      <c r="ATV12" s="886"/>
      <c r="ATW12" s="886"/>
      <c r="ATX12" s="885"/>
      <c r="ATY12" s="886"/>
      <c r="ATZ12" s="886"/>
      <c r="AUA12" s="886"/>
      <c r="AUB12" s="885"/>
      <c r="AUC12" s="886"/>
      <c r="AUD12" s="886"/>
      <c r="AUE12" s="886"/>
      <c r="AUF12" s="885"/>
      <c r="AUG12" s="886"/>
      <c r="AUH12" s="886"/>
      <c r="AUI12" s="886"/>
      <c r="AUJ12" s="885"/>
      <c r="AUK12" s="886"/>
      <c r="AUL12" s="886"/>
      <c r="AUM12" s="886"/>
      <c r="AUN12" s="885"/>
      <c r="AUO12" s="886"/>
      <c r="AUP12" s="886"/>
      <c r="AUQ12" s="886"/>
      <c r="AUR12" s="885"/>
      <c r="AUS12" s="886"/>
      <c r="AUT12" s="886"/>
      <c r="AUU12" s="886"/>
      <c r="AUV12" s="885"/>
      <c r="AUW12" s="886"/>
      <c r="AUX12" s="886"/>
      <c r="AUY12" s="886"/>
      <c r="AUZ12" s="885"/>
      <c r="AVA12" s="886"/>
      <c r="AVB12" s="886"/>
      <c r="AVC12" s="886"/>
      <c r="AVD12" s="885"/>
      <c r="AVE12" s="886"/>
      <c r="AVF12" s="886"/>
      <c r="AVG12" s="886"/>
      <c r="AVH12" s="885"/>
      <c r="AVI12" s="886"/>
      <c r="AVJ12" s="886"/>
      <c r="AVK12" s="886"/>
      <c r="AVL12" s="885"/>
      <c r="AVM12" s="886"/>
      <c r="AVN12" s="886"/>
      <c r="AVO12" s="886"/>
      <c r="AVP12" s="885"/>
      <c r="AVQ12" s="886"/>
      <c r="AVR12" s="886"/>
      <c r="AVS12" s="886"/>
      <c r="AVT12" s="885"/>
      <c r="AVU12" s="886"/>
      <c r="AVV12" s="886"/>
      <c r="AVW12" s="886"/>
      <c r="AVX12" s="885"/>
      <c r="AVY12" s="886"/>
      <c r="AVZ12" s="886"/>
      <c r="AWA12" s="886"/>
      <c r="AWB12" s="885"/>
      <c r="AWC12" s="886"/>
      <c r="AWD12" s="886"/>
      <c r="AWE12" s="886"/>
      <c r="AWF12" s="885"/>
      <c r="AWG12" s="886"/>
      <c r="AWH12" s="886"/>
      <c r="AWI12" s="886"/>
      <c r="AWJ12" s="885"/>
      <c r="AWK12" s="886"/>
      <c r="AWL12" s="886"/>
      <c r="AWM12" s="886"/>
      <c r="AWN12" s="885"/>
      <c r="AWO12" s="886"/>
      <c r="AWP12" s="886"/>
      <c r="AWQ12" s="886"/>
      <c r="AWR12" s="885"/>
      <c r="AWS12" s="886"/>
      <c r="AWT12" s="886"/>
      <c r="AWU12" s="886"/>
      <c r="AWV12" s="885"/>
      <c r="AWW12" s="886"/>
      <c r="AWX12" s="886"/>
      <c r="AWY12" s="886"/>
      <c r="AWZ12" s="885"/>
      <c r="AXA12" s="886"/>
      <c r="AXB12" s="886"/>
      <c r="AXC12" s="886"/>
      <c r="AXD12" s="885"/>
      <c r="AXE12" s="886"/>
      <c r="AXF12" s="886"/>
      <c r="AXG12" s="886"/>
      <c r="AXH12" s="885"/>
      <c r="AXI12" s="886"/>
      <c r="AXJ12" s="886"/>
      <c r="AXK12" s="886"/>
      <c r="AXL12" s="885"/>
      <c r="AXM12" s="886"/>
      <c r="AXN12" s="886"/>
      <c r="AXO12" s="886"/>
      <c r="AXP12" s="885"/>
      <c r="AXQ12" s="886"/>
      <c r="AXR12" s="886"/>
      <c r="AXS12" s="886"/>
      <c r="AXT12" s="885"/>
      <c r="AXU12" s="886"/>
      <c r="AXV12" s="886"/>
      <c r="AXW12" s="886"/>
      <c r="AXX12" s="885"/>
      <c r="AXY12" s="886"/>
      <c r="AXZ12" s="886"/>
      <c r="AYA12" s="886"/>
      <c r="AYB12" s="885"/>
      <c r="AYC12" s="886"/>
      <c r="AYD12" s="886"/>
      <c r="AYE12" s="886"/>
      <c r="AYF12" s="885"/>
      <c r="AYG12" s="886"/>
      <c r="AYH12" s="886"/>
      <c r="AYI12" s="886"/>
      <c r="AYJ12" s="885"/>
      <c r="AYK12" s="886"/>
      <c r="AYL12" s="886"/>
      <c r="AYM12" s="886"/>
      <c r="AYN12" s="885"/>
      <c r="AYO12" s="886"/>
      <c r="AYP12" s="886"/>
      <c r="AYQ12" s="886"/>
      <c r="AYR12" s="885"/>
      <c r="AYS12" s="886"/>
      <c r="AYT12" s="886"/>
      <c r="AYU12" s="886"/>
      <c r="AYV12" s="885"/>
      <c r="AYW12" s="886"/>
      <c r="AYX12" s="886"/>
      <c r="AYY12" s="886"/>
      <c r="AYZ12" s="885"/>
      <c r="AZA12" s="886"/>
      <c r="AZB12" s="886"/>
      <c r="AZC12" s="886"/>
      <c r="AZD12" s="885"/>
      <c r="AZE12" s="886"/>
      <c r="AZF12" s="886"/>
      <c r="AZG12" s="886"/>
      <c r="AZH12" s="885"/>
      <c r="AZI12" s="886"/>
      <c r="AZJ12" s="886"/>
      <c r="AZK12" s="886"/>
      <c r="AZL12" s="885"/>
      <c r="AZM12" s="886"/>
      <c r="AZN12" s="886"/>
      <c r="AZO12" s="886"/>
      <c r="AZP12" s="885"/>
      <c r="AZQ12" s="886"/>
      <c r="AZR12" s="886"/>
      <c r="AZS12" s="886"/>
      <c r="AZT12" s="885"/>
      <c r="AZU12" s="886"/>
      <c r="AZV12" s="886"/>
      <c r="AZW12" s="886"/>
      <c r="AZX12" s="885"/>
      <c r="AZY12" s="886"/>
      <c r="AZZ12" s="886"/>
      <c r="BAA12" s="886"/>
      <c r="BAB12" s="885"/>
      <c r="BAC12" s="886"/>
      <c r="BAD12" s="886"/>
      <c r="BAE12" s="886"/>
      <c r="BAF12" s="885"/>
      <c r="BAG12" s="886"/>
      <c r="BAH12" s="886"/>
      <c r="BAI12" s="886"/>
      <c r="BAJ12" s="885"/>
      <c r="BAK12" s="886"/>
      <c r="BAL12" s="886"/>
      <c r="BAM12" s="886"/>
      <c r="BAN12" s="885"/>
      <c r="BAO12" s="886"/>
      <c r="BAP12" s="886"/>
      <c r="BAQ12" s="886"/>
      <c r="BAR12" s="885"/>
      <c r="BAS12" s="886"/>
      <c r="BAT12" s="886"/>
      <c r="BAU12" s="886"/>
      <c r="BAV12" s="885"/>
      <c r="BAW12" s="886"/>
      <c r="BAX12" s="886"/>
      <c r="BAY12" s="886"/>
      <c r="BAZ12" s="885"/>
      <c r="BBA12" s="886"/>
      <c r="BBB12" s="886"/>
      <c r="BBC12" s="886"/>
      <c r="BBD12" s="885"/>
      <c r="BBE12" s="886"/>
      <c r="BBF12" s="886"/>
      <c r="BBG12" s="886"/>
      <c r="BBH12" s="885"/>
      <c r="BBI12" s="886"/>
      <c r="BBJ12" s="886"/>
      <c r="BBK12" s="886"/>
      <c r="BBL12" s="885"/>
      <c r="BBM12" s="886"/>
      <c r="BBN12" s="886"/>
      <c r="BBO12" s="886"/>
      <c r="BBP12" s="885"/>
      <c r="BBQ12" s="886"/>
      <c r="BBR12" s="886"/>
      <c r="BBS12" s="886"/>
      <c r="BBT12" s="885"/>
      <c r="BBU12" s="886"/>
      <c r="BBV12" s="886"/>
      <c r="BBW12" s="886"/>
      <c r="BBX12" s="885"/>
      <c r="BBY12" s="886"/>
      <c r="BBZ12" s="886"/>
      <c r="BCA12" s="886"/>
      <c r="BCB12" s="885"/>
      <c r="BCC12" s="886"/>
      <c r="BCD12" s="886"/>
      <c r="BCE12" s="886"/>
      <c r="BCF12" s="885"/>
      <c r="BCG12" s="886"/>
      <c r="BCH12" s="886"/>
      <c r="BCI12" s="886"/>
      <c r="BCJ12" s="885"/>
      <c r="BCK12" s="886"/>
      <c r="BCL12" s="886"/>
      <c r="BCM12" s="886"/>
      <c r="BCN12" s="885"/>
      <c r="BCO12" s="886"/>
      <c r="BCP12" s="886"/>
      <c r="BCQ12" s="886"/>
      <c r="BCR12" s="885"/>
      <c r="BCS12" s="886"/>
      <c r="BCT12" s="886"/>
      <c r="BCU12" s="886"/>
      <c r="BCV12" s="885"/>
      <c r="BCW12" s="886"/>
      <c r="BCX12" s="886"/>
      <c r="BCY12" s="886"/>
      <c r="BCZ12" s="885"/>
      <c r="BDA12" s="886"/>
      <c r="BDB12" s="886"/>
      <c r="BDC12" s="886"/>
      <c r="BDD12" s="885"/>
      <c r="BDE12" s="886"/>
      <c r="BDF12" s="886"/>
      <c r="BDG12" s="886"/>
      <c r="BDH12" s="885"/>
      <c r="BDI12" s="886"/>
      <c r="BDJ12" s="886"/>
      <c r="BDK12" s="886"/>
      <c r="BDL12" s="885"/>
      <c r="BDM12" s="886"/>
      <c r="BDN12" s="886"/>
      <c r="BDO12" s="886"/>
      <c r="BDP12" s="885"/>
      <c r="BDQ12" s="886"/>
      <c r="BDR12" s="886"/>
      <c r="BDS12" s="886"/>
      <c r="BDT12" s="885"/>
      <c r="BDU12" s="886"/>
      <c r="BDV12" s="886"/>
      <c r="BDW12" s="886"/>
      <c r="BDX12" s="885"/>
      <c r="BDY12" s="886"/>
      <c r="BDZ12" s="886"/>
      <c r="BEA12" s="886"/>
      <c r="BEB12" s="885"/>
      <c r="BEC12" s="886"/>
      <c r="BED12" s="886"/>
      <c r="BEE12" s="886"/>
      <c r="BEF12" s="885"/>
      <c r="BEG12" s="886"/>
      <c r="BEH12" s="886"/>
      <c r="BEI12" s="886"/>
      <c r="BEJ12" s="885"/>
      <c r="BEK12" s="886"/>
      <c r="BEL12" s="886"/>
      <c r="BEM12" s="886"/>
      <c r="BEN12" s="885"/>
      <c r="BEO12" s="886"/>
      <c r="BEP12" s="886"/>
      <c r="BEQ12" s="886"/>
      <c r="BER12" s="885"/>
      <c r="BES12" s="886"/>
      <c r="BET12" s="886"/>
      <c r="BEU12" s="886"/>
      <c r="BEV12" s="885"/>
      <c r="BEW12" s="886"/>
      <c r="BEX12" s="886"/>
      <c r="BEY12" s="886"/>
      <c r="BEZ12" s="885"/>
      <c r="BFA12" s="886"/>
      <c r="BFB12" s="886"/>
      <c r="BFC12" s="886"/>
      <c r="BFD12" s="885"/>
      <c r="BFE12" s="886"/>
      <c r="BFF12" s="886"/>
      <c r="BFG12" s="886"/>
      <c r="BFH12" s="885"/>
      <c r="BFI12" s="886"/>
      <c r="BFJ12" s="886"/>
      <c r="BFK12" s="886"/>
      <c r="BFL12" s="885"/>
      <c r="BFM12" s="886"/>
      <c r="BFN12" s="886"/>
      <c r="BFO12" s="886"/>
      <c r="BFP12" s="885"/>
      <c r="BFQ12" s="886"/>
      <c r="BFR12" s="886"/>
      <c r="BFS12" s="886"/>
      <c r="BFT12" s="885"/>
      <c r="BFU12" s="886"/>
      <c r="BFV12" s="886"/>
      <c r="BFW12" s="886"/>
      <c r="BFX12" s="885"/>
      <c r="BFY12" s="886"/>
      <c r="BFZ12" s="886"/>
      <c r="BGA12" s="886"/>
      <c r="BGB12" s="885"/>
      <c r="BGC12" s="886"/>
      <c r="BGD12" s="886"/>
      <c r="BGE12" s="886"/>
      <c r="BGF12" s="885"/>
      <c r="BGG12" s="886"/>
      <c r="BGH12" s="886"/>
      <c r="BGI12" s="886"/>
      <c r="BGJ12" s="885"/>
      <c r="BGK12" s="886"/>
      <c r="BGL12" s="886"/>
      <c r="BGM12" s="886"/>
      <c r="BGN12" s="885"/>
      <c r="BGO12" s="886"/>
      <c r="BGP12" s="886"/>
      <c r="BGQ12" s="886"/>
      <c r="BGR12" s="885"/>
      <c r="BGS12" s="886"/>
      <c r="BGT12" s="886"/>
      <c r="BGU12" s="886"/>
      <c r="BGV12" s="885"/>
      <c r="BGW12" s="886"/>
      <c r="BGX12" s="886"/>
      <c r="BGY12" s="886"/>
      <c r="BGZ12" s="885"/>
      <c r="BHA12" s="886"/>
      <c r="BHB12" s="886"/>
      <c r="BHC12" s="886"/>
      <c r="BHD12" s="885"/>
      <c r="BHE12" s="886"/>
      <c r="BHF12" s="886"/>
      <c r="BHG12" s="886"/>
      <c r="BHH12" s="885"/>
      <c r="BHI12" s="886"/>
      <c r="BHJ12" s="886"/>
      <c r="BHK12" s="886"/>
      <c r="BHL12" s="885"/>
      <c r="BHM12" s="886"/>
      <c r="BHN12" s="886"/>
      <c r="BHO12" s="886"/>
      <c r="BHP12" s="885"/>
      <c r="BHQ12" s="886"/>
      <c r="BHR12" s="886"/>
      <c r="BHS12" s="886"/>
      <c r="BHT12" s="885"/>
      <c r="BHU12" s="886"/>
      <c r="BHV12" s="886"/>
      <c r="BHW12" s="886"/>
      <c r="BHX12" s="885"/>
      <c r="BHY12" s="886"/>
      <c r="BHZ12" s="886"/>
      <c r="BIA12" s="886"/>
      <c r="BIB12" s="885"/>
      <c r="BIC12" s="886"/>
      <c r="BID12" s="886"/>
      <c r="BIE12" s="886"/>
      <c r="BIF12" s="885"/>
      <c r="BIG12" s="886"/>
      <c r="BIH12" s="886"/>
      <c r="BII12" s="886"/>
      <c r="BIJ12" s="885"/>
      <c r="BIK12" s="886"/>
      <c r="BIL12" s="886"/>
      <c r="BIM12" s="886"/>
      <c r="BIN12" s="885"/>
      <c r="BIO12" s="886"/>
      <c r="BIP12" s="886"/>
      <c r="BIQ12" s="886"/>
      <c r="BIR12" s="885"/>
      <c r="BIS12" s="886"/>
      <c r="BIT12" s="886"/>
      <c r="BIU12" s="886"/>
      <c r="BIV12" s="885"/>
      <c r="BIW12" s="886"/>
      <c r="BIX12" s="886"/>
      <c r="BIY12" s="886"/>
      <c r="BIZ12" s="885"/>
      <c r="BJA12" s="886"/>
      <c r="BJB12" s="886"/>
      <c r="BJC12" s="886"/>
      <c r="BJD12" s="885"/>
      <c r="BJE12" s="886"/>
      <c r="BJF12" s="886"/>
      <c r="BJG12" s="886"/>
      <c r="BJH12" s="885"/>
      <c r="BJI12" s="886"/>
      <c r="BJJ12" s="886"/>
      <c r="BJK12" s="886"/>
      <c r="BJL12" s="885"/>
      <c r="BJM12" s="886"/>
      <c r="BJN12" s="886"/>
      <c r="BJO12" s="886"/>
      <c r="BJP12" s="885"/>
      <c r="BJQ12" s="886"/>
      <c r="BJR12" s="886"/>
      <c r="BJS12" s="886"/>
      <c r="BJT12" s="885"/>
      <c r="BJU12" s="886"/>
      <c r="BJV12" s="886"/>
      <c r="BJW12" s="886"/>
      <c r="BJX12" s="885"/>
      <c r="BJY12" s="886"/>
      <c r="BJZ12" s="886"/>
      <c r="BKA12" s="886"/>
      <c r="BKB12" s="885"/>
      <c r="BKC12" s="886"/>
      <c r="BKD12" s="886"/>
      <c r="BKE12" s="886"/>
      <c r="BKF12" s="885"/>
      <c r="BKG12" s="886"/>
      <c r="BKH12" s="886"/>
      <c r="BKI12" s="886"/>
      <c r="BKJ12" s="885"/>
      <c r="BKK12" s="886"/>
      <c r="BKL12" s="886"/>
      <c r="BKM12" s="886"/>
      <c r="BKN12" s="885"/>
      <c r="BKO12" s="886"/>
      <c r="BKP12" s="886"/>
      <c r="BKQ12" s="886"/>
      <c r="BKR12" s="885"/>
      <c r="BKS12" s="886"/>
      <c r="BKT12" s="886"/>
      <c r="BKU12" s="886"/>
      <c r="BKV12" s="885"/>
      <c r="BKW12" s="886"/>
      <c r="BKX12" s="886"/>
      <c r="BKY12" s="886"/>
      <c r="BKZ12" s="885"/>
      <c r="BLA12" s="886"/>
      <c r="BLB12" s="886"/>
      <c r="BLC12" s="886"/>
      <c r="BLD12" s="885"/>
      <c r="BLE12" s="886"/>
      <c r="BLF12" s="886"/>
      <c r="BLG12" s="886"/>
      <c r="BLH12" s="885"/>
      <c r="BLI12" s="886"/>
      <c r="BLJ12" s="886"/>
      <c r="BLK12" s="886"/>
      <c r="BLL12" s="885"/>
      <c r="BLM12" s="886"/>
      <c r="BLN12" s="886"/>
      <c r="BLO12" s="886"/>
      <c r="BLP12" s="885"/>
      <c r="BLQ12" s="886"/>
      <c r="BLR12" s="886"/>
      <c r="BLS12" s="886"/>
      <c r="BLT12" s="885"/>
      <c r="BLU12" s="886"/>
      <c r="BLV12" s="886"/>
      <c r="BLW12" s="886"/>
      <c r="BLX12" s="885"/>
      <c r="BLY12" s="886"/>
      <c r="BLZ12" s="886"/>
      <c r="BMA12" s="886"/>
      <c r="BMB12" s="885"/>
      <c r="BMC12" s="886"/>
      <c r="BMD12" s="886"/>
      <c r="BME12" s="886"/>
      <c r="BMF12" s="885"/>
      <c r="BMG12" s="886"/>
      <c r="BMH12" s="886"/>
      <c r="BMI12" s="886"/>
      <c r="BMJ12" s="885"/>
      <c r="BMK12" s="886"/>
      <c r="BML12" s="886"/>
      <c r="BMM12" s="886"/>
      <c r="BMN12" s="885"/>
      <c r="BMO12" s="886"/>
      <c r="BMP12" s="886"/>
      <c r="BMQ12" s="886"/>
      <c r="BMR12" s="885"/>
      <c r="BMS12" s="886"/>
      <c r="BMT12" s="886"/>
      <c r="BMU12" s="886"/>
      <c r="BMV12" s="885"/>
      <c r="BMW12" s="886"/>
      <c r="BMX12" s="886"/>
      <c r="BMY12" s="886"/>
      <c r="BMZ12" s="885"/>
      <c r="BNA12" s="886"/>
      <c r="BNB12" s="886"/>
      <c r="BNC12" s="886"/>
      <c r="BND12" s="885"/>
      <c r="BNE12" s="886"/>
      <c r="BNF12" s="886"/>
      <c r="BNG12" s="886"/>
      <c r="BNH12" s="885"/>
      <c r="BNI12" s="886"/>
      <c r="BNJ12" s="886"/>
      <c r="BNK12" s="886"/>
      <c r="BNL12" s="885"/>
      <c r="BNM12" s="886"/>
      <c r="BNN12" s="886"/>
      <c r="BNO12" s="886"/>
      <c r="BNP12" s="885"/>
      <c r="BNQ12" s="886"/>
      <c r="BNR12" s="886"/>
      <c r="BNS12" s="886"/>
      <c r="BNT12" s="885"/>
      <c r="BNU12" s="886"/>
      <c r="BNV12" s="886"/>
      <c r="BNW12" s="886"/>
      <c r="BNX12" s="885"/>
      <c r="BNY12" s="886"/>
      <c r="BNZ12" s="886"/>
      <c r="BOA12" s="886"/>
      <c r="BOB12" s="885"/>
      <c r="BOC12" s="886"/>
      <c r="BOD12" s="886"/>
      <c r="BOE12" s="886"/>
      <c r="BOF12" s="885"/>
      <c r="BOG12" s="886"/>
      <c r="BOH12" s="886"/>
      <c r="BOI12" s="886"/>
      <c r="BOJ12" s="885"/>
      <c r="BOK12" s="886"/>
      <c r="BOL12" s="886"/>
      <c r="BOM12" s="886"/>
      <c r="BON12" s="885"/>
      <c r="BOO12" s="886"/>
      <c r="BOP12" s="886"/>
      <c r="BOQ12" s="886"/>
      <c r="BOR12" s="885"/>
      <c r="BOS12" s="886"/>
      <c r="BOT12" s="886"/>
      <c r="BOU12" s="886"/>
      <c r="BOV12" s="885"/>
      <c r="BOW12" s="886"/>
      <c r="BOX12" s="886"/>
      <c r="BOY12" s="886"/>
      <c r="BOZ12" s="885"/>
      <c r="BPA12" s="886"/>
      <c r="BPB12" s="886"/>
      <c r="BPC12" s="886"/>
      <c r="BPD12" s="885"/>
      <c r="BPE12" s="886"/>
      <c r="BPF12" s="886"/>
      <c r="BPG12" s="886"/>
      <c r="BPH12" s="885"/>
      <c r="BPI12" s="886"/>
      <c r="BPJ12" s="886"/>
      <c r="BPK12" s="886"/>
      <c r="BPL12" s="885"/>
      <c r="BPM12" s="886"/>
      <c r="BPN12" s="886"/>
      <c r="BPO12" s="886"/>
      <c r="BPP12" s="885"/>
      <c r="BPQ12" s="886"/>
      <c r="BPR12" s="886"/>
      <c r="BPS12" s="886"/>
      <c r="BPT12" s="885"/>
      <c r="BPU12" s="886"/>
      <c r="BPV12" s="886"/>
      <c r="BPW12" s="886"/>
      <c r="BPX12" s="885"/>
      <c r="BPY12" s="886"/>
      <c r="BPZ12" s="886"/>
      <c r="BQA12" s="886"/>
      <c r="BQB12" s="885"/>
      <c r="BQC12" s="886"/>
      <c r="BQD12" s="886"/>
      <c r="BQE12" s="886"/>
      <c r="BQF12" s="885"/>
      <c r="BQG12" s="886"/>
      <c r="BQH12" s="886"/>
      <c r="BQI12" s="886"/>
      <c r="BQJ12" s="885"/>
      <c r="BQK12" s="886"/>
      <c r="BQL12" s="886"/>
      <c r="BQM12" s="886"/>
      <c r="BQN12" s="885"/>
      <c r="BQO12" s="886"/>
      <c r="BQP12" s="886"/>
      <c r="BQQ12" s="886"/>
      <c r="BQR12" s="885"/>
      <c r="BQS12" s="886"/>
      <c r="BQT12" s="886"/>
      <c r="BQU12" s="886"/>
      <c r="BQV12" s="885"/>
      <c r="BQW12" s="886"/>
      <c r="BQX12" s="886"/>
      <c r="BQY12" s="886"/>
      <c r="BQZ12" s="885"/>
      <c r="BRA12" s="886"/>
      <c r="BRB12" s="886"/>
      <c r="BRC12" s="886"/>
      <c r="BRD12" s="885"/>
      <c r="BRE12" s="886"/>
      <c r="BRF12" s="886"/>
      <c r="BRG12" s="886"/>
      <c r="BRH12" s="885"/>
      <c r="BRI12" s="886"/>
      <c r="BRJ12" s="886"/>
      <c r="BRK12" s="886"/>
      <c r="BRL12" s="885"/>
      <c r="BRM12" s="886"/>
      <c r="BRN12" s="886"/>
      <c r="BRO12" s="886"/>
      <c r="BRP12" s="885"/>
      <c r="BRQ12" s="886"/>
      <c r="BRR12" s="886"/>
      <c r="BRS12" s="886"/>
      <c r="BRT12" s="885"/>
      <c r="BRU12" s="886"/>
      <c r="BRV12" s="886"/>
      <c r="BRW12" s="886"/>
      <c r="BRX12" s="885"/>
      <c r="BRY12" s="886"/>
      <c r="BRZ12" s="886"/>
      <c r="BSA12" s="886"/>
      <c r="BSB12" s="885"/>
      <c r="BSC12" s="886"/>
      <c r="BSD12" s="886"/>
      <c r="BSE12" s="886"/>
      <c r="BSF12" s="885"/>
      <c r="BSG12" s="886"/>
      <c r="BSH12" s="886"/>
      <c r="BSI12" s="886"/>
      <c r="BSJ12" s="885"/>
      <c r="BSK12" s="886"/>
      <c r="BSL12" s="886"/>
      <c r="BSM12" s="886"/>
      <c r="BSN12" s="885"/>
      <c r="BSO12" s="886"/>
      <c r="BSP12" s="886"/>
      <c r="BSQ12" s="886"/>
      <c r="BSR12" s="885"/>
      <c r="BSS12" s="886"/>
      <c r="BST12" s="886"/>
      <c r="BSU12" s="886"/>
      <c r="BSV12" s="885"/>
      <c r="BSW12" s="886"/>
      <c r="BSX12" s="886"/>
      <c r="BSY12" s="886"/>
      <c r="BSZ12" s="885"/>
      <c r="BTA12" s="886"/>
      <c r="BTB12" s="886"/>
      <c r="BTC12" s="886"/>
      <c r="BTD12" s="885"/>
      <c r="BTE12" s="886"/>
      <c r="BTF12" s="886"/>
      <c r="BTG12" s="886"/>
      <c r="BTH12" s="885"/>
      <c r="BTI12" s="886"/>
      <c r="BTJ12" s="886"/>
      <c r="BTK12" s="886"/>
      <c r="BTL12" s="885"/>
      <c r="BTM12" s="886"/>
      <c r="BTN12" s="886"/>
      <c r="BTO12" s="886"/>
      <c r="BTP12" s="885"/>
      <c r="BTQ12" s="886"/>
      <c r="BTR12" s="886"/>
      <c r="BTS12" s="886"/>
      <c r="BTT12" s="885"/>
      <c r="BTU12" s="886"/>
      <c r="BTV12" s="886"/>
      <c r="BTW12" s="886"/>
      <c r="BTX12" s="885"/>
      <c r="BTY12" s="886"/>
      <c r="BTZ12" s="886"/>
      <c r="BUA12" s="886"/>
      <c r="BUB12" s="885"/>
      <c r="BUC12" s="886"/>
      <c r="BUD12" s="886"/>
      <c r="BUE12" s="886"/>
      <c r="BUF12" s="885"/>
      <c r="BUG12" s="886"/>
      <c r="BUH12" s="886"/>
      <c r="BUI12" s="886"/>
      <c r="BUJ12" s="885"/>
      <c r="BUK12" s="886"/>
      <c r="BUL12" s="886"/>
      <c r="BUM12" s="886"/>
      <c r="BUN12" s="885"/>
      <c r="BUO12" s="886"/>
      <c r="BUP12" s="886"/>
      <c r="BUQ12" s="886"/>
      <c r="BUR12" s="885"/>
      <c r="BUS12" s="886"/>
      <c r="BUT12" s="886"/>
      <c r="BUU12" s="886"/>
      <c r="BUV12" s="885"/>
      <c r="BUW12" s="886"/>
      <c r="BUX12" s="886"/>
      <c r="BUY12" s="886"/>
      <c r="BUZ12" s="885"/>
      <c r="BVA12" s="886"/>
      <c r="BVB12" s="886"/>
      <c r="BVC12" s="886"/>
      <c r="BVD12" s="885"/>
      <c r="BVE12" s="886"/>
      <c r="BVF12" s="886"/>
      <c r="BVG12" s="886"/>
      <c r="BVH12" s="885"/>
      <c r="BVI12" s="886"/>
      <c r="BVJ12" s="886"/>
      <c r="BVK12" s="886"/>
      <c r="BVL12" s="885"/>
      <c r="BVM12" s="886"/>
      <c r="BVN12" s="886"/>
      <c r="BVO12" s="886"/>
      <c r="BVP12" s="885"/>
      <c r="BVQ12" s="886"/>
      <c r="BVR12" s="886"/>
      <c r="BVS12" s="886"/>
      <c r="BVT12" s="885"/>
      <c r="BVU12" s="886"/>
      <c r="BVV12" s="886"/>
      <c r="BVW12" s="886"/>
      <c r="BVX12" s="885"/>
      <c r="BVY12" s="886"/>
      <c r="BVZ12" s="886"/>
      <c r="BWA12" s="886"/>
      <c r="BWB12" s="885"/>
      <c r="BWC12" s="886"/>
      <c r="BWD12" s="886"/>
      <c r="BWE12" s="886"/>
      <c r="BWF12" s="885"/>
      <c r="BWG12" s="886"/>
      <c r="BWH12" s="886"/>
      <c r="BWI12" s="886"/>
      <c r="BWJ12" s="885"/>
      <c r="BWK12" s="886"/>
      <c r="BWL12" s="886"/>
      <c r="BWM12" s="886"/>
      <c r="BWN12" s="885"/>
      <c r="BWO12" s="886"/>
      <c r="BWP12" s="886"/>
      <c r="BWQ12" s="886"/>
      <c r="BWR12" s="885"/>
      <c r="BWS12" s="886"/>
      <c r="BWT12" s="886"/>
      <c r="BWU12" s="886"/>
      <c r="BWV12" s="885"/>
      <c r="BWW12" s="886"/>
      <c r="BWX12" s="886"/>
      <c r="BWY12" s="886"/>
      <c r="BWZ12" s="885"/>
      <c r="BXA12" s="886"/>
      <c r="BXB12" s="886"/>
      <c r="BXC12" s="886"/>
      <c r="BXD12" s="885"/>
      <c r="BXE12" s="886"/>
      <c r="BXF12" s="886"/>
      <c r="BXG12" s="886"/>
      <c r="BXH12" s="885"/>
      <c r="BXI12" s="886"/>
      <c r="BXJ12" s="886"/>
      <c r="BXK12" s="886"/>
      <c r="BXL12" s="885"/>
      <c r="BXM12" s="886"/>
      <c r="BXN12" s="886"/>
      <c r="BXO12" s="886"/>
      <c r="BXP12" s="885"/>
      <c r="BXQ12" s="886"/>
      <c r="BXR12" s="886"/>
      <c r="BXS12" s="886"/>
      <c r="BXT12" s="885"/>
      <c r="BXU12" s="886"/>
      <c r="BXV12" s="886"/>
      <c r="BXW12" s="886"/>
      <c r="BXX12" s="885"/>
      <c r="BXY12" s="886"/>
      <c r="BXZ12" s="886"/>
      <c r="BYA12" s="886"/>
      <c r="BYB12" s="885"/>
      <c r="BYC12" s="886"/>
      <c r="BYD12" s="886"/>
      <c r="BYE12" s="886"/>
      <c r="BYF12" s="885"/>
      <c r="BYG12" s="886"/>
      <c r="BYH12" s="886"/>
      <c r="BYI12" s="886"/>
      <c r="BYJ12" s="885"/>
      <c r="BYK12" s="886"/>
      <c r="BYL12" s="886"/>
      <c r="BYM12" s="886"/>
      <c r="BYN12" s="885"/>
      <c r="BYO12" s="886"/>
      <c r="BYP12" s="886"/>
      <c r="BYQ12" s="886"/>
      <c r="BYR12" s="885"/>
      <c r="BYS12" s="886"/>
      <c r="BYT12" s="886"/>
      <c r="BYU12" s="886"/>
      <c r="BYV12" s="885"/>
      <c r="BYW12" s="886"/>
      <c r="BYX12" s="886"/>
      <c r="BYY12" s="886"/>
      <c r="BYZ12" s="885"/>
      <c r="BZA12" s="886"/>
      <c r="BZB12" s="886"/>
      <c r="BZC12" s="886"/>
      <c r="BZD12" s="885"/>
      <c r="BZE12" s="886"/>
      <c r="BZF12" s="886"/>
      <c r="BZG12" s="886"/>
      <c r="BZH12" s="885"/>
      <c r="BZI12" s="886"/>
      <c r="BZJ12" s="886"/>
      <c r="BZK12" s="886"/>
      <c r="BZL12" s="885"/>
      <c r="BZM12" s="886"/>
      <c r="BZN12" s="886"/>
      <c r="BZO12" s="886"/>
      <c r="BZP12" s="885"/>
      <c r="BZQ12" s="886"/>
      <c r="BZR12" s="886"/>
      <c r="BZS12" s="886"/>
      <c r="BZT12" s="885"/>
      <c r="BZU12" s="886"/>
      <c r="BZV12" s="886"/>
      <c r="BZW12" s="886"/>
      <c r="BZX12" s="885"/>
      <c r="BZY12" s="886"/>
      <c r="BZZ12" s="886"/>
      <c r="CAA12" s="886"/>
      <c r="CAB12" s="885"/>
      <c r="CAC12" s="886"/>
      <c r="CAD12" s="886"/>
      <c r="CAE12" s="886"/>
      <c r="CAF12" s="885"/>
      <c r="CAG12" s="886"/>
      <c r="CAH12" s="886"/>
      <c r="CAI12" s="886"/>
      <c r="CAJ12" s="885"/>
      <c r="CAK12" s="886"/>
      <c r="CAL12" s="886"/>
      <c r="CAM12" s="886"/>
      <c r="CAN12" s="885"/>
      <c r="CAO12" s="886"/>
      <c r="CAP12" s="886"/>
      <c r="CAQ12" s="886"/>
      <c r="CAR12" s="885"/>
      <c r="CAS12" s="886"/>
      <c r="CAT12" s="886"/>
      <c r="CAU12" s="886"/>
      <c r="CAV12" s="885"/>
      <c r="CAW12" s="886"/>
      <c r="CAX12" s="886"/>
      <c r="CAY12" s="886"/>
      <c r="CAZ12" s="885"/>
      <c r="CBA12" s="886"/>
      <c r="CBB12" s="886"/>
      <c r="CBC12" s="886"/>
      <c r="CBD12" s="885"/>
      <c r="CBE12" s="886"/>
      <c r="CBF12" s="886"/>
      <c r="CBG12" s="886"/>
      <c r="CBH12" s="885"/>
      <c r="CBI12" s="886"/>
      <c r="CBJ12" s="886"/>
      <c r="CBK12" s="886"/>
      <c r="CBL12" s="885"/>
      <c r="CBM12" s="886"/>
      <c r="CBN12" s="886"/>
      <c r="CBO12" s="886"/>
      <c r="CBP12" s="885"/>
      <c r="CBQ12" s="886"/>
      <c r="CBR12" s="886"/>
      <c r="CBS12" s="886"/>
      <c r="CBT12" s="885"/>
      <c r="CBU12" s="886"/>
      <c r="CBV12" s="886"/>
      <c r="CBW12" s="886"/>
      <c r="CBX12" s="885"/>
      <c r="CBY12" s="886"/>
      <c r="CBZ12" s="886"/>
      <c r="CCA12" s="886"/>
      <c r="CCB12" s="885"/>
      <c r="CCC12" s="886"/>
      <c r="CCD12" s="886"/>
      <c r="CCE12" s="886"/>
      <c r="CCF12" s="885"/>
      <c r="CCG12" s="886"/>
      <c r="CCH12" s="886"/>
      <c r="CCI12" s="886"/>
      <c r="CCJ12" s="885"/>
      <c r="CCK12" s="886"/>
      <c r="CCL12" s="886"/>
      <c r="CCM12" s="886"/>
      <c r="CCN12" s="885"/>
      <c r="CCO12" s="886"/>
      <c r="CCP12" s="886"/>
      <c r="CCQ12" s="886"/>
      <c r="CCR12" s="885"/>
      <c r="CCS12" s="886"/>
      <c r="CCT12" s="886"/>
      <c r="CCU12" s="886"/>
      <c r="CCV12" s="885"/>
      <c r="CCW12" s="886"/>
      <c r="CCX12" s="886"/>
      <c r="CCY12" s="886"/>
      <c r="CCZ12" s="885"/>
      <c r="CDA12" s="886"/>
      <c r="CDB12" s="886"/>
      <c r="CDC12" s="886"/>
      <c r="CDD12" s="885"/>
      <c r="CDE12" s="886"/>
      <c r="CDF12" s="886"/>
      <c r="CDG12" s="886"/>
      <c r="CDH12" s="885"/>
      <c r="CDI12" s="886"/>
      <c r="CDJ12" s="886"/>
      <c r="CDK12" s="886"/>
      <c r="CDL12" s="885"/>
      <c r="CDM12" s="886"/>
      <c r="CDN12" s="886"/>
      <c r="CDO12" s="886"/>
      <c r="CDP12" s="885"/>
      <c r="CDQ12" s="886"/>
      <c r="CDR12" s="886"/>
      <c r="CDS12" s="886"/>
      <c r="CDT12" s="885"/>
      <c r="CDU12" s="886"/>
      <c r="CDV12" s="886"/>
      <c r="CDW12" s="886"/>
      <c r="CDX12" s="885"/>
      <c r="CDY12" s="886"/>
      <c r="CDZ12" s="886"/>
      <c r="CEA12" s="886"/>
      <c r="CEB12" s="885"/>
      <c r="CEC12" s="886"/>
      <c r="CED12" s="886"/>
      <c r="CEE12" s="886"/>
      <c r="CEF12" s="885"/>
      <c r="CEG12" s="886"/>
      <c r="CEH12" s="886"/>
      <c r="CEI12" s="886"/>
      <c r="CEJ12" s="885"/>
      <c r="CEK12" s="886"/>
      <c r="CEL12" s="886"/>
      <c r="CEM12" s="886"/>
      <c r="CEN12" s="885"/>
      <c r="CEO12" s="886"/>
      <c r="CEP12" s="886"/>
      <c r="CEQ12" s="886"/>
      <c r="CER12" s="885"/>
      <c r="CES12" s="886"/>
      <c r="CET12" s="886"/>
      <c r="CEU12" s="886"/>
      <c r="CEV12" s="885"/>
      <c r="CEW12" s="886"/>
      <c r="CEX12" s="886"/>
      <c r="CEY12" s="886"/>
      <c r="CEZ12" s="885"/>
      <c r="CFA12" s="886"/>
      <c r="CFB12" s="886"/>
      <c r="CFC12" s="886"/>
      <c r="CFD12" s="885"/>
      <c r="CFE12" s="886"/>
      <c r="CFF12" s="886"/>
      <c r="CFG12" s="886"/>
      <c r="CFH12" s="885"/>
      <c r="CFI12" s="886"/>
      <c r="CFJ12" s="886"/>
      <c r="CFK12" s="886"/>
      <c r="CFL12" s="885"/>
      <c r="CFM12" s="886"/>
      <c r="CFN12" s="886"/>
      <c r="CFO12" s="886"/>
      <c r="CFP12" s="885"/>
      <c r="CFQ12" s="886"/>
      <c r="CFR12" s="886"/>
      <c r="CFS12" s="886"/>
      <c r="CFT12" s="885"/>
      <c r="CFU12" s="886"/>
      <c r="CFV12" s="886"/>
      <c r="CFW12" s="886"/>
      <c r="CFX12" s="885"/>
      <c r="CFY12" s="886"/>
      <c r="CFZ12" s="886"/>
      <c r="CGA12" s="886"/>
      <c r="CGB12" s="885"/>
      <c r="CGC12" s="886"/>
      <c r="CGD12" s="886"/>
      <c r="CGE12" s="886"/>
      <c r="CGF12" s="885"/>
      <c r="CGG12" s="886"/>
      <c r="CGH12" s="886"/>
      <c r="CGI12" s="886"/>
      <c r="CGJ12" s="885"/>
      <c r="CGK12" s="886"/>
      <c r="CGL12" s="886"/>
      <c r="CGM12" s="886"/>
      <c r="CGN12" s="885"/>
      <c r="CGO12" s="886"/>
      <c r="CGP12" s="886"/>
      <c r="CGQ12" s="886"/>
      <c r="CGR12" s="885"/>
      <c r="CGS12" s="886"/>
      <c r="CGT12" s="886"/>
      <c r="CGU12" s="886"/>
      <c r="CGV12" s="885"/>
      <c r="CGW12" s="886"/>
      <c r="CGX12" s="886"/>
      <c r="CGY12" s="886"/>
      <c r="CGZ12" s="885"/>
      <c r="CHA12" s="886"/>
      <c r="CHB12" s="886"/>
      <c r="CHC12" s="886"/>
      <c r="CHD12" s="885"/>
      <c r="CHE12" s="886"/>
      <c r="CHF12" s="886"/>
      <c r="CHG12" s="886"/>
      <c r="CHH12" s="885"/>
      <c r="CHI12" s="886"/>
      <c r="CHJ12" s="886"/>
      <c r="CHK12" s="886"/>
      <c r="CHL12" s="885"/>
      <c r="CHM12" s="886"/>
      <c r="CHN12" s="886"/>
      <c r="CHO12" s="886"/>
      <c r="CHP12" s="885"/>
      <c r="CHQ12" s="886"/>
      <c r="CHR12" s="886"/>
      <c r="CHS12" s="886"/>
      <c r="CHT12" s="885"/>
      <c r="CHU12" s="886"/>
      <c r="CHV12" s="886"/>
      <c r="CHW12" s="886"/>
      <c r="CHX12" s="885"/>
      <c r="CHY12" s="886"/>
      <c r="CHZ12" s="886"/>
      <c r="CIA12" s="886"/>
      <c r="CIB12" s="885"/>
      <c r="CIC12" s="886"/>
      <c r="CID12" s="886"/>
      <c r="CIE12" s="886"/>
      <c r="CIF12" s="885"/>
      <c r="CIG12" s="886"/>
      <c r="CIH12" s="886"/>
      <c r="CII12" s="886"/>
      <c r="CIJ12" s="885"/>
      <c r="CIK12" s="886"/>
      <c r="CIL12" s="886"/>
      <c r="CIM12" s="886"/>
      <c r="CIN12" s="885"/>
      <c r="CIO12" s="886"/>
      <c r="CIP12" s="886"/>
      <c r="CIQ12" s="886"/>
      <c r="CIR12" s="885"/>
      <c r="CIS12" s="886"/>
      <c r="CIT12" s="886"/>
      <c r="CIU12" s="886"/>
      <c r="CIV12" s="885"/>
      <c r="CIW12" s="886"/>
      <c r="CIX12" s="886"/>
      <c r="CIY12" s="886"/>
      <c r="CIZ12" s="885"/>
      <c r="CJA12" s="886"/>
      <c r="CJB12" s="886"/>
      <c r="CJC12" s="886"/>
      <c r="CJD12" s="885"/>
      <c r="CJE12" s="886"/>
      <c r="CJF12" s="886"/>
      <c r="CJG12" s="886"/>
      <c r="CJH12" s="885"/>
      <c r="CJI12" s="886"/>
      <c r="CJJ12" s="886"/>
      <c r="CJK12" s="886"/>
      <c r="CJL12" s="885"/>
      <c r="CJM12" s="886"/>
      <c r="CJN12" s="886"/>
      <c r="CJO12" s="886"/>
      <c r="CJP12" s="885"/>
      <c r="CJQ12" s="886"/>
      <c r="CJR12" s="886"/>
      <c r="CJS12" s="886"/>
      <c r="CJT12" s="885"/>
      <c r="CJU12" s="886"/>
      <c r="CJV12" s="886"/>
      <c r="CJW12" s="886"/>
      <c r="CJX12" s="885"/>
      <c r="CJY12" s="886"/>
      <c r="CJZ12" s="886"/>
      <c r="CKA12" s="886"/>
      <c r="CKB12" s="885"/>
      <c r="CKC12" s="886"/>
      <c r="CKD12" s="886"/>
      <c r="CKE12" s="886"/>
      <c r="CKF12" s="885"/>
      <c r="CKG12" s="886"/>
      <c r="CKH12" s="886"/>
      <c r="CKI12" s="886"/>
      <c r="CKJ12" s="885"/>
      <c r="CKK12" s="886"/>
      <c r="CKL12" s="886"/>
      <c r="CKM12" s="886"/>
      <c r="CKN12" s="885"/>
      <c r="CKO12" s="886"/>
      <c r="CKP12" s="886"/>
      <c r="CKQ12" s="886"/>
      <c r="CKR12" s="885"/>
      <c r="CKS12" s="886"/>
      <c r="CKT12" s="886"/>
      <c r="CKU12" s="886"/>
      <c r="CKV12" s="885"/>
      <c r="CKW12" s="886"/>
      <c r="CKX12" s="886"/>
      <c r="CKY12" s="886"/>
      <c r="CKZ12" s="885"/>
      <c r="CLA12" s="886"/>
      <c r="CLB12" s="886"/>
      <c r="CLC12" s="886"/>
      <c r="CLD12" s="885"/>
      <c r="CLE12" s="886"/>
      <c r="CLF12" s="886"/>
      <c r="CLG12" s="886"/>
      <c r="CLH12" s="885"/>
      <c r="CLI12" s="886"/>
      <c r="CLJ12" s="886"/>
      <c r="CLK12" s="886"/>
      <c r="CLL12" s="885"/>
      <c r="CLM12" s="886"/>
      <c r="CLN12" s="886"/>
      <c r="CLO12" s="886"/>
      <c r="CLP12" s="885"/>
      <c r="CLQ12" s="886"/>
      <c r="CLR12" s="886"/>
      <c r="CLS12" s="886"/>
      <c r="CLT12" s="885"/>
      <c r="CLU12" s="886"/>
      <c r="CLV12" s="886"/>
      <c r="CLW12" s="886"/>
      <c r="CLX12" s="885"/>
      <c r="CLY12" s="886"/>
      <c r="CLZ12" s="886"/>
      <c r="CMA12" s="886"/>
      <c r="CMB12" s="885"/>
      <c r="CMC12" s="886"/>
      <c r="CMD12" s="886"/>
      <c r="CME12" s="886"/>
      <c r="CMF12" s="885"/>
      <c r="CMG12" s="886"/>
      <c r="CMH12" s="886"/>
      <c r="CMI12" s="886"/>
      <c r="CMJ12" s="885"/>
      <c r="CMK12" s="886"/>
      <c r="CML12" s="886"/>
      <c r="CMM12" s="886"/>
      <c r="CMN12" s="885"/>
      <c r="CMO12" s="886"/>
      <c r="CMP12" s="886"/>
      <c r="CMQ12" s="886"/>
      <c r="CMR12" s="885"/>
      <c r="CMS12" s="886"/>
      <c r="CMT12" s="886"/>
      <c r="CMU12" s="886"/>
      <c r="CMV12" s="885"/>
      <c r="CMW12" s="886"/>
      <c r="CMX12" s="886"/>
      <c r="CMY12" s="886"/>
      <c r="CMZ12" s="885"/>
      <c r="CNA12" s="886"/>
      <c r="CNB12" s="886"/>
      <c r="CNC12" s="886"/>
      <c r="CND12" s="885"/>
      <c r="CNE12" s="886"/>
      <c r="CNF12" s="886"/>
      <c r="CNG12" s="886"/>
      <c r="CNH12" s="885"/>
      <c r="CNI12" s="886"/>
      <c r="CNJ12" s="886"/>
      <c r="CNK12" s="886"/>
      <c r="CNL12" s="885"/>
      <c r="CNM12" s="886"/>
      <c r="CNN12" s="886"/>
      <c r="CNO12" s="886"/>
      <c r="CNP12" s="885"/>
      <c r="CNQ12" s="886"/>
      <c r="CNR12" s="886"/>
      <c r="CNS12" s="886"/>
      <c r="CNT12" s="885"/>
      <c r="CNU12" s="886"/>
      <c r="CNV12" s="886"/>
      <c r="CNW12" s="886"/>
      <c r="CNX12" s="885"/>
      <c r="CNY12" s="886"/>
      <c r="CNZ12" s="886"/>
      <c r="COA12" s="886"/>
      <c r="COB12" s="885"/>
      <c r="COC12" s="886"/>
      <c r="COD12" s="886"/>
      <c r="COE12" s="886"/>
      <c r="COF12" s="885"/>
      <c r="COG12" s="886"/>
      <c r="COH12" s="886"/>
      <c r="COI12" s="886"/>
      <c r="COJ12" s="885"/>
      <c r="COK12" s="886"/>
      <c r="COL12" s="886"/>
      <c r="COM12" s="886"/>
      <c r="CON12" s="885"/>
      <c r="COO12" s="886"/>
      <c r="COP12" s="886"/>
      <c r="COQ12" s="886"/>
      <c r="COR12" s="885"/>
      <c r="COS12" s="886"/>
      <c r="COT12" s="886"/>
      <c r="COU12" s="886"/>
      <c r="COV12" s="885"/>
      <c r="COW12" s="886"/>
      <c r="COX12" s="886"/>
      <c r="COY12" s="886"/>
      <c r="COZ12" s="885"/>
      <c r="CPA12" s="886"/>
      <c r="CPB12" s="886"/>
      <c r="CPC12" s="886"/>
      <c r="CPD12" s="885"/>
      <c r="CPE12" s="886"/>
      <c r="CPF12" s="886"/>
      <c r="CPG12" s="886"/>
      <c r="CPH12" s="885"/>
      <c r="CPI12" s="886"/>
      <c r="CPJ12" s="886"/>
      <c r="CPK12" s="886"/>
      <c r="CPL12" s="885"/>
      <c r="CPM12" s="886"/>
      <c r="CPN12" s="886"/>
      <c r="CPO12" s="886"/>
      <c r="CPP12" s="885"/>
      <c r="CPQ12" s="886"/>
      <c r="CPR12" s="886"/>
      <c r="CPS12" s="886"/>
      <c r="CPT12" s="885"/>
      <c r="CPU12" s="886"/>
      <c r="CPV12" s="886"/>
      <c r="CPW12" s="886"/>
      <c r="CPX12" s="885"/>
      <c r="CPY12" s="886"/>
      <c r="CPZ12" s="886"/>
      <c r="CQA12" s="886"/>
      <c r="CQB12" s="885"/>
      <c r="CQC12" s="886"/>
      <c r="CQD12" s="886"/>
      <c r="CQE12" s="886"/>
      <c r="CQF12" s="885"/>
      <c r="CQG12" s="886"/>
      <c r="CQH12" s="886"/>
      <c r="CQI12" s="886"/>
      <c r="CQJ12" s="885"/>
      <c r="CQK12" s="886"/>
      <c r="CQL12" s="886"/>
      <c r="CQM12" s="886"/>
      <c r="CQN12" s="885"/>
      <c r="CQO12" s="886"/>
      <c r="CQP12" s="886"/>
      <c r="CQQ12" s="886"/>
      <c r="CQR12" s="885"/>
      <c r="CQS12" s="886"/>
      <c r="CQT12" s="886"/>
      <c r="CQU12" s="886"/>
      <c r="CQV12" s="885"/>
      <c r="CQW12" s="886"/>
      <c r="CQX12" s="886"/>
      <c r="CQY12" s="886"/>
      <c r="CQZ12" s="885"/>
      <c r="CRA12" s="886"/>
      <c r="CRB12" s="886"/>
      <c r="CRC12" s="886"/>
      <c r="CRD12" s="885"/>
      <c r="CRE12" s="886"/>
      <c r="CRF12" s="886"/>
      <c r="CRG12" s="886"/>
      <c r="CRH12" s="885"/>
      <c r="CRI12" s="886"/>
      <c r="CRJ12" s="886"/>
      <c r="CRK12" s="886"/>
      <c r="CRL12" s="885"/>
      <c r="CRM12" s="886"/>
      <c r="CRN12" s="886"/>
      <c r="CRO12" s="886"/>
      <c r="CRP12" s="885"/>
      <c r="CRQ12" s="886"/>
      <c r="CRR12" s="886"/>
      <c r="CRS12" s="886"/>
      <c r="CRT12" s="885"/>
      <c r="CRU12" s="886"/>
      <c r="CRV12" s="886"/>
      <c r="CRW12" s="886"/>
      <c r="CRX12" s="885"/>
      <c r="CRY12" s="886"/>
      <c r="CRZ12" s="886"/>
      <c r="CSA12" s="886"/>
      <c r="CSB12" s="885"/>
      <c r="CSC12" s="886"/>
      <c r="CSD12" s="886"/>
      <c r="CSE12" s="886"/>
      <c r="CSF12" s="885"/>
      <c r="CSG12" s="886"/>
      <c r="CSH12" s="886"/>
      <c r="CSI12" s="886"/>
      <c r="CSJ12" s="885"/>
      <c r="CSK12" s="886"/>
      <c r="CSL12" s="886"/>
      <c r="CSM12" s="886"/>
      <c r="CSN12" s="885"/>
      <c r="CSO12" s="886"/>
      <c r="CSP12" s="886"/>
      <c r="CSQ12" s="886"/>
      <c r="CSR12" s="885"/>
      <c r="CSS12" s="886"/>
      <c r="CST12" s="886"/>
      <c r="CSU12" s="886"/>
      <c r="CSV12" s="885"/>
      <c r="CSW12" s="886"/>
      <c r="CSX12" s="886"/>
      <c r="CSY12" s="886"/>
      <c r="CSZ12" s="885"/>
      <c r="CTA12" s="886"/>
      <c r="CTB12" s="886"/>
      <c r="CTC12" s="886"/>
      <c r="CTD12" s="885"/>
      <c r="CTE12" s="886"/>
      <c r="CTF12" s="886"/>
      <c r="CTG12" s="886"/>
      <c r="CTH12" s="885"/>
      <c r="CTI12" s="886"/>
      <c r="CTJ12" s="886"/>
      <c r="CTK12" s="886"/>
      <c r="CTL12" s="885"/>
      <c r="CTM12" s="886"/>
      <c r="CTN12" s="886"/>
      <c r="CTO12" s="886"/>
      <c r="CTP12" s="885"/>
      <c r="CTQ12" s="886"/>
      <c r="CTR12" s="886"/>
      <c r="CTS12" s="886"/>
      <c r="CTT12" s="885"/>
      <c r="CTU12" s="886"/>
      <c r="CTV12" s="886"/>
      <c r="CTW12" s="886"/>
      <c r="CTX12" s="885"/>
      <c r="CTY12" s="886"/>
      <c r="CTZ12" s="886"/>
      <c r="CUA12" s="886"/>
      <c r="CUB12" s="885"/>
      <c r="CUC12" s="886"/>
      <c r="CUD12" s="886"/>
      <c r="CUE12" s="886"/>
      <c r="CUF12" s="885"/>
      <c r="CUG12" s="886"/>
      <c r="CUH12" s="886"/>
      <c r="CUI12" s="886"/>
      <c r="CUJ12" s="885"/>
      <c r="CUK12" s="886"/>
      <c r="CUL12" s="886"/>
      <c r="CUM12" s="886"/>
      <c r="CUN12" s="885"/>
      <c r="CUO12" s="886"/>
      <c r="CUP12" s="886"/>
      <c r="CUQ12" s="886"/>
      <c r="CUR12" s="885"/>
      <c r="CUS12" s="886"/>
      <c r="CUT12" s="886"/>
      <c r="CUU12" s="886"/>
      <c r="CUV12" s="885"/>
      <c r="CUW12" s="886"/>
      <c r="CUX12" s="886"/>
      <c r="CUY12" s="886"/>
      <c r="CUZ12" s="885"/>
      <c r="CVA12" s="886"/>
      <c r="CVB12" s="886"/>
      <c r="CVC12" s="886"/>
      <c r="CVD12" s="885"/>
      <c r="CVE12" s="886"/>
      <c r="CVF12" s="886"/>
      <c r="CVG12" s="886"/>
      <c r="CVH12" s="885"/>
      <c r="CVI12" s="886"/>
      <c r="CVJ12" s="886"/>
      <c r="CVK12" s="886"/>
      <c r="CVL12" s="885"/>
      <c r="CVM12" s="886"/>
      <c r="CVN12" s="886"/>
      <c r="CVO12" s="886"/>
      <c r="CVP12" s="885"/>
      <c r="CVQ12" s="886"/>
      <c r="CVR12" s="886"/>
      <c r="CVS12" s="886"/>
      <c r="CVT12" s="885"/>
      <c r="CVU12" s="886"/>
      <c r="CVV12" s="886"/>
      <c r="CVW12" s="886"/>
      <c r="CVX12" s="885"/>
      <c r="CVY12" s="886"/>
      <c r="CVZ12" s="886"/>
      <c r="CWA12" s="886"/>
      <c r="CWB12" s="885"/>
      <c r="CWC12" s="886"/>
      <c r="CWD12" s="886"/>
      <c r="CWE12" s="886"/>
      <c r="CWF12" s="885"/>
      <c r="CWG12" s="886"/>
      <c r="CWH12" s="886"/>
      <c r="CWI12" s="886"/>
      <c r="CWJ12" s="885"/>
      <c r="CWK12" s="886"/>
      <c r="CWL12" s="886"/>
      <c r="CWM12" s="886"/>
      <c r="CWN12" s="885"/>
      <c r="CWO12" s="886"/>
      <c r="CWP12" s="886"/>
      <c r="CWQ12" s="886"/>
      <c r="CWR12" s="885"/>
      <c r="CWS12" s="886"/>
      <c r="CWT12" s="886"/>
      <c r="CWU12" s="886"/>
      <c r="CWV12" s="885"/>
      <c r="CWW12" s="886"/>
      <c r="CWX12" s="886"/>
      <c r="CWY12" s="886"/>
      <c r="CWZ12" s="885"/>
      <c r="CXA12" s="886"/>
      <c r="CXB12" s="886"/>
      <c r="CXC12" s="886"/>
      <c r="CXD12" s="885"/>
      <c r="CXE12" s="886"/>
      <c r="CXF12" s="886"/>
      <c r="CXG12" s="886"/>
      <c r="CXH12" s="885"/>
      <c r="CXI12" s="886"/>
      <c r="CXJ12" s="886"/>
      <c r="CXK12" s="886"/>
      <c r="CXL12" s="885"/>
      <c r="CXM12" s="886"/>
      <c r="CXN12" s="886"/>
      <c r="CXO12" s="886"/>
      <c r="CXP12" s="885"/>
      <c r="CXQ12" s="886"/>
      <c r="CXR12" s="886"/>
      <c r="CXS12" s="886"/>
      <c r="CXT12" s="885"/>
      <c r="CXU12" s="886"/>
      <c r="CXV12" s="886"/>
      <c r="CXW12" s="886"/>
      <c r="CXX12" s="885"/>
      <c r="CXY12" s="886"/>
      <c r="CXZ12" s="886"/>
      <c r="CYA12" s="886"/>
      <c r="CYB12" s="885"/>
      <c r="CYC12" s="886"/>
      <c r="CYD12" s="886"/>
      <c r="CYE12" s="886"/>
      <c r="CYF12" s="885"/>
      <c r="CYG12" s="886"/>
      <c r="CYH12" s="886"/>
      <c r="CYI12" s="886"/>
      <c r="CYJ12" s="885"/>
      <c r="CYK12" s="886"/>
      <c r="CYL12" s="886"/>
      <c r="CYM12" s="886"/>
      <c r="CYN12" s="885"/>
      <c r="CYO12" s="886"/>
      <c r="CYP12" s="886"/>
      <c r="CYQ12" s="886"/>
      <c r="CYR12" s="885"/>
      <c r="CYS12" s="886"/>
      <c r="CYT12" s="886"/>
      <c r="CYU12" s="886"/>
      <c r="CYV12" s="885"/>
      <c r="CYW12" s="886"/>
      <c r="CYX12" s="886"/>
      <c r="CYY12" s="886"/>
      <c r="CYZ12" s="885"/>
      <c r="CZA12" s="886"/>
      <c r="CZB12" s="886"/>
      <c r="CZC12" s="886"/>
      <c r="CZD12" s="885"/>
      <c r="CZE12" s="886"/>
      <c r="CZF12" s="886"/>
      <c r="CZG12" s="886"/>
      <c r="CZH12" s="885"/>
      <c r="CZI12" s="886"/>
      <c r="CZJ12" s="886"/>
      <c r="CZK12" s="886"/>
      <c r="CZL12" s="885"/>
      <c r="CZM12" s="886"/>
      <c r="CZN12" s="886"/>
      <c r="CZO12" s="886"/>
      <c r="CZP12" s="885"/>
      <c r="CZQ12" s="886"/>
      <c r="CZR12" s="886"/>
      <c r="CZS12" s="886"/>
      <c r="CZT12" s="885"/>
      <c r="CZU12" s="886"/>
      <c r="CZV12" s="886"/>
      <c r="CZW12" s="886"/>
      <c r="CZX12" s="885"/>
      <c r="CZY12" s="886"/>
      <c r="CZZ12" s="886"/>
      <c r="DAA12" s="886"/>
      <c r="DAB12" s="885"/>
      <c r="DAC12" s="886"/>
      <c r="DAD12" s="886"/>
      <c r="DAE12" s="886"/>
      <c r="DAF12" s="885"/>
      <c r="DAG12" s="886"/>
      <c r="DAH12" s="886"/>
      <c r="DAI12" s="886"/>
      <c r="DAJ12" s="885"/>
      <c r="DAK12" s="886"/>
      <c r="DAL12" s="886"/>
      <c r="DAM12" s="886"/>
      <c r="DAN12" s="885"/>
      <c r="DAO12" s="886"/>
      <c r="DAP12" s="886"/>
      <c r="DAQ12" s="886"/>
      <c r="DAR12" s="885"/>
      <c r="DAS12" s="886"/>
      <c r="DAT12" s="886"/>
      <c r="DAU12" s="886"/>
      <c r="DAV12" s="885"/>
      <c r="DAW12" s="886"/>
      <c r="DAX12" s="886"/>
      <c r="DAY12" s="886"/>
      <c r="DAZ12" s="885"/>
      <c r="DBA12" s="886"/>
      <c r="DBB12" s="886"/>
      <c r="DBC12" s="886"/>
      <c r="DBD12" s="885"/>
      <c r="DBE12" s="886"/>
      <c r="DBF12" s="886"/>
      <c r="DBG12" s="886"/>
      <c r="DBH12" s="885"/>
      <c r="DBI12" s="886"/>
      <c r="DBJ12" s="886"/>
      <c r="DBK12" s="886"/>
      <c r="DBL12" s="885"/>
      <c r="DBM12" s="886"/>
      <c r="DBN12" s="886"/>
      <c r="DBO12" s="886"/>
      <c r="DBP12" s="885"/>
      <c r="DBQ12" s="886"/>
      <c r="DBR12" s="886"/>
      <c r="DBS12" s="886"/>
      <c r="DBT12" s="885"/>
      <c r="DBU12" s="886"/>
      <c r="DBV12" s="886"/>
      <c r="DBW12" s="886"/>
      <c r="DBX12" s="885"/>
      <c r="DBY12" s="886"/>
      <c r="DBZ12" s="886"/>
      <c r="DCA12" s="886"/>
      <c r="DCB12" s="885"/>
      <c r="DCC12" s="886"/>
      <c r="DCD12" s="886"/>
      <c r="DCE12" s="886"/>
      <c r="DCF12" s="885"/>
      <c r="DCG12" s="886"/>
      <c r="DCH12" s="886"/>
      <c r="DCI12" s="886"/>
      <c r="DCJ12" s="885"/>
      <c r="DCK12" s="886"/>
      <c r="DCL12" s="886"/>
      <c r="DCM12" s="886"/>
      <c r="DCN12" s="885"/>
      <c r="DCO12" s="886"/>
      <c r="DCP12" s="886"/>
      <c r="DCQ12" s="886"/>
      <c r="DCR12" s="885"/>
      <c r="DCS12" s="886"/>
      <c r="DCT12" s="886"/>
      <c r="DCU12" s="886"/>
      <c r="DCV12" s="885"/>
      <c r="DCW12" s="886"/>
      <c r="DCX12" s="886"/>
      <c r="DCY12" s="886"/>
      <c r="DCZ12" s="885"/>
      <c r="DDA12" s="886"/>
      <c r="DDB12" s="886"/>
      <c r="DDC12" s="886"/>
      <c r="DDD12" s="885"/>
      <c r="DDE12" s="886"/>
      <c r="DDF12" s="886"/>
      <c r="DDG12" s="886"/>
      <c r="DDH12" s="885"/>
      <c r="DDI12" s="886"/>
      <c r="DDJ12" s="886"/>
      <c r="DDK12" s="886"/>
      <c r="DDL12" s="885"/>
      <c r="DDM12" s="886"/>
      <c r="DDN12" s="886"/>
      <c r="DDO12" s="886"/>
      <c r="DDP12" s="885"/>
      <c r="DDQ12" s="886"/>
      <c r="DDR12" s="886"/>
      <c r="DDS12" s="886"/>
      <c r="DDT12" s="885"/>
      <c r="DDU12" s="886"/>
      <c r="DDV12" s="886"/>
      <c r="DDW12" s="886"/>
      <c r="DDX12" s="885"/>
      <c r="DDY12" s="886"/>
      <c r="DDZ12" s="886"/>
      <c r="DEA12" s="886"/>
      <c r="DEB12" s="885"/>
      <c r="DEC12" s="886"/>
      <c r="DED12" s="886"/>
      <c r="DEE12" s="886"/>
      <c r="DEF12" s="885"/>
      <c r="DEG12" s="886"/>
      <c r="DEH12" s="886"/>
      <c r="DEI12" s="886"/>
      <c r="DEJ12" s="885"/>
      <c r="DEK12" s="886"/>
      <c r="DEL12" s="886"/>
      <c r="DEM12" s="886"/>
      <c r="DEN12" s="885"/>
      <c r="DEO12" s="886"/>
      <c r="DEP12" s="886"/>
      <c r="DEQ12" s="886"/>
      <c r="DER12" s="885"/>
      <c r="DES12" s="886"/>
      <c r="DET12" s="886"/>
      <c r="DEU12" s="886"/>
      <c r="DEV12" s="885"/>
      <c r="DEW12" s="886"/>
      <c r="DEX12" s="886"/>
      <c r="DEY12" s="886"/>
      <c r="DEZ12" s="885"/>
      <c r="DFA12" s="886"/>
      <c r="DFB12" s="886"/>
      <c r="DFC12" s="886"/>
      <c r="DFD12" s="885"/>
      <c r="DFE12" s="886"/>
      <c r="DFF12" s="886"/>
      <c r="DFG12" s="886"/>
      <c r="DFH12" s="885"/>
      <c r="DFI12" s="886"/>
      <c r="DFJ12" s="886"/>
      <c r="DFK12" s="886"/>
      <c r="DFL12" s="885"/>
      <c r="DFM12" s="886"/>
      <c r="DFN12" s="886"/>
      <c r="DFO12" s="886"/>
      <c r="DFP12" s="885"/>
      <c r="DFQ12" s="886"/>
      <c r="DFR12" s="886"/>
      <c r="DFS12" s="886"/>
      <c r="DFT12" s="885"/>
      <c r="DFU12" s="886"/>
      <c r="DFV12" s="886"/>
      <c r="DFW12" s="886"/>
      <c r="DFX12" s="885"/>
      <c r="DFY12" s="886"/>
      <c r="DFZ12" s="886"/>
      <c r="DGA12" s="886"/>
      <c r="DGB12" s="885"/>
      <c r="DGC12" s="886"/>
      <c r="DGD12" s="886"/>
      <c r="DGE12" s="886"/>
      <c r="DGF12" s="885"/>
      <c r="DGG12" s="886"/>
      <c r="DGH12" s="886"/>
      <c r="DGI12" s="886"/>
      <c r="DGJ12" s="885"/>
      <c r="DGK12" s="886"/>
      <c r="DGL12" s="886"/>
      <c r="DGM12" s="886"/>
      <c r="DGN12" s="885"/>
      <c r="DGO12" s="886"/>
      <c r="DGP12" s="886"/>
      <c r="DGQ12" s="886"/>
      <c r="DGR12" s="885"/>
      <c r="DGS12" s="886"/>
      <c r="DGT12" s="886"/>
      <c r="DGU12" s="886"/>
      <c r="DGV12" s="885"/>
      <c r="DGW12" s="886"/>
      <c r="DGX12" s="886"/>
      <c r="DGY12" s="886"/>
      <c r="DGZ12" s="885"/>
      <c r="DHA12" s="886"/>
      <c r="DHB12" s="886"/>
      <c r="DHC12" s="886"/>
      <c r="DHD12" s="885"/>
      <c r="DHE12" s="886"/>
      <c r="DHF12" s="886"/>
      <c r="DHG12" s="886"/>
      <c r="DHH12" s="885"/>
      <c r="DHI12" s="886"/>
      <c r="DHJ12" s="886"/>
      <c r="DHK12" s="886"/>
      <c r="DHL12" s="885"/>
      <c r="DHM12" s="886"/>
      <c r="DHN12" s="886"/>
      <c r="DHO12" s="886"/>
      <c r="DHP12" s="885"/>
      <c r="DHQ12" s="886"/>
      <c r="DHR12" s="886"/>
      <c r="DHS12" s="886"/>
      <c r="DHT12" s="885"/>
      <c r="DHU12" s="886"/>
      <c r="DHV12" s="886"/>
      <c r="DHW12" s="886"/>
      <c r="DHX12" s="885"/>
      <c r="DHY12" s="886"/>
      <c r="DHZ12" s="886"/>
      <c r="DIA12" s="886"/>
      <c r="DIB12" s="885"/>
      <c r="DIC12" s="886"/>
      <c r="DID12" s="886"/>
      <c r="DIE12" s="886"/>
      <c r="DIF12" s="885"/>
      <c r="DIG12" s="886"/>
      <c r="DIH12" s="886"/>
      <c r="DII12" s="886"/>
      <c r="DIJ12" s="885"/>
      <c r="DIK12" s="886"/>
      <c r="DIL12" s="886"/>
      <c r="DIM12" s="886"/>
      <c r="DIN12" s="885"/>
      <c r="DIO12" s="886"/>
      <c r="DIP12" s="886"/>
      <c r="DIQ12" s="886"/>
      <c r="DIR12" s="885"/>
      <c r="DIS12" s="886"/>
      <c r="DIT12" s="886"/>
      <c r="DIU12" s="886"/>
      <c r="DIV12" s="885"/>
      <c r="DIW12" s="886"/>
      <c r="DIX12" s="886"/>
      <c r="DIY12" s="886"/>
      <c r="DIZ12" s="885"/>
      <c r="DJA12" s="886"/>
      <c r="DJB12" s="886"/>
      <c r="DJC12" s="886"/>
      <c r="DJD12" s="885"/>
      <c r="DJE12" s="886"/>
      <c r="DJF12" s="886"/>
      <c r="DJG12" s="886"/>
      <c r="DJH12" s="885"/>
      <c r="DJI12" s="886"/>
      <c r="DJJ12" s="886"/>
      <c r="DJK12" s="886"/>
      <c r="DJL12" s="885"/>
      <c r="DJM12" s="886"/>
      <c r="DJN12" s="886"/>
      <c r="DJO12" s="886"/>
      <c r="DJP12" s="885"/>
      <c r="DJQ12" s="886"/>
      <c r="DJR12" s="886"/>
      <c r="DJS12" s="886"/>
      <c r="DJT12" s="885"/>
      <c r="DJU12" s="886"/>
      <c r="DJV12" s="886"/>
      <c r="DJW12" s="886"/>
      <c r="DJX12" s="885"/>
      <c r="DJY12" s="886"/>
      <c r="DJZ12" s="886"/>
      <c r="DKA12" s="886"/>
      <c r="DKB12" s="885"/>
      <c r="DKC12" s="886"/>
      <c r="DKD12" s="886"/>
      <c r="DKE12" s="886"/>
      <c r="DKF12" s="885"/>
      <c r="DKG12" s="886"/>
      <c r="DKH12" s="886"/>
      <c r="DKI12" s="886"/>
      <c r="DKJ12" s="885"/>
      <c r="DKK12" s="886"/>
      <c r="DKL12" s="886"/>
      <c r="DKM12" s="886"/>
      <c r="DKN12" s="885"/>
      <c r="DKO12" s="886"/>
      <c r="DKP12" s="886"/>
      <c r="DKQ12" s="886"/>
      <c r="DKR12" s="885"/>
      <c r="DKS12" s="886"/>
      <c r="DKT12" s="886"/>
      <c r="DKU12" s="886"/>
      <c r="DKV12" s="885"/>
      <c r="DKW12" s="886"/>
      <c r="DKX12" s="886"/>
      <c r="DKY12" s="886"/>
      <c r="DKZ12" s="885"/>
      <c r="DLA12" s="886"/>
      <c r="DLB12" s="886"/>
      <c r="DLC12" s="886"/>
      <c r="DLD12" s="885"/>
      <c r="DLE12" s="886"/>
      <c r="DLF12" s="886"/>
      <c r="DLG12" s="886"/>
      <c r="DLH12" s="885"/>
      <c r="DLI12" s="886"/>
      <c r="DLJ12" s="886"/>
      <c r="DLK12" s="886"/>
      <c r="DLL12" s="885"/>
      <c r="DLM12" s="886"/>
      <c r="DLN12" s="886"/>
      <c r="DLO12" s="886"/>
      <c r="DLP12" s="885"/>
      <c r="DLQ12" s="886"/>
      <c r="DLR12" s="886"/>
      <c r="DLS12" s="886"/>
      <c r="DLT12" s="885"/>
      <c r="DLU12" s="886"/>
      <c r="DLV12" s="886"/>
      <c r="DLW12" s="886"/>
      <c r="DLX12" s="885"/>
      <c r="DLY12" s="886"/>
      <c r="DLZ12" s="886"/>
      <c r="DMA12" s="886"/>
      <c r="DMB12" s="885"/>
      <c r="DMC12" s="886"/>
      <c r="DMD12" s="886"/>
      <c r="DME12" s="886"/>
      <c r="DMF12" s="885"/>
      <c r="DMG12" s="886"/>
      <c r="DMH12" s="886"/>
      <c r="DMI12" s="886"/>
      <c r="DMJ12" s="885"/>
      <c r="DMK12" s="886"/>
      <c r="DML12" s="886"/>
      <c r="DMM12" s="886"/>
      <c r="DMN12" s="885"/>
      <c r="DMO12" s="886"/>
      <c r="DMP12" s="886"/>
      <c r="DMQ12" s="886"/>
      <c r="DMR12" s="885"/>
      <c r="DMS12" s="886"/>
      <c r="DMT12" s="886"/>
      <c r="DMU12" s="886"/>
      <c r="DMV12" s="885"/>
      <c r="DMW12" s="886"/>
      <c r="DMX12" s="886"/>
      <c r="DMY12" s="886"/>
      <c r="DMZ12" s="885"/>
      <c r="DNA12" s="886"/>
      <c r="DNB12" s="886"/>
      <c r="DNC12" s="886"/>
      <c r="DND12" s="885"/>
      <c r="DNE12" s="886"/>
      <c r="DNF12" s="886"/>
      <c r="DNG12" s="886"/>
      <c r="DNH12" s="885"/>
      <c r="DNI12" s="886"/>
      <c r="DNJ12" s="886"/>
      <c r="DNK12" s="886"/>
      <c r="DNL12" s="885"/>
      <c r="DNM12" s="886"/>
      <c r="DNN12" s="886"/>
      <c r="DNO12" s="886"/>
      <c r="DNP12" s="885"/>
      <c r="DNQ12" s="886"/>
      <c r="DNR12" s="886"/>
      <c r="DNS12" s="886"/>
      <c r="DNT12" s="885"/>
      <c r="DNU12" s="886"/>
      <c r="DNV12" s="886"/>
      <c r="DNW12" s="886"/>
      <c r="DNX12" s="885"/>
      <c r="DNY12" s="886"/>
      <c r="DNZ12" s="886"/>
      <c r="DOA12" s="886"/>
      <c r="DOB12" s="885"/>
      <c r="DOC12" s="886"/>
      <c r="DOD12" s="886"/>
      <c r="DOE12" s="886"/>
      <c r="DOF12" s="885"/>
      <c r="DOG12" s="886"/>
      <c r="DOH12" s="886"/>
      <c r="DOI12" s="886"/>
      <c r="DOJ12" s="885"/>
      <c r="DOK12" s="886"/>
      <c r="DOL12" s="886"/>
      <c r="DOM12" s="886"/>
      <c r="DON12" s="885"/>
      <c r="DOO12" s="886"/>
      <c r="DOP12" s="886"/>
      <c r="DOQ12" s="886"/>
      <c r="DOR12" s="885"/>
      <c r="DOS12" s="886"/>
      <c r="DOT12" s="886"/>
      <c r="DOU12" s="886"/>
      <c r="DOV12" s="885"/>
      <c r="DOW12" s="886"/>
      <c r="DOX12" s="886"/>
      <c r="DOY12" s="886"/>
      <c r="DOZ12" s="885"/>
      <c r="DPA12" s="886"/>
      <c r="DPB12" s="886"/>
      <c r="DPC12" s="886"/>
      <c r="DPD12" s="885"/>
      <c r="DPE12" s="886"/>
      <c r="DPF12" s="886"/>
      <c r="DPG12" s="886"/>
      <c r="DPH12" s="885"/>
      <c r="DPI12" s="886"/>
      <c r="DPJ12" s="886"/>
      <c r="DPK12" s="886"/>
      <c r="DPL12" s="885"/>
      <c r="DPM12" s="886"/>
      <c r="DPN12" s="886"/>
      <c r="DPO12" s="886"/>
      <c r="DPP12" s="885"/>
      <c r="DPQ12" s="886"/>
      <c r="DPR12" s="886"/>
      <c r="DPS12" s="886"/>
      <c r="DPT12" s="885"/>
      <c r="DPU12" s="886"/>
      <c r="DPV12" s="886"/>
      <c r="DPW12" s="886"/>
      <c r="DPX12" s="885"/>
      <c r="DPY12" s="886"/>
      <c r="DPZ12" s="886"/>
      <c r="DQA12" s="886"/>
      <c r="DQB12" s="885"/>
      <c r="DQC12" s="886"/>
      <c r="DQD12" s="886"/>
      <c r="DQE12" s="886"/>
      <c r="DQF12" s="885"/>
      <c r="DQG12" s="886"/>
      <c r="DQH12" s="886"/>
      <c r="DQI12" s="886"/>
      <c r="DQJ12" s="885"/>
      <c r="DQK12" s="886"/>
      <c r="DQL12" s="886"/>
      <c r="DQM12" s="886"/>
      <c r="DQN12" s="885"/>
      <c r="DQO12" s="886"/>
      <c r="DQP12" s="886"/>
      <c r="DQQ12" s="886"/>
      <c r="DQR12" s="885"/>
      <c r="DQS12" s="886"/>
      <c r="DQT12" s="886"/>
      <c r="DQU12" s="886"/>
      <c r="DQV12" s="885"/>
      <c r="DQW12" s="886"/>
      <c r="DQX12" s="886"/>
      <c r="DQY12" s="886"/>
      <c r="DQZ12" s="885"/>
      <c r="DRA12" s="886"/>
      <c r="DRB12" s="886"/>
      <c r="DRC12" s="886"/>
      <c r="DRD12" s="885"/>
      <c r="DRE12" s="886"/>
      <c r="DRF12" s="886"/>
      <c r="DRG12" s="886"/>
      <c r="DRH12" s="885"/>
      <c r="DRI12" s="886"/>
      <c r="DRJ12" s="886"/>
      <c r="DRK12" s="886"/>
      <c r="DRL12" s="885"/>
      <c r="DRM12" s="886"/>
      <c r="DRN12" s="886"/>
      <c r="DRO12" s="886"/>
      <c r="DRP12" s="885"/>
      <c r="DRQ12" s="886"/>
      <c r="DRR12" s="886"/>
      <c r="DRS12" s="886"/>
      <c r="DRT12" s="885"/>
      <c r="DRU12" s="886"/>
      <c r="DRV12" s="886"/>
      <c r="DRW12" s="886"/>
      <c r="DRX12" s="885"/>
      <c r="DRY12" s="886"/>
      <c r="DRZ12" s="886"/>
      <c r="DSA12" s="886"/>
      <c r="DSB12" s="885"/>
      <c r="DSC12" s="886"/>
      <c r="DSD12" s="886"/>
      <c r="DSE12" s="886"/>
      <c r="DSF12" s="885"/>
      <c r="DSG12" s="886"/>
      <c r="DSH12" s="886"/>
      <c r="DSI12" s="886"/>
      <c r="DSJ12" s="885"/>
      <c r="DSK12" s="886"/>
      <c r="DSL12" s="886"/>
      <c r="DSM12" s="886"/>
      <c r="DSN12" s="885"/>
      <c r="DSO12" s="886"/>
      <c r="DSP12" s="886"/>
      <c r="DSQ12" s="886"/>
      <c r="DSR12" s="885"/>
      <c r="DSS12" s="886"/>
      <c r="DST12" s="886"/>
      <c r="DSU12" s="886"/>
      <c r="DSV12" s="885"/>
      <c r="DSW12" s="886"/>
      <c r="DSX12" s="886"/>
      <c r="DSY12" s="886"/>
      <c r="DSZ12" s="885"/>
      <c r="DTA12" s="886"/>
      <c r="DTB12" s="886"/>
      <c r="DTC12" s="886"/>
      <c r="DTD12" s="885"/>
      <c r="DTE12" s="886"/>
      <c r="DTF12" s="886"/>
      <c r="DTG12" s="886"/>
      <c r="DTH12" s="885"/>
      <c r="DTI12" s="886"/>
      <c r="DTJ12" s="886"/>
      <c r="DTK12" s="886"/>
      <c r="DTL12" s="885"/>
      <c r="DTM12" s="886"/>
      <c r="DTN12" s="886"/>
      <c r="DTO12" s="886"/>
      <c r="DTP12" s="885"/>
      <c r="DTQ12" s="886"/>
      <c r="DTR12" s="886"/>
      <c r="DTS12" s="886"/>
      <c r="DTT12" s="885"/>
      <c r="DTU12" s="886"/>
      <c r="DTV12" s="886"/>
      <c r="DTW12" s="886"/>
      <c r="DTX12" s="885"/>
      <c r="DTY12" s="886"/>
      <c r="DTZ12" s="886"/>
      <c r="DUA12" s="886"/>
      <c r="DUB12" s="885"/>
      <c r="DUC12" s="886"/>
      <c r="DUD12" s="886"/>
      <c r="DUE12" s="886"/>
      <c r="DUF12" s="885"/>
      <c r="DUG12" s="886"/>
      <c r="DUH12" s="886"/>
      <c r="DUI12" s="886"/>
      <c r="DUJ12" s="885"/>
      <c r="DUK12" s="886"/>
      <c r="DUL12" s="886"/>
      <c r="DUM12" s="886"/>
      <c r="DUN12" s="885"/>
      <c r="DUO12" s="886"/>
      <c r="DUP12" s="886"/>
      <c r="DUQ12" s="886"/>
      <c r="DUR12" s="885"/>
      <c r="DUS12" s="886"/>
      <c r="DUT12" s="886"/>
      <c r="DUU12" s="886"/>
      <c r="DUV12" s="885"/>
      <c r="DUW12" s="886"/>
      <c r="DUX12" s="886"/>
      <c r="DUY12" s="886"/>
      <c r="DUZ12" s="885"/>
      <c r="DVA12" s="886"/>
      <c r="DVB12" s="886"/>
      <c r="DVC12" s="886"/>
      <c r="DVD12" s="885"/>
      <c r="DVE12" s="886"/>
      <c r="DVF12" s="886"/>
      <c r="DVG12" s="886"/>
      <c r="DVH12" s="885"/>
      <c r="DVI12" s="886"/>
      <c r="DVJ12" s="886"/>
      <c r="DVK12" s="886"/>
      <c r="DVL12" s="885"/>
      <c r="DVM12" s="886"/>
      <c r="DVN12" s="886"/>
      <c r="DVO12" s="886"/>
      <c r="DVP12" s="885"/>
      <c r="DVQ12" s="886"/>
      <c r="DVR12" s="886"/>
      <c r="DVS12" s="886"/>
      <c r="DVT12" s="885"/>
      <c r="DVU12" s="886"/>
      <c r="DVV12" s="886"/>
      <c r="DVW12" s="886"/>
      <c r="DVX12" s="885"/>
      <c r="DVY12" s="886"/>
      <c r="DVZ12" s="886"/>
      <c r="DWA12" s="886"/>
      <c r="DWB12" s="885"/>
      <c r="DWC12" s="886"/>
      <c r="DWD12" s="886"/>
      <c r="DWE12" s="886"/>
      <c r="DWF12" s="885"/>
      <c r="DWG12" s="886"/>
      <c r="DWH12" s="886"/>
      <c r="DWI12" s="886"/>
      <c r="DWJ12" s="885"/>
      <c r="DWK12" s="886"/>
      <c r="DWL12" s="886"/>
      <c r="DWM12" s="886"/>
      <c r="DWN12" s="885"/>
      <c r="DWO12" s="886"/>
      <c r="DWP12" s="886"/>
      <c r="DWQ12" s="886"/>
      <c r="DWR12" s="885"/>
      <c r="DWS12" s="886"/>
      <c r="DWT12" s="886"/>
      <c r="DWU12" s="886"/>
      <c r="DWV12" s="885"/>
      <c r="DWW12" s="886"/>
      <c r="DWX12" s="886"/>
      <c r="DWY12" s="886"/>
      <c r="DWZ12" s="885"/>
      <c r="DXA12" s="886"/>
      <c r="DXB12" s="886"/>
      <c r="DXC12" s="886"/>
      <c r="DXD12" s="885"/>
      <c r="DXE12" s="886"/>
      <c r="DXF12" s="886"/>
      <c r="DXG12" s="886"/>
      <c r="DXH12" s="885"/>
      <c r="DXI12" s="886"/>
      <c r="DXJ12" s="886"/>
      <c r="DXK12" s="886"/>
      <c r="DXL12" s="885"/>
      <c r="DXM12" s="886"/>
      <c r="DXN12" s="886"/>
      <c r="DXO12" s="886"/>
      <c r="DXP12" s="885"/>
      <c r="DXQ12" s="886"/>
      <c r="DXR12" s="886"/>
      <c r="DXS12" s="886"/>
      <c r="DXT12" s="885"/>
      <c r="DXU12" s="886"/>
      <c r="DXV12" s="886"/>
      <c r="DXW12" s="886"/>
      <c r="DXX12" s="885"/>
      <c r="DXY12" s="886"/>
      <c r="DXZ12" s="886"/>
      <c r="DYA12" s="886"/>
      <c r="DYB12" s="885"/>
      <c r="DYC12" s="886"/>
      <c r="DYD12" s="886"/>
      <c r="DYE12" s="886"/>
      <c r="DYF12" s="885"/>
      <c r="DYG12" s="886"/>
      <c r="DYH12" s="886"/>
      <c r="DYI12" s="886"/>
      <c r="DYJ12" s="885"/>
      <c r="DYK12" s="886"/>
      <c r="DYL12" s="886"/>
      <c r="DYM12" s="886"/>
      <c r="DYN12" s="885"/>
      <c r="DYO12" s="886"/>
      <c r="DYP12" s="886"/>
      <c r="DYQ12" s="886"/>
      <c r="DYR12" s="885"/>
      <c r="DYS12" s="886"/>
      <c r="DYT12" s="886"/>
      <c r="DYU12" s="886"/>
      <c r="DYV12" s="885"/>
      <c r="DYW12" s="886"/>
      <c r="DYX12" s="886"/>
      <c r="DYY12" s="886"/>
      <c r="DYZ12" s="885"/>
      <c r="DZA12" s="886"/>
      <c r="DZB12" s="886"/>
      <c r="DZC12" s="886"/>
      <c r="DZD12" s="885"/>
      <c r="DZE12" s="886"/>
      <c r="DZF12" s="886"/>
      <c r="DZG12" s="886"/>
      <c r="DZH12" s="885"/>
      <c r="DZI12" s="886"/>
      <c r="DZJ12" s="886"/>
      <c r="DZK12" s="886"/>
      <c r="DZL12" s="885"/>
      <c r="DZM12" s="886"/>
      <c r="DZN12" s="886"/>
      <c r="DZO12" s="886"/>
      <c r="DZP12" s="885"/>
      <c r="DZQ12" s="886"/>
      <c r="DZR12" s="886"/>
      <c r="DZS12" s="886"/>
      <c r="DZT12" s="885"/>
      <c r="DZU12" s="886"/>
      <c r="DZV12" s="886"/>
      <c r="DZW12" s="886"/>
      <c r="DZX12" s="885"/>
      <c r="DZY12" s="886"/>
      <c r="DZZ12" s="886"/>
      <c r="EAA12" s="886"/>
      <c r="EAB12" s="885"/>
      <c r="EAC12" s="886"/>
      <c r="EAD12" s="886"/>
      <c r="EAE12" s="886"/>
      <c r="EAF12" s="885"/>
      <c r="EAG12" s="886"/>
      <c r="EAH12" s="886"/>
      <c r="EAI12" s="886"/>
      <c r="EAJ12" s="885"/>
      <c r="EAK12" s="886"/>
      <c r="EAL12" s="886"/>
      <c r="EAM12" s="886"/>
      <c r="EAN12" s="885"/>
      <c r="EAO12" s="886"/>
      <c r="EAP12" s="886"/>
      <c r="EAQ12" s="886"/>
      <c r="EAR12" s="885"/>
      <c r="EAS12" s="886"/>
      <c r="EAT12" s="886"/>
      <c r="EAU12" s="886"/>
      <c r="EAV12" s="885"/>
      <c r="EAW12" s="886"/>
      <c r="EAX12" s="886"/>
      <c r="EAY12" s="886"/>
      <c r="EAZ12" s="885"/>
      <c r="EBA12" s="886"/>
      <c r="EBB12" s="886"/>
      <c r="EBC12" s="886"/>
      <c r="EBD12" s="885"/>
      <c r="EBE12" s="886"/>
      <c r="EBF12" s="886"/>
      <c r="EBG12" s="886"/>
      <c r="EBH12" s="885"/>
      <c r="EBI12" s="886"/>
      <c r="EBJ12" s="886"/>
      <c r="EBK12" s="886"/>
      <c r="EBL12" s="885"/>
      <c r="EBM12" s="886"/>
      <c r="EBN12" s="886"/>
      <c r="EBO12" s="886"/>
      <c r="EBP12" s="885"/>
      <c r="EBQ12" s="886"/>
      <c r="EBR12" s="886"/>
      <c r="EBS12" s="886"/>
      <c r="EBT12" s="885"/>
      <c r="EBU12" s="886"/>
      <c r="EBV12" s="886"/>
      <c r="EBW12" s="886"/>
      <c r="EBX12" s="885"/>
      <c r="EBY12" s="886"/>
      <c r="EBZ12" s="886"/>
      <c r="ECA12" s="886"/>
      <c r="ECB12" s="885"/>
      <c r="ECC12" s="886"/>
      <c r="ECD12" s="886"/>
      <c r="ECE12" s="886"/>
      <c r="ECF12" s="885"/>
      <c r="ECG12" s="886"/>
      <c r="ECH12" s="886"/>
      <c r="ECI12" s="886"/>
      <c r="ECJ12" s="885"/>
      <c r="ECK12" s="886"/>
      <c r="ECL12" s="886"/>
      <c r="ECM12" s="886"/>
      <c r="ECN12" s="885"/>
      <c r="ECO12" s="886"/>
      <c r="ECP12" s="886"/>
      <c r="ECQ12" s="886"/>
      <c r="ECR12" s="885"/>
      <c r="ECS12" s="886"/>
      <c r="ECT12" s="886"/>
      <c r="ECU12" s="886"/>
      <c r="ECV12" s="885"/>
      <c r="ECW12" s="886"/>
      <c r="ECX12" s="886"/>
      <c r="ECY12" s="886"/>
      <c r="ECZ12" s="885"/>
      <c r="EDA12" s="886"/>
      <c r="EDB12" s="886"/>
      <c r="EDC12" s="886"/>
      <c r="EDD12" s="885"/>
      <c r="EDE12" s="886"/>
      <c r="EDF12" s="886"/>
      <c r="EDG12" s="886"/>
      <c r="EDH12" s="885"/>
      <c r="EDI12" s="886"/>
      <c r="EDJ12" s="886"/>
      <c r="EDK12" s="886"/>
      <c r="EDL12" s="885"/>
      <c r="EDM12" s="886"/>
      <c r="EDN12" s="886"/>
      <c r="EDO12" s="886"/>
      <c r="EDP12" s="885"/>
      <c r="EDQ12" s="886"/>
      <c r="EDR12" s="886"/>
      <c r="EDS12" s="886"/>
      <c r="EDT12" s="885"/>
      <c r="EDU12" s="886"/>
      <c r="EDV12" s="886"/>
      <c r="EDW12" s="886"/>
      <c r="EDX12" s="885"/>
      <c r="EDY12" s="886"/>
      <c r="EDZ12" s="886"/>
      <c r="EEA12" s="886"/>
      <c r="EEB12" s="885"/>
      <c r="EEC12" s="886"/>
      <c r="EED12" s="886"/>
      <c r="EEE12" s="886"/>
      <c r="EEF12" s="885"/>
      <c r="EEG12" s="886"/>
      <c r="EEH12" s="886"/>
      <c r="EEI12" s="886"/>
      <c r="EEJ12" s="885"/>
      <c r="EEK12" s="886"/>
      <c r="EEL12" s="886"/>
      <c r="EEM12" s="886"/>
      <c r="EEN12" s="885"/>
      <c r="EEO12" s="886"/>
      <c r="EEP12" s="886"/>
      <c r="EEQ12" s="886"/>
      <c r="EER12" s="885"/>
      <c r="EES12" s="886"/>
      <c r="EET12" s="886"/>
      <c r="EEU12" s="886"/>
      <c r="EEV12" s="885"/>
      <c r="EEW12" s="886"/>
      <c r="EEX12" s="886"/>
      <c r="EEY12" s="886"/>
      <c r="EEZ12" s="885"/>
      <c r="EFA12" s="886"/>
      <c r="EFB12" s="886"/>
      <c r="EFC12" s="886"/>
      <c r="EFD12" s="885"/>
      <c r="EFE12" s="886"/>
      <c r="EFF12" s="886"/>
      <c r="EFG12" s="886"/>
      <c r="EFH12" s="885"/>
      <c r="EFI12" s="886"/>
      <c r="EFJ12" s="886"/>
      <c r="EFK12" s="886"/>
      <c r="EFL12" s="885"/>
      <c r="EFM12" s="886"/>
      <c r="EFN12" s="886"/>
      <c r="EFO12" s="886"/>
      <c r="EFP12" s="885"/>
      <c r="EFQ12" s="886"/>
      <c r="EFR12" s="886"/>
      <c r="EFS12" s="886"/>
      <c r="EFT12" s="885"/>
      <c r="EFU12" s="886"/>
      <c r="EFV12" s="886"/>
      <c r="EFW12" s="886"/>
      <c r="EFX12" s="885"/>
      <c r="EFY12" s="886"/>
      <c r="EFZ12" s="886"/>
      <c r="EGA12" s="886"/>
      <c r="EGB12" s="885"/>
      <c r="EGC12" s="886"/>
      <c r="EGD12" s="886"/>
      <c r="EGE12" s="886"/>
      <c r="EGF12" s="885"/>
      <c r="EGG12" s="886"/>
      <c r="EGH12" s="886"/>
      <c r="EGI12" s="886"/>
      <c r="EGJ12" s="885"/>
      <c r="EGK12" s="886"/>
      <c r="EGL12" s="886"/>
      <c r="EGM12" s="886"/>
      <c r="EGN12" s="885"/>
      <c r="EGO12" s="886"/>
      <c r="EGP12" s="886"/>
      <c r="EGQ12" s="886"/>
      <c r="EGR12" s="885"/>
      <c r="EGS12" s="886"/>
      <c r="EGT12" s="886"/>
      <c r="EGU12" s="886"/>
      <c r="EGV12" s="885"/>
      <c r="EGW12" s="886"/>
      <c r="EGX12" s="886"/>
      <c r="EGY12" s="886"/>
      <c r="EGZ12" s="885"/>
      <c r="EHA12" s="886"/>
      <c r="EHB12" s="886"/>
      <c r="EHC12" s="886"/>
      <c r="EHD12" s="885"/>
      <c r="EHE12" s="886"/>
      <c r="EHF12" s="886"/>
      <c r="EHG12" s="886"/>
      <c r="EHH12" s="885"/>
      <c r="EHI12" s="886"/>
      <c r="EHJ12" s="886"/>
      <c r="EHK12" s="886"/>
      <c r="EHL12" s="885"/>
      <c r="EHM12" s="886"/>
      <c r="EHN12" s="886"/>
      <c r="EHO12" s="886"/>
      <c r="EHP12" s="885"/>
      <c r="EHQ12" s="886"/>
      <c r="EHR12" s="886"/>
      <c r="EHS12" s="886"/>
      <c r="EHT12" s="885"/>
      <c r="EHU12" s="886"/>
      <c r="EHV12" s="886"/>
      <c r="EHW12" s="886"/>
      <c r="EHX12" s="885"/>
      <c r="EHY12" s="886"/>
      <c r="EHZ12" s="886"/>
      <c r="EIA12" s="886"/>
      <c r="EIB12" s="885"/>
      <c r="EIC12" s="886"/>
      <c r="EID12" s="886"/>
      <c r="EIE12" s="886"/>
      <c r="EIF12" s="885"/>
      <c r="EIG12" s="886"/>
      <c r="EIH12" s="886"/>
      <c r="EII12" s="886"/>
      <c r="EIJ12" s="885"/>
      <c r="EIK12" s="886"/>
      <c r="EIL12" s="886"/>
      <c r="EIM12" s="886"/>
      <c r="EIN12" s="885"/>
      <c r="EIO12" s="886"/>
      <c r="EIP12" s="886"/>
      <c r="EIQ12" s="886"/>
      <c r="EIR12" s="885"/>
      <c r="EIS12" s="886"/>
      <c r="EIT12" s="886"/>
      <c r="EIU12" s="886"/>
      <c r="EIV12" s="885"/>
      <c r="EIW12" s="886"/>
      <c r="EIX12" s="886"/>
      <c r="EIY12" s="886"/>
      <c r="EIZ12" s="885"/>
      <c r="EJA12" s="886"/>
      <c r="EJB12" s="886"/>
      <c r="EJC12" s="886"/>
      <c r="EJD12" s="885"/>
      <c r="EJE12" s="886"/>
      <c r="EJF12" s="886"/>
      <c r="EJG12" s="886"/>
      <c r="EJH12" s="885"/>
      <c r="EJI12" s="886"/>
      <c r="EJJ12" s="886"/>
      <c r="EJK12" s="886"/>
      <c r="EJL12" s="885"/>
      <c r="EJM12" s="886"/>
      <c r="EJN12" s="886"/>
      <c r="EJO12" s="886"/>
      <c r="EJP12" s="885"/>
      <c r="EJQ12" s="886"/>
      <c r="EJR12" s="886"/>
      <c r="EJS12" s="886"/>
      <c r="EJT12" s="885"/>
      <c r="EJU12" s="886"/>
      <c r="EJV12" s="886"/>
      <c r="EJW12" s="886"/>
      <c r="EJX12" s="885"/>
      <c r="EJY12" s="886"/>
      <c r="EJZ12" s="886"/>
      <c r="EKA12" s="886"/>
      <c r="EKB12" s="885"/>
      <c r="EKC12" s="886"/>
      <c r="EKD12" s="886"/>
      <c r="EKE12" s="886"/>
      <c r="EKF12" s="885"/>
      <c r="EKG12" s="886"/>
      <c r="EKH12" s="886"/>
      <c r="EKI12" s="886"/>
      <c r="EKJ12" s="885"/>
      <c r="EKK12" s="886"/>
      <c r="EKL12" s="886"/>
      <c r="EKM12" s="886"/>
      <c r="EKN12" s="885"/>
      <c r="EKO12" s="886"/>
      <c r="EKP12" s="886"/>
      <c r="EKQ12" s="886"/>
      <c r="EKR12" s="885"/>
      <c r="EKS12" s="886"/>
      <c r="EKT12" s="886"/>
      <c r="EKU12" s="886"/>
      <c r="EKV12" s="885"/>
      <c r="EKW12" s="886"/>
      <c r="EKX12" s="886"/>
      <c r="EKY12" s="886"/>
      <c r="EKZ12" s="885"/>
      <c r="ELA12" s="886"/>
      <c r="ELB12" s="886"/>
      <c r="ELC12" s="886"/>
      <c r="ELD12" s="885"/>
      <c r="ELE12" s="886"/>
      <c r="ELF12" s="886"/>
      <c r="ELG12" s="886"/>
      <c r="ELH12" s="885"/>
      <c r="ELI12" s="886"/>
      <c r="ELJ12" s="886"/>
      <c r="ELK12" s="886"/>
      <c r="ELL12" s="885"/>
      <c r="ELM12" s="886"/>
      <c r="ELN12" s="886"/>
      <c r="ELO12" s="886"/>
      <c r="ELP12" s="885"/>
      <c r="ELQ12" s="886"/>
      <c r="ELR12" s="886"/>
      <c r="ELS12" s="886"/>
      <c r="ELT12" s="885"/>
      <c r="ELU12" s="886"/>
      <c r="ELV12" s="886"/>
      <c r="ELW12" s="886"/>
      <c r="ELX12" s="885"/>
      <c r="ELY12" s="886"/>
      <c r="ELZ12" s="886"/>
      <c r="EMA12" s="886"/>
      <c r="EMB12" s="885"/>
      <c r="EMC12" s="886"/>
      <c r="EMD12" s="886"/>
      <c r="EME12" s="886"/>
      <c r="EMF12" s="885"/>
      <c r="EMG12" s="886"/>
      <c r="EMH12" s="886"/>
      <c r="EMI12" s="886"/>
      <c r="EMJ12" s="885"/>
      <c r="EMK12" s="886"/>
      <c r="EML12" s="886"/>
      <c r="EMM12" s="886"/>
      <c r="EMN12" s="885"/>
      <c r="EMO12" s="886"/>
      <c r="EMP12" s="886"/>
      <c r="EMQ12" s="886"/>
      <c r="EMR12" s="885"/>
      <c r="EMS12" s="886"/>
      <c r="EMT12" s="886"/>
      <c r="EMU12" s="886"/>
      <c r="EMV12" s="885"/>
      <c r="EMW12" s="886"/>
      <c r="EMX12" s="886"/>
      <c r="EMY12" s="886"/>
      <c r="EMZ12" s="885"/>
      <c r="ENA12" s="886"/>
      <c r="ENB12" s="886"/>
      <c r="ENC12" s="886"/>
      <c r="END12" s="885"/>
      <c r="ENE12" s="886"/>
      <c r="ENF12" s="886"/>
      <c r="ENG12" s="886"/>
      <c r="ENH12" s="885"/>
      <c r="ENI12" s="886"/>
      <c r="ENJ12" s="886"/>
      <c r="ENK12" s="886"/>
      <c r="ENL12" s="885"/>
      <c r="ENM12" s="886"/>
      <c r="ENN12" s="886"/>
      <c r="ENO12" s="886"/>
      <c r="ENP12" s="885"/>
      <c r="ENQ12" s="886"/>
      <c r="ENR12" s="886"/>
      <c r="ENS12" s="886"/>
      <c r="ENT12" s="885"/>
      <c r="ENU12" s="886"/>
      <c r="ENV12" s="886"/>
      <c r="ENW12" s="886"/>
      <c r="ENX12" s="885"/>
      <c r="ENY12" s="886"/>
      <c r="ENZ12" s="886"/>
      <c r="EOA12" s="886"/>
      <c r="EOB12" s="885"/>
      <c r="EOC12" s="886"/>
      <c r="EOD12" s="886"/>
      <c r="EOE12" s="886"/>
      <c r="EOF12" s="885"/>
      <c r="EOG12" s="886"/>
      <c r="EOH12" s="886"/>
      <c r="EOI12" s="886"/>
      <c r="EOJ12" s="885"/>
      <c r="EOK12" s="886"/>
      <c r="EOL12" s="886"/>
      <c r="EOM12" s="886"/>
      <c r="EON12" s="885"/>
      <c r="EOO12" s="886"/>
      <c r="EOP12" s="886"/>
      <c r="EOQ12" s="886"/>
      <c r="EOR12" s="885"/>
      <c r="EOS12" s="886"/>
      <c r="EOT12" s="886"/>
      <c r="EOU12" s="886"/>
      <c r="EOV12" s="885"/>
      <c r="EOW12" s="886"/>
      <c r="EOX12" s="886"/>
      <c r="EOY12" s="886"/>
      <c r="EOZ12" s="885"/>
      <c r="EPA12" s="886"/>
      <c r="EPB12" s="886"/>
      <c r="EPC12" s="886"/>
      <c r="EPD12" s="885"/>
      <c r="EPE12" s="886"/>
      <c r="EPF12" s="886"/>
      <c r="EPG12" s="886"/>
      <c r="EPH12" s="885"/>
      <c r="EPI12" s="886"/>
      <c r="EPJ12" s="886"/>
      <c r="EPK12" s="886"/>
      <c r="EPL12" s="885"/>
      <c r="EPM12" s="886"/>
      <c r="EPN12" s="886"/>
      <c r="EPO12" s="886"/>
      <c r="EPP12" s="885"/>
      <c r="EPQ12" s="886"/>
      <c r="EPR12" s="886"/>
      <c r="EPS12" s="886"/>
      <c r="EPT12" s="885"/>
      <c r="EPU12" s="886"/>
      <c r="EPV12" s="886"/>
      <c r="EPW12" s="886"/>
      <c r="EPX12" s="885"/>
      <c r="EPY12" s="886"/>
      <c r="EPZ12" s="886"/>
      <c r="EQA12" s="886"/>
      <c r="EQB12" s="885"/>
      <c r="EQC12" s="886"/>
      <c r="EQD12" s="886"/>
      <c r="EQE12" s="886"/>
      <c r="EQF12" s="885"/>
      <c r="EQG12" s="886"/>
      <c r="EQH12" s="886"/>
      <c r="EQI12" s="886"/>
      <c r="EQJ12" s="885"/>
      <c r="EQK12" s="886"/>
      <c r="EQL12" s="886"/>
      <c r="EQM12" s="886"/>
      <c r="EQN12" s="885"/>
      <c r="EQO12" s="886"/>
      <c r="EQP12" s="886"/>
      <c r="EQQ12" s="886"/>
      <c r="EQR12" s="885"/>
      <c r="EQS12" s="886"/>
      <c r="EQT12" s="886"/>
      <c r="EQU12" s="886"/>
      <c r="EQV12" s="885"/>
      <c r="EQW12" s="886"/>
      <c r="EQX12" s="886"/>
      <c r="EQY12" s="886"/>
      <c r="EQZ12" s="885"/>
      <c r="ERA12" s="886"/>
      <c r="ERB12" s="886"/>
      <c r="ERC12" s="886"/>
      <c r="ERD12" s="885"/>
      <c r="ERE12" s="886"/>
      <c r="ERF12" s="886"/>
      <c r="ERG12" s="886"/>
      <c r="ERH12" s="885"/>
      <c r="ERI12" s="886"/>
      <c r="ERJ12" s="886"/>
      <c r="ERK12" s="886"/>
      <c r="ERL12" s="885"/>
      <c r="ERM12" s="886"/>
      <c r="ERN12" s="886"/>
      <c r="ERO12" s="886"/>
      <c r="ERP12" s="885"/>
      <c r="ERQ12" s="886"/>
      <c r="ERR12" s="886"/>
      <c r="ERS12" s="886"/>
      <c r="ERT12" s="885"/>
      <c r="ERU12" s="886"/>
      <c r="ERV12" s="886"/>
      <c r="ERW12" s="886"/>
      <c r="ERX12" s="885"/>
      <c r="ERY12" s="886"/>
      <c r="ERZ12" s="886"/>
      <c r="ESA12" s="886"/>
      <c r="ESB12" s="885"/>
      <c r="ESC12" s="886"/>
      <c r="ESD12" s="886"/>
      <c r="ESE12" s="886"/>
      <c r="ESF12" s="885"/>
      <c r="ESG12" s="886"/>
      <c r="ESH12" s="886"/>
      <c r="ESI12" s="886"/>
      <c r="ESJ12" s="885"/>
      <c r="ESK12" s="886"/>
      <c r="ESL12" s="886"/>
      <c r="ESM12" s="886"/>
      <c r="ESN12" s="885"/>
      <c r="ESO12" s="886"/>
      <c r="ESP12" s="886"/>
      <c r="ESQ12" s="886"/>
      <c r="ESR12" s="885"/>
      <c r="ESS12" s="886"/>
      <c r="EST12" s="886"/>
      <c r="ESU12" s="886"/>
      <c r="ESV12" s="885"/>
      <c r="ESW12" s="886"/>
      <c r="ESX12" s="886"/>
      <c r="ESY12" s="886"/>
      <c r="ESZ12" s="885"/>
      <c r="ETA12" s="886"/>
      <c r="ETB12" s="886"/>
      <c r="ETC12" s="886"/>
      <c r="ETD12" s="885"/>
      <c r="ETE12" s="886"/>
      <c r="ETF12" s="886"/>
      <c r="ETG12" s="886"/>
      <c r="ETH12" s="885"/>
      <c r="ETI12" s="886"/>
      <c r="ETJ12" s="886"/>
      <c r="ETK12" s="886"/>
      <c r="ETL12" s="885"/>
      <c r="ETM12" s="886"/>
      <c r="ETN12" s="886"/>
      <c r="ETO12" s="886"/>
      <c r="ETP12" s="885"/>
      <c r="ETQ12" s="886"/>
      <c r="ETR12" s="886"/>
      <c r="ETS12" s="886"/>
      <c r="ETT12" s="885"/>
      <c r="ETU12" s="886"/>
      <c r="ETV12" s="886"/>
      <c r="ETW12" s="886"/>
      <c r="ETX12" s="885"/>
      <c r="ETY12" s="886"/>
      <c r="ETZ12" s="886"/>
      <c r="EUA12" s="886"/>
      <c r="EUB12" s="885"/>
      <c r="EUC12" s="886"/>
      <c r="EUD12" s="886"/>
      <c r="EUE12" s="886"/>
      <c r="EUF12" s="885"/>
      <c r="EUG12" s="886"/>
      <c r="EUH12" s="886"/>
      <c r="EUI12" s="886"/>
      <c r="EUJ12" s="885"/>
      <c r="EUK12" s="886"/>
      <c r="EUL12" s="886"/>
      <c r="EUM12" s="886"/>
      <c r="EUN12" s="885"/>
      <c r="EUO12" s="886"/>
      <c r="EUP12" s="886"/>
      <c r="EUQ12" s="886"/>
      <c r="EUR12" s="885"/>
      <c r="EUS12" s="886"/>
      <c r="EUT12" s="886"/>
      <c r="EUU12" s="886"/>
      <c r="EUV12" s="885"/>
      <c r="EUW12" s="886"/>
      <c r="EUX12" s="886"/>
      <c r="EUY12" s="886"/>
      <c r="EUZ12" s="885"/>
      <c r="EVA12" s="886"/>
      <c r="EVB12" s="886"/>
      <c r="EVC12" s="886"/>
      <c r="EVD12" s="885"/>
      <c r="EVE12" s="886"/>
      <c r="EVF12" s="886"/>
      <c r="EVG12" s="886"/>
      <c r="EVH12" s="885"/>
      <c r="EVI12" s="886"/>
      <c r="EVJ12" s="886"/>
      <c r="EVK12" s="886"/>
      <c r="EVL12" s="885"/>
      <c r="EVM12" s="886"/>
      <c r="EVN12" s="886"/>
      <c r="EVO12" s="886"/>
      <c r="EVP12" s="885"/>
      <c r="EVQ12" s="886"/>
      <c r="EVR12" s="886"/>
      <c r="EVS12" s="886"/>
      <c r="EVT12" s="885"/>
      <c r="EVU12" s="886"/>
      <c r="EVV12" s="886"/>
      <c r="EVW12" s="886"/>
      <c r="EVX12" s="885"/>
      <c r="EVY12" s="886"/>
      <c r="EVZ12" s="886"/>
      <c r="EWA12" s="886"/>
      <c r="EWB12" s="885"/>
      <c r="EWC12" s="886"/>
      <c r="EWD12" s="886"/>
      <c r="EWE12" s="886"/>
      <c r="EWF12" s="885"/>
      <c r="EWG12" s="886"/>
      <c r="EWH12" s="886"/>
      <c r="EWI12" s="886"/>
      <c r="EWJ12" s="885"/>
      <c r="EWK12" s="886"/>
      <c r="EWL12" s="886"/>
      <c r="EWM12" s="886"/>
      <c r="EWN12" s="885"/>
      <c r="EWO12" s="886"/>
      <c r="EWP12" s="886"/>
      <c r="EWQ12" s="886"/>
      <c r="EWR12" s="885"/>
      <c r="EWS12" s="886"/>
      <c r="EWT12" s="886"/>
      <c r="EWU12" s="886"/>
      <c r="EWV12" s="885"/>
      <c r="EWW12" s="886"/>
      <c r="EWX12" s="886"/>
      <c r="EWY12" s="886"/>
      <c r="EWZ12" s="885"/>
      <c r="EXA12" s="886"/>
      <c r="EXB12" s="886"/>
      <c r="EXC12" s="886"/>
      <c r="EXD12" s="885"/>
      <c r="EXE12" s="886"/>
      <c r="EXF12" s="886"/>
      <c r="EXG12" s="886"/>
      <c r="EXH12" s="885"/>
      <c r="EXI12" s="886"/>
      <c r="EXJ12" s="886"/>
      <c r="EXK12" s="886"/>
      <c r="EXL12" s="885"/>
      <c r="EXM12" s="886"/>
      <c r="EXN12" s="886"/>
      <c r="EXO12" s="886"/>
      <c r="EXP12" s="885"/>
      <c r="EXQ12" s="886"/>
      <c r="EXR12" s="886"/>
      <c r="EXS12" s="886"/>
      <c r="EXT12" s="885"/>
      <c r="EXU12" s="886"/>
      <c r="EXV12" s="886"/>
      <c r="EXW12" s="886"/>
      <c r="EXX12" s="885"/>
      <c r="EXY12" s="886"/>
      <c r="EXZ12" s="886"/>
      <c r="EYA12" s="886"/>
      <c r="EYB12" s="885"/>
      <c r="EYC12" s="886"/>
      <c r="EYD12" s="886"/>
      <c r="EYE12" s="886"/>
      <c r="EYF12" s="885"/>
      <c r="EYG12" s="886"/>
      <c r="EYH12" s="886"/>
      <c r="EYI12" s="886"/>
      <c r="EYJ12" s="885"/>
      <c r="EYK12" s="886"/>
      <c r="EYL12" s="886"/>
      <c r="EYM12" s="886"/>
      <c r="EYN12" s="885"/>
      <c r="EYO12" s="886"/>
      <c r="EYP12" s="886"/>
      <c r="EYQ12" s="886"/>
      <c r="EYR12" s="885"/>
      <c r="EYS12" s="886"/>
      <c r="EYT12" s="886"/>
      <c r="EYU12" s="886"/>
      <c r="EYV12" s="885"/>
      <c r="EYW12" s="886"/>
      <c r="EYX12" s="886"/>
      <c r="EYY12" s="886"/>
      <c r="EYZ12" s="885"/>
      <c r="EZA12" s="886"/>
      <c r="EZB12" s="886"/>
      <c r="EZC12" s="886"/>
      <c r="EZD12" s="885"/>
      <c r="EZE12" s="886"/>
      <c r="EZF12" s="886"/>
      <c r="EZG12" s="886"/>
      <c r="EZH12" s="885"/>
      <c r="EZI12" s="886"/>
      <c r="EZJ12" s="886"/>
      <c r="EZK12" s="886"/>
      <c r="EZL12" s="885"/>
      <c r="EZM12" s="886"/>
      <c r="EZN12" s="886"/>
      <c r="EZO12" s="886"/>
      <c r="EZP12" s="885"/>
      <c r="EZQ12" s="886"/>
      <c r="EZR12" s="886"/>
      <c r="EZS12" s="886"/>
      <c r="EZT12" s="885"/>
      <c r="EZU12" s="886"/>
      <c r="EZV12" s="886"/>
      <c r="EZW12" s="886"/>
      <c r="EZX12" s="885"/>
      <c r="EZY12" s="886"/>
      <c r="EZZ12" s="886"/>
      <c r="FAA12" s="886"/>
      <c r="FAB12" s="885"/>
      <c r="FAC12" s="886"/>
      <c r="FAD12" s="886"/>
      <c r="FAE12" s="886"/>
      <c r="FAF12" s="885"/>
      <c r="FAG12" s="886"/>
      <c r="FAH12" s="886"/>
      <c r="FAI12" s="886"/>
      <c r="FAJ12" s="885"/>
      <c r="FAK12" s="886"/>
      <c r="FAL12" s="886"/>
      <c r="FAM12" s="886"/>
      <c r="FAN12" s="885"/>
      <c r="FAO12" s="886"/>
      <c r="FAP12" s="886"/>
      <c r="FAQ12" s="886"/>
      <c r="FAR12" s="885"/>
      <c r="FAS12" s="886"/>
      <c r="FAT12" s="886"/>
      <c r="FAU12" s="886"/>
      <c r="FAV12" s="885"/>
      <c r="FAW12" s="886"/>
      <c r="FAX12" s="886"/>
      <c r="FAY12" s="886"/>
      <c r="FAZ12" s="885"/>
      <c r="FBA12" s="886"/>
      <c r="FBB12" s="886"/>
      <c r="FBC12" s="886"/>
      <c r="FBD12" s="885"/>
      <c r="FBE12" s="886"/>
      <c r="FBF12" s="886"/>
      <c r="FBG12" s="886"/>
      <c r="FBH12" s="885"/>
      <c r="FBI12" s="886"/>
      <c r="FBJ12" s="886"/>
      <c r="FBK12" s="886"/>
      <c r="FBL12" s="885"/>
      <c r="FBM12" s="886"/>
      <c r="FBN12" s="886"/>
      <c r="FBO12" s="886"/>
      <c r="FBP12" s="885"/>
      <c r="FBQ12" s="886"/>
      <c r="FBR12" s="886"/>
      <c r="FBS12" s="886"/>
      <c r="FBT12" s="885"/>
      <c r="FBU12" s="886"/>
      <c r="FBV12" s="886"/>
      <c r="FBW12" s="886"/>
      <c r="FBX12" s="885"/>
      <c r="FBY12" s="886"/>
      <c r="FBZ12" s="886"/>
      <c r="FCA12" s="886"/>
      <c r="FCB12" s="885"/>
      <c r="FCC12" s="886"/>
      <c r="FCD12" s="886"/>
      <c r="FCE12" s="886"/>
      <c r="FCF12" s="885"/>
      <c r="FCG12" s="886"/>
      <c r="FCH12" s="886"/>
      <c r="FCI12" s="886"/>
      <c r="FCJ12" s="885"/>
      <c r="FCK12" s="886"/>
      <c r="FCL12" s="886"/>
      <c r="FCM12" s="886"/>
      <c r="FCN12" s="885"/>
      <c r="FCO12" s="886"/>
      <c r="FCP12" s="886"/>
      <c r="FCQ12" s="886"/>
      <c r="FCR12" s="885"/>
      <c r="FCS12" s="886"/>
      <c r="FCT12" s="886"/>
      <c r="FCU12" s="886"/>
      <c r="FCV12" s="885"/>
      <c r="FCW12" s="886"/>
      <c r="FCX12" s="886"/>
      <c r="FCY12" s="886"/>
      <c r="FCZ12" s="885"/>
      <c r="FDA12" s="886"/>
      <c r="FDB12" s="886"/>
      <c r="FDC12" s="886"/>
      <c r="FDD12" s="885"/>
      <c r="FDE12" s="886"/>
      <c r="FDF12" s="886"/>
      <c r="FDG12" s="886"/>
      <c r="FDH12" s="885"/>
      <c r="FDI12" s="886"/>
      <c r="FDJ12" s="886"/>
      <c r="FDK12" s="886"/>
      <c r="FDL12" s="885"/>
      <c r="FDM12" s="886"/>
      <c r="FDN12" s="886"/>
      <c r="FDO12" s="886"/>
      <c r="FDP12" s="885"/>
      <c r="FDQ12" s="886"/>
      <c r="FDR12" s="886"/>
      <c r="FDS12" s="886"/>
      <c r="FDT12" s="885"/>
      <c r="FDU12" s="886"/>
      <c r="FDV12" s="886"/>
      <c r="FDW12" s="886"/>
      <c r="FDX12" s="885"/>
      <c r="FDY12" s="886"/>
      <c r="FDZ12" s="886"/>
      <c r="FEA12" s="886"/>
      <c r="FEB12" s="885"/>
      <c r="FEC12" s="886"/>
      <c r="FED12" s="886"/>
      <c r="FEE12" s="886"/>
      <c r="FEF12" s="885"/>
      <c r="FEG12" s="886"/>
      <c r="FEH12" s="886"/>
      <c r="FEI12" s="886"/>
      <c r="FEJ12" s="885"/>
      <c r="FEK12" s="886"/>
      <c r="FEL12" s="886"/>
      <c r="FEM12" s="886"/>
      <c r="FEN12" s="885"/>
      <c r="FEO12" s="886"/>
      <c r="FEP12" s="886"/>
      <c r="FEQ12" s="886"/>
      <c r="FER12" s="885"/>
      <c r="FES12" s="886"/>
      <c r="FET12" s="886"/>
      <c r="FEU12" s="886"/>
      <c r="FEV12" s="885"/>
      <c r="FEW12" s="886"/>
      <c r="FEX12" s="886"/>
      <c r="FEY12" s="886"/>
      <c r="FEZ12" s="885"/>
      <c r="FFA12" s="886"/>
      <c r="FFB12" s="886"/>
      <c r="FFC12" s="886"/>
      <c r="FFD12" s="885"/>
      <c r="FFE12" s="886"/>
      <c r="FFF12" s="886"/>
      <c r="FFG12" s="886"/>
      <c r="FFH12" s="885"/>
      <c r="FFI12" s="886"/>
      <c r="FFJ12" s="886"/>
      <c r="FFK12" s="886"/>
      <c r="FFL12" s="885"/>
      <c r="FFM12" s="886"/>
      <c r="FFN12" s="886"/>
      <c r="FFO12" s="886"/>
      <c r="FFP12" s="885"/>
      <c r="FFQ12" s="886"/>
      <c r="FFR12" s="886"/>
      <c r="FFS12" s="886"/>
      <c r="FFT12" s="885"/>
      <c r="FFU12" s="886"/>
      <c r="FFV12" s="886"/>
      <c r="FFW12" s="886"/>
      <c r="FFX12" s="885"/>
      <c r="FFY12" s="886"/>
      <c r="FFZ12" s="886"/>
      <c r="FGA12" s="886"/>
      <c r="FGB12" s="885"/>
      <c r="FGC12" s="886"/>
      <c r="FGD12" s="886"/>
      <c r="FGE12" s="886"/>
      <c r="FGF12" s="885"/>
      <c r="FGG12" s="886"/>
      <c r="FGH12" s="886"/>
      <c r="FGI12" s="886"/>
      <c r="FGJ12" s="885"/>
      <c r="FGK12" s="886"/>
      <c r="FGL12" s="886"/>
      <c r="FGM12" s="886"/>
      <c r="FGN12" s="885"/>
      <c r="FGO12" s="886"/>
      <c r="FGP12" s="886"/>
      <c r="FGQ12" s="886"/>
      <c r="FGR12" s="885"/>
      <c r="FGS12" s="886"/>
      <c r="FGT12" s="886"/>
      <c r="FGU12" s="886"/>
      <c r="FGV12" s="885"/>
      <c r="FGW12" s="886"/>
      <c r="FGX12" s="886"/>
      <c r="FGY12" s="886"/>
      <c r="FGZ12" s="885"/>
      <c r="FHA12" s="886"/>
      <c r="FHB12" s="886"/>
      <c r="FHC12" s="886"/>
      <c r="FHD12" s="885"/>
      <c r="FHE12" s="886"/>
      <c r="FHF12" s="886"/>
      <c r="FHG12" s="886"/>
      <c r="FHH12" s="885"/>
      <c r="FHI12" s="886"/>
      <c r="FHJ12" s="886"/>
      <c r="FHK12" s="886"/>
      <c r="FHL12" s="885"/>
      <c r="FHM12" s="886"/>
      <c r="FHN12" s="886"/>
      <c r="FHO12" s="886"/>
      <c r="FHP12" s="885"/>
      <c r="FHQ12" s="886"/>
      <c r="FHR12" s="886"/>
      <c r="FHS12" s="886"/>
      <c r="FHT12" s="885"/>
      <c r="FHU12" s="886"/>
      <c r="FHV12" s="886"/>
      <c r="FHW12" s="886"/>
      <c r="FHX12" s="885"/>
      <c r="FHY12" s="886"/>
      <c r="FHZ12" s="886"/>
      <c r="FIA12" s="886"/>
      <c r="FIB12" s="885"/>
      <c r="FIC12" s="886"/>
      <c r="FID12" s="886"/>
      <c r="FIE12" s="886"/>
      <c r="FIF12" s="885"/>
      <c r="FIG12" s="886"/>
      <c r="FIH12" s="886"/>
      <c r="FII12" s="886"/>
      <c r="FIJ12" s="885"/>
      <c r="FIK12" s="886"/>
      <c r="FIL12" s="886"/>
      <c r="FIM12" s="886"/>
      <c r="FIN12" s="885"/>
      <c r="FIO12" s="886"/>
      <c r="FIP12" s="886"/>
      <c r="FIQ12" s="886"/>
      <c r="FIR12" s="885"/>
      <c r="FIS12" s="886"/>
      <c r="FIT12" s="886"/>
      <c r="FIU12" s="886"/>
      <c r="FIV12" s="885"/>
      <c r="FIW12" s="886"/>
      <c r="FIX12" s="886"/>
      <c r="FIY12" s="886"/>
      <c r="FIZ12" s="885"/>
      <c r="FJA12" s="886"/>
      <c r="FJB12" s="886"/>
      <c r="FJC12" s="886"/>
      <c r="FJD12" s="885"/>
      <c r="FJE12" s="886"/>
      <c r="FJF12" s="886"/>
      <c r="FJG12" s="886"/>
      <c r="FJH12" s="885"/>
      <c r="FJI12" s="886"/>
      <c r="FJJ12" s="886"/>
      <c r="FJK12" s="886"/>
      <c r="FJL12" s="885"/>
      <c r="FJM12" s="886"/>
      <c r="FJN12" s="886"/>
      <c r="FJO12" s="886"/>
      <c r="FJP12" s="885"/>
      <c r="FJQ12" s="886"/>
      <c r="FJR12" s="886"/>
      <c r="FJS12" s="886"/>
      <c r="FJT12" s="885"/>
      <c r="FJU12" s="886"/>
      <c r="FJV12" s="886"/>
      <c r="FJW12" s="886"/>
      <c r="FJX12" s="885"/>
      <c r="FJY12" s="886"/>
      <c r="FJZ12" s="886"/>
      <c r="FKA12" s="886"/>
      <c r="FKB12" s="885"/>
      <c r="FKC12" s="886"/>
      <c r="FKD12" s="886"/>
      <c r="FKE12" s="886"/>
      <c r="FKF12" s="885"/>
      <c r="FKG12" s="886"/>
      <c r="FKH12" s="886"/>
      <c r="FKI12" s="886"/>
      <c r="FKJ12" s="885"/>
      <c r="FKK12" s="886"/>
      <c r="FKL12" s="886"/>
      <c r="FKM12" s="886"/>
      <c r="FKN12" s="885"/>
      <c r="FKO12" s="886"/>
      <c r="FKP12" s="886"/>
      <c r="FKQ12" s="886"/>
      <c r="FKR12" s="885"/>
      <c r="FKS12" s="886"/>
      <c r="FKT12" s="886"/>
      <c r="FKU12" s="886"/>
      <c r="FKV12" s="885"/>
      <c r="FKW12" s="886"/>
      <c r="FKX12" s="886"/>
      <c r="FKY12" s="886"/>
      <c r="FKZ12" s="885"/>
      <c r="FLA12" s="886"/>
      <c r="FLB12" s="886"/>
      <c r="FLC12" s="886"/>
      <c r="FLD12" s="885"/>
      <c r="FLE12" s="886"/>
      <c r="FLF12" s="886"/>
      <c r="FLG12" s="886"/>
      <c r="FLH12" s="885"/>
      <c r="FLI12" s="886"/>
      <c r="FLJ12" s="886"/>
      <c r="FLK12" s="886"/>
      <c r="FLL12" s="885"/>
      <c r="FLM12" s="886"/>
      <c r="FLN12" s="886"/>
      <c r="FLO12" s="886"/>
      <c r="FLP12" s="885"/>
      <c r="FLQ12" s="886"/>
      <c r="FLR12" s="886"/>
      <c r="FLS12" s="886"/>
      <c r="FLT12" s="885"/>
      <c r="FLU12" s="886"/>
      <c r="FLV12" s="886"/>
      <c r="FLW12" s="886"/>
      <c r="FLX12" s="885"/>
      <c r="FLY12" s="886"/>
      <c r="FLZ12" s="886"/>
      <c r="FMA12" s="886"/>
      <c r="FMB12" s="885"/>
      <c r="FMC12" s="886"/>
      <c r="FMD12" s="886"/>
      <c r="FME12" s="886"/>
      <c r="FMF12" s="885"/>
      <c r="FMG12" s="886"/>
      <c r="FMH12" s="886"/>
      <c r="FMI12" s="886"/>
      <c r="FMJ12" s="885"/>
      <c r="FMK12" s="886"/>
      <c r="FML12" s="886"/>
      <c r="FMM12" s="886"/>
      <c r="FMN12" s="885"/>
      <c r="FMO12" s="886"/>
      <c r="FMP12" s="886"/>
      <c r="FMQ12" s="886"/>
      <c r="FMR12" s="885"/>
      <c r="FMS12" s="886"/>
      <c r="FMT12" s="886"/>
      <c r="FMU12" s="886"/>
      <c r="FMV12" s="885"/>
      <c r="FMW12" s="886"/>
      <c r="FMX12" s="886"/>
      <c r="FMY12" s="886"/>
      <c r="FMZ12" s="885"/>
      <c r="FNA12" s="886"/>
      <c r="FNB12" s="886"/>
      <c r="FNC12" s="886"/>
      <c r="FND12" s="885"/>
      <c r="FNE12" s="886"/>
      <c r="FNF12" s="886"/>
      <c r="FNG12" s="886"/>
      <c r="FNH12" s="885"/>
      <c r="FNI12" s="886"/>
      <c r="FNJ12" s="886"/>
      <c r="FNK12" s="886"/>
      <c r="FNL12" s="885"/>
      <c r="FNM12" s="886"/>
      <c r="FNN12" s="886"/>
      <c r="FNO12" s="886"/>
      <c r="FNP12" s="885"/>
      <c r="FNQ12" s="886"/>
      <c r="FNR12" s="886"/>
      <c r="FNS12" s="886"/>
      <c r="FNT12" s="885"/>
      <c r="FNU12" s="886"/>
      <c r="FNV12" s="886"/>
      <c r="FNW12" s="886"/>
      <c r="FNX12" s="885"/>
      <c r="FNY12" s="886"/>
      <c r="FNZ12" s="886"/>
      <c r="FOA12" s="886"/>
      <c r="FOB12" s="885"/>
      <c r="FOC12" s="886"/>
      <c r="FOD12" s="886"/>
      <c r="FOE12" s="886"/>
      <c r="FOF12" s="885"/>
      <c r="FOG12" s="886"/>
      <c r="FOH12" s="886"/>
      <c r="FOI12" s="886"/>
      <c r="FOJ12" s="885"/>
      <c r="FOK12" s="886"/>
      <c r="FOL12" s="886"/>
      <c r="FOM12" s="886"/>
      <c r="FON12" s="885"/>
      <c r="FOO12" s="886"/>
      <c r="FOP12" s="886"/>
      <c r="FOQ12" s="886"/>
      <c r="FOR12" s="885"/>
      <c r="FOS12" s="886"/>
      <c r="FOT12" s="886"/>
      <c r="FOU12" s="886"/>
      <c r="FOV12" s="885"/>
      <c r="FOW12" s="886"/>
      <c r="FOX12" s="886"/>
      <c r="FOY12" s="886"/>
      <c r="FOZ12" s="885"/>
      <c r="FPA12" s="886"/>
      <c r="FPB12" s="886"/>
      <c r="FPC12" s="886"/>
      <c r="FPD12" s="885"/>
      <c r="FPE12" s="886"/>
      <c r="FPF12" s="886"/>
      <c r="FPG12" s="886"/>
      <c r="FPH12" s="885"/>
      <c r="FPI12" s="886"/>
      <c r="FPJ12" s="886"/>
      <c r="FPK12" s="886"/>
      <c r="FPL12" s="885"/>
      <c r="FPM12" s="886"/>
      <c r="FPN12" s="886"/>
      <c r="FPO12" s="886"/>
      <c r="FPP12" s="885"/>
      <c r="FPQ12" s="886"/>
      <c r="FPR12" s="886"/>
      <c r="FPS12" s="886"/>
      <c r="FPT12" s="885"/>
      <c r="FPU12" s="886"/>
      <c r="FPV12" s="886"/>
      <c r="FPW12" s="886"/>
      <c r="FPX12" s="885"/>
      <c r="FPY12" s="886"/>
      <c r="FPZ12" s="886"/>
      <c r="FQA12" s="886"/>
      <c r="FQB12" s="885"/>
      <c r="FQC12" s="886"/>
      <c r="FQD12" s="886"/>
      <c r="FQE12" s="886"/>
      <c r="FQF12" s="885"/>
      <c r="FQG12" s="886"/>
      <c r="FQH12" s="886"/>
      <c r="FQI12" s="886"/>
      <c r="FQJ12" s="885"/>
      <c r="FQK12" s="886"/>
      <c r="FQL12" s="886"/>
      <c r="FQM12" s="886"/>
      <c r="FQN12" s="885"/>
      <c r="FQO12" s="886"/>
      <c r="FQP12" s="886"/>
      <c r="FQQ12" s="886"/>
      <c r="FQR12" s="885"/>
      <c r="FQS12" s="886"/>
      <c r="FQT12" s="886"/>
      <c r="FQU12" s="886"/>
      <c r="FQV12" s="885"/>
      <c r="FQW12" s="886"/>
      <c r="FQX12" s="886"/>
      <c r="FQY12" s="886"/>
      <c r="FQZ12" s="885"/>
      <c r="FRA12" s="886"/>
      <c r="FRB12" s="886"/>
      <c r="FRC12" s="886"/>
      <c r="FRD12" s="885"/>
      <c r="FRE12" s="886"/>
      <c r="FRF12" s="886"/>
      <c r="FRG12" s="886"/>
      <c r="FRH12" s="885"/>
      <c r="FRI12" s="886"/>
      <c r="FRJ12" s="886"/>
      <c r="FRK12" s="886"/>
      <c r="FRL12" s="885"/>
      <c r="FRM12" s="886"/>
      <c r="FRN12" s="886"/>
      <c r="FRO12" s="886"/>
      <c r="FRP12" s="885"/>
      <c r="FRQ12" s="886"/>
      <c r="FRR12" s="886"/>
      <c r="FRS12" s="886"/>
      <c r="FRT12" s="885"/>
      <c r="FRU12" s="886"/>
      <c r="FRV12" s="886"/>
      <c r="FRW12" s="886"/>
      <c r="FRX12" s="885"/>
      <c r="FRY12" s="886"/>
      <c r="FRZ12" s="886"/>
      <c r="FSA12" s="886"/>
      <c r="FSB12" s="885"/>
      <c r="FSC12" s="886"/>
      <c r="FSD12" s="886"/>
      <c r="FSE12" s="886"/>
      <c r="FSF12" s="885"/>
      <c r="FSG12" s="886"/>
      <c r="FSH12" s="886"/>
      <c r="FSI12" s="886"/>
      <c r="FSJ12" s="885"/>
      <c r="FSK12" s="886"/>
      <c r="FSL12" s="886"/>
      <c r="FSM12" s="886"/>
      <c r="FSN12" s="885"/>
      <c r="FSO12" s="886"/>
      <c r="FSP12" s="886"/>
      <c r="FSQ12" s="886"/>
      <c r="FSR12" s="885"/>
      <c r="FSS12" s="886"/>
      <c r="FST12" s="886"/>
      <c r="FSU12" s="886"/>
      <c r="FSV12" s="885"/>
      <c r="FSW12" s="886"/>
      <c r="FSX12" s="886"/>
      <c r="FSY12" s="886"/>
      <c r="FSZ12" s="885"/>
      <c r="FTA12" s="886"/>
      <c r="FTB12" s="886"/>
      <c r="FTC12" s="886"/>
      <c r="FTD12" s="885"/>
      <c r="FTE12" s="886"/>
      <c r="FTF12" s="886"/>
      <c r="FTG12" s="886"/>
      <c r="FTH12" s="885"/>
      <c r="FTI12" s="886"/>
      <c r="FTJ12" s="886"/>
      <c r="FTK12" s="886"/>
      <c r="FTL12" s="885"/>
      <c r="FTM12" s="886"/>
      <c r="FTN12" s="886"/>
      <c r="FTO12" s="886"/>
      <c r="FTP12" s="885"/>
      <c r="FTQ12" s="886"/>
      <c r="FTR12" s="886"/>
      <c r="FTS12" s="886"/>
      <c r="FTT12" s="885"/>
      <c r="FTU12" s="886"/>
      <c r="FTV12" s="886"/>
      <c r="FTW12" s="886"/>
      <c r="FTX12" s="885"/>
      <c r="FTY12" s="886"/>
      <c r="FTZ12" s="886"/>
      <c r="FUA12" s="886"/>
      <c r="FUB12" s="885"/>
      <c r="FUC12" s="886"/>
      <c r="FUD12" s="886"/>
      <c r="FUE12" s="886"/>
      <c r="FUF12" s="885"/>
      <c r="FUG12" s="886"/>
      <c r="FUH12" s="886"/>
      <c r="FUI12" s="886"/>
      <c r="FUJ12" s="885"/>
      <c r="FUK12" s="886"/>
      <c r="FUL12" s="886"/>
      <c r="FUM12" s="886"/>
      <c r="FUN12" s="885"/>
      <c r="FUO12" s="886"/>
      <c r="FUP12" s="886"/>
      <c r="FUQ12" s="886"/>
      <c r="FUR12" s="885"/>
      <c r="FUS12" s="886"/>
      <c r="FUT12" s="886"/>
      <c r="FUU12" s="886"/>
      <c r="FUV12" s="885"/>
      <c r="FUW12" s="886"/>
      <c r="FUX12" s="886"/>
      <c r="FUY12" s="886"/>
      <c r="FUZ12" s="885"/>
      <c r="FVA12" s="886"/>
      <c r="FVB12" s="886"/>
      <c r="FVC12" s="886"/>
      <c r="FVD12" s="885"/>
      <c r="FVE12" s="886"/>
      <c r="FVF12" s="886"/>
      <c r="FVG12" s="886"/>
      <c r="FVH12" s="885"/>
      <c r="FVI12" s="886"/>
      <c r="FVJ12" s="886"/>
      <c r="FVK12" s="886"/>
      <c r="FVL12" s="885"/>
      <c r="FVM12" s="886"/>
      <c r="FVN12" s="886"/>
      <c r="FVO12" s="886"/>
      <c r="FVP12" s="885"/>
      <c r="FVQ12" s="886"/>
      <c r="FVR12" s="886"/>
      <c r="FVS12" s="886"/>
      <c r="FVT12" s="885"/>
      <c r="FVU12" s="886"/>
      <c r="FVV12" s="886"/>
      <c r="FVW12" s="886"/>
      <c r="FVX12" s="885"/>
      <c r="FVY12" s="886"/>
      <c r="FVZ12" s="886"/>
      <c r="FWA12" s="886"/>
      <c r="FWB12" s="885"/>
      <c r="FWC12" s="886"/>
      <c r="FWD12" s="886"/>
      <c r="FWE12" s="886"/>
      <c r="FWF12" s="885"/>
      <c r="FWG12" s="886"/>
      <c r="FWH12" s="886"/>
      <c r="FWI12" s="886"/>
      <c r="FWJ12" s="885"/>
      <c r="FWK12" s="886"/>
      <c r="FWL12" s="886"/>
      <c r="FWM12" s="886"/>
      <c r="FWN12" s="885"/>
      <c r="FWO12" s="886"/>
      <c r="FWP12" s="886"/>
      <c r="FWQ12" s="886"/>
      <c r="FWR12" s="885"/>
      <c r="FWS12" s="886"/>
      <c r="FWT12" s="886"/>
      <c r="FWU12" s="886"/>
      <c r="FWV12" s="885"/>
      <c r="FWW12" s="886"/>
      <c r="FWX12" s="886"/>
      <c r="FWY12" s="886"/>
      <c r="FWZ12" s="885"/>
      <c r="FXA12" s="886"/>
      <c r="FXB12" s="886"/>
      <c r="FXC12" s="886"/>
      <c r="FXD12" s="885"/>
      <c r="FXE12" s="886"/>
      <c r="FXF12" s="886"/>
      <c r="FXG12" s="886"/>
      <c r="FXH12" s="885"/>
      <c r="FXI12" s="886"/>
      <c r="FXJ12" s="886"/>
      <c r="FXK12" s="886"/>
      <c r="FXL12" s="885"/>
      <c r="FXM12" s="886"/>
      <c r="FXN12" s="886"/>
      <c r="FXO12" s="886"/>
      <c r="FXP12" s="885"/>
      <c r="FXQ12" s="886"/>
      <c r="FXR12" s="886"/>
      <c r="FXS12" s="886"/>
      <c r="FXT12" s="885"/>
      <c r="FXU12" s="886"/>
      <c r="FXV12" s="886"/>
      <c r="FXW12" s="886"/>
      <c r="FXX12" s="885"/>
      <c r="FXY12" s="886"/>
      <c r="FXZ12" s="886"/>
      <c r="FYA12" s="886"/>
      <c r="FYB12" s="885"/>
      <c r="FYC12" s="886"/>
      <c r="FYD12" s="886"/>
      <c r="FYE12" s="886"/>
      <c r="FYF12" s="885"/>
      <c r="FYG12" s="886"/>
      <c r="FYH12" s="886"/>
      <c r="FYI12" s="886"/>
      <c r="FYJ12" s="885"/>
      <c r="FYK12" s="886"/>
      <c r="FYL12" s="886"/>
      <c r="FYM12" s="886"/>
      <c r="FYN12" s="885"/>
      <c r="FYO12" s="886"/>
      <c r="FYP12" s="886"/>
      <c r="FYQ12" s="886"/>
      <c r="FYR12" s="885"/>
      <c r="FYS12" s="886"/>
      <c r="FYT12" s="886"/>
      <c r="FYU12" s="886"/>
      <c r="FYV12" s="885"/>
      <c r="FYW12" s="886"/>
      <c r="FYX12" s="886"/>
      <c r="FYY12" s="886"/>
      <c r="FYZ12" s="885"/>
      <c r="FZA12" s="886"/>
      <c r="FZB12" s="886"/>
      <c r="FZC12" s="886"/>
      <c r="FZD12" s="885"/>
      <c r="FZE12" s="886"/>
      <c r="FZF12" s="886"/>
      <c r="FZG12" s="886"/>
      <c r="FZH12" s="885"/>
      <c r="FZI12" s="886"/>
      <c r="FZJ12" s="886"/>
      <c r="FZK12" s="886"/>
      <c r="FZL12" s="885"/>
      <c r="FZM12" s="886"/>
      <c r="FZN12" s="886"/>
      <c r="FZO12" s="886"/>
      <c r="FZP12" s="885"/>
      <c r="FZQ12" s="886"/>
      <c r="FZR12" s="886"/>
      <c r="FZS12" s="886"/>
      <c r="FZT12" s="885"/>
      <c r="FZU12" s="886"/>
      <c r="FZV12" s="886"/>
      <c r="FZW12" s="886"/>
      <c r="FZX12" s="885"/>
      <c r="FZY12" s="886"/>
      <c r="FZZ12" s="886"/>
      <c r="GAA12" s="886"/>
      <c r="GAB12" s="885"/>
      <c r="GAC12" s="886"/>
      <c r="GAD12" s="886"/>
      <c r="GAE12" s="886"/>
      <c r="GAF12" s="885"/>
      <c r="GAG12" s="886"/>
      <c r="GAH12" s="886"/>
      <c r="GAI12" s="886"/>
      <c r="GAJ12" s="885"/>
      <c r="GAK12" s="886"/>
      <c r="GAL12" s="886"/>
      <c r="GAM12" s="886"/>
      <c r="GAN12" s="885"/>
      <c r="GAO12" s="886"/>
      <c r="GAP12" s="886"/>
      <c r="GAQ12" s="886"/>
      <c r="GAR12" s="885"/>
      <c r="GAS12" s="886"/>
      <c r="GAT12" s="886"/>
      <c r="GAU12" s="886"/>
      <c r="GAV12" s="885"/>
      <c r="GAW12" s="886"/>
      <c r="GAX12" s="886"/>
      <c r="GAY12" s="886"/>
      <c r="GAZ12" s="885"/>
      <c r="GBA12" s="886"/>
      <c r="GBB12" s="886"/>
      <c r="GBC12" s="886"/>
      <c r="GBD12" s="885"/>
      <c r="GBE12" s="886"/>
      <c r="GBF12" s="886"/>
      <c r="GBG12" s="886"/>
      <c r="GBH12" s="885"/>
      <c r="GBI12" s="886"/>
      <c r="GBJ12" s="886"/>
      <c r="GBK12" s="886"/>
      <c r="GBL12" s="885"/>
      <c r="GBM12" s="886"/>
      <c r="GBN12" s="886"/>
      <c r="GBO12" s="886"/>
      <c r="GBP12" s="885"/>
      <c r="GBQ12" s="886"/>
      <c r="GBR12" s="886"/>
      <c r="GBS12" s="886"/>
      <c r="GBT12" s="885"/>
      <c r="GBU12" s="886"/>
      <c r="GBV12" s="886"/>
      <c r="GBW12" s="886"/>
      <c r="GBX12" s="885"/>
      <c r="GBY12" s="886"/>
      <c r="GBZ12" s="886"/>
      <c r="GCA12" s="886"/>
      <c r="GCB12" s="885"/>
      <c r="GCC12" s="886"/>
      <c r="GCD12" s="886"/>
      <c r="GCE12" s="886"/>
      <c r="GCF12" s="885"/>
      <c r="GCG12" s="886"/>
      <c r="GCH12" s="886"/>
      <c r="GCI12" s="886"/>
      <c r="GCJ12" s="885"/>
      <c r="GCK12" s="886"/>
      <c r="GCL12" s="886"/>
      <c r="GCM12" s="886"/>
      <c r="GCN12" s="885"/>
      <c r="GCO12" s="886"/>
      <c r="GCP12" s="886"/>
      <c r="GCQ12" s="886"/>
      <c r="GCR12" s="885"/>
      <c r="GCS12" s="886"/>
      <c r="GCT12" s="886"/>
      <c r="GCU12" s="886"/>
      <c r="GCV12" s="885"/>
      <c r="GCW12" s="886"/>
      <c r="GCX12" s="886"/>
      <c r="GCY12" s="886"/>
      <c r="GCZ12" s="885"/>
      <c r="GDA12" s="886"/>
      <c r="GDB12" s="886"/>
      <c r="GDC12" s="886"/>
      <c r="GDD12" s="885"/>
      <c r="GDE12" s="886"/>
      <c r="GDF12" s="886"/>
      <c r="GDG12" s="886"/>
      <c r="GDH12" s="885"/>
      <c r="GDI12" s="886"/>
      <c r="GDJ12" s="886"/>
      <c r="GDK12" s="886"/>
      <c r="GDL12" s="885"/>
      <c r="GDM12" s="886"/>
      <c r="GDN12" s="886"/>
      <c r="GDO12" s="886"/>
      <c r="GDP12" s="885"/>
      <c r="GDQ12" s="886"/>
      <c r="GDR12" s="886"/>
      <c r="GDS12" s="886"/>
      <c r="GDT12" s="885"/>
      <c r="GDU12" s="886"/>
      <c r="GDV12" s="886"/>
      <c r="GDW12" s="886"/>
      <c r="GDX12" s="885"/>
      <c r="GDY12" s="886"/>
      <c r="GDZ12" s="886"/>
      <c r="GEA12" s="886"/>
      <c r="GEB12" s="885"/>
      <c r="GEC12" s="886"/>
      <c r="GED12" s="886"/>
      <c r="GEE12" s="886"/>
      <c r="GEF12" s="885"/>
      <c r="GEG12" s="886"/>
      <c r="GEH12" s="886"/>
      <c r="GEI12" s="886"/>
      <c r="GEJ12" s="885"/>
      <c r="GEK12" s="886"/>
      <c r="GEL12" s="886"/>
      <c r="GEM12" s="886"/>
      <c r="GEN12" s="885"/>
      <c r="GEO12" s="886"/>
      <c r="GEP12" s="886"/>
      <c r="GEQ12" s="886"/>
      <c r="GER12" s="885"/>
      <c r="GES12" s="886"/>
      <c r="GET12" s="886"/>
      <c r="GEU12" s="886"/>
      <c r="GEV12" s="885"/>
      <c r="GEW12" s="886"/>
      <c r="GEX12" s="886"/>
      <c r="GEY12" s="886"/>
      <c r="GEZ12" s="885"/>
      <c r="GFA12" s="886"/>
      <c r="GFB12" s="886"/>
      <c r="GFC12" s="886"/>
      <c r="GFD12" s="885"/>
      <c r="GFE12" s="886"/>
      <c r="GFF12" s="886"/>
      <c r="GFG12" s="886"/>
      <c r="GFH12" s="885"/>
      <c r="GFI12" s="886"/>
      <c r="GFJ12" s="886"/>
      <c r="GFK12" s="886"/>
      <c r="GFL12" s="885"/>
      <c r="GFM12" s="886"/>
      <c r="GFN12" s="886"/>
      <c r="GFO12" s="886"/>
      <c r="GFP12" s="885"/>
      <c r="GFQ12" s="886"/>
      <c r="GFR12" s="886"/>
      <c r="GFS12" s="886"/>
      <c r="GFT12" s="885"/>
      <c r="GFU12" s="886"/>
      <c r="GFV12" s="886"/>
      <c r="GFW12" s="886"/>
      <c r="GFX12" s="885"/>
      <c r="GFY12" s="886"/>
      <c r="GFZ12" s="886"/>
      <c r="GGA12" s="886"/>
      <c r="GGB12" s="885"/>
      <c r="GGC12" s="886"/>
      <c r="GGD12" s="886"/>
      <c r="GGE12" s="886"/>
      <c r="GGF12" s="885"/>
      <c r="GGG12" s="886"/>
      <c r="GGH12" s="886"/>
      <c r="GGI12" s="886"/>
      <c r="GGJ12" s="885"/>
      <c r="GGK12" s="886"/>
      <c r="GGL12" s="886"/>
      <c r="GGM12" s="886"/>
      <c r="GGN12" s="885"/>
      <c r="GGO12" s="886"/>
      <c r="GGP12" s="886"/>
      <c r="GGQ12" s="886"/>
      <c r="GGR12" s="885"/>
      <c r="GGS12" s="886"/>
      <c r="GGT12" s="886"/>
      <c r="GGU12" s="886"/>
      <c r="GGV12" s="885"/>
      <c r="GGW12" s="886"/>
      <c r="GGX12" s="886"/>
      <c r="GGY12" s="886"/>
      <c r="GGZ12" s="885"/>
      <c r="GHA12" s="886"/>
      <c r="GHB12" s="886"/>
      <c r="GHC12" s="886"/>
      <c r="GHD12" s="885"/>
      <c r="GHE12" s="886"/>
      <c r="GHF12" s="886"/>
      <c r="GHG12" s="886"/>
      <c r="GHH12" s="885"/>
      <c r="GHI12" s="886"/>
      <c r="GHJ12" s="886"/>
      <c r="GHK12" s="886"/>
      <c r="GHL12" s="885"/>
      <c r="GHM12" s="886"/>
      <c r="GHN12" s="886"/>
      <c r="GHO12" s="886"/>
      <c r="GHP12" s="885"/>
      <c r="GHQ12" s="886"/>
      <c r="GHR12" s="886"/>
      <c r="GHS12" s="886"/>
      <c r="GHT12" s="885"/>
      <c r="GHU12" s="886"/>
      <c r="GHV12" s="886"/>
      <c r="GHW12" s="886"/>
      <c r="GHX12" s="885"/>
      <c r="GHY12" s="886"/>
      <c r="GHZ12" s="886"/>
      <c r="GIA12" s="886"/>
      <c r="GIB12" s="885"/>
      <c r="GIC12" s="886"/>
      <c r="GID12" s="886"/>
      <c r="GIE12" s="886"/>
      <c r="GIF12" s="885"/>
      <c r="GIG12" s="886"/>
      <c r="GIH12" s="886"/>
      <c r="GII12" s="886"/>
      <c r="GIJ12" s="885"/>
      <c r="GIK12" s="886"/>
      <c r="GIL12" s="886"/>
      <c r="GIM12" s="886"/>
      <c r="GIN12" s="885"/>
      <c r="GIO12" s="886"/>
      <c r="GIP12" s="886"/>
      <c r="GIQ12" s="886"/>
      <c r="GIR12" s="885"/>
      <c r="GIS12" s="886"/>
      <c r="GIT12" s="886"/>
      <c r="GIU12" s="886"/>
      <c r="GIV12" s="885"/>
      <c r="GIW12" s="886"/>
      <c r="GIX12" s="886"/>
      <c r="GIY12" s="886"/>
      <c r="GIZ12" s="885"/>
      <c r="GJA12" s="886"/>
      <c r="GJB12" s="886"/>
      <c r="GJC12" s="886"/>
      <c r="GJD12" s="885"/>
      <c r="GJE12" s="886"/>
      <c r="GJF12" s="886"/>
      <c r="GJG12" s="886"/>
      <c r="GJH12" s="885"/>
      <c r="GJI12" s="886"/>
      <c r="GJJ12" s="886"/>
      <c r="GJK12" s="886"/>
      <c r="GJL12" s="885"/>
      <c r="GJM12" s="886"/>
      <c r="GJN12" s="886"/>
      <c r="GJO12" s="886"/>
      <c r="GJP12" s="885"/>
      <c r="GJQ12" s="886"/>
      <c r="GJR12" s="886"/>
      <c r="GJS12" s="886"/>
      <c r="GJT12" s="885"/>
      <c r="GJU12" s="886"/>
      <c r="GJV12" s="886"/>
      <c r="GJW12" s="886"/>
      <c r="GJX12" s="885"/>
      <c r="GJY12" s="886"/>
      <c r="GJZ12" s="886"/>
      <c r="GKA12" s="886"/>
      <c r="GKB12" s="885"/>
      <c r="GKC12" s="886"/>
      <c r="GKD12" s="886"/>
      <c r="GKE12" s="886"/>
      <c r="GKF12" s="885"/>
      <c r="GKG12" s="886"/>
      <c r="GKH12" s="886"/>
      <c r="GKI12" s="886"/>
      <c r="GKJ12" s="885"/>
      <c r="GKK12" s="886"/>
      <c r="GKL12" s="886"/>
      <c r="GKM12" s="886"/>
      <c r="GKN12" s="885"/>
      <c r="GKO12" s="886"/>
      <c r="GKP12" s="886"/>
      <c r="GKQ12" s="886"/>
      <c r="GKR12" s="885"/>
      <c r="GKS12" s="886"/>
      <c r="GKT12" s="886"/>
      <c r="GKU12" s="886"/>
      <c r="GKV12" s="885"/>
      <c r="GKW12" s="886"/>
      <c r="GKX12" s="886"/>
      <c r="GKY12" s="886"/>
      <c r="GKZ12" s="885"/>
      <c r="GLA12" s="886"/>
      <c r="GLB12" s="886"/>
      <c r="GLC12" s="886"/>
      <c r="GLD12" s="885"/>
      <c r="GLE12" s="886"/>
      <c r="GLF12" s="886"/>
      <c r="GLG12" s="886"/>
      <c r="GLH12" s="885"/>
      <c r="GLI12" s="886"/>
      <c r="GLJ12" s="886"/>
      <c r="GLK12" s="886"/>
      <c r="GLL12" s="885"/>
      <c r="GLM12" s="886"/>
      <c r="GLN12" s="886"/>
      <c r="GLO12" s="886"/>
      <c r="GLP12" s="885"/>
      <c r="GLQ12" s="886"/>
      <c r="GLR12" s="886"/>
      <c r="GLS12" s="886"/>
      <c r="GLT12" s="885"/>
      <c r="GLU12" s="886"/>
      <c r="GLV12" s="886"/>
      <c r="GLW12" s="886"/>
      <c r="GLX12" s="885"/>
      <c r="GLY12" s="886"/>
      <c r="GLZ12" s="886"/>
      <c r="GMA12" s="886"/>
      <c r="GMB12" s="885"/>
      <c r="GMC12" s="886"/>
      <c r="GMD12" s="886"/>
      <c r="GME12" s="886"/>
      <c r="GMF12" s="885"/>
      <c r="GMG12" s="886"/>
      <c r="GMH12" s="886"/>
      <c r="GMI12" s="886"/>
      <c r="GMJ12" s="885"/>
      <c r="GMK12" s="886"/>
      <c r="GML12" s="886"/>
      <c r="GMM12" s="886"/>
      <c r="GMN12" s="885"/>
      <c r="GMO12" s="886"/>
      <c r="GMP12" s="886"/>
      <c r="GMQ12" s="886"/>
      <c r="GMR12" s="885"/>
      <c r="GMS12" s="886"/>
      <c r="GMT12" s="886"/>
      <c r="GMU12" s="886"/>
      <c r="GMV12" s="885"/>
      <c r="GMW12" s="886"/>
      <c r="GMX12" s="886"/>
      <c r="GMY12" s="886"/>
      <c r="GMZ12" s="885"/>
      <c r="GNA12" s="886"/>
      <c r="GNB12" s="886"/>
      <c r="GNC12" s="886"/>
      <c r="GND12" s="885"/>
      <c r="GNE12" s="886"/>
      <c r="GNF12" s="886"/>
      <c r="GNG12" s="886"/>
      <c r="GNH12" s="885"/>
      <c r="GNI12" s="886"/>
      <c r="GNJ12" s="886"/>
      <c r="GNK12" s="886"/>
      <c r="GNL12" s="885"/>
      <c r="GNM12" s="886"/>
      <c r="GNN12" s="886"/>
      <c r="GNO12" s="886"/>
      <c r="GNP12" s="885"/>
      <c r="GNQ12" s="886"/>
      <c r="GNR12" s="886"/>
      <c r="GNS12" s="886"/>
      <c r="GNT12" s="885"/>
      <c r="GNU12" s="886"/>
      <c r="GNV12" s="886"/>
      <c r="GNW12" s="886"/>
      <c r="GNX12" s="885"/>
      <c r="GNY12" s="886"/>
      <c r="GNZ12" s="886"/>
      <c r="GOA12" s="886"/>
      <c r="GOB12" s="885"/>
      <c r="GOC12" s="886"/>
      <c r="GOD12" s="886"/>
      <c r="GOE12" s="886"/>
      <c r="GOF12" s="885"/>
      <c r="GOG12" s="886"/>
      <c r="GOH12" s="886"/>
      <c r="GOI12" s="886"/>
      <c r="GOJ12" s="885"/>
      <c r="GOK12" s="886"/>
      <c r="GOL12" s="886"/>
      <c r="GOM12" s="886"/>
      <c r="GON12" s="885"/>
      <c r="GOO12" s="886"/>
      <c r="GOP12" s="886"/>
      <c r="GOQ12" s="886"/>
      <c r="GOR12" s="885"/>
      <c r="GOS12" s="886"/>
      <c r="GOT12" s="886"/>
      <c r="GOU12" s="886"/>
      <c r="GOV12" s="885"/>
      <c r="GOW12" s="886"/>
      <c r="GOX12" s="886"/>
      <c r="GOY12" s="886"/>
      <c r="GOZ12" s="885"/>
      <c r="GPA12" s="886"/>
      <c r="GPB12" s="886"/>
      <c r="GPC12" s="886"/>
      <c r="GPD12" s="885"/>
      <c r="GPE12" s="886"/>
      <c r="GPF12" s="886"/>
      <c r="GPG12" s="886"/>
      <c r="GPH12" s="885"/>
      <c r="GPI12" s="886"/>
      <c r="GPJ12" s="886"/>
      <c r="GPK12" s="886"/>
      <c r="GPL12" s="885"/>
      <c r="GPM12" s="886"/>
      <c r="GPN12" s="886"/>
      <c r="GPO12" s="886"/>
      <c r="GPP12" s="885"/>
      <c r="GPQ12" s="886"/>
      <c r="GPR12" s="886"/>
      <c r="GPS12" s="886"/>
      <c r="GPT12" s="885"/>
      <c r="GPU12" s="886"/>
      <c r="GPV12" s="886"/>
      <c r="GPW12" s="886"/>
      <c r="GPX12" s="885"/>
      <c r="GPY12" s="886"/>
      <c r="GPZ12" s="886"/>
      <c r="GQA12" s="886"/>
      <c r="GQB12" s="885"/>
      <c r="GQC12" s="886"/>
      <c r="GQD12" s="886"/>
      <c r="GQE12" s="886"/>
      <c r="GQF12" s="885"/>
      <c r="GQG12" s="886"/>
      <c r="GQH12" s="886"/>
      <c r="GQI12" s="886"/>
      <c r="GQJ12" s="885"/>
      <c r="GQK12" s="886"/>
      <c r="GQL12" s="886"/>
      <c r="GQM12" s="886"/>
      <c r="GQN12" s="885"/>
      <c r="GQO12" s="886"/>
      <c r="GQP12" s="886"/>
      <c r="GQQ12" s="886"/>
      <c r="GQR12" s="885"/>
      <c r="GQS12" s="886"/>
      <c r="GQT12" s="886"/>
      <c r="GQU12" s="886"/>
      <c r="GQV12" s="885"/>
      <c r="GQW12" s="886"/>
      <c r="GQX12" s="886"/>
      <c r="GQY12" s="886"/>
      <c r="GQZ12" s="885"/>
      <c r="GRA12" s="886"/>
      <c r="GRB12" s="886"/>
      <c r="GRC12" s="886"/>
      <c r="GRD12" s="885"/>
      <c r="GRE12" s="886"/>
      <c r="GRF12" s="886"/>
      <c r="GRG12" s="886"/>
      <c r="GRH12" s="885"/>
      <c r="GRI12" s="886"/>
      <c r="GRJ12" s="886"/>
      <c r="GRK12" s="886"/>
      <c r="GRL12" s="885"/>
      <c r="GRM12" s="886"/>
      <c r="GRN12" s="886"/>
      <c r="GRO12" s="886"/>
      <c r="GRP12" s="885"/>
      <c r="GRQ12" s="886"/>
      <c r="GRR12" s="886"/>
      <c r="GRS12" s="886"/>
      <c r="GRT12" s="885"/>
      <c r="GRU12" s="886"/>
      <c r="GRV12" s="886"/>
      <c r="GRW12" s="886"/>
      <c r="GRX12" s="885"/>
      <c r="GRY12" s="886"/>
      <c r="GRZ12" s="886"/>
      <c r="GSA12" s="886"/>
      <c r="GSB12" s="885"/>
      <c r="GSC12" s="886"/>
      <c r="GSD12" s="886"/>
      <c r="GSE12" s="886"/>
      <c r="GSF12" s="885"/>
      <c r="GSG12" s="886"/>
      <c r="GSH12" s="886"/>
      <c r="GSI12" s="886"/>
      <c r="GSJ12" s="885"/>
      <c r="GSK12" s="886"/>
      <c r="GSL12" s="886"/>
      <c r="GSM12" s="886"/>
      <c r="GSN12" s="885"/>
      <c r="GSO12" s="886"/>
      <c r="GSP12" s="886"/>
      <c r="GSQ12" s="886"/>
      <c r="GSR12" s="885"/>
      <c r="GSS12" s="886"/>
      <c r="GST12" s="886"/>
      <c r="GSU12" s="886"/>
      <c r="GSV12" s="885"/>
      <c r="GSW12" s="886"/>
      <c r="GSX12" s="886"/>
      <c r="GSY12" s="886"/>
      <c r="GSZ12" s="885"/>
      <c r="GTA12" s="886"/>
      <c r="GTB12" s="886"/>
      <c r="GTC12" s="886"/>
      <c r="GTD12" s="885"/>
      <c r="GTE12" s="886"/>
      <c r="GTF12" s="886"/>
      <c r="GTG12" s="886"/>
      <c r="GTH12" s="885"/>
      <c r="GTI12" s="886"/>
      <c r="GTJ12" s="886"/>
      <c r="GTK12" s="886"/>
      <c r="GTL12" s="885"/>
      <c r="GTM12" s="886"/>
      <c r="GTN12" s="886"/>
      <c r="GTO12" s="886"/>
      <c r="GTP12" s="885"/>
      <c r="GTQ12" s="886"/>
      <c r="GTR12" s="886"/>
      <c r="GTS12" s="886"/>
      <c r="GTT12" s="885"/>
      <c r="GTU12" s="886"/>
      <c r="GTV12" s="886"/>
      <c r="GTW12" s="886"/>
      <c r="GTX12" s="885"/>
      <c r="GTY12" s="886"/>
      <c r="GTZ12" s="886"/>
      <c r="GUA12" s="886"/>
      <c r="GUB12" s="885"/>
      <c r="GUC12" s="886"/>
      <c r="GUD12" s="886"/>
      <c r="GUE12" s="886"/>
      <c r="GUF12" s="885"/>
      <c r="GUG12" s="886"/>
      <c r="GUH12" s="886"/>
      <c r="GUI12" s="886"/>
      <c r="GUJ12" s="885"/>
      <c r="GUK12" s="886"/>
      <c r="GUL12" s="886"/>
      <c r="GUM12" s="886"/>
      <c r="GUN12" s="885"/>
      <c r="GUO12" s="886"/>
      <c r="GUP12" s="886"/>
      <c r="GUQ12" s="886"/>
      <c r="GUR12" s="885"/>
      <c r="GUS12" s="886"/>
      <c r="GUT12" s="886"/>
      <c r="GUU12" s="886"/>
      <c r="GUV12" s="885"/>
      <c r="GUW12" s="886"/>
      <c r="GUX12" s="886"/>
      <c r="GUY12" s="886"/>
      <c r="GUZ12" s="885"/>
      <c r="GVA12" s="886"/>
      <c r="GVB12" s="886"/>
      <c r="GVC12" s="886"/>
      <c r="GVD12" s="885"/>
      <c r="GVE12" s="886"/>
      <c r="GVF12" s="886"/>
      <c r="GVG12" s="886"/>
      <c r="GVH12" s="885"/>
      <c r="GVI12" s="886"/>
      <c r="GVJ12" s="886"/>
      <c r="GVK12" s="886"/>
      <c r="GVL12" s="885"/>
      <c r="GVM12" s="886"/>
      <c r="GVN12" s="886"/>
      <c r="GVO12" s="886"/>
      <c r="GVP12" s="885"/>
      <c r="GVQ12" s="886"/>
      <c r="GVR12" s="886"/>
      <c r="GVS12" s="886"/>
      <c r="GVT12" s="885"/>
      <c r="GVU12" s="886"/>
      <c r="GVV12" s="886"/>
      <c r="GVW12" s="886"/>
      <c r="GVX12" s="885"/>
      <c r="GVY12" s="886"/>
      <c r="GVZ12" s="886"/>
      <c r="GWA12" s="886"/>
      <c r="GWB12" s="885"/>
      <c r="GWC12" s="886"/>
      <c r="GWD12" s="886"/>
      <c r="GWE12" s="886"/>
      <c r="GWF12" s="885"/>
      <c r="GWG12" s="886"/>
      <c r="GWH12" s="886"/>
      <c r="GWI12" s="886"/>
      <c r="GWJ12" s="885"/>
      <c r="GWK12" s="886"/>
      <c r="GWL12" s="886"/>
      <c r="GWM12" s="886"/>
      <c r="GWN12" s="885"/>
      <c r="GWO12" s="886"/>
      <c r="GWP12" s="886"/>
      <c r="GWQ12" s="886"/>
      <c r="GWR12" s="885"/>
      <c r="GWS12" s="886"/>
      <c r="GWT12" s="886"/>
      <c r="GWU12" s="886"/>
      <c r="GWV12" s="885"/>
      <c r="GWW12" s="886"/>
      <c r="GWX12" s="886"/>
      <c r="GWY12" s="886"/>
      <c r="GWZ12" s="885"/>
      <c r="GXA12" s="886"/>
      <c r="GXB12" s="886"/>
      <c r="GXC12" s="886"/>
      <c r="GXD12" s="885"/>
      <c r="GXE12" s="886"/>
      <c r="GXF12" s="886"/>
      <c r="GXG12" s="886"/>
      <c r="GXH12" s="885"/>
      <c r="GXI12" s="886"/>
      <c r="GXJ12" s="886"/>
      <c r="GXK12" s="886"/>
      <c r="GXL12" s="885"/>
      <c r="GXM12" s="886"/>
      <c r="GXN12" s="886"/>
      <c r="GXO12" s="886"/>
      <c r="GXP12" s="885"/>
      <c r="GXQ12" s="886"/>
      <c r="GXR12" s="886"/>
      <c r="GXS12" s="886"/>
      <c r="GXT12" s="885"/>
      <c r="GXU12" s="886"/>
      <c r="GXV12" s="886"/>
      <c r="GXW12" s="886"/>
      <c r="GXX12" s="885"/>
      <c r="GXY12" s="886"/>
      <c r="GXZ12" s="886"/>
      <c r="GYA12" s="886"/>
      <c r="GYB12" s="885"/>
      <c r="GYC12" s="886"/>
      <c r="GYD12" s="886"/>
      <c r="GYE12" s="886"/>
      <c r="GYF12" s="885"/>
      <c r="GYG12" s="886"/>
      <c r="GYH12" s="886"/>
      <c r="GYI12" s="886"/>
      <c r="GYJ12" s="885"/>
      <c r="GYK12" s="886"/>
      <c r="GYL12" s="886"/>
      <c r="GYM12" s="886"/>
      <c r="GYN12" s="885"/>
      <c r="GYO12" s="886"/>
      <c r="GYP12" s="886"/>
      <c r="GYQ12" s="886"/>
      <c r="GYR12" s="885"/>
      <c r="GYS12" s="886"/>
      <c r="GYT12" s="886"/>
      <c r="GYU12" s="886"/>
      <c r="GYV12" s="885"/>
      <c r="GYW12" s="886"/>
      <c r="GYX12" s="886"/>
      <c r="GYY12" s="886"/>
      <c r="GYZ12" s="885"/>
      <c r="GZA12" s="886"/>
      <c r="GZB12" s="886"/>
      <c r="GZC12" s="886"/>
      <c r="GZD12" s="885"/>
      <c r="GZE12" s="886"/>
      <c r="GZF12" s="886"/>
      <c r="GZG12" s="886"/>
      <c r="GZH12" s="885"/>
      <c r="GZI12" s="886"/>
      <c r="GZJ12" s="886"/>
      <c r="GZK12" s="886"/>
      <c r="GZL12" s="885"/>
      <c r="GZM12" s="886"/>
      <c r="GZN12" s="886"/>
      <c r="GZO12" s="886"/>
      <c r="GZP12" s="885"/>
      <c r="GZQ12" s="886"/>
      <c r="GZR12" s="886"/>
      <c r="GZS12" s="886"/>
      <c r="GZT12" s="885"/>
      <c r="GZU12" s="886"/>
      <c r="GZV12" s="886"/>
      <c r="GZW12" s="886"/>
      <c r="GZX12" s="885"/>
      <c r="GZY12" s="886"/>
      <c r="GZZ12" s="886"/>
      <c r="HAA12" s="886"/>
      <c r="HAB12" s="885"/>
      <c r="HAC12" s="886"/>
      <c r="HAD12" s="886"/>
      <c r="HAE12" s="886"/>
      <c r="HAF12" s="885"/>
      <c r="HAG12" s="886"/>
      <c r="HAH12" s="886"/>
      <c r="HAI12" s="886"/>
      <c r="HAJ12" s="885"/>
      <c r="HAK12" s="886"/>
      <c r="HAL12" s="886"/>
      <c r="HAM12" s="886"/>
      <c r="HAN12" s="885"/>
      <c r="HAO12" s="886"/>
      <c r="HAP12" s="886"/>
      <c r="HAQ12" s="886"/>
      <c r="HAR12" s="885"/>
      <c r="HAS12" s="886"/>
      <c r="HAT12" s="886"/>
      <c r="HAU12" s="886"/>
      <c r="HAV12" s="885"/>
      <c r="HAW12" s="886"/>
      <c r="HAX12" s="886"/>
      <c r="HAY12" s="886"/>
      <c r="HAZ12" s="885"/>
      <c r="HBA12" s="886"/>
      <c r="HBB12" s="886"/>
      <c r="HBC12" s="886"/>
      <c r="HBD12" s="885"/>
      <c r="HBE12" s="886"/>
      <c r="HBF12" s="886"/>
      <c r="HBG12" s="886"/>
      <c r="HBH12" s="885"/>
      <c r="HBI12" s="886"/>
      <c r="HBJ12" s="886"/>
      <c r="HBK12" s="886"/>
      <c r="HBL12" s="885"/>
      <c r="HBM12" s="886"/>
      <c r="HBN12" s="886"/>
      <c r="HBO12" s="886"/>
      <c r="HBP12" s="885"/>
      <c r="HBQ12" s="886"/>
      <c r="HBR12" s="886"/>
      <c r="HBS12" s="886"/>
      <c r="HBT12" s="885"/>
      <c r="HBU12" s="886"/>
      <c r="HBV12" s="886"/>
      <c r="HBW12" s="886"/>
      <c r="HBX12" s="885"/>
      <c r="HBY12" s="886"/>
      <c r="HBZ12" s="886"/>
      <c r="HCA12" s="886"/>
      <c r="HCB12" s="885"/>
      <c r="HCC12" s="886"/>
      <c r="HCD12" s="886"/>
      <c r="HCE12" s="886"/>
      <c r="HCF12" s="885"/>
      <c r="HCG12" s="886"/>
      <c r="HCH12" s="886"/>
      <c r="HCI12" s="886"/>
      <c r="HCJ12" s="885"/>
      <c r="HCK12" s="886"/>
      <c r="HCL12" s="886"/>
      <c r="HCM12" s="886"/>
      <c r="HCN12" s="885"/>
      <c r="HCO12" s="886"/>
      <c r="HCP12" s="886"/>
      <c r="HCQ12" s="886"/>
      <c r="HCR12" s="885"/>
      <c r="HCS12" s="886"/>
      <c r="HCT12" s="886"/>
      <c r="HCU12" s="886"/>
      <c r="HCV12" s="885"/>
      <c r="HCW12" s="886"/>
      <c r="HCX12" s="886"/>
      <c r="HCY12" s="886"/>
      <c r="HCZ12" s="885"/>
      <c r="HDA12" s="886"/>
      <c r="HDB12" s="886"/>
      <c r="HDC12" s="886"/>
      <c r="HDD12" s="885"/>
      <c r="HDE12" s="886"/>
      <c r="HDF12" s="886"/>
      <c r="HDG12" s="886"/>
      <c r="HDH12" s="885"/>
      <c r="HDI12" s="886"/>
      <c r="HDJ12" s="886"/>
      <c r="HDK12" s="886"/>
      <c r="HDL12" s="885"/>
      <c r="HDM12" s="886"/>
      <c r="HDN12" s="886"/>
      <c r="HDO12" s="886"/>
      <c r="HDP12" s="885"/>
      <c r="HDQ12" s="886"/>
      <c r="HDR12" s="886"/>
      <c r="HDS12" s="886"/>
      <c r="HDT12" s="885"/>
      <c r="HDU12" s="886"/>
      <c r="HDV12" s="886"/>
      <c r="HDW12" s="886"/>
      <c r="HDX12" s="885"/>
      <c r="HDY12" s="886"/>
      <c r="HDZ12" s="886"/>
      <c r="HEA12" s="886"/>
      <c r="HEB12" s="885"/>
      <c r="HEC12" s="886"/>
      <c r="HED12" s="886"/>
      <c r="HEE12" s="886"/>
      <c r="HEF12" s="885"/>
      <c r="HEG12" s="886"/>
      <c r="HEH12" s="886"/>
      <c r="HEI12" s="886"/>
      <c r="HEJ12" s="885"/>
      <c r="HEK12" s="886"/>
      <c r="HEL12" s="886"/>
      <c r="HEM12" s="886"/>
      <c r="HEN12" s="885"/>
      <c r="HEO12" s="886"/>
      <c r="HEP12" s="886"/>
      <c r="HEQ12" s="886"/>
      <c r="HER12" s="885"/>
      <c r="HES12" s="886"/>
      <c r="HET12" s="886"/>
      <c r="HEU12" s="886"/>
      <c r="HEV12" s="885"/>
      <c r="HEW12" s="886"/>
      <c r="HEX12" s="886"/>
      <c r="HEY12" s="886"/>
      <c r="HEZ12" s="885"/>
      <c r="HFA12" s="886"/>
      <c r="HFB12" s="886"/>
      <c r="HFC12" s="886"/>
      <c r="HFD12" s="885"/>
      <c r="HFE12" s="886"/>
      <c r="HFF12" s="886"/>
      <c r="HFG12" s="886"/>
      <c r="HFH12" s="885"/>
      <c r="HFI12" s="886"/>
      <c r="HFJ12" s="886"/>
      <c r="HFK12" s="886"/>
      <c r="HFL12" s="885"/>
      <c r="HFM12" s="886"/>
      <c r="HFN12" s="886"/>
      <c r="HFO12" s="886"/>
      <c r="HFP12" s="885"/>
      <c r="HFQ12" s="886"/>
      <c r="HFR12" s="886"/>
      <c r="HFS12" s="886"/>
      <c r="HFT12" s="885"/>
      <c r="HFU12" s="886"/>
      <c r="HFV12" s="886"/>
      <c r="HFW12" s="886"/>
      <c r="HFX12" s="885"/>
      <c r="HFY12" s="886"/>
      <c r="HFZ12" s="886"/>
      <c r="HGA12" s="886"/>
      <c r="HGB12" s="885"/>
      <c r="HGC12" s="886"/>
      <c r="HGD12" s="886"/>
      <c r="HGE12" s="886"/>
      <c r="HGF12" s="885"/>
      <c r="HGG12" s="886"/>
      <c r="HGH12" s="886"/>
      <c r="HGI12" s="886"/>
      <c r="HGJ12" s="885"/>
      <c r="HGK12" s="886"/>
      <c r="HGL12" s="886"/>
      <c r="HGM12" s="886"/>
      <c r="HGN12" s="885"/>
      <c r="HGO12" s="886"/>
      <c r="HGP12" s="886"/>
      <c r="HGQ12" s="886"/>
      <c r="HGR12" s="885"/>
      <c r="HGS12" s="886"/>
      <c r="HGT12" s="886"/>
      <c r="HGU12" s="886"/>
      <c r="HGV12" s="885"/>
      <c r="HGW12" s="886"/>
      <c r="HGX12" s="886"/>
      <c r="HGY12" s="886"/>
      <c r="HGZ12" s="885"/>
      <c r="HHA12" s="886"/>
      <c r="HHB12" s="886"/>
      <c r="HHC12" s="886"/>
      <c r="HHD12" s="885"/>
      <c r="HHE12" s="886"/>
      <c r="HHF12" s="886"/>
      <c r="HHG12" s="886"/>
      <c r="HHH12" s="885"/>
      <c r="HHI12" s="886"/>
      <c r="HHJ12" s="886"/>
      <c r="HHK12" s="886"/>
      <c r="HHL12" s="885"/>
      <c r="HHM12" s="886"/>
      <c r="HHN12" s="886"/>
      <c r="HHO12" s="886"/>
      <c r="HHP12" s="885"/>
      <c r="HHQ12" s="886"/>
      <c r="HHR12" s="886"/>
      <c r="HHS12" s="886"/>
      <c r="HHT12" s="885"/>
      <c r="HHU12" s="886"/>
      <c r="HHV12" s="886"/>
      <c r="HHW12" s="886"/>
      <c r="HHX12" s="885"/>
      <c r="HHY12" s="886"/>
      <c r="HHZ12" s="886"/>
      <c r="HIA12" s="886"/>
      <c r="HIB12" s="885"/>
      <c r="HIC12" s="886"/>
      <c r="HID12" s="886"/>
      <c r="HIE12" s="886"/>
      <c r="HIF12" s="885"/>
      <c r="HIG12" s="886"/>
      <c r="HIH12" s="886"/>
      <c r="HII12" s="886"/>
      <c r="HIJ12" s="885"/>
      <c r="HIK12" s="886"/>
      <c r="HIL12" s="886"/>
      <c r="HIM12" s="886"/>
      <c r="HIN12" s="885"/>
      <c r="HIO12" s="886"/>
      <c r="HIP12" s="886"/>
      <c r="HIQ12" s="886"/>
      <c r="HIR12" s="885"/>
      <c r="HIS12" s="886"/>
      <c r="HIT12" s="886"/>
      <c r="HIU12" s="886"/>
      <c r="HIV12" s="885"/>
      <c r="HIW12" s="886"/>
      <c r="HIX12" s="886"/>
      <c r="HIY12" s="886"/>
      <c r="HIZ12" s="885"/>
      <c r="HJA12" s="886"/>
      <c r="HJB12" s="886"/>
      <c r="HJC12" s="886"/>
      <c r="HJD12" s="885"/>
      <c r="HJE12" s="886"/>
      <c r="HJF12" s="886"/>
      <c r="HJG12" s="886"/>
      <c r="HJH12" s="885"/>
      <c r="HJI12" s="886"/>
      <c r="HJJ12" s="886"/>
      <c r="HJK12" s="886"/>
      <c r="HJL12" s="885"/>
      <c r="HJM12" s="886"/>
      <c r="HJN12" s="886"/>
      <c r="HJO12" s="886"/>
      <c r="HJP12" s="885"/>
      <c r="HJQ12" s="886"/>
      <c r="HJR12" s="886"/>
      <c r="HJS12" s="886"/>
      <c r="HJT12" s="885"/>
      <c r="HJU12" s="886"/>
      <c r="HJV12" s="886"/>
      <c r="HJW12" s="886"/>
      <c r="HJX12" s="885"/>
      <c r="HJY12" s="886"/>
      <c r="HJZ12" s="886"/>
      <c r="HKA12" s="886"/>
      <c r="HKB12" s="885"/>
      <c r="HKC12" s="886"/>
      <c r="HKD12" s="886"/>
      <c r="HKE12" s="886"/>
      <c r="HKF12" s="885"/>
      <c r="HKG12" s="886"/>
      <c r="HKH12" s="886"/>
      <c r="HKI12" s="886"/>
      <c r="HKJ12" s="885"/>
      <c r="HKK12" s="886"/>
      <c r="HKL12" s="886"/>
      <c r="HKM12" s="886"/>
      <c r="HKN12" s="885"/>
      <c r="HKO12" s="886"/>
      <c r="HKP12" s="886"/>
      <c r="HKQ12" s="886"/>
      <c r="HKR12" s="885"/>
      <c r="HKS12" s="886"/>
      <c r="HKT12" s="886"/>
      <c r="HKU12" s="886"/>
      <c r="HKV12" s="885"/>
      <c r="HKW12" s="886"/>
      <c r="HKX12" s="886"/>
      <c r="HKY12" s="886"/>
      <c r="HKZ12" s="885"/>
      <c r="HLA12" s="886"/>
      <c r="HLB12" s="886"/>
      <c r="HLC12" s="886"/>
      <c r="HLD12" s="885"/>
      <c r="HLE12" s="886"/>
      <c r="HLF12" s="886"/>
      <c r="HLG12" s="886"/>
      <c r="HLH12" s="885"/>
      <c r="HLI12" s="886"/>
      <c r="HLJ12" s="886"/>
      <c r="HLK12" s="886"/>
      <c r="HLL12" s="885"/>
      <c r="HLM12" s="886"/>
      <c r="HLN12" s="886"/>
      <c r="HLO12" s="886"/>
      <c r="HLP12" s="885"/>
      <c r="HLQ12" s="886"/>
      <c r="HLR12" s="886"/>
      <c r="HLS12" s="886"/>
      <c r="HLT12" s="885"/>
      <c r="HLU12" s="886"/>
      <c r="HLV12" s="886"/>
      <c r="HLW12" s="886"/>
      <c r="HLX12" s="885"/>
      <c r="HLY12" s="886"/>
      <c r="HLZ12" s="886"/>
      <c r="HMA12" s="886"/>
      <c r="HMB12" s="885"/>
      <c r="HMC12" s="886"/>
      <c r="HMD12" s="886"/>
      <c r="HME12" s="886"/>
      <c r="HMF12" s="885"/>
      <c r="HMG12" s="886"/>
      <c r="HMH12" s="886"/>
      <c r="HMI12" s="886"/>
      <c r="HMJ12" s="885"/>
      <c r="HMK12" s="886"/>
      <c r="HML12" s="886"/>
      <c r="HMM12" s="886"/>
      <c r="HMN12" s="885"/>
      <c r="HMO12" s="886"/>
      <c r="HMP12" s="886"/>
      <c r="HMQ12" s="886"/>
      <c r="HMR12" s="885"/>
      <c r="HMS12" s="886"/>
      <c r="HMT12" s="886"/>
      <c r="HMU12" s="886"/>
      <c r="HMV12" s="885"/>
      <c r="HMW12" s="886"/>
      <c r="HMX12" s="886"/>
      <c r="HMY12" s="886"/>
      <c r="HMZ12" s="885"/>
      <c r="HNA12" s="886"/>
      <c r="HNB12" s="886"/>
      <c r="HNC12" s="886"/>
      <c r="HND12" s="885"/>
      <c r="HNE12" s="886"/>
      <c r="HNF12" s="886"/>
      <c r="HNG12" s="886"/>
      <c r="HNH12" s="885"/>
      <c r="HNI12" s="886"/>
      <c r="HNJ12" s="886"/>
      <c r="HNK12" s="886"/>
      <c r="HNL12" s="885"/>
      <c r="HNM12" s="886"/>
      <c r="HNN12" s="886"/>
      <c r="HNO12" s="886"/>
      <c r="HNP12" s="885"/>
      <c r="HNQ12" s="886"/>
      <c r="HNR12" s="886"/>
      <c r="HNS12" s="886"/>
      <c r="HNT12" s="885"/>
      <c r="HNU12" s="886"/>
      <c r="HNV12" s="886"/>
      <c r="HNW12" s="886"/>
      <c r="HNX12" s="885"/>
      <c r="HNY12" s="886"/>
      <c r="HNZ12" s="886"/>
      <c r="HOA12" s="886"/>
      <c r="HOB12" s="885"/>
      <c r="HOC12" s="886"/>
      <c r="HOD12" s="886"/>
      <c r="HOE12" s="886"/>
      <c r="HOF12" s="885"/>
      <c r="HOG12" s="886"/>
      <c r="HOH12" s="886"/>
      <c r="HOI12" s="886"/>
      <c r="HOJ12" s="885"/>
      <c r="HOK12" s="886"/>
      <c r="HOL12" s="886"/>
      <c r="HOM12" s="886"/>
      <c r="HON12" s="885"/>
      <c r="HOO12" s="886"/>
      <c r="HOP12" s="886"/>
      <c r="HOQ12" s="886"/>
      <c r="HOR12" s="885"/>
      <c r="HOS12" s="886"/>
      <c r="HOT12" s="886"/>
      <c r="HOU12" s="886"/>
      <c r="HOV12" s="885"/>
      <c r="HOW12" s="886"/>
      <c r="HOX12" s="886"/>
      <c r="HOY12" s="886"/>
      <c r="HOZ12" s="885"/>
      <c r="HPA12" s="886"/>
      <c r="HPB12" s="886"/>
      <c r="HPC12" s="886"/>
      <c r="HPD12" s="885"/>
      <c r="HPE12" s="886"/>
      <c r="HPF12" s="886"/>
      <c r="HPG12" s="886"/>
      <c r="HPH12" s="885"/>
      <c r="HPI12" s="886"/>
      <c r="HPJ12" s="886"/>
      <c r="HPK12" s="886"/>
      <c r="HPL12" s="885"/>
      <c r="HPM12" s="886"/>
      <c r="HPN12" s="886"/>
      <c r="HPO12" s="886"/>
      <c r="HPP12" s="885"/>
      <c r="HPQ12" s="886"/>
      <c r="HPR12" s="886"/>
      <c r="HPS12" s="886"/>
      <c r="HPT12" s="885"/>
      <c r="HPU12" s="886"/>
      <c r="HPV12" s="886"/>
      <c r="HPW12" s="886"/>
      <c r="HPX12" s="885"/>
      <c r="HPY12" s="886"/>
      <c r="HPZ12" s="886"/>
      <c r="HQA12" s="886"/>
      <c r="HQB12" s="885"/>
      <c r="HQC12" s="886"/>
      <c r="HQD12" s="886"/>
      <c r="HQE12" s="886"/>
      <c r="HQF12" s="885"/>
      <c r="HQG12" s="886"/>
      <c r="HQH12" s="886"/>
      <c r="HQI12" s="886"/>
      <c r="HQJ12" s="885"/>
      <c r="HQK12" s="886"/>
      <c r="HQL12" s="886"/>
      <c r="HQM12" s="886"/>
      <c r="HQN12" s="885"/>
      <c r="HQO12" s="886"/>
      <c r="HQP12" s="886"/>
      <c r="HQQ12" s="886"/>
      <c r="HQR12" s="885"/>
      <c r="HQS12" s="886"/>
      <c r="HQT12" s="886"/>
      <c r="HQU12" s="886"/>
      <c r="HQV12" s="885"/>
      <c r="HQW12" s="886"/>
      <c r="HQX12" s="886"/>
      <c r="HQY12" s="886"/>
      <c r="HQZ12" s="885"/>
      <c r="HRA12" s="886"/>
      <c r="HRB12" s="886"/>
      <c r="HRC12" s="886"/>
      <c r="HRD12" s="885"/>
      <c r="HRE12" s="886"/>
      <c r="HRF12" s="886"/>
      <c r="HRG12" s="886"/>
      <c r="HRH12" s="885"/>
      <c r="HRI12" s="886"/>
      <c r="HRJ12" s="886"/>
      <c r="HRK12" s="886"/>
      <c r="HRL12" s="885"/>
      <c r="HRM12" s="886"/>
      <c r="HRN12" s="886"/>
      <c r="HRO12" s="886"/>
      <c r="HRP12" s="885"/>
      <c r="HRQ12" s="886"/>
      <c r="HRR12" s="886"/>
      <c r="HRS12" s="886"/>
      <c r="HRT12" s="885"/>
      <c r="HRU12" s="886"/>
      <c r="HRV12" s="886"/>
      <c r="HRW12" s="886"/>
      <c r="HRX12" s="885"/>
      <c r="HRY12" s="886"/>
      <c r="HRZ12" s="886"/>
      <c r="HSA12" s="886"/>
      <c r="HSB12" s="885"/>
      <c r="HSC12" s="886"/>
      <c r="HSD12" s="886"/>
      <c r="HSE12" s="886"/>
      <c r="HSF12" s="885"/>
      <c r="HSG12" s="886"/>
      <c r="HSH12" s="886"/>
      <c r="HSI12" s="886"/>
      <c r="HSJ12" s="885"/>
      <c r="HSK12" s="886"/>
      <c r="HSL12" s="886"/>
      <c r="HSM12" s="886"/>
      <c r="HSN12" s="885"/>
      <c r="HSO12" s="886"/>
      <c r="HSP12" s="886"/>
      <c r="HSQ12" s="886"/>
      <c r="HSR12" s="885"/>
      <c r="HSS12" s="886"/>
      <c r="HST12" s="886"/>
      <c r="HSU12" s="886"/>
      <c r="HSV12" s="885"/>
      <c r="HSW12" s="886"/>
      <c r="HSX12" s="886"/>
      <c r="HSY12" s="886"/>
      <c r="HSZ12" s="885"/>
      <c r="HTA12" s="886"/>
      <c r="HTB12" s="886"/>
      <c r="HTC12" s="886"/>
      <c r="HTD12" s="885"/>
      <c r="HTE12" s="886"/>
      <c r="HTF12" s="886"/>
      <c r="HTG12" s="886"/>
      <c r="HTH12" s="885"/>
      <c r="HTI12" s="886"/>
      <c r="HTJ12" s="886"/>
      <c r="HTK12" s="886"/>
      <c r="HTL12" s="885"/>
      <c r="HTM12" s="886"/>
      <c r="HTN12" s="886"/>
      <c r="HTO12" s="886"/>
      <c r="HTP12" s="885"/>
      <c r="HTQ12" s="886"/>
      <c r="HTR12" s="886"/>
      <c r="HTS12" s="886"/>
      <c r="HTT12" s="885"/>
      <c r="HTU12" s="886"/>
      <c r="HTV12" s="886"/>
      <c r="HTW12" s="886"/>
      <c r="HTX12" s="885"/>
      <c r="HTY12" s="886"/>
      <c r="HTZ12" s="886"/>
      <c r="HUA12" s="886"/>
      <c r="HUB12" s="885"/>
      <c r="HUC12" s="886"/>
      <c r="HUD12" s="886"/>
      <c r="HUE12" s="886"/>
      <c r="HUF12" s="885"/>
      <c r="HUG12" s="886"/>
      <c r="HUH12" s="886"/>
      <c r="HUI12" s="886"/>
      <c r="HUJ12" s="885"/>
      <c r="HUK12" s="886"/>
      <c r="HUL12" s="886"/>
      <c r="HUM12" s="886"/>
      <c r="HUN12" s="885"/>
      <c r="HUO12" s="886"/>
      <c r="HUP12" s="886"/>
      <c r="HUQ12" s="886"/>
      <c r="HUR12" s="885"/>
      <c r="HUS12" s="886"/>
      <c r="HUT12" s="886"/>
      <c r="HUU12" s="886"/>
      <c r="HUV12" s="885"/>
      <c r="HUW12" s="886"/>
      <c r="HUX12" s="886"/>
      <c r="HUY12" s="886"/>
      <c r="HUZ12" s="885"/>
      <c r="HVA12" s="886"/>
      <c r="HVB12" s="886"/>
      <c r="HVC12" s="886"/>
      <c r="HVD12" s="885"/>
      <c r="HVE12" s="886"/>
      <c r="HVF12" s="886"/>
      <c r="HVG12" s="886"/>
      <c r="HVH12" s="885"/>
      <c r="HVI12" s="886"/>
      <c r="HVJ12" s="886"/>
      <c r="HVK12" s="886"/>
      <c r="HVL12" s="885"/>
      <c r="HVM12" s="886"/>
      <c r="HVN12" s="886"/>
      <c r="HVO12" s="886"/>
      <c r="HVP12" s="885"/>
      <c r="HVQ12" s="886"/>
      <c r="HVR12" s="886"/>
      <c r="HVS12" s="886"/>
      <c r="HVT12" s="885"/>
      <c r="HVU12" s="886"/>
      <c r="HVV12" s="886"/>
      <c r="HVW12" s="886"/>
      <c r="HVX12" s="885"/>
      <c r="HVY12" s="886"/>
      <c r="HVZ12" s="886"/>
      <c r="HWA12" s="886"/>
      <c r="HWB12" s="885"/>
      <c r="HWC12" s="886"/>
      <c r="HWD12" s="886"/>
      <c r="HWE12" s="886"/>
      <c r="HWF12" s="885"/>
      <c r="HWG12" s="886"/>
      <c r="HWH12" s="886"/>
      <c r="HWI12" s="886"/>
      <c r="HWJ12" s="885"/>
      <c r="HWK12" s="886"/>
      <c r="HWL12" s="886"/>
      <c r="HWM12" s="886"/>
      <c r="HWN12" s="885"/>
      <c r="HWO12" s="886"/>
      <c r="HWP12" s="886"/>
      <c r="HWQ12" s="886"/>
      <c r="HWR12" s="885"/>
      <c r="HWS12" s="886"/>
      <c r="HWT12" s="886"/>
      <c r="HWU12" s="886"/>
      <c r="HWV12" s="885"/>
      <c r="HWW12" s="886"/>
      <c r="HWX12" s="886"/>
      <c r="HWY12" s="886"/>
      <c r="HWZ12" s="885"/>
      <c r="HXA12" s="886"/>
      <c r="HXB12" s="886"/>
      <c r="HXC12" s="886"/>
      <c r="HXD12" s="885"/>
      <c r="HXE12" s="886"/>
      <c r="HXF12" s="886"/>
      <c r="HXG12" s="886"/>
      <c r="HXH12" s="885"/>
      <c r="HXI12" s="886"/>
      <c r="HXJ12" s="886"/>
      <c r="HXK12" s="886"/>
      <c r="HXL12" s="885"/>
      <c r="HXM12" s="886"/>
      <c r="HXN12" s="886"/>
      <c r="HXO12" s="886"/>
      <c r="HXP12" s="885"/>
      <c r="HXQ12" s="886"/>
      <c r="HXR12" s="886"/>
      <c r="HXS12" s="886"/>
      <c r="HXT12" s="885"/>
      <c r="HXU12" s="886"/>
      <c r="HXV12" s="886"/>
      <c r="HXW12" s="886"/>
      <c r="HXX12" s="885"/>
      <c r="HXY12" s="886"/>
      <c r="HXZ12" s="886"/>
      <c r="HYA12" s="886"/>
      <c r="HYB12" s="885"/>
      <c r="HYC12" s="886"/>
      <c r="HYD12" s="886"/>
      <c r="HYE12" s="886"/>
      <c r="HYF12" s="885"/>
      <c r="HYG12" s="886"/>
      <c r="HYH12" s="886"/>
      <c r="HYI12" s="886"/>
      <c r="HYJ12" s="885"/>
      <c r="HYK12" s="886"/>
      <c r="HYL12" s="886"/>
      <c r="HYM12" s="886"/>
      <c r="HYN12" s="885"/>
      <c r="HYO12" s="886"/>
      <c r="HYP12" s="886"/>
      <c r="HYQ12" s="886"/>
      <c r="HYR12" s="885"/>
      <c r="HYS12" s="886"/>
      <c r="HYT12" s="886"/>
      <c r="HYU12" s="886"/>
      <c r="HYV12" s="885"/>
      <c r="HYW12" s="886"/>
      <c r="HYX12" s="886"/>
      <c r="HYY12" s="886"/>
      <c r="HYZ12" s="885"/>
      <c r="HZA12" s="886"/>
      <c r="HZB12" s="886"/>
      <c r="HZC12" s="886"/>
      <c r="HZD12" s="885"/>
      <c r="HZE12" s="886"/>
      <c r="HZF12" s="886"/>
      <c r="HZG12" s="886"/>
      <c r="HZH12" s="885"/>
      <c r="HZI12" s="886"/>
      <c r="HZJ12" s="886"/>
      <c r="HZK12" s="886"/>
      <c r="HZL12" s="885"/>
      <c r="HZM12" s="886"/>
      <c r="HZN12" s="886"/>
      <c r="HZO12" s="886"/>
      <c r="HZP12" s="885"/>
      <c r="HZQ12" s="886"/>
      <c r="HZR12" s="886"/>
      <c r="HZS12" s="886"/>
      <c r="HZT12" s="885"/>
      <c r="HZU12" s="886"/>
      <c r="HZV12" s="886"/>
      <c r="HZW12" s="886"/>
      <c r="HZX12" s="885"/>
      <c r="HZY12" s="886"/>
      <c r="HZZ12" s="886"/>
      <c r="IAA12" s="886"/>
      <c r="IAB12" s="885"/>
      <c r="IAC12" s="886"/>
      <c r="IAD12" s="886"/>
      <c r="IAE12" s="886"/>
      <c r="IAF12" s="885"/>
      <c r="IAG12" s="886"/>
      <c r="IAH12" s="886"/>
      <c r="IAI12" s="886"/>
      <c r="IAJ12" s="885"/>
      <c r="IAK12" s="886"/>
      <c r="IAL12" s="886"/>
      <c r="IAM12" s="886"/>
      <c r="IAN12" s="885"/>
      <c r="IAO12" s="886"/>
      <c r="IAP12" s="886"/>
      <c r="IAQ12" s="886"/>
      <c r="IAR12" s="885"/>
      <c r="IAS12" s="886"/>
      <c r="IAT12" s="886"/>
      <c r="IAU12" s="886"/>
      <c r="IAV12" s="885"/>
      <c r="IAW12" s="886"/>
      <c r="IAX12" s="886"/>
      <c r="IAY12" s="886"/>
      <c r="IAZ12" s="885"/>
      <c r="IBA12" s="886"/>
      <c r="IBB12" s="886"/>
      <c r="IBC12" s="886"/>
      <c r="IBD12" s="885"/>
      <c r="IBE12" s="886"/>
      <c r="IBF12" s="886"/>
      <c r="IBG12" s="886"/>
      <c r="IBH12" s="885"/>
      <c r="IBI12" s="886"/>
      <c r="IBJ12" s="886"/>
      <c r="IBK12" s="886"/>
      <c r="IBL12" s="885"/>
      <c r="IBM12" s="886"/>
      <c r="IBN12" s="886"/>
      <c r="IBO12" s="886"/>
      <c r="IBP12" s="885"/>
      <c r="IBQ12" s="886"/>
      <c r="IBR12" s="886"/>
      <c r="IBS12" s="886"/>
      <c r="IBT12" s="885"/>
      <c r="IBU12" s="886"/>
      <c r="IBV12" s="886"/>
      <c r="IBW12" s="886"/>
      <c r="IBX12" s="885"/>
      <c r="IBY12" s="886"/>
      <c r="IBZ12" s="886"/>
      <c r="ICA12" s="886"/>
      <c r="ICB12" s="885"/>
      <c r="ICC12" s="886"/>
      <c r="ICD12" s="886"/>
      <c r="ICE12" s="886"/>
      <c r="ICF12" s="885"/>
      <c r="ICG12" s="886"/>
      <c r="ICH12" s="886"/>
      <c r="ICI12" s="886"/>
      <c r="ICJ12" s="885"/>
      <c r="ICK12" s="886"/>
      <c r="ICL12" s="886"/>
      <c r="ICM12" s="886"/>
      <c r="ICN12" s="885"/>
      <c r="ICO12" s="886"/>
      <c r="ICP12" s="886"/>
      <c r="ICQ12" s="886"/>
      <c r="ICR12" s="885"/>
      <c r="ICS12" s="886"/>
      <c r="ICT12" s="886"/>
      <c r="ICU12" s="886"/>
      <c r="ICV12" s="885"/>
      <c r="ICW12" s="886"/>
      <c r="ICX12" s="886"/>
      <c r="ICY12" s="886"/>
      <c r="ICZ12" s="885"/>
      <c r="IDA12" s="886"/>
      <c r="IDB12" s="886"/>
      <c r="IDC12" s="886"/>
      <c r="IDD12" s="885"/>
      <c r="IDE12" s="886"/>
      <c r="IDF12" s="886"/>
      <c r="IDG12" s="886"/>
      <c r="IDH12" s="885"/>
      <c r="IDI12" s="886"/>
      <c r="IDJ12" s="886"/>
      <c r="IDK12" s="886"/>
      <c r="IDL12" s="885"/>
      <c r="IDM12" s="886"/>
      <c r="IDN12" s="886"/>
      <c r="IDO12" s="886"/>
      <c r="IDP12" s="885"/>
      <c r="IDQ12" s="886"/>
      <c r="IDR12" s="886"/>
      <c r="IDS12" s="886"/>
      <c r="IDT12" s="885"/>
      <c r="IDU12" s="886"/>
      <c r="IDV12" s="886"/>
      <c r="IDW12" s="886"/>
      <c r="IDX12" s="885"/>
      <c r="IDY12" s="886"/>
      <c r="IDZ12" s="886"/>
      <c r="IEA12" s="886"/>
      <c r="IEB12" s="885"/>
      <c r="IEC12" s="886"/>
      <c r="IED12" s="886"/>
      <c r="IEE12" s="886"/>
      <c r="IEF12" s="885"/>
      <c r="IEG12" s="886"/>
      <c r="IEH12" s="886"/>
      <c r="IEI12" s="886"/>
      <c r="IEJ12" s="885"/>
      <c r="IEK12" s="886"/>
      <c r="IEL12" s="886"/>
      <c r="IEM12" s="886"/>
      <c r="IEN12" s="885"/>
      <c r="IEO12" s="886"/>
      <c r="IEP12" s="886"/>
      <c r="IEQ12" s="886"/>
      <c r="IER12" s="885"/>
      <c r="IES12" s="886"/>
      <c r="IET12" s="886"/>
      <c r="IEU12" s="886"/>
      <c r="IEV12" s="885"/>
      <c r="IEW12" s="886"/>
      <c r="IEX12" s="886"/>
      <c r="IEY12" s="886"/>
      <c r="IEZ12" s="885"/>
      <c r="IFA12" s="886"/>
      <c r="IFB12" s="886"/>
      <c r="IFC12" s="886"/>
      <c r="IFD12" s="885"/>
      <c r="IFE12" s="886"/>
      <c r="IFF12" s="886"/>
      <c r="IFG12" s="886"/>
      <c r="IFH12" s="885"/>
      <c r="IFI12" s="886"/>
      <c r="IFJ12" s="886"/>
      <c r="IFK12" s="886"/>
      <c r="IFL12" s="885"/>
      <c r="IFM12" s="886"/>
      <c r="IFN12" s="886"/>
      <c r="IFO12" s="886"/>
      <c r="IFP12" s="885"/>
      <c r="IFQ12" s="886"/>
      <c r="IFR12" s="886"/>
      <c r="IFS12" s="886"/>
      <c r="IFT12" s="885"/>
      <c r="IFU12" s="886"/>
      <c r="IFV12" s="886"/>
      <c r="IFW12" s="886"/>
      <c r="IFX12" s="885"/>
      <c r="IFY12" s="886"/>
      <c r="IFZ12" s="886"/>
      <c r="IGA12" s="886"/>
      <c r="IGB12" s="885"/>
      <c r="IGC12" s="886"/>
      <c r="IGD12" s="886"/>
      <c r="IGE12" s="886"/>
      <c r="IGF12" s="885"/>
      <c r="IGG12" s="886"/>
      <c r="IGH12" s="886"/>
      <c r="IGI12" s="886"/>
      <c r="IGJ12" s="885"/>
      <c r="IGK12" s="886"/>
      <c r="IGL12" s="886"/>
      <c r="IGM12" s="886"/>
      <c r="IGN12" s="885"/>
      <c r="IGO12" s="886"/>
      <c r="IGP12" s="886"/>
      <c r="IGQ12" s="886"/>
      <c r="IGR12" s="885"/>
      <c r="IGS12" s="886"/>
      <c r="IGT12" s="886"/>
      <c r="IGU12" s="886"/>
      <c r="IGV12" s="885"/>
      <c r="IGW12" s="886"/>
      <c r="IGX12" s="886"/>
      <c r="IGY12" s="886"/>
      <c r="IGZ12" s="885"/>
      <c r="IHA12" s="886"/>
      <c r="IHB12" s="886"/>
      <c r="IHC12" s="886"/>
      <c r="IHD12" s="885"/>
      <c r="IHE12" s="886"/>
      <c r="IHF12" s="886"/>
      <c r="IHG12" s="886"/>
      <c r="IHH12" s="885"/>
      <c r="IHI12" s="886"/>
      <c r="IHJ12" s="886"/>
      <c r="IHK12" s="886"/>
      <c r="IHL12" s="885"/>
      <c r="IHM12" s="886"/>
      <c r="IHN12" s="886"/>
      <c r="IHO12" s="886"/>
      <c r="IHP12" s="885"/>
      <c r="IHQ12" s="886"/>
      <c r="IHR12" s="886"/>
      <c r="IHS12" s="886"/>
      <c r="IHT12" s="885"/>
      <c r="IHU12" s="886"/>
      <c r="IHV12" s="886"/>
      <c r="IHW12" s="886"/>
      <c r="IHX12" s="885"/>
      <c r="IHY12" s="886"/>
      <c r="IHZ12" s="886"/>
      <c r="IIA12" s="886"/>
      <c r="IIB12" s="885"/>
      <c r="IIC12" s="886"/>
      <c r="IID12" s="886"/>
      <c r="IIE12" s="886"/>
      <c r="IIF12" s="885"/>
      <c r="IIG12" s="886"/>
      <c r="IIH12" s="886"/>
      <c r="III12" s="886"/>
      <c r="IIJ12" s="885"/>
      <c r="IIK12" s="886"/>
      <c r="IIL12" s="886"/>
      <c r="IIM12" s="886"/>
      <c r="IIN12" s="885"/>
      <c r="IIO12" s="886"/>
      <c r="IIP12" s="886"/>
      <c r="IIQ12" s="886"/>
      <c r="IIR12" s="885"/>
      <c r="IIS12" s="886"/>
      <c r="IIT12" s="886"/>
      <c r="IIU12" s="886"/>
      <c r="IIV12" s="885"/>
      <c r="IIW12" s="886"/>
      <c r="IIX12" s="886"/>
      <c r="IIY12" s="886"/>
      <c r="IIZ12" s="885"/>
      <c r="IJA12" s="886"/>
      <c r="IJB12" s="886"/>
      <c r="IJC12" s="886"/>
      <c r="IJD12" s="885"/>
      <c r="IJE12" s="886"/>
      <c r="IJF12" s="886"/>
      <c r="IJG12" s="886"/>
      <c r="IJH12" s="885"/>
      <c r="IJI12" s="886"/>
      <c r="IJJ12" s="886"/>
      <c r="IJK12" s="886"/>
      <c r="IJL12" s="885"/>
      <c r="IJM12" s="886"/>
      <c r="IJN12" s="886"/>
      <c r="IJO12" s="886"/>
      <c r="IJP12" s="885"/>
      <c r="IJQ12" s="886"/>
      <c r="IJR12" s="886"/>
      <c r="IJS12" s="886"/>
      <c r="IJT12" s="885"/>
      <c r="IJU12" s="886"/>
      <c r="IJV12" s="886"/>
      <c r="IJW12" s="886"/>
      <c r="IJX12" s="885"/>
      <c r="IJY12" s="886"/>
      <c r="IJZ12" s="886"/>
      <c r="IKA12" s="886"/>
      <c r="IKB12" s="885"/>
      <c r="IKC12" s="886"/>
      <c r="IKD12" s="886"/>
      <c r="IKE12" s="886"/>
      <c r="IKF12" s="885"/>
      <c r="IKG12" s="886"/>
      <c r="IKH12" s="886"/>
      <c r="IKI12" s="886"/>
      <c r="IKJ12" s="885"/>
      <c r="IKK12" s="886"/>
      <c r="IKL12" s="886"/>
      <c r="IKM12" s="886"/>
      <c r="IKN12" s="885"/>
      <c r="IKO12" s="886"/>
      <c r="IKP12" s="886"/>
      <c r="IKQ12" s="886"/>
      <c r="IKR12" s="885"/>
      <c r="IKS12" s="886"/>
      <c r="IKT12" s="886"/>
      <c r="IKU12" s="886"/>
      <c r="IKV12" s="885"/>
      <c r="IKW12" s="886"/>
      <c r="IKX12" s="886"/>
      <c r="IKY12" s="886"/>
      <c r="IKZ12" s="885"/>
      <c r="ILA12" s="886"/>
      <c r="ILB12" s="886"/>
      <c r="ILC12" s="886"/>
      <c r="ILD12" s="885"/>
      <c r="ILE12" s="886"/>
      <c r="ILF12" s="886"/>
      <c r="ILG12" s="886"/>
      <c r="ILH12" s="885"/>
      <c r="ILI12" s="886"/>
      <c r="ILJ12" s="886"/>
      <c r="ILK12" s="886"/>
      <c r="ILL12" s="885"/>
      <c r="ILM12" s="886"/>
      <c r="ILN12" s="886"/>
      <c r="ILO12" s="886"/>
      <c r="ILP12" s="885"/>
      <c r="ILQ12" s="886"/>
      <c r="ILR12" s="886"/>
      <c r="ILS12" s="886"/>
      <c r="ILT12" s="885"/>
      <c r="ILU12" s="886"/>
      <c r="ILV12" s="886"/>
      <c r="ILW12" s="886"/>
      <c r="ILX12" s="885"/>
      <c r="ILY12" s="886"/>
      <c r="ILZ12" s="886"/>
      <c r="IMA12" s="886"/>
      <c r="IMB12" s="885"/>
      <c r="IMC12" s="886"/>
      <c r="IMD12" s="886"/>
      <c r="IME12" s="886"/>
      <c r="IMF12" s="885"/>
      <c r="IMG12" s="886"/>
      <c r="IMH12" s="886"/>
      <c r="IMI12" s="886"/>
      <c r="IMJ12" s="885"/>
      <c r="IMK12" s="886"/>
      <c r="IML12" s="886"/>
      <c r="IMM12" s="886"/>
      <c r="IMN12" s="885"/>
      <c r="IMO12" s="886"/>
      <c r="IMP12" s="886"/>
      <c r="IMQ12" s="886"/>
      <c r="IMR12" s="885"/>
      <c r="IMS12" s="886"/>
      <c r="IMT12" s="886"/>
      <c r="IMU12" s="886"/>
      <c r="IMV12" s="885"/>
      <c r="IMW12" s="886"/>
      <c r="IMX12" s="886"/>
      <c r="IMY12" s="886"/>
      <c r="IMZ12" s="885"/>
      <c r="INA12" s="886"/>
      <c r="INB12" s="886"/>
      <c r="INC12" s="886"/>
      <c r="IND12" s="885"/>
      <c r="INE12" s="886"/>
      <c r="INF12" s="886"/>
      <c r="ING12" s="886"/>
      <c r="INH12" s="885"/>
      <c r="INI12" s="886"/>
      <c r="INJ12" s="886"/>
      <c r="INK12" s="886"/>
      <c r="INL12" s="885"/>
      <c r="INM12" s="886"/>
      <c r="INN12" s="886"/>
      <c r="INO12" s="886"/>
      <c r="INP12" s="885"/>
      <c r="INQ12" s="886"/>
      <c r="INR12" s="886"/>
      <c r="INS12" s="886"/>
      <c r="INT12" s="885"/>
      <c r="INU12" s="886"/>
      <c r="INV12" s="886"/>
      <c r="INW12" s="886"/>
      <c r="INX12" s="885"/>
      <c r="INY12" s="886"/>
      <c r="INZ12" s="886"/>
      <c r="IOA12" s="886"/>
      <c r="IOB12" s="885"/>
      <c r="IOC12" s="886"/>
      <c r="IOD12" s="886"/>
      <c r="IOE12" s="886"/>
      <c r="IOF12" s="885"/>
      <c r="IOG12" s="886"/>
      <c r="IOH12" s="886"/>
      <c r="IOI12" s="886"/>
      <c r="IOJ12" s="885"/>
      <c r="IOK12" s="886"/>
      <c r="IOL12" s="886"/>
      <c r="IOM12" s="886"/>
      <c r="ION12" s="885"/>
      <c r="IOO12" s="886"/>
      <c r="IOP12" s="886"/>
      <c r="IOQ12" s="886"/>
      <c r="IOR12" s="885"/>
      <c r="IOS12" s="886"/>
      <c r="IOT12" s="886"/>
      <c r="IOU12" s="886"/>
      <c r="IOV12" s="885"/>
      <c r="IOW12" s="886"/>
      <c r="IOX12" s="886"/>
      <c r="IOY12" s="886"/>
      <c r="IOZ12" s="885"/>
      <c r="IPA12" s="886"/>
      <c r="IPB12" s="886"/>
      <c r="IPC12" s="886"/>
      <c r="IPD12" s="885"/>
      <c r="IPE12" s="886"/>
      <c r="IPF12" s="886"/>
      <c r="IPG12" s="886"/>
      <c r="IPH12" s="885"/>
      <c r="IPI12" s="886"/>
      <c r="IPJ12" s="886"/>
      <c r="IPK12" s="886"/>
      <c r="IPL12" s="885"/>
      <c r="IPM12" s="886"/>
      <c r="IPN12" s="886"/>
      <c r="IPO12" s="886"/>
      <c r="IPP12" s="885"/>
      <c r="IPQ12" s="886"/>
      <c r="IPR12" s="886"/>
      <c r="IPS12" s="886"/>
      <c r="IPT12" s="885"/>
      <c r="IPU12" s="886"/>
      <c r="IPV12" s="886"/>
      <c r="IPW12" s="886"/>
      <c r="IPX12" s="885"/>
      <c r="IPY12" s="886"/>
      <c r="IPZ12" s="886"/>
      <c r="IQA12" s="886"/>
      <c r="IQB12" s="885"/>
      <c r="IQC12" s="886"/>
      <c r="IQD12" s="886"/>
      <c r="IQE12" s="886"/>
      <c r="IQF12" s="885"/>
      <c r="IQG12" s="886"/>
      <c r="IQH12" s="886"/>
      <c r="IQI12" s="886"/>
      <c r="IQJ12" s="885"/>
      <c r="IQK12" s="886"/>
      <c r="IQL12" s="886"/>
      <c r="IQM12" s="886"/>
      <c r="IQN12" s="885"/>
      <c r="IQO12" s="886"/>
      <c r="IQP12" s="886"/>
      <c r="IQQ12" s="886"/>
      <c r="IQR12" s="885"/>
      <c r="IQS12" s="886"/>
      <c r="IQT12" s="886"/>
      <c r="IQU12" s="886"/>
      <c r="IQV12" s="885"/>
      <c r="IQW12" s="886"/>
      <c r="IQX12" s="886"/>
      <c r="IQY12" s="886"/>
      <c r="IQZ12" s="885"/>
      <c r="IRA12" s="886"/>
      <c r="IRB12" s="886"/>
      <c r="IRC12" s="886"/>
      <c r="IRD12" s="885"/>
      <c r="IRE12" s="886"/>
      <c r="IRF12" s="886"/>
      <c r="IRG12" s="886"/>
      <c r="IRH12" s="885"/>
      <c r="IRI12" s="886"/>
      <c r="IRJ12" s="886"/>
      <c r="IRK12" s="886"/>
      <c r="IRL12" s="885"/>
      <c r="IRM12" s="886"/>
      <c r="IRN12" s="886"/>
      <c r="IRO12" s="886"/>
      <c r="IRP12" s="885"/>
      <c r="IRQ12" s="886"/>
      <c r="IRR12" s="886"/>
      <c r="IRS12" s="886"/>
      <c r="IRT12" s="885"/>
      <c r="IRU12" s="886"/>
      <c r="IRV12" s="886"/>
      <c r="IRW12" s="886"/>
      <c r="IRX12" s="885"/>
      <c r="IRY12" s="886"/>
      <c r="IRZ12" s="886"/>
      <c r="ISA12" s="886"/>
      <c r="ISB12" s="885"/>
      <c r="ISC12" s="886"/>
      <c r="ISD12" s="886"/>
      <c r="ISE12" s="886"/>
      <c r="ISF12" s="885"/>
      <c r="ISG12" s="886"/>
      <c r="ISH12" s="886"/>
      <c r="ISI12" s="886"/>
      <c r="ISJ12" s="885"/>
      <c r="ISK12" s="886"/>
      <c r="ISL12" s="886"/>
      <c r="ISM12" s="886"/>
      <c r="ISN12" s="885"/>
      <c r="ISO12" s="886"/>
      <c r="ISP12" s="886"/>
      <c r="ISQ12" s="886"/>
      <c r="ISR12" s="885"/>
      <c r="ISS12" s="886"/>
      <c r="IST12" s="886"/>
      <c r="ISU12" s="886"/>
      <c r="ISV12" s="885"/>
      <c r="ISW12" s="886"/>
      <c r="ISX12" s="886"/>
      <c r="ISY12" s="886"/>
      <c r="ISZ12" s="885"/>
      <c r="ITA12" s="886"/>
      <c r="ITB12" s="886"/>
      <c r="ITC12" s="886"/>
      <c r="ITD12" s="885"/>
      <c r="ITE12" s="886"/>
      <c r="ITF12" s="886"/>
      <c r="ITG12" s="886"/>
      <c r="ITH12" s="885"/>
      <c r="ITI12" s="886"/>
      <c r="ITJ12" s="886"/>
      <c r="ITK12" s="886"/>
      <c r="ITL12" s="885"/>
      <c r="ITM12" s="886"/>
      <c r="ITN12" s="886"/>
      <c r="ITO12" s="886"/>
      <c r="ITP12" s="885"/>
      <c r="ITQ12" s="886"/>
      <c r="ITR12" s="886"/>
      <c r="ITS12" s="886"/>
      <c r="ITT12" s="885"/>
      <c r="ITU12" s="886"/>
      <c r="ITV12" s="886"/>
      <c r="ITW12" s="886"/>
      <c r="ITX12" s="885"/>
      <c r="ITY12" s="886"/>
      <c r="ITZ12" s="886"/>
      <c r="IUA12" s="886"/>
      <c r="IUB12" s="885"/>
      <c r="IUC12" s="886"/>
      <c r="IUD12" s="886"/>
      <c r="IUE12" s="886"/>
      <c r="IUF12" s="885"/>
      <c r="IUG12" s="886"/>
      <c r="IUH12" s="886"/>
      <c r="IUI12" s="886"/>
      <c r="IUJ12" s="885"/>
      <c r="IUK12" s="886"/>
      <c r="IUL12" s="886"/>
      <c r="IUM12" s="886"/>
      <c r="IUN12" s="885"/>
      <c r="IUO12" s="886"/>
      <c r="IUP12" s="886"/>
      <c r="IUQ12" s="886"/>
      <c r="IUR12" s="885"/>
      <c r="IUS12" s="886"/>
      <c r="IUT12" s="886"/>
      <c r="IUU12" s="886"/>
      <c r="IUV12" s="885"/>
      <c r="IUW12" s="886"/>
      <c r="IUX12" s="886"/>
      <c r="IUY12" s="886"/>
      <c r="IUZ12" s="885"/>
      <c r="IVA12" s="886"/>
      <c r="IVB12" s="886"/>
      <c r="IVC12" s="886"/>
      <c r="IVD12" s="885"/>
      <c r="IVE12" s="886"/>
      <c r="IVF12" s="886"/>
      <c r="IVG12" s="886"/>
      <c r="IVH12" s="885"/>
      <c r="IVI12" s="886"/>
      <c r="IVJ12" s="886"/>
      <c r="IVK12" s="886"/>
      <c r="IVL12" s="885"/>
      <c r="IVM12" s="886"/>
      <c r="IVN12" s="886"/>
      <c r="IVO12" s="886"/>
      <c r="IVP12" s="885"/>
      <c r="IVQ12" s="886"/>
      <c r="IVR12" s="886"/>
      <c r="IVS12" s="886"/>
      <c r="IVT12" s="885"/>
      <c r="IVU12" s="886"/>
      <c r="IVV12" s="886"/>
      <c r="IVW12" s="886"/>
      <c r="IVX12" s="885"/>
      <c r="IVY12" s="886"/>
      <c r="IVZ12" s="886"/>
      <c r="IWA12" s="886"/>
      <c r="IWB12" s="885"/>
      <c r="IWC12" s="886"/>
      <c r="IWD12" s="886"/>
      <c r="IWE12" s="886"/>
      <c r="IWF12" s="885"/>
      <c r="IWG12" s="886"/>
      <c r="IWH12" s="886"/>
      <c r="IWI12" s="886"/>
      <c r="IWJ12" s="885"/>
      <c r="IWK12" s="886"/>
      <c r="IWL12" s="886"/>
      <c r="IWM12" s="886"/>
      <c r="IWN12" s="885"/>
      <c r="IWO12" s="886"/>
      <c r="IWP12" s="886"/>
      <c r="IWQ12" s="886"/>
      <c r="IWR12" s="885"/>
      <c r="IWS12" s="886"/>
      <c r="IWT12" s="886"/>
      <c r="IWU12" s="886"/>
      <c r="IWV12" s="885"/>
      <c r="IWW12" s="886"/>
      <c r="IWX12" s="886"/>
      <c r="IWY12" s="886"/>
      <c r="IWZ12" s="885"/>
      <c r="IXA12" s="886"/>
      <c r="IXB12" s="886"/>
      <c r="IXC12" s="886"/>
      <c r="IXD12" s="885"/>
      <c r="IXE12" s="886"/>
      <c r="IXF12" s="886"/>
      <c r="IXG12" s="886"/>
      <c r="IXH12" s="885"/>
      <c r="IXI12" s="886"/>
      <c r="IXJ12" s="886"/>
      <c r="IXK12" s="886"/>
      <c r="IXL12" s="885"/>
      <c r="IXM12" s="886"/>
      <c r="IXN12" s="886"/>
      <c r="IXO12" s="886"/>
      <c r="IXP12" s="885"/>
      <c r="IXQ12" s="886"/>
      <c r="IXR12" s="886"/>
      <c r="IXS12" s="886"/>
      <c r="IXT12" s="885"/>
      <c r="IXU12" s="886"/>
      <c r="IXV12" s="886"/>
      <c r="IXW12" s="886"/>
      <c r="IXX12" s="885"/>
      <c r="IXY12" s="886"/>
      <c r="IXZ12" s="886"/>
      <c r="IYA12" s="886"/>
      <c r="IYB12" s="885"/>
      <c r="IYC12" s="886"/>
      <c r="IYD12" s="886"/>
      <c r="IYE12" s="886"/>
      <c r="IYF12" s="885"/>
      <c r="IYG12" s="886"/>
      <c r="IYH12" s="886"/>
      <c r="IYI12" s="886"/>
      <c r="IYJ12" s="885"/>
      <c r="IYK12" s="886"/>
      <c r="IYL12" s="886"/>
      <c r="IYM12" s="886"/>
      <c r="IYN12" s="885"/>
      <c r="IYO12" s="886"/>
      <c r="IYP12" s="886"/>
      <c r="IYQ12" s="886"/>
      <c r="IYR12" s="885"/>
      <c r="IYS12" s="886"/>
      <c r="IYT12" s="886"/>
      <c r="IYU12" s="886"/>
      <c r="IYV12" s="885"/>
      <c r="IYW12" s="886"/>
      <c r="IYX12" s="886"/>
      <c r="IYY12" s="886"/>
      <c r="IYZ12" s="885"/>
      <c r="IZA12" s="886"/>
      <c r="IZB12" s="886"/>
      <c r="IZC12" s="886"/>
      <c r="IZD12" s="885"/>
      <c r="IZE12" s="886"/>
      <c r="IZF12" s="886"/>
      <c r="IZG12" s="886"/>
      <c r="IZH12" s="885"/>
      <c r="IZI12" s="886"/>
      <c r="IZJ12" s="886"/>
      <c r="IZK12" s="886"/>
      <c r="IZL12" s="885"/>
      <c r="IZM12" s="886"/>
      <c r="IZN12" s="886"/>
      <c r="IZO12" s="886"/>
      <c r="IZP12" s="885"/>
      <c r="IZQ12" s="886"/>
      <c r="IZR12" s="886"/>
      <c r="IZS12" s="886"/>
      <c r="IZT12" s="885"/>
      <c r="IZU12" s="886"/>
      <c r="IZV12" s="886"/>
      <c r="IZW12" s="886"/>
      <c r="IZX12" s="885"/>
      <c r="IZY12" s="886"/>
      <c r="IZZ12" s="886"/>
      <c r="JAA12" s="886"/>
      <c r="JAB12" s="885"/>
      <c r="JAC12" s="886"/>
      <c r="JAD12" s="886"/>
      <c r="JAE12" s="886"/>
      <c r="JAF12" s="885"/>
      <c r="JAG12" s="886"/>
      <c r="JAH12" s="886"/>
      <c r="JAI12" s="886"/>
      <c r="JAJ12" s="885"/>
      <c r="JAK12" s="886"/>
      <c r="JAL12" s="886"/>
      <c r="JAM12" s="886"/>
      <c r="JAN12" s="885"/>
      <c r="JAO12" s="886"/>
      <c r="JAP12" s="886"/>
      <c r="JAQ12" s="886"/>
      <c r="JAR12" s="885"/>
      <c r="JAS12" s="886"/>
      <c r="JAT12" s="886"/>
      <c r="JAU12" s="886"/>
      <c r="JAV12" s="885"/>
      <c r="JAW12" s="886"/>
      <c r="JAX12" s="886"/>
      <c r="JAY12" s="886"/>
      <c r="JAZ12" s="885"/>
      <c r="JBA12" s="886"/>
      <c r="JBB12" s="886"/>
      <c r="JBC12" s="886"/>
      <c r="JBD12" s="885"/>
      <c r="JBE12" s="886"/>
      <c r="JBF12" s="886"/>
      <c r="JBG12" s="886"/>
      <c r="JBH12" s="885"/>
      <c r="JBI12" s="886"/>
      <c r="JBJ12" s="886"/>
      <c r="JBK12" s="886"/>
      <c r="JBL12" s="885"/>
      <c r="JBM12" s="886"/>
      <c r="JBN12" s="886"/>
      <c r="JBO12" s="886"/>
      <c r="JBP12" s="885"/>
      <c r="JBQ12" s="886"/>
      <c r="JBR12" s="886"/>
      <c r="JBS12" s="886"/>
      <c r="JBT12" s="885"/>
      <c r="JBU12" s="886"/>
      <c r="JBV12" s="886"/>
      <c r="JBW12" s="886"/>
      <c r="JBX12" s="885"/>
      <c r="JBY12" s="886"/>
      <c r="JBZ12" s="886"/>
      <c r="JCA12" s="886"/>
      <c r="JCB12" s="885"/>
      <c r="JCC12" s="886"/>
      <c r="JCD12" s="886"/>
      <c r="JCE12" s="886"/>
      <c r="JCF12" s="885"/>
      <c r="JCG12" s="886"/>
      <c r="JCH12" s="886"/>
      <c r="JCI12" s="886"/>
      <c r="JCJ12" s="885"/>
      <c r="JCK12" s="886"/>
      <c r="JCL12" s="886"/>
      <c r="JCM12" s="886"/>
      <c r="JCN12" s="885"/>
      <c r="JCO12" s="886"/>
      <c r="JCP12" s="886"/>
      <c r="JCQ12" s="886"/>
      <c r="JCR12" s="885"/>
      <c r="JCS12" s="886"/>
      <c r="JCT12" s="886"/>
      <c r="JCU12" s="886"/>
      <c r="JCV12" s="885"/>
      <c r="JCW12" s="886"/>
      <c r="JCX12" s="886"/>
      <c r="JCY12" s="886"/>
      <c r="JCZ12" s="885"/>
      <c r="JDA12" s="886"/>
      <c r="JDB12" s="886"/>
      <c r="JDC12" s="886"/>
      <c r="JDD12" s="885"/>
      <c r="JDE12" s="886"/>
      <c r="JDF12" s="886"/>
      <c r="JDG12" s="886"/>
      <c r="JDH12" s="885"/>
      <c r="JDI12" s="886"/>
      <c r="JDJ12" s="886"/>
      <c r="JDK12" s="886"/>
      <c r="JDL12" s="885"/>
      <c r="JDM12" s="886"/>
      <c r="JDN12" s="886"/>
      <c r="JDO12" s="886"/>
      <c r="JDP12" s="885"/>
      <c r="JDQ12" s="886"/>
      <c r="JDR12" s="886"/>
      <c r="JDS12" s="886"/>
      <c r="JDT12" s="885"/>
      <c r="JDU12" s="886"/>
      <c r="JDV12" s="886"/>
      <c r="JDW12" s="886"/>
      <c r="JDX12" s="885"/>
      <c r="JDY12" s="886"/>
      <c r="JDZ12" s="886"/>
      <c r="JEA12" s="886"/>
      <c r="JEB12" s="885"/>
      <c r="JEC12" s="886"/>
      <c r="JED12" s="886"/>
      <c r="JEE12" s="886"/>
      <c r="JEF12" s="885"/>
      <c r="JEG12" s="886"/>
      <c r="JEH12" s="886"/>
      <c r="JEI12" s="886"/>
      <c r="JEJ12" s="885"/>
      <c r="JEK12" s="886"/>
      <c r="JEL12" s="886"/>
      <c r="JEM12" s="886"/>
      <c r="JEN12" s="885"/>
      <c r="JEO12" s="886"/>
      <c r="JEP12" s="886"/>
      <c r="JEQ12" s="886"/>
      <c r="JER12" s="885"/>
      <c r="JES12" s="886"/>
      <c r="JET12" s="886"/>
      <c r="JEU12" s="886"/>
      <c r="JEV12" s="885"/>
      <c r="JEW12" s="886"/>
      <c r="JEX12" s="886"/>
      <c r="JEY12" s="886"/>
      <c r="JEZ12" s="885"/>
      <c r="JFA12" s="886"/>
      <c r="JFB12" s="886"/>
      <c r="JFC12" s="886"/>
      <c r="JFD12" s="885"/>
      <c r="JFE12" s="886"/>
      <c r="JFF12" s="886"/>
      <c r="JFG12" s="886"/>
      <c r="JFH12" s="885"/>
      <c r="JFI12" s="886"/>
      <c r="JFJ12" s="886"/>
      <c r="JFK12" s="886"/>
      <c r="JFL12" s="885"/>
      <c r="JFM12" s="886"/>
      <c r="JFN12" s="886"/>
      <c r="JFO12" s="886"/>
      <c r="JFP12" s="885"/>
      <c r="JFQ12" s="886"/>
      <c r="JFR12" s="886"/>
      <c r="JFS12" s="886"/>
      <c r="JFT12" s="885"/>
      <c r="JFU12" s="886"/>
      <c r="JFV12" s="886"/>
      <c r="JFW12" s="886"/>
      <c r="JFX12" s="885"/>
      <c r="JFY12" s="886"/>
      <c r="JFZ12" s="886"/>
      <c r="JGA12" s="886"/>
      <c r="JGB12" s="885"/>
      <c r="JGC12" s="886"/>
      <c r="JGD12" s="886"/>
      <c r="JGE12" s="886"/>
      <c r="JGF12" s="885"/>
      <c r="JGG12" s="886"/>
      <c r="JGH12" s="886"/>
      <c r="JGI12" s="886"/>
      <c r="JGJ12" s="885"/>
      <c r="JGK12" s="886"/>
      <c r="JGL12" s="886"/>
      <c r="JGM12" s="886"/>
      <c r="JGN12" s="885"/>
      <c r="JGO12" s="886"/>
      <c r="JGP12" s="886"/>
      <c r="JGQ12" s="886"/>
      <c r="JGR12" s="885"/>
      <c r="JGS12" s="886"/>
      <c r="JGT12" s="886"/>
      <c r="JGU12" s="886"/>
      <c r="JGV12" s="885"/>
      <c r="JGW12" s="886"/>
      <c r="JGX12" s="886"/>
      <c r="JGY12" s="886"/>
      <c r="JGZ12" s="885"/>
      <c r="JHA12" s="886"/>
      <c r="JHB12" s="886"/>
      <c r="JHC12" s="886"/>
      <c r="JHD12" s="885"/>
      <c r="JHE12" s="886"/>
      <c r="JHF12" s="886"/>
      <c r="JHG12" s="886"/>
      <c r="JHH12" s="885"/>
      <c r="JHI12" s="886"/>
      <c r="JHJ12" s="886"/>
      <c r="JHK12" s="886"/>
      <c r="JHL12" s="885"/>
      <c r="JHM12" s="886"/>
      <c r="JHN12" s="886"/>
      <c r="JHO12" s="886"/>
      <c r="JHP12" s="885"/>
      <c r="JHQ12" s="886"/>
      <c r="JHR12" s="886"/>
      <c r="JHS12" s="886"/>
      <c r="JHT12" s="885"/>
      <c r="JHU12" s="886"/>
      <c r="JHV12" s="886"/>
      <c r="JHW12" s="886"/>
      <c r="JHX12" s="885"/>
      <c r="JHY12" s="886"/>
      <c r="JHZ12" s="886"/>
      <c r="JIA12" s="886"/>
      <c r="JIB12" s="885"/>
      <c r="JIC12" s="886"/>
      <c r="JID12" s="886"/>
      <c r="JIE12" s="886"/>
      <c r="JIF12" s="885"/>
      <c r="JIG12" s="886"/>
      <c r="JIH12" s="886"/>
      <c r="JII12" s="886"/>
      <c r="JIJ12" s="885"/>
      <c r="JIK12" s="886"/>
      <c r="JIL12" s="886"/>
      <c r="JIM12" s="886"/>
      <c r="JIN12" s="885"/>
      <c r="JIO12" s="886"/>
      <c r="JIP12" s="886"/>
      <c r="JIQ12" s="886"/>
      <c r="JIR12" s="885"/>
      <c r="JIS12" s="886"/>
      <c r="JIT12" s="886"/>
      <c r="JIU12" s="886"/>
      <c r="JIV12" s="885"/>
      <c r="JIW12" s="886"/>
      <c r="JIX12" s="886"/>
      <c r="JIY12" s="886"/>
      <c r="JIZ12" s="885"/>
      <c r="JJA12" s="886"/>
      <c r="JJB12" s="886"/>
      <c r="JJC12" s="886"/>
      <c r="JJD12" s="885"/>
      <c r="JJE12" s="886"/>
      <c r="JJF12" s="886"/>
      <c r="JJG12" s="886"/>
      <c r="JJH12" s="885"/>
      <c r="JJI12" s="886"/>
      <c r="JJJ12" s="886"/>
      <c r="JJK12" s="886"/>
      <c r="JJL12" s="885"/>
      <c r="JJM12" s="886"/>
      <c r="JJN12" s="886"/>
      <c r="JJO12" s="886"/>
      <c r="JJP12" s="885"/>
      <c r="JJQ12" s="886"/>
      <c r="JJR12" s="886"/>
      <c r="JJS12" s="886"/>
      <c r="JJT12" s="885"/>
      <c r="JJU12" s="886"/>
      <c r="JJV12" s="886"/>
      <c r="JJW12" s="886"/>
      <c r="JJX12" s="885"/>
      <c r="JJY12" s="886"/>
      <c r="JJZ12" s="886"/>
      <c r="JKA12" s="886"/>
      <c r="JKB12" s="885"/>
      <c r="JKC12" s="886"/>
      <c r="JKD12" s="886"/>
      <c r="JKE12" s="886"/>
      <c r="JKF12" s="885"/>
      <c r="JKG12" s="886"/>
      <c r="JKH12" s="886"/>
      <c r="JKI12" s="886"/>
      <c r="JKJ12" s="885"/>
      <c r="JKK12" s="886"/>
      <c r="JKL12" s="886"/>
      <c r="JKM12" s="886"/>
      <c r="JKN12" s="885"/>
      <c r="JKO12" s="886"/>
      <c r="JKP12" s="886"/>
      <c r="JKQ12" s="886"/>
      <c r="JKR12" s="885"/>
      <c r="JKS12" s="886"/>
      <c r="JKT12" s="886"/>
      <c r="JKU12" s="886"/>
      <c r="JKV12" s="885"/>
      <c r="JKW12" s="886"/>
      <c r="JKX12" s="886"/>
      <c r="JKY12" s="886"/>
      <c r="JKZ12" s="885"/>
      <c r="JLA12" s="886"/>
      <c r="JLB12" s="886"/>
      <c r="JLC12" s="886"/>
      <c r="JLD12" s="885"/>
      <c r="JLE12" s="886"/>
      <c r="JLF12" s="886"/>
      <c r="JLG12" s="886"/>
      <c r="JLH12" s="885"/>
      <c r="JLI12" s="886"/>
      <c r="JLJ12" s="886"/>
      <c r="JLK12" s="886"/>
      <c r="JLL12" s="885"/>
      <c r="JLM12" s="886"/>
      <c r="JLN12" s="886"/>
      <c r="JLO12" s="886"/>
      <c r="JLP12" s="885"/>
      <c r="JLQ12" s="886"/>
      <c r="JLR12" s="886"/>
      <c r="JLS12" s="886"/>
      <c r="JLT12" s="885"/>
      <c r="JLU12" s="886"/>
      <c r="JLV12" s="886"/>
      <c r="JLW12" s="886"/>
      <c r="JLX12" s="885"/>
      <c r="JLY12" s="886"/>
      <c r="JLZ12" s="886"/>
      <c r="JMA12" s="886"/>
      <c r="JMB12" s="885"/>
      <c r="JMC12" s="886"/>
      <c r="JMD12" s="886"/>
      <c r="JME12" s="886"/>
      <c r="JMF12" s="885"/>
      <c r="JMG12" s="886"/>
      <c r="JMH12" s="886"/>
      <c r="JMI12" s="886"/>
      <c r="JMJ12" s="885"/>
      <c r="JMK12" s="886"/>
      <c r="JML12" s="886"/>
      <c r="JMM12" s="886"/>
      <c r="JMN12" s="885"/>
      <c r="JMO12" s="886"/>
      <c r="JMP12" s="886"/>
      <c r="JMQ12" s="886"/>
      <c r="JMR12" s="885"/>
      <c r="JMS12" s="886"/>
      <c r="JMT12" s="886"/>
      <c r="JMU12" s="886"/>
      <c r="JMV12" s="885"/>
      <c r="JMW12" s="886"/>
      <c r="JMX12" s="886"/>
      <c r="JMY12" s="886"/>
      <c r="JMZ12" s="885"/>
      <c r="JNA12" s="886"/>
      <c r="JNB12" s="886"/>
      <c r="JNC12" s="886"/>
      <c r="JND12" s="885"/>
      <c r="JNE12" s="886"/>
      <c r="JNF12" s="886"/>
      <c r="JNG12" s="886"/>
      <c r="JNH12" s="885"/>
      <c r="JNI12" s="886"/>
      <c r="JNJ12" s="886"/>
      <c r="JNK12" s="886"/>
      <c r="JNL12" s="885"/>
      <c r="JNM12" s="886"/>
      <c r="JNN12" s="886"/>
      <c r="JNO12" s="886"/>
      <c r="JNP12" s="885"/>
      <c r="JNQ12" s="886"/>
      <c r="JNR12" s="886"/>
      <c r="JNS12" s="886"/>
      <c r="JNT12" s="885"/>
      <c r="JNU12" s="886"/>
      <c r="JNV12" s="886"/>
      <c r="JNW12" s="886"/>
      <c r="JNX12" s="885"/>
      <c r="JNY12" s="886"/>
      <c r="JNZ12" s="886"/>
      <c r="JOA12" s="886"/>
      <c r="JOB12" s="885"/>
      <c r="JOC12" s="886"/>
      <c r="JOD12" s="886"/>
      <c r="JOE12" s="886"/>
      <c r="JOF12" s="885"/>
      <c r="JOG12" s="886"/>
      <c r="JOH12" s="886"/>
      <c r="JOI12" s="886"/>
      <c r="JOJ12" s="885"/>
      <c r="JOK12" s="886"/>
      <c r="JOL12" s="886"/>
      <c r="JOM12" s="886"/>
      <c r="JON12" s="885"/>
      <c r="JOO12" s="886"/>
      <c r="JOP12" s="886"/>
      <c r="JOQ12" s="886"/>
      <c r="JOR12" s="885"/>
      <c r="JOS12" s="886"/>
      <c r="JOT12" s="886"/>
      <c r="JOU12" s="886"/>
      <c r="JOV12" s="885"/>
      <c r="JOW12" s="886"/>
      <c r="JOX12" s="886"/>
      <c r="JOY12" s="886"/>
      <c r="JOZ12" s="885"/>
      <c r="JPA12" s="886"/>
      <c r="JPB12" s="886"/>
      <c r="JPC12" s="886"/>
      <c r="JPD12" s="885"/>
      <c r="JPE12" s="886"/>
      <c r="JPF12" s="886"/>
      <c r="JPG12" s="886"/>
      <c r="JPH12" s="885"/>
      <c r="JPI12" s="886"/>
      <c r="JPJ12" s="886"/>
      <c r="JPK12" s="886"/>
      <c r="JPL12" s="885"/>
      <c r="JPM12" s="886"/>
      <c r="JPN12" s="886"/>
      <c r="JPO12" s="886"/>
      <c r="JPP12" s="885"/>
      <c r="JPQ12" s="886"/>
      <c r="JPR12" s="886"/>
      <c r="JPS12" s="886"/>
      <c r="JPT12" s="885"/>
      <c r="JPU12" s="886"/>
      <c r="JPV12" s="886"/>
      <c r="JPW12" s="886"/>
      <c r="JPX12" s="885"/>
      <c r="JPY12" s="886"/>
      <c r="JPZ12" s="886"/>
      <c r="JQA12" s="886"/>
      <c r="JQB12" s="885"/>
      <c r="JQC12" s="886"/>
      <c r="JQD12" s="886"/>
      <c r="JQE12" s="886"/>
      <c r="JQF12" s="885"/>
      <c r="JQG12" s="886"/>
      <c r="JQH12" s="886"/>
      <c r="JQI12" s="886"/>
      <c r="JQJ12" s="885"/>
      <c r="JQK12" s="886"/>
      <c r="JQL12" s="886"/>
      <c r="JQM12" s="886"/>
      <c r="JQN12" s="885"/>
      <c r="JQO12" s="886"/>
      <c r="JQP12" s="886"/>
      <c r="JQQ12" s="886"/>
      <c r="JQR12" s="885"/>
      <c r="JQS12" s="886"/>
      <c r="JQT12" s="886"/>
      <c r="JQU12" s="886"/>
      <c r="JQV12" s="885"/>
      <c r="JQW12" s="886"/>
      <c r="JQX12" s="886"/>
      <c r="JQY12" s="886"/>
      <c r="JQZ12" s="885"/>
      <c r="JRA12" s="886"/>
      <c r="JRB12" s="886"/>
      <c r="JRC12" s="886"/>
      <c r="JRD12" s="885"/>
      <c r="JRE12" s="886"/>
      <c r="JRF12" s="886"/>
      <c r="JRG12" s="886"/>
      <c r="JRH12" s="885"/>
      <c r="JRI12" s="886"/>
      <c r="JRJ12" s="886"/>
      <c r="JRK12" s="886"/>
      <c r="JRL12" s="885"/>
      <c r="JRM12" s="886"/>
      <c r="JRN12" s="886"/>
      <c r="JRO12" s="886"/>
      <c r="JRP12" s="885"/>
      <c r="JRQ12" s="886"/>
      <c r="JRR12" s="886"/>
      <c r="JRS12" s="886"/>
      <c r="JRT12" s="885"/>
      <c r="JRU12" s="886"/>
      <c r="JRV12" s="886"/>
      <c r="JRW12" s="886"/>
      <c r="JRX12" s="885"/>
      <c r="JRY12" s="886"/>
      <c r="JRZ12" s="886"/>
      <c r="JSA12" s="886"/>
      <c r="JSB12" s="885"/>
      <c r="JSC12" s="886"/>
      <c r="JSD12" s="886"/>
      <c r="JSE12" s="886"/>
      <c r="JSF12" s="885"/>
      <c r="JSG12" s="886"/>
      <c r="JSH12" s="886"/>
      <c r="JSI12" s="886"/>
      <c r="JSJ12" s="885"/>
      <c r="JSK12" s="886"/>
      <c r="JSL12" s="886"/>
      <c r="JSM12" s="886"/>
      <c r="JSN12" s="885"/>
      <c r="JSO12" s="886"/>
      <c r="JSP12" s="886"/>
      <c r="JSQ12" s="886"/>
      <c r="JSR12" s="885"/>
      <c r="JSS12" s="886"/>
      <c r="JST12" s="886"/>
      <c r="JSU12" s="886"/>
      <c r="JSV12" s="885"/>
      <c r="JSW12" s="886"/>
      <c r="JSX12" s="886"/>
      <c r="JSY12" s="886"/>
      <c r="JSZ12" s="885"/>
      <c r="JTA12" s="886"/>
      <c r="JTB12" s="886"/>
      <c r="JTC12" s="886"/>
      <c r="JTD12" s="885"/>
      <c r="JTE12" s="886"/>
      <c r="JTF12" s="886"/>
      <c r="JTG12" s="886"/>
      <c r="JTH12" s="885"/>
      <c r="JTI12" s="886"/>
      <c r="JTJ12" s="886"/>
      <c r="JTK12" s="886"/>
      <c r="JTL12" s="885"/>
      <c r="JTM12" s="886"/>
      <c r="JTN12" s="886"/>
      <c r="JTO12" s="886"/>
      <c r="JTP12" s="885"/>
      <c r="JTQ12" s="886"/>
      <c r="JTR12" s="886"/>
      <c r="JTS12" s="886"/>
      <c r="JTT12" s="885"/>
      <c r="JTU12" s="886"/>
      <c r="JTV12" s="886"/>
      <c r="JTW12" s="886"/>
      <c r="JTX12" s="885"/>
      <c r="JTY12" s="886"/>
      <c r="JTZ12" s="886"/>
      <c r="JUA12" s="886"/>
      <c r="JUB12" s="885"/>
      <c r="JUC12" s="886"/>
      <c r="JUD12" s="886"/>
      <c r="JUE12" s="886"/>
      <c r="JUF12" s="885"/>
      <c r="JUG12" s="886"/>
      <c r="JUH12" s="886"/>
      <c r="JUI12" s="886"/>
      <c r="JUJ12" s="885"/>
      <c r="JUK12" s="886"/>
      <c r="JUL12" s="886"/>
      <c r="JUM12" s="886"/>
      <c r="JUN12" s="885"/>
      <c r="JUO12" s="886"/>
      <c r="JUP12" s="886"/>
      <c r="JUQ12" s="886"/>
      <c r="JUR12" s="885"/>
      <c r="JUS12" s="886"/>
      <c r="JUT12" s="886"/>
      <c r="JUU12" s="886"/>
      <c r="JUV12" s="885"/>
      <c r="JUW12" s="886"/>
      <c r="JUX12" s="886"/>
      <c r="JUY12" s="886"/>
      <c r="JUZ12" s="885"/>
      <c r="JVA12" s="886"/>
      <c r="JVB12" s="886"/>
      <c r="JVC12" s="886"/>
      <c r="JVD12" s="885"/>
      <c r="JVE12" s="886"/>
      <c r="JVF12" s="886"/>
      <c r="JVG12" s="886"/>
      <c r="JVH12" s="885"/>
      <c r="JVI12" s="886"/>
      <c r="JVJ12" s="886"/>
      <c r="JVK12" s="886"/>
      <c r="JVL12" s="885"/>
      <c r="JVM12" s="886"/>
      <c r="JVN12" s="886"/>
      <c r="JVO12" s="886"/>
      <c r="JVP12" s="885"/>
      <c r="JVQ12" s="886"/>
      <c r="JVR12" s="886"/>
      <c r="JVS12" s="886"/>
      <c r="JVT12" s="885"/>
      <c r="JVU12" s="886"/>
      <c r="JVV12" s="886"/>
      <c r="JVW12" s="886"/>
      <c r="JVX12" s="885"/>
      <c r="JVY12" s="886"/>
      <c r="JVZ12" s="886"/>
      <c r="JWA12" s="886"/>
      <c r="JWB12" s="885"/>
      <c r="JWC12" s="886"/>
      <c r="JWD12" s="886"/>
      <c r="JWE12" s="886"/>
      <c r="JWF12" s="885"/>
      <c r="JWG12" s="886"/>
      <c r="JWH12" s="886"/>
      <c r="JWI12" s="886"/>
      <c r="JWJ12" s="885"/>
      <c r="JWK12" s="886"/>
      <c r="JWL12" s="886"/>
      <c r="JWM12" s="886"/>
      <c r="JWN12" s="885"/>
      <c r="JWO12" s="886"/>
      <c r="JWP12" s="886"/>
      <c r="JWQ12" s="886"/>
      <c r="JWR12" s="885"/>
      <c r="JWS12" s="886"/>
      <c r="JWT12" s="886"/>
      <c r="JWU12" s="886"/>
      <c r="JWV12" s="885"/>
      <c r="JWW12" s="886"/>
      <c r="JWX12" s="886"/>
      <c r="JWY12" s="886"/>
      <c r="JWZ12" s="885"/>
      <c r="JXA12" s="886"/>
      <c r="JXB12" s="886"/>
      <c r="JXC12" s="886"/>
      <c r="JXD12" s="885"/>
      <c r="JXE12" s="886"/>
      <c r="JXF12" s="886"/>
      <c r="JXG12" s="886"/>
      <c r="JXH12" s="885"/>
      <c r="JXI12" s="886"/>
      <c r="JXJ12" s="886"/>
      <c r="JXK12" s="886"/>
      <c r="JXL12" s="885"/>
      <c r="JXM12" s="886"/>
      <c r="JXN12" s="886"/>
      <c r="JXO12" s="886"/>
      <c r="JXP12" s="885"/>
      <c r="JXQ12" s="886"/>
      <c r="JXR12" s="886"/>
      <c r="JXS12" s="886"/>
      <c r="JXT12" s="885"/>
      <c r="JXU12" s="886"/>
      <c r="JXV12" s="886"/>
      <c r="JXW12" s="886"/>
      <c r="JXX12" s="885"/>
      <c r="JXY12" s="886"/>
      <c r="JXZ12" s="886"/>
      <c r="JYA12" s="886"/>
      <c r="JYB12" s="885"/>
      <c r="JYC12" s="886"/>
      <c r="JYD12" s="886"/>
      <c r="JYE12" s="886"/>
      <c r="JYF12" s="885"/>
      <c r="JYG12" s="886"/>
      <c r="JYH12" s="886"/>
      <c r="JYI12" s="886"/>
      <c r="JYJ12" s="885"/>
      <c r="JYK12" s="886"/>
      <c r="JYL12" s="886"/>
      <c r="JYM12" s="886"/>
      <c r="JYN12" s="885"/>
      <c r="JYO12" s="886"/>
      <c r="JYP12" s="886"/>
      <c r="JYQ12" s="886"/>
      <c r="JYR12" s="885"/>
      <c r="JYS12" s="886"/>
      <c r="JYT12" s="886"/>
      <c r="JYU12" s="886"/>
      <c r="JYV12" s="885"/>
      <c r="JYW12" s="886"/>
      <c r="JYX12" s="886"/>
      <c r="JYY12" s="886"/>
      <c r="JYZ12" s="885"/>
      <c r="JZA12" s="886"/>
      <c r="JZB12" s="886"/>
      <c r="JZC12" s="886"/>
      <c r="JZD12" s="885"/>
      <c r="JZE12" s="886"/>
      <c r="JZF12" s="886"/>
      <c r="JZG12" s="886"/>
      <c r="JZH12" s="885"/>
      <c r="JZI12" s="886"/>
      <c r="JZJ12" s="886"/>
      <c r="JZK12" s="886"/>
      <c r="JZL12" s="885"/>
      <c r="JZM12" s="886"/>
      <c r="JZN12" s="886"/>
      <c r="JZO12" s="886"/>
      <c r="JZP12" s="885"/>
      <c r="JZQ12" s="886"/>
      <c r="JZR12" s="886"/>
      <c r="JZS12" s="886"/>
      <c r="JZT12" s="885"/>
      <c r="JZU12" s="886"/>
      <c r="JZV12" s="886"/>
      <c r="JZW12" s="886"/>
      <c r="JZX12" s="885"/>
      <c r="JZY12" s="886"/>
      <c r="JZZ12" s="886"/>
      <c r="KAA12" s="886"/>
      <c r="KAB12" s="885"/>
      <c r="KAC12" s="886"/>
      <c r="KAD12" s="886"/>
      <c r="KAE12" s="886"/>
      <c r="KAF12" s="885"/>
      <c r="KAG12" s="886"/>
      <c r="KAH12" s="886"/>
      <c r="KAI12" s="886"/>
      <c r="KAJ12" s="885"/>
      <c r="KAK12" s="886"/>
      <c r="KAL12" s="886"/>
      <c r="KAM12" s="886"/>
      <c r="KAN12" s="885"/>
      <c r="KAO12" s="886"/>
      <c r="KAP12" s="886"/>
      <c r="KAQ12" s="886"/>
      <c r="KAR12" s="885"/>
      <c r="KAS12" s="886"/>
      <c r="KAT12" s="886"/>
      <c r="KAU12" s="886"/>
      <c r="KAV12" s="885"/>
      <c r="KAW12" s="886"/>
      <c r="KAX12" s="886"/>
      <c r="KAY12" s="886"/>
      <c r="KAZ12" s="885"/>
      <c r="KBA12" s="886"/>
      <c r="KBB12" s="886"/>
      <c r="KBC12" s="886"/>
      <c r="KBD12" s="885"/>
      <c r="KBE12" s="886"/>
      <c r="KBF12" s="886"/>
      <c r="KBG12" s="886"/>
      <c r="KBH12" s="885"/>
      <c r="KBI12" s="886"/>
      <c r="KBJ12" s="886"/>
      <c r="KBK12" s="886"/>
      <c r="KBL12" s="885"/>
      <c r="KBM12" s="886"/>
      <c r="KBN12" s="886"/>
      <c r="KBO12" s="886"/>
      <c r="KBP12" s="885"/>
      <c r="KBQ12" s="886"/>
      <c r="KBR12" s="886"/>
      <c r="KBS12" s="886"/>
      <c r="KBT12" s="885"/>
      <c r="KBU12" s="886"/>
      <c r="KBV12" s="886"/>
      <c r="KBW12" s="886"/>
      <c r="KBX12" s="885"/>
      <c r="KBY12" s="886"/>
      <c r="KBZ12" s="886"/>
      <c r="KCA12" s="886"/>
      <c r="KCB12" s="885"/>
      <c r="KCC12" s="886"/>
      <c r="KCD12" s="886"/>
      <c r="KCE12" s="886"/>
      <c r="KCF12" s="885"/>
      <c r="KCG12" s="886"/>
      <c r="KCH12" s="886"/>
      <c r="KCI12" s="886"/>
      <c r="KCJ12" s="885"/>
      <c r="KCK12" s="886"/>
      <c r="KCL12" s="886"/>
      <c r="KCM12" s="886"/>
      <c r="KCN12" s="885"/>
      <c r="KCO12" s="886"/>
      <c r="KCP12" s="886"/>
      <c r="KCQ12" s="886"/>
      <c r="KCR12" s="885"/>
      <c r="KCS12" s="886"/>
      <c r="KCT12" s="886"/>
      <c r="KCU12" s="886"/>
      <c r="KCV12" s="885"/>
      <c r="KCW12" s="886"/>
      <c r="KCX12" s="886"/>
      <c r="KCY12" s="886"/>
      <c r="KCZ12" s="885"/>
      <c r="KDA12" s="886"/>
      <c r="KDB12" s="886"/>
      <c r="KDC12" s="886"/>
      <c r="KDD12" s="885"/>
      <c r="KDE12" s="886"/>
      <c r="KDF12" s="886"/>
      <c r="KDG12" s="886"/>
      <c r="KDH12" s="885"/>
      <c r="KDI12" s="886"/>
      <c r="KDJ12" s="886"/>
      <c r="KDK12" s="886"/>
      <c r="KDL12" s="885"/>
      <c r="KDM12" s="886"/>
      <c r="KDN12" s="886"/>
      <c r="KDO12" s="886"/>
      <c r="KDP12" s="885"/>
      <c r="KDQ12" s="886"/>
      <c r="KDR12" s="886"/>
      <c r="KDS12" s="886"/>
      <c r="KDT12" s="885"/>
      <c r="KDU12" s="886"/>
      <c r="KDV12" s="886"/>
      <c r="KDW12" s="886"/>
      <c r="KDX12" s="885"/>
      <c r="KDY12" s="886"/>
      <c r="KDZ12" s="886"/>
      <c r="KEA12" s="886"/>
      <c r="KEB12" s="885"/>
      <c r="KEC12" s="886"/>
      <c r="KED12" s="886"/>
      <c r="KEE12" s="886"/>
      <c r="KEF12" s="885"/>
      <c r="KEG12" s="886"/>
      <c r="KEH12" s="886"/>
      <c r="KEI12" s="886"/>
      <c r="KEJ12" s="885"/>
      <c r="KEK12" s="886"/>
      <c r="KEL12" s="886"/>
      <c r="KEM12" s="886"/>
      <c r="KEN12" s="885"/>
      <c r="KEO12" s="886"/>
      <c r="KEP12" s="886"/>
      <c r="KEQ12" s="886"/>
      <c r="KER12" s="885"/>
      <c r="KES12" s="886"/>
      <c r="KET12" s="886"/>
      <c r="KEU12" s="886"/>
      <c r="KEV12" s="885"/>
      <c r="KEW12" s="886"/>
      <c r="KEX12" s="886"/>
      <c r="KEY12" s="886"/>
      <c r="KEZ12" s="885"/>
      <c r="KFA12" s="886"/>
      <c r="KFB12" s="886"/>
      <c r="KFC12" s="886"/>
      <c r="KFD12" s="885"/>
      <c r="KFE12" s="886"/>
      <c r="KFF12" s="886"/>
      <c r="KFG12" s="886"/>
      <c r="KFH12" s="885"/>
      <c r="KFI12" s="886"/>
      <c r="KFJ12" s="886"/>
      <c r="KFK12" s="886"/>
      <c r="KFL12" s="885"/>
      <c r="KFM12" s="886"/>
      <c r="KFN12" s="886"/>
      <c r="KFO12" s="886"/>
      <c r="KFP12" s="885"/>
      <c r="KFQ12" s="886"/>
      <c r="KFR12" s="886"/>
      <c r="KFS12" s="886"/>
      <c r="KFT12" s="885"/>
      <c r="KFU12" s="886"/>
      <c r="KFV12" s="886"/>
      <c r="KFW12" s="886"/>
      <c r="KFX12" s="885"/>
      <c r="KFY12" s="886"/>
      <c r="KFZ12" s="886"/>
      <c r="KGA12" s="886"/>
      <c r="KGB12" s="885"/>
      <c r="KGC12" s="886"/>
      <c r="KGD12" s="886"/>
      <c r="KGE12" s="886"/>
      <c r="KGF12" s="885"/>
      <c r="KGG12" s="886"/>
      <c r="KGH12" s="886"/>
      <c r="KGI12" s="886"/>
      <c r="KGJ12" s="885"/>
      <c r="KGK12" s="886"/>
      <c r="KGL12" s="886"/>
      <c r="KGM12" s="886"/>
      <c r="KGN12" s="885"/>
      <c r="KGO12" s="886"/>
      <c r="KGP12" s="886"/>
      <c r="KGQ12" s="886"/>
      <c r="KGR12" s="885"/>
      <c r="KGS12" s="886"/>
      <c r="KGT12" s="886"/>
      <c r="KGU12" s="886"/>
      <c r="KGV12" s="885"/>
      <c r="KGW12" s="886"/>
      <c r="KGX12" s="886"/>
      <c r="KGY12" s="886"/>
      <c r="KGZ12" s="885"/>
      <c r="KHA12" s="886"/>
      <c r="KHB12" s="886"/>
      <c r="KHC12" s="886"/>
      <c r="KHD12" s="885"/>
      <c r="KHE12" s="886"/>
      <c r="KHF12" s="886"/>
      <c r="KHG12" s="886"/>
      <c r="KHH12" s="885"/>
      <c r="KHI12" s="886"/>
      <c r="KHJ12" s="886"/>
      <c r="KHK12" s="886"/>
      <c r="KHL12" s="885"/>
      <c r="KHM12" s="886"/>
      <c r="KHN12" s="886"/>
      <c r="KHO12" s="886"/>
      <c r="KHP12" s="885"/>
      <c r="KHQ12" s="886"/>
      <c r="KHR12" s="886"/>
      <c r="KHS12" s="886"/>
      <c r="KHT12" s="885"/>
      <c r="KHU12" s="886"/>
      <c r="KHV12" s="886"/>
      <c r="KHW12" s="886"/>
      <c r="KHX12" s="885"/>
      <c r="KHY12" s="886"/>
      <c r="KHZ12" s="886"/>
      <c r="KIA12" s="886"/>
      <c r="KIB12" s="885"/>
      <c r="KIC12" s="886"/>
      <c r="KID12" s="886"/>
      <c r="KIE12" s="886"/>
      <c r="KIF12" s="885"/>
      <c r="KIG12" s="886"/>
      <c r="KIH12" s="886"/>
      <c r="KII12" s="886"/>
      <c r="KIJ12" s="885"/>
      <c r="KIK12" s="886"/>
      <c r="KIL12" s="886"/>
      <c r="KIM12" s="886"/>
      <c r="KIN12" s="885"/>
      <c r="KIO12" s="886"/>
      <c r="KIP12" s="886"/>
      <c r="KIQ12" s="886"/>
      <c r="KIR12" s="885"/>
      <c r="KIS12" s="886"/>
      <c r="KIT12" s="886"/>
      <c r="KIU12" s="886"/>
      <c r="KIV12" s="885"/>
      <c r="KIW12" s="886"/>
      <c r="KIX12" s="886"/>
      <c r="KIY12" s="886"/>
      <c r="KIZ12" s="885"/>
      <c r="KJA12" s="886"/>
      <c r="KJB12" s="886"/>
      <c r="KJC12" s="886"/>
      <c r="KJD12" s="885"/>
      <c r="KJE12" s="886"/>
      <c r="KJF12" s="886"/>
      <c r="KJG12" s="886"/>
      <c r="KJH12" s="885"/>
      <c r="KJI12" s="886"/>
      <c r="KJJ12" s="886"/>
      <c r="KJK12" s="886"/>
      <c r="KJL12" s="885"/>
      <c r="KJM12" s="886"/>
      <c r="KJN12" s="886"/>
      <c r="KJO12" s="886"/>
      <c r="KJP12" s="885"/>
      <c r="KJQ12" s="886"/>
      <c r="KJR12" s="886"/>
      <c r="KJS12" s="886"/>
      <c r="KJT12" s="885"/>
      <c r="KJU12" s="886"/>
      <c r="KJV12" s="886"/>
      <c r="KJW12" s="886"/>
      <c r="KJX12" s="885"/>
      <c r="KJY12" s="886"/>
      <c r="KJZ12" s="886"/>
      <c r="KKA12" s="886"/>
      <c r="KKB12" s="885"/>
      <c r="KKC12" s="886"/>
      <c r="KKD12" s="886"/>
      <c r="KKE12" s="886"/>
      <c r="KKF12" s="885"/>
      <c r="KKG12" s="886"/>
      <c r="KKH12" s="886"/>
      <c r="KKI12" s="886"/>
      <c r="KKJ12" s="885"/>
      <c r="KKK12" s="886"/>
      <c r="KKL12" s="886"/>
      <c r="KKM12" s="886"/>
      <c r="KKN12" s="885"/>
      <c r="KKO12" s="886"/>
      <c r="KKP12" s="886"/>
      <c r="KKQ12" s="886"/>
      <c r="KKR12" s="885"/>
      <c r="KKS12" s="886"/>
      <c r="KKT12" s="886"/>
      <c r="KKU12" s="886"/>
      <c r="KKV12" s="885"/>
      <c r="KKW12" s="886"/>
      <c r="KKX12" s="886"/>
      <c r="KKY12" s="886"/>
      <c r="KKZ12" s="885"/>
      <c r="KLA12" s="886"/>
      <c r="KLB12" s="886"/>
      <c r="KLC12" s="886"/>
      <c r="KLD12" s="885"/>
      <c r="KLE12" s="886"/>
      <c r="KLF12" s="886"/>
      <c r="KLG12" s="886"/>
      <c r="KLH12" s="885"/>
      <c r="KLI12" s="886"/>
      <c r="KLJ12" s="886"/>
      <c r="KLK12" s="886"/>
      <c r="KLL12" s="885"/>
      <c r="KLM12" s="886"/>
      <c r="KLN12" s="886"/>
      <c r="KLO12" s="886"/>
      <c r="KLP12" s="885"/>
      <c r="KLQ12" s="886"/>
      <c r="KLR12" s="886"/>
      <c r="KLS12" s="886"/>
      <c r="KLT12" s="885"/>
      <c r="KLU12" s="886"/>
      <c r="KLV12" s="886"/>
      <c r="KLW12" s="886"/>
      <c r="KLX12" s="885"/>
      <c r="KLY12" s="886"/>
      <c r="KLZ12" s="886"/>
      <c r="KMA12" s="886"/>
      <c r="KMB12" s="885"/>
      <c r="KMC12" s="886"/>
      <c r="KMD12" s="886"/>
      <c r="KME12" s="886"/>
      <c r="KMF12" s="885"/>
      <c r="KMG12" s="886"/>
      <c r="KMH12" s="886"/>
      <c r="KMI12" s="886"/>
      <c r="KMJ12" s="885"/>
      <c r="KMK12" s="886"/>
      <c r="KML12" s="886"/>
      <c r="KMM12" s="886"/>
      <c r="KMN12" s="885"/>
      <c r="KMO12" s="886"/>
      <c r="KMP12" s="886"/>
      <c r="KMQ12" s="886"/>
      <c r="KMR12" s="885"/>
      <c r="KMS12" s="886"/>
      <c r="KMT12" s="886"/>
      <c r="KMU12" s="886"/>
      <c r="KMV12" s="885"/>
      <c r="KMW12" s="886"/>
      <c r="KMX12" s="886"/>
      <c r="KMY12" s="886"/>
      <c r="KMZ12" s="885"/>
      <c r="KNA12" s="886"/>
      <c r="KNB12" s="886"/>
      <c r="KNC12" s="886"/>
      <c r="KND12" s="885"/>
      <c r="KNE12" s="886"/>
      <c r="KNF12" s="886"/>
      <c r="KNG12" s="886"/>
      <c r="KNH12" s="885"/>
      <c r="KNI12" s="886"/>
      <c r="KNJ12" s="886"/>
      <c r="KNK12" s="886"/>
      <c r="KNL12" s="885"/>
      <c r="KNM12" s="886"/>
      <c r="KNN12" s="886"/>
      <c r="KNO12" s="886"/>
      <c r="KNP12" s="885"/>
      <c r="KNQ12" s="886"/>
      <c r="KNR12" s="886"/>
      <c r="KNS12" s="886"/>
      <c r="KNT12" s="885"/>
      <c r="KNU12" s="886"/>
      <c r="KNV12" s="886"/>
      <c r="KNW12" s="886"/>
      <c r="KNX12" s="885"/>
      <c r="KNY12" s="886"/>
      <c r="KNZ12" s="886"/>
      <c r="KOA12" s="886"/>
      <c r="KOB12" s="885"/>
      <c r="KOC12" s="886"/>
      <c r="KOD12" s="886"/>
      <c r="KOE12" s="886"/>
      <c r="KOF12" s="885"/>
      <c r="KOG12" s="886"/>
      <c r="KOH12" s="886"/>
      <c r="KOI12" s="886"/>
      <c r="KOJ12" s="885"/>
      <c r="KOK12" s="886"/>
      <c r="KOL12" s="886"/>
      <c r="KOM12" s="886"/>
      <c r="KON12" s="885"/>
      <c r="KOO12" s="886"/>
      <c r="KOP12" s="886"/>
      <c r="KOQ12" s="886"/>
      <c r="KOR12" s="885"/>
      <c r="KOS12" s="886"/>
      <c r="KOT12" s="886"/>
      <c r="KOU12" s="886"/>
      <c r="KOV12" s="885"/>
      <c r="KOW12" s="886"/>
      <c r="KOX12" s="886"/>
      <c r="KOY12" s="886"/>
      <c r="KOZ12" s="885"/>
      <c r="KPA12" s="886"/>
      <c r="KPB12" s="886"/>
      <c r="KPC12" s="886"/>
      <c r="KPD12" s="885"/>
      <c r="KPE12" s="886"/>
      <c r="KPF12" s="886"/>
      <c r="KPG12" s="886"/>
      <c r="KPH12" s="885"/>
      <c r="KPI12" s="886"/>
      <c r="KPJ12" s="886"/>
      <c r="KPK12" s="886"/>
      <c r="KPL12" s="885"/>
      <c r="KPM12" s="886"/>
      <c r="KPN12" s="886"/>
      <c r="KPO12" s="886"/>
      <c r="KPP12" s="885"/>
      <c r="KPQ12" s="886"/>
      <c r="KPR12" s="886"/>
      <c r="KPS12" s="886"/>
      <c r="KPT12" s="885"/>
      <c r="KPU12" s="886"/>
      <c r="KPV12" s="886"/>
      <c r="KPW12" s="886"/>
      <c r="KPX12" s="885"/>
      <c r="KPY12" s="886"/>
      <c r="KPZ12" s="886"/>
      <c r="KQA12" s="886"/>
      <c r="KQB12" s="885"/>
      <c r="KQC12" s="886"/>
      <c r="KQD12" s="886"/>
      <c r="KQE12" s="886"/>
      <c r="KQF12" s="885"/>
      <c r="KQG12" s="886"/>
      <c r="KQH12" s="886"/>
      <c r="KQI12" s="886"/>
      <c r="KQJ12" s="885"/>
      <c r="KQK12" s="886"/>
      <c r="KQL12" s="886"/>
      <c r="KQM12" s="886"/>
      <c r="KQN12" s="885"/>
      <c r="KQO12" s="886"/>
      <c r="KQP12" s="886"/>
      <c r="KQQ12" s="886"/>
      <c r="KQR12" s="885"/>
      <c r="KQS12" s="886"/>
      <c r="KQT12" s="886"/>
      <c r="KQU12" s="886"/>
      <c r="KQV12" s="885"/>
      <c r="KQW12" s="886"/>
      <c r="KQX12" s="886"/>
      <c r="KQY12" s="886"/>
      <c r="KQZ12" s="885"/>
      <c r="KRA12" s="886"/>
      <c r="KRB12" s="886"/>
      <c r="KRC12" s="886"/>
      <c r="KRD12" s="885"/>
      <c r="KRE12" s="886"/>
      <c r="KRF12" s="886"/>
      <c r="KRG12" s="886"/>
      <c r="KRH12" s="885"/>
      <c r="KRI12" s="886"/>
      <c r="KRJ12" s="886"/>
      <c r="KRK12" s="886"/>
      <c r="KRL12" s="885"/>
      <c r="KRM12" s="886"/>
      <c r="KRN12" s="886"/>
      <c r="KRO12" s="886"/>
      <c r="KRP12" s="885"/>
      <c r="KRQ12" s="886"/>
      <c r="KRR12" s="886"/>
      <c r="KRS12" s="886"/>
      <c r="KRT12" s="885"/>
      <c r="KRU12" s="886"/>
      <c r="KRV12" s="886"/>
      <c r="KRW12" s="886"/>
      <c r="KRX12" s="885"/>
      <c r="KRY12" s="886"/>
      <c r="KRZ12" s="886"/>
      <c r="KSA12" s="886"/>
      <c r="KSB12" s="885"/>
      <c r="KSC12" s="886"/>
      <c r="KSD12" s="886"/>
      <c r="KSE12" s="886"/>
      <c r="KSF12" s="885"/>
      <c r="KSG12" s="886"/>
      <c r="KSH12" s="886"/>
      <c r="KSI12" s="886"/>
      <c r="KSJ12" s="885"/>
      <c r="KSK12" s="886"/>
      <c r="KSL12" s="886"/>
      <c r="KSM12" s="886"/>
      <c r="KSN12" s="885"/>
      <c r="KSO12" s="886"/>
      <c r="KSP12" s="886"/>
      <c r="KSQ12" s="886"/>
      <c r="KSR12" s="885"/>
      <c r="KSS12" s="886"/>
      <c r="KST12" s="886"/>
      <c r="KSU12" s="886"/>
      <c r="KSV12" s="885"/>
      <c r="KSW12" s="886"/>
      <c r="KSX12" s="886"/>
      <c r="KSY12" s="886"/>
      <c r="KSZ12" s="885"/>
      <c r="KTA12" s="886"/>
      <c r="KTB12" s="886"/>
      <c r="KTC12" s="886"/>
      <c r="KTD12" s="885"/>
      <c r="KTE12" s="886"/>
      <c r="KTF12" s="886"/>
      <c r="KTG12" s="886"/>
      <c r="KTH12" s="885"/>
      <c r="KTI12" s="886"/>
      <c r="KTJ12" s="886"/>
      <c r="KTK12" s="886"/>
      <c r="KTL12" s="885"/>
      <c r="KTM12" s="886"/>
      <c r="KTN12" s="886"/>
      <c r="KTO12" s="886"/>
      <c r="KTP12" s="885"/>
      <c r="KTQ12" s="886"/>
      <c r="KTR12" s="886"/>
      <c r="KTS12" s="886"/>
      <c r="KTT12" s="885"/>
      <c r="KTU12" s="886"/>
      <c r="KTV12" s="886"/>
      <c r="KTW12" s="886"/>
      <c r="KTX12" s="885"/>
      <c r="KTY12" s="886"/>
      <c r="KTZ12" s="886"/>
      <c r="KUA12" s="886"/>
      <c r="KUB12" s="885"/>
      <c r="KUC12" s="886"/>
      <c r="KUD12" s="886"/>
      <c r="KUE12" s="886"/>
      <c r="KUF12" s="885"/>
      <c r="KUG12" s="886"/>
      <c r="KUH12" s="886"/>
      <c r="KUI12" s="886"/>
      <c r="KUJ12" s="885"/>
      <c r="KUK12" s="886"/>
      <c r="KUL12" s="886"/>
      <c r="KUM12" s="886"/>
      <c r="KUN12" s="885"/>
      <c r="KUO12" s="886"/>
      <c r="KUP12" s="886"/>
      <c r="KUQ12" s="886"/>
      <c r="KUR12" s="885"/>
      <c r="KUS12" s="886"/>
      <c r="KUT12" s="886"/>
      <c r="KUU12" s="886"/>
      <c r="KUV12" s="885"/>
      <c r="KUW12" s="886"/>
      <c r="KUX12" s="886"/>
      <c r="KUY12" s="886"/>
      <c r="KUZ12" s="885"/>
      <c r="KVA12" s="886"/>
      <c r="KVB12" s="886"/>
      <c r="KVC12" s="886"/>
      <c r="KVD12" s="885"/>
      <c r="KVE12" s="886"/>
      <c r="KVF12" s="886"/>
      <c r="KVG12" s="886"/>
      <c r="KVH12" s="885"/>
      <c r="KVI12" s="886"/>
      <c r="KVJ12" s="886"/>
      <c r="KVK12" s="886"/>
      <c r="KVL12" s="885"/>
      <c r="KVM12" s="886"/>
      <c r="KVN12" s="886"/>
      <c r="KVO12" s="886"/>
      <c r="KVP12" s="885"/>
      <c r="KVQ12" s="886"/>
      <c r="KVR12" s="886"/>
      <c r="KVS12" s="886"/>
      <c r="KVT12" s="885"/>
      <c r="KVU12" s="886"/>
      <c r="KVV12" s="886"/>
      <c r="KVW12" s="886"/>
      <c r="KVX12" s="885"/>
      <c r="KVY12" s="886"/>
      <c r="KVZ12" s="886"/>
      <c r="KWA12" s="886"/>
      <c r="KWB12" s="885"/>
      <c r="KWC12" s="886"/>
      <c r="KWD12" s="886"/>
      <c r="KWE12" s="886"/>
      <c r="KWF12" s="885"/>
      <c r="KWG12" s="886"/>
      <c r="KWH12" s="886"/>
      <c r="KWI12" s="886"/>
      <c r="KWJ12" s="885"/>
      <c r="KWK12" s="886"/>
      <c r="KWL12" s="886"/>
      <c r="KWM12" s="886"/>
      <c r="KWN12" s="885"/>
      <c r="KWO12" s="886"/>
      <c r="KWP12" s="886"/>
      <c r="KWQ12" s="886"/>
      <c r="KWR12" s="885"/>
      <c r="KWS12" s="886"/>
      <c r="KWT12" s="886"/>
      <c r="KWU12" s="886"/>
      <c r="KWV12" s="885"/>
      <c r="KWW12" s="886"/>
      <c r="KWX12" s="886"/>
      <c r="KWY12" s="886"/>
      <c r="KWZ12" s="885"/>
      <c r="KXA12" s="886"/>
      <c r="KXB12" s="886"/>
      <c r="KXC12" s="886"/>
      <c r="KXD12" s="885"/>
      <c r="KXE12" s="886"/>
      <c r="KXF12" s="886"/>
      <c r="KXG12" s="886"/>
      <c r="KXH12" s="885"/>
      <c r="KXI12" s="886"/>
      <c r="KXJ12" s="886"/>
      <c r="KXK12" s="886"/>
      <c r="KXL12" s="885"/>
      <c r="KXM12" s="886"/>
      <c r="KXN12" s="886"/>
      <c r="KXO12" s="886"/>
      <c r="KXP12" s="885"/>
      <c r="KXQ12" s="886"/>
      <c r="KXR12" s="886"/>
      <c r="KXS12" s="886"/>
      <c r="KXT12" s="885"/>
      <c r="KXU12" s="886"/>
      <c r="KXV12" s="886"/>
      <c r="KXW12" s="886"/>
      <c r="KXX12" s="885"/>
      <c r="KXY12" s="886"/>
      <c r="KXZ12" s="886"/>
      <c r="KYA12" s="886"/>
      <c r="KYB12" s="885"/>
      <c r="KYC12" s="886"/>
      <c r="KYD12" s="886"/>
      <c r="KYE12" s="886"/>
      <c r="KYF12" s="885"/>
      <c r="KYG12" s="886"/>
      <c r="KYH12" s="886"/>
      <c r="KYI12" s="886"/>
      <c r="KYJ12" s="885"/>
      <c r="KYK12" s="886"/>
      <c r="KYL12" s="886"/>
      <c r="KYM12" s="886"/>
      <c r="KYN12" s="885"/>
      <c r="KYO12" s="886"/>
      <c r="KYP12" s="886"/>
      <c r="KYQ12" s="886"/>
      <c r="KYR12" s="885"/>
      <c r="KYS12" s="886"/>
      <c r="KYT12" s="886"/>
      <c r="KYU12" s="886"/>
      <c r="KYV12" s="885"/>
      <c r="KYW12" s="886"/>
      <c r="KYX12" s="886"/>
      <c r="KYY12" s="886"/>
      <c r="KYZ12" s="885"/>
      <c r="KZA12" s="886"/>
      <c r="KZB12" s="886"/>
      <c r="KZC12" s="886"/>
      <c r="KZD12" s="885"/>
      <c r="KZE12" s="886"/>
      <c r="KZF12" s="886"/>
      <c r="KZG12" s="886"/>
      <c r="KZH12" s="885"/>
      <c r="KZI12" s="886"/>
      <c r="KZJ12" s="886"/>
      <c r="KZK12" s="886"/>
      <c r="KZL12" s="885"/>
      <c r="KZM12" s="886"/>
      <c r="KZN12" s="886"/>
      <c r="KZO12" s="886"/>
      <c r="KZP12" s="885"/>
      <c r="KZQ12" s="886"/>
      <c r="KZR12" s="886"/>
      <c r="KZS12" s="886"/>
      <c r="KZT12" s="885"/>
      <c r="KZU12" s="886"/>
      <c r="KZV12" s="886"/>
      <c r="KZW12" s="886"/>
      <c r="KZX12" s="885"/>
      <c r="KZY12" s="886"/>
      <c r="KZZ12" s="886"/>
      <c r="LAA12" s="886"/>
      <c r="LAB12" s="885"/>
      <c r="LAC12" s="886"/>
      <c r="LAD12" s="886"/>
      <c r="LAE12" s="886"/>
      <c r="LAF12" s="885"/>
      <c r="LAG12" s="886"/>
      <c r="LAH12" s="886"/>
      <c r="LAI12" s="886"/>
      <c r="LAJ12" s="885"/>
      <c r="LAK12" s="886"/>
      <c r="LAL12" s="886"/>
      <c r="LAM12" s="886"/>
      <c r="LAN12" s="885"/>
      <c r="LAO12" s="886"/>
      <c r="LAP12" s="886"/>
      <c r="LAQ12" s="886"/>
      <c r="LAR12" s="885"/>
      <c r="LAS12" s="886"/>
      <c r="LAT12" s="886"/>
      <c r="LAU12" s="886"/>
      <c r="LAV12" s="885"/>
      <c r="LAW12" s="886"/>
      <c r="LAX12" s="886"/>
      <c r="LAY12" s="886"/>
      <c r="LAZ12" s="885"/>
      <c r="LBA12" s="886"/>
      <c r="LBB12" s="886"/>
      <c r="LBC12" s="886"/>
      <c r="LBD12" s="885"/>
      <c r="LBE12" s="886"/>
      <c r="LBF12" s="886"/>
      <c r="LBG12" s="886"/>
      <c r="LBH12" s="885"/>
      <c r="LBI12" s="886"/>
      <c r="LBJ12" s="886"/>
      <c r="LBK12" s="886"/>
      <c r="LBL12" s="885"/>
      <c r="LBM12" s="886"/>
      <c r="LBN12" s="886"/>
      <c r="LBO12" s="886"/>
      <c r="LBP12" s="885"/>
      <c r="LBQ12" s="886"/>
      <c r="LBR12" s="886"/>
      <c r="LBS12" s="886"/>
      <c r="LBT12" s="885"/>
      <c r="LBU12" s="886"/>
      <c r="LBV12" s="886"/>
      <c r="LBW12" s="886"/>
      <c r="LBX12" s="885"/>
      <c r="LBY12" s="886"/>
      <c r="LBZ12" s="886"/>
      <c r="LCA12" s="886"/>
      <c r="LCB12" s="885"/>
      <c r="LCC12" s="886"/>
      <c r="LCD12" s="886"/>
      <c r="LCE12" s="886"/>
      <c r="LCF12" s="885"/>
      <c r="LCG12" s="886"/>
      <c r="LCH12" s="886"/>
      <c r="LCI12" s="886"/>
      <c r="LCJ12" s="885"/>
      <c r="LCK12" s="886"/>
      <c r="LCL12" s="886"/>
      <c r="LCM12" s="886"/>
      <c r="LCN12" s="885"/>
      <c r="LCO12" s="886"/>
      <c r="LCP12" s="886"/>
      <c r="LCQ12" s="886"/>
      <c r="LCR12" s="885"/>
      <c r="LCS12" s="886"/>
      <c r="LCT12" s="886"/>
      <c r="LCU12" s="886"/>
      <c r="LCV12" s="885"/>
      <c r="LCW12" s="886"/>
      <c r="LCX12" s="886"/>
      <c r="LCY12" s="886"/>
      <c r="LCZ12" s="885"/>
      <c r="LDA12" s="886"/>
      <c r="LDB12" s="886"/>
      <c r="LDC12" s="886"/>
      <c r="LDD12" s="885"/>
      <c r="LDE12" s="886"/>
      <c r="LDF12" s="886"/>
      <c r="LDG12" s="886"/>
      <c r="LDH12" s="885"/>
      <c r="LDI12" s="886"/>
      <c r="LDJ12" s="886"/>
      <c r="LDK12" s="886"/>
      <c r="LDL12" s="885"/>
      <c r="LDM12" s="886"/>
      <c r="LDN12" s="886"/>
      <c r="LDO12" s="886"/>
      <c r="LDP12" s="885"/>
      <c r="LDQ12" s="886"/>
      <c r="LDR12" s="886"/>
      <c r="LDS12" s="886"/>
      <c r="LDT12" s="885"/>
      <c r="LDU12" s="886"/>
      <c r="LDV12" s="886"/>
      <c r="LDW12" s="886"/>
      <c r="LDX12" s="885"/>
      <c r="LDY12" s="886"/>
      <c r="LDZ12" s="886"/>
      <c r="LEA12" s="886"/>
      <c r="LEB12" s="885"/>
      <c r="LEC12" s="886"/>
      <c r="LED12" s="886"/>
      <c r="LEE12" s="886"/>
      <c r="LEF12" s="885"/>
      <c r="LEG12" s="886"/>
      <c r="LEH12" s="886"/>
      <c r="LEI12" s="886"/>
      <c r="LEJ12" s="885"/>
      <c r="LEK12" s="886"/>
      <c r="LEL12" s="886"/>
      <c r="LEM12" s="886"/>
      <c r="LEN12" s="885"/>
      <c r="LEO12" s="886"/>
      <c r="LEP12" s="886"/>
      <c r="LEQ12" s="886"/>
      <c r="LER12" s="885"/>
      <c r="LES12" s="886"/>
      <c r="LET12" s="886"/>
      <c r="LEU12" s="886"/>
      <c r="LEV12" s="885"/>
      <c r="LEW12" s="886"/>
      <c r="LEX12" s="886"/>
      <c r="LEY12" s="886"/>
      <c r="LEZ12" s="885"/>
      <c r="LFA12" s="886"/>
      <c r="LFB12" s="886"/>
      <c r="LFC12" s="886"/>
      <c r="LFD12" s="885"/>
      <c r="LFE12" s="886"/>
      <c r="LFF12" s="886"/>
      <c r="LFG12" s="886"/>
      <c r="LFH12" s="885"/>
      <c r="LFI12" s="886"/>
      <c r="LFJ12" s="886"/>
      <c r="LFK12" s="886"/>
      <c r="LFL12" s="885"/>
      <c r="LFM12" s="886"/>
      <c r="LFN12" s="886"/>
      <c r="LFO12" s="886"/>
      <c r="LFP12" s="885"/>
      <c r="LFQ12" s="886"/>
      <c r="LFR12" s="886"/>
      <c r="LFS12" s="886"/>
      <c r="LFT12" s="885"/>
      <c r="LFU12" s="886"/>
      <c r="LFV12" s="886"/>
      <c r="LFW12" s="886"/>
      <c r="LFX12" s="885"/>
      <c r="LFY12" s="886"/>
      <c r="LFZ12" s="886"/>
      <c r="LGA12" s="886"/>
      <c r="LGB12" s="885"/>
      <c r="LGC12" s="886"/>
      <c r="LGD12" s="886"/>
      <c r="LGE12" s="886"/>
      <c r="LGF12" s="885"/>
      <c r="LGG12" s="886"/>
      <c r="LGH12" s="886"/>
      <c r="LGI12" s="886"/>
      <c r="LGJ12" s="885"/>
      <c r="LGK12" s="886"/>
      <c r="LGL12" s="886"/>
      <c r="LGM12" s="886"/>
      <c r="LGN12" s="885"/>
      <c r="LGO12" s="886"/>
      <c r="LGP12" s="886"/>
      <c r="LGQ12" s="886"/>
      <c r="LGR12" s="885"/>
      <c r="LGS12" s="886"/>
      <c r="LGT12" s="886"/>
      <c r="LGU12" s="886"/>
      <c r="LGV12" s="885"/>
      <c r="LGW12" s="886"/>
      <c r="LGX12" s="886"/>
      <c r="LGY12" s="886"/>
      <c r="LGZ12" s="885"/>
      <c r="LHA12" s="886"/>
      <c r="LHB12" s="886"/>
      <c r="LHC12" s="886"/>
      <c r="LHD12" s="885"/>
      <c r="LHE12" s="886"/>
      <c r="LHF12" s="886"/>
      <c r="LHG12" s="886"/>
      <c r="LHH12" s="885"/>
      <c r="LHI12" s="886"/>
      <c r="LHJ12" s="886"/>
      <c r="LHK12" s="886"/>
      <c r="LHL12" s="885"/>
      <c r="LHM12" s="886"/>
      <c r="LHN12" s="886"/>
      <c r="LHO12" s="886"/>
      <c r="LHP12" s="885"/>
      <c r="LHQ12" s="886"/>
      <c r="LHR12" s="886"/>
      <c r="LHS12" s="886"/>
      <c r="LHT12" s="885"/>
      <c r="LHU12" s="886"/>
      <c r="LHV12" s="886"/>
      <c r="LHW12" s="886"/>
      <c r="LHX12" s="885"/>
      <c r="LHY12" s="886"/>
      <c r="LHZ12" s="886"/>
      <c r="LIA12" s="886"/>
      <c r="LIB12" s="885"/>
      <c r="LIC12" s="886"/>
      <c r="LID12" s="886"/>
      <c r="LIE12" s="886"/>
      <c r="LIF12" s="885"/>
      <c r="LIG12" s="886"/>
      <c r="LIH12" s="886"/>
      <c r="LII12" s="886"/>
      <c r="LIJ12" s="885"/>
      <c r="LIK12" s="886"/>
      <c r="LIL12" s="886"/>
      <c r="LIM12" s="886"/>
      <c r="LIN12" s="885"/>
      <c r="LIO12" s="886"/>
      <c r="LIP12" s="886"/>
      <c r="LIQ12" s="886"/>
      <c r="LIR12" s="885"/>
      <c r="LIS12" s="886"/>
      <c r="LIT12" s="886"/>
      <c r="LIU12" s="886"/>
      <c r="LIV12" s="885"/>
      <c r="LIW12" s="886"/>
      <c r="LIX12" s="886"/>
      <c r="LIY12" s="886"/>
      <c r="LIZ12" s="885"/>
      <c r="LJA12" s="886"/>
      <c r="LJB12" s="886"/>
      <c r="LJC12" s="886"/>
      <c r="LJD12" s="885"/>
      <c r="LJE12" s="886"/>
      <c r="LJF12" s="886"/>
      <c r="LJG12" s="886"/>
      <c r="LJH12" s="885"/>
      <c r="LJI12" s="886"/>
      <c r="LJJ12" s="886"/>
      <c r="LJK12" s="886"/>
      <c r="LJL12" s="885"/>
      <c r="LJM12" s="886"/>
      <c r="LJN12" s="886"/>
      <c r="LJO12" s="886"/>
      <c r="LJP12" s="885"/>
      <c r="LJQ12" s="886"/>
      <c r="LJR12" s="886"/>
      <c r="LJS12" s="886"/>
      <c r="LJT12" s="885"/>
      <c r="LJU12" s="886"/>
      <c r="LJV12" s="886"/>
      <c r="LJW12" s="886"/>
      <c r="LJX12" s="885"/>
      <c r="LJY12" s="886"/>
      <c r="LJZ12" s="886"/>
      <c r="LKA12" s="886"/>
      <c r="LKB12" s="885"/>
      <c r="LKC12" s="886"/>
      <c r="LKD12" s="886"/>
      <c r="LKE12" s="886"/>
      <c r="LKF12" s="885"/>
      <c r="LKG12" s="886"/>
      <c r="LKH12" s="886"/>
      <c r="LKI12" s="886"/>
      <c r="LKJ12" s="885"/>
      <c r="LKK12" s="886"/>
      <c r="LKL12" s="886"/>
      <c r="LKM12" s="886"/>
      <c r="LKN12" s="885"/>
      <c r="LKO12" s="886"/>
      <c r="LKP12" s="886"/>
      <c r="LKQ12" s="886"/>
      <c r="LKR12" s="885"/>
      <c r="LKS12" s="886"/>
      <c r="LKT12" s="886"/>
      <c r="LKU12" s="886"/>
      <c r="LKV12" s="885"/>
      <c r="LKW12" s="886"/>
      <c r="LKX12" s="886"/>
      <c r="LKY12" s="886"/>
      <c r="LKZ12" s="885"/>
      <c r="LLA12" s="886"/>
      <c r="LLB12" s="886"/>
      <c r="LLC12" s="886"/>
      <c r="LLD12" s="885"/>
      <c r="LLE12" s="886"/>
      <c r="LLF12" s="886"/>
      <c r="LLG12" s="886"/>
      <c r="LLH12" s="885"/>
      <c r="LLI12" s="886"/>
      <c r="LLJ12" s="886"/>
      <c r="LLK12" s="886"/>
      <c r="LLL12" s="885"/>
      <c r="LLM12" s="886"/>
      <c r="LLN12" s="886"/>
      <c r="LLO12" s="886"/>
      <c r="LLP12" s="885"/>
      <c r="LLQ12" s="886"/>
      <c r="LLR12" s="886"/>
      <c r="LLS12" s="886"/>
      <c r="LLT12" s="885"/>
      <c r="LLU12" s="886"/>
      <c r="LLV12" s="886"/>
      <c r="LLW12" s="886"/>
      <c r="LLX12" s="885"/>
      <c r="LLY12" s="886"/>
      <c r="LLZ12" s="886"/>
      <c r="LMA12" s="886"/>
      <c r="LMB12" s="885"/>
      <c r="LMC12" s="886"/>
      <c r="LMD12" s="886"/>
      <c r="LME12" s="886"/>
      <c r="LMF12" s="885"/>
      <c r="LMG12" s="886"/>
      <c r="LMH12" s="886"/>
      <c r="LMI12" s="886"/>
      <c r="LMJ12" s="885"/>
      <c r="LMK12" s="886"/>
      <c r="LML12" s="886"/>
      <c r="LMM12" s="886"/>
      <c r="LMN12" s="885"/>
      <c r="LMO12" s="886"/>
      <c r="LMP12" s="886"/>
      <c r="LMQ12" s="886"/>
      <c r="LMR12" s="885"/>
      <c r="LMS12" s="886"/>
      <c r="LMT12" s="886"/>
      <c r="LMU12" s="886"/>
      <c r="LMV12" s="885"/>
      <c r="LMW12" s="886"/>
      <c r="LMX12" s="886"/>
      <c r="LMY12" s="886"/>
      <c r="LMZ12" s="885"/>
      <c r="LNA12" s="886"/>
      <c r="LNB12" s="886"/>
      <c r="LNC12" s="886"/>
      <c r="LND12" s="885"/>
      <c r="LNE12" s="886"/>
      <c r="LNF12" s="886"/>
      <c r="LNG12" s="886"/>
      <c r="LNH12" s="885"/>
      <c r="LNI12" s="886"/>
      <c r="LNJ12" s="886"/>
      <c r="LNK12" s="886"/>
      <c r="LNL12" s="885"/>
      <c r="LNM12" s="886"/>
      <c r="LNN12" s="886"/>
      <c r="LNO12" s="886"/>
      <c r="LNP12" s="885"/>
      <c r="LNQ12" s="886"/>
      <c r="LNR12" s="886"/>
      <c r="LNS12" s="886"/>
      <c r="LNT12" s="885"/>
      <c r="LNU12" s="886"/>
      <c r="LNV12" s="886"/>
      <c r="LNW12" s="886"/>
      <c r="LNX12" s="885"/>
      <c r="LNY12" s="886"/>
      <c r="LNZ12" s="886"/>
      <c r="LOA12" s="886"/>
      <c r="LOB12" s="885"/>
      <c r="LOC12" s="886"/>
      <c r="LOD12" s="886"/>
      <c r="LOE12" s="886"/>
      <c r="LOF12" s="885"/>
      <c r="LOG12" s="886"/>
      <c r="LOH12" s="886"/>
      <c r="LOI12" s="886"/>
      <c r="LOJ12" s="885"/>
      <c r="LOK12" s="886"/>
      <c r="LOL12" s="886"/>
      <c r="LOM12" s="886"/>
      <c r="LON12" s="885"/>
      <c r="LOO12" s="886"/>
      <c r="LOP12" s="886"/>
      <c r="LOQ12" s="886"/>
      <c r="LOR12" s="885"/>
      <c r="LOS12" s="886"/>
      <c r="LOT12" s="886"/>
      <c r="LOU12" s="886"/>
      <c r="LOV12" s="885"/>
      <c r="LOW12" s="886"/>
      <c r="LOX12" s="886"/>
      <c r="LOY12" s="886"/>
      <c r="LOZ12" s="885"/>
      <c r="LPA12" s="886"/>
      <c r="LPB12" s="886"/>
      <c r="LPC12" s="886"/>
      <c r="LPD12" s="885"/>
      <c r="LPE12" s="886"/>
      <c r="LPF12" s="886"/>
      <c r="LPG12" s="886"/>
      <c r="LPH12" s="885"/>
      <c r="LPI12" s="886"/>
      <c r="LPJ12" s="886"/>
      <c r="LPK12" s="886"/>
      <c r="LPL12" s="885"/>
      <c r="LPM12" s="886"/>
      <c r="LPN12" s="886"/>
      <c r="LPO12" s="886"/>
      <c r="LPP12" s="885"/>
      <c r="LPQ12" s="886"/>
      <c r="LPR12" s="886"/>
      <c r="LPS12" s="886"/>
      <c r="LPT12" s="885"/>
      <c r="LPU12" s="886"/>
      <c r="LPV12" s="886"/>
      <c r="LPW12" s="886"/>
      <c r="LPX12" s="885"/>
      <c r="LPY12" s="886"/>
      <c r="LPZ12" s="886"/>
      <c r="LQA12" s="886"/>
      <c r="LQB12" s="885"/>
      <c r="LQC12" s="886"/>
      <c r="LQD12" s="886"/>
      <c r="LQE12" s="886"/>
      <c r="LQF12" s="885"/>
      <c r="LQG12" s="886"/>
      <c r="LQH12" s="886"/>
      <c r="LQI12" s="886"/>
      <c r="LQJ12" s="885"/>
      <c r="LQK12" s="886"/>
      <c r="LQL12" s="886"/>
      <c r="LQM12" s="886"/>
      <c r="LQN12" s="885"/>
      <c r="LQO12" s="886"/>
      <c r="LQP12" s="886"/>
      <c r="LQQ12" s="886"/>
      <c r="LQR12" s="885"/>
      <c r="LQS12" s="886"/>
      <c r="LQT12" s="886"/>
      <c r="LQU12" s="886"/>
      <c r="LQV12" s="885"/>
      <c r="LQW12" s="886"/>
      <c r="LQX12" s="886"/>
      <c r="LQY12" s="886"/>
      <c r="LQZ12" s="885"/>
      <c r="LRA12" s="886"/>
      <c r="LRB12" s="886"/>
      <c r="LRC12" s="886"/>
      <c r="LRD12" s="885"/>
      <c r="LRE12" s="886"/>
      <c r="LRF12" s="886"/>
      <c r="LRG12" s="886"/>
      <c r="LRH12" s="885"/>
      <c r="LRI12" s="886"/>
      <c r="LRJ12" s="886"/>
      <c r="LRK12" s="886"/>
      <c r="LRL12" s="885"/>
      <c r="LRM12" s="886"/>
      <c r="LRN12" s="886"/>
      <c r="LRO12" s="886"/>
      <c r="LRP12" s="885"/>
      <c r="LRQ12" s="886"/>
      <c r="LRR12" s="886"/>
      <c r="LRS12" s="886"/>
      <c r="LRT12" s="885"/>
      <c r="LRU12" s="886"/>
      <c r="LRV12" s="886"/>
      <c r="LRW12" s="886"/>
      <c r="LRX12" s="885"/>
      <c r="LRY12" s="886"/>
      <c r="LRZ12" s="886"/>
      <c r="LSA12" s="886"/>
      <c r="LSB12" s="885"/>
      <c r="LSC12" s="886"/>
      <c r="LSD12" s="886"/>
      <c r="LSE12" s="886"/>
      <c r="LSF12" s="885"/>
      <c r="LSG12" s="886"/>
      <c r="LSH12" s="886"/>
      <c r="LSI12" s="886"/>
      <c r="LSJ12" s="885"/>
      <c r="LSK12" s="886"/>
      <c r="LSL12" s="886"/>
      <c r="LSM12" s="886"/>
      <c r="LSN12" s="885"/>
      <c r="LSO12" s="886"/>
      <c r="LSP12" s="886"/>
      <c r="LSQ12" s="886"/>
      <c r="LSR12" s="885"/>
      <c r="LSS12" s="886"/>
      <c r="LST12" s="886"/>
      <c r="LSU12" s="886"/>
      <c r="LSV12" s="885"/>
      <c r="LSW12" s="886"/>
      <c r="LSX12" s="886"/>
      <c r="LSY12" s="886"/>
      <c r="LSZ12" s="885"/>
      <c r="LTA12" s="886"/>
      <c r="LTB12" s="886"/>
      <c r="LTC12" s="886"/>
      <c r="LTD12" s="885"/>
      <c r="LTE12" s="886"/>
      <c r="LTF12" s="886"/>
      <c r="LTG12" s="886"/>
      <c r="LTH12" s="885"/>
      <c r="LTI12" s="886"/>
      <c r="LTJ12" s="886"/>
      <c r="LTK12" s="886"/>
      <c r="LTL12" s="885"/>
      <c r="LTM12" s="886"/>
      <c r="LTN12" s="886"/>
      <c r="LTO12" s="886"/>
      <c r="LTP12" s="885"/>
      <c r="LTQ12" s="886"/>
      <c r="LTR12" s="886"/>
      <c r="LTS12" s="886"/>
      <c r="LTT12" s="885"/>
      <c r="LTU12" s="886"/>
      <c r="LTV12" s="886"/>
      <c r="LTW12" s="886"/>
      <c r="LTX12" s="885"/>
      <c r="LTY12" s="886"/>
      <c r="LTZ12" s="886"/>
      <c r="LUA12" s="886"/>
      <c r="LUB12" s="885"/>
      <c r="LUC12" s="886"/>
      <c r="LUD12" s="886"/>
      <c r="LUE12" s="886"/>
      <c r="LUF12" s="885"/>
      <c r="LUG12" s="886"/>
      <c r="LUH12" s="886"/>
      <c r="LUI12" s="886"/>
      <c r="LUJ12" s="885"/>
      <c r="LUK12" s="886"/>
      <c r="LUL12" s="886"/>
      <c r="LUM12" s="886"/>
      <c r="LUN12" s="885"/>
      <c r="LUO12" s="886"/>
      <c r="LUP12" s="886"/>
      <c r="LUQ12" s="886"/>
      <c r="LUR12" s="885"/>
      <c r="LUS12" s="886"/>
      <c r="LUT12" s="886"/>
      <c r="LUU12" s="886"/>
      <c r="LUV12" s="885"/>
      <c r="LUW12" s="886"/>
      <c r="LUX12" s="886"/>
      <c r="LUY12" s="886"/>
      <c r="LUZ12" s="885"/>
      <c r="LVA12" s="886"/>
      <c r="LVB12" s="886"/>
      <c r="LVC12" s="886"/>
      <c r="LVD12" s="885"/>
      <c r="LVE12" s="886"/>
      <c r="LVF12" s="886"/>
      <c r="LVG12" s="886"/>
      <c r="LVH12" s="885"/>
      <c r="LVI12" s="886"/>
      <c r="LVJ12" s="886"/>
      <c r="LVK12" s="886"/>
      <c r="LVL12" s="885"/>
      <c r="LVM12" s="886"/>
      <c r="LVN12" s="886"/>
      <c r="LVO12" s="886"/>
      <c r="LVP12" s="885"/>
      <c r="LVQ12" s="886"/>
      <c r="LVR12" s="886"/>
      <c r="LVS12" s="886"/>
      <c r="LVT12" s="885"/>
      <c r="LVU12" s="886"/>
      <c r="LVV12" s="886"/>
      <c r="LVW12" s="886"/>
      <c r="LVX12" s="885"/>
      <c r="LVY12" s="886"/>
      <c r="LVZ12" s="886"/>
      <c r="LWA12" s="886"/>
      <c r="LWB12" s="885"/>
      <c r="LWC12" s="886"/>
      <c r="LWD12" s="886"/>
      <c r="LWE12" s="886"/>
      <c r="LWF12" s="885"/>
      <c r="LWG12" s="886"/>
      <c r="LWH12" s="886"/>
      <c r="LWI12" s="886"/>
      <c r="LWJ12" s="885"/>
      <c r="LWK12" s="886"/>
      <c r="LWL12" s="886"/>
      <c r="LWM12" s="886"/>
      <c r="LWN12" s="885"/>
      <c r="LWO12" s="886"/>
      <c r="LWP12" s="886"/>
      <c r="LWQ12" s="886"/>
      <c r="LWR12" s="885"/>
      <c r="LWS12" s="886"/>
      <c r="LWT12" s="886"/>
      <c r="LWU12" s="886"/>
      <c r="LWV12" s="885"/>
      <c r="LWW12" s="886"/>
      <c r="LWX12" s="886"/>
      <c r="LWY12" s="886"/>
      <c r="LWZ12" s="885"/>
      <c r="LXA12" s="886"/>
      <c r="LXB12" s="886"/>
      <c r="LXC12" s="886"/>
      <c r="LXD12" s="885"/>
      <c r="LXE12" s="886"/>
      <c r="LXF12" s="886"/>
      <c r="LXG12" s="886"/>
      <c r="LXH12" s="885"/>
      <c r="LXI12" s="886"/>
      <c r="LXJ12" s="886"/>
      <c r="LXK12" s="886"/>
      <c r="LXL12" s="885"/>
      <c r="LXM12" s="886"/>
      <c r="LXN12" s="886"/>
      <c r="LXO12" s="886"/>
      <c r="LXP12" s="885"/>
      <c r="LXQ12" s="886"/>
      <c r="LXR12" s="886"/>
      <c r="LXS12" s="886"/>
      <c r="LXT12" s="885"/>
      <c r="LXU12" s="886"/>
      <c r="LXV12" s="886"/>
      <c r="LXW12" s="886"/>
      <c r="LXX12" s="885"/>
      <c r="LXY12" s="886"/>
      <c r="LXZ12" s="886"/>
      <c r="LYA12" s="886"/>
      <c r="LYB12" s="885"/>
      <c r="LYC12" s="886"/>
      <c r="LYD12" s="886"/>
      <c r="LYE12" s="886"/>
      <c r="LYF12" s="885"/>
      <c r="LYG12" s="886"/>
      <c r="LYH12" s="886"/>
      <c r="LYI12" s="886"/>
      <c r="LYJ12" s="885"/>
      <c r="LYK12" s="886"/>
      <c r="LYL12" s="886"/>
      <c r="LYM12" s="886"/>
      <c r="LYN12" s="885"/>
      <c r="LYO12" s="886"/>
      <c r="LYP12" s="886"/>
      <c r="LYQ12" s="886"/>
      <c r="LYR12" s="885"/>
      <c r="LYS12" s="886"/>
      <c r="LYT12" s="886"/>
      <c r="LYU12" s="886"/>
      <c r="LYV12" s="885"/>
      <c r="LYW12" s="886"/>
      <c r="LYX12" s="886"/>
      <c r="LYY12" s="886"/>
      <c r="LYZ12" s="885"/>
      <c r="LZA12" s="886"/>
      <c r="LZB12" s="886"/>
      <c r="LZC12" s="886"/>
      <c r="LZD12" s="885"/>
      <c r="LZE12" s="886"/>
      <c r="LZF12" s="886"/>
      <c r="LZG12" s="886"/>
      <c r="LZH12" s="885"/>
      <c r="LZI12" s="886"/>
      <c r="LZJ12" s="886"/>
      <c r="LZK12" s="886"/>
      <c r="LZL12" s="885"/>
      <c r="LZM12" s="886"/>
      <c r="LZN12" s="886"/>
      <c r="LZO12" s="886"/>
      <c r="LZP12" s="885"/>
      <c r="LZQ12" s="886"/>
      <c r="LZR12" s="886"/>
      <c r="LZS12" s="886"/>
      <c r="LZT12" s="885"/>
      <c r="LZU12" s="886"/>
      <c r="LZV12" s="886"/>
      <c r="LZW12" s="886"/>
      <c r="LZX12" s="885"/>
      <c r="LZY12" s="886"/>
      <c r="LZZ12" s="886"/>
      <c r="MAA12" s="886"/>
      <c r="MAB12" s="885"/>
      <c r="MAC12" s="886"/>
      <c r="MAD12" s="886"/>
      <c r="MAE12" s="886"/>
      <c r="MAF12" s="885"/>
      <c r="MAG12" s="886"/>
      <c r="MAH12" s="886"/>
      <c r="MAI12" s="886"/>
      <c r="MAJ12" s="885"/>
      <c r="MAK12" s="886"/>
      <c r="MAL12" s="886"/>
      <c r="MAM12" s="886"/>
      <c r="MAN12" s="885"/>
      <c r="MAO12" s="886"/>
      <c r="MAP12" s="886"/>
      <c r="MAQ12" s="886"/>
      <c r="MAR12" s="885"/>
      <c r="MAS12" s="886"/>
      <c r="MAT12" s="886"/>
      <c r="MAU12" s="886"/>
      <c r="MAV12" s="885"/>
      <c r="MAW12" s="886"/>
      <c r="MAX12" s="886"/>
      <c r="MAY12" s="886"/>
      <c r="MAZ12" s="885"/>
      <c r="MBA12" s="886"/>
      <c r="MBB12" s="886"/>
      <c r="MBC12" s="886"/>
      <c r="MBD12" s="885"/>
      <c r="MBE12" s="886"/>
      <c r="MBF12" s="886"/>
      <c r="MBG12" s="886"/>
      <c r="MBH12" s="885"/>
      <c r="MBI12" s="886"/>
      <c r="MBJ12" s="886"/>
      <c r="MBK12" s="886"/>
      <c r="MBL12" s="885"/>
      <c r="MBM12" s="886"/>
      <c r="MBN12" s="886"/>
      <c r="MBO12" s="886"/>
      <c r="MBP12" s="885"/>
      <c r="MBQ12" s="886"/>
      <c r="MBR12" s="886"/>
      <c r="MBS12" s="886"/>
      <c r="MBT12" s="885"/>
      <c r="MBU12" s="886"/>
      <c r="MBV12" s="886"/>
      <c r="MBW12" s="886"/>
      <c r="MBX12" s="885"/>
      <c r="MBY12" s="886"/>
      <c r="MBZ12" s="886"/>
      <c r="MCA12" s="886"/>
      <c r="MCB12" s="885"/>
      <c r="MCC12" s="886"/>
      <c r="MCD12" s="886"/>
      <c r="MCE12" s="886"/>
      <c r="MCF12" s="885"/>
      <c r="MCG12" s="886"/>
      <c r="MCH12" s="886"/>
      <c r="MCI12" s="886"/>
      <c r="MCJ12" s="885"/>
      <c r="MCK12" s="886"/>
      <c r="MCL12" s="886"/>
      <c r="MCM12" s="886"/>
      <c r="MCN12" s="885"/>
      <c r="MCO12" s="886"/>
      <c r="MCP12" s="886"/>
      <c r="MCQ12" s="886"/>
      <c r="MCR12" s="885"/>
      <c r="MCS12" s="886"/>
      <c r="MCT12" s="886"/>
      <c r="MCU12" s="886"/>
      <c r="MCV12" s="885"/>
      <c r="MCW12" s="886"/>
      <c r="MCX12" s="886"/>
      <c r="MCY12" s="886"/>
      <c r="MCZ12" s="885"/>
      <c r="MDA12" s="886"/>
      <c r="MDB12" s="886"/>
      <c r="MDC12" s="886"/>
      <c r="MDD12" s="885"/>
      <c r="MDE12" s="886"/>
      <c r="MDF12" s="886"/>
      <c r="MDG12" s="886"/>
      <c r="MDH12" s="885"/>
      <c r="MDI12" s="886"/>
      <c r="MDJ12" s="886"/>
      <c r="MDK12" s="886"/>
      <c r="MDL12" s="885"/>
      <c r="MDM12" s="886"/>
      <c r="MDN12" s="886"/>
      <c r="MDO12" s="886"/>
      <c r="MDP12" s="885"/>
      <c r="MDQ12" s="886"/>
      <c r="MDR12" s="886"/>
      <c r="MDS12" s="886"/>
      <c r="MDT12" s="885"/>
      <c r="MDU12" s="886"/>
      <c r="MDV12" s="886"/>
      <c r="MDW12" s="886"/>
      <c r="MDX12" s="885"/>
      <c r="MDY12" s="886"/>
      <c r="MDZ12" s="886"/>
      <c r="MEA12" s="886"/>
      <c r="MEB12" s="885"/>
      <c r="MEC12" s="886"/>
      <c r="MED12" s="886"/>
      <c r="MEE12" s="886"/>
      <c r="MEF12" s="885"/>
      <c r="MEG12" s="886"/>
      <c r="MEH12" s="886"/>
      <c r="MEI12" s="886"/>
      <c r="MEJ12" s="885"/>
      <c r="MEK12" s="886"/>
      <c r="MEL12" s="886"/>
      <c r="MEM12" s="886"/>
      <c r="MEN12" s="885"/>
      <c r="MEO12" s="886"/>
      <c r="MEP12" s="886"/>
      <c r="MEQ12" s="886"/>
      <c r="MER12" s="885"/>
      <c r="MES12" s="886"/>
      <c r="MET12" s="886"/>
      <c r="MEU12" s="886"/>
      <c r="MEV12" s="885"/>
      <c r="MEW12" s="886"/>
      <c r="MEX12" s="886"/>
      <c r="MEY12" s="886"/>
      <c r="MEZ12" s="885"/>
      <c r="MFA12" s="886"/>
      <c r="MFB12" s="886"/>
      <c r="MFC12" s="886"/>
      <c r="MFD12" s="885"/>
      <c r="MFE12" s="886"/>
      <c r="MFF12" s="886"/>
      <c r="MFG12" s="886"/>
      <c r="MFH12" s="885"/>
      <c r="MFI12" s="886"/>
      <c r="MFJ12" s="886"/>
      <c r="MFK12" s="886"/>
      <c r="MFL12" s="885"/>
      <c r="MFM12" s="886"/>
      <c r="MFN12" s="886"/>
      <c r="MFO12" s="886"/>
      <c r="MFP12" s="885"/>
      <c r="MFQ12" s="886"/>
      <c r="MFR12" s="886"/>
      <c r="MFS12" s="886"/>
      <c r="MFT12" s="885"/>
      <c r="MFU12" s="886"/>
      <c r="MFV12" s="886"/>
      <c r="MFW12" s="886"/>
      <c r="MFX12" s="885"/>
      <c r="MFY12" s="886"/>
      <c r="MFZ12" s="886"/>
      <c r="MGA12" s="886"/>
      <c r="MGB12" s="885"/>
      <c r="MGC12" s="886"/>
      <c r="MGD12" s="886"/>
      <c r="MGE12" s="886"/>
      <c r="MGF12" s="885"/>
      <c r="MGG12" s="886"/>
      <c r="MGH12" s="886"/>
      <c r="MGI12" s="886"/>
      <c r="MGJ12" s="885"/>
      <c r="MGK12" s="886"/>
      <c r="MGL12" s="886"/>
      <c r="MGM12" s="886"/>
      <c r="MGN12" s="885"/>
      <c r="MGO12" s="886"/>
      <c r="MGP12" s="886"/>
      <c r="MGQ12" s="886"/>
      <c r="MGR12" s="885"/>
      <c r="MGS12" s="886"/>
      <c r="MGT12" s="886"/>
      <c r="MGU12" s="886"/>
      <c r="MGV12" s="885"/>
      <c r="MGW12" s="886"/>
      <c r="MGX12" s="886"/>
      <c r="MGY12" s="886"/>
      <c r="MGZ12" s="885"/>
      <c r="MHA12" s="886"/>
      <c r="MHB12" s="886"/>
      <c r="MHC12" s="886"/>
      <c r="MHD12" s="885"/>
      <c r="MHE12" s="886"/>
      <c r="MHF12" s="886"/>
      <c r="MHG12" s="886"/>
      <c r="MHH12" s="885"/>
      <c r="MHI12" s="886"/>
      <c r="MHJ12" s="886"/>
      <c r="MHK12" s="886"/>
      <c r="MHL12" s="885"/>
      <c r="MHM12" s="886"/>
      <c r="MHN12" s="886"/>
      <c r="MHO12" s="886"/>
      <c r="MHP12" s="885"/>
      <c r="MHQ12" s="886"/>
      <c r="MHR12" s="886"/>
      <c r="MHS12" s="886"/>
      <c r="MHT12" s="885"/>
      <c r="MHU12" s="886"/>
      <c r="MHV12" s="886"/>
      <c r="MHW12" s="886"/>
      <c r="MHX12" s="885"/>
      <c r="MHY12" s="886"/>
      <c r="MHZ12" s="886"/>
      <c r="MIA12" s="886"/>
      <c r="MIB12" s="885"/>
      <c r="MIC12" s="886"/>
      <c r="MID12" s="886"/>
      <c r="MIE12" s="886"/>
      <c r="MIF12" s="885"/>
      <c r="MIG12" s="886"/>
      <c r="MIH12" s="886"/>
      <c r="MII12" s="886"/>
      <c r="MIJ12" s="885"/>
      <c r="MIK12" s="886"/>
      <c r="MIL12" s="886"/>
      <c r="MIM12" s="886"/>
      <c r="MIN12" s="885"/>
      <c r="MIO12" s="886"/>
      <c r="MIP12" s="886"/>
      <c r="MIQ12" s="886"/>
      <c r="MIR12" s="885"/>
      <c r="MIS12" s="886"/>
      <c r="MIT12" s="886"/>
      <c r="MIU12" s="886"/>
      <c r="MIV12" s="885"/>
      <c r="MIW12" s="886"/>
      <c r="MIX12" s="886"/>
      <c r="MIY12" s="886"/>
      <c r="MIZ12" s="885"/>
      <c r="MJA12" s="886"/>
      <c r="MJB12" s="886"/>
      <c r="MJC12" s="886"/>
      <c r="MJD12" s="885"/>
      <c r="MJE12" s="886"/>
      <c r="MJF12" s="886"/>
      <c r="MJG12" s="886"/>
      <c r="MJH12" s="885"/>
      <c r="MJI12" s="886"/>
      <c r="MJJ12" s="886"/>
      <c r="MJK12" s="886"/>
      <c r="MJL12" s="885"/>
      <c r="MJM12" s="886"/>
      <c r="MJN12" s="886"/>
      <c r="MJO12" s="886"/>
      <c r="MJP12" s="885"/>
      <c r="MJQ12" s="886"/>
      <c r="MJR12" s="886"/>
      <c r="MJS12" s="886"/>
      <c r="MJT12" s="885"/>
      <c r="MJU12" s="886"/>
      <c r="MJV12" s="886"/>
      <c r="MJW12" s="886"/>
      <c r="MJX12" s="885"/>
      <c r="MJY12" s="886"/>
      <c r="MJZ12" s="886"/>
      <c r="MKA12" s="886"/>
      <c r="MKB12" s="885"/>
      <c r="MKC12" s="886"/>
      <c r="MKD12" s="886"/>
      <c r="MKE12" s="886"/>
      <c r="MKF12" s="885"/>
      <c r="MKG12" s="886"/>
      <c r="MKH12" s="886"/>
      <c r="MKI12" s="886"/>
      <c r="MKJ12" s="885"/>
      <c r="MKK12" s="886"/>
      <c r="MKL12" s="886"/>
      <c r="MKM12" s="886"/>
      <c r="MKN12" s="885"/>
      <c r="MKO12" s="886"/>
      <c r="MKP12" s="886"/>
      <c r="MKQ12" s="886"/>
      <c r="MKR12" s="885"/>
      <c r="MKS12" s="886"/>
      <c r="MKT12" s="886"/>
      <c r="MKU12" s="886"/>
      <c r="MKV12" s="885"/>
      <c r="MKW12" s="886"/>
      <c r="MKX12" s="886"/>
      <c r="MKY12" s="886"/>
      <c r="MKZ12" s="885"/>
      <c r="MLA12" s="886"/>
      <c r="MLB12" s="886"/>
      <c r="MLC12" s="886"/>
      <c r="MLD12" s="885"/>
      <c r="MLE12" s="886"/>
      <c r="MLF12" s="886"/>
      <c r="MLG12" s="886"/>
      <c r="MLH12" s="885"/>
      <c r="MLI12" s="886"/>
      <c r="MLJ12" s="886"/>
      <c r="MLK12" s="886"/>
      <c r="MLL12" s="885"/>
      <c r="MLM12" s="886"/>
      <c r="MLN12" s="886"/>
      <c r="MLO12" s="886"/>
      <c r="MLP12" s="885"/>
      <c r="MLQ12" s="886"/>
      <c r="MLR12" s="886"/>
      <c r="MLS12" s="886"/>
      <c r="MLT12" s="885"/>
      <c r="MLU12" s="886"/>
      <c r="MLV12" s="886"/>
      <c r="MLW12" s="886"/>
      <c r="MLX12" s="885"/>
      <c r="MLY12" s="886"/>
      <c r="MLZ12" s="886"/>
      <c r="MMA12" s="886"/>
      <c r="MMB12" s="885"/>
      <c r="MMC12" s="886"/>
      <c r="MMD12" s="886"/>
      <c r="MME12" s="886"/>
      <c r="MMF12" s="885"/>
      <c r="MMG12" s="886"/>
      <c r="MMH12" s="886"/>
      <c r="MMI12" s="886"/>
      <c r="MMJ12" s="885"/>
      <c r="MMK12" s="886"/>
      <c r="MML12" s="886"/>
      <c r="MMM12" s="886"/>
      <c r="MMN12" s="885"/>
      <c r="MMO12" s="886"/>
      <c r="MMP12" s="886"/>
      <c r="MMQ12" s="886"/>
      <c r="MMR12" s="885"/>
      <c r="MMS12" s="886"/>
      <c r="MMT12" s="886"/>
      <c r="MMU12" s="886"/>
      <c r="MMV12" s="885"/>
      <c r="MMW12" s="886"/>
      <c r="MMX12" s="886"/>
      <c r="MMY12" s="886"/>
      <c r="MMZ12" s="885"/>
      <c r="MNA12" s="886"/>
      <c r="MNB12" s="886"/>
      <c r="MNC12" s="886"/>
      <c r="MND12" s="885"/>
      <c r="MNE12" s="886"/>
      <c r="MNF12" s="886"/>
      <c r="MNG12" s="886"/>
      <c r="MNH12" s="885"/>
      <c r="MNI12" s="886"/>
      <c r="MNJ12" s="886"/>
      <c r="MNK12" s="886"/>
      <c r="MNL12" s="885"/>
      <c r="MNM12" s="886"/>
      <c r="MNN12" s="886"/>
      <c r="MNO12" s="886"/>
      <c r="MNP12" s="885"/>
      <c r="MNQ12" s="886"/>
      <c r="MNR12" s="886"/>
      <c r="MNS12" s="886"/>
      <c r="MNT12" s="885"/>
      <c r="MNU12" s="886"/>
      <c r="MNV12" s="886"/>
      <c r="MNW12" s="886"/>
      <c r="MNX12" s="885"/>
      <c r="MNY12" s="886"/>
      <c r="MNZ12" s="886"/>
      <c r="MOA12" s="886"/>
      <c r="MOB12" s="885"/>
      <c r="MOC12" s="886"/>
      <c r="MOD12" s="886"/>
      <c r="MOE12" s="886"/>
      <c r="MOF12" s="885"/>
      <c r="MOG12" s="886"/>
      <c r="MOH12" s="886"/>
      <c r="MOI12" s="886"/>
      <c r="MOJ12" s="885"/>
      <c r="MOK12" s="886"/>
      <c r="MOL12" s="886"/>
      <c r="MOM12" s="886"/>
      <c r="MON12" s="885"/>
      <c r="MOO12" s="886"/>
      <c r="MOP12" s="886"/>
      <c r="MOQ12" s="886"/>
      <c r="MOR12" s="885"/>
      <c r="MOS12" s="886"/>
      <c r="MOT12" s="886"/>
      <c r="MOU12" s="886"/>
      <c r="MOV12" s="885"/>
      <c r="MOW12" s="886"/>
      <c r="MOX12" s="886"/>
      <c r="MOY12" s="886"/>
      <c r="MOZ12" s="885"/>
      <c r="MPA12" s="886"/>
      <c r="MPB12" s="886"/>
      <c r="MPC12" s="886"/>
      <c r="MPD12" s="885"/>
      <c r="MPE12" s="886"/>
      <c r="MPF12" s="886"/>
      <c r="MPG12" s="886"/>
      <c r="MPH12" s="885"/>
      <c r="MPI12" s="886"/>
      <c r="MPJ12" s="886"/>
      <c r="MPK12" s="886"/>
      <c r="MPL12" s="885"/>
      <c r="MPM12" s="886"/>
      <c r="MPN12" s="886"/>
      <c r="MPO12" s="886"/>
      <c r="MPP12" s="885"/>
      <c r="MPQ12" s="886"/>
      <c r="MPR12" s="886"/>
      <c r="MPS12" s="886"/>
      <c r="MPT12" s="885"/>
      <c r="MPU12" s="886"/>
      <c r="MPV12" s="886"/>
      <c r="MPW12" s="886"/>
      <c r="MPX12" s="885"/>
      <c r="MPY12" s="886"/>
      <c r="MPZ12" s="886"/>
      <c r="MQA12" s="886"/>
      <c r="MQB12" s="885"/>
      <c r="MQC12" s="886"/>
      <c r="MQD12" s="886"/>
      <c r="MQE12" s="886"/>
      <c r="MQF12" s="885"/>
      <c r="MQG12" s="886"/>
      <c r="MQH12" s="886"/>
      <c r="MQI12" s="886"/>
      <c r="MQJ12" s="885"/>
      <c r="MQK12" s="886"/>
      <c r="MQL12" s="886"/>
      <c r="MQM12" s="886"/>
      <c r="MQN12" s="885"/>
      <c r="MQO12" s="886"/>
      <c r="MQP12" s="886"/>
      <c r="MQQ12" s="886"/>
      <c r="MQR12" s="885"/>
      <c r="MQS12" s="886"/>
      <c r="MQT12" s="886"/>
      <c r="MQU12" s="886"/>
      <c r="MQV12" s="885"/>
      <c r="MQW12" s="886"/>
      <c r="MQX12" s="886"/>
      <c r="MQY12" s="886"/>
      <c r="MQZ12" s="885"/>
      <c r="MRA12" s="886"/>
      <c r="MRB12" s="886"/>
      <c r="MRC12" s="886"/>
      <c r="MRD12" s="885"/>
      <c r="MRE12" s="886"/>
      <c r="MRF12" s="886"/>
      <c r="MRG12" s="886"/>
      <c r="MRH12" s="885"/>
      <c r="MRI12" s="886"/>
      <c r="MRJ12" s="886"/>
      <c r="MRK12" s="886"/>
      <c r="MRL12" s="885"/>
      <c r="MRM12" s="886"/>
      <c r="MRN12" s="886"/>
      <c r="MRO12" s="886"/>
      <c r="MRP12" s="885"/>
      <c r="MRQ12" s="886"/>
      <c r="MRR12" s="886"/>
      <c r="MRS12" s="886"/>
      <c r="MRT12" s="885"/>
      <c r="MRU12" s="886"/>
      <c r="MRV12" s="886"/>
      <c r="MRW12" s="886"/>
      <c r="MRX12" s="885"/>
      <c r="MRY12" s="886"/>
      <c r="MRZ12" s="886"/>
      <c r="MSA12" s="886"/>
      <c r="MSB12" s="885"/>
      <c r="MSC12" s="886"/>
      <c r="MSD12" s="886"/>
      <c r="MSE12" s="886"/>
      <c r="MSF12" s="885"/>
      <c r="MSG12" s="886"/>
      <c r="MSH12" s="886"/>
      <c r="MSI12" s="886"/>
      <c r="MSJ12" s="885"/>
      <c r="MSK12" s="886"/>
      <c r="MSL12" s="886"/>
      <c r="MSM12" s="886"/>
      <c r="MSN12" s="885"/>
      <c r="MSO12" s="886"/>
      <c r="MSP12" s="886"/>
      <c r="MSQ12" s="886"/>
      <c r="MSR12" s="885"/>
      <c r="MSS12" s="886"/>
      <c r="MST12" s="886"/>
      <c r="MSU12" s="886"/>
      <c r="MSV12" s="885"/>
      <c r="MSW12" s="886"/>
      <c r="MSX12" s="886"/>
      <c r="MSY12" s="886"/>
      <c r="MSZ12" s="885"/>
      <c r="MTA12" s="886"/>
      <c r="MTB12" s="886"/>
      <c r="MTC12" s="886"/>
      <c r="MTD12" s="885"/>
      <c r="MTE12" s="886"/>
      <c r="MTF12" s="886"/>
      <c r="MTG12" s="886"/>
      <c r="MTH12" s="885"/>
      <c r="MTI12" s="886"/>
      <c r="MTJ12" s="886"/>
      <c r="MTK12" s="886"/>
      <c r="MTL12" s="885"/>
      <c r="MTM12" s="886"/>
      <c r="MTN12" s="886"/>
      <c r="MTO12" s="886"/>
      <c r="MTP12" s="885"/>
      <c r="MTQ12" s="886"/>
      <c r="MTR12" s="886"/>
      <c r="MTS12" s="886"/>
      <c r="MTT12" s="885"/>
      <c r="MTU12" s="886"/>
      <c r="MTV12" s="886"/>
      <c r="MTW12" s="886"/>
      <c r="MTX12" s="885"/>
      <c r="MTY12" s="886"/>
      <c r="MTZ12" s="886"/>
      <c r="MUA12" s="886"/>
      <c r="MUB12" s="885"/>
      <c r="MUC12" s="886"/>
      <c r="MUD12" s="886"/>
      <c r="MUE12" s="886"/>
      <c r="MUF12" s="885"/>
      <c r="MUG12" s="886"/>
      <c r="MUH12" s="886"/>
      <c r="MUI12" s="886"/>
      <c r="MUJ12" s="885"/>
      <c r="MUK12" s="886"/>
      <c r="MUL12" s="886"/>
      <c r="MUM12" s="886"/>
      <c r="MUN12" s="885"/>
      <c r="MUO12" s="886"/>
      <c r="MUP12" s="886"/>
      <c r="MUQ12" s="886"/>
      <c r="MUR12" s="885"/>
      <c r="MUS12" s="886"/>
      <c r="MUT12" s="886"/>
      <c r="MUU12" s="886"/>
      <c r="MUV12" s="885"/>
      <c r="MUW12" s="886"/>
      <c r="MUX12" s="886"/>
      <c r="MUY12" s="886"/>
      <c r="MUZ12" s="885"/>
      <c r="MVA12" s="886"/>
      <c r="MVB12" s="886"/>
      <c r="MVC12" s="886"/>
      <c r="MVD12" s="885"/>
      <c r="MVE12" s="886"/>
      <c r="MVF12" s="886"/>
      <c r="MVG12" s="886"/>
      <c r="MVH12" s="885"/>
      <c r="MVI12" s="886"/>
      <c r="MVJ12" s="886"/>
      <c r="MVK12" s="886"/>
      <c r="MVL12" s="885"/>
      <c r="MVM12" s="886"/>
      <c r="MVN12" s="886"/>
      <c r="MVO12" s="886"/>
      <c r="MVP12" s="885"/>
      <c r="MVQ12" s="886"/>
      <c r="MVR12" s="886"/>
      <c r="MVS12" s="886"/>
      <c r="MVT12" s="885"/>
      <c r="MVU12" s="886"/>
      <c r="MVV12" s="886"/>
      <c r="MVW12" s="886"/>
      <c r="MVX12" s="885"/>
      <c r="MVY12" s="886"/>
      <c r="MVZ12" s="886"/>
      <c r="MWA12" s="886"/>
      <c r="MWB12" s="885"/>
      <c r="MWC12" s="886"/>
      <c r="MWD12" s="886"/>
      <c r="MWE12" s="886"/>
      <c r="MWF12" s="885"/>
      <c r="MWG12" s="886"/>
      <c r="MWH12" s="886"/>
      <c r="MWI12" s="886"/>
      <c r="MWJ12" s="885"/>
      <c r="MWK12" s="886"/>
      <c r="MWL12" s="886"/>
      <c r="MWM12" s="886"/>
      <c r="MWN12" s="885"/>
      <c r="MWO12" s="886"/>
      <c r="MWP12" s="886"/>
      <c r="MWQ12" s="886"/>
      <c r="MWR12" s="885"/>
      <c r="MWS12" s="886"/>
      <c r="MWT12" s="886"/>
      <c r="MWU12" s="886"/>
      <c r="MWV12" s="885"/>
      <c r="MWW12" s="886"/>
      <c r="MWX12" s="886"/>
      <c r="MWY12" s="886"/>
      <c r="MWZ12" s="885"/>
      <c r="MXA12" s="886"/>
      <c r="MXB12" s="886"/>
      <c r="MXC12" s="886"/>
      <c r="MXD12" s="885"/>
      <c r="MXE12" s="886"/>
      <c r="MXF12" s="886"/>
      <c r="MXG12" s="886"/>
      <c r="MXH12" s="885"/>
      <c r="MXI12" s="886"/>
      <c r="MXJ12" s="886"/>
      <c r="MXK12" s="886"/>
      <c r="MXL12" s="885"/>
      <c r="MXM12" s="886"/>
      <c r="MXN12" s="886"/>
      <c r="MXO12" s="886"/>
      <c r="MXP12" s="885"/>
      <c r="MXQ12" s="886"/>
      <c r="MXR12" s="886"/>
      <c r="MXS12" s="886"/>
      <c r="MXT12" s="885"/>
      <c r="MXU12" s="886"/>
      <c r="MXV12" s="886"/>
      <c r="MXW12" s="886"/>
      <c r="MXX12" s="885"/>
      <c r="MXY12" s="886"/>
      <c r="MXZ12" s="886"/>
      <c r="MYA12" s="886"/>
      <c r="MYB12" s="885"/>
      <c r="MYC12" s="886"/>
      <c r="MYD12" s="886"/>
      <c r="MYE12" s="886"/>
      <c r="MYF12" s="885"/>
      <c r="MYG12" s="886"/>
      <c r="MYH12" s="886"/>
      <c r="MYI12" s="886"/>
      <c r="MYJ12" s="885"/>
      <c r="MYK12" s="886"/>
      <c r="MYL12" s="886"/>
      <c r="MYM12" s="886"/>
      <c r="MYN12" s="885"/>
      <c r="MYO12" s="886"/>
      <c r="MYP12" s="886"/>
      <c r="MYQ12" s="886"/>
      <c r="MYR12" s="885"/>
      <c r="MYS12" s="886"/>
      <c r="MYT12" s="886"/>
      <c r="MYU12" s="886"/>
      <c r="MYV12" s="885"/>
      <c r="MYW12" s="886"/>
      <c r="MYX12" s="886"/>
      <c r="MYY12" s="886"/>
      <c r="MYZ12" s="885"/>
      <c r="MZA12" s="886"/>
      <c r="MZB12" s="886"/>
      <c r="MZC12" s="886"/>
      <c r="MZD12" s="885"/>
      <c r="MZE12" s="886"/>
      <c r="MZF12" s="886"/>
      <c r="MZG12" s="886"/>
      <c r="MZH12" s="885"/>
      <c r="MZI12" s="886"/>
      <c r="MZJ12" s="886"/>
      <c r="MZK12" s="886"/>
      <c r="MZL12" s="885"/>
      <c r="MZM12" s="886"/>
      <c r="MZN12" s="886"/>
      <c r="MZO12" s="886"/>
      <c r="MZP12" s="885"/>
      <c r="MZQ12" s="886"/>
      <c r="MZR12" s="886"/>
      <c r="MZS12" s="886"/>
      <c r="MZT12" s="885"/>
      <c r="MZU12" s="886"/>
      <c r="MZV12" s="886"/>
      <c r="MZW12" s="886"/>
      <c r="MZX12" s="885"/>
      <c r="MZY12" s="886"/>
      <c r="MZZ12" s="886"/>
      <c r="NAA12" s="886"/>
      <c r="NAB12" s="885"/>
      <c r="NAC12" s="886"/>
      <c r="NAD12" s="886"/>
      <c r="NAE12" s="886"/>
      <c r="NAF12" s="885"/>
      <c r="NAG12" s="886"/>
      <c r="NAH12" s="886"/>
      <c r="NAI12" s="886"/>
      <c r="NAJ12" s="885"/>
      <c r="NAK12" s="886"/>
      <c r="NAL12" s="886"/>
      <c r="NAM12" s="886"/>
      <c r="NAN12" s="885"/>
      <c r="NAO12" s="886"/>
      <c r="NAP12" s="886"/>
      <c r="NAQ12" s="886"/>
      <c r="NAR12" s="885"/>
      <c r="NAS12" s="886"/>
      <c r="NAT12" s="886"/>
      <c r="NAU12" s="886"/>
      <c r="NAV12" s="885"/>
      <c r="NAW12" s="886"/>
      <c r="NAX12" s="886"/>
      <c r="NAY12" s="886"/>
      <c r="NAZ12" s="885"/>
      <c r="NBA12" s="886"/>
      <c r="NBB12" s="886"/>
      <c r="NBC12" s="886"/>
      <c r="NBD12" s="885"/>
      <c r="NBE12" s="886"/>
      <c r="NBF12" s="886"/>
      <c r="NBG12" s="886"/>
      <c r="NBH12" s="885"/>
      <c r="NBI12" s="886"/>
      <c r="NBJ12" s="886"/>
      <c r="NBK12" s="886"/>
      <c r="NBL12" s="885"/>
      <c r="NBM12" s="886"/>
      <c r="NBN12" s="886"/>
      <c r="NBO12" s="886"/>
      <c r="NBP12" s="885"/>
      <c r="NBQ12" s="886"/>
      <c r="NBR12" s="886"/>
      <c r="NBS12" s="886"/>
      <c r="NBT12" s="885"/>
      <c r="NBU12" s="886"/>
      <c r="NBV12" s="886"/>
      <c r="NBW12" s="886"/>
      <c r="NBX12" s="885"/>
      <c r="NBY12" s="886"/>
      <c r="NBZ12" s="886"/>
      <c r="NCA12" s="886"/>
      <c r="NCB12" s="885"/>
      <c r="NCC12" s="886"/>
      <c r="NCD12" s="886"/>
      <c r="NCE12" s="886"/>
      <c r="NCF12" s="885"/>
      <c r="NCG12" s="886"/>
      <c r="NCH12" s="886"/>
      <c r="NCI12" s="886"/>
      <c r="NCJ12" s="885"/>
      <c r="NCK12" s="886"/>
      <c r="NCL12" s="886"/>
      <c r="NCM12" s="886"/>
      <c r="NCN12" s="885"/>
      <c r="NCO12" s="886"/>
      <c r="NCP12" s="886"/>
      <c r="NCQ12" s="886"/>
      <c r="NCR12" s="885"/>
      <c r="NCS12" s="886"/>
      <c r="NCT12" s="886"/>
      <c r="NCU12" s="886"/>
      <c r="NCV12" s="885"/>
      <c r="NCW12" s="886"/>
      <c r="NCX12" s="886"/>
      <c r="NCY12" s="886"/>
      <c r="NCZ12" s="885"/>
      <c r="NDA12" s="886"/>
      <c r="NDB12" s="886"/>
      <c r="NDC12" s="886"/>
      <c r="NDD12" s="885"/>
      <c r="NDE12" s="886"/>
      <c r="NDF12" s="886"/>
      <c r="NDG12" s="886"/>
      <c r="NDH12" s="885"/>
      <c r="NDI12" s="886"/>
      <c r="NDJ12" s="886"/>
      <c r="NDK12" s="886"/>
      <c r="NDL12" s="885"/>
      <c r="NDM12" s="886"/>
      <c r="NDN12" s="886"/>
      <c r="NDO12" s="886"/>
      <c r="NDP12" s="885"/>
      <c r="NDQ12" s="886"/>
      <c r="NDR12" s="886"/>
      <c r="NDS12" s="886"/>
      <c r="NDT12" s="885"/>
      <c r="NDU12" s="886"/>
      <c r="NDV12" s="886"/>
      <c r="NDW12" s="886"/>
      <c r="NDX12" s="885"/>
      <c r="NDY12" s="886"/>
      <c r="NDZ12" s="886"/>
      <c r="NEA12" s="886"/>
      <c r="NEB12" s="885"/>
      <c r="NEC12" s="886"/>
      <c r="NED12" s="886"/>
      <c r="NEE12" s="886"/>
      <c r="NEF12" s="885"/>
      <c r="NEG12" s="886"/>
      <c r="NEH12" s="886"/>
      <c r="NEI12" s="886"/>
      <c r="NEJ12" s="885"/>
      <c r="NEK12" s="886"/>
      <c r="NEL12" s="886"/>
      <c r="NEM12" s="886"/>
      <c r="NEN12" s="885"/>
      <c r="NEO12" s="886"/>
      <c r="NEP12" s="886"/>
      <c r="NEQ12" s="886"/>
      <c r="NER12" s="885"/>
      <c r="NES12" s="886"/>
      <c r="NET12" s="886"/>
      <c r="NEU12" s="886"/>
      <c r="NEV12" s="885"/>
      <c r="NEW12" s="886"/>
      <c r="NEX12" s="886"/>
      <c r="NEY12" s="886"/>
      <c r="NEZ12" s="885"/>
      <c r="NFA12" s="886"/>
      <c r="NFB12" s="886"/>
      <c r="NFC12" s="886"/>
      <c r="NFD12" s="885"/>
      <c r="NFE12" s="886"/>
      <c r="NFF12" s="886"/>
      <c r="NFG12" s="886"/>
      <c r="NFH12" s="885"/>
      <c r="NFI12" s="886"/>
      <c r="NFJ12" s="886"/>
      <c r="NFK12" s="886"/>
      <c r="NFL12" s="885"/>
      <c r="NFM12" s="886"/>
      <c r="NFN12" s="886"/>
      <c r="NFO12" s="886"/>
      <c r="NFP12" s="885"/>
      <c r="NFQ12" s="886"/>
      <c r="NFR12" s="886"/>
      <c r="NFS12" s="886"/>
      <c r="NFT12" s="885"/>
      <c r="NFU12" s="886"/>
      <c r="NFV12" s="886"/>
      <c r="NFW12" s="886"/>
      <c r="NFX12" s="885"/>
      <c r="NFY12" s="886"/>
      <c r="NFZ12" s="886"/>
      <c r="NGA12" s="886"/>
      <c r="NGB12" s="885"/>
      <c r="NGC12" s="886"/>
      <c r="NGD12" s="886"/>
      <c r="NGE12" s="886"/>
      <c r="NGF12" s="885"/>
      <c r="NGG12" s="886"/>
      <c r="NGH12" s="886"/>
      <c r="NGI12" s="886"/>
      <c r="NGJ12" s="885"/>
      <c r="NGK12" s="886"/>
      <c r="NGL12" s="886"/>
      <c r="NGM12" s="886"/>
      <c r="NGN12" s="885"/>
      <c r="NGO12" s="886"/>
      <c r="NGP12" s="886"/>
      <c r="NGQ12" s="886"/>
      <c r="NGR12" s="885"/>
      <c r="NGS12" s="886"/>
      <c r="NGT12" s="886"/>
      <c r="NGU12" s="886"/>
      <c r="NGV12" s="885"/>
      <c r="NGW12" s="886"/>
      <c r="NGX12" s="886"/>
      <c r="NGY12" s="886"/>
      <c r="NGZ12" s="885"/>
      <c r="NHA12" s="886"/>
      <c r="NHB12" s="886"/>
      <c r="NHC12" s="886"/>
      <c r="NHD12" s="885"/>
      <c r="NHE12" s="886"/>
      <c r="NHF12" s="886"/>
      <c r="NHG12" s="886"/>
      <c r="NHH12" s="885"/>
      <c r="NHI12" s="886"/>
      <c r="NHJ12" s="886"/>
      <c r="NHK12" s="886"/>
      <c r="NHL12" s="885"/>
      <c r="NHM12" s="886"/>
      <c r="NHN12" s="886"/>
      <c r="NHO12" s="886"/>
      <c r="NHP12" s="885"/>
      <c r="NHQ12" s="886"/>
      <c r="NHR12" s="886"/>
      <c r="NHS12" s="886"/>
      <c r="NHT12" s="885"/>
      <c r="NHU12" s="886"/>
      <c r="NHV12" s="886"/>
      <c r="NHW12" s="886"/>
      <c r="NHX12" s="885"/>
      <c r="NHY12" s="886"/>
      <c r="NHZ12" s="886"/>
      <c r="NIA12" s="886"/>
      <c r="NIB12" s="885"/>
      <c r="NIC12" s="886"/>
      <c r="NID12" s="886"/>
      <c r="NIE12" s="886"/>
      <c r="NIF12" s="885"/>
      <c r="NIG12" s="886"/>
      <c r="NIH12" s="886"/>
      <c r="NII12" s="886"/>
      <c r="NIJ12" s="885"/>
      <c r="NIK12" s="886"/>
      <c r="NIL12" s="886"/>
      <c r="NIM12" s="886"/>
      <c r="NIN12" s="885"/>
      <c r="NIO12" s="886"/>
      <c r="NIP12" s="886"/>
      <c r="NIQ12" s="886"/>
      <c r="NIR12" s="885"/>
      <c r="NIS12" s="886"/>
      <c r="NIT12" s="886"/>
      <c r="NIU12" s="886"/>
      <c r="NIV12" s="885"/>
      <c r="NIW12" s="886"/>
      <c r="NIX12" s="886"/>
      <c r="NIY12" s="886"/>
      <c r="NIZ12" s="885"/>
      <c r="NJA12" s="886"/>
      <c r="NJB12" s="886"/>
      <c r="NJC12" s="886"/>
      <c r="NJD12" s="885"/>
      <c r="NJE12" s="886"/>
      <c r="NJF12" s="886"/>
      <c r="NJG12" s="886"/>
      <c r="NJH12" s="885"/>
      <c r="NJI12" s="886"/>
      <c r="NJJ12" s="886"/>
      <c r="NJK12" s="886"/>
      <c r="NJL12" s="885"/>
      <c r="NJM12" s="886"/>
      <c r="NJN12" s="886"/>
      <c r="NJO12" s="886"/>
      <c r="NJP12" s="885"/>
      <c r="NJQ12" s="886"/>
      <c r="NJR12" s="886"/>
      <c r="NJS12" s="886"/>
      <c r="NJT12" s="885"/>
      <c r="NJU12" s="886"/>
      <c r="NJV12" s="886"/>
      <c r="NJW12" s="886"/>
      <c r="NJX12" s="885"/>
      <c r="NJY12" s="886"/>
      <c r="NJZ12" s="886"/>
      <c r="NKA12" s="886"/>
      <c r="NKB12" s="885"/>
      <c r="NKC12" s="886"/>
      <c r="NKD12" s="886"/>
      <c r="NKE12" s="886"/>
      <c r="NKF12" s="885"/>
      <c r="NKG12" s="886"/>
      <c r="NKH12" s="886"/>
      <c r="NKI12" s="886"/>
      <c r="NKJ12" s="885"/>
      <c r="NKK12" s="886"/>
      <c r="NKL12" s="886"/>
      <c r="NKM12" s="886"/>
      <c r="NKN12" s="885"/>
      <c r="NKO12" s="886"/>
      <c r="NKP12" s="886"/>
      <c r="NKQ12" s="886"/>
      <c r="NKR12" s="885"/>
      <c r="NKS12" s="886"/>
      <c r="NKT12" s="886"/>
      <c r="NKU12" s="886"/>
      <c r="NKV12" s="885"/>
      <c r="NKW12" s="886"/>
      <c r="NKX12" s="886"/>
      <c r="NKY12" s="886"/>
      <c r="NKZ12" s="885"/>
      <c r="NLA12" s="886"/>
      <c r="NLB12" s="886"/>
      <c r="NLC12" s="886"/>
      <c r="NLD12" s="885"/>
      <c r="NLE12" s="886"/>
      <c r="NLF12" s="886"/>
      <c r="NLG12" s="886"/>
      <c r="NLH12" s="885"/>
      <c r="NLI12" s="886"/>
      <c r="NLJ12" s="886"/>
      <c r="NLK12" s="886"/>
      <c r="NLL12" s="885"/>
      <c r="NLM12" s="886"/>
      <c r="NLN12" s="886"/>
      <c r="NLO12" s="886"/>
      <c r="NLP12" s="885"/>
      <c r="NLQ12" s="886"/>
      <c r="NLR12" s="886"/>
      <c r="NLS12" s="886"/>
      <c r="NLT12" s="885"/>
      <c r="NLU12" s="886"/>
      <c r="NLV12" s="886"/>
      <c r="NLW12" s="886"/>
      <c r="NLX12" s="885"/>
      <c r="NLY12" s="886"/>
      <c r="NLZ12" s="886"/>
      <c r="NMA12" s="886"/>
      <c r="NMB12" s="885"/>
      <c r="NMC12" s="886"/>
      <c r="NMD12" s="886"/>
      <c r="NME12" s="886"/>
      <c r="NMF12" s="885"/>
      <c r="NMG12" s="886"/>
      <c r="NMH12" s="886"/>
      <c r="NMI12" s="886"/>
      <c r="NMJ12" s="885"/>
      <c r="NMK12" s="886"/>
      <c r="NML12" s="886"/>
      <c r="NMM12" s="886"/>
      <c r="NMN12" s="885"/>
      <c r="NMO12" s="886"/>
      <c r="NMP12" s="886"/>
      <c r="NMQ12" s="886"/>
      <c r="NMR12" s="885"/>
      <c r="NMS12" s="886"/>
      <c r="NMT12" s="886"/>
      <c r="NMU12" s="886"/>
      <c r="NMV12" s="885"/>
      <c r="NMW12" s="886"/>
      <c r="NMX12" s="886"/>
      <c r="NMY12" s="886"/>
      <c r="NMZ12" s="885"/>
      <c r="NNA12" s="886"/>
      <c r="NNB12" s="886"/>
      <c r="NNC12" s="886"/>
      <c r="NND12" s="885"/>
      <c r="NNE12" s="886"/>
      <c r="NNF12" s="886"/>
      <c r="NNG12" s="886"/>
      <c r="NNH12" s="885"/>
      <c r="NNI12" s="886"/>
      <c r="NNJ12" s="886"/>
      <c r="NNK12" s="886"/>
      <c r="NNL12" s="885"/>
      <c r="NNM12" s="886"/>
      <c r="NNN12" s="886"/>
      <c r="NNO12" s="886"/>
      <c r="NNP12" s="885"/>
      <c r="NNQ12" s="886"/>
      <c r="NNR12" s="886"/>
      <c r="NNS12" s="886"/>
      <c r="NNT12" s="885"/>
      <c r="NNU12" s="886"/>
      <c r="NNV12" s="886"/>
      <c r="NNW12" s="886"/>
      <c r="NNX12" s="885"/>
      <c r="NNY12" s="886"/>
      <c r="NNZ12" s="886"/>
      <c r="NOA12" s="886"/>
      <c r="NOB12" s="885"/>
      <c r="NOC12" s="886"/>
      <c r="NOD12" s="886"/>
      <c r="NOE12" s="886"/>
      <c r="NOF12" s="885"/>
      <c r="NOG12" s="886"/>
      <c r="NOH12" s="886"/>
      <c r="NOI12" s="886"/>
      <c r="NOJ12" s="885"/>
      <c r="NOK12" s="886"/>
      <c r="NOL12" s="886"/>
      <c r="NOM12" s="886"/>
      <c r="NON12" s="885"/>
      <c r="NOO12" s="886"/>
      <c r="NOP12" s="886"/>
      <c r="NOQ12" s="886"/>
      <c r="NOR12" s="885"/>
      <c r="NOS12" s="886"/>
      <c r="NOT12" s="886"/>
      <c r="NOU12" s="886"/>
      <c r="NOV12" s="885"/>
      <c r="NOW12" s="886"/>
      <c r="NOX12" s="886"/>
      <c r="NOY12" s="886"/>
      <c r="NOZ12" s="885"/>
      <c r="NPA12" s="886"/>
      <c r="NPB12" s="886"/>
      <c r="NPC12" s="886"/>
      <c r="NPD12" s="885"/>
      <c r="NPE12" s="886"/>
      <c r="NPF12" s="886"/>
      <c r="NPG12" s="886"/>
      <c r="NPH12" s="885"/>
      <c r="NPI12" s="886"/>
      <c r="NPJ12" s="886"/>
      <c r="NPK12" s="886"/>
      <c r="NPL12" s="885"/>
      <c r="NPM12" s="886"/>
      <c r="NPN12" s="886"/>
      <c r="NPO12" s="886"/>
      <c r="NPP12" s="885"/>
      <c r="NPQ12" s="886"/>
      <c r="NPR12" s="886"/>
      <c r="NPS12" s="886"/>
      <c r="NPT12" s="885"/>
      <c r="NPU12" s="886"/>
      <c r="NPV12" s="886"/>
      <c r="NPW12" s="886"/>
      <c r="NPX12" s="885"/>
      <c r="NPY12" s="886"/>
      <c r="NPZ12" s="886"/>
      <c r="NQA12" s="886"/>
      <c r="NQB12" s="885"/>
      <c r="NQC12" s="886"/>
      <c r="NQD12" s="886"/>
      <c r="NQE12" s="886"/>
      <c r="NQF12" s="885"/>
      <c r="NQG12" s="886"/>
      <c r="NQH12" s="886"/>
      <c r="NQI12" s="886"/>
      <c r="NQJ12" s="885"/>
      <c r="NQK12" s="886"/>
      <c r="NQL12" s="886"/>
      <c r="NQM12" s="886"/>
      <c r="NQN12" s="885"/>
      <c r="NQO12" s="886"/>
      <c r="NQP12" s="886"/>
      <c r="NQQ12" s="886"/>
      <c r="NQR12" s="885"/>
      <c r="NQS12" s="886"/>
      <c r="NQT12" s="886"/>
      <c r="NQU12" s="886"/>
      <c r="NQV12" s="885"/>
      <c r="NQW12" s="886"/>
      <c r="NQX12" s="886"/>
      <c r="NQY12" s="886"/>
      <c r="NQZ12" s="885"/>
      <c r="NRA12" s="886"/>
      <c r="NRB12" s="886"/>
      <c r="NRC12" s="886"/>
      <c r="NRD12" s="885"/>
      <c r="NRE12" s="886"/>
      <c r="NRF12" s="886"/>
      <c r="NRG12" s="886"/>
      <c r="NRH12" s="885"/>
      <c r="NRI12" s="886"/>
      <c r="NRJ12" s="886"/>
      <c r="NRK12" s="886"/>
      <c r="NRL12" s="885"/>
      <c r="NRM12" s="886"/>
      <c r="NRN12" s="886"/>
      <c r="NRO12" s="886"/>
      <c r="NRP12" s="885"/>
      <c r="NRQ12" s="886"/>
      <c r="NRR12" s="886"/>
      <c r="NRS12" s="886"/>
      <c r="NRT12" s="885"/>
      <c r="NRU12" s="886"/>
      <c r="NRV12" s="886"/>
      <c r="NRW12" s="886"/>
      <c r="NRX12" s="885"/>
      <c r="NRY12" s="886"/>
      <c r="NRZ12" s="886"/>
      <c r="NSA12" s="886"/>
      <c r="NSB12" s="885"/>
      <c r="NSC12" s="886"/>
      <c r="NSD12" s="886"/>
      <c r="NSE12" s="886"/>
      <c r="NSF12" s="885"/>
      <c r="NSG12" s="886"/>
      <c r="NSH12" s="886"/>
      <c r="NSI12" s="886"/>
      <c r="NSJ12" s="885"/>
      <c r="NSK12" s="886"/>
      <c r="NSL12" s="886"/>
      <c r="NSM12" s="886"/>
      <c r="NSN12" s="885"/>
      <c r="NSO12" s="886"/>
      <c r="NSP12" s="886"/>
      <c r="NSQ12" s="886"/>
      <c r="NSR12" s="885"/>
      <c r="NSS12" s="886"/>
      <c r="NST12" s="886"/>
      <c r="NSU12" s="886"/>
      <c r="NSV12" s="885"/>
      <c r="NSW12" s="886"/>
      <c r="NSX12" s="886"/>
      <c r="NSY12" s="886"/>
      <c r="NSZ12" s="885"/>
      <c r="NTA12" s="886"/>
      <c r="NTB12" s="886"/>
      <c r="NTC12" s="886"/>
      <c r="NTD12" s="885"/>
      <c r="NTE12" s="886"/>
      <c r="NTF12" s="886"/>
      <c r="NTG12" s="886"/>
      <c r="NTH12" s="885"/>
      <c r="NTI12" s="886"/>
      <c r="NTJ12" s="886"/>
      <c r="NTK12" s="886"/>
      <c r="NTL12" s="885"/>
      <c r="NTM12" s="886"/>
      <c r="NTN12" s="886"/>
      <c r="NTO12" s="886"/>
      <c r="NTP12" s="885"/>
      <c r="NTQ12" s="886"/>
      <c r="NTR12" s="886"/>
      <c r="NTS12" s="886"/>
      <c r="NTT12" s="885"/>
      <c r="NTU12" s="886"/>
      <c r="NTV12" s="886"/>
      <c r="NTW12" s="886"/>
      <c r="NTX12" s="885"/>
      <c r="NTY12" s="886"/>
      <c r="NTZ12" s="886"/>
      <c r="NUA12" s="886"/>
      <c r="NUB12" s="885"/>
      <c r="NUC12" s="886"/>
      <c r="NUD12" s="886"/>
      <c r="NUE12" s="886"/>
      <c r="NUF12" s="885"/>
      <c r="NUG12" s="886"/>
      <c r="NUH12" s="886"/>
      <c r="NUI12" s="886"/>
      <c r="NUJ12" s="885"/>
      <c r="NUK12" s="886"/>
      <c r="NUL12" s="886"/>
      <c r="NUM12" s="886"/>
      <c r="NUN12" s="885"/>
      <c r="NUO12" s="886"/>
      <c r="NUP12" s="886"/>
      <c r="NUQ12" s="886"/>
      <c r="NUR12" s="885"/>
      <c r="NUS12" s="886"/>
      <c r="NUT12" s="886"/>
      <c r="NUU12" s="886"/>
      <c r="NUV12" s="885"/>
      <c r="NUW12" s="886"/>
      <c r="NUX12" s="886"/>
      <c r="NUY12" s="886"/>
      <c r="NUZ12" s="885"/>
      <c r="NVA12" s="886"/>
      <c r="NVB12" s="886"/>
      <c r="NVC12" s="886"/>
      <c r="NVD12" s="885"/>
      <c r="NVE12" s="886"/>
      <c r="NVF12" s="886"/>
      <c r="NVG12" s="886"/>
      <c r="NVH12" s="885"/>
      <c r="NVI12" s="886"/>
      <c r="NVJ12" s="886"/>
      <c r="NVK12" s="886"/>
      <c r="NVL12" s="885"/>
      <c r="NVM12" s="886"/>
      <c r="NVN12" s="886"/>
      <c r="NVO12" s="886"/>
      <c r="NVP12" s="885"/>
      <c r="NVQ12" s="886"/>
      <c r="NVR12" s="886"/>
      <c r="NVS12" s="886"/>
      <c r="NVT12" s="885"/>
      <c r="NVU12" s="886"/>
      <c r="NVV12" s="886"/>
      <c r="NVW12" s="886"/>
      <c r="NVX12" s="885"/>
      <c r="NVY12" s="886"/>
      <c r="NVZ12" s="886"/>
      <c r="NWA12" s="886"/>
      <c r="NWB12" s="885"/>
      <c r="NWC12" s="886"/>
      <c r="NWD12" s="886"/>
      <c r="NWE12" s="886"/>
      <c r="NWF12" s="885"/>
      <c r="NWG12" s="886"/>
      <c r="NWH12" s="886"/>
      <c r="NWI12" s="886"/>
      <c r="NWJ12" s="885"/>
      <c r="NWK12" s="886"/>
      <c r="NWL12" s="886"/>
      <c r="NWM12" s="886"/>
      <c r="NWN12" s="885"/>
      <c r="NWO12" s="886"/>
      <c r="NWP12" s="886"/>
      <c r="NWQ12" s="886"/>
      <c r="NWR12" s="885"/>
      <c r="NWS12" s="886"/>
      <c r="NWT12" s="886"/>
      <c r="NWU12" s="886"/>
      <c r="NWV12" s="885"/>
      <c r="NWW12" s="886"/>
      <c r="NWX12" s="886"/>
      <c r="NWY12" s="886"/>
      <c r="NWZ12" s="885"/>
      <c r="NXA12" s="886"/>
      <c r="NXB12" s="886"/>
      <c r="NXC12" s="886"/>
      <c r="NXD12" s="885"/>
      <c r="NXE12" s="886"/>
      <c r="NXF12" s="886"/>
      <c r="NXG12" s="886"/>
      <c r="NXH12" s="885"/>
      <c r="NXI12" s="886"/>
      <c r="NXJ12" s="886"/>
      <c r="NXK12" s="886"/>
      <c r="NXL12" s="885"/>
      <c r="NXM12" s="886"/>
      <c r="NXN12" s="886"/>
      <c r="NXO12" s="886"/>
      <c r="NXP12" s="885"/>
      <c r="NXQ12" s="886"/>
      <c r="NXR12" s="886"/>
      <c r="NXS12" s="886"/>
      <c r="NXT12" s="885"/>
      <c r="NXU12" s="886"/>
      <c r="NXV12" s="886"/>
      <c r="NXW12" s="886"/>
      <c r="NXX12" s="885"/>
      <c r="NXY12" s="886"/>
      <c r="NXZ12" s="886"/>
      <c r="NYA12" s="886"/>
      <c r="NYB12" s="885"/>
      <c r="NYC12" s="886"/>
      <c r="NYD12" s="886"/>
      <c r="NYE12" s="886"/>
      <c r="NYF12" s="885"/>
      <c r="NYG12" s="886"/>
      <c r="NYH12" s="886"/>
      <c r="NYI12" s="886"/>
      <c r="NYJ12" s="885"/>
      <c r="NYK12" s="886"/>
      <c r="NYL12" s="886"/>
      <c r="NYM12" s="886"/>
      <c r="NYN12" s="885"/>
      <c r="NYO12" s="886"/>
      <c r="NYP12" s="886"/>
      <c r="NYQ12" s="886"/>
      <c r="NYR12" s="885"/>
      <c r="NYS12" s="886"/>
      <c r="NYT12" s="886"/>
      <c r="NYU12" s="886"/>
      <c r="NYV12" s="885"/>
      <c r="NYW12" s="886"/>
      <c r="NYX12" s="886"/>
      <c r="NYY12" s="886"/>
      <c r="NYZ12" s="885"/>
      <c r="NZA12" s="886"/>
      <c r="NZB12" s="886"/>
      <c r="NZC12" s="886"/>
      <c r="NZD12" s="885"/>
      <c r="NZE12" s="886"/>
      <c r="NZF12" s="886"/>
      <c r="NZG12" s="886"/>
      <c r="NZH12" s="885"/>
      <c r="NZI12" s="886"/>
      <c r="NZJ12" s="886"/>
      <c r="NZK12" s="886"/>
      <c r="NZL12" s="885"/>
      <c r="NZM12" s="886"/>
      <c r="NZN12" s="886"/>
      <c r="NZO12" s="886"/>
      <c r="NZP12" s="885"/>
      <c r="NZQ12" s="886"/>
      <c r="NZR12" s="886"/>
      <c r="NZS12" s="886"/>
      <c r="NZT12" s="885"/>
      <c r="NZU12" s="886"/>
      <c r="NZV12" s="886"/>
      <c r="NZW12" s="886"/>
      <c r="NZX12" s="885"/>
      <c r="NZY12" s="886"/>
      <c r="NZZ12" s="886"/>
      <c r="OAA12" s="886"/>
      <c r="OAB12" s="885"/>
      <c r="OAC12" s="886"/>
      <c r="OAD12" s="886"/>
      <c r="OAE12" s="886"/>
      <c r="OAF12" s="885"/>
      <c r="OAG12" s="886"/>
      <c r="OAH12" s="886"/>
      <c r="OAI12" s="886"/>
      <c r="OAJ12" s="885"/>
      <c r="OAK12" s="886"/>
      <c r="OAL12" s="886"/>
      <c r="OAM12" s="886"/>
      <c r="OAN12" s="885"/>
      <c r="OAO12" s="886"/>
      <c r="OAP12" s="886"/>
      <c r="OAQ12" s="886"/>
      <c r="OAR12" s="885"/>
      <c r="OAS12" s="886"/>
      <c r="OAT12" s="886"/>
      <c r="OAU12" s="886"/>
      <c r="OAV12" s="885"/>
      <c r="OAW12" s="886"/>
      <c r="OAX12" s="886"/>
      <c r="OAY12" s="886"/>
      <c r="OAZ12" s="885"/>
      <c r="OBA12" s="886"/>
      <c r="OBB12" s="886"/>
      <c r="OBC12" s="886"/>
      <c r="OBD12" s="885"/>
      <c r="OBE12" s="886"/>
      <c r="OBF12" s="886"/>
      <c r="OBG12" s="886"/>
      <c r="OBH12" s="885"/>
      <c r="OBI12" s="886"/>
      <c r="OBJ12" s="886"/>
      <c r="OBK12" s="886"/>
      <c r="OBL12" s="885"/>
      <c r="OBM12" s="886"/>
      <c r="OBN12" s="886"/>
      <c r="OBO12" s="886"/>
      <c r="OBP12" s="885"/>
      <c r="OBQ12" s="886"/>
      <c r="OBR12" s="886"/>
      <c r="OBS12" s="886"/>
      <c r="OBT12" s="885"/>
      <c r="OBU12" s="886"/>
      <c r="OBV12" s="886"/>
      <c r="OBW12" s="886"/>
      <c r="OBX12" s="885"/>
      <c r="OBY12" s="886"/>
      <c r="OBZ12" s="886"/>
      <c r="OCA12" s="886"/>
      <c r="OCB12" s="885"/>
      <c r="OCC12" s="886"/>
      <c r="OCD12" s="886"/>
      <c r="OCE12" s="886"/>
      <c r="OCF12" s="885"/>
      <c r="OCG12" s="886"/>
      <c r="OCH12" s="886"/>
      <c r="OCI12" s="886"/>
      <c r="OCJ12" s="885"/>
      <c r="OCK12" s="886"/>
      <c r="OCL12" s="886"/>
      <c r="OCM12" s="886"/>
      <c r="OCN12" s="885"/>
      <c r="OCO12" s="886"/>
      <c r="OCP12" s="886"/>
      <c r="OCQ12" s="886"/>
      <c r="OCR12" s="885"/>
      <c r="OCS12" s="886"/>
      <c r="OCT12" s="886"/>
      <c r="OCU12" s="886"/>
      <c r="OCV12" s="885"/>
      <c r="OCW12" s="886"/>
      <c r="OCX12" s="886"/>
      <c r="OCY12" s="886"/>
      <c r="OCZ12" s="885"/>
      <c r="ODA12" s="886"/>
      <c r="ODB12" s="886"/>
      <c r="ODC12" s="886"/>
      <c r="ODD12" s="885"/>
      <c r="ODE12" s="886"/>
      <c r="ODF12" s="886"/>
      <c r="ODG12" s="886"/>
      <c r="ODH12" s="885"/>
      <c r="ODI12" s="886"/>
      <c r="ODJ12" s="886"/>
      <c r="ODK12" s="886"/>
      <c r="ODL12" s="885"/>
      <c r="ODM12" s="886"/>
      <c r="ODN12" s="886"/>
      <c r="ODO12" s="886"/>
      <c r="ODP12" s="885"/>
      <c r="ODQ12" s="886"/>
      <c r="ODR12" s="886"/>
      <c r="ODS12" s="886"/>
      <c r="ODT12" s="885"/>
      <c r="ODU12" s="886"/>
      <c r="ODV12" s="886"/>
      <c r="ODW12" s="886"/>
      <c r="ODX12" s="885"/>
      <c r="ODY12" s="886"/>
      <c r="ODZ12" s="886"/>
      <c r="OEA12" s="886"/>
      <c r="OEB12" s="885"/>
      <c r="OEC12" s="886"/>
      <c r="OED12" s="886"/>
      <c r="OEE12" s="886"/>
      <c r="OEF12" s="885"/>
      <c r="OEG12" s="886"/>
      <c r="OEH12" s="886"/>
      <c r="OEI12" s="886"/>
      <c r="OEJ12" s="885"/>
      <c r="OEK12" s="886"/>
      <c r="OEL12" s="886"/>
      <c r="OEM12" s="886"/>
      <c r="OEN12" s="885"/>
      <c r="OEO12" s="886"/>
      <c r="OEP12" s="886"/>
      <c r="OEQ12" s="886"/>
      <c r="OER12" s="885"/>
      <c r="OES12" s="886"/>
      <c r="OET12" s="886"/>
      <c r="OEU12" s="886"/>
      <c r="OEV12" s="885"/>
      <c r="OEW12" s="886"/>
      <c r="OEX12" s="886"/>
      <c r="OEY12" s="886"/>
      <c r="OEZ12" s="885"/>
      <c r="OFA12" s="886"/>
      <c r="OFB12" s="886"/>
      <c r="OFC12" s="886"/>
      <c r="OFD12" s="885"/>
      <c r="OFE12" s="886"/>
      <c r="OFF12" s="886"/>
      <c r="OFG12" s="886"/>
      <c r="OFH12" s="885"/>
      <c r="OFI12" s="886"/>
      <c r="OFJ12" s="886"/>
      <c r="OFK12" s="886"/>
      <c r="OFL12" s="885"/>
      <c r="OFM12" s="886"/>
      <c r="OFN12" s="886"/>
      <c r="OFO12" s="886"/>
      <c r="OFP12" s="885"/>
      <c r="OFQ12" s="886"/>
      <c r="OFR12" s="886"/>
      <c r="OFS12" s="886"/>
      <c r="OFT12" s="885"/>
      <c r="OFU12" s="886"/>
      <c r="OFV12" s="886"/>
      <c r="OFW12" s="886"/>
      <c r="OFX12" s="885"/>
      <c r="OFY12" s="886"/>
      <c r="OFZ12" s="886"/>
      <c r="OGA12" s="886"/>
      <c r="OGB12" s="885"/>
      <c r="OGC12" s="886"/>
      <c r="OGD12" s="886"/>
      <c r="OGE12" s="886"/>
      <c r="OGF12" s="885"/>
      <c r="OGG12" s="886"/>
      <c r="OGH12" s="886"/>
      <c r="OGI12" s="886"/>
      <c r="OGJ12" s="885"/>
      <c r="OGK12" s="886"/>
      <c r="OGL12" s="886"/>
      <c r="OGM12" s="886"/>
      <c r="OGN12" s="885"/>
      <c r="OGO12" s="886"/>
      <c r="OGP12" s="886"/>
      <c r="OGQ12" s="886"/>
      <c r="OGR12" s="885"/>
      <c r="OGS12" s="886"/>
      <c r="OGT12" s="886"/>
      <c r="OGU12" s="886"/>
      <c r="OGV12" s="885"/>
      <c r="OGW12" s="886"/>
      <c r="OGX12" s="886"/>
      <c r="OGY12" s="886"/>
      <c r="OGZ12" s="885"/>
      <c r="OHA12" s="886"/>
      <c r="OHB12" s="886"/>
      <c r="OHC12" s="886"/>
      <c r="OHD12" s="885"/>
      <c r="OHE12" s="886"/>
      <c r="OHF12" s="886"/>
      <c r="OHG12" s="886"/>
      <c r="OHH12" s="885"/>
      <c r="OHI12" s="886"/>
      <c r="OHJ12" s="886"/>
      <c r="OHK12" s="886"/>
      <c r="OHL12" s="885"/>
      <c r="OHM12" s="886"/>
      <c r="OHN12" s="886"/>
      <c r="OHO12" s="886"/>
      <c r="OHP12" s="885"/>
      <c r="OHQ12" s="886"/>
      <c r="OHR12" s="886"/>
      <c r="OHS12" s="886"/>
      <c r="OHT12" s="885"/>
      <c r="OHU12" s="886"/>
      <c r="OHV12" s="886"/>
      <c r="OHW12" s="886"/>
      <c r="OHX12" s="885"/>
      <c r="OHY12" s="886"/>
      <c r="OHZ12" s="886"/>
      <c r="OIA12" s="886"/>
      <c r="OIB12" s="885"/>
      <c r="OIC12" s="886"/>
      <c r="OID12" s="886"/>
      <c r="OIE12" s="886"/>
      <c r="OIF12" s="885"/>
      <c r="OIG12" s="886"/>
      <c r="OIH12" s="886"/>
      <c r="OII12" s="886"/>
      <c r="OIJ12" s="885"/>
      <c r="OIK12" s="886"/>
      <c r="OIL12" s="886"/>
      <c r="OIM12" s="886"/>
      <c r="OIN12" s="885"/>
      <c r="OIO12" s="886"/>
      <c r="OIP12" s="886"/>
      <c r="OIQ12" s="886"/>
      <c r="OIR12" s="885"/>
      <c r="OIS12" s="886"/>
      <c r="OIT12" s="886"/>
      <c r="OIU12" s="886"/>
      <c r="OIV12" s="885"/>
      <c r="OIW12" s="886"/>
      <c r="OIX12" s="886"/>
      <c r="OIY12" s="886"/>
      <c r="OIZ12" s="885"/>
      <c r="OJA12" s="886"/>
      <c r="OJB12" s="886"/>
      <c r="OJC12" s="886"/>
      <c r="OJD12" s="885"/>
      <c r="OJE12" s="886"/>
      <c r="OJF12" s="886"/>
      <c r="OJG12" s="886"/>
      <c r="OJH12" s="885"/>
      <c r="OJI12" s="886"/>
      <c r="OJJ12" s="886"/>
      <c r="OJK12" s="886"/>
      <c r="OJL12" s="885"/>
      <c r="OJM12" s="886"/>
      <c r="OJN12" s="886"/>
      <c r="OJO12" s="886"/>
      <c r="OJP12" s="885"/>
      <c r="OJQ12" s="886"/>
      <c r="OJR12" s="886"/>
      <c r="OJS12" s="886"/>
      <c r="OJT12" s="885"/>
      <c r="OJU12" s="886"/>
      <c r="OJV12" s="886"/>
      <c r="OJW12" s="886"/>
      <c r="OJX12" s="885"/>
      <c r="OJY12" s="886"/>
      <c r="OJZ12" s="886"/>
      <c r="OKA12" s="886"/>
      <c r="OKB12" s="885"/>
      <c r="OKC12" s="886"/>
      <c r="OKD12" s="886"/>
      <c r="OKE12" s="886"/>
      <c r="OKF12" s="885"/>
      <c r="OKG12" s="886"/>
      <c r="OKH12" s="886"/>
      <c r="OKI12" s="886"/>
      <c r="OKJ12" s="885"/>
      <c r="OKK12" s="886"/>
      <c r="OKL12" s="886"/>
      <c r="OKM12" s="886"/>
      <c r="OKN12" s="885"/>
      <c r="OKO12" s="886"/>
      <c r="OKP12" s="886"/>
      <c r="OKQ12" s="886"/>
      <c r="OKR12" s="885"/>
      <c r="OKS12" s="886"/>
      <c r="OKT12" s="886"/>
      <c r="OKU12" s="886"/>
      <c r="OKV12" s="885"/>
      <c r="OKW12" s="886"/>
      <c r="OKX12" s="886"/>
      <c r="OKY12" s="886"/>
      <c r="OKZ12" s="885"/>
      <c r="OLA12" s="886"/>
      <c r="OLB12" s="886"/>
      <c r="OLC12" s="886"/>
      <c r="OLD12" s="885"/>
      <c r="OLE12" s="886"/>
      <c r="OLF12" s="886"/>
      <c r="OLG12" s="886"/>
      <c r="OLH12" s="885"/>
      <c r="OLI12" s="886"/>
      <c r="OLJ12" s="886"/>
      <c r="OLK12" s="886"/>
      <c r="OLL12" s="885"/>
      <c r="OLM12" s="886"/>
      <c r="OLN12" s="886"/>
      <c r="OLO12" s="886"/>
      <c r="OLP12" s="885"/>
      <c r="OLQ12" s="886"/>
      <c r="OLR12" s="886"/>
      <c r="OLS12" s="886"/>
      <c r="OLT12" s="885"/>
      <c r="OLU12" s="886"/>
      <c r="OLV12" s="886"/>
      <c r="OLW12" s="886"/>
      <c r="OLX12" s="885"/>
      <c r="OLY12" s="886"/>
      <c r="OLZ12" s="886"/>
      <c r="OMA12" s="886"/>
      <c r="OMB12" s="885"/>
      <c r="OMC12" s="886"/>
      <c r="OMD12" s="886"/>
      <c r="OME12" s="886"/>
      <c r="OMF12" s="885"/>
      <c r="OMG12" s="886"/>
      <c r="OMH12" s="886"/>
      <c r="OMI12" s="886"/>
      <c r="OMJ12" s="885"/>
      <c r="OMK12" s="886"/>
      <c r="OML12" s="886"/>
      <c r="OMM12" s="886"/>
      <c r="OMN12" s="885"/>
      <c r="OMO12" s="886"/>
      <c r="OMP12" s="886"/>
      <c r="OMQ12" s="886"/>
      <c r="OMR12" s="885"/>
      <c r="OMS12" s="886"/>
      <c r="OMT12" s="886"/>
      <c r="OMU12" s="886"/>
      <c r="OMV12" s="885"/>
      <c r="OMW12" s="886"/>
      <c r="OMX12" s="886"/>
      <c r="OMY12" s="886"/>
      <c r="OMZ12" s="885"/>
      <c r="ONA12" s="886"/>
      <c r="ONB12" s="886"/>
      <c r="ONC12" s="886"/>
      <c r="OND12" s="885"/>
      <c r="ONE12" s="886"/>
      <c r="ONF12" s="886"/>
      <c r="ONG12" s="886"/>
      <c r="ONH12" s="885"/>
      <c r="ONI12" s="886"/>
      <c r="ONJ12" s="886"/>
      <c r="ONK12" s="886"/>
      <c r="ONL12" s="885"/>
      <c r="ONM12" s="886"/>
      <c r="ONN12" s="886"/>
      <c r="ONO12" s="886"/>
      <c r="ONP12" s="885"/>
      <c r="ONQ12" s="886"/>
      <c r="ONR12" s="886"/>
      <c r="ONS12" s="886"/>
      <c r="ONT12" s="885"/>
      <c r="ONU12" s="886"/>
      <c r="ONV12" s="886"/>
      <c r="ONW12" s="886"/>
      <c r="ONX12" s="885"/>
      <c r="ONY12" s="886"/>
      <c r="ONZ12" s="886"/>
      <c r="OOA12" s="886"/>
      <c r="OOB12" s="885"/>
      <c r="OOC12" s="886"/>
      <c r="OOD12" s="886"/>
      <c r="OOE12" s="886"/>
      <c r="OOF12" s="885"/>
      <c r="OOG12" s="886"/>
      <c r="OOH12" s="886"/>
      <c r="OOI12" s="886"/>
      <c r="OOJ12" s="885"/>
      <c r="OOK12" s="886"/>
      <c r="OOL12" s="886"/>
      <c r="OOM12" s="886"/>
      <c r="OON12" s="885"/>
      <c r="OOO12" s="886"/>
      <c r="OOP12" s="886"/>
      <c r="OOQ12" s="886"/>
      <c r="OOR12" s="885"/>
      <c r="OOS12" s="886"/>
      <c r="OOT12" s="886"/>
      <c r="OOU12" s="886"/>
      <c r="OOV12" s="885"/>
      <c r="OOW12" s="886"/>
      <c r="OOX12" s="886"/>
      <c r="OOY12" s="886"/>
      <c r="OOZ12" s="885"/>
      <c r="OPA12" s="886"/>
      <c r="OPB12" s="886"/>
      <c r="OPC12" s="886"/>
      <c r="OPD12" s="885"/>
      <c r="OPE12" s="886"/>
      <c r="OPF12" s="886"/>
      <c r="OPG12" s="886"/>
      <c r="OPH12" s="885"/>
      <c r="OPI12" s="886"/>
      <c r="OPJ12" s="886"/>
      <c r="OPK12" s="886"/>
      <c r="OPL12" s="885"/>
      <c r="OPM12" s="886"/>
      <c r="OPN12" s="886"/>
      <c r="OPO12" s="886"/>
      <c r="OPP12" s="885"/>
      <c r="OPQ12" s="886"/>
      <c r="OPR12" s="886"/>
      <c r="OPS12" s="886"/>
      <c r="OPT12" s="885"/>
      <c r="OPU12" s="886"/>
      <c r="OPV12" s="886"/>
      <c r="OPW12" s="886"/>
      <c r="OPX12" s="885"/>
      <c r="OPY12" s="886"/>
      <c r="OPZ12" s="886"/>
      <c r="OQA12" s="886"/>
      <c r="OQB12" s="885"/>
      <c r="OQC12" s="886"/>
      <c r="OQD12" s="886"/>
      <c r="OQE12" s="886"/>
      <c r="OQF12" s="885"/>
      <c r="OQG12" s="886"/>
      <c r="OQH12" s="886"/>
      <c r="OQI12" s="886"/>
      <c r="OQJ12" s="885"/>
      <c r="OQK12" s="886"/>
      <c r="OQL12" s="886"/>
      <c r="OQM12" s="886"/>
      <c r="OQN12" s="885"/>
      <c r="OQO12" s="886"/>
      <c r="OQP12" s="886"/>
      <c r="OQQ12" s="886"/>
      <c r="OQR12" s="885"/>
      <c r="OQS12" s="886"/>
      <c r="OQT12" s="886"/>
      <c r="OQU12" s="886"/>
      <c r="OQV12" s="885"/>
      <c r="OQW12" s="886"/>
      <c r="OQX12" s="886"/>
      <c r="OQY12" s="886"/>
      <c r="OQZ12" s="885"/>
      <c r="ORA12" s="886"/>
      <c r="ORB12" s="886"/>
      <c r="ORC12" s="886"/>
      <c r="ORD12" s="885"/>
      <c r="ORE12" s="886"/>
      <c r="ORF12" s="886"/>
      <c r="ORG12" s="886"/>
      <c r="ORH12" s="885"/>
      <c r="ORI12" s="886"/>
      <c r="ORJ12" s="886"/>
      <c r="ORK12" s="886"/>
      <c r="ORL12" s="885"/>
      <c r="ORM12" s="886"/>
      <c r="ORN12" s="886"/>
      <c r="ORO12" s="886"/>
      <c r="ORP12" s="885"/>
      <c r="ORQ12" s="886"/>
      <c r="ORR12" s="886"/>
      <c r="ORS12" s="886"/>
      <c r="ORT12" s="885"/>
      <c r="ORU12" s="886"/>
      <c r="ORV12" s="886"/>
      <c r="ORW12" s="886"/>
      <c r="ORX12" s="885"/>
      <c r="ORY12" s="886"/>
      <c r="ORZ12" s="886"/>
      <c r="OSA12" s="886"/>
      <c r="OSB12" s="885"/>
      <c r="OSC12" s="886"/>
      <c r="OSD12" s="886"/>
      <c r="OSE12" s="886"/>
      <c r="OSF12" s="885"/>
      <c r="OSG12" s="886"/>
      <c r="OSH12" s="886"/>
      <c r="OSI12" s="886"/>
      <c r="OSJ12" s="885"/>
      <c r="OSK12" s="886"/>
      <c r="OSL12" s="886"/>
      <c r="OSM12" s="886"/>
      <c r="OSN12" s="885"/>
      <c r="OSO12" s="886"/>
      <c r="OSP12" s="886"/>
      <c r="OSQ12" s="886"/>
      <c r="OSR12" s="885"/>
      <c r="OSS12" s="886"/>
      <c r="OST12" s="886"/>
      <c r="OSU12" s="886"/>
      <c r="OSV12" s="885"/>
      <c r="OSW12" s="886"/>
      <c r="OSX12" s="886"/>
      <c r="OSY12" s="886"/>
      <c r="OSZ12" s="885"/>
      <c r="OTA12" s="886"/>
      <c r="OTB12" s="886"/>
      <c r="OTC12" s="886"/>
      <c r="OTD12" s="885"/>
      <c r="OTE12" s="886"/>
      <c r="OTF12" s="886"/>
      <c r="OTG12" s="886"/>
      <c r="OTH12" s="885"/>
      <c r="OTI12" s="886"/>
      <c r="OTJ12" s="886"/>
      <c r="OTK12" s="886"/>
      <c r="OTL12" s="885"/>
      <c r="OTM12" s="886"/>
      <c r="OTN12" s="886"/>
      <c r="OTO12" s="886"/>
      <c r="OTP12" s="885"/>
      <c r="OTQ12" s="886"/>
      <c r="OTR12" s="886"/>
      <c r="OTS12" s="886"/>
      <c r="OTT12" s="885"/>
      <c r="OTU12" s="886"/>
      <c r="OTV12" s="886"/>
      <c r="OTW12" s="886"/>
      <c r="OTX12" s="885"/>
      <c r="OTY12" s="886"/>
      <c r="OTZ12" s="886"/>
      <c r="OUA12" s="886"/>
      <c r="OUB12" s="885"/>
      <c r="OUC12" s="886"/>
      <c r="OUD12" s="886"/>
      <c r="OUE12" s="886"/>
      <c r="OUF12" s="885"/>
      <c r="OUG12" s="886"/>
      <c r="OUH12" s="886"/>
      <c r="OUI12" s="886"/>
      <c r="OUJ12" s="885"/>
      <c r="OUK12" s="886"/>
      <c r="OUL12" s="886"/>
      <c r="OUM12" s="886"/>
      <c r="OUN12" s="885"/>
      <c r="OUO12" s="886"/>
      <c r="OUP12" s="886"/>
      <c r="OUQ12" s="886"/>
      <c r="OUR12" s="885"/>
      <c r="OUS12" s="886"/>
      <c r="OUT12" s="886"/>
      <c r="OUU12" s="886"/>
      <c r="OUV12" s="885"/>
      <c r="OUW12" s="886"/>
      <c r="OUX12" s="886"/>
      <c r="OUY12" s="886"/>
      <c r="OUZ12" s="885"/>
      <c r="OVA12" s="886"/>
      <c r="OVB12" s="886"/>
      <c r="OVC12" s="886"/>
      <c r="OVD12" s="885"/>
      <c r="OVE12" s="886"/>
      <c r="OVF12" s="886"/>
      <c r="OVG12" s="886"/>
      <c r="OVH12" s="885"/>
      <c r="OVI12" s="886"/>
      <c r="OVJ12" s="886"/>
      <c r="OVK12" s="886"/>
      <c r="OVL12" s="885"/>
      <c r="OVM12" s="886"/>
      <c r="OVN12" s="886"/>
      <c r="OVO12" s="886"/>
      <c r="OVP12" s="885"/>
      <c r="OVQ12" s="886"/>
      <c r="OVR12" s="886"/>
      <c r="OVS12" s="886"/>
      <c r="OVT12" s="885"/>
      <c r="OVU12" s="886"/>
      <c r="OVV12" s="886"/>
      <c r="OVW12" s="886"/>
      <c r="OVX12" s="885"/>
      <c r="OVY12" s="886"/>
      <c r="OVZ12" s="886"/>
      <c r="OWA12" s="886"/>
      <c r="OWB12" s="885"/>
      <c r="OWC12" s="886"/>
      <c r="OWD12" s="886"/>
      <c r="OWE12" s="886"/>
      <c r="OWF12" s="885"/>
      <c r="OWG12" s="886"/>
      <c r="OWH12" s="886"/>
      <c r="OWI12" s="886"/>
      <c r="OWJ12" s="885"/>
      <c r="OWK12" s="886"/>
      <c r="OWL12" s="886"/>
      <c r="OWM12" s="886"/>
      <c r="OWN12" s="885"/>
      <c r="OWO12" s="886"/>
      <c r="OWP12" s="886"/>
      <c r="OWQ12" s="886"/>
      <c r="OWR12" s="885"/>
      <c r="OWS12" s="886"/>
      <c r="OWT12" s="886"/>
      <c r="OWU12" s="886"/>
      <c r="OWV12" s="885"/>
      <c r="OWW12" s="886"/>
      <c r="OWX12" s="886"/>
      <c r="OWY12" s="886"/>
      <c r="OWZ12" s="885"/>
      <c r="OXA12" s="886"/>
      <c r="OXB12" s="886"/>
      <c r="OXC12" s="886"/>
      <c r="OXD12" s="885"/>
      <c r="OXE12" s="886"/>
      <c r="OXF12" s="886"/>
      <c r="OXG12" s="886"/>
      <c r="OXH12" s="885"/>
      <c r="OXI12" s="886"/>
      <c r="OXJ12" s="886"/>
      <c r="OXK12" s="886"/>
      <c r="OXL12" s="885"/>
      <c r="OXM12" s="886"/>
      <c r="OXN12" s="886"/>
      <c r="OXO12" s="886"/>
      <c r="OXP12" s="885"/>
      <c r="OXQ12" s="886"/>
      <c r="OXR12" s="886"/>
      <c r="OXS12" s="886"/>
      <c r="OXT12" s="885"/>
      <c r="OXU12" s="886"/>
      <c r="OXV12" s="886"/>
      <c r="OXW12" s="886"/>
      <c r="OXX12" s="885"/>
      <c r="OXY12" s="886"/>
      <c r="OXZ12" s="886"/>
      <c r="OYA12" s="886"/>
      <c r="OYB12" s="885"/>
      <c r="OYC12" s="886"/>
      <c r="OYD12" s="886"/>
      <c r="OYE12" s="886"/>
      <c r="OYF12" s="885"/>
      <c r="OYG12" s="886"/>
      <c r="OYH12" s="886"/>
      <c r="OYI12" s="886"/>
      <c r="OYJ12" s="885"/>
      <c r="OYK12" s="886"/>
      <c r="OYL12" s="886"/>
      <c r="OYM12" s="886"/>
      <c r="OYN12" s="885"/>
      <c r="OYO12" s="886"/>
      <c r="OYP12" s="886"/>
      <c r="OYQ12" s="886"/>
      <c r="OYR12" s="885"/>
      <c r="OYS12" s="886"/>
      <c r="OYT12" s="886"/>
      <c r="OYU12" s="886"/>
      <c r="OYV12" s="885"/>
      <c r="OYW12" s="886"/>
      <c r="OYX12" s="886"/>
      <c r="OYY12" s="886"/>
      <c r="OYZ12" s="885"/>
      <c r="OZA12" s="886"/>
      <c r="OZB12" s="886"/>
      <c r="OZC12" s="886"/>
      <c r="OZD12" s="885"/>
      <c r="OZE12" s="886"/>
      <c r="OZF12" s="886"/>
      <c r="OZG12" s="886"/>
      <c r="OZH12" s="885"/>
      <c r="OZI12" s="886"/>
      <c r="OZJ12" s="886"/>
      <c r="OZK12" s="886"/>
      <c r="OZL12" s="885"/>
      <c r="OZM12" s="886"/>
      <c r="OZN12" s="886"/>
      <c r="OZO12" s="886"/>
      <c r="OZP12" s="885"/>
      <c r="OZQ12" s="886"/>
      <c r="OZR12" s="886"/>
      <c r="OZS12" s="886"/>
      <c r="OZT12" s="885"/>
      <c r="OZU12" s="886"/>
      <c r="OZV12" s="886"/>
      <c r="OZW12" s="886"/>
      <c r="OZX12" s="885"/>
      <c r="OZY12" s="886"/>
      <c r="OZZ12" s="886"/>
      <c r="PAA12" s="886"/>
      <c r="PAB12" s="885"/>
      <c r="PAC12" s="886"/>
      <c r="PAD12" s="886"/>
      <c r="PAE12" s="886"/>
      <c r="PAF12" s="885"/>
      <c r="PAG12" s="886"/>
      <c r="PAH12" s="886"/>
      <c r="PAI12" s="886"/>
      <c r="PAJ12" s="885"/>
      <c r="PAK12" s="886"/>
      <c r="PAL12" s="886"/>
      <c r="PAM12" s="886"/>
      <c r="PAN12" s="885"/>
      <c r="PAO12" s="886"/>
      <c r="PAP12" s="886"/>
      <c r="PAQ12" s="886"/>
      <c r="PAR12" s="885"/>
      <c r="PAS12" s="886"/>
      <c r="PAT12" s="886"/>
      <c r="PAU12" s="886"/>
      <c r="PAV12" s="885"/>
      <c r="PAW12" s="886"/>
      <c r="PAX12" s="886"/>
      <c r="PAY12" s="886"/>
      <c r="PAZ12" s="885"/>
      <c r="PBA12" s="886"/>
      <c r="PBB12" s="886"/>
      <c r="PBC12" s="886"/>
      <c r="PBD12" s="885"/>
      <c r="PBE12" s="886"/>
      <c r="PBF12" s="886"/>
      <c r="PBG12" s="886"/>
      <c r="PBH12" s="885"/>
      <c r="PBI12" s="886"/>
      <c r="PBJ12" s="886"/>
      <c r="PBK12" s="886"/>
      <c r="PBL12" s="885"/>
      <c r="PBM12" s="886"/>
      <c r="PBN12" s="886"/>
      <c r="PBO12" s="886"/>
      <c r="PBP12" s="885"/>
      <c r="PBQ12" s="886"/>
      <c r="PBR12" s="886"/>
      <c r="PBS12" s="886"/>
      <c r="PBT12" s="885"/>
      <c r="PBU12" s="886"/>
      <c r="PBV12" s="886"/>
      <c r="PBW12" s="886"/>
      <c r="PBX12" s="885"/>
      <c r="PBY12" s="886"/>
      <c r="PBZ12" s="886"/>
      <c r="PCA12" s="886"/>
      <c r="PCB12" s="885"/>
      <c r="PCC12" s="886"/>
      <c r="PCD12" s="886"/>
      <c r="PCE12" s="886"/>
      <c r="PCF12" s="885"/>
      <c r="PCG12" s="886"/>
      <c r="PCH12" s="886"/>
      <c r="PCI12" s="886"/>
      <c r="PCJ12" s="885"/>
      <c r="PCK12" s="886"/>
      <c r="PCL12" s="886"/>
      <c r="PCM12" s="886"/>
      <c r="PCN12" s="885"/>
      <c r="PCO12" s="886"/>
      <c r="PCP12" s="886"/>
      <c r="PCQ12" s="886"/>
      <c r="PCR12" s="885"/>
      <c r="PCS12" s="886"/>
      <c r="PCT12" s="886"/>
      <c r="PCU12" s="886"/>
      <c r="PCV12" s="885"/>
      <c r="PCW12" s="886"/>
      <c r="PCX12" s="886"/>
      <c r="PCY12" s="886"/>
      <c r="PCZ12" s="885"/>
      <c r="PDA12" s="886"/>
      <c r="PDB12" s="886"/>
      <c r="PDC12" s="886"/>
      <c r="PDD12" s="885"/>
      <c r="PDE12" s="886"/>
      <c r="PDF12" s="886"/>
      <c r="PDG12" s="886"/>
      <c r="PDH12" s="885"/>
      <c r="PDI12" s="886"/>
      <c r="PDJ12" s="886"/>
      <c r="PDK12" s="886"/>
      <c r="PDL12" s="885"/>
      <c r="PDM12" s="886"/>
      <c r="PDN12" s="886"/>
      <c r="PDO12" s="886"/>
      <c r="PDP12" s="885"/>
      <c r="PDQ12" s="886"/>
      <c r="PDR12" s="886"/>
      <c r="PDS12" s="886"/>
      <c r="PDT12" s="885"/>
      <c r="PDU12" s="886"/>
      <c r="PDV12" s="886"/>
      <c r="PDW12" s="886"/>
      <c r="PDX12" s="885"/>
      <c r="PDY12" s="886"/>
      <c r="PDZ12" s="886"/>
      <c r="PEA12" s="886"/>
      <c r="PEB12" s="885"/>
      <c r="PEC12" s="886"/>
      <c r="PED12" s="886"/>
      <c r="PEE12" s="886"/>
      <c r="PEF12" s="885"/>
      <c r="PEG12" s="886"/>
      <c r="PEH12" s="886"/>
      <c r="PEI12" s="886"/>
      <c r="PEJ12" s="885"/>
      <c r="PEK12" s="886"/>
      <c r="PEL12" s="886"/>
      <c r="PEM12" s="886"/>
      <c r="PEN12" s="885"/>
      <c r="PEO12" s="886"/>
      <c r="PEP12" s="886"/>
      <c r="PEQ12" s="886"/>
      <c r="PER12" s="885"/>
      <c r="PES12" s="886"/>
      <c r="PET12" s="886"/>
      <c r="PEU12" s="886"/>
      <c r="PEV12" s="885"/>
      <c r="PEW12" s="886"/>
      <c r="PEX12" s="886"/>
      <c r="PEY12" s="886"/>
      <c r="PEZ12" s="885"/>
      <c r="PFA12" s="886"/>
      <c r="PFB12" s="886"/>
      <c r="PFC12" s="886"/>
      <c r="PFD12" s="885"/>
      <c r="PFE12" s="886"/>
      <c r="PFF12" s="886"/>
      <c r="PFG12" s="886"/>
      <c r="PFH12" s="885"/>
      <c r="PFI12" s="886"/>
      <c r="PFJ12" s="886"/>
      <c r="PFK12" s="886"/>
      <c r="PFL12" s="885"/>
      <c r="PFM12" s="886"/>
      <c r="PFN12" s="886"/>
      <c r="PFO12" s="886"/>
      <c r="PFP12" s="885"/>
      <c r="PFQ12" s="886"/>
      <c r="PFR12" s="886"/>
      <c r="PFS12" s="886"/>
      <c r="PFT12" s="885"/>
      <c r="PFU12" s="886"/>
      <c r="PFV12" s="886"/>
      <c r="PFW12" s="886"/>
      <c r="PFX12" s="885"/>
      <c r="PFY12" s="886"/>
      <c r="PFZ12" s="886"/>
      <c r="PGA12" s="886"/>
      <c r="PGB12" s="885"/>
      <c r="PGC12" s="886"/>
      <c r="PGD12" s="886"/>
      <c r="PGE12" s="886"/>
      <c r="PGF12" s="885"/>
      <c r="PGG12" s="886"/>
      <c r="PGH12" s="886"/>
      <c r="PGI12" s="886"/>
      <c r="PGJ12" s="885"/>
      <c r="PGK12" s="886"/>
      <c r="PGL12" s="886"/>
      <c r="PGM12" s="886"/>
      <c r="PGN12" s="885"/>
      <c r="PGO12" s="886"/>
      <c r="PGP12" s="886"/>
      <c r="PGQ12" s="886"/>
      <c r="PGR12" s="885"/>
      <c r="PGS12" s="886"/>
      <c r="PGT12" s="886"/>
      <c r="PGU12" s="886"/>
      <c r="PGV12" s="885"/>
      <c r="PGW12" s="886"/>
      <c r="PGX12" s="886"/>
      <c r="PGY12" s="886"/>
      <c r="PGZ12" s="885"/>
      <c r="PHA12" s="886"/>
      <c r="PHB12" s="886"/>
      <c r="PHC12" s="886"/>
      <c r="PHD12" s="885"/>
      <c r="PHE12" s="886"/>
      <c r="PHF12" s="886"/>
      <c r="PHG12" s="886"/>
      <c r="PHH12" s="885"/>
      <c r="PHI12" s="886"/>
      <c r="PHJ12" s="886"/>
      <c r="PHK12" s="886"/>
      <c r="PHL12" s="885"/>
      <c r="PHM12" s="886"/>
      <c r="PHN12" s="886"/>
      <c r="PHO12" s="886"/>
      <c r="PHP12" s="885"/>
      <c r="PHQ12" s="886"/>
      <c r="PHR12" s="886"/>
      <c r="PHS12" s="886"/>
      <c r="PHT12" s="885"/>
      <c r="PHU12" s="886"/>
      <c r="PHV12" s="886"/>
      <c r="PHW12" s="886"/>
      <c r="PHX12" s="885"/>
      <c r="PHY12" s="886"/>
      <c r="PHZ12" s="886"/>
      <c r="PIA12" s="886"/>
      <c r="PIB12" s="885"/>
      <c r="PIC12" s="886"/>
      <c r="PID12" s="886"/>
      <c r="PIE12" s="886"/>
      <c r="PIF12" s="885"/>
      <c r="PIG12" s="886"/>
      <c r="PIH12" s="886"/>
      <c r="PII12" s="886"/>
      <c r="PIJ12" s="885"/>
      <c r="PIK12" s="886"/>
      <c r="PIL12" s="886"/>
      <c r="PIM12" s="886"/>
      <c r="PIN12" s="885"/>
      <c r="PIO12" s="886"/>
      <c r="PIP12" s="886"/>
      <c r="PIQ12" s="886"/>
      <c r="PIR12" s="885"/>
      <c r="PIS12" s="886"/>
      <c r="PIT12" s="886"/>
      <c r="PIU12" s="886"/>
      <c r="PIV12" s="885"/>
      <c r="PIW12" s="886"/>
      <c r="PIX12" s="886"/>
      <c r="PIY12" s="886"/>
      <c r="PIZ12" s="885"/>
      <c r="PJA12" s="886"/>
      <c r="PJB12" s="886"/>
      <c r="PJC12" s="886"/>
      <c r="PJD12" s="885"/>
      <c r="PJE12" s="886"/>
      <c r="PJF12" s="886"/>
      <c r="PJG12" s="886"/>
      <c r="PJH12" s="885"/>
      <c r="PJI12" s="886"/>
      <c r="PJJ12" s="886"/>
      <c r="PJK12" s="886"/>
      <c r="PJL12" s="885"/>
      <c r="PJM12" s="886"/>
      <c r="PJN12" s="886"/>
      <c r="PJO12" s="886"/>
      <c r="PJP12" s="885"/>
      <c r="PJQ12" s="886"/>
      <c r="PJR12" s="886"/>
      <c r="PJS12" s="886"/>
      <c r="PJT12" s="885"/>
      <c r="PJU12" s="886"/>
      <c r="PJV12" s="886"/>
      <c r="PJW12" s="886"/>
      <c r="PJX12" s="885"/>
      <c r="PJY12" s="886"/>
      <c r="PJZ12" s="886"/>
      <c r="PKA12" s="886"/>
      <c r="PKB12" s="885"/>
      <c r="PKC12" s="886"/>
      <c r="PKD12" s="886"/>
      <c r="PKE12" s="886"/>
      <c r="PKF12" s="885"/>
      <c r="PKG12" s="886"/>
      <c r="PKH12" s="886"/>
      <c r="PKI12" s="886"/>
      <c r="PKJ12" s="885"/>
      <c r="PKK12" s="886"/>
      <c r="PKL12" s="886"/>
      <c r="PKM12" s="886"/>
      <c r="PKN12" s="885"/>
      <c r="PKO12" s="886"/>
      <c r="PKP12" s="886"/>
      <c r="PKQ12" s="886"/>
      <c r="PKR12" s="885"/>
      <c r="PKS12" s="886"/>
      <c r="PKT12" s="886"/>
      <c r="PKU12" s="886"/>
      <c r="PKV12" s="885"/>
      <c r="PKW12" s="886"/>
      <c r="PKX12" s="886"/>
      <c r="PKY12" s="886"/>
      <c r="PKZ12" s="885"/>
      <c r="PLA12" s="886"/>
      <c r="PLB12" s="886"/>
      <c r="PLC12" s="886"/>
      <c r="PLD12" s="885"/>
      <c r="PLE12" s="886"/>
      <c r="PLF12" s="886"/>
      <c r="PLG12" s="886"/>
      <c r="PLH12" s="885"/>
      <c r="PLI12" s="886"/>
      <c r="PLJ12" s="886"/>
      <c r="PLK12" s="886"/>
      <c r="PLL12" s="885"/>
      <c r="PLM12" s="886"/>
      <c r="PLN12" s="886"/>
      <c r="PLO12" s="886"/>
      <c r="PLP12" s="885"/>
      <c r="PLQ12" s="886"/>
      <c r="PLR12" s="886"/>
      <c r="PLS12" s="886"/>
      <c r="PLT12" s="885"/>
      <c r="PLU12" s="886"/>
      <c r="PLV12" s="886"/>
      <c r="PLW12" s="886"/>
      <c r="PLX12" s="885"/>
      <c r="PLY12" s="886"/>
      <c r="PLZ12" s="886"/>
      <c r="PMA12" s="886"/>
      <c r="PMB12" s="885"/>
      <c r="PMC12" s="886"/>
      <c r="PMD12" s="886"/>
      <c r="PME12" s="886"/>
      <c r="PMF12" s="885"/>
      <c r="PMG12" s="886"/>
      <c r="PMH12" s="886"/>
      <c r="PMI12" s="886"/>
      <c r="PMJ12" s="885"/>
      <c r="PMK12" s="886"/>
      <c r="PML12" s="886"/>
      <c r="PMM12" s="886"/>
      <c r="PMN12" s="885"/>
      <c r="PMO12" s="886"/>
      <c r="PMP12" s="886"/>
      <c r="PMQ12" s="886"/>
      <c r="PMR12" s="885"/>
      <c r="PMS12" s="886"/>
      <c r="PMT12" s="886"/>
      <c r="PMU12" s="886"/>
      <c r="PMV12" s="885"/>
      <c r="PMW12" s="886"/>
      <c r="PMX12" s="886"/>
      <c r="PMY12" s="886"/>
      <c r="PMZ12" s="885"/>
      <c r="PNA12" s="886"/>
      <c r="PNB12" s="886"/>
      <c r="PNC12" s="886"/>
      <c r="PND12" s="885"/>
      <c r="PNE12" s="886"/>
      <c r="PNF12" s="886"/>
      <c r="PNG12" s="886"/>
      <c r="PNH12" s="885"/>
      <c r="PNI12" s="886"/>
      <c r="PNJ12" s="886"/>
      <c r="PNK12" s="886"/>
      <c r="PNL12" s="885"/>
      <c r="PNM12" s="886"/>
      <c r="PNN12" s="886"/>
      <c r="PNO12" s="886"/>
      <c r="PNP12" s="885"/>
      <c r="PNQ12" s="886"/>
      <c r="PNR12" s="886"/>
      <c r="PNS12" s="886"/>
      <c r="PNT12" s="885"/>
      <c r="PNU12" s="886"/>
      <c r="PNV12" s="886"/>
      <c r="PNW12" s="886"/>
      <c r="PNX12" s="885"/>
      <c r="PNY12" s="886"/>
      <c r="PNZ12" s="886"/>
      <c r="POA12" s="886"/>
      <c r="POB12" s="885"/>
      <c r="POC12" s="886"/>
      <c r="POD12" s="886"/>
      <c r="POE12" s="886"/>
      <c r="POF12" s="885"/>
      <c r="POG12" s="886"/>
      <c r="POH12" s="886"/>
      <c r="POI12" s="886"/>
      <c r="POJ12" s="885"/>
      <c r="POK12" s="886"/>
      <c r="POL12" s="886"/>
      <c r="POM12" s="886"/>
      <c r="PON12" s="885"/>
      <c r="POO12" s="886"/>
      <c r="POP12" s="886"/>
      <c r="POQ12" s="886"/>
      <c r="POR12" s="885"/>
      <c r="POS12" s="886"/>
      <c r="POT12" s="886"/>
      <c r="POU12" s="886"/>
      <c r="POV12" s="885"/>
      <c r="POW12" s="886"/>
      <c r="POX12" s="886"/>
      <c r="POY12" s="886"/>
      <c r="POZ12" s="885"/>
      <c r="PPA12" s="886"/>
      <c r="PPB12" s="886"/>
      <c r="PPC12" s="886"/>
      <c r="PPD12" s="885"/>
      <c r="PPE12" s="886"/>
      <c r="PPF12" s="886"/>
      <c r="PPG12" s="886"/>
      <c r="PPH12" s="885"/>
      <c r="PPI12" s="886"/>
      <c r="PPJ12" s="886"/>
      <c r="PPK12" s="886"/>
      <c r="PPL12" s="885"/>
      <c r="PPM12" s="886"/>
      <c r="PPN12" s="886"/>
      <c r="PPO12" s="886"/>
      <c r="PPP12" s="885"/>
      <c r="PPQ12" s="886"/>
      <c r="PPR12" s="886"/>
      <c r="PPS12" s="886"/>
      <c r="PPT12" s="885"/>
      <c r="PPU12" s="886"/>
      <c r="PPV12" s="886"/>
      <c r="PPW12" s="886"/>
      <c r="PPX12" s="885"/>
      <c r="PPY12" s="886"/>
      <c r="PPZ12" s="886"/>
      <c r="PQA12" s="886"/>
      <c r="PQB12" s="885"/>
      <c r="PQC12" s="886"/>
      <c r="PQD12" s="886"/>
      <c r="PQE12" s="886"/>
      <c r="PQF12" s="885"/>
      <c r="PQG12" s="886"/>
      <c r="PQH12" s="886"/>
      <c r="PQI12" s="886"/>
      <c r="PQJ12" s="885"/>
      <c r="PQK12" s="886"/>
      <c r="PQL12" s="886"/>
      <c r="PQM12" s="886"/>
      <c r="PQN12" s="885"/>
      <c r="PQO12" s="886"/>
      <c r="PQP12" s="886"/>
      <c r="PQQ12" s="886"/>
      <c r="PQR12" s="885"/>
      <c r="PQS12" s="886"/>
      <c r="PQT12" s="886"/>
      <c r="PQU12" s="886"/>
      <c r="PQV12" s="885"/>
      <c r="PQW12" s="886"/>
      <c r="PQX12" s="886"/>
      <c r="PQY12" s="886"/>
      <c r="PQZ12" s="885"/>
      <c r="PRA12" s="886"/>
      <c r="PRB12" s="886"/>
      <c r="PRC12" s="886"/>
      <c r="PRD12" s="885"/>
      <c r="PRE12" s="886"/>
      <c r="PRF12" s="886"/>
      <c r="PRG12" s="886"/>
      <c r="PRH12" s="885"/>
      <c r="PRI12" s="886"/>
      <c r="PRJ12" s="886"/>
      <c r="PRK12" s="886"/>
      <c r="PRL12" s="885"/>
      <c r="PRM12" s="886"/>
      <c r="PRN12" s="886"/>
      <c r="PRO12" s="886"/>
      <c r="PRP12" s="885"/>
      <c r="PRQ12" s="886"/>
      <c r="PRR12" s="886"/>
      <c r="PRS12" s="886"/>
      <c r="PRT12" s="885"/>
      <c r="PRU12" s="886"/>
      <c r="PRV12" s="886"/>
      <c r="PRW12" s="886"/>
      <c r="PRX12" s="885"/>
      <c r="PRY12" s="886"/>
      <c r="PRZ12" s="886"/>
      <c r="PSA12" s="886"/>
      <c r="PSB12" s="885"/>
      <c r="PSC12" s="886"/>
      <c r="PSD12" s="886"/>
      <c r="PSE12" s="886"/>
      <c r="PSF12" s="885"/>
      <c r="PSG12" s="886"/>
      <c r="PSH12" s="886"/>
      <c r="PSI12" s="886"/>
      <c r="PSJ12" s="885"/>
      <c r="PSK12" s="886"/>
      <c r="PSL12" s="886"/>
      <c r="PSM12" s="886"/>
      <c r="PSN12" s="885"/>
      <c r="PSO12" s="886"/>
      <c r="PSP12" s="886"/>
      <c r="PSQ12" s="886"/>
      <c r="PSR12" s="885"/>
      <c r="PSS12" s="886"/>
      <c r="PST12" s="886"/>
      <c r="PSU12" s="886"/>
      <c r="PSV12" s="885"/>
      <c r="PSW12" s="886"/>
      <c r="PSX12" s="886"/>
      <c r="PSY12" s="886"/>
      <c r="PSZ12" s="885"/>
      <c r="PTA12" s="886"/>
      <c r="PTB12" s="886"/>
      <c r="PTC12" s="886"/>
      <c r="PTD12" s="885"/>
      <c r="PTE12" s="886"/>
      <c r="PTF12" s="886"/>
      <c r="PTG12" s="886"/>
      <c r="PTH12" s="885"/>
      <c r="PTI12" s="886"/>
      <c r="PTJ12" s="886"/>
      <c r="PTK12" s="886"/>
      <c r="PTL12" s="885"/>
      <c r="PTM12" s="886"/>
      <c r="PTN12" s="886"/>
      <c r="PTO12" s="886"/>
      <c r="PTP12" s="885"/>
      <c r="PTQ12" s="886"/>
      <c r="PTR12" s="886"/>
      <c r="PTS12" s="886"/>
      <c r="PTT12" s="885"/>
      <c r="PTU12" s="886"/>
      <c r="PTV12" s="886"/>
      <c r="PTW12" s="886"/>
      <c r="PTX12" s="885"/>
      <c r="PTY12" s="886"/>
      <c r="PTZ12" s="886"/>
      <c r="PUA12" s="886"/>
      <c r="PUB12" s="885"/>
      <c r="PUC12" s="886"/>
      <c r="PUD12" s="886"/>
      <c r="PUE12" s="886"/>
      <c r="PUF12" s="885"/>
      <c r="PUG12" s="886"/>
      <c r="PUH12" s="886"/>
      <c r="PUI12" s="886"/>
      <c r="PUJ12" s="885"/>
      <c r="PUK12" s="886"/>
      <c r="PUL12" s="886"/>
      <c r="PUM12" s="886"/>
      <c r="PUN12" s="885"/>
      <c r="PUO12" s="886"/>
      <c r="PUP12" s="886"/>
      <c r="PUQ12" s="886"/>
      <c r="PUR12" s="885"/>
      <c r="PUS12" s="886"/>
      <c r="PUT12" s="886"/>
      <c r="PUU12" s="886"/>
      <c r="PUV12" s="885"/>
      <c r="PUW12" s="886"/>
      <c r="PUX12" s="886"/>
      <c r="PUY12" s="886"/>
      <c r="PUZ12" s="885"/>
      <c r="PVA12" s="886"/>
      <c r="PVB12" s="886"/>
      <c r="PVC12" s="886"/>
      <c r="PVD12" s="885"/>
      <c r="PVE12" s="886"/>
      <c r="PVF12" s="886"/>
      <c r="PVG12" s="886"/>
      <c r="PVH12" s="885"/>
      <c r="PVI12" s="886"/>
      <c r="PVJ12" s="886"/>
      <c r="PVK12" s="886"/>
      <c r="PVL12" s="885"/>
      <c r="PVM12" s="886"/>
      <c r="PVN12" s="886"/>
      <c r="PVO12" s="886"/>
      <c r="PVP12" s="885"/>
      <c r="PVQ12" s="886"/>
      <c r="PVR12" s="886"/>
      <c r="PVS12" s="886"/>
      <c r="PVT12" s="885"/>
      <c r="PVU12" s="886"/>
      <c r="PVV12" s="886"/>
      <c r="PVW12" s="886"/>
      <c r="PVX12" s="885"/>
      <c r="PVY12" s="886"/>
      <c r="PVZ12" s="886"/>
      <c r="PWA12" s="886"/>
      <c r="PWB12" s="885"/>
      <c r="PWC12" s="886"/>
      <c r="PWD12" s="886"/>
      <c r="PWE12" s="886"/>
      <c r="PWF12" s="885"/>
      <c r="PWG12" s="886"/>
      <c r="PWH12" s="886"/>
      <c r="PWI12" s="886"/>
      <c r="PWJ12" s="885"/>
      <c r="PWK12" s="886"/>
      <c r="PWL12" s="886"/>
      <c r="PWM12" s="886"/>
      <c r="PWN12" s="885"/>
      <c r="PWO12" s="886"/>
      <c r="PWP12" s="886"/>
      <c r="PWQ12" s="886"/>
      <c r="PWR12" s="885"/>
      <c r="PWS12" s="886"/>
      <c r="PWT12" s="886"/>
      <c r="PWU12" s="886"/>
      <c r="PWV12" s="885"/>
      <c r="PWW12" s="886"/>
      <c r="PWX12" s="886"/>
      <c r="PWY12" s="886"/>
      <c r="PWZ12" s="885"/>
      <c r="PXA12" s="886"/>
      <c r="PXB12" s="886"/>
      <c r="PXC12" s="886"/>
      <c r="PXD12" s="885"/>
      <c r="PXE12" s="886"/>
      <c r="PXF12" s="886"/>
      <c r="PXG12" s="886"/>
      <c r="PXH12" s="885"/>
      <c r="PXI12" s="886"/>
      <c r="PXJ12" s="886"/>
      <c r="PXK12" s="886"/>
      <c r="PXL12" s="885"/>
      <c r="PXM12" s="886"/>
      <c r="PXN12" s="886"/>
      <c r="PXO12" s="886"/>
      <c r="PXP12" s="885"/>
      <c r="PXQ12" s="886"/>
      <c r="PXR12" s="886"/>
      <c r="PXS12" s="886"/>
      <c r="PXT12" s="885"/>
      <c r="PXU12" s="886"/>
      <c r="PXV12" s="886"/>
      <c r="PXW12" s="886"/>
      <c r="PXX12" s="885"/>
      <c r="PXY12" s="886"/>
      <c r="PXZ12" s="886"/>
      <c r="PYA12" s="886"/>
      <c r="PYB12" s="885"/>
      <c r="PYC12" s="886"/>
      <c r="PYD12" s="886"/>
      <c r="PYE12" s="886"/>
      <c r="PYF12" s="885"/>
      <c r="PYG12" s="886"/>
      <c r="PYH12" s="886"/>
      <c r="PYI12" s="886"/>
      <c r="PYJ12" s="885"/>
      <c r="PYK12" s="886"/>
      <c r="PYL12" s="886"/>
      <c r="PYM12" s="886"/>
      <c r="PYN12" s="885"/>
      <c r="PYO12" s="886"/>
      <c r="PYP12" s="886"/>
      <c r="PYQ12" s="886"/>
      <c r="PYR12" s="885"/>
      <c r="PYS12" s="886"/>
      <c r="PYT12" s="886"/>
      <c r="PYU12" s="886"/>
      <c r="PYV12" s="885"/>
      <c r="PYW12" s="886"/>
      <c r="PYX12" s="886"/>
      <c r="PYY12" s="886"/>
      <c r="PYZ12" s="885"/>
      <c r="PZA12" s="886"/>
      <c r="PZB12" s="886"/>
      <c r="PZC12" s="886"/>
      <c r="PZD12" s="885"/>
      <c r="PZE12" s="886"/>
      <c r="PZF12" s="886"/>
      <c r="PZG12" s="886"/>
      <c r="PZH12" s="885"/>
      <c r="PZI12" s="886"/>
      <c r="PZJ12" s="886"/>
      <c r="PZK12" s="886"/>
      <c r="PZL12" s="885"/>
      <c r="PZM12" s="886"/>
      <c r="PZN12" s="886"/>
      <c r="PZO12" s="886"/>
      <c r="PZP12" s="885"/>
      <c r="PZQ12" s="886"/>
      <c r="PZR12" s="886"/>
      <c r="PZS12" s="886"/>
      <c r="PZT12" s="885"/>
      <c r="PZU12" s="886"/>
      <c r="PZV12" s="886"/>
      <c r="PZW12" s="886"/>
      <c r="PZX12" s="885"/>
      <c r="PZY12" s="886"/>
      <c r="PZZ12" s="886"/>
      <c r="QAA12" s="886"/>
      <c r="QAB12" s="885"/>
      <c r="QAC12" s="886"/>
      <c r="QAD12" s="886"/>
      <c r="QAE12" s="886"/>
      <c r="QAF12" s="885"/>
      <c r="QAG12" s="886"/>
      <c r="QAH12" s="886"/>
      <c r="QAI12" s="886"/>
      <c r="QAJ12" s="885"/>
      <c r="QAK12" s="886"/>
      <c r="QAL12" s="886"/>
      <c r="QAM12" s="886"/>
      <c r="QAN12" s="885"/>
      <c r="QAO12" s="886"/>
      <c r="QAP12" s="886"/>
      <c r="QAQ12" s="886"/>
      <c r="QAR12" s="885"/>
      <c r="QAS12" s="886"/>
      <c r="QAT12" s="886"/>
      <c r="QAU12" s="886"/>
      <c r="QAV12" s="885"/>
      <c r="QAW12" s="886"/>
      <c r="QAX12" s="886"/>
      <c r="QAY12" s="886"/>
      <c r="QAZ12" s="885"/>
      <c r="QBA12" s="886"/>
      <c r="QBB12" s="886"/>
      <c r="QBC12" s="886"/>
      <c r="QBD12" s="885"/>
      <c r="QBE12" s="886"/>
      <c r="QBF12" s="886"/>
      <c r="QBG12" s="886"/>
      <c r="QBH12" s="885"/>
      <c r="QBI12" s="886"/>
      <c r="QBJ12" s="886"/>
      <c r="QBK12" s="886"/>
      <c r="QBL12" s="885"/>
      <c r="QBM12" s="886"/>
      <c r="QBN12" s="886"/>
      <c r="QBO12" s="886"/>
      <c r="QBP12" s="885"/>
      <c r="QBQ12" s="886"/>
      <c r="QBR12" s="886"/>
      <c r="QBS12" s="886"/>
      <c r="QBT12" s="885"/>
      <c r="QBU12" s="886"/>
      <c r="QBV12" s="886"/>
      <c r="QBW12" s="886"/>
      <c r="QBX12" s="885"/>
      <c r="QBY12" s="886"/>
      <c r="QBZ12" s="886"/>
      <c r="QCA12" s="886"/>
      <c r="QCB12" s="885"/>
      <c r="QCC12" s="886"/>
      <c r="QCD12" s="886"/>
      <c r="QCE12" s="886"/>
      <c r="QCF12" s="885"/>
      <c r="QCG12" s="886"/>
      <c r="QCH12" s="886"/>
      <c r="QCI12" s="886"/>
      <c r="QCJ12" s="885"/>
      <c r="QCK12" s="886"/>
      <c r="QCL12" s="886"/>
      <c r="QCM12" s="886"/>
      <c r="QCN12" s="885"/>
      <c r="QCO12" s="886"/>
      <c r="QCP12" s="886"/>
      <c r="QCQ12" s="886"/>
      <c r="QCR12" s="885"/>
      <c r="QCS12" s="886"/>
      <c r="QCT12" s="886"/>
      <c r="QCU12" s="886"/>
      <c r="QCV12" s="885"/>
      <c r="QCW12" s="886"/>
      <c r="QCX12" s="886"/>
      <c r="QCY12" s="886"/>
      <c r="QCZ12" s="885"/>
      <c r="QDA12" s="886"/>
      <c r="QDB12" s="886"/>
      <c r="QDC12" s="886"/>
      <c r="QDD12" s="885"/>
      <c r="QDE12" s="886"/>
      <c r="QDF12" s="886"/>
      <c r="QDG12" s="886"/>
      <c r="QDH12" s="885"/>
      <c r="QDI12" s="886"/>
      <c r="QDJ12" s="886"/>
      <c r="QDK12" s="886"/>
      <c r="QDL12" s="885"/>
      <c r="QDM12" s="886"/>
      <c r="QDN12" s="886"/>
      <c r="QDO12" s="886"/>
      <c r="QDP12" s="885"/>
      <c r="QDQ12" s="886"/>
      <c r="QDR12" s="886"/>
      <c r="QDS12" s="886"/>
      <c r="QDT12" s="885"/>
      <c r="QDU12" s="886"/>
      <c r="QDV12" s="886"/>
      <c r="QDW12" s="886"/>
      <c r="QDX12" s="885"/>
      <c r="QDY12" s="886"/>
      <c r="QDZ12" s="886"/>
      <c r="QEA12" s="886"/>
      <c r="QEB12" s="885"/>
      <c r="QEC12" s="886"/>
      <c r="QED12" s="886"/>
      <c r="QEE12" s="886"/>
      <c r="QEF12" s="885"/>
      <c r="QEG12" s="886"/>
      <c r="QEH12" s="886"/>
      <c r="QEI12" s="886"/>
      <c r="QEJ12" s="885"/>
      <c r="QEK12" s="886"/>
      <c r="QEL12" s="886"/>
      <c r="QEM12" s="886"/>
      <c r="QEN12" s="885"/>
      <c r="QEO12" s="886"/>
      <c r="QEP12" s="886"/>
      <c r="QEQ12" s="886"/>
      <c r="QER12" s="885"/>
      <c r="QES12" s="886"/>
      <c r="QET12" s="886"/>
      <c r="QEU12" s="886"/>
      <c r="QEV12" s="885"/>
      <c r="QEW12" s="886"/>
      <c r="QEX12" s="886"/>
      <c r="QEY12" s="886"/>
      <c r="QEZ12" s="885"/>
      <c r="QFA12" s="886"/>
      <c r="QFB12" s="886"/>
      <c r="QFC12" s="886"/>
      <c r="QFD12" s="885"/>
      <c r="QFE12" s="886"/>
      <c r="QFF12" s="886"/>
      <c r="QFG12" s="886"/>
      <c r="QFH12" s="885"/>
      <c r="QFI12" s="886"/>
      <c r="QFJ12" s="886"/>
      <c r="QFK12" s="886"/>
      <c r="QFL12" s="885"/>
      <c r="QFM12" s="886"/>
      <c r="QFN12" s="886"/>
      <c r="QFO12" s="886"/>
      <c r="QFP12" s="885"/>
      <c r="QFQ12" s="886"/>
      <c r="QFR12" s="886"/>
      <c r="QFS12" s="886"/>
      <c r="QFT12" s="885"/>
      <c r="QFU12" s="886"/>
      <c r="QFV12" s="886"/>
      <c r="QFW12" s="886"/>
      <c r="QFX12" s="885"/>
      <c r="QFY12" s="886"/>
      <c r="QFZ12" s="886"/>
      <c r="QGA12" s="886"/>
      <c r="QGB12" s="885"/>
      <c r="QGC12" s="886"/>
      <c r="QGD12" s="886"/>
      <c r="QGE12" s="886"/>
      <c r="QGF12" s="885"/>
      <c r="QGG12" s="886"/>
      <c r="QGH12" s="886"/>
      <c r="QGI12" s="886"/>
      <c r="QGJ12" s="885"/>
      <c r="QGK12" s="886"/>
      <c r="QGL12" s="886"/>
      <c r="QGM12" s="886"/>
      <c r="QGN12" s="885"/>
      <c r="QGO12" s="886"/>
      <c r="QGP12" s="886"/>
      <c r="QGQ12" s="886"/>
      <c r="QGR12" s="885"/>
      <c r="QGS12" s="886"/>
      <c r="QGT12" s="886"/>
      <c r="QGU12" s="886"/>
      <c r="QGV12" s="885"/>
      <c r="QGW12" s="886"/>
      <c r="QGX12" s="886"/>
      <c r="QGY12" s="886"/>
      <c r="QGZ12" s="885"/>
      <c r="QHA12" s="886"/>
      <c r="QHB12" s="886"/>
      <c r="QHC12" s="886"/>
      <c r="QHD12" s="885"/>
      <c r="QHE12" s="886"/>
      <c r="QHF12" s="886"/>
      <c r="QHG12" s="886"/>
      <c r="QHH12" s="885"/>
      <c r="QHI12" s="886"/>
      <c r="QHJ12" s="886"/>
      <c r="QHK12" s="886"/>
      <c r="QHL12" s="885"/>
      <c r="QHM12" s="886"/>
      <c r="QHN12" s="886"/>
      <c r="QHO12" s="886"/>
      <c r="QHP12" s="885"/>
      <c r="QHQ12" s="886"/>
      <c r="QHR12" s="886"/>
      <c r="QHS12" s="886"/>
      <c r="QHT12" s="885"/>
      <c r="QHU12" s="886"/>
      <c r="QHV12" s="886"/>
      <c r="QHW12" s="886"/>
      <c r="QHX12" s="885"/>
      <c r="QHY12" s="886"/>
      <c r="QHZ12" s="886"/>
      <c r="QIA12" s="886"/>
      <c r="QIB12" s="885"/>
      <c r="QIC12" s="886"/>
      <c r="QID12" s="886"/>
      <c r="QIE12" s="886"/>
      <c r="QIF12" s="885"/>
      <c r="QIG12" s="886"/>
      <c r="QIH12" s="886"/>
      <c r="QII12" s="886"/>
      <c r="QIJ12" s="885"/>
      <c r="QIK12" s="886"/>
      <c r="QIL12" s="886"/>
      <c r="QIM12" s="886"/>
      <c r="QIN12" s="885"/>
      <c r="QIO12" s="886"/>
      <c r="QIP12" s="886"/>
      <c r="QIQ12" s="886"/>
      <c r="QIR12" s="885"/>
      <c r="QIS12" s="886"/>
      <c r="QIT12" s="886"/>
      <c r="QIU12" s="886"/>
      <c r="QIV12" s="885"/>
      <c r="QIW12" s="886"/>
      <c r="QIX12" s="886"/>
      <c r="QIY12" s="886"/>
      <c r="QIZ12" s="885"/>
      <c r="QJA12" s="886"/>
      <c r="QJB12" s="886"/>
      <c r="QJC12" s="886"/>
      <c r="QJD12" s="885"/>
      <c r="QJE12" s="886"/>
      <c r="QJF12" s="886"/>
      <c r="QJG12" s="886"/>
      <c r="QJH12" s="885"/>
      <c r="QJI12" s="886"/>
      <c r="QJJ12" s="886"/>
      <c r="QJK12" s="886"/>
      <c r="QJL12" s="885"/>
      <c r="QJM12" s="886"/>
      <c r="QJN12" s="886"/>
      <c r="QJO12" s="886"/>
      <c r="QJP12" s="885"/>
      <c r="QJQ12" s="886"/>
      <c r="QJR12" s="886"/>
      <c r="QJS12" s="886"/>
      <c r="QJT12" s="885"/>
      <c r="QJU12" s="886"/>
      <c r="QJV12" s="886"/>
      <c r="QJW12" s="886"/>
      <c r="QJX12" s="885"/>
      <c r="QJY12" s="886"/>
      <c r="QJZ12" s="886"/>
      <c r="QKA12" s="886"/>
      <c r="QKB12" s="885"/>
      <c r="QKC12" s="886"/>
      <c r="QKD12" s="886"/>
      <c r="QKE12" s="886"/>
      <c r="QKF12" s="885"/>
      <c r="QKG12" s="886"/>
      <c r="QKH12" s="886"/>
      <c r="QKI12" s="886"/>
      <c r="QKJ12" s="885"/>
      <c r="QKK12" s="886"/>
      <c r="QKL12" s="886"/>
      <c r="QKM12" s="886"/>
      <c r="QKN12" s="885"/>
      <c r="QKO12" s="886"/>
      <c r="QKP12" s="886"/>
      <c r="QKQ12" s="886"/>
      <c r="QKR12" s="885"/>
      <c r="QKS12" s="886"/>
      <c r="QKT12" s="886"/>
      <c r="QKU12" s="886"/>
      <c r="QKV12" s="885"/>
      <c r="QKW12" s="886"/>
      <c r="QKX12" s="886"/>
      <c r="QKY12" s="886"/>
      <c r="QKZ12" s="885"/>
      <c r="QLA12" s="886"/>
      <c r="QLB12" s="886"/>
      <c r="QLC12" s="886"/>
      <c r="QLD12" s="885"/>
      <c r="QLE12" s="886"/>
      <c r="QLF12" s="886"/>
      <c r="QLG12" s="886"/>
      <c r="QLH12" s="885"/>
      <c r="QLI12" s="886"/>
      <c r="QLJ12" s="886"/>
      <c r="QLK12" s="886"/>
      <c r="QLL12" s="885"/>
      <c r="QLM12" s="886"/>
      <c r="QLN12" s="886"/>
      <c r="QLO12" s="886"/>
      <c r="QLP12" s="885"/>
      <c r="QLQ12" s="886"/>
      <c r="QLR12" s="886"/>
      <c r="QLS12" s="886"/>
      <c r="QLT12" s="885"/>
      <c r="QLU12" s="886"/>
      <c r="QLV12" s="886"/>
      <c r="QLW12" s="886"/>
      <c r="QLX12" s="885"/>
      <c r="QLY12" s="886"/>
      <c r="QLZ12" s="886"/>
      <c r="QMA12" s="886"/>
      <c r="QMB12" s="885"/>
      <c r="QMC12" s="886"/>
      <c r="QMD12" s="886"/>
      <c r="QME12" s="886"/>
      <c r="QMF12" s="885"/>
      <c r="QMG12" s="886"/>
      <c r="QMH12" s="886"/>
      <c r="QMI12" s="886"/>
      <c r="QMJ12" s="885"/>
      <c r="QMK12" s="886"/>
      <c r="QML12" s="886"/>
      <c r="QMM12" s="886"/>
      <c r="QMN12" s="885"/>
      <c r="QMO12" s="886"/>
      <c r="QMP12" s="886"/>
      <c r="QMQ12" s="886"/>
      <c r="QMR12" s="885"/>
      <c r="QMS12" s="886"/>
      <c r="QMT12" s="886"/>
      <c r="QMU12" s="886"/>
      <c r="QMV12" s="885"/>
      <c r="QMW12" s="886"/>
      <c r="QMX12" s="886"/>
      <c r="QMY12" s="886"/>
      <c r="QMZ12" s="885"/>
      <c r="QNA12" s="886"/>
      <c r="QNB12" s="886"/>
      <c r="QNC12" s="886"/>
      <c r="QND12" s="885"/>
      <c r="QNE12" s="886"/>
      <c r="QNF12" s="886"/>
      <c r="QNG12" s="886"/>
      <c r="QNH12" s="885"/>
      <c r="QNI12" s="886"/>
      <c r="QNJ12" s="886"/>
      <c r="QNK12" s="886"/>
      <c r="QNL12" s="885"/>
      <c r="QNM12" s="886"/>
      <c r="QNN12" s="886"/>
      <c r="QNO12" s="886"/>
      <c r="QNP12" s="885"/>
      <c r="QNQ12" s="886"/>
      <c r="QNR12" s="886"/>
      <c r="QNS12" s="886"/>
      <c r="QNT12" s="885"/>
      <c r="QNU12" s="886"/>
      <c r="QNV12" s="886"/>
      <c r="QNW12" s="886"/>
      <c r="QNX12" s="885"/>
      <c r="QNY12" s="886"/>
      <c r="QNZ12" s="886"/>
      <c r="QOA12" s="886"/>
      <c r="QOB12" s="885"/>
      <c r="QOC12" s="886"/>
      <c r="QOD12" s="886"/>
      <c r="QOE12" s="886"/>
      <c r="QOF12" s="885"/>
      <c r="QOG12" s="886"/>
      <c r="QOH12" s="886"/>
      <c r="QOI12" s="886"/>
      <c r="QOJ12" s="885"/>
      <c r="QOK12" s="886"/>
      <c r="QOL12" s="886"/>
      <c r="QOM12" s="886"/>
      <c r="QON12" s="885"/>
      <c r="QOO12" s="886"/>
      <c r="QOP12" s="886"/>
      <c r="QOQ12" s="886"/>
      <c r="QOR12" s="885"/>
      <c r="QOS12" s="886"/>
      <c r="QOT12" s="886"/>
      <c r="QOU12" s="886"/>
      <c r="QOV12" s="885"/>
      <c r="QOW12" s="886"/>
      <c r="QOX12" s="886"/>
      <c r="QOY12" s="886"/>
      <c r="QOZ12" s="885"/>
      <c r="QPA12" s="886"/>
      <c r="QPB12" s="886"/>
      <c r="QPC12" s="886"/>
      <c r="QPD12" s="885"/>
      <c r="QPE12" s="886"/>
      <c r="QPF12" s="886"/>
      <c r="QPG12" s="886"/>
      <c r="QPH12" s="885"/>
      <c r="QPI12" s="886"/>
      <c r="QPJ12" s="886"/>
      <c r="QPK12" s="886"/>
      <c r="QPL12" s="885"/>
      <c r="QPM12" s="886"/>
      <c r="QPN12" s="886"/>
      <c r="QPO12" s="886"/>
      <c r="QPP12" s="885"/>
      <c r="QPQ12" s="886"/>
      <c r="QPR12" s="886"/>
      <c r="QPS12" s="886"/>
      <c r="QPT12" s="885"/>
      <c r="QPU12" s="886"/>
      <c r="QPV12" s="886"/>
      <c r="QPW12" s="886"/>
      <c r="QPX12" s="885"/>
      <c r="QPY12" s="886"/>
      <c r="QPZ12" s="886"/>
      <c r="QQA12" s="886"/>
      <c r="QQB12" s="885"/>
      <c r="QQC12" s="886"/>
      <c r="QQD12" s="886"/>
      <c r="QQE12" s="886"/>
      <c r="QQF12" s="885"/>
      <c r="QQG12" s="886"/>
      <c r="QQH12" s="886"/>
      <c r="QQI12" s="886"/>
      <c r="QQJ12" s="885"/>
      <c r="QQK12" s="886"/>
      <c r="QQL12" s="886"/>
      <c r="QQM12" s="886"/>
      <c r="QQN12" s="885"/>
      <c r="QQO12" s="886"/>
      <c r="QQP12" s="886"/>
      <c r="QQQ12" s="886"/>
      <c r="QQR12" s="885"/>
      <c r="QQS12" s="886"/>
      <c r="QQT12" s="886"/>
      <c r="QQU12" s="886"/>
      <c r="QQV12" s="885"/>
      <c r="QQW12" s="886"/>
      <c r="QQX12" s="886"/>
      <c r="QQY12" s="886"/>
      <c r="QQZ12" s="885"/>
      <c r="QRA12" s="886"/>
      <c r="QRB12" s="886"/>
      <c r="QRC12" s="886"/>
      <c r="QRD12" s="885"/>
      <c r="QRE12" s="886"/>
      <c r="QRF12" s="886"/>
      <c r="QRG12" s="886"/>
      <c r="QRH12" s="885"/>
      <c r="QRI12" s="886"/>
      <c r="QRJ12" s="886"/>
      <c r="QRK12" s="886"/>
      <c r="QRL12" s="885"/>
      <c r="QRM12" s="886"/>
      <c r="QRN12" s="886"/>
      <c r="QRO12" s="886"/>
      <c r="QRP12" s="885"/>
      <c r="QRQ12" s="886"/>
      <c r="QRR12" s="886"/>
      <c r="QRS12" s="886"/>
      <c r="QRT12" s="885"/>
      <c r="QRU12" s="886"/>
      <c r="QRV12" s="886"/>
      <c r="QRW12" s="886"/>
      <c r="QRX12" s="885"/>
      <c r="QRY12" s="886"/>
      <c r="QRZ12" s="886"/>
      <c r="QSA12" s="886"/>
      <c r="QSB12" s="885"/>
      <c r="QSC12" s="886"/>
      <c r="QSD12" s="886"/>
      <c r="QSE12" s="886"/>
      <c r="QSF12" s="885"/>
      <c r="QSG12" s="886"/>
      <c r="QSH12" s="886"/>
      <c r="QSI12" s="886"/>
      <c r="QSJ12" s="885"/>
      <c r="QSK12" s="886"/>
      <c r="QSL12" s="886"/>
      <c r="QSM12" s="886"/>
      <c r="QSN12" s="885"/>
      <c r="QSO12" s="886"/>
      <c r="QSP12" s="886"/>
      <c r="QSQ12" s="886"/>
      <c r="QSR12" s="885"/>
      <c r="QSS12" s="886"/>
      <c r="QST12" s="886"/>
      <c r="QSU12" s="886"/>
      <c r="QSV12" s="885"/>
      <c r="QSW12" s="886"/>
      <c r="QSX12" s="886"/>
      <c r="QSY12" s="886"/>
      <c r="QSZ12" s="885"/>
      <c r="QTA12" s="886"/>
      <c r="QTB12" s="886"/>
      <c r="QTC12" s="886"/>
      <c r="QTD12" s="885"/>
      <c r="QTE12" s="886"/>
      <c r="QTF12" s="886"/>
      <c r="QTG12" s="886"/>
      <c r="QTH12" s="885"/>
      <c r="QTI12" s="886"/>
      <c r="QTJ12" s="886"/>
      <c r="QTK12" s="886"/>
      <c r="QTL12" s="885"/>
      <c r="QTM12" s="886"/>
      <c r="QTN12" s="886"/>
      <c r="QTO12" s="886"/>
      <c r="QTP12" s="885"/>
      <c r="QTQ12" s="886"/>
      <c r="QTR12" s="886"/>
      <c r="QTS12" s="886"/>
      <c r="QTT12" s="885"/>
      <c r="QTU12" s="886"/>
      <c r="QTV12" s="886"/>
      <c r="QTW12" s="886"/>
      <c r="QTX12" s="885"/>
      <c r="QTY12" s="886"/>
      <c r="QTZ12" s="886"/>
      <c r="QUA12" s="886"/>
      <c r="QUB12" s="885"/>
      <c r="QUC12" s="886"/>
      <c r="QUD12" s="886"/>
      <c r="QUE12" s="886"/>
      <c r="QUF12" s="885"/>
      <c r="QUG12" s="886"/>
      <c r="QUH12" s="886"/>
      <c r="QUI12" s="886"/>
      <c r="QUJ12" s="885"/>
      <c r="QUK12" s="886"/>
      <c r="QUL12" s="886"/>
      <c r="QUM12" s="886"/>
      <c r="QUN12" s="885"/>
      <c r="QUO12" s="886"/>
      <c r="QUP12" s="886"/>
      <c r="QUQ12" s="886"/>
      <c r="QUR12" s="885"/>
      <c r="QUS12" s="886"/>
      <c r="QUT12" s="886"/>
      <c r="QUU12" s="886"/>
      <c r="QUV12" s="885"/>
      <c r="QUW12" s="886"/>
      <c r="QUX12" s="886"/>
      <c r="QUY12" s="886"/>
      <c r="QUZ12" s="885"/>
      <c r="QVA12" s="886"/>
      <c r="QVB12" s="886"/>
      <c r="QVC12" s="886"/>
      <c r="QVD12" s="885"/>
      <c r="QVE12" s="886"/>
      <c r="QVF12" s="886"/>
      <c r="QVG12" s="886"/>
      <c r="QVH12" s="885"/>
      <c r="QVI12" s="886"/>
      <c r="QVJ12" s="886"/>
      <c r="QVK12" s="886"/>
      <c r="QVL12" s="885"/>
      <c r="QVM12" s="886"/>
      <c r="QVN12" s="886"/>
      <c r="QVO12" s="886"/>
      <c r="QVP12" s="885"/>
      <c r="QVQ12" s="886"/>
      <c r="QVR12" s="886"/>
      <c r="QVS12" s="886"/>
      <c r="QVT12" s="885"/>
      <c r="QVU12" s="886"/>
      <c r="QVV12" s="886"/>
      <c r="QVW12" s="886"/>
      <c r="QVX12" s="885"/>
      <c r="QVY12" s="886"/>
      <c r="QVZ12" s="886"/>
      <c r="QWA12" s="886"/>
      <c r="QWB12" s="885"/>
      <c r="QWC12" s="886"/>
      <c r="QWD12" s="886"/>
      <c r="QWE12" s="886"/>
      <c r="QWF12" s="885"/>
      <c r="QWG12" s="886"/>
      <c r="QWH12" s="886"/>
      <c r="QWI12" s="886"/>
      <c r="QWJ12" s="885"/>
      <c r="QWK12" s="886"/>
      <c r="QWL12" s="886"/>
      <c r="QWM12" s="886"/>
      <c r="QWN12" s="885"/>
      <c r="QWO12" s="886"/>
      <c r="QWP12" s="886"/>
      <c r="QWQ12" s="886"/>
      <c r="QWR12" s="885"/>
      <c r="QWS12" s="886"/>
      <c r="QWT12" s="886"/>
      <c r="QWU12" s="886"/>
      <c r="QWV12" s="885"/>
      <c r="QWW12" s="886"/>
      <c r="QWX12" s="886"/>
      <c r="QWY12" s="886"/>
      <c r="QWZ12" s="885"/>
      <c r="QXA12" s="886"/>
      <c r="QXB12" s="886"/>
      <c r="QXC12" s="886"/>
      <c r="QXD12" s="885"/>
      <c r="QXE12" s="886"/>
      <c r="QXF12" s="886"/>
      <c r="QXG12" s="886"/>
      <c r="QXH12" s="885"/>
      <c r="QXI12" s="886"/>
      <c r="QXJ12" s="886"/>
      <c r="QXK12" s="886"/>
      <c r="QXL12" s="885"/>
      <c r="QXM12" s="886"/>
      <c r="QXN12" s="886"/>
      <c r="QXO12" s="886"/>
      <c r="QXP12" s="885"/>
      <c r="QXQ12" s="886"/>
      <c r="QXR12" s="886"/>
      <c r="QXS12" s="886"/>
      <c r="QXT12" s="885"/>
      <c r="QXU12" s="886"/>
      <c r="QXV12" s="886"/>
      <c r="QXW12" s="886"/>
      <c r="QXX12" s="885"/>
      <c r="QXY12" s="886"/>
      <c r="QXZ12" s="886"/>
      <c r="QYA12" s="886"/>
      <c r="QYB12" s="885"/>
      <c r="QYC12" s="886"/>
      <c r="QYD12" s="886"/>
      <c r="QYE12" s="886"/>
      <c r="QYF12" s="885"/>
      <c r="QYG12" s="886"/>
      <c r="QYH12" s="886"/>
      <c r="QYI12" s="886"/>
      <c r="QYJ12" s="885"/>
      <c r="QYK12" s="886"/>
      <c r="QYL12" s="886"/>
      <c r="QYM12" s="886"/>
      <c r="QYN12" s="885"/>
      <c r="QYO12" s="886"/>
      <c r="QYP12" s="886"/>
      <c r="QYQ12" s="886"/>
      <c r="QYR12" s="885"/>
      <c r="QYS12" s="886"/>
      <c r="QYT12" s="886"/>
      <c r="QYU12" s="886"/>
      <c r="QYV12" s="885"/>
      <c r="QYW12" s="886"/>
      <c r="QYX12" s="886"/>
      <c r="QYY12" s="886"/>
      <c r="QYZ12" s="885"/>
      <c r="QZA12" s="886"/>
      <c r="QZB12" s="886"/>
      <c r="QZC12" s="886"/>
      <c r="QZD12" s="885"/>
      <c r="QZE12" s="886"/>
      <c r="QZF12" s="886"/>
      <c r="QZG12" s="886"/>
      <c r="QZH12" s="885"/>
      <c r="QZI12" s="886"/>
      <c r="QZJ12" s="886"/>
      <c r="QZK12" s="886"/>
      <c r="QZL12" s="885"/>
      <c r="QZM12" s="886"/>
      <c r="QZN12" s="886"/>
      <c r="QZO12" s="886"/>
      <c r="QZP12" s="885"/>
      <c r="QZQ12" s="886"/>
      <c r="QZR12" s="886"/>
      <c r="QZS12" s="886"/>
      <c r="QZT12" s="885"/>
      <c r="QZU12" s="886"/>
      <c r="QZV12" s="886"/>
      <c r="QZW12" s="886"/>
      <c r="QZX12" s="885"/>
      <c r="QZY12" s="886"/>
      <c r="QZZ12" s="886"/>
      <c r="RAA12" s="886"/>
      <c r="RAB12" s="885"/>
      <c r="RAC12" s="886"/>
      <c r="RAD12" s="886"/>
      <c r="RAE12" s="886"/>
      <c r="RAF12" s="885"/>
      <c r="RAG12" s="886"/>
      <c r="RAH12" s="886"/>
      <c r="RAI12" s="886"/>
      <c r="RAJ12" s="885"/>
      <c r="RAK12" s="886"/>
      <c r="RAL12" s="886"/>
      <c r="RAM12" s="886"/>
      <c r="RAN12" s="885"/>
      <c r="RAO12" s="886"/>
      <c r="RAP12" s="886"/>
      <c r="RAQ12" s="886"/>
      <c r="RAR12" s="885"/>
      <c r="RAS12" s="886"/>
      <c r="RAT12" s="886"/>
      <c r="RAU12" s="886"/>
      <c r="RAV12" s="885"/>
      <c r="RAW12" s="886"/>
      <c r="RAX12" s="886"/>
      <c r="RAY12" s="886"/>
      <c r="RAZ12" s="885"/>
      <c r="RBA12" s="886"/>
      <c r="RBB12" s="886"/>
      <c r="RBC12" s="886"/>
      <c r="RBD12" s="885"/>
      <c r="RBE12" s="886"/>
      <c r="RBF12" s="886"/>
      <c r="RBG12" s="886"/>
      <c r="RBH12" s="885"/>
      <c r="RBI12" s="886"/>
      <c r="RBJ12" s="886"/>
      <c r="RBK12" s="886"/>
      <c r="RBL12" s="885"/>
      <c r="RBM12" s="886"/>
      <c r="RBN12" s="886"/>
      <c r="RBO12" s="886"/>
      <c r="RBP12" s="885"/>
      <c r="RBQ12" s="886"/>
      <c r="RBR12" s="886"/>
      <c r="RBS12" s="886"/>
      <c r="RBT12" s="885"/>
      <c r="RBU12" s="886"/>
      <c r="RBV12" s="886"/>
      <c r="RBW12" s="886"/>
      <c r="RBX12" s="885"/>
      <c r="RBY12" s="886"/>
      <c r="RBZ12" s="886"/>
      <c r="RCA12" s="886"/>
      <c r="RCB12" s="885"/>
      <c r="RCC12" s="886"/>
      <c r="RCD12" s="886"/>
      <c r="RCE12" s="886"/>
      <c r="RCF12" s="885"/>
      <c r="RCG12" s="886"/>
      <c r="RCH12" s="886"/>
      <c r="RCI12" s="886"/>
      <c r="RCJ12" s="885"/>
      <c r="RCK12" s="886"/>
      <c r="RCL12" s="886"/>
      <c r="RCM12" s="886"/>
      <c r="RCN12" s="885"/>
      <c r="RCO12" s="886"/>
      <c r="RCP12" s="886"/>
      <c r="RCQ12" s="886"/>
      <c r="RCR12" s="885"/>
      <c r="RCS12" s="886"/>
      <c r="RCT12" s="886"/>
      <c r="RCU12" s="886"/>
      <c r="RCV12" s="885"/>
      <c r="RCW12" s="886"/>
      <c r="RCX12" s="886"/>
      <c r="RCY12" s="886"/>
      <c r="RCZ12" s="885"/>
      <c r="RDA12" s="886"/>
      <c r="RDB12" s="886"/>
      <c r="RDC12" s="886"/>
      <c r="RDD12" s="885"/>
      <c r="RDE12" s="886"/>
      <c r="RDF12" s="886"/>
      <c r="RDG12" s="886"/>
      <c r="RDH12" s="885"/>
      <c r="RDI12" s="886"/>
      <c r="RDJ12" s="886"/>
      <c r="RDK12" s="886"/>
      <c r="RDL12" s="885"/>
      <c r="RDM12" s="886"/>
      <c r="RDN12" s="886"/>
      <c r="RDO12" s="886"/>
      <c r="RDP12" s="885"/>
      <c r="RDQ12" s="886"/>
      <c r="RDR12" s="886"/>
      <c r="RDS12" s="886"/>
      <c r="RDT12" s="885"/>
      <c r="RDU12" s="886"/>
      <c r="RDV12" s="886"/>
      <c r="RDW12" s="886"/>
      <c r="RDX12" s="885"/>
      <c r="RDY12" s="886"/>
      <c r="RDZ12" s="886"/>
      <c r="REA12" s="886"/>
      <c r="REB12" s="885"/>
      <c r="REC12" s="886"/>
      <c r="RED12" s="886"/>
      <c r="REE12" s="886"/>
      <c r="REF12" s="885"/>
      <c r="REG12" s="886"/>
      <c r="REH12" s="886"/>
      <c r="REI12" s="886"/>
      <c r="REJ12" s="885"/>
      <c r="REK12" s="886"/>
      <c r="REL12" s="886"/>
      <c r="REM12" s="886"/>
      <c r="REN12" s="885"/>
      <c r="REO12" s="886"/>
      <c r="REP12" s="886"/>
      <c r="REQ12" s="886"/>
      <c r="RER12" s="885"/>
      <c r="RES12" s="886"/>
      <c r="RET12" s="886"/>
      <c r="REU12" s="886"/>
      <c r="REV12" s="885"/>
      <c r="REW12" s="886"/>
      <c r="REX12" s="886"/>
      <c r="REY12" s="886"/>
      <c r="REZ12" s="885"/>
      <c r="RFA12" s="886"/>
      <c r="RFB12" s="886"/>
      <c r="RFC12" s="886"/>
      <c r="RFD12" s="885"/>
      <c r="RFE12" s="886"/>
      <c r="RFF12" s="886"/>
      <c r="RFG12" s="886"/>
      <c r="RFH12" s="885"/>
      <c r="RFI12" s="886"/>
      <c r="RFJ12" s="886"/>
      <c r="RFK12" s="886"/>
      <c r="RFL12" s="885"/>
      <c r="RFM12" s="886"/>
      <c r="RFN12" s="886"/>
      <c r="RFO12" s="886"/>
      <c r="RFP12" s="885"/>
      <c r="RFQ12" s="886"/>
      <c r="RFR12" s="886"/>
      <c r="RFS12" s="886"/>
      <c r="RFT12" s="885"/>
      <c r="RFU12" s="886"/>
      <c r="RFV12" s="886"/>
      <c r="RFW12" s="886"/>
      <c r="RFX12" s="885"/>
      <c r="RFY12" s="886"/>
      <c r="RFZ12" s="886"/>
      <c r="RGA12" s="886"/>
      <c r="RGB12" s="885"/>
      <c r="RGC12" s="886"/>
      <c r="RGD12" s="886"/>
      <c r="RGE12" s="886"/>
      <c r="RGF12" s="885"/>
      <c r="RGG12" s="886"/>
      <c r="RGH12" s="886"/>
      <c r="RGI12" s="886"/>
      <c r="RGJ12" s="885"/>
      <c r="RGK12" s="886"/>
      <c r="RGL12" s="886"/>
      <c r="RGM12" s="886"/>
      <c r="RGN12" s="885"/>
      <c r="RGO12" s="886"/>
      <c r="RGP12" s="886"/>
      <c r="RGQ12" s="886"/>
      <c r="RGR12" s="885"/>
      <c r="RGS12" s="886"/>
      <c r="RGT12" s="886"/>
      <c r="RGU12" s="886"/>
      <c r="RGV12" s="885"/>
      <c r="RGW12" s="886"/>
      <c r="RGX12" s="886"/>
      <c r="RGY12" s="886"/>
      <c r="RGZ12" s="885"/>
      <c r="RHA12" s="886"/>
      <c r="RHB12" s="886"/>
      <c r="RHC12" s="886"/>
      <c r="RHD12" s="885"/>
      <c r="RHE12" s="886"/>
      <c r="RHF12" s="886"/>
      <c r="RHG12" s="886"/>
      <c r="RHH12" s="885"/>
      <c r="RHI12" s="886"/>
      <c r="RHJ12" s="886"/>
      <c r="RHK12" s="886"/>
      <c r="RHL12" s="885"/>
      <c r="RHM12" s="886"/>
      <c r="RHN12" s="886"/>
      <c r="RHO12" s="886"/>
      <c r="RHP12" s="885"/>
      <c r="RHQ12" s="886"/>
      <c r="RHR12" s="886"/>
      <c r="RHS12" s="886"/>
      <c r="RHT12" s="885"/>
      <c r="RHU12" s="886"/>
      <c r="RHV12" s="886"/>
      <c r="RHW12" s="886"/>
      <c r="RHX12" s="885"/>
      <c r="RHY12" s="886"/>
      <c r="RHZ12" s="886"/>
      <c r="RIA12" s="886"/>
      <c r="RIB12" s="885"/>
      <c r="RIC12" s="886"/>
      <c r="RID12" s="886"/>
      <c r="RIE12" s="886"/>
      <c r="RIF12" s="885"/>
      <c r="RIG12" s="886"/>
      <c r="RIH12" s="886"/>
      <c r="RII12" s="886"/>
      <c r="RIJ12" s="885"/>
      <c r="RIK12" s="886"/>
      <c r="RIL12" s="886"/>
      <c r="RIM12" s="886"/>
      <c r="RIN12" s="885"/>
      <c r="RIO12" s="886"/>
      <c r="RIP12" s="886"/>
      <c r="RIQ12" s="886"/>
      <c r="RIR12" s="885"/>
      <c r="RIS12" s="886"/>
      <c r="RIT12" s="886"/>
      <c r="RIU12" s="886"/>
      <c r="RIV12" s="885"/>
      <c r="RIW12" s="886"/>
      <c r="RIX12" s="886"/>
      <c r="RIY12" s="886"/>
      <c r="RIZ12" s="885"/>
      <c r="RJA12" s="886"/>
      <c r="RJB12" s="886"/>
      <c r="RJC12" s="886"/>
      <c r="RJD12" s="885"/>
      <c r="RJE12" s="886"/>
      <c r="RJF12" s="886"/>
      <c r="RJG12" s="886"/>
      <c r="RJH12" s="885"/>
      <c r="RJI12" s="886"/>
      <c r="RJJ12" s="886"/>
      <c r="RJK12" s="886"/>
      <c r="RJL12" s="885"/>
      <c r="RJM12" s="886"/>
      <c r="RJN12" s="886"/>
      <c r="RJO12" s="886"/>
      <c r="RJP12" s="885"/>
      <c r="RJQ12" s="886"/>
      <c r="RJR12" s="886"/>
      <c r="RJS12" s="886"/>
      <c r="RJT12" s="885"/>
      <c r="RJU12" s="886"/>
      <c r="RJV12" s="886"/>
      <c r="RJW12" s="886"/>
      <c r="RJX12" s="885"/>
      <c r="RJY12" s="886"/>
      <c r="RJZ12" s="886"/>
      <c r="RKA12" s="886"/>
      <c r="RKB12" s="885"/>
      <c r="RKC12" s="886"/>
      <c r="RKD12" s="886"/>
      <c r="RKE12" s="886"/>
      <c r="RKF12" s="885"/>
      <c r="RKG12" s="886"/>
      <c r="RKH12" s="886"/>
      <c r="RKI12" s="886"/>
      <c r="RKJ12" s="885"/>
      <c r="RKK12" s="886"/>
      <c r="RKL12" s="886"/>
      <c r="RKM12" s="886"/>
      <c r="RKN12" s="885"/>
      <c r="RKO12" s="886"/>
      <c r="RKP12" s="886"/>
      <c r="RKQ12" s="886"/>
      <c r="RKR12" s="885"/>
      <c r="RKS12" s="886"/>
      <c r="RKT12" s="886"/>
      <c r="RKU12" s="886"/>
      <c r="RKV12" s="885"/>
      <c r="RKW12" s="886"/>
      <c r="RKX12" s="886"/>
      <c r="RKY12" s="886"/>
      <c r="RKZ12" s="885"/>
      <c r="RLA12" s="886"/>
      <c r="RLB12" s="886"/>
      <c r="RLC12" s="886"/>
      <c r="RLD12" s="885"/>
      <c r="RLE12" s="886"/>
      <c r="RLF12" s="886"/>
      <c r="RLG12" s="886"/>
      <c r="RLH12" s="885"/>
      <c r="RLI12" s="886"/>
      <c r="RLJ12" s="886"/>
      <c r="RLK12" s="886"/>
      <c r="RLL12" s="885"/>
      <c r="RLM12" s="886"/>
      <c r="RLN12" s="886"/>
      <c r="RLO12" s="886"/>
      <c r="RLP12" s="885"/>
      <c r="RLQ12" s="886"/>
      <c r="RLR12" s="886"/>
      <c r="RLS12" s="886"/>
      <c r="RLT12" s="885"/>
      <c r="RLU12" s="886"/>
      <c r="RLV12" s="886"/>
      <c r="RLW12" s="886"/>
      <c r="RLX12" s="885"/>
      <c r="RLY12" s="886"/>
      <c r="RLZ12" s="886"/>
      <c r="RMA12" s="886"/>
      <c r="RMB12" s="885"/>
      <c r="RMC12" s="886"/>
      <c r="RMD12" s="886"/>
      <c r="RME12" s="886"/>
      <c r="RMF12" s="885"/>
      <c r="RMG12" s="886"/>
      <c r="RMH12" s="886"/>
      <c r="RMI12" s="886"/>
      <c r="RMJ12" s="885"/>
      <c r="RMK12" s="886"/>
      <c r="RML12" s="886"/>
      <c r="RMM12" s="886"/>
      <c r="RMN12" s="885"/>
      <c r="RMO12" s="886"/>
      <c r="RMP12" s="886"/>
      <c r="RMQ12" s="886"/>
      <c r="RMR12" s="885"/>
      <c r="RMS12" s="886"/>
      <c r="RMT12" s="886"/>
      <c r="RMU12" s="886"/>
      <c r="RMV12" s="885"/>
      <c r="RMW12" s="886"/>
      <c r="RMX12" s="886"/>
      <c r="RMY12" s="886"/>
      <c r="RMZ12" s="885"/>
      <c r="RNA12" s="886"/>
      <c r="RNB12" s="886"/>
      <c r="RNC12" s="886"/>
      <c r="RND12" s="885"/>
      <c r="RNE12" s="886"/>
      <c r="RNF12" s="886"/>
      <c r="RNG12" s="886"/>
      <c r="RNH12" s="885"/>
      <c r="RNI12" s="886"/>
      <c r="RNJ12" s="886"/>
      <c r="RNK12" s="886"/>
      <c r="RNL12" s="885"/>
      <c r="RNM12" s="886"/>
      <c r="RNN12" s="886"/>
      <c r="RNO12" s="886"/>
      <c r="RNP12" s="885"/>
      <c r="RNQ12" s="886"/>
      <c r="RNR12" s="886"/>
      <c r="RNS12" s="886"/>
      <c r="RNT12" s="885"/>
      <c r="RNU12" s="886"/>
      <c r="RNV12" s="886"/>
      <c r="RNW12" s="886"/>
      <c r="RNX12" s="885"/>
      <c r="RNY12" s="886"/>
      <c r="RNZ12" s="886"/>
      <c r="ROA12" s="886"/>
      <c r="ROB12" s="885"/>
      <c r="ROC12" s="886"/>
      <c r="ROD12" s="886"/>
      <c r="ROE12" s="886"/>
      <c r="ROF12" s="885"/>
      <c r="ROG12" s="886"/>
      <c r="ROH12" s="886"/>
      <c r="ROI12" s="886"/>
      <c r="ROJ12" s="885"/>
      <c r="ROK12" s="886"/>
      <c r="ROL12" s="886"/>
      <c r="ROM12" s="886"/>
      <c r="RON12" s="885"/>
      <c r="ROO12" s="886"/>
      <c r="ROP12" s="886"/>
      <c r="ROQ12" s="886"/>
      <c r="ROR12" s="885"/>
      <c r="ROS12" s="886"/>
      <c r="ROT12" s="886"/>
      <c r="ROU12" s="886"/>
      <c r="ROV12" s="885"/>
      <c r="ROW12" s="886"/>
      <c r="ROX12" s="886"/>
      <c r="ROY12" s="886"/>
      <c r="ROZ12" s="885"/>
      <c r="RPA12" s="886"/>
      <c r="RPB12" s="886"/>
      <c r="RPC12" s="886"/>
      <c r="RPD12" s="885"/>
      <c r="RPE12" s="886"/>
      <c r="RPF12" s="886"/>
      <c r="RPG12" s="886"/>
      <c r="RPH12" s="885"/>
      <c r="RPI12" s="886"/>
      <c r="RPJ12" s="886"/>
      <c r="RPK12" s="886"/>
      <c r="RPL12" s="885"/>
      <c r="RPM12" s="886"/>
      <c r="RPN12" s="886"/>
      <c r="RPO12" s="886"/>
      <c r="RPP12" s="885"/>
      <c r="RPQ12" s="886"/>
      <c r="RPR12" s="886"/>
      <c r="RPS12" s="886"/>
      <c r="RPT12" s="885"/>
      <c r="RPU12" s="886"/>
      <c r="RPV12" s="886"/>
      <c r="RPW12" s="886"/>
      <c r="RPX12" s="885"/>
      <c r="RPY12" s="886"/>
      <c r="RPZ12" s="886"/>
      <c r="RQA12" s="886"/>
      <c r="RQB12" s="885"/>
      <c r="RQC12" s="886"/>
      <c r="RQD12" s="886"/>
      <c r="RQE12" s="886"/>
      <c r="RQF12" s="885"/>
      <c r="RQG12" s="886"/>
      <c r="RQH12" s="886"/>
      <c r="RQI12" s="886"/>
      <c r="RQJ12" s="885"/>
      <c r="RQK12" s="886"/>
      <c r="RQL12" s="886"/>
      <c r="RQM12" s="886"/>
      <c r="RQN12" s="885"/>
      <c r="RQO12" s="886"/>
      <c r="RQP12" s="886"/>
      <c r="RQQ12" s="886"/>
      <c r="RQR12" s="885"/>
      <c r="RQS12" s="886"/>
      <c r="RQT12" s="886"/>
      <c r="RQU12" s="886"/>
      <c r="RQV12" s="885"/>
      <c r="RQW12" s="886"/>
      <c r="RQX12" s="886"/>
      <c r="RQY12" s="886"/>
      <c r="RQZ12" s="885"/>
      <c r="RRA12" s="886"/>
      <c r="RRB12" s="886"/>
      <c r="RRC12" s="886"/>
      <c r="RRD12" s="885"/>
      <c r="RRE12" s="886"/>
      <c r="RRF12" s="886"/>
      <c r="RRG12" s="886"/>
      <c r="RRH12" s="885"/>
      <c r="RRI12" s="886"/>
      <c r="RRJ12" s="886"/>
      <c r="RRK12" s="886"/>
      <c r="RRL12" s="885"/>
      <c r="RRM12" s="886"/>
      <c r="RRN12" s="886"/>
      <c r="RRO12" s="886"/>
      <c r="RRP12" s="885"/>
      <c r="RRQ12" s="886"/>
      <c r="RRR12" s="886"/>
      <c r="RRS12" s="886"/>
      <c r="RRT12" s="885"/>
      <c r="RRU12" s="886"/>
      <c r="RRV12" s="886"/>
      <c r="RRW12" s="886"/>
      <c r="RRX12" s="885"/>
      <c r="RRY12" s="886"/>
      <c r="RRZ12" s="886"/>
      <c r="RSA12" s="886"/>
      <c r="RSB12" s="885"/>
      <c r="RSC12" s="886"/>
      <c r="RSD12" s="886"/>
      <c r="RSE12" s="886"/>
      <c r="RSF12" s="885"/>
      <c r="RSG12" s="886"/>
      <c r="RSH12" s="886"/>
      <c r="RSI12" s="886"/>
      <c r="RSJ12" s="885"/>
      <c r="RSK12" s="886"/>
      <c r="RSL12" s="886"/>
      <c r="RSM12" s="886"/>
      <c r="RSN12" s="885"/>
      <c r="RSO12" s="886"/>
      <c r="RSP12" s="886"/>
      <c r="RSQ12" s="886"/>
      <c r="RSR12" s="885"/>
      <c r="RSS12" s="886"/>
      <c r="RST12" s="886"/>
      <c r="RSU12" s="886"/>
      <c r="RSV12" s="885"/>
      <c r="RSW12" s="886"/>
      <c r="RSX12" s="886"/>
      <c r="RSY12" s="886"/>
      <c r="RSZ12" s="885"/>
      <c r="RTA12" s="886"/>
      <c r="RTB12" s="886"/>
      <c r="RTC12" s="886"/>
      <c r="RTD12" s="885"/>
      <c r="RTE12" s="886"/>
      <c r="RTF12" s="886"/>
      <c r="RTG12" s="886"/>
      <c r="RTH12" s="885"/>
      <c r="RTI12" s="886"/>
      <c r="RTJ12" s="886"/>
      <c r="RTK12" s="886"/>
      <c r="RTL12" s="885"/>
      <c r="RTM12" s="886"/>
      <c r="RTN12" s="886"/>
      <c r="RTO12" s="886"/>
      <c r="RTP12" s="885"/>
      <c r="RTQ12" s="886"/>
      <c r="RTR12" s="886"/>
      <c r="RTS12" s="886"/>
      <c r="RTT12" s="885"/>
      <c r="RTU12" s="886"/>
      <c r="RTV12" s="886"/>
      <c r="RTW12" s="886"/>
      <c r="RTX12" s="885"/>
      <c r="RTY12" s="886"/>
      <c r="RTZ12" s="886"/>
      <c r="RUA12" s="886"/>
      <c r="RUB12" s="885"/>
      <c r="RUC12" s="886"/>
      <c r="RUD12" s="886"/>
      <c r="RUE12" s="886"/>
      <c r="RUF12" s="885"/>
      <c r="RUG12" s="886"/>
      <c r="RUH12" s="886"/>
      <c r="RUI12" s="886"/>
      <c r="RUJ12" s="885"/>
      <c r="RUK12" s="886"/>
      <c r="RUL12" s="886"/>
      <c r="RUM12" s="886"/>
      <c r="RUN12" s="885"/>
      <c r="RUO12" s="886"/>
      <c r="RUP12" s="886"/>
      <c r="RUQ12" s="886"/>
      <c r="RUR12" s="885"/>
      <c r="RUS12" s="886"/>
      <c r="RUT12" s="886"/>
      <c r="RUU12" s="886"/>
      <c r="RUV12" s="885"/>
      <c r="RUW12" s="886"/>
      <c r="RUX12" s="886"/>
      <c r="RUY12" s="886"/>
      <c r="RUZ12" s="885"/>
      <c r="RVA12" s="886"/>
      <c r="RVB12" s="886"/>
      <c r="RVC12" s="886"/>
      <c r="RVD12" s="885"/>
      <c r="RVE12" s="886"/>
      <c r="RVF12" s="886"/>
      <c r="RVG12" s="886"/>
      <c r="RVH12" s="885"/>
      <c r="RVI12" s="886"/>
      <c r="RVJ12" s="886"/>
      <c r="RVK12" s="886"/>
      <c r="RVL12" s="885"/>
      <c r="RVM12" s="886"/>
      <c r="RVN12" s="886"/>
      <c r="RVO12" s="886"/>
      <c r="RVP12" s="885"/>
      <c r="RVQ12" s="886"/>
      <c r="RVR12" s="886"/>
      <c r="RVS12" s="886"/>
      <c r="RVT12" s="885"/>
      <c r="RVU12" s="886"/>
      <c r="RVV12" s="886"/>
      <c r="RVW12" s="886"/>
      <c r="RVX12" s="885"/>
      <c r="RVY12" s="886"/>
      <c r="RVZ12" s="886"/>
      <c r="RWA12" s="886"/>
      <c r="RWB12" s="885"/>
      <c r="RWC12" s="886"/>
      <c r="RWD12" s="886"/>
      <c r="RWE12" s="886"/>
      <c r="RWF12" s="885"/>
      <c r="RWG12" s="886"/>
      <c r="RWH12" s="886"/>
      <c r="RWI12" s="886"/>
      <c r="RWJ12" s="885"/>
      <c r="RWK12" s="886"/>
      <c r="RWL12" s="886"/>
      <c r="RWM12" s="886"/>
      <c r="RWN12" s="885"/>
      <c r="RWO12" s="886"/>
      <c r="RWP12" s="886"/>
      <c r="RWQ12" s="886"/>
      <c r="RWR12" s="885"/>
      <c r="RWS12" s="886"/>
      <c r="RWT12" s="886"/>
      <c r="RWU12" s="886"/>
      <c r="RWV12" s="885"/>
      <c r="RWW12" s="886"/>
      <c r="RWX12" s="886"/>
      <c r="RWY12" s="886"/>
      <c r="RWZ12" s="885"/>
      <c r="RXA12" s="886"/>
      <c r="RXB12" s="886"/>
      <c r="RXC12" s="886"/>
      <c r="RXD12" s="885"/>
      <c r="RXE12" s="886"/>
      <c r="RXF12" s="886"/>
      <c r="RXG12" s="886"/>
      <c r="RXH12" s="885"/>
      <c r="RXI12" s="886"/>
      <c r="RXJ12" s="886"/>
      <c r="RXK12" s="886"/>
      <c r="RXL12" s="885"/>
      <c r="RXM12" s="886"/>
      <c r="RXN12" s="886"/>
      <c r="RXO12" s="886"/>
      <c r="RXP12" s="885"/>
      <c r="RXQ12" s="886"/>
      <c r="RXR12" s="886"/>
      <c r="RXS12" s="886"/>
      <c r="RXT12" s="885"/>
      <c r="RXU12" s="886"/>
      <c r="RXV12" s="886"/>
      <c r="RXW12" s="886"/>
      <c r="RXX12" s="885"/>
      <c r="RXY12" s="886"/>
      <c r="RXZ12" s="886"/>
      <c r="RYA12" s="886"/>
      <c r="RYB12" s="885"/>
      <c r="RYC12" s="886"/>
      <c r="RYD12" s="886"/>
      <c r="RYE12" s="886"/>
      <c r="RYF12" s="885"/>
      <c r="RYG12" s="886"/>
      <c r="RYH12" s="886"/>
      <c r="RYI12" s="886"/>
      <c r="RYJ12" s="885"/>
      <c r="RYK12" s="886"/>
      <c r="RYL12" s="886"/>
      <c r="RYM12" s="886"/>
      <c r="RYN12" s="885"/>
      <c r="RYO12" s="886"/>
      <c r="RYP12" s="886"/>
      <c r="RYQ12" s="886"/>
      <c r="RYR12" s="885"/>
      <c r="RYS12" s="886"/>
      <c r="RYT12" s="886"/>
      <c r="RYU12" s="886"/>
      <c r="RYV12" s="885"/>
      <c r="RYW12" s="886"/>
      <c r="RYX12" s="886"/>
      <c r="RYY12" s="886"/>
      <c r="RYZ12" s="885"/>
      <c r="RZA12" s="886"/>
      <c r="RZB12" s="886"/>
      <c r="RZC12" s="886"/>
      <c r="RZD12" s="885"/>
      <c r="RZE12" s="886"/>
      <c r="RZF12" s="886"/>
      <c r="RZG12" s="886"/>
      <c r="RZH12" s="885"/>
      <c r="RZI12" s="886"/>
      <c r="RZJ12" s="886"/>
      <c r="RZK12" s="886"/>
      <c r="RZL12" s="885"/>
      <c r="RZM12" s="886"/>
      <c r="RZN12" s="886"/>
      <c r="RZO12" s="886"/>
      <c r="RZP12" s="885"/>
      <c r="RZQ12" s="886"/>
      <c r="RZR12" s="886"/>
      <c r="RZS12" s="886"/>
      <c r="RZT12" s="885"/>
      <c r="RZU12" s="886"/>
      <c r="RZV12" s="886"/>
      <c r="RZW12" s="886"/>
      <c r="RZX12" s="885"/>
      <c r="RZY12" s="886"/>
      <c r="RZZ12" s="886"/>
      <c r="SAA12" s="886"/>
      <c r="SAB12" s="885"/>
      <c r="SAC12" s="886"/>
      <c r="SAD12" s="886"/>
      <c r="SAE12" s="886"/>
      <c r="SAF12" s="885"/>
      <c r="SAG12" s="886"/>
      <c r="SAH12" s="886"/>
      <c r="SAI12" s="886"/>
      <c r="SAJ12" s="885"/>
      <c r="SAK12" s="886"/>
      <c r="SAL12" s="886"/>
      <c r="SAM12" s="886"/>
      <c r="SAN12" s="885"/>
      <c r="SAO12" s="886"/>
      <c r="SAP12" s="886"/>
      <c r="SAQ12" s="886"/>
      <c r="SAR12" s="885"/>
      <c r="SAS12" s="886"/>
      <c r="SAT12" s="886"/>
      <c r="SAU12" s="886"/>
      <c r="SAV12" s="885"/>
      <c r="SAW12" s="886"/>
      <c r="SAX12" s="886"/>
      <c r="SAY12" s="886"/>
      <c r="SAZ12" s="885"/>
      <c r="SBA12" s="886"/>
      <c r="SBB12" s="886"/>
      <c r="SBC12" s="886"/>
      <c r="SBD12" s="885"/>
      <c r="SBE12" s="886"/>
      <c r="SBF12" s="886"/>
      <c r="SBG12" s="886"/>
      <c r="SBH12" s="885"/>
      <c r="SBI12" s="886"/>
      <c r="SBJ12" s="886"/>
      <c r="SBK12" s="886"/>
      <c r="SBL12" s="885"/>
      <c r="SBM12" s="886"/>
      <c r="SBN12" s="886"/>
      <c r="SBO12" s="886"/>
      <c r="SBP12" s="885"/>
      <c r="SBQ12" s="886"/>
      <c r="SBR12" s="886"/>
      <c r="SBS12" s="886"/>
      <c r="SBT12" s="885"/>
      <c r="SBU12" s="886"/>
      <c r="SBV12" s="886"/>
      <c r="SBW12" s="886"/>
      <c r="SBX12" s="885"/>
      <c r="SBY12" s="886"/>
      <c r="SBZ12" s="886"/>
      <c r="SCA12" s="886"/>
      <c r="SCB12" s="885"/>
      <c r="SCC12" s="886"/>
      <c r="SCD12" s="886"/>
      <c r="SCE12" s="886"/>
      <c r="SCF12" s="885"/>
      <c r="SCG12" s="886"/>
      <c r="SCH12" s="886"/>
      <c r="SCI12" s="886"/>
      <c r="SCJ12" s="885"/>
      <c r="SCK12" s="886"/>
      <c r="SCL12" s="886"/>
      <c r="SCM12" s="886"/>
      <c r="SCN12" s="885"/>
      <c r="SCO12" s="886"/>
      <c r="SCP12" s="886"/>
      <c r="SCQ12" s="886"/>
      <c r="SCR12" s="885"/>
      <c r="SCS12" s="886"/>
      <c r="SCT12" s="886"/>
      <c r="SCU12" s="886"/>
      <c r="SCV12" s="885"/>
      <c r="SCW12" s="886"/>
      <c r="SCX12" s="886"/>
      <c r="SCY12" s="886"/>
      <c r="SCZ12" s="885"/>
      <c r="SDA12" s="886"/>
      <c r="SDB12" s="886"/>
      <c r="SDC12" s="886"/>
      <c r="SDD12" s="885"/>
      <c r="SDE12" s="886"/>
      <c r="SDF12" s="886"/>
      <c r="SDG12" s="886"/>
      <c r="SDH12" s="885"/>
      <c r="SDI12" s="886"/>
      <c r="SDJ12" s="886"/>
      <c r="SDK12" s="886"/>
      <c r="SDL12" s="885"/>
      <c r="SDM12" s="886"/>
      <c r="SDN12" s="886"/>
      <c r="SDO12" s="886"/>
      <c r="SDP12" s="885"/>
      <c r="SDQ12" s="886"/>
      <c r="SDR12" s="886"/>
      <c r="SDS12" s="886"/>
      <c r="SDT12" s="885"/>
      <c r="SDU12" s="886"/>
      <c r="SDV12" s="886"/>
      <c r="SDW12" s="886"/>
      <c r="SDX12" s="885"/>
      <c r="SDY12" s="886"/>
      <c r="SDZ12" s="886"/>
      <c r="SEA12" s="886"/>
      <c r="SEB12" s="885"/>
      <c r="SEC12" s="886"/>
      <c r="SED12" s="886"/>
      <c r="SEE12" s="886"/>
      <c r="SEF12" s="885"/>
      <c r="SEG12" s="886"/>
      <c r="SEH12" s="886"/>
      <c r="SEI12" s="886"/>
      <c r="SEJ12" s="885"/>
      <c r="SEK12" s="886"/>
      <c r="SEL12" s="886"/>
      <c r="SEM12" s="886"/>
      <c r="SEN12" s="885"/>
      <c r="SEO12" s="886"/>
      <c r="SEP12" s="886"/>
      <c r="SEQ12" s="886"/>
      <c r="SER12" s="885"/>
      <c r="SES12" s="886"/>
      <c r="SET12" s="886"/>
      <c r="SEU12" s="886"/>
      <c r="SEV12" s="885"/>
      <c r="SEW12" s="886"/>
      <c r="SEX12" s="886"/>
      <c r="SEY12" s="886"/>
      <c r="SEZ12" s="885"/>
      <c r="SFA12" s="886"/>
      <c r="SFB12" s="886"/>
      <c r="SFC12" s="886"/>
      <c r="SFD12" s="885"/>
      <c r="SFE12" s="886"/>
      <c r="SFF12" s="886"/>
      <c r="SFG12" s="886"/>
      <c r="SFH12" s="885"/>
      <c r="SFI12" s="886"/>
      <c r="SFJ12" s="886"/>
      <c r="SFK12" s="886"/>
      <c r="SFL12" s="885"/>
      <c r="SFM12" s="886"/>
      <c r="SFN12" s="886"/>
      <c r="SFO12" s="886"/>
      <c r="SFP12" s="885"/>
      <c r="SFQ12" s="886"/>
      <c r="SFR12" s="886"/>
      <c r="SFS12" s="886"/>
      <c r="SFT12" s="885"/>
      <c r="SFU12" s="886"/>
      <c r="SFV12" s="886"/>
      <c r="SFW12" s="886"/>
      <c r="SFX12" s="885"/>
      <c r="SFY12" s="886"/>
      <c r="SFZ12" s="886"/>
      <c r="SGA12" s="886"/>
      <c r="SGB12" s="885"/>
      <c r="SGC12" s="886"/>
      <c r="SGD12" s="886"/>
      <c r="SGE12" s="886"/>
      <c r="SGF12" s="885"/>
      <c r="SGG12" s="886"/>
      <c r="SGH12" s="886"/>
      <c r="SGI12" s="886"/>
      <c r="SGJ12" s="885"/>
      <c r="SGK12" s="886"/>
      <c r="SGL12" s="886"/>
      <c r="SGM12" s="886"/>
      <c r="SGN12" s="885"/>
      <c r="SGO12" s="886"/>
      <c r="SGP12" s="886"/>
      <c r="SGQ12" s="886"/>
      <c r="SGR12" s="885"/>
      <c r="SGS12" s="886"/>
      <c r="SGT12" s="886"/>
      <c r="SGU12" s="886"/>
      <c r="SGV12" s="885"/>
      <c r="SGW12" s="886"/>
      <c r="SGX12" s="886"/>
      <c r="SGY12" s="886"/>
      <c r="SGZ12" s="885"/>
      <c r="SHA12" s="886"/>
      <c r="SHB12" s="886"/>
      <c r="SHC12" s="886"/>
      <c r="SHD12" s="885"/>
      <c r="SHE12" s="886"/>
      <c r="SHF12" s="886"/>
      <c r="SHG12" s="886"/>
      <c r="SHH12" s="885"/>
      <c r="SHI12" s="886"/>
      <c r="SHJ12" s="886"/>
      <c r="SHK12" s="886"/>
      <c r="SHL12" s="885"/>
      <c r="SHM12" s="886"/>
      <c r="SHN12" s="886"/>
      <c r="SHO12" s="886"/>
      <c r="SHP12" s="885"/>
      <c r="SHQ12" s="886"/>
      <c r="SHR12" s="886"/>
      <c r="SHS12" s="886"/>
      <c r="SHT12" s="885"/>
      <c r="SHU12" s="886"/>
      <c r="SHV12" s="886"/>
      <c r="SHW12" s="886"/>
      <c r="SHX12" s="885"/>
      <c r="SHY12" s="886"/>
      <c r="SHZ12" s="886"/>
      <c r="SIA12" s="886"/>
      <c r="SIB12" s="885"/>
      <c r="SIC12" s="886"/>
      <c r="SID12" s="886"/>
      <c r="SIE12" s="886"/>
      <c r="SIF12" s="885"/>
      <c r="SIG12" s="886"/>
      <c r="SIH12" s="886"/>
      <c r="SII12" s="886"/>
      <c r="SIJ12" s="885"/>
      <c r="SIK12" s="886"/>
      <c r="SIL12" s="886"/>
      <c r="SIM12" s="886"/>
      <c r="SIN12" s="885"/>
      <c r="SIO12" s="886"/>
      <c r="SIP12" s="886"/>
      <c r="SIQ12" s="886"/>
      <c r="SIR12" s="885"/>
      <c r="SIS12" s="886"/>
      <c r="SIT12" s="886"/>
      <c r="SIU12" s="886"/>
      <c r="SIV12" s="885"/>
      <c r="SIW12" s="886"/>
      <c r="SIX12" s="886"/>
      <c r="SIY12" s="886"/>
      <c r="SIZ12" s="885"/>
      <c r="SJA12" s="886"/>
      <c r="SJB12" s="886"/>
      <c r="SJC12" s="886"/>
      <c r="SJD12" s="885"/>
      <c r="SJE12" s="886"/>
      <c r="SJF12" s="886"/>
      <c r="SJG12" s="886"/>
      <c r="SJH12" s="885"/>
      <c r="SJI12" s="886"/>
      <c r="SJJ12" s="886"/>
      <c r="SJK12" s="886"/>
      <c r="SJL12" s="885"/>
      <c r="SJM12" s="886"/>
      <c r="SJN12" s="886"/>
      <c r="SJO12" s="886"/>
      <c r="SJP12" s="885"/>
      <c r="SJQ12" s="886"/>
      <c r="SJR12" s="886"/>
      <c r="SJS12" s="886"/>
      <c r="SJT12" s="885"/>
      <c r="SJU12" s="886"/>
      <c r="SJV12" s="886"/>
      <c r="SJW12" s="886"/>
      <c r="SJX12" s="885"/>
      <c r="SJY12" s="886"/>
      <c r="SJZ12" s="886"/>
      <c r="SKA12" s="886"/>
      <c r="SKB12" s="885"/>
      <c r="SKC12" s="886"/>
      <c r="SKD12" s="886"/>
      <c r="SKE12" s="886"/>
      <c r="SKF12" s="885"/>
      <c r="SKG12" s="886"/>
      <c r="SKH12" s="886"/>
      <c r="SKI12" s="886"/>
      <c r="SKJ12" s="885"/>
      <c r="SKK12" s="886"/>
      <c r="SKL12" s="886"/>
      <c r="SKM12" s="886"/>
      <c r="SKN12" s="885"/>
      <c r="SKO12" s="886"/>
      <c r="SKP12" s="886"/>
      <c r="SKQ12" s="886"/>
      <c r="SKR12" s="885"/>
      <c r="SKS12" s="886"/>
      <c r="SKT12" s="886"/>
      <c r="SKU12" s="886"/>
      <c r="SKV12" s="885"/>
      <c r="SKW12" s="886"/>
      <c r="SKX12" s="886"/>
      <c r="SKY12" s="886"/>
      <c r="SKZ12" s="885"/>
      <c r="SLA12" s="886"/>
      <c r="SLB12" s="886"/>
      <c r="SLC12" s="886"/>
      <c r="SLD12" s="885"/>
      <c r="SLE12" s="886"/>
      <c r="SLF12" s="886"/>
      <c r="SLG12" s="886"/>
      <c r="SLH12" s="885"/>
      <c r="SLI12" s="886"/>
      <c r="SLJ12" s="886"/>
      <c r="SLK12" s="886"/>
      <c r="SLL12" s="885"/>
      <c r="SLM12" s="886"/>
      <c r="SLN12" s="886"/>
      <c r="SLO12" s="886"/>
      <c r="SLP12" s="885"/>
      <c r="SLQ12" s="886"/>
      <c r="SLR12" s="886"/>
      <c r="SLS12" s="886"/>
      <c r="SLT12" s="885"/>
      <c r="SLU12" s="886"/>
      <c r="SLV12" s="886"/>
      <c r="SLW12" s="886"/>
      <c r="SLX12" s="885"/>
      <c r="SLY12" s="886"/>
      <c r="SLZ12" s="886"/>
      <c r="SMA12" s="886"/>
      <c r="SMB12" s="885"/>
      <c r="SMC12" s="886"/>
      <c r="SMD12" s="886"/>
      <c r="SME12" s="886"/>
      <c r="SMF12" s="885"/>
      <c r="SMG12" s="886"/>
      <c r="SMH12" s="886"/>
      <c r="SMI12" s="886"/>
      <c r="SMJ12" s="885"/>
      <c r="SMK12" s="886"/>
      <c r="SML12" s="886"/>
      <c r="SMM12" s="886"/>
      <c r="SMN12" s="885"/>
      <c r="SMO12" s="886"/>
      <c r="SMP12" s="886"/>
      <c r="SMQ12" s="886"/>
      <c r="SMR12" s="885"/>
      <c r="SMS12" s="886"/>
      <c r="SMT12" s="886"/>
      <c r="SMU12" s="886"/>
      <c r="SMV12" s="885"/>
      <c r="SMW12" s="886"/>
      <c r="SMX12" s="886"/>
      <c r="SMY12" s="886"/>
      <c r="SMZ12" s="885"/>
      <c r="SNA12" s="886"/>
      <c r="SNB12" s="886"/>
      <c r="SNC12" s="886"/>
      <c r="SND12" s="885"/>
      <c r="SNE12" s="886"/>
      <c r="SNF12" s="886"/>
      <c r="SNG12" s="886"/>
      <c r="SNH12" s="885"/>
      <c r="SNI12" s="886"/>
      <c r="SNJ12" s="886"/>
      <c r="SNK12" s="886"/>
      <c r="SNL12" s="885"/>
      <c r="SNM12" s="886"/>
      <c r="SNN12" s="886"/>
      <c r="SNO12" s="886"/>
      <c r="SNP12" s="885"/>
      <c r="SNQ12" s="886"/>
      <c r="SNR12" s="886"/>
      <c r="SNS12" s="886"/>
      <c r="SNT12" s="885"/>
      <c r="SNU12" s="886"/>
      <c r="SNV12" s="886"/>
      <c r="SNW12" s="886"/>
      <c r="SNX12" s="885"/>
      <c r="SNY12" s="886"/>
      <c r="SNZ12" s="886"/>
      <c r="SOA12" s="886"/>
      <c r="SOB12" s="885"/>
      <c r="SOC12" s="886"/>
      <c r="SOD12" s="886"/>
      <c r="SOE12" s="886"/>
      <c r="SOF12" s="885"/>
      <c r="SOG12" s="886"/>
      <c r="SOH12" s="886"/>
      <c r="SOI12" s="886"/>
      <c r="SOJ12" s="885"/>
      <c r="SOK12" s="886"/>
      <c r="SOL12" s="886"/>
      <c r="SOM12" s="886"/>
      <c r="SON12" s="885"/>
      <c r="SOO12" s="886"/>
      <c r="SOP12" s="886"/>
      <c r="SOQ12" s="886"/>
      <c r="SOR12" s="885"/>
      <c r="SOS12" s="886"/>
      <c r="SOT12" s="886"/>
      <c r="SOU12" s="886"/>
      <c r="SOV12" s="885"/>
      <c r="SOW12" s="886"/>
      <c r="SOX12" s="886"/>
      <c r="SOY12" s="886"/>
      <c r="SOZ12" s="885"/>
      <c r="SPA12" s="886"/>
      <c r="SPB12" s="886"/>
      <c r="SPC12" s="886"/>
      <c r="SPD12" s="885"/>
      <c r="SPE12" s="886"/>
      <c r="SPF12" s="886"/>
      <c r="SPG12" s="886"/>
      <c r="SPH12" s="885"/>
      <c r="SPI12" s="886"/>
      <c r="SPJ12" s="886"/>
      <c r="SPK12" s="886"/>
      <c r="SPL12" s="885"/>
      <c r="SPM12" s="886"/>
      <c r="SPN12" s="886"/>
      <c r="SPO12" s="886"/>
      <c r="SPP12" s="885"/>
      <c r="SPQ12" s="886"/>
      <c r="SPR12" s="886"/>
      <c r="SPS12" s="886"/>
      <c r="SPT12" s="885"/>
      <c r="SPU12" s="886"/>
      <c r="SPV12" s="886"/>
      <c r="SPW12" s="886"/>
      <c r="SPX12" s="885"/>
      <c r="SPY12" s="886"/>
      <c r="SPZ12" s="886"/>
      <c r="SQA12" s="886"/>
      <c r="SQB12" s="885"/>
      <c r="SQC12" s="886"/>
      <c r="SQD12" s="886"/>
      <c r="SQE12" s="886"/>
      <c r="SQF12" s="885"/>
      <c r="SQG12" s="886"/>
      <c r="SQH12" s="886"/>
      <c r="SQI12" s="886"/>
      <c r="SQJ12" s="885"/>
      <c r="SQK12" s="886"/>
      <c r="SQL12" s="886"/>
      <c r="SQM12" s="886"/>
      <c r="SQN12" s="885"/>
      <c r="SQO12" s="886"/>
      <c r="SQP12" s="886"/>
      <c r="SQQ12" s="886"/>
      <c r="SQR12" s="885"/>
      <c r="SQS12" s="886"/>
      <c r="SQT12" s="886"/>
      <c r="SQU12" s="886"/>
      <c r="SQV12" s="885"/>
      <c r="SQW12" s="886"/>
      <c r="SQX12" s="886"/>
      <c r="SQY12" s="886"/>
      <c r="SQZ12" s="885"/>
      <c r="SRA12" s="886"/>
      <c r="SRB12" s="886"/>
      <c r="SRC12" s="886"/>
      <c r="SRD12" s="885"/>
      <c r="SRE12" s="886"/>
      <c r="SRF12" s="886"/>
      <c r="SRG12" s="886"/>
      <c r="SRH12" s="885"/>
      <c r="SRI12" s="886"/>
      <c r="SRJ12" s="886"/>
      <c r="SRK12" s="886"/>
      <c r="SRL12" s="885"/>
      <c r="SRM12" s="886"/>
      <c r="SRN12" s="886"/>
      <c r="SRO12" s="886"/>
      <c r="SRP12" s="885"/>
      <c r="SRQ12" s="886"/>
      <c r="SRR12" s="886"/>
      <c r="SRS12" s="886"/>
      <c r="SRT12" s="885"/>
      <c r="SRU12" s="886"/>
      <c r="SRV12" s="886"/>
      <c r="SRW12" s="886"/>
      <c r="SRX12" s="885"/>
      <c r="SRY12" s="886"/>
      <c r="SRZ12" s="886"/>
      <c r="SSA12" s="886"/>
      <c r="SSB12" s="885"/>
      <c r="SSC12" s="886"/>
      <c r="SSD12" s="886"/>
      <c r="SSE12" s="886"/>
      <c r="SSF12" s="885"/>
      <c r="SSG12" s="886"/>
      <c r="SSH12" s="886"/>
      <c r="SSI12" s="886"/>
      <c r="SSJ12" s="885"/>
      <c r="SSK12" s="886"/>
      <c r="SSL12" s="886"/>
      <c r="SSM12" s="886"/>
      <c r="SSN12" s="885"/>
      <c r="SSO12" s="886"/>
      <c r="SSP12" s="886"/>
      <c r="SSQ12" s="886"/>
      <c r="SSR12" s="885"/>
      <c r="SSS12" s="886"/>
      <c r="SST12" s="886"/>
      <c r="SSU12" s="886"/>
      <c r="SSV12" s="885"/>
      <c r="SSW12" s="886"/>
      <c r="SSX12" s="886"/>
      <c r="SSY12" s="886"/>
      <c r="SSZ12" s="885"/>
      <c r="STA12" s="886"/>
      <c r="STB12" s="886"/>
      <c r="STC12" s="886"/>
      <c r="STD12" s="885"/>
      <c r="STE12" s="886"/>
      <c r="STF12" s="886"/>
      <c r="STG12" s="886"/>
      <c r="STH12" s="885"/>
      <c r="STI12" s="886"/>
      <c r="STJ12" s="886"/>
      <c r="STK12" s="886"/>
      <c r="STL12" s="885"/>
      <c r="STM12" s="886"/>
      <c r="STN12" s="886"/>
      <c r="STO12" s="886"/>
      <c r="STP12" s="885"/>
      <c r="STQ12" s="886"/>
      <c r="STR12" s="886"/>
      <c r="STS12" s="886"/>
      <c r="STT12" s="885"/>
      <c r="STU12" s="886"/>
      <c r="STV12" s="886"/>
      <c r="STW12" s="886"/>
      <c r="STX12" s="885"/>
      <c r="STY12" s="886"/>
      <c r="STZ12" s="886"/>
      <c r="SUA12" s="886"/>
      <c r="SUB12" s="885"/>
      <c r="SUC12" s="886"/>
      <c r="SUD12" s="886"/>
      <c r="SUE12" s="886"/>
      <c r="SUF12" s="885"/>
      <c r="SUG12" s="886"/>
      <c r="SUH12" s="886"/>
      <c r="SUI12" s="886"/>
      <c r="SUJ12" s="885"/>
      <c r="SUK12" s="886"/>
      <c r="SUL12" s="886"/>
      <c r="SUM12" s="886"/>
      <c r="SUN12" s="885"/>
      <c r="SUO12" s="886"/>
      <c r="SUP12" s="886"/>
      <c r="SUQ12" s="886"/>
      <c r="SUR12" s="885"/>
      <c r="SUS12" s="886"/>
      <c r="SUT12" s="886"/>
      <c r="SUU12" s="886"/>
      <c r="SUV12" s="885"/>
      <c r="SUW12" s="886"/>
      <c r="SUX12" s="886"/>
      <c r="SUY12" s="886"/>
      <c r="SUZ12" s="885"/>
      <c r="SVA12" s="886"/>
      <c r="SVB12" s="886"/>
      <c r="SVC12" s="886"/>
      <c r="SVD12" s="885"/>
      <c r="SVE12" s="886"/>
      <c r="SVF12" s="886"/>
      <c r="SVG12" s="886"/>
      <c r="SVH12" s="885"/>
      <c r="SVI12" s="886"/>
      <c r="SVJ12" s="886"/>
      <c r="SVK12" s="886"/>
      <c r="SVL12" s="885"/>
      <c r="SVM12" s="886"/>
      <c r="SVN12" s="886"/>
      <c r="SVO12" s="886"/>
      <c r="SVP12" s="885"/>
      <c r="SVQ12" s="886"/>
      <c r="SVR12" s="886"/>
      <c r="SVS12" s="886"/>
      <c r="SVT12" s="885"/>
      <c r="SVU12" s="886"/>
      <c r="SVV12" s="886"/>
      <c r="SVW12" s="886"/>
      <c r="SVX12" s="885"/>
      <c r="SVY12" s="886"/>
      <c r="SVZ12" s="886"/>
      <c r="SWA12" s="886"/>
      <c r="SWB12" s="885"/>
      <c r="SWC12" s="886"/>
      <c r="SWD12" s="886"/>
      <c r="SWE12" s="886"/>
      <c r="SWF12" s="885"/>
      <c r="SWG12" s="886"/>
      <c r="SWH12" s="886"/>
      <c r="SWI12" s="886"/>
      <c r="SWJ12" s="885"/>
      <c r="SWK12" s="886"/>
      <c r="SWL12" s="886"/>
      <c r="SWM12" s="886"/>
      <c r="SWN12" s="885"/>
      <c r="SWO12" s="886"/>
      <c r="SWP12" s="886"/>
      <c r="SWQ12" s="886"/>
      <c r="SWR12" s="885"/>
      <c r="SWS12" s="886"/>
      <c r="SWT12" s="886"/>
      <c r="SWU12" s="886"/>
      <c r="SWV12" s="885"/>
      <c r="SWW12" s="886"/>
      <c r="SWX12" s="886"/>
      <c r="SWY12" s="886"/>
      <c r="SWZ12" s="885"/>
      <c r="SXA12" s="886"/>
      <c r="SXB12" s="886"/>
      <c r="SXC12" s="886"/>
      <c r="SXD12" s="885"/>
      <c r="SXE12" s="886"/>
      <c r="SXF12" s="886"/>
      <c r="SXG12" s="886"/>
      <c r="SXH12" s="885"/>
      <c r="SXI12" s="886"/>
      <c r="SXJ12" s="886"/>
      <c r="SXK12" s="886"/>
      <c r="SXL12" s="885"/>
      <c r="SXM12" s="886"/>
      <c r="SXN12" s="886"/>
      <c r="SXO12" s="886"/>
      <c r="SXP12" s="885"/>
      <c r="SXQ12" s="886"/>
      <c r="SXR12" s="886"/>
      <c r="SXS12" s="886"/>
      <c r="SXT12" s="885"/>
      <c r="SXU12" s="886"/>
      <c r="SXV12" s="886"/>
      <c r="SXW12" s="886"/>
      <c r="SXX12" s="885"/>
      <c r="SXY12" s="886"/>
      <c r="SXZ12" s="886"/>
      <c r="SYA12" s="886"/>
      <c r="SYB12" s="885"/>
      <c r="SYC12" s="886"/>
      <c r="SYD12" s="886"/>
      <c r="SYE12" s="886"/>
      <c r="SYF12" s="885"/>
      <c r="SYG12" s="886"/>
      <c r="SYH12" s="886"/>
      <c r="SYI12" s="886"/>
      <c r="SYJ12" s="885"/>
      <c r="SYK12" s="886"/>
      <c r="SYL12" s="886"/>
      <c r="SYM12" s="886"/>
      <c r="SYN12" s="885"/>
      <c r="SYO12" s="886"/>
      <c r="SYP12" s="886"/>
      <c r="SYQ12" s="886"/>
      <c r="SYR12" s="885"/>
      <c r="SYS12" s="886"/>
      <c r="SYT12" s="886"/>
      <c r="SYU12" s="886"/>
      <c r="SYV12" s="885"/>
      <c r="SYW12" s="886"/>
      <c r="SYX12" s="886"/>
      <c r="SYY12" s="886"/>
      <c r="SYZ12" s="885"/>
      <c r="SZA12" s="886"/>
      <c r="SZB12" s="886"/>
      <c r="SZC12" s="886"/>
      <c r="SZD12" s="885"/>
      <c r="SZE12" s="886"/>
      <c r="SZF12" s="886"/>
      <c r="SZG12" s="886"/>
      <c r="SZH12" s="885"/>
      <c r="SZI12" s="886"/>
      <c r="SZJ12" s="886"/>
      <c r="SZK12" s="886"/>
      <c r="SZL12" s="885"/>
      <c r="SZM12" s="886"/>
      <c r="SZN12" s="886"/>
      <c r="SZO12" s="886"/>
      <c r="SZP12" s="885"/>
      <c r="SZQ12" s="886"/>
      <c r="SZR12" s="886"/>
      <c r="SZS12" s="886"/>
      <c r="SZT12" s="885"/>
      <c r="SZU12" s="886"/>
      <c r="SZV12" s="886"/>
      <c r="SZW12" s="886"/>
      <c r="SZX12" s="885"/>
      <c r="SZY12" s="886"/>
      <c r="SZZ12" s="886"/>
      <c r="TAA12" s="886"/>
      <c r="TAB12" s="885"/>
      <c r="TAC12" s="886"/>
      <c r="TAD12" s="886"/>
      <c r="TAE12" s="886"/>
      <c r="TAF12" s="885"/>
      <c r="TAG12" s="886"/>
      <c r="TAH12" s="886"/>
      <c r="TAI12" s="886"/>
      <c r="TAJ12" s="885"/>
      <c r="TAK12" s="886"/>
      <c r="TAL12" s="886"/>
      <c r="TAM12" s="886"/>
      <c r="TAN12" s="885"/>
      <c r="TAO12" s="886"/>
      <c r="TAP12" s="886"/>
      <c r="TAQ12" s="886"/>
      <c r="TAR12" s="885"/>
      <c r="TAS12" s="886"/>
      <c r="TAT12" s="886"/>
      <c r="TAU12" s="886"/>
      <c r="TAV12" s="885"/>
      <c r="TAW12" s="886"/>
      <c r="TAX12" s="886"/>
      <c r="TAY12" s="886"/>
      <c r="TAZ12" s="885"/>
      <c r="TBA12" s="886"/>
      <c r="TBB12" s="886"/>
      <c r="TBC12" s="886"/>
      <c r="TBD12" s="885"/>
      <c r="TBE12" s="886"/>
      <c r="TBF12" s="886"/>
      <c r="TBG12" s="886"/>
      <c r="TBH12" s="885"/>
      <c r="TBI12" s="886"/>
      <c r="TBJ12" s="886"/>
      <c r="TBK12" s="886"/>
      <c r="TBL12" s="885"/>
      <c r="TBM12" s="886"/>
      <c r="TBN12" s="886"/>
      <c r="TBO12" s="886"/>
      <c r="TBP12" s="885"/>
      <c r="TBQ12" s="886"/>
      <c r="TBR12" s="886"/>
      <c r="TBS12" s="886"/>
      <c r="TBT12" s="885"/>
      <c r="TBU12" s="886"/>
      <c r="TBV12" s="886"/>
      <c r="TBW12" s="886"/>
      <c r="TBX12" s="885"/>
      <c r="TBY12" s="886"/>
      <c r="TBZ12" s="886"/>
      <c r="TCA12" s="886"/>
      <c r="TCB12" s="885"/>
      <c r="TCC12" s="886"/>
      <c r="TCD12" s="886"/>
      <c r="TCE12" s="886"/>
      <c r="TCF12" s="885"/>
      <c r="TCG12" s="886"/>
      <c r="TCH12" s="886"/>
      <c r="TCI12" s="886"/>
      <c r="TCJ12" s="885"/>
      <c r="TCK12" s="886"/>
      <c r="TCL12" s="886"/>
      <c r="TCM12" s="886"/>
      <c r="TCN12" s="885"/>
      <c r="TCO12" s="886"/>
      <c r="TCP12" s="886"/>
      <c r="TCQ12" s="886"/>
      <c r="TCR12" s="885"/>
      <c r="TCS12" s="886"/>
      <c r="TCT12" s="886"/>
      <c r="TCU12" s="886"/>
      <c r="TCV12" s="885"/>
      <c r="TCW12" s="886"/>
      <c r="TCX12" s="886"/>
      <c r="TCY12" s="886"/>
      <c r="TCZ12" s="885"/>
      <c r="TDA12" s="886"/>
      <c r="TDB12" s="886"/>
      <c r="TDC12" s="886"/>
      <c r="TDD12" s="885"/>
      <c r="TDE12" s="886"/>
      <c r="TDF12" s="886"/>
      <c r="TDG12" s="886"/>
      <c r="TDH12" s="885"/>
      <c r="TDI12" s="886"/>
      <c r="TDJ12" s="886"/>
      <c r="TDK12" s="886"/>
      <c r="TDL12" s="885"/>
      <c r="TDM12" s="886"/>
      <c r="TDN12" s="886"/>
      <c r="TDO12" s="886"/>
      <c r="TDP12" s="885"/>
      <c r="TDQ12" s="886"/>
      <c r="TDR12" s="886"/>
      <c r="TDS12" s="886"/>
      <c r="TDT12" s="885"/>
      <c r="TDU12" s="886"/>
      <c r="TDV12" s="886"/>
      <c r="TDW12" s="886"/>
      <c r="TDX12" s="885"/>
      <c r="TDY12" s="886"/>
      <c r="TDZ12" s="886"/>
      <c r="TEA12" s="886"/>
      <c r="TEB12" s="885"/>
      <c r="TEC12" s="886"/>
      <c r="TED12" s="886"/>
      <c r="TEE12" s="886"/>
      <c r="TEF12" s="885"/>
      <c r="TEG12" s="886"/>
      <c r="TEH12" s="886"/>
      <c r="TEI12" s="886"/>
      <c r="TEJ12" s="885"/>
      <c r="TEK12" s="886"/>
      <c r="TEL12" s="886"/>
      <c r="TEM12" s="886"/>
      <c r="TEN12" s="885"/>
      <c r="TEO12" s="886"/>
      <c r="TEP12" s="886"/>
      <c r="TEQ12" s="886"/>
      <c r="TER12" s="885"/>
      <c r="TES12" s="886"/>
      <c r="TET12" s="886"/>
      <c r="TEU12" s="886"/>
      <c r="TEV12" s="885"/>
      <c r="TEW12" s="886"/>
      <c r="TEX12" s="886"/>
      <c r="TEY12" s="886"/>
      <c r="TEZ12" s="885"/>
      <c r="TFA12" s="886"/>
      <c r="TFB12" s="886"/>
      <c r="TFC12" s="886"/>
      <c r="TFD12" s="885"/>
      <c r="TFE12" s="886"/>
      <c r="TFF12" s="886"/>
      <c r="TFG12" s="886"/>
      <c r="TFH12" s="885"/>
      <c r="TFI12" s="886"/>
      <c r="TFJ12" s="886"/>
      <c r="TFK12" s="886"/>
      <c r="TFL12" s="885"/>
      <c r="TFM12" s="886"/>
      <c r="TFN12" s="886"/>
      <c r="TFO12" s="886"/>
      <c r="TFP12" s="885"/>
      <c r="TFQ12" s="886"/>
      <c r="TFR12" s="886"/>
      <c r="TFS12" s="886"/>
      <c r="TFT12" s="885"/>
      <c r="TFU12" s="886"/>
      <c r="TFV12" s="886"/>
      <c r="TFW12" s="886"/>
      <c r="TFX12" s="885"/>
      <c r="TFY12" s="886"/>
      <c r="TFZ12" s="886"/>
      <c r="TGA12" s="886"/>
      <c r="TGB12" s="885"/>
      <c r="TGC12" s="886"/>
      <c r="TGD12" s="886"/>
      <c r="TGE12" s="886"/>
      <c r="TGF12" s="885"/>
      <c r="TGG12" s="886"/>
      <c r="TGH12" s="886"/>
      <c r="TGI12" s="886"/>
      <c r="TGJ12" s="885"/>
      <c r="TGK12" s="886"/>
      <c r="TGL12" s="886"/>
      <c r="TGM12" s="886"/>
      <c r="TGN12" s="885"/>
      <c r="TGO12" s="886"/>
      <c r="TGP12" s="886"/>
      <c r="TGQ12" s="886"/>
      <c r="TGR12" s="885"/>
      <c r="TGS12" s="886"/>
      <c r="TGT12" s="886"/>
      <c r="TGU12" s="886"/>
      <c r="TGV12" s="885"/>
      <c r="TGW12" s="886"/>
      <c r="TGX12" s="886"/>
      <c r="TGY12" s="886"/>
      <c r="TGZ12" s="885"/>
      <c r="THA12" s="886"/>
      <c r="THB12" s="886"/>
      <c r="THC12" s="886"/>
      <c r="THD12" s="885"/>
      <c r="THE12" s="886"/>
      <c r="THF12" s="886"/>
      <c r="THG12" s="886"/>
      <c r="THH12" s="885"/>
      <c r="THI12" s="886"/>
      <c r="THJ12" s="886"/>
      <c r="THK12" s="886"/>
      <c r="THL12" s="885"/>
      <c r="THM12" s="886"/>
      <c r="THN12" s="886"/>
      <c r="THO12" s="886"/>
      <c r="THP12" s="885"/>
      <c r="THQ12" s="886"/>
      <c r="THR12" s="886"/>
      <c r="THS12" s="886"/>
      <c r="THT12" s="885"/>
      <c r="THU12" s="886"/>
      <c r="THV12" s="886"/>
      <c r="THW12" s="886"/>
      <c r="THX12" s="885"/>
      <c r="THY12" s="886"/>
      <c r="THZ12" s="886"/>
      <c r="TIA12" s="886"/>
      <c r="TIB12" s="885"/>
      <c r="TIC12" s="886"/>
      <c r="TID12" s="886"/>
      <c r="TIE12" s="886"/>
      <c r="TIF12" s="885"/>
      <c r="TIG12" s="886"/>
      <c r="TIH12" s="886"/>
      <c r="TII12" s="886"/>
      <c r="TIJ12" s="885"/>
      <c r="TIK12" s="886"/>
      <c r="TIL12" s="886"/>
      <c r="TIM12" s="886"/>
      <c r="TIN12" s="885"/>
      <c r="TIO12" s="886"/>
      <c r="TIP12" s="886"/>
      <c r="TIQ12" s="886"/>
      <c r="TIR12" s="885"/>
      <c r="TIS12" s="886"/>
      <c r="TIT12" s="886"/>
      <c r="TIU12" s="886"/>
      <c r="TIV12" s="885"/>
      <c r="TIW12" s="886"/>
      <c r="TIX12" s="886"/>
      <c r="TIY12" s="886"/>
      <c r="TIZ12" s="885"/>
      <c r="TJA12" s="886"/>
      <c r="TJB12" s="886"/>
      <c r="TJC12" s="886"/>
      <c r="TJD12" s="885"/>
      <c r="TJE12" s="886"/>
      <c r="TJF12" s="886"/>
      <c r="TJG12" s="886"/>
      <c r="TJH12" s="885"/>
      <c r="TJI12" s="886"/>
      <c r="TJJ12" s="886"/>
      <c r="TJK12" s="886"/>
      <c r="TJL12" s="885"/>
      <c r="TJM12" s="886"/>
      <c r="TJN12" s="886"/>
      <c r="TJO12" s="886"/>
      <c r="TJP12" s="885"/>
      <c r="TJQ12" s="886"/>
      <c r="TJR12" s="886"/>
      <c r="TJS12" s="886"/>
      <c r="TJT12" s="885"/>
      <c r="TJU12" s="886"/>
      <c r="TJV12" s="886"/>
      <c r="TJW12" s="886"/>
      <c r="TJX12" s="885"/>
      <c r="TJY12" s="886"/>
      <c r="TJZ12" s="886"/>
      <c r="TKA12" s="886"/>
      <c r="TKB12" s="885"/>
      <c r="TKC12" s="886"/>
      <c r="TKD12" s="886"/>
      <c r="TKE12" s="886"/>
      <c r="TKF12" s="885"/>
      <c r="TKG12" s="886"/>
      <c r="TKH12" s="886"/>
      <c r="TKI12" s="886"/>
      <c r="TKJ12" s="885"/>
      <c r="TKK12" s="886"/>
      <c r="TKL12" s="886"/>
      <c r="TKM12" s="886"/>
      <c r="TKN12" s="885"/>
      <c r="TKO12" s="886"/>
      <c r="TKP12" s="886"/>
      <c r="TKQ12" s="886"/>
      <c r="TKR12" s="885"/>
      <c r="TKS12" s="886"/>
      <c r="TKT12" s="886"/>
      <c r="TKU12" s="886"/>
      <c r="TKV12" s="885"/>
      <c r="TKW12" s="886"/>
      <c r="TKX12" s="886"/>
      <c r="TKY12" s="886"/>
      <c r="TKZ12" s="885"/>
      <c r="TLA12" s="886"/>
      <c r="TLB12" s="886"/>
      <c r="TLC12" s="886"/>
      <c r="TLD12" s="885"/>
      <c r="TLE12" s="886"/>
      <c r="TLF12" s="886"/>
      <c r="TLG12" s="886"/>
      <c r="TLH12" s="885"/>
      <c r="TLI12" s="886"/>
      <c r="TLJ12" s="886"/>
      <c r="TLK12" s="886"/>
      <c r="TLL12" s="885"/>
      <c r="TLM12" s="886"/>
      <c r="TLN12" s="886"/>
      <c r="TLO12" s="886"/>
      <c r="TLP12" s="885"/>
      <c r="TLQ12" s="886"/>
      <c r="TLR12" s="886"/>
      <c r="TLS12" s="886"/>
      <c r="TLT12" s="885"/>
      <c r="TLU12" s="886"/>
      <c r="TLV12" s="886"/>
      <c r="TLW12" s="886"/>
      <c r="TLX12" s="885"/>
      <c r="TLY12" s="886"/>
      <c r="TLZ12" s="886"/>
      <c r="TMA12" s="886"/>
      <c r="TMB12" s="885"/>
      <c r="TMC12" s="886"/>
      <c r="TMD12" s="886"/>
      <c r="TME12" s="886"/>
      <c r="TMF12" s="885"/>
      <c r="TMG12" s="886"/>
      <c r="TMH12" s="886"/>
      <c r="TMI12" s="886"/>
      <c r="TMJ12" s="885"/>
      <c r="TMK12" s="886"/>
      <c r="TML12" s="886"/>
      <c r="TMM12" s="886"/>
      <c r="TMN12" s="885"/>
      <c r="TMO12" s="886"/>
      <c r="TMP12" s="886"/>
      <c r="TMQ12" s="886"/>
      <c r="TMR12" s="885"/>
      <c r="TMS12" s="886"/>
      <c r="TMT12" s="886"/>
      <c r="TMU12" s="886"/>
      <c r="TMV12" s="885"/>
      <c r="TMW12" s="886"/>
      <c r="TMX12" s="886"/>
      <c r="TMY12" s="886"/>
      <c r="TMZ12" s="885"/>
      <c r="TNA12" s="886"/>
      <c r="TNB12" s="886"/>
      <c r="TNC12" s="886"/>
      <c r="TND12" s="885"/>
      <c r="TNE12" s="886"/>
      <c r="TNF12" s="886"/>
      <c r="TNG12" s="886"/>
      <c r="TNH12" s="885"/>
      <c r="TNI12" s="886"/>
      <c r="TNJ12" s="886"/>
      <c r="TNK12" s="886"/>
      <c r="TNL12" s="885"/>
      <c r="TNM12" s="886"/>
      <c r="TNN12" s="886"/>
      <c r="TNO12" s="886"/>
      <c r="TNP12" s="885"/>
      <c r="TNQ12" s="886"/>
      <c r="TNR12" s="886"/>
      <c r="TNS12" s="886"/>
      <c r="TNT12" s="885"/>
      <c r="TNU12" s="886"/>
      <c r="TNV12" s="886"/>
      <c r="TNW12" s="886"/>
      <c r="TNX12" s="885"/>
      <c r="TNY12" s="886"/>
      <c r="TNZ12" s="886"/>
      <c r="TOA12" s="886"/>
      <c r="TOB12" s="885"/>
      <c r="TOC12" s="886"/>
      <c r="TOD12" s="886"/>
      <c r="TOE12" s="886"/>
      <c r="TOF12" s="885"/>
      <c r="TOG12" s="886"/>
      <c r="TOH12" s="886"/>
      <c r="TOI12" s="886"/>
      <c r="TOJ12" s="885"/>
      <c r="TOK12" s="886"/>
      <c r="TOL12" s="886"/>
      <c r="TOM12" s="886"/>
      <c r="TON12" s="885"/>
      <c r="TOO12" s="886"/>
      <c r="TOP12" s="886"/>
      <c r="TOQ12" s="886"/>
      <c r="TOR12" s="885"/>
      <c r="TOS12" s="886"/>
      <c r="TOT12" s="886"/>
      <c r="TOU12" s="886"/>
      <c r="TOV12" s="885"/>
      <c r="TOW12" s="886"/>
      <c r="TOX12" s="886"/>
      <c r="TOY12" s="886"/>
      <c r="TOZ12" s="885"/>
      <c r="TPA12" s="886"/>
      <c r="TPB12" s="886"/>
      <c r="TPC12" s="886"/>
      <c r="TPD12" s="885"/>
      <c r="TPE12" s="886"/>
      <c r="TPF12" s="886"/>
      <c r="TPG12" s="886"/>
      <c r="TPH12" s="885"/>
      <c r="TPI12" s="886"/>
      <c r="TPJ12" s="886"/>
      <c r="TPK12" s="886"/>
      <c r="TPL12" s="885"/>
      <c r="TPM12" s="886"/>
      <c r="TPN12" s="886"/>
      <c r="TPO12" s="886"/>
      <c r="TPP12" s="885"/>
      <c r="TPQ12" s="886"/>
      <c r="TPR12" s="886"/>
      <c r="TPS12" s="886"/>
      <c r="TPT12" s="885"/>
      <c r="TPU12" s="886"/>
      <c r="TPV12" s="886"/>
      <c r="TPW12" s="886"/>
      <c r="TPX12" s="885"/>
      <c r="TPY12" s="886"/>
      <c r="TPZ12" s="886"/>
      <c r="TQA12" s="886"/>
      <c r="TQB12" s="885"/>
      <c r="TQC12" s="886"/>
      <c r="TQD12" s="886"/>
      <c r="TQE12" s="886"/>
      <c r="TQF12" s="885"/>
      <c r="TQG12" s="886"/>
      <c r="TQH12" s="886"/>
      <c r="TQI12" s="886"/>
      <c r="TQJ12" s="885"/>
      <c r="TQK12" s="886"/>
      <c r="TQL12" s="886"/>
      <c r="TQM12" s="886"/>
      <c r="TQN12" s="885"/>
      <c r="TQO12" s="886"/>
      <c r="TQP12" s="886"/>
      <c r="TQQ12" s="886"/>
      <c r="TQR12" s="885"/>
      <c r="TQS12" s="886"/>
      <c r="TQT12" s="886"/>
      <c r="TQU12" s="886"/>
      <c r="TQV12" s="885"/>
      <c r="TQW12" s="886"/>
      <c r="TQX12" s="886"/>
      <c r="TQY12" s="886"/>
      <c r="TQZ12" s="885"/>
      <c r="TRA12" s="886"/>
      <c r="TRB12" s="886"/>
      <c r="TRC12" s="886"/>
      <c r="TRD12" s="885"/>
      <c r="TRE12" s="886"/>
      <c r="TRF12" s="886"/>
      <c r="TRG12" s="886"/>
      <c r="TRH12" s="885"/>
      <c r="TRI12" s="886"/>
      <c r="TRJ12" s="886"/>
      <c r="TRK12" s="886"/>
      <c r="TRL12" s="885"/>
      <c r="TRM12" s="886"/>
      <c r="TRN12" s="886"/>
      <c r="TRO12" s="886"/>
      <c r="TRP12" s="885"/>
      <c r="TRQ12" s="886"/>
      <c r="TRR12" s="886"/>
      <c r="TRS12" s="886"/>
      <c r="TRT12" s="885"/>
      <c r="TRU12" s="886"/>
      <c r="TRV12" s="886"/>
      <c r="TRW12" s="886"/>
      <c r="TRX12" s="885"/>
      <c r="TRY12" s="886"/>
      <c r="TRZ12" s="886"/>
      <c r="TSA12" s="886"/>
      <c r="TSB12" s="885"/>
      <c r="TSC12" s="886"/>
      <c r="TSD12" s="886"/>
      <c r="TSE12" s="886"/>
      <c r="TSF12" s="885"/>
      <c r="TSG12" s="886"/>
      <c r="TSH12" s="886"/>
      <c r="TSI12" s="886"/>
      <c r="TSJ12" s="885"/>
      <c r="TSK12" s="886"/>
      <c r="TSL12" s="886"/>
      <c r="TSM12" s="886"/>
      <c r="TSN12" s="885"/>
      <c r="TSO12" s="886"/>
      <c r="TSP12" s="886"/>
      <c r="TSQ12" s="886"/>
      <c r="TSR12" s="885"/>
      <c r="TSS12" s="886"/>
      <c r="TST12" s="886"/>
      <c r="TSU12" s="886"/>
      <c r="TSV12" s="885"/>
      <c r="TSW12" s="886"/>
      <c r="TSX12" s="886"/>
      <c r="TSY12" s="886"/>
      <c r="TSZ12" s="885"/>
      <c r="TTA12" s="886"/>
      <c r="TTB12" s="886"/>
      <c r="TTC12" s="886"/>
      <c r="TTD12" s="885"/>
      <c r="TTE12" s="886"/>
      <c r="TTF12" s="886"/>
      <c r="TTG12" s="886"/>
      <c r="TTH12" s="885"/>
      <c r="TTI12" s="886"/>
      <c r="TTJ12" s="886"/>
      <c r="TTK12" s="886"/>
      <c r="TTL12" s="885"/>
      <c r="TTM12" s="886"/>
      <c r="TTN12" s="886"/>
      <c r="TTO12" s="886"/>
      <c r="TTP12" s="885"/>
      <c r="TTQ12" s="886"/>
      <c r="TTR12" s="886"/>
      <c r="TTS12" s="886"/>
      <c r="TTT12" s="885"/>
      <c r="TTU12" s="886"/>
      <c r="TTV12" s="886"/>
      <c r="TTW12" s="886"/>
      <c r="TTX12" s="885"/>
      <c r="TTY12" s="886"/>
      <c r="TTZ12" s="886"/>
      <c r="TUA12" s="886"/>
      <c r="TUB12" s="885"/>
      <c r="TUC12" s="886"/>
      <c r="TUD12" s="886"/>
      <c r="TUE12" s="886"/>
      <c r="TUF12" s="885"/>
      <c r="TUG12" s="886"/>
      <c r="TUH12" s="886"/>
      <c r="TUI12" s="886"/>
      <c r="TUJ12" s="885"/>
      <c r="TUK12" s="886"/>
      <c r="TUL12" s="886"/>
      <c r="TUM12" s="886"/>
      <c r="TUN12" s="885"/>
      <c r="TUO12" s="886"/>
      <c r="TUP12" s="886"/>
      <c r="TUQ12" s="886"/>
      <c r="TUR12" s="885"/>
      <c r="TUS12" s="886"/>
      <c r="TUT12" s="886"/>
      <c r="TUU12" s="886"/>
      <c r="TUV12" s="885"/>
      <c r="TUW12" s="886"/>
      <c r="TUX12" s="886"/>
      <c r="TUY12" s="886"/>
      <c r="TUZ12" s="885"/>
      <c r="TVA12" s="886"/>
      <c r="TVB12" s="886"/>
      <c r="TVC12" s="886"/>
      <c r="TVD12" s="885"/>
      <c r="TVE12" s="886"/>
      <c r="TVF12" s="886"/>
      <c r="TVG12" s="886"/>
      <c r="TVH12" s="885"/>
      <c r="TVI12" s="886"/>
      <c r="TVJ12" s="886"/>
      <c r="TVK12" s="886"/>
      <c r="TVL12" s="885"/>
      <c r="TVM12" s="886"/>
      <c r="TVN12" s="886"/>
      <c r="TVO12" s="886"/>
      <c r="TVP12" s="885"/>
      <c r="TVQ12" s="886"/>
      <c r="TVR12" s="886"/>
      <c r="TVS12" s="886"/>
      <c r="TVT12" s="885"/>
      <c r="TVU12" s="886"/>
      <c r="TVV12" s="886"/>
      <c r="TVW12" s="886"/>
      <c r="TVX12" s="885"/>
      <c r="TVY12" s="886"/>
      <c r="TVZ12" s="886"/>
      <c r="TWA12" s="886"/>
      <c r="TWB12" s="885"/>
      <c r="TWC12" s="886"/>
      <c r="TWD12" s="886"/>
      <c r="TWE12" s="886"/>
      <c r="TWF12" s="885"/>
      <c r="TWG12" s="886"/>
      <c r="TWH12" s="886"/>
      <c r="TWI12" s="886"/>
      <c r="TWJ12" s="885"/>
      <c r="TWK12" s="886"/>
      <c r="TWL12" s="886"/>
      <c r="TWM12" s="886"/>
      <c r="TWN12" s="885"/>
      <c r="TWO12" s="886"/>
      <c r="TWP12" s="886"/>
      <c r="TWQ12" s="886"/>
      <c r="TWR12" s="885"/>
      <c r="TWS12" s="886"/>
      <c r="TWT12" s="886"/>
      <c r="TWU12" s="886"/>
      <c r="TWV12" s="885"/>
      <c r="TWW12" s="886"/>
      <c r="TWX12" s="886"/>
      <c r="TWY12" s="886"/>
      <c r="TWZ12" s="885"/>
      <c r="TXA12" s="886"/>
      <c r="TXB12" s="886"/>
      <c r="TXC12" s="886"/>
      <c r="TXD12" s="885"/>
      <c r="TXE12" s="886"/>
      <c r="TXF12" s="886"/>
      <c r="TXG12" s="886"/>
      <c r="TXH12" s="885"/>
      <c r="TXI12" s="886"/>
      <c r="TXJ12" s="886"/>
      <c r="TXK12" s="886"/>
      <c r="TXL12" s="885"/>
      <c r="TXM12" s="886"/>
      <c r="TXN12" s="886"/>
      <c r="TXO12" s="886"/>
      <c r="TXP12" s="885"/>
      <c r="TXQ12" s="886"/>
      <c r="TXR12" s="886"/>
      <c r="TXS12" s="886"/>
      <c r="TXT12" s="885"/>
      <c r="TXU12" s="886"/>
      <c r="TXV12" s="886"/>
      <c r="TXW12" s="886"/>
      <c r="TXX12" s="885"/>
      <c r="TXY12" s="886"/>
      <c r="TXZ12" s="886"/>
      <c r="TYA12" s="886"/>
      <c r="TYB12" s="885"/>
      <c r="TYC12" s="886"/>
      <c r="TYD12" s="886"/>
      <c r="TYE12" s="886"/>
      <c r="TYF12" s="885"/>
      <c r="TYG12" s="886"/>
      <c r="TYH12" s="886"/>
      <c r="TYI12" s="886"/>
      <c r="TYJ12" s="885"/>
      <c r="TYK12" s="886"/>
      <c r="TYL12" s="886"/>
      <c r="TYM12" s="886"/>
      <c r="TYN12" s="885"/>
      <c r="TYO12" s="886"/>
      <c r="TYP12" s="886"/>
      <c r="TYQ12" s="886"/>
      <c r="TYR12" s="885"/>
      <c r="TYS12" s="886"/>
      <c r="TYT12" s="886"/>
      <c r="TYU12" s="886"/>
      <c r="TYV12" s="885"/>
      <c r="TYW12" s="886"/>
      <c r="TYX12" s="886"/>
      <c r="TYY12" s="886"/>
      <c r="TYZ12" s="885"/>
      <c r="TZA12" s="886"/>
      <c r="TZB12" s="886"/>
      <c r="TZC12" s="886"/>
      <c r="TZD12" s="885"/>
      <c r="TZE12" s="886"/>
      <c r="TZF12" s="886"/>
      <c r="TZG12" s="886"/>
      <c r="TZH12" s="885"/>
      <c r="TZI12" s="886"/>
      <c r="TZJ12" s="886"/>
      <c r="TZK12" s="886"/>
      <c r="TZL12" s="885"/>
      <c r="TZM12" s="886"/>
      <c r="TZN12" s="886"/>
      <c r="TZO12" s="886"/>
      <c r="TZP12" s="885"/>
      <c r="TZQ12" s="886"/>
      <c r="TZR12" s="886"/>
      <c r="TZS12" s="886"/>
      <c r="TZT12" s="885"/>
      <c r="TZU12" s="886"/>
      <c r="TZV12" s="886"/>
      <c r="TZW12" s="886"/>
      <c r="TZX12" s="885"/>
      <c r="TZY12" s="886"/>
      <c r="TZZ12" s="886"/>
      <c r="UAA12" s="886"/>
      <c r="UAB12" s="885"/>
      <c r="UAC12" s="886"/>
      <c r="UAD12" s="886"/>
      <c r="UAE12" s="886"/>
      <c r="UAF12" s="885"/>
      <c r="UAG12" s="886"/>
      <c r="UAH12" s="886"/>
      <c r="UAI12" s="886"/>
      <c r="UAJ12" s="885"/>
      <c r="UAK12" s="886"/>
      <c r="UAL12" s="886"/>
      <c r="UAM12" s="886"/>
      <c r="UAN12" s="885"/>
      <c r="UAO12" s="886"/>
      <c r="UAP12" s="886"/>
      <c r="UAQ12" s="886"/>
      <c r="UAR12" s="885"/>
      <c r="UAS12" s="886"/>
      <c r="UAT12" s="886"/>
      <c r="UAU12" s="886"/>
      <c r="UAV12" s="885"/>
      <c r="UAW12" s="886"/>
      <c r="UAX12" s="886"/>
      <c r="UAY12" s="886"/>
      <c r="UAZ12" s="885"/>
      <c r="UBA12" s="886"/>
      <c r="UBB12" s="886"/>
      <c r="UBC12" s="886"/>
      <c r="UBD12" s="885"/>
      <c r="UBE12" s="886"/>
      <c r="UBF12" s="886"/>
      <c r="UBG12" s="886"/>
      <c r="UBH12" s="885"/>
      <c r="UBI12" s="886"/>
      <c r="UBJ12" s="886"/>
      <c r="UBK12" s="886"/>
      <c r="UBL12" s="885"/>
      <c r="UBM12" s="886"/>
      <c r="UBN12" s="886"/>
      <c r="UBO12" s="886"/>
      <c r="UBP12" s="885"/>
      <c r="UBQ12" s="886"/>
      <c r="UBR12" s="886"/>
      <c r="UBS12" s="886"/>
      <c r="UBT12" s="885"/>
      <c r="UBU12" s="886"/>
      <c r="UBV12" s="886"/>
      <c r="UBW12" s="886"/>
      <c r="UBX12" s="885"/>
      <c r="UBY12" s="886"/>
      <c r="UBZ12" s="886"/>
      <c r="UCA12" s="886"/>
      <c r="UCB12" s="885"/>
      <c r="UCC12" s="886"/>
      <c r="UCD12" s="886"/>
      <c r="UCE12" s="886"/>
      <c r="UCF12" s="885"/>
      <c r="UCG12" s="886"/>
      <c r="UCH12" s="886"/>
      <c r="UCI12" s="886"/>
      <c r="UCJ12" s="885"/>
      <c r="UCK12" s="886"/>
      <c r="UCL12" s="886"/>
      <c r="UCM12" s="886"/>
      <c r="UCN12" s="885"/>
      <c r="UCO12" s="886"/>
      <c r="UCP12" s="886"/>
      <c r="UCQ12" s="886"/>
      <c r="UCR12" s="885"/>
      <c r="UCS12" s="886"/>
      <c r="UCT12" s="886"/>
      <c r="UCU12" s="886"/>
      <c r="UCV12" s="885"/>
      <c r="UCW12" s="886"/>
      <c r="UCX12" s="886"/>
      <c r="UCY12" s="886"/>
      <c r="UCZ12" s="885"/>
      <c r="UDA12" s="886"/>
      <c r="UDB12" s="886"/>
      <c r="UDC12" s="886"/>
      <c r="UDD12" s="885"/>
      <c r="UDE12" s="886"/>
      <c r="UDF12" s="886"/>
      <c r="UDG12" s="886"/>
      <c r="UDH12" s="885"/>
      <c r="UDI12" s="886"/>
      <c r="UDJ12" s="886"/>
      <c r="UDK12" s="886"/>
      <c r="UDL12" s="885"/>
      <c r="UDM12" s="886"/>
      <c r="UDN12" s="886"/>
      <c r="UDO12" s="886"/>
      <c r="UDP12" s="885"/>
      <c r="UDQ12" s="886"/>
      <c r="UDR12" s="886"/>
      <c r="UDS12" s="886"/>
      <c r="UDT12" s="885"/>
      <c r="UDU12" s="886"/>
      <c r="UDV12" s="886"/>
      <c r="UDW12" s="886"/>
      <c r="UDX12" s="885"/>
      <c r="UDY12" s="886"/>
      <c r="UDZ12" s="886"/>
      <c r="UEA12" s="886"/>
      <c r="UEB12" s="885"/>
      <c r="UEC12" s="886"/>
      <c r="UED12" s="886"/>
      <c r="UEE12" s="886"/>
      <c r="UEF12" s="885"/>
      <c r="UEG12" s="886"/>
      <c r="UEH12" s="886"/>
      <c r="UEI12" s="886"/>
      <c r="UEJ12" s="885"/>
      <c r="UEK12" s="886"/>
      <c r="UEL12" s="886"/>
      <c r="UEM12" s="886"/>
      <c r="UEN12" s="885"/>
      <c r="UEO12" s="886"/>
      <c r="UEP12" s="886"/>
      <c r="UEQ12" s="886"/>
      <c r="UER12" s="885"/>
      <c r="UES12" s="886"/>
      <c r="UET12" s="886"/>
      <c r="UEU12" s="886"/>
      <c r="UEV12" s="885"/>
      <c r="UEW12" s="886"/>
      <c r="UEX12" s="886"/>
      <c r="UEY12" s="886"/>
      <c r="UEZ12" s="885"/>
      <c r="UFA12" s="886"/>
      <c r="UFB12" s="886"/>
      <c r="UFC12" s="886"/>
      <c r="UFD12" s="885"/>
      <c r="UFE12" s="886"/>
      <c r="UFF12" s="886"/>
      <c r="UFG12" s="886"/>
      <c r="UFH12" s="885"/>
      <c r="UFI12" s="886"/>
      <c r="UFJ12" s="886"/>
      <c r="UFK12" s="886"/>
      <c r="UFL12" s="885"/>
      <c r="UFM12" s="886"/>
      <c r="UFN12" s="886"/>
      <c r="UFO12" s="886"/>
      <c r="UFP12" s="885"/>
      <c r="UFQ12" s="886"/>
      <c r="UFR12" s="886"/>
      <c r="UFS12" s="886"/>
      <c r="UFT12" s="885"/>
      <c r="UFU12" s="886"/>
      <c r="UFV12" s="886"/>
      <c r="UFW12" s="886"/>
      <c r="UFX12" s="885"/>
      <c r="UFY12" s="886"/>
      <c r="UFZ12" s="886"/>
      <c r="UGA12" s="886"/>
      <c r="UGB12" s="885"/>
      <c r="UGC12" s="886"/>
      <c r="UGD12" s="886"/>
      <c r="UGE12" s="886"/>
      <c r="UGF12" s="885"/>
      <c r="UGG12" s="886"/>
      <c r="UGH12" s="886"/>
      <c r="UGI12" s="886"/>
      <c r="UGJ12" s="885"/>
      <c r="UGK12" s="886"/>
      <c r="UGL12" s="886"/>
      <c r="UGM12" s="886"/>
      <c r="UGN12" s="885"/>
      <c r="UGO12" s="886"/>
      <c r="UGP12" s="886"/>
      <c r="UGQ12" s="886"/>
      <c r="UGR12" s="885"/>
      <c r="UGS12" s="886"/>
      <c r="UGT12" s="886"/>
      <c r="UGU12" s="886"/>
      <c r="UGV12" s="885"/>
      <c r="UGW12" s="886"/>
      <c r="UGX12" s="886"/>
      <c r="UGY12" s="886"/>
      <c r="UGZ12" s="885"/>
      <c r="UHA12" s="886"/>
      <c r="UHB12" s="886"/>
      <c r="UHC12" s="886"/>
      <c r="UHD12" s="885"/>
      <c r="UHE12" s="886"/>
      <c r="UHF12" s="886"/>
      <c r="UHG12" s="886"/>
      <c r="UHH12" s="885"/>
      <c r="UHI12" s="886"/>
      <c r="UHJ12" s="886"/>
      <c r="UHK12" s="886"/>
      <c r="UHL12" s="885"/>
      <c r="UHM12" s="886"/>
      <c r="UHN12" s="886"/>
      <c r="UHO12" s="886"/>
      <c r="UHP12" s="885"/>
      <c r="UHQ12" s="886"/>
      <c r="UHR12" s="886"/>
      <c r="UHS12" s="886"/>
      <c r="UHT12" s="885"/>
      <c r="UHU12" s="886"/>
      <c r="UHV12" s="886"/>
      <c r="UHW12" s="886"/>
      <c r="UHX12" s="885"/>
      <c r="UHY12" s="886"/>
      <c r="UHZ12" s="886"/>
      <c r="UIA12" s="886"/>
      <c r="UIB12" s="885"/>
      <c r="UIC12" s="886"/>
      <c r="UID12" s="886"/>
      <c r="UIE12" s="886"/>
      <c r="UIF12" s="885"/>
      <c r="UIG12" s="886"/>
      <c r="UIH12" s="886"/>
      <c r="UII12" s="886"/>
      <c r="UIJ12" s="885"/>
      <c r="UIK12" s="886"/>
      <c r="UIL12" s="886"/>
      <c r="UIM12" s="886"/>
      <c r="UIN12" s="885"/>
      <c r="UIO12" s="886"/>
      <c r="UIP12" s="886"/>
      <c r="UIQ12" s="886"/>
      <c r="UIR12" s="885"/>
      <c r="UIS12" s="886"/>
      <c r="UIT12" s="886"/>
      <c r="UIU12" s="886"/>
      <c r="UIV12" s="885"/>
      <c r="UIW12" s="886"/>
      <c r="UIX12" s="886"/>
      <c r="UIY12" s="886"/>
      <c r="UIZ12" s="885"/>
      <c r="UJA12" s="886"/>
      <c r="UJB12" s="886"/>
      <c r="UJC12" s="886"/>
      <c r="UJD12" s="885"/>
      <c r="UJE12" s="886"/>
      <c r="UJF12" s="886"/>
      <c r="UJG12" s="886"/>
      <c r="UJH12" s="885"/>
      <c r="UJI12" s="886"/>
      <c r="UJJ12" s="886"/>
      <c r="UJK12" s="886"/>
      <c r="UJL12" s="885"/>
      <c r="UJM12" s="886"/>
      <c r="UJN12" s="886"/>
      <c r="UJO12" s="886"/>
      <c r="UJP12" s="885"/>
      <c r="UJQ12" s="886"/>
      <c r="UJR12" s="886"/>
      <c r="UJS12" s="886"/>
      <c r="UJT12" s="885"/>
      <c r="UJU12" s="886"/>
      <c r="UJV12" s="886"/>
      <c r="UJW12" s="886"/>
      <c r="UJX12" s="885"/>
      <c r="UJY12" s="886"/>
      <c r="UJZ12" s="886"/>
      <c r="UKA12" s="886"/>
      <c r="UKB12" s="885"/>
      <c r="UKC12" s="886"/>
      <c r="UKD12" s="886"/>
      <c r="UKE12" s="886"/>
      <c r="UKF12" s="885"/>
      <c r="UKG12" s="886"/>
      <c r="UKH12" s="886"/>
      <c r="UKI12" s="886"/>
      <c r="UKJ12" s="885"/>
      <c r="UKK12" s="886"/>
      <c r="UKL12" s="886"/>
      <c r="UKM12" s="886"/>
      <c r="UKN12" s="885"/>
      <c r="UKO12" s="886"/>
      <c r="UKP12" s="886"/>
      <c r="UKQ12" s="886"/>
      <c r="UKR12" s="885"/>
      <c r="UKS12" s="886"/>
      <c r="UKT12" s="886"/>
      <c r="UKU12" s="886"/>
      <c r="UKV12" s="885"/>
      <c r="UKW12" s="886"/>
      <c r="UKX12" s="886"/>
      <c r="UKY12" s="886"/>
      <c r="UKZ12" s="885"/>
      <c r="ULA12" s="886"/>
      <c r="ULB12" s="886"/>
      <c r="ULC12" s="886"/>
      <c r="ULD12" s="885"/>
      <c r="ULE12" s="886"/>
      <c r="ULF12" s="886"/>
      <c r="ULG12" s="886"/>
      <c r="ULH12" s="885"/>
      <c r="ULI12" s="886"/>
      <c r="ULJ12" s="886"/>
      <c r="ULK12" s="886"/>
      <c r="ULL12" s="885"/>
      <c r="ULM12" s="886"/>
      <c r="ULN12" s="886"/>
      <c r="ULO12" s="886"/>
      <c r="ULP12" s="885"/>
      <c r="ULQ12" s="886"/>
      <c r="ULR12" s="886"/>
      <c r="ULS12" s="886"/>
      <c r="ULT12" s="885"/>
      <c r="ULU12" s="886"/>
      <c r="ULV12" s="886"/>
      <c r="ULW12" s="886"/>
      <c r="ULX12" s="885"/>
      <c r="ULY12" s="886"/>
      <c r="ULZ12" s="886"/>
      <c r="UMA12" s="886"/>
      <c r="UMB12" s="885"/>
      <c r="UMC12" s="886"/>
      <c r="UMD12" s="886"/>
      <c r="UME12" s="886"/>
      <c r="UMF12" s="885"/>
      <c r="UMG12" s="886"/>
      <c r="UMH12" s="886"/>
      <c r="UMI12" s="886"/>
      <c r="UMJ12" s="885"/>
      <c r="UMK12" s="886"/>
      <c r="UML12" s="886"/>
      <c r="UMM12" s="886"/>
      <c r="UMN12" s="885"/>
      <c r="UMO12" s="886"/>
      <c r="UMP12" s="886"/>
      <c r="UMQ12" s="886"/>
      <c r="UMR12" s="885"/>
      <c r="UMS12" s="886"/>
      <c r="UMT12" s="886"/>
      <c r="UMU12" s="886"/>
      <c r="UMV12" s="885"/>
      <c r="UMW12" s="886"/>
      <c r="UMX12" s="886"/>
      <c r="UMY12" s="886"/>
      <c r="UMZ12" s="885"/>
      <c r="UNA12" s="886"/>
      <c r="UNB12" s="886"/>
      <c r="UNC12" s="886"/>
      <c r="UND12" s="885"/>
      <c r="UNE12" s="886"/>
      <c r="UNF12" s="886"/>
      <c r="UNG12" s="886"/>
      <c r="UNH12" s="885"/>
      <c r="UNI12" s="886"/>
      <c r="UNJ12" s="886"/>
      <c r="UNK12" s="886"/>
      <c r="UNL12" s="885"/>
      <c r="UNM12" s="886"/>
      <c r="UNN12" s="886"/>
      <c r="UNO12" s="886"/>
      <c r="UNP12" s="885"/>
      <c r="UNQ12" s="886"/>
      <c r="UNR12" s="886"/>
      <c r="UNS12" s="886"/>
      <c r="UNT12" s="885"/>
      <c r="UNU12" s="886"/>
      <c r="UNV12" s="886"/>
      <c r="UNW12" s="886"/>
      <c r="UNX12" s="885"/>
      <c r="UNY12" s="886"/>
      <c r="UNZ12" s="886"/>
      <c r="UOA12" s="886"/>
      <c r="UOB12" s="885"/>
      <c r="UOC12" s="886"/>
      <c r="UOD12" s="886"/>
      <c r="UOE12" s="886"/>
      <c r="UOF12" s="885"/>
      <c r="UOG12" s="886"/>
      <c r="UOH12" s="886"/>
      <c r="UOI12" s="886"/>
      <c r="UOJ12" s="885"/>
      <c r="UOK12" s="886"/>
      <c r="UOL12" s="886"/>
      <c r="UOM12" s="886"/>
      <c r="UON12" s="885"/>
      <c r="UOO12" s="886"/>
      <c r="UOP12" s="886"/>
      <c r="UOQ12" s="886"/>
      <c r="UOR12" s="885"/>
      <c r="UOS12" s="886"/>
      <c r="UOT12" s="886"/>
      <c r="UOU12" s="886"/>
      <c r="UOV12" s="885"/>
      <c r="UOW12" s="886"/>
      <c r="UOX12" s="886"/>
      <c r="UOY12" s="886"/>
      <c r="UOZ12" s="885"/>
      <c r="UPA12" s="886"/>
      <c r="UPB12" s="886"/>
      <c r="UPC12" s="886"/>
      <c r="UPD12" s="885"/>
      <c r="UPE12" s="886"/>
      <c r="UPF12" s="886"/>
      <c r="UPG12" s="886"/>
      <c r="UPH12" s="885"/>
      <c r="UPI12" s="886"/>
      <c r="UPJ12" s="886"/>
      <c r="UPK12" s="886"/>
      <c r="UPL12" s="885"/>
      <c r="UPM12" s="886"/>
      <c r="UPN12" s="886"/>
      <c r="UPO12" s="886"/>
      <c r="UPP12" s="885"/>
      <c r="UPQ12" s="886"/>
      <c r="UPR12" s="886"/>
      <c r="UPS12" s="886"/>
      <c r="UPT12" s="885"/>
      <c r="UPU12" s="886"/>
      <c r="UPV12" s="886"/>
      <c r="UPW12" s="886"/>
      <c r="UPX12" s="885"/>
      <c r="UPY12" s="886"/>
      <c r="UPZ12" s="886"/>
      <c r="UQA12" s="886"/>
      <c r="UQB12" s="885"/>
      <c r="UQC12" s="886"/>
      <c r="UQD12" s="886"/>
      <c r="UQE12" s="886"/>
      <c r="UQF12" s="885"/>
      <c r="UQG12" s="886"/>
      <c r="UQH12" s="886"/>
      <c r="UQI12" s="886"/>
      <c r="UQJ12" s="885"/>
      <c r="UQK12" s="886"/>
      <c r="UQL12" s="886"/>
      <c r="UQM12" s="886"/>
      <c r="UQN12" s="885"/>
      <c r="UQO12" s="886"/>
      <c r="UQP12" s="886"/>
      <c r="UQQ12" s="886"/>
      <c r="UQR12" s="885"/>
      <c r="UQS12" s="886"/>
      <c r="UQT12" s="886"/>
      <c r="UQU12" s="886"/>
      <c r="UQV12" s="885"/>
      <c r="UQW12" s="886"/>
      <c r="UQX12" s="886"/>
      <c r="UQY12" s="886"/>
      <c r="UQZ12" s="885"/>
      <c r="URA12" s="886"/>
      <c r="URB12" s="886"/>
      <c r="URC12" s="886"/>
      <c r="URD12" s="885"/>
      <c r="URE12" s="886"/>
      <c r="URF12" s="886"/>
      <c r="URG12" s="886"/>
      <c r="URH12" s="885"/>
      <c r="URI12" s="886"/>
      <c r="URJ12" s="886"/>
      <c r="URK12" s="886"/>
      <c r="URL12" s="885"/>
      <c r="URM12" s="886"/>
      <c r="URN12" s="886"/>
      <c r="URO12" s="886"/>
      <c r="URP12" s="885"/>
      <c r="URQ12" s="886"/>
      <c r="URR12" s="886"/>
      <c r="URS12" s="886"/>
      <c r="URT12" s="885"/>
      <c r="URU12" s="886"/>
      <c r="URV12" s="886"/>
      <c r="URW12" s="886"/>
      <c r="URX12" s="885"/>
      <c r="URY12" s="886"/>
      <c r="URZ12" s="886"/>
      <c r="USA12" s="886"/>
      <c r="USB12" s="885"/>
      <c r="USC12" s="886"/>
      <c r="USD12" s="886"/>
      <c r="USE12" s="886"/>
      <c r="USF12" s="885"/>
      <c r="USG12" s="886"/>
      <c r="USH12" s="886"/>
      <c r="USI12" s="886"/>
      <c r="USJ12" s="885"/>
      <c r="USK12" s="886"/>
      <c r="USL12" s="886"/>
      <c r="USM12" s="886"/>
      <c r="USN12" s="885"/>
      <c r="USO12" s="886"/>
      <c r="USP12" s="886"/>
      <c r="USQ12" s="886"/>
      <c r="USR12" s="885"/>
      <c r="USS12" s="886"/>
      <c r="UST12" s="886"/>
      <c r="USU12" s="886"/>
      <c r="USV12" s="885"/>
      <c r="USW12" s="886"/>
      <c r="USX12" s="886"/>
      <c r="USY12" s="886"/>
      <c r="USZ12" s="885"/>
      <c r="UTA12" s="886"/>
      <c r="UTB12" s="886"/>
      <c r="UTC12" s="886"/>
      <c r="UTD12" s="885"/>
      <c r="UTE12" s="886"/>
      <c r="UTF12" s="886"/>
      <c r="UTG12" s="886"/>
      <c r="UTH12" s="885"/>
      <c r="UTI12" s="886"/>
      <c r="UTJ12" s="886"/>
      <c r="UTK12" s="886"/>
      <c r="UTL12" s="885"/>
      <c r="UTM12" s="886"/>
      <c r="UTN12" s="886"/>
      <c r="UTO12" s="886"/>
      <c r="UTP12" s="885"/>
      <c r="UTQ12" s="886"/>
      <c r="UTR12" s="886"/>
      <c r="UTS12" s="886"/>
      <c r="UTT12" s="885"/>
      <c r="UTU12" s="886"/>
      <c r="UTV12" s="886"/>
      <c r="UTW12" s="886"/>
      <c r="UTX12" s="885"/>
      <c r="UTY12" s="886"/>
      <c r="UTZ12" s="886"/>
      <c r="UUA12" s="886"/>
      <c r="UUB12" s="885"/>
      <c r="UUC12" s="886"/>
      <c r="UUD12" s="886"/>
      <c r="UUE12" s="886"/>
      <c r="UUF12" s="885"/>
      <c r="UUG12" s="886"/>
      <c r="UUH12" s="886"/>
      <c r="UUI12" s="886"/>
      <c r="UUJ12" s="885"/>
      <c r="UUK12" s="886"/>
      <c r="UUL12" s="886"/>
      <c r="UUM12" s="886"/>
      <c r="UUN12" s="885"/>
      <c r="UUO12" s="886"/>
      <c r="UUP12" s="886"/>
      <c r="UUQ12" s="886"/>
      <c r="UUR12" s="885"/>
      <c r="UUS12" s="886"/>
      <c r="UUT12" s="886"/>
      <c r="UUU12" s="886"/>
      <c r="UUV12" s="885"/>
      <c r="UUW12" s="886"/>
      <c r="UUX12" s="886"/>
      <c r="UUY12" s="886"/>
      <c r="UUZ12" s="885"/>
      <c r="UVA12" s="886"/>
      <c r="UVB12" s="886"/>
      <c r="UVC12" s="886"/>
      <c r="UVD12" s="885"/>
      <c r="UVE12" s="886"/>
      <c r="UVF12" s="886"/>
      <c r="UVG12" s="886"/>
      <c r="UVH12" s="885"/>
      <c r="UVI12" s="886"/>
      <c r="UVJ12" s="886"/>
      <c r="UVK12" s="886"/>
      <c r="UVL12" s="885"/>
      <c r="UVM12" s="886"/>
      <c r="UVN12" s="886"/>
      <c r="UVO12" s="886"/>
      <c r="UVP12" s="885"/>
      <c r="UVQ12" s="886"/>
      <c r="UVR12" s="886"/>
      <c r="UVS12" s="886"/>
      <c r="UVT12" s="885"/>
      <c r="UVU12" s="886"/>
      <c r="UVV12" s="886"/>
      <c r="UVW12" s="886"/>
      <c r="UVX12" s="885"/>
      <c r="UVY12" s="886"/>
      <c r="UVZ12" s="886"/>
      <c r="UWA12" s="886"/>
      <c r="UWB12" s="885"/>
      <c r="UWC12" s="886"/>
      <c r="UWD12" s="886"/>
      <c r="UWE12" s="886"/>
      <c r="UWF12" s="885"/>
      <c r="UWG12" s="886"/>
      <c r="UWH12" s="886"/>
      <c r="UWI12" s="886"/>
      <c r="UWJ12" s="885"/>
      <c r="UWK12" s="886"/>
      <c r="UWL12" s="886"/>
      <c r="UWM12" s="886"/>
      <c r="UWN12" s="885"/>
      <c r="UWO12" s="886"/>
      <c r="UWP12" s="886"/>
      <c r="UWQ12" s="886"/>
      <c r="UWR12" s="885"/>
      <c r="UWS12" s="886"/>
      <c r="UWT12" s="886"/>
      <c r="UWU12" s="886"/>
      <c r="UWV12" s="885"/>
      <c r="UWW12" s="886"/>
      <c r="UWX12" s="886"/>
      <c r="UWY12" s="886"/>
      <c r="UWZ12" s="885"/>
      <c r="UXA12" s="886"/>
      <c r="UXB12" s="886"/>
      <c r="UXC12" s="886"/>
      <c r="UXD12" s="885"/>
      <c r="UXE12" s="886"/>
      <c r="UXF12" s="886"/>
      <c r="UXG12" s="886"/>
      <c r="UXH12" s="885"/>
      <c r="UXI12" s="886"/>
      <c r="UXJ12" s="886"/>
      <c r="UXK12" s="886"/>
      <c r="UXL12" s="885"/>
      <c r="UXM12" s="886"/>
      <c r="UXN12" s="886"/>
      <c r="UXO12" s="886"/>
      <c r="UXP12" s="885"/>
      <c r="UXQ12" s="886"/>
      <c r="UXR12" s="886"/>
      <c r="UXS12" s="886"/>
      <c r="UXT12" s="885"/>
      <c r="UXU12" s="886"/>
      <c r="UXV12" s="886"/>
      <c r="UXW12" s="886"/>
      <c r="UXX12" s="885"/>
      <c r="UXY12" s="886"/>
      <c r="UXZ12" s="886"/>
      <c r="UYA12" s="886"/>
      <c r="UYB12" s="885"/>
      <c r="UYC12" s="886"/>
      <c r="UYD12" s="886"/>
      <c r="UYE12" s="886"/>
      <c r="UYF12" s="885"/>
      <c r="UYG12" s="886"/>
      <c r="UYH12" s="886"/>
      <c r="UYI12" s="886"/>
      <c r="UYJ12" s="885"/>
      <c r="UYK12" s="886"/>
      <c r="UYL12" s="886"/>
      <c r="UYM12" s="886"/>
      <c r="UYN12" s="885"/>
      <c r="UYO12" s="886"/>
      <c r="UYP12" s="886"/>
      <c r="UYQ12" s="886"/>
      <c r="UYR12" s="885"/>
      <c r="UYS12" s="886"/>
      <c r="UYT12" s="886"/>
      <c r="UYU12" s="886"/>
      <c r="UYV12" s="885"/>
      <c r="UYW12" s="886"/>
      <c r="UYX12" s="886"/>
      <c r="UYY12" s="886"/>
      <c r="UYZ12" s="885"/>
      <c r="UZA12" s="886"/>
      <c r="UZB12" s="886"/>
      <c r="UZC12" s="886"/>
      <c r="UZD12" s="885"/>
      <c r="UZE12" s="886"/>
      <c r="UZF12" s="886"/>
      <c r="UZG12" s="886"/>
      <c r="UZH12" s="885"/>
      <c r="UZI12" s="886"/>
      <c r="UZJ12" s="886"/>
      <c r="UZK12" s="886"/>
      <c r="UZL12" s="885"/>
      <c r="UZM12" s="886"/>
      <c r="UZN12" s="886"/>
      <c r="UZO12" s="886"/>
      <c r="UZP12" s="885"/>
      <c r="UZQ12" s="886"/>
      <c r="UZR12" s="886"/>
      <c r="UZS12" s="886"/>
      <c r="UZT12" s="885"/>
      <c r="UZU12" s="886"/>
      <c r="UZV12" s="886"/>
      <c r="UZW12" s="886"/>
      <c r="UZX12" s="885"/>
      <c r="UZY12" s="886"/>
      <c r="UZZ12" s="886"/>
      <c r="VAA12" s="886"/>
      <c r="VAB12" s="885"/>
      <c r="VAC12" s="886"/>
      <c r="VAD12" s="886"/>
      <c r="VAE12" s="886"/>
      <c r="VAF12" s="885"/>
      <c r="VAG12" s="886"/>
      <c r="VAH12" s="886"/>
      <c r="VAI12" s="886"/>
      <c r="VAJ12" s="885"/>
      <c r="VAK12" s="886"/>
      <c r="VAL12" s="886"/>
      <c r="VAM12" s="886"/>
      <c r="VAN12" s="885"/>
      <c r="VAO12" s="886"/>
      <c r="VAP12" s="886"/>
      <c r="VAQ12" s="886"/>
      <c r="VAR12" s="885"/>
      <c r="VAS12" s="886"/>
      <c r="VAT12" s="886"/>
      <c r="VAU12" s="886"/>
      <c r="VAV12" s="885"/>
      <c r="VAW12" s="886"/>
      <c r="VAX12" s="886"/>
      <c r="VAY12" s="886"/>
      <c r="VAZ12" s="885"/>
      <c r="VBA12" s="886"/>
      <c r="VBB12" s="886"/>
      <c r="VBC12" s="886"/>
      <c r="VBD12" s="885"/>
      <c r="VBE12" s="886"/>
      <c r="VBF12" s="886"/>
      <c r="VBG12" s="886"/>
      <c r="VBH12" s="885"/>
      <c r="VBI12" s="886"/>
      <c r="VBJ12" s="886"/>
      <c r="VBK12" s="886"/>
      <c r="VBL12" s="885"/>
      <c r="VBM12" s="886"/>
      <c r="VBN12" s="886"/>
      <c r="VBO12" s="886"/>
      <c r="VBP12" s="885"/>
      <c r="VBQ12" s="886"/>
      <c r="VBR12" s="886"/>
      <c r="VBS12" s="886"/>
      <c r="VBT12" s="885"/>
      <c r="VBU12" s="886"/>
      <c r="VBV12" s="886"/>
      <c r="VBW12" s="886"/>
      <c r="VBX12" s="885"/>
      <c r="VBY12" s="886"/>
      <c r="VBZ12" s="886"/>
      <c r="VCA12" s="886"/>
      <c r="VCB12" s="885"/>
      <c r="VCC12" s="886"/>
      <c r="VCD12" s="886"/>
      <c r="VCE12" s="886"/>
      <c r="VCF12" s="885"/>
      <c r="VCG12" s="886"/>
      <c r="VCH12" s="886"/>
      <c r="VCI12" s="886"/>
      <c r="VCJ12" s="885"/>
      <c r="VCK12" s="886"/>
      <c r="VCL12" s="886"/>
      <c r="VCM12" s="886"/>
      <c r="VCN12" s="885"/>
      <c r="VCO12" s="886"/>
      <c r="VCP12" s="886"/>
      <c r="VCQ12" s="886"/>
      <c r="VCR12" s="885"/>
      <c r="VCS12" s="886"/>
      <c r="VCT12" s="886"/>
      <c r="VCU12" s="886"/>
      <c r="VCV12" s="885"/>
      <c r="VCW12" s="886"/>
      <c r="VCX12" s="886"/>
      <c r="VCY12" s="886"/>
      <c r="VCZ12" s="885"/>
      <c r="VDA12" s="886"/>
      <c r="VDB12" s="886"/>
      <c r="VDC12" s="886"/>
      <c r="VDD12" s="885"/>
      <c r="VDE12" s="886"/>
      <c r="VDF12" s="886"/>
      <c r="VDG12" s="886"/>
      <c r="VDH12" s="885"/>
      <c r="VDI12" s="886"/>
      <c r="VDJ12" s="886"/>
      <c r="VDK12" s="886"/>
      <c r="VDL12" s="885"/>
      <c r="VDM12" s="886"/>
      <c r="VDN12" s="886"/>
      <c r="VDO12" s="886"/>
      <c r="VDP12" s="885"/>
      <c r="VDQ12" s="886"/>
      <c r="VDR12" s="886"/>
      <c r="VDS12" s="886"/>
      <c r="VDT12" s="885"/>
      <c r="VDU12" s="886"/>
      <c r="VDV12" s="886"/>
      <c r="VDW12" s="886"/>
      <c r="VDX12" s="885"/>
      <c r="VDY12" s="886"/>
      <c r="VDZ12" s="886"/>
      <c r="VEA12" s="886"/>
      <c r="VEB12" s="885"/>
      <c r="VEC12" s="886"/>
      <c r="VED12" s="886"/>
      <c r="VEE12" s="886"/>
      <c r="VEF12" s="885"/>
      <c r="VEG12" s="886"/>
      <c r="VEH12" s="886"/>
      <c r="VEI12" s="886"/>
      <c r="VEJ12" s="885"/>
      <c r="VEK12" s="886"/>
      <c r="VEL12" s="886"/>
      <c r="VEM12" s="886"/>
      <c r="VEN12" s="885"/>
      <c r="VEO12" s="886"/>
      <c r="VEP12" s="886"/>
      <c r="VEQ12" s="886"/>
      <c r="VER12" s="885"/>
      <c r="VES12" s="886"/>
      <c r="VET12" s="886"/>
      <c r="VEU12" s="886"/>
      <c r="VEV12" s="885"/>
      <c r="VEW12" s="886"/>
      <c r="VEX12" s="886"/>
      <c r="VEY12" s="886"/>
      <c r="VEZ12" s="885"/>
      <c r="VFA12" s="886"/>
      <c r="VFB12" s="886"/>
      <c r="VFC12" s="886"/>
      <c r="VFD12" s="885"/>
      <c r="VFE12" s="886"/>
      <c r="VFF12" s="886"/>
      <c r="VFG12" s="886"/>
      <c r="VFH12" s="885"/>
      <c r="VFI12" s="886"/>
      <c r="VFJ12" s="886"/>
      <c r="VFK12" s="886"/>
      <c r="VFL12" s="885"/>
      <c r="VFM12" s="886"/>
      <c r="VFN12" s="886"/>
      <c r="VFO12" s="886"/>
      <c r="VFP12" s="885"/>
      <c r="VFQ12" s="886"/>
      <c r="VFR12" s="886"/>
      <c r="VFS12" s="886"/>
      <c r="VFT12" s="885"/>
      <c r="VFU12" s="886"/>
      <c r="VFV12" s="886"/>
      <c r="VFW12" s="886"/>
      <c r="VFX12" s="885"/>
      <c r="VFY12" s="886"/>
      <c r="VFZ12" s="886"/>
      <c r="VGA12" s="886"/>
      <c r="VGB12" s="885"/>
      <c r="VGC12" s="886"/>
      <c r="VGD12" s="886"/>
      <c r="VGE12" s="886"/>
      <c r="VGF12" s="885"/>
      <c r="VGG12" s="886"/>
      <c r="VGH12" s="886"/>
      <c r="VGI12" s="886"/>
      <c r="VGJ12" s="885"/>
      <c r="VGK12" s="886"/>
      <c r="VGL12" s="886"/>
      <c r="VGM12" s="886"/>
      <c r="VGN12" s="885"/>
      <c r="VGO12" s="886"/>
      <c r="VGP12" s="886"/>
      <c r="VGQ12" s="886"/>
      <c r="VGR12" s="885"/>
      <c r="VGS12" s="886"/>
      <c r="VGT12" s="886"/>
      <c r="VGU12" s="886"/>
      <c r="VGV12" s="885"/>
      <c r="VGW12" s="886"/>
      <c r="VGX12" s="886"/>
      <c r="VGY12" s="886"/>
      <c r="VGZ12" s="885"/>
      <c r="VHA12" s="886"/>
      <c r="VHB12" s="886"/>
      <c r="VHC12" s="886"/>
      <c r="VHD12" s="885"/>
      <c r="VHE12" s="886"/>
      <c r="VHF12" s="886"/>
      <c r="VHG12" s="886"/>
      <c r="VHH12" s="885"/>
      <c r="VHI12" s="886"/>
      <c r="VHJ12" s="886"/>
      <c r="VHK12" s="886"/>
      <c r="VHL12" s="885"/>
      <c r="VHM12" s="886"/>
      <c r="VHN12" s="886"/>
      <c r="VHO12" s="886"/>
      <c r="VHP12" s="885"/>
      <c r="VHQ12" s="886"/>
      <c r="VHR12" s="886"/>
      <c r="VHS12" s="886"/>
      <c r="VHT12" s="885"/>
      <c r="VHU12" s="886"/>
      <c r="VHV12" s="886"/>
      <c r="VHW12" s="886"/>
      <c r="VHX12" s="885"/>
      <c r="VHY12" s="886"/>
      <c r="VHZ12" s="886"/>
      <c r="VIA12" s="886"/>
      <c r="VIB12" s="885"/>
      <c r="VIC12" s="886"/>
      <c r="VID12" s="886"/>
      <c r="VIE12" s="886"/>
      <c r="VIF12" s="885"/>
      <c r="VIG12" s="886"/>
      <c r="VIH12" s="886"/>
      <c r="VII12" s="886"/>
      <c r="VIJ12" s="885"/>
      <c r="VIK12" s="886"/>
      <c r="VIL12" s="886"/>
      <c r="VIM12" s="886"/>
      <c r="VIN12" s="885"/>
      <c r="VIO12" s="886"/>
      <c r="VIP12" s="886"/>
      <c r="VIQ12" s="886"/>
      <c r="VIR12" s="885"/>
      <c r="VIS12" s="886"/>
      <c r="VIT12" s="886"/>
      <c r="VIU12" s="886"/>
      <c r="VIV12" s="885"/>
      <c r="VIW12" s="886"/>
      <c r="VIX12" s="886"/>
      <c r="VIY12" s="886"/>
      <c r="VIZ12" s="885"/>
      <c r="VJA12" s="886"/>
      <c r="VJB12" s="886"/>
      <c r="VJC12" s="886"/>
      <c r="VJD12" s="885"/>
      <c r="VJE12" s="886"/>
      <c r="VJF12" s="886"/>
      <c r="VJG12" s="886"/>
      <c r="VJH12" s="885"/>
      <c r="VJI12" s="886"/>
      <c r="VJJ12" s="886"/>
      <c r="VJK12" s="886"/>
      <c r="VJL12" s="885"/>
      <c r="VJM12" s="886"/>
      <c r="VJN12" s="886"/>
      <c r="VJO12" s="886"/>
      <c r="VJP12" s="885"/>
      <c r="VJQ12" s="886"/>
      <c r="VJR12" s="886"/>
      <c r="VJS12" s="886"/>
      <c r="VJT12" s="885"/>
      <c r="VJU12" s="886"/>
      <c r="VJV12" s="886"/>
      <c r="VJW12" s="886"/>
      <c r="VJX12" s="885"/>
      <c r="VJY12" s="886"/>
      <c r="VJZ12" s="886"/>
      <c r="VKA12" s="886"/>
      <c r="VKB12" s="885"/>
      <c r="VKC12" s="886"/>
      <c r="VKD12" s="886"/>
      <c r="VKE12" s="886"/>
      <c r="VKF12" s="885"/>
      <c r="VKG12" s="886"/>
      <c r="VKH12" s="886"/>
      <c r="VKI12" s="886"/>
      <c r="VKJ12" s="885"/>
      <c r="VKK12" s="886"/>
      <c r="VKL12" s="886"/>
      <c r="VKM12" s="886"/>
      <c r="VKN12" s="885"/>
      <c r="VKO12" s="886"/>
      <c r="VKP12" s="886"/>
      <c r="VKQ12" s="886"/>
      <c r="VKR12" s="885"/>
      <c r="VKS12" s="886"/>
      <c r="VKT12" s="886"/>
      <c r="VKU12" s="886"/>
      <c r="VKV12" s="885"/>
      <c r="VKW12" s="886"/>
      <c r="VKX12" s="886"/>
      <c r="VKY12" s="886"/>
      <c r="VKZ12" s="885"/>
      <c r="VLA12" s="886"/>
      <c r="VLB12" s="886"/>
      <c r="VLC12" s="886"/>
      <c r="VLD12" s="885"/>
      <c r="VLE12" s="886"/>
      <c r="VLF12" s="886"/>
      <c r="VLG12" s="886"/>
      <c r="VLH12" s="885"/>
      <c r="VLI12" s="886"/>
      <c r="VLJ12" s="886"/>
      <c r="VLK12" s="886"/>
      <c r="VLL12" s="885"/>
      <c r="VLM12" s="886"/>
      <c r="VLN12" s="886"/>
      <c r="VLO12" s="886"/>
      <c r="VLP12" s="885"/>
      <c r="VLQ12" s="886"/>
      <c r="VLR12" s="886"/>
      <c r="VLS12" s="886"/>
      <c r="VLT12" s="885"/>
      <c r="VLU12" s="886"/>
      <c r="VLV12" s="886"/>
      <c r="VLW12" s="886"/>
      <c r="VLX12" s="885"/>
      <c r="VLY12" s="886"/>
      <c r="VLZ12" s="886"/>
      <c r="VMA12" s="886"/>
      <c r="VMB12" s="885"/>
      <c r="VMC12" s="886"/>
      <c r="VMD12" s="886"/>
      <c r="VME12" s="886"/>
      <c r="VMF12" s="885"/>
      <c r="VMG12" s="886"/>
      <c r="VMH12" s="886"/>
      <c r="VMI12" s="886"/>
      <c r="VMJ12" s="885"/>
      <c r="VMK12" s="886"/>
      <c r="VML12" s="886"/>
      <c r="VMM12" s="886"/>
      <c r="VMN12" s="885"/>
      <c r="VMO12" s="886"/>
      <c r="VMP12" s="886"/>
      <c r="VMQ12" s="886"/>
      <c r="VMR12" s="885"/>
      <c r="VMS12" s="886"/>
      <c r="VMT12" s="886"/>
      <c r="VMU12" s="886"/>
      <c r="VMV12" s="885"/>
      <c r="VMW12" s="886"/>
      <c r="VMX12" s="886"/>
      <c r="VMY12" s="886"/>
      <c r="VMZ12" s="885"/>
      <c r="VNA12" s="886"/>
      <c r="VNB12" s="886"/>
      <c r="VNC12" s="886"/>
      <c r="VND12" s="885"/>
      <c r="VNE12" s="886"/>
      <c r="VNF12" s="886"/>
      <c r="VNG12" s="886"/>
      <c r="VNH12" s="885"/>
      <c r="VNI12" s="886"/>
      <c r="VNJ12" s="886"/>
      <c r="VNK12" s="886"/>
      <c r="VNL12" s="885"/>
      <c r="VNM12" s="886"/>
      <c r="VNN12" s="886"/>
      <c r="VNO12" s="886"/>
      <c r="VNP12" s="885"/>
      <c r="VNQ12" s="886"/>
      <c r="VNR12" s="886"/>
      <c r="VNS12" s="886"/>
      <c r="VNT12" s="885"/>
      <c r="VNU12" s="886"/>
      <c r="VNV12" s="886"/>
      <c r="VNW12" s="886"/>
      <c r="VNX12" s="885"/>
      <c r="VNY12" s="886"/>
      <c r="VNZ12" s="886"/>
      <c r="VOA12" s="886"/>
      <c r="VOB12" s="885"/>
      <c r="VOC12" s="886"/>
      <c r="VOD12" s="886"/>
      <c r="VOE12" s="886"/>
      <c r="VOF12" s="885"/>
      <c r="VOG12" s="886"/>
      <c r="VOH12" s="886"/>
      <c r="VOI12" s="886"/>
      <c r="VOJ12" s="885"/>
      <c r="VOK12" s="886"/>
      <c r="VOL12" s="886"/>
      <c r="VOM12" s="886"/>
      <c r="VON12" s="885"/>
      <c r="VOO12" s="886"/>
      <c r="VOP12" s="886"/>
      <c r="VOQ12" s="886"/>
      <c r="VOR12" s="885"/>
      <c r="VOS12" s="886"/>
      <c r="VOT12" s="886"/>
      <c r="VOU12" s="886"/>
      <c r="VOV12" s="885"/>
      <c r="VOW12" s="886"/>
      <c r="VOX12" s="886"/>
      <c r="VOY12" s="886"/>
      <c r="VOZ12" s="885"/>
      <c r="VPA12" s="886"/>
      <c r="VPB12" s="886"/>
      <c r="VPC12" s="886"/>
      <c r="VPD12" s="885"/>
      <c r="VPE12" s="886"/>
      <c r="VPF12" s="886"/>
      <c r="VPG12" s="886"/>
      <c r="VPH12" s="885"/>
      <c r="VPI12" s="886"/>
      <c r="VPJ12" s="886"/>
      <c r="VPK12" s="886"/>
      <c r="VPL12" s="885"/>
      <c r="VPM12" s="886"/>
      <c r="VPN12" s="886"/>
      <c r="VPO12" s="886"/>
      <c r="VPP12" s="885"/>
      <c r="VPQ12" s="886"/>
      <c r="VPR12" s="886"/>
      <c r="VPS12" s="886"/>
      <c r="VPT12" s="885"/>
      <c r="VPU12" s="886"/>
      <c r="VPV12" s="886"/>
      <c r="VPW12" s="886"/>
      <c r="VPX12" s="885"/>
      <c r="VPY12" s="886"/>
      <c r="VPZ12" s="886"/>
      <c r="VQA12" s="886"/>
      <c r="VQB12" s="885"/>
      <c r="VQC12" s="886"/>
      <c r="VQD12" s="886"/>
      <c r="VQE12" s="886"/>
      <c r="VQF12" s="885"/>
      <c r="VQG12" s="886"/>
      <c r="VQH12" s="886"/>
      <c r="VQI12" s="886"/>
      <c r="VQJ12" s="885"/>
      <c r="VQK12" s="886"/>
      <c r="VQL12" s="886"/>
      <c r="VQM12" s="886"/>
      <c r="VQN12" s="885"/>
      <c r="VQO12" s="886"/>
      <c r="VQP12" s="886"/>
      <c r="VQQ12" s="886"/>
      <c r="VQR12" s="885"/>
      <c r="VQS12" s="886"/>
      <c r="VQT12" s="886"/>
      <c r="VQU12" s="886"/>
      <c r="VQV12" s="885"/>
      <c r="VQW12" s="886"/>
      <c r="VQX12" s="886"/>
      <c r="VQY12" s="886"/>
      <c r="VQZ12" s="885"/>
      <c r="VRA12" s="886"/>
      <c r="VRB12" s="886"/>
      <c r="VRC12" s="886"/>
      <c r="VRD12" s="885"/>
      <c r="VRE12" s="886"/>
      <c r="VRF12" s="886"/>
      <c r="VRG12" s="886"/>
      <c r="VRH12" s="885"/>
      <c r="VRI12" s="886"/>
      <c r="VRJ12" s="886"/>
      <c r="VRK12" s="886"/>
      <c r="VRL12" s="885"/>
      <c r="VRM12" s="886"/>
      <c r="VRN12" s="886"/>
      <c r="VRO12" s="886"/>
      <c r="VRP12" s="885"/>
      <c r="VRQ12" s="886"/>
      <c r="VRR12" s="886"/>
      <c r="VRS12" s="886"/>
      <c r="VRT12" s="885"/>
      <c r="VRU12" s="886"/>
      <c r="VRV12" s="886"/>
      <c r="VRW12" s="886"/>
      <c r="VRX12" s="885"/>
      <c r="VRY12" s="886"/>
      <c r="VRZ12" s="886"/>
      <c r="VSA12" s="886"/>
      <c r="VSB12" s="885"/>
      <c r="VSC12" s="886"/>
      <c r="VSD12" s="886"/>
      <c r="VSE12" s="886"/>
      <c r="VSF12" s="885"/>
      <c r="VSG12" s="886"/>
      <c r="VSH12" s="886"/>
      <c r="VSI12" s="886"/>
      <c r="VSJ12" s="885"/>
      <c r="VSK12" s="886"/>
      <c r="VSL12" s="886"/>
      <c r="VSM12" s="886"/>
      <c r="VSN12" s="885"/>
      <c r="VSO12" s="886"/>
      <c r="VSP12" s="886"/>
      <c r="VSQ12" s="886"/>
      <c r="VSR12" s="885"/>
      <c r="VSS12" s="886"/>
      <c r="VST12" s="886"/>
      <c r="VSU12" s="886"/>
      <c r="VSV12" s="885"/>
      <c r="VSW12" s="886"/>
      <c r="VSX12" s="886"/>
      <c r="VSY12" s="886"/>
      <c r="VSZ12" s="885"/>
      <c r="VTA12" s="886"/>
      <c r="VTB12" s="886"/>
      <c r="VTC12" s="886"/>
      <c r="VTD12" s="885"/>
      <c r="VTE12" s="886"/>
      <c r="VTF12" s="886"/>
      <c r="VTG12" s="886"/>
      <c r="VTH12" s="885"/>
      <c r="VTI12" s="886"/>
      <c r="VTJ12" s="886"/>
      <c r="VTK12" s="886"/>
      <c r="VTL12" s="885"/>
      <c r="VTM12" s="886"/>
      <c r="VTN12" s="886"/>
      <c r="VTO12" s="886"/>
      <c r="VTP12" s="885"/>
      <c r="VTQ12" s="886"/>
      <c r="VTR12" s="886"/>
      <c r="VTS12" s="886"/>
      <c r="VTT12" s="885"/>
      <c r="VTU12" s="886"/>
      <c r="VTV12" s="886"/>
      <c r="VTW12" s="886"/>
      <c r="VTX12" s="885"/>
      <c r="VTY12" s="886"/>
      <c r="VTZ12" s="886"/>
      <c r="VUA12" s="886"/>
      <c r="VUB12" s="885"/>
      <c r="VUC12" s="886"/>
      <c r="VUD12" s="886"/>
      <c r="VUE12" s="886"/>
      <c r="VUF12" s="885"/>
      <c r="VUG12" s="886"/>
      <c r="VUH12" s="886"/>
      <c r="VUI12" s="886"/>
      <c r="VUJ12" s="885"/>
      <c r="VUK12" s="886"/>
      <c r="VUL12" s="886"/>
      <c r="VUM12" s="886"/>
      <c r="VUN12" s="885"/>
      <c r="VUO12" s="886"/>
      <c r="VUP12" s="886"/>
      <c r="VUQ12" s="886"/>
      <c r="VUR12" s="885"/>
      <c r="VUS12" s="886"/>
      <c r="VUT12" s="886"/>
      <c r="VUU12" s="886"/>
      <c r="VUV12" s="885"/>
      <c r="VUW12" s="886"/>
      <c r="VUX12" s="886"/>
      <c r="VUY12" s="886"/>
      <c r="VUZ12" s="885"/>
      <c r="VVA12" s="886"/>
      <c r="VVB12" s="886"/>
      <c r="VVC12" s="886"/>
      <c r="VVD12" s="885"/>
      <c r="VVE12" s="886"/>
      <c r="VVF12" s="886"/>
      <c r="VVG12" s="886"/>
      <c r="VVH12" s="885"/>
      <c r="VVI12" s="886"/>
      <c r="VVJ12" s="886"/>
      <c r="VVK12" s="886"/>
      <c r="VVL12" s="885"/>
      <c r="VVM12" s="886"/>
      <c r="VVN12" s="886"/>
      <c r="VVO12" s="886"/>
      <c r="VVP12" s="885"/>
      <c r="VVQ12" s="886"/>
      <c r="VVR12" s="886"/>
      <c r="VVS12" s="886"/>
      <c r="VVT12" s="885"/>
      <c r="VVU12" s="886"/>
      <c r="VVV12" s="886"/>
      <c r="VVW12" s="886"/>
      <c r="VVX12" s="885"/>
      <c r="VVY12" s="886"/>
      <c r="VVZ12" s="886"/>
      <c r="VWA12" s="886"/>
      <c r="VWB12" s="885"/>
      <c r="VWC12" s="886"/>
      <c r="VWD12" s="886"/>
      <c r="VWE12" s="886"/>
      <c r="VWF12" s="885"/>
      <c r="VWG12" s="886"/>
      <c r="VWH12" s="886"/>
      <c r="VWI12" s="886"/>
      <c r="VWJ12" s="885"/>
      <c r="VWK12" s="886"/>
      <c r="VWL12" s="886"/>
      <c r="VWM12" s="886"/>
      <c r="VWN12" s="885"/>
      <c r="VWO12" s="886"/>
      <c r="VWP12" s="886"/>
      <c r="VWQ12" s="886"/>
      <c r="VWR12" s="885"/>
      <c r="VWS12" s="886"/>
      <c r="VWT12" s="886"/>
      <c r="VWU12" s="886"/>
      <c r="VWV12" s="885"/>
      <c r="VWW12" s="886"/>
      <c r="VWX12" s="886"/>
      <c r="VWY12" s="886"/>
      <c r="VWZ12" s="885"/>
      <c r="VXA12" s="886"/>
      <c r="VXB12" s="886"/>
      <c r="VXC12" s="886"/>
      <c r="VXD12" s="885"/>
      <c r="VXE12" s="886"/>
      <c r="VXF12" s="886"/>
      <c r="VXG12" s="886"/>
      <c r="VXH12" s="885"/>
      <c r="VXI12" s="886"/>
      <c r="VXJ12" s="886"/>
      <c r="VXK12" s="886"/>
      <c r="VXL12" s="885"/>
      <c r="VXM12" s="886"/>
      <c r="VXN12" s="886"/>
      <c r="VXO12" s="886"/>
      <c r="VXP12" s="885"/>
      <c r="VXQ12" s="886"/>
      <c r="VXR12" s="886"/>
      <c r="VXS12" s="886"/>
      <c r="VXT12" s="885"/>
      <c r="VXU12" s="886"/>
      <c r="VXV12" s="886"/>
      <c r="VXW12" s="886"/>
      <c r="VXX12" s="885"/>
      <c r="VXY12" s="886"/>
      <c r="VXZ12" s="886"/>
      <c r="VYA12" s="886"/>
      <c r="VYB12" s="885"/>
      <c r="VYC12" s="886"/>
      <c r="VYD12" s="886"/>
      <c r="VYE12" s="886"/>
      <c r="VYF12" s="885"/>
      <c r="VYG12" s="886"/>
      <c r="VYH12" s="886"/>
      <c r="VYI12" s="886"/>
      <c r="VYJ12" s="885"/>
      <c r="VYK12" s="886"/>
      <c r="VYL12" s="886"/>
      <c r="VYM12" s="886"/>
      <c r="VYN12" s="885"/>
      <c r="VYO12" s="886"/>
      <c r="VYP12" s="886"/>
      <c r="VYQ12" s="886"/>
      <c r="VYR12" s="885"/>
      <c r="VYS12" s="886"/>
      <c r="VYT12" s="886"/>
      <c r="VYU12" s="886"/>
      <c r="VYV12" s="885"/>
      <c r="VYW12" s="886"/>
      <c r="VYX12" s="886"/>
      <c r="VYY12" s="886"/>
      <c r="VYZ12" s="885"/>
      <c r="VZA12" s="886"/>
      <c r="VZB12" s="886"/>
      <c r="VZC12" s="886"/>
      <c r="VZD12" s="885"/>
      <c r="VZE12" s="886"/>
      <c r="VZF12" s="886"/>
      <c r="VZG12" s="886"/>
      <c r="VZH12" s="885"/>
      <c r="VZI12" s="886"/>
      <c r="VZJ12" s="886"/>
      <c r="VZK12" s="886"/>
      <c r="VZL12" s="885"/>
      <c r="VZM12" s="886"/>
      <c r="VZN12" s="886"/>
      <c r="VZO12" s="886"/>
      <c r="VZP12" s="885"/>
      <c r="VZQ12" s="886"/>
      <c r="VZR12" s="886"/>
      <c r="VZS12" s="886"/>
      <c r="VZT12" s="885"/>
      <c r="VZU12" s="886"/>
      <c r="VZV12" s="886"/>
      <c r="VZW12" s="886"/>
      <c r="VZX12" s="885"/>
      <c r="VZY12" s="886"/>
      <c r="VZZ12" s="886"/>
      <c r="WAA12" s="886"/>
      <c r="WAB12" s="885"/>
      <c r="WAC12" s="886"/>
      <c r="WAD12" s="886"/>
      <c r="WAE12" s="886"/>
      <c r="WAF12" s="885"/>
      <c r="WAG12" s="886"/>
      <c r="WAH12" s="886"/>
      <c r="WAI12" s="886"/>
      <c r="WAJ12" s="885"/>
      <c r="WAK12" s="886"/>
      <c r="WAL12" s="886"/>
      <c r="WAM12" s="886"/>
      <c r="WAN12" s="885"/>
      <c r="WAO12" s="886"/>
      <c r="WAP12" s="886"/>
      <c r="WAQ12" s="886"/>
      <c r="WAR12" s="885"/>
      <c r="WAS12" s="886"/>
      <c r="WAT12" s="886"/>
      <c r="WAU12" s="886"/>
      <c r="WAV12" s="885"/>
      <c r="WAW12" s="886"/>
      <c r="WAX12" s="886"/>
      <c r="WAY12" s="886"/>
      <c r="WAZ12" s="885"/>
      <c r="WBA12" s="886"/>
      <c r="WBB12" s="886"/>
      <c r="WBC12" s="886"/>
      <c r="WBD12" s="885"/>
      <c r="WBE12" s="886"/>
      <c r="WBF12" s="886"/>
      <c r="WBG12" s="886"/>
      <c r="WBH12" s="885"/>
      <c r="WBI12" s="886"/>
      <c r="WBJ12" s="886"/>
      <c r="WBK12" s="886"/>
      <c r="WBL12" s="885"/>
      <c r="WBM12" s="886"/>
      <c r="WBN12" s="886"/>
      <c r="WBO12" s="886"/>
      <c r="WBP12" s="885"/>
      <c r="WBQ12" s="886"/>
      <c r="WBR12" s="886"/>
      <c r="WBS12" s="886"/>
      <c r="WBT12" s="885"/>
      <c r="WBU12" s="886"/>
      <c r="WBV12" s="886"/>
      <c r="WBW12" s="886"/>
      <c r="WBX12" s="885"/>
      <c r="WBY12" s="886"/>
      <c r="WBZ12" s="886"/>
      <c r="WCA12" s="886"/>
      <c r="WCB12" s="885"/>
      <c r="WCC12" s="886"/>
      <c r="WCD12" s="886"/>
      <c r="WCE12" s="886"/>
      <c r="WCF12" s="885"/>
      <c r="WCG12" s="886"/>
      <c r="WCH12" s="886"/>
      <c r="WCI12" s="886"/>
      <c r="WCJ12" s="885"/>
      <c r="WCK12" s="886"/>
      <c r="WCL12" s="886"/>
      <c r="WCM12" s="886"/>
      <c r="WCN12" s="885"/>
      <c r="WCO12" s="886"/>
      <c r="WCP12" s="886"/>
      <c r="WCQ12" s="886"/>
      <c r="WCR12" s="885"/>
      <c r="WCS12" s="886"/>
      <c r="WCT12" s="886"/>
      <c r="WCU12" s="886"/>
      <c r="WCV12" s="885"/>
      <c r="WCW12" s="886"/>
      <c r="WCX12" s="886"/>
      <c r="WCY12" s="886"/>
      <c r="WCZ12" s="885"/>
      <c r="WDA12" s="886"/>
      <c r="WDB12" s="886"/>
      <c r="WDC12" s="886"/>
      <c r="WDD12" s="885"/>
      <c r="WDE12" s="886"/>
      <c r="WDF12" s="886"/>
      <c r="WDG12" s="886"/>
      <c r="WDH12" s="885"/>
      <c r="WDI12" s="886"/>
      <c r="WDJ12" s="886"/>
      <c r="WDK12" s="886"/>
      <c r="WDL12" s="885"/>
      <c r="WDM12" s="886"/>
      <c r="WDN12" s="886"/>
      <c r="WDO12" s="886"/>
      <c r="WDP12" s="885"/>
      <c r="WDQ12" s="886"/>
      <c r="WDR12" s="886"/>
      <c r="WDS12" s="886"/>
      <c r="WDT12" s="885"/>
      <c r="WDU12" s="886"/>
      <c r="WDV12" s="886"/>
      <c r="WDW12" s="886"/>
      <c r="WDX12" s="885"/>
      <c r="WDY12" s="886"/>
      <c r="WDZ12" s="886"/>
      <c r="WEA12" s="886"/>
      <c r="WEB12" s="885"/>
      <c r="WEC12" s="886"/>
      <c r="WED12" s="886"/>
      <c r="WEE12" s="886"/>
      <c r="WEF12" s="885"/>
      <c r="WEG12" s="886"/>
      <c r="WEH12" s="886"/>
      <c r="WEI12" s="886"/>
      <c r="WEJ12" s="885"/>
      <c r="WEK12" s="886"/>
      <c r="WEL12" s="886"/>
      <c r="WEM12" s="886"/>
      <c r="WEN12" s="885"/>
      <c r="WEO12" s="886"/>
      <c r="WEP12" s="886"/>
      <c r="WEQ12" s="886"/>
      <c r="WER12" s="885"/>
      <c r="WES12" s="886"/>
      <c r="WET12" s="886"/>
      <c r="WEU12" s="886"/>
      <c r="WEV12" s="885"/>
      <c r="WEW12" s="886"/>
      <c r="WEX12" s="886"/>
      <c r="WEY12" s="886"/>
      <c r="WEZ12" s="885"/>
      <c r="WFA12" s="886"/>
      <c r="WFB12" s="886"/>
      <c r="WFC12" s="886"/>
      <c r="WFD12" s="885"/>
      <c r="WFE12" s="886"/>
      <c r="WFF12" s="886"/>
      <c r="WFG12" s="886"/>
      <c r="WFH12" s="885"/>
      <c r="WFI12" s="886"/>
      <c r="WFJ12" s="886"/>
      <c r="WFK12" s="886"/>
      <c r="WFL12" s="885"/>
      <c r="WFM12" s="886"/>
      <c r="WFN12" s="886"/>
      <c r="WFO12" s="886"/>
      <c r="WFP12" s="885"/>
      <c r="WFQ12" s="886"/>
      <c r="WFR12" s="886"/>
      <c r="WFS12" s="886"/>
      <c r="WFT12" s="885"/>
      <c r="WFU12" s="886"/>
      <c r="WFV12" s="886"/>
      <c r="WFW12" s="886"/>
      <c r="WFX12" s="885"/>
      <c r="WFY12" s="886"/>
      <c r="WFZ12" s="886"/>
      <c r="WGA12" s="886"/>
      <c r="WGB12" s="885"/>
      <c r="WGC12" s="886"/>
      <c r="WGD12" s="886"/>
      <c r="WGE12" s="886"/>
      <c r="WGF12" s="885"/>
      <c r="WGG12" s="886"/>
      <c r="WGH12" s="886"/>
      <c r="WGI12" s="886"/>
      <c r="WGJ12" s="885"/>
      <c r="WGK12" s="886"/>
      <c r="WGL12" s="886"/>
      <c r="WGM12" s="886"/>
      <c r="WGN12" s="885"/>
      <c r="WGO12" s="886"/>
      <c r="WGP12" s="886"/>
      <c r="WGQ12" s="886"/>
      <c r="WGR12" s="885"/>
      <c r="WGS12" s="886"/>
      <c r="WGT12" s="886"/>
      <c r="WGU12" s="886"/>
      <c r="WGV12" s="885"/>
      <c r="WGW12" s="886"/>
      <c r="WGX12" s="886"/>
      <c r="WGY12" s="886"/>
      <c r="WGZ12" s="885"/>
      <c r="WHA12" s="886"/>
      <c r="WHB12" s="886"/>
      <c r="WHC12" s="886"/>
      <c r="WHD12" s="885"/>
      <c r="WHE12" s="886"/>
      <c r="WHF12" s="886"/>
      <c r="WHG12" s="886"/>
      <c r="WHH12" s="885"/>
      <c r="WHI12" s="886"/>
      <c r="WHJ12" s="886"/>
      <c r="WHK12" s="886"/>
      <c r="WHL12" s="885"/>
      <c r="WHM12" s="886"/>
      <c r="WHN12" s="886"/>
      <c r="WHO12" s="886"/>
      <c r="WHP12" s="885"/>
      <c r="WHQ12" s="886"/>
      <c r="WHR12" s="886"/>
      <c r="WHS12" s="886"/>
      <c r="WHT12" s="885"/>
      <c r="WHU12" s="886"/>
      <c r="WHV12" s="886"/>
      <c r="WHW12" s="886"/>
      <c r="WHX12" s="885"/>
      <c r="WHY12" s="886"/>
      <c r="WHZ12" s="886"/>
      <c r="WIA12" s="886"/>
      <c r="WIB12" s="885"/>
      <c r="WIC12" s="886"/>
      <c r="WID12" s="886"/>
      <c r="WIE12" s="886"/>
      <c r="WIF12" s="885"/>
      <c r="WIG12" s="886"/>
      <c r="WIH12" s="886"/>
      <c r="WII12" s="886"/>
      <c r="WIJ12" s="885"/>
      <c r="WIK12" s="886"/>
      <c r="WIL12" s="886"/>
      <c r="WIM12" s="886"/>
      <c r="WIN12" s="885"/>
      <c r="WIO12" s="886"/>
      <c r="WIP12" s="886"/>
      <c r="WIQ12" s="886"/>
      <c r="WIR12" s="885"/>
      <c r="WIS12" s="886"/>
      <c r="WIT12" s="886"/>
      <c r="WIU12" s="886"/>
      <c r="WIV12" s="885"/>
      <c r="WIW12" s="886"/>
      <c r="WIX12" s="886"/>
      <c r="WIY12" s="886"/>
      <c r="WIZ12" s="885"/>
      <c r="WJA12" s="886"/>
      <c r="WJB12" s="886"/>
      <c r="WJC12" s="886"/>
      <c r="WJD12" s="885"/>
      <c r="WJE12" s="886"/>
      <c r="WJF12" s="886"/>
      <c r="WJG12" s="886"/>
      <c r="WJH12" s="885"/>
      <c r="WJI12" s="886"/>
      <c r="WJJ12" s="886"/>
      <c r="WJK12" s="886"/>
      <c r="WJL12" s="885"/>
      <c r="WJM12" s="886"/>
      <c r="WJN12" s="886"/>
      <c r="WJO12" s="886"/>
      <c r="WJP12" s="885"/>
      <c r="WJQ12" s="886"/>
      <c r="WJR12" s="886"/>
      <c r="WJS12" s="886"/>
      <c r="WJT12" s="885"/>
      <c r="WJU12" s="886"/>
      <c r="WJV12" s="886"/>
      <c r="WJW12" s="886"/>
      <c r="WJX12" s="885"/>
      <c r="WJY12" s="886"/>
      <c r="WJZ12" s="886"/>
      <c r="WKA12" s="886"/>
      <c r="WKB12" s="885"/>
      <c r="WKC12" s="886"/>
      <c r="WKD12" s="886"/>
      <c r="WKE12" s="886"/>
      <c r="WKF12" s="885"/>
      <c r="WKG12" s="886"/>
      <c r="WKH12" s="886"/>
      <c r="WKI12" s="886"/>
      <c r="WKJ12" s="885"/>
      <c r="WKK12" s="886"/>
      <c r="WKL12" s="886"/>
      <c r="WKM12" s="886"/>
      <c r="WKN12" s="885"/>
      <c r="WKO12" s="886"/>
      <c r="WKP12" s="886"/>
      <c r="WKQ12" s="886"/>
      <c r="WKR12" s="885"/>
      <c r="WKS12" s="886"/>
      <c r="WKT12" s="886"/>
      <c r="WKU12" s="886"/>
      <c r="WKV12" s="885"/>
      <c r="WKW12" s="886"/>
      <c r="WKX12" s="886"/>
      <c r="WKY12" s="886"/>
      <c r="WKZ12" s="885"/>
      <c r="WLA12" s="886"/>
      <c r="WLB12" s="886"/>
      <c r="WLC12" s="886"/>
      <c r="WLD12" s="885"/>
      <c r="WLE12" s="886"/>
      <c r="WLF12" s="886"/>
      <c r="WLG12" s="886"/>
      <c r="WLH12" s="885"/>
      <c r="WLI12" s="886"/>
      <c r="WLJ12" s="886"/>
      <c r="WLK12" s="886"/>
      <c r="WLL12" s="885"/>
      <c r="WLM12" s="886"/>
      <c r="WLN12" s="886"/>
      <c r="WLO12" s="886"/>
      <c r="WLP12" s="885"/>
      <c r="WLQ12" s="886"/>
      <c r="WLR12" s="886"/>
      <c r="WLS12" s="886"/>
      <c r="WLT12" s="885"/>
      <c r="WLU12" s="886"/>
      <c r="WLV12" s="886"/>
      <c r="WLW12" s="886"/>
      <c r="WLX12" s="885"/>
      <c r="WLY12" s="886"/>
      <c r="WLZ12" s="886"/>
      <c r="WMA12" s="886"/>
      <c r="WMB12" s="885"/>
      <c r="WMC12" s="886"/>
      <c r="WMD12" s="886"/>
      <c r="WME12" s="886"/>
      <c r="WMF12" s="885"/>
      <c r="WMG12" s="886"/>
      <c r="WMH12" s="886"/>
      <c r="WMI12" s="886"/>
      <c r="WMJ12" s="885"/>
      <c r="WMK12" s="886"/>
      <c r="WML12" s="886"/>
      <c r="WMM12" s="886"/>
      <c r="WMN12" s="885"/>
      <c r="WMO12" s="886"/>
      <c r="WMP12" s="886"/>
      <c r="WMQ12" s="886"/>
      <c r="WMR12" s="885"/>
      <c r="WMS12" s="886"/>
      <c r="WMT12" s="886"/>
      <c r="WMU12" s="886"/>
      <c r="WMV12" s="885"/>
      <c r="WMW12" s="886"/>
      <c r="WMX12" s="886"/>
      <c r="WMY12" s="886"/>
      <c r="WMZ12" s="885"/>
      <c r="WNA12" s="886"/>
      <c r="WNB12" s="886"/>
      <c r="WNC12" s="886"/>
      <c r="WND12" s="885"/>
      <c r="WNE12" s="886"/>
      <c r="WNF12" s="886"/>
      <c r="WNG12" s="886"/>
      <c r="WNH12" s="885"/>
      <c r="WNI12" s="886"/>
      <c r="WNJ12" s="886"/>
      <c r="WNK12" s="886"/>
      <c r="WNL12" s="885"/>
      <c r="WNM12" s="886"/>
      <c r="WNN12" s="886"/>
      <c r="WNO12" s="886"/>
      <c r="WNP12" s="885"/>
      <c r="WNQ12" s="886"/>
      <c r="WNR12" s="886"/>
      <c r="WNS12" s="886"/>
      <c r="WNT12" s="885"/>
      <c r="WNU12" s="886"/>
      <c r="WNV12" s="886"/>
      <c r="WNW12" s="886"/>
      <c r="WNX12" s="885"/>
      <c r="WNY12" s="886"/>
      <c r="WNZ12" s="886"/>
      <c r="WOA12" s="886"/>
      <c r="WOB12" s="885"/>
      <c r="WOC12" s="886"/>
      <c r="WOD12" s="886"/>
      <c r="WOE12" s="886"/>
      <c r="WOF12" s="885"/>
      <c r="WOG12" s="886"/>
      <c r="WOH12" s="886"/>
      <c r="WOI12" s="886"/>
      <c r="WOJ12" s="885"/>
      <c r="WOK12" s="886"/>
      <c r="WOL12" s="886"/>
      <c r="WOM12" s="886"/>
      <c r="WON12" s="885"/>
      <c r="WOO12" s="886"/>
      <c r="WOP12" s="886"/>
      <c r="WOQ12" s="886"/>
      <c r="WOR12" s="885"/>
      <c r="WOS12" s="886"/>
      <c r="WOT12" s="886"/>
      <c r="WOU12" s="886"/>
      <c r="WOV12" s="885"/>
      <c r="WOW12" s="886"/>
      <c r="WOX12" s="886"/>
      <c r="WOY12" s="886"/>
      <c r="WOZ12" s="885"/>
      <c r="WPA12" s="886"/>
      <c r="WPB12" s="886"/>
      <c r="WPC12" s="886"/>
      <c r="WPD12" s="885"/>
      <c r="WPE12" s="886"/>
      <c r="WPF12" s="886"/>
      <c r="WPG12" s="886"/>
      <c r="WPH12" s="885"/>
      <c r="WPI12" s="886"/>
      <c r="WPJ12" s="886"/>
      <c r="WPK12" s="886"/>
      <c r="WPL12" s="885"/>
      <c r="WPM12" s="886"/>
      <c r="WPN12" s="886"/>
      <c r="WPO12" s="886"/>
      <c r="WPP12" s="885"/>
      <c r="WPQ12" s="886"/>
      <c r="WPR12" s="886"/>
      <c r="WPS12" s="886"/>
      <c r="WPT12" s="885"/>
      <c r="WPU12" s="886"/>
      <c r="WPV12" s="886"/>
      <c r="WPW12" s="886"/>
      <c r="WPX12" s="885"/>
      <c r="WPY12" s="886"/>
      <c r="WPZ12" s="886"/>
      <c r="WQA12" s="886"/>
      <c r="WQB12" s="885"/>
      <c r="WQC12" s="886"/>
      <c r="WQD12" s="886"/>
      <c r="WQE12" s="886"/>
      <c r="WQF12" s="885"/>
      <c r="WQG12" s="886"/>
      <c r="WQH12" s="886"/>
      <c r="WQI12" s="886"/>
      <c r="WQJ12" s="885"/>
      <c r="WQK12" s="886"/>
      <c r="WQL12" s="886"/>
      <c r="WQM12" s="886"/>
      <c r="WQN12" s="885"/>
      <c r="WQO12" s="886"/>
      <c r="WQP12" s="886"/>
      <c r="WQQ12" s="886"/>
      <c r="WQR12" s="885"/>
      <c r="WQS12" s="886"/>
      <c r="WQT12" s="886"/>
      <c r="WQU12" s="886"/>
      <c r="WQV12" s="885"/>
      <c r="WQW12" s="886"/>
      <c r="WQX12" s="886"/>
      <c r="WQY12" s="886"/>
      <c r="WQZ12" s="885"/>
      <c r="WRA12" s="886"/>
      <c r="WRB12" s="886"/>
      <c r="WRC12" s="886"/>
      <c r="WRD12" s="885"/>
      <c r="WRE12" s="886"/>
      <c r="WRF12" s="886"/>
      <c r="WRG12" s="886"/>
      <c r="WRH12" s="885"/>
      <c r="WRI12" s="886"/>
      <c r="WRJ12" s="886"/>
      <c r="WRK12" s="886"/>
      <c r="WRL12" s="885"/>
      <c r="WRM12" s="886"/>
      <c r="WRN12" s="886"/>
      <c r="WRO12" s="886"/>
      <c r="WRP12" s="885"/>
      <c r="WRQ12" s="886"/>
      <c r="WRR12" s="886"/>
      <c r="WRS12" s="886"/>
      <c r="WRT12" s="885"/>
      <c r="WRU12" s="886"/>
      <c r="WRV12" s="886"/>
      <c r="WRW12" s="886"/>
      <c r="WRX12" s="885"/>
      <c r="WRY12" s="886"/>
      <c r="WRZ12" s="886"/>
      <c r="WSA12" s="886"/>
      <c r="WSB12" s="885"/>
      <c r="WSC12" s="886"/>
      <c r="WSD12" s="886"/>
      <c r="WSE12" s="886"/>
      <c r="WSF12" s="885"/>
      <c r="WSG12" s="886"/>
      <c r="WSH12" s="886"/>
      <c r="WSI12" s="886"/>
      <c r="WSJ12" s="885"/>
      <c r="WSK12" s="886"/>
      <c r="WSL12" s="886"/>
      <c r="WSM12" s="886"/>
      <c r="WSN12" s="885"/>
      <c r="WSO12" s="886"/>
      <c r="WSP12" s="886"/>
      <c r="WSQ12" s="886"/>
      <c r="WSR12" s="885"/>
      <c r="WSS12" s="886"/>
      <c r="WST12" s="886"/>
      <c r="WSU12" s="886"/>
      <c r="WSV12" s="885"/>
      <c r="WSW12" s="886"/>
      <c r="WSX12" s="886"/>
      <c r="WSY12" s="886"/>
      <c r="WSZ12" s="885"/>
      <c r="WTA12" s="886"/>
      <c r="WTB12" s="886"/>
      <c r="WTC12" s="886"/>
      <c r="WTD12" s="885"/>
      <c r="WTE12" s="886"/>
      <c r="WTF12" s="886"/>
      <c r="WTG12" s="886"/>
      <c r="WTH12" s="885"/>
      <c r="WTI12" s="886"/>
      <c r="WTJ12" s="886"/>
      <c r="WTK12" s="886"/>
      <c r="WTL12" s="885"/>
      <c r="WTM12" s="886"/>
      <c r="WTN12" s="886"/>
      <c r="WTO12" s="886"/>
      <c r="WTP12" s="885"/>
      <c r="WTQ12" s="886"/>
      <c r="WTR12" s="886"/>
      <c r="WTS12" s="886"/>
      <c r="WTT12" s="885"/>
      <c r="WTU12" s="886"/>
      <c r="WTV12" s="886"/>
      <c r="WTW12" s="886"/>
      <c r="WTX12" s="885"/>
      <c r="WTY12" s="886"/>
      <c r="WTZ12" s="886"/>
      <c r="WUA12" s="886"/>
      <c r="WUB12" s="885"/>
      <c r="WUC12" s="886"/>
      <c r="WUD12" s="886"/>
      <c r="WUE12" s="886"/>
      <c r="WUF12" s="885"/>
      <c r="WUG12" s="886"/>
      <c r="WUH12" s="886"/>
      <c r="WUI12" s="886"/>
      <c r="WUJ12" s="885"/>
      <c r="WUK12" s="886"/>
      <c r="WUL12" s="886"/>
      <c r="WUM12" s="886"/>
      <c r="WUN12" s="885"/>
      <c r="WUO12" s="886"/>
      <c r="WUP12" s="886"/>
      <c r="WUQ12" s="886"/>
      <c r="WUR12" s="885"/>
      <c r="WUS12" s="886"/>
      <c r="WUT12" s="886"/>
      <c r="WUU12" s="886"/>
      <c r="WUV12" s="885"/>
      <c r="WUW12" s="886"/>
      <c r="WUX12" s="886"/>
      <c r="WUY12" s="886"/>
      <c r="WUZ12" s="885"/>
      <c r="WVA12" s="886"/>
      <c r="WVB12" s="886"/>
      <c r="WVC12" s="886"/>
      <c r="WVD12" s="885"/>
      <c r="WVE12" s="886"/>
      <c r="WVF12" s="886"/>
      <c r="WVG12" s="886"/>
      <c r="WVH12" s="885"/>
      <c r="WVI12" s="886"/>
      <c r="WVJ12" s="886"/>
      <c r="WVK12" s="886"/>
      <c r="WVL12" s="885"/>
      <c r="WVM12" s="886"/>
      <c r="WVN12" s="886"/>
      <c r="WVO12" s="886"/>
      <c r="WVP12" s="885"/>
      <c r="WVQ12" s="886"/>
      <c r="WVR12" s="886"/>
      <c r="WVS12" s="886"/>
      <c r="WVT12" s="885"/>
      <c r="WVU12" s="886"/>
      <c r="WVV12" s="886"/>
      <c r="WVW12" s="886"/>
      <c r="WVX12" s="885"/>
      <c r="WVY12" s="886"/>
      <c r="WVZ12" s="886"/>
      <c r="WWA12" s="886"/>
      <c r="WWB12" s="885"/>
      <c r="WWC12" s="886"/>
      <c r="WWD12" s="886"/>
      <c r="WWE12" s="886"/>
      <c r="WWF12" s="885"/>
      <c r="WWG12" s="886"/>
      <c r="WWH12" s="886"/>
      <c r="WWI12" s="886"/>
      <c r="WWJ12" s="885"/>
      <c r="WWK12" s="886"/>
      <c r="WWL12" s="886"/>
      <c r="WWM12" s="886"/>
      <c r="WWN12" s="885"/>
      <c r="WWO12" s="886"/>
      <c r="WWP12" s="886"/>
      <c r="WWQ12" s="886"/>
      <c r="WWR12" s="885"/>
      <c r="WWS12" s="886"/>
      <c r="WWT12" s="886"/>
      <c r="WWU12" s="886"/>
      <c r="WWV12" s="885"/>
      <c r="WWW12" s="886"/>
      <c r="WWX12" s="886"/>
      <c r="WWY12" s="886"/>
      <c r="WWZ12" s="885"/>
      <c r="WXA12" s="886"/>
      <c r="WXB12" s="886"/>
      <c r="WXC12" s="886"/>
      <c r="WXD12" s="885"/>
      <c r="WXE12" s="886"/>
      <c r="WXF12" s="886"/>
      <c r="WXG12" s="886"/>
      <c r="WXH12" s="885"/>
      <c r="WXI12" s="886"/>
      <c r="WXJ12" s="886"/>
      <c r="WXK12" s="886"/>
      <c r="WXL12" s="885"/>
      <c r="WXM12" s="886"/>
      <c r="WXN12" s="886"/>
      <c r="WXO12" s="886"/>
      <c r="WXP12" s="885"/>
      <c r="WXQ12" s="886"/>
      <c r="WXR12" s="886"/>
      <c r="WXS12" s="886"/>
      <c r="WXT12" s="885"/>
      <c r="WXU12" s="886"/>
      <c r="WXV12" s="886"/>
      <c r="WXW12" s="886"/>
      <c r="WXX12" s="885"/>
      <c r="WXY12" s="886"/>
      <c r="WXZ12" s="886"/>
      <c r="WYA12" s="886"/>
      <c r="WYB12" s="885"/>
      <c r="WYC12" s="886"/>
      <c r="WYD12" s="886"/>
      <c r="WYE12" s="886"/>
      <c r="WYF12" s="885"/>
      <c r="WYG12" s="886"/>
      <c r="WYH12" s="886"/>
      <c r="WYI12" s="886"/>
      <c r="WYJ12" s="885"/>
      <c r="WYK12" s="886"/>
      <c r="WYL12" s="886"/>
      <c r="WYM12" s="886"/>
      <c r="WYN12" s="885"/>
      <c r="WYO12" s="886"/>
      <c r="WYP12" s="886"/>
      <c r="WYQ12" s="886"/>
      <c r="WYR12" s="885"/>
      <c r="WYS12" s="886"/>
      <c r="WYT12" s="886"/>
      <c r="WYU12" s="886"/>
      <c r="WYV12" s="885"/>
      <c r="WYW12" s="886"/>
      <c r="WYX12" s="886"/>
      <c r="WYY12" s="886"/>
      <c r="WYZ12" s="885"/>
      <c r="WZA12" s="886"/>
      <c r="WZB12" s="886"/>
      <c r="WZC12" s="886"/>
      <c r="WZD12" s="885"/>
      <c r="WZE12" s="886"/>
      <c r="WZF12" s="886"/>
      <c r="WZG12" s="886"/>
      <c r="WZH12" s="885"/>
      <c r="WZI12" s="886"/>
      <c r="WZJ12" s="886"/>
      <c r="WZK12" s="886"/>
      <c r="WZL12" s="885"/>
      <c r="WZM12" s="886"/>
      <c r="WZN12" s="886"/>
      <c r="WZO12" s="886"/>
      <c r="WZP12" s="885"/>
      <c r="WZQ12" s="886"/>
      <c r="WZR12" s="886"/>
      <c r="WZS12" s="886"/>
      <c r="WZT12" s="885"/>
      <c r="WZU12" s="886"/>
      <c r="WZV12" s="886"/>
      <c r="WZW12" s="886"/>
      <c r="WZX12" s="885"/>
      <c r="WZY12" s="886"/>
      <c r="WZZ12" s="886"/>
      <c r="XAA12" s="886"/>
      <c r="XAB12" s="885"/>
      <c r="XAC12" s="886"/>
      <c r="XAD12" s="886"/>
      <c r="XAE12" s="886"/>
      <c r="XAF12" s="885"/>
      <c r="XAG12" s="886"/>
      <c r="XAH12" s="886"/>
      <c r="XAI12" s="886"/>
      <c r="XAJ12" s="885"/>
      <c r="XAK12" s="886"/>
      <c r="XAL12" s="886"/>
      <c r="XAM12" s="886"/>
      <c r="XAN12" s="885"/>
      <c r="XAO12" s="886"/>
      <c r="XAP12" s="886"/>
      <c r="XAQ12" s="886"/>
      <c r="XAR12" s="885"/>
      <c r="XAS12" s="886"/>
      <c r="XAT12" s="886"/>
      <c r="XAU12" s="886"/>
      <c r="XAV12" s="885"/>
      <c r="XAW12" s="886"/>
      <c r="XAX12" s="886"/>
      <c r="XAY12" s="886"/>
      <c r="XAZ12" s="885"/>
      <c r="XBA12" s="886"/>
      <c r="XBB12" s="886"/>
      <c r="XBC12" s="886"/>
      <c r="XBD12" s="885"/>
      <c r="XBE12" s="886"/>
      <c r="XBF12" s="886"/>
      <c r="XBG12" s="886"/>
      <c r="XBH12" s="885"/>
      <c r="XBI12" s="886"/>
      <c r="XBJ12" s="886"/>
      <c r="XBK12" s="886"/>
      <c r="XBL12" s="885"/>
      <c r="XBM12" s="886"/>
      <c r="XBN12" s="886"/>
      <c r="XBO12" s="886"/>
      <c r="XBP12" s="885"/>
      <c r="XBQ12" s="886"/>
      <c r="XBR12" s="886"/>
      <c r="XBS12" s="886"/>
      <c r="XBT12" s="885"/>
      <c r="XBU12" s="886"/>
      <c r="XBV12" s="886"/>
      <c r="XBW12" s="886"/>
      <c r="XBX12" s="885"/>
      <c r="XBY12" s="886"/>
      <c r="XBZ12" s="886"/>
      <c r="XCA12" s="886"/>
      <c r="XCB12" s="885"/>
      <c r="XCC12" s="886"/>
      <c r="XCD12" s="886"/>
      <c r="XCE12" s="886"/>
      <c r="XCF12" s="885"/>
      <c r="XCG12" s="886"/>
      <c r="XCH12" s="886"/>
      <c r="XCI12" s="886"/>
      <c r="XCJ12" s="885"/>
      <c r="XCK12" s="886"/>
      <c r="XCL12" s="886"/>
      <c r="XCM12" s="886"/>
      <c r="XCN12" s="885"/>
      <c r="XCO12" s="886"/>
      <c r="XCP12" s="886"/>
      <c r="XCQ12" s="886"/>
      <c r="XCR12" s="885"/>
      <c r="XCS12" s="886"/>
      <c r="XCT12" s="886"/>
      <c r="XCU12" s="886"/>
      <c r="XCV12" s="885"/>
      <c r="XCW12" s="886"/>
      <c r="XCX12" s="886"/>
      <c r="XCY12" s="886"/>
      <c r="XCZ12" s="885"/>
      <c r="XDA12" s="886"/>
      <c r="XDB12" s="886"/>
      <c r="XDC12" s="886"/>
      <c r="XDD12" s="885"/>
      <c r="XDE12" s="886"/>
      <c r="XDF12" s="886"/>
      <c r="XDG12" s="886"/>
      <c r="XDH12" s="885"/>
      <c r="XDI12" s="886"/>
      <c r="XDJ12" s="886"/>
      <c r="XDK12" s="886"/>
      <c r="XDL12" s="885"/>
      <c r="XDM12" s="886"/>
      <c r="XDN12" s="886"/>
      <c r="XDO12" s="886"/>
      <c r="XDP12" s="885"/>
      <c r="XDQ12" s="886"/>
      <c r="XDR12" s="886"/>
      <c r="XDS12" s="886"/>
      <c r="XDT12" s="885"/>
      <c r="XDU12" s="886"/>
      <c r="XDV12" s="886"/>
      <c r="XDW12" s="886"/>
      <c r="XDX12" s="885"/>
      <c r="XDY12" s="886"/>
      <c r="XDZ12" s="886"/>
      <c r="XEA12" s="886"/>
      <c r="XEB12" s="885"/>
      <c r="XEC12" s="886"/>
      <c r="XED12" s="886"/>
      <c r="XEE12" s="886"/>
      <c r="XEF12" s="885"/>
      <c r="XEG12" s="886"/>
      <c r="XEH12" s="886"/>
      <c r="XEI12" s="886"/>
      <c r="XEJ12" s="885"/>
      <c r="XEK12" s="886"/>
      <c r="XEL12" s="886"/>
      <c r="XEM12" s="886"/>
    </row>
    <row r="13" spans="1:16367" s="215" customFormat="1" ht="22.5" customHeight="1" x14ac:dyDescent="0.25">
      <c r="A13" s="976" t="s">
        <v>688</v>
      </c>
      <c r="B13" s="243"/>
      <c r="C13" s="875">
        <f>SUM('تراز 1400'!$M$94)</f>
        <v>10111813197</v>
      </c>
      <c r="D13" s="1066"/>
      <c r="E13" s="875">
        <v>0</v>
      </c>
      <c r="H13" s="883"/>
      <c r="L13" s="246"/>
      <c r="M13" s="884"/>
      <c r="N13" s="883"/>
      <c r="O13" s="883"/>
      <c r="P13" s="885"/>
      <c r="Q13" s="886"/>
      <c r="R13" s="886"/>
      <c r="S13" s="886"/>
      <c r="T13" s="885"/>
      <c r="U13" s="886"/>
      <c r="V13" s="886"/>
      <c r="W13" s="886"/>
      <c r="X13" s="885"/>
      <c r="Y13" s="886"/>
      <c r="Z13" s="886"/>
      <c r="AA13" s="886"/>
      <c r="AB13" s="885"/>
      <c r="AC13" s="886"/>
      <c r="AD13" s="886"/>
      <c r="AE13" s="886"/>
      <c r="AF13" s="885"/>
      <c r="AG13" s="886"/>
      <c r="AH13" s="886"/>
      <c r="AI13" s="886"/>
      <c r="AJ13" s="885"/>
      <c r="AK13" s="886"/>
      <c r="AL13" s="886"/>
      <c r="AM13" s="886"/>
      <c r="AN13" s="885"/>
      <c r="AO13" s="886"/>
      <c r="AP13" s="886"/>
      <c r="AQ13" s="886"/>
      <c r="AR13" s="885"/>
      <c r="AS13" s="886"/>
      <c r="AT13" s="886"/>
      <c r="AU13" s="886"/>
      <c r="AV13" s="885"/>
      <c r="AW13" s="886"/>
      <c r="AX13" s="886"/>
      <c r="AY13" s="886"/>
      <c r="AZ13" s="885"/>
      <c r="BA13" s="886"/>
      <c r="BB13" s="886"/>
      <c r="BC13" s="886"/>
      <c r="BD13" s="885"/>
      <c r="BE13" s="886"/>
      <c r="BF13" s="886"/>
      <c r="BG13" s="886"/>
      <c r="BH13" s="885"/>
      <c r="BI13" s="886"/>
      <c r="BJ13" s="886"/>
      <c r="BK13" s="886"/>
      <c r="BL13" s="885"/>
      <c r="BM13" s="886"/>
      <c r="BN13" s="886"/>
      <c r="BO13" s="886"/>
      <c r="BP13" s="885"/>
      <c r="BQ13" s="886"/>
      <c r="BR13" s="886"/>
      <c r="BS13" s="886"/>
      <c r="BT13" s="885"/>
      <c r="BU13" s="886"/>
      <c r="BV13" s="886"/>
      <c r="BW13" s="886"/>
      <c r="BX13" s="885"/>
      <c r="BY13" s="886"/>
      <c r="BZ13" s="886"/>
      <c r="CA13" s="886"/>
      <c r="CB13" s="885"/>
      <c r="CC13" s="886"/>
      <c r="CD13" s="886"/>
      <c r="CE13" s="886"/>
      <c r="CF13" s="885"/>
      <c r="CG13" s="886"/>
      <c r="CH13" s="886"/>
      <c r="CI13" s="886"/>
      <c r="CJ13" s="885"/>
      <c r="CK13" s="886"/>
      <c r="CL13" s="886"/>
      <c r="CM13" s="886"/>
      <c r="CN13" s="885"/>
      <c r="CO13" s="886"/>
      <c r="CP13" s="886"/>
      <c r="CQ13" s="886"/>
      <c r="CR13" s="885"/>
      <c r="CS13" s="886"/>
      <c r="CT13" s="886"/>
      <c r="CU13" s="886"/>
      <c r="CV13" s="885"/>
      <c r="CW13" s="886"/>
      <c r="CX13" s="886"/>
      <c r="CY13" s="886"/>
      <c r="CZ13" s="885"/>
      <c r="DA13" s="886"/>
      <c r="DB13" s="886"/>
      <c r="DC13" s="886"/>
      <c r="DD13" s="885"/>
      <c r="DE13" s="886"/>
      <c r="DF13" s="886"/>
      <c r="DG13" s="886"/>
      <c r="DH13" s="885"/>
      <c r="DI13" s="886"/>
      <c r="DJ13" s="886"/>
      <c r="DK13" s="886"/>
      <c r="DL13" s="885"/>
      <c r="DM13" s="886"/>
      <c r="DN13" s="886"/>
      <c r="DO13" s="886"/>
      <c r="DP13" s="885"/>
      <c r="DQ13" s="886"/>
      <c r="DR13" s="886"/>
      <c r="DS13" s="886"/>
      <c r="DT13" s="885"/>
      <c r="DU13" s="886"/>
      <c r="DV13" s="886"/>
      <c r="DW13" s="886"/>
      <c r="DX13" s="885"/>
      <c r="DY13" s="886"/>
      <c r="DZ13" s="886"/>
      <c r="EA13" s="886"/>
      <c r="EB13" s="885"/>
      <c r="EC13" s="886"/>
      <c r="ED13" s="886"/>
      <c r="EE13" s="886"/>
      <c r="EF13" s="885"/>
      <c r="EG13" s="886"/>
      <c r="EH13" s="886"/>
      <c r="EI13" s="886"/>
      <c r="EJ13" s="885"/>
      <c r="EK13" s="886"/>
      <c r="EL13" s="886"/>
      <c r="EM13" s="886"/>
      <c r="EN13" s="885"/>
      <c r="EO13" s="886"/>
      <c r="EP13" s="886"/>
      <c r="EQ13" s="886"/>
      <c r="ER13" s="885"/>
      <c r="ES13" s="886"/>
      <c r="ET13" s="886"/>
      <c r="EU13" s="886"/>
      <c r="EV13" s="885"/>
      <c r="EW13" s="886"/>
      <c r="EX13" s="886"/>
      <c r="EY13" s="886"/>
      <c r="EZ13" s="885"/>
      <c r="FA13" s="886"/>
      <c r="FB13" s="886"/>
      <c r="FC13" s="886"/>
      <c r="FD13" s="885"/>
      <c r="FE13" s="886"/>
      <c r="FF13" s="886"/>
      <c r="FG13" s="886"/>
      <c r="FH13" s="885"/>
      <c r="FI13" s="886"/>
      <c r="FJ13" s="886"/>
      <c r="FK13" s="886"/>
      <c r="FL13" s="885"/>
      <c r="FM13" s="886"/>
      <c r="FN13" s="886"/>
      <c r="FO13" s="886"/>
      <c r="FP13" s="885"/>
      <c r="FQ13" s="886"/>
      <c r="FR13" s="886"/>
      <c r="FS13" s="886"/>
      <c r="FT13" s="885"/>
      <c r="FU13" s="886"/>
      <c r="FV13" s="886"/>
      <c r="FW13" s="886"/>
      <c r="FX13" s="885"/>
      <c r="FY13" s="886"/>
      <c r="FZ13" s="886"/>
      <c r="GA13" s="886"/>
      <c r="GB13" s="885"/>
      <c r="GC13" s="886"/>
      <c r="GD13" s="886"/>
      <c r="GE13" s="886"/>
      <c r="GF13" s="885"/>
      <c r="GG13" s="886"/>
      <c r="GH13" s="886"/>
      <c r="GI13" s="886"/>
      <c r="GJ13" s="885"/>
      <c r="GK13" s="886"/>
      <c r="GL13" s="886"/>
      <c r="GM13" s="886"/>
      <c r="GN13" s="885"/>
      <c r="GO13" s="886"/>
      <c r="GP13" s="886"/>
      <c r="GQ13" s="886"/>
      <c r="GR13" s="885"/>
      <c r="GS13" s="886"/>
      <c r="GT13" s="886"/>
      <c r="GU13" s="886"/>
      <c r="GV13" s="885"/>
      <c r="GW13" s="886"/>
      <c r="GX13" s="886"/>
      <c r="GY13" s="886"/>
      <c r="GZ13" s="885"/>
      <c r="HA13" s="886"/>
      <c r="HB13" s="886"/>
      <c r="HC13" s="886"/>
      <c r="HD13" s="885"/>
      <c r="HE13" s="886"/>
      <c r="HF13" s="886"/>
      <c r="HG13" s="886"/>
      <c r="HH13" s="885"/>
      <c r="HI13" s="886"/>
      <c r="HJ13" s="886"/>
      <c r="HK13" s="886"/>
      <c r="HL13" s="885"/>
      <c r="HM13" s="886"/>
      <c r="HN13" s="886"/>
      <c r="HO13" s="886"/>
      <c r="HP13" s="885"/>
      <c r="HQ13" s="886"/>
      <c r="HR13" s="886"/>
      <c r="HS13" s="886"/>
      <c r="HT13" s="885"/>
      <c r="HU13" s="886"/>
      <c r="HV13" s="886"/>
      <c r="HW13" s="886"/>
      <c r="HX13" s="885"/>
      <c r="HY13" s="886"/>
      <c r="HZ13" s="886"/>
      <c r="IA13" s="886"/>
      <c r="IB13" s="885"/>
      <c r="IC13" s="886"/>
      <c r="ID13" s="886"/>
      <c r="IE13" s="886"/>
      <c r="IF13" s="885"/>
      <c r="IG13" s="886"/>
      <c r="IH13" s="886"/>
      <c r="II13" s="886"/>
      <c r="IJ13" s="885"/>
      <c r="IK13" s="886"/>
      <c r="IL13" s="886"/>
      <c r="IM13" s="886"/>
      <c r="IN13" s="885"/>
      <c r="IO13" s="886"/>
      <c r="IP13" s="886"/>
      <c r="IQ13" s="886"/>
      <c r="IR13" s="885"/>
      <c r="IS13" s="886"/>
      <c r="IT13" s="886"/>
      <c r="IU13" s="886"/>
      <c r="IV13" s="885"/>
      <c r="IW13" s="886"/>
      <c r="IX13" s="886"/>
      <c r="IY13" s="886"/>
      <c r="IZ13" s="885"/>
      <c r="JA13" s="886"/>
      <c r="JB13" s="886"/>
      <c r="JC13" s="886"/>
      <c r="JD13" s="885"/>
      <c r="JE13" s="886"/>
      <c r="JF13" s="886"/>
      <c r="JG13" s="886"/>
      <c r="JH13" s="885"/>
      <c r="JI13" s="886"/>
      <c r="JJ13" s="886"/>
      <c r="JK13" s="886"/>
      <c r="JL13" s="885"/>
      <c r="JM13" s="886"/>
      <c r="JN13" s="886"/>
      <c r="JO13" s="886"/>
      <c r="JP13" s="885"/>
      <c r="JQ13" s="886"/>
      <c r="JR13" s="886"/>
      <c r="JS13" s="886"/>
      <c r="JT13" s="885"/>
      <c r="JU13" s="886"/>
      <c r="JV13" s="886"/>
      <c r="JW13" s="886"/>
      <c r="JX13" s="885"/>
      <c r="JY13" s="886"/>
      <c r="JZ13" s="886"/>
      <c r="KA13" s="886"/>
      <c r="KB13" s="885"/>
      <c r="KC13" s="886"/>
      <c r="KD13" s="886"/>
      <c r="KE13" s="886"/>
      <c r="KF13" s="885"/>
      <c r="KG13" s="886"/>
      <c r="KH13" s="886"/>
      <c r="KI13" s="886"/>
      <c r="KJ13" s="885"/>
      <c r="KK13" s="886"/>
      <c r="KL13" s="886"/>
      <c r="KM13" s="886"/>
      <c r="KN13" s="885"/>
      <c r="KO13" s="886"/>
      <c r="KP13" s="886"/>
      <c r="KQ13" s="886"/>
      <c r="KR13" s="885"/>
      <c r="KS13" s="886"/>
      <c r="KT13" s="886"/>
      <c r="KU13" s="886"/>
      <c r="KV13" s="885"/>
      <c r="KW13" s="886"/>
      <c r="KX13" s="886"/>
      <c r="KY13" s="886"/>
      <c r="KZ13" s="885"/>
      <c r="LA13" s="886"/>
      <c r="LB13" s="886"/>
      <c r="LC13" s="886"/>
      <c r="LD13" s="885"/>
      <c r="LE13" s="886"/>
      <c r="LF13" s="886"/>
      <c r="LG13" s="886"/>
      <c r="LH13" s="885"/>
      <c r="LI13" s="886"/>
      <c r="LJ13" s="886"/>
      <c r="LK13" s="886"/>
      <c r="LL13" s="885"/>
      <c r="LM13" s="886"/>
      <c r="LN13" s="886"/>
      <c r="LO13" s="886"/>
      <c r="LP13" s="885"/>
      <c r="LQ13" s="886"/>
      <c r="LR13" s="886"/>
      <c r="LS13" s="886"/>
      <c r="LT13" s="885"/>
      <c r="LU13" s="886"/>
      <c r="LV13" s="886"/>
      <c r="LW13" s="886"/>
      <c r="LX13" s="885"/>
      <c r="LY13" s="886"/>
      <c r="LZ13" s="886"/>
      <c r="MA13" s="886"/>
      <c r="MB13" s="885"/>
      <c r="MC13" s="886"/>
      <c r="MD13" s="886"/>
      <c r="ME13" s="886"/>
      <c r="MF13" s="885"/>
      <c r="MG13" s="886"/>
      <c r="MH13" s="886"/>
      <c r="MI13" s="886"/>
      <c r="MJ13" s="885"/>
      <c r="MK13" s="886"/>
      <c r="ML13" s="886"/>
      <c r="MM13" s="886"/>
      <c r="MN13" s="885"/>
      <c r="MO13" s="886"/>
      <c r="MP13" s="886"/>
      <c r="MQ13" s="886"/>
      <c r="MR13" s="885"/>
      <c r="MS13" s="886"/>
      <c r="MT13" s="886"/>
      <c r="MU13" s="886"/>
      <c r="MV13" s="885"/>
      <c r="MW13" s="886"/>
      <c r="MX13" s="886"/>
      <c r="MY13" s="886"/>
      <c r="MZ13" s="885"/>
      <c r="NA13" s="886"/>
      <c r="NB13" s="886"/>
      <c r="NC13" s="886"/>
      <c r="ND13" s="885"/>
      <c r="NE13" s="886"/>
      <c r="NF13" s="886"/>
      <c r="NG13" s="886"/>
      <c r="NH13" s="885"/>
      <c r="NI13" s="886"/>
      <c r="NJ13" s="886"/>
      <c r="NK13" s="886"/>
      <c r="NL13" s="885"/>
      <c r="NM13" s="886"/>
      <c r="NN13" s="886"/>
      <c r="NO13" s="886"/>
      <c r="NP13" s="885"/>
      <c r="NQ13" s="886"/>
      <c r="NR13" s="886"/>
      <c r="NS13" s="886"/>
      <c r="NT13" s="885"/>
      <c r="NU13" s="886"/>
      <c r="NV13" s="886"/>
      <c r="NW13" s="886"/>
      <c r="NX13" s="885"/>
      <c r="NY13" s="886"/>
      <c r="NZ13" s="886"/>
      <c r="OA13" s="886"/>
      <c r="OB13" s="885"/>
      <c r="OC13" s="886"/>
      <c r="OD13" s="886"/>
      <c r="OE13" s="886"/>
      <c r="OF13" s="885"/>
      <c r="OG13" s="886"/>
      <c r="OH13" s="886"/>
      <c r="OI13" s="886"/>
      <c r="OJ13" s="885"/>
      <c r="OK13" s="886"/>
      <c r="OL13" s="886"/>
      <c r="OM13" s="886"/>
      <c r="ON13" s="885"/>
      <c r="OO13" s="886"/>
      <c r="OP13" s="886"/>
      <c r="OQ13" s="886"/>
      <c r="OR13" s="885"/>
      <c r="OS13" s="886"/>
      <c r="OT13" s="886"/>
      <c r="OU13" s="886"/>
      <c r="OV13" s="885"/>
      <c r="OW13" s="886"/>
      <c r="OX13" s="886"/>
      <c r="OY13" s="886"/>
      <c r="OZ13" s="885"/>
      <c r="PA13" s="886"/>
      <c r="PB13" s="886"/>
      <c r="PC13" s="886"/>
      <c r="PD13" s="885"/>
      <c r="PE13" s="886"/>
      <c r="PF13" s="886"/>
      <c r="PG13" s="886"/>
      <c r="PH13" s="885"/>
      <c r="PI13" s="886"/>
      <c r="PJ13" s="886"/>
      <c r="PK13" s="886"/>
      <c r="PL13" s="885"/>
      <c r="PM13" s="886"/>
      <c r="PN13" s="886"/>
      <c r="PO13" s="886"/>
      <c r="PP13" s="885"/>
      <c r="PQ13" s="886"/>
      <c r="PR13" s="886"/>
      <c r="PS13" s="886"/>
      <c r="PT13" s="885"/>
      <c r="PU13" s="886"/>
      <c r="PV13" s="886"/>
      <c r="PW13" s="886"/>
      <c r="PX13" s="885"/>
      <c r="PY13" s="886"/>
      <c r="PZ13" s="886"/>
      <c r="QA13" s="886"/>
      <c r="QB13" s="885"/>
      <c r="QC13" s="886"/>
      <c r="QD13" s="886"/>
      <c r="QE13" s="886"/>
      <c r="QF13" s="885"/>
      <c r="QG13" s="886"/>
      <c r="QH13" s="886"/>
      <c r="QI13" s="886"/>
      <c r="QJ13" s="885"/>
      <c r="QK13" s="886"/>
      <c r="QL13" s="886"/>
      <c r="QM13" s="886"/>
      <c r="QN13" s="885"/>
      <c r="QO13" s="886"/>
      <c r="QP13" s="886"/>
      <c r="QQ13" s="886"/>
      <c r="QR13" s="885"/>
      <c r="QS13" s="886"/>
      <c r="QT13" s="886"/>
      <c r="QU13" s="886"/>
      <c r="QV13" s="885"/>
      <c r="QW13" s="886"/>
      <c r="QX13" s="886"/>
      <c r="QY13" s="886"/>
      <c r="QZ13" s="885"/>
      <c r="RA13" s="886"/>
      <c r="RB13" s="886"/>
      <c r="RC13" s="886"/>
      <c r="RD13" s="885"/>
      <c r="RE13" s="886"/>
      <c r="RF13" s="886"/>
      <c r="RG13" s="886"/>
      <c r="RH13" s="885"/>
      <c r="RI13" s="886"/>
      <c r="RJ13" s="886"/>
      <c r="RK13" s="886"/>
      <c r="RL13" s="885"/>
      <c r="RM13" s="886"/>
      <c r="RN13" s="886"/>
      <c r="RO13" s="886"/>
      <c r="RP13" s="885"/>
      <c r="RQ13" s="886"/>
      <c r="RR13" s="886"/>
      <c r="RS13" s="886"/>
      <c r="RT13" s="885"/>
      <c r="RU13" s="886"/>
      <c r="RV13" s="886"/>
      <c r="RW13" s="886"/>
      <c r="RX13" s="885"/>
      <c r="RY13" s="886"/>
      <c r="RZ13" s="886"/>
      <c r="SA13" s="886"/>
      <c r="SB13" s="885"/>
      <c r="SC13" s="886"/>
      <c r="SD13" s="886"/>
      <c r="SE13" s="886"/>
      <c r="SF13" s="885"/>
      <c r="SG13" s="886"/>
      <c r="SH13" s="886"/>
      <c r="SI13" s="886"/>
      <c r="SJ13" s="885"/>
      <c r="SK13" s="886"/>
      <c r="SL13" s="886"/>
      <c r="SM13" s="886"/>
      <c r="SN13" s="885"/>
      <c r="SO13" s="886"/>
      <c r="SP13" s="886"/>
      <c r="SQ13" s="886"/>
      <c r="SR13" s="885"/>
      <c r="SS13" s="886"/>
      <c r="ST13" s="886"/>
      <c r="SU13" s="886"/>
      <c r="SV13" s="885"/>
      <c r="SW13" s="886"/>
      <c r="SX13" s="886"/>
      <c r="SY13" s="886"/>
      <c r="SZ13" s="885"/>
      <c r="TA13" s="886"/>
      <c r="TB13" s="886"/>
      <c r="TC13" s="886"/>
      <c r="TD13" s="885"/>
      <c r="TE13" s="886"/>
      <c r="TF13" s="886"/>
      <c r="TG13" s="886"/>
      <c r="TH13" s="885"/>
      <c r="TI13" s="886"/>
      <c r="TJ13" s="886"/>
      <c r="TK13" s="886"/>
      <c r="TL13" s="885"/>
      <c r="TM13" s="886"/>
      <c r="TN13" s="886"/>
      <c r="TO13" s="886"/>
      <c r="TP13" s="885"/>
      <c r="TQ13" s="886"/>
      <c r="TR13" s="886"/>
      <c r="TS13" s="886"/>
      <c r="TT13" s="885"/>
      <c r="TU13" s="886"/>
      <c r="TV13" s="886"/>
      <c r="TW13" s="886"/>
      <c r="TX13" s="885"/>
      <c r="TY13" s="886"/>
      <c r="TZ13" s="886"/>
      <c r="UA13" s="886"/>
      <c r="UB13" s="885"/>
      <c r="UC13" s="886"/>
      <c r="UD13" s="886"/>
      <c r="UE13" s="886"/>
      <c r="UF13" s="885"/>
      <c r="UG13" s="886"/>
      <c r="UH13" s="886"/>
      <c r="UI13" s="886"/>
      <c r="UJ13" s="885"/>
      <c r="UK13" s="886"/>
      <c r="UL13" s="886"/>
      <c r="UM13" s="886"/>
      <c r="UN13" s="885"/>
      <c r="UO13" s="886"/>
      <c r="UP13" s="886"/>
      <c r="UQ13" s="886"/>
      <c r="UR13" s="885"/>
      <c r="US13" s="886"/>
      <c r="UT13" s="886"/>
      <c r="UU13" s="886"/>
      <c r="UV13" s="885"/>
      <c r="UW13" s="886"/>
      <c r="UX13" s="886"/>
      <c r="UY13" s="886"/>
      <c r="UZ13" s="885"/>
      <c r="VA13" s="886"/>
      <c r="VB13" s="886"/>
      <c r="VC13" s="886"/>
      <c r="VD13" s="885"/>
      <c r="VE13" s="886"/>
      <c r="VF13" s="886"/>
      <c r="VG13" s="886"/>
      <c r="VH13" s="885"/>
      <c r="VI13" s="886"/>
      <c r="VJ13" s="886"/>
      <c r="VK13" s="886"/>
      <c r="VL13" s="885"/>
      <c r="VM13" s="886"/>
      <c r="VN13" s="886"/>
      <c r="VO13" s="886"/>
      <c r="VP13" s="885"/>
      <c r="VQ13" s="886"/>
      <c r="VR13" s="886"/>
      <c r="VS13" s="886"/>
      <c r="VT13" s="885"/>
      <c r="VU13" s="886"/>
      <c r="VV13" s="886"/>
      <c r="VW13" s="886"/>
      <c r="VX13" s="885"/>
      <c r="VY13" s="886"/>
      <c r="VZ13" s="886"/>
      <c r="WA13" s="886"/>
      <c r="WB13" s="885"/>
      <c r="WC13" s="886"/>
      <c r="WD13" s="886"/>
      <c r="WE13" s="886"/>
      <c r="WF13" s="885"/>
      <c r="WG13" s="886"/>
      <c r="WH13" s="886"/>
      <c r="WI13" s="886"/>
      <c r="WJ13" s="885"/>
      <c r="WK13" s="886"/>
      <c r="WL13" s="886"/>
      <c r="WM13" s="886"/>
      <c r="WN13" s="885"/>
      <c r="WO13" s="886"/>
      <c r="WP13" s="886"/>
      <c r="WQ13" s="886"/>
      <c r="WR13" s="885"/>
      <c r="WS13" s="886"/>
      <c r="WT13" s="886"/>
      <c r="WU13" s="886"/>
      <c r="WV13" s="885"/>
      <c r="WW13" s="886"/>
      <c r="WX13" s="886"/>
      <c r="WY13" s="886"/>
      <c r="WZ13" s="885"/>
      <c r="XA13" s="886"/>
      <c r="XB13" s="886"/>
      <c r="XC13" s="886"/>
      <c r="XD13" s="885"/>
      <c r="XE13" s="886"/>
      <c r="XF13" s="886"/>
      <c r="XG13" s="886"/>
      <c r="XH13" s="885"/>
      <c r="XI13" s="886"/>
      <c r="XJ13" s="886"/>
      <c r="XK13" s="886"/>
      <c r="XL13" s="885"/>
      <c r="XM13" s="886"/>
      <c r="XN13" s="886"/>
      <c r="XO13" s="886"/>
      <c r="XP13" s="885"/>
      <c r="XQ13" s="886"/>
      <c r="XR13" s="886"/>
      <c r="XS13" s="886"/>
      <c r="XT13" s="885"/>
      <c r="XU13" s="886"/>
      <c r="XV13" s="886"/>
      <c r="XW13" s="886"/>
      <c r="XX13" s="885"/>
      <c r="XY13" s="886"/>
      <c r="XZ13" s="886"/>
      <c r="YA13" s="886"/>
      <c r="YB13" s="885"/>
      <c r="YC13" s="886"/>
      <c r="YD13" s="886"/>
      <c r="YE13" s="886"/>
      <c r="YF13" s="885"/>
      <c r="YG13" s="886"/>
      <c r="YH13" s="886"/>
      <c r="YI13" s="886"/>
      <c r="YJ13" s="885"/>
      <c r="YK13" s="886"/>
      <c r="YL13" s="886"/>
      <c r="YM13" s="886"/>
      <c r="YN13" s="885"/>
      <c r="YO13" s="886"/>
      <c r="YP13" s="886"/>
      <c r="YQ13" s="886"/>
      <c r="YR13" s="885"/>
      <c r="YS13" s="886"/>
      <c r="YT13" s="886"/>
      <c r="YU13" s="886"/>
      <c r="YV13" s="885"/>
      <c r="YW13" s="886"/>
      <c r="YX13" s="886"/>
      <c r="YY13" s="886"/>
      <c r="YZ13" s="885"/>
      <c r="ZA13" s="886"/>
      <c r="ZB13" s="886"/>
      <c r="ZC13" s="886"/>
      <c r="ZD13" s="885"/>
      <c r="ZE13" s="886"/>
      <c r="ZF13" s="886"/>
      <c r="ZG13" s="886"/>
      <c r="ZH13" s="885"/>
      <c r="ZI13" s="886"/>
      <c r="ZJ13" s="886"/>
      <c r="ZK13" s="886"/>
      <c r="ZL13" s="885"/>
      <c r="ZM13" s="886"/>
      <c r="ZN13" s="886"/>
      <c r="ZO13" s="886"/>
      <c r="ZP13" s="885"/>
      <c r="ZQ13" s="886"/>
      <c r="ZR13" s="886"/>
      <c r="ZS13" s="886"/>
      <c r="ZT13" s="885"/>
      <c r="ZU13" s="886"/>
      <c r="ZV13" s="886"/>
      <c r="ZW13" s="886"/>
      <c r="ZX13" s="885"/>
      <c r="ZY13" s="886"/>
      <c r="ZZ13" s="886"/>
      <c r="AAA13" s="886"/>
      <c r="AAB13" s="885"/>
      <c r="AAC13" s="886"/>
      <c r="AAD13" s="886"/>
      <c r="AAE13" s="886"/>
      <c r="AAF13" s="885"/>
      <c r="AAG13" s="886"/>
      <c r="AAH13" s="886"/>
      <c r="AAI13" s="886"/>
      <c r="AAJ13" s="885"/>
      <c r="AAK13" s="886"/>
      <c r="AAL13" s="886"/>
      <c r="AAM13" s="886"/>
      <c r="AAN13" s="885"/>
      <c r="AAO13" s="886"/>
      <c r="AAP13" s="886"/>
      <c r="AAQ13" s="886"/>
      <c r="AAR13" s="885"/>
      <c r="AAS13" s="886"/>
      <c r="AAT13" s="886"/>
      <c r="AAU13" s="886"/>
      <c r="AAV13" s="885"/>
      <c r="AAW13" s="886"/>
      <c r="AAX13" s="886"/>
      <c r="AAY13" s="886"/>
      <c r="AAZ13" s="885"/>
      <c r="ABA13" s="886"/>
      <c r="ABB13" s="886"/>
      <c r="ABC13" s="886"/>
      <c r="ABD13" s="885"/>
      <c r="ABE13" s="886"/>
      <c r="ABF13" s="886"/>
      <c r="ABG13" s="886"/>
      <c r="ABH13" s="885"/>
      <c r="ABI13" s="886"/>
      <c r="ABJ13" s="886"/>
      <c r="ABK13" s="886"/>
      <c r="ABL13" s="885"/>
      <c r="ABM13" s="886"/>
      <c r="ABN13" s="886"/>
      <c r="ABO13" s="886"/>
      <c r="ABP13" s="885"/>
      <c r="ABQ13" s="886"/>
      <c r="ABR13" s="886"/>
      <c r="ABS13" s="886"/>
      <c r="ABT13" s="885"/>
      <c r="ABU13" s="886"/>
      <c r="ABV13" s="886"/>
      <c r="ABW13" s="886"/>
      <c r="ABX13" s="885"/>
      <c r="ABY13" s="886"/>
      <c r="ABZ13" s="886"/>
      <c r="ACA13" s="886"/>
      <c r="ACB13" s="885"/>
      <c r="ACC13" s="886"/>
      <c r="ACD13" s="886"/>
      <c r="ACE13" s="886"/>
      <c r="ACF13" s="885"/>
      <c r="ACG13" s="886"/>
      <c r="ACH13" s="886"/>
      <c r="ACI13" s="886"/>
      <c r="ACJ13" s="885"/>
      <c r="ACK13" s="886"/>
      <c r="ACL13" s="886"/>
      <c r="ACM13" s="886"/>
      <c r="ACN13" s="885"/>
      <c r="ACO13" s="886"/>
      <c r="ACP13" s="886"/>
      <c r="ACQ13" s="886"/>
      <c r="ACR13" s="885"/>
      <c r="ACS13" s="886"/>
      <c r="ACT13" s="886"/>
      <c r="ACU13" s="886"/>
      <c r="ACV13" s="885"/>
      <c r="ACW13" s="886"/>
      <c r="ACX13" s="886"/>
      <c r="ACY13" s="886"/>
      <c r="ACZ13" s="885"/>
      <c r="ADA13" s="886"/>
      <c r="ADB13" s="886"/>
      <c r="ADC13" s="886"/>
      <c r="ADD13" s="885"/>
      <c r="ADE13" s="886"/>
      <c r="ADF13" s="886"/>
      <c r="ADG13" s="886"/>
      <c r="ADH13" s="885"/>
      <c r="ADI13" s="886"/>
      <c r="ADJ13" s="886"/>
      <c r="ADK13" s="886"/>
      <c r="ADL13" s="885"/>
      <c r="ADM13" s="886"/>
      <c r="ADN13" s="886"/>
      <c r="ADO13" s="886"/>
      <c r="ADP13" s="885"/>
      <c r="ADQ13" s="886"/>
      <c r="ADR13" s="886"/>
      <c r="ADS13" s="886"/>
      <c r="ADT13" s="885"/>
      <c r="ADU13" s="886"/>
      <c r="ADV13" s="886"/>
      <c r="ADW13" s="886"/>
      <c r="ADX13" s="885"/>
      <c r="ADY13" s="886"/>
      <c r="ADZ13" s="886"/>
      <c r="AEA13" s="886"/>
      <c r="AEB13" s="885"/>
      <c r="AEC13" s="886"/>
      <c r="AED13" s="886"/>
      <c r="AEE13" s="886"/>
      <c r="AEF13" s="885"/>
      <c r="AEG13" s="886"/>
      <c r="AEH13" s="886"/>
      <c r="AEI13" s="886"/>
      <c r="AEJ13" s="885"/>
      <c r="AEK13" s="886"/>
      <c r="AEL13" s="886"/>
      <c r="AEM13" s="886"/>
      <c r="AEN13" s="885"/>
      <c r="AEO13" s="886"/>
      <c r="AEP13" s="886"/>
      <c r="AEQ13" s="886"/>
      <c r="AER13" s="885"/>
      <c r="AES13" s="886"/>
      <c r="AET13" s="886"/>
      <c r="AEU13" s="886"/>
      <c r="AEV13" s="885"/>
      <c r="AEW13" s="886"/>
      <c r="AEX13" s="886"/>
      <c r="AEY13" s="886"/>
      <c r="AEZ13" s="885"/>
      <c r="AFA13" s="886"/>
      <c r="AFB13" s="886"/>
      <c r="AFC13" s="886"/>
      <c r="AFD13" s="885"/>
      <c r="AFE13" s="886"/>
      <c r="AFF13" s="886"/>
      <c r="AFG13" s="886"/>
      <c r="AFH13" s="885"/>
      <c r="AFI13" s="886"/>
      <c r="AFJ13" s="886"/>
      <c r="AFK13" s="886"/>
      <c r="AFL13" s="885"/>
      <c r="AFM13" s="886"/>
      <c r="AFN13" s="886"/>
      <c r="AFO13" s="886"/>
      <c r="AFP13" s="885"/>
      <c r="AFQ13" s="886"/>
      <c r="AFR13" s="886"/>
      <c r="AFS13" s="886"/>
      <c r="AFT13" s="885"/>
      <c r="AFU13" s="886"/>
      <c r="AFV13" s="886"/>
      <c r="AFW13" s="886"/>
      <c r="AFX13" s="885"/>
      <c r="AFY13" s="886"/>
      <c r="AFZ13" s="886"/>
      <c r="AGA13" s="886"/>
      <c r="AGB13" s="885"/>
      <c r="AGC13" s="886"/>
      <c r="AGD13" s="886"/>
      <c r="AGE13" s="886"/>
      <c r="AGF13" s="885"/>
      <c r="AGG13" s="886"/>
      <c r="AGH13" s="886"/>
      <c r="AGI13" s="886"/>
      <c r="AGJ13" s="885"/>
      <c r="AGK13" s="886"/>
      <c r="AGL13" s="886"/>
      <c r="AGM13" s="886"/>
      <c r="AGN13" s="885"/>
      <c r="AGO13" s="886"/>
      <c r="AGP13" s="886"/>
      <c r="AGQ13" s="886"/>
      <c r="AGR13" s="885"/>
      <c r="AGS13" s="886"/>
      <c r="AGT13" s="886"/>
      <c r="AGU13" s="886"/>
      <c r="AGV13" s="885"/>
      <c r="AGW13" s="886"/>
      <c r="AGX13" s="886"/>
      <c r="AGY13" s="886"/>
      <c r="AGZ13" s="885"/>
      <c r="AHA13" s="886"/>
      <c r="AHB13" s="886"/>
      <c r="AHC13" s="886"/>
      <c r="AHD13" s="885"/>
      <c r="AHE13" s="886"/>
      <c r="AHF13" s="886"/>
      <c r="AHG13" s="886"/>
      <c r="AHH13" s="885"/>
      <c r="AHI13" s="886"/>
      <c r="AHJ13" s="886"/>
      <c r="AHK13" s="886"/>
      <c r="AHL13" s="885"/>
      <c r="AHM13" s="886"/>
      <c r="AHN13" s="886"/>
      <c r="AHO13" s="886"/>
      <c r="AHP13" s="885"/>
      <c r="AHQ13" s="886"/>
      <c r="AHR13" s="886"/>
      <c r="AHS13" s="886"/>
      <c r="AHT13" s="885"/>
      <c r="AHU13" s="886"/>
      <c r="AHV13" s="886"/>
      <c r="AHW13" s="886"/>
      <c r="AHX13" s="885"/>
      <c r="AHY13" s="886"/>
      <c r="AHZ13" s="886"/>
      <c r="AIA13" s="886"/>
      <c r="AIB13" s="885"/>
      <c r="AIC13" s="886"/>
      <c r="AID13" s="886"/>
      <c r="AIE13" s="886"/>
      <c r="AIF13" s="885"/>
      <c r="AIG13" s="886"/>
      <c r="AIH13" s="886"/>
      <c r="AII13" s="886"/>
      <c r="AIJ13" s="885"/>
      <c r="AIK13" s="886"/>
      <c r="AIL13" s="886"/>
      <c r="AIM13" s="886"/>
      <c r="AIN13" s="885"/>
      <c r="AIO13" s="886"/>
      <c r="AIP13" s="886"/>
      <c r="AIQ13" s="886"/>
      <c r="AIR13" s="885"/>
      <c r="AIS13" s="886"/>
      <c r="AIT13" s="886"/>
      <c r="AIU13" s="886"/>
      <c r="AIV13" s="885"/>
      <c r="AIW13" s="886"/>
      <c r="AIX13" s="886"/>
      <c r="AIY13" s="886"/>
      <c r="AIZ13" s="885"/>
      <c r="AJA13" s="886"/>
      <c r="AJB13" s="886"/>
      <c r="AJC13" s="886"/>
      <c r="AJD13" s="885"/>
      <c r="AJE13" s="886"/>
      <c r="AJF13" s="886"/>
      <c r="AJG13" s="886"/>
      <c r="AJH13" s="885"/>
      <c r="AJI13" s="886"/>
      <c r="AJJ13" s="886"/>
      <c r="AJK13" s="886"/>
      <c r="AJL13" s="885"/>
      <c r="AJM13" s="886"/>
      <c r="AJN13" s="886"/>
      <c r="AJO13" s="886"/>
      <c r="AJP13" s="885"/>
      <c r="AJQ13" s="886"/>
      <c r="AJR13" s="886"/>
      <c r="AJS13" s="886"/>
      <c r="AJT13" s="885"/>
      <c r="AJU13" s="886"/>
      <c r="AJV13" s="886"/>
      <c r="AJW13" s="886"/>
      <c r="AJX13" s="885"/>
      <c r="AJY13" s="886"/>
      <c r="AJZ13" s="886"/>
      <c r="AKA13" s="886"/>
      <c r="AKB13" s="885"/>
      <c r="AKC13" s="886"/>
      <c r="AKD13" s="886"/>
      <c r="AKE13" s="886"/>
      <c r="AKF13" s="885"/>
      <c r="AKG13" s="886"/>
      <c r="AKH13" s="886"/>
      <c r="AKI13" s="886"/>
      <c r="AKJ13" s="885"/>
      <c r="AKK13" s="886"/>
      <c r="AKL13" s="886"/>
      <c r="AKM13" s="886"/>
      <c r="AKN13" s="885"/>
      <c r="AKO13" s="886"/>
      <c r="AKP13" s="886"/>
      <c r="AKQ13" s="886"/>
      <c r="AKR13" s="885"/>
      <c r="AKS13" s="886"/>
      <c r="AKT13" s="886"/>
      <c r="AKU13" s="886"/>
      <c r="AKV13" s="885"/>
      <c r="AKW13" s="886"/>
      <c r="AKX13" s="886"/>
      <c r="AKY13" s="886"/>
      <c r="AKZ13" s="885"/>
      <c r="ALA13" s="886"/>
      <c r="ALB13" s="886"/>
      <c r="ALC13" s="886"/>
      <c r="ALD13" s="885"/>
      <c r="ALE13" s="886"/>
      <c r="ALF13" s="886"/>
      <c r="ALG13" s="886"/>
      <c r="ALH13" s="885"/>
      <c r="ALI13" s="886"/>
      <c r="ALJ13" s="886"/>
      <c r="ALK13" s="886"/>
      <c r="ALL13" s="885"/>
      <c r="ALM13" s="886"/>
      <c r="ALN13" s="886"/>
      <c r="ALO13" s="886"/>
      <c r="ALP13" s="885"/>
      <c r="ALQ13" s="886"/>
      <c r="ALR13" s="886"/>
      <c r="ALS13" s="886"/>
      <c r="ALT13" s="885"/>
      <c r="ALU13" s="886"/>
      <c r="ALV13" s="886"/>
      <c r="ALW13" s="886"/>
      <c r="ALX13" s="885"/>
      <c r="ALY13" s="886"/>
      <c r="ALZ13" s="886"/>
      <c r="AMA13" s="886"/>
      <c r="AMB13" s="885"/>
      <c r="AMC13" s="886"/>
      <c r="AMD13" s="886"/>
      <c r="AME13" s="886"/>
      <c r="AMF13" s="885"/>
      <c r="AMG13" s="886"/>
      <c r="AMH13" s="886"/>
      <c r="AMI13" s="886"/>
      <c r="AMJ13" s="885"/>
      <c r="AMK13" s="886"/>
      <c r="AML13" s="886"/>
      <c r="AMM13" s="886"/>
      <c r="AMN13" s="885"/>
      <c r="AMO13" s="886"/>
      <c r="AMP13" s="886"/>
      <c r="AMQ13" s="886"/>
      <c r="AMR13" s="885"/>
      <c r="AMS13" s="886"/>
      <c r="AMT13" s="886"/>
      <c r="AMU13" s="886"/>
      <c r="AMV13" s="885"/>
      <c r="AMW13" s="886"/>
      <c r="AMX13" s="886"/>
      <c r="AMY13" s="886"/>
      <c r="AMZ13" s="885"/>
      <c r="ANA13" s="886"/>
      <c r="ANB13" s="886"/>
      <c r="ANC13" s="886"/>
      <c r="AND13" s="885"/>
      <c r="ANE13" s="886"/>
      <c r="ANF13" s="886"/>
      <c r="ANG13" s="886"/>
      <c r="ANH13" s="885"/>
      <c r="ANI13" s="886"/>
      <c r="ANJ13" s="886"/>
      <c r="ANK13" s="886"/>
      <c r="ANL13" s="885"/>
      <c r="ANM13" s="886"/>
      <c r="ANN13" s="886"/>
      <c r="ANO13" s="886"/>
      <c r="ANP13" s="885"/>
      <c r="ANQ13" s="886"/>
      <c r="ANR13" s="886"/>
      <c r="ANS13" s="886"/>
      <c r="ANT13" s="885"/>
      <c r="ANU13" s="886"/>
      <c r="ANV13" s="886"/>
      <c r="ANW13" s="886"/>
      <c r="ANX13" s="885"/>
      <c r="ANY13" s="886"/>
      <c r="ANZ13" s="886"/>
      <c r="AOA13" s="886"/>
      <c r="AOB13" s="885"/>
      <c r="AOC13" s="886"/>
      <c r="AOD13" s="886"/>
      <c r="AOE13" s="886"/>
      <c r="AOF13" s="885"/>
      <c r="AOG13" s="886"/>
      <c r="AOH13" s="886"/>
      <c r="AOI13" s="886"/>
      <c r="AOJ13" s="885"/>
      <c r="AOK13" s="886"/>
      <c r="AOL13" s="886"/>
      <c r="AOM13" s="886"/>
      <c r="AON13" s="885"/>
      <c r="AOO13" s="886"/>
      <c r="AOP13" s="886"/>
      <c r="AOQ13" s="886"/>
      <c r="AOR13" s="885"/>
      <c r="AOS13" s="886"/>
      <c r="AOT13" s="886"/>
      <c r="AOU13" s="886"/>
      <c r="AOV13" s="885"/>
      <c r="AOW13" s="886"/>
      <c r="AOX13" s="886"/>
      <c r="AOY13" s="886"/>
      <c r="AOZ13" s="885"/>
      <c r="APA13" s="886"/>
      <c r="APB13" s="886"/>
      <c r="APC13" s="886"/>
      <c r="APD13" s="885"/>
      <c r="APE13" s="886"/>
      <c r="APF13" s="886"/>
      <c r="APG13" s="886"/>
      <c r="APH13" s="885"/>
      <c r="API13" s="886"/>
      <c r="APJ13" s="886"/>
      <c r="APK13" s="886"/>
      <c r="APL13" s="885"/>
      <c r="APM13" s="886"/>
      <c r="APN13" s="886"/>
      <c r="APO13" s="886"/>
      <c r="APP13" s="885"/>
      <c r="APQ13" s="886"/>
      <c r="APR13" s="886"/>
      <c r="APS13" s="886"/>
      <c r="APT13" s="885"/>
      <c r="APU13" s="886"/>
      <c r="APV13" s="886"/>
      <c r="APW13" s="886"/>
      <c r="APX13" s="885"/>
      <c r="APY13" s="886"/>
      <c r="APZ13" s="886"/>
      <c r="AQA13" s="886"/>
      <c r="AQB13" s="885"/>
      <c r="AQC13" s="886"/>
      <c r="AQD13" s="886"/>
      <c r="AQE13" s="886"/>
      <c r="AQF13" s="885"/>
      <c r="AQG13" s="886"/>
      <c r="AQH13" s="886"/>
      <c r="AQI13" s="886"/>
      <c r="AQJ13" s="885"/>
      <c r="AQK13" s="886"/>
      <c r="AQL13" s="886"/>
      <c r="AQM13" s="886"/>
      <c r="AQN13" s="885"/>
      <c r="AQO13" s="886"/>
      <c r="AQP13" s="886"/>
      <c r="AQQ13" s="886"/>
      <c r="AQR13" s="885"/>
      <c r="AQS13" s="886"/>
      <c r="AQT13" s="886"/>
      <c r="AQU13" s="886"/>
      <c r="AQV13" s="885"/>
      <c r="AQW13" s="886"/>
      <c r="AQX13" s="886"/>
      <c r="AQY13" s="886"/>
      <c r="AQZ13" s="885"/>
      <c r="ARA13" s="886"/>
      <c r="ARB13" s="886"/>
      <c r="ARC13" s="886"/>
      <c r="ARD13" s="885"/>
      <c r="ARE13" s="886"/>
      <c r="ARF13" s="886"/>
      <c r="ARG13" s="886"/>
      <c r="ARH13" s="885"/>
      <c r="ARI13" s="886"/>
      <c r="ARJ13" s="886"/>
      <c r="ARK13" s="886"/>
      <c r="ARL13" s="885"/>
      <c r="ARM13" s="886"/>
      <c r="ARN13" s="886"/>
      <c r="ARO13" s="886"/>
      <c r="ARP13" s="885"/>
      <c r="ARQ13" s="886"/>
      <c r="ARR13" s="886"/>
      <c r="ARS13" s="886"/>
      <c r="ART13" s="885"/>
      <c r="ARU13" s="886"/>
      <c r="ARV13" s="886"/>
      <c r="ARW13" s="886"/>
      <c r="ARX13" s="885"/>
      <c r="ARY13" s="886"/>
      <c r="ARZ13" s="886"/>
      <c r="ASA13" s="886"/>
      <c r="ASB13" s="885"/>
      <c r="ASC13" s="886"/>
      <c r="ASD13" s="886"/>
      <c r="ASE13" s="886"/>
      <c r="ASF13" s="885"/>
      <c r="ASG13" s="886"/>
      <c r="ASH13" s="886"/>
      <c r="ASI13" s="886"/>
      <c r="ASJ13" s="885"/>
      <c r="ASK13" s="886"/>
      <c r="ASL13" s="886"/>
      <c r="ASM13" s="886"/>
      <c r="ASN13" s="885"/>
      <c r="ASO13" s="886"/>
      <c r="ASP13" s="886"/>
      <c r="ASQ13" s="886"/>
      <c r="ASR13" s="885"/>
      <c r="ASS13" s="886"/>
      <c r="AST13" s="886"/>
      <c r="ASU13" s="886"/>
      <c r="ASV13" s="885"/>
      <c r="ASW13" s="886"/>
      <c r="ASX13" s="886"/>
      <c r="ASY13" s="886"/>
      <c r="ASZ13" s="885"/>
      <c r="ATA13" s="886"/>
      <c r="ATB13" s="886"/>
      <c r="ATC13" s="886"/>
      <c r="ATD13" s="885"/>
      <c r="ATE13" s="886"/>
      <c r="ATF13" s="886"/>
      <c r="ATG13" s="886"/>
      <c r="ATH13" s="885"/>
      <c r="ATI13" s="886"/>
      <c r="ATJ13" s="886"/>
      <c r="ATK13" s="886"/>
      <c r="ATL13" s="885"/>
      <c r="ATM13" s="886"/>
      <c r="ATN13" s="886"/>
      <c r="ATO13" s="886"/>
      <c r="ATP13" s="885"/>
      <c r="ATQ13" s="886"/>
      <c r="ATR13" s="886"/>
      <c r="ATS13" s="886"/>
      <c r="ATT13" s="885"/>
      <c r="ATU13" s="886"/>
      <c r="ATV13" s="886"/>
      <c r="ATW13" s="886"/>
      <c r="ATX13" s="885"/>
      <c r="ATY13" s="886"/>
      <c r="ATZ13" s="886"/>
      <c r="AUA13" s="886"/>
      <c r="AUB13" s="885"/>
      <c r="AUC13" s="886"/>
      <c r="AUD13" s="886"/>
      <c r="AUE13" s="886"/>
      <c r="AUF13" s="885"/>
      <c r="AUG13" s="886"/>
      <c r="AUH13" s="886"/>
      <c r="AUI13" s="886"/>
      <c r="AUJ13" s="885"/>
      <c r="AUK13" s="886"/>
      <c r="AUL13" s="886"/>
      <c r="AUM13" s="886"/>
      <c r="AUN13" s="885"/>
      <c r="AUO13" s="886"/>
      <c r="AUP13" s="886"/>
      <c r="AUQ13" s="886"/>
      <c r="AUR13" s="885"/>
      <c r="AUS13" s="886"/>
      <c r="AUT13" s="886"/>
      <c r="AUU13" s="886"/>
      <c r="AUV13" s="885"/>
      <c r="AUW13" s="886"/>
      <c r="AUX13" s="886"/>
      <c r="AUY13" s="886"/>
      <c r="AUZ13" s="885"/>
      <c r="AVA13" s="886"/>
      <c r="AVB13" s="886"/>
      <c r="AVC13" s="886"/>
      <c r="AVD13" s="885"/>
      <c r="AVE13" s="886"/>
      <c r="AVF13" s="886"/>
      <c r="AVG13" s="886"/>
      <c r="AVH13" s="885"/>
      <c r="AVI13" s="886"/>
      <c r="AVJ13" s="886"/>
      <c r="AVK13" s="886"/>
      <c r="AVL13" s="885"/>
      <c r="AVM13" s="886"/>
      <c r="AVN13" s="886"/>
      <c r="AVO13" s="886"/>
      <c r="AVP13" s="885"/>
      <c r="AVQ13" s="886"/>
      <c r="AVR13" s="886"/>
      <c r="AVS13" s="886"/>
      <c r="AVT13" s="885"/>
      <c r="AVU13" s="886"/>
      <c r="AVV13" s="886"/>
      <c r="AVW13" s="886"/>
      <c r="AVX13" s="885"/>
      <c r="AVY13" s="886"/>
      <c r="AVZ13" s="886"/>
      <c r="AWA13" s="886"/>
      <c r="AWB13" s="885"/>
      <c r="AWC13" s="886"/>
      <c r="AWD13" s="886"/>
      <c r="AWE13" s="886"/>
      <c r="AWF13" s="885"/>
      <c r="AWG13" s="886"/>
      <c r="AWH13" s="886"/>
      <c r="AWI13" s="886"/>
      <c r="AWJ13" s="885"/>
      <c r="AWK13" s="886"/>
      <c r="AWL13" s="886"/>
      <c r="AWM13" s="886"/>
      <c r="AWN13" s="885"/>
      <c r="AWO13" s="886"/>
      <c r="AWP13" s="886"/>
      <c r="AWQ13" s="886"/>
      <c r="AWR13" s="885"/>
      <c r="AWS13" s="886"/>
      <c r="AWT13" s="886"/>
      <c r="AWU13" s="886"/>
      <c r="AWV13" s="885"/>
      <c r="AWW13" s="886"/>
      <c r="AWX13" s="886"/>
      <c r="AWY13" s="886"/>
      <c r="AWZ13" s="885"/>
      <c r="AXA13" s="886"/>
      <c r="AXB13" s="886"/>
      <c r="AXC13" s="886"/>
      <c r="AXD13" s="885"/>
      <c r="AXE13" s="886"/>
      <c r="AXF13" s="886"/>
      <c r="AXG13" s="886"/>
      <c r="AXH13" s="885"/>
      <c r="AXI13" s="886"/>
      <c r="AXJ13" s="886"/>
      <c r="AXK13" s="886"/>
      <c r="AXL13" s="885"/>
      <c r="AXM13" s="886"/>
      <c r="AXN13" s="886"/>
      <c r="AXO13" s="886"/>
      <c r="AXP13" s="885"/>
      <c r="AXQ13" s="886"/>
      <c r="AXR13" s="886"/>
      <c r="AXS13" s="886"/>
      <c r="AXT13" s="885"/>
      <c r="AXU13" s="886"/>
      <c r="AXV13" s="886"/>
      <c r="AXW13" s="886"/>
      <c r="AXX13" s="885"/>
      <c r="AXY13" s="886"/>
      <c r="AXZ13" s="886"/>
      <c r="AYA13" s="886"/>
      <c r="AYB13" s="885"/>
      <c r="AYC13" s="886"/>
      <c r="AYD13" s="886"/>
      <c r="AYE13" s="886"/>
      <c r="AYF13" s="885"/>
      <c r="AYG13" s="886"/>
      <c r="AYH13" s="886"/>
      <c r="AYI13" s="886"/>
      <c r="AYJ13" s="885"/>
      <c r="AYK13" s="886"/>
      <c r="AYL13" s="886"/>
      <c r="AYM13" s="886"/>
      <c r="AYN13" s="885"/>
      <c r="AYO13" s="886"/>
      <c r="AYP13" s="886"/>
      <c r="AYQ13" s="886"/>
      <c r="AYR13" s="885"/>
      <c r="AYS13" s="886"/>
      <c r="AYT13" s="886"/>
      <c r="AYU13" s="886"/>
      <c r="AYV13" s="885"/>
      <c r="AYW13" s="886"/>
      <c r="AYX13" s="886"/>
      <c r="AYY13" s="886"/>
      <c r="AYZ13" s="885"/>
      <c r="AZA13" s="886"/>
      <c r="AZB13" s="886"/>
      <c r="AZC13" s="886"/>
      <c r="AZD13" s="885"/>
      <c r="AZE13" s="886"/>
      <c r="AZF13" s="886"/>
      <c r="AZG13" s="886"/>
      <c r="AZH13" s="885"/>
      <c r="AZI13" s="886"/>
      <c r="AZJ13" s="886"/>
      <c r="AZK13" s="886"/>
      <c r="AZL13" s="885"/>
      <c r="AZM13" s="886"/>
      <c r="AZN13" s="886"/>
      <c r="AZO13" s="886"/>
      <c r="AZP13" s="885"/>
      <c r="AZQ13" s="886"/>
      <c r="AZR13" s="886"/>
      <c r="AZS13" s="886"/>
      <c r="AZT13" s="885"/>
      <c r="AZU13" s="886"/>
      <c r="AZV13" s="886"/>
      <c r="AZW13" s="886"/>
      <c r="AZX13" s="885"/>
      <c r="AZY13" s="886"/>
      <c r="AZZ13" s="886"/>
      <c r="BAA13" s="886"/>
      <c r="BAB13" s="885"/>
      <c r="BAC13" s="886"/>
      <c r="BAD13" s="886"/>
      <c r="BAE13" s="886"/>
      <c r="BAF13" s="885"/>
      <c r="BAG13" s="886"/>
      <c r="BAH13" s="886"/>
      <c r="BAI13" s="886"/>
      <c r="BAJ13" s="885"/>
      <c r="BAK13" s="886"/>
      <c r="BAL13" s="886"/>
      <c r="BAM13" s="886"/>
      <c r="BAN13" s="885"/>
      <c r="BAO13" s="886"/>
      <c r="BAP13" s="886"/>
      <c r="BAQ13" s="886"/>
      <c r="BAR13" s="885"/>
      <c r="BAS13" s="886"/>
      <c r="BAT13" s="886"/>
      <c r="BAU13" s="886"/>
      <c r="BAV13" s="885"/>
      <c r="BAW13" s="886"/>
      <c r="BAX13" s="886"/>
      <c r="BAY13" s="886"/>
      <c r="BAZ13" s="885"/>
      <c r="BBA13" s="886"/>
      <c r="BBB13" s="886"/>
      <c r="BBC13" s="886"/>
      <c r="BBD13" s="885"/>
      <c r="BBE13" s="886"/>
      <c r="BBF13" s="886"/>
      <c r="BBG13" s="886"/>
      <c r="BBH13" s="885"/>
      <c r="BBI13" s="886"/>
      <c r="BBJ13" s="886"/>
      <c r="BBK13" s="886"/>
      <c r="BBL13" s="885"/>
      <c r="BBM13" s="886"/>
      <c r="BBN13" s="886"/>
      <c r="BBO13" s="886"/>
      <c r="BBP13" s="885"/>
      <c r="BBQ13" s="886"/>
      <c r="BBR13" s="886"/>
      <c r="BBS13" s="886"/>
      <c r="BBT13" s="885"/>
      <c r="BBU13" s="886"/>
      <c r="BBV13" s="886"/>
      <c r="BBW13" s="886"/>
      <c r="BBX13" s="885"/>
      <c r="BBY13" s="886"/>
      <c r="BBZ13" s="886"/>
      <c r="BCA13" s="886"/>
      <c r="BCB13" s="885"/>
      <c r="BCC13" s="886"/>
      <c r="BCD13" s="886"/>
      <c r="BCE13" s="886"/>
      <c r="BCF13" s="885"/>
      <c r="BCG13" s="886"/>
      <c r="BCH13" s="886"/>
      <c r="BCI13" s="886"/>
      <c r="BCJ13" s="885"/>
      <c r="BCK13" s="886"/>
      <c r="BCL13" s="886"/>
      <c r="BCM13" s="886"/>
      <c r="BCN13" s="885"/>
      <c r="BCO13" s="886"/>
      <c r="BCP13" s="886"/>
      <c r="BCQ13" s="886"/>
      <c r="BCR13" s="885"/>
      <c r="BCS13" s="886"/>
      <c r="BCT13" s="886"/>
      <c r="BCU13" s="886"/>
      <c r="BCV13" s="885"/>
      <c r="BCW13" s="886"/>
      <c r="BCX13" s="886"/>
      <c r="BCY13" s="886"/>
      <c r="BCZ13" s="885"/>
      <c r="BDA13" s="886"/>
      <c r="BDB13" s="886"/>
      <c r="BDC13" s="886"/>
      <c r="BDD13" s="885"/>
      <c r="BDE13" s="886"/>
      <c r="BDF13" s="886"/>
      <c r="BDG13" s="886"/>
      <c r="BDH13" s="885"/>
      <c r="BDI13" s="886"/>
      <c r="BDJ13" s="886"/>
      <c r="BDK13" s="886"/>
      <c r="BDL13" s="885"/>
      <c r="BDM13" s="886"/>
      <c r="BDN13" s="886"/>
      <c r="BDO13" s="886"/>
      <c r="BDP13" s="885"/>
      <c r="BDQ13" s="886"/>
      <c r="BDR13" s="886"/>
      <c r="BDS13" s="886"/>
      <c r="BDT13" s="885"/>
      <c r="BDU13" s="886"/>
      <c r="BDV13" s="886"/>
      <c r="BDW13" s="886"/>
      <c r="BDX13" s="885"/>
      <c r="BDY13" s="886"/>
      <c r="BDZ13" s="886"/>
      <c r="BEA13" s="886"/>
      <c r="BEB13" s="885"/>
      <c r="BEC13" s="886"/>
      <c r="BED13" s="886"/>
      <c r="BEE13" s="886"/>
      <c r="BEF13" s="885"/>
      <c r="BEG13" s="886"/>
      <c r="BEH13" s="886"/>
      <c r="BEI13" s="886"/>
      <c r="BEJ13" s="885"/>
      <c r="BEK13" s="886"/>
      <c r="BEL13" s="886"/>
      <c r="BEM13" s="886"/>
      <c r="BEN13" s="885"/>
      <c r="BEO13" s="886"/>
      <c r="BEP13" s="886"/>
      <c r="BEQ13" s="886"/>
      <c r="BER13" s="885"/>
      <c r="BES13" s="886"/>
      <c r="BET13" s="886"/>
      <c r="BEU13" s="886"/>
      <c r="BEV13" s="885"/>
      <c r="BEW13" s="886"/>
      <c r="BEX13" s="886"/>
      <c r="BEY13" s="886"/>
      <c r="BEZ13" s="885"/>
      <c r="BFA13" s="886"/>
      <c r="BFB13" s="886"/>
      <c r="BFC13" s="886"/>
      <c r="BFD13" s="885"/>
      <c r="BFE13" s="886"/>
      <c r="BFF13" s="886"/>
      <c r="BFG13" s="886"/>
      <c r="BFH13" s="885"/>
      <c r="BFI13" s="886"/>
      <c r="BFJ13" s="886"/>
      <c r="BFK13" s="886"/>
      <c r="BFL13" s="885"/>
      <c r="BFM13" s="886"/>
      <c r="BFN13" s="886"/>
      <c r="BFO13" s="886"/>
      <c r="BFP13" s="885"/>
      <c r="BFQ13" s="886"/>
      <c r="BFR13" s="886"/>
      <c r="BFS13" s="886"/>
      <c r="BFT13" s="885"/>
      <c r="BFU13" s="886"/>
      <c r="BFV13" s="886"/>
      <c r="BFW13" s="886"/>
      <c r="BFX13" s="885"/>
      <c r="BFY13" s="886"/>
      <c r="BFZ13" s="886"/>
      <c r="BGA13" s="886"/>
      <c r="BGB13" s="885"/>
      <c r="BGC13" s="886"/>
      <c r="BGD13" s="886"/>
      <c r="BGE13" s="886"/>
      <c r="BGF13" s="885"/>
      <c r="BGG13" s="886"/>
      <c r="BGH13" s="886"/>
      <c r="BGI13" s="886"/>
      <c r="BGJ13" s="885"/>
      <c r="BGK13" s="886"/>
      <c r="BGL13" s="886"/>
      <c r="BGM13" s="886"/>
      <c r="BGN13" s="885"/>
      <c r="BGO13" s="886"/>
      <c r="BGP13" s="886"/>
      <c r="BGQ13" s="886"/>
      <c r="BGR13" s="885"/>
      <c r="BGS13" s="886"/>
      <c r="BGT13" s="886"/>
      <c r="BGU13" s="886"/>
      <c r="BGV13" s="885"/>
      <c r="BGW13" s="886"/>
      <c r="BGX13" s="886"/>
      <c r="BGY13" s="886"/>
      <c r="BGZ13" s="885"/>
      <c r="BHA13" s="886"/>
      <c r="BHB13" s="886"/>
      <c r="BHC13" s="886"/>
      <c r="BHD13" s="885"/>
      <c r="BHE13" s="886"/>
      <c r="BHF13" s="886"/>
      <c r="BHG13" s="886"/>
      <c r="BHH13" s="885"/>
      <c r="BHI13" s="886"/>
      <c r="BHJ13" s="886"/>
      <c r="BHK13" s="886"/>
      <c r="BHL13" s="885"/>
      <c r="BHM13" s="886"/>
      <c r="BHN13" s="886"/>
      <c r="BHO13" s="886"/>
      <c r="BHP13" s="885"/>
      <c r="BHQ13" s="886"/>
      <c r="BHR13" s="886"/>
      <c r="BHS13" s="886"/>
      <c r="BHT13" s="885"/>
      <c r="BHU13" s="886"/>
      <c r="BHV13" s="886"/>
      <c r="BHW13" s="886"/>
      <c r="BHX13" s="885"/>
      <c r="BHY13" s="886"/>
      <c r="BHZ13" s="886"/>
      <c r="BIA13" s="886"/>
      <c r="BIB13" s="885"/>
      <c r="BIC13" s="886"/>
      <c r="BID13" s="886"/>
      <c r="BIE13" s="886"/>
      <c r="BIF13" s="885"/>
      <c r="BIG13" s="886"/>
      <c r="BIH13" s="886"/>
      <c r="BII13" s="886"/>
      <c r="BIJ13" s="885"/>
      <c r="BIK13" s="886"/>
      <c r="BIL13" s="886"/>
      <c r="BIM13" s="886"/>
      <c r="BIN13" s="885"/>
      <c r="BIO13" s="886"/>
      <c r="BIP13" s="886"/>
      <c r="BIQ13" s="886"/>
      <c r="BIR13" s="885"/>
      <c r="BIS13" s="886"/>
      <c r="BIT13" s="886"/>
      <c r="BIU13" s="886"/>
      <c r="BIV13" s="885"/>
      <c r="BIW13" s="886"/>
      <c r="BIX13" s="886"/>
      <c r="BIY13" s="886"/>
      <c r="BIZ13" s="885"/>
      <c r="BJA13" s="886"/>
      <c r="BJB13" s="886"/>
      <c r="BJC13" s="886"/>
      <c r="BJD13" s="885"/>
      <c r="BJE13" s="886"/>
      <c r="BJF13" s="886"/>
      <c r="BJG13" s="886"/>
      <c r="BJH13" s="885"/>
      <c r="BJI13" s="886"/>
      <c r="BJJ13" s="886"/>
      <c r="BJK13" s="886"/>
      <c r="BJL13" s="885"/>
      <c r="BJM13" s="886"/>
      <c r="BJN13" s="886"/>
      <c r="BJO13" s="886"/>
      <c r="BJP13" s="885"/>
      <c r="BJQ13" s="886"/>
      <c r="BJR13" s="886"/>
      <c r="BJS13" s="886"/>
      <c r="BJT13" s="885"/>
      <c r="BJU13" s="886"/>
      <c r="BJV13" s="886"/>
      <c r="BJW13" s="886"/>
      <c r="BJX13" s="885"/>
      <c r="BJY13" s="886"/>
      <c r="BJZ13" s="886"/>
      <c r="BKA13" s="886"/>
      <c r="BKB13" s="885"/>
      <c r="BKC13" s="886"/>
      <c r="BKD13" s="886"/>
      <c r="BKE13" s="886"/>
      <c r="BKF13" s="885"/>
      <c r="BKG13" s="886"/>
      <c r="BKH13" s="886"/>
      <c r="BKI13" s="886"/>
      <c r="BKJ13" s="885"/>
      <c r="BKK13" s="886"/>
      <c r="BKL13" s="886"/>
      <c r="BKM13" s="886"/>
      <c r="BKN13" s="885"/>
      <c r="BKO13" s="886"/>
      <c r="BKP13" s="886"/>
      <c r="BKQ13" s="886"/>
      <c r="BKR13" s="885"/>
      <c r="BKS13" s="886"/>
      <c r="BKT13" s="886"/>
      <c r="BKU13" s="886"/>
      <c r="BKV13" s="885"/>
      <c r="BKW13" s="886"/>
      <c r="BKX13" s="886"/>
      <c r="BKY13" s="886"/>
      <c r="BKZ13" s="885"/>
      <c r="BLA13" s="886"/>
      <c r="BLB13" s="886"/>
      <c r="BLC13" s="886"/>
      <c r="BLD13" s="885"/>
      <c r="BLE13" s="886"/>
      <c r="BLF13" s="886"/>
      <c r="BLG13" s="886"/>
      <c r="BLH13" s="885"/>
      <c r="BLI13" s="886"/>
      <c r="BLJ13" s="886"/>
      <c r="BLK13" s="886"/>
      <c r="BLL13" s="885"/>
      <c r="BLM13" s="886"/>
      <c r="BLN13" s="886"/>
      <c r="BLO13" s="886"/>
      <c r="BLP13" s="885"/>
      <c r="BLQ13" s="886"/>
      <c r="BLR13" s="886"/>
      <c r="BLS13" s="886"/>
      <c r="BLT13" s="885"/>
      <c r="BLU13" s="886"/>
      <c r="BLV13" s="886"/>
      <c r="BLW13" s="886"/>
      <c r="BLX13" s="885"/>
      <c r="BLY13" s="886"/>
      <c r="BLZ13" s="886"/>
      <c r="BMA13" s="886"/>
      <c r="BMB13" s="885"/>
      <c r="BMC13" s="886"/>
      <c r="BMD13" s="886"/>
      <c r="BME13" s="886"/>
      <c r="BMF13" s="885"/>
      <c r="BMG13" s="886"/>
      <c r="BMH13" s="886"/>
      <c r="BMI13" s="886"/>
      <c r="BMJ13" s="885"/>
      <c r="BMK13" s="886"/>
      <c r="BML13" s="886"/>
      <c r="BMM13" s="886"/>
      <c r="BMN13" s="885"/>
      <c r="BMO13" s="886"/>
      <c r="BMP13" s="886"/>
      <c r="BMQ13" s="886"/>
      <c r="BMR13" s="885"/>
      <c r="BMS13" s="886"/>
      <c r="BMT13" s="886"/>
      <c r="BMU13" s="886"/>
      <c r="BMV13" s="885"/>
      <c r="BMW13" s="886"/>
      <c r="BMX13" s="886"/>
      <c r="BMY13" s="886"/>
      <c r="BMZ13" s="885"/>
      <c r="BNA13" s="886"/>
      <c r="BNB13" s="886"/>
      <c r="BNC13" s="886"/>
      <c r="BND13" s="885"/>
      <c r="BNE13" s="886"/>
      <c r="BNF13" s="886"/>
      <c r="BNG13" s="886"/>
      <c r="BNH13" s="885"/>
      <c r="BNI13" s="886"/>
      <c r="BNJ13" s="886"/>
      <c r="BNK13" s="886"/>
      <c r="BNL13" s="885"/>
      <c r="BNM13" s="886"/>
      <c r="BNN13" s="886"/>
      <c r="BNO13" s="886"/>
      <c r="BNP13" s="885"/>
      <c r="BNQ13" s="886"/>
      <c r="BNR13" s="886"/>
      <c r="BNS13" s="886"/>
      <c r="BNT13" s="885"/>
      <c r="BNU13" s="886"/>
      <c r="BNV13" s="886"/>
      <c r="BNW13" s="886"/>
      <c r="BNX13" s="885"/>
      <c r="BNY13" s="886"/>
      <c r="BNZ13" s="886"/>
      <c r="BOA13" s="886"/>
      <c r="BOB13" s="885"/>
      <c r="BOC13" s="886"/>
      <c r="BOD13" s="886"/>
      <c r="BOE13" s="886"/>
      <c r="BOF13" s="885"/>
      <c r="BOG13" s="886"/>
      <c r="BOH13" s="886"/>
      <c r="BOI13" s="886"/>
      <c r="BOJ13" s="885"/>
      <c r="BOK13" s="886"/>
      <c r="BOL13" s="886"/>
      <c r="BOM13" s="886"/>
      <c r="BON13" s="885"/>
      <c r="BOO13" s="886"/>
      <c r="BOP13" s="886"/>
      <c r="BOQ13" s="886"/>
      <c r="BOR13" s="885"/>
      <c r="BOS13" s="886"/>
      <c r="BOT13" s="886"/>
      <c r="BOU13" s="886"/>
      <c r="BOV13" s="885"/>
      <c r="BOW13" s="886"/>
      <c r="BOX13" s="886"/>
      <c r="BOY13" s="886"/>
      <c r="BOZ13" s="885"/>
      <c r="BPA13" s="886"/>
      <c r="BPB13" s="886"/>
      <c r="BPC13" s="886"/>
      <c r="BPD13" s="885"/>
      <c r="BPE13" s="886"/>
      <c r="BPF13" s="886"/>
      <c r="BPG13" s="886"/>
      <c r="BPH13" s="885"/>
      <c r="BPI13" s="886"/>
      <c r="BPJ13" s="886"/>
      <c r="BPK13" s="886"/>
      <c r="BPL13" s="885"/>
      <c r="BPM13" s="886"/>
      <c r="BPN13" s="886"/>
      <c r="BPO13" s="886"/>
      <c r="BPP13" s="885"/>
      <c r="BPQ13" s="886"/>
      <c r="BPR13" s="886"/>
      <c r="BPS13" s="886"/>
      <c r="BPT13" s="885"/>
      <c r="BPU13" s="886"/>
      <c r="BPV13" s="886"/>
      <c r="BPW13" s="886"/>
      <c r="BPX13" s="885"/>
      <c r="BPY13" s="886"/>
      <c r="BPZ13" s="886"/>
      <c r="BQA13" s="886"/>
      <c r="BQB13" s="885"/>
      <c r="BQC13" s="886"/>
      <c r="BQD13" s="886"/>
      <c r="BQE13" s="886"/>
      <c r="BQF13" s="885"/>
      <c r="BQG13" s="886"/>
      <c r="BQH13" s="886"/>
      <c r="BQI13" s="886"/>
      <c r="BQJ13" s="885"/>
      <c r="BQK13" s="886"/>
      <c r="BQL13" s="886"/>
      <c r="BQM13" s="886"/>
      <c r="BQN13" s="885"/>
      <c r="BQO13" s="886"/>
      <c r="BQP13" s="886"/>
      <c r="BQQ13" s="886"/>
      <c r="BQR13" s="885"/>
      <c r="BQS13" s="886"/>
      <c r="BQT13" s="886"/>
      <c r="BQU13" s="886"/>
      <c r="BQV13" s="885"/>
      <c r="BQW13" s="886"/>
      <c r="BQX13" s="886"/>
      <c r="BQY13" s="886"/>
      <c r="BQZ13" s="885"/>
      <c r="BRA13" s="886"/>
      <c r="BRB13" s="886"/>
      <c r="BRC13" s="886"/>
      <c r="BRD13" s="885"/>
      <c r="BRE13" s="886"/>
      <c r="BRF13" s="886"/>
      <c r="BRG13" s="886"/>
      <c r="BRH13" s="885"/>
      <c r="BRI13" s="886"/>
      <c r="BRJ13" s="886"/>
      <c r="BRK13" s="886"/>
      <c r="BRL13" s="885"/>
      <c r="BRM13" s="886"/>
      <c r="BRN13" s="886"/>
      <c r="BRO13" s="886"/>
      <c r="BRP13" s="885"/>
      <c r="BRQ13" s="886"/>
      <c r="BRR13" s="886"/>
      <c r="BRS13" s="886"/>
      <c r="BRT13" s="885"/>
      <c r="BRU13" s="886"/>
      <c r="BRV13" s="886"/>
      <c r="BRW13" s="886"/>
      <c r="BRX13" s="885"/>
      <c r="BRY13" s="886"/>
      <c r="BRZ13" s="886"/>
      <c r="BSA13" s="886"/>
      <c r="BSB13" s="885"/>
      <c r="BSC13" s="886"/>
      <c r="BSD13" s="886"/>
      <c r="BSE13" s="886"/>
      <c r="BSF13" s="885"/>
      <c r="BSG13" s="886"/>
      <c r="BSH13" s="886"/>
      <c r="BSI13" s="886"/>
      <c r="BSJ13" s="885"/>
      <c r="BSK13" s="886"/>
      <c r="BSL13" s="886"/>
      <c r="BSM13" s="886"/>
      <c r="BSN13" s="885"/>
      <c r="BSO13" s="886"/>
      <c r="BSP13" s="886"/>
      <c r="BSQ13" s="886"/>
      <c r="BSR13" s="885"/>
      <c r="BSS13" s="886"/>
      <c r="BST13" s="886"/>
      <c r="BSU13" s="886"/>
      <c r="BSV13" s="885"/>
      <c r="BSW13" s="886"/>
      <c r="BSX13" s="886"/>
      <c r="BSY13" s="886"/>
      <c r="BSZ13" s="885"/>
      <c r="BTA13" s="886"/>
      <c r="BTB13" s="886"/>
      <c r="BTC13" s="886"/>
      <c r="BTD13" s="885"/>
      <c r="BTE13" s="886"/>
      <c r="BTF13" s="886"/>
      <c r="BTG13" s="886"/>
      <c r="BTH13" s="885"/>
      <c r="BTI13" s="886"/>
      <c r="BTJ13" s="886"/>
      <c r="BTK13" s="886"/>
      <c r="BTL13" s="885"/>
      <c r="BTM13" s="886"/>
      <c r="BTN13" s="886"/>
      <c r="BTO13" s="886"/>
      <c r="BTP13" s="885"/>
      <c r="BTQ13" s="886"/>
      <c r="BTR13" s="886"/>
      <c r="BTS13" s="886"/>
      <c r="BTT13" s="885"/>
      <c r="BTU13" s="886"/>
      <c r="BTV13" s="886"/>
      <c r="BTW13" s="886"/>
      <c r="BTX13" s="885"/>
      <c r="BTY13" s="886"/>
      <c r="BTZ13" s="886"/>
      <c r="BUA13" s="886"/>
      <c r="BUB13" s="885"/>
      <c r="BUC13" s="886"/>
      <c r="BUD13" s="886"/>
      <c r="BUE13" s="886"/>
      <c r="BUF13" s="885"/>
      <c r="BUG13" s="886"/>
      <c r="BUH13" s="886"/>
      <c r="BUI13" s="886"/>
      <c r="BUJ13" s="885"/>
      <c r="BUK13" s="886"/>
      <c r="BUL13" s="886"/>
      <c r="BUM13" s="886"/>
      <c r="BUN13" s="885"/>
      <c r="BUO13" s="886"/>
      <c r="BUP13" s="886"/>
      <c r="BUQ13" s="886"/>
      <c r="BUR13" s="885"/>
      <c r="BUS13" s="886"/>
      <c r="BUT13" s="886"/>
      <c r="BUU13" s="886"/>
      <c r="BUV13" s="885"/>
      <c r="BUW13" s="886"/>
      <c r="BUX13" s="886"/>
      <c r="BUY13" s="886"/>
      <c r="BUZ13" s="885"/>
      <c r="BVA13" s="886"/>
      <c r="BVB13" s="886"/>
      <c r="BVC13" s="886"/>
      <c r="BVD13" s="885"/>
      <c r="BVE13" s="886"/>
      <c r="BVF13" s="886"/>
      <c r="BVG13" s="886"/>
      <c r="BVH13" s="885"/>
      <c r="BVI13" s="886"/>
      <c r="BVJ13" s="886"/>
      <c r="BVK13" s="886"/>
      <c r="BVL13" s="885"/>
      <c r="BVM13" s="886"/>
      <c r="BVN13" s="886"/>
      <c r="BVO13" s="886"/>
      <c r="BVP13" s="885"/>
      <c r="BVQ13" s="886"/>
      <c r="BVR13" s="886"/>
      <c r="BVS13" s="886"/>
      <c r="BVT13" s="885"/>
      <c r="BVU13" s="886"/>
      <c r="BVV13" s="886"/>
      <c r="BVW13" s="886"/>
      <c r="BVX13" s="885"/>
      <c r="BVY13" s="886"/>
      <c r="BVZ13" s="886"/>
      <c r="BWA13" s="886"/>
      <c r="BWB13" s="885"/>
      <c r="BWC13" s="886"/>
      <c r="BWD13" s="886"/>
      <c r="BWE13" s="886"/>
      <c r="BWF13" s="885"/>
      <c r="BWG13" s="886"/>
      <c r="BWH13" s="886"/>
      <c r="BWI13" s="886"/>
      <c r="BWJ13" s="885"/>
      <c r="BWK13" s="886"/>
      <c r="BWL13" s="886"/>
      <c r="BWM13" s="886"/>
      <c r="BWN13" s="885"/>
      <c r="BWO13" s="886"/>
      <c r="BWP13" s="886"/>
      <c r="BWQ13" s="886"/>
      <c r="BWR13" s="885"/>
      <c r="BWS13" s="886"/>
      <c r="BWT13" s="886"/>
      <c r="BWU13" s="886"/>
      <c r="BWV13" s="885"/>
      <c r="BWW13" s="886"/>
      <c r="BWX13" s="886"/>
      <c r="BWY13" s="886"/>
      <c r="BWZ13" s="885"/>
      <c r="BXA13" s="886"/>
      <c r="BXB13" s="886"/>
      <c r="BXC13" s="886"/>
      <c r="BXD13" s="885"/>
      <c r="BXE13" s="886"/>
      <c r="BXF13" s="886"/>
      <c r="BXG13" s="886"/>
      <c r="BXH13" s="885"/>
      <c r="BXI13" s="886"/>
      <c r="BXJ13" s="886"/>
      <c r="BXK13" s="886"/>
      <c r="BXL13" s="885"/>
      <c r="BXM13" s="886"/>
      <c r="BXN13" s="886"/>
      <c r="BXO13" s="886"/>
      <c r="BXP13" s="885"/>
      <c r="BXQ13" s="886"/>
      <c r="BXR13" s="886"/>
      <c r="BXS13" s="886"/>
      <c r="BXT13" s="885"/>
      <c r="BXU13" s="886"/>
      <c r="BXV13" s="886"/>
      <c r="BXW13" s="886"/>
      <c r="BXX13" s="885"/>
      <c r="BXY13" s="886"/>
      <c r="BXZ13" s="886"/>
      <c r="BYA13" s="886"/>
      <c r="BYB13" s="885"/>
      <c r="BYC13" s="886"/>
      <c r="BYD13" s="886"/>
      <c r="BYE13" s="886"/>
      <c r="BYF13" s="885"/>
      <c r="BYG13" s="886"/>
      <c r="BYH13" s="886"/>
      <c r="BYI13" s="886"/>
      <c r="BYJ13" s="885"/>
      <c r="BYK13" s="886"/>
      <c r="BYL13" s="886"/>
      <c r="BYM13" s="886"/>
      <c r="BYN13" s="885"/>
      <c r="BYO13" s="886"/>
      <c r="BYP13" s="886"/>
      <c r="BYQ13" s="886"/>
      <c r="BYR13" s="885"/>
      <c r="BYS13" s="886"/>
      <c r="BYT13" s="886"/>
      <c r="BYU13" s="886"/>
      <c r="BYV13" s="885"/>
      <c r="BYW13" s="886"/>
      <c r="BYX13" s="886"/>
      <c r="BYY13" s="886"/>
      <c r="BYZ13" s="885"/>
      <c r="BZA13" s="886"/>
      <c r="BZB13" s="886"/>
      <c r="BZC13" s="886"/>
      <c r="BZD13" s="885"/>
      <c r="BZE13" s="886"/>
      <c r="BZF13" s="886"/>
      <c r="BZG13" s="886"/>
      <c r="BZH13" s="885"/>
      <c r="BZI13" s="886"/>
      <c r="BZJ13" s="886"/>
      <c r="BZK13" s="886"/>
      <c r="BZL13" s="885"/>
      <c r="BZM13" s="886"/>
      <c r="BZN13" s="886"/>
      <c r="BZO13" s="886"/>
      <c r="BZP13" s="885"/>
      <c r="BZQ13" s="886"/>
      <c r="BZR13" s="886"/>
      <c r="BZS13" s="886"/>
      <c r="BZT13" s="885"/>
      <c r="BZU13" s="886"/>
      <c r="BZV13" s="886"/>
      <c r="BZW13" s="886"/>
      <c r="BZX13" s="885"/>
      <c r="BZY13" s="886"/>
      <c r="BZZ13" s="886"/>
      <c r="CAA13" s="886"/>
      <c r="CAB13" s="885"/>
      <c r="CAC13" s="886"/>
      <c r="CAD13" s="886"/>
      <c r="CAE13" s="886"/>
      <c r="CAF13" s="885"/>
      <c r="CAG13" s="886"/>
      <c r="CAH13" s="886"/>
      <c r="CAI13" s="886"/>
      <c r="CAJ13" s="885"/>
      <c r="CAK13" s="886"/>
      <c r="CAL13" s="886"/>
      <c r="CAM13" s="886"/>
      <c r="CAN13" s="885"/>
      <c r="CAO13" s="886"/>
      <c r="CAP13" s="886"/>
      <c r="CAQ13" s="886"/>
      <c r="CAR13" s="885"/>
      <c r="CAS13" s="886"/>
      <c r="CAT13" s="886"/>
      <c r="CAU13" s="886"/>
      <c r="CAV13" s="885"/>
      <c r="CAW13" s="886"/>
      <c r="CAX13" s="886"/>
      <c r="CAY13" s="886"/>
      <c r="CAZ13" s="885"/>
      <c r="CBA13" s="886"/>
      <c r="CBB13" s="886"/>
      <c r="CBC13" s="886"/>
      <c r="CBD13" s="885"/>
      <c r="CBE13" s="886"/>
      <c r="CBF13" s="886"/>
      <c r="CBG13" s="886"/>
      <c r="CBH13" s="885"/>
      <c r="CBI13" s="886"/>
      <c r="CBJ13" s="886"/>
      <c r="CBK13" s="886"/>
      <c r="CBL13" s="885"/>
      <c r="CBM13" s="886"/>
      <c r="CBN13" s="886"/>
      <c r="CBO13" s="886"/>
      <c r="CBP13" s="885"/>
      <c r="CBQ13" s="886"/>
      <c r="CBR13" s="886"/>
      <c r="CBS13" s="886"/>
      <c r="CBT13" s="885"/>
      <c r="CBU13" s="886"/>
      <c r="CBV13" s="886"/>
      <c r="CBW13" s="886"/>
      <c r="CBX13" s="885"/>
      <c r="CBY13" s="886"/>
      <c r="CBZ13" s="886"/>
      <c r="CCA13" s="886"/>
      <c r="CCB13" s="885"/>
      <c r="CCC13" s="886"/>
      <c r="CCD13" s="886"/>
      <c r="CCE13" s="886"/>
      <c r="CCF13" s="885"/>
      <c r="CCG13" s="886"/>
      <c r="CCH13" s="886"/>
      <c r="CCI13" s="886"/>
      <c r="CCJ13" s="885"/>
      <c r="CCK13" s="886"/>
      <c r="CCL13" s="886"/>
      <c r="CCM13" s="886"/>
      <c r="CCN13" s="885"/>
      <c r="CCO13" s="886"/>
      <c r="CCP13" s="886"/>
      <c r="CCQ13" s="886"/>
      <c r="CCR13" s="885"/>
      <c r="CCS13" s="886"/>
      <c r="CCT13" s="886"/>
      <c r="CCU13" s="886"/>
      <c r="CCV13" s="885"/>
      <c r="CCW13" s="886"/>
      <c r="CCX13" s="886"/>
      <c r="CCY13" s="886"/>
      <c r="CCZ13" s="885"/>
      <c r="CDA13" s="886"/>
      <c r="CDB13" s="886"/>
      <c r="CDC13" s="886"/>
      <c r="CDD13" s="885"/>
      <c r="CDE13" s="886"/>
      <c r="CDF13" s="886"/>
      <c r="CDG13" s="886"/>
      <c r="CDH13" s="885"/>
      <c r="CDI13" s="886"/>
      <c r="CDJ13" s="886"/>
      <c r="CDK13" s="886"/>
      <c r="CDL13" s="885"/>
      <c r="CDM13" s="886"/>
      <c r="CDN13" s="886"/>
      <c r="CDO13" s="886"/>
      <c r="CDP13" s="885"/>
      <c r="CDQ13" s="886"/>
      <c r="CDR13" s="886"/>
      <c r="CDS13" s="886"/>
      <c r="CDT13" s="885"/>
      <c r="CDU13" s="886"/>
      <c r="CDV13" s="886"/>
      <c r="CDW13" s="886"/>
      <c r="CDX13" s="885"/>
      <c r="CDY13" s="886"/>
      <c r="CDZ13" s="886"/>
      <c r="CEA13" s="886"/>
      <c r="CEB13" s="885"/>
      <c r="CEC13" s="886"/>
      <c r="CED13" s="886"/>
      <c r="CEE13" s="886"/>
      <c r="CEF13" s="885"/>
      <c r="CEG13" s="886"/>
      <c r="CEH13" s="886"/>
      <c r="CEI13" s="886"/>
      <c r="CEJ13" s="885"/>
      <c r="CEK13" s="886"/>
      <c r="CEL13" s="886"/>
      <c r="CEM13" s="886"/>
      <c r="CEN13" s="885"/>
      <c r="CEO13" s="886"/>
      <c r="CEP13" s="886"/>
      <c r="CEQ13" s="886"/>
      <c r="CER13" s="885"/>
      <c r="CES13" s="886"/>
      <c r="CET13" s="886"/>
      <c r="CEU13" s="886"/>
      <c r="CEV13" s="885"/>
      <c r="CEW13" s="886"/>
      <c r="CEX13" s="886"/>
      <c r="CEY13" s="886"/>
      <c r="CEZ13" s="885"/>
      <c r="CFA13" s="886"/>
      <c r="CFB13" s="886"/>
      <c r="CFC13" s="886"/>
      <c r="CFD13" s="885"/>
      <c r="CFE13" s="886"/>
      <c r="CFF13" s="886"/>
      <c r="CFG13" s="886"/>
      <c r="CFH13" s="885"/>
      <c r="CFI13" s="886"/>
      <c r="CFJ13" s="886"/>
      <c r="CFK13" s="886"/>
      <c r="CFL13" s="885"/>
      <c r="CFM13" s="886"/>
      <c r="CFN13" s="886"/>
      <c r="CFO13" s="886"/>
      <c r="CFP13" s="885"/>
      <c r="CFQ13" s="886"/>
      <c r="CFR13" s="886"/>
      <c r="CFS13" s="886"/>
      <c r="CFT13" s="885"/>
      <c r="CFU13" s="886"/>
      <c r="CFV13" s="886"/>
      <c r="CFW13" s="886"/>
      <c r="CFX13" s="885"/>
      <c r="CFY13" s="886"/>
      <c r="CFZ13" s="886"/>
      <c r="CGA13" s="886"/>
      <c r="CGB13" s="885"/>
      <c r="CGC13" s="886"/>
      <c r="CGD13" s="886"/>
      <c r="CGE13" s="886"/>
      <c r="CGF13" s="885"/>
      <c r="CGG13" s="886"/>
      <c r="CGH13" s="886"/>
      <c r="CGI13" s="886"/>
      <c r="CGJ13" s="885"/>
      <c r="CGK13" s="886"/>
      <c r="CGL13" s="886"/>
      <c r="CGM13" s="886"/>
      <c r="CGN13" s="885"/>
      <c r="CGO13" s="886"/>
      <c r="CGP13" s="886"/>
      <c r="CGQ13" s="886"/>
      <c r="CGR13" s="885"/>
      <c r="CGS13" s="886"/>
      <c r="CGT13" s="886"/>
      <c r="CGU13" s="886"/>
      <c r="CGV13" s="885"/>
      <c r="CGW13" s="886"/>
      <c r="CGX13" s="886"/>
      <c r="CGY13" s="886"/>
      <c r="CGZ13" s="885"/>
      <c r="CHA13" s="886"/>
      <c r="CHB13" s="886"/>
      <c r="CHC13" s="886"/>
      <c r="CHD13" s="885"/>
      <c r="CHE13" s="886"/>
      <c r="CHF13" s="886"/>
      <c r="CHG13" s="886"/>
      <c r="CHH13" s="885"/>
      <c r="CHI13" s="886"/>
      <c r="CHJ13" s="886"/>
      <c r="CHK13" s="886"/>
      <c r="CHL13" s="885"/>
      <c r="CHM13" s="886"/>
      <c r="CHN13" s="886"/>
      <c r="CHO13" s="886"/>
      <c r="CHP13" s="885"/>
      <c r="CHQ13" s="886"/>
      <c r="CHR13" s="886"/>
      <c r="CHS13" s="886"/>
      <c r="CHT13" s="885"/>
      <c r="CHU13" s="886"/>
      <c r="CHV13" s="886"/>
      <c r="CHW13" s="886"/>
      <c r="CHX13" s="885"/>
      <c r="CHY13" s="886"/>
      <c r="CHZ13" s="886"/>
      <c r="CIA13" s="886"/>
      <c r="CIB13" s="885"/>
      <c r="CIC13" s="886"/>
      <c r="CID13" s="886"/>
      <c r="CIE13" s="886"/>
      <c r="CIF13" s="885"/>
      <c r="CIG13" s="886"/>
      <c r="CIH13" s="886"/>
      <c r="CII13" s="886"/>
      <c r="CIJ13" s="885"/>
      <c r="CIK13" s="886"/>
      <c r="CIL13" s="886"/>
      <c r="CIM13" s="886"/>
      <c r="CIN13" s="885"/>
      <c r="CIO13" s="886"/>
      <c r="CIP13" s="886"/>
      <c r="CIQ13" s="886"/>
      <c r="CIR13" s="885"/>
      <c r="CIS13" s="886"/>
      <c r="CIT13" s="886"/>
      <c r="CIU13" s="886"/>
      <c r="CIV13" s="885"/>
      <c r="CIW13" s="886"/>
      <c r="CIX13" s="886"/>
      <c r="CIY13" s="886"/>
      <c r="CIZ13" s="885"/>
      <c r="CJA13" s="886"/>
      <c r="CJB13" s="886"/>
      <c r="CJC13" s="886"/>
      <c r="CJD13" s="885"/>
      <c r="CJE13" s="886"/>
      <c r="CJF13" s="886"/>
      <c r="CJG13" s="886"/>
      <c r="CJH13" s="885"/>
      <c r="CJI13" s="886"/>
      <c r="CJJ13" s="886"/>
      <c r="CJK13" s="886"/>
      <c r="CJL13" s="885"/>
      <c r="CJM13" s="886"/>
      <c r="CJN13" s="886"/>
      <c r="CJO13" s="886"/>
      <c r="CJP13" s="885"/>
      <c r="CJQ13" s="886"/>
      <c r="CJR13" s="886"/>
      <c r="CJS13" s="886"/>
      <c r="CJT13" s="885"/>
      <c r="CJU13" s="886"/>
      <c r="CJV13" s="886"/>
      <c r="CJW13" s="886"/>
      <c r="CJX13" s="885"/>
      <c r="CJY13" s="886"/>
      <c r="CJZ13" s="886"/>
      <c r="CKA13" s="886"/>
      <c r="CKB13" s="885"/>
      <c r="CKC13" s="886"/>
      <c r="CKD13" s="886"/>
      <c r="CKE13" s="886"/>
      <c r="CKF13" s="885"/>
      <c r="CKG13" s="886"/>
      <c r="CKH13" s="886"/>
      <c r="CKI13" s="886"/>
      <c r="CKJ13" s="885"/>
      <c r="CKK13" s="886"/>
      <c r="CKL13" s="886"/>
      <c r="CKM13" s="886"/>
      <c r="CKN13" s="885"/>
      <c r="CKO13" s="886"/>
      <c r="CKP13" s="886"/>
      <c r="CKQ13" s="886"/>
      <c r="CKR13" s="885"/>
      <c r="CKS13" s="886"/>
      <c r="CKT13" s="886"/>
      <c r="CKU13" s="886"/>
      <c r="CKV13" s="885"/>
      <c r="CKW13" s="886"/>
      <c r="CKX13" s="886"/>
      <c r="CKY13" s="886"/>
      <c r="CKZ13" s="885"/>
      <c r="CLA13" s="886"/>
      <c r="CLB13" s="886"/>
      <c r="CLC13" s="886"/>
      <c r="CLD13" s="885"/>
      <c r="CLE13" s="886"/>
      <c r="CLF13" s="886"/>
      <c r="CLG13" s="886"/>
      <c r="CLH13" s="885"/>
      <c r="CLI13" s="886"/>
      <c r="CLJ13" s="886"/>
      <c r="CLK13" s="886"/>
      <c r="CLL13" s="885"/>
      <c r="CLM13" s="886"/>
      <c r="CLN13" s="886"/>
      <c r="CLO13" s="886"/>
      <c r="CLP13" s="885"/>
      <c r="CLQ13" s="886"/>
      <c r="CLR13" s="886"/>
      <c r="CLS13" s="886"/>
      <c r="CLT13" s="885"/>
      <c r="CLU13" s="886"/>
      <c r="CLV13" s="886"/>
      <c r="CLW13" s="886"/>
      <c r="CLX13" s="885"/>
      <c r="CLY13" s="886"/>
      <c r="CLZ13" s="886"/>
      <c r="CMA13" s="886"/>
      <c r="CMB13" s="885"/>
      <c r="CMC13" s="886"/>
      <c r="CMD13" s="886"/>
      <c r="CME13" s="886"/>
      <c r="CMF13" s="885"/>
      <c r="CMG13" s="886"/>
      <c r="CMH13" s="886"/>
      <c r="CMI13" s="886"/>
      <c r="CMJ13" s="885"/>
      <c r="CMK13" s="886"/>
      <c r="CML13" s="886"/>
      <c r="CMM13" s="886"/>
      <c r="CMN13" s="885"/>
      <c r="CMO13" s="886"/>
      <c r="CMP13" s="886"/>
      <c r="CMQ13" s="886"/>
      <c r="CMR13" s="885"/>
      <c r="CMS13" s="886"/>
      <c r="CMT13" s="886"/>
      <c r="CMU13" s="886"/>
      <c r="CMV13" s="885"/>
      <c r="CMW13" s="886"/>
      <c r="CMX13" s="886"/>
      <c r="CMY13" s="886"/>
      <c r="CMZ13" s="885"/>
      <c r="CNA13" s="886"/>
      <c r="CNB13" s="886"/>
      <c r="CNC13" s="886"/>
      <c r="CND13" s="885"/>
      <c r="CNE13" s="886"/>
      <c r="CNF13" s="886"/>
      <c r="CNG13" s="886"/>
      <c r="CNH13" s="885"/>
      <c r="CNI13" s="886"/>
      <c r="CNJ13" s="886"/>
      <c r="CNK13" s="886"/>
      <c r="CNL13" s="885"/>
      <c r="CNM13" s="886"/>
      <c r="CNN13" s="886"/>
      <c r="CNO13" s="886"/>
      <c r="CNP13" s="885"/>
      <c r="CNQ13" s="886"/>
      <c r="CNR13" s="886"/>
      <c r="CNS13" s="886"/>
      <c r="CNT13" s="885"/>
      <c r="CNU13" s="886"/>
      <c r="CNV13" s="886"/>
      <c r="CNW13" s="886"/>
      <c r="CNX13" s="885"/>
      <c r="CNY13" s="886"/>
      <c r="CNZ13" s="886"/>
      <c r="COA13" s="886"/>
      <c r="COB13" s="885"/>
      <c r="COC13" s="886"/>
      <c r="COD13" s="886"/>
      <c r="COE13" s="886"/>
      <c r="COF13" s="885"/>
      <c r="COG13" s="886"/>
      <c r="COH13" s="886"/>
      <c r="COI13" s="886"/>
      <c r="COJ13" s="885"/>
      <c r="COK13" s="886"/>
      <c r="COL13" s="886"/>
      <c r="COM13" s="886"/>
      <c r="CON13" s="885"/>
      <c r="COO13" s="886"/>
      <c r="COP13" s="886"/>
      <c r="COQ13" s="886"/>
      <c r="COR13" s="885"/>
      <c r="COS13" s="886"/>
      <c r="COT13" s="886"/>
      <c r="COU13" s="886"/>
      <c r="COV13" s="885"/>
      <c r="COW13" s="886"/>
      <c r="COX13" s="886"/>
      <c r="COY13" s="886"/>
      <c r="COZ13" s="885"/>
      <c r="CPA13" s="886"/>
      <c r="CPB13" s="886"/>
      <c r="CPC13" s="886"/>
      <c r="CPD13" s="885"/>
      <c r="CPE13" s="886"/>
      <c r="CPF13" s="886"/>
      <c r="CPG13" s="886"/>
      <c r="CPH13" s="885"/>
      <c r="CPI13" s="886"/>
      <c r="CPJ13" s="886"/>
      <c r="CPK13" s="886"/>
      <c r="CPL13" s="885"/>
      <c r="CPM13" s="886"/>
      <c r="CPN13" s="886"/>
      <c r="CPO13" s="886"/>
      <c r="CPP13" s="885"/>
      <c r="CPQ13" s="886"/>
      <c r="CPR13" s="886"/>
      <c r="CPS13" s="886"/>
      <c r="CPT13" s="885"/>
      <c r="CPU13" s="886"/>
      <c r="CPV13" s="886"/>
      <c r="CPW13" s="886"/>
      <c r="CPX13" s="885"/>
      <c r="CPY13" s="886"/>
      <c r="CPZ13" s="886"/>
      <c r="CQA13" s="886"/>
      <c r="CQB13" s="885"/>
      <c r="CQC13" s="886"/>
      <c r="CQD13" s="886"/>
      <c r="CQE13" s="886"/>
      <c r="CQF13" s="885"/>
      <c r="CQG13" s="886"/>
      <c r="CQH13" s="886"/>
      <c r="CQI13" s="886"/>
      <c r="CQJ13" s="885"/>
      <c r="CQK13" s="886"/>
      <c r="CQL13" s="886"/>
      <c r="CQM13" s="886"/>
      <c r="CQN13" s="885"/>
      <c r="CQO13" s="886"/>
      <c r="CQP13" s="886"/>
      <c r="CQQ13" s="886"/>
      <c r="CQR13" s="885"/>
      <c r="CQS13" s="886"/>
      <c r="CQT13" s="886"/>
      <c r="CQU13" s="886"/>
      <c r="CQV13" s="885"/>
      <c r="CQW13" s="886"/>
      <c r="CQX13" s="886"/>
      <c r="CQY13" s="886"/>
      <c r="CQZ13" s="885"/>
      <c r="CRA13" s="886"/>
      <c r="CRB13" s="886"/>
      <c r="CRC13" s="886"/>
      <c r="CRD13" s="885"/>
      <c r="CRE13" s="886"/>
      <c r="CRF13" s="886"/>
      <c r="CRG13" s="886"/>
      <c r="CRH13" s="885"/>
      <c r="CRI13" s="886"/>
      <c r="CRJ13" s="886"/>
      <c r="CRK13" s="886"/>
      <c r="CRL13" s="885"/>
      <c r="CRM13" s="886"/>
      <c r="CRN13" s="886"/>
      <c r="CRO13" s="886"/>
      <c r="CRP13" s="885"/>
      <c r="CRQ13" s="886"/>
      <c r="CRR13" s="886"/>
      <c r="CRS13" s="886"/>
      <c r="CRT13" s="885"/>
      <c r="CRU13" s="886"/>
      <c r="CRV13" s="886"/>
      <c r="CRW13" s="886"/>
      <c r="CRX13" s="885"/>
      <c r="CRY13" s="886"/>
      <c r="CRZ13" s="886"/>
      <c r="CSA13" s="886"/>
      <c r="CSB13" s="885"/>
      <c r="CSC13" s="886"/>
      <c r="CSD13" s="886"/>
      <c r="CSE13" s="886"/>
      <c r="CSF13" s="885"/>
      <c r="CSG13" s="886"/>
      <c r="CSH13" s="886"/>
      <c r="CSI13" s="886"/>
      <c r="CSJ13" s="885"/>
      <c r="CSK13" s="886"/>
      <c r="CSL13" s="886"/>
      <c r="CSM13" s="886"/>
      <c r="CSN13" s="885"/>
      <c r="CSO13" s="886"/>
      <c r="CSP13" s="886"/>
      <c r="CSQ13" s="886"/>
      <c r="CSR13" s="885"/>
      <c r="CSS13" s="886"/>
      <c r="CST13" s="886"/>
      <c r="CSU13" s="886"/>
      <c r="CSV13" s="885"/>
      <c r="CSW13" s="886"/>
      <c r="CSX13" s="886"/>
      <c r="CSY13" s="886"/>
      <c r="CSZ13" s="885"/>
      <c r="CTA13" s="886"/>
      <c r="CTB13" s="886"/>
      <c r="CTC13" s="886"/>
      <c r="CTD13" s="885"/>
      <c r="CTE13" s="886"/>
      <c r="CTF13" s="886"/>
      <c r="CTG13" s="886"/>
      <c r="CTH13" s="885"/>
      <c r="CTI13" s="886"/>
      <c r="CTJ13" s="886"/>
      <c r="CTK13" s="886"/>
      <c r="CTL13" s="885"/>
      <c r="CTM13" s="886"/>
      <c r="CTN13" s="886"/>
      <c r="CTO13" s="886"/>
      <c r="CTP13" s="885"/>
      <c r="CTQ13" s="886"/>
      <c r="CTR13" s="886"/>
      <c r="CTS13" s="886"/>
      <c r="CTT13" s="885"/>
      <c r="CTU13" s="886"/>
      <c r="CTV13" s="886"/>
      <c r="CTW13" s="886"/>
      <c r="CTX13" s="885"/>
      <c r="CTY13" s="886"/>
      <c r="CTZ13" s="886"/>
      <c r="CUA13" s="886"/>
      <c r="CUB13" s="885"/>
      <c r="CUC13" s="886"/>
      <c r="CUD13" s="886"/>
      <c r="CUE13" s="886"/>
      <c r="CUF13" s="885"/>
      <c r="CUG13" s="886"/>
      <c r="CUH13" s="886"/>
      <c r="CUI13" s="886"/>
      <c r="CUJ13" s="885"/>
      <c r="CUK13" s="886"/>
      <c r="CUL13" s="886"/>
      <c r="CUM13" s="886"/>
      <c r="CUN13" s="885"/>
      <c r="CUO13" s="886"/>
      <c r="CUP13" s="886"/>
      <c r="CUQ13" s="886"/>
      <c r="CUR13" s="885"/>
      <c r="CUS13" s="886"/>
      <c r="CUT13" s="886"/>
      <c r="CUU13" s="886"/>
      <c r="CUV13" s="885"/>
      <c r="CUW13" s="886"/>
      <c r="CUX13" s="886"/>
      <c r="CUY13" s="886"/>
      <c r="CUZ13" s="885"/>
      <c r="CVA13" s="886"/>
      <c r="CVB13" s="886"/>
      <c r="CVC13" s="886"/>
      <c r="CVD13" s="885"/>
      <c r="CVE13" s="886"/>
      <c r="CVF13" s="886"/>
      <c r="CVG13" s="886"/>
      <c r="CVH13" s="885"/>
      <c r="CVI13" s="886"/>
      <c r="CVJ13" s="886"/>
      <c r="CVK13" s="886"/>
      <c r="CVL13" s="885"/>
      <c r="CVM13" s="886"/>
      <c r="CVN13" s="886"/>
      <c r="CVO13" s="886"/>
      <c r="CVP13" s="885"/>
      <c r="CVQ13" s="886"/>
      <c r="CVR13" s="886"/>
      <c r="CVS13" s="886"/>
      <c r="CVT13" s="885"/>
      <c r="CVU13" s="886"/>
      <c r="CVV13" s="886"/>
      <c r="CVW13" s="886"/>
      <c r="CVX13" s="885"/>
      <c r="CVY13" s="886"/>
      <c r="CVZ13" s="886"/>
      <c r="CWA13" s="886"/>
      <c r="CWB13" s="885"/>
      <c r="CWC13" s="886"/>
      <c r="CWD13" s="886"/>
      <c r="CWE13" s="886"/>
      <c r="CWF13" s="885"/>
      <c r="CWG13" s="886"/>
      <c r="CWH13" s="886"/>
      <c r="CWI13" s="886"/>
      <c r="CWJ13" s="885"/>
      <c r="CWK13" s="886"/>
      <c r="CWL13" s="886"/>
      <c r="CWM13" s="886"/>
      <c r="CWN13" s="885"/>
      <c r="CWO13" s="886"/>
      <c r="CWP13" s="886"/>
      <c r="CWQ13" s="886"/>
      <c r="CWR13" s="885"/>
      <c r="CWS13" s="886"/>
      <c r="CWT13" s="886"/>
      <c r="CWU13" s="886"/>
      <c r="CWV13" s="885"/>
      <c r="CWW13" s="886"/>
      <c r="CWX13" s="886"/>
      <c r="CWY13" s="886"/>
      <c r="CWZ13" s="885"/>
      <c r="CXA13" s="886"/>
      <c r="CXB13" s="886"/>
      <c r="CXC13" s="886"/>
      <c r="CXD13" s="885"/>
      <c r="CXE13" s="886"/>
      <c r="CXF13" s="886"/>
      <c r="CXG13" s="886"/>
      <c r="CXH13" s="885"/>
      <c r="CXI13" s="886"/>
      <c r="CXJ13" s="886"/>
      <c r="CXK13" s="886"/>
      <c r="CXL13" s="885"/>
      <c r="CXM13" s="886"/>
      <c r="CXN13" s="886"/>
      <c r="CXO13" s="886"/>
      <c r="CXP13" s="885"/>
      <c r="CXQ13" s="886"/>
      <c r="CXR13" s="886"/>
      <c r="CXS13" s="886"/>
      <c r="CXT13" s="885"/>
      <c r="CXU13" s="886"/>
      <c r="CXV13" s="886"/>
      <c r="CXW13" s="886"/>
      <c r="CXX13" s="885"/>
      <c r="CXY13" s="886"/>
      <c r="CXZ13" s="886"/>
      <c r="CYA13" s="886"/>
      <c r="CYB13" s="885"/>
      <c r="CYC13" s="886"/>
      <c r="CYD13" s="886"/>
      <c r="CYE13" s="886"/>
      <c r="CYF13" s="885"/>
      <c r="CYG13" s="886"/>
      <c r="CYH13" s="886"/>
      <c r="CYI13" s="886"/>
      <c r="CYJ13" s="885"/>
      <c r="CYK13" s="886"/>
      <c r="CYL13" s="886"/>
      <c r="CYM13" s="886"/>
      <c r="CYN13" s="885"/>
      <c r="CYO13" s="886"/>
      <c r="CYP13" s="886"/>
      <c r="CYQ13" s="886"/>
      <c r="CYR13" s="885"/>
      <c r="CYS13" s="886"/>
      <c r="CYT13" s="886"/>
      <c r="CYU13" s="886"/>
      <c r="CYV13" s="885"/>
      <c r="CYW13" s="886"/>
      <c r="CYX13" s="886"/>
      <c r="CYY13" s="886"/>
      <c r="CYZ13" s="885"/>
      <c r="CZA13" s="886"/>
      <c r="CZB13" s="886"/>
      <c r="CZC13" s="886"/>
      <c r="CZD13" s="885"/>
      <c r="CZE13" s="886"/>
      <c r="CZF13" s="886"/>
      <c r="CZG13" s="886"/>
      <c r="CZH13" s="885"/>
      <c r="CZI13" s="886"/>
      <c r="CZJ13" s="886"/>
      <c r="CZK13" s="886"/>
      <c r="CZL13" s="885"/>
      <c r="CZM13" s="886"/>
      <c r="CZN13" s="886"/>
      <c r="CZO13" s="886"/>
      <c r="CZP13" s="885"/>
      <c r="CZQ13" s="886"/>
      <c r="CZR13" s="886"/>
      <c r="CZS13" s="886"/>
      <c r="CZT13" s="885"/>
      <c r="CZU13" s="886"/>
      <c r="CZV13" s="886"/>
      <c r="CZW13" s="886"/>
      <c r="CZX13" s="885"/>
      <c r="CZY13" s="886"/>
      <c r="CZZ13" s="886"/>
      <c r="DAA13" s="886"/>
      <c r="DAB13" s="885"/>
      <c r="DAC13" s="886"/>
      <c r="DAD13" s="886"/>
      <c r="DAE13" s="886"/>
      <c r="DAF13" s="885"/>
      <c r="DAG13" s="886"/>
      <c r="DAH13" s="886"/>
      <c r="DAI13" s="886"/>
      <c r="DAJ13" s="885"/>
      <c r="DAK13" s="886"/>
      <c r="DAL13" s="886"/>
      <c r="DAM13" s="886"/>
      <c r="DAN13" s="885"/>
      <c r="DAO13" s="886"/>
      <c r="DAP13" s="886"/>
      <c r="DAQ13" s="886"/>
      <c r="DAR13" s="885"/>
      <c r="DAS13" s="886"/>
      <c r="DAT13" s="886"/>
      <c r="DAU13" s="886"/>
      <c r="DAV13" s="885"/>
      <c r="DAW13" s="886"/>
      <c r="DAX13" s="886"/>
      <c r="DAY13" s="886"/>
      <c r="DAZ13" s="885"/>
      <c r="DBA13" s="886"/>
      <c r="DBB13" s="886"/>
      <c r="DBC13" s="886"/>
      <c r="DBD13" s="885"/>
      <c r="DBE13" s="886"/>
      <c r="DBF13" s="886"/>
      <c r="DBG13" s="886"/>
      <c r="DBH13" s="885"/>
      <c r="DBI13" s="886"/>
      <c r="DBJ13" s="886"/>
      <c r="DBK13" s="886"/>
      <c r="DBL13" s="885"/>
      <c r="DBM13" s="886"/>
      <c r="DBN13" s="886"/>
      <c r="DBO13" s="886"/>
      <c r="DBP13" s="885"/>
      <c r="DBQ13" s="886"/>
      <c r="DBR13" s="886"/>
      <c r="DBS13" s="886"/>
      <c r="DBT13" s="885"/>
      <c r="DBU13" s="886"/>
      <c r="DBV13" s="886"/>
      <c r="DBW13" s="886"/>
      <c r="DBX13" s="885"/>
      <c r="DBY13" s="886"/>
      <c r="DBZ13" s="886"/>
      <c r="DCA13" s="886"/>
      <c r="DCB13" s="885"/>
      <c r="DCC13" s="886"/>
      <c r="DCD13" s="886"/>
      <c r="DCE13" s="886"/>
      <c r="DCF13" s="885"/>
      <c r="DCG13" s="886"/>
      <c r="DCH13" s="886"/>
      <c r="DCI13" s="886"/>
      <c r="DCJ13" s="885"/>
      <c r="DCK13" s="886"/>
      <c r="DCL13" s="886"/>
      <c r="DCM13" s="886"/>
      <c r="DCN13" s="885"/>
      <c r="DCO13" s="886"/>
      <c r="DCP13" s="886"/>
      <c r="DCQ13" s="886"/>
      <c r="DCR13" s="885"/>
      <c r="DCS13" s="886"/>
      <c r="DCT13" s="886"/>
      <c r="DCU13" s="886"/>
      <c r="DCV13" s="885"/>
      <c r="DCW13" s="886"/>
      <c r="DCX13" s="886"/>
      <c r="DCY13" s="886"/>
      <c r="DCZ13" s="885"/>
      <c r="DDA13" s="886"/>
      <c r="DDB13" s="886"/>
      <c r="DDC13" s="886"/>
      <c r="DDD13" s="885"/>
      <c r="DDE13" s="886"/>
      <c r="DDF13" s="886"/>
      <c r="DDG13" s="886"/>
      <c r="DDH13" s="885"/>
      <c r="DDI13" s="886"/>
      <c r="DDJ13" s="886"/>
      <c r="DDK13" s="886"/>
      <c r="DDL13" s="885"/>
      <c r="DDM13" s="886"/>
      <c r="DDN13" s="886"/>
      <c r="DDO13" s="886"/>
      <c r="DDP13" s="885"/>
      <c r="DDQ13" s="886"/>
      <c r="DDR13" s="886"/>
      <c r="DDS13" s="886"/>
      <c r="DDT13" s="885"/>
      <c r="DDU13" s="886"/>
      <c r="DDV13" s="886"/>
      <c r="DDW13" s="886"/>
      <c r="DDX13" s="885"/>
      <c r="DDY13" s="886"/>
      <c r="DDZ13" s="886"/>
      <c r="DEA13" s="886"/>
      <c r="DEB13" s="885"/>
      <c r="DEC13" s="886"/>
      <c r="DED13" s="886"/>
      <c r="DEE13" s="886"/>
      <c r="DEF13" s="885"/>
      <c r="DEG13" s="886"/>
      <c r="DEH13" s="886"/>
      <c r="DEI13" s="886"/>
      <c r="DEJ13" s="885"/>
      <c r="DEK13" s="886"/>
      <c r="DEL13" s="886"/>
      <c r="DEM13" s="886"/>
      <c r="DEN13" s="885"/>
      <c r="DEO13" s="886"/>
      <c r="DEP13" s="886"/>
      <c r="DEQ13" s="886"/>
      <c r="DER13" s="885"/>
      <c r="DES13" s="886"/>
      <c r="DET13" s="886"/>
      <c r="DEU13" s="886"/>
      <c r="DEV13" s="885"/>
      <c r="DEW13" s="886"/>
      <c r="DEX13" s="886"/>
      <c r="DEY13" s="886"/>
      <c r="DEZ13" s="885"/>
      <c r="DFA13" s="886"/>
      <c r="DFB13" s="886"/>
      <c r="DFC13" s="886"/>
      <c r="DFD13" s="885"/>
      <c r="DFE13" s="886"/>
      <c r="DFF13" s="886"/>
      <c r="DFG13" s="886"/>
      <c r="DFH13" s="885"/>
      <c r="DFI13" s="886"/>
      <c r="DFJ13" s="886"/>
      <c r="DFK13" s="886"/>
      <c r="DFL13" s="885"/>
      <c r="DFM13" s="886"/>
      <c r="DFN13" s="886"/>
      <c r="DFO13" s="886"/>
      <c r="DFP13" s="885"/>
      <c r="DFQ13" s="886"/>
      <c r="DFR13" s="886"/>
      <c r="DFS13" s="886"/>
      <c r="DFT13" s="885"/>
      <c r="DFU13" s="886"/>
      <c r="DFV13" s="886"/>
      <c r="DFW13" s="886"/>
      <c r="DFX13" s="885"/>
      <c r="DFY13" s="886"/>
      <c r="DFZ13" s="886"/>
      <c r="DGA13" s="886"/>
      <c r="DGB13" s="885"/>
      <c r="DGC13" s="886"/>
      <c r="DGD13" s="886"/>
      <c r="DGE13" s="886"/>
      <c r="DGF13" s="885"/>
      <c r="DGG13" s="886"/>
      <c r="DGH13" s="886"/>
      <c r="DGI13" s="886"/>
      <c r="DGJ13" s="885"/>
      <c r="DGK13" s="886"/>
      <c r="DGL13" s="886"/>
      <c r="DGM13" s="886"/>
      <c r="DGN13" s="885"/>
      <c r="DGO13" s="886"/>
      <c r="DGP13" s="886"/>
      <c r="DGQ13" s="886"/>
      <c r="DGR13" s="885"/>
      <c r="DGS13" s="886"/>
      <c r="DGT13" s="886"/>
      <c r="DGU13" s="886"/>
      <c r="DGV13" s="885"/>
      <c r="DGW13" s="886"/>
      <c r="DGX13" s="886"/>
      <c r="DGY13" s="886"/>
      <c r="DGZ13" s="885"/>
      <c r="DHA13" s="886"/>
      <c r="DHB13" s="886"/>
      <c r="DHC13" s="886"/>
      <c r="DHD13" s="885"/>
      <c r="DHE13" s="886"/>
      <c r="DHF13" s="886"/>
      <c r="DHG13" s="886"/>
      <c r="DHH13" s="885"/>
      <c r="DHI13" s="886"/>
      <c r="DHJ13" s="886"/>
      <c r="DHK13" s="886"/>
      <c r="DHL13" s="885"/>
      <c r="DHM13" s="886"/>
      <c r="DHN13" s="886"/>
      <c r="DHO13" s="886"/>
      <c r="DHP13" s="885"/>
      <c r="DHQ13" s="886"/>
      <c r="DHR13" s="886"/>
      <c r="DHS13" s="886"/>
      <c r="DHT13" s="885"/>
      <c r="DHU13" s="886"/>
      <c r="DHV13" s="886"/>
      <c r="DHW13" s="886"/>
      <c r="DHX13" s="885"/>
      <c r="DHY13" s="886"/>
      <c r="DHZ13" s="886"/>
      <c r="DIA13" s="886"/>
      <c r="DIB13" s="885"/>
      <c r="DIC13" s="886"/>
      <c r="DID13" s="886"/>
      <c r="DIE13" s="886"/>
      <c r="DIF13" s="885"/>
      <c r="DIG13" s="886"/>
      <c r="DIH13" s="886"/>
      <c r="DII13" s="886"/>
      <c r="DIJ13" s="885"/>
      <c r="DIK13" s="886"/>
      <c r="DIL13" s="886"/>
      <c r="DIM13" s="886"/>
      <c r="DIN13" s="885"/>
      <c r="DIO13" s="886"/>
      <c r="DIP13" s="886"/>
      <c r="DIQ13" s="886"/>
      <c r="DIR13" s="885"/>
      <c r="DIS13" s="886"/>
      <c r="DIT13" s="886"/>
      <c r="DIU13" s="886"/>
      <c r="DIV13" s="885"/>
      <c r="DIW13" s="886"/>
      <c r="DIX13" s="886"/>
      <c r="DIY13" s="886"/>
      <c r="DIZ13" s="885"/>
      <c r="DJA13" s="886"/>
      <c r="DJB13" s="886"/>
      <c r="DJC13" s="886"/>
      <c r="DJD13" s="885"/>
      <c r="DJE13" s="886"/>
      <c r="DJF13" s="886"/>
      <c r="DJG13" s="886"/>
      <c r="DJH13" s="885"/>
      <c r="DJI13" s="886"/>
      <c r="DJJ13" s="886"/>
      <c r="DJK13" s="886"/>
      <c r="DJL13" s="885"/>
      <c r="DJM13" s="886"/>
      <c r="DJN13" s="886"/>
      <c r="DJO13" s="886"/>
      <c r="DJP13" s="885"/>
      <c r="DJQ13" s="886"/>
      <c r="DJR13" s="886"/>
      <c r="DJS13" s="886"/>
      <c r="DJT13" s="885"/>
      <c r="DJU13" s="886"/>
      <c r="DJV13" s="886"/>
      <c r="DJW13" s="886"/>
      <c r="DJX13" s="885"/>
      <c r="DJY13" s="886"/>
      <c r="DJZ13" s="886"/>
      <c r="DKA13" s="886"/>
      <c r="DKB13" s="885"/>
      <c r="DKC13" s="886"/>
      <c r="DKD13" s="886"/>
      <c r="DKE13" s="886"/>
      <c r="DKF13" s="885"/>
      <c r="DKG13" s="886"/>
      <c r="DKH13" s="886"/>
      <c r="DKI13" s="886"/>
      <c r="DKJ13" s="885"/>
      <c r="DKK13" s="886"/>
      <c r="DKL13" s="886"/>
      <c r="DKM13" s="886"/>
      <c r="DKN13" s="885"/>
      <c r="DKO13" s="886"/>
      <c r="DKP13" s="886"/>
      <c r="DKQ13" s="886"/>
      <c r="DKR13" s="885"/>
      <c r="DKS13" s="886"/>
      <c r="DKT13" s="886"/>
      <c r="DKU13" s="886"/>
      <c r="DKV13" s="885"/>
      <c r="DKW13" s="886"/>
      <c r="DKX13" s="886"/>
      <c r="DKY13" s="886"/>
      <c r="DKZ13" s="885"/>
      <c r="DLA13" s="886"/>
      <c r="DLB13" s="886"/>
      <c r="DLC13" s="886"/>
      <c r="DLD13" s="885"/>
      <c r="DLE13" s="886"/>
      <c r="DLF13" s="886"/>
      <c r="DLG13" s="886"/>
      <c r="DLH13" s="885"/>
      <c r="DLI13" s="886"/>
      <c r="DLJ13" s="886"/>
      <c r="DLK13" s="886"/>
      <c r="DLL13" s="885"/>
      <c r="DLM13" s="886"/>
      <c r="DLN13" s="886"/>
      <c r="DLO13" s="886"/>
      <c r="DLP13" s="885"/>
      <c r="DLQ13" s="886"/>
      <c r="DLR13" s="886"/>
      <c r="DLS13" s="886"/>
      <c r="DLT13" s="885"/>
      <c r="DLU13" s="886"/>
      <c r="DLV13" s="886"/>
      <c r="DLW13" s="886"/>
      <c r="DLX13" s="885"/>
      <c r="DLY13" s="886"/>
      <c r="DLZ13" s="886"/>
      <c r="DMA13" s="886"/>
      <c r="DMB13" s="885"/>
      <c r="DMC13" s="886"/>
      <c r="DMD13" s="886"/>
      <c r="DME13" s="886"/>
      <c r="DMF13" s="885"/>
      <c r="DMG13" s="886"/>
      <c r="DMH13" s="886"/>
      <c r="DMI13" s="886"/>
      <c r="DMJ13" s="885"/>
      <c r="DMK13" s="886"/>
      <c r="DML13" s="886"/>
      <c r="DMM13" s="886"/>
      <c r="DMN13" s="885"/>
      <c r="DMO13" s="886"/>
      <c r="DMP13" s="886"/>
      <c r="DMQ13" s="886"/>
      <c r="DMR13" s="885"/>
      <c r="DMS13" s="886"/>
      <c r="DMT13" s="886"/>
      <c r="DMU13" s="886"/>
      <c r="DMV13" s="885"/>
      <c r="DMW13" s="886"/>
      <c r="DMX13" s="886"/>
      <c r="DMY13" s="886"/>
      <c r="DMZ13" s="885"/>
      <c r="DNA13" s="886"/>
      <c r="DNB13" s="886"/>
      <c r="DNC13" s="886"/>
      <c r="DND13" s="885"/>
      <c r="DNE13" s="886"/>
      <c r="DNF13" s="886"/>
      <c r="DNG13" s="886"/>
      <c r="DNH13" s="885"/>
      <c r="DNI13" s="886"/>
      <c r="DNJ13" s="886"/>
      <c r="DNK13" s="886"/>
      <c r="DNL13" s="885"/>
      <c r="DNM13" s="886"/>
      <c r="DNN13" s="886"/>
      <c r="DNO13" s="886"/>
      <c r="DNP13" s="885"/>
      <c r="DNQ13" s="886"/>
      <c r="DNR13" s="886"/>
      <c r="DNS13" s="886"/>
      <c r="DNT13" s="885"/>
      <c r="DNU13" s="886"/>
      <c r="DNV13" s="886"/>
      <c r="DNW13" s="886"/>
      <c r="DNX13" s="885"/>
      <c r="DNY13" s="886"/>
      <c r="DNZ13" s="886"/>
      <c r="DOA13" s="886"/>
      <c r="DOB13" s="885"/>
      <c r="DOC13" s="886"/>
      <c r="DOD13" s="886"/>
      <c r="DOE13" s="886"/>
      <c r="DOF13" s="885"/>
      <c r="DOG13" s="886"/>
      <c r="DOH13" s="886"/>
      <c r="DOI13" s="886"/>
      <c r="DOJ13" s="885"/>
      <c r="DOK13" s="886"/>
      <c r="DOL13" s="886"/>
      <c r="DOM13" s="886"/>
      <c r="DON13" s="885"/>
      <c r="DOO13" s="886"/>
      <c r="DOP13" s="886"/>
      <c r="DOQ13" s="886"/>
      <c r="DOR13" s="885"/>
      <c r="DOS13" s="886"/>
      <c r="DOT13" s="886"/>
      <c r="DOU13" s="886"/>
      <c r="DOV13" s="885"/>
      <c r="DOW13" s="886"/>
      <c r="DOX13" s="886"/>
      <c r="DOY13" s="886"/>
      <c r="DOZ13" s="885"/>
      <c r="DPA13" s="886"/>
      <c r="DPB13" s="886"/>
      <c r="DPC13" s="886"/>
      <c r="DPD13" s="885"/>
      <c r="DPE13" s="886"/>
      <c r="DPF13" s="886"/>
      <c r="DPG13" s="886"/>
      <c r="DPH13" s="885"/>
      <c r="DPI13" s="886"/>
      <c r="DPJ13" s="886"/>
      <c r="DPK13" s="886"/>
      <c r="DPL13" s="885"/>
      <c r="DPM13" s="886"/>
      <c r="DPN13" s="886"/>
      <c r="DPO13" s="886"/>
      <c r="DPP13" s="885"/>
      <c r="DPQ13" s="886"/>
      <c r="DPR13" s="886"/>
      <c r="DPS13" s="886"/>
      <c r="DPT13" s="885"/>
      <c r="DPU13" s="886"/>
      <c r="DPV13" s="886"/>
      <c r="DPW13" s="886"/>
      <c r="DPX13" s="885"/>
      <c r="DPY13" s="886"/>
      <c r="DPZ13" s="886"/>
      <c r="DQA13" s="886"/>
      <c r="DQB13" s="885"/>
      <c r="DQC13" s="886"/>
      <c r="DQD13" s="886"/>
      <c r="DQE13" s="886"/>
      <c r="DQF13" s="885"/>
      <c r="DQG13" s="886"/>
      <c r="DQH13" s="886"/>
      <c r="DQI13" s="886"/>
      <c r="DQJ13" s="885"/>
      <c r="DQK13" s="886"/>
      <c r="DQL13" s="886"/>
      <c r="DQM13" s="886"/>
      <c r="DQN13" s="885"/>
      <c r="DQO13" s="886"/>
      <c r="DQP13" s="886"/>
      <c r="DQQ13" s="886"/>
      <c r="DQR13" s="885"/>
      <c r="DQS13" s="886"/>
      <c r="DQT13" s="886"/>
      <c r="DQU13" s="886"/>
      <c r="DQV13" s="885"/>
      <c r="DQW13" s="886"/>
      <c r="DQX13" s="886"/>
      <c r="DQY13" s="886"/>
      <c r="DQZ13" s="885"/>
      <c r="DRA13" s="886"/>
      <c r="DRB13" s="886"/>
      <c r="DRC13" s="886"/>
      <c r="DRD13" s="885"/>
      <c r="DRE13" s="886"/>
      <c r="DRF13" s="886"/>
      <c r="DRG13" s="886"/>
      <c r="DRH13" s="885"/>
      <c r="DRI13" s="886"/>
      <c r="DRJ13" s="886"/>
      <c r="DRK13" s="886"/>
      <c r="DRL13" s="885"/>
      <c r="DRM13" s="886"/>
      <c r="DRN13" s="886"/>
      <c r="DRO13" s="886"/>
      <c r="DRP13" s="885"/>
      <c r="DRQ13" s="886"/>
      <c r="DRR13" s="886"/>
      <c r="DRS13" s="886"/>
      <c r="DRT13" s="885"/>
      <c r="DRU13" s="886"/>
      <c r="DRV13" s="886"/>
      <c r="DRW13" s="886"/>
      <c r="DRX13" s="885"/>
      <c r="DRY13" s="886"/>
      <c r="DRZ13" s="886"/>
      <c r="DSA13" s="886"/>
      <c r="DSB13" s="885"/>
      <c r="DSC13" s="886"/>
      <c r="DSD13" s="886"/>
      <c r="DSE13" s="886"/>
      <c r="DSF13" s="885"/>
      <c r="DSG13" s="886"/>
      <c r="DSH13" s="886"/>
      <c r="DSI13" s="886"/>
      <c r="DSJ13" s="885"/>
      <c r="DSK13" s="886"/>
      <c r="DSL13" s="886"/>
      <c r="DSM13" s="886"/>
      <c r="DSN13" s="885"/>
      <c r="DSO13" s="886"/>
      <c r="DSP13" s="886"/>
      <c r="DSQ13" s="886"/>
      <c r="DSR13" s="885"/>
      <c r="DSS13" s="886"/>
      <c r="DST13" s="886"/>
      <c r="DSU13" s="886"/>
      <c r="DSV13" s="885"/>
      <c r="DSW13" s="886"/>
      <c r="DSX13" s="886"/>
      <c r="DSY13" s="886"/>
      <c r="DSZ13" s="885"/>
      <c r="DTA13" s="886"/>
      <c r="DTB13" s="886"/>
      <c r="DTC13" s="886"/>
      <c r="DTD13" s="885"/>
      <c r="DTE13" s="886"/>
      <c r="DTF13" s="886"/>
      <c r="DTG13" s="886"/>
      <c r="DTH13" s="885"/>
      <c r="DTI13" s="886"/>
      <c r="DTJ13" s="886"/>
      <c r="DTK13" s="886"/>
      <c r="DTL13" s="885"/>
      <c r="DTM13" s="886"/>
      <c r="DTN13" s="886"/>
      <c r="DTO13" s="886"/>
      <c r="DTP13" s="885"/>
      <c r="DTQ13" s="886"/>
      <c r="DTR13" s="886"/>
      <c r="DTS13" s="886"/>
      <c r="DTT13" s="885"/>
      <c r="DTU13" s="886"/>
      <c r="DTV13" s="886"/>
      <c r="DTW13" s="886"/>
      <c r="DTX13" s="885"/>
      <c r="DTY13" s="886"/>
      <c r="DTZ13" s="886"/>
      <c r="DUA13" s="886"/>
      <c r="DUB13" s="885"/>
      <c r="DUC13" s="886"/>
      <c r="DUD13" s="886"/>
      <c r="DUE13" s="886"/>
      <c r="DUF13" s="885"/>
      <c r="DUG13" s="886"/>
      <c r="DUH13" s="886"/>
      <c r="DUI13" s="886"/>
      <c r="DUJ13" s="885"/>
      <c r="DUK13" s="886"/>
      <c r="DUL13" s="886"/>
      <c r="DUM13" s="886"/>
      <c r="DUN13" s="885"/>
      <c r="DUO13" s="886"/>
      <c r="DUP13" s="886"/>
      <c r="DUQ13" s="886"/>
      <c r="DUR13" s="885"/>
      <c r="DUS13" s="886"/>
      <c r="DUT13" s="886"/>
      <c r="DUU13" s="886"/>
      <c r="DUV13" s="885"/>
      <c r="DUW13" s="886"/>
      <c r="DUX13" s="886"/>
      <c r="DUY13" s="886"/>
      <c r="DUZ13" s="885"/>
      <c r="DVA13" s="886"/>
      <c r="DVB13" s="886"/>
      <c r="DVC13" s="886"/>
      <c r="DVD13" s="885"/>
      <c r="DVE13" s="886"/>
      <c r="DVF13" s="886"/>
      <c r="DVG13" s="886"/>
      <c r="DVH13" s="885"/>
      <c r="DVI13" s="886"/>
      <c r="DVJ13" s="886"/>
      <c r="DVK13" s="886"/>
      <c r="DVL13" s="885"/>
      <c r="DVM13" s="886"/>
      <c r="DVN13" s="886"/>
      <c r="DVO13" s="886"/>
      <c r="DVP13" s="885"/>
      <c r="DVQ13" s="886"/>
      <c r="DVR13" s="886"/>
      <c r="DVS13" s="886"/>
      <c r="DVT13" s="885"/>
      <c r="DVU13" s="886"/>
      <c r="DVV13" s="886"/>
      <c r="DVW13" s="886"/>
      <c r="DVX13" s="885"/>
      <c r="DVY13" s="886"/>
      <c r="DVZ13" s="886"/>
      <c r="DWA13" s="886"/>
      <c r="DWB13" s="885"/>
      <c r="DWC13" s="886"/>
      <c r="DWD13" s="886"/>
      <c r="DWE13" s="886"/>
      <c r="DWF13" s="885"/>
      <c r="DWG13" s="886"/>
      <c r="DWH13" s="886"/>
      <c r="DWI13" s="886"/>
      <c r="DWJ13" s="885"/>
      <c r="DWK13" s="886"/>
      <c r="DWL13" s="886"/>
      <c r="DWM13" s="886"/>
      <c r="DWN13" s="885"/>
      <c r="DWO13" s="886"/>
      <c r="DWP13" s="886"/>
      <c r="DWQ13" s="886"/>
      <c r="DWR13" s="885"/>
      <c r="DWS13" s="886"/>
      <c r="DWT13" s="886"/>
      <c r="DWU13" s="886"/>
      <c r="DWV13" s="885"/>
      <c r="DWW13" s="886"/>
      <c r="DWX13" s="886"/>
      <c r="DWY13" s="886"/>
      <c r="DWZ13" s="885"/>
      <c r="DXA13" s="886"/>
      <c r="DXB13" s="886"/>
      <c r="DXC13" s="886"/>
      <c r="DXD13" s="885"/>
      <c r="DXE13" s="886"/>
      <c r="DXF13" s="886"/>
      <c r="DXG13" s="886"/>
      <c r="DXH13" s="885"/>
      <c r="DXI13" s="886"/>
      <c r="DXJ13" s="886"/>
      <c r="DXK13" s="886"/>
      <c r="DXL13" s="885"/>
      <c r="DXM13" s="886"/>
      <c r="DXN13" s="886"/>
      <c r="DXO13" s="886"/>
      <c r="DXP13" s="885"/>
      <c r="DXQ13" s="886"/>
      <c r="DXR13" s="886"/>
      <c r="DXS13" s="886"/>
      <c r="DXT13" s="885"/>
      <c r="DXU13" s="886"/>
      <c r="DXV13" s="886"/>
      <c r="DXW13" s="886"/>
      <c r="DXX13" s="885"/>
      <c r="DXY13" s="886"/>
      <c r="DXZ13" s="886"/>
      <c r="DYA13" s="886"/>
      <c r="DYB13" s="885"/>
      <c r="DYC13" s="886"/>
      <c r="DYD13" s="886"/>
      <c r="DYE13" s="886"/>
      <c r="DYF13" s="885"/>
      <c r="DYG13" s="886"/>
      <c r="DYH13" s="886"/>
      <c r="DYI13" s="886"/>
      <c r="DYJ13" s="885"/>
      <c r="DYK13" s="886"/>
      <c r="DYL13" s="886"/>
      <c r="DYM13" s="886"/>
      <c r="DYN13" s="885"/>
      <c r="DYO13" s="886"/>
      <c r="DYP13" s="886"/>
      <c r="DYQ13" s="886"/>
      <c r="DYR13" s="885"/>
      <c r="DYS13" s="886"/>
      <c r="DYT13" s="886"/>
      <c r="DYU13" s="886"/>
      <c r="DYV13" s="885"/>
      <c r="DYW13" s="886"/>
      <c r="DYX13" s="886"/>
      <c r="DYY13" s="886"/>
      <c r="DYZ13" s="885"/>
      <c r="DZA13" s="886"/>
      <c r="DZB13" s="886"/>
      <c r="DZC13" s="886"/>
      <c r="DZD13" s="885"/>
      <c r="DZE13" s="886"/>
      <c r="DZF13" s="886"/>
      <c r="DZG13" s="886"/>
      <c r="DZH13" s="885"/>
      <c r="DZI13" s="886"/>
      <c r="DZJ13" s="886"/>
      <c r="DZK13" s="886"/>
      <c r="DZL13" s="885"/>
      <c r="DZM13" s="886"/>
      <c r="DZN13" s="886"/>
      <c r="DZO13" s="886"/>
      <c r="DZP13" s="885"/>
      <c r="DZQ13" s="886"/>
      <c r="DZR13" s="886"/>
      <c r="DZS13" s="886"/>
      <c r="DZT13" s="885"/>
      <c r="DZU13" s="886"/>
      <c r="DZV13" s="886"/>
      <c r="DZW13" s="886"/>
      <c r="DZX13" s="885"/>
      <c r="DZY13" s="886"/>
      <c r="DZZ13" s="886"/>
      <c r="EAA13" s="886"/>
      <c r="EAB13" s="885"/>
      <c r="EAC13" s="886"/>
      <c r="EAD13" s="886"/>
      <c r="EAE13" s="886"/>
      <c r="EAF13" s="885"/>
      <c r="EAG13" s="886"/>
      <c r="EAH13" s="886"/>
      <c r="EAI13" s="886"/>
      <c r="EAJ13" s="885"/>
      <c r="EAK13" s="886"/>
      <c r="EAL13" s="886"/>
      <c r="EAM13" s="886"/>
      <c r="EAN13" s="885"/>
      <c r="EAO13" s="886"/>
      <c r="EAP13" s="886"/>
      <c r="EAQ13" s="886"/>
      <c r="EAR13" s="885"/>
      <c r="EAS13" s="886"/>
      <c r="EAT13" s="886"/>
      <c r="EAU13" s="886"/>
      <c r="EAV13" s="885"/>
      <c r="EAW13" s="886"/>
      <c r="EAX13" s="886"/>
      <c r="EAY13" s="886"/>
      <c r="EAZ13" s="885"/>
      <c r="EBA13" s="886"/>
      <c r="EBB13" s="886"/>
      <c r="EBC13" s="886"/>
      <c r="EBD13" s="885"/>
      <c r="EBE13" s="886"/>
      <c r="EBF13" s="886"/>
      <c r="EBG13" s="886"/>
      <c r="EBH13" s="885"/>
      <c r="EBI13" s="886"/>
      <c r="EBJ13" s="886"/>
      <c r="EBK13" s="886"/>
      <c r="EBL13" s="885"/>
      <c r="EBM13" s="886"/>
      <c r="EBN13" s="886"/>
      <c r="EBO13" s="886"/>
      <c r="EBP13" s="885"/>
      <c r="EBQ13" s="886"/>
      <c r="EBR13" s="886"/>
      <c r="EBS13" s="886"/>
      <c r="EBT13" s="885"/>
      <c r="EBU13" s="886"/>
      <c r="EBV13" s="886"/>
      <c r="EBW13" s="886"/>
      <c r="EBX13" s="885"/>
      <c r="EBY13" s="886"/>
      <c r="EBZ13" s="886"/>
      <c r="ECA13" s="886"/>
      <c r="ECB13" s="885"/>
      <c r="ECC13" s="886"/>
      <c r="ECD13" s="886"/>
      <c r="ECE13" s="886"/>
      <c r="ECF13" s="885"/>
      <c r="ECG13" s="886"/>
      <c r="ECH13" s="886"/>
      <c r="ECI13" s="886"/>
      <c r="ECJ13" s="885"/>
      <c r="ECK13" s="886"/>
      <c r="ECL13" s="886"/>
      <c r="ECM13" s="886"/>
      <c r="ECN13" s="885"/>
      <c r="ECO13" s="886"/>
      <c r="ECP13" s="886"/>
      <c r="ECQ13" s="886"/>
      <c r="ECR13" s="885"/>
      <c r="ECS13" s="886"/>
      <c r="ECT13" s="886"/>
      <c r="ECU13" s="886"/>
      <c r="ECV13" s="885"/>
      <c r="ECW13" s="886"/>
      <c r="ECX13" s="886"/>
      <c r="ECY13" s="886"/>
      <c r="ECZ13" s="885"/>
      <c r="EDA13" s="886"/>
      <c r="EDB13" s="886"/>
      <c r="EDC13" s="886"/>
      <c r="EDD13" s="885"/>
      <c r="EDE13" s="886"/>
      <c r="EDF13" s="886"/>
      <c r="EDG13" s="886"/>
      <c r="EDH13" s="885"/>
      <c r="EDI13" s="886"/>
      <c r="EDJ13" s="886"/>
      <c r="EDK13" s="886"/>
      <c r="EDL13" s="885"/>
      <c r="EDM13" s="886"/>
      <c r="EDN13" s="886"/>
      <c r="EDO13" s="886"/>
      <c r="EDP13" s="885"/>
      <c r="EDQ13" s="886"/>
      <c r="EDR13" s="886"/>
      <c r="EDS13" s="886"/>
      <c r="EDT13" s="885"/>
      <c r="EDU13" s="886"/>
      <c r="EDV13" s="886"/>
      <c r="EDW13" s="886"/>
      <c r="EDX13" s="885"/>
      <c r="EDY13" s="886"/>
      <c r="EDZ13" s="886"/>
      <c r="EEA13" s="886"/>
      <c r="EEB13" s="885"/>
      <c r="EEC13" s="886"/>
      <c r="EED13" s="886"/>
      <c r="EEE13" s="886"/>
      <c r="EEF13" s="885"/>
      <c r="EEG13" s="886"/>
      <c r="EEH13" s="886"/>
      <c r="EEI13" s="886"/>
      <c r="EEJ13" s="885"/>
      <c r="EEK13" s="886"/>
      <c r="EEL13" s="886"/>
      <c r="EEM13" s="886"/>
      <c r="EEN13" s="885"/>
      <c r="EEO13" s="886"/>
      <c r="EEP13" s="886"/>
      <c r="EEQ13" s="886"/>
      <c r="EER13" s="885"/>
      <c r="EES13" s="886"/>
      <c r="EET13" s="886"/>
      <c r="EEU13" s="886"/>
      <c r="EEV13" s="885"/>
      <c r="EEW13" s="886"/>
      <c r="EEX13" s="886"/>
      <c r="EEY13" s="886"/>
      <c r="EEZ13" s="885"/>
      <c r="EFA13" s="886"/>
      <c r="EFB13" s="886"/>
      <c r="EFC13" s="886"/>
      <c r="EFD13" s="885"/>
      <c r="EFE13" s="886"/>
      <c r="EFF13" s="886"/>
      <c r="EFG13" s="886"/>
      <c r="EFH13" s="885"/>
      <c r="EFI13" s="886"/>
      <c r="EFJ13" s="886"/>
      <c r="EFK13" s="886"/>
      <c r="EFL13" s="885"/>
      <c r="EFM13" s="886"/>
      <c r="EFN13" s="886"/>
      <c r="EFO13" s="886"/>
      <c r="EFP13" s="885"/>
      <c r="EFQ13" s="886"/>
      <c r="EFR13" s="886"/>
      <c r="EFS13" s="886"/>
      <c r="EFT13" s="885"/>
      <c r="EFU13" s="886"/>
      <c r="EFV13" s="886"/>
      <c r="EFW13" s="886"/>
      <c r="EFX13" s="885"/>
      <c r="EFY13" s="886"/>
      <c r="EFZ13" s="886"/>
      <c r="EGA13" s="886"/>
      <c r="EGB13" s="885"/>
      <c r="EGC13" s="886"/>
      <c r="EGD13" s="886"/>
      <c r="EGE13" s="886"/>
      <c r="EGF13" s="885"/>
      <c r="EGG13" s="886"/>
      <c r="EGH13" s="886"/>
      <c r="EGI13" s="886"/>
      <c r="EGJ13" s="885"/>
      <c r="EGK13" s="886"/>
      <c r="EGL13" s="886"/>
      <c r="EGM13" s="886"/>
      <c r="EGN13" s="885"/>
      <c r="EGO13" s="886"/>
      <c r="EGP13" s="886"/>
      <c r="EGQ13" s="886"/>
      <c r="EGR13" s="885"/>
      <c r="EGS13" s="886"/>
      <c r="EGT13" s="886"/>
      <c r="EGU13" s="886"/>
      <c r="EGV13" s="885"/>
      <c r="EGW13" s="886"/>
      <c r="EGX13" s="886"/>
      <c r="EGY13" s="886"/>
      <c r="EGZ13" s="885"/>
      <c r="EHA13" s="886"/>
      <c r="EHB13" s="886"/>
      <c r="EHC13" s="886"/>
      <c r="EHD13" s="885"/>
      <c r="EHE13" s="886"/>
      <c r="EHF13" s="886"/>
      <c r="EHG13" s="886"/>
      <c r="EHH13" s="885"/>
      <c r="EHI13" s="886"/>
      <c r="EHJ13" s="886"/>
      <c r="EHK13" s="886"/>
      <c r="EHL13" s="885"/>
      <c r="EHM13" s="886"/>
      <c r="EHN13" s="886"/>
      <c r="EHO13" s="886"/>
      <c r="EHP13" s="885"/>
      <c r="EHQ13" s="886"/>
      <c r="EHR13" s="886"/>
      <c r="EHS13" s="886"/>
      <c r="EHT13" s="885"/>
      <c r="EHU13" s="886"/>
      <c r="EHV13" s="886"/>
      <c r="EHW13" s="886"/>
      <c r="EHX13" s="885"/>
      <c r="EHY13" s="886"/>
      <c r="EHZ13" s="886"/>
      <c r="EIA13" s="886"/>
      <c r="EIB13" s="885"/>
      <c r="EIC13" s="886"/>
      <c r="EID13" s="886"/>
      <c r="EIE13" s="886"/>
      <c r="EIF13" s="885"/>
      <c r="EIG13" s="886"/>
      <c r="EIH13" s="886"/>
      <c r="EII13" s="886"/>
      <c r="EIJ13" s="885"/>
      <c r="EIK13" s="886"/>
      <c r="EIL13" s="886"/>
      <c r="EIM13" s="886"/>
      <c r="EIN13" s="885"/>
      <c r="EIO13" s="886"/>
      <c r="EIP13" s="886"/>
      <c r="EIQ13" s="886"/>
      <c r="EIR13" s="885"/>
      <c r="EIS13" s="886"/>
      <c r="EIT13" s="886"/>
      <c r="EIU13" s="886"/>
      <c r="EIV13" s="885"/>
      <c r="EIW13" s="886"/>
      <c r="EIX13" s="886"/>
      <c r="EIY13" s="886"/>
      <c r="EIZ13" s="885"/>
      <c r="EJA13" s="886"/>
      <c r="EJB13" s="886"/>
      <c r="EJC13" s="886"/>
      <c r="EJD13" s="885"/>
      <c r="EJE13" s="886"/>
      <c r="EJF13" s="886"/>
      <c r="EJG13" s="886"/>
      <c r="EJH13" s="885"/>
      <c r="EJI13" s="886"/>
      <c r="EJJ13" s="886"/>
      <c r="EJK13" s="886"/>
      <c r="EJL13" s="885"/>
      <c r="EJM13" s="886"/>
      <c r="EJN13" s="886"/>
      <c r="EJO13" s="886"/>
      <c r="EJP13" s="885"/>
      <c r="EJQ13" s="886"/>
      <c r="EJR13" s="886"/>
      <c r="EJS13" s="886"/>
      <c r="EJT13" s="885"/>
      <c r="EJU13" s="886"/>
      <c r="EJV13" s="886"/>
      <c r="EJW13" s="886"/>
      <c r="EJX13" s="885"/>
      <c r="EJY13" s="886"/>
      <c r="EJZ13" s="886"/>
      <c r="EKA13" s="886"/>
      <c r="EKB13" s="885"/>
      <c r="EKC13" s="886"/>
      <c r="EKD13" s="886"/>
      <c r="EKE13" s="886"/>
      <c r="EKF13" s="885"/>
      <c r="EKG13" s="886"/>
      <c r="EKH13" s="886"/>
      <c r="EKI13" s="886"/>
      <c r="EKJ13" s="885"/>
      <c r="EKK13" s="886"/>
      <c r="EKL13" s="886"/>
      <c r="EKM13" s="886"/>
      <c r="EKN13" s="885"/>
      <c r="EKO13" s="886"/>
      <c r="EKP13" s="886"/>
      <c r="EKQ13" s="886"/>
      <c r="EKR13" s="885"/>
      <c r="EKS13" s="886"/>
      <c r="EKT13" s="886"/>
      <c r="EKU13" s="886"/>
      <c r="EKV13" s="885"/>
      <c r="EKW13" s="886"/>
      <c r="EKX13" s="886"/>
      <c r="EKY13" s="886"/>
      <c r="EKZ13" s="885"/>
      <c r="ELA13" s="886"/>
      <c r="ELB13" s="886"/>
      <c r="ELC13" s="886"/>
      <c r="ELD13" s="885"/>
      <c r="ELE13" s="886"/>
      <c r="ELF13" s="886"/>
      <c r="ELG13" s="886"/>
      <c r="ELH13" s="885"/>
      <c r="ELI13" s="886"/>
      <c r="ELJ13" s="886"/>
      <c r="ELK13" s="886"/>
      <c r="ELL13" s="885"/>
      <c r="ELM13" s="886"/>
      <c r="ELN13" s="886"/>
      <c r="ELO13" s="886"/>
      <c r="ELP13" s="885"/>
      <c r="ELQ13" s="886"/>
      <c r="ELR13" s="886"/>
      <c r="ELS13" s="886"/>
      <c r="ELT13" s="885"/>
      <c r="ELU13" s="886"/>
      <c r="ELV13" s="886"/>
      <c r="ELW13" s="886"/>
      <c r="ELX13" s="885"/>
      <c r="ELY13" s="886"/>
      <c r="ELZ13" s="886"/>
      <c r="EMA13" s="886"/>
      <c r="EMB13" s="885"/>
      <c r="EMC13" s="886"/>
      <c r="EMD13" s="886"/>
      <c r="EME13" s="886"/>
      <c r="EMF13" s="885"/>
      <c r="EMG13" s="886"/>
      <c r="EMH13" s="886"/>
      <c r="EMI13" s="886"/>
      <c r="EMJ13" s="885"/>
      <c r="EMK13" s="886"/>
      <c r="EML13" s="886"/>
      <c r="EMM13" s="886"/>
      <c r="EMN13" s="885"/>
      <c r="EMO13" s="886"/>
      <c r="EMP13" s="886"/>
      <c r="EMQ13" s="886"/>
      <c r="EMR13" s="885"/>
      <c r="EMS13" s="886"/>
      <c r="EMT13" s="886"/>
      <c r="EMU13" s="886"/>
      <c r="EMV13" s="885"/>
      <c r="EMW13" s="886"/>
      <c r="EMX13" s="886"/>
      <c r="EMY13" s="886"/>
      <c r="EMZ13" s="885"/>
      <c r="ENA13" s="886"/>
      <c r="ENB13" s="886"/>
      <c r="ENC13" s="886"/>
      <c r="END13" s="885"/>
      <c r="ENE13" s="886"/>
      <c r="ENF13" s="886"/>
      <c r="ENG13" s="886"/>
      <c r="ENH13" s="885"/>
      <c r="ENI13" s="886"/>
      <c r="ENJ13" s="886"/>
      <c r="ENK13" s="886"/>
      <c r="ENL13" s="885"/>
      <c r="ENM13" s="886"/>
      <c r="ENN13" s="886"/>
      <c r="ENO13" s="886"/>
      <c r="ENP13" s="885"/>
      <c r="ENQ13" s="886"/>
      <c r="ENR13" s="886"/>
      <c r="ENS13" s="886"/>
      <c r="ENT13" s="885"/>
      <c r="ENU13" s="886"/>
      <c r="ENV13" s="886"/>
      <c r="ENW13" s="886"/>
      <c r="ENX13" s="885"/>
      <c r="ENY13" s="886"/>
      <c r="ENZ13" s="886"/>
      <c r="EOA13" s="886"/>
      <c r="EOB13" s="885"/>
      <c r="EOC13" s="886"/>
      <c r="EOD13" s="886"/>
      <c r="EOE13" s="886"/>
      <c r="EOF13" s="885"/>
      <c r="EOG13" s="886"/>
      <c r="EOH13" s="886"/>
      <c r="EOI13" s="886"/>
      <c r="EOJ13" s="885"/>
      <c r="EOK13" s="886"/>
      <c r="EOL13" s="886"/>
      <c r="EOM13" s="886"/>
      <c r="EON13" s="885"/>
      <c r="EOO13" s="886"/>
      <c r="EOP13" s="886"/>
      <c r="EOQ13" s="886"/>
      <c r="EOR13" s="885"/>
      <c r="EOS13" s="886"/>
      <c r="EOT13" s="886"/>
      <c r="EOU13" s="886"/>
      <c r="EOV13" s="885"/>
      <c r="EOW13" s="886"/>
      <c r="EOX13" s="886"/>
      <c r="EOY13" s="886"/>
      <c r="EOZ13" s="885"/>
      <c r="EPA13" s="886"/>
      <c r="EPB13" s="886"/>
      <c r="EPC13" s="886"/>
      <c r="EPD13" s="885"/>
      <c r="EPE13" s="886"/>
      <c r="EPF13" s="886"/>
      <c r="EPG13" s="886"/>
      <c r="EPH13" s="885"/>
      <c r="EPI13" s="886"/>
      <c r="EPJ13" s="886"/>
      <c r="EPK13" s="886"/>
      <c r="EPL13" s="885"/>
      <c r="EPM13" s="886"/>
      <c r="EPN13" s="886"/>
      <c r="EPO13" s="886"/>
      <c r="EPP13" s="885"/>
      <c r="EPQ13" s="886"/>
      <c r="EPR13" s="886"/>
      <c r="EPS13" s="886"/>
      <c r="EPT13" s="885"/>
      <c r="EPU13" s="886"/>
      <c r="EPV13" s="886"/>
      <c r="EPW13" s="886"/>
      <c r="EPX13" s="885"/>
      <c r="EPY13" s="886"/>
      <c r="EPZ13" s="886"/>
      <c r="EQA13" s="886"/>
      <c r="EQB13" s="885"/>
      <c r="EQC13" s="886"/>
      <c r="EQD13" s="886"/>
      <c r="EQE13" s="886"/>
      <c r="EQF13" s="885"/>
      <c r="EQG13" s="886"/>
      <c r="EQH13" s="886"/>
      <c r="EQI13" s="886"/>
      <c r="EQJ13" s="885"/>
      <c r="EQK13" s="886"/>
      <c r="EQL13" s="886"/>
      <c r="EQM13" s="886"/>
      <c r="EQN13" s="885"/>
      <c r="EQO13" s="886"/>
      <c r="EQP13" s="886"/>
      <c r="EQQ13" s="886"/>
      <c r="EQR13" s="885"/>
      <c r="EQS13" s="886"/>
      <c r="EQT13" s="886"/>
      <c r="EQU13" s="886"/>
      <c r="EQV13" s="885"/>
      <c r="EQW13" s="886"/>
      <c r="EQX13" s="886"/>
      <c r="EQY13" s="886"/>
      <c r="EQZ13" s="885"/>
      <c r="ERA13" s="886"/>
      <c r="ERB13" s="886"/>
      <c r="ERC13" s="886"/>
      <c r="ERD13" s="885"/>
      <c r="ERE13" s="886"/>
      <c r="ERF13" s="886"/>
      <c r="ERG13" s="886"/>
      <c r="ERH13" s="885"/>
      <c r="ERI13" s="886"/>
      <c r="ERJ13" s="886"/>
      <c r="ERK13" s="886"/>
      <c r="ERL13" s="885"/>
      <c r="ERM13" s="886"/>
      <c r="ERN13" s="886"/>
      <c r="ERO13" s="886"/>
      <c r="ERP13" s="885"/>
      <c r="ERQ13" s="886"/>
      <c r="ERR13" s="886"/>
      <c r="ERS13" s="886"/>
      <c r="ERT13" s="885"/>
      <c r="ERU13" s="886"/>
      <c r="ERV13" s="886"/>
      <c r="ERW13" s="886"/>
      <c r="ERX13" s="885"/>
      <c r="ERY13" s="886"/>
      <c r="ERZ13" s="886"/>
      <c r="ESA13" s="886"/>
      <c r="ESB13" s="885"/>
      <c r="ESC13" s="886"/>
      <c r="ESD13" s="886"/>
      <c r="ESE13" s="886"/>
      <c r="ESF13" s="885"/>
      <c r="ESG13" s="886"/>
      <c r="ESH13" s="886"/>
      <c r="ESI13" s="886"/>
      <c r="ESJ13" s="885"/>
      <c r="ESK13" s="886"/>
      <c r="ESL13" s="886"/>
      <c r="ESM13" s="886"/>
      <c r="ESN13" s="885"/>
      <c r="ESO13" s="886"/>
      <c r="ESP13" s="886"/>
      <c r="ESQ13" s="886"/>
      <c r="ESR13" s="885"/>
      <c r="ESS13" s="886"/>
      <c r="EST13" s="886"/>
      <c r="ESU13" s="886"/>
      <c r="ESV13" s="885"/>
      <c r="ESW13" s="886"/>
      <c r="ESX13" s="886"/>
      <c r="ESY13" s="886"/>
      <c r="ESZ13" s="885"/>
      <c r="ETA13" s="886"/>
      <c r="ETB13" s="886"/>
      <c r="ETC13" s="886"/>
      <c r="ETD13" s="885"/>
      <c r="ETE13" s="886"/>
      <c r="ETF13" s="886"/>
      <c r="ETG13" s="886"/>
      <c r="ETH13" s="885"/>
      <c r="ETI13" s="886"/>
      <c r="ETJ13" s="886"/>
      <c r="ETK13" s="886"/>
      <c r="ETL13" s="885"/>
      <c r="ETM13" s="886"/>
      <c r="ETN13" s="886"/>
      <c r="ETO13" s="886"/>
      <c r="ETP13" s="885"/>
      <c r="ETQ13" s="886"/>
      <c r="ETR13" s="886"/>
      <c r="ETS13" s="886"/>
      <c r="ETT13" s="885"/>
      <c r="ETU13" s="886"/>
      <c r="ETV13" s="886"/>
      <c r="ETW13" s="886"/>
      <c r="ETX13" s="885"/>
      <c r="ETY13" s="886"/>
      <c r="ETZ13" s="886"/>
      <c r="EUA13" s="886"/>
      <c r="EUB13" s="885"/>
      <c r="EUC13" s="886"/>
      <c r="EUD13" s="886"/>
      <c r="EUE13" s="886"/>
      <c r="EUF13" s="885"/>
      <c r="EUG13" s="886"/>
      <c r="EUH13" s="886"/>
      <c r="EUI13" s="886"/>
      <c r="EUJ13" s="885"/>
      <c r="EUK13" s="886"/>
      <c r="EUL13" s="886"/>
      <c r="EUM13" s="886"/>
      <c r="EUN13" s="885"/>
      <c r="EUO13" s="886"/>
      <c r="EUP13" s="886"/>
      <c r="EUQ13" s="886"/>
      <c r="EUR13" s="885"/>
      <c r="EUS13" s="886"/>
      <c r="EUT13" s="886"/>
      <c r="EUU13" s="886"/>
      <c r="EUV13" s="885"/>
      <c r="EUW13" s="886"/>
      <c r="EUX13" s="886"/>
      <c r="EUY13" s="886"/>
      <c r="EUZ13" s="885"/>
      <c r="EVA13" s="886"/>
      <c r="EVB13" s="886"/>
      <c r="EVC13" s="886"/>
      <c r="EVD13" s="885"/>
      <c r="EVE13" s="886"/>
      <c r="EVF13" s="886"/>
      <c r="EVG13" s="886"/>
      <c r="EVH13" s="885"/>
      <c r="EVI13" s="886"/>
      <c r="EVJ13" s="886"/>
      <c r="EVK13" s="886"/>
      <c r="EVL13" s="885"/>
      <c r="EVM13" s="886"/>
      <c r="EVN13" s="886"/>
      <c r="EVO13" s="886"/>
      <c r="EVP13" s="885"/>
      <c r="EVQ13" s="886"/>
      <c r="EVR13" s="886"/>
      <c r="EVS13" s="886"/>
      <c r="EVT13" s="885"/>
      <c r="EVU13" s="886"/>
      <c r="EVV13" s="886"/>
      <c r="EVW13" s="886"/>
      <c r="EVX13" s="885"/>
      <c r="EVY13" s="886"/>
      <c r="EVZ13" s="886"/>
      <c r="EWA13" s="886"/>
      <c r="EWB13" s="885"/>
      <c r="EWC13" s="886"/>
      <c r="EWD13" s="886"/>
      <c r="EWE13" s="886"/>
      <c r="EWF13" s="885"/>
      <c r="EWG13" s="886"/>
      <c r="EWH13" s="886"/>
      <c r="EWI13" s="886"/>
      <c r="EWJ13" s="885"/>
      <c r="EWK13" s="886"/>
      <c r="EWL13" s="886"/>
      <c r="EWM13" s="886"/>
      <c r="EWN13" s="885"/>
      <c r="EWO13" s="886"/>
      <c r="EWP13" s="886"/>
      <c r="EWQ13" s="886"/>
      <c r="EWR13" s="885"/>
      <c r="EWS13" s="886"/>
      <c r="EWT13" s="886"/>
      <c r="EWU13" s="886"/>
      <c r="EWV13" s="885"/>
      <c r="EWW13" s="886"/>
      <c r="EWX13" s="886"/>
      <c r="EWY13" s="886"/>
      <c r="EWZ13" s="885"/>
      <c r="EXA13" s="886"/>
      <c r="EXB13" s="886"/>
      <c r="EXC13" s="886"/>
      <c r="EXD13" s="885"/>
      <c r="EXE13" s="886"/>
      <c r="EXF13" s="886"/>
      <c r="EXG13" s="886"/>
      <c r="EXH13" s="885"/>
      <c r="EXI13" s="886"/>
      <c r="EXJ13" s="886"/>
      <c r="EXK13" s="886"/>
      <c r="EXL13" s="885"/>
      <c r="EXM13" s="886"/>
      <c r="EXN13" s="886"/>
      <c r="EXO13" s="886"/>
      <c r="EXP13" s="885"/>
      <c r="EXQ13" s="886"/>
      <c r="EXR13" s="886"/>
      <c r="EXS13" s="886"/>
      <c r="EXT13" s="885"/>
      <c r="EXU13" s="886"/>
      <c r="EXV13" s="886"/>
      <c r="EXW13" s="886"/>
      <c r="EXX13" s="885"/>
      <c r="EXY13" s="886"/>
      <c r="EXZ13" s="886"/>
      <c r="EYA13" s="886"/>
      <c r="EYB13" s="885"/>
      <c r="EYC13" s="886"/>
      <c r="EYD13" s="886"/>
      <c r="EYE13" s="886"/>
      <c r="EYF13" s="885"/>
      <c r="EYG13" s="886"/>
      <c r="EYH13" s="886"/>
      <c r="EYI13" s="886"/>
      <c r="EYJ13" s="885"/>
      <c r="EYK13" s="886"/>
      <c r="EYL13" s="886"/>
      <c r="EYM13" s="886"/>
      <c r="EYN13" s="885"/>
      <c r="EYO13" s="886"/>
      <c r="EYP13" s="886"/>
      <c r="EYQ13" s="886"/>
      <c r="EYR13" s="885"/>
      <c r="EYS13" s="886"/>
      <c r="EYT13" s="886"/>
      <c r="EYU13" s="886"/>
      <c r="EYV13" s="885"/>
      <c r="EYW13" s="886"/>
      <c r="EYX13" s="886"/>
      <c r="EYY13" s="886"/>
      <c r="EYZ13" s="885"/>
      <c r="EZA13" s="886"/>
      <c r="EZB13" s="886"/>
      <c r="EZC13" s="886"/>
      <c r="EZD13" s="885"/>
      <c r="EZE13" s="886"/>
      <c r="EZF13" s="886"/>
      <c r="EZG13" s="886"/>
      <c r="EZH13" s="885"/>
      <c r="EZI13" s="886"/>
      <c r="EZJ13" s="886"/>
      <c r="EZK13" s="886"/>
      <c r="EZL13" s="885"/>
      <c r="EZM13" s="886"/>
      <c r="EZN13" s="886"/>
      <c r="EZO13" s="886"/>
      <c r="EZP13" s="885"/>
      <c r="EZQ13" s="886"/>
      <c r="EZR13" s="886"/>
      <c r="EZS13" s="886"/>
      <c r="EZT13" s="885"/>
      <c r="EZU13" s="886"/>
      <c r="EZV13" s="886"/>
      <c r="EZW13" s="886"/>
      <c r="EZX13" s="885"/>
      <c r="EZY13" s="886"/>
      <c r="EZZ13" s="886"/>
      <c r="FAA13" s="886"/>
      <c r="FAB13" s="885"/>
      <c r="FAC13" s="886"/>
      <c r="FAD13" s="886"/>
      <c r="FAE13" s="886"/>
      <c r="FAF13" s="885"/>
      <c r="FAG13" s="886"/>
      <c r="FAH13" s="886"/>
      <c r="FAI13" s="886"/>
      <c r="FAJ13" s="885"/>
      <c r="FAK13" s="886"/>
      <c r="FAL13" s="886"/>
      <c r="FAM13" s="886"/>
      <c r="FAN13" s="885"/>
      <c r="FAO13" s="886"/>
      <c r="FAP13" s="886"/>
      <c r="FAQ13" s="886"/>
      <c r="FAR13" s="885"/>
      <c r="FAS13" s="886"/>
      <c r="FAT13" s="886"/>
      <c r="FAU13" s="886"/>
      <c r="FAV13" s="885"/>
      <c r="FAW13" s="886"/>
      <c r="FAX13" s="886"/>
      <c r="FAY13" s="886"/>
      <c r="FAZ13" s="885"/>
      <c r="FBA13" s="886"/>
      <c r="FBB13" s="886"/>
      <c r="FBC13" s="886"/>
      <c r="FBD13" s="885"/>
      <c r="FBE13" s="886"/>
      <c r="FBF13" s="886"/>
      <c r="FBG13" s="886"/>
      <c r="FBH13" s="885"/>
      <c r="FBI13" s="886"/>
      <c r="FBJ13" s="886"/>
      <c r="FBK13" s="886"/>
      <c r="FBL13" s="885"/>
      <c r="FBM13" s="886"/>
      <c r="FBN13" s="886"/>
      <c r="FBO13" s="886"/>
      <c r="FBP13" s="885"/>
      <c r="FBQ13" s="886"/>
      <c r="FBR13" s="886"/>
      <c r="FBS13" s="886"/>
      <c r="FBT13" s="885"/>
      <c r="FBU13" s="886"/>
      <c r="FBV13" s="886"/>
      <c r="FBW13" s="886"/>
      <c r="FBX13" s="885"/>
      <c r="FBY13" s="886"/>
      <c r="FBZ13" s="886"/>
      <c r="FCA13" s="886"/>
      <c r="FCB13" s="885"/>
      <c r="FCC13" s="886"/>
      <c r="FCD13" s="886"/>
      <c r="FCE13" s="886"/>
      <c r="FCF13" s="885"/>
      <c r="FCG13" s="886"/>
      <c r="FCH13" s="886"/>
      <c r="FCI13" s="886"/>
      <c r="FCJ13" s="885"/>
      <c r="FCK13" s="886"/>
      <c r="FCL13" s="886"/>
      <c r="FCM13" s="886"/>
      <c r="FCN13" s="885"/>
      <c r="FCO13" s="886"/>
      <c r="FCP13" s="886"/>
      <c r="FCQ13" s="886"/>
      <c r="FCR13" s="885"/>
      <c r="FCS13" s="886"/>
      <c r="FCT13" s="886"/>
      <c r="FCU13" s="886"/>
      <c r="FCV13" s="885"/>
      <c r="FCW13" s="886"/>
      <c r="FCX13" s="886"/>
      <c r="FCY13" s="886"/>
      <c r="FCZ13" s="885"/>
      <c r="FDA13" s="886"/>
      <c r="FDB13" s="886"/>
      <c r="FDC13" s="886"/>
      <c r="FDD13" s="885"/>
      <c r="FDE13" s="886"/>
      <c r="FDF13" s="886"/>
      <c r="FDG13" s="886"/>
      <c r="FDH13" s="885"/>
      <c r="FDI13" s="886"/>
      <c r="FDJ13" s="886"/>
      <c r="FDK13" s="886"/>
      <c r="FDL13" s="885"/>
      <c r="FDM13" s="886"/>
      <c r="FDN13" s="886"/>
      <c r="FDO13" s="886"/>
      <c r="FDP13" s="885"/>
      <c r="FDQ13" s="886"/>
      <c r="FDR13" s="886"/>
      <c r="FDS13" s="886"/>
      <c r="FDT13" s="885"/>
      <c r="FDU13" s="886"/>
      <c r="FDV13" s="886"/>
      <c r="FDW13" s="886"/>
      <c r="FDX13" s="885"/>
      <c r="FDY13" s="886"/>
      <c r="FDZ13" s="886"/>
      <c r="FEA13" s="886"/>
      <c r="FEB13" s="885"/>
      <c r="FEC13" s="886"/>
      <c r="FED13" s="886"/>
      <c r="FEE13" s="886"/>
      <c r="FEF13" s="885"/>
      <c r="FEG13" s="886"/>
      <c r="FEH13" s="886"/>
      <c r="FEI13" s="886"/>
      <c r="FEJ13" s="885"/>
      <c r="FEK13" s="886"/>
      <c r="FEL13" s="886"/>
      <c r="FEM13" s="886"/>
      <c r="FEN13" s="885"/>
      <c r="FEO13" s="886"/>
      <c r="FEP13" s="886"/>
      <c r="FEQ13" s="886"/>
      <c r="FER13" s="885"/>
      <c r="FES13" s="886"/>
      <c r="FET13" s="886"/>
      <c r="FEU13" s="886"/>
      <c r="FEV13" s="885"/>
      <c r="FEW13" s="886"/>
      <c r="FEX13" s="886"/>
      <c r="FEY13" s="886"/>
      <c r="FEZ13" s="885"/>
      <c r="FFA13" s="886"/>
      <c r="FFB13" s="886"/>
      <c r="FFC13" s="886"/>
      <c r="FFD13" s="885"/>
      <c r="FFE13" s="886"/>
      <c r="FFF13" s="886"/>
      <c r="FFG13" s="886"/>
      <c r="FFH13" s="885"/>
      <c r="FFI13" s="886"/>
      <c r="FFJ13" s="886"/>
      <c r="FFK13" s="886"/>
      <c r="FFL13" s="885"/>
      <c r="FFM13" s="886"/>
      <c r="FFN13" s="886"/>
      <c r="FFO13" s="886"/>
      <c r="FFP13" s="885"/>
      <c r="FFQ13" s="886"/>
      <c r="FFR13" s="886"/>
      <c r="FFS13" s="886"/>
      <c r="FFT13" s="885"/>
      <c r="FFU13" s="886"/>
      <c r="FFV13" s="886"/>
      <c r="FFW13" s="886"/>
      <c r="FFX13" s="885"/>
      <c r="FFY13" s="886"/>
      <c r="FFZ13" s="886"/>
      <c r="FGA13" s="886"/>
      <c r="FGB13" s="885"/>
      <c r="FGC13" s="886"/>
      <c r="FGD13" s="886"/>
      <c r="FGE13" s="886"/>
      <c r="FGF13" s="885"/>
      <c r="FGG13" s="886"/>
      <c r="FGH13" s="886"/>
      <c r="FGI13" s="886"/>
      <c r="FGJ13" s="885"/>
      <c r="FGK13" s="886"/>
      <c r="FGL13" s="886"/>
      <c r="FGM13" s="886"/>
      <c r="FGN13" s="885"/>
      <c r="FGO13" s="886"/>
      <c r="FGP13" s="886"/>
      <c r="FGQ13" s="886"/>
      <c r="FGR13" s="885"/>
      <c r="FGS13" s="886"/>
      <c r="FGT13" s="886"/>
      <c r="FGU13" s="886"/>
      <c r="FGV13" s="885"/>
      <c r="FGW13" s="886"/>
      <c r="FGX13" s="886"/>
      <c r="FGY13" s="886"/>
      <c r="FGZ13" s="885"/>
      <c r="FHA13" s="886"/>
      <c r="FHB13" s="886"/>
      <c r="FHC13" s="886"/>
      <c r="FHD13" s="885"/>
      <c r="FHE13" s="886"/>
      <c r="FHF13" s="886"/>
      <c r="FHG13" s="886"/>
      <c r="FHH13" s="885"/>
      <c r="FHI13" s="886"/>
      <c r="FHJ13" s="886"/>
      <c r="FHK13" s="886"/>
      <c r="FHL13" s="885"/>
      <c r="FHM13" s="886"/>
      <c r="FHN13" s="886"/>
      <c r="FHO13" s="886"/>
      <c r="FHP13" s="885"/>
      <c r="FHQ13" s="886"/>
      <c r="FHR13" s="886"/>
      <c r="FHS13" s="886"/>
      <c r="FHT13" s="885"/>
      <c r="FHU13" s="886"/>
      <c r="FHV13" s="886"/>
      <c r="FHW13" s="886"/>
      <c r="FHX13" s="885"/>
      <c r="FHY13" s="886"/>
      <c r="FHZ13" s="886"/>
      <c r="FIA13" s="886"/>
      <c r="FIB13" s="885"/>
      <c r="FIC13" s="886"/>
      <c r="FID13" s="886"/>
      <c r="FIE13" s="886"/>
      <c r="FIF13" s="885"/>
      <c r="FIG13" s="886"/>
      <c r="FIH13" s="886"/>
      <c r="FII13" s="886"/>
      <c r="FIJ13" s="885"/>
      <c r="FIK13" s="886"/>
      <c r="FIL13" s="886"/>
      <c r="FIM13" s="886"/>
      <c r="FIN13" s="885"/>
      <c r="FIO13" s="886"/>
      <c r="FIP13" s="886"/>
      <c r="FIQ13" s="886"/>
      <c r="FIR13" s="885"/>
      <c r="FIS13" s="886"/>
      <c r="FIT13" s="886"/>
      <c r="FIU13" s="886"/>
      <c r="FIV13" s="885"/>
      <c r="FIW13" s="886"/>
      <c r="FIX13" s="886"/>
      <c r="FIY13" s="886"/>
      <c r="FIZ13" s="885"/>
      <c r="FJA13" s="886"/>
      <c r="FJB13" s="886"/>
      <c r="FJC13" s="886"/>
      <c r="FJD13" s="885"/>
      <c r="FJE13" s="886"/>
      <c r="FJF13" s="886"/>
      <c r="FJG13" s="886"/>
      <c r="FJH13" s="885"/>
      <c r="FJI13" s="886"/>
      <c r="FJJ13" s="886"/>
      <c r="FJK13" s="886"/>
      <c r="FJL13" s="885"/>
      <c r="FJM13" s="886"/>
      <c r="FJN13" s="886"/>
      <c r="FJO13" s="886"/>
      <c r="FJP13" s="885"/>
      <c r="FJQ13" s="886"/>
      <c r="FJR13" s="886"/>
      <c r="FJS13" s="886"/>
      <c r="FJT13" s="885"/>
      <c r="FJU13" s="886"/>
      <c r="FJV13" s="886"/>
      <c r="FJW13" s="886"/>
      <c r="FJX13" s="885"/>
      <c r="FJY13" s="886"/>
      <c r="FJZ13" s="886"/>
      <c r="FKA13" s="886"/>
      <c r="FKB13" s="885"/>
      <c r="FKC13" s="886"/>
      <c r="FKD13" s="886"/>
      <c r="FKE13" s="886"/>
      <c r="FKF13" s="885"/>
      <c r="FKG13" s="886"/>
      <c r="FKH13" s="886"/>
      <c r="FKI13" s="886"/>
      <c r="FKJ13" s="885"/>
      <c r="FKK13" s="886"/>
      <c r="FKL13" s="886"/>
      <c r="FKM13" s="886"/>
      <c r="FKN13" s="885"/>
      <c r="FKO13" s="886"/>
      <c r="FKP13" s="886"/>
      <c r="FKQ13" s="886"/>
      <c r="FKR13" s="885"/>
      <c r="FKS13" s="886"/>
      <c r="FKT13" s="886"/>
      <c r="FKU13" s="886"/>
      <c r="FKV13" s="885"/>
      <c r="FKW13" s="886"/>
      <c r="FKX13" s="886"/>
      <c r="FKY13" s="886"/>
      <c r="FKZ13" s="885"/>
      <c r="FLA13" s="886"/>
      <c r="FLB13" s="886"/>
      <c r="FLC13" s="886"/>
      <c r="FLD13" s="885"/>
      <c r="FLE13" s="886"/>
      <c r="FLF13" s="886"/>
      <c r="FLG13" s="886"/>
      <c r="FLH13" s="885"/>
      <c r="FLI13" s="886"/>
      <c r="FLJ13" s="886"/>
      <c r="FLK13" s="886"/>
      <c r="FLL13" s="885"/>
      <c r="FLM13" s="886"/>
      <c r="FLN13" s="886"/>
      <c r="FLO13" s="886"/>
      <c r="FLP13" s="885"/>
      <c r="FLQ13" s="886"/>
      <c r="FLR13" s="886"/>
      <c r="FLS13" s="886"/>
      <c r="FLT13" s="885"/>
      <c r="FLU13" s="886"/>
      <c r="FLV13" s="886"/>
      <c r="FLW13" s="886"/>
      <c r="FLX13" s="885"/>
      <c r="FLY13" s="886"/>
      <c r="FLZ13" s="886"/>
      <c r="FMA13" s="886"/>
      <c r="FMB13" s="885"/>
      <c r="FMC13" s="886"/>
      <c r="FMD13" s="886"/>
      <c r="FME13" s="886"/>
      <c r="FMF13" s="885"/>
      <c r="FMG13" s="886"/>
      <c r="FMH13" s="886"/>
      <c r="FMI13" s="886"/>
      <c r="FMJ13" s="885"/>
      <c r="FMK13" s="886"/>
      <c r="FML13" s="886"/>
      <c r="FMM13" s="886"/>
      <c r="FMN13" s="885"/>
      <c r="FMO13" s="886"/>
      <c r="FMP13" s="886"/>
      <c r="FMQ13" s="886"/>
      <c r="FMR13" s="885"/>
      <c r="FMS13" s="886"/>
      <c r="FMT13" s="886"/>
      <c r="FMU13" s="886"/>
      <c r="FMV13" s="885"/>
      <c r="FMW13" s="886"/>
      <c r="FMX13" s="886"/>
      <c r="FMY13" s="886"/>
      <c r="FMZ13" s="885"/>
      <c r="FNA13" s="886"/>
      <c r="FNB13" s="886"/>
      <c r="FNC13" s="886"/>
      <c r="FND13" s="885"/>
      <c r="FNE13" s="886"/>
      <c r="FNF13" s="886"/>
      <c r="FNG13" s="886"/>
      <c r="FNH13" s="885"/>
      <c r="FNI13" s="886"/>
      <c r="FNJ13" s="886"/>
      <c r="FNK13" s="886"/>
      <c r="FNL13" s="885"/>
      <c r="FNM13" s="886"/>
      <c r="FNN13" s="886"/>
      <c r="FNO13" s="886"/>
      <c r="FNP13" s="885"/>
      <c r="FNQ13" s="886"/>
      <c r="FNR13" s="886"/>
      <c r="FNS13" s="886"/>
      <c r="FNT13" s="885"/>
      <c r="FNU13" s="886"/>
      <c r="FNV13" s="886"/>
      <c r="FNW13" s="886"/>
      <c r="FNX13" s="885"/>
      <c r="FNY13" s="886"/>
      <c r="FNZ13" s="886"/>
      <c r="FOA13" s="886"/>
      <c r="FOB13" s="885"/>
      <c r="FOC13" s="886"/>
      <c r="FOD13" s="886"/>
      <c r="FOE13" s="886"/>
      <c r="FOF13" s="885"/>
      <c r="FOG13" s="886"/>
      <c r="FOH13" s="886"/>
      <c r="FOI13" s="886"/>
      <c r="FOJ13" s="885"/>
      <c r="FOK13" s="886"/>
      <c r="FOL13" s="886"/>
      <c r="FOM13" s="886"/>
      <c r="FON13" s="885"/>
      <c r="FOO13" s="886"/>
      <c r="FOP13" s="886"/>
      <c r="FOQ13" s="886"/>
      <c r="FOR13" s="885"/>
      <c r="FOS13" s="886"/>
      <c r="FOT13" s="886"/>
      <c r="FOU13" s="886"/>
      <c r="FOV13" s="885"/>
      <c r="FOW13" s="886"/>
      <c r="FOX13" s="886"/>
      <c r="FOY13" s="886"/>
      <c r="FOZ13" s="885"/>
      <c r="FPA13" s="886"/>
      <c r="FPB13" s="886"/>
      <c r="FPC13" s="886"/>
      <c r="FPD13" s="885"/>
      <c r="FPE13" s="886"/>
      <c r="FPF13" s="886"/>
      <c r="FPG13" s="886"/>
      <c r="FPH13" s="885"/>
      <c r="FPI13" s="886"/>
      <c r="FPJ13" s="886"/>
      <c r="FPK13" s="886"/>
      <c r="FPL13" s="885"/>
      <c r="FPM13" s="886"/>
      <c r="FPN13" s="886"/>
      <c r="FPO13" s="886"/>
      <c r="FPP13" s="885"/>
      <c r="FPQ13" s="886"/>
      <c r="FPR13" s="886"/>
      <c r="FPS13" s="886"/>
      <c r="FPT13" s="885"/>
      <c r="FPU13" s="886"/>
      <c r="FPV13" s="886"/>
      <c r="FPW13" s="886"/>
      <c r="FPX13" s="885"/>
      <c r="FPY13" s="886"/>
      <c r="FPZ13" s="886"/>
      <c r="FQA13" s="886"/>
      <c r="FQB13" s="885"/>
      <c r="FQC13" s="886"/>
      <c r="FQD13" s="886"/>
      <c r="FQE13" s="886"/>
      <c r="FQF13" s="885"/>
      <c r="FQG13" s="886"/>
      <c r="FQH13" s="886"/>
      <c r="FQI13" s="886"/>
      <c r="FQJ13" s="885"/>
      <c r="FQK13" s="886"/>
      <c r="FQL13" s="886"/>
      <c r="FQM13" s="886"/>
      <c r="FQN13" s="885"/>
      <c r="FQO13" s="886"/>
      <c r="FQP13" s="886"/>
      <c r="FQQ13" s="886"/>
      <c r="FQR13" s="885"/>
      <c r="FQS13" s="886"/>
      <c r="FQT13" s="886"/>
      <c r="FQU13" s="886"/>
      <c r="FQV13" s="885"/>
      <c r="FQW13" s="886"/>
      <c r="FQX13" s="886"/>
      <c r="FQY13" s="886"/>
      <c r="FQZ13" s="885"/>
      <c r="FRA13" s="886"/>
      <c r="FRB13" s="886"/>
      <c r="FRC13" s="886"/>
      <c r="FRD13" s="885"/>
      <c r="FRE13" s="886"/>
      <c r="FRF13" s="886"/>
      <c r="FRG13" s="886"/>
      <c r="FRH13" s="885"/>
      <c r="FRI13" s="886"/>
      <c r="FRJ13" s="886"/>
      <c r="FRK13" s="886"/>
      <c r="FRL13" s="885"/>
      <c r="FRM13" s="886"/>
      <c r="FRN13" s="886"/>
      <c r="FRO13" s="886"/>
      <c r="FRP13" s="885"/>
      <c r="FRQ13" s="886"/>
      <c r="FRR13" s="886"/>
      <c r="FRS13" s="886"/>
      <c r="FRT13" s="885"/>
      <c r="FRU13" s="886"/>
      <c r="FRV13" s="886"/>
      <c r="FRW13" s="886"/>
      <c r="FRX13" s="885"/>
      <c r="FRY13" s="886"/>
      <c r="FRZ13" s="886"/>
      <c r="FSA13" s="886"/>
      <c r="FSB13" s="885"/>
      <c r="FSC13" s="886"/>
      <c r="FSD13" s="886"/>
      <c r="FSE13" s="886"/>
      <c r="FSF13" s="885"/>
      <c r="FSG13" s="886"/>
      <c r="FSH13" s="886"/>
      <c r="FSI13" s="886"/>
      <c r="FSJ13" s="885"/>
      <c r="FSK13" s="886"/>
      <c r="FSL13" s="886"/>
      <c r="FSM13" s="886"/>
      <c r="FSN13" s="885"/>
      <c r="FSO13" s="886"/>
      <c r="FSP13" s="886"/>
      <c r="FSQ13" s="886"/>
      <c r="FSR13" s="885"/>
      <c r="FSS13" s="886"/>
      <c r="FST13" s="886"/>
      <c r="FSU13" s="886"/>
      <c r="FSV13" s="885"/>
      <c r="FSW13" s="886"/>
      <c r="FSX13" s="886"/>
      <c r="FSY13" s="886"/>
      <c r="FSZ13" s="885"/>
      <c r="FTA13" s="886"/>
      <c r="FTB13" s="886"/>
      <c r="FTC13" s="886"/>
      <c r="FTD13" s="885"/>
      <c r="FTE13" s="886"/>
      <c r="FTF13" s="886"/>
      <c r="FTG13" s="886"/>
      <c r="FTH13" s="885"/>
      <c r="FTI13" s="886"/>
      <c r="FTJ13" s="886"/>
      <c r="FTK13" s="886"/>
      <c r="FTL13" s="885"/>
      <c r="FTM13" s="886"/>
      <c r="FTN13" s="886"/>
      <c r="FTO13" s="886"/>
      <c r="FTP13" s="885"/>
      <c r="FTQ13" s="886"/>
      <c r="FTR13" s="886"/>
      <c r="FTS13" s="886"/>
      <c r="FTT13" s="885"/>
      <c r="FTU13" s="886"/>
      <c r="FTV13" s="886"/>
      <c r="FTW13" s="886"/>
      <c r="FTX13" s="885"/>
      <c r="FTY13" s="886"/>
      <c r="FTZ13" s="886"/>
      <c r="FUA13" s="886"/>
      <c r="FUB13" s="885"/>
      <c r="FUC13" s="886"/>
      <c r="FUD13" s="886"/>
      <c r="FUE13" s="886"/>
      <c r="FUF13" s="885"/>
      <c r="FUG13" s="886"/>
      <c r="FUH13" s="886"/>
      <c r="FUI13" s="886"/>
      <c r="FUJ13" s="885"/>
      <c r="FUK13" s="886"/>
      <c r="FUL13" s="886"/>
      <c r="FUM13" s="886"/>
      <c r="FUN13" s="885"/>
      <c r="FUO13" s="886"/>
      <c r="FUP13" s="886"/>
      <c r="FUQ13" s="886"/>
      <c r="FUR13" s="885"/>
      <c r="FUS13" s="886"/>
      <c r="FUT13" s="886"/>
      <c r="FUU13" s="886"/>
      <c r="FUV13" s="885"/>
      <c r="FUW13" s="886"/>
      <c r="FUX13" s="886"/>
      <c r="FUY13" s="886"/>
      <c r="FUZ13" s="885"/>
      <c r="FVA13" s="886"/>
      <c r="FVB13" s="886"/>
      <c r="FVC13" s="886"/>
      <c r="FVD13" s="885"/>
      <c r="FVE13" s="886"/>
      <c r="FVF13" s="886"/>
      <c r="FVG13" s="886"/>
      <c r="FVH13" s="885"/>
      <c r="FVI13" s="886"/>
      <c r="FVJ13" s="886"/>
      <c r="FVK13" s="886"/>
      <c r="FVL13" s="885"/>
      <c r="FVM13" s="886"/>
      <c r="FVN13" s="886"/>
      <c r="FVO13" s="886"/>
      <c r="FVP13" s="885"/>
      <c r="FVQ13" s="886"/>
      <c r="FVR13" s="886"/>
      <c r="FVS13" s="886"/>
      <c r="FVT13" s="885"/>
      <c r="FVU13" s="886"/>
      <c r="FVV13" s="886"/>
      <c r="FVW13" s="886"/>
      <c r="FVX13" s="885"/>
      <c r="FVY13" s="886"/>
      <c r="FVZ13" s="886"/>
      <c r="FWA13" s="886"/>
      <c r="FWB13" s="885"/>
      <c r="FWC13" s="886"/>
      <c r="FWD13" s="886"/>
      <c r="FWE13" s="886"/>
      <c r="FWF13" s="885"/>
      <c r="FWG13" s="886"/>
      <c r="FWH13" s="886"/>
      <c r="FWI13" s="886"/>
      <c r="FWJ13" s="885"/>
      <c r="FWK13" s="886"/>
      <c r="FWL13" s="886"/>
      <c r="FWM13" s="886"/>
      <c r="FWN13" s="885"/>
      <c r="FWO13" s="886"/>
      <c r="FWP13" s="886"/>
      <c r="FWQ13" s="886"/>
      <c r="FWR13" s="885"/>
      <c r="FWS13" s="886"/>
      <c r="FWT13" s="886"/>
      <c r="FWU13" s="886"/>
      <c r="FWV13" s="885"/>
      <c r="FWW13" s="886"/>
      <c r="FWX13" s="886"/>
      <c r="FWY13" s="886"/>
      <c r="FWZ13" s="885"/>
      <c r="FXA13" s="886"/>
      <c r="FXB13" s="886"/>
      <c r="FXC13" s="886"/>
      <c r="FXD13" s="885"/>
      <c r="FXE13" s="886"/>
      <c r="FXF13" s="886"/>
      <c r="FXG13" s="886"/>
      <c r="FXH13" s="885"/>
      <c r="FXI13" s="886"/>
      <c r="FXJ13" s="886"/>
      <c r="FXK13" s="886"/>
      <c r="FXL13" s="885"/>
      <c r="FXM13" s="886"/>
      <c r="FXN13" s="886"/>
      <c r="FXO13" s="886"/>
      <c r="FXP13" s="885"/>
      <c r="FXQ13" s="886"/>
      <c r="FXR13" s="886"/>
      <c r="FXS13" s="886"/>
      <c r="FXT13" s="885"/>
      <c r="FXU13" s="886"/>
      <c r="FXV13" s="886"/>
      <c r="FXW13" s="886"/>
      <c r="FXX13" s="885"/>
      <c r="FXY13" s="886"/>
      <c r="FXZ13" s="886"/>
      <c r="FYA13" s="886"/>
      <c r="FYB13" s="885"/>
      <c r="FYC13" s="886"/>
      <c r="FYD13" s="886"/>
      <c r="FYE13" s="886"/>
      <c r="FYF13" s="885"/>
      <c r="FYG13" s="886"/>
      <c r="FYH13" s="886"/>
      <c r="FYI13" s="886"/>
      <c r="FYJ13" s="885"/>
      <c r="FYK13" s="886"/>
      <c r="FYL13" s="886"/>
      <c r="FYM13" s="886"/>
      <c r="FYN13" s="885"/>
      <c r="FYO13" s="886"/>
      <c r="FYP13" s="886"/>
      <c r="FYQ13" s="886"/>
      <c r="FYR13" s="885"/>
      <c r="FYS13" s="886"/>
      <c r="FYT13" s="886"/>
      <c r="FYU13" s="886"/>
      <c r="FYV13" s="885"/>
      <c r="FYW13" s="886"/>
      <c r="FYX13" s="886"/>
      <c r="FYY13" s="886"/>
      <c r="FYZ13" s="885"/>
      <c r="FZA13" s="886"/>
      <c r="FZB13" s="886"/>
      <c r="FZC13" s="886"/>
      <c r="FZD13" s="885"/>
      <c r="FZE13" s="886"/>
      <c r="FZF13" s="886"/>
      <c r="FZG13" s="886"/>
      <c r="FZH13" s="885"/>
      <c r="FZI13" s="886"/>
      <c r="FZJ13" s="886"/>
      <c r="FZK13" s="886"/>
      <c r="FZL13" s="885"/>
      <c r="FZM13" s="886"/>
      <c r="FZN13" s="886"/>
      <c r="FZO13" s="886"/>
      <c r="FZP13" s="885"/>
      <c r="FZQ13" s="886"/>
      <c r="FZR13" s="886"/>
      <c r="FZS13" s="886"/>
      <c r="FZT13" s="885"/>
      <c r="FZU13" s="886"/>
      <c r="FZV13" s="886"/>
      <c r="FZW13" s="886"/>
      <c r="FZX13" s="885"/>
      <c r="FZY13" s="886"/>
      <c r="FZZ13" s="886"/>
      <c r="GAA13" s="886"/>
      <c r="GAB13" s="885"/>
      <c r="GAC13" s="886"/>
      <c r="GAD13" s="886"/>
      <c r="GAE13" s="886"/>
      <c r="GAF13" s="885"/>
      <c r="GAG13" s="886"/>
      <c r="GAH13" s="886"/>
      <c r="GAI13" s="886"/>
      <c r="GAJ13" s="885"/>
      <c r="GAK13" s="886"/>
      <c r="GAL13" s="886"/>
      <c r="GAM13" s="886"/>
      <c r="GAN13" s="885"/>
      <c r="GAO13" s="886"/>
      <c r="GAP13" s="886"/>
      <c r="GAQ13" s="886"/>
      <c r="GAR13" s="885"/>
      <c r="GAS13" s="886"/>
      <c r="GAT13" s="886"/>
      <c r="GAU13" s="886"/>
      <c r="GAV13" s="885"/>
      <c r="GAW13" s="886"/>
      <c r="GAX13" s="886"/>
      <c r="GAY13" s="886"/>
      <c r="GAZ13" s="885"/>
      <c r="GBA13" s="886"/>
      <c r="GBB13" s="886"/>
      <c r="GBC13" s="886"/>
      <c r="GBD13" s="885"/>
      <c r="GBE13" s="886"/>
      <c r="GBF13" s="886"/>
      <c r="GBG13" s="886"/>
      <c r="GBH13" s="885"/>
      <c r="GBI13" s="886"/>
      <c r="GBJ13" s="886"/>
      <c r="GBK13" s="886"/>
      <c r="GBL13" s="885"/>
      <c r="GBM13" s="886"/>
      <c r="GBN13" s="886"/>
      <c r="GBO13" s="886"/>
      <c r="GBP13" s="885"/>
      <c r="GBQ13" s="886"/>
      <c r="GBR13" s="886"/>
      <c r="GBS13" s="886"/>
      <c r="GBT13" s="885"/>
      <c r="GBU13" s="886"/>
      <c r="GBV13" s="886"/>
      <c r="GBW13" s="886"/>
      <c r="GBX13" s="885"/>
      <c r="GBY13" s="886"/>
      <c r="GBZ13" s="886"/>
      <c r="GCA13" s="886"/>
      <c r="GCB13" s="885"/>
      <c r="GCC13" s="886"/>
      <c r="GCD13" s="886"/>
      <c r="GCE13" s="886"/>
      <c r="GCF13" s="885"/>
      <c r="GCG13" s="886"/>
      <c r="GCH13" s="886"/>
      <c r="GCI13" s="886"/>
      <c r="GCJ13" s="885"/>
      <c r="GCK13" s="886"/>
      <c r="GCL13" s="886"/>
      <c r="GCM13" s="886"/>
      <c r="GCN13" s="885"/>
      <c r="GCO13" s="886"/>
      <c r="GCP13" s="886"/>
      <c r="GCQ13" s="886"/>
      <c r="GCR13" s="885"/>
      <c r="GCS13" s="886"/>
      <c r="GCT13" s="886"/>
      <c r="GCU13" s="886"/>
      <c r="GCV13" s="885"/>
      <c r="GCW13" s="886"/>
      <c r="GCX13" s="886"/>
      <c r="GCY13" s="886"/>
      <c r="GCZ13" s="885"/>
      <c r="GDA13" s="886"/>
      <c r="GDB13" s="886"/>
      <c r="GDC13" s="886"/>
      <c r="GDD13" s="885"/>
      <c r="GDE13" s="886"/>
      <c r="GDF13" s="886"/>
      <c r="GDG13" s="886"/>
      <c r="GDH13" s="885"/>
      <c r="GDI13" s="886"/>
      <c r="GDJ13" s="886"/>
      <c r="GDK13" s="886"/>
      <c r="GDL13" s="885"/>
      <c r="GDM13" s="886"/>
      <c r="GDN13" s="886"/>
      <c r="GDO13" s="886"/>
      <c r="GDP13" s="885"/>
      <c r="GDQ13" s="886"/>
      <c r="GDR13" s="886"/>
      <c r="GDS13" s="886"/>
      <c r="GDT13" s="885"/>
      <c r="GDU13" s="886"/>
      <c r="GDV13" s="886"/>
      <c r="GDW13" s="886"/>
      <c r="GDX13" s="885"/>
      <c r="GDY13" s="886"/>
      <c r="GDZ13" s="886"/>
      <c r="GEA13" s="886"/>
      <c r="GEB13" s="885"/>
      <c r="GEC13" s="886"/>
      <c r="GED13" s="886"/>
      <c r="GEE13" s="886"/>
      <c r="GEF13" s="885"/>
      <c r="GEG13" s="886"/>
      <c r="GEH13" s="886"/>
      <c r="GEI13" s="886"/>
      <c r="GEJ13" s="885"/>
      <c r="GEK13" s="886"/>
      <c r="GEL13" s="886"/>
      <c r="GEM13" s="886"/>
      <c r="GEN13" s="885"/>
      <c r="GEO13" s="886"/>
      <c r="GEP13" s="886"/>
      <c r="GEQ13" s="886"/>
      <c r="GER13" s="885"/>
      <c r="GES13" s="886"/>
      <c r="GET13" s="886"/>
      <c r="GEU13" s="886"/>
      <c r="GEV13" s="885"/>
      <c r="GEW13" s="886"/>
      <c r="GEX13" s="886"/>
      <c r="GEY13" s="886"/>
      <c r="GEZ13" s="885"/>
      <c r="GFA13" s="886"/>
      <c r="GFB13" s="886"/>
      <c r="GFC13" s="886"/>
      <c r="GFD13" s="885"/>
      <c r="GFE13" s="886"/>
      <c r="GFF13" s="886"/>
      <c r="GFG13" s="886"/>
      <c r="GFH13" s="885"/>
      <c r="GFI13" s="886"/>
      <c r="GFJ13" s="886"/>
      <c r="GFK13" s="886"/>
      <c r="GFL13" s="885"/>
      <c r="GFM13" s="886"/>
      <c r="GFN13" s="886"/>
      <c r="GFO13" s="886"/>
      <c r="GFP13" s="885"/>
      <c r="GFQ13" s="886"/>
      <c r="GFR13" s="886"/>
      <c r="GFS13" s="886"/>
      <c r="GFT13" s="885"/>
      <c r="GFU13" s="886"/>
      <c r="GFV13" s="886"/>
      <c r="GFW13" s="886"/>
      <c r="GFX13" s="885"/>
      <c r="GFY13" s="886"/>
      <c r="GFZ13" s="886"/>
      <c r="GGA13" s="886"/>
      <c r="GGB13" s="885"/>
      <c r="GGC13" s="886"/>
      <c r="GGD13" s="886"/>
      <c r="GGE13" s="886"/>
      <c r="GGF13" s="885"/>
      <c r="GGG13" s="886"/>
      <c r="GGH13" s="886"/>
      <c r="GGI13" s="886"/>
      <c r="GGJ13" s="885"/>
      <c r="GGK13" s="886"/>
      <c r="GGL13" s="886"/>
      <c r="GGM13" s="886"/>
      <c r="GGN13" s="885"/>
      <c r="GGO13" s="886"/>
      <c r="GGP13" s="886"/>
      <c r="GGQ13" s="886"/>
      <c r="GGR13" s="885"/>
      <c r="GGS13" s="886"/>
      <c r="GGT13" s="886"/>
      <c r="GGU13" s="886"/>
      <c r="GGV13" s="885"/>
      <c r="GGW13" s="886"/>
      <c r="GGX13" s="886"/>
      <c r="GGY13" s="886"/>
      <c r="GGZ13" s="885"/>
      <c r="GHA13" s="886"/>
      <c r="GHB13" s="886"/>
      <c r="GHC13" s="886"/>
      <c r="GHD13" s="885"/>
      <c r="GHE13" s="886"/>
      <c r="GHF13" s="886"/>
      <c r="GHG13" s="886"/>
      <c r="GHH13" s="885"/>
      <c r="GHI13" s="886"/>
      <c r="GHJ13" s="886"/>
      <c r="GHK13" s="886"/>
      <c r="GHL13" s="885"/>
      <c r="GHM13" s="886"/>
      <c r="GHN13" s="886"/>
      <c r="GHO13" s="886"/>
      <c r="GHP13" s="885"/>
      <c r="GHQ13" s="886"/>
      <c r="GHR13" s="886"/>
      <c r="GHS13" s="886"/>
      <c r="GHT13" s="885"/>
      <c r="GHU13" s="886"/>
      <c r="GHV13" s="886"/>
      <c r="GHW13" s="886"/>
      <c r="GHX13" s="885"/>
      <c r="GHY13" s="886"/>
      <c r="GHZ13" s="886"/>
      <c r="GIA13" s="886"/>
      <c r="GIB13" s="885"/>
      <c r="GIC13" s="886"/>
      <c r="GID13" s="886"/>
      <c r="GIE13" s="886"/>
      <c r="GIF13" s="885"/>
      <c r="GIG13" s="886"/>
      <c r="GIH13" s="886"/>
      <c r="GII13" s="886"/>
      <c r="GIJ13" s="885"/>
      <c r="GIK13" s="886"/>
      <c r="GIL13" s="886"/>
      <c r="GIM13" s="886"/>
      <c r="GIN13" s="885"/>
      <c r="GIO13" s="886"/>
      <c r="GIP13" s="886"/>
      <c r="GIQ13" s="886"/>
      <c r="GIR13" s="885"/>
      <c r="GIS13" s="886"/>
      <c r="GIT13" s="886"/>
      <c r="GIU13" s="886"/>
      <c r="GIV13" s="885"/>
      <c r="GIW13" s="886"/>
      <c r="GIX13" s="886"/>
      <c r="GIY13" s="886"/>
      <c r="GIZ13" s="885"/>
      <c r="GJA13" s="886"/>
      <c r="GJB13" s="886"/>
      <c r="GJC13" s="886"/>
      <c r="GJD13" s="885"/>
      <c r="GJE13" s="886"/>
      <c r="GJF13" s="886"/>
      <c r="GJG13" s="886"/>
      <c r="GJH13" s="885"/>
      <c r="GJI13" s="886"/>
      <c r="GJJ13" s="886"/>
      <c r="GJK13" s="886"/>
      <c r="GJL13" s="885"/>
      <c r="GJM13" s="886"/>
      <c r="GJN13" s="886"/>
      <c r="GJO13" s="886"/>
      <c r="GJP13" s="885"/>
      <c r="GJQ13" s="886"/>
      <c r="GJR13" s="886"/>
      <c r="GJS13" s="886"/>
      <c r="GJT13" s="885"/>
      <c r="GJU13" s="886"/>
      <c r="GJV13" s="886"/>
      <c r="GJW13" s="886"/>
      <c r="GJX13" s="885"/>
      <c r="GJY13" s="886"/>
      <c r="GJZ13" s="886"/>
      <c r="GKA13" s="886"/>
      <c r="GKB13" s="885"/>
      <c r="GKC13" s="886"/>
      <c r="GKD13" s="886"/>
      <c r="GKE13" s="886"/>
      <c r="GKF13" s="885"/>
      <c r="GKG13" s="886"/>
      <c r="GKH13" s="886"/>
      <c r="GKI13" s="886"/>
      <c r="GKJ13" s="885"/>
      <c r="GKK13" s="886"/>
      <c r="GKL13" s="886"/>
      <c r="GKM13" s="886"/>
      <c r="GKN13" s="885"/>
      <c r="GKO13" s="886"/>
      <c r="GKP13" s="886"/>
      <c r="GKQ13" s="886"/>
      <c r="GKR13" s="885"/>
      <c r="GKS13" s="886"/>
      <c r="GKT13" s="886"/>
      <c r="GKU13" s="886"/>
      <c r="GKV13" s="885"/>
      <c r="GKW13" s="886"/>
      <c r="GKX13" s="886"/>
      <c r="GKY13" s="886"/>
      <c r="GKZ13" s="885"/>
      <c r="GLA13" s="886"/>
      <c r="GLB13" s="886"/>
      <c r="GLC13" s="886"/>
      <c r="GLD13" s="885"/>
      <c r="GLE13" s="886"/>
      <c r="GLF13" s="886"/>
      <c r="GLG13" s="886"/>
      <c r="GLH13" s="885"/>
      <c r="GLI13" s="886"/>
      <c r="GLJ13" s="886"/>
      <c r="GLK13" s="886"/>
      <c r="GLL13" s="885"/>
      <c r="GLM13" s="886"/>
      <c r="GLN13" s="886"/>
      <c r="GLO13" s="886"/>
      <c r="GLP13" s="885"/>
      <c r="GLQ13" s="886"/>
      <c r="GLR13" s="886"/>
      <c r="GLS13" s="886"/>
      <c r="GLT13" s="885"/>
      <c r="GLU13" s="886"/>
      <c r="GLV13" s="886"/>
      <c r="GLW13" s="886"/>
      <c r="GLX13" s="885"/>
      <c r="GLY13" s="886"/>
      <c r="GLZ13" s="886"/>
      <c r="GMA13" s="886"/>
      <c r="GMB13" s="885"/>
      <c r="GMC13" s="886"/>
      <c r="GMD13" s="886"/>
      <c r="GME13" s="886"/>
      <c r="GMF13" s="885"/>
      <c r="GMG13" s="886"/>
      <c r="GMH13" s="886"/>
      <c r="GMI13" s="886"/>
      <c r="GMJ13" s="885"/>
      <c r="GMK13" s="886"/>
      <c r="GML13" s="886"/>
      <c r="GMM13" s="886"/>
      <c r="GMN13" s="885"/>
      <c r="GMO13" s="886"/>
      <c r="GMP13" s="886"/>
      <c r="GMQ13" s="886"/>
      <c r="GMR13" s="885"/>
      <c r="GMS13" s="886"/>
      <c r="GMT13" s="886"/>
      <c r="GMU13" s="886"/>
      <c r="GMV13" s="885"/>
      <c r="GMW13" s="886"/>
      <c r="GMX13" s="886"/>
      <c r="GMY13" s="886"/>
      <c r="GMZ13" s="885"/>
      <c r="GNA13" s="886"/>
      <c r="GNB13" s="886"/>
      <c r="GNC13" s="886"/>
      <c r="GND13" s="885"/>
      <c r="GNE13" s="886"/>
      <c r="GNF13" s="886"/>
      <c r="GNG13" s="886"/>
      <c r="GNH13" s="885"/>
      <c r="GNI13" s="886"/>
      <c r="GNJ13" s="886"/>
      <c r="GNK13" s="886"/>
      <c r="GNL13" s="885"/>
      <c r="GNM13" s="886"/>
      <c r="GNN13" s="886"/>
      <c r="GNO13" s="886"/>
      <c r="GNP13" s="885"/>
      <c r="GNQ13" s="886"/>
      <c r="GNR13" s="886"/>
      <c r="GNS13" s="886"/>
      <c r="GNT13" s="885"/>
      <c r="GNU13" s="886"/>
      <c r="GNV13" s="886"/>
      <c r="GNW13" s="886"/>
      <c r="GNX13" s="885"/>
      <c r="GNY13" s="886"/>
      <c r="GNZ13" s="886"/>
      <c r="GOA13" s="886"/>
      <c r="GOB13" s="885"/>
      <c r="GOC13" s="886"/>
      <c r="GOD13" s="886"/>
      <c r="GOE13" s="886"/>
      <c r="GOF13" s="885"/>
      <c r="GOG13" s="886"/>
      <c r="GOH13" s="886"/>
      <c r="GOI13" s="886"/>
      <c r="GOJ13" s="885"/>
      <c r="GOK13" s="886"/>
      <c r="GOL13" s="886"/>
      <c r="GOM13" s="886"/>
      <c r="GON13" s="885"/>
      <c r="GOO13" s="886"/>
      <c r="GOP13" s="886"/>
      <c r="GOQ13" s="886"/>
      <c r="GOR13" s="885"/>
      <c r="GOS13" s="886"/>
      <c r="GOT13" s="886"/>
      <c r="GOU13" s="886"/>
      <c r="GOV13" s="885"/>
      <c r="GOW13" s="886"/>
      <c r="GOX13" s="886"/>
      <c r="GOY13" s="886"/>
      <c r="GOZ13" s="885"/>
      <c r="GPA13" s="886"/>
      <c r="GPB13" s="886"/>
      <c r="GPC13" s="886"/>
      <c r="GPD13" s="885"/>
      <c r="GPE13" s="886"/>
      <c r="GPF13" s="886"/>
      <c r="GPG13" s="886"/>
      <c r="GPH13" s="885"/>
      <c r="GPI13" s="886"/>
      <c r="GPJ13" s="886"/>
      <c r="GPK13" s="886"/>
      <c r="GPL13" s="885"/>
      <c r="GPM13" s="886"/>
      <c r="GPN13" s="886"/>
      <c r="GPO13" s="886"/>
      <c r="GPP13" s="885"/>
      <c r="GPQ13" s="886"/>
      <c r="GPR13" s="886"/>
      <c r="GPS13" s="886"/>
      <c r="GPT13" s="885"/>
      <c r="GPU13" s="886"/>
      <c r="GPV13" s="886"/>
      <c r="GPW13" s="886"/>
      <c r="GPX13" s="885"/>
      <c r="GPY13" s="886"/>
      <c r="GPZ13" s="886"/>
      <c r="GQA13" s="886"/>
      <c r="GQB13" s="885"/>
      <c r="GQC13" s="886"/>
      <c r="GQD13" s="886"/>
      <c r="GQE13" s="886"/>
      <c r="GQF13" s="885"/>
      <c r="GQG13" s="886"/>
      <c r="GQH13" s="886"/>
      <c r="GQI13" s="886"/>
      <c r="GQJ13" s="885"/>
      <c r="GQK13" s="886"/>
      <c r="GQL13" s="886"/>
      <c r="GQM13" s="886"/>
      <c r="GQN13" s="885"/>
      <c r="GQO13" s="886"/>
      <c r="GQP13" s="886"/>
      <c r="GQQ13" s="886"/>
      <c r="GQR13" s="885"/>
      <c r="GQS13" s="886"/>
      <c r="GQT13" s="886"/>
      <c r="GQU13" s="886"/>
      <c r="GQV13" s="885"/>
      <c r="GQW13" s="886"/>
      <c r="GQX13" s="886"/>
      <c r="GQY13" s="886"/>
      <c r="GQZ13" s="885"/>
      <c r="GRA13" s="886"/>
      <c r="GRB13" s="886"/>
      <c r="GRC13" s="886"/>
      <c r="GRD13" s="885"/>
      <c r="GRE13" s="886"/>
      <c r="GRF13" s="886"/>
      <c r="GRG13" s="886"/>
      <c r="GRH13" s="885"/>
      <c r="GRI13" s="886"/>
      <c r="GRJ13" s="886"/>
      <c r="GRK13" s="886"/>
      <c r="GRL13" s="885"/>
      <c r="GRM13" s="886"/>
      <c r="GRN13" s="886"/>
      <c r="GRO13" s="886"/>
      <c r="GRP13" s="885"/>
      <c r="GRQ13" s="886"/>
      <c r="GRR13" s="886"/>
      <c r="GRS13" s="886"/>
      <c r="GRT13" s="885"/>
      <c r="GRU13" s="886"/>
      <c r="GRV13" s="886"/>
      <c r="GRW13" s="886"/>
      <c r="GRX13" s="885"/>
      <c r="GRY13" s="886"/>
      <c r="GRZ13" s="886"/>
      <c r="GSA13" s="886"/>
      <c r="GSB13" s="885"/>
      <c r="GSC13" s="886"/>
      <c r="GSD13" s="886"/>
      <c r="GSE13" s="886"/>
      <c r="GSF13" s="885"/>
      <c r="GSG13" s="886"/>
      <c r="GSH13" s="886"/>
      <c r="GSI13" s="886"/>
      <c r="GSJ13" s="885"/>
      <c r="GSK13" s="886"/>
      <c r="GSL13" s="886"/>
      <c r="GSM13" s="886"/>
      <c r="GSN13" s="885"/>
      <c r="GSO13" s="886"/>
      <c r="GSP13" s="886"/>
      <c r="GSQ13" s="886"/>
      <c r="GSR13" s="885"/>
      <c r="GSS13" s="886"/>
      <c r="GST13" s="886"/>
      <c r="GSU13" s="886"/>
      <c r="GSV13" s="885"/>
      <c r="GSW13" s="886"/>
      <c r="GSX13" s="886"/>
      <c r="GSY13" s="886"/>
      <c r="GSZ13" s="885"/>
      <c r="GTA13" s="886"/>
      <c r="GTB13" s="886"/>
      <c r="GTC13" s="886"/>
      <c r="GTD13" s="885"/>
      <c r="GTE13" s="886"/>
      <c r="GTF13" s="886"/>
      <c r="GTG13" s="886"/>
      <c r="GTH13" s="885"/>
      <c r="GTI13" s="886"/>
      <c r="GTJ13" s="886"/>
      <c r="GTK13" s="886"/>
      <c r="GTL13" s="885"/>
      <c r="GTM13" s="886"/>
      <c r="GTN13" s="886"/>
      <c r="GTO13" s="886"/>
      <c r="GTP13" s="885"/>
      <c r="GTQ13" s="886"/>
      <c r="GTR13" s="886"/>
      <c r="GTS13" s="886"/>
      <c r="GTT13" s="885"/>
      <c r="GTU13" s="886"/>
      <c r="GTV13" s="886"/>
      <c r="GTW13" s="886"/>
      <c r="GTX13" s="885"/>
      <c r="GTY13" s="886"/>
      <c r="GTZ13" s="886"/>
      <c r="GUA13" s="886"/>
      <c r="GUB13" s="885"/>
      <c r="GUC13" s="886"/>
      <c r="GUD13" s="886"/>
      <c r="GUE13" s="886"/>
      <c r="GUF13" s="885"/>
      <c r="GUG13" s="886"/>
      <c r="GUH13" s="886"/>
      <c r="GUI13" s="886"/>
      <c r="GUJ13" s="885"/>
      <c r="GUK13" s="886"/>
      <c r="GUL13" s="886"/>
      <c r="GUM13" s="886"/>
      <c r="GUN13" s="885"/>
      <c r="GUO13" s="886"/>
      <c r="GUP13" s="886"/>
      <c r="GUQ13" s="886"/>
      <c r="GUR13" s="885"/>
      <c r="GUS13" s="886"/>
      <c r="GUT13" s="886"/>
      <c r="GUU13" s="886"/>
      <c r="GUV13" s="885"/>
      <c r="GUW13" s="886"/>
      <c r="GUX13" s="886"/>
      <c r="GUY13" s="886"/>
      <c r="GUZ13" s="885"/>
      <c r="GVA13" s="886"/>
      <c r="GVB13" s="886"/>
      <c r="GVC13" s="886"/>
      <c r="GVD13" s="885"/>
      <c r="GVE13" s="886"/>
      <c r="GVF13" s="886"/>
      <c r="GVG13" s="886"/>
      <c r="GVH13" s="885"/>
      <c r="GVI13" s="886"/>
      <c r="GVJ13" s="886"/>
      <c r="GVK13" s="886"/>
      <c r="GVL13" s="885"/>
      <c r="GVM13" s="886"/>
      <c r="GVN13" s="886"/>
      <c r="GVO13" s="886"/>
      <c r="GVP13" s="885"/>
      <c r="GVQ13" s="886"/>
      <c r="GVR13" s="886"/>
      <c r="GVS13" s="886"/>
      <c r="GVT13" s="885"/>
      <c r="GVU13" s="886"/>
      <c r="GVV13" s="886"/>
      <c r="GVW13" s="886"/>
      <c r="GVX13" s="885"/>
      <c r="GVY13" s="886"/>
      <c r="GVZ13" s="886"/>
      <c r="GWA13" s="886"/>
      <c r="GWB13" s="885"/>
      <c r="GWC13" s="886"/>
      <c r="GWD13" s="886"/>
      <c r="GWE13" s="886"/>
      <c r="GWF13" s="885"/>
      <c r="GWG13" s="886"/>
      <c r="GWH13" s="886"/>
      <c r="GWI13" s="886"/>
      <c r="GWJ13" s="885"/>
      <c r="GWK13" s="886"/>
      <c r="GWL13" s="886"/>
      <c r="GWM13" s="886"/>
      <c r="GWN13" s="885"/>
      <c r="GWO13" s="886"/>
      <c r="GWP13" s="886"/>
      <c r="GWQ13" s="886"/>
      <c r="GWR13" s="885"/>
      <c r="GWS13" s="886"/>
      <c r="GWT13" s="886"/>
      <c r="GWU13" s="886"/>
      <c r="GWV13" s="885"/>
      <c r="GWW13" s="886"/>
      <c r="GWX13" s="886"/>
      <c r="GWY13" s="886"/>
      <c r="GWZ13" s="885"/>
      <c r="GXA13" s="886"/>
      <c r="GXB13" s="886"/>
      <c r="GXC13" s="886"/>
      <c r="GXD13" s="885"/>
      <c r="GXE13" s="886"/>
      <c r="GXF13" s="886"/>
      <c r="GXG13" s="886"/>
      <c r="GXH13" s="885"/>
      <c r="GXI13" s="886"/>
      <c r="GXJ13" s="886"/>
      <c r="GXK13" s="886"/>
      <c r="GXL13" s="885"/>
      <c r="GXM13" s="886"/>
      <c r="GXN13" s="886"/>
      <c r="GXO13" s="886"/>
      <c r="GXP13" s="885"/>
      <c r="GXQ13" s="886"/>
      <c r="GXR13" s="886"/>
      <c r="GXS13" s="886"/>
      <c r="GXT13" s="885"/>
      <c r="GXU13" s="886"/>
      <c r="GXV13" s="886"/>
      <c r="GXW13" s="886"/>
      <c r="GXX13" s="885"/>
      <c r="GXY13" s="886"/>
      <c r="GXZ13" s="886"/>
      <c r="GYA13" s="886"/>
      <c r="GYB13" s="885"/>
      <c r="GYC13" s="886"/>
      <c r="GYD13" s="886"/>
      <c r="GYE13" s="886"/>
      <c r="GYF13" s="885"/>
      <c r="GYG13" s="886"/>
      <c r="GYH13" s="886"/>
      <c r="GYI13" s="886"/>
      <c r="GYJ13" s="885"/>
      <c r="GYK13" s="886"/>
      <c r="GYL13" s="886"/>
      <c r="GYM13" s="886"/>
      <c r="GYN13" s="885"/>
      <c r="GYO13" s="886"/>
      <c r="GYP13" s="886"/>
      <c r="GYQ13" s="886"/>
      <c r="GYR13" s="885"/>
      <c r="GYS13" s="886"/>
      <c r="GYT13" s="886"/>
      <c r="GYU13" s="886"/>
      <c r="GYV13" s="885"/>
      <c r="GYW13" s="886"/>
      <c r="GYX13" s="886"/>
      <c r="GYY13" s="886"/>
      <c r="GYZ13" s="885"/>
      <c r="GZA13" s="886"/>
      <c r="GZB13" s="886"/>
      <c r="GZC13" s="886"/>
      <c r="GZD13" s="885"/>
      <c r="GZE13" s="886"/>
      <c r="GZF13" s="886"/>
      <c r="GZG13" s="886"/>
      <c r="GZH13" s="885"/>
      <c r="GZI13" s="886"/>
      <c r="GZJ13" s="886"/>
      <c r="GZK13" s="886"/>
      <c r="GZL13" s="885"/>
      <c r="GZM13" s="886"/>
      <c r="GZN13" s="886"/>
      <c r="GZO13" s="886"/>
      <c r="GZP13" s="885"/>
      <c r="GZQ13" s="886"/>
      <c r="GZR13" s="886"/>
      <c r="GZS13" s="886"/>
      <c r="GZT13" s="885"/>
      <c r="GZU13" s="886"/>
      <c r="GZV13" s="886"/>
      <c r="GZW13" s="886"/>
      <c r="GZX13" s="885"/>
      <c r="GZY13" s="886"/>
      <c r="GZZ13" s="886"/>
      <c r="HAA13" s="886"/>
      <c r="HAB13" s="885"/>
      <c r="HAC13" s="886"/>
      <c r="HAD13" s="886"/>
      <c r="HAE13" s="886"/>
      <c r="HAF13" s="885"/>
      <c r="HAG13" s="886"/>
      <c r="HAH13" s="886"/>
      <c r="HAI13" s="886"/>
      <c r="HAJ13" s="885"/>
      <c r="HAK13" s="886"/>
      <c r="HAL13" s="886"/>
      <c r="HAM13" s="886"/>
      <c r="HAN13" s="885"/>
      <c r="HAO13" s="886"/>
      <c r="HAP13" s="886"/>
      <c r="HAQ13" s="886"/>
      <c r="HAR13" s="885"/>
      <c r="HAS13" s="886"/>
      <c r="HAT13" s="886"/>
      <c r="HAU13" s="886"/>
      <c r="HAV13" s="885"/>
      <c r="HAW13" s="886"/>
      <c r="HAX13" s="886"/>
      <c r="HAY13" s="886"/>
      <c r="HAZ13" s="885"/>
      <c r="HBA13" s="886"/>
      <c r="HBB13" s="886"/>
      <c r="HBC13" s="886"/>
      <c r="HBD13" s="885"/>
      <c r="HBE13" s="886"/>
      <c r="HBF13" s="886"/>
      <c r="HBG13" s="886"/>
      <c r="HBH13" s="885"/>
      <c r="HBI13" s="886"/>
      <c r="HBJ13" s="886"/>
      <c r="HBK13" s="886"/>
      <c r="HBL13" s="885"/>
      <c r="HBM13" s="886"/>
      <c r="HBN13" s="886"/>
      <c r="HBO13" s="886"/>
      <c r="HBP13" s="885"/>
      <c r="HBQ13" s="886"/>
      <c r="HBR13" s="886"/>
      <c r="HBS13" s="886"/>
      <c r="HBT13" s="885"/>
      <c r="HBU13" s="886"/>
      <c r="HBV13" s="886"/>
      <c r="HBW13" s="886"/>
      <c r="HBX13" s="885"/>
      <c r="HBY13" s="886"/>
      <c r="HBZ13" s="886"/>
      <c r="HCA13" s="886"/>
      <c r="HCB13" s="885"/>
      <c r="HCC13" s="886"/>
      <c r="HCD13" s="886"/>
      <c r="HCE13" s="886"/>
      <c r="HCF13" s="885"/>
      <c r="HCG13" s="886"/>
      <c r="HCH13" s="886"/>
      <c r="HCI13" s="886"/>
      <c r="HCJ13" s="885"/>
      <c r="HCK13" s="886"/>
      <c r="HCL13" s="886"/>
      <c r="HCM13" s="886"/>
      <c r="HCN13" s="885"/>
      <c r="HCO13" s="886"/>
      <c r="HCP13" s="886"/>
      <c r="HCQ13" s="886"/>
      <c r="HCR13" s="885"/>
      <c r="HCS13" s="886"/>
      <c r="HCT13" s="886"/>
      <c r="HCU13" s="886"/>
      <c r="HCV13" s="885"/>
      <c r="HCW13" s="886"/>
      <c r="HCX13" s="886"/>
      <c r="HCY13" s="886"/>
      <c r="HCZ13" s="885"/>
      <c r="HDA13" s="886"/>
      <c r="HDB13" s="886"/>
      <c r="HDC13" s="886"/>
      <c r="HDD13" s="885"/>
      <c r="HDE13" s="886"/>
      <c r="HDF13" s="886"/>
      <c r="HDG13" s="886"/>
      <c r="HDH13" s="885"/>
      <c r="HDI13" s="886"/>
      <c r="HDJ13" s="886"/>
      <c r="HDK13" s="886"/>
      <c r="HDL13" s="885"/>
      <c r="HDM13" s="886"/>
      <c r="HDN13" s="886"/>
      <c r="HDO13" s="886"/>
      <c r="HDP13" s="885"/>
      <c r="HDQ13" s="886"/>
      <c r="HDR13" s="886"/>
      <c r="HDS13" s="886"/>
      <c r="HDT13" s="885"/>
      <c r="HDU13" s="886"/>
      <c r="HDV13" s="886"/>
      <c r="HDW13" s="886"/>
      <c r="HDX13" s="885"/>
      <c r="HDY13" s="886"/>
      <c r="HDZ13" s="886"/>
      <c r="HEA13" s="886"/>
      <c r="HEB13" s="885"/>
      <c r="HEC13" s="886"/>
      <c r="HED13" s="886"/>
      <c r="HEE13" s="886"/>
      <c r="HEF13" s="885"/>
      <c r="HEG13" s="886"/>
      <c r="HEH13" s="886"/>
      <c r="HEI13" s="886"/>
      <c r="HEJ13" s="885"/>
      <c r="HEK13" s="886"/>
      <c r="HEL13" s="886"/>
      <c r="HEM13" s="886"/>
      <c r="HEN13" s="885"/>
      <c r="HEO13" s="886"/>
      <c r="HEP13" s="886"/>
      <c r="HEQ13" s="886"/>
      <c r="HER13" s="885"/>
      <c r="HES13" s="886"/>
      <c r="HET13" s="886"/>
      <c r="HEU13" s="886"/>
      <c r="HEV13" s="885"/>
      <c r="HEW13" s="886"/>
      <c r="HEX13" s="886"/>
      <c r="HEY13" s="886"/>
      <c r="HEZ13" s="885"/>
      <c r="HFA13" s="886"/>
      <c r="HFB13" s="886"/>
      <c r="HFC13" s="886"/>
      <c r="HFD13" s="885"/>
      <c r="HFE13" s="886"/>
      <c r="HFF13" s="886"/>
      <c r="HFG13" s="886"/>
      <c r="HFH13" s="885"/>
      <c r="HFI13" s="886"/>
      <c r="HFJ13" s="886"/>
      <c r="HFK13" s="886"/>
      <c r="HFL13" s="885"/>
      <c r="HFM13" s="886"/>
      <c r="HFN13" s="886"/>
      <c r="HFO13" s="886"/>
      <c r="HFP13" s="885"/>
      <c r="HFQ13" s="886"/>
      <c r="HFR13" s="886"/>
      <c r="HFS13" s="886"/>
      <c r="HFT13" s="885"/>
      <c r="HFU13" s="886"/>
      <c r="HFV13" s="886"/>
      <c r="HFW13" s="886"/>
      <c r="HFX13" s="885"/>
      <c r="HFY13" s="886"/>
      <c r="HFZ13" s="886"/>
      <c r="HGA13" s="886"/>
      <c r="HGB13" s="885"/>
      <c r="HGC13" s="886"/>
      <c r="HGD13" s="886"/>
      <c r="HGE13" s="886"/>
      <c r="HGF13" s="885"/>
      <c r="HGG13" s="886"/>
      <c r="HGH13" s="886"/>
      <c r="HGI13" s="886"/>
      <c r="HGJ13" s="885"/>
      <c r="HGK13" s="886"/>
      <c r="HGL13" s="886"/>
      <c r="HGM13" s="886"/>
      <c r="HGN13" s="885"/>
      <c r="HGO13" s="886"/>
      <c r="HGP13" s="886"/>
      <c r="HGQ13" s="886"/>
      <c r="HGR13" s="885"/>
      <c r="HGS13" s="886"/>
      <c r="HGT13" s="886"/>
      <c r="HGU13" s="886"/>
      <c r="HGV13" s="885"/>
      <c r="HGW13" s="886"/>
      <c r="HGX13" s="886"/>
      <c r="HGY13" s="886"/>
      <c r="HGZ13" s="885"/>
      <c r="HHA13" s="886"/>
      <c r="HHB13" s="886"/>
      <c r="HHC13" s="886"/>
      <c r="HHD13" s="885"/>
      <c r="HHE13" s="886"/>
      <c r="HHF13" s="886"/>
      <c r="HHG13" s="886"/>
      <c r="HHH13" s="885"/>
      <c r="HHI13" s="886"/>
      <c r="HHJ13" s="886"/>
      <c r="HHK13" s="886"/>
      <c r="HHL13" s="885"/>
      <c r="HHM13" s="886"/>
      <c r="HHN13" s="886"/>
      <c r="HHO13" s="886"/>
      <c r="HHP13" s="885"/>
      <c r="HHQ13" s="886"/>
      <c r="HHR13" s="886"/>
      <c r="HHS13" s="886"/>
      <c r="HHT13" s="885"/>
      <c r="HHU13" s="886"/>
      <c r="HHV13" s="886"/>
      <c r="HHW13" s="886"/>
      <c r="HHX13" s="885"/>
      <c r="HHY13" s="886"/>
      <c r="HHZ13" s="886"/>
      <c r="HIA13" s="886"/>
      <c r="HIB13" s="885"/>
      <c r="HIC13" s="886"/>
      <c r="HID13" s="886"/>
      <c r="HIE13" s="886"/>
      <c r="HIF13" s="885"/>
      <c r="HIG13" s="886"/>
      <c r="HIH13" s="886"/>
      <c r="HII13" s="886"/>
      <c r="HIJ13" s="885"/>
      <c r="HIK13" s="886"/>
      <c r="HIL13" s="886"/>
      <c r="HIM13" s="886"/>
      <c r="HIN13" s="885"/>
      <c r="HIO13" s="886"/>
      <c r="HIP13" s="886"/>
      <c r="HIQ13" s="886"/>
      <c r="HIR13" s="885"/>
      <c r="HIS13" s="886"/>
      <c r="HIT13" s="886"/>
      <c r="HIU13" s="886"/>
      <c r="HIV13" s="885"/>
      <c r="HIW13" s="886"/>
      <c r="HIX13" s="886"/>
      <c r="HIY13" s="886"/>
      <c r="HIZ13" s="885"/>
      <c r="HJA13" s="886"/>
      <c r="HJB13" s="886"/>
      <c r="HJC13" s="886"/>
      <c r="HJD13" s="885"/>
      <c r="HJE13" s="886"/>
      <c r="HJF13" s="886"/>
      <c r="HJG13" s="886"/>
      <c r="HJH13" s="885"/>
      <c r="HJI13" s="886"/>
      <c r="HJJ13" s="886"/>
      <c r="HJK13" s="886"/>
      <c r="HJL13" s="885"/>
      <c r="HJM13" s="886"/>
      <c r="HJN13" s="886"/>
      <c r="HJO13" s="886"/>
      <c r="HJP13" s="885"/>
      <c r="HJQ13" s="886"/>
      <c r="HJR13" s="886"/>
      <c r="HJS13" s="886"/>
      <c r="HJT13" s="885"/>
      <c r="HJU13" s="886"/>
      <c r="HJV13" s="886"/>
      <c r="HJW13" s="886"/>
      <c r="HJX13" s="885"/>
      <c r="HJY13" s="886"/>
      <c r="HJZ13" s="886"/>
      <c r="HKA13" s="886"/>
      <c r="HKB13" s="885"/>
      <c r="HKC13" s="886"/>
      <c r="HKD13" s="886"/>
      <c r="HKE13" s="886"/>
      <c r="HKF13" s="885"/>
      <c r="HKG13" s="886"/>
      <c r="HKH13" s="886"/>
      <c r="HKI13" s="886"/>
      <c r="HKJ13" s="885"/>
      <c r="HKK13" s="886"/>
      <c r="HKL13" s="886"/>
      <c r="HKM13" s="886"/>
      <c r="HKN13" s="885"/>
      <c r="HKO13" s="886"/>
      <c r="HKP13" s="886"/>
      <c r="HKQ13" s="886"/>
      <c r="HKR13" s="885"/>
      <c r="HKS13" s="886"/>
      <c r="HKT13" s="886"/>
      <c r="HKU13" s="886"/>
      <c r="HKV13" s="885"/>
      <c r="HKW13" s="886"/>
      <c r="HKX13" s="886"/>
      <c r="HKY13" s="886"/>
      <c r="HKZ13" s="885"/>
      <c r="HLA13" s="886"/>
      <c r="HLB13" s="886"/>
      <c r="HLC13" s="886"/>
      <c r="HLD13" s="885"/>
      <c r="HLE13" s="886"/>
      <c r="HLF13" s="886"/>
      <c r="HLG13" s="886"/>
      <c r="HLH13" s="885"/>
      <c r="HLI13" s="886"/>
      <c r="HLJ13" s="886"/>
      <c r="HLK13" s="886"/>
      <c r="HLL13" s="885"/>
      <c r="HLM13" s="886"/>
      <c r="HLN13" s="886"/>
      <c r="HLO13" s="886"/>
      <c r="HLP13" s="885"/>
      <c r="HLQ13" s="886"/>
      <c r="HLR13" s="886"/>
      <c r="HLS13" s="886"/>
      <c r="HLT13" s="885"/>
      <c r="HLU13" s="886"/>
      <c r="HLV13" s="886"/>
      <c r="HLW13" s="886"/>
      <c r="HLX13" s="885"/>
      <c r="HLY13" s="886"/>
      <c r="HLZ13" s="886"/>
      <c r="HMA13" s="886"/>
      <c r="HMB13" s="885"/>
      <c r="HMC13" s="886"/>
      <c r="HMD13" s="886"/>
      <c r="HME13" s="886"/>
      <c r="HMF13" s="885"/>
      <c r="HMG13" s="886"/>
      <c r="HMH13" s="886"/>
      <c r="HMI13" s="886"/>
      <c r="HMJ13" s="885"/>
      <c r="HMK13" s="886"/>
      <c r="HML13" s="886"/>
      <c r="HMM13" s="886"/>
      <c r="HMN13" s="885"/>
      <c r="HMO13" s="886"/>
      <c r="HMP13" s="886"/>
      <c r="HMQ13" s="886"/>
      <c r="HMR13" s="885"/>
      <c r="HMS13" s="886"/>
      <c r="HMT13" s="886"/>
      <c r="HMU13" s="886"/>
      <c r="HMV13" s="885"/>
      <c r="HMW13" s="886"/>
      <c r="HMX13" s="886"/>
      <c r="HMY13" s="886"/>
      <c r="HMZ13" s="885"/>
      <c r="HNA13" s="886"/>
      <c r="HNB13" s="886"/>
      <c r="HNC13" s="886"/>
      <c r="HND13" s="885"/>
      <c r="HNE13" s="886"/>
      <c r="HNF13" s="886"/>
      <c r="HNG13" s="886"/>
      <c r="HNH13" s="885"/>
      <c r="HNI13" s="886"/>
      <c r="HNJ13" s="886"/>
      <c r="HNK13" s="886"/>
      <c r="HNL13" s="885"/>
      <c r="HNM13" s="886"/>
      <c r="HNN13" s="886"/>
      <c r="HNO13" s="886"/>
      <c r="HNP13" s="885"/>
      <c r="HNQ13" s="886"/>
      <c r="HNR13" s="886"/>
      <c r="HNS13" s="886"/>
      <c r="HNT13" s="885"/>
      <c r="HNU13" s="886"/>
      <c r="HNV13" s="886"/>
      <c r="HNW13" s="886"/>
      <c r="HNX13" s="885"/>
      <c r="HNY13" s="886"/>
      <c r="HNZ13" s="886"/>
      <c r="HOA13" s="886"/>
      <c r="HOB13" s="885"/>
      <c r="HOC13" s="886"/>
      <c r="HOD13" s="886"/>
      <c r="HOE13" s="886"/>
      <c r="HOF13" s="885"/>
      <c r="HOG13" s="886"/>
      <c r="HOH13" s="886"/>
      <c r="HOI13" s="886"/>
      <c r="HOJ13" s="885"/>
      <c r="HOK13" s="886"/>
      <c r="HOL13" s="886"/>
      <c r="HOM13" s="886"/>
      <c r="HON13" s="885"/>
      <c r="HOO13" s="886"/>
      <c r="HOP13" s="886"/>
      <c r="HOQ13" s="886"/>
      <c r="HOR13" s="885"/>
      <c r="HOS13" s="886"/>
      <c r="HOT13" s="886"/>
      <c r="HOU13" s="886"/>
      <c r="HOV13" s="885"/>
      <c r="HOW13" s="886"/>
      <c r="HOX13" s="886"/>
      <c r="HOY13" s="886"/>
      <c r="HOZ13" s="885"/>
      <c r="HPA13" s="886"/>
      <c r="HPB13" s="886"/>
      <c r="HPC13" s="886"/>
      <c r="HPD13" s="885"/>
      <c r="HPE13" s="886"/>
      <c r="HPF13" s="886"/>
      <c r="HPG13" s="886"/>
      <c r="HPH13" s="885"/>
      <c r="HPI13" s="886"/>
      <c r="HPJ13" s="886"/>
      <c r="HPK13" s="886"/>
      <c r="HPL13" s="885"/>
      <c r="HPM13" s="886"/>
      <c r="HPN13" s="886"/>
      <c r="HPO13" s="886"/>
      <c r="HPP13" s="885"/>
      <c r="HPQ13" s="886"/>
      <c r="HPR13" s="886"/>
      <c r="HPS13" s="886"/>
      <c r="HPT13" s="885"/>
      <c r="HPU13" s="886"/>
      <c r="HPV13" s="886"/>
      <c r="HPW13" s="886"/>
      <c r="HPX13" s="885"/>
      <c r="HPY13" s="886"/>
      <c r="HPZ13" s="886"/>
      <c r="HQA13" s="886"/>
      <c r="HQB13" s="885"/>
      <c r="HQC13" s="886"/>
      <c r="HQD13" s="886"/>
      <c r="HQE13" s="886"/>
      <c r="HQF13" s="885"/>
      <c r="HQG13" s="886"/>
      <c r="HQH13" s="886"/>
      <c r="HQI13" s="886"/>
      <c r="HQJ13" s="885"/>
      <c r="HQK13" s="886"/>
      <c r="HQL13" s="886"/>
      <c r="HQM13" s="886"/>
      <c r="HQN13" s="885"/>
      <c r="HQO13" s="886"/>
      <c r="HQP13" s="886"/>
      <c r="HQQ13" s="886"/>
      <c r="HQR13" s="885"/>
      <c r="HQS13" s="886"/>
      <c r="HQT13" s="886"/>
      <c r="HQU13" s="886"/>
      <c r="HQV13" s="885"/>
      <c r="HQW13" s="886"/>
      <c r="HQX13" s="886"/>
      <c r="HQY13" s="886"/>
      <c r="HQZ13" s="885"/>
      <c r="HRA13" s="886"/>
      <c r="HRB13" s="886"/>
      <c r="HRC13" s="886"/>
      <c r="HRD13" s="885"/>
      <c r="HRE13" s="886"/>
      <c r="HRF13" s="886"/>
      <c r="HRG13" s="886"/>
      <c r="HRH13" s="885"/>
      <c r="HRI13" s="886"/>
      <c r="HRJ13" s="886"/>
      <c r="HRK13" s="886"/>
      <c r="HRL13" s="885"/>
      <c r="HRM13" s="886"/>
      <c r="HRN13" s="886"/>
      <c r="HRO13" s="886"/>
      <c r="HRP13" s="885"/>
      <c r="HRQ13" s="886"/>
      <c r="HRR13" s="886"/>
      <c r="HRS13" s="886"/>
      <c r="HRT13" s="885"/>
      <c r="HRU13" s="886"/>
      <c r="HRV13" s="886"/>
      <c r="HRW13" s="886"/>
      <c r="HRX13" s="885"/>
      <c r="HRY13" s="886"/>
      <c r="HRZ13" s="886"/>
      <c r="HSA13" s="886"/>
      <c r="HSB13" s="885"/>
      <c r="HSC13" s="886"/>
      <c r="HSD13" s="886"/>
      <c r="HSE13" s="886"/>
      <c r="HSF13" s="885"/>
      <c r="HSG13" s="886"/>
      <c r="HSH13" s="886"/>
      <c r="HSI13" s="886"/>
      <c r="HSJ13" s="885"/>
      <c r="HSK13" s="886"/>
      <c r="HSL13" s="886"/>
      <c r="HSM13" s="886"/>
      <c r="HSN13" s="885"/>
      <c r="HSO13" s="886"/>
      <c r="HSP13" s="886"/>
      <c r="HSQ13" s="886"/>
      <c r="HSR13" s="885"/>
      <c r="HSS13" s="886"/>
      <c r="HST13" s="886"/>
      <c r="HSU13" s="886"/>
      <c r="HSV13" s="885"/>
      <c r="HSW13" s="886"/>
      <c r="HSX13" s="886"/>
      <c r="HSY13" s="886"/>
      <c r="HSZ13" s="885"/>
      <c r="HTA13" s="886"/>
      <c r="HTB13" s="886"/>
      <c r="HTC13" s="886"/>
      <c r="HTD13" s="885"/>
      <c r="HTE13" s="886"/>
      <c r="HTF13" s="886"/>
      <c r="HTG13" s="886"/>
      <c r="HTH13" s="885"/>
      <c r="HTI13" s="886"/>
      <c r="HTJ13" s="886"/>
      <c r="HTK13" s="886"/>
      <c r="HTL13" s="885"/>
      <c r="HTM13" s="886"/>
      <c r="HTN13" s="886"/>
      <c r="HTO13" s="886"/>
      <c r="HTP13" s="885"/>
      <c r="HTQ13" s="886"/>
      <c r="HTR13" s="886"/>
      <c r="HTS13" s="886"/>
      <c r="HTT13" s="885"/>
      <c r="HTU13" s="886"/>
      <c r="HTV13" s="886"/>
      <c r="HTW13" s="886"/>
      <c r="HTX13" s="885"/>
      <c r="HTY13" s="886"/>
      <c r="HTZ13" s="886"/>
      <c r="HUA13" s="886"/>
      <c r="HUB13" s="885"/>
      <c r="HUC13" s="886"/>
      <c r="HUD13" s="886"/>
      <c r="HUE13" s="886"/>
      <c r="HUF13" s="885"/>
      <c r="HUG13" s="886"/>
      <c r="HUH13" s="886"/>
      <c r="HUI13" s="886"/>
      <c r="HUJ13" s="885"/>
      <c r="HUK13" s="886"/>
      <c r="HUL13" s="886"/>
      <c r="HUM13" s="886"/>
      <c r="HUN13" s="885"/>
      <c r="HUO13" s="886"/>
      <c r="HUP13" s="886"/>
      <c r="HUQ13" s="886"/>
      <c r="HUR13" s="885"/>
      <c r="HUS13" s="886"/>
      <c r="HUT13" s="886"/>
      <c r="HUU13" s="886"/>
      <c r="HUV13" s="885"/>
      <c r="HUW13" s="886"/>
      <c r="HUX13" s="886"/>
      <c r="HUY13" s="886"/>
      <c r="HUZ13" s="885"/>
      <c r="HVA13" s="886"/>
      <c r="HVB13" s="886"/>
      <c r="HVC13" s="886"/>
      <c r="HVD13" s="885"/>
      <c r="HVE13" s="886"/>
      <c r="HVF13" s="886"/>
      <c r="HVG13" s="886"/>
      <c r="HVH13" s="885"/>
      <c r="HVI13" s="886"/>
      <c r="HVJ13" s="886"/>
      <c r="HVK13" s="886"/>
      <c r="HVL13" s="885"/>
      <c r="HVM13" s="886"/>
      <c r="HVN13" s="886"/>
      <c r="HVO13" s="886"/>
      <c r="HVP13" s="885"/>
      <c r="HVQ13" s="886"/>
      <c r="HVR13" s="886"/>
      <c r="HVS13" s="886"/>
      <c r="HVT13" s="885"/>
      <c r="HVU13" s="886"/>
      <c r="HVV13" s="886"/>
      <c r="HVW13" s="886"/>
      <c r="HVX13" s="885"/>
      <c r="HVY13" s="886"/>
      <c r="HVZ13" s="886"/>
      <c r="HWA13" s="886"/>
      <c r="HWB13" s="885"/>
      <c r="HWC13" s="886"/>
      <c r="HWD13" s="886"/>
      <c r="HWE13" s="886"/>
      <c r="HWF13" s="885"/>
      <c r="HWG13" s="886"/>
      <c r="HWH13" s="886"/>
      <c r="HWI13" s="886"/>
      <c r="HWJ13" s="885"/>
      <c r="HWK13" s="886"/>
      <c r="HWL13" s="886"/>
      <c r="HWM13" s="886"/>
      <c r="HWN13" s="885"/>
      <c r="HWO13" s="886"/>
      <c r="HWP13" s="886"/>
      <c r="HWQ13" s="886"/>
      <c r="HWR13" s="885"/>
      <c r="HWS13" s="886"/>
      <c r="HWT13" s="886"/>
      <c r="HWU13" s="886"/>
      <c r="HWV13" s="885"/>
      <c r="HWW13" s="886"/>
      <c r="HWX13" s="886"/>
      <c r="HWY13" s="886"/>
      <c r="HWZ13" s="885"/>
      <c r="HXA13" s="886"/>
      <c r="HXB13" s="886"/>
      <c r="HXC13" s="886"/>
      <c r="HXD13" s="885"/>
      <c r="HXE13" s="886"/>
      <c r="HXF13" s="886"/>
      <c r="HXG13" s="886"/>
      <c r="HXH13" s="885"/>
      <c r="HXI13" s="886"/>
      <c r="HXJ13" s="886"/>
      <c r="HXK13" s="886"/>
      <c r="HXL13" s="885"/>
      <c r="HXM13" s="886"/>
      <c r="HXN13" s="886"/>
      <c r="HXO13" s="886"/>
      <c r="HXP13" s="885"/>
      <c r="HXQ13" s="886"/>
      <c r="HXR13" s="886"/>
      <c r="HXS13" s="886"/>
      <c r="HXT13" s="885"/>
      <c r="HXU13" s="886"/>
      <c r="HXV13" s="886"/>
      <c r="HXW13" s="886"/>
      <c r="HXX13" s="885"/>
      <c r="HXY13" s="886"/>
      <c r="HXZ13" s="886"/>
      <c r="HYA13" s="886"/>
      <c r="HYB13" s="885"/>
      <c r="HYC13" s="886"/>
      <c r="HYD13" s="886"/>
      <c r="HYE13" s="886"/>
      <c r="HYF13" s="885"/>
      <c r="HYG13" s="886"/>
      <c r="HYH13" s="886"/>
      <c r="HYI13" s="886"/>
      <c r="HYJ13" s="885"/>
      <c r="HYK13" s="886"/>
      <c r="HYL13" s="886"/>
      <c r="HYM13" s="886"/>
      <c r="HYN13" s="885"/>
      <c r="HYO13" s="886"/>
      <c r="HYP13" s="886"/>
      <c r="HYQ13" s="886"/>
      <c r="HYR13" s="885"/>
      <c r="HYS13" s="886"/>
      <c r="HYT13" s="886"/>
      <c r="HYU13" s="886"/>
      <c r="HYV13" s="885"/>
      <c r="HYW13" s="886"/>
      <c r="HYX13" s="886"/>
      <c r="HYY13" s="886"/>
      <c r="HYZ13" s="885"/>
      <c r="HZA13" s="886"/>
      <c r="HZB13" s="886"/>
      <c r="HZC13" s="886"/>
      <c r="HZD13" s="885"/>
      <c r="HZE13" s="886"/>
      <c r="HZF13" s="886"/>
      <c r="HZG13" s="886"/>
      <c r="HZH13" s="885"/>
      <c r="HZI13" s="886"/>
      <c r="HZJ13" s="886"/>
      <c r="HZK13" s="886"/>
      <c r="HZL13" s="885"/>
      <c r="HZM13" s="886"/>
      <c r="HZN13" s="886"/>
      <c r="HZO13" s="886"/>
      <c r="HZP13" s="885"/>
      <c r="HZQ13" s="886"/>
      <c r="HZR13" s="886"/>
      <c r="HZS13" s="886"/>
      <c r="HZT13" s="885"/>
      <c r="HZU13" s="886"/>
      <c r="HZV13" s="886"/>
      <c r="HZW13" s="886"/>
      <c r="HZX13" s="885"/>
      <c r="HZY13" s="886"/>
      <c r="HZZ13" s="886"/>
      <c r="IAA13" s="886"/>
      <c r="IAB13" s="885"/>
      <c r="IAC13" s="886"/>
      <c r="IAD13" s="886"/>
      <c r="IAE13" s="886"/>
      <c r="IAF13" s="885"/>
      <c r="IAG13" s="886"/>
      <c r="IAH13" s="886"/>
      <c r="IAI13" s="886"/>
      <c r="IAJ13" s="885"/>
      <c r="IAK13" s="886"/>
      <c r="IAL13" s="886"/>
      <c r="IAM13" s="886"/>
      <c r="IAN13" s="885"/>
      <c r="IAO13" s="886"/>
      <c r="IAP13" s="886"/>
      <c r="IAQ13" s="886"/>
      <c r="IAR13" s="885"/>
      <c r="IAS13" s="886"/>
      <c r="IAT13" s="886"/>
      <c r="IAU13" s="886"/>
      <c r="IAV13" s="885"/>
      <c r="IAW13" s="886"/>
      <c r="IAX13" s="886"/>
      <c r="IAY13" s="886"/>
      <c r="IAZ13" s="885"/>
      <c r="IBA13" s="886"/>
      <c r="IBB13" s="886"/>
      <c r="IBC13" s="886"/>
      <c r="IBD13" s="885"/>
      <c r="IBE13" s="886"/>
      <c r="IBF13" s="886"/>
      <c r="IBG13" s="886"/>
      <c r="IBH13" s="885"/>
      <c r="IBI13" s="886"/>
      <c r="IBJ13" s="886"/>
      <c r="IBK13" s="886"/>
      <c r="IBL13" s="885"/>
      <c r="IBM13" s="886"/>
      <c r="IBN13" s="886"/>
      <c r="IBO13" s="886"/>
      <c r="IBP13" s="885"/>
      <c r="IBQ13" s="886"/>
      <c r="IBR13" s="886"/>
      <c r="IBS13" s="886"/>
      <c r="IBT13" s="885"/>
      <c r="IBU13" s="886"/>
      <c r="IBV13" s="886"/>
      <c r="IBW13" s="886"/>
      <c r="IBX13" s="885"/>
      <c r="IBY13" s="886"/>
      <c r="IBZ13" s="886"/>
      <c r="ICA13" s="886"/>
      <c r="ICB13" s="885"/>
      <c r="ICC13" s="886"/>
      <c r="ICD13" s="886"/>
      <c r="ICE13" s="886"/>
      <c r="ICF13" s="885"/>
      <c r="ICG13" s="886"/>
      <c r="ICH13" s="886"/>
      <c r="ICI13" s="886"/>
      <c r="ICJ13" s="885"/>
      <c r="ICK13" s="886"/>
      <c r="ICL13" s="886"/>
      <c r="ICM13" s="886"/>
      <c r="ICN13" s="885"/>
      <c r="ICO13" s="886"/>
      <c r="ICP13" s="886"/>
      <c r="ICQ13" s="886"/>
      <c r="ICR13" s="885"/>
      <c r="ICS13" s="886"/>
      <c r="ICT13" s="886"/>
      <c r="ICU13" s="886"/>
      <c r="ICV13" s="885"/>
      <c r="ICW13" s="886"/>
      <c r="ICX13" s="886"/>
      <c r="ICY13" s="886"/>
      <c r="ICZ13" s="885"/>
      <c r="IDA13" s="886"/>
      <c r="IDB13" s="886"/>
      <c r="IDC13" s="886"/>
      <c r="IDD13" s="885"/>
      <c r="IDE13" s="886"/>
      <c r="IDF13" s="886"/>
      <c r="IDG13" s="886"/>
      <c r="IDH13" s="885"/>
      <c r="IDI13" s="886"/>
      <c r="IDJ13" s="886"/>
      <c r="IDK13" s="886"/>
      <c r="IDL13" s="885"/>
      <c r="IDM13" s="886"/>
      <c r="IDN13" s="886"/>
      <c r="IDO13" s="886"/>
      <c r="IDP13" s="885"/>
      <c r="IDQ13" s="886"/>
      <c r="IDR13" s="886"/>
      <c r="IDS13" s="886"/>
      <c r="IDT13" s="885"/>
      <c r="IDU13" s="886"/>
      <c r="IDV13" s="886"/>
      <c r="IDW13" s="886"/>
      <c r="IDX13" s="885"/>
      <c r="IDY13" s="886"/>
      <c r="IDZ13" s="886"/>
      <c r="IEA13" s="886"/>
      <c r="IEB13" s="885"/>
      <c r="IEC13" s="886"/>
      <c r="IED13" s="886"/>
      <c r="IEE13" s="886"/>
      <c r="IEF13" s="885"/>
      <c r="IEG13" s="886"/>
      <c r="IEH13" s="886"/>
      <c r="IEI13" s="886"/>
      <c r="IEJ13" s="885"/>
      <c r="IEK13" s="886"/>
      <c r="IEL13" s="886"/>
      <c r="IEM13" s="886"/>
      <c r="IEN13" s="885"/>
      <c r="IEO13" s="886"/>
      <c r="IEP13" s="886"/>
      <c r="IEQ13" s="886"/>
      <c r="IER13" s="885"/>
      <c r="IES13" s="886"/>
      <c r="IET13" s="886"/>
      <c r="IEU13" s="886"/>
      <c r="IEV13" s="885"/>
      <c r="IEW13" s="886"/>
      <c r="IEX13" s="886"/>
      <c r="IEY13" s="886"/>
      <c r="IEZ13" s="885"/>
      <c r="IFA13" s="886"/>
      <c r="IFB13" s="886"/>
      <c r="IFC13" s="886"/>
      <c r="IFD13" s="885"/>
      <c r="IFE13" s="886"/>
      <c r="IFF13" s="886"/>
      <c r="IFG13" s="886"/>
      <c r="IFH13" s="885"/>
      <c r="IFI13" s="886"/>
      <c r="IFJ13" s="886"/>
      <c r="IFK13" s="886"/>
      <c r="IFL13" s="885"/>
      <c r="IFM13" s="886"/>
      <c r="IFN13" s="886"/>
      <c r="IFO13" s="886"/>
      <c r="IFP13" s="885"/>
      <c r="IFQ13" s="886"/>
      <c r="IFR13" s="886"/>
      <c r="IFS13" s="886"/>
      <c r="IFT13" s="885"/>
      <c r="IFU13" s="886"/>
      <c r="IFV13" s="886"/>
      <c r="IFW13" s="886"/>
      <c r="IFX13" s="885"/>
      <c r="IFY13" s="886"/>
      <c r="IFZ13" s="886"/>
      <c r="IGA13" s="886"/>
      <c r="IGB13" s="885"/>
      <c r="IGC13" s="886"/>
      <c r="IGD13" s="886"/>
      <c r="IGE13" s="886"/>
      <c r="IGF13" s="885"/>
      <c r="IGG13" s="886"/>
      <c r="IGH13" s="886"/>
      <c r="IGI13" s="886"/>
      <c r="IGJ13" s="885"/>
      <c r="IGK13" s="886"/>
      <c r="IGL13" s="886"/>
      <c r="IGM13" s="886"/>
      <c r="IGN13" s="885"/>
      <c r="IGO13" s="886"/>
      <c r="IGP13" s="886"/>
      <c r="IGQ13" s="886"/>
      <c r="IGR13" s="885"/>
      <c r="IGS13" s="886"/>
      <c r="IGT13" s="886"/>
      <c r="IGU13" s="886"/>
      <c r="IGV13" s="885"/>
      <c r="IGW13" s="886"/>
      <c r="IGX13" s="886"/>
      <c r="IGY13" s="886"/>
      <c r="IGZ13" s="885"/>
      <c r="IHA13" s="886"/>
      <c r="IHB13" s="886"/>
      <c r="IHC13" s="886"/>
      <c r="IHD13" s="885"/>
      <c r="IHE13" s="886"/>
      <c r="IHF13" s="886"/>
      <c r="IHG13" s="886"/>
      <c r="IHH13" s="885"/>
      <c r="IHI13" s="886"/>
      <c r="IHJ13" s="886"/>
      <c r="IHK13" s="886"/>
      <c r="IHL13" s="885"/>
      <c r="IHM13" s="886"/>
      <c r="IHN13" s="886"/>
      <c r="IHO13" s="886"/>
      <c r="IHP13" s="885"/>
      <c r="IHQ13" s="886"/>
      <c r="IHR13" s="886"/>
      <c r="IHS13" s="886"/>
      <c r="IHT13" s="885"/>
      <c r="IHU13" s="886"/>
      <c r="IHV13" s="886"/>
      <c r="IHW13" s="886"/>
      <c r="IHX13" s="885"/>
      <c r="IHY13" s="886"/>
      <c r="IHZ13" s="886"/>
      <c r="IIA13" s="886"/>
      <c r="IIB13" s="885"/>
      <c r="IIC13" s="886"/>
      <c r="IID13" s="886"/>
      <c r="IIE13" s="886"/>
      <c r="IIF13" s="885"/>
      <c r="IIG13" s="886"/>
      <c r="IIH13" s="886"/>
      <c r="III13" s="886"/>
      <c r="IIJ13" s="885"/>
      <c r="IIK13" s="886"/>
      <c r="IIL13" s="886"/>
      <c r="IIM13" s="886"/>
      <c r="IIN13" s="885"/>
      <c r="IIO13" s="886"/>
      <c r="IIP13" s="886"/>
      <c r="IIQ13" s="886"/>
      <c r="IIR13" s="885"/>
      <c r="IIS13" s="886"/>
      <c r="IIT13" s="886"/>
      <c r="IIU13" s="886"/>
      <c r="IIV13" s="885"/>
      <c r="IIW13" s="886"/>
      <c r="IIX13" s="886"/>
      <c r="IIY13" s="886"/>
      <c r="IIZ13" s="885"/>
      <c r="IJA13" s="886"/>
      <c r="IJB13" s="886"/>
      <c r="IJC13" s="886"/>
      <c r="IJD13" s="885"/>
      <c r="IJE13" s="886"/>
      <c r="IJF13" s="886"/>
      <c r="IJG13" s="886"/>
      <c r="IJH13" s="885"/>
      <c r="IJI13" s="886"/>
      <c r="IJJ13" s="886"/>
      <c r="IJK13" s="886"/>
      <c r="IJL13" s="885"/>
      <c r="IJM13" s="886"/>
      <c r="IJN13" s="886"/>
      <c r="IJO13" s="886"/>
      <c r="IJP13" s="885"/>
      <c r="IJQ13" s="886"/>
      <c r="IJR13" s="886"/>
      <c r="IJS13" s="886"/>
      <c r="IJT13" s="885"/>
      <c r="IJU13" s="886"/>
      <c r="IJV13" s="886"/>
      <c r="IJW13" s="886"/>
      <c r="IJX13" s="885"/>
      <c r="IJY13" s="886"/>
      <c r="IJZ13" s="886"/>
      <c r="IKA13" s="886"/>
      <c r="IKB13" s="885"/>
      <c r="IKC13" s="886"/>
      <c r="IKD13" s="886"/>
      <c r="IKE13" s="886"/>
      <c r="IKF13" s="885"/>
      <c r="IKG13" s="886"/>
      <c r="IKH13" s="886"/>
      <c r="IKI13" s="886"/>
      <c r="IKJ13" s="885"/>
      <c r="IKK13" s="886"/>
      <c r="IKL13" s="886"/>
      <c r="IKM13" s="886"/>
      <c r="IKN13" s="885"/>
      <c r="IKO13" s="886"/>
      <c r="IKP13" s="886"/>
      <c r="IKQ13" s="886"/>
      <c r="IKR13" s="885"/>
      <c r="IKS13" s="886"/>
      <c r="IKT13" s="886"/>
      <c r="IKU13" s="886"/>
      <c r="IKV13" s="885"/>
      <c r="IKW13" s="886"/>
      <c r="IKX13" s="886"/>
      <c r="IKY13" s="886"/>
      <c r="IKZ13" s="885"/>
      <c r="ILA13" s="886"/>
      <c r="ILB13" s="886"/>
      <c r="ILC13" s="886"/>
      <c r="ILD13" s="885"/>
      <c r="ILE13" s="886"/>
      <c r="ILF13" s="886"/>
      <c r="ILG13" s="886"/>
      <c r="ILH13" s="885"/>
      <c r="ILI13" s="886"/>
      <c r="ILJ13" s="886"/>
      <c r="ILK13" s="886"/>
      <c r="ILL13" s="885"/>
      <c r="ILM13" s="886"/>
      <c r="ILN13" s="886"/>
      <c r="ILO13" s="886"/>
      <c r="ILP13" s="885"/>
      <c r="ILQ13" s="886"/>
      <c r="ILR13" s="886"/>
      <c r="ILS13" s="886"/>
      <c r="ILT13" s="885"/>
      <c r="ILU13" s="886"/>
      <c r="ILV13" s="886"/>
      <c r="ILW13" s="886"/>
      <c r="ILX13" s="885"/>
      <c r="ILY13" s="886"/>
      <c r="ILZ13" s="886"/>
      <c r="IMA13" s="886"/>
      <c r="IMB13" s="885"/>
      <c r="IMC13" s="886"/>
      <c r="IMD13" s="886"/>
      <c r="IME13" s="886"/>
      <c r="IMF13" s="885"/>
      <c r="IMG13" s="886"/>
      <c r="IMH13" s="886"/>
      <c r="IMI13" s="886"/>
      <c r="IMJ13" s="885"/>
      <c r="IMK13" s="886"/>
      <c r="IML13" s="886"/>
      <c r="IMM13" s="886"/>
      <c r="IMN13" s="885"/>
      <c r="IMO13" s="886"/>
      <c r="IMP13" s="886"/>
      <c r="IMQ13" s="886"/>
      <c r="IMR13" s="885"/>
      <c r="IMS13" s="886"/>
      <c r="IMT13" s="886"/>
      <c r="IMU13" s="886"/>
      <c r="IMV13" s="885"/>
      <c r="IMW13" s="886"/>
      <c r="IMX13" s="886"/>
      <c r="IMY13" s="886"/>
      <c r="IMZ13" s="885"/>
      <c r="INA13" s="886"/>
      <c r="INB13" s="886"/>
      <c r="INC13" s="886"/>
      <c r="IND13" s="885"/>
      <c r="INE13" s="886"/>
      <c r="INF13" s="886"/>
      <c r="ING13" s="886"/>
      <c r="INH13" s="885"/>
      <c r="INI13" s="886"/>
      <c r="INJ13" s="886"/>
      <c r="INK13" s="886"/>
      <c r="INL13" s="885"/>
      <c r="INM13" s="886"/>
      <c r="INN13" s="886"/>
      <c r="INO13" s="886"/>
      <c r="INP13" s="885"/>
      <c r="INQ13" s="886"/>
      <c r="INR13" s="886"/>
      <c r="INS13" s="886"/>
      <c r="INT13" s="885"/>
      <c r="INU13" s="886"/>
      <c r="INV13" s="886"/>
      <c r="INW13" s="886"/>
      <c r="INX13" s="885"/>
      <c r="INY13" s="886"/>
      <c r="INZ13" s="886"/>
      <c r="IOA13" s="886"/>
      <c r="IOB13" s="885"/>
      <c r="IOC13" s="886"/>
      <c r="IOD13" s="886"/>
      <c r="IOE13" s="886"/>
      <c r="IOF13" s="885"/>
      <c r="IOG13" s="886"/>
      <c r="IOH13" s="886"/>
      <c r="IOI13" s="886"/>
      <c r="IOJ13" s="885"/>
      <c r="IOK13" s="886"/>
      <c r="IOL13" s="886"/>
      <c r="IOM13" s="886"/>
      <c r="ION13" s="885"/>
      <c r="IOO13" s="886"/>
      <c r="IOP13" s="886"/>
      <c r="IOQ13" s="886"/>
      <c r="IOR13" s="885"/>
      <c r="IOS13" s="886"/>
      <c r="IOT13" s="886"/>
      <c r="IOU13" s="886"/>
      <c r="IOV13" s="885"/>
      <c r="IOW13" s="886"/>
      <c r="IOX13" s="886"/>
      <c r="IOY13" s="886"/>
      <c r="IOZ13" s="885"/>
      <c r="IPA13" s="886"/>
      <c r="IPB13" s="886"/>
      <c r="IPC13" s="886"/>
      <c r="IPD13" s="885"/>
      <c r="IPE13" s="886"/>
      <c r="IPF13" s="886"/>
      <c r="IPG13" s="886"/>
      <c r="IPH13" s="885"/>
      <c r="IPI13" s="886"/>
      <c r="IPJ13" s="886"/>
      <c r="IPK13" s="886"/>
      <c r="IPL13" s="885"/>
      <c r="IPM13" s="886"/>
      <c r="IPN13" s="886"/>
      <c r="IPO13" s="886"/>
      <c r="IPP13" s="885"/>
      <c r="IPQ13" s="886"/>
      <c r="IPR13" s="886"/>
      <c r="IPS13" s="886"/>
      <c r="IPT13" s="885"/>
      <c r="IPU13" s="886"/>
      <c r="IPV13" s="886"/>
      <c r="IPW13" s="886"/>
      <c r="IPX13" s="885"/>
      <c r="IPY13" s="886"/>
      <c r="IPZ13" s="886"/>
      <c r="IQA13" s="886"/>
      <c r="IQB13" s="885"/>
      <c r="IQC13" s="886"/>
      <c r="IQD13" s="886"/>
      <c r="IQE13" s="886"/>
      <c r="IQF13" s="885"/>
      <c r="IQG13" s="886"/>
      <c r="IQH13" s="886"/>
      <c r="IQI13" s="886"/>
      <c r="IQJ13" s="885"/>
      <c r="IQK13" s="886"/>
      <c r="IQL13" s="886"/>
      <c r="IQM13" s="886"/>
      <c r="IQN13" s="885"/>
      <c r="IQO13" s="886"/>
      <c r="IQP13" s="886"/>
      <c r="IQQ13" s="886"/>
      <c r="IQR13" s="885"/>
      <c r="IQS13" s="886"/>
      <c r="IQT13" s="886"/>
      <c r="IQU13" s="886"/>
      <c r="IQV13" s="885"/>
      <c r="IQW13" s="886"/>
      <c r="IQX13" s="886"/>
      <c r="IQY13" s="886"/>
      <c r="IQZ13" s="885"/>
      <c r="IRA13" s="886"/>
      <c r="IRB13" s="886"/>
      <c r="IRC13" s="886"/>
      <c r="IRD13" s="885"/>
      <c r="IRE13" s="886"/>
      <c r="IRF13" s="886"/>
      <c r="IRG13" s="886"/>
      <c r="IRH13" s="885"/>
      <c r="IRI13" s="886"/>
      <c r="IRJ13" s="886"/>
      <c r="IRK13" s="886"/>
      <c r="IRL13" s="885"/>
      <c r="IRM13" s="886"/>
      <c r="IRN13" s="886"/>
      <c r="IRO13" s="886"/>
      <c r="IRP13" s="885"/>
      <c r="IRQ13" s="886"/>
      <c r="IRR13" s="886"/>
      <c r="IRS13" s="886"/>
      <c r="IRT13" s="885"/>
      <c r="IRU13" s="886"/>
      <c r="IRV13" s="886"/>
      <c r="IRW13" s="886"/>
      <c r="IRX13" s="885"/>
      <c r="IRY13" s="886"/>
      <c r="IRZ13" s="886"/>
      <c r="ISA13" s="886"/>
      <c r="ISB13" s="885"/>
      <c r="ISC13" s="886"/>
      <c r="ISD13" s="886"/>
      <c r="ISE13" s="886"/>
      <c r="ISF13" s="885"/>
      <c r="ISG13" s="886"/>
      <c r="ISH13" s="886"/>
      <c r="ISI13" s="886"/>
      <c r="ISJ13" s="885"/>
      <c r="ISK13" s="886"/>
      <c r="ISL13" s="886"/>
      <c r="ISM13" s="886"/>
      <c r="ISN13" s="885"/>
      <c r="ISO13" s="886"/>
      <c r="ISP13" s="886"/>
      <c r="ISQ13" s="886"/>
      <c r="ISR13" s="885"/>
      <c r="ISS13" s="886"/>
      <c r="IST13" s="886"/>
      <c r="ISU13" s="886"/>
      <c r="ISV13" s="885"/>
      <c r="ISW13" s="886"/>
      <c r="ISX13" s="886"/>
      <c r="ISY13" s="886"/>
      <c r="ISZ13" s="885"/>
      <c r="ITA13" s="886"/>
      <c r="ITB13" s="886"/>
      <c r="ITC13" s="886"/>
      <c r="ITD13" s="885"/>
      <c r="ITE13" s="886"/>
      <c r="ITF13" s="886"/>
      <c r="ITG13" s="886"/>
      <c r="ITH13" s="885"/>
      <c r="ITI13" s="886"/>
      <c r="ITJ13" s="886"/>
      <c r="ITK13" s="886"/>
      <c r="ITL13" s="885"/>
      <c r="ITM13" s="886"/>
      <c r="ITN13" s="886"/>
      <c r="ITO13" s="886"/>
      <c r="ITP13" s="885"/>
      <c r="ITQ13" s="886"/>
      <c r="ITR13" s="886"/>
      <c r="ITS13" s="886"/>
      <c r="ITT13" s="885"/>
      <c r="ITU13" s="886"/>
      <c r="ITV13" s="886"/>
      <c r="ITW13" s="886"/>
      <c r="ITX13" s="885"/>
      <c r="ITY13" s="886"/>
      <c r="ITZ13" s="886"/>
      <c r="IUA13" s="886"/>
      <c r="IUB13" s="885"/>
      <c r="IUC13" s="886"/>
      <c r="IUD13" s="886"/>
      <c r="IUE13" s="886"/>
      <c r="IUF13" s="885"/>
      <c r="IUG13" s="886"/>
      <c r="IUH13" s="886"/>
      <c r="IUI13" s="886"/>
      <c r="IUJ13" s="885"/>
      <c r="IUK13" s="886"/>
      <c r="IUL13" s="886"/>
      <c r="IUM13" s="886"/>
      <c r="IUN13" s="885"/>
      <c r="IUO13" s="886"/>
      <c r="IUP13" s="886"/>
      <c r="IUQ13" s="886"/>
      <c r="IUR13" s="885"/>
      <c r="IUS13" s="886"/>
      <c r="IUT13" s="886"/>
      <c r="IUU13" s="886"/>
      <c r="IUV13" s="885"/>
      <c r="IUW13" s="886"/>
      <c r="IUX13" s="886"/>
      <c r="IUY13" s="886"/>
      <c r="IUZ13" s="885"/>
      <c r="IVA13" s="886"/>
      <c r="IVB13" s="886"/>
      <c r="IVC13" s="886"/>
      <c r="IVD13" s="885"/>
      <c r="IVE13" s="886"/>
      <c r="IVF13" s="886"/>
      <c r="IVG13" s="886"/>
      <c r="IVH13" s="885"/>
      <c r="IVI13" s="886"/>
      <c r="IVJ13" s="886"/>
      <c r="IVK13" s="886"/>
      <c r="IVL13" s="885"/>
      <c r="IVM13" s="886"/>
      <c r="IVN13" s="886"/>
      <c r="IVO13" s="886"/>
      <c r="IVP13" s="885"/>
      <c r="IVQ13" s="886"/>
      <c r="IVR13" s="886"/>
      <c r="IVS13" s="886"/>
      <c r="IVT13" s="885"/>
      <c r="IVU13" s="886"/>
      <c r="IVV13" s="886"/>
      <c r="IVW13" s="886"/>
      <c r="IVX13" s="885"/>
      <c r="IVY13" s="886"/>
      <c r="IVZ13" s="886"/>
      <c r="IWA13" s="886"/>
      <c r="IWB13" s="885"/>
      <c r="IWC13" s="886"/>
      <c r="IWD13" s="886"/>
      <c r="IWE13" s="886"/>
      <c r="IWF13" s="885"/>
      <c r="IWG13" s="886"/>
      <c r="IWH13" s="886"/>
      <c r="IWI13" s="886"/>
      <c r="IWJ13" s="885"/>
      <c r="IWK13" s="886"/>
      <c r="IWL13" s="886"/>
      <c r="IWM13" s="886"/>
      <c r="IWN13" s="885"/>
      <c r="IWO13" s="886"/>
      <c r="IWP13" s="886"/>
      <c r="IWQ13" s="886"/>
      <c r="IWR13" s="885"/>
      <c r="IWS13" s="886"/>
      <c r="IWT13" s="886"/>
      <c r="IWU13" s="886"/>
      <c r="IWV13" s="885"/>
      <c r="IWW13" s="886"/>
      <c r="IWX13" s="886"/>
      <c r="IWY13" s="886"/>
      <c r="IWZ13" s="885"/>
      <c r="IXA13" s="886"/>
      <c r="IXB13" s="886"/>
      <c r="IXC13" s="886"/>
      <c r="IXD13" s="885"/>
      <c r="IXE13" s="886"/>
      <c r="IXF13" s="886"/>
      <c r="IXG13" s="886"/>
      <c r="IXH13" s="885"/>
      <c r="IXI13" s="886"/>
      <c r="IXJ13" s="886"/>
      <c r="IXK13" s="886"/>
      <c r="IXL13" s="885"/>
      <c r="IXM13" s="886"/>
      <c r="IXN13" s="886"/>
      <c r="IXO13" s="886"/>
      <c r="IXP13" s="885"/>
      <c r="IXQ13" s="886"/>
      <c r="IXR13" s="886"/>
      <c r="IXS13" s="886"/>
      <c r="IXT13" s="885"/>
      <c r="IXU13" s="886"/>
      <c r="IXV13" s="886"/>
      <c r="IXW13" s="886"/>
      <c r="IXX13" s="885"/>
      <c r="IXY13" s="886"/>
      <c r="IXZ13" s="886"/>
      <c r="IYA13" s="886"/>
      <c r="IYB13" s="885"/>
      <c r="IYC13" s="886"/>
      <c r="IYD13" s="886"/>
      <c r="IYE13" s="886"/>
      <c r="IYF13" s="885"/>
      <c r="IYG13" s="886"/>
      <c r="IYH13" s="886"/>
      <c r="IYI13" s="886"/>
      <c r="IYJ13" s="885"/>
      <c r="IYK13" s="886"/>
      <c r="IYL13" s="886"/>
      <c r="IYM13" s="886"/>
      <c r="IYN13" s="885"/>
      <c r="IYO13" s="886"/>
      <c r="IYP13" s="886"/>
      <c r="IYQ13" s="886"/>
      <c r="IYR13" s="885"/>
      <c r="IYS13" s="886"/>
      <c r="IYT13" s="886"/>
      <c r="IYU13" s="886"/>
      <c r="IYV13" s="885"/>
      <c r="IYW13" s="886"/>
      <c r="IYX13" s="886"/>
      <c r="IYY13" s="886"/>
      <c r="IYZ13" s="885"/>
      <c r="IZA13" s="886"/>
      <c r="IZB13" s="886"/>
      <c r="IZC13" s="886"/>
      <c r="IZD13" s="885"/>
      <c r="IZE13" s="886"/>
      <c r="IZF13" s="886"/>
      <c r="IZG13" s="886"/>
      <c r="IZH13" s="885"/>
      <c r="IZI13" s="886"/>
      <c r="IZJ13" s="886"/>
      <c r="IZK13" s="886"/>
      <c r="IZL13" s="885"/>
      <c r="IZM13" s="886"/>
      <c r="IZN13" s="886"/>
      <c r="IZO13" s="886"/>
      <c r="IZP13" s="885"/>
      <c r="IZQ13" s="886"/>
      <c r="IZR13" s="886"/>
      <c r="IZS13" s="886"/>
      <c r="IZT13" s="885"/>
      <c r="IZU13" s="886"/>
      <c r="IZV13" s="886"/>
      <c r="IZW13" s="886"/>
      <c r="IZX13" s="885"/>
      <c r="IZY13" s="886"/>
      <c r="IZZ13" s="886"/>
      <c r="JAA13" s="886"/>
      <c r="JAB13" s="885"/>
      <c r="JAC13" s="886"/>
      <c r="JAD13" s="886"/>
      <c r="JAE13" s="886"/>
      <c r="JAF13" s="885"/>
      <c r="JAG13" s="886"/>
      <c r="JAH13" s="886"/>
      <c r="JAI13" s="886"/>
      <c r="JAJ13" s="885"/>
      <c r="JAK13" s="886"/>
      <c r="JAL13" s="886"/>
      <c r="JAM13" s="886"/>
      <c r="JAN13" s="885"/>
      <c r="JAO13" s="886"/>
      <c r="JAP13" s="886"/>
      <c r="JAQ13" s="886"/>
      <c r="JAR13" s="885"/>
      <c r="JAS13" s="886"/>
      <c r="JAT13" s="886"/>
      <c r="JAU13" s="886"/>
      <c r="JAV13" s="885"/>
      <c r="JAW13" s="886"/>
      <c r="JAX13" s="886"/>
      <c r="JAY13" s="886"/>
      <c r="JAZ13" s="885"/>
      <c r="JBA13" s="886"/>
      <c r="JBB13" s="886"/>
      <c r="JBC13" s="886"/>
      <c r="JBD13" s="885"/>
      <c r="JBE13" s="886"/>
      <c r="JBF13" s="886"/>
      <c r="JBG13" s="886"/>
      <c r="JBH13" s="885"/>
      <c r="JBI13" s="886"/>
      <c r="JBJ13" s="886"/>
      <c r="JBK13" s="886"/>
      <c r="JBL13" s="885"/>
      <c r="JBM13" s="886"/>
      <c r="JBN13" s="886"/>
      <c r="JBO13" s="886"/>
      <c r="JBP13" s="885"/>
      <c r="JBQ13" s="886"/>
      <c r="JBR13" s="886"/>
      <c r="JBS13" s="886"/>
      <c r="JBT13" s="885"/>
      <c r="JBU13" s="886"/>
      <c r="JBV13" s="886"/>
      <c r="JBW13" s="886"/>
      <c r="JBX13" s="885"/>
      <c r="JBY13" s="886"/>
      <c r="JBZ13" s="886"/>
      <c r="JCA13" s="886"/>
      <c r="JCB13" s="885"/>
      <c r="JCC13" s="886"/>
      <c r="JCD13" s="886"/>
      <c r="JCE13" s="886"/>
      <c r="JCF13" s="885"/>
      <c r="JCG13" s="886"/>
      <c r="JCH13" s="886"/>
      <c r="JCI13" s="886"/>
      <c r="JCJ13" s="885"/>
      <c r="JCK13" s="886"/>
      <c r="JCL13" s="886"/>
      <c r="JCM13" s="886"/>
      <c r="JCN13" s="885"/>
      <c r="JCO13" s="886"/>
      <c r="JCP13" s="886"/>
      <c r="JCQ13" s="886"/>
      <c r="JCR13" s="885"/>
      <c r="JCS13" s="886"/>
      <c r="JCT13" s="886"/>
      <c r="JCU13" s="886"/>
      <c r="JCV13" s="885"/>
      <c r="JCW13" s="886"/>
      <c r="JCX13" s="886"/>
      <c r="JCY13" s="886"/>
      <c r="JCZ13" s="885"/>
      <c r="JDA13" s="886"/>
      <c r="JDB13" s="886"/>
      <c r="JDC13" s="886"/>
      <c r="JDD13" s="885"/>
      <c r="JDE13" s="886"/>
      <c r="JDF13" s="886"/>
      <c r="JDG13" s="886"/>
      <c r="JDH13" s="885"/>
      <c r="JDI13" s="886"/>
      <c r="JDJ13" s="886"/>
      <c r="JDK13" s="886"/>
      <c r="JDL13" s="885"/>
      <c r="JDM13" s="886"/>
      <c r="JDN13" s="886"/>
      <c r="JDO13" s="886"/>
      <c r="JDP13" s="885"/>
      <c r="JDQ13" s="886"/>
      <c r="JDR13" s="886"/>
      <c r="JDS13" s="886"/>
      <c r="JDT13" s="885"/>
      <c r="JDU13" s="886"/>
      <c r="JDV13" s="886"/>
      <c r="JDW13" s="886"/>
      <c r="JDX13" s="885"/>
      <c r="JDY13" s="886"/>
      <c r="JDZ13" s="886"/>
      <c r="JEA13" s="886"/>
      <c r="JEB13" s="885"/>
      <c r="JEC13" s="886"/>
      <c r="JED13" s="886"/>
      <c r="JEE13" s="886"/>
      <c r="JEF13" s="885"/>
      <c r="JEG13" s="886"/>
      <c r="JEH13" s="886"/>
      <c r="JEI13" s="886"/>
      <c r="JEJ13" s="885"/>
      <c r="JEK13" s="886"/>
      <c r="JEL13" s="886"/>
      <c r="JEM13" s="886"/>
      <c r="JEN13" s="885"/>
      <c r="JEO13" s="886"/>
      <c r="JEP13" s="886"/>
      <c r="JEQ13" s="886"/>
      <c r="JER13" s="885"/>
      <c r="JES13" s="886"/>
      <c r="JET13" s="886"/>
      <c r="JEU13" s="886"/>
      <c r="JEV13" s="885"/>
      <c r="JEW13" s="886"/>
      <c r="JEX13" s="886"/>
      <c r="JEY13" s="886"/>
      <c r="JEZ13" s="885"/>
      <c r="JFA13" s="886"/>
      <c r="JFB13" s="886"/>
      <c r="JFC13" s="886"/>
      <c r="JFD13" s="885"/>
      <c r="JFE13" s="886"/>
      <c r="JFF13" s="886"/>
      <c r="JFG13" s="886"/>
      <c r="JFH13" s="885"/>
      <c r="JFI13" s="886"/>
      <c r="JFJ13" s="886"/>
      <c r="JFK13" s="886"/>
      <c r="JFL13" s="885"/>
      <c r="JFM13" s="886"/>
      <c r="JFN13" s="886"/>
      <c r="JFO13" s="886"/>
      <c r="JFP13" s="885"/>
      <c r="JFQ13" s="886"/>
      <c r="JFR13" s="886"/>
      <c r="JFS13" s="886"/>
      <c r="JFT13" s="885"/>
      <c r="JFU13" s="886"/>
      <c r="JFV13" s="886"/>
      <c r="JFW13" s="886"/>
      <c r="JFX13" s="885"/>
      <c r="JFY13" s="886"/>
      <c r="JFZ13" s="886"/>
      <c r="JGA13" s="886"/>
      <c r="JGB13" s="885"/>
      <c r="JGC13" s="886"/>
      <c r="JGD13" s="886"/>
      <c r="JGE13" s="886"/>
      <c r="JGF13" s="885"/>
      <c r="JGG13" s="886"/>
      <c r="JGH13" s="886"/>
      <c r="JGI13" s="886"/>
      <c r="JGJ13" s="885"/>
      <c r="JGK13" s="886"/>
      <c r="JGL13" s="886"/>
      <c r="JGM13" s="886"/>
      <c r="JGN13" s="885"/>
      <c r="JGO13" s="886"/>
      <c r="JGP13" s="886"/>
      <c r="JGQ13" s="886"/>
      <c r="JGR13" s="885"/>
      <c r="JGS13" s="886"/>
      <c r="JGT13" s="886"/>
      <c r="JGU13" s="886"/>
      <c r="JGV13" s="885"/>
      <c r="JGW13" s="886"/>
      <c r="JGX13" s="886"/>
      <c r="JGY13" s="886"/>
      <c r="JGZ13" s="885"/>
      <c r="JHA13" s="886"/>
      <c r="JHB13" s="886"/>
      <c r="JHC13" s="886"/>
      <c r="JHD13" s="885"/>
      <c r="JHE13" s="886"/>
      <c r="JHF13" s="886"/>
      <c r="JHG13" s="886"/>
      <c r="JHH13" s="885"/>
      <c r="JHI13" s="886"/>
      <c r="JHJ13" s="886"/>
      <c r="JHK13" s="886"/>
      <c r="JHL13" s="885"/>
      <c r="JHM13" s="886"/>
      <c r="JHN13" s="886"/>
      <c r="JHO13" s="886"/>
      <c r="JHP13" s="885"/>
      <c r="JHQ13" s="886"/>
      <c r="JHR13" s="886"/>
      <c r="JHS13" s="886"/>
      <c r="JHT13" s="885"/>
      <c r="JHU13" s="886"/>
      <c r="JHV13" s="886"/>
      <c r="JHW13" s="886"/>
      <c r="JHX13" s="885"/>
      <c r="JHY13" s="886"/>
      <c r="JHZ13" s="886"/>
      <c r="JIA13" s="886"/>
      <c r="JIB13" s="885"/>
      <c r="JIC13" s="886"/>
      <c r="JID13" s="886"/>
      <c r="JIE13" s="886"/>
      <c r="JIF13" s="885"/>
      <c r="JIG13" s="886"/>
      <c r="JIH13" s="886"/>
      <c r="JII13" s="886"/>
      <c r="JIJ13" s="885"/>
      <c r="JIK13" s="886"/>
      <c r="JIL13" s="886"/>
      <c r="JIM13" s="886"/>
      <c r="JIN13" s="885"/>
      <c r="JIO13" s="886"/>
      <c r="JIP13" s="886"/>
      <c r="JIQ13" s="886"/>
      <c r="JIR13" s="885"/>
      <c r="JIS13" s="886"/>
      <c r="JIT13" s="886"/>
      <c r="JIU13" s="886"/>
      <c r="JIV13" s="885"/>
      <c r="JIW13" s="886"/>
      <c r="JIX13" s="886"/>
      <c r="JIY13" s="886"/>
      <c r="JIZ13" s="885"/>
      <c r="JJA13" s="886"/>
      <c r="JJB13" s="886"/>
      <c r="JJC13" s="886"/>
      <c r="JJD13" s="885"/>
      <c r="JJE13" s="886"/>
      <c r="JJF13" s="886"/>
      <c r="JJG13" s="886"/>
      <c r="JJH13" s="885"/>
      <c r="JJI13" s="886"/>
      <c r="JJJ13" s="886"/>
      <c r="JJK13" s="886"/>
      <c r="JJL13" s="885"/>
      <c r="JJM13" s="886"/>
      <c r="JJN13" s="886"/>
      <c r="JJO13" s="886"/>
      <c r="JJP13" s="885"/>
      <c r="JJQ13" s="886"/>
      <c r="JJR13" s="886"/>
      <c r="JJS13" s="886"/>
      <c r="JJT13" s="885"/>
      <c r="JJU13" s="886"/>
      <c r="JJV13" s="886"/>
      <c r="JJW13" s="886"/>
      <c r="JJX13" s="885"/>
      <c r="JJY13" s="886"/>
      <c r="JJZ13" s="886"/>
      <c r="JKA13" s="886"/>
      <c r="JKB13" s="885"/>
      <c r="JKC13" s="886"/>
      <c r="JKD13" s="886"/>
      <c r="JKE13" s="886"/>
      <c r="JKF13" s="885"/>
      <c r="JKG13" s="886"/>
      <c r="JKH13" s="886"/>
      <c r="JKI13" s="886"/>
      <c r="JKJ13" s="885"/>
      <c r="JKK13" s="886"/>
      <c r="JKL13" s="886"/>
      <c r="JKM13" s="886"/>
      <c r="JKN13" s="885"/>
      <c r="JKO13" s="886"/>
      <c r="JKP13" s="886"/>
      <c r="JKQ13" s="886"/>
      <c r="JKR13" s="885"/>
      <c r="JKS13" s="886"/>
      <c r="JKT13" s="886"/>
      <c r="JKU13" s="886"/>
      <c r="JKV13" s="885"/>
      <c r="JKW13" s="886"/>
      <c r="JKX13" s="886"/>
      <c r="JKY13" s="886"/>
      <c r="JKZ13" s="885"/>
      <c r="JLA13" s="886"/>
      <c r="JLB13" s="886"/>
      <c r="JLC13" s="886"/>
      <c r="JLD13" s="885"/>
      <c r="JLE13" s="886"/>
      <c r="JLF13" s="886"/>
      <c r="JLG13" s="886"/>
      <c r="JLH13" s="885"/>
      <c r="JLI13" s="886"/>
      <c r="JLJ13" s="886"/>
      <c r="JLK13" s="886"/>
      <c r="JLL13" s="885"/>
      <c r="JLM13" s="886"/>
      <c r="JLN13" s="886"/>
      <c r="JLO13" s="886"/>
      <c r="JLP13" s="885"/>
      <c r="JLQ13" s="886"/>
      <c r="JLR13" s="886"/>
      <c r="JLS13" s="886"/>
      <c r="JLT13" s="885"/>
      <c r="JLU13" s="886"/>
      <c r="JLV13" s="886"/>
      <c r="JLW13" s="886"/>
      <c r="JLX13" s="885"/>
      <c r="JLY13" s="886"/>
      <c r="JLZ13" s="886"/>
      <c r="JMA13" s="886"/>
      <c r="JMB13" s="885"/>
      <c r="JMC13" s="886"/>
      <c r="JMD13" s="886"/>
      <c r="JME13" s="886"/>
      <c r="JMF13" s="885"/>
      <c r="JMG13" s="886"/>
      <c r="JMH13" s="886"/>
      <c r="JMI13" s="886"/>
      <c r="JMJ13" s="885"/>
      <c r="JMK13" s="886"/>
      <c r="JML13" s="886"/>
      <c r="JMM13" s="886"/>
      <c r="JMN13" s="885"/>
      <c r="JMO13" s="886"/>
      <c r="JMP13" s="886"/>
      <c r="JMQ13" s="886"/>
      <c r="JMR13" s="885"/>
      <c r="JMS13" s="886"/>
      <c r="JMT13" s="886"/>
      <c r="JMU13" s="886"/>
      <c r="JMV13" s="885"/>
      <c r="JMW13" s="886"/>
      <c r="JMX13" s="886"/>
      <c r="JMY13" s="886"/>
      <c r="JMZ13" s="885"/>
      <c r="JNA13" s="886"/>
      <c r="JNB13" s="886"/>
      <c r="JNC13" s="886"/>
      <c r="JND13" s="885"/>
      <c r="JNE13" s="886"/>
      <c r="JNF13" s="886"/>
      <c r="JNG13" s="886"/>
      <c r="JNH13" s="885"/>
      <c r="JNI13" s="886"/>
      <c r="JNJ13" s="886"/>
      <c r="JNK13" s="886"/>
      <c r="JNL13" s="885"/>
      <c r="JNM13" s="886"/>
      <c r="JNN13" s="886"/>
      <c r="JNO13" s="886"/>
      <c r="JNP13" s="885"/>
      <c r="JNQ13" s="886"/>
      <c r="JNR13" s="886"/>
      <c r="JNS13" s="886"/>
      <c r="JNT13" s="885"/>
      <c r="JNU13" s="886"/>
      <c r="JNV13" s="886"/>
      <c r="JNW13" s="886"/>
      <c r="JNX13" s="885"/>
      <c r="JNY13" s="886"/>
      <c r="JNZ13" s="886"/>
      <c r="JOA13" s="886"/>
      <c r="JOB13" s="885"/>
      <c r="JOC13" s="886"/>
      <c r="JOD13" s="886"/>
      <c r="JOE13" s="886"/>
      <c r="JOF13" s="885"/>
      <c r="JOG13" s="886"/>
      <c r="JOH13" s="886"/>
      <c r="JOI13" s="886"/>
      <c r="JOJ13" s="885"/>
      <c r="JOK13" s="886"/>
      <c r="JOL13" s="886"/>
      <c r="JOM13" s="886"/>
      <c r="JON13" s="885"/>
      <c r="JOO13" s="886"/>
      <c r="JOP13" s="886"/>
      <c r="JOQ13" s="886"/>
      <c r="JOR13" s="885"/>
      <c r="JOS13" s="886"/>
      <c r="JOT13" s="886"/>
      <c r="JOU13" s="886"/>
      <c r="JOV13" s="885"/>
      <c r="JOW13" s="886"/>
      <c r="JOX13" s="886"/>
      <c r="JOY13" s="886"/>
      <c r="JOZ13" s="885"/>
      <c r="JPA13" s="886"/>
      <c r="JPB13" s="886"/>
      <c r="JPC13" s="886"/>
      <c r="JPD13" s="885"/>
      <c r="JPE13" s="886"/>
      <c r="JPF13" s="886"/>
      <c r="JPG13" s="886"/>
      <c r="JPH13" s="885"/>
      <c r="JPI13" s="886"/>
      <c r="JPJ13" s="886"/>
      <c r="JPK13" s="886"/>
      <c r="JPL13" s="885"/>
      <c r="JPM13" s="886"/>
      <c r="JPN13" s="886"/>
      <c r="JPO13" s="886"/>
      <c r="JPP13" s="885"/>
      <c r="JPQ13" s="886"/>
      <c r="JPR13" s="886"/>
      <c r="JPS13" s="886"/>
      <c r="JPT13" s="885"/>
      <c r="JPU13" s="886"/>
      <c r="JPV13" s="886"/>
      <c r="JPW13" s="886"/>
      <c r="JPX13" s="885"/>
      <c r="JPY13" s="886"/>
      <c r="JPZ13" s="886"/>
      <c r="JQA13" s="886"/>
      <c r="JQB13" s="885"/>
      <c r="JQC13" s="886"/>
      <c r="JQD13" s="886"/>
      <c r="JQE13" s="886"/>
      <c r="JQF13" s="885"/>
      <c r="JQG13" s="886"/>
      <c r="JQH13" s="886"/>
      <c r="JQI13" s="886"/>
      <c r="JQJ13" s="885"/>
      <c r="JQK13" s="886"/>
      <c r="JQL13" s="886"/>
      <c r="JQM13" s="886"/>
      <c r="JQN13" s="885"/>
      <c r="JQO13" s="886"/>
      <c r="JQP13" s="886"/>
      <c r="JQQ13" s="886"/>
      <c r="JQR13" s="885"/>
      <c r="JQS13" s="886"/>
      <c r="JQT13" s="886"/>
      <c r="JQU13" s="886"/>
      <c r="JQV13" s="885"/>
      <c r="JQW13" s="886"/>
      <c r="JQX13" s="886"/>
      <c r="JQY13" s="886"/>
      <c r="JQZ13" s="885"/>
      <c r="JRA13" s="886"/>
      <c r="JRB13" s="886"/>
      <c r="JRC13" s="886"/>
      <c r="JRD13" s="885"/>
      <c r="JRE13" s="886"/>
      <c r="JRF13" s="886"/>
      <c r="JRG13" s="886"/>
      <c r="JRH13" s="885"/>
      <c r="JRI13" s="886"/>
      <c r="JRJ13" s="886"/>
      <c r="JRK13" s="886"/>
      <c r="JRL13" s="885"/>
      <c r="JRM13" s="886"/>
      <c r="JRN13" s="886"/>
      <c r="JRO13" s="886"/>
      <c r="JRP13" s="885"/>
      <c r="JRQ13" s="886"/>
      <c r="JRR13" s="886"/>
      <c r="JRS13" s="886"/>
      <c r="JRT13" s="885"/>
      <c r="JRU13" s="886"/>
      <c r="JRV13" s="886"/>
      <c r="JRW13" s="886"/>
      <c r="JRX13" s="885"/>
      <c r="JRY13" s="886"/>
      <c r="JRZ13" s="886"/>
      <c r="JSA13" s="886"/>
      <c r="JSB13" s="885"/>
      <c r="JSC13" s="886"/>
      <c r="JSD13" s="886"/>
      <c r="JSE13" s="886"/>
      <c r="JSF13" s="885"/>
      <c r="JSG13" s="886"/>
      <c r="JSH13" s="886"/>
      <c r="JSI13" s="886"/>
      <c r="JSJ13" s="885"/>
      <c r="JSK13" s="886"/>
      <c r="JSL13" s="886"/>
      <c r="JSM13" s="886"/>
      <c r="JSN13" s="885"/>
      <c r="JSO13" s="886"/>
      <c r="JSP13" s="886"/>
      <c r="JSQ13" s="886"/>
      <c r="JSR13" s="885"/>
      <c r="JSS13" s="886"/>
      <c r="JST13" s="886"/>
      <c r="JSU13" s="886"/>
      <c r="JSV13" s="885"/>
      <c r="JSW13" s="886"/>
      <c r="JSX13" s="886"/>
      <c r="JSY13" s="886"/>
      <c r="JSZ13" s="885"/>
      <c r="JTA13" s="886"/>
      <c r="JTB13" s="886"/>
      <c r="JTC13" s="886"/>
      <c r="JTD13" s="885"/>
      <c r="JTE13" s="886"/>
      <c r="JTF13" s="886"/>
      <c r="JTG13" s="886"/>
      <c r="JTH13" s="885"/>
      <c r="JTI13" s="886"/>
      <c r="JTJ13" s="886"/>
      <c r="JTK13" s="886"/>
      <c r="JTL13" s="885"/>
      <c r="JTM13" s="886"/>
      <c r="JTN13" s="886"/>
      <c r="JTO13" s="886"/>
      <c r="JTP13" s="885"/>
      <c r="JTQ13" s="886"/>
      <c r="JTR13" s="886"/>
      <c r="JTS13" s="886"/>
      <c r="JTT13" s="885"/>
      <c r="JTU13" s="886"/>
      <c r="JTV13" s="886"/>
      <c r="JTW13" s="886"/>
      <c r="JTX13" s="885"/>
      <c r="JTY13" s="886"/>
      <c r="JTZ13" s="886"/>
      <c r="JUA13" s="886"/>
      <c r="JUB13" s="885"/>
      <c r="JUC13" s="886"/>
      <c r="JUD13" s="886"/>
      <c r="JUE13" s="886"/>
      <c r="JUF13" s="885"/>
      <c r="JUG13" s="886"/>
      <c r="JUH13" s="886"/>
      <c r="JUI13" s="886"/>
      <c r="JUJ13" s="885"/>
      <c r="JUK13" s="886"/>
      <c r="JUL13" s="886"/>
      <c r="JUM13" s="886"/>
      <c r="JUN13" s="885"/>
      <c r="JUO13" s="886"/>
      <c r="JUP13" s="886"/>
      <c r="JUQ13" s="886"/>
      <c r="JUR13" s="885"/>
      <c r="JUS13" s="886"/>
      <c r="JUT13" s="886"/>
      <c r="JUU13" s="886"/>
      <c r="JUV13" s="885"/>
      <c r="JUW13" s="886"/>
      <c r="JUX13" s="886"/>
      <c r="JUY13" s="886"/>
      <c r="JUZ13" s="885"/>
      <c r="JVA13" s="886"/>
      <c r="JVB13" s="886"/>
      <c r="JVC13" s="886"/>
      <c r="JVD13" s="885"/>
      <c r="JVE13" s="886"/>
      <c r="JVF13" s="886"/>
      <c r="JVG13" s="886"/>
      <c r="JVH13" s="885"/>
      <c r="JVI13" s="886"/>
      <c r="JVJ13" s="886"/>
      <c r="JVK13" s="886"/>
      <c r="JVL13" s="885"/>
      <c r="JVM13" s="886"/>
      <c r="JVN13" s="886"/>
      <c r="JVO13" s="886"/>
      <c r="JVP13" s="885"/>
      <c r="JVQ13" s="886"/>
      <c r="JVR13" s="886"/>
      <c r="JVS13" s="886"/>
      <c r="JVT13" s="885"/>
      <c r="JVU13" s="886"/>
      <c r="JVV13" s="886"/>
      <c r="JVW13" s="886"/>
      <c r="JVX13" s="885"/>
      <c r="JVY13" s="886"/>
      <c r="JVZ13" s="886"/>
      <c r="JWA13" s="886"/>
      <c r="JWB13" s="885"/>
      <c r="JWC13" s="886"/>
      <c r="JWD13" s="886"/>
      <c r="JWE13" s="886"/>
      <c r="JWF13" s="885"/>
      <c r="JWG13" s="886"/>
      <c r="JWH13" s="886"/>
      <c r="JWI13" s="886"/>
      <c r="JWJ13" s="885"/>
      <c r="JWK13" s="886"/>
      <c r="JWL13" s="886"/>
      <c r="JWM13" s="886"/>
      <c r="JWN13" s="885"/>
      <c r="JWO13" s="886"/>
      <c r="JWP13" s="886"/>
      <c r="JWQ13" s="886"/>
      <c r="JWR13" s="885"/>
      <c r="JWS13" s="886"/>
      <c r="JWT13" s="886"/>
      <c r="JWU13" s="886"/>
      <c r="JWV13" s="885"/>
      <c r="JWW13" s="886"/>
      <c r="JWX13" s="886"/>
      <c r="JWY13" s="886"/>
      <c r="JWZ13" s="885"/>
      <c r="JXA13" s="886"/>
      <c r="JXB13" s="886"/>
      <c r="JXC13" s="886"/>
      <c r="JXD13" s="885"/>
      <c r="JXE13" s="886"/>
      <c r="JXF13" s="886"/>
      <c r="JXG13" s="886"/>
      <c r="JXH13" s="885"/>
      <c r="JXI13" s="886"/>
      <c r="JXJ13" s="886"/>
      <c r="JXK13" s="886"/>
      <c r="JXL13" s="885"/>
      <c r="JXM13" s="886"/>
      <c r="JXN13" s="886"/>
      <c r="JXO13" s="886"/>
      <c r="JXP13" s="885"/>
      <c r="JXQ13" s="886"/>
      <c r="JXR13" s="886"/>
      <c r="JXS13" s="886"/>
      <c r="JXT13" s="885"/>
      <c r="JXU13" s="886"/>
      <c r="JXV13" s="886"/>
      <c r="JXW13" s="886"/>
      <c r="JXX13" s="885"/>
      <c r="JXY13" s="886"/>
      <c r="JXZ13" s="886"/>
      <c r="JYA13" s="886"/>
      <c r="JYB13" s="885"/>
      <c r="JYC13" s="886"/>
      <c r="JYD13" s="886"/>
      <c r="JYE13" s="886"/>
      <c r="JYF13" s="885"/>
      <c r="JYG13" s="886"/>
      <c r="JYH13" s="886"/>
      <c r="JYI13" s="886"/>
      <c r="JYJ13" s="885"/>
      <c r="JYK13" s="886"/>
      <c r="JYL13" s="886"/>
      <c r="JYM13" s="886"/>
      <c r="JYN13" s="885"/>
      <c r="JYO13" s="886"/>
      <c r="JYP13" s="886"/>
      <c r="JYQ13" s="886"/>
      <c r="JYR13" s="885"/>
      <c r="JYS13" s="886"/>
      <c r="JYT13" s="886"/>
      <c r="JYU13" s="886"/>
      <c r="JYV13" s="885"/>
      <c r="JYW13" s="886"/>
      <c r="JYX13" s="886"/>
      <c r="JYY13" s="886"/>
      <c r="JYZ13" s="885"/>
      <c r="JZA13" s="886"/>
      <c r="JZB13" s="886"/>
      <c r="JZC13" s="886"/>
      <c r="JZD13" s="885"/>
      <c r="JZE13" s="886"/>
      <c r="JZF13" s="886"/>
      <c r="JZG13" s="886"/>
      <c r="JZH13" s="885"/>
      <c r="JZI13" s="886"/>
      <c r="JZJ13" s="886"/>
      <c r="JZK13" s="886"/>
      <c r="JZL13" s="885"/>
      <c r="JZM13" s="886"/>
      <c r="JZN13" s="886"/>
      <c r="JZO13" s="886"/>
      <c r="JZP13" s="885"/>
      <c r="JZQ13" s="886"/>
      <c r="JZR13" s="886"/>
      <c r="JZS13" s="886"/>
      <c r="JZT13" s="885"/>
      <c r="JZU13" s="886"/>
      <c r="JZV13" s="886"/>
      <c r="JZW13" s="886"/>
      <c r="JZX13" s="885"/>
      <c r="JZY13" s="886"/>
      <c r="JZZ13" s="886"/>
      <c r="KAA13" s="886"/>
      <c r="KAB13" s="885"/>
      <c r="KAC13" s="886"/>
      <c r="KAD13" s="886"/>
      <c r="KAE13" s="886"/>
      <c r="KAF13" s="885"/>
      <c r="KAG13" s="886"/>
      <c r="KAH13" s="886"/>
      <c r="KAI13" s="886"/>
      <c r="KAJ13" s="885"/>
      <c r="KAK13" s="886"/>
      <c r="KAL13" s="886"/>
      <c r="KAM13" s="886"/>
      <c r="KAN13" s="885"/>
      <c r="KAO13" s="886"/>
      <c r="KAP13" s="886"/>
      <c r="KAQ13" s="886"/>
      <c r="KAR13" s="885"/>
      <c r="KAS13" s="886"/>
      <c r="KAT13" s="886"/>
      <c r="KAU13" s="886"/>
      <c r="KAV13" s="885"/>
      <c r="KAW13" s="886"/>
      <c r="KAX13" s="886"/>
      <c r="KAY13" s="886"/>
      <c r="KAZ13" s="885"/>
      <c r="KBA13" s="886"/>
      <c r="KBB13" s="886"/>
      <c r="KBC13" s="886"/>
      <c r="KBD13" s="885"/>
      <c r="KBE13" s="886"/>
      <c r="KBF13" s="886"/>
      <c r="KBG13" s="886"/>
      <c r="KBH13" s="885"/>
      <c r="KBI13" s="886"/>
      <c r="KBJ13" s="886"/>
      <c r="KBK13" s="886"/>
      <c r="KBL13" s="885"/>
      <c r="KBM13" s="886"/>
      <c r="KBN13" s="886"/>
      <c r="KBO13" s="886"/>
      <c r="KBP13" s="885"/>
      <c r="KBQ13" s="886"/>
      <c r="KBR13" s="886"/>
      <c r="KBS13" s="886"/>
      <c r="KBT13" s="885"/>
      <c r="KBU13" s="886"/>
      <c r="KBV13" s="886"/>
      <c r="KBW13" s="886"/>
      <c r="KBX13" s="885"/>
      <c r="KBY13" s="886"/>
      <c r="KBZ13" s="886"/>
      <c r="KCA13" s="886"/>
      <c r="KCB13" s="885"/>
      <c r="KCC13" s="886"/>
      <c r="KCD13" s="886"/>
      <c r="KCE13" s="886"/>
      <c r="KCF13" s="885"/>
      <c r="KCG13" s="886"/>
      <c r="KCH13" s="886"/>
      <c r="KCI13" s="886"/>
      <c r="KCJ13" s="885"/>
      <c r="KCK13" s="886"/>
      <c r="KCL13" s="886"/>
      <c r="KCM13" s="886"/>
      <c r="KCN13" s="885"/>
      <c r="KCO13" s="886"/>
      <c r="KCP13" s="886"/>
      <c r="KCQ13" s="886"/>
      <c r="KCR13" s="885"/>
      <c r="KCS13" s="886"/>
      <c r="KCT13" s="886"/>
      <c r="KCU13" s="886"/>
      <c r="KCV13" s="885"/>
      <c r="KCW13" s="886"/>
      <c r="KCX13" s="886"/>
      <c r="KCY13" s="886"/>
      <c r="KCZ13" s="885"/>
      <c r="KDA13" s="886"/>
      <c r="KDB13" s="886"/>
      <c r="KDC13" s="886"/>
      <c r="KDD13" s="885"/>
      <c r="KDE13" s="886"/>
      <c r="KDF13" s="886"/>
      <c r="KDG13" s="886"/>
      <c r="KDH13" s="885"/>
      <c r="KDI13" s="886"/>
      <c r="KDJ13" s="886"/>
      <c r="KDK13" s="886"/>
      <c r="KDL13" s="885"/>
      <c r="KDM13" s="886"/>
      <c r="KDN13" s="886"/>
      <c r="KDO13" s="886"/>
      <c r="KDP13" s="885"/>
      <c r="KDQ13" s="886"/>
      <c r="KDR13" s="886"/>
      <c r="KDS13" s="886"/>
      <c r="KDT13" s="885"/>
      <c r="KDU13" s="886"/>
      <c r="KDV13" s="886"/>
      <c r="KDW13" s="886"/>
      <c r="KDX13" s="885"/>
      <c r="KDY13" s="886"/>
      <c r="KDZ13" s="886"/>
      <c r="KEA13" s="886"/>
      <c r="KEB13" s="885"/>
      <c r="KEC13" s="886"/>
      <c r="KED13" s="886"/>
      <c r="KEE13" s="886"/>
      <c r="KEF13" s="885"/>
      <c r="KEG13" s="886"/>
      <c r="KEH13" s="886"/>
      <c r="KEI13" s="886"/>
      <c r="KEJ13" s="885"/>
      <c r="KEK13" s="886"/>
      <c r="KEL13" s="886"/>
      <c r="KEM13" s="886"/>
      <c r="KEN13" s="885"/>
      <c r="KEO13" s="886"/>
      <c r="KEP13" s="886"/>
      <c r="KEQ13" s="886"/>
      <c r="KER13" s="885"/>
      <c r="KES13" s="886"/>
      <c r="KET13" s="886"/>
      <c r="KEU13" s="886"/>
      <c r="KEV13" s="885"/>
      <c r="KEW13" s="886"/>
      <c r="KEX13" s="886"/>
      <c r="KEY13" s="886"/>
      <c r="KEZ13" s="885"/>
      <c r="KFA13" s="886"/>
      <c r="KFB13" s="886"/>
      <c r="KFC13" s="886"/>
      <c r="KFD13" s="885"/>
      <c r="KFE13" s="886"/>
      <c r="KFF13" s="886"/>
      <c r="KFG13" s="886"/>
      <c r="KFH13" s="885"/>
      <c r="KFI13" s="886"/>
      <c r="KFJ13" s="886"/>
      <c r="KFK13" s="886"/>
      <c r="KFL13" s="885"/>
      <c r="KFM13" s="886"/>
      <c r="KFN13" s="886"/>
      <c r="KFO13" s="886"/>
      <c r="KFP13" s="885"/>
      <c r="KFQ13" s="886"/>
      <c r="KFR13" s="886"/>
      <c r="KFS13" s="886"/>
      <c r="KFT13" s="885"/>
      <c r="KFU13" s="886"/>
      <c r="KFV13" s="886"/>
      <c r="KFW13" s="886"/>
      <c r="KFX13" s="885"/>
      <c r="KFY13" s="886"/>
      <c r="KFZ13" s="886"/>
      <c r="KGA13" s="886"/>
      <c r="KGB13" s="885"/>
      <c r="KGC13" s="886"/>
      <c r="KGD13" s="886"/>
      <c r="KGE13" s="886"/>
      <c r="KGF13" s="885"/>
      <c r="KGG13" s="886"/>
      <c r="KGH13" s="886"/>
      <c r="KGI13" s="886"/>
      <c r="KGJ13" s="885"/>
      <c r="KGK13" s="886"/>
      <c r="KGL13" s="886"/>
      <c r="KGM13" s="886"/>
      <c r="KGN13" s="885"/>
      <c r="KGO13" s="886"/>
      <c r="KGP13" s="886"/>
      <c r="KGQ13" s="886"/>
      <c r="KGR13" s="885"/>
      <c r="KGS13" s="886"/>
      <c r="KGT13" s="886"/>
      <c r="KGU13" s="886"/>
      <c r="KGV13" s="885"/>
      <c r="KGW13" s="886"/>
      <c r="KGX13" s="886"/>
      <c r="KGY13" s="886"/>
      <c r="KGZ13" s="885"/>
      <c r="KHA13" s="886"/>
      <c r="KHB13" s="886"/>
      <c r="KHC13" s="886"/>
      <c r="KHD13" s="885"/>
      <c r="KHE13" s="886"/>
      <c r="KHF13" s="886"/>
      <c r="KHG13" s="886"/>
      <c r="KHH13" s="885"/>
      <c r="KHI13" s="886"/>
      <c r="KHJ13" s="886"/>
      <c r="KHK13" s="886"/>
      <c r="KHL13" s="885"/>
      <c r="KHM13" s="886"/>
      <c r="KHN13" s="886"/>
      <c r="KHO13" s="886"/>
      <c r="KHP13" s="885"/>
      <c r="KHQ13" s="886"/>
      <c r="KHR13" s="886"/>
      <c r="KHS13" s="886"/>
      <c r="KHT13" s="885"/>
      <c r="KHU13" s="886"/>
      <c r="KHV13" s="886"/>
      <c r="KHW13" s="886"/>
      <c r="KHX13" s="885"/>
      <c r="KHY13" s="886"/>
      <c r="KHZ13" s="886"/>
      <c r="KIA13" s="886"/>
      <c r="KIB13" s="885"/>
      <c r="KIC13" s="886"/>
      <c r="KID13" s="886"/>
      <c r="KIE13" s="886"/>
      <c r="KIF13" s="885"/>
      <c r="KIG13" s="886"/>
      <c r="KIH13" s="886"/>
      <c r="KII13" s="886"/>
      <c r="KIJ13" s="885"/>
      <c r="KIK13" s="886"/>
      <c r="KIL13" s="886"/>
      <c r="KIM13" s="886"/>
      <c r="KIN13" s="885"/>
      <c r="KIO13" s="886"/>
      <c r="KIP13" s="886"/>
      <c r="KIQ13" s="886"/>
      <c r="KIR13" s="885"/>
      <c r="KIS13" s="886"/>
      <c r="KIT13" s="886"/>
      <c r="KIU13" s="886"/>
      <c r="KIV13" s="885"/>
      <c r="KIW13" s="886"/>
      <c r="KIX13" s="886"/>
      <c r="KIY13" s="886"/>
      <c r="KIZ13" s="885"/>
      <c r="KJA13" s="886"/>
      <c r="KJB13" s="886"/>
      <c r="KJC13" s="886"/>
      <c r="KJD13" s="885"/>
      <c r="KJE13" s="886"/>
      <c r="KJF13" s="886"/>
      <c r="KJG13" s="886"/>
      <c r="KJH13" s="885"/>
      <c r="KJI13" s="886"/>
      <c r="KJJ13" s="886"/>
      <c r="KJK13" s="886"/>
      <c r="KJL13" s="885"/>
      <c r="KJM13" s="886"/>
      <c r="KJN13" s="886"/>
      <c r="KJO13" s="886"/>
      <c r="KJP13" s="885"/>
      <c r="KJQ13" s="886"/>
      <c r="KJR13" s="886"/>
      <c r="KJS13" s="886"/>
      <c r="KJT13" s="885"/>
      <c r="KJU13" s="886"/>
      <c r="KJV13" s="886"/>
      <c r="KJW13" s="886"/>
      <c r="KJX13" s="885"/>
      <c r="KJY13" s="886"/>
      <c r="KJZ13" s="886"/>
      <c r="KKA13" s="886"/>
      <c r="KKB13" s="885"/>
      <c r="KKC13" s="886"/>
      <c r="KKD13" s="886"/>
      <c r="KKE13" s="886"/>
      <c r="KKF13" s="885"/>
      <c r="KKG13" s="886"/>
      <c r="KKH13" s="886"/>
      <c r="KKI13" s="886"/>
      <c r="KKJ13" s="885"/>
      <c r="KKK13" s="886"/>
      <c r="KKL13" s="886"/>
      <c r="KKM13" s="886"/>
      <c r="KKN13" s="885"/>
      <c r="KKO13" s="886"/>
      <c r="KKP13" s="886"/>
      <c r="KKQ13" s="886"/>
      <c r="KKR13" s="885"/>
      <c r="KKS13" s="886"/>
      <c r="KKT13" s="886"/>
      <c r="KKU13" s="886"/>
      <c r="KKV13" s="885"/>
      <c r="KKW13" s="886"/>
      <c r="KKX13" s="886"/>
      <c r="KKY13" s="886"/>
      <c r="KKZ13" s="885"/>
      <c r="KLA13" s="886"/>
      <c r="KLB13" s="886"/>
      <c r="KLC13" s="886"/>
      <c r="KLD13" s="885"/>
      <c r="KLE13" s="886"/>
      <c r="KLF13" s="886"/>
      <c r="KLG13" s="886"/>
      <c r="KLH13" s="885"/>
      <c r="KLI13" s="886"/>
      <c r="KLJ13" s="886"/>
      <c r="KLK13" s="886"/>
      <c r="KLL13" s="885"/>
      <c r="KLM13" s="886"/>
      <c r="KLN13" s="886"/>
      <c r="KLO13" s="886"/>
      <c r="KLP13" s="885"/>
      <c r="KLQ13" s="886"/>
      <c r="KLR13" s="886"/>
      <c r="KLS13" s="886"/>
      <c r="KLT13" s="885"/>
      <c r="KLU13" s="886"/>
      <c r="KLV13" s="886"/>
      <c r="KLW13" s="886"/>
      <c r="KLX13" s="885"/>
      <c r="KLY13" s="886"/>
      <c r="KLZ13" s="886"/>
      <c r="KMA13" s="886"/>
      <c r="KMB13" s="885"/>
      <c r="KMC13" s="886"/>
      <c r="KMD13" s="886"/>
      <c r="KME13" s="886"/>
      <c r="KMF13" s="885"/>
      <c r="KMG13" s="886"/>
      <c r="KMH13" s="886"/>
      <c r="KMI13" s="886"/>
      <c r="KMJ13" s="885"/>
      <c r="KMK13" s="886"/>
      <c r="KML13" s="886"/>
      <c r="KMM13" s="886"/>
      <c r="KMN13" s="885"/>
      <c r="KMO13" s="886"/>
      <c r="KMP13" s="886"/>
      <c r="KMQ13" s="886"/>
      <c r="KMR13" s="885"/>
      <c r="KMS13" s="886"/>
      <c r="KMT13" s="886"/>
      <c r="KMU13" s="886"/>
      <c r="KMV13" s="885"/>
      <c r="KMW13" s="886"/>
      <c r="KMX13" s="886"/>
      <c r="KMY13" s="886"/>
      <c r="KMZ13" s="885"/>
      <c r="KNA13" s="886"/>
      <c r="KNB13" s="886"/>
      <c r="KNC13" s="886"/>
      <c r="KND13" s="885"/>
      <c r="KNE13" s="886"/>
      <c r="KNF13" s="886"/>
      <c r="KNG13" s="886"/>
      <c r="KNH13" s="885"/>
      <c r="KNI13" s="886"/>
      <c r="KNJ13" s="886"/>
      <c r="KNK13" s="886"/>
      <c r="KNL13" s="885"/>
      <c r="KNM13" s="886"/>
      <c r="KNN13" s="886"/>
      <c r="KNO13" s="886"/>
      <c r="KNP13" s="885"/>
      <c r="KNQ13" s="886"/>
      <c r="KNR13" s="886"/>
      <c r="KNS13" s="886"/>
      <c r="KNT13" s="885"/>
      <c r="KNU13" s="886"/>
      <c r="KNV13" s="886"/>
      <c r="KNW13" s="886"/>
      <c r="KNX13" s="885"/>
      <c r="KNY13" s="886"/>
      <c r="KNZ13" s="886"/>
      <c r="KOA13" s="886"/>
      <c r="KOB13" s="885"/>
      <c r="KOC13" s="886"/>
      <c r="KOD13" s="886"/>
      <c r="KOE13" s="886"/>
      <c r="KOF13" s="885"/>
      <c r="KOG13" s="886"/>
      <c r="KOH13" s="886"/>
      <c r="KOI13" s="886"/>
      <c r="KOJ13" s="885"/>
      <c r="KOK13" s="886"/>
      <c r="KOL13" s="886"/>
      <c r="KOM13" s="886"/>
      <c r="KON13" s="885"/>
      <c r="KOO13" s="886"/>
      <c r="KOP13" s="886"/>
      <c r="KOQ13" s="886"/>
      <c r="KOR13" s="885"/>
      <c r="KOS13" s="886"/>
      <c r="KOT13" s="886"/>
      <c r="KOU13" s="886"/>
      <c r="KOV13" s="885"/>
      <c r="KOW13" s="886"/>
      <c r="KOX13" s="886"/>
      <c r="KOY13" s="886"/>
      <c r="KOZ13" s="885"/>
      <c r="KPA13" s="886"/>
      <c r="KPB13" s="886"/>
      <c r="KPC13" s="886"/>
      <c r="KPD13" s="885"/>
      <c r="KPE13" s="886"/>
      <c r="KPF13" s="886"/>
      <c r="KPG13" s="886"/>
      <c r="KPH13" s="885"/>
      <c r="KPI13" s="886"/>
      <c r="KPJ13" s="886"/>
      <c r="KPK13" s="886"/>
      <c r="KPL13" s="885"/>
      <c r="KPM13" s="886"/>
      <c r="KPN13" s="886"/>
      <c r="KPO13" s="886"/>
      <c r="KPP13" s="885"/>
      <c r="KPQ13" s="886"/>
      <c r="KPR13" s="886"/>
      <c r="KPS13" s="886"/>
      <c r="KPT13" s="885"/>
      <c r="KPU13" s="886"/>
      <c r="KPV13" s="886"/>
      <c r="KPW13" s="886"/>
      <c r="KPX13" s="885"/>
      <c r="KPY13" s="886"/>
      <c r="KPZ13" s="886"/>
      <c r="KQA13" s="886"/>
      <c r="KQB13" s="885"/>
      <c r="KQC13" s="886"/>
      <c r="KQD13" s="886"/>
      <c r="KQE13" s="886"/>
      <c r="KQF13" s="885"/>
      <c r="KQG13" s="886"/>
      <c r="KQH13" s="886"/>
      <c r="KQI13" s="886"/>
      <c r="KQJ13" s="885"/>
      <c r="KQK13" s="886"/>
      <c r="KQL13" s="886"/>
      <c r="KQM13" s="886"/>
      <c r="KQN13" s="885"/>
      <c r="KQO13" s="886"/>
      <c r="KQP13" s="886"/>
      <c r="KQQ13" s="886"/>
      <c r="KQR13" s="885"/>
      <c r="KQS13" s="886"/>
      <c r="KQT13" s="886"/>
      <c r="KQU13" s="886"/>
      <c r="KQV13" s="885"/>
      <c r="KQW13" s="886"/>
      <c r="KQX13" s="886"/>
      <c r="KQY13" s="886"/>
      <c r="KQZ13" s="885"/>
      <c r="KRA13" s="886"/>
      <c r="KRB13" s="886"/>
      <c r="KRC13" s="886"/>
      <c r="KRD13" s="885"/>
      <c r="KRE13" s="886"/>
      <c r="KRF13" s="886"/>
      <c r="KRG13" s="886"/>
      <c r="KRH13" s="885"/>
      <c r="KRI13" s="886"/>
      <c r="KRJ13" s="886"/>
      <c r="KRK13" s="886"/>
      <c r="KRL13" s="885"/>
      <c r="KRM13" s="886"/>
      <c r="KRN13" s="886"/>
      <c r="KRO13" s="886"/>
      <c r="KRP13" s="885"/>
      <c r="KRQ13" s="886"/>
      <c r="KRR13" s="886"/>
      <c r="KRS13" s="886"/>
      <c r="KRT13" s="885"/>
      <c r="KRU13" s="886"/>
      <c r="KRV13" s="886"/>
      <c r="KRW13" s="886"/>
      <c r="KRX13" s="885"/>
      <c r="KRY13" s="886"/>
      <c r="KRZ13" s="886"/>
      <c r="KSA13" s="886"/>
      <c r="KSB13" s="885"/>
      <c r="KSC13" s="886"/>
      <c r="KSD13" s="886"/>
      <c r="KSE13" s="886"/>
      <c r="KSF13" s="885"/>
      <c r="KSG13" s="886"/>
      <c r="KSH13" s="886"/>
      <c r="KSI13" s="886"/>
      <c r="KSJ13" s="885"/>
      <c r="KSK13" s="886"/>
      <c r="KSL13" s="886"/>
      <c r="KSM13" s="886"/>
      <c r="KSN13" s="885"/>
      <c r="KSO13" s="886"/>
      <c r="KSP13" s="886"/>
      <c r="KSQ13" s="886"/>
      <c r="KSR13" s="885"/>
      <c r="KSS13" s="886"/>
      <c r="KST13" s="886"/>
      <c r="KSU13" s="886"/>
      <c r="KSV13" s="885"/>
      <c r="KSW13" s="886"/>
      <c r="KSX13" s="886"/>
      <c r="KSY13" s="886"/>
      <c r="KSZ13" s="885"/>
      <c r="KTA13" s="886"/>
      <c r="KTB13" s="886"/>
      <c r="KTC13" s="886"/>
      <c r="KTD13" s="885"/>
      <c r="KTE13" s="886"/>
      <c r="KTF13" s="886"/>
      <c r="KTG13" s="886"/>
      <c r="KTH13" s="885"/>
      <c r="KTI13" s="886"/>
      <c r="KTJ13" s="886"/>
      <c r="KTK13" s="886"/>
      <c r="KTL13" s="885"/>
      <c r="KTM13" s="886"/>
      <c r="KTN13" s="886"/>
      <c r="KTO13" s="886"/>
      <c r="KTP13" s="885"/>
      <c r="KTQ13" s="886"/>
      <c r="KTR13" s="886"/>
      <c r="KTS13" s="886"/>
      <c r="KTT13" s="885"/>
      <c r="KTU13" s="886"/>
      <c r="KTV13" s="886"/>
      <c r="KTW13" s="886"/>
      <c r="KTX13" s="885"/>
      <c r="KTY13" s="886"/>
      <c r="KTZ13" s="886"/>
      <c r="KUA13" s="886"/>
      <c r="KUB13" s="885"/>
      <c r="KUC13" s="886"/>
      <c r="KUD13" s="886"/>
      <c r="KUE13" s="886"/>
      <c r="KUF13" s="885"/>
      <c r="KUG13" s="886"/>
      <c r="KUH13" s="886"/>
      <c r="KUI13" s="886"/>
      <c r="KUJ13" s="885"/>
      <c r="KUK13" s="886"/>
      <c r="KUL13" s="886"/>
      <c r="KUM13" s="886"/>
      <c r="KUN13" s="885"/>
      <c r="KUO13" s="886"/>
      <c r="KUP13" s="886"/>
      <c r="KUQ13" s="886"/>
      <c r="KUR13" s="885"/>
      <c r="KUS13" s="886"/>
      <c r="KUT13" s="886"/>
      <c r="KUU13" s="886"/>
      <c r="KUV13" s="885"/>
      <c r="KUW13" s="886"/>
      <c r="KUX13" s="886"/>
      <c r="KUY13" s="886"/>
      <c r="KUZ13" s="885"/>
      <c r="KVA13" s="886"/>
      <c r="KVB13" s="886"/>
      <c r="KVC13" s="886"/>
      <c r="KVD13" s="885"/>
      <c r="KVE13" s="886"/>
      <c r="KVF13" s="886"/>
      <c r="KVG13" s="886"/>
      <c r="KVH13" s="885"/>
      <c r="KVI13" s="886"/>
      <c r="KVJ13" s="886"/>
      <c r="KVK13" s="886"/>
      <c r="KVL13" s="885"/>
      <c r="KVM13" s="886"/>
      <c r="KVN13" s="886"/>
      <c r="KVO13" s="886"/>
      <c r="KVP13" s="885"/>
      <c r="KVQ13" s="886"/>
      <c r="KVR13" s="886"/>
      <c r="KVS13" s="886"/>
      <c r="KVT13" s="885"/>
      <c r="KVU13" s="886"/>
      <c r="KVV13" s="886"/>
      <c r="KVW13" s="886"/>
      <c r="KVX13" s="885"/>
      <c r="KVY13" s="886"/>
      <c r="KVZ13" s="886"/>
      <c r="KWA13" s="886"/>
      <c r="KWB13" s="885"/>
      <c r="KWC13" s="886"/>
      <c r="KWD13" s="886"/>
      <c r="KWE13" s="886"/>
      <c r="KWF13" s="885"/>
      <c r="KWG13" s="886"/>
      <c r="KWH13" s="886"/>
      <c r="KWI13" s="886"/>
      <c r="KWJ13" s="885"/>
      <c r="KWK13" s="886"/>
      <c r="KWL13" s="886"/>
      <c r="KWM13" s="886"/>
      <c r="KWN13" s="885"/>
      <c r="KWO13" s="886"/>
      <c r="KWP13" s="886"/>
      <c r="KWQ13" s="886"/>
      <c r="KWR13" s="885"/>
      <c r="KWS13" s="886"/>
      <c r="KWT13" s="886"/>
      <c r="KWU13" s="886"/>
      <c r="KWV13" s="885"/>
      <c r="KWW13" s="886"/>
      <c r="KWX13" s="886"/>
      <c r="KWY13" s="886"/>
      <c r="KWZ13" s="885"/>
      <c r="KXA13" s="886"/>
      <c r="KXB13" s="886"/>
      <c r="KXC13" s="886"/>
      <c r="KXD13" s="885"/>
      <c r="KXE13" s="886"/>
      <c r="KXF13" s="886"/>
      <c r="KXG13" s="886"/>
      <c r="KXH13" s="885"/>
      <c r="KXI13" s="886"/>
      <c r="KXJ13" s="886"/>
      <c r="KXK13" s="886"/>
      <c r="KXL13" s="885"/>
      <c r="KXM13" s="886"/>
      <c r="KXN13" s="886"/>
      <c r="KXO13" s="886"/>
      <c r="KXP13" s="885"/>
      <c r="KXQ13" s="886"/>
      <c r="KXR13" s="886"/>
      <c r="KXS13" s="886"/>
      <c r="KXT13" s="885"/>
      <c r="KXU13" s="886"/>
      <c r="KXV13" s="886"/>
      <c r="KXW13" s="886"/>
      <c r="KXX13" s="885"/>
      <c r="KXY13" s="886"/>
      <c r="KXZ13" s="886"/>
      <c r="KYA13" s="886"/>
      <c r="KYB13" s="885"/>
      <c r="KYC13" s="886"/>
      <c r="KYD13" s="886"/>
      <c r="KYE13" s="886"/>
      <c r="KYF13" s="885"/>
      <c r="KYG13" s="886"/>
      <c r="KYH13" s="886"/>
      <c r="KYI13" s="886"/>
      <c r="KYJ13" s="885"/>
      <c r="KYK13" s="886"/>
      <c r="KYL13" s="886"/>
      <c r="KYM13" s="886"/>
      <c r="KYN13" s="885"/>
      <c r="KYO13" s="886"/>
      <c r="KYP13" s="886"/>
      <c r="KYQ13" s="886"/>
      <c r="KYR13" s="885"/>
      <c r="KYS13" s="886"/>
      <c r="KYT13" s="886"/>
      <c r="KYU13" s="886"/>
      <c r="KYV13" s="885"/>
      <c r="KYW13" s="886"/>
      <c r="KYX13" s="886"/>
      <c r="KYY13" s="886"/>
      <c r="KYZ13" s="885"/>
      <c r="KZA13" s="886"/>
      <c r="KZB13" s="886"/>
      <c r="KZC13" s="886"/>
      <c r="KZD13" s="885"/>
      <c r="KZE13" s="886"/>
      <c r="KZF13" s="886"/>
      <c r="KZG13" s="886"/>
      <c r="KZH13" s="885"/>
      <c r="KZI13" s="886"/>
      <c r="KZJ13" s="886"/>
      <c r="KZK13" s="886"/>
      <c r="KZL13" s="885"/>
      <c r="KZM13" s="886"/>
      <c r="KZN13" s="886"/>
      <c r="KZO13" s="886"/>
      <c r="KZP13" s="885"/>
      <c r="KZQ13" s="886"/>
      <c r="KZR13" s="886"/>
      <c r="KZS13" s="886"/>
      <c r="KZT13" s="885"/>
      <c r="KZU13" s="886"/>
      <c r="KZV13" s="886"/>
      <c r="KZW13" s="886"/>
      <c r="KZX13" s="885"/>
      <c r="KZY13" s="886"/>
      <c r="KZZ13" s="886"/>
      <c r="LAA13" s="886"/>
      <c r="LAB13" s="885"/>
      <c r="LAC13" s="886"/>
      <c r="LAD13" s="886"/>
      <c r="LAE13" s="886"/>
      <c r="LAF13" s="885"/>
      <c r="LAG13" s="886"/>
      <c r="LAH13" s="886"/>
      <c r="LAI13" s="886"/>
      <c r="LAJ13" s="885"/>
      <c r="LAK13" s="886"/>
      <c r="LAL13" s="886"/>
      <c r="LAM13" s="886"/>
      <c r="LAN13" s="885"/>
      <c r="LAO13" s="886"/>
      <c r="LAP13" s="886"/>
      <c r="LAQ13" s="886"/>
      <c r="LAR13" s="885"/>
      <c r="LAS13" s="886"/>
      <c r="LAT13" s="886"/>
      <c r="LAU13" s="886"/>
      <c r="LAV13" s="885"/>
      <c r="LAW13" s="886"/>
      <c r="LAX13" s="886"/>
      <c r="LAY13" s="886"/>
      <c r="LAZ13" s="885"/>
      <c r="LBA13" s="886"/>
      <c r="LBB13" s="886"/>
      <c r="LBC13" s="886"/>
      <c r="LBD13" s="885"/>
      <c r="LBE13" s="886"/>
      <c r="LBF13" s="886"/>
      <c r="LBG13" s="886"/>
      <c r="LBH13" s="885"/>
      <c r="LBI13" s="886"/>
      <c r="LBJ13" s="886"/>
      <c r="LBK13" s="886"/>
      <c r="LBL13" s="885"/>
      <c r="LBM13" s="886"/>
      <c r="LBN13" s="886"/>
      <c r="LBO13" s="886"/>
      <c r="LBP13" s="885"/>
      <c r="LBQ13" s="886"/>
      <c r="LBR13" s="886"/>
      <c r="LBS13" s="886"/>
      <c r="LBT13" s="885"/>
      <c r="LBU13" s="886"/>
      <c r="LBV13" s="886"/>
      <c r="LBW13" s="886"/>
      <c r="LBX13" s="885"/>
      <c r="LBY13" s="886"/>
      <c r="LBZ13" s="886"/>
      <c r="LCA13" s="886"/>
      <c r="LCB13" s="885"/>
      <c r="LCC13" s="886"/>
      <c r="LCD13" s="886"/>
      <c r="LCE13" s="886"/>
      <c r="LCF13" s="885"/>
      <c r="LCG13" s="886"/>
      <c r="LCH13" s="886"/>
      <c r="LCI13" s="886"/>
      <c r="LCJ13" s="885"/>
      <c r="LCK13" s="886"/>
      <c r="LCL13" s="886"/>
      <c r="LCM13" s="886"/>
      <c r="LCN13" s="885"/>
      <c r="LCO13" s="886"/>
      <c r="LCP13" s="886"/>
      <c r="LCQ13" s="886"/>
      <c r="LCR13" s="885"/>
      <c r="LCS13" s="886"/>
      <c r="LCT13" s="886"/>
      <c r="LCU13" s="886"/>
      <c r="LCV13" s="885"/>
      <c r="LCW13" s="886"/>
      <c r="LCX13" s="886"/>
      <c r="LCY13" s="886"/>
      <c r="LCZ13" s="885"/>
      <c r="LDA13" s="886"/>
      <c r="LDB13" s="886"/>
      <c r="LDC13" s="886"/>
      <c r="LDD13" s="885"/>
      <c r="LDE13" s="886"/>
      <c r="LDF13" s="886"/>
      <c r="LDG13" s="886"/>
      <c r="LDH13" s="885"/>
      <c r="LDI13" s="886"/>
      <c r="LDJ13" s="886"/>
      <c r="LDK13" s="886"/>
      <c r="LDL13" s="885"/>
      <c r="LDM13" s="886"/>
      <c r="LDN13" s="886"/>
      <c r="LDO13" s="886"/>
      <c r="LDP13" s="885"/>
      <c r="LDQ13" s="886"/>
      <c r="LDR13" s="886"/>
      <c r="LDS13" s="886"/>
      <c r="LDT13" s="885"/>
      <c r="LDU13" s="886"/>
      <c r="LDV13" s="886"/>
      <c r="LDW13" s="886"/>
      <c r="LDX13" s="885"/>
      <c r="LDY13" s="886"/>
      <c r="LDZ13" s="886"/>
      <c r="LEA13" s="886"/>
      <c r="LEB13" s="885"/>
      <c r="LEC13" s="886"/>
      <c r="LED13" s="886"/>
      <c r="LEE13" s="886"/>
      <c r="LEF13" s="885"/>
      <c r="LEG13" s="886"/>
      <c r="LEH13" s="886"/>
      <c r="LEI13" s="886"/>
      <c r="LEJ13" s="885"/>
      <c r="LEK13" s="886"/>
      <c r="LEL13" s="886"/>
      <c r="LEM13" s="886"/>
      <c r="LEN13" s="885"/>
      <c r="LEO13" s="886"/>
      <c r="LEP13" s="886"/>
      <c r="LEQ13" s="886"/>
      <c r="LER13" s="885"/>
      <c r="LES13" s="886"/>
      <c r="LET13" s="886"/>
      <c r="LEU13" s="886"/>
      <c r="LEV13" s="885"/>
      <c r="LEW13" s="886"/>
      <c r="LEX13" s="886"/>
      <c r="LEY13" s="886"/>
      <c r="LEZ13" s="885"/>
      <c r="LFA13" s="886"/>
      <c r="LFB13" s="886"/>
      <c r="LFC13" s="886"/>
      <c r="LFD13" s="885"/>
      <c r="LFE13" s="886"/>
      <c r="LFF13" s="886"/>
      <c r="LFG13" s="886"/>
      <c r="LFH13" s="885"/>
      <c r="LFI13" s="886"/>
      <c r="LFJ13" s="886"/>
      <c r="LFK13" s="886"/>
      <c r="LFL13" s="885"/>
      <c r="LFM13" s="886"/>
      <c r="LFN13" s="886"/>
      <c r="LFO13" s="886"/>
      <c r="LFP13" s="885"/>
      <c r="LFQ13" s="886"/>
      <c r="LFR13" s="886"/>
      <c r="LFS13" s="886"/>
      <c r="LFT13" s="885"/>
      <c r="LFU13" s="886"/>
      <c r="LFV13" s="886"/>
      <c r="LFW13" s="886"/>
      <c r="LFX13" s="885"/>
      <c r="LFY13" s="886"/>
      <c r="LFZ13" s="886"/>
      <c r="LGA13" s="886"/>
      <c r="LGB13" s="885"/>
      <c r="LGC13" s="886"/>
      <c r="LGD13" s="886"/>
      <c r="LGE13" s="886"/>
      <c r="LGF13" s="885"/>
      <c r="LGG13" s="886"/>
      <c r="LGH13" s="886"/>
      <c r="LGI13" s="886"/>
      <c r="LGJ13" s="885"/>
      <c r="LGK13" s="886"/>
      <c r="LGL13" s="886"/>
      <c r="LGM13" s="886"/>
      <c r="LGN13" s="885"/>
      <c r="LGO13" s="886"/>
      <c r="LGP13" s="886"/>
      <c r="LGQ13" s="886"/>
      <c r="LGR13" s="885"/>
      <c r="LGS13" s="886"/>
      <c r="LGT13" s="886"/>
      <c r="LGU13" s="886"/>
      <c r="LGV13" s="885"/>
      <c r="LGW13" s="886"/>
      <c r="LGX13" s="886"/>
      <c r="LGY13" s="886"/>
      <c r="LGZ13" s="885"/>
      <c r="LHA13" s="886"/>
      <c r="LHB13" s="886"/>
      <c r="LHC13" s="886"/>
      <c r="LHD13" s="885"/>
      <c r="LHE13" s="886"/>
      <c r="LHF13" s="886"/>
      <c r="LHG13" s="886"/>
      <c r="LHH13" s="885"/>
      <c r="LHI13" s="886"/>
      <c r="LHJ13" s="886"/>
      <c r="LHK13" s="886"/>
      <c r="LHL13" s="885"/>
      <c r="LHM13" s="886"/>
      <c r="LHN13" s="886"/>
      <c r="LHO13" s="886"/>
      <c r="LHP13" s="885"/>
      <c r="LHQ13" s="886"/>
      <c r="LHR13" s="886"/>
      <c r="LHS13" s="886"/>
      <c r="LHT13" s="885"/>
      <c r="LHU13" s="886"/>
      <c r="LHV13" s="886"/>
      <c r="LHW13" s="886"/>
      <c r="LHX13" s="885"/>
      <c r="LHY13" s="886"/>
      <c r="LHZ13" s="886"/>
      <c r="LIA13" s="886"/>
      <c r="LIB13" s="885"/>
      <c r="LIC13" s="886"/>
      <c r="LID13" s="886"/>
      <c r="LIE13" s="886"/>
      <c r="LIF13" s="885"/>
      <c r="LIG13" s="886"/>
      <c r="LIH13" s="886"/>
      <c r="LII13" s="886"/>
      <c r="LIJ13" s="885"/>
      <c r="LIK13" s="886"/>
      <c r="LIL13" s="886"/>
      <c r="LIM13" s="886"/>
      <c r="LIN13" s="885"/>
      <c r="LIO13" s="886"/>
      <c r="LIP13" s="886"/>
      <c r="LIQ13" s="886"/>
      <c r="LIR13" s="885"/>
      <c r="LIS13" s="886"/>
      <c r="LIT13" s="886"/>
      <c r="LIU13" s="886"/>
      <c r="LIV13" s="885"/>
      <c r="LIW13" s="886"/>
      <c r="LIX13" s="886"/>
      <c r="LIY13" s="886"/>
      <c r="LIZ13" s="885"/>
      <c r="LJA13" s="886"/>
      <c r="LJB13" s="886"/>
      <c r="LJC13" s="886"/>
      <c r="LJD13" s="885"/>
      <c r="LJE13" s="886"/>
      <c r="LJF13" s="886"/>
      <c r="LJG13" s="886"/>
      <c r="LJH13" s="885"/>
      <c r="LJI13" s="886"/>
      <c r="LJJ13" s="886"/>
      <c r="LJK13" s="886"/>
      <c r="LJL13" s="885"/>
      <c r="LJM13" s="886"/>
      <c r="LJN13" s="886"/>
      <c r="LJO13" s="886"/>
      <c r="LJP13" s="885"/>
      <c r="LJQ13" s="886"/>
      <c r="LJR13" s="886"/>
      <c r="LJS13" s="886"/>
      <c r="LJT13" s="885"/>
      <c r="LJU13" s="886"/>
      <c r="LJV13" s="886"/>
      <c r="LJW13" s="886"/>
      <c r="LJX13" s="885"/>
      <c r="LJY13" s="886"/>
      <c r="LJZ13" s="886"/>
      <c r="LKA13" s="886"/>
      <c r="LKB13" s="885"/>
      <c r="LKC13" s="886"/>
      <c r="LKD13" s="886"/>
      <c r="LKE13" s="886"/>
      <c r="LKF13" s="885"/>
      <c r="LKG13" s="886"/>
      <c r="LKH13" s="886"/>
      <c r="LKI13" s="886"/>
      <c r="LKJ13" s="885"/>
      <c r="LKK13" s="886"/>
      <c r="LKL13" s="886"/>
      <c r="LKM13" s="886"/>
      <c r="LKN13" s="885"/>
      <c r="LKO13" s="886"/>
      <c r="LKP13" s="886"/>
      <c r="LKQ13" s="886"/>
      <c r="LKR13" s="885"/>
      <c r="LKS13" s="886"/>
      <c r="LKT13" s="886"/>
      <c r="LKU13" s="886"/>
      <c r="LKV13" s="885"/>
      <c r="LKW13" s="886"/>
      <c r="LKX13" s="886"/>
      <c r="LKY13" s="886"/>
      <c r="LKZ13" s="885"/>
      <c r="LLA13" s="886"/>
      <c r="LLB13" s="886"/>
      <c r="LLC13" s="886"/>
      <c r="LLD13" s="885"/>
      <c r="LLE13" s="886"/>
      <c r="LLF13" s="886"/>
      <c r="LLG13" s="886"/>
      <c r="LLH13" s="885"/>
      <c r="LLI13" s="886"/>
      <c r="LLJ13" s="886"/>
      <c r="LLK13" s="886"/>
      <c r="LLL13" s="885"/>
      <c r="LLM13" s="886"/>
      <c r="LLN13" s="886"/>
      <c r="LLO13" s="886"/>
      <c r="LLP13" s="885"/>
      <c r="LLQ13" s="886"/>
      <c r="LLR13" s="886"/>
      <c r="LLS13" s="886"/>
      <c r="LLT13" s="885"/>
      <c r="LLU13" s="886"/>
      <c r="LLV13" s="886"/>
      <c r="LLW13" s="886"/>
      <c r="LLX13" s="885"/>
      <c r="LLY13" s="886"/>
      <c r="LLZ13" s="886"/>
      <c r="LMA13" s="886"/>
      <c r="LMB13" s="885"/>
      <c r="LMC13" s="886"/>
      <c r="LMD13" s="886"/>
      <c r="LME13" s="886"/>
      <c r="LMF13" s="885"/>
      <c r="LMG13" s="886"/>
      <c r="LMH13" s="886"/>
      <c r="LMI13" s="886"/>
      <c r="LMJ13" s="885"/>
      <c r="LMK13" s="886"/>
      <c r="LML13" s="886"/>
      <c r="LMM13" s="886"/>
      <c r="LMN13" s="885"/>
      <c r="LMO13" s="886"/>
      <c r="LMP13" s="886"/>
      <c r="LMQ13" s="886"/>
      <c r="LMR13" s="885"/>
      <c r="LMS13" s="886"/>
      <c r="LMT13" s="886"/>
      <c r="LMU13" s="886"/>
      <c r="LMV13" s="885"/>
      <c r="LMW13" s="886"/>
      <c r="LMX13" s="886"/>
      <c r="LMY13" s="886"/>
      <c r="LMZ13" s="885"/>
      <c r="LNA13" s="886"/>
      <c r="LNB13" s="886"/>
      <c r="LNC13" s="886"/>
      <c r="LND13" s="885"/>
      <c r="LNE13" s="886"/>
      <c r="LNF13" s="886"/>
      <c r="LNG13" s="886"/>
      <c r="LNH13" s="885"/>
      <c r="LNI13" s="886"/>
      <c r="LNJ13" s="886"/>
      <c r="LNK13" s="886"/>
      <c r="LNL13" s="885"/>
      <c r="LNM13" s="886"/>
      <c r="LNN13" s="886"/>
      <c r="LNO13" s="886"/>
      <c r="LNP13" s="885"/>
      <c r="LNQ13" s="886"/>
      <c r="LNR13" s="886"/>
      <c r="LNS13" s="886"/>
      <c r="LNT13" s="885"/>
      <c r="LNU13" s="886"/>
      <c r="LNV13" s="886"/>
      <c r="LNW13" s="886"/>
      <c r="LNX13" s="885"/>
      <c r="LNY13" s="886"/>
      <c r="LNZ13" s="886"/>
      <c r="LOA13" s="886"/>
      <c r="LOB13" s="885"/>
      <c r="LOC13" s="886"/>
      <c r="LOD13" s="886"/>
      <c r="LOE13" s="886"/>
      <c r="LOF13" s="885"/>
      <c r="LOG13" s="886"/>
      <c r="LOH13" s="886"/>
      <c r="LOI13" s="886"/>
      <c r="LOJ13" s="885"/>
      <c r="LOK13" s="886"/>
      <c r="LOL13" s="886"/>
      <c r="LOM13" s="886"/>
      <c r="LON13" s="885"/>
      <c r="LOO13" s="886"/>
      <c r="LOP13" s="886"/>
      <c r="LOQ13" s="886"/>
      <c r="LOR13" s="885"/>
      <c r="LOS13" s="886"/>
      <c r="LOT13" s="886"/>
      <c r="LOU13" s="886"/>
      <c r="LOV13" s="885"/>
      <c r="LOW13" s="886"/>
      <c r="LOX13" s="886"/>
      <c r="LOY13" s="886"/>
      <c r="LOZ13" s="885"/>
      <c r="LPA13" s="886"/>
      <c r="LPB13" s="886"/>
      <c r="LPC13" s="886"/>
      <c r="LPD13" s="885"/>
      <c r="LPE13" s="886"/>
      <c r="LPF13" s="886"/>
      <c r="LPG13" s="886"/>
      <c r="LPH13" s="885"/>
      <c r="LPI13" s="886"/>
      <c r="LPJ13" s="886"/>
      <c r="LPK13" s="886"/>
      <c r="LPL13" s="885"/>
      <c r="LPM13" s="886"/>
      <c r="LPN13" s="886"/>
      <c r="LPO13" s="886"/>
      <c r="LPP13" s="885"/>
      <c r="LPQ13" s="886"/>
      <c r="LPR13" s="886"/>
      <c r="LPS13" s="886"/>
      <c r="LPT13" s="885"/>
      <c r="LPU13" s="886"/>
      <c r="LPV13" s="886"/>
      <c r="LPW13" s="886"/>
      <c r="LPX13" s="885"/>
      <c r="LPY13" s="886"/>
      <c r="LPZ13" s="886"/>
      <c r="LQA13" s="886"/>
      <c r="LQB13" s="885"/>
      <c r="LQC13" s="886"/>
      <c r="LQD13" s="886"/>
      <c r="LQE13" s="886"/>
      <c r="LQF13" s="885"/>
      <c r="LQG13" s="886"/>
      <c r="LQH13" s="886"/>
      <c r="LQI13" s="886"/>
      <c r="LQJ13" s="885"/>
      <c r="LQK13" s="886"/>
      <c r="LQL13" s="886"/>
      <c r="LQM13" s="886"/>
      <c r="LQN13" s="885"/>
      <c r="LQO13" s="886"/>
      <c r="LQP13" s="886"/>
      <c r="LQQ13" s="886"/>
      <c r="LQR13" s="885"/>
      <c r="LQS13" s="886"/>
      <c r="LQT13" s="886"/>
      <c r="LQU13" s="886"/>
      <c r="LQV13" s="885"/>
      <c r="LQW13" s="886"/>
      <c r="LQX13" s="886"/>
      <c r="LQY13" s="886"/>
      <c r="LQZ13" s="885"/>
      <c r="LRA13" s="886"/>
      <c r="LRB13" s="886"/>
      <c r="LRC13" s="886"/>
      <c r="LRD13" s="885"/>
      <c r="LRE13" s="886"/>
      <c r="LRF13" s="886"/>
      <c r="LRG13" s="886"/>
      <c r="LRH13" s="885"/>
      <c r="LRI13" s="886"/>
      <c r="LRJ13" s="886"/>
      <c r="LRK13" s="886"/>
      <c r="LRL13" s="885"/>
      <c r="LRM13" s="886"/>
      <c r="LRN13" s="886"/>
      <c r="LRO13" s="886"/>
      <c r="LRP13" s="885"/>
      <c r="LRQ13" s="886"/>
      <c r="LRR13" s="886"/>
      <c r="LRS13" s="886"/>
      <c r="LRT13" s="885"/>
      <c r="LRU13" s="886"/>
      <c r="LRV13" s="886"/>
      <c r="LRW13" s="886"/>
      <c r="LRX13" s="885"/>
      <c r="LRY13" s="886"/>
      <c r="LRZ13" s="886"/>
      <c r="LSA13" s="886"/>
      <c r="LSB13" s="885"/>
      <c r="LSC13" s="886"/>
      <c r="LSD13" s="886"/>
      <c r="LSE13" s="886"/>
      <c r="LSF13" s="885"/>
      <c r="LSG13" s="886"/>
      <c r="LSH13" s="886"/>
      <c r="LSI13" s="886"/>
      <c r="LSJ13" s="885"/>
      <c r="LSK13" s="886"/>
      <c r="LSL13" s="886"/>
      <c r="LSM13" s="886"/>
      <c r="LSN13" s="885"/>
      <c r="LSO13" s="886"/>
      <c r="LSP13" s="886"/>
      <c r="LSQ13" s="886"/>
      <c r="LSR13" s="885"/>
      <c r="LSS13" s="886"/>
      <c r="LST13" s="886"/>
      <c r="LSU13" s="886"/>
      <c r="LSV13" s="885"/>
      <c r="LSW13" s="886"/>
      <c r="LSX13" s="886"/>
      <c r="LSY13" s="886"/>
      <c r="LSZ13" s="885"/>
      <c r="LTA13" s="886"/>
      <c r="LTB13" s="886"/>
      <c r="LTC13" s="886"/>
      <c r="LTD13" s="885"/>
      <c r="LTE13" s="886"/>
      <c r="LTF13" s="886"/>
      <c r="LTG13" s="886"/>
      <c r="LTH13" s="885"/>
      <c r="LTI13" s="886"/>
      <c r="LTJ13" s="886"/>
      <c r="LTK13" s="886"/>
      <c r="LTL13" s="885"/>
      <c r="LTM13" s="886"/>
      <c r="LTN13" s="886"/>
      <c r="LTO13" s="886"/>
      <c r="LTP13" s="885"/>
      <c r="LTQ13" s="886"/>
      <c r="LTR13" s="886"/>
      <c r="LTS13" s="886"/>
      <c r="LTT13" s="885"/>
      <c r="LTU13" s="886"/>
      <c r="LTV13" s="886"/>
      <c r="LTW13" s="886"/>
      <c r="LTX13" s="885"/>
      <c r="LTY13" s="886"/>
      <c r="LTZ13" s="886"/>
      <c r="LUA13" s="886"/>
      <c r="LUB13" s="885"/>
      <c r="LUC13" s="886"/>
      <c r="LUD13" s="886"/>
      <c r="LUE13" s="886"/>
      <c r="LUF13" s="885"/>
      <c r="LUG13" s="886"/>
      <c r="LUH13" s="886"/>
      <c r="LUI13" s="886"/>
      <c r="LUJ13" s="885"/>
      <c r="LUK13" s="886"/>
      <c r="LUL13" s="886"/>
      <c r="LUM13" s="886"/>
      <c r="LUN13" s="885"/>
      <c r="LUO13" s="886"/>
      <c r="LUP13" s="886"/>
      <c r="LUQ13" s="886"/>
      <c r="LUR13" s="885"/>
      <c r="LUS13" s="886"/>
      <c r="LUT13" s="886"/>
      <c r="LUU13" s="886"/>
      <c r="LUV13" s="885"/>
      <c r="LUW13" s="886"/>
      <c r="LUX13" s="886"/>
      <c r="LUY13" s="886"/>
      <c r="LUZ13" s="885"/>
      <c r="LVA13" s="886"/>
      <c r="LVB13" s="886"/>
      <c r="LVC13" s="886"/>
      <c r="LVD13" s="885"/>
      <c r="LVE13" s="886"/>
      <c r="LVF13" s="886"/>
      <c r="LVG13" s="886"/>
      <c r="LVH13" s="885"/>
      <c r="LVI13" s="886"/>
      <c r="LVJ13" s="886"/>
      <c r="LVK13" s="886"/>
      <c r="LVL13" s="885"/>
      <c r="LVM13" s="886"/>
      <c r="LVN13" s="886"/>
      <c r="LVO13" s="886"/>
      <c r="LVP13" s="885"/>
      <c r="LVQ13" s="886"/>
      <c r="LVR13" s="886"/>
      <c r="LVS13" s="886"/>
      <c r="LVT13" s="885"/>
      <c r="LVU13" s="886"/>
      <c r="LVV13" s="886"/>
      <c r="LVW13" s="886"/>
      <c r="LVX13" s="885"/>
      <c r="LVY13" s="886"/>
      <c r="LVZ13" s="886"/>
      <c r="LWA13" s="886"/>
      <c r="LWB13" s="885"/>
      <c r="LWC13" s="886"/>
      <c r="LWD13" s="886"/>
      <c r="LWE13" s="886"/>
      <c r="LWF13" s="885"/>
      <c r="LWG13" s="886"/>
      <c r="LWH13" s="886"/>
      <c r="LWI13" s="886"/>
      <c r="LWJ13" s="885"/>
      <c r="LWK13" s="886"/>
      <c r="LWL13" s="886"/>
      <c r="LWM13" s="886"/>
      <c r="LWN13" s="885"/>
      <c r="LWO13" s="886"/>
      <c r="LWP13" s="886"/>
      <c r="LWQ13" s="886"/>
      <c r="LWR13" s="885"/>
      <c r="LWS13" s="886"/>
      <c r="LWT13" s="886"/>
      <c r="LWU13" s="886"/>
      <c r="LWV13" s="885"/>
      <c r="LWW13" s="886"/>
      <c r="LWX13" s="886"/>
      <c r="LWY13" s="886"/>
      <c r="LWZ13" s="885"/>
      <c r="LXA13" s="886"/>
      <c r="LXB13" s="886"/>
      <c r="LXC13" s="886"/>
      <c r="LXD13" s="885"/>
      <c r="LXE13" s="886"/>
      <c r="LXF13" s="886"/>
      <c r="LXG13" s="886"/>
      <c r="LXH13" s="885"/>
      <c r="LXI13" s="886"/>
      <c r="LXJ13" s="886"/>
      <c r="LXK13" s="886"/>
      <c r="LXL13" s="885"/>
      <c r="LXM13" s="886"/>
      <c r="LXN13" s="886"/>
      <c r="LXO13" s="886"/>
      <c r="LXP13" s="885"/>
      <c r="LXQ13" s="886"/>
      <c r="LXR13" s="886"/>
      <c r="LXS13" s="886"/>
      <c r="LXT13" s="885"/>
      <c r="LXU13" s="886"/>
      <c r="LXV13" s="886"/>
      <c r="LXW13" s="886"/>
      <c r="LXX13" s="885"/>
      <c r="LXY13" s="886"/>
      <c r="LXZ13" s="886"/>
      <c r="LYA13" s="886"/>
      <c r="LYB13" s="885"/>
      <c r="LYC13" s="886"/>
      <c r="LYD13" s="886"/>
      <c r="LYE13" s="886"/>
      <c r="LYF13" s="885"/>
      <c r="LYG13" s="886"/>
      <c r="LYH13" s="886"/>
      <c r="LYI13" s="886"/>
      <c r="LYJ13" s="885"/>
      <c r="LYK13" s="886"/>
      <c r="LYL13" s="886"/>
      <c r="LYM13" s="886"/>
      <c r="LYN13" s="885"/>
      <c r="LYO13" s="886"/>
      <c r="LYP13" s="886"/>
      <c r="LYQ13" s="886"/>
      <c r="LYR13" s="885"/>
      <c r="LYS13" s="886"/>
      <c r="LYT13" s="886"/>
      <c r="LYU13" s="886"/>
      <c r="LYV13" s="885"/>
      <c r="LYW13" s="886"/>
      <c r="LYX13" s="886"/>
      <c r="LYY13" s="886"/>
      <c r="LYZ13" s="885"/>
      <c r="LZA13" s="886"/>
      <c r="LZB13" s="886"/>
      <c r="LZC13" s="886"/>
      <c r="LZD13" s="885"/>
      <c r="LZE13" s="886"/>
      <c r="LZF13" s="886"/>
      <c r="LZG13" s="886"/>
      <c r="LZH13" s="885"/>
      <c r="LZI13" s="886"/>
      <c r="LZJ13" s="886"/>
      <c r="LZK13" s="886"/>
      <c r="LZL13" s="885"/>
      <c r="LZM13" s="886"/>
      <c r="LZN13" s="886"/>
      <c r="LZO13" s="886"/>
      <c r="LZP13" s="885"/>
      <c r="LZQ13" s="886"/>
      <c r="LZR13" s="886"/>
      <c r="LZS13" s="886"/>
      <c r="LZT13" s="885"/>
      <c r="LZU13" s="886"/>
      <c r="LZV13" s="886"/>
      <c r="LZW13" s="886"/>
      <c r="LZX13" s="885"/>
      <c r="LZY13" s="886"/>
      <c r="LZZ13" s="886"/>
      <c r="MAA13" s="886"/>
      <c r="MAB13" s="885"/>
      <c r="MAC13" s="886"/>
      <c r="MAD13" s="886"/>
      <c r="MAE13" s="886"/>
      <c r="MAF13" s="885"/>
      <c r="MAG13" s="886"/>
      <c r="MAH13" s="886"/>
      <c r="MAI13" s="886"/>
      <c r="MAJ13" s="885"/>
      <c r="MAK13" s="886"/>
      <c r="MAL13" s="886"/>
      <c r="MAM13" s="886"/>
      <c r="MAN13" s="885"/>
      <c r="MAO13" s="886"/>
      <c r="MAP13" s="886"/>
      <c r="MAQ13" s="886"/>
      <c r="MAR13" s="885"/>
      <c r="MAS13" s="886"/>
      <c r="MAT13" s="886"/>
      <c r="MAU13" s="886"/>
      <c r="MAV13" s="885"/>
      <c r="MAW13" s="886"/>
      <c r="MAX13" s="886"/>
      <c r="MAY13" s="886"/>
      <c r="MAZ13" s="885"/>
      <c r="MBA13" s="886"/>
      <c r="MBB13" s="886"/>
      <c r="MBC13" s="886"/>
      <c r="MBD13" s="885"/>
      <c r="MBE13" s="886"/>
      <c r="MBF13" s="886"/>
      <c r="MBG13" s="886"/>
      <c r="MBH13" s="885"/>
      <c r="MBI13" s="886"/>
      <c r="MBJ13" s="886"/>
      <c r="MBK13" s="886"/>
      <c r="MBL13" s="885"/>
      <c r="MBM13" s="886"/>
      <c r="MBN13" s="886"/>
      <c r="MBO13" s="886"/>
      <c r="MBP13" s="885"/>
      <c r="MBQ13" s="886"/>
      <c r="MBR13" s="886"/>
      <c r="MBS13" s="886"/>
      <c r="MBT13" s="885"/>
      <c r="MBU13" s="886"/>
      <c r="MBV13" s="886"/>
      <c r="MBW13" s="886"/>
      <c r="MBX13" s="885"/>
      <c r="MBY13" s="886"/>
      <c r="MBZ13" s="886"/>
      <c r="MCA13" s="886"/>
      <c r="MCB13" s="885"/>
      <c r="MCC13" s="886"/>
      <c r="MCD13" s="886"/>
      <c r="MCE13" s="886"/>
      <c r="MCF13" s="885"/>
      <c r="MCG13" s="886"/>
      <c r="MCH13" s="886"/>
      <c r="MCI13" s="886"/>
      <c r="MCJ13" s="885"/>
      <c r="MCK13" s="886"/>
      <c r="MCL13" s="886"/>
      <c r="MCM13" s="886"/>
      <c r="MCN13" s="885"/>
      <c r="MCO13" s="886"/>
      <c r="MCP13" s="886"/>
      <c r="MCQ13" s="886"/>
      <c r="MCR13" s="885"/>
      <c r="MCS13" s="886"/>
      <c r="MCT13" s="886"/>
      <c r="MCU13" s="886"/>
      <c r="MCV13" s="885"/>
      <c r="MCW13" s="886"/>
      <c r="MCX13" s="886"/>
      <c r="MCY13" s="886"/>
      <c r="MCZ13" s="885"/>
      <c r="MDA13" s="886"/>
      <c r="MDB13" s="886"/>
      <c r="MDC13" s="886"/>
      <c r="MDD13" s="885"/>
      <c r="MDE13" s="886"/>
      <c r="MDF13" s="886"/>
      <c r="MDG13" s="886"/>
      <c r="MDH13" s="885"/>
      <c r="MDI13" s="886"/>
      <c r="MDJ13" s="886"/>
      <c r="MDK13" s="886"/>
      <c r="MDL13" s="885"/>
      <c r="MDM13" s="886"/>
      <c r="MDN13" s="886"/>
      <c r="MDO13" s="886"/>
      <c r="MDP13" s="885"/>
      <c r="MDQ13" s="886"/>
      <c r="MDR13" s="886"/>
      <c r="MDS13" s="886"/>
      <c r="MDT13" s="885"/>
      <c r="MDU13" s="886"/>
      <c r="MDV13" s="886"/>
      <c r="MDW13" s="886"/>
      <c r="MDX13" s="885"/>
      <c r="MDY13" s="886"/>
      <c r="MDZ13" s="886"/>
      <c r="MEA13" s="886"/>
      <c r="MEB13" s="885"/>
      <c r="MEC13" s="886"/>
      <c r="MED13" s="886"/>
      <c r="MEE13" s="886"/>
      <c r="MEF13" s="885"/>
      <c r="MEG13" s="886"/>
      <c r="MEH13" s="886"/>
      <c r="MEI13" s="886"/>
      <c r="MEJ13" s="885"/>
      <c r="MEK13" s="886"/>
      <c r="MEL13" s="886"/>
      <c r="MEM13" s="886"/>
      <c r="MEN13" s="885"/>
      <c r="MEO13" s="886"/>
      <c r="MEP13" s="886"/>
      <c r="MEQ13" s="886"/>
      <c r="MER13" s="885"/>
      <c r="MES13" s="886"/>
      <c r="MET13" s="886"/>
      <c r="MEU13" s="886"/>
      <c r="MEV13" s="885"/>
      <c r="MEW13" s="886"/>
      <c r="MEX13" s="886"/>
      <c r="MEY13" s="886"/>
      <c r="MEZ13" s="885"/>
      <c r="MFA13" s="886"/>
      <c r="MFB13" s="886"/>
      <c r="MFC13" s="886"/>
      <c r="MFD13" s="885"/>
      <c r="MFE13" s="886"/>
      <c r="MFF13" s="886"/>
      <c r="MFG13" s="886"/>
      <c r="MFH13" s="885"/>
      <c r="MFI13" s="886"/>
      <c r="MFJ13" s="886"/>
      <c r="MFK13" s="886"/>
      <c r="MFL13" s="885"/>
      <c r="MFM13" s="886"/>
      <c r="MFN13" s="886"/>
      <c r="MFO13" s="886"/>
      <c r="MFP13" s="885"/>
      <c r="MFQ13" s="886"/>
      <c r="MFR13" s="886"/>
      <c r="MFS13" s="886"/>
      <c r="MFT13" s="885"/>
      <c r="MFU13" s="886"/>
      <c r="MFV13" s="886"/>
      <c r="MFW13" s="886"/>
      <c r="MFX13" s="885"/>
      <c r="MFY13" s="886"/>
      <c r="MFZ13" s="886"/>
      <c r="MGA13" s="886"/>
      <c r="MGB13" s="885"/>
      <c r="MGC13" s="886"/>
      <c r="MGD13" s="886"/>
      <c r="MGE13" s="886"/>
      <c r="MGF13" s="885"/>
      <c r="MGG13" s="886"/>
      <c r="MGH13" s="886"/>
      <c r="MGI13" s="886"/>
      <c r="MGJ13" s="885"/>
      <c r="MGK13" s="886"/>
      <c r="MGL13" s="886"/>
      <c r="MGM13" s="886"/>
      <c r="MGN13" s="885"/>
      <c r="MGO13" s="886"/>
      <c r="MGP13" s="886"/>
      <c r="MGQ13" s="886"/>
      <c r="MGR13" s="885"/>
      <c r="MGS13" s="886"/>
      <c r="MGT13" s="886"/>
      <c r="MGU13" s="886"/>
      <c r="MGV13" s="885"/>
      <c r="MGW13" s="886"/>
      <c r="MGX13" s="886"/>
      <c r="MGY13" s="886"/>
      <c r="MGZ13" s="885"/>
      <c r="MHA13" s="886"/>
      <c r="MHB13" s="886"/>
      <c r="MHC13" s="886"/>
      <c r="MHD13" s="885"/>
      <c r="MHE13" s="886"/>
      <c r="MHF13" s="886"/>
      <c r="MHG13" s="886"/>
      <c r="MHH13" s="885"/>
      <c r="MHI13" s="886"/>
      <c r="MHJ13" s="886"/>
      <c r="MHK13" s="886"/>
      <c r="MHL13" s="885"/>
      <c r="MHM13" s="886"/>
      <c r="MHN13" s="886"/>
      <c r="MHO13" s="886"/>
      <c r="MHP13" s="885"/>
      <c r="MHQ13" s="886"/>
      <c r="MHR13" s="886"/>
      <c r="MHS13" s="886"/>
      <c r="MHT13" s="885"/>
      <c r="MHU13" s="886"/>
      <c r="MHV13" s="886"/>
      <c r="MHW13" s="886"/>
      <c r="MHX13" s="885"/>
      <c r="MHY13" s="886"/>
      <c r="MHZ13" s="886"/>
      <c r="MIA13" s="886"/>
      <c r="MIB13" s="885"/>
      <c r="MIC13" s="886"/>
      <c r="MID13" s="886"/>
      <c r="MIE13" s="886"/>
      <c r="MIF13" s="885"/>
      <c r="MIG13" s="886"/>
      <c r="MIH13" s="886"/>
      <c r="MII13" s="886"/>
      <c r="MIJ13" s="885"/>
      <c r="MIK13" s="886"/>
      <c r="MIL13" s="886"/>
      <c r="MIM13" s="886"/>
      <c r="MIN13" s="885"/>
      <c r="MIO13" s="886"/>
      <c r="MIP13" s="886"/>
      <c r="MIQ13" s="886"/>
      <c r="MIR13" s="885"/>
      <c r="MIS13" s="886"/>
      <c r="MIT13" s="886"/>
      <c r="MIU13" s="886"/>
      <c r="MIV13" s="885"/>
      <c r="MIW13" s="886"/>
      <c r="MIX13" s="886"/>
      <c r="MIY13" s="886"/>
      <c r="MIZ13" s="885"/>
      <c r="MJA13" s="886"/>
      <c r="MJB13" s="886"/>
      <c r="MJC13" s="886"/>
      <c r="MJD13" s="885"/>
      <c r="MJE13" s="886"/>
      <c r="MJF13" s="886"/>
      <c r="MJG13" s="886"/>
      <c r="MJH13" s="885"/>
      <c r="MJI13" s="886"/>
      <c r="MJJ13" s="886"/>
      <c r="MJK13" s="886"/>
      <c r="MJL13" s="885"/>
      <c r="MJM13" s="886"/>
      <c r="MJN13" s="886"/>
      <c r="MJO13" s="886"/>
      <c r="MJP13" s="885"/>
      <c r="MJQ13" s="886"/>
      <c r="MJR13" s="886"/>
      <c r="MJS13" s="886"/>
      <c r="MJT13" s="885"/>
      <c r="MJU13" s="886"/>
      <c r="MJV13" s="886"/>
      <c r="MJW13" s="886"/>
      <c r="MJX13" s="885"/>
      <c r="MJY13" s="886"/>
      <c r="MJZ13" s="886"/>
      <c r="MKA13" s="886"/>
      <c r="MKB13" s="885"/>
      <c r="MKC13" s="886"/>
      <c r="MKD13" s="886"/>
      <c r="MKE13" s="886"/>
      <c r="MKF13" s="885"/>
      <c r="MKG13" s="886"/>
      <c r="MKH13" s="886"/>
      <c r="MKI13" s="886"/>
      <c r="MKJ13" s="885"/>
      <c r="MKK13" s="886"/>
      <c r="MKL13" s="886"/>
      <c r="MKM13" s="886"/>
      <c r="MKN13" s="885"/>
      <c r="MKO13" s="886"/>
      <c r="MKP13" s="886"/>
      <c r="MKQ13" s="886"/>
      <c r="MKR13" s="885"/>
      <c r="MKS13" s="886"/>
      <c r="MKT13" s="886"/>
      <c r="MKU13" s="886"/>
      <c r="MKV13" s="885"/>
      <c r="MKW13" s="886"/>
      <c r="MKX13" s="886"/>
      <c r="MKY13" s="886"/>
      <c r="MKZ13" s="885"/>
      <c r="MLA13" s="886"/>
      <c r="MLB13" s="886"/>
      <c r="MLC13" s="886"/>
      <c r="MLD13" s="885"/>
      <c r="MLE13" s="886"/>
      <c r="MLF13" s="886"/>
      <c r="MLG13" s="886"/>
      <c r="MLH13" s="885"/>
      <c r="MLI13" s="886"/>
      <c r="MLJ13" s="886"/>
      <c r="MLK13" s="886"/>
      <c r="MLL13" s="885"/>
      <c r="MLM13" s="886"/>
      <c r="MLN13" s="886"/>
      <c r="MLO13" s="886"/>
      <c r="MLP13" s="885"/>
      <c r="MLQ13" s="886"/>
      <c r="MLR13" s="886"/>
      <c r="MLS13" s="886"/>
      <c r="MLT13" s="885"/>
      <c r="MLU13" s="886"/>
      <c r="MLV13" s="886"/>
      <c r="MLW13" s="886"/>
      <c r="MLX13" s="885"/>
      <c r="MLY13" s="886"/>
      <c r="MLZ13" s="886"/>
      <c r="MMA13" s="886"/>
      <c r="MMB13" s="885"/>
      <c r="MMC13" s="886"/>
      <c r="MMD13" s="886"/>
      <c r="MME13" s="886"/>
      <c r="MMF13" s="885"/>
      <c r="MMG13" s="886"/>
      <c r="MMH13" s="886"/>
      <c r="MMI13" s="886"/>
      <c r="MMJ13" s="885"/>
      <c r="MMK13" s="886"/>
      <c r="MML13" s="886"/>
      <c r="MMM13" s="886"/>
      <c r="MMN13" s="885"/>
      <c r="MMO13" s="886"/>
      <c r="MMP13" s="886"/>
      <c r="MMQ13" s="886"/>
      <c r="MMR13" s="885"/>
      <c r="MMS13" s="886"/>
      <c r="MMT13" s="886"/>
      <c r="MMU13" s="886"/>
      <c r="MMV13" s="885"/>
      <c r="MMW13" s="886"/>
      <c r="MMX13" s="886"/>
      <c r="MMY13" s="886"/>
      <c r="MMZ13" s="885"/>
      <c r="MNA13" s="886"/>
      <c r="MNB13" s="886"/>
      <c r="MNC13" s="886"/>
      <c r="MND13" s="885"/>
      <c r="MNE13" s="886"/>
      <c r="MNF13" s="886"/>
      <c r="MNG13" s="886"/>
      <c r="MNH13" s="885"/>
      <c r="MNI13" s="886"/>
      <c r="MNJ13" s="886"/>
      <c r="MNK13" s="886"/>
      <c r="MNL13" s="885"/>
      <c r="MNM13" s="886"/>
      <c r="MNN13" s="886"/>
      <c r="MNO13" s="886"/>
      <c r="MNP13" s="885"/>
      <c r="MNQ13" s="886"/>
      <c r="MNR13" s="886"/>
      <c r="MNS13" s="886"/>
      <c r="MNT13" s="885"/>
      <c r="MNU13" s="886"/>
      <c r="MNV13" s="886"/>
      <c r="MNW13" s="886"/>
      <c r="MNX13" s="885"/>
      <c r="MNY13" s="886"/>
      <c r="MNZ13" s="886"/>
      <c r="MOA13" s="886"/>
      <c r="MOB13" s="885"/>
      <c r="MOC13" s="886"/>
      <c r="MOD13" s="886"/>
      <c r="MOE13" s="886"/>
      <c r="MOF13" s="885"/>
      <c r="MOG13" s="886"/>
      <c r="MOH13" s="886"/>
      <c r="MOI13" s="886"/>
      <c r="MOJ13" s="885"/>
      <c r="MOK13" s="886"/>
      <c r="MOL13" s="886"/>
      <c r="MOM13" s="886"/>
      <c r="MON13" s="885"/>
      <c r="MOO13" s="886"/>
      <c r="MOP13" s="886"/>
      <c r="MOQ13" s="886"/>
      <c r="MOR13" s="885"/>
      <c r="MOS13" s="886"/>
      <c r="MOT13" s="886"/>
      <c r="MOU13" s="886"/>
      <c r="MOV13" s="885"/>
      <c r="MOW13" s="886"/>
      <c r="MOX13" s="886"/>
      <c r="MOY13" s="886"/>
      <c r="MOZ13" s="885"/>
      <c r="MPA13" s="886"/>
      <c r="MPB13" s="886"/>
      <c r="MPC13" s="886"/>
      <c r="MPD13" s="885"/>
      <c r="MPE13" s="886"/>
      <c r="MPF13" s="886"/>
      <c r="MPG13" s="886"/>
      <c r="MPH13" s="885"/>
      <c r="MPI13" s="886"/>
      <c r="MPJ13" s="886"/>
      <c r="MPK13" s="886"/>
      <c r="MPL13" s="885"/>
      <c r="MPM13" s="886"/>
      <c r="MPN13" s="886"/>
      <c r="MPO13" s="886"/>
      <c r="MPP13" s="885"/>
      <c r="MPQ13" s="886"/>
      <c r="MPR13" s="886"/>
      <c r="MPS13" s="886"/>
      <c r="MPT13" s="885"/>
      <c r="MPU13" s="886"/>
      <c r="MPV13" s="886"/>
      <c r="MPW13" s="886"/>
      <c r="MPX13" s="885"/>
      <c r="MPY13" s="886"/>
      <c r="MPZ13" s="886"/>
      <c r="MQA13" s="886"/>
      <c r="MQB13" s="885"/>
      <c r="MQC13" s="886"/>
      <c r="MQD13" s="886"/>
      <c r="MQE13" s="886"/>
      <c r="MQF13" s="885"/>
      <c r="MQG13" s="886"/>
      <c r="MQH13" s="886"/>
      <c r="MQI13" s="886"/>
      <c r="MQJ13" s="885"/>
      <c r="MQK13" s="886"/>
      <c r="MQL13" s="886"/>
      <c r="MQM13" s="886"/>
      <c r="MQN13" s="885"/>
      <c r="MQO13" s="886"/>
      <c r="MQP13" s="886"/>
      <c r="MQQ13" s="886"/>
      <c r="MQR13" s="885"/>
      <c r="MQS13" s="886"/>
      <c r="MQT13" s="886"/>
      <c r="MQU13" s="886"/>
      <c r="MQV13" s="885"/>
      <c r="MQW13" s="886"/>
      <c r="MQX13" s="886"/>
      <c r="MQY13" s="886"/>
      <c r="MQZ13" s="885"/>
      <c r="MRA13" s="886"/>
      <c r="MRB13" s="886"/>
      <c r="MRC13" s="886"/>
      <c r="MRD13" s="885"/>
      <c r="MRE13" s="886"/>
      <c r="MRF13" s="886"/>
      <c r="MRG13" s="886"/>
      <c r="MRH13" s="885"/>
      <c r="MRI13" s="886"/>
      <c r="MRJ13" s="886"/>
      <c r="MRK13" s="886"/>
      <c r="MRL13" s="885"/>
      <c r="MRM13" s="886"/>
      <c r="MRN13" s="886"/>
      <c r="MRO13" s="886"/>
      <c r="MRP13" s="885"/>
      <c r="MRQ13" s="886"/>
      <c r="MRR13" s="886"/>
      <c r="MRS13" s="886"/>
      <c r="MRT13" s="885"/>
      <c r="MRU13" s="886"/>
      <c r="MRV13" s="886"/>
      <c r="MRW13" s="886"/>
      <c r="MRX13" s="885"/>
      <c r="MRY13" s="886"/>
      <c r="MRZ13" s="886"/>
      <c r="MSA13" s="886"/>
      <c r="MSB13" s="885"/>
      <c r="MSC13" s="886"/>
      <c r="MSD13" s="886"/>
      <c r="MSE13" s="886"/>
      <c r="MSF13" s="885"/>
      <c r="MSG13" s="886"/>
      <c r="MSH13" s="886"/>
      <c r="MSI13" s="886"/>
      <c r="MSJ13" s="885"/>
      <c r="MSK13" s="886"/>
      <c r="MSL13" s="886"/>
      <c r="MSM13" s="886"/>
      <c r="MSN13" s="885"/>
      <c r="MSO13" s="886"/>
      <c r="MSP13" s="886"/>
      <c r="MSQ13" s="886"/>
      <c r="MSR13" s="885"/>
      <c r="MSS13" s="886"/>
      <c r="MST13" s="886"/>
      <c r="MSU13" s="886"/>
      <c r="MSV13" s="885"/>
      <c r="MSW13" s="886"/>
      <c r="MSX13" s="886"/>
      <c r="MSY13" s="886"/>
      <c r="MSZ13" s="885"/>
      <c r="MTA13" s="886"/>
      <c r="MTB13" s="886"/>
      <c r="MTC13" s="886"/>
      <c r="MTD13" s="885"/>
      <c r="MTE13" s="886"/>
      <c r="MTF13" s="886"/>
      <c r="MTG13" s="886"/>
      <c r="MTH13" s="885"/>
      <c r="MTI13" s="886"/>
      <c r="MTJ13" s="886"/>
      <c r="MTK13" s="886"/>
      <c r="MTL13" s="885"/>
      <c r="MTM13" s="886"/>
      <c r="MTN13" s="886"/>
      <c r="MTO13" s="886"/>
      <c r="MTP13" s="885"/>
      <c r="MTQ13" s="886"/>
      <c r="MTR13" s="886"/>
      <c r="MTS13" s="886"/>
      <c r="MTT13" s="885"/>
      <c r="MTU13" s="886"/>
      <c r="MTV13" s="886"/>
      <c r="MTW13" s="886"/>
      <c r="MTX13" s="885"/>
      <c r="MTY13" s="886"/>
      <c r="MTZ13" s="886"/>
      <c r="MUA13" s="886"/>
      <c r="MUB13" s="885"/>
      <c r="MUC13" s="886"/>
      <c r="MUD13" s="886"/>
      <c r="MUE13" s="886"/>
      <c r="MUF13" s="885"/>
      <c r="MUG13" s="886"/>
      <c r="MUH13" s="886"/>
      <c r="MUI13" s="886"/>
      <c r="MUJ13" s="885"/>
      <c r="MUK13" s="886"/>
      <c r="MUL13" s="886"/>
      <c r="MUM13" s="886"/>
      <c r="MUN13" s="885"/>
      <c r="MUO13" s="886"/>
      <c r="MUP13" s="886"/>
      <c r="MUQ13" s="886"/>
      <c r="MUR13" s="885"/>
      <c r="MUS13" s="886"/>
      <c r="MUT13" s="886"/>
      <c r="MUU13" s="886"/>
      <c r="MUV13" s="885"/>
      <c r="MUW13" s="886"/>
      <c r="MUX13" s="886"/>
      <c r="MUY13" s="886"/>
      <c r="MUZ13" s="885"/>
      <c r="MVA13" s="886"/>
      <c r="MVB13" s="886"/>
      <c r="MVC13" s="886"/>
      <c r="MVD13" s="885"/>
      <c r="MVE13" s="886"/>
      <c r="MVF13" s="886"/>
      <c r="MVG13" s="886"/>
      <c r="MVH13" s="885"/>
      <c r="MVI13" s="886"/>
      <c r="MVJ13" s="886"/>
      <c r="MVK13" s="886"/>
      <c r="MVL13" s="885"/>
      <c r="MVM13" s="886"/>
      <c r="MVN13" s="886"/>
      <c r="MVO13" s="886"/>
      <c r="MVP13" s="885"/>
      <c r="MVQ13" s="886"/>
      <c r="MVR13" s="886"/>
      <c r="MVS13" s="886"/>
      <c r="MVT13" s="885"/>
      <c r="MVU13" s="886"/>
      <c r="MVV13" s="886"/>
      <c r="MVW13" s="886"/>
      <c r="MVX13" s="885"/>
      <c r="MVY13" s="886"/>
      <c r="MVZ13" s="886"/>
      <c r="MWA13" s="886"/>
      <c r="MWB13" s="885"/>
      <c r="MWC13" s="886"/>
      <c r="MWD13" s="886"/>
      <c r="MWE13" s="886"/>
      <c r="MWF13" s="885"/>
      <c r="MWG13" s="886"/>
      <c r="MWH13" s="886"/>
      <c r="MWI13" s="886"/>
      <c r="MWJ13" s="885"/>
      <c r="MWK13" s="886"/>
      <c r="MWL13" s="886"/>
      <c r="MWM13" s="886"/>
      <c r="MWN13" s="885"/>
      <c r="MWO13" s="886"/>
      <c r="MWP13" s="886"/>
      <c r="MWQ13" s="886"/>
      <c r="MWR13" s="885"/>
      <c r="MWS13" s="886"/>
      <c r="MWT13" s="886"/>
      <c r="MWU13" s="886"/>
      <c r="MWV13" s="885"/>
      <c r="MWW13" s="886"/>
      <c r="MWX13" s="886"/>
      <c r="MWY13" s="886"/>
      <c r="MWZ13" s="885"/>
      <c r="MXA13" s="886"/>
      <c r="MXB13" s="886"/>
      <c r="MXC13" s="886"/>
      <c r="MXD13" s="885"/>
      <c r="MXE13" s="886"/>
      <c r="MXF13" s="886"/>
      <c r="MXG13" s="886"/>
      <c r="MXH13" s="885"/>
      <c r="MXI13" s="886"/>
      <c r="MXJ13" s="886"/>
      <c r="MXK13" s="886"/>
      <c r="MXL13" s="885"/>
      <c r="MXM13" s="886"/>
      <c r="MXN13" s="886"/>
      <c r="MXO13" s="886"/>
      <c r="MXP13" s="885"/>
      <c r="MXQ13" s="886"/>
      <c r="MXR13" s="886"/>
      <c r="MXS13" s="886"/>
      <c r="MXT13" s="885"/>
      <c r="MXU13" s="886"/>
      <c r="MXV13" s="886"/>
      <c r="MXW13" s="886"/>
      <c r="MXX13" s="885"/>
      <c r="MXY13" s="886"/>
      <c r="MXZ13" s="886"/>
      <c r="MYA13" s="886"/>
      <c r="MYB13" s="885"/>
      <c r="MYC13" s="886"/>
      <c r="MYD13" s="886"/>
      <c r="MYE13" s="886"/>
      <c r="MYF13" s="885"/>
      <c r="MYG13" s="886"/>
      <c r="MYH13" s="886"/>
      <c r="MYI13" s="886"/>
      <c r="MYJ13" s="885"/>
      <c r="MYK13" s="886"/>
      <c r="MYL13" s="886"/>
      <c r="MYM13" s="886"/>
      <c r="MYN13" s="885"/>
      <c r="MYO13" s="886"/>
      <c r="MYP13" s="886"/>
      <c r="MYQ13" s="886"/>
      <c r="MYR13" s="885"/>
      <c r="MYS13" s="886"/>
      <c r="MYT13" s="886"/>
      <c r="MYU13" s="886"/>
      <c r="MYV13" s="885"/>
      <c r="MYW13" s="886"/>
      <c r="MYX13" s="886"/>
      <c r="MYY13" s="886"/>
      <c r="MYZ13" s="885"/>
      <c r="MZA13" s="886"/>
      <c r="MZB13" s="886"/>
      <c r="MZC13" s="886"/>
      <c r="MZD13" s="885"/>
      <c r="MZE13" s="886"/>
      <c r="MZF13" s="886"/>
      <c r="MZG13" s="886"/>
      <c r="MZH13" s="885"/>
      <c r="MZI13" s="886"/>
      <c r="MZJ13" s="886"/>
      <c r="MZK13" s="886"/>
      <c r="MZL13" s="885"/>
      <c r="MZM13" s="886"/>
      <c r="MZN13" s="886"/>
      <c r="MZO13" s="886"/>
      <c r="MZP13" s="885"/>
      <c r="MZQ13" s="886"/>
      <c r="MZR13" s="886"/>
      <c r="MZS13" s="886"/>
      <c r="MZT13" s="885"/>
      <c r="MZU13" s="886"/>
      <c r="MZV13" s="886"/>
      <c r="MZW13" s="886"/>
      <c r="MZX13" s="885"/>
      <c r="MZY13" s="886"/>
      <c r="MZZ13" s="886"/>
      <c r="NAA13" s="886"/>
      <c r="NAB13" s="885"/>
      <c r="NAC13" s="886"/>
      <c r="NAD13" s="886"/>
      <c r="NAE13" s="886"/>
      <c r="NAF13" s="885"/>
      <c r="NAG13" s="886"/>
      <c r="NAH13" s="886"/>
      <c r="NAI13" s="886"/>
      <c r="NAJ13" s="885"/>
      <c r="NAK13" s="886"/>
      <c r="NAL13" s="886"/>
      <c r="NAM13" s="886"/>
      <c r="NAN13" s="885"/>
      <c r="NAO13" s="886"/>
      <c r="NAP13" s="886"/>
      <c r="NAQ13" s="886"/>
      <c r="NAR13" s="885"/>
      <c r="NAS13" s="886"/>
      <c r="NAT13" s="886"/>
      <c r="NAU13" s="886"/>
      <c r="NAV13" s="885"/>
      <c r="NAW13" s="886"/>
      <c r="NAX13" s="886"/>
      <c r="NAY13" s="886"/>
      <c r="NAZ13" s="885"/>
      <c r="NBA13" s="886"/>
      <c r="NBB13" s="886"/>
      <c r="NBC13" s="886"/>
      <c r="NBD13" s="885"/>
      <c r="NBE13" s="886"/>
      <c r="NBF13" s="886"/>
      <c r="NBG13" s="886"/>
      <c r="NBH13" s="885"/>
      <c r="NBI13" s="886"/>
      <c r="NBJ13" s="886"/>
      <c r="NBK13" s="886"/>
      <c r="NBL13" s="885"/>
      <c r="NBM13" s="886"/>
      <c r="NBN13" s="886"/>
      <c r="NBO13" s="886"/>
      <c r="NBP13" s="885"/>
      <c r="NBQ13" s="886"/>
      <c r="NBR13" s="886"/>
      <c r="NBS13" s="886"/>
      <c r="NBT13" s="885"/>
      <c r="NBU13" s="886"/>
      <c r="NBV13" s="886"/>
      <c r="NBW13" s="886"/>
      <c r="NBX13" s="885"/>
      <c r="NBY13" s="886"/>
      <c r="NBZ13" s="886"/>
      <c r="NCA13" s="886"/>
      <c r="NCB13" s="885"/>
      <c r="NCC13" s="886"/>
      <c r="NCD13" s="886"/>
      <c r="NCE13" s="886"/>
      <c r="NCF13" s="885"/>
      <c r="NCG13" s="886"/>
      <c r="NCH13" s="886"/>
      <c r="NCI13" s="886"/>
      <c r="NCJ13" s="885"/>
      <c r="NCK13" s="886"/>
      <c r="NCL13" s="886"/>
      <c r="NCM13" s="886"/>
      <c r="NCN13" s="885"/>
      <c r="NCO13" s="886"/>
      <c r="NCP13" s="886"/>
      <c r="NCQ13" s="886"/>
      <c r="NCR13" s="885"/>
      <c r="NCS13" s="886"/>
      <c r="NCT13" s="886"/>
      <c r="NCU13" s="886"/>
      <c r="NCV13" s="885"/>
      <c r="NCW13" s="886"/>
      <c r="NCX13" s="886"/>
      <c r="NCY13" s="886"/>
      <c r="NCZ13" s="885"/>
      <c r="NDA13" s="886"/>
      <c r="NDB13" s="886"/>
      <c r="NDC13" s="886"/>
      <c r="NDD13" s="885"/>
      <c r="NDE13" s="886"/>
      <c r="NDF13" s="886"/>
      <c r="NDG13" s="886"/>
      <c r="NDH13" s="885"/>
      <c r="NDI13" s="886"/>
      <c r="NDJ13" s="886"/>
      <c r="NDK13" s="886"/>
      <c r="NDL13" s="885"/>
      <c r="NDM13" s="886"/>
      <c r="NDN13" s="886"/>
      <c r="NDO13" s="886"/>
      <c r="NDP13" s="885"/>
      <c r="NDQ13" s="886"/>
      <c r="NDR13" s="886"/>
      <c r="NDS13" s="886"/>
      <c r="NDT13" s="885"/>
      <c r="NDU13" s="886"/>
      <c r="NDV13" s="886"/>
      <c r="NDW13" s="886"/>
      <c r="NDX13" s="885"/>
      <c r="NDY13" s="886"/>
      <c r="NDZ13" s="886"/>
      <c r="NEA13" s="886"/>
      <c r="NEB13" s="885"/>
      <c r="NEC13" s="886"/>
      <c r="NED13" s="886"/>
      <c r="NEE13" s="886"/>
      <c r="NEF13" s="885"/>
      <c r="NEG13" s="886"/>
      <c r="NEH13" s="886"/>
      <c r="NEI13" s="886"/>
      <c r="NEJ13" s="885"/>
      <c r="NEK13" s="886"/>
      <c r="NEL13" s="886"/>
      <c r="NEM13" s="886"/>
      <c r="NEN13" s="885"/>
      <c r="NEO13" s="886"/>
      <c r="NEP13" s="886"/>
      <c r="NEQ13" s="886"/>
      <c r="NER13" s="885"/>
      <c r="NES13" s="886"/>
      <c r="NET13" s="886"/>
      <c r="NEU13" s="886"/>
      <c r="NEV13" s="885"/>
      <c r="NEW13" s="886"/>
      <c r="NEX13" s="886"/>
      <c r="NEY13" s="886"/>
      <c r="NEZ13" s="885"/>
      <c r="NFA13" s="886"/>
      <c r="NFB13" s="886"/>
      <c r="NFC13" s="886"/>
      <c r="NFD13" s="885"/>
      <c r="NFE13" s="886"/>
      <c r="NFF13" s="886"/>
      <c r="NFG13" s="886"/>
      <c r="NFH13" s="885"/>
      <c r="NFI13" s="886"/>
      <c r="NFJ13" s="886"/>
      <c r="NFK13" s="886"/>
      <c r="NFL13" s="885"/>
      <c r="NFM13" s="886"/>
      <c r="NFN13" s="886"/>
      <c r="NFO13" s="886"/>
      <c r="NFP13" s="885"/>
      <c r="NFQ13" s="886"/>
      <c r="NFR13" s="886"/>
      <c r="NFS13" s="886"/>
      <c r="NFT13" s="885"/>
      <c r="NFU13" s="886"/>
      <c r="NFV13" s="886"/>
      <c r="NFW13" s="886"/>
      <c r="NFX13" s="885"/>
      <c r="NFY13" s="886"/>
      <c r="NFZ13" s="886"/>
      <c r="NGA13" s="886"/>
      <c r="NGB13" s="885"/>
      <c r="NGC13" s="886"/>
      <c r="NGD13" s="886"/>
      <c r="NGE13" s="886"/>
      <c r="NGF13" s="885"/>
      <c r="NGG13" s="886"/>
      <c r="NGH13" s="886"/>
      <c r="NGI13" s="886"/>
      <c r="NGJ13" s="885"/>
      <c r="NGK13" s="886"/>
      <c r="NGL13" s="886"/>
      <c r="NGM13" s="886"/>
      <c r="NGN13" s="885"/>
      <c r="NGO13" s="886"/>
      <c r="NGP13" s="886"/>
      <c r="NGQ13" s="886"/>
      <c r="NGR13" s="885"/>
      <c r="NGS13" s="886"/>
      <c r="NGT13" s="886"/>
      <c r="NGU13" s="886"/>
      <c r="NGV13" s="885"/>
      <c r="NGW13" s="886"/>
      <c r="NGX13" s="886"/>
      <c r="NGY13" s="886"/>
      <c r="NGZ13" s="885"/>
      <c r="NHA13" s="886"/>
      <c r="NHB13" s="886"/>
      <c r="NHC13" s="886"/>
      <c r="NHD13" s="885"/>
      <c r="NHE13" s="886"/>
      <c r="NHF13" s="886"/>
      <c r="NHG13" s="886"/>
      <c r="NHH13" s="885"/>
      <c r="NHI13" s="886"/>
      <c r="NHJ13" s="886"/>
      <c r="NHK13" s="886"/>
      <c r="NHL13" s="885"/>
      <c r="NHM13" s="886"/>
      <c r="NHN13" s="886"/>
      <c r="NHO13" s="886"/>
      <c r="NHP13" s="885"/>
      <c r="NHQ13" s="886"/>
      <c r="NHR13" s="886"/>
      <c r="NHS13" s="886"/>
      <c r="NHT13" s="885"/>
      <c r="NHU13" s="886"/>
      <c r="NHV13" s="886"/>
      <c r="NHW13" s="886"/>
      <c r="NHX13" s="885"/>
      <c r="NHY13" s="886"/>
      <c r="NHZ13" s="886"/>
      <c r="NIA13" s="886"/>
      <c r="NIB13" s="885"/>
      <c r="NIC13" s="886"/>
      <c r="NID13" s="886"/>
      <c r="NIE13" s="886"/>
      <c r="NIF13" s="885"/>
      <c r="NIG13" s="886"/>
      <c r="NIH13" s="886"/>
      <c r="NII13" s="886"/>
      <c r="NIJ13" s="885"/>
      <c r="NIK13" s="886"/>
      <c r="NIL13" s="886"/>
      <c r="NIM13" s="886"/>
      <c r="NIN13" s="885"/>
      <c r="NIO13" s="886"/>
      <c r="NIP13" s="886"/>
      <c r="NIQ13" s="886"/>
      <c r="NIR13" s="885"/>
      <c r="NIS13" s="886"/>
      <c r="NIT13" s="886"/>
      <c r="NIU13" s="886"/>
      <c r="NIV13" s="885"/>
      <c r="NIW13" s="886"/>
      <c r="NIX13" s="886"/>
      <c r="NIY13" s="886"/>
      <c r="NIZ13" s="885"/>
      <c r="NJA13" s="886"/>
      <c r="NJB13" s="886"/>
      <c r="NJC13" s="886"/>
      <c r="NJD13" s="885"/>
      <c r="NJE13" s="886"/>
      <c r="NJF13" s="886"/>
      <c r="NJG13" s="886"/>
      <c r="NJH13" s="885"/>
      <c r="NJI13" s="886"/>
      <c r="NJJ13" s="886"/>
      <c r="NJK13" s="886"/>
      <c r="NJL13" s="885"/>
      <c r="NJM13" s="886"/>
      <c r="NJN13" s="886"/>
      <c r="NJO13" s="886"/>
      <c r="NJP13" s="885"/>
      <c r="NJQ13" s="886"/>
      <c r="NJR13" s="886"/>
      <c r="NJS13" s="886"/>
      <c r="NJT13" s="885"/>
      <c r="NJU13" s="886"/>
      <c r="NJV13" s="886"/>
      <c r="NJW13" s="886"/>
      <c r="NJX13" s="885"/>
      <c r="NJY13" s="886"/>
      <c r="NJZ13" s="886"/>
      <c r="NKA13" s="886"/>
      <c r="NKB13" s="885"/>
      <c r="NKC13" s="886"/>
      <c r="NKD13" s="886"/>
      <c r="NKE13" s="886"/>
      <c r="NKF13" s="885"/>
      <c r="NKG13" s="886"/>
      <c r="NKH13" s="886"/>
      <c r="NKI13" s="886"/>
      <c r="NKJ13" s="885"/>
      <c r="NKK13" s="886"/>
      <c r="NKL13" s="886"/>
      <c r="NKM13" s="886"/>
      <c r="NKN13" s="885"/>
      <c r="NKO13" s="886"/>
      <c r="NKP13" s="886"/>
      <c r="NKQ13" s="886"/>
      <c r="NKR13" s="885"/>
      <c r="NKS13" s="886"/>
      <c r="NKT13" s="886"/>
      <c r="NKU13" s="886"/>
      <c r="NKV13" s="885"/>
      <c r="NKW13" s="886"/>
      <c r="NKX13" s="886"/>
      <c r="NKY13" s="886"/>
      <c r="NKZ13" s="885"/>
      <c r="NLA13" s="886"/>
      <c r="NLB13" s="886"/>
      <c r="NLC13" s="886"/>
      <c r="NLD13" s="885"/>
      <c r="NLE13" s="886"/>
      <c r="NLF13" s="886"/>
      <c r="NLG13" s="886"/>
      <c r="NLH13" s="885"/>
      <c r="NLI13" s="886"/>
      <c r="NLJ13" s="886"/>
      <c r="NLK13" s="886"/>
      <c r="NLL13" s="885"/>
      <c r="NLM13" s="886"/>
      <c r="NLN13" s="886"/>
      <c r="NLO13" s="886"/>
      <c r="NLP13" s="885"/>
      <c r="NLQ13" s="886"/>
      <c r="NLR13" s="886"/>
      <c r="NLS13" s="886"/>
      <c r="NLT13" s="885"/>
      <c r="NLU13" s="886"/>
      <c r="NLV13" s="886"/>
      <c r="NLW13" s="886"/>
      <c r="NLX13" s="885"/>
      <c r="NLY13" s="886"/>
      <c r="NLZ13" s="886"/>
      <c r="NMA13" s="886"/>
      <c r="NMB13" s="885"/>
      <c r="NMC13" s="886"/>
      <c r="NMD13" s="886"/>
      <c r="NME13" s="886"/>
      <c r="NMF13" s="885"/>
      <c r="NMG13" s="886"/>
      <c r="NMH13" s="886"/>
      <c r="NMI13" s="886"/>
      <c r="NMJ13" s="885"/>
      <c r="NMK13" s="886"/>
      <c r="NML13" s="886"/>
      <c r="NMM13" s="886"/>
      <c r="NMN13" s="885"/>
      <c r="NMO13" s="886"/>
      <c r="NMP13" s="886"/>
      <c r="NMQ13" s="886"/>
      <c r="NMR13" s="885"/>
      <c r="NMS13" s="886"/>
      <c r="NMT13" s="886"/>
      <c r="NMU13" s="886"/>
      <c r="NMV13" s="885"/>
      <c r="NMW13" s="886"/>
      <c r="NMX13" s="886"/>
      <c r="NMY13" s="886"/>
      <c r="NMZ13" s="885"/>
      <c r="NNA13" s="886"/>
      <c r="NNB13" s="886"/>
      <c r="NNC13" s="886"/>
      <c r="NND13" s="885"/>
      <c r="NNE13" s="886"/>
      <c r="NNF13" s="886"/>
      <c r="NNG13" s="886"/>
      <c r="NNH13" s="885"/>
      <c r="NNI13" s="886"/>
      <c r="NNJ13" s="886"/>
      <c r="NNK13" s="886"/>
      <c r="NNL13" s="885"/>
      <c r="NNM13" s="886"/>
      <c r="NNN13" s="886"/>
      <c r="NNO13" s="886"/>
      <c r="NNP13" s="885"/>
      <c r="NNQ13" s="886"/>
      <c r="NNR13" s="886"/>
      <c r="NNS13" s="886"/>
      <c r="NNT13" s="885"/>
      <c r="NNU13" s="886"/>
      <c r="NNV13" s="886"/>
      <c r="NNW13" s="886"/>
      <c r="NNX13" s="885"/>
      <c r="NNY13" s="886"/>
      <c r="NNZ13" s="886"/>
      <c r="NOA13" s="886"/>
      <c r="NOB13" s="885"/>
      <c r="NOC13" s="886"/>
      <c r="NOD13" s="886"/>
      <c r="NOE13" s="886"/>
      <c r="NOF13" s="885"/>
      <c r="NOG13" s="886"/>
      <c r="NOH13" s="886"/>
      <c r="NOI13" s="886"/>
      <c r="NOJ13" s="885"/>
      <c r="NOK13" s="886"/>
      <c r="NOL13" s="886"/>
      <c r="NOM13" s="886"/>
      <c r="NON13" s="885"/>
      <c r="NOO13" s="886"/>
      <c r="NOP13" s="886"/>
      <c r="NOQ13" s="886"/>
      <c r="NOR13" s="885"/>
      <c r="NOS13" s="886"/>
      <c r="NOT13" s="886"/>
      <c r="NOU13" s="886"/>
      <c r="NOV13" s="885"/>
      <c r="NOW13" s="886"/>
      <c r="NOX13" s="886"/>
      <c r="NOY13" s="886"/>
      <c r="NOZ13" s="885"/>
      <c r="NPA13" s="886"/>
      <c r="NPB13" s="886"/>
      <c r="NPC13" s="886"/>
      <c r="NPD13" s="885"/>
      <c r="NPE13" s="886"/>
      <c r="NPF13" s="886"/>
      <c r="NPG13" s="886"/>
      <c r="NPH13" s="885"/>
      <c r="NPI13" s="886"/>
      <c r="NPJ13" s="886"/>
      <c r="NPK13" s="886"/>
      <c r="NPL13" s="885"/>
      <c r="NPM13" s="886"/>
      <c r="NPN13" s="886"/>
      <c r="NPO13" s="886"/>
      <c r="NPP13" s="885"/>
      <c r="NPQ13" s="886"/>
      <c r="NPR13" s="886"/>
      <c r="NPS13" s="886"/>
      <c r="NPT13" s="885"/>
      <c r="NPU13" s="886"/>
      <c r="NPV13" s="886"/>
      <c r="NPW13" s="886"/>
      <c r="NPX13" s="885"/>
      <c r="NPY13" s="886"/>
      <c r="NPZ13" s="886"/>
      <c r="NQA13" s="886"/>
      <c r="NQB13" s="885"/>
      <c r="NQC13" s="886"/>
      <c r="NQD13" s="886"/>
      <c r="NQE13" s="886"/>
      <c r="NQF13" s="885"/>
      <c r="NQG13" s="886"/>
      <c r="NQH13" s="886"/>
      <c r="NQI13" s="886"/>
      <c r="NQJ13" s="885"/>
      <c r="NQK13" s="886"/>
      <c r="NQL13" s="886"/>
      <c r="NQM13" s="886"/>
      <c r="NQN13" s="885"/>
      <c r="NQO13" s="886"/>
      <c r="NQP13" s="886"/>
      <c r="NQQ13" s="886"/>
      <c r="NQR13" s="885"/>
      <c r="NQS13" s="886"/>
      <c r="NQT13" s="886"/>
      <c r="NQU13" s="886"/>
      <c r="NQV13" s="885"/>
      <c r="NQW13" s="886"/>
      <c r="NQX13" s="886"/>
      <c r="NQY13" s="886"/>
      <c r="NQZ13" s="885"/>
      <c r="NRA13" s="886"/>
      <c r="NRB13" s="886"/>
      <c r="NRC13" s="886"/>
      <c r="NRD13" s="885"/>
      <c r="NRE13" s="886"/>
      <c r="NRF13" s="886"/>
      <c r="NRG13" s="886"/>
      <c r="NRH13" s="885"/>
      <c r="NRI13" s="886"/>
      <c r="NRJ13" s="886"/>
      <c r="NRK13" s="886"/>
      <c r="NRL13" s="885"/>
      <c r="NRM13" s="886"/>
      <c r="NRN13" s="886"/>
      <c r="NRO13" s="886"/>
      <c r="NRP13" s="885"/>
      <c r="NRQ13" s="886"/>
      <c r="NRR13" s="886"/>
      <c r="NRS13" s="886"/>
      <c r="NRT13" s="885"/>
      <c r="NRU13" s="886"/>
      <c r="NRV13" s="886"/>
      <c r="NRW13" s="886"/>
      <c r="NRX13" s="885"/>
      <c r="NRY13" s="886"/>
      <c r="NRZ13" s="886"/>
      <c r="NSA13" s="886"/>
      <c r="NSB13" s="885"/>
      <c r="NSC13" s="886"/>
      <c r="NSD13" s="886"/>
      <c r="NSE13" s="886"/>
      <c r="NSF13" s="885"/>
      <c r="NSG13" s="886"/>
      <c r="NSH13" s="886"/>
      <c r="NSI13" s="886"/>
      <c r="NSJ13" s="885"/>
      <c r="NSK13" s="886"/>
      <c r="NSL13" s="886"/>
      <c r="NSM13" s="886"/>
      <c r="NSN13" s="885"/>
      <c r="NSO13" s="886"/>
      <c r="NSP13" s="886"/>
      <c r="NSQ13" s="886"/>
      <c r="NSR13" s="885"/>
      <c r="NSS13" s="886"/>
      <c r="NST13" s="886"/>
      <c r="NSU13" s="886"/>
      <c r="NSV13" s="885"/>
      <c r="NSW13" s="886"/>
      <c r="NSX13" s="886"/>
      <c r="NSY13" s="886"/>
      <c r="NSZ13" s="885"/>
      <c r="NTA13" s="886"/>
      <c r="NTB13" s="886"/>
      <c r="NTC13" s="886"/>
      <c r="NTD13" s="885"/>
      <c r="NTE13" s="886"/>
      <c r="NTF13" s="886"/>
      <c r="NTG13" s="886"/>
      <c r="NTH13" s="885"/>
      <c r="NTI13" s="886"/>
      <c r="NTJ13" s="886"/>
      <c r="NTK13" s="886"/>
      <c r="NTL13" s="885"/>
      <c r="NTM13" s="886"/>
      <c r="NTN13" s="886"/>
      <c r="NTO13" s="886"/>
      <c r="NTP13" s="885"/>
      <c r="NTQ13" s="886"/>
      <c r="NTR13" s="886"/>
      <c r="NTS13" s="886"/>
      <c r="NTT13" s="885"/>
      <c r="NTU13" s="886"/>
      <c r="NTV13" s="886"/>
      <c r="NTW13" s="886"/>
      <c r="NTX13" s="885"/>
      <c r="NTY13" s="886"/>
      <c r="NTZ13" s="886"/>
      <c r="NUA13" s="886"/>
      <c r="NUB13" s="885"/>
      <c r="NUC13" s="886"/>
      <c r="NUD13" s="886"/>
      <c r="NUE13" s="886"/>
      <c r="NUF13" s="885"/>
      <c r="NUG13" s="886"/>
      <c r="NUH13" s="886"/>
      <c r="NUI13" s="886"/>
      <c r="NUJ13" s="885"/>
      <c r="NUK13" s="886"/>
      <c r="NUL13" s="886"/>
      <c r="NUM13" s="886"/>
      <c r="NUN13" s="885"/>
      <c r="NUO13" s="886"/>
      <c r="NUP13" s="886"/>
      <c r="NUQ13" s="886"/>
      <c r="NUR13" s="885"/>
      <c r="NUS13" s="886"/>
      <c r="NUT13" s="886"/>
      <c r="NUU13" s="886"/>
      <c r="NUV13" s="885"/>
      <c r="NUW13" s="886"/>
      <c r="NUX13" s="886"/>
      <c r="NUY13" s="886"/>
      <c r="NUZ13" s="885"/>
      <c r="NVA13" s="886"/>
      <c r="NVB13" s="886"/>
      <c r="NVC13" s="886"/>
      <c r="NVD13" s="885"/>
      <c r="NVE13" s="886"/>
      <c r="NVF13" s="886"/>
      <c r="NVG13" s="886"/>
      <c r="NVH13" s="885"/>
      <c r="NVI13" s="886"/>
      <c r="NVJ13" s="886"/>
      <c r="NVK13" s="886"/>
      <c r="NVL13" s="885"/>
      <c r="NVM13" s="886"/>
      <c r="NVN13" s="886"/>
      <c r="NVO13" s="886"/>
      <c r="NVP13" s="885"/>
      <c r="NVQ13" s="886"/>
      <c r="NVR13" s="886"/>
      <c r="NVS13" s="886"/>
      <c r="NVT13" s="885"/>
      <c r="NVU13" s="886"/>
      <c r="NVV13" s="886"/>
      <c r="NVW13" s="886"/>
      <c r="NVX13" s="885"/>
      <c r="NVY13" s="886"/>
      <c r="NVZ13" s="886"/>
      <c r="NWA13" s="886"/>
      <c r="NWB13" s="885"/>
      <c r="NWC13" s="886"/>
      <c r="NWD13" s="886"/>
      <c r="NWE13" s="886"/>
      <c r="NWF13" s="885"/>
      <c r="NWG13" s="886"/>
      <c r="NWH13" s="886"/>
      <c r="NWI13" s="886"/>
      <c r="NWJ13" s="885"/>
      <c r="NWK13" s="886"/>
      <c r="NWL13" s="886"/>
      <c r="NWM13" s="886"/>
      <c r="NWN13" s="885"/>
      <c r="NWO13" s="886"/>
      <c r="NWP13" s="886"/>
      <c r="NWQ13" s="886"/>
      <c r="NWR13" s="885"/>
      <c r="NWS13" s="886"/>
      <c r="NWT13" s="886"/>
      <c r="NWU13" s="886"/>
      <c r="NWV13" s="885"/>
      <c r="NWW13" s="886"/>
      <c r="NWX13" s="886"/>
      <c r="NWY13" s="886"/>
      <c r="NWZ13" s="885"/>
      <c r="NXA13" s="886"/>
      <c r="NXB13" s="886"/>
      <c r="NXC13" s="886"/>
      <c r="NXD13" s="885"/>
      <c r="NXE13" s="886"/>
      <c r="NXF13" s="886"/>
      <c r="NXG13" s="886"/>
      <c r="NXH13" s="885"/>
      <c r="NXI13" s="886"/>
      <c r="NXJ13" s="886"/>
      <c r="NXK13" s="886"/>
      <c r="NXL13" s="885"/>
      <c r="NXM13" s="886"/>
      <c r="NXN13" s="886"/>
      <c r="NXO13" s="886"/>
      <c r="NXP13" s="885"/>
      <c r="NXQ13" s="886"/>
      <c r="NXR13" s="886"/>
      <c r="NXS13" s="886"/>
      <c r="NXT13" s="885"/>
      <c r="NXU13" s="886"/>
      <c r="NXV13" s="886"/>
      <c r="NXW13" s="886"/>
      <c r="NXX13" s="885"/>
      <c r="NXY13" s="886"/>
      <c r="NXZ13" s="886"/>
      <c r="NYA13" s="886"/>
      <c r="NYB13" s="885"/>
      <c r="NYC13" s="886"/>
      <c r="NYD13" s="886"/>
      <c r="NYE13" s="886"/>
      <c r="NYF13" s="885"/>
      <c r="NYG13" s="886"/>
      <c r="NYH13" s="886"/>
      <c r="NYI13" s="886"/>
      <c r="NYJ13" s="885"/>
      <c r="NYK13" s="886"/>
      <c r="NYL13" s="886"/>
      <c r="NYM13" s="886"/>
      <c r="NYN13" s="885"/>
      <c r="NYO13" s="886"/>
      <c r="NYP13" s="886"/>
      <c r="NYQ13" s="886"/>
      <c r="NYR13" s="885"/>
      <c r="NYS13" s="886"/>
      <c r="NYT13" s="886"/>
      <c r="NYU13" s="886"/>
      <c r="NYV13" s="885"/>
      <c r="NYW13" s="886"/>
      <c r="NYX13" s="886"/>
      <c r="NYY13" s="886"/>
      <c r="NYZ13" s="885"/>
      <c r="NZA13" s="886"/>
      <c r="NZB13" s="886"/>
      <c r="NZC13" s="886"/>
      <c r="NZD13" s="885"/>
      <c r="NZE13" s="886"/>
      <c r="NZF13" s="886"/>
      <c r="NZG13" s="886"/>
      <c r="NZH13" s="885"/>
      <c r="NZI13" s="886"/>
      <c r="NZJ13" s="886"/>
      <c r="NZK13" s="886"/>
      <c r="NZL13" s="885"/>
      <c r="NZM13" s="886"/>
      <c r="NZN13" s="886"/>
      <c r="NZO13" s="886"/>
      <c r="NZP13" s="885"/>
      <c r="NZQ13" s="886"/>
      <c r="NZR13" s="886"/>
      <c r="NZS13" s="886"/>
      <c r="NZT13" s="885"/>
      <c r="NZU13" s="886"/>
      <c r="NZV13" s="886"/>
      <c r="NZW13" s="886"/>
      <c r="NZX13" s="885"/>
      <c r="NZY13" s="886"/>
      <c r="NZZ13" s="886"/>
      <c r="OAA13" s="886"/>
      <c r="OAB13" s="885"/>
      <c r="OAC13" s="886"/>
      <c r="OAD13" s="886"/>
      <c r="OAE13" s="886"/>
      <c r="OAF13" s="885"/>
      <c r="OAG13" s="886"/>
      <c r="OAH13" s="886"/>
      <c r="OAI13" s="886"/>
      <c r="OAJ13" s="885"/>
      <c r="OAK13" s="886"/>
      <c r="OAL13" s="886"/>
      <c r="OAM13" s="886"/>
      <c r="OAN13" s="885"/>
      <c r="OAO13" s="886"/>
      <c r="OAP13" s="886"/>
      <c r="OAQ13" s="886"/>
      <c r="OAR13" s="885"/>
      <c r="OAS13" s="886"/>
      <c r="OAT13" s="886"/>
      <c r="OAU13" s="886"/>
      <c r="OAV13" s="885"/>
      <c r="OAW13" s="886"/>
      <c r="OAX13" s="886"/>
      <c r="OAY13" s="886"/>
      <c r="OAZ13" s="885"/>
      <c r="OBA13" s="886"/>
      <c r="OBB13" s="886"/>
      <c r="OBC13" s="886"/>
      <c r="OBD13" s="885"/>
      <c r="OBE13" s="886"/>
      <c r="OBF13" s="886"/>
      <c r="OBG13" s="886"/>
      <c r="OBH13" s="885"/>
      <c r="OBI13" s="886"/>
      <c r="OBJ13" s="886"/>
      <c r="OBK13" s="886"/>
      <c r="OBL13" s="885"/>
      <c r="OBM13" s="886"/>
      <c r="OBN13" s="886"/>
      <c r="OBO13" s="886"/>
      <c r="OBP13" s="885"/>
      <c r="OBQ13" s="886"/>
      <c r="OBR13" s="886"/>
      <c r="OBS13" s="886"/>
      <c r="OBT13" s="885"/>
      <c r="OBU13" s="886"/>
      <c r="OBV13" s="886"/>
      <c r="OBW13" s="886"/>
      <c r="OBX13" s="885"/>
      <c r="OBY13" s="886"/>
      <c r="OBZ13" s="886"/>
      <c r="OCA13" s="886"/>
      <c r="OCB13" s="885"/>
      <c r="OCC13" s="886"/>
      <c r="OCD13" s="886"/>
      <c r="OCE13" s="886"/>
      <c r="OCF13" s="885"/>
      <c r="OCG13" s="886"/>
      <c r="OCH13" s="886"/>
      <c r="OCI13" s="886"/>
      <c r="OCJ13" s="885"/>
      <c r="OCK13" s="886"/>
      <c r="OCL13" s="886"/>
      <c r="OCM13" s="886"/>
      <c r="OCN13" s="885"/>
      <c r="OCO13" s="886"/>
      <c r="OCP13" s="886"/>
      <c r="OCQ13" s="886"/>
      <c r="OCR13" s="885"/>
      <c r="OCS13" s="886"/>
      <c r="OCT13" s="886"/>
      <c r="OCU13" s="886"/>
      <c r="OCV13" s="885"/>
      <c r="OCW13" s="886"/>
      <c r="OCX13" s="886"/>
      <c r="OCY13" s="886"/>
      <c r="OCZ13" s="885"/>
      <c r="ODA13" s="886"/>
      <c r="ODB13" s="886"/>
      <c r="ODC13" s="886"/>
      <c r="ODD13" s="885"/>
      <c r="ODE13" s="886"/>
      <c r="ODF13" s="886"/>
      <c r="ODG13" s="886"/>
      <c r="ODH13" s="885"/>
      <c r="ODI13" s="886"/>
      <c r="ODJ13" s="886"/>
      <c r="ODK13" s="886"/>
      <c r="ODL13" s="885"/>
      <c r="ODM13" s="886"/>
      <c r="ODN13" s="886"/>
      <c r="ODO13" s="886"/>
      <c r="ODP13" s="885"/>
      <c r="ODQ13" s="886"/>
      <c r="ODR13" s="886"/>
      <c r="ODS13" s="886"/>
      <c r="ODT13" s="885"/>
      <c r="ODU13" s="886"/>
      <c r="ODV13" s="886"/>
      <c r="ODW13" s="886"/>
      <c r="ODX13" s="885"/>
      <c r="ODY13" s="886"/>
      <c r="ODZ13" s="886"/>
      <c r="OEA13" s="886"/>
      <c r="OEB13" s="885"/>
      <c r="OEC13" s="886"/>
      <c r="OED13" s="886"/>
      <c r="OEE13" s="886"/>
      <c r="OEF13" s="885"/>
      <c r="OEG13" s="886"/>
      <c r="OEH13" s="886"/>
      <c r="OEI13" s="886"/>
      <c r="OEJ13" s="885"/>
      <c r="OEK13" s="886"/>
      <c r="OEL13" s="886"/>
      <c r="OEM13" s="886"/>
      <c r="OEN13" s="885"/>
      <c r="OEO13" s="886"/>
      <c r="OEP13" s="886"/>
      <c r="OEQ13" s="886"/>
      <c r="OER13" s="885"/>
      <c r="OES13" s="886"/>
      <c r="OET13" s="886"/>
      <c r="OEU13" s="886"/>
      <c r="OEV13" s="885"/>
      <c r="OEW13" s="886"/>
      <c r="OEX13" s="886"/>
      <c r="OEY13" s="886"/>
      <c r="OEZ13" s="885"/>
      <c r="OFA13" s="886"/>
      <c r="OFB13" s="886"/>
      <c r="OFC13" s="886"/>
      <c r="OFD13" s="885"/>
      <c r="OFE13" s="886"/>
      <c r="OFF13" s="886"/>
      <c r="OFG13" s="886"/>
      <c r="OFH13" s="885"/>
      <c r="OFI13" s="886"/>
      <c r="OFJ13" s="886"/>
      <c r="OFK13" s="886"/>
      <c r="OFL13" s="885"/>
      <c r="OFM13" s="886"/>
      <c r="OFN13" s="886"/>
      <c r="OFO13" s="886"/>
      <c r="OFP13" s="885"/>
      <c r="OFQ13" s="886"/>
      <c r="OFR13" s="886"/>
      <c r="OFS13" s="886"/>
      <c r="OFT13" s="885"/>
      <c r="OFU13" s="886"/>
      <c r="OFV13" s="886"/>
      <c r="OFW13" s="886"/>
      <c r="OFX13" s="885"/>
      <c r="OFY13" s="886"/>
      <c r="OFZ13" s="886"/>
      <c r="OGA13" s="886"/>
      <c r="OGB13" s="885"/>
      <c r="OGC13" s="886"/>
      <c r="OGD13" s="886"/>
      <c r="OGE13" s="886"/>
      <c r="OGF13" s="885"/>
      <c r="OGG13" s="886"/>
      <c r="OGH13" s="886"/>
      <c r="OGI13" s="886"/>
      <c r="OGJ13" s="885"/>
      <c r="OGK13" s="886"/>
      <c r="OGL13" s="886"/>
      <c r="OGM13" s="886"/>
      <c r="OGN13" s="885"/>
      <c r="OGO13" s="886"/>
      <c r="OGP13" s="886"/>
      <c r="OGQ13" s="886"/>
      <c r="OGR13" s="885"/>
      <c r="OGS13" s="886"/>
      <c r="OGT13" s="886"/>
      <c r="OGU13" s="886"/>
      <c r="OGV13" s="885"/>
      <c r="OGW13" s="886"/>
      <c r="OGX13" s="886"/>
      <c r="OGY13" s="886"/>
      <c r="OGZ13" s="885"/>
      <c r="OHA13" s="886"/>
      <c r="OHB13" s="886"/>
      <c r="OHC13" s="886"/>
      <c r="OHD13" s="885"/>
      <c r="OHE13" s="886"/>
      <c r="OHF13" s="886"/>
      <c r="OHG13" s="886"/>
      <c r="OHH13" s="885"/>
      <c r="OHI13" s="886"/>
      <c r="OHJ13" s="886"/>
      <c r="OHK13" s="886"/>
      <c r="OHL13" s="885"/>
      <c r="OHM13" s="886"/>
      <c r="OHN13" s="886"/>
      <c r="OHO13" s="886"/>
      <c r="OHP13" s="885"/>
      <c r="OHQ13" s="886"/>
      <c r="OHR13" s="886"/>
      <c r="OHS13" s="886"/>
      <c r="OHT13" s="885"/>
      <c r="OHU13" s="886"/>
      <c r="OHV13" s="886"/>
      <c r="OHW13" s="886"/>
      <c r="OHX13" s="885"/>
      <c r="OHY13" s="886"/>
      <c r="OHZ13" s="886"/>
      <c r="OIA13" s="886"/>
      <c r="OIB13" s="885"/>
      <c r="OIC13" s="886"/>
      <c r="OID13" s="886"/>
      <c r="OIE13" s="886"/>
      <c r="OIF13" s="885"/>
      <c r="OIG13" s="886"/>
      <c r="OIH13" s="886"/>
      <c r="OII13" s="886"/>
      <c r="OIJ13" s="885"/>
      <c r="OIK13" s="886"/>
      <c r="OIL13" s="886"/>
      <c r="OIM13" s="886"/>
      <c r="OIN13" s="885"/>
      <c r="OIO13" s="886"/>
      <c r="OIP13" s="886"/>
      <c r="OIQ13" s="886"/>
      <c r="OIR13" s="885"/>
      <c r="OIS13" s="886"/>
      <c r="OIT13" s="886"/>
      <c r="OIU13" s="886"/>
      <c r="OIV13" s="885"/>
      <c r="OIW13" s="886"/>
      <c r="OIX13" s="886"/>
      <c r="OIY13" s="886"/>
      <c r="OIZ13" s="885"/>
      <c r="OJA13" s="886"/>
      <c r="OJB13" s="886"/>
      <c r="OJC13" s="886"/>
      <c r="OJD13" s="885"/>
      <c r="OJE13" s="886"/>
      <c r="OJF13" s="886"/>
      <c r="OJG13" s="886"/>
      <c r="OJH13" s="885"/>
      <c r="OJI13" s="886"/>
      <c r="OJJ13" s="886"/>
      <c r="OJK13" s="886"/>
      <c r="OJL13" s="885"/>
      <c r="OJM13" s="886"/>
      <c r="OJN13" s="886"/>
      <c r="OJO13" s="886"/>
      <c r="OJP13" s="885"/>
      <c r="OJQ13" s="886"/>
      <c r="OJR13" s="886"/>
      <c r="OJS13" s="886"/>
      <c r="OJT13" s="885"/>
      <c r="OJU13" s="886"/>
      <c r="OJV13" s="886"/>
      <c r="OJW13" s="886"/>
      <c r="OJX13" s="885"/>
      <c r="OJY13" s="886"/>
      <c r="OJZ13" s="886"/>
      <c r="OKA13" s="886"/>
      <c r="OKB13" s="885"/>
      <c r="OKC13" s="886"/>
      <c r="OKD13" s="886"/>
      <c r="OKE13" s="886"/>
      <c r="OKF13" s="885"/>
      <c r="OKG13" s="886"/>
      <c r="OKH13" s="886"/>
      <c r="OKI13" s="886"/>
      <c r="OKJ13" s="885"/>
      <c r="OKK13" s="886"/>
      <c r="OKL13" s="886"/>
      <c r="OKM13" s="886"/>
      <c r="OKN13" s="885"/>
      <c r="OKO13" s="886"/>
      <c r="OKP13" s="886"/>
      <c r="OKQ13" s="886"/>
      <c r="OKR13" s="885"/>
      <c r="OKS13" s="886"/>
      <c r="OKT13" s="886"/>
      <c r="OKU13" s="886"/>
      <c r="OKV13" s="885"/>
      <c r="OKW13" s="886"/>
      <c r="OKX13" s="886"/>
      <c r="OKY13" s="886"/>
      <c r="OKZ13" s="885"/>
      <c r="OLA13" s="886"/>
      <c r="OLB13" s="886"/>
      <c r="OLC13" s="886"/>
      <c r="OLD13" s="885"/>
      <c r="OLE13" s="886"/>
      <c r="OLF13" s="886"/>
      <c r="OLG13" s="886"/>
      <c r="OLH13" s="885"/>
      <c r="OLI13" s="886"/>
      <c r="OLJ13" s="886"/>
      <c r="OLK13" s="886"/>
      <c r="OLL13" s="885"/>
      <c r="OLM13" s="886"/>
      <c r="OLN13" s="886"/>
      <c r="OLO13" s="886"/>
      <c r="OLP13" s="885"/>
      <c r="OLQ13" s="886"/>
      <c r="OLR13" s="886"/>
      <c r="OLS13" s="886"/>
      <c r="OLT13" s="885"/>
      <c r="OLU13" s="886"/>
      <c r="OLV13" s="886"/>
      <c r="OLW13" s="886"/>
      <c r="OLX13" s="885"/>
      <c r="OLY13" s="886"/>
      <c r="OLZ13" s="886"/>
      <c r="OMA13" s="886"/>
      <c r="OMB13" s="885"/>
      <c r="OMC13" s="886"/>
      <c r="OMD13" s="886"/>
      <c r="OME13" s="886"/>
      <c r="OMF13" s="885"/>
      <c r="OMG13" s="886"/>
      <c r="OMH13" s="886"/>
      <c r="OMI13" s="886"/>
      <c r="OMJ13" s="885"/>
      <c r="OMK13" s="886"/>
      <c r="OML13" s="886"/>
      <c r="OMM13" s="886"/>
      <c r="OMN13" s="885"/>
      <c r="OMO13" s="886"/>
      <c r="OMP13" s="886"/>
      <c r="OMQ13" s="886"/>
      <c r="OMR13" s="885"/>
      <c r="OMS13" s="886"/>
      <c r="OMT13" s="886"/>
      <c r="OMU13" s="886"/>
      <c r="OMV13" s="885"/>
      <c r="OMW13" s="886"/>
      <c r="OMX13" s="886"/>
      <c r="OMY13" s="886"/>
      <c r="OMZ13" s="885"/>
      <c r="ONA13" s="886"/>
      <c r="ONB13" s="886"/>
      <c r="ONC13" s="886"/>
      <c r="OND13" s="885"/>
      <c r="ONE13" s="886"/>
      <c r="ONF13" s="886"/>
      <c r="ONG13" s="886"/>
      <c r="ONH13" s="885"/>
      <c r="ONI13" s="886"/>
      <c r="ONJ13" s="886"/>
      <c r="ONK13" s="886"/>
      <c r="ONL13" s="885"/>
      <c r="ONM13" s="886"/>
      <c r="ONN13" s="886"/>
      <c r="ONO13" s="886"/>
      <c r="ONP13" s="885"/>
      <c r="ONQ13" s="886"/>
      <c r="ONR13" s="886"/>
      <c r="ONS13" s="886"/>
      <c r="ONT13" s="885"/>
      <c r="ONU13" s="886"/>
      <c r="ONV13" s="886"/>
      <c r="ONW13" s="886"/>
      <c r="ONX13" s="885"/>
      <c r="ONY13" s="886"/>
      <c r="ONZ13" s="886"/>
      <c r="OOA13" s="886"/>
      <c r="OOB13" s="885"/>
      <c r="OOC13" s="886"/>
      <c r="OOD13" s="886"/>
      <c r="OOE13" s="886"/>
      <c r="OOF13" s="885"/>
      <c r="OOG13" s="886"/>
      <c r="OOH13" s="886"/>
      <c r="OOI13" s="886"/>
      <c r="OOJ13" s="885"/>
      <c r="OOK13" s="886"/>
      <c r="OOL13" s="886"/>
      <c r="OOM13" s="886"/>
      <c r="OON13" s="885"/>
      <c r="OOO13" s="886"/>
      <c r="OOP13" s="886"/>
      <c r="OOQ13" s="886"/>
      <c r="OOR13" s="885"/>
      <c r="OOS13" s="886"/>
      <c r="OOT13" s="886"/>
      <c r="OOU13" s="886"/>
      <c r="OOV13" s="885"/>
      <c r="OOW13" s="886"/>
      <c r="OOX13" s="886"/>
      <c r="OOY13" s="886"/>
      <c r="OOZ13" s="885"/>
      <c r="OPA13" s="886"/>
      <c r="OPB13" s="886"/>
      <c r="OPC13" s="886"/>
      <c r="OPD13" s="885"/>
      <c r="OPE13" s="886"/>
      <c r="OPF13" s="886"/>
      <c r="OPG13" s="886"/>
      <c r="OPH13" s="885"/>
      <c r="OPI13" s="886"/>
      <c r="OPJ13" s="886"/>
      <c r="OPK13" s="886"/>
      <c r="OPL13" s="885"/>
      <c r="OPM13" s="886"/>
      <c r="OPN13" s="886"/>
      <c r="OPO13" s="886"/>
      <c r="OPP13" s="885"/>
      <c r="OPQ13" s="886"/>
      <c r="OPR13" s="886"/>
      <c r="OPS13" s="886"/>
      <c r="OPT13" s="885"/>
      <c r="OPU13" s="886"/>
      <c r="OPV13" s="886"/>
      <c r="OPW13" s="886"/>
      <c r="OPX13" s="885"/>
      <c r="OPY13" s="886"/>
      <c r="OPZ13" s="886"/>
      <c r="OQA13" s="886"/>
      <c r="OQB13" s="885"/>
      <c r="OQC13" s="886"/>
      <c r="OQD13" s="886"/>
      <c r="OQE13" s="886"/>
      <c r="OQF13" s="885"/>
      <c r="OQG13" s="886"/>
      <c r="OQH13" s="886"/>
      <c r="OQI13" s="886"/>
      <c r="OQJ13" s="885"/>
      <c r="OQK13" s="886"/>
      <c r="OQL13" s="886"/>
      <c r="OQM13" s="886"/>
      <c r="OQN13" s="885"/>
      <c r="OQO13" s="886"/>
      <c r="OQP13" s="886"/>
      <c r="OQQ13" s="886"/>
      <c r="OQR13" s="885"/>
      <c r="OQS13" s="886"/>
      <c r="OQT13" s="886"/>
      <c r="OQU13" s="886"/>
      <c r="OQV13" s="885"/>
      <c r="OQW13" s="886"/>
      <c r="OQX13" s="886"/>
      <c r="OQY13" s="886"/>
      <c r="OQZ13" s="885"/>
      <c r="ORA13" s="886"/>
      <c r="ORB13" s="886"/>
      <c r="ORC13" s="886"/>
      <c r="ORD13" s="885"/>
      <c r="ORE13" s="886"/>
      <c r="ORF13" s="886"/>
      <c r="ORG13" s="886"/>
      <c r="ORH13" s="885"/>
      <c r="ORI13" s="886"/>
      <c r="ORJ13" s="886"/>
      <c r="ORK13" s="886"/>
      <c r="ORL13" s="885"/>
      <c r="ORM13" s="886"/>
      <c r="ORN13" s="886"/>
      <c r="ORO13" s="886"/>
      <c r="ORP13" s="885"/>
      <c r="ORQ13" s="886"/>
      <c r="ORR13" s="886"/>
      <c r="ORS13" s="886"/>
      <c r="ORT13" s="885"/>
      <c r="ORU13" s="886"/>
      <c r="ORV13" s="886"/>
      <c r="ORW13" s="886"/>
      <c r="ORX13" s="885"/>
      <c r="ORY13" s="886"/>
      <c r="ORZ13" s="886"/>
      <c r="OSA13" s="886"/>
      <c r="OSB13" s="885"/>
      <c r="OSC13" s="886"/>
      <c r="OSD13" s="886"/>
      <c r="OSE13" s="886"/>
      <c r="OSF13" s="885"/>
      <c r="OSG13" s="886"/>
      <c r="OSH13" s="886"/>
      <c r="OSI13" s="886"/>
      <c r="OSJ13" s="885"/>
      <c r="OSK13" s="886"/>
      <c r="OSL13" s="886"/>
      <c r="OSM13" s="886"/>
      <c r="OSN13" s="885"/>
      <c r="OSO13" s="886"/>
      <c r="OSP13" s="886"/>
      <c r="OSQ13" s="886"/>
      <c r="OSR13" s="885"/>
      <c r="OSS13" s="886"/>
      <c r="OST13" s="886"/>
      <c r="OSU13" s="886"/>
      <c r="OSV13" s="885"/>
      <c r="OSW13" s="886"/>
      <c r="OSX13" s="886"/>
      <c r="OSY13" s="886"/>
      <c r="OSZ13" s="885"/>
      <c r="OTA13" s="886"/>
      <c r="OTB13" s="886"/>
      <c r="OTC13" s="886"/>
      <c r="OTD13" s="885"/>
      <c r="OTE13" s="886"/>
      <c r="OTF13" s="886"/>
      <c r="OTG13" s="886"/>
      <c r="OTH13" s="885"/>
      <c r="OTI13" s="886"/>
      <c r="OTJ13" s="886"/>
      <c r="OTK13" s="886"/>
      <c r="OTL13" s="885"/>
      <c r="OTM13" s="886"/>
      <c r="OTN13" s="886"/>
      <c r="OTO13" s="886"/>
      <c r="OTP13" s="885"/>
      <c r="OTQ13" s="886"/>
      <c r="OTR13" s="886"/>
      <c r="OTS13" s="886"/>
      <c r="OTT13" s="885"/>
      <c r="OTU13" s="886"/>
      <c r="OTV13" s="886"/>
      <c r="OTW13" s="886"/>
      <c r="OTX13" s="885"/>
      <c r="OTY13" s="886"/>
      <c r="OTZ13" s="886"/>
      <c r="OUA13" s="886"/>
      <c r="OUB13" s="885"/>
      <c r="OUC13" s="886"/>
      <c r="OUD13" s="886"/>
      <c r="OUE13" s="886"/>
      <c r="OUF13" s="885"/>
      <c r="OUG13" s="886"/>
      <c r="OUH13" s="886"/>
      <c r="OUI13" s="886"/>
      <c r="OUJ13" s="885"/>
      <c r="OUK13" s="886"/>
      <c r="OUL13" s="886"/>
      <c r="OUM13" s="886"/>
      <c r="OUN13" s="885"/>
      <c r="OUO13" s="886"/>
      <c r="OUP13" s="886"/>
      <c r="OUQ13" s="886"/>
      <c r="OUR13" s="885"/>
      <c r="OUS13" s="886"/>
      <c r="OUT13" s="886"/>
      <c r="OUU13" s="886"/>
      <c r="OUV13" s="885"/>
      <c r="OUW13" s="886"/>
      <c r="OUX13" s="886"/>
      <c r="OUY13" s="886"/>
      <c r="OUZ13" s="885"/>
      <c r="OVA13" s="886"/>
      <c r="OVB13" s="886"/>
      <c r="OVC13" s="886"/>
      <c r="OVD13" s="885"/>
      <c r="OVE13" s="886"/>
      <c r="OVF13" s="886"/>
      <c r="OVG13" s="886"/>
      <c r="OVH13" s="885"/>
      <c r="OVI13" s="886"/>
      <c r="OVJ13" s="886"/>
      <c r="OVK13" s="886"/>
      <c r="OVL13" s="885"/>
      <c r="OVM13" s="886"/>
      <c r="OVN13" s="886"/>
      <c r="OVO13" s="886"/>
      <c r="OVP13" s="885"/>
      <c r="OVQ13" s="886"/>
      <c r="OVR13" s="886"/>
      <c r="OVS13" s="886"/>
      <c r="OVT13" s="885"/>
      <c r="OVU13" s="886"/>
      <c r="OVV13" s="886"/>
      <c r="OVW13" s="886"/>
      <c r="OVX13" s="885"/>
      <c r="OVY13" s="886"/>
      <c r="OVZ13" s="886"/>
      <c r="OWA13" s="886"/>
      <c r="OWB13" s="885"/>
      <c r="OWC13" s="886"/>
      <c r="OWD13" s="886"/>
      <c r="OWE13" s="886"/>
      <c r="OWF13" s="885"/>
      <c r="OWG13" s="886"/>
      <c r="OWH13" s="886"/>
      <c r="OWI13" s="886"/>
      <c r="OWJ13" s="885"/>
      <c r="OWK13" s="886"/>
      <c r="OWL13" s="886"/>
      <c r="OWM13" s="886"/>
      <c r="OWN13" s="885"/>
      <c r="OWO13" s="886"/>
      <c r="OWP13" s="886"/>
      <c r="OWQ13" s="886"/>
      <c r="OWR13" s="885"/>
      <c r="OWS13" s="886"/>
      <c r="OWT13" s="886"/>
      <c r="OWU13" s="886"/>
      <c r="OWV13" s="885"/>
      <c r="OWW13" s="886"/>
      <c r="OWX13" s="886"/>
      <c r="OWY13" s="886"/>
      <c r="OWZ13" s="885"/>
      <c r="OXA13" s="886"/>
      <c r="OXB13" s="886"/>
      <c r="OXC13" s="886"/>
      <c r="OXD13" s="885"/>
      <c r="OXE13" s="886"/>
      <c r="OXF13" s="886"/>
      <c r="OXG13" s="886"/>
      <c r="OXH13" s="885"/>
      <c r="OXI13" s="886"/>
      <c r="OXJ13" s="886"/>
      <c r="OXK13" s="886"/>
      <c r="OXL13" s="885"/>
      <c r="OXM13" s="886"/>
      <c r="OXN13" s="886"/>
      <c r="OXO13" s="886"/>
      <c r="OXP13" s="885"/>
      <c r="OXQ13" s="886"/>
      <c r="OXR13" s="886"/>
      <c r="OXS13" s="886"/>
      <c r="OXT13" s="885"/>
      <c r="OXU13" s="886"/>
      <c r="OXV13" s="886"/>
      <c r="OXW13" s="886"/>
      <c r="OXX13" s="885"/>
      <c r="OXY13" s="886"/>
      <c r="OXZ13" s="886"/>
      <c r="OYA13" s="886"/>
      <c r="OYB13" s="885"/>
      <c r="OYC13" s="886"/>
      <c r="OYD13" s="886"/>
      <c r="OYE13" s="886"/>
      <c r="OYF13" s="885"/>
      <c r="OYG13" s="886"/>
      <c r="OYH13" s="886"/>
      <c r="OYI13" s="886"/>
      <c r="OYJ13" s="885"/>
      <c r="OYK13" s="886"/>
      <c r="OYL13" s="886"/>
      <c r="OYM13" s="886"/>
      <c r="OYN13" s="885"/>
      <c r="OYO13" s="886"/>
      <c r="OYP13" s="886"/>
      <c r="OYQ13" s="886"/>
      <c r="OYR13" s="885"/>
      <c r="OYS13" s="886"/>
      <c r="OYT13" s="886"/>
      <c r="OYU13" s="886"/>
      <c r="OYV13" s="885"/>
      <c r="OYW13" s="886"/>
      <c r="OYX13" s="886"/>
      <c r="OYY13" s="886"/>
      <c r="OYZ13" s="885"/>
      <c r="OZA13" s="886"/>
      <c r="OZB13" s="886"/>
      <c r="OZC13" s="886"/>
      <c r="OZD13" s="885"/>
      <c r="OZE13" s="886"/>
      <c r="OZF13" s="886"/>
      <c r="OZG13" s="886"/>
      <c r="OZH13" s="885"/>
      <c r="OZI13" s="886"/>
      <c r="OZJ13" s="886"/>
      <c r="OZK13" s="886"/>
      <c r="OZL13" s="885"/>
      <c r="OZM13" s="886"/>
      <c r="OZN13" s="886"/>
      <c r="OZO13" s="886"/>
      <c r="OZP13" s="885"/>
      <c r="OZQ13" s="886"/>
      <c r="OZR13" s="886"/>
      <c r="OZS13" s="886"/>
      <c r="OZT13" s="885"/>
      <c r="OZU13" s="886"/>
      <c r="OZV13" s="886"/>
      <c r="OZW13" s="886"/>
      <c r="OZX13" s="885"/>
      <c r="OZY13" s="886"/>
      <c r="OZZ13" s="886"/>
      <c r="PAA13" s="886"/>
      <c r="PAB13" s="885"/>
      <c r="PAC13" s="886"/>
      <c r="PAD13" s="886"/>
      <c r="PAE13" s="886"/>
      <c r="PAF13" s="885"/>
      <c r="PAG13" s="886"/>
      <c r="PAH13" s="886"/>
      <c r="PAI13" s="886"/>
      <c r="PAJ13" s="885"/>
      <c r="PAK13" s="886"/>
      <c r="PAL13" s="886"/>
      <c r="PAM13" s="886"/>
      <c r="PAN13" s="885"/>
      <c r="PAO13" s="886"/>
      <c r="PAP13" s="886"/>
      <c r="PAQ13" s="886"/>
      <c r="PAR13" s="885"/>
      <c r="PAS13" s="886"/>
      <c r="PAT13" s="886"/>
      <c r="PAU13" s="886"/>
      <c r="PAV13" s="885"/>
      <c r="PAW13" s="886"/>
      <c r="PAX13" s="886"/>
      <c r="PAY13" s="886"/>
      <c r="PAZ13" s="885"/>
      <c r="PBA13" s="886"/>
      <c r="PBB13" s="886"/>
      <c r="PBC13" s="886"/>
      <c r="PBD13" s="885"/>
      <c r="PBE13" s="886"/>
      <c r="PBF13" s="886"/>
      <c r="PBG13" s="886"/>
      <c r="PBH13" s="885"/>
      <c r="PBI13" s="886"/>
      <c r="PBJ13" s="886"/>
      <c r="PBK13" s="886"/>
      <c r="PBL13" s="885"/>
      <c r="PBM13" s="886"/>
      <c r="PBN13" s="886"/>
      <c r="PBO13" s="886"/>
      <c r="PBP13" s="885"/>
      <c r="PBQ13" s="886"/>
      <c r="PBR13" s="886"/>
      <c r="PBS13" s="886"/>
      <c r="PBT13" s="885"/>
      <c r="PBU13" s="886"/>
      <c r="PBV13" s="886"/>
      <c r="PBW13" s="886"/>
      <c r="PBX13" s="885"/>
      <c r="PBY13" s="886"/>
      <c r="PBZ13" s="886"/>
      <c r="PCA13" s="886"/>
      <c r="PCB13" s="885"/>
      <c r="PCC13" s="886"/>
      <c r="PCD13" s="886"/>
      <c r="PCE13" s="886"/>
      <c r="PCF13" s="885"/>
      <c r="PCG13" s="886"/>
      <c r="PCH13" s="886"/>
      <c r="PCI13" s="886"/>
      <c r="PCJ13" s="885"/>
      <c r="PCK13" s="886"/>
      <c r="PCL13" s="886"/>
      <c r="PCM13" s="886"/>
      <c r="PCN13" s="885"/>
      <c r="PCO13" s="886"/>
      <c r="PCP13" s="886"/>
      <c r="PCQ13" s="886"/>
      <c r="PCR13" s="885"/>
      <c r="PCS13" s="886"/>
      <c r="PCT13" s="886"/>
      <c r="PCU13" s="886"/>
      <c r="PCV13" s="885"/>
      <c r="PCW13" s="886"/>
      <c r="PCX13" s="886"/>
      <c r="PCY13" s="886"/>
      <c r="PCZ13" s="885"/>
      <c r="PDA13" s="886"/>
      <c r="PDB13" s="886"/>
      <c r="PDC13" s="886"/>
      <c r="PDD13" s="885"/>
      <c r="PDE13" s="886"/>
      <c r="PDF13" s="886"/>
      <c r="PDG13" s="886"/>
      <c r="PDH13" s="885"/>
      <c r="PDI13" s="886"/>
      <c r="PDJ13" s="886"/>
      <c r="PDK13" s="886"/>
      <c r="PDL13" s="885"/>
      <c r="PDM13" s="886"/>
      <c r="PDN13" s="886"/>
      <c r="PDO13" s="886"/>
      <c r="PDP13" s="885"/>
      <c r="PDQ13" s="886"/>
      <c r="PDR13" s="886"/>
      <c r="PDS13" s="886"/>
      <c r="PDT13" s="885"/>
      <c r="PDU13" s="886"/>
      <c r="PDV13" s="886"/>
      <c r="PDW13" s="886"/>
      <c r="PDX13" s="885"/>
      <c r="PDY13" s="886"/>
      <c r="PDZ13" s="886"/>
      <c r="PEA13" s="886"/>
      <c r="PEB13" s="885"/>
      <c r="PEC13" s="886"/>
      <c r="PED13" s="886"/>
      <c r="PEE13" s="886"/>
      <c r="PEF13" s="885"/>
      <c r="PEG13" s="886"/>
      <c r="PEH13" s="886"/>
      <c r="PEI13" s="886"/>
      <c r="PEJ13" s="885"/>
      <c r="PEK13" s="886"/>
      <c r="PEL13" s="886"/>
      <c r="PEM13" s="886"/>
      <c r="PEN13" s="885"/>
      <c r="PEO13" s="886"/>
      <c r="PEP13" s="886"/>
      <c r="PEQ13" s="886"/>
      <c r="PER13" s="885"/>
      <c r="PES13" s="886"/>
      <c r="PET13" s="886"/>
      <c r="PEU13" s="886"/>
      <c r="PEV13" s="885"/>
      <c r="PEW13" s="886"/>
      <c r="PEX13" s="886"/>
      <c r="PEY13" s="886"/>
      <c r="PEZ13" s="885"/>
      <c r="PFA13" s="886"/>
      <c r="PFB13" s="886"/>
      <c r="PFC13" s="886"/>
      <c r="PFD13" s="885"/>
      <c r="PFE13" s="886"/>
      <c r="PFF13" s="886"/>
      <c r="PFG13" s="886"/>
      <c r="PFH13" s="885"/>
      <c r="PFI13" s="886"/>
      <c r="PFJ13" s="886"/>
      <c r="PFK13" s="886"/>
      <c r="PFL13" s="885"/>
      <c r="PFM13" s="886"/>
      <c r="PFN13" s="886"/>
      <c r="PFO13" s="886"/>
      <c r="PFP13" s="885"/>
      <c r="PFQ13" s="886"/>
      <c r="PFR13" s="886"/>
      <c r="PFS13" s="886"/>
      <c r="PFT13" s="885"/>
      <c r="PFU13" s="886"/>
      <c r="PFV13" s="886"/>
      <c r="PFW13" s="886"/>
      <c r="PFX13" s="885"/>
      <c r="PFY13" s="886"/>
      <c r="PFZ13" s="886"/>
      <c r="PGA13" s="886"/>
      <c r="PGB13" s="885"/>
      <c r="PGC13" s="886"/>
      <c r="PGD13" s="886"/>
      <c r="PGE13" s="886"/>
      <c r="PGF13" s="885"/>
      <c r="PGG13" s="886"/>
      <c r="PGH13" s="886"/>
      <c r="PGI13" s="886"/>
      <c r="PGJ13" s="885"/>
      <c r="PGK13" s="886"/>
      <c r="PGL13" s="886"/>
      <c r="PGM13" s="886"/>
      <c r="PGN13" s="885"/>
      <c r="PGO13" s="886"/>
      <c r="PGP13" s="886"/>
      <c r="PGQ13" s="886"/>
      <c r="PGR13" s="885"/>
      <c r="PGS13" s="886"/>
      <c r="PGT13" s="886"/>
      <c r="PGU13" s="886"/>
      <c r="PGV13" s="885"/>
      <c r="PGW13" s="886"/>
      <c r="PGX13" s="886"/>
      <c r="PGY13" s="886"/>
      <c r="PGZ13" s="885"/>
      <c r="PHA13" s="886"/>
      <c r="PHB13" s="886"/>
      <c r="PHC13" s="886"/>
      <c r="PHD13" s="885"/>
      <c r="PHE13" s="886"/>
      <c r="PHF13" s="886"/>
      <c r="PHG13" s="886"/>
      <c r="PHH13" s="885"/>
      <c r="PHI13" s="886"/>
      <c r="PHJ13" s="886"/>
      <c r="PHK13" s="886"/>
      <c r="PHL13" s="885"/>
      <c r="PHM13" s="886"/>
      <c r="PHN13" s="886"/>
      <c r="PHO13" s="886"/>
      <c r="PHP13" s="885"/>
      <c r="PHQ13" s="886"/>
      <c r="PHR13" s="886"/>
      <c r="PHS13" s="886"/>
      <c r="PHT13" s="885"/>
      <c r="PHU13" s="886"/>
      <c r="PHV13" s="886"/>
      <c r="PHW13" s="886"/>
      <c r="PHX13" s="885"/>
      <c r="PHY13" s="886"/>
      <c r="PHZ13" s="886"/>
      <c r="PIA13" s="886"/>
      <c r="PIB13" s="885"/>
      <c r="PIC13" s="886"/>
      <c r="PID13" s="886"/>
      <c r="PIE13" s="886"/>
      <c r="PIF13" s="885"/>
      <c r="PIG13" s="886"/>
      <c r="PIH13" s="886"/>
      <c r="PII13" s="886"/>
      <c r="PIJ13" s="885"/>
      <c r="PIK13" s="886"/>
      <c r="PIL13" s="886"/>
      <c r="PIM13" s="886"/>
      <c r="PIN13" s="885"/>
      <c r="PIO13" s="886"/>
      <c r="PIP13" s="886"/>
      <c r="PIQ13" s="886"/>
      <c r="PIR13" s="885"/>
      <c r="PIS13" s="886"/>
      <c r="PIT13" s="886"/>
      <c r="PIU13" s="886"/>
      <c r="PIV13" s="885"/>
      <c r="PIW13" s="886"/>
      <c r="PIX13" s="886"/>
      <c r="PIY13" s="886"/>
      <c r="PIZ13" s="885"/>
      <c r="PJA13" s="886"/>
      <c r="PJB13" s="886"/>
      <c r="PJC13" s="886"/>
      <c r="PJD13" s="885"/>
      <c r="PJE13" s="886"/>
      <c r="PJF13" s="886"/>
      <c r="PJG13" s="886"/>
      <c r="PJH13" s="885"/>
      <c r="PJI13" s="886"/>
      <c r="PJJ13" s="886"/>
      <c r="PJK13" s="886"/>
      <c r="PJL13" s="885"/>
      <c r="PJM13" s="886"/>
      <c r="PJN13" s="886"/>
      <c r="PJO13" s="886"/>
      <c r="PJP13" s="885"/>
      <c r="PJQ13" s="886"/>
      <c r="PJR13" s="886"/>
      <c r="PJS13" s="886"/>
      <c r="PJT13" s="885"/>
      <c r="PJU13" s="886"/>
      <c r="PJV13" s="886"/>
      <c r="PJW13" s="886"/>
      <c r="PJX13" s="885"/>
      <c r="PJY13" s="886"/>
      <c r="PJZ13" s="886"/>
      <c r="PKA13" s="886"/>
      <c r="PKB13" s="885"/>
      <c r="PKC13" s="886"/>
      <c r="PKD13" s="886"/>
      <c r="PKE13" s="886"/>
      <c r="PKF13" s="885"/>
      <c r="PKG13" s="886"/>
      <c r="PKH13" s="886"/>
      <c r="PKI13" s="886"/>
      <c r="PKJ13" s="885"/>
      <c r="PKK13" s="886"/>
      <c r="PKL13" s="886"/>
      <c r="PKM13" s="886"/>
      <c r="PKN13" s="885"/>
      <c r="PKO13" s="886"/>
      <c r="PKP13" s="886"/>
      <c r="PKQ13" s="886"/>
      <c r="PKR13" s="885"/>
      <c r="PKS13" s="886"/>
      <c r="PKT13" s="886"/>
      <c r="PKU13" s="886"/>
      <c r="PKV13" s="885"/>
      <c r="PKW13" s="886"/>
      <c r="PKX13" s="886"/>
      <c r="PKY13" s="886"/>
      <c r="PKZ13" s="885"/>
      <c r="PLA13" s="886"/>
      <c r="PLB13" s="886"/>
      <c r="PLC13" s="886"/>
      <c r="PLD13" s="885"/>
      <c r="PLE13" s="886"/>
      <c r="PLF13" s="886"/>
      <c r="PLG13" s="886"/>
      <c r="PLH13" s="885"/>
      <c r="PLI13" s="886"/>
      <c r="PLJ13" s="886"/>
      <c r="PLK13" s="886"/>
      <c r="PLL13" s="885"/>
      <c r="PLM13" s="886"/>
      <c r="PLN13" s="886"/>
      <c r="PLO13" s="886"/>
      <c r="PLP13" s="885"/>
      <c r="PLQ13" s="886"/>
      <c r="PLR13" s="886"/>
      <c r="PLS13" s="886"/>
      <c r="PLT13" s="885"/>
      <c r="PLU13" s="886"/>
      <c r="PLV13" s="886"/>
      <c r="PLW13" s="886"/>
      <c r="PLX13" s="885"/>
      <c r="PLY13" s="886"/>
      <c r="PLZ13" s="886"/>
      <c r="PMA13" s="886"/>
      <c r="PMB13" s="885"/>
      <c r="PMC13" s="886"/>
      <c r="PMD13" s="886"/>
      <c r="PME13" s="886"/>
      <c r="PMF13" s="885"/>
      <c r="PMG13" s="886"/>
      <c r="PMH13" s="886"/>
      <c r="PMI13" s="886"/>
      <c r="PMJ13" s="885"/>
      <c r="PMK13" s="886"/>
      <c r="PML13" s="886"/>
      <c r="PMM13" s="886"/>
      <c r="PMN13" s="885"/>
      <c r="PMO13" s="886"/>
      <c r="PMP13" s="886"/>
      <c r="PMQ13" s="886"/>
      <c r="PMR13" s="885"/>
      <c r="PMS13" s="886"/>
      <c r="PMT13" s="886"/>
      <c r="PMU13" s="886"/>
      <c r="PMV13" s="885"/>
      <c r="PMW13" s="886"/>
      <c r="PMX13" s="886"/>
      <c r="PMY13" s="886"/>
      <c r="PMZ13" s="885"/>
      <c r="PNA13" s="886"/>
      <c r="PNB13" s="886"/>
      <c r="PNC13" s="886"/>
      <c r="PND13" s="885"/>
      <c r="PNE13" s="886"/>
      <c r="PNF13" s="886"/>
      <c r="PNG13" s="886"/>
      <c r="PNH13" s="885"/>
      <c r="PNI13" s="886"/>
      <c r="PNJ13" s="886"/>
      <c r="PNK13" s="886"/>
      <c r="PNL13" s="885"/>
      <c r="PNM13" s="886"/>
      <c r="PNN13" s="886"/>
      <c r="PNO13" s="886"/>
      <c r="PNP13" s="885"/>
      <c r="PNQ13" s="886"/>
      <c r="PNR13" s="886"/>
      <c r="PNS13" s="886"/>
      <c r="PNT13" s="885"/>
      <c r="PNU13" s="886"/>
      <c r="PNV13" s="886"/>
      <c r="PNW13" s="886"/>
      <c r="PNX13" s="885"/>
      <c r="PNY13" s="886"/>
      <c r="PNZ13" s="886"/>
      <c r="POA13" s="886"/>
      <c r="POB13" s="885"/>
      <c r="POC13" s="886"/>
      <c r="POD13" s="886"/>
      <c r="POE13" s="886"/>
      <c r="POF13" s="885"/>
      <c r="POG13" s="886"/>
      <c r="POH13" s="886"/>
      <c r="POI13" s="886"/>
      <c r="POJ13" s="885"/>
      <c r="POK13" s="886"/>
      <c r="POL13" s="886"/>
      <c r="POM13" s="886"/>
      <c r="PON13" s="885"/>
      <c r="POO13" s="886"/>
      <c r="POP13" s="886"/>
      <c r="POQ13" s="886"/>
      <c r="POR13" s="885"/>
      <c r="POS13" s="886"/>
      <c r="POT13" s="886"/>
      <c r="POU13" s="886"/>
      <c r="POV13" s="885"/>
      <c r="POW13" s="886"/>
      <c r="POX13" s="886"/>
      <c r="POY13" s="886"/>
      <c r="POZ13" s="885"/>
      <c r="PPA13" s="886"/>
      <c r="PPB13" s="886"/>
      <c r="PPC13" s="886"/>
      <c r="PPD13" s="885"/>
      <c r="PPE13" s="886"/>
      <c r="PPF13" s="886"/>
      <c r="PPG13" s="886"/>
      <c r="PPH13" s="885"/>
      <c r="PPI13" s="886"/>
      <c r="PPJ13" s="886"/>
      <c r="PPK13" s="886"/>
      <c r="PPL13" s="885"/>
      <c r="PPM13" s="886"/>
      <c r="PPN13" s="886"/>
      <c r="PPO13" s="886"/>
      <c r="PPP13" s="885"/>
      <c r="PPQ13" s="886"/>
      <c r="PPR13" s="886"/>
      <c r="PPS13" s="886"/>
      <c r="PPT13" s="885"/>
      <c r="PPU13" s="886"/>
      <c r="PPV13" s="886"/>
      <c r="PPW13" s="886"/>
      <c r="PPX13" s="885"/>
      <c r="PPY13" s="886"/>
      <c r="PPZ13" s="886"/>
      <c r="PQA13" s="886"/>
      <c r="PQB13" s="885"/>
      <c r="PQC13" s="886"/>
      <c r="PQD13" s="886"/>
      <c r="PQE13" s="886"/>
      <c r="PQF13" s="885"/>
      <c r="PQG13" s="886"/>
      <c r="PQH13" s="886"/>
      <c r="PQI13" s="886"/>
      <c r="PQJ13" s="885"/>
      <c r="PQK13" s="886"/>
      <c r="PQL13" s="886"/>
      <c r="PQM13" s="886"/>
      <c r="PQN13" s="885"/>
      <c r="PQO13" s="886"/>
      <c r="PQP13" s="886"/>
      <c r="PQQ13" s="886"/>
      <c r="PQR13" s="885"/>
      <c r="PQS13" s="886"/>
      <c r="PQT13" s="886"/>
      <c r="PQU13" s="886"/>
      <c r="PQV13" s="885"/>
      <c r="PQW13" s="886"/>
      <c r="PQX13" s="886"/>
      <c r="PQY13" s="886"/>
      <c r="PQZ13" s="885"/>
      <c r="PRA13" s="886"/>
      <c r="PRB13" s="886"/>
      <c r="PRC13" s="886"/>
      <c r="PRD13" s="885"/>
      <c r="PRE13" s="886"/>
      <c r="PRF13" s="886"/>
      <c r="PRG13" s="886"/>
      <c r="PRH13" s="885"/>
      <c r="PRI13" s="886"/>
      <c r="PRJ13" s="886"/>
      <c r="PRK13" s="886"/>
      <c r="PRL13" s="885"/>
      <c r="PRM13" s="886"/>
      <c r="PRN13" s="886"/>
      <c r="PRO13" s="886"/>
      <c r="PRP13" s="885"/>
      <c r="PRQ13" s="886"/>
      <c r="PRR13" s="886"/>
      <c r="PRS13" s="886"/>
      <c r="PRT13" s="885"/>
      <c r="PRU13" s="886"/>
      <c r="PRV13" s="886"/>
      <c r="PRW13" s="886"/>
      <c r="PRX13" s="885"/>
      <c r="PRY13" s="886"/>
      <c r="PRZ13" s="886"/>
      <c r="PSA13" s="886"/>
      <c r="PSB13" s="885"/>
      <c r="PSC13" s="886"/>
      <c r="PSD13" s="886"/>
      <c r="PSE13" s="886"/>
      <c r="PSF13" s="885"/>
      <c r="PSG13" s="886"/>
      <c r="PSH13" s="886"/>
      <c r="PSI13" s="886"/>
      <c r="PSJ13" s="885"/>
      <c r="PSK13" s="886"/>
      <c r="PSL13" s="886"/>
      <c r="PSM13" s="886"/>
      <c r="PSN13" s="885"/>
      <c r="PSO13" s="886"/>
      <c r="PSP13" s="886"/>
      <c r="PSQ13" s="886"/>
      <c r="PSR13" s="885"/>
      <c r="PSS13" s="886"/>
      <c r="PST13" s="886"/>
      <c r="PSU13" s="886"/>
      <c r="PSV13" s="885"/>
      <c r="PSW13" s="886"/>
      <c r="PSX13" s="886"/>
      <c r="PSY13" s="886"/>
      <c r="PSZ13" s="885"/>
      <c r="PTA13" s="886"/>
      <c r="PTB13" s="886"/>
      <c r="PTC13" s="886"/>
      <c r="PTD13" s="885"/>
      <c r="PTE13" s="886"/>
      <c r="PTF13" s="886"/>
      <c r="PTG13" s="886"/>
      <c r="PTH13" s="885"/>
      <c r="PTI13" s="886"/>
      <c r="PTJ13" s="886"/>
      <c r="PTK13" s="886"/>
      <c r="PTL13" s="885"/>
      <c r="PTM13" s="886"/>
      <c r="PTN13" s="886"/>
      <c r="PTO13" s="886"/>
      <c r="PTP13" s="885"/>
      <c r="PTQ13" s="886"/>
      <c r="PTR13" s="886"/>
      <c r="PTS13" s="886"/>
      <c r="PTT13" s="885"/>
      <c r="PTU13" s="886"/>
      <c r="PTV13" s="886"/>
      <c r="PTW13" s="886"/>
      <c r="PTX13" s="885"/>
      <c r="PTY13" s="886"/>
      <c r="PTZ13" s="886"/>
      <c r="PUA13" s="886"/>
      <c r="PUB13" s="885"/>
      <c r="PUC13" s="886"/>
      <c r="PUD13" s="886"/>
      <c r="PUE13" s="886"/>
      <c r="PUF13" s="885"/>
      <c r="PUG13" s="886"/>
      <c r="PUH13" s="886"/>
      <c r="PUI13" s="886"/>
      <c r="PUJ13" s="885"/>
      <c r="PUK13" s="886"/>
      <c r="PUL13" s="886"/>
      <c r="PUM13" s="886"/>
      <c r="PUN13" s="885"/>
      <c r="PUO13" s="886"/>
      <c r="PUP13" s="886"/>
      <c r="PUQ13" s="886"/>
      <c r="PUR13" s="885"/>
      <c r="PUS13" s="886"/>
      <c r="PUT13" s="886"/>
      <c r="PUU13" s="886"/>
      <c r="PUV13" s="885"/>
      <c r="PUW13" s="886"/>
      <c r="PUX13" s="886"/>
      <c r="PUY13" s="886"/>
      <c r="PUZ13" s="885"/>
      <c r="PVA13" s="886"/>
      <c r="PVB13" s="886"/>
      <c r="PVC13" s="886"/>
      <c r="PVD13" s="885"/>
      <c r="PVE13" s="886"/>
      <c r="PVF13" s="886"/>
      <c r="PVG13" s="886"/>
      <c r="PVH13" s="885"/>
      <c r="PVI13" s="886"/>
      <c r="PVJ13" s="886"/>
      <c r="PVK13" s="886"/>
      <c r="PVL13" s="885"/>
      <c r="PVM13" s="886"/>
      <c r="PVN13" s="886"/>
      <c r="PVO13" s="886"/>
      <c r="PVP13" s="885"/>
      <c r="PVQ13" s="886"/>
      <c r="PVR13" s="886"/>
      <c r="PVS13" s="886"/>
      <c r="PVT13" s="885"/>
      <c r="PVU13" s="886"/>
      <c r="PVV13" s="886"/>
      <c r="PVW13" s="886"/>
      <c r="PVX13" s="885"/>
      <c r="PVY13" s="886"/>
      <c r="PVZ13" s="886"/>
      <c r="PWA13" s="886"/>
      <c r="PWB13" s="885"/>
      <c r="PWC13" s="886"/>
      <c r="PWD13" s="886"/>
      <c r="PWE13" s="886"/>
      <c r="PWF13" s="885"/>
      <c r="PWG13" s="886"/>
      <c r="PWH13" s="886"/>
      <c r="PWI13" s="886"/>
      <c r="PWJ13" s="885"/>
      <c r="PWK13" s="886"/>
      <c r="PWL13" s="886"/>
      <c r="PWM13" s="886"/>
      <c r="PWN13" s="885"/>
      <c r="PWO13" s="886"/>
      <c r="PWP13" s="886"/>
      <c r="PWQ13" s="886"/>
      <c r="PWR13" s="885"/>
      <c r="PWS13" s="886"/>
      <c r="PWT13" s="886"/>
      <c r="PWU13" s="886"/>
      <c r="PWV13" s="885"/>
      <c r="PWW13" s="886"/>
      <c r="PWX13" s="886"/>
      <c r="PWY13" s="886"/>
      <c r="PWZ13" s="885"/>
      <c r="PXA13" s="886"/>
      <c r="PXB13" s="886"/>
      <c r="PXC13" s="886"/>
      <c r="PXD13" s="885"/>
      <c r="PXE13" s="886"/>
      <c r="PXF13" s="886"/>
      <c r="PXG13" s="886"/>
      <c r="PXH13" s="885"/>
      <c r="PXI13" s="886"/>
      <c r="PXJ13" s="886"/>
      <c r="PXK13" s="886"/>
      <c r="PXL13" s="885"/>
      <c r="PXM13" s="886"/>
      <c r="PXN13" s="886"/>
      <c r="PXO13" s="886"/>
      <c r="PXP13" s="885"/>
      <c r="PXQ13" s="886"/>
      <c r="PXR13" s="886"/>
      <c r="PXS13" s="886"/>
      <c r="PXT13" s="885"/>
      <c r="PXU13" s="886"/>
      <c r="PXV13" s="886"/>
      <c r="PXW13" s="886"/>
      <c r="PXX13" s="885"/>
      <c r="PXY13" s="886"/>
      <c r="PXZ13" s="886"/>
      <c r="PYA13" s="886"/>
      <c r="PYB13" s="885"/>
      <c r="PYC13" s="886"/>
      <c r="PYD13" s="886"/>
      <c r="PYE13" s="886"/>
      <c r="PYF13" s="885"/>
      <c r="PYG13" s="886"/>
      <c r="PYH13" s="886"/>
      <c r="PYI13" s="886"/>
      <c r="PYJ13" s="885"/>
      <c r="PYK13" s="886"/>
      <c r="PYL13" s="886"/>
      <c r="PYM13" s="886"/>
      <c r="PYN13" s="885"/>
      <c r="PYO13" s="886"/>
      <c r="PYP13" s="886"/>
      <c r="PYQ13" s="886"/>
      <c r="PYR13" s="885"/>
      <c r="PYS13" s="886"/>
      <c r="PYT13" s="886"/>
      <c r="PYU13" s="886"/>
      <c r="PYV13" s="885"/>
      <c r="PYW13" s="886"/>
      <c r="PYX13" s="886"/>
      <c r="PYY13" s="886"/>
      <c r="PYZ13" s="885"/>
      <c r="PZA13" s="886"/>
      <c r="PZB13" s="886"/>
      <c r="PZC13" s="886"/>
      <c r="PZD13" s="885"/>
      <c r="PZE13" s="886"/>
      <c r="PZF13" s="886"/>
      <c r="PZG13" s="886"/>
      <c r="PZH13" s="885"/>
      <c r="PZI13" s="886"/>
      <c r="PZJ13" s="886"/>
      <c r="PZK13" s="886"/>
      <c r="PZL13" s="885"/>
      <c r="PZM13" s="886"/>
      <c r="PZN13" s="886"/>
      <c r="PZO13" s="886"/>
      <c r="PZP13" s="885"/>
      <c r="PZQ13" s="886"/>
      <c r="PZR13" s="886"/>
      <c r="PZS13" s="886"/>
      <c r="PZT13" s="885"/>
      <c r="PZU13" s="886"/>
      <c r="PZV13" s="886"/>
      <c r="PZW13" s="886"/>
      <c r="PZX13" s="885"/>
      <c r="PZY13" s="886"/>
      <c r="PZZ13" s="886"/>
      <c r="QAA13" s="886"/>
      <c r="QAB13" s="885"/>
      <c r="QAC13" s="886"/>
      <c r="QAD13" s="886"/>
      <c r="QAE13" s="886"/>
      <c r="QAF13" s="885"/>
      <c r="QAG13" s="886"/>
      <c r="QAH13" s="886"/>
      <c r="QAI13" s="886"/>
      <c r="QAJ13" s="885"/>
      <c r="QAK13" s="886"/>
      <c r="QAL13" s="886"/>
      <c r="QAM13" s="886"/>
      <c r="QAN13" s="885"/>
      <c r="QAO13" s="886"/>
      <c r="QAP13" s="886"/>
      <c r="QAQ13" s="886"/>
      <c r="QAR13" s="885"/>
      <c r="QAS13" s="886"/>
      <c r="QAT13" s="886"/>
      <c r="QAU13" s="886"/>
      <c r="QAV13" s="885"/>
      <c r="QAW13" s="886"/>
      <c r="QAX13" s="886"/>
      <c r="QAY13" s="886"/>
      <c r="QAZ13" s="885"/>
      <c r="QBA13" s="886"/>
      <c r="QBB13" s="886"/>
      <c r="QBC13" s="886"/>
      <c r="QBD13" s="885"/>
      <c r="QBE13" s="886"/>
      <c r="QBF13" s="886"/>
      <c r="QBG13" s="886"/>
      <c r="QBH13" s="885"/>
      <c r="QBI13" s="886"/>
      <c r="QBJ13" s="886"/>
      <c r="QBK13" s="886"/>
      <c r="QBL13" s="885"/>
      <c r="QBM13" s="886"/>
      <c r="QBN13" s="886"/>
      <c r="QBO13" s="886"/>
      <c r="QBP13" s="885"/>
      <c r="QBQ13" s="886"/>
      <c r="QBR13" s="886"/>
      <c r="QBS13" s="886"/>
      <c r="QBT13" s="885"/>
      <c r="QBU13" s="886"/>
      <c r="QBV13" s="886"/>
      <c r="QBW13" s="886"/>
      <c r="QBX13" s="885"/>
      <c r="QBY13" s="886"/>
      <c r="QBZ13" s="886"/>
      <c r="QCA13" s="886"/>
      <c r="QCB13" s="885"/>
      <c r="QCC13" s="886"/>
      <c r="QCD13" s="886"/>
      <c r="QCE13" s="886"/>
      <c r="QCF13" s="885"/>
      <c r="QCG13" s="886"/>
      <c r="QCH13" s="886"/>
      <c r="QCI13" s="886"/>
      <c r="QCJ13" s="885"/>
      <c r="QCK13" s="886"/>
      <c r="QCL13" s="886"/>
      <c r="QCM13" s="886"/>
      <c r="QCN13" s="885"/>
      <c r="QCO13" s="886"/>
      <c r="QCP13" s="886"/>
      <c r="QCQ13" s="886"/>
      <c r="QCR13" s="885"/>
      <c r="QCS13" s="886"/>
      <c r="QCT13" s="886"/>
      <c r="QCU13" s="886"/>
      <c r="QCV13" s="885"/>
      <c r="QCW13" s="886"/>
      <c r="QCX13" s="886"/>
      <c r="QCY13" s="886"/>
      <c r="QCZ13" s="885"/>
      <c r="QDA13" s="886"/>
      <c r="QDB13" s="886"/>
      <c r="QDC13" s="886"/>
      <c r="QDD13" s="885"/>
      <c r="QDE13" s="886"/>
      <c r="QDF13" s="886"/>
      <c r="QDG13" s="886"/>
      <c r="QDH13" s="885"/>
      <c r="QDI13" s="886"/>
      <c r="QDJ13" s="886"/>
      <c r="QDK13" s="886"/>
      <c r="QDL13" s="885"/>
      <c r="QDM13" s="886"/>
      <c r="QDN13" s="886"/>
      <c r="QDO13" s="886"/>
      <c r="QDP13" s="885"/>
      <c r="QDQ13" s="886"/>
      <c r="QDR13" s="886"/>
      <c r="QDS13" s="886"/>
      <c r="QDT13" s="885"/>
      <c r="QDU13" s="886"/>
      <c r="QDV13" s="886"/>
      <c r="QDW13" s="886"/>
      <c r="QDX13" s="885"/>
      <c r="QDY13" s="886"/>
      <c r="QDZ13" s="886"/>
      <c r="QEA13" s="886"/>
      <c r="QEB13" s="885"/>
      <c r="QEC13" s="886"/>
      <c r="QED13" s="886"/>
      <c r="QEE13" s="886"/>
      <c r="QEF13" s="885"/>
      <c r="QEG13" s="886"/>
      <c r="QEH13" s="886"/>
      <c r="QEI13" s="886"/>
      <c r="QEJ13" s="885"/>
      <c r="QEK13" s="886"/>
      <c r="QEL13" s="886"/>
      <c r="QEM13" s="886"/>
      <c r="QEN13" s="885"/>
      <c r="QEO13" s="886"/>
      <c r="QEP13" s="886"/>
      <c r="QEQ13" s="886"/>
      <c r="QER13" s="885"/>
      <c r="QES13" s="886"/>
      <c r="QET13" s="886"/>
      <c r="QEU13" s="886"/>
      <c r="QEV13" s="885"/>
      <c r="QEW13" s="886"/>
      <c r="QEX13" s="886"/>
      <c r="QEY13" s="886"/>
      <c r="QEZ13" s="885"/>
      <c r="QFA13" s="886"/>
      <c r="QFB13" s="886"/>
      <c r="QFC13" s="886"/>
      <c r="QFD13" s="885"/>
      <c r="QFE13" s="886"/>
      <c r="QFF13" s="886"/>
      <c r="QFG13" s="886"/>
      <c r="QFH13" s="885"/>
      <c r="QFI13" s="886"/>
      <c r="QFJ13" s="886"/>
      <c r="QFK13" s="886"/>
      <c r="QFL13" s="885"/>
      <c r="QFM13" s="886"/>
      <c r="QFN13" s="886"/>
      <c r="QFO13" s="886"/>
      <c r="QFP13" s="885"/>
      <c r="QFQ13" s="886"/>
      <c r="QFR13" s="886"/>
      <c r="QFS13" s="886"/>
      <c r="QFT13" s="885"/>
      <c r="QFU13" s="886"/>
      <c r="QFV13" s="886"/>
      <c r="QFW13" s="886"/>
      <c r="QFX13" s="885"/>
      <c r="QFY13" s="886"/>
      <c r="QFZ13" s="886"/>
      <c r="QGA13" s="886"/>
      <c r="QGB13" s="885"/>
      <c r="QGC13" s="886"/>
      <c r="QGD13" s="886"/>
      <c r="QGE13" s="886"/>
      <c r="QGF13" s="885"/>
      <c r="QGG13" s="886"/>
      <c r="QGH13" s="886"/>
      <c r="QGI13" s="886"/>
      <c r="QGJ13" s="885"/>
      <c r="QGK13" s="886"/>
      <c r="QGL13" s="886"/>
      <c r="QGM13" s="886"/>
      <c r="QGN13" s="885"/>
      <c r="QGO13" s="886"/>
      <c r="QGP13" s="886"/>
      <c r="QGQ13" s="886"/>
      <c r="QGR13" s="885"/>
      <c r="QGS13" s="886"/>
      <c r="QGT13" s="886"/>
      <c r="QGU13" s="886"/>
      <c r="QGV13" s="885"/>
      <c r="QGW13" s="886"/>
      <c r="QGX13" s="886"/>
      <c r="QGY13" s="886"/>
      <c r="QGZ13" s="885"/>
      <c r="QHA13" s="886"/>
      <c r="QHB13" s="886"/>
      <c r="QHC13" s="886"/>
      <c r="QHD13" s="885"/>
      <c r="QHE13" s="886"/>
      <c r="QHF13" s="886"/>
      <c r="QHG13" s="886"/>
      <c r="QHH13" s="885"/>
      <c r="QHI13" s="886"/>
      <c r="QHJ13" s="886"/>
      <c r="QHK13" s="886"/>
      <c r="QHL13" s="885"/>
      <c r="QHM13" s="886"/>
      <c r="QHN13" s="886"/>
      <c r="QHO13" s="886"/>
      <c r="QHP13" s="885"/>
      <c r="QHQ13" s="886"/>
      <c r="QHR13" s="886"/>
      <c r="QHS13" s="886"/>
      <c r="QHT13" s="885"/>
      <c r="QHU13" s="886"/>
      <c r="QHV13" s="886"/>
      <c r="QHW13" s="886"/>
      <c r="QHX13" s="885"/>
      <c r="QHY13" s="886"/>
      <c r="QHZ13" s="886"/>
      <c r="QIA13" s="886"/>
      <c r="QIB13" s="885"/>
      <c r="QIC13" s="886"/>
      <c r="QID13" s="886"/>
      <c r="QIE13" s="886"/>
      <c r="QIF13" s="885"/>
      <c r="QIG13" s="886"/>
      <c r="QIH13" s="886"/>
      <c r="QII13" s="886"/>
      <c r="QIJ13" s="885"/>
      <c r="QIK13" s="886"/>
      <c r="QIL13" s="886"/>
      <c r="QIM13" s="886"/>
      <c r="QIN13" s="885"/>
      <c r="QIO13" s="886"/>
      <c r="QIP13" s="886"/>
      <c r="QIQ13" s="886"/>
      <c r="QIR13" s="885"/>
      <c r="QIS13" s="886"/>
      <c r="QIT13" s="886"/>
      <c r="QIU13" s="886"/>
      <c r="QIV13" s="885"/>
      <c r="QIW13" s="886"/>
      <c r="QIX13" s="886"/>
      <c r="QIY13" s="886"/>
      <c r="QIZ13" s="885"/>
      <c r="QJA13" s="886"/>
      <c r="QJB13" s="886"/>
      <c r="QJC13" s="886"/>
      <c r="QJD13" s="885"/>
      <c r="QJE13" s="886"/>
      <c r="QJF13" s="886"/>
      <c r="QJG13" s="886"/>
      <c r="QJH13" s="885"/>
      <c r="QJI13" s="886"/>
      <c r="QJJ13" s="886"/>
      <c r="QJK13" s="886"/>
      <c r="QJL13" s="885"/>
      <c r="QJM13" s="886"/>
      <c r="QJN13" s="886"/>
      <c r="QJO13" s="886"/>
      <c r="QJP13" s="885"/>
      <c r="QJQ13" s="886"/>
      <c r="QJR13" s="886"/>
      <c r="QJS13" s="886"/>
      <c r="QJT13" s="885"/>
      <c r="QJU13" s="886"/>
      <c r="QJV13" s="886"/>
      <c r="QJW13" s="886"/>
      <c r="QJX13" s="885"/>
      <c r="QJY13" s="886"/>
      <c r="QJZ13" s="886"/>
      <c r="QKA13" s="886"/>
      <c r="QKB13" s="885"/>
      <c r="QKC13" s="886"/>
      <c r="QKD13" s="886"/>
      <c r="QKE13" s="886"/>
      <c r="QKF13" s="885"/>
      <c r="QKG13" s="886"/>
      <c r="QKH13" s="886"/>
      <c r="QKI13" s="886"/>
      <c r="QKJ13" s="885"/>
      <c r="QKK13" s="886"/>
      <c r="QKL13" s="886"/>
      <c r="QKM13" s="886"/>
      <c r="QKN13" s="885"/>
      <c r="QKO13" s="886"/>
      <c r="QKP13" s="886"/>
      <c r="QKQ13" s="886"/>
      <c r="QKR13" s="885"/>
      <c r="QKS13" s="886"/>
      <c r="QKT13" s="886"/>
      <c r="QKU13" s="886"/>
      <c r="QKV13" s="885"/>
      <c r="QKW13" s="886"/>
      <c r="QKX13" s="886"/>
      <c r="QKY13" s="886"/>
      <c r="QKZ13" s="885"/>
      <c r="QLA13" s="886"/>
      <c r="QLB13" s="886"/>
      <c r="QLC13" s="886"/>
      <c r="QLD13" s="885"/>
      <c r="QLE13" s="886"/>
      <c r="QLF13" s="886"/>
      <c r="QLG13" s="886"/>
      <c r="QLH13" s="885"/>
      <c r="QLI13" s="886"/>
      <c r="QLJ13" s="886"/>
      <c r="QLK13" s="886"/>
      <c r="QLL13" s="885"/>
      <c r="QLM13" s="886"/>
      <c r="QLN13" s="886"/>
      <c r="QLO13" s="886"/>
      <c r="QLP13" s="885"/>
      <c r="QLQ13" s="886"/>
      <c r="QLR13" s="886"/>
      <c r="QLS13" s="886"/>
      <c r="QLT13" s="885"/>
      <c r="QLU13" s="886"/>
      <c r="QLV13" s="886"/>
      <c r="QLW13" s="886"/>
      <c r="QLX13" s="885"/>
      <c r="QLY13" s="886"/>
      <c r="QLZ13" s="886"/>
      <c r="QMA13" s="886"/>
      <c r="QMB13" s="885"/>
      <c r="QMC13" s="886"/>
      <c r="QMD13" s="886"/>
      <c r="QME13" s="886"/>
      <c r="QMF13" s="885"/>
      <c r="QMG13" s="886"/>
      <c r="QMH13" s="886"/>
      <c r="QMI13" s="886"/>
      <c r="QMJ13" s="885"/>
      <c r="QMK13" s="886"/>
      <c r="QML13" s="886"/>
      <c r="QMM13" s="886"/>
      <c r="QMN13" s="885"/>
      <c r="QMO13" s="886"/>
      <c r="QMP13" s="886"/>
      <c r="QMQ13" s="886"/>
      <c r="QMR13" s="885"/>
      <c r="QMS13" s="886"/>
      <c r="QMT13" s="886"/>
      <c r="QMU13" s="886"/>
      <c r="QMV13" s="885"/>
      <c r="QMW13" s="886"/>
      <c r="QMX13" s="886"/>
      <c r="QMY13" s="886"/>
      <c r="QMZ13" s="885"/>
      <c r="QNA13" s="886"/>
      <c r="QNB13" s="886"/>
      <c r="QNC13" s="886"/>
      <c r="QND13" s="885"/>
      <c r="QNE13" s="886"/>
      <c r="QNF13" s="886"/>
      <c r="QNG13" s="886"/>
      <c r="QNH13" s="885"/>
      <c r="QNI13" s="886"/>
      <c r="QNJ13" s="886"/>
      <c r="QNK13" s="886"/>
      <c r="QNL13" s="885"/>
      <c r="QNM13" s="886"/>
      <c r="QNN13" s="886"/>
      <c r="QNO13" s="886"/>
      <c r="QNP13" s="885"/>
      <c r="QNQ13" s="886"/>
      <c r="QNR13" s="886"/>
      <c r="QNS13" s="886"/>
      <c r="QNT13" s="885"/>
      <c r="QNU13" s="886"/>
      <c r="QNV13" s="886"/>
      <c r="QNW13" s="886"/>
      <c r="QNX13" s="885"/>
      <c r="QNY13" s="886"/>
      <c r="QNZ13" s="886"/>
      <c r="QOA13" s="886"/>
      <c r="QOB13" s="885"/>
      <c r="QOC13" s="886"/>
      <c r="QOD13" s="886"/>
      <c r="QOE13" s="886"/>
      <c r="QOF13" s="885"/>
      <c r="QOG13" s="886"/>
      <c r="QOH13" s="886"/>
      <c r="QOI13" s="886"/>
      <c r="QOJ13" s="885"/>
      <c r="QOK13" s="886"/>
      <c r="QOL13" s="886"/>
      <c r="QOM13" s="886"/>
      <c r="QON13" s="885"/>
      <c r="QOO13" s="886"/>
      <c r="QOP13" s="886"/>
      <c r="QOQ13" s="886"/>
      <c r="QOR13" s="885"/>
      <c r="QOS13" s="886"/>
      <c r="QOT13" s="886"/>
      <c r="QOU13" s="886"/>
      <c r="QOV13" s="885"/>
      <c r="QOW13" s="886"/>
      <c r="QOX13" s="886"/>
      <c r="QOY13" s="886"/>
      <c r="QOZ13" s="885"/>
      <c r="QPA13" s="886"/>
      <c r="QPB13" s="886"/>
      <c r="QPC13" s="886"/>
      <c r="QPD13" s="885"/>
      <c r="QPE13" s="886"/>
      <c r="QPF13" s="886"/>
      <c r="QPG13" s="886"/>
      <c r="QPH13" s="885"/>
      <c r="QPI13" s="886"/>
      <c r="QPJ13" s="886"/>
      <c r="QPK13" s="886"/>
      <c r="QPL13" s="885"/>
      <c r="QPM13" s="886"/>
      <c r="QPN13" s="886"/>
      <c r="QPO13" s="886"/>
      <c r="QPP13" s="885"/>
      <c r="QPQ13" s="886"/>
      <c r="QPR13" s="886"/>
      <c r="QPS13" s="886"/>
      <c r="QPT13" s="885"/>
      <c r="QPU13" s="886"/>
      <c r="QPV13" s="886"/>
      <c r="QPW13" s="886"/>
      <c r="QPX13" s="885"/>
      <c r="QPY13" s="886"/>
      <c r="QPZ13" s="886"/>
      <c r="QQA13" s="886"/>
      <c r="QQB13" s="885"/>
      <c r="QQC13" s="886"/>
      <c r="QQD13" s="886"/>
      <c r="QQE13" s="886"/>
      <c r="QQF13" s="885"/>
      <c r="QQG13" s="886"/>
      <c r="QQH13" s="886"/>
      <c r="QQI13" s="886"/>
      <c r="QQJ13" s="885"/>
      <c r="QQK13" s="886"/>
      <c r="QQL13" s="886"/>
      <c r="QQM13" s="886"/>
      <c r="QQN13" s="885"/>
      <c r="QQO13" s="886"/>
      <c r="QQP13" s="886"/>
      <c r="QQQ13" s="886"/>
      <c r="QQR13" s="885"/>
      <c r="QQS13" s="886"/>
      <c r="QQT13" s="886"/>
      <c r="QQU13" s="886"/>
      <c r="QQV13" s="885"/>
      <c r="QQW13" s="886"/>
      <c r="QQX13" s="886"/>
      <c r="QQY13" s="886"/>
      <c r="QQZ13" s="885"/>
      <c r="QRA13" s="886"/>
      <c r="QRB13" s="886"/>
      <c r="QRC13" s="886"/>
      <c r="QRD13" s="885"/>
      <c r="QRE13" s="886"/>
      <c r="QRF13" s="886"/>
      <c r="QRG13" s="886"/>
      <c r="QRH13" s="885"/>
      <c r="QRI13" s="886"/>
      <c r="QRJ13" s="886"/>
      <c r="QRK13" s="886"/>
      <c r="QRL13" s="885"/>
      <c r="QRM13" s="886"/>
      <c r="QRN13" s="886"/>
      <c r="QRO13" s="886"/>
      <c r="QRP13" s="885"/>
      <c r="QRQ13" s="886"/>
      <c r="QRR13" s="886"/>
      <c r="QRS13" s="886"/>
      <c r="QRT13" s="885"/>
      <c r="QRU13" s="886"/>
      <c r="QRV13" s="886"/>
      <c r="QRW13" s="886"/>
      <c r="QRX13" s="885"/>
      <c r="QRY13" s="886"/>
      <c r="QRZ13" s="886"/>
      <c r="QSA13" s="886"/>
      <c r="QSB13" s="885"/>
      <c r="QSC13" s="886"/>
      <c r="QSD13" s="886"/>
      <c r="QSE13" s="886"/>
      <c r="QSF13" s="885"/>
      <c r="QSG13" s="886"/>
      <c r="QSH13" s="886"/>
      <c r="QSI13" s="886"/>
      <c r="QSJ13" s="885"/>
      <c r="QSK13" s="886"/>
      <c r="QSL13" s="886"/>
      <c r="QSM13" s="886"/>
      <c r="QSN13" s="885"/>
      <c r="QSO13" s="886"/>
      <c r="QSP13" s="886"/>
      <c r="QSQ13" s="886"/>
      <c r="QSR13" s="885"/>
      <c r="QSS13" s="886"/>
      <c r="QST13" s="886"/>
      <c r="QSU13" s="886"/>
      <c r="QSV13" s="885"/>
      <c r="QSW13" s="886"/>
      <c r="QSX13" s="886"/>
      <c r="QSY13" s="886"/>
      <c r="QSZ13" s="885"/>
      <c r="QTA13" s="886"/>
      <c r="QTB13" s="886"/>
      <c r="QTC13" s="886"/>
      <c r="QTD13" s="885"/>
      <c r="QTE13" s="886"/>
      <c r="QTF13" s="886"/>
      <c r="QTG13" s="886"/>
      <c r="QTH13" s="885"/>
      <c r="QTI13" s="886"/>
      <c r="QTJ13" s="886"/>
      <c r="QTK13" s="886"/>
      <c r="QTL13" s="885"/>
      <c r="QTM13" s="886"/>
      <c r="QTN13" s="886"/>
      <c r="QTO13" s="886"/>
      <c r="QTP13" s="885"/>
      <c r="QTQ13" s="886"/>
      <c r="QTR13" s="886"/>
      <c r="QTS13" s="886"/>
      <c r="QTT13" s="885"/>
      <c r="QTU13" s="886"/>
      <c r="QTV13" s="886"/>
      <c r="QTW13" s="886"/>
      <c r="QTX13" s="885"/>
      <c r="QTY13" s="886"/>
      <c r="QTZ13" s="886"/>
      <c r="QUA13" s="886"/>
      <c r="QUB13" s="885"/>
      <c r="QUC13" s="886"/>
      <c r="QUD13" s="886"/>
      <c r="QUE13" s="886"/>
      <c r="QUF13" s="885"/>
      <c r="QUG13" s="886"/>
      <c r="QUH13" s="886"/>
      <c r="QUI13" s="886"/>
      <c r="QUJ13" s="885"/>
      <c r="QUK13" s="886"/>
      <c r="QUL13" s="886"/>
      <c r="QUM13" s="886"/>
      <c r="QUN13" s="885"/>
      <c r="QUO13" s="886"/>
      <c r="QUP13" s="886"/>
      <c r="QUQ13" s="886"/>
      <c r="QUR13" s="885"/>
      <c r="QUS13" s="886"/>
      <c r="QUT13" s="886"/>
      <c r="QUU13" s="886"/>
      <c r="QUV13" s="885"/>
      <c r="QUW13" s="886"/>
      <c r="QUX13" s="886"/>
      <c r="QUY13" s="886"/>
      <c r="QUZ13" s="885"/>
      <c r="QVA13" s="886"/>
      <c r="QVB13" s="886"/>
      <c r="QVC13" s="886"/>
      <c r="QVD13" s="885"/>
      <c r="QVE13" s="886"/>
      <c r="QVF13" s="886"/>
      <c r="QVG13" s="886"/>
      <c r="QVH13" s="885"/>
      <c r="QVI13" s="886"/>
      <c r="QVJ13" s="886"/>
      <c r="QVK13" s="886"/>
      <c r="QVL13" s="885"/>
      <c r="QVM13" s="886"/>
      <c r="QVN13" s="886"/>
      <c r="QVO13" s="886"/>
      <c r="QVP13" s="885"/>
      <c r="QVQ13" s="886"/>
      <c r="QVR13" s="886"/>
      <c r="QVS13" s="886"/>
      <c r="QVT13" s="885"/>
      <c r="QVU13" s="886"/>
      <c r="QVV13" s="886"/>
      <c r="QVW13" s="886"/>
      <c r="QVX13" s="885"/>
      <c r="QVY13" s="886"/>
      <c r="QVZ13" s="886"/>
      <c r="QWA13" s="886"/>
      <c r="QWB13" s="885"/>
      <c r="QWC13" s="886"/>
      <c r="QWD13" s="886"/>
      <c r="QWE13" s="886"/>
      <c r="QWF13" s="885"/>
      <c r="QWG13" s="886"/>
      <c r="QWH13" s="886"/>
      <c r="QWI13" s="886"/>
      <c r="QWJ13" s="885"/>
      <c r="QWK13" s="886"/>
      <c r="QWL13" s="886"/>
      <c r="QWM13" s="886"/>
      <c r="QWN13" s="885"/>
      <c r="QWO13" s="886"/>
      <c r="QWP13" s="886"/>
      <c r="QWQ13" s="886"/>
      <c r="QWR13" s="885"/>
      <c r="QWS13" s="886"/>
      <c r="QWT13" s="886"/>
      <c r="QWU13" s="886"/>
      <c r="QWV13" s="885"/>
      <c r="QWW13" s="886"/>
      <c r="QWX13" s="886"/>
      <c r="QWY13" s="886"/>
      <c r="QWZ13" s="885"/>
      <c r="QXA13" s="886"/>
      <c r="QXB13" s="886"/>
      <c r="QXC13" s="886"/>
      <c r="QXD13" s="885"/>
      <c r="QXE13" s="886"/>
      <c r="QXF13" s="886"/>
      <c r="QXG13" s="886"/>
      <c r="QXH13" s="885"/>
      <c r="QXI13" s="886"/>
      <c r="QXJ13" s="886"/>
      <c r="QXK13" s="886"/>
      <c r="QXL13" s="885"/>
      <c r="QXM13" s="886"/>
      <c r="QXN13" s="886"/>
      <c r="QXO13" s="886"/>
      <c r="QXP13" s="885"/>
      <c r="QXQ13" s="886"/>
      <c r="QXR13" s="886"/>
      <c r="QXS13" s="886"/>
      <c r="QXT13" s="885"/>
      <c r="QXU13" s="886"/>
      <c r="QXV13" s="886"/>
      <c r="QXW13" s="886"/>
      <c r="QXX13" s="885"/>
      <c r="QXY13" s="886"/>
      <c r="QXZ13" s="886"/>
      <c r="QYA13" s="886"/>
      <c r="QYB13" s="885"/>
      <c r="QYC13" s="886"/>
      <c r="QYD13" s="886"/>
      <c r="QYE13" s="886"/>
      <c r="QYF13" s="885"/>
      <c r="QYG13" s="886"/>
      <c r="QYH13" s="886"/>
      <c r="QYI13" s="886"/>
      <c r="QYJ13" s="885"/>
      <c r="QYK13" s="886"/>
      <c r="QYL13" s="886"/>
      <c r="QYM13" s="886"/>
      <c r="QYN13" s="885"/>
      <c r="QYO13" s="886"/>
      <c r="QYP13" s="886"/>
      <c r="QYQ13" s="886"/>
      <c r="QYR13" s="885"/>
      <c r="QYS13" s="886"/>
      <c r="QYT13" s="886"/>
      <c r="QYU13" s="886"/>
      <c r="QYV13" s="885"/>
      <c r="QYW13" s="886"/>
      <c r="QYX13" s="886"/>
      <c r="QYY13" s="886"/>
      <c r="QYZ13" s="885"/>
      <c r="QZA13" s="886"/>
      <c r="QZB13" s="886"/>
      <c r="QZC13" s="886"/>
      <c r="QZD13" s="885"/>
      <c r="QZE13" s="886"/>
      <c r="QZF13" s="886"/>
      <c r="QZG13" s="886"/>
      <c r="QZH13" s="885"/>
      <c r="QZI13" s="886"/>
      <c r="QZJ13" s="886"/>
      <c r="QZK13" s="886"/>
      <c r="QZL13" s="885"/>
      <c r="QZM13" s="886"/>
      <c r="QZN13" s="886"/>
      <c r="QZO13" s="886"/>
      <c r="QZP13" s="885"/>
      <c r="QZQ13" s="886"/>
      <c r="QZR13" s="886"/>
      <c r="QZS13" s="886"/>
      <c r="QZT13" s="885"/>
      <c r="QZU13" s="886"/>
      <c r="QZV13" s="886"/>
      <c r="QZW13" s="886"/>
      <c r="QZX13" s="885"/>
      <c r="QZY13" s="886"/>
      <c r="QZZ13" s="886"/>
      <c r="RAA13" s="886"/>
      <c r="RAB13" s="885"/>
      <c r="RAC13" s="886"/>
      <c r="RAD13" s="886"/>
      <c r="RAE13" s="886"/>
      <c r="RAF13" s="885"/>
      <c r="RAG13" s="886"/>
      <c r="RAH13" s="886"/>
      <c r="RAI13" s="886"/>
      <c r="RAJ13" s="885"/>
      <c r="RAK13" s="886"/>
      <c r="RAL13" s="886"/>
      <c r="RAM13" s="886"/>
      <c r="RAN13" s="885"/>
      <c r="RAO13" s="886"/>
      <c r="RAP13" s="886"/>
      <c r="RAQ13" s="886"/>
      <c r="RAR13" s="885"/>
      <c r="RAS13" s="886"/>
      <c r="RAT13" s="886"/>
      <c r="RAU13" s="886"/>
      <c r="RAV13" s="885"/>
      <c r="RAW13" s="886"/>
      <c r="RAX13" s="886"/>
      <c r="RAY13" s="886"/>
      <c r="RAZ13" s="885"/>
      <c r="RBA13" s="886"/>
      <c r="RBB13" s="886"/>
      <c r="RBC13" s="886"/>
      <c r="RBD13" s="885"/>
      <c r="RBE13" s="886"/>
      <c r="RBF13" s="886"/>
      <c r="RBG13" s="886"/>
      <c r="RBH13" s="885"/>
      <c r="RBI13" s="886"/>
      <c r="RBJ13" s="886"/>
      <c r="RBK13" s="886"/>
      <c r="RBL13" s="885"/>
      <c r="RBM13" s="886"/>
      <c r="RBN13" s="886"/>
      <c r="RBO13" s="886"/>
      <c r="RBP13" s="885"/>
      <c r="RBQ13" s="886"/>
      <c r="RBR13" s="886"/>
      <c r="RBS13" s="886"/>
      <c r="RBT13" s="885"/>
      <c r="RBU13" s="886"/>
      <c r="RBV13" s="886"/>
      <c r="RBW13" s="886"/>
      <c r="RBX13" s="885"/>
      <c r="RBY13" s="886"/>
      <c r="RBZ13" s="886"/>
      <c r="RCA13" s="886"/>
      <c r="RCB13" s="885"/>
      <c r="RCC13" s="886"/>
      <c r="RCD13" s="886"/>
      <c r="RCE13" s="886"/>
      <c r="RCF13" s="885"/>
      <c r="RCG13" s="886"/>
      <c r="RCH13" s="886"/>
      <c r="RCI13" s="886"/>
      <c r="RCJ13" s="885"/>
      <c r="RCK13" s="886"/>
      <c r="RCL13" s="886"/>
      <c r="RCM13" s="886"/>
      <c r="RCN13" s="885"/>
      <c r="RCO13" s="886"/>
      <c r="RCP13" s="886"/>
      <c r="RCQ13" s="886"/>
      <c r="RCR13" s="885"/>
      <c r="RCS13" s="886"/>
      <c r="RCT13" s="886"/>
      <c r="RCU13" s="886"/>
      <c r="RCV13" s="885"/>
      <c r="RCW13" s="886"/>
      <c r="RCX13" s="886"/>
      <c r="RCY13" s="886"/>
      <c r="RCZ13" s="885"/>
      <c r="RDA13" s="886"/>
      <c r="RDB13" s="886"/>
      <c r="RDC13" s="886"/>
      <c r="RDD13" s="885"/>
      <c r="RDE13" s="886"/>
      <c r="RDF13" s="886"/>
      <c r="RDG13" s="886"/>
      <c r="RDH13" s="885"/>
      <c r="RDI13" s="886"/>
      <c r="RDJ13" s="886"/>
      <c r="RDK13" s="886"/>
      <c r="RDL13" s="885"/>
      <c r="RDM13" s="886"/>
      <c r="RDN13" s="886"/>
      <c r="RDO13" s="886"/>
      <c r="RDP13" s="885"/>
      <c r="RDQ13" s="886"/>
      <c r="RDR13" s="886"/>
      <c r="RDS13" s="886"/>
      <c r="RDT13" s="885"/>
      <c r="RDU13" s="886"/>
      <c r="RDV13" s="886"/>
      <c r="RDW13" s="886"/>
      <c r="RDX13" s="885"/>
      <c r="RDY13" s="886"/>
      <c r="RDZ13" s="886"/>
      <c r="REA13" s="886"/>
      <c r="REB13" s="885"/>
      <c r="REC13" s="886"/>
      <c r="RED13" s="886"/>
      <c r="REE13" s="886"/>
      <c r="REF13" s="885"/>
      <c r="REG13" s="886"/>
      <c r="REH13" s="886"/>
      <c r="REI13" s="886"/>
      <c r="REJ13" s="885"/>
      <c r="REK13" s="886"/>
      <c r="REL13" s="886"/>
      <c r="REM13" s="886"/>
      <c r="REN13" s="885"/>
      <c r="REO13" s="886"/>
      <c r="REP13" s="886"/>
      <c r="REQ13" s="886"/>
      <c r="RER13" s="885"/>
      <c r="RES13" s="886"/>
      <c r="RET13" s="886"/>
      <c r="REU13" s="886"/>
      <c r="REV13" s="885"/>
      <c r="REW13" s="886"/>
      <c r="REX13" s="886"/>
      <c r="REY13" s="886"/>
      <c r="REZ13" s="885"/>
      <c r="RFA13" s="886"/>
      <c r="RFB13" s="886"/>
      <c r="RFC13" s="886"/>
      <c r="RFD13" s="885"/>
      <c r="RFE13" s="886"/>
      <c r="RFF13" s="886"/>
      <c r="RFG13" s="886"/>
      <c r="RFH13" s="885"/>
      <c r="RFI13" s="886"/>
      <c r="RFJ13" s="886"/>
      <c r="RFK13" s="886"/>
      <c r="RFL13" s="885"/>
      <c r="RFM13" s="886"/>
      <c r="RFN13" s="886"/>
      <c r="RFO13" s="886"/>
      <c r="RFP13" s="885"/>
      <c r="RFQ13" s="886"/>
      <c r="RFR13" s="886"/>
      <c r="RFS13" s="886"/>
      <c r="RFT13" s="885"/>
      <c r="RFU13" s="886"/>
      <c r="RFV13" s="886"/>
      <c r="RFW13" s="886"/>
      <c r="RFX13" s="885"/>
      <c r="RFY13" s="886"/>
      <c r="RFZ13" s="886"/>
      <c r="RGA13" s="886"/>
      <c r="RGB13" s="885"/>
      <c r="RGC13" s="886"/>
      <c r="RGD13" s="886"/>
      <c r="RGE13" s="886"/>
      <c r="RGF13" s="885"/>
      <c r="RGG13" s="886"/>
      <c r="RGH13" s="886"/>
      <c r="RGI13" s="886"/>
      <c r="RGJ13" s="885"/>
      <c r="RGK13" s="886"/>
      <c r="RGL13" s="886"/>
      <c r="RGM13" s="886"/>
      <c r="RGN13" s="885"/>
      <c r="RGO13" s="886"/>
      <c r="RGP13" s="886"/>
      <c r="RGQ13" s="886"/>
      <c r="RGR13" s="885"/>
      <c r="RGS13" s="886"/>
      <c r="RGT13" s="886"/>
      <c r="RGU13" s="886"/>
      <c r="RGV13" s="885"/>
      <c r="RGW13" s="886"/>
      <c r="RGX13" s="886"/>
      <c r="RGY13" s="886"/>
      <c r="RGZ13" s="885"/>
      <c r="RHA13" s="886"/>
      <c r="RHB13" s="886"/>
      <c r="RHC13" s="886"/>
      <c r="RHD13" s="885"/>
      <c r="RHE13" s="886"/>
      <c r="RHF13" s="886"/>
      <c r="RHG13" s="886"/>
      <c r="RHH13" s="885"/>
      <c r="RHI13" s="886"/>
      <c r="RHJ13" s="886"/>
      <c r="RHK13" s="886"/>
      <c r="RHL13" s="885"/>
      <c r="RHM13" s="886"/>
      <c r="RHN13" s="886"/>
      <c r="RHO13" s="886"/>
      <c r="RHP13" s="885"/>
      <c r="RHQ13" s="886"/>
      <c r="RHR13" s="886"/>
      <c r="RHS13" s="886"/>
      <c r="RHT13" s="885"/>
      <c r="RHU13" s="886"/>
      <c r="RHV13" s="886"/>
      <c r="RHW13" s="886"/>
      <c r="RHX13" s="885"/>
      <c r="RHY13" s="886"/>
      <c r="RHZ13" s="886"/>
      <c r="RIA13" s="886"/>
      <c r="RIB13" s="885"/>
      <c r="RIC13" s="886"/>
      <c r="RID13" s="886"/>
      <c r="RIE13" s="886"/>
      <c r="RIF13" s="885"/>
      <c r="RIG13" s="886"/>
      <c r="RIH13" s="886"/>
      <c r="RII13" s="886"/>
      <c r="RIJ13" s="885"/>
      <c r="RIK13" s="886"/>
      <c r="RIL13" s="886"/>
      <c r="RIM13" s="886"/>
      <c r="RIN13" s="885"/>
      <c r="RIO13" s="886"/>
      <c r="RIP13" s="886"/>
      <c r="RIQ13" s="886"/>
      <c r="RIR13" s="885"/>
      <c r="RIS13" s="886"/>
      <c r="RIT13" s="886"/>
      <c r="RIU13" s="886"/>
      <c r="RIV13" s="885"/>
      <c r="RIW13" s="886"/>
      <c r="RIX13" s="886"/>
      <c r="RIY13" s="886"/>
      <c r="RIZ13" s="885"/>
      <c r="RJA13" s="886"/>
      <c r="RJB13" s="886"/>
      <c r="RJC13" s="886"/>
      <c r="RJD13" s="885"/>
      <c r="RJE13" s="886"/>
      <c r="RJF13" s="886"/>
      <c r="RJG13" s="886"/>
      <c r="RJH13" s="885"/>
      <c r="RJI13" s="886"/>
      <c r="RJJ13" s="886"/>
      <c r="RJK13" s="886"/>
      <c r="RJL13" s="885"/>
      <c r="RJM13" s="886"/>
      <c r="RJN13" s="886"/>
      <c r="RJO13" s="886"/>
      <c r="RJP13" s="885"/>
      <c r="RJQ13" s="886"/>
      <c r="RJR13" s="886"/>
      <c r="RJS13" s="886"/>
      <c r="RJT13" s="885"/>
      <c r="RJU13" s="886"/>
      <c r="RJV13" s="886"/>
      <c r="RJW13" s="886"/>
      <c r="RJX13" s="885"/>
      <c r="RJY13" s="886"/>
      <c r="RJZ13" s="886"/>
      <c r="RKA13" s="886"/>
      <c r="RKB13" s="885"/>
      <c r="RKC13" s="886"/>
      <c r="RKD13" s="886"/>
      <c r="RKE13" s="886"/>
      <c r="RKF13" s="885"/>
      <c r="RKG13" s="886"/>
      <c r="RKH13" s="886"/>
      <c r="RKI13" s="886"/>
      <c r="RKJ13" s="885"/>
      <c r="RKK13" s="886"/>
      <c r="RKL13" s="886"/>
      <c r="RKM13" s="886"/>
      <c r="RKN13" s="885"/>
      <c r="RKO13" s="886"/>
      <c r="RKP13" s="886"/>
      <c r="RKQ13" s="886"/>
      <c r="RKR13" s="885"/>
      <c r="RKS13" s="886"/>
      <c r="RKT13" s="886"/>
      <c r="RKU13" s="886"/>
      <c r="RKV13" s="885"/>
      <c r="RKW13" s="886"/>
      <c r="RKX13" s="886"/>
      <c r="RKY13" s="886"/>
      <c r="RKZ13" s="885"/>
      <c r="RLA13" s="886"/>
      <c r="RLB13" s="886"/>
      <c r="RLC13" s="886"/>
      <c r="RLD13" s="885"/>
      <c r="RLE13" s="886"/>
      <c r="RLF13" s="886"/>
      <c r="RLG13" s="886"/>
      <c r="RLH13" s="885"/>
      <c r="RLI13" s="886"/>
      <c r="RLJ13" s="886"/>
      <c r="RLK13" s="886"/>
      <c r="RLL13" s="885"/>
      <c r="RLM13" s="886"/>
      <c r="RLN13" s="886"/>
      <c r="RLO13" s="886"/>
      <c r="RLP13" s="885"/>
      <c r="RLQ13" s="886"/>
      <c r="RLR13" s="886"/>
      <c r="RLS13" s="886"/>
      <c r="RLT13" s="885"/>
      <c r="RLU13" s="886"/>
      <c r="RLV13" s="886"/>
      <c r="RLW13" s="886"/>
      <c r="RLX13" s="885"/>
      <c r="RLY13" s="886"/>
      <c r="RLZ13" s="886"/>
      <c r="RMA13" s="886"/>
      <c r="RMB13" s="885"/>
      <c r="RMC13" s="886"/>
      <c r="RMD13" s="886"/>
      <c r="RME13" s="886"/>
      <c r="RMF13" s="885"/>
      <c r="RMG13" s="886"/>
      <c r="RMH13" s="886"/>
      <c r="RMI13" s="886"/>
      <c r="RMJ13" s="885"/>
      <c r="RMK13" s="886"/>
      <c r="RML13" s="886"/>
      <c r="RMM13" s="886"/>
      <c r="RMN13" s="885"/>
      <c r="RMO13" s="886"/>
      <c r="RMP13" s="886"/>
      <c r="RMQ13" s="886"/>
      <c r="RMR13" s="885"/>
      <c r="RMS13" s="886"/>
      <c r="RMT13" s="886"/>
      <c r="RMU13" s="886"/>
      <c r="RMV13" s="885"/>
      <c r="RMW13" s="886"/>
      <c r="RMX13" s="886"/>
      <c r="RMY13" s="886"/>
      <c r="RMZ13" s="885"/>
      <c r="RNA13" s="886"/>
      <c r="RNB13" s="886"/>
      <c r="RNC13" s="886"/>
      <c r="RND13" s="885"/>
      <c r="RNE13" s="886"/>
      <c r="RNF13" s="886"/>
      <c r="RNG13" s="886"/>
      <c r="RNH13" s="885"/>
      <c r="RNI13" s="886"/>
      <c r="RNJ13" s="886"/>
      <c r="RNK13" s="886"/>
      <c r="RNL13" s="885"/>
      <c r="RNM13" s="886"/>
      <c r="RNN13" s="886"/>
      <c r="RNO13" s="886"/>
      <c r="RNP13" s="885"/>
      <c r="RNQ13" s="886"/>
      <c r="RNR13" s="886"/>
      <c r="RNS13" s="886"/>
      <c r="RNT13" s="885"/>
      <c r="RNU13" s="886"/>
      <c r="RNV13" s="886"/>
      <c r="RNW13" s="886"/>
      <c r="RNX13" s="885"/>
      <c r="RNY13" s="886"/>
      <c r="RNZ13" s="886"/>
      <c r="ROA13" s="886"/>
      <c r="ROB13" s="885"/>
      <c r="ROC13" s="886"/>
      <c r="ROD13" s="886"/>
      <c r="ROE13" s="886"/>
      <c r="ROF13" s="885"/>
      <c r="ROG13" s="886"/>
      <c r="ROH13" s="886"/>
      <c r="ROI13" s="886"/>
      <c r="ROJ13" s="885"/>
      <c r="ROK13" s="886"/>
      <c r="ROL13" s="886"/>
      <c r="ROM13" s="886"/>
      <c r="RON13" s="885"/>
      <c r="ROO13" s="886"/>
      <c r="ROP13" s="886"/>
      <c r="ROQ13" s="886"/>
      <c r="ROR13" s="885"/>
      <c r="ROS13" s="886"/>
      <c r="ROT13" s="886"/>
      <c r="ROU13" s="886"/>
      <c r="ROV13" s="885"/>
      <c r="ROW13" s="886"/>
      <c r="ROX13" s="886"/>
      <c r="ROY13" s="886"/>
      <c r="ROZ13" s="885"/>
      <c r="RPA13" s="886"/>
      <c r="RPB13" s="886"/>
      <c r="RPC13" s="886"/>
      <c r="RPD13" s="885"/>
      <c r="RPE13" s="886"/>
      <c r="RPF13" s="886"/>
      <c r="RPG13" s="886"/>
      <c r="RPH13" s="885"/>
      <c r="RPI13" s="886"/>
      <c r="RPJ13" s="886"/>
      <c r="RPK13" s="886"/>
      <c r="RPL13" s="885"/>
      <c r="RPM13" s="886"/>
      <c r="RPN13" s="886"/>
      <c r="RPO13" s="886"/>
      <c r="RPP13" s="885"/>
      <c r="RPQ13" s="886"/>
      <c r="RPR13" s="886"/>
      <c r="RPS13" s="886"/>
      <c r="RPT13" s="885"/>
      <c r="RPU13" s="886"/>
      <c r="RPV13" s="886"/>
      <c r="RPW13" s="886"/>
      <c r="RPX13" s="885"/>
      <c r="RPY13" s="886"/>
      <c r="RPZ13" s="886"/>
      <c r="RQA13" s="886"/>
      <c r="RQB13" s="885"/>
      <c r="RQC13" s="886"/>
      <c r="RQD13" s="886"/>
      <c r="RQE13" s="886"/>
      <c r="RQF13" s="885"/>
      <c r="RQG13" s="886"/>
      <c r="RQH13" s="886"/>
      <c r="RQI13" s="886"/>
      <c r="RQJ13" s="885"/>
      <c r="RQK13" s="886"/>
      <c r="RQL13" s="886"/>
      <c r="RQM13" s="886"/>
      <c r="RQN13" s="885"/>
      <c r="RQO13" s="886"/>
      <c r="RQP13" s="886"/>
      <c r="RQQ13" s="886"/>
      <c r="RQR13" s="885"/>
      <c r="RQS13" s="886"/>
      <c r="RQT13" s="886"/>
      <c r="RQU13" s="886"/>
      <c r="RQV13" s="885"/>
      <c r="RQW13" s="886"/>
      <c r="RQX13" s="886"/>
      <c r="RQY13" s="886"/>
      <c r="RQZ13" s="885"/>
      <c r="RRA13" s="886"/>
      <c r="RRB13" s="886"/>
      <c r="RRC13" s="886"/>
      <c r="RRD13" s="885"/>
      <c r="RRE13" s="886"/>
      <c r="RRF13" s="886"/>
      <c r="RRG13" s="886"/>
      <c r="RRH13" s="885"/>
      <c r="RRI13" s="886"/>
      <c r="RRJ13" s="886"/>
      <c r="RRK13" s="886"/>
      <c r="RRL13" s="885"/>
      <c r="RRM13" s="886"/>
      <c r="RRN13" s="886"/>
      <c r="RRO13" s="886"/>
      <c r="RRP13" s="885"/>
      <c r="RRQ13" s="886"/>
      <c r="RRR13" s="886"/>
      <c r="RRS13" s="886"/>
      <c r="RRT13" s="885"/>
      <c r="RRU13" s="886"/>
      <c r="RRV13" s="886"/>
      <c r="RRW13" s="886"/>
      <c r="RRX13" s="885"/>
      <c r="RRY13" s="886"/>
      <c r="RRZ13" s="886"/>
      <c r="RSA13" s="886"/>
      <c r="RSB13" s="885"/>
      <c r="RSC13" s="886"/>
      <c r="RSD13" s="886"/>
      <c r="RSE13" s="886"/>
      <c r="RSF13" s="885"/>
      <c r="RSG13" s="886"/>
      <c r="RSH13" s="886"/>
      <c r="RSI13" s="886"/>
      <c r="RSJ13" s="885"/>
      <c r="RSK13" s="886"/>
      <c r="RSL13" s="886"/>
      <c r="RSM13" s="886"/>
      <c r="RSN13" s="885"/>
      <c r="RSO13" s="886"/>
      <c r="RSP13" s="886"/>
      <c r="RSQ13" s="886"/>
      <c r="RSR13" s="885"/>
      <c r="RSS13" s="886"/>
      <c r="RST13" s="886"/>
      <c r="RSU13" s="886"/>
      <c r="RSV13" s="885"/>
      <c r="RSW13" s="886"/>
      <c r="RSX13" s="886"/>
      <c r="RSY13" s="886"/>
      <c r="RSZ13" s="885"/>
      <c r="RTA13" s="886"/>
      <c r="RTB13" s="886"/>
      <c r="RTC13" s="886"/>
      <c r="RTD13" s="885"/>
      <c r="RTE13" s="886"/>
      <c r="RTF13" s="886"/>
      <c r="RTG13" s="886"/>
      <c r="RTH13" s="885"/>
      <c r="RTI13" s="886"/>
      <c r="RTJ13" s="886"/>
      <c r="RTK13" s="886"/>
      <c r="RTL13" s="885"/>
      <c r="RTM13" s="886"/>
      <c r="RTN13" s="886"/>
      <c r="RTO13" s="886"/>
      <c r="RTP13" s="885"/>
      <c r="RTQ13" s="886"/>
      <c r="RTR13" s="886"/>
      <c r="RTS13" s="886"/>
      <c r="RTT13" s="885"/>
      <c r="RTU13" s="886"/>
      <c r="RTV13" s="886"/>
      <c r="RTW13" s="886"/>
      <c r="RTX13" s="885"/>
      <c r="RTY13" s="886"/>
      <c r="RTZ13" s="886"/>
      <c r="RUA13" s="886"/>
      <c r="RUB13" s="885"/>
      <c r="RUC13" s="886"/>
      <c r="RUD13" s="886"/>
      <c r="RUE13" s="886"/>
      <c r="RUF13" s="885"/>
      <c r="RUG13" s="886"/>
      <c r="RUH13" s="886"/>
      <c r="RUI13" s="886"/>
      <c r="RUJ13" s="885"/>
      <c r="RUK13" s="886"/>
      <c r="RUL13" s="886"/>
      <c r="RUM13" s="886"/>
      <c r="RUN13" s="885"/>
      <c r="RUO13" s="886"/>
      <c r="RUP13" s="886"/>
      <c r="RUQ13" s="886"/>
      <c r="RUR13" s="885"/>
      <c r="RUS13" s="886"/>
      <c r="RUT13" s="886"/>
      <c r="RUU13" s="886"/>
      <c r="RUV13" s="885"/>
      <c r="RUW13" s="886"/>
      <c r="RUX13" s="886"/>
      <c r="RUY13" s="886"/>
      <c r="RUZ13" s="885"/>
      <c r="RVA13" s="886"/>
      <c r="RVB13" s="886"/>
      <c r="RVC13" s="886"/>
      <c r="RVD13" s="885"/>
      <c r="RVE13" s="886"/>
      <c r="RVF13" s="886"/>
      <c r="RVG13" s="886"/>
      <c r="RVH13" s="885"/>
      <c r="RVI13" s="886"/>
      <c r="RVJ13" s="886"/>
      <c r="RVK13" s="886"/>
      <c r="RVL13" s="885"/>
      <c r="RVM13" s="886"/>
      <c r="RVN13" s="886"/>
      <c r="RVO13" s="886"/>
      <c r="RVP13" s="885"/>
      <c r="RVQ13" s="886"/>
      <c r="RVR13" s="886"/>
      <c r="RVS13" s="886"/>
      <c r="RVT13" s="885"/>
      <c r="RVU13" s="886"/>
      <c r="RVV13" s="886"/>
      <c r="RVW13" s="886"/>
      <c r="RVX13" s="885"/>
      <c r="RVY13" s="886"/>
      <c r="RVZ13" s="886"/>
      <c r="RWA13" s="886"/>
      <c r="RWB13" s="885"/>
      <c r="RWC13" s="886"/>
      <c r="RWD13" s="886"/>
      <c r="RWE13" s="886"/>
      <c r="RWF13" s="885"/>
      <c r="RWG13" s="886"/>
      <c r="RWH13" s="886"/>
      <c r="RWI13" s="886"/>
      <c r="RWJ13" s="885"/>
      <c r="RWK13" s="886"/>
      <c r="RWL13" s="886"/>
      <c r="RWM13" s="886"/>
      <c r="RWN13" s="885"/>
      <c r="RWO13" s="886"/>
      <c r="RWP13" s="886"/>
      <c r="RWQ13" s="886"/>
      <c r="RWR13" s="885"/>
      <c r="RWS13" s="886"/>
      <c r="RWT13" s="886"/>
      <c r="RWU13" s="886"/>
      <c r="RWV13" s="885"/>
      <c r="RWW13" s="886"/>
      <c r="RWX13" s="886"/>
      <c r="RWY13" s="886"/>
      <c r="RWZ13" s="885"/>
      <c r="RXA13" s="886"/>
      <c r="RXB13" s="886"/>
      <c r="RXC13" s="886"/>
      <c r="RXD13" s="885"/>
      <c r="RXE13" s="886"/>
      <c r="RXF13" s="886"/>
      <c r="RXG13" s="886"/>
      <c r="RXH13" s="885"/>
      <c r="RXI13" s="886"/>
      <c r="RXJ13" s="886"/>
      <c r="RXK13" s="886"/>
      <c r="RXL13" s="885"/>
      <c r="RXM13" s="886"/>
      <c r="RXN13" s="886"/>
      <c r="RXO13" s="886"/>
      <c r="RXP13" s="885"/>
      <c r="RXQ13" s="886"/>
      <c r="RXR13" s="886"/>
      <c r="RXS13" s="886"/>
      <c r="RXT13" s="885"/>
      <c r="RXU13" s="886"/>
      <c r="RXV13" s="886"/>
      <c r="RXW13" s="886"/>
      <c r="RXX13" s="885"/>
      <c r="RXY13" s="886"/>
      <c r="RXZ13" s="886"/>
      <c r="RYA13" s="886"/>
      <c r="RYB13" s="885"/>
      <c r="RYC13" s="886"/>
      <c r="RYD13" s="886"/>
      <c r="RYE13" s="886"/>
      <c r="RYF13" s="885"/>
      <c r="RYG13" s="886"/>
      <c r="RYH13" s="886"/>
      <c r="RYI13" s="886"/>
      <c r="RYJ13" s="885"/>
      <c r="RYK13" s="886"/>
      <c r="RYL13" s="886"/>
      <c r="RYM13" s="886"/>
      <c r="RYN13" s="885"/>
      <c r="RYO13" s="886"/>
      <c r="RYP13" s="886"/>
      <c r="RYQ13" s="886"/>
      <c r="RYR13" s="885"/>
      <c r="RYS13" s="886"/>
      <c r="RYT13" s="886"/>
      <c r="RYU13" s="886"/>
      <c r="RYV13" s="885"/>
      <c r="RYW13" s="886"/>
      <c r="RYX13" s="886"/>
      <c r="RYY13" s="886"/>
      <c r="RYZ13" s="885"/>
      <c r="RZA13" s="886"/>
      <c r="RZB13" s="886"/>
      <c r="RZC13" s="886"/>
      <c r="RZD13" s="885"/>
      <c r="RZE13" s="886"/>
      <c r="RZF13" s="886"/>
      <c r="RZG13" s="886"/>
      <c r="RZH13" s="885"/>
      <c r="RZI13" s="886"/>
      <c r="RZJ13" s="886"/>
      <c r="RZK13" s="886"/>
      <c r="RZL13" s="885"/>
      <c r="RZM13" s="886"/>
      <c r="RZN13" s="886"/>
      <c r="RZO13" s="886"/>
      <c r="RZP13" s="885"/>
      <c r="RZQ13" s="886"/>
      <c r="RZR13" s="886"/>
      <c r="RZS13" s="886"/>
      <c r="RZT13" s="885"/>
      <c r="RZU13" s="886"/>
      <c r="RZV13" s="886"/>
      <c r="RZW13" s="886"/>
      <c r="RZX13" s="885"/>
      <c r="RZY13" s="886"/>
      <c r="RZZ13" s="886"/>
      <c r="SAA13" s="886"/>
      <c r="SAB13" s="885"/>
      <c r="SAC13" s="886"/>
      <c r="SAD13" s="886"/>
      <c r="SAE13" s="886"/>
      <c r="SAF13" s="885"/>
      <c r="SAG13" s="886"/>
      <c r="SAH13" s="886"/>
      <c r="SAI13" s="886"/>
      <c r="SAJ13" s="885"/>
      <c r="SAK13" s="886"/>
      <c r="SAL13" s="886"/>
      <c r="SAM13" s="886"/>
      <c r="SAN13" s="885"/>
      <c r="SAO13" s="886"/>
      <c r="SAP13" s="886"/>
      <c r="SAQ13" s="886"/>
      <c r="SAR13" s="885"/>
      <c r="SAS13" s="886"/>
      <c r="SAT13" s="886"/>
      <c r="SAU13" s="886"/>
      <c r="SAV13" s="885"/>
      <c r="SAW13" s="886"/>
      <c r="SAX13" s="886"/>
      <c r="SAY13" s="886"/>
      <c r="SAZ13" s="885"/>
      <c r="SBA13" s="886"/>
      <c r="SBB13" s="886"/>
      <c r="SBC13" s="886"/>
      <c r="SBD13" s="885"/>
      <c r="SBE13" s="886"/>
      <c r="SBF13" s="886"/>
      <c r="SBG13" s="886"/>
      <c r="SBH13" s="885"/>
      <c r="SBI13" s="886"/>
      <c r="SBJ13" s="886"/>
      <c r="SBK13" s="886"/>
      <c r="SBL13" s="885"/>
      <c r="SBM13" s="886"/>
      <c r="SBN13" s="886"/>
      <c r="SBO13" s="886"/>
      <c r="SBP13" s="885"/>
      <c r="SBQ13" s="886"/>
      <c r="SBR13" s="886"/>
      <c r="SBS13" s="886"/>
      <c r="SBT13" s="885"/>
      <c r="SBU13" s="886"/>
      <c r="SBV13" s="886"/>
      <c r="SBW13" s="886"/>
      <c r="SBX13" s="885"/>
      <c r="SBY13" s="886"/>
      <c r="SBZ13" s="886"/>
      <c r="SCA13" s="886"/>
      <c r="SCB13" s="885"/>
      <c r="SCC13" s="886"/>
      <c r="SCD13" s="886"/>
      <c r="SCE13" s="886"/>
      <c r="SCF13" s="885"/>
      <c r="SCG13" s="886"/>
      <c r="SCH13" s="886"/>
      <c r="SCI13" s="886"/>
      <c r="SCJ13" s="885"/>
      <c r="SCK13" s="886"/>
      <c r="SCL13" s="886"/>
      <c r="SCM13" s="886"/>
      <c r="SCN13" s="885"/>
      <c r="SCO13" s="886"/>
      <c r="SCP13" s="886"/>
      <c r="SCQ13" s="886"/>
      <c r="SCR13" s="885"/>
      <c r="SCS13" s="886"/>
      <c r="SCT13" s="886"/>
      <c r="SCU13" s="886"/>
      <c r="SCV13" s="885"/>
      <c r="SCW13" s="886"/>
      <c r="SCX13" s="886"/>
      <c r="SCY13" s="886"/>
      <c r="SCZ13" s="885"/>
      <c r="SDA13" s="886"/>
      <c r="SDB13" s="886"/>
      <c r="SDC13" s="886"/>
      <c r="SDD13" s="885"/>
      <c r="SDE13" s="886"/>
      <c r="SDF13" s="886"/>
      <c r="SDG13" s="886"/>
      <c r="SDH13" s="885"/>
      <c r="SDI13" s="886"/>
      <c r="SDJ13" s="886"/>
      <c r="SDK13" s="886"/>
      <c r="SDL13" s="885"/>
      <c r="SDM13" s="886"/>
      <c r="SDN13" s="886"/>
      <c r="SDO13" s="886"/>
      <c r="SDP13" s="885"/>
      <c r="SDQ13" s="886"/>
      <c r="SDR13" s="886"/>
      <c r="SDS13" s="886"/>
      <c r="SDT13" s="885"/>
      <c r="SDU13" s="886"/>
      <c r="SDV13" s="886"/>
      <c r="SDW13" s="886"/>
      <c r="SDX13" s="885"/>
      <c r="SDY13" s="886"/>
      <c r="SDZ13" s="886"/>
      <c r="SEA13" s="886"/>
      <c r="SEB13" s="885"/>
      <c r="SEC13" s="886"/>
      <c r="SED13" s="886"/>
      <c r="SEE13" s="886"/>
      <c r="SEF13" s="885"/>
      <c r="SEG13" s="886"/>
      <c r="SEH13" s="886"/>
      <c r="SEI13" s="886"/>
      <c r="SEJ13" s="885"/>
      <c r="SEK13" s="886"/>
      <c r="SEL13" s="886"/>
      <c r="SEM13" s="886"/>
      <c r="SEN13" s="885"/>
      <c r="SEO13" s="886"/>
      <c r="SEP13" s="886"/>
      <c r="SEQ13" s="886"/>
      <c r="SER13" s="885"/>
      <c r="SES13" s="886"/>
      <c r="SET13" s="886"/>
      <c r="SEU13" s="886"/>
      <c r="SEV13" s="885"/>
      <c r="SEW13" s="886"/>
      <c r="SEX13" s="886"/>
      <c r="SEY13" s="886"/>
      <c r="SEZ13" s="885"/>
      <c r="SFA13" s="886"/>
      <c r="SFB13" s="886"/>
      <c r="SFC13" s="886"/>
      <c r="SFD13" s="885"/>
      <c r="SFE13" s="886"/>
      <c r="SFF13" s="886"/>
      <c r="SFG13" s="886"/>
      <c r="SFH13" s="885"/>
      <c r="SFI13" s="886"/>
      <c r="SFJ13" s="886"/>
      <c r="SFK13" s="886"/>
      <c r="SFL13" s="885"/>
      <c r="SFM13" s="886"/>
      <c r="SFN13" s="886"/>
      <c r="SFO13" s="886"/>
      <c r="SFP13" s="885"/>
      <c r="SFQ13" s="886"/>
      <c r="SFR13" s="886"/>
      <c r="SFS13" s="886"/>
      <c r="SFT13" s="885"/>
      <c r="SFU13" s="886"/>
      <c r="SFV13" s="886"/>
      <c r="SFW13" s="886"/>
      <c r="SFX13" s="885"/>
      <c r="SFY13" s="886"/>
      <c r="SFZ13" s="886"/>
      <c r="SGA13" s="886"/>
      <c r="SGB13" s="885"/>
      <c r="SGC13" s="886"/>
      <c r="SGD13" s="886"/>
      <c r="SGE13" s="886"/>
      <c r="SGF13" s="885"/>
      <c r="SGG13" s="886"/>
      <c r="SGH13" s="886"/>
      <c r="SGI13" s="886"/>
      <c r="SGJ13" s="885"/>
      <c r="SGK13" s="886"/>
      <c r="SGL13" s="886"/>
      <c r="SGM13" s="886"/>
      <c r="SGN13" s="885"/>
      <c r="SGO13" s="886"/>
      <c r="SGP13" s="886"/>
      <c r="SGQ13" s="886"/>
      <c r="SGR13" s="885"/>
      <c r="SGS13" s="886"/>
      <c r="SGT13" s="886"/>
      <c r="SGU13" s="886"/>
      <c r="SGV13" s="885"/>
      <c r="SGW13" s="886"/>
      <c r="SGX13" s="886"/>
      <c r="SGY13" s="886"/>
      <c r="SGZ13" s="885"/>
      <c r="SHA13" s="886"/>
      <c r="SHB13" s="886"/>
      <c r="SHC13" s="886"/>
      <c r="SHD13" s="885"/>
      <c r="SHE13" s="886"/>
      <c r="SHF13" s="886"/>
      <c r="SHG13" s="886"/>
      <c r="SHH13" s="885"/>
      <c r="SHI13" s="886"/>
      <c r="SHJ13" s="886"/>
      <c r="SHK13" s="886"/>
      <c r="SHL13" s="885"/>
      <c r="SHM13" s="886"/>
      <c r="SHN13" s="886"/>
      <c r="SHO13" s="886"/>
      <c r="SHP13" s="885"/>
      <c r="SHQ13" s="886"/>
      <c r="SHR13" s="886"/>
      <c r="SHS13" s="886"/>
      <c r="SHT13" s="885"/>
      <c r="SHU13" s="886"/>
      <c r="SHV13" s="886"/>
      <c r="SHW13" s="886"/>
      <c r="SHX13" s="885"/>
      <c r="SHY13" s="886"/>
      <c r="SHZ13" s="886"/>
      <c r="SIA13" s="886"/>
      <c r="SIB13" s="885"/>
      <c r="SIC13" s="886"/>
      <c r="SID13" s="886"/>
      <c r="SIE13" s="886"/>
      <c r="SIF13" s="885"/>
      <c r="SIG13" s="886"/>
      <c r="SIH13" s="886"/>
      <c r="SII13" s="886"/>
      <c r="SIJ13" s="885"/>
      <c r="SIK13" s="886"/>
      <c r="SIL13" s="886"/>
      <c r="SIM13" s="886"/>
      <c r="SIN13" s="885"/>
      <c r="SIO13" s="886"/>
      <c r="SIP13" s="886"/>
      <c r="SIQ13" s="886"/>
      <c r="SIR13" s="885"/>
      <c r="SIS13" s="886"/>
      <c r="SIT13" s="886"/>
      <c r="SIU13" s="886"/>
      <c r="SIV13" s="885"/>
      <c r="SIW13" s="886"/>
      <c r="SIX13" s="886"/>
      <c r="SIY13" s="886"/>
      <c r="SIZ13" s="885"/>
      <c r="SJA13" s="886"/>
      <c r="SJB13" s="886"/>
      <c r="SJC13" s="886"/>
      <c r="SJD13" s="885"/>
      <c r="SJE13" s="886"/>
      <c r="SJF13" s="886"/>
      <c r="SJG13" s="886"/>
      <c r="SJH13" s="885"/>
      <c r="SJI13" s="886"/>
      <c r="SJJ13" s="886"/>
      <c r="SJK13" s="886"/>
      <c r="SJL13" s="885"/>
      <c r="SJM13" s="886"/>
      <c r="SJN13" s="886"/>
      <c r="SJO13" s="886"/>
      <c r="SJP13" s="885"/>
      <c r="SJQ13" s="886"/>
      <c r="SJR13" s="886"/>
      <c r="SJS13" s="886"/>
      <c r="SJT13" s="885"/>
      <c r="SJU13" s="886"/>
      <c r="SJV13" s="886"/>
      <c r="SJW13" s="886"/>
      <c r="SJX13" s="885"/>
      <c r="SJY13" s="886"/>
      <c r="SJZ13" s="886"/>
      <c r="SKA13" s="886"/>
      <c r="SKB13" s="885"/>
      <c r="SKC13" s="886"/>
      <c r="SKD13" s="886"/>
      <c r="SKE13" s="886"/>
      <c r="SKF13" s="885"/>
      <c r="SKG13" s="886"/>
      <c r="SKH13" s="886"/>
      <c r="SKI13" s="886"/>
      <c r="SKJ13" s="885"/>
      <c r="SKK13" s="886"/>
      <c r="SKL13" s="886"/>
      <c r="SKM13" s="886"/>
      <c r="SKN13" s="885"/>
      <c r="SKO13" s="886"/>
      <c r="SKP13" s="886"/>
      <c r="SKQ13" s="886"/>
      <c r="SKR13" s="885"/>
      <c r="SKS13" s="886"/>
      <c r="SKT13" s="886"/>
      <c r="SKU13" s="886"/>
      <c r="SKV13" s="885"/>
      <c r="SKW13" s="886"/>
      <c r="SKX13" s="886"/>
      <c r="SKY13" s="886"/>
      <c r="SKZ13" s="885"/>
      <c r="SLA13" s="886"/>
      <c r="SLB13" s="886"/>
      <c r="SLC13" s="886"/>
      <c r="SLD13" s="885"/>
      <c r="SLE13" s="886"/>
      <c r="SLF13" s="886"/>
      <c r="SLG13" s="886"/>
      <c r="SLH13" s="885"/>
      <c r="SLI13" s="886"/>
      <c r="SLJ13" s="886"/>
      <c r="SLK13" s="886"/>
      <c r="SLL13" s="885"/>
      <c r="SLM13" s="886"/>
      <c r="SLN13" s="886"/>
      <c r="SLO13" s="886"/>
      <c r="SLP13" s="885"/>
      <c r="SLQ13" s="886"/>
      <c r="SLR13" s="886"/>
      <c r="SLS13" s="886"/>
      <c r="SLT13" s="885"/>
      <c r="SLU13" s="886"/>
      <c r="SLV13" s="886"/>
      <c r="SLW13" s="886"/>
      <c r="SLX13" s="885"/>
      <c r="SLY13" s="886"/>
      <c r="SLZ13" s="886"/>
      <c r="SMA13" s="886"/>
      <c r="SMB13" s="885"/>
      <c r="SMC13" s="886"/>
      <c r="SMD13" s="886"/>
      <c r="SME13" s="886"/>
      <c r="SMF13" s="885"/>
      <c r="SMG13" s="886"/>
      <c r="SMH13" s="886"/>
      <c r="SMI13" s="886"/>
      <c r="SMJ13" s="885"/>
      <c r="SMK13" s="886"/>
      <c r="SML13" s="886"/>
      <c r="SMM13" s="886"/>
      <c r="SMN13" s="885"/>
      <c r="SMO13" s="886"/>
      <c r="SMP13" s="886"/>
      <c r="SMQ13" s="886"/>
      <c r="SMR13" s="885"/>
      <c r="SMS13" s="886"/>
      <c r="SMT13" s="886"/>
      <c r="SMU13" s="886"/>
      <c r="SMV13" s="885"/>
      <c r="SMW13" s="886"/>
      <c r="SMX13" s="886"/>
      <c r="SMY13" s="886"/>
      <c r="SMZ13" s="885"/>
      <c r="SNA13" s="886"/>
      <c r="SNB13" s="886"/>
      <c r="SNC13" s="886"/>
      <c r="SND13" s="885"/>
      <c r="SNE13" s="886"/>
      <c r="SNF13" s="886"/>
      <c r="SNG13" s="886"/>
      <c r="SNH13" s="885"/>
      <c r="SNI13" s="886"/>
      <c r="SNJ13" s="886"/>
      <c r="SNK13" s="886"/>
      <c r="SNL13" s="885"/>
      <c r="SNM13" s="886"/>
      <c r="SNN13" s="886"/>
      <c r="SNO13" s="886"/>
      <c r="SNP13" s="885"/>
      <c r="SNQ13" s="886"/>
      <c r="SNR13" s="886"/>
      <c r="SNS13" s="886"/>
      <c r="SNT13" s="885"/>
      <c r="SNU13" s="886"/>
      <c r="SNV13" s="886"/>
      <c r="SNW13" s="886"/>
      <c r="SNX13" s="885"/>
      <c r="SNY13" s="886"/>
      <c r="SNZ13" s="886"/>
      <c r="SOA13" s="886"/>
      <c r="SOB13" s="885"/>
      <c r="SOC13" s="886"/>
      <c r="SOD13" s="886"/>
      <c r="SOE13" s="886"/>
      <c r="SOF13" s="885"/>
      <c r="SOG13" s="886"/>
      <c r="SOH13" s="886"/>
      <c r="SOI13" s="886"/>
      <c r="SOJ13" s="885"/>
      <c r="SOK13" s="886"/>
      <c r="SOL13" s="886"/>
      <c r="SOM13" s="886"/>
      <c r="SON13" s="885"/>
      <c r="SOO13" s="886"/>
      <c r="SOP13" s="886"/>
      <c r="SOQ13" s="886"/>
      <c r="SOR13" s="885"/>
      <c r="SOS13" s="886"/>
      <c r="SOT13" s="886"/>
      <c r="SOU13" s="886"/>
      <c r="SOV13" s="885"/>
      <c r="SOW13" s="886"/>
      <c r="SOX13" s="886"/>
      <c r="SOY13" s="886"/>
      <c r="SOZ13" s="885"/>
      <c r="SPA13" s="886"/>
      <c r="SPB13" s="886"/>
      <c r="SPC13" s="886"/>
      <c r="SPD13" s="885"/>
      <c r="SPE13" s="886"/>
      <c r="SPF13" s="886"/>
      <c r="SPG13" s="886"/>
      <c r="SPH13" s="885"/>
      <c r="SPI13" s="886"/>
      <c r="SPJ13" s="886"/>
      <c r="SPK13" s="886"/>
      <c r="SPL13" s="885"/>
      <c r="SPM13" s="886"/>
      <c r="SPN13" s="886"/>
      <c r="SPO13" s="886"/>
      <c r="SPP13" s="885"/>
      <c r="SPQ13" s="886"/>
      <c r="SPR13" s="886"/>
      <c r="SPS13" s="886"/>
      <c r="SPT13" s="885"/>
      <c r="SPU13" s="886"/>
      <c r="SPV13" s="886"/>
      <c r="SPW13" s="886"/>
      <c r="SPX13" s="885"/>
      <c r="SPY13" s="886"/>
      <c r="SPZ13" s="886"/>
      <c r="SQA13" s="886"/>
      <c r="SQB13" s="885"/>
      <c r="SQC13" s="886"/>
      <c r="SQD13" s="886"/>
      <c r="SQE13" s="886"/>
      <c r="SQF13" s="885"/>
      <c r="SQG13" s="886"/>
      <c r="SQH13" s="886"/>
      <c r="SQI13" s="886"/>
      <c r="SQJ13" s="885"/>
      <c r="SQK13" s="886"/>
      <c r="SQL13" s="886"/>
      <c r="SQM13" s="886"/>
      <c r="SQN13" s="885"/>
      <c r="SQO13" s="886"/>
      <c r="SQP13" s="886"/>
      <c r="SQQ13" s="886"/>
      <c r="SQR13" s="885"/>
      <c r="SQS13" s="886"/>
      <c r="SQT13" s="886"/>
      <c r="SQU13" s="886"/>
      <c r="SQV13" s="885"/>
      <c r="SQW13" s="886"/>
      <c r="SQX13" s="886"/>
      <c r="SQY13" s="886"/>
      <c r="SQZ13" s="885"/>
      <c r="SRA13" s="886"/>
      <c r="SRB13" s="886"/>
      <c r="SRC13" s="886"/>
      <c r="SRD13" s="885"/>
      <c r="SRE13" s="886"/>
      <c r="SRF13" s="886"/>
      <c r="SRG13" s="886"/>
      <c r="SRH13" s="885"/>
      <c r="SRI13" s="886"/>
      <c r="SRJ13" s="886"/>
      <c r="SRK13" s="886"/>
      <c r="SRL13" s="885"/>
      <c r="SRM13" s="886"/>
      <c r="SRN13" s="886"/>
      <c r="SRO13" s="886"/>
      <c r="SRP13" s="885"/>
      <c r="SRQ13" s="886"/>
      <c r="SRR13" s="886"/>
      <c r="SRS13" s="886"/>
      <c r="SRT13" s="885"/>
      <c r="SRU13" s="886"/>
      <c r="SRV13" s="886"/>
      <c r="SRW13" s="886"/>
      <c r="SRX13" s="885"/>
      <c r="SRY13" s="886"/>
      <c r="SRZ13" s="886"/>
      <c r="SSA13" s="886"/>
      <c r="SSB13" s="885"/>
      <c r="SSC13" s="886"/>
      <c r="SSD13" s="886"/>
      <c r="SSE13" s="886"/>
      <c r="SSF13" s="885"/>
      <c r="SSG13" s="886"/>
      <c r="SSH13" s="886"/>
      <c r="SSI13" s="886"/>
      <c r="SSJ13" s="885"/>
      <c r="SSK13" s="886"/>
      <c r="SSL13" s="886"/>
      <c r="SSM13" s="886"/>
      <c r="SSN13" s="885"/>
      <c r="SSO13" s="886"/>
      <c r="SSP13" s="886"/>
      <c r="SSQ13" s="886"/>
      <c r="SSR13" s="885"/>
      <c r="SSS13" s="886"/>
      <c r="SST13" s="886"/>
      <c r="SSU13" s="886"/>
      <c r="SSV13" s="885"/>
      <c r="SSW13" s="886"/>
      <c r="SSX13" s="886"/>
      <c r="SSY13" s="886"/>
      <c r="SSZ13" s="885"/>
      <c r="STA13" s="886"/>
      <c r="STB13" s="886"/>
      <c r="STC13" s="886"/>
      <c r="STD13" s="885"/>
      <c r="STE13" s="886"/>
      <c r="STF13" s="886"/>
      <c r="STG13" s="886"/>
      <c r="STH13" s="885"/>
      <c r="STI13" s="886"/>
      <c r="STJ13" s="886"/>
      <c r="STK13" s="886"/>
      <c r="STL13" s="885"/>
      <c r="STM13" s="886"/>
      <c r="STN13" s="886"/>
      <c r="STO13" s="886"/>
      <c r="STP13" s="885"/>
      <c r="STQ13" s="886"/>
      <c r="STR13" s="886"/>
      <c r="STS13" s="886"/>
      <c r="STT13" s="885"/>
      <c r="STU13" s="886"/>
      <c r="STV13" s="886"/>
      <c r="STW13" s="886"/>
      <c r="STX13" s="885"/>
      <c r="STY13" s="886"/>
      <c r="STZ13" s="886"/>
      <c r="SUA13" s="886"/>
      <c r="SUB13" s="885"/>
      <c r="SUC13" s="886"/>
      <c r="SUD13" s="886"/>
      <c r="SUE13" s="886"/>
      <c r="SUF13" s="885"/>
      <c r="SUG13" s="886"/>
      <c r="SUH13" s="886"/>
      <c r="SUI13" s="886"/>
      <c r="SUJ13" s="885"/>
      <c r="SUK13" s="886"/>
      <c r="SUL13" s="886"/>
      <c r="SUM13" s="886"/>
      <c r="SUN13" s="885"/>
      <c r="SUO13" s="886"/>
      <c r="SUP13" s="886"/>
      <c r="SUQ13" s="886"/>
      <c r="SUR13" s="885"/>
      <c r="SUS13" s="886"/>
      <c r="SUT13" s="886"/>
      <c r="SUU13" s="886"/>
      <c r="SUV13" s="885"/>
      <c r="SUW13" s="886"/>
      <c r="SUX13" s="886"/>
      <c r="SUY13" s="886"/>
      <c r="SUZ13" s="885"/>
      <c r="SVA13" s="886"/>
      <c r="SVB13" s="886"/>
      <c r="SVC13" s="886"/>
      <c r="SVD13" s="885"/>
      <c r="SVE13" s="886"/>
      <c r="SVF13" s="886"/>
      <c r="SVG13" s="886"/>
      <c r="SVH13" s="885"/>
      <c r="SVI13" s="886"/>
      <c r="SVJ13" s="886"/>
      <c r="SVK13" s="886"/>
      <c r="SVL13" s="885"/>
      <c r="SVM13" s="886"/>
      <c r="SVN13" s="886"/>
      <c r="SVO13" s="886"/>
      <c r="SVP13" s="885"/>
      <c r="SVQ13" s="886"/>
      <c r="SVR13" s="886"/>
      <c r="SVS13" s="886"/>
      <c r="SVT13" s="885"/>
      <c r="SVU13" s="886"/>
      <c r="SVV13" s="886"/>
      <c r="SVW13" s="886"/>
      <c r="SVX13" s="885"/>
      <c r="SVY13" s="886"/>
      <c r="SVZ13" s="886"/>
      <c r="SWA13" s="886"/>
      <c r="SWB13" s="885"/>
      <c r="SWC13" s="886"/>
      <c r="SWD13" s="886"/>
      <c r="SWE13" s="886"/>
      <c r="SWF13" s="885"/>
      <c r="SWG13" s="886"/>
      <c r="SWH13" s="886"/>
      <c r="SWI13" s="886"/>
      <c r="SWJ13" s="885"/>
      <c r="SWK13" s="886"/>
      <c r="SWL13" s="886"/>
      <c r="SWM13" s="886"/>
      <c r="SWN13" s="885"/>
      <c r="SWO13" s="886"/>
      <c r="SWP13" s="886"/>
      <c r="SWQ13" s="886"/>
      <c r="SWR13" s="885"/>
      <c r="SWS13" s="886"/>
      <c r="SWT13" s="886"/>
      <c r="SWU13" s="886"/>
      <c r="SWV13" s="885"/>
      <c r="SWW13" s="886"/>
      <c r="SWX13" s="886"/>
      <c r="SWY13" s="886"/>
      <c r="SWZ13" s="885"/>
      <c r="SXA13" s="886"/>
      <c r="SXB13" s="886"/>
      <c r="SXC13" s="886"/>
      <c r="SXD13" s="885"/>
      <c r="SXE13" s="886"/>
      <c r="SXF13" s="886"/>
      <c r="SXG13" s="886"/>
      <c r="SXH13" s="885"/>
      <c r="SXI13" s="886"/>
      <c r="SXJ13" s="886"/>
      <c r="SXK13" s="886"/>
      <c r="SXL13" s="885"/>
      <c r="SXM13" s="886"/>
      <c r="SXN13" s="886"/>
      <c r="SXO13" s="886"/>
      <c r="SXP13" s="885"/>
      <c r="SXQ13" s="886"/>
      <c r="SXR13" s="886"/>
      <c r="SXS13" s="886"/>
      <c r="SXT13" s="885"/>
      <c r="SXU13" s="886"/>
      <c r="SXV13" s="886"/>
      <c r="SXW13" s="886"/>
      <c r="SXX13" s="885"/>
      <c r="SXY13" s="886"/>
      <c r="SXZ13" s="886"/>
      <c r="SYA13" s="886"/>
      <c r="SYB13" s="885"/>
      <c r="SYC13" s="886"/>
      <c r="SYD13" s="886"/>
      <c r="SYE13" s="886"/>
      <c r="SYF13" s="885"/>
      <c r="SYG13" s="886"/>
      <c r="SYH13" s="886"/>
      <c r="SYI13" s="886"/>
      <c r="SYJ13" s="885"/>
      <c r="SYK13" s="886"/>
      <c r="SYL13" s="886"/>
      <c r="SYM13" s="886"/>
      <c r="SYN13" s="885"/>
      <c r="SYO13" s="886"/>
      <c r="SYP13" s="886"/>
      <c r="SYQ13" s="886"/>
      <c r="SYR13" s="885"/>
      <c r="SYS13" s="886"/>
      <c r="SYT13" s="886"/>
      <c r="SYU13" s="886"/>
      <c r="SYV13" s="885"/>
      <c r="SYW13" s="886"/>
      <c r="SYX13" s="886"/>
      <c r="SYY13" s="886"/>
      <c r="SYZ13" s="885"/>
      <c r="SZA13" s="886"/>
      <c r="SZB13" s="886"/>
      <c r="SZC13" s="886"/>
      <c r="SZD13" s="885"/>
      <c r="SZE13" s="886"/>
      <c r="SZF13" s="886"/>
      <c r="SZG13" s="886"/>
      <c r="SZH13" s="885"/>
      <c r="SZI13" s="886"/>
      <c r="SZJ13" s="886"/>
      <c r="SZK13" s="886"/>
      <c r="SZL13" s="885"/>
      <c r="SZM13" s="886"/>
      <c r="SZN13" s="886"/>
      <c r="SZO13" s="886"/>
      <c r="SZP13" s="885"/>
      <c r="SZQ13" s="886"/>
      <c r="SZR13" s="886"/>
      <c r="SZS13" s="886"/>
      <c r="SZT13" s="885"/>
      <c r="SZU13" s="886"/>
      <c r="SZV13" s="886"/>
      <c r="SZW13" s="886"/>
      <c r="SZX13" s="885"/>
      <c r="SZY13" s="886"/>
      <c r="SZZ13" s="886"/>
      <c r="TAA13" s="886"/>
      <c r="TAB13" s="885"/>
      <c r="TAC13" s="886"/>
      <c r="TAD13" s="886"/>
      <c r="TAE13" s="886"/>
      <c r="TAF13" s="885"/>
      <c r="TAG13" s="886"/>
      <c r="TAH13" s="886"/>
      <c r="TAI13" s="886"/>
      <c r="TAJ13" s="885"/>
      <c r="TAK13" s="886"/>
      <c r="TAL13" s="886"/>
      <c r="TAM13" s="886"/>
      <c r="TAN13" s="885"/>
      <c r="TAO13" s="886"/>
      <c r="TAP13" s="886"/>
      <c r="TAQ13" s="886"/>
      <c r="TAR13" s="885"/>
      <c r="TAS13" s="886"/>
      <c r="TAT13" s="886"/>
      <c r="TAU13" s="886"/>
      <c r="TAV13" s="885"/>
      <c r="TAW13" s="886"/>
      <c r="TAX13" s="886"/>
      <c r="TAY13" s="886"/>
      <c r="TAZ13" s="885"/>
      <c r="TBA13" s="886"/>
      <c r="TBB13" s="886"/>
      <c r="TBC13" s="886"/>
      <c r="TBD13" s="885"/>
      <c r="TBE13" s="886"/>
      <c r="TBF13" s="886"/>
      <c r="TBG13" s="886"/>
      <c r="TBH13" s="885"/>
      <c r="TBI13" s="886"/>
      <c r="TBJ13" s="886"/>
      <c r="TBK13" s="886"/>
      <c r="TBL13" s="885"/>
      <c r="TBM13" s="886"/>
      <c r="TBN13" s="886"/>
      <c r="TBO13" s="886"/>
      <c r="TBP13" s="885"/>
      <c r="TBQ13" s="886"/>
      <c r="TBR13" s="886"/>
      <c r="TBS13" s="886"/>
      <c r="TBT13" s="885"/>
      <c r="TBU13" s="886"/>
      <c r="TBV13" s="886"/>
      <c r="TBW13" s="886"/>
      <c r="TBX13" s="885"/>
      <c r="TBY13" s="886"/>
      <c r="TBZ13" s="886"/>
      <c r="TCA13" s="886"/>
      <c r="TCB13" s="885"/>
      <c r="TCC13" s="886"/>
      <c r="TCD13" s="886"/>
      <c r="TCE13" s="886"/>
      <c r="TCF13" s="885"/>
      <c r="TCG13" s="886"/>
      <c r="TCH13" s="886"/>
      <c r="TCI13" s="886"/>
      <c r="TCJ13" s="885"/>
      <c r="TCK13" s="886"/>
      <c r="TCL13" s="886"/>
      <c r="TCM13" s="886"/>
      <c r="TCN13" s="885"/>
      <c r="TCO13" s="886"/>
      <c r="TCP13" s="886"/>
      <c r="TCQ13" s="886"/>
      <c r="TCR13" s="885"/>
      <c r="TCS13" s="886"/>
      <c r="TCT13" s="886"/>
      <c r="TCU13" s="886"/>
      <c r="TCV13" s="885"/>
      <c r="TCW13" s="886"/>
      <c r="TCX13" s="886"/>
      <c r="TCY13" s="886"/>
      <c r="TCZ13" s="885"/>
      <c r="TDA13" s="886"/>
      <c r="TDB13" s="886"/>
      <c r="TDC13" s="886"/>
      <c r="TDD13" s="885"/>
      <c r="TDE13" s="886"/>
      <c r="TDF13" s="886"/>
      <c r="TDG13" s="886"/>
      <c r="TDH13" s="885"/>
      <c r="TDI13" s="886"/>
      <c r="TDJ13" s="886"/>
      <c r="TDK13" s="886"/>
      <c r="TDL13" s="885"/>
      <c r="TDM13" s="886"/>
      <c r="TDN13" s="886"/>
      <c r="TDO13" s="886"/>
      <c r="TDP13" s="885"/>
      <c r="TDQ13" s="886"/>
      <c r="TDR13" s="886"/>
      <c r="TDS13" s="886"/>
      <c r="TDT13" s="885"/>
      <c r="TDU13" s="886"/>
      <c r="TDV13" s="886"/>
      <c r="TDW13" s="886"/>
      <c r="TDX13" s="885"/>
      <c r="TDY13" s="886"/>
      <c r="TDZ13" s="886"/>
      <c r="TEA13" s="886"/>
      <c r="TEB13" s="885"/>
      <c r="TEC13" s="886"/>
      <c r="TED13" s="886"/>
      <c r="TEE13" s="886"/>
      <c r="TEF13" s="885"/>
      <c r="TEG13" s="886"/>
      <c r="TEH13" s="886"/>
      <c r="TEI13" s="886"/>
      <c r="TEJ13" s="885"/>
      <c r="TEK13" s="886"/>
      <c r="TEL13" s="886"/>
      <c r="TEM13" s="886"/>
      <c r="TEN13" s="885"/>
      <c r="TEO13" s="886"/>
      <c r="TEP13" s="886"/>
      <c r="TEQ13" s="886"/>
      <c r="TER13" s="885"/>
      <c r="TES13" s="886"/>
      <c r="TET13" s="886"/>
      <c r="TEU13" s="886"/>
      <c r="TEV13" s="885"/>
      <c r="TEW13" s="886"/>
      <c r="TEX13" s="886"/>
      <c r="TEY13" s="886"/>
      <c r="TEZ13" s="885"/>
      <c r="TFA13" s="886"/>
      <c r="TFB13" s="886"/>
      <c r="TFC13" s="886"/>
      <c r="TFD13" s="885"/>
      <c r="TFE13" s="886"/>
      <c r="TFF13" s="886"/>
      <c r="TFG13" s="886"/>
      <c r="TFH13" s="885"/>
      <c r="TFI13" s="886"/>
      <c r="TFJ13" s="886"/>
      <c r="TFK13" s="886"/>
      <c r="TFL13" s="885"/>
      <c r="TFM13" s="886"/>
      <c r="TFN13" s="886"/>
      <c r="TFO13" s="886"/>
      <c r="TFP13" s="885"/>
      <c r="TFQ13" s="886"/>
      <c r="TFR13" s="886"/>
      <c r="TFS13" s="886"/>
      <c r="TFT13" s="885"/>
      <c r="TFU13" s="886"/>
      <c r="TFV13" s="886"/>
      <c r="TFW13" s="886"/>
      <c r="TFX13" s="885"/>
      <c r="TFY13" s="886"/>
      <c r="TFZ13" s="886"/>
      <c r="TGA13" s="886"/>
      <c r="TGB13" s="885"/>
      <c r="TGC13" s="886"/>
      <c r="TGD13" s="886"/>
      <c r="TGE13" s="886"/>
      <c r="TGF13" s="885"/>
      <c r="TGG13" s="886"/>
      <c r="TGH13" s="886"/>
      <c r="TGI13" s="886"/>
      <c r="TGJ13" s="885"/>
      <c r="TGK13" s="886"/>
      <c r="TGL13" s="886"/>
      <c r="TGM13" s="886"/>
      <c r="TGN13" s="885"/>
      <c r="TGO13" s="886"/>
      <c r="TGP13" s="886"/>
      <c r="TGQ13" s="886"/>
      <c r="TGR13" s="885"/>
      <c r="TGS13" s="886"/>
      <c r="TGT13" s="886"/>
      <c r="TGU13" s="886"/>
      <c r="TGV13" s="885"/>
      <c r="TGW13" s="886"/>
      <c r="TGX13" s="886"/>
      <c r="TGY13" s="886"/>
      <c r="TGZ13" s="885"/>
      <c r="THA13" s="886"/>
      <c r="THB13" s="886"/>
      <c r="THC13" s="886"/>
      <c r="THD13" s="885"/>
      <c r="THE13" s="886"/>
      <c r="THF13" s="886"/>
      <c r="THG13" s="886"/>
      <c r="THH13" s="885"/>
      <c r="THI13" s="886"/>
      <c r="THJ13" s="886"/>
      <c r="THK13" s="886"/>
      <c r="THL13" s="885"/>
      <c r="THM13" s="886"/>
      <c r="THN13" s="886"/>
      <c r="THO13" s="886"/>
      <c r="THP13" s="885"/>
      <c r="THQ13" s="886"/>
      <c r="THR13" s="886"/>
      <c r="THS13" s="886"/>
      <c r="THT13" s="885"/>
      <c r="THU13" s="886"/>
      <c r="THV13" s="886"/>
      <c r="THW13" s="886"/>
      <c r="THX13" s="885"/>
      <c r="THY13" s="886"/>
      <c r="THZ13" s="886"/>
      <c r="TIA13" s="886"/>
      <c r="TIB13" s="885"/>
      <c r="TIC13" s="886"/>
      <c r="TID13" s="886"/>
      <c r="TIE13" s="886"/>
      <c r="TIF13" s="885"/>
      <c r="TIG13" s="886"/>
      <c r="TIH13" s="886"/>
      <c r="TII13" s="886"/>
      <c r="TIJ13" s="885"/>
      <c r="TIK13" s="886"/>
      <c r="TIL13" s="886"/>
      <c r="TIM13" s="886"/>
      <c r="TIN13" s="885"/>
      <c r="TIO13" s="886"/>
      <c r="TIP13" s="886"/>
      <c r="TIQ13" s="886"/>
      <c r="TIR13" s="885"/>
      <c r="TIS13" s="886"/>
      <c r="TIT13" s="886"/>
      <c r="TIU13" s="886"/>
      <c r="TIV13" s="885"/>
      <c r="TIW13" s="886"/>
      <c r="TIX13" s="886"/>
      <c r="TIY13" s="886"/>
      <c r="TIZ13" s="885"/>
      <c r="TJA13" s="886"/>
      <c r="TJB13" s="886"/>
      <c r="TJC13" s="886"/>
      <c r="TJD13" s="885"/>
      <c r="TJE13" s="886"/>
      <c r="TJF13" s="886"/>
      <c r="TJG13" s="886"/>
      <c r="TJH13" s="885"/>
      <c r="TJI13" s="886"/>
      <c r="TJJ13" s="886"/>
      <c r="TJK13" s="886"/>
      <c r="TJL13" s="885"/>
      <c r="TJM13" s="886"/>
      <c r="TJN13" s="886"/>
      <c r="TJO13" s="886"/>
      <c r="TJP13" s="885"/>
      <c r="TJQ13" s="886"/>
      <c r="TJR13" s="886"/>
      <c r="TJS13" s="886"/>
      <c r="TJT13" s="885"/>
      <c r="TJU13" s="886"/>
      <c r="TJV13" s="886"/>
      <c r="TJW13" s="886"/>
      <c r="TJX13" s="885"/>
      <c r="TJY13" s="886"/>
      <c r="TJZ13" s="886"/>
      <c r="TKA13" s="886"/>
      <c r="TKB13" s="885"/>
      <c r="TKC13" s="886"/>
      <c r="TKD13" s="886"/>
      <c r="TKE13" s="886"/>
      <c r="TKF13" s="885"/>
      <c r="TKG13" s="886"/>
      <c r="TKH13" s="886"/>
      <c r="TKI13" s="886"/>
      <c r="TKJ13" s="885"/>
      <c r="TKK13" s="886"/>
      <c r="TKL13" s="886"/>
      <c r="TKM13" s="886"/>
      <c r="TKN13" s="885"/>
      <c r="TKO13" s="886"/>
      <c r="TKP13" s="886"/>
      <c r="TKQ13" s="886"/>
      <c r="TKR13" s="885"/>
      <c r="TKS13" s="886"/>
      <c r="TKT13" s="886"/>
      <c r="TKU13" s="886"/>
      <c r="TKV13" s="885"/>
      <c r="TKW13" s="886"/>
      <c r="TKX13" s="886"/>
      <c r="TKY13" s="886"/>
      <c r="TKZ13" s="885"/>
      <c r="TLA13" s="886"/>
      <c r="TLB13" s="886"/>
      <c r="TLC13" s="886"/>
      <c r="TLD13" s="885"/>
      <c r="TLE13" s="886"/>
      <c r="TLF13" s="886"/>
      <c r="TLG13" s="886"/>
      <c r="TLH13" s="885"/>
      <c r="TLI13" s="886"/>
      <c r="TLJ13" s="886"/>
      <c r="TLK13" s="886"/>
      <c r="TLL13" s="885"/>
      <c r="TLM13" s="886"/>
      <c r="TLN13" s="886"/>
      <c r="TLO13" s="886"/>
      <c r="TLP13" s="885"/>
      <c r="TLQ13" s="886"/>
      <c r="TLR13" s="886"/>
      <c r="TLS13" s="886"/>
      <c r="TLT13" s="885"/>
      <c r="TLU13" s="886"/>
      <c r="TLV13" s="886"/>
      <c r="TLW13" s="886"/>
      <c r="TLX13" s="885"/>
      <c r="TLY13" s="886"/>
      <c r="TLZ13" s="886"/>
      <c r="TMA13" s="886"/>
      <c r="TMB13" s="885"/>
      <c r="TMC13" s="886"/>
      <c r="TMD13" s="886"/>
      <c r="TME13" s="886"/>
      <c r="TMF13" s="885"/>
      <c r="TMG13" s="886"/>
      <c r="TMH13" s="886"/>
      <c r="TMI13" s="886"/>
      <c r="TMJ13" s="885"/>
      <c r="TMK13" s="886"/>
      <c r="TML13" s="886"/>
      <c r="TMM13" s="886"/>
      <c r="TMN13" s="885"/>
      <c r="TMO13" s="886"/>
      <c r="TMP13" s="886"/>
      <c r="TMQ13" s="886"/>
      <c r="TMR13" s="885"/>
      <c r="TMS13" s="886"/>
      <c r="TMT13" s="886"/>
      <c r="TMU13" s="886"/>
      <c r="TMV13" s="885"/>
      <c r="TMW13" s="886"/>
      <c r="TMX13" s="886"/>
      <c r="TMY13" s="886"/>
      <c r="TMZ13" s="885"/>
      <c r="TNA13" s="886"/>
      <c r="TNB13" s="886"/>
      <c r="TNC13" s="886"/>
      <c r="TND13" s="885"/>
      <c r="TNE13" s="886"/>
      <c r="TNF13" s="886"/>
      <c r="TNG13" s="886"/>
      <c r="TNH13" s="885"/>
      <c r="TNI13" s="886"/>
      <c r="TNJ13" s="886"/>
      <c r="TNK13" s="886"/>
      <c r="TNL13" s="885"/>
      <c r="TNM13" s="886"/>
      <c r="TNN13" s="886"/>
      <c r="TNO13" s="886"/>
      <c r="TNP13" s="885"/>
      <c r="TNQ13" s="886"/>
      <c r="TNR13" s="886"/>
      <c r="TNS13" s="886"/>
      <c r="TNT13" s="885"/>
      <c r="TNU13" s="886"/>
      <c r="TNV13" s="886"/>
      <c r="TNW13" s="886"/>
      <c r="TNX13" s="885"/>
      <c r="TNY13" s="886"/>
      <c r="TNZ13" s="886"/>
      <c r="TOA13" s="886"/>
      <c r="TOB13" s="885"/>
      <c r="TOC13" s="886"/>
      <c r="TOD13" s="886"/>
      <c r="TOE13" s="886"/>
      <c r="TOF13" s="885"/>
      <c r="TOG13" s="886"/>
      <c r="TOH13" s="886"/>
      <c r="TOI13" s="886"/>
      <c r="TOJ13" s="885"/>
      <c r="TOK13" s="886"/>
      <c r="TOL13" s="886"/>
      <c r="TOM13" s="886"/>
      <c r="TON13" s="885"/>
      <c r="TOO13" s="886"/>
      <c r="TOP13" s="886"/>
      <c r="TOQ13" s="886"/>
      <c r="TOR13" s="885"/>
      <c r="TOS13" s="886"/>
      <c r="TOT13" s="886"/>
      <c r="TOU13" s="886"/>
      <c r="TOV13" s="885"/>
      <c r="TOW13" s="886"/>
      <c r="TOX13" s="886"/>
      <c r="TOY13" s="886"/>
      <c r="TOZ13" s="885"/>
      <c r="TPA13" s="886"/>
      <c r="TPB13" s="886"/>
      <c r="TPC13" s="886"/>
      <c r="TPD13" s="885"/>
      <c r="TPE13" s="886"/>
      <c r="TPF13" s="886"/>
      <c r="TPG13" s="886"/>
      <c r="TPH13" s="885"/>
      <c r="TPI13" s="886"/>
      <c r="TPJ13" s="886"/>
      <c r="TPK13" s="886"/>
      <c r="TPL13" s="885"/>
      <c r="TPM13" s="886"/>
      <c r="TPN13" s="886"/>
      <c r="TPO13" s="886"/>
      <c r="TPP13" s="885"/>
      <c r="TPQ13" s="886"/>
      <c r="TPR13" s="886"/>
      <c r="TPS13" s="886"/>
      <c r="TPT13" s="885"/>
      <c r="TPU13" s="886"/>
      <c r="TPV13" s="886"/>
      <c r="TPW13" s="886"/>
      <c r="TPX13" s="885"/>
      <c r="TPY13" s="886"/>
      <c r="TPZ13" s="886"/>
      <c r="TQA13" s="886"/>
      <c r="TQB13" s="885"/>
      <c r="TQC13" s="886"/>
      <c r="TQD13" s="886"/>
      <c r="TQE13" s="886"/>
      <c r="TQF13" s="885"/>
      <c r="TQG13" s="886"/>
      <c r="TQH13" s="886"/>
      <c r="TQI13" s="886"/>
      <c r="TQJ13" s="885"/>
      <c r="TQK13" s="886"/>
      <c r="TQL13" s="886"/>
      <c r="TQM13" s="886"/>
      <c r="TQN13" s="885"/>
      <c r="TQO13" s="886"/>
      <c r="TQP13" s="886"/>
      <c r="TQQ13" s="886"/>
      <c r="TQR13" s="885"/>
      <c r="TQS13" s="886"/>
      <c r="TQT13" s="886"/>
      <c r="TQU13" s="886"/>
      <c r="TQV13" s="885"/>
      <c r="TQW13" s="886"/>
      <c r="TQX13" s="886"/>
      <c r="TQY13" s="886"/>
      <c r="TQZ13" s="885"/>
      <c r="TRA13" s="886"/>
      <c r="TRB13" s="886"/>
      <c r="TRC13" s="886"/>
      <c r="TRD13" s="885"/>
      <c r="TRE13" s="886"/>
      <c r="TRF13" s="886"/>
      <c r="TRG13" s="886"/>
      <c r="TRH13" s="885"/>
      <c r="TRI13" s="886"/>
      <c r="TRJ13" s="886"/>
      <c r="TRK13" s="886"/>
      <c r="TRL13" s="885"/>
      <c r="TRM13" s="886"/>
      <c r="TRN13" s="886"/>
      <c r="TRO13" s="886"/>
      <c r="TRP13" s="885"/>
      <c r="TRQ13" s="886"/>
      <c r="TRR13" s="886"/>
      <c r="TRS13" s="886"/>
      <c r="TRT13" s="885"/>
      <c r="TRU13" s="886"/>
      <c r="TRV13" s="886"/>
      <c r="TRW13" s="886"/>
      <c r="TRX13" s="885"/>
      <c r="TRY13" s="886"/>
      <c r="TRZ13" s="886"/>
      <c r="TSA13" s="886"/>
      <c r="TSB13" s="885"/>
      <c r="TSC13" s="886"/>
      <c r="TSD13" s="886"/>
      <c r="TSE13" s="886"/>
      <c r="TSF13" s="885"/>
      <c r="TSG13" s="886"/>
      <c r="TSH13" s="886"/>
      <c r="TSI13" s="886"/>
      <c r="TSJ13" s="885"/>
      <c r="TSK13" s="886"/>
      <c r="TSL13" s="886"/>
      <c r="TSM13" s="886"/>
      <c r="TSN13" s="885"/>
      <c r="TSO13" s="886"/>
      <c r="TSP13" s="886"/>
      <c r="TSQ13" s="886"/>
      <c r="TSR13" s="885"/>
      <c r="TSS13" s="886"/>
      <c r="TST13" s="886"/>
      <c r="TSU13" s="886"/>
      <c r="TSV13" s="885"/>
      <c r="TSW13" s="886"/>
      <c r="TSX13" s="886"/>
      <c r="TSY13" s="886"/>
      <c r="TSZ13" s="885"/>
      <c r="TTA13" s="886"/>
      <c r="TTB13" s="886"/>
      <c r="TTC13" s="886"/>
      <c r="TTD13" s="885"/>
      <c r="TTE13" s="886"/>
      <c r="TTF13" s="886"/>
      <c r="TTG13" s="886"/>
      <c r="TTH13" s="885"/>
      <c r="TTI13" s="886"/>
      <c r="TTJ13" s="886"/>
      <c r="TTK13" s="886"/>
      <c r="TTL13" s="885"/>
      <c r="TTM13" s="886"/>
      <c r="TTN13" s="886"/>
      <c r="TTO13" s="886"/>
      <c r="TTP13" s="885"/>
      <c r="TTQ13" s="886"/>
      <c r="TTR13" s="886"/>
      <c r="TTS13" s="886"/>
      <c r="TTT13" s="885"/>
      <c r="TTU13" s="886"/>
      <c r="TTV13" s="886"/>
      <c r="TTW13" s="886"/>
      <c r="TTX13" s="885"/>
      <c r="TTY13" s="886"/>
      <c r="TTZ13" s="886"/>
      <c r="TUA13" s="886"/>
      <c r="TUB13" s="885"/>
      <c r="TUC13" s="886"/>
      <c r="TUD13" s="886"/>
      <c r="TUE13" s="886"/>
      <c r="TUF13" s="885"/>
      <c r="TUG13" s="886"/>
      <c r="TUH13" s="886"/>
      <c r="TUI13" s="886"/>
      <c r="TUJ13" s="885"/>
      <c r="TUK13" s="886"/>
      <c r="TUL13" s="886"/>
      <c r="TUM13" s="886"/>
      <c r="TUN13" s="885"/>
      <c r="TUO13" s="886"/>
      <c r="TUP13" s="886"/>
      <c r="TUQ13" s="886"/>
      <c r="TUR13" s="885"/>
      <c r="TUS13" s="886"/>
      <c r="TUT13" s="886"/>
      <c r="TUU13" s="886"/>
      <c r="TUV13" s="885"/>
      <c r="TUW13" s="886"/>
      <c r="TUX13" s="886"/>
      <c r="TUY13" s="886"/>
      <c r="TUZ13" s="885"/>
      <c r="TVA13" s="886"/>
      <c r="TVB13" s="886"/>
      <c r="TVC13" s="886"/>
      <c r="TVD13" s="885"/>
      <c r="TVE13" s="886"/>
      <c r="TVF13" s="886"/>
      <c r="TVG13" s="886"/>
      <c r="TVH13" s="885"/>
      <c r="TVI13" s="886"/>
      <c r="TVJ13" s="886"/>
      <c r="TVK13" s="886"/>
      <c r="TVL13" s="885"/>
      <c r="TVM13" s="886"/>
      <c r="TVN13" s="886"/>
      <c r="TVO13" s="886"/>
      <c r="TVP13" s="885"/>
      <c r="TVQ13" s="886"/>
      <c r="TVR13" s="886"/>
      <c r="TVS13" s="886"/>
      <c r="TVT13" s="885"/>
      <c r="TVU13" s="886"/>
      <c r="TVV13" s="886"/>
      <c r="TVW13" s="886"/>
      <c r="TVX13" s="885"/>
      <c r="TVY13" s="886"/>
      <c r="TVZ13" s="886"/>
      <c r="TWA13" s="886"/>
      <c r="TWB13" s="885"/>
      <c r="TWC13" s="886"/>
      <c r="TWD13" s="886"/>
      <c r="TWE13" s="886"/>
      <c r="TWF13" s="885"/>
      <c r="TWG13" s="886"/>
      <c r="TWH13" s="886"/>
      <c r="TWI13" s="886"/>
      <c r="TWJ13" s="885"/>
      <c r="TWK13" s="886"/>
      <c r="TWL13" s="886"/>
      <c r="TWM13" s="886"/>
      <c r="TWN13" s="885"/>
      <c r="TWO13" s="886"/>
      <c r="TWP13" s="886"/>
      <c r="TWQ13" s="886"/>
      <c r="TWR13" s="885"/>
      <c r="TWS13" s="886"/>
      <c r="TWT13" s="886"/>
      <c r="TWU13" s="886"/>
      <c r="TWV13" s="885"/>
      <c r="TWW13" s="886"/>
      <c r="TWX13" s="886"/>
      <c r="TWY13" s="886"/>
      <c r="TWZ13" s="885"/>
      <c r="TXA13" s="886"/>
      <c r="TXB13" s="886"/>
      <c r="TXC13" s="886"/>
      <c r="TXD13" s="885"/>
      <c r="TXE13" s="886"/>
      <c r="TXF13" s="886"/>
      <c r="TXG13" s="886"/>
      <c r="TXH13" s="885"/>
      <c r="TXI13" s="886"/>
      <c r="TXJ13" s="886"/>
      <c r="TXK13" s="886"/>
      <c r="TXL13" s="885"/>
      <c r="TXM13" s="886"/>
      <c r="TXN13" s="886"/>
      <c r="TXO13" s="886"/>
      <c r="TXP13" s="885"/>
      <c r="TXQ13" s="886"/>
      <c r="TXR13" s="886"/>
      <c r="TXS13" s="886"/>
      <c r="TXT13" s="885"/>
      <c r="TXU13" s="886"/>
      <c r="TXV13" s="886"/>
      <c r="TXW13" s="886"/>
      <c r="TXX13" s="885"/>
      <c r="TXY13" s="886"/>
      <c r="TXZ13" s="886"/>
      <c r="TYA13" s="886"/>
      <c r="TYB13" s="885"/>
      <c r="TYC13" s="886"/>
      <c r="TYD13" s="886"/>
      <c r="TYE13" s="886"/>
      <c r="TYF13" s="885"/>
      <c r="TYG13" s="886"/>
      <c r="TYH13" s="886"/>
      <c r="TYI13" s="886"/>
      <c r="TYJ13" s="885"/>
      <c r="TYK13" s="886"/>
      <c r="TYL13" s="886"/>
      <c r="TYM13" s="886"/>
      <c r="TYN13" s="885"/>
      <c r="TYO13" s="886"/>
      <c r="TYP13" s="886"/>
      <c r="TYQ13" s="886"/>
      <c r="TYR13" s="885"/>
      <c r="TYS13" s="886"/>
      <c r="TYT13" s="886"/>
      <c r="TYU13" s="886"/>
      <c r="TYV13" s="885"/>
      <c r="TYW13" s="886"/>
      <c r="TYX13" s="886"/>
      <c r="TYY13" s="886"/>
      <c r="TYZ13" s="885"/>
      <c r="TZA13" s="886"/>
      <c r="TZB13" s="886"/>
      <c r="TZC13" s="886"/>
      <c r="TZD13" s="885"/>
      <c r="TZE13" s="886"/>
      <c r="TZF13" s="886"/>
      <c r="TZG13" s="886"/>
      <c r="TZH13" s="885"/>
      <c r="TZI13" s="886"/>
      <c r="TZJ13" s="886"/>
      <c r="TZK13" s="886"/>
      <c r="TZL13" s="885"/>
      <c r="TZM13" s="886"/>
      <c r="TZN13" s="886"/>
      <c r="TZO13" s="886"/>
      <c r="TZP13" s="885"/>
      <c r="TZQ13" s="886"/>
      <c r="TZR13" s="886"/>
      <c r="TZS13" s="886"/>
      <c r="TZT13" s="885"/>
      <c r="TZU13" s="886"/>
      <c r="TZV13" s="886"/>
      <c r="TZW13" s="886"/>
      <c r="TZX13" s="885"/>
      <c r="TZY13" s="886"/>
      <c r="TZZ13" s="886"/>
      <c r="UAA13" s="886"/>
      <c r="UAB13" s="885"/>
      <c r="UAC13" s="886"/>
      <c r="UAD13" s="886"/>
      <c r="UAE13" s="886"/>
      <c r="UAF13" s="885"/>
      <c r="UAG13" s="886"/>
      <c r="UAH13" s="886"/>
      <c r="UAI13" s="886"/>
      <c r="UAJ13" s="885"/>
      <c r="UAK13" s="886"/>
      <c r="UAL13" s="886"/>
      <c r="UAM13" s="886"/>
      <c r="UAN13" s="885"/>
      <c r="UAO13" s="886"/>
      <c r="UAP13" s="886"/>
      <c r="UAQ13" s="886"/>
      <c r="UAR13" s="885"/>
      <c r="UAS13" s="886"/>
      <c r="UAT13" s="886"/>
      <c r="UAU13" s="886"/>
      <c r="UAV13" s="885"/>
      <c r="UAW13" s="886"/>
      <c r="UAX13" s="886"/>
      <c r="UAY13" s="886"/>
      <c r="UAZ13" s="885"/>
      <c r="UBA13" s="886"/>
      <c r="UBB13" s="886"/>
      <c r="UBC13" s="886"/>
      <c r="UBD13" s="885"/>
      <c r="UBE13" s="886"/>
      <c r="UBF13" s="886"/>
      <c r="UBG13" s="886"/>
      <c r="UBH13" s="885"/>
      <c r="UBI13" s="886"/>
      <c r="UBJ13" s="886"/>
      <c r="UBK13" s="886"/>
      <c r="UBL13" s="885"/>
      <c r="UBM13" s="886"/>
      <c r="UBN13" s="886"/>
      <c r="UBO13" s="886"/>
      <c r="UBP13" s="885"/>
      <c r="UBQ13" s="886"/>
      <c r="UBR13" s="886"/>
      <c r="UBS13" s="886"/>
      <c r="UBT13" s="885"/>
      <c r="UBU13" s="886"/>
      <c r="UBV13" s="886"/>
      <c r="UBW13" s="886"/>
      <c r="UBX13" s="885"/>
      <c r="UBY13" s="886"/>
      <c r="UBZ13" s="886"/>
      <c r="UCA13" s="886"/>
      <c r="UCB13" s="885"/>
      <c r="UCC13" s="886"/>
      <c r="UCD13" s="886"/>
      <c r="UCE13" s="886"/>
      <c r="UCF13" s="885"/>
      <c r="UCG13" s="886"/>
      <c r="UCH13" s="886"/>
      <c r="UCI13" s="886"/>
      <c r="UCJ13" s="885"/>
      <c r="UCK13" s="886"/>
      <c r="UCL13" s="886"/>
      <c r="UCM13" s="886"/>
      <c r="UCN13" s="885"/>
      <c r="UCO13" s="886"/>
      <c r="UCP13" s="886"/>
      <c r="UCQ13" s="886"/>
      <c r="UCR13" s="885"/>
      <c r="UCS13" s="886"/>
      <c r="UCT13" s="886"/>
      <c r="UCU13" s="886"/>
      <c r="UCV13" s="885"/>
      <c r="UCW13" s="886"/>
      <c r="UCX13" s="886"/>
      <c r="UCY13" s="886"/>
      <c r="UCZ13" s="885"/>
      <c r="UDA13" s="886"/>
      <c r="UDB13" s="886"/>
      <c r="UDC13" s="886"/>
      <c r="UDD13" s="885"/>
      <c r="UDE13" s="886"/>
      <c r="UDF13" s="886"/>
      <c r="UDG13" s="886"/>
      <c r="UDH13" s="885"/>
      <c r="UDI13" s="886"/>
      <c r="UDJ13" s="886"/>
      <c r="UDK13" s="886"/>
      <c r="UDL13" s="885"/>
      <c r="UDM13" s="886"/>
      <c r="UDN13" s="886"/>
      <c r="UDO13" s="886"/>
      <c r="UDP13" s="885"/>
      <c r="UDQ13" s="886"/>
      <c r="UDR13" s="886"/>
      <c r="UDS13" s="886"/>
      <c r="UDT13" s="885"/>
      <c r="UDU13" s="886"/>
      <c r="UDV13" s="886"/>
      <c r="UDW13" s="886"/>
      <c r="UDX13" s="885"/>
      <c r="UDY13" s="886"/>
      <c r="UDZ13" s="886"/>
      <c r="UEA13" s="886"/>
      <c r="UEB13" s="885"/>
      <c r="UEC13" s="886"/>
      <c r="UED13" s="886"/>
      <c r="UEE13" s="886"/>
      <c r="UEF13" s="885"/>
      <c r="UEG13" s="886"/>
      <c r="UEH13" s="886"/>
      <c r="UEI13" s="886"/>
      <c r="UEJ13" s="885"/>
      <c r="UEK13" s="886"/>
      <c r="UEL13" s="886"/>
      <c r="UEM13" s="886"/>
      <c r="UEN13" s="885"/>
      <c r="UEO13" s="886"/>
      <c r="UEP13" s="886"/>
      <c r="UEQ13" s="886"/>
      <c r="UER13" s="885"/>
      <c r="UES13" s="886"/>
      <c r="UET13" s="886"/>
      <c r="UEU13" s="886"/>
      <c r="UEV13" s="885"/>
      <c r="UEW13" s="886"/>
      <c r="UEX13" s="886"/>
      <c r="UEY13" s="886"/>
      <c r="UEZ13" s="885"/>
      <c r="UFA13" s="886"/>
      <c r="UFB13" s="886"/>
      <c r="UFC13" s="886"/>
      <c r="UFD13" s="885"/>
      <c r="UFE13" s="886"/>
      <c r="UFF13" s="886"/>
      <c r="UFG13" s="886"/>
      <c r="UFH13" s="885"/>
      <c r="UFI13" s="886"/>
      <c r="UFJ13" s="886"/>
      <c r="UFK13" s="886"/>
      <c r="UFL13" s="885"/>
      <c r="UFM13" s="886"/>
      <c r="UFN13" s="886"/>
      <c r="UFO13" s="886"/>
      <c r="UFP13" s="885"/>
      <c r="UFQ13" s="886"/>
      <c r="UFR13" s="886"/>
      <c r="UFS13" s="886"/>
      <c r="UFT13" s="885"/>
      <c r="UFU13" s="886"/>
      <c r="UFV13" s="886"/>
      <c r="UFW13" s="886"/>
      <c r="UFX13" s="885"/>
      <c r="UFY13" s="886"/>
      <c r="UFZ13" s="886"/>
      <c r="UGA13" s="886"/>
      <c r="UGB13" s="885"/>
      <c r="UGC13" s="886"/>
      <c r="UGD13" s="886"/>
      <c r="UGE13" s="886"/>
      <c r="UGF13" s="885"/>
      <c r="UGG13" s="886"/>
      <c r="UGH13" s="886"/>
      <c r="UGI13" s="886"/>
      <c r="UGJ13" s="885"/>
      <c r="UGK13" s="886"/>
      <c r="UGL13" s="886"/>
      <c r="UGM13" s="886"/>
      <c r="UGN13" s="885"/>
      <c r="UGO13" s="886"/>
      <c r="UGP13" s="886"/>
      <c r="UGQ13" s="886"/>
      <c r="UGR13" s="885"/>
      <c r="UGS13" s="886"/>
      <c r="UGT13" s="886"/>
      <c r="UGU13" s="886"/>
      <c r="UGV13" s="885"/>
      <c r="UGW13" s="886"/>
      <c r="UGX13" s="886"/>
      <c r="UGY13" s="886"/>
      <c r="UGZ13" s="885"/>
      <c r="UHA13" s="886"/>
      <c r="UHB13" s="886"/>
      <c r="UHC13" s="886"/>
      <c r="UHD13" s="885"/>
      <c r="UHE13" s="886"/>
      <c r="UHF13" s="886"/>
      <c r="UHG13" s="886"/>
      <c r="UHH13" s="885"/>
      <c r="UHI13" s="886"/>
      <c r="UHJ13" s="886"/>
      <c r="UHK13" s="886"/>
      <c r="UHL13" s="885"/>
      <c r="UHM13" s="886"/>
      <c r="UHN13" s="886"/>
      <c r="UHO13" s="886"/>
      <c r="UHP13" s="885"/>
      <c r="UHQ13" s="886"/>
      <c r="UHR13" s="886"/>
      <c r="UHS13" s="886"/>
      <c r="UHT13" s="885"/>
      <c r="UHU13" s="886"/>
      <c r="UHV13" s="886"/>
      <c r="UHW13" s="886"/>
      <c r="UHX13" s="885"/>
      <c r="UHY13" s="886"/>
      <c r="UHZ13" s="886"/>
      <c r="UIA13" s="886"/>
      <c r="UIB13" s="885"/>
      <c r="UIC13" s="886"/>
      <c r="UID13" s="886"/>
      <c r="UIE13" s="886"/>
      <c r="UIF13" s="885"/>
      <c r="UIG13" s="886"/>
      <c r="UIH13" s="886"/>
      <c r="UII13" s="886"/>
      <c r="UIJ13" s="885"/>
      <c r="UIK13" s="886"/>
      <c r="UIL13" s="886"/>
      <c r="UIM13" s="886"/>
      <c r="UIN13" s="885"/>
      <c r="UIO13" s="886"/>
      <c r="UIP13" s="886"/>
      <c r="UIQ13" s="886"/>
      <c r="UIR13" s="885"/>
      <c r="UIS13" s="886"/>
      <c r="UIT13" s="886"/>
      <c r="UIU13" s="886"/>
      <c r="UIV13" s="885"/>
      <c r="UIW13" s="886"/>
      <c r="UIX13" s="886"/>
      <c r="UIY13" s="886"/>
      <c r="UIZ13" s="885"/>
      <c r="UJA13" s="886"/>
      <c r="UJB13" s="886"/>
      <c r="UJC13" s="886"/>
      <c r="UJD13" s="885"/>
      <c r="UJE13" s="886"/>
      <c r="UJF13" s="886"/>
      <c r="UJG13" s="886"/>
      <c r="UJH13" s="885"/>
      <c r="UJI13" s="886"/>
      <c r="UJJ13" s="886"/>
      <c r="UJK13" s="886"/>
      <c r="UJL13" s="885"/>
      <c r="UJM13" s="886"/>
      <c r="UJN13" s="886"/>
      <c r="UJO13" s="886"/>
      <c r="UJP13" s="885"/>
      <c r="UJQ13" s="886"/>
      <c r="UJR13" s="886"/>
      <c r="UJS13" s="886"/>
      <c r="UJT13" s="885"/>
      <c r="UJU13" s="886"/>
      <c r="UJV13" s="886"/>
      <c r="UJW13" s="886"/>
      <c r="UJX13" s="885"/>
      <c r="UJY13" s="886"/>
      <c r="UJZ13" s="886"/>
      <c r="UKA13" s="886"/>
      <c r="UKB13" s="885"/>
      <c r="UKC13" s="886"/>
      <c r="UKD13" s="886"/>
      <c r="UKE13" s="886"/>
      <c r="UKF13" s="885"/>
      <c r="UKG13" s="886"/>
      <c r="UKH13" s="886"/>
      <c r="UKI13" s="886"/>
      <c r="UKJ13" s="885"/>
      <c r="UKK13" s="886"/>
      <c r="UKL13" s="886"/>
      <c r="UKM13" s="886"/>
      <c r="UKN13" s="885"/>
      <c r="UKO13" s="886"/>
      <c r="UKP13" s="886"/>
      <c r="UKQ13" s="886"/>
      <c r="UKR13" s="885"/>
      <c r="UKS13" s="886"/>
      <c r="UKT13" s="886"/>
      <c r="UKU13" s="886"/>
      <c r="UKV13" s="885"/>
      <c r="UKW13" s="886"/>
      <c r="UKX13" s="886"/>
      <c r="UKY13" s="886"/>
      <c r="UKZ13" s="885"/>
      <c r="ULA13" s="886"/>
      <c r="ULB13" s="886"/>
      <c r="ULC13" s="886"/>
      <c r="ULD13" s="885"/>
      <c r="ULE13" s="886"/>
      <c r="ULF13" s="886"/>
      <c r="ULG13" s="886"/>
      <c r="ULH13" s="885"/>
      <c r="ULI13" s="886"/>
      <c r="ULJ13" s="886"/>
      <c r="ULK13" s="886"/>
      <c r="ULL13" s="885"/>
      <c r="ULM13" s="886"/>
      <c r="ULN13" s="886"/>
      <c r="ULO13" s="886"/>
      <c r="ULP13" s="885"/>
      <c r="ULQ13" s="886"/>
      <c r="ULR13" s="886"/>
      <c r="ULS13" s="886"/>
      <c r="ULT13" s="885"/>
      <c r="ULU13" s="886"/>
      <c r="ULV13" s="886"/>
      <c r="ULW13" s="886"/>
      <c r="ULX13" s="885"/>
      <c r="ULY13" s="886"/>
      <c r="ULZ13" s="886"/>
      <c r="UMA13" s="886"/>
      <c r="UMB13" s="885"/>
      <c r="UMC13" s="886"/>
      <c r="UMD13" s="886"/>
      <c r="UME13" s="886"/>
      <c r="UMF13" s="885"/>
      <c r="UMG13" s="886"/>
      <c r="UMH13" s="886"/>
      <c r="UMI13" s="886"/>
      <c r="UMJ13" s="885"/>
      <c r="UMK13" s="886"/>
      <c r="UML13" s="886"/>
      <c r="UMM13" s="886"/>
      <c r="UMN13" s="885"/>
      <c r="UMO13" s="886"/>
      <c r="UMP13" s="886"/>
      <c r="UMQ13" s="886"/>
      <c r="UMR13" s="885"/>
      <c r="UMS13" s="886"/>
      <c r="UMT13" s="886"/>
      <c r="UMU13" s="886"/>
      <c r="UMV13" s="885"/>
      <c r="UMW13" s="886"/>
      <c r="UMX13" s="886"/>
      <c r="UMY13" s="886"/>
      <c r="UMZ13" s="885"/>
      <c r="UNA13" s="886"/>
      <c r="UNB13" s="886"/>
      <c r="UNC13" s="886"/>
      <c r="UND13" s="885"/>
      <c r="UNE13" s="886"/>
      <c r="UNF13" s="886"/>
      <c r="UNG13" s="886"/>
      <c r="UNH13" s="885"/>
      <c r="UNI13" s="886"/>
      <c r="UNJ13" s="886"/>
      <c r="UNK13" s="886"/>
      <c r="UNL13" s="885"/>
      <c r="UNM13" s="886"/>
      <c r="UNN13" s="886"/>
      <c r="UNO13" s="886"/>
      <c r="UNP13" s="885"/>
      <c r="UNQ13" s="886"/>
      <c r="UNR13" s="886"/>
      <c r="UNS13" s="886"/>
      <c r="UNT13" s="885"/>
      <c r="UNU13" s="886"/>
      <c r="UNV13" s="886"/>
      <c r="UNW13" s="886"/>
      <c r="UNX13" s="885"/>
      <c r="UNY13" s="886"/>
      <c r="UNZ13" s="886"/>
      <c r="UOA13" s="886"/>
      <c r="UOB13" s="885"/>
      <c r="UOC13" s="886"/>
      <c r="UOD13" s="886"/>
      <c r="UOE13" s="886"/>
      <c r="UOF13" s="885"/>
      <c r="UOG13" s="886"/>
      <c r="UOH13" s="886"/>
      <c r="UOI13" s="886"/>
      <c r="UOJ13" s="885"/>
      <c r="UOK13" s="886"/>
      <c r="UOL13" s="886"/>
      <c r="UOM13" s="886"/>
      <c r="UON13" s="885"/>
      <c r="UOO13" s="886"/>
      <c r="UOP13" s="886"/>
      <c r="UOQ13" s="886"/>
      <c r="UOR13" s="885"/>
      <c r="UOS13" s="886"/>
      <c r="UOT13" s="886"/>
      <c r="UOU13" s="886"/>
      <c r="UOV13" s="885"/>
      <c r="UOW13" s="886"/>
      <c r="UOX13" s="886"/>
      <c r="UOY13" s="886"/>
      <c r="UOZ13" s="885"/>
      <c r="UPA13" s="886"/>
      <c r="UPB13" s="886"/>
      <c r="UPC13" s="886"/>
      <c r="UPD13" s="885"/>
      <c r="UPE13" s="886"/>
      <c r="UPF13" s="886"/>
      <c r="UPG13" s="886"/>
      <c r="UPH13" s="885"/>
      <c r="UPI13" s="886"/>
      <c r="UPJ13" s="886"/>
      <c r="UPK13" s="886"/>
      <c r="UPL13" s="885"/>
      <c r="UPM13" s="886"/>
      <c r="UPN13" s="886"/>
      <c r="UPO13" s="886"/>
      <c r="UPP13" s="885"/>
      <c r="UPQ13" s="886"/>
      <c r="UPR13" s="886"/>
      <c r="UPS13" s="886"/>
      <c r="UPT13" s="885"/>
      <c r="UPU13" s="886"/>
      <c r="UPV13" s="886"/>
      <c r="UPW13" s="886"/>
      <c r="UPX13" s="885"/>
      <c r="UPY13" s="886"/>
      <c r="UPZ13" s="886"/>
      <c r="UQA13" s="886"/>
      <c r="UQB13" s="885"/>
      <c r="UQC13" s="886"/>
      <c r="UQD13" s="886"/>
      <c r="UQE13" s="886"/>
      <c r="UQF13" s="885"/>
      <c r="UQG13" s="886"/>
      <c r="UQH13" s="886"/>
      <c r="UQI13" s="886"/>
      <c r="UQJ13" s="885"/>
      <c r="UQK13" s="886"/>
      <c r="UQL13" s="886"/>
      <c r="UQM13" s="886"/>
      <c r="UQN13" s="885"/>
      <c r="UQO13" s="886"/>
      <c r="UQP13" s="886"/>
      <c r="UQQ13" s="886"/>
      <c r="UQR13" s="885"/>
      <c r="UQS13" s="886"/>
      <c r="UQT13" s="886"/>
      <c r="UQU13" s="886"/>
      <c r="UQV13" s="885"/>
      <c r="UQW13" s="886"/>
      <c r="UQX13" s="886"/>
      <c r="UQY13" s="886"/>
      <c r="UQZ13" s="885"/>
      <c r="URA13" s="886"/>
      <c r="URB13" s="886"/>
      <c r="URC13" s="886"/>
      <c r="URD13" s="885"/>
      <c r="URE13" s="886"/>
      <c r="URF13" s="886"/>
      <c r="URG13" s="886"/>
      <c r="URH13" s="885"/>
      <c r="URI13" s="886"/>
      <c r="URJ13" s="886"/>
      <c r="URK13" s="886"/>
      <c r="URL13" s="885"/>
      <c r="URM13" s="886"/>
      <c r="URN13" s="886"/>
      <c r="URO13" s="886"/>
      <c r="URP13" s="885"/>
      <c r="URQ13" s="886"/>
      <c r="URR13" s="886"/>
      <c r="URS13" s="886"/>
      <c r="URT13" s="885"/>
      <c r="URU13" s="886"/>
      <c r="URV13" s="886"/>
      <c r="URW13" s="886"/>
      <c r="URX13" s="885"/>
      <c r="URY13" s="886"/>
      <c r="URZ13" s="886"/>
      <c r="USA13" s="886"/>
      <c r="USB13" s="885"/>
      <c r="USC13" s="886"/>
      <c r="USD13" s="886"/>
      <c r="USE13" s="886"/>
      <c r="USF13" s="885"/>
      <c r="USG13" s="886"/>
      <c r="USH13" s="886"/>
      <c r="USI13" s="886"/>
      <c r="USJ13" s="885"/>
      <c r="USK13" s="886"/>
      <c r="USL13" s="886"/>
      <c r="USM13" s="886"/>
      <c r="USN13" s="885"/>
      <c r="USO13" s="886"/>
      <c r="USP13" s="886"/>
      <c r="USQ13" s="886"/>
      <c r="USR13" s="885"/>
      <c r="USS13" s="886"/>
      <c r="UST13" s="886"/>
      <c r="USU13" s="886"/>
      <c r="USV13" s="885"/>
      <c r="USW13" s="886"/>
      <c r="USX13" s="886"/>
      <c r="USY13" s="886"/>
      <c r="USZ13" s="885"/>
      <c r="UTA13" s="886"/>
      <c r="UTB13" s="886"/>
      <c r="UTC13" s="886"/>
      <c r="UTD13" s="885"/>
      <c r="UTE13" s="886"/>
      <c r="UTF13" s="886"/>
      <c r="UTG13" s="886"/>
      <c r="UTH13" s="885"/>
      <c r="UTI13" s="886"/>
      <c r="UTJ13" s="886"/>
      <c r="UTK13" s="886"/>
      <c r="UTL13" s="885"/>
      <c r="UTM13" s="886"/>
      <c r="UTN13" s="886"/>
      <c r="UTO13" s="886"/>
      <c r="UTP13" s="885"/>
      <c r="UTQ13" s="886"/>
      <c r="UTR13" s="886"/>
      <c r="UTS13" s="886"/>
      <c r="UTT13" s="885"/>
      <c r="UTU13" s="886"/>
      <c r="UTV13" s="886"/>
      <c r="UTW13" s="886"/>
      <c r="UTX13" s="885"/>
      <c r="UTY13" s="886"/>
      <c r="UTZ13" s="886"/>
      <c r="UUA13" s="886"/>
      <c r="UUB13" s="885"/>
      <c r="UUC13" s="886"/>
      <c r="UUD13" s="886"/>
      <c r="UUE13" s="886"/>
      <c r="UUF13" s="885"/>
      <c r="UUG13" s="886"/>
      <c r="UUH13" s="886"/>
      <c r="UUI13" s="886"/>
      <c r="UUJ13" s="885"/>
      <c r="UUK13" s="886"/>
      <c r="UUL13" s="886"/>
      <c r="UUM13" s="886"/>
      <c r="UUN13" s="885"/>
      <c r="UUO13" s="886"/>
      <c r="UUP13" s="886"/>
      <c r="UUQ13" s="886"/>
      <c r="UUR13" s="885"/>
      <c r="UUS13" s="886"/>
      <c r="UUT13" s="886"/>
      <c r="UUU13" s="886"/>
      <c r="UUV13" s="885"/>
      <c r="UUW13" s="886"/>
      <c r="UUX13" s="886"/>
      <c r="UUY13" s="886"/>
      <c r="UUZ13" s="885"/>
      <c r="UVA13" s="886"/>
      <c r="UVB13" s="886"/>
      <c r="UVC13" s="886"/>
      <c r="UVD13" s="885"/>
      <c r="UVE13" s="886"/>
      <c r="UVF13" s="886"/>
      <c r="UVG13" s="886"/>
      <c r="UVH13" s="885"/>
      <c r="UVI13" s="886"/>
      <c r="UVJ13" s="886"/>
      <c r="UVK13" s="886"/>
      <c r="UVL13" s="885"/>
      <c r="UVM13" s="886"/>
      <c r="UVN13" s="886"/>
      <c r="UVO13" s="886"/>
      <c r="UVP13" s="885"/>
      <c r="UVQ13" s="886"/>
      <c r="UVR13" s="886"/>
      <c r="UVS13" s="886"/>
      <c r="UVT13" s="885"/>
      <c r="UVU13" s="886"/>
      <c r="UVV13" s="886"/>
      <c r="UVW13" s="886"/>
      <c r="UVX13" s="885"/>
      <c r="UVY13" s="886"/>
      <c r="UVZ13" s="886"/>
      <c r="UWA13" s="886"/>
      <c r="UWB13" s="885"/>
      <c r="UWC13" s="886"/>
      <c r="UWD13" s="886"/>
      <c r="UWE13" s="886"/>
      <c r="UWF13" s="885"/>
      <c r="UWG13" s="886"/>
      <c r="UWH13" s="886"/>
      <c r="UWI13" s="886"/>
      <c r="UWJ13" s="885"/>
      <c r="UWK13" s="886"/>
      <c r="UWL13" s="886"/>
      <c r="UWM13" s="886"/>
      <c r="UWN13" s="885"/>
      <c r="UWO13" s="886"/>
      <c r="UWP13" s="886"/>
      <c r="UWQ13" s="886"/>
      <c r="UWR13" s="885"/>
      <c r="UWS13" s="886"/>
      <c r="UWT13" s="886"/>
      <c r="UWU13" s="886"/>
      <c r="UWV13" s="885"/>
      <c r="UWW13" s="886"/>
      <c r="UWX13" s="886"/>
      <c r="UWY13" s="886"/>
      <c r="UWZ13" s="885"/>
      <c r="UXA13" s="886"/>
      <c r="UXB13" s="886"/>
      <c r="UXC13" s="886"/>
      <c r="UXD13" s="885"/>
      <c r="UXE13" s="886"/>
      <c r="UXF13" s="886"/>
      <c r="UXG13" s="886"/>
      <c r="UXH13" s="885"/>
      <c r="UXI13" s="886"/>
      <c r="UXJ13" s="886"/>
      <c r="UXK13" s="886"/>
      <c r="UXL13" s="885"/>
      <c r="UXM13" s="886"/>
      <c r="UXN13" s="886"/>
      <c r="UXO13" s="886"/>
      <c r="UXP13" s="885"/>
      <c r="UXQ13" s="886"/>
      <c r="UXR13" s="886"/>
      <c r="UXS13" s="886"/>
      <c r="UXT13" s="885"/>
      <c r="UXU13" s="886"/>
      <c r="UXV13" s="886"/>
      <c r="UXW13" s="886"/>
      <c r="UXX13" s="885"/>
      <c r="UXY13" s="886"/>
      <c r="UXZ13" s="886"/>
      <c r="UYA13" s="886"/>
      <c r="UYB13" s="885"/>
      <c r="UYC13" s="886"/>
      <c r="UYD13" s="886"/>
      <c r="UYE13" s="886"/>
      <c r="UYF13" s="885"/>
      <c r="UYG13" s="886"/>
      <c r="UYH13" s="886"/>
      <c r="UYI13" s="886"/>
      <c r="UYJ13" s="885"/>
      <c r="UYK13" s="886"/>
      <c r="UYL13" s="886"/>
      <c r="UYM13" s="886"/>
      <c r="UYN13" s="885"/>
      <c r="UYO13" s="886"/>
      <c r="UYP13" s="886"/>
      <c r="UYQ13" s="886"/>
      <c r="UYR13" s="885"/>
      <c r="UYS13" s="886"/>
      <c r="UYT13" s="886"/>
      <c r="UYU13" s="886"/>
      <c r="UYV13" s="885"/>
      <c r="UYW13" s="886"/>
      <c r="UYX13" s="886"/>
      <c r="UYY13" s="886"/>
      <c r="UYZ13" s="885"/>
      <c r="UZA13" s="886"/>
      <c r="UZB13" s="886"/>
      <c r="UZC13" s="886"/>
      <c r="UZD13" s="885"/>
      <c r="UZE13" s="886"/>
      <c r="UZF13" s="886"/>
      <c r="UZG13" s="886"/>
      <c r="UZH13" s="885"/>
      <c r="UZI13" s="886"/>
      <c r="UZJ13" s="886"/>
      <c r="UZK13" s="886"/>
      <c r="UZL13" s="885"/>
      <c r="UZM13" s="886"/>
      <c r="UZN13" s="886"/>
      <c r="UZO13" s="886"/>
      <c r="UZP13" s="885"/>
      <c r="UZQ13" s="886"/>
      <c r="UZR13" s="886"/>
      <c r="UZS13" s="886"/>
      <c r="UZT13" s="885"/>
      <c r="UZU13" s="886"/>
      <c r="UZV13" s="886"/>
      <c r="UZW13" s="886"/>
      <c r="UZX13" s="885"/>
      <c r="UZY13" s="886"/>
      <c r="UZZ13" s="886"/>
      <c r="VAA13" s="886"/>
      <c r="VAB13" s="885"/>
      <c r="VAC13" s="886"/>
      <c r="VAD13" s="886"/>
      <c r="VAE13" s="886"/>
      <c r="VAF13" s="885"/>
      <c r="VAG13" s="886"/>
      <c r="VAH13" s="886"/>
      <c r="VAI13" s="886"/>
      <c r="VAJ13" s="885"/>
      <c r="VAK13" s="886"/>
      <c r="VAL13" s="886"/>
      <c r="VAM13" s="886"/>
      <c r="VAN13" s="885"/>
      <c r="VAO13" s="886"/>
      <c r="VAP13" s="886"/>
      <c r="VAQ13" s="886"/>
      <c r="VAR13" s="885"/>
      <c r="VAS13" s="886"/>
      <c r="VAT13" s="886"/>
      <c r="VAU13" s="886"/>
      <c r="VAV13" s="885"/>
      <c r="VAW13" s="886"/>
      <c r="VAX13" s="886"/>
      <c r="VAY13" s="886"/>
      <c r="VAZ13" s="885"/>
      <c r="VBA13" s="886"/>
      <c r="VBB13" s="886"/>
      <c r="VBC13" s="886"/>
      <c r="VBD13" s="885"/>
      <c r="VBE13" s="886"/>
      <c r="VBF13" s="886"/>
      <c r="VBG13" s="886"/>
      <c r="VBH13" s="885"/>
      <c r="VBI13" s="886"/>
      <c r="VBJ13" s="886"/>
      <c r="VBK13" s="886"/>
      <c r="VBL13" s="885"/>
      <c r="VBM13" s="886"/>
      <c r="VBN13" s="886"/>
      <c r="VBO13" s="886"/>
      <c r="VBP13" s="885"/>
      <c r="VBQ13" s="886"/>
      <c r="VBR13" s="886"/>
      <c r="VBS13" s="886"/>
      <c r="VBT13" s="885"/>
      <c r="VBU13" s="886"/>
      <c r="VBV13" s="886"/>
      <c r="VBW13" s="886"/>
      <c r="VBX13" s="885"/>
      <c r="VBY13" s="886"/>
      <c r="VBZ13" s="886"/>
      <c r="VCA13" s="886"/>
      <c r="VCB13" s="885"/>
      <c r="VCC13" s="886"/>
      <c r="VCD13" s="886"/>
      <c r="VCE13" s="886"/>
      <c r="VCF13" s="885"/>
      <c r="VCG13" s="886"/>
      <c r="VCH13" s="886"/>
      <c r="VCI13" s="886"/>
      <c r="VCJ13" s="885"/>
      <c r="VCK13" s="886"/>
      <c r="VCL13" s="886"/>
      <c r="VCM13" s="886"/>
      <c r="VCN13" s="885"/>
      <c r="VCO13" s="886"/>
      <c r="VCP13" s="886"/>
      <c r="VCQ13" s="886"/>
      <c r="VCR13" s="885"/>
      <c r="VCS13" s="886"/>
      <c r="VCT13" s="886"/>
      <c r="VCU13" s="886"/>
      <c r="VCV13" s="885"/>
      <c r="VCW13" s="886"/>
      <c r="VCX13" s="886"/>
      <c r="VCY13" s="886"/>
      <c r="VCZ13" s="885"/>
      <c r="VDA13" s="886"/>
      <c r="VDB13" s="886"/>
      <c r="VDC13" s="886"/>
      <c r="VDD13" s="885"/>
      <c r="VDE13" s="886"/>
      <c r="VDF13" s="886"/>
      <c r="VDG13" s="886"/>
      <c r="VDH13" s="885"/>
      <c r="VDI13" s="886"/>
      <c r="VDJ13" s="886"/>
      <c r="VDK13" s="886"/>
      <c r="VDL13" s="885"/>
      <c r="VDM13" s="886"/>
      <c r="VDN13" s="886"/>
      <c r="VDO13" s="886"/>
      <c r="VDP13" s="885"/>
      <c r="VDQ13" s="886"/>
      <c r="VDR13" s="886"/>
      <c r="VDS13" s="886"/>
      <c r="VDT13" s="885"/>
      <c r="VDU13" s="886"/>
      <c r="VDV13" s="886"/>
      <c r="VDW13" s="886"/>
      <c r="VDX13" s="885"/>
      <c r="VDY13" s="886"/>
      <c r="VDZ13" s="886"/>
      <c r="VEA13" s="886"/>
      <c r="VEB13" s="885"/>
      <c r="VEC13" s="886"/>
      <c r="VED13" s="886"/>
      <c r="VEE13" s="886"/>
      <c r="VEF13" s="885"/>
      <c r="VEG13" s="886"/>
      <c r="VEH13" s="886"/>
      <c r="VEI13" s="886"/>
      <c r="VEJ13" s="885"/>
      <c r="VEK13" s="886"/>
      <c r="VEL13" s="886"/>
      <c r="VEM13" s="886"/>
      <c r="VEN13" s="885"/>
      <c r="VEO13" s="886"/>
      <c r="VEP13" s="886"/>
      <c r="VEQ13" s="886"/>
      <c r="VER13" s="885"/>
      <c r="VES13" s="886"/>
      <c r="VET13" s="886"/>
      <c r="VEU13" s="886"/>
      <c r="VEV13" s="885"/>
      <c r="VEW13" s="886"/>
      <c r="VEX13" s="886"/>
      <c r="VEY13" s="886"/>
      <c r="VEZ13" s="885"/>
      <c r="VFA13" s="886"/>
      <c r="VFB13" s="886"/>
      <c r="VFC13" s="886"/>
      <c r="VFD13" s="885"/>
      <c r="VFE13" s="886"/>
      <c r="VFF13" s="886"/>
      <c r="VFG13" s="886"/>
      <c r="VFH13" s="885"/>
      <c r="VFI13" s="886"/>
      <c r="VFJ13" s="886"/>
      <c r="VFK13" s="886"/>
      <c r="VFL13" s="885"/>
      <c r="VFM13" s="886"/>
      <c r="VFN13" s="886"/>
      <c r="VFO13" s="886"/>
      <c r="VFP13" s="885"/>
      <c r="VFQ13" s="886"/>
      <c r="VFR13" s="886"/>
      <c r="VFS13" s="886"/>
      <c r="VFT13" s="885"/>
      <c r="VFU13" s="886"/>
      <c r="VFV13" s="886"/>
      <c r="VFW13" s="886"/>
      <c r="VFX13" s="885"/>
      <c r="VFY13" s="886"/>
      <c r="VFZ13" s="886"/>
      <c r="VGA13" s="886"/>
      <c r="VGB13" s="885"/>
      <c r="VGC13" s="886"/>
      <c r="VGD13" s="886"/>
      <c r="VGE13" s="886"/>
      <c r="VGF13" s="885"/>
      <c r="VGG13" s="886"/>
      <c r="VGH13" s="886"/>
      <c r="VGI13" s="886"/>
      <c r="VGJ13" s="885"/>
      <c r="VGK13" s="886"/>
      <c r="VGL13" s="886"/>
      <c r="VGM13" s="886"/>
      <c r="VGN13" s="885"/>
      <c r="VGO13" s="886"/>
      <c r="VGP13" s="886"/>
      <c r="VGQ13" s="886"/>
      <c r="VGR13" s="885"/>
      <c r="VGS13" s="886"/>
      <c r="VGT13" s="886"/>
      <c r="VGU13" s="886"/>
      <c r="VGV13" s="885"/>
      <c r="VGW13" s="886"/>
      <c r="VGX13" s="886"/>
      <c r="VGY13" s="886"/>
      <c r="VGZ13" s="885"/>
      <c r="VHA13" s="886"/>
      <c r="VHB13" s="886"/>
      <c r="VHC13" s="886"/>
      <c r="VHD13" s="885"/>
      <c r="VHE13" s="886"/>
      <c r="VHF13" s="886"/>
      <c r="VHG13" s="886"/>
      <c r="VHH13" s="885"/>
      <c r="VHI13" s="886"/>
      <c r="VHJ13" s="886"/>
      <c r="VHK13" s="886"/>
      <c r="VHL13" s="885"/>
      <c r="VHM13" s="886"/>
      <c r="VHN13" s="886"/>
      <c r="VHO13" s="886"/>
      <c r="VHP13" s="885"/>
      <c r="VHQ13" s="886"/>
      <c r="VHR13" s="886"/>
      <c r="VHS13" s="886"/>
      <c r="VHT13" s="885"/>
      <c r="VHU13" s="886"/>
      <c r="VHV13" s="886"/>
      <c r="VHW13" s="886"/>
      <c r="VHX13" s="885"/>
      <c r="VHY13" s="886"/>
      <c r="VHZ13" s="886"/>
      <c r="VIA13" s="886"/>
      <c r="VIB13" s="885"/>
      <c r="VIC13" s="886"/>
      <c r="VID13" s="886"/>
      <c r="VIE13" s="886"/>
      <c r="VIF13" s="885"/>
      <c r="VIG13" s="886"/>
      <c r="VIH13" s="886"/>
      <c r="VII13" s="886"/>
      <c r="VIJ13" s="885"/>
      <c r="VIK13" s="886"/>
      <c r="VIL13" s="886"/>
      <c r="VIM13" s="886"/>
      <c r="VIN13" s="885"/>
      <c r="VIO13" s="886"/>
      <c r="VIP13" s="886"/>
      <c r="VIQ13" s="886"/>
      <c r="VIR13" s="885"/>
      <c r="VIS13" s="886"/>
      <c r="VIT13" s="886"/>
      <c r="VIU13" s="886"/>
      <c r="VIV13" s="885"/>
      <c r="VIW13" s="886"/>
      <c r="VIX13" s="886"/>
      <c r="VIY13" s="886"/>
      <c r="VIZ13" s="885"/>
      <c r="VJA13" s="886"/>
      <c r="VJB13" s="886"/>
      <c r="VJC13" s="886"/>
      <c r="VJD13" s="885"/>
      <c r="VJE13" s="886"/>
      <c r="VJF13" s="886"/>
      <c r="VJG13" s="886"/>
      <c r="VJH13" s="885"/>
      <c r="VJI13" s="886"/>
      <c r="VJJ13" s="886"/>
      <c r="VJK13" s="886"/>
      <c r="VJL13" s="885"/>
      <c r="VJM13" s="886"/>
      <c r="VJN13" s="886"/>
      <c r="VJO13" s="886"/>
      <c r="VJP13" s="885"/>
      <c r="VJQ13" s="886"/>
      <c r="VJR13" s="886"/>
      <c r="VJS13" s="886"/>
      <c r="VJT13" s="885"/>
      <c r="VJU13" s="886"/>
      <c r="VJV13" s="886"/>
      <c r="VJW13" s="886"/>
      <c r="VJX13" s="885"/>
      <c r="VJY13" s="886"/>
      <c r="VJZ13" s="886"/>
      <c r="VKA13" s="886"/>
      <c r="VKB13" s="885"/>
      <c r="VKC13" s="886"/>
      <c r="VKD13" s="886"/>
      <c r="VKE13" s="886"/>
      <c r="VKF13" s="885"/>
      <c r="VKG13" s="886"/>
      <c r="VKH13" s="886"/>
      <c r="VKI13" s="886"/>
      <c r="VKJ13" s="885"/>
      <c r="VKK13" s="886"/>
      <c r="VKL13" s="886"/>
      <c r="VKM13" s="886"/>
      <c r="VKN13" s="885"/>
      <c r="VKO13" s="886"/>
      <c r="VKP13" s="886"/>
      <c r="VKQ13" s="886"/>
      <c r="VKR13" s="885"/>
      <c r="VKS13" s="886"/>
      <c r="VKT13" s="886"/>
      <c r="VKU13" s="886"/>
      <c r="VKV13" s="885"/>
      <c r="VKW13" s="886"/>
      <c r="VKX13" s="886"/>
      <c r="VKY13" s="886"/>
      <c r="VKZ13" s="885"/>
      <c r="VLA13" s="886"/>
      <c r="VLB13" s="886"/>
      <c r="VLC13" s="886"/>
      <c r="VLD13" s="885"/>
      <c r="VLE13" s="886"/>
      <c r="VLF13" s="886"/>
      <c r="VLG13" s="886"/>
      <c r="VLH13" s="885"/>
      <c r="VLI13" s="886"/>
      <c r="VLJ13" s="886"/>
      <c r="VLK13" s="886"/>
      <c r="VLL13" s="885"/>
      <c r="VLM13" s="886"/>
      <c r="VLN13" s="886"/>
      <c r="VLO13" s="886"/>
      <c r="VLP13" s="885"/>
      <c r="VLQ13" s="886"/>
      <c r="VLR13" s="886"/>
      <c r="VLS13" s="886"/>
      <c r="VLT13" s="885"/>
      <c r="VLU13" s="886"/>
      <c r="VLV13" s="886"/>
      <c r="VLW13" s="886"/>
      <c r="VLX13" s="885"/>
      <c r="VLY13" s="886"/>
      <c r="VLZ13" s="886"/>
      <c r="VMA13" s="886"/>
      <c r="VMB13" s="885"/>
      <c r="VMC13" s="886"/>
      <c r="VMD13" s="886"/>
      <c r="VME13" s="886"/>
      <c r="VMF13" s="885"/>
      <c r="VMG13" s="886"/>
      <c r="VMH13" s="886"/>
      <c r="VMI13" s="886"/>
      <c r="VMJ13" s="885"/>
      <c r="VMK13" s="886"/>
      <c r="VML13" s="886"/>
      <c r="VMM13" s="886"/>
      <c r="VMN13" s="885"/>
      <c r="VMO13" s="886"/>
      <c r="VMP13" s="886"/>
      <c r="VMQ13" s="886"/>
      <c r="VMR13" s="885"/>
      <c r="VMS13" s="886"/>
      <c r="VMT13" s="886"/>
      <c r="VMU13" s="886"/>
      <c r="VMV13" s="885"/>
      <c r="VMW13" s="886"/>
      <c r="VMX13" s="886"/>
      <c r="VMY13" s="886"/>
      <c r="VMZ13" s="885"/>
      <c r="VNA13" s="886"/>
      <c r="VNB13" s="886"/>
      <c r="VNC13" s="886"/>
      <c r="VND13" s="885"/>
      <c r="VNE13" s="886"/>
      <c r="VNF13" s="886"/>
      <c r="VNG13" s="886"/>
      <c r="VNH13" s="885"/>
      <c r="VNI13" s="886"/>
      <c r="VNJ13" s="886"/>
      <c r="VNK13" s="886"/>
      <c r="VNL13" s="885"/>
      <c r="VNM13" s="886"/>
      <c r="VNN13" s="886"/>
      <c r="VNO13" s="886"/>
      <c r="VNP13" s="885"/>
      <c r="VNQ13" s="886"/>
      <c r="VNR13" s="886"/>
      <c r="VNS13" s="886"/>
      <c r="VNT13" s="885"/>
      <c r="VNU13" s="886"/>
      <c r="VNV13" s="886"/>
      <c r="VNW13" s="886"/>
      <c r="VNX13" s="885"/>
      <c r="VNY13" s="886"/>
      <c r="VNZ13" s="886"/>
      <c r="VOA13" s="886"/>
      <c r="VOB13" s="885"/>
      <c r="VOC13" s="886"/>
      <c r="VOD13" s="886"/>
      <c r="VOE13" s="886"/>
      <c r="VOF13" s="885"/>
      <c r="VOG13" s="886"/>
      <c r="VOH13" s="886"/>
      <c r="VOI13" s="886"/>
      <c r="VOJ13" s="885"/>
      <c r="VOK13" s="886"/>
      <c r="VOL13" s="886"/>
      <c r="VOM13" s="886"/>
      <c r="VON13" s="885"/>
      <c r="VOO13" s="886"/>
      <c r="VOP13" s="886"/>
      <c r="VOQ13" s="886"/>
      <c r="VOR13" s="885"/>
      <c r="VOS13" s="886"/>
      <c r="VOT13" s="886"/>
      <c r="VOU13" s="886"/>
      <c r="VOV13" s="885"/>
      <c r="VOW13" s="886"/>
      <c r="VOX13" s="886"/>
      <c r="VOY13" s="886"/>
      <c r="VOZ13" s="885"/>
      <c r="VPA13" s="886"/>
      <c r="VPB13" s="886"/>
      <c r="VPC13" s="886"/>
      <c r="VPD13" s="885"/>
      <c r="VPE13" s="886"/>
      <c r="VPF13" s="886"/>
      <c r="VPG13" s="886"/>
      <c r="VPH13" s="885"/>
      <c r="VPI13" s="886"/>
      <c r="VPJ13" s="886"/>
      <c r="VPK13" s="886"/>
      <c r="VPL13" s="885"/>
      <c r="VPM13" s="886"/>
      <c r="VPN13" s="886"/>
      <c r="VPO13" s="886"/>
      <c r="VPP13" s="885"/>
      <c r="VPQ13" s="886"/>
      <c r="VPR13" s="886"/>
      <c r="VPS13" s="886"/>
      <c r="VPT13" s="885"/>
      <c r="VPU13" s="886"/>
      <c r="VPV13" s="886"/>
      <c r="VPW13" s="886"/>
      <c r="VPX13" s="885"/>
      <c r="VPY13" s="886"/>
      <c r="VPZ13" s="886"/>
      <c r="VQA13" s="886"/>
      <c r="VQB13" s="885"/>
      <c r="VQC13" s="886"/>
      <c r="VQD13" s="886"/>
      <c r="VQE13" s="886"/>
      <c r="VQF13" s="885"/>
      <c r="VQG13" s="886"/>
      <c r="VQH13" s="886"/>
      <c r="VQI13" s="886"/>
      <c r="VQJ13" s="885"/>
      <c r="VQK13" s="886"/>
      <c r="VQL13" s="886"/>
      <c r="VQM13" s="886"/>
      <c r="VQN13" s="885"/>
      <c r="VQO13" s="886"/>
      <c r="VQP13" s="886"/>
      <c r="VQQ13" s="886"/>
      <c r="VQR13" s="885"/>
      <c r="VQS13" s="886"/>
      <c r="VQT13" s="886"/>
      <c r="VQU13" s="886"/>
      <c r="VQV13" s="885"/>
      <c r="VQW13" s="886"/>
      <c r="VQX13" s="886"/>
      <c r="VQY13" s="886"/>
      <c r="VQZ13" s="885"/>
      <c r="VRA13" s="886"/>
      <c r="VRB13" s="886"/>
      <c r="VRC13" s="886"/>
      <c r="VRD13" s="885"/>
      <c r="VRE13" s="886"/>
      <c r="VRF13" s="886"/>
      <c r="VRG13" s="886"/>
      <c r="VRH13" s="885"/>
      <c r="VRI13" s="886"/>
      <c r="VRJ13" s="886"/>
      <c r="VRK13" s="886"/>
      <c r="VRL13" s="885"/>
      <c r="VRM13" s="886"/>
      <c r="VRN13" s="886"/>
      <c r="VRO13" s="886"/>
      <c r="VRP13" s="885"/>
      <c r="VRQ13" s="886"/>
      <c r="VRR13" s="886"/>
      <c r="VRS13" s="886"/>
      <c r="VRT13" s="885"/>
      <c r="VRU13" s="886"/>
      <c r="VRV13" s="886"/>
      <c r="VRW13" s="886"/>
      <c r="VRX13" s="885"/>
      <c r="VRY13" s="886"/>
      <c r="VRZ13" s="886"/>
      <c r="VSA13" s="886"/>
      <c r="VSB13" s="885"/>
      <c r="VSC13" s="886"/>
      <c r="VSD13" s="886"/>
      <c r="VSE13" s="886"/>
      <c r="VSF13" s="885"/>
      <c r="VSG13" s="886"/>
      <c r="VSH13" s="886"/>
      <c r="VSI13" s="886"/>
      <c r="VSJ13" s="885"/>
      <c r="VSK13" s="886"/>
      <c r="VSL13" s="886"/>
      <c r="VSM13" s="886"/>
      <c r="VSN13" s="885"/>
      <c r="VSO13" s="886"/>
      <c r="VSP13" s="886"/>
      <c r="VSQ13" s="886"/>
      <c r="VSR13" s="885"/>
      <c r="VSS13" s="886"/>
      <c r="VST13" s="886"/>
      <c r="VSU13" s="886"/>
      <c r="VSV13" s="885"/>
      <c r="VSW13" s="886"/>
      <c r="VSX13" s="886"/>
      <c r="VSY13" s="886"/>
      <c r="VSZ13" s="885"/>
      <c r="VTA13" s="886"/>
      <c r="VTB13" s="886"/>
      <c r="VTC13" s="886"/>
      <c r="VTD13" s="885"/>
      <c r="VTE13" s="886"/>
      <c r="VTF13" s="886"/>
      <c r="VTG13" s="886"/>
      <c r="VTH13" s="885"/>
      <c r="VTI13" s="886"/>
      <c r="VTJ13" s="886"/>
      <c r="VTK13" s="886"/>
      <c r="VTL13" s="885"/>
      <c r="VTM13" s="886"/>
      <c r="VTN13" s="886"/>
      <c r="VTO13" s="886"/>
      <c r="VTP13" s="885"/>
      <c r="VTQ13" s="886"/>
      <c r="VTR13" s="886"/>
      <c r="VTS13" s="886"/>
      <c r="VTT13" s="885"/>
      <c r="VTU13" s="886"/>
      <c r="VTV13" s="886"/>
      <c r="VTW13" s="886"/>
      <c r="VTX13" s="885"/>
      <c r="VTY13" s="886"/>
      <c r="VTZ13" s="886"/>
      <c r="VUA13" s="886"/>
      <c r="VUB13" s="885"/>
      <c r="VUC13" s="886"/>
      <c r="VUD13" s="886"/>
      <c r="VUE13" s="886"/>
      <c r="VUF13" s="885"/>
      <c r="VUG13" s="886"/>
      <c r="VUH13" s="886"/>
      <c r="VUI13" s="886"/>
      <c r="VUJ13" s="885"/>
      <c r="VUK13" s="886"/>
      <c r="VUL13" s="886"/>
      <c r="VUM13" s="886"/>
      <c r="VUN13" s="885"/>
      <c r="VUO13" s="886"/>
      <c r="VUP13" s="886"/>
      <c r="VUQ13" s="886"/>
      <c r="VUR13" s="885"/>
      <c r="VUS13" s="886"/>
      <c r="VUT13" s="886"/>
      <c r="VUU13" s="886"/>
      <c r="VUV13" s="885"/>
      <c r="VUW13" s="886"/>
      <c r="VUX13" s="886"/>
      <c r="VUY13" s="886"/>
      <c r="VUZ13" s="885"/>
      <c r="VVA13" s="886"/>
      <c r="VVB13" s="886"/>
      <c r="VVC13" s="886"/>
      <c r="VVD13" s="885"/>
      <c r="VVE13" s="886"/>
      <c r="VVF13" s="886"/>
      <c r="VVG13" s="886"/>
      <c r="VVH13" s="885"/>
      <c r="VVI13" s="886"/>
      <c r="VVJ13" s="886"/>
      <c r="VVK13" s="886"/>
      <c r="VVL13" s="885"/>
      <c r="VVM13" s="886"/>
      <c r="VVN13" s="886"/>
      <c r="VVO13" s="886"/>
      <c r="VVP13" s="885"/>
      <c r="VVQ13" s="886"/>
      <c r="VVR13" s="886"/>
      <c r="VVS13" s="886"/>
      <c r="VVT13" s="885"/>
      <c r="VVU13" s="886"/>
      <c r="VVV13" s="886"/>
      <c r="VVW13" s="886"/>
      <c r="VVX13" s="885"/>
      <c r="VVY13" s="886"/>
      <c r="VVZ13" s="886"/>
      <c r="VWA13" s="886"/>
      <c r="VWB13" s="885"/>
      <c r="VWC13" s="886"/>
      <c r="VWD13" s="886"/>
      <c r="VWE13" s="886"/>
      <c r="VWF13" s="885"/>
      <c r="VWG13" s="886"/>
      <c r="VWH13" s="886"/>
      <c r="VWI13" s="886"/>
      <c r="VWJ13" s="885"/>
      <c r="VWK13" s="886"/>
      <c r="VWL13" s="886"/>
      <c r="VWM13" s="886"/>
      <c r="VWN13" s="885"/>
      <c r="VWO13" s="886"/>
      <c r="VWP13" s="886"/>
      <c r="VWQ13" s="886"/>
      <c r="VWR13" s="885"/>
      <c r="VWS13" s="886"/>
      <c r="VWT13" s="886"/>
      <c r="VWU13" s="886"/>
      <c r="VWV13" s="885"/>
      <c r="VWW13" s="886"/>
      <c r="VWX13" s="886"/>
      <c r="VWY13" s="886"/>
      <c r="VWZ13" s="885"/>
      <c r="VXA13" s="886"/>
      <c r="VXB13" s="886"/>
      <c r="VXC13" s="886"/>
      <c r="VXD13" s="885"/>
      <c r="VXE13" s="886"/>
      <c r="VXF13" s="886"/>
      <c r="VXG13" s="886"/>
      <c r="VXH13" s="885"/>
      <c r="VXI13" s="886"/>
      <c r="VXJ13" s="886"/>
      <c r="VXK13" s="886"/>
      <c r="VXL13" s="885"/>
      <c r="VXM13" s="886"/>
      <c r="VXN13" s="886"/>
      <c r="VXO13" s="886"/>
      <c r="VXP13" s="885"/>
      <c r="VXQ13" s="886"/>
      <c r="VXR13" s="886"/>
      <c r="VXS13" s="886"/>
      <c r="VXT13" s="885"/>
      <c r="VXU13" s="886"/>
      <c r="VXV13" s="886"/>
      <c r="VXW13" s="886"/>
      <c r="VXX13" s="885"/>
      <c r="VXY13" s="886"/>
      <c r="VXZ13" s="886"/>
      <c r="VYA13" s="886"/>
      <c r="VYB13" s="885"/>
      <c r="VYC13" s="886"/>
      <c r="VYD13" s="886"/>
      <c r="VYE13" s="886"/>
      <c r="VYF13" s="885"/>
      <c r="VYG13" s="886"/>
      <c r="VYH13" s="886"/>
      <c r="VYI13" s="886"/>
      <c r="VYJ13" s="885"/>
      <c r="VYK13" s="886"/>
      <c r="VYL13" s="886"/>
      <c r="VYM13" s="886"/>
      <c r="VYN13" s="885"/>
      <c r="VYO13" s="886"/>
      <c r="VYP13" s="886"/>
      <c r="VYQ13" s="886"/>
      <c r="VYR13" s="885"/>
      <c r="VYS13" s="886"/>
      <c r="VYT13" s="886"/>
      <c r="VYU13" s="886"/>
      <c r="VYV13" s="885"/>
      <c r="VYW13" s="886"/>
      <c r="VYX13" s="886"/>
      <c r="VYY13" s="886"/>
      <c r="VYZ13" s="885"/>
      <c r="VZA13" s="886"/>
      <c r="VZB13" s="886"/>
      <c r="VZC13" s="886"/>
      <c r="VZD13" s="885"/>
      <c r="VZE13" s="886"/>
      <c r="VZF13" s="886"/>
      <c r="VZG13" s="886"/>
      <c r="VZH13" s="885"/>
      <c r="VZI13" s="886"/>
      <c r="VZJ13" s="886"/>
      <c r="VZK13" s="886"/>
      <c r="VZL13" s="885"/>
      <c r="VZM13" s="886"/>
      <c r="VZN13" s="886"/>
      <c r="VZO13" s="886"/>
      <c r="VZP13" s="885"/>
      <c r="VZQ13" s="886"/>
      <c r="VZR13" s="886"/>
      <c r="VZS13" s="886"/>
      <c r="VZT13" s="885"/>
      <c r="VZU13" s="886"/>
      <c r="VZV13" s="886"/>
      <c r="VZW13" s="886"/>
      <c r="VZX13" s="885"/>
      <c r="VZY13" s="886"/>
      <c r="VZZ13" s="886"/>
      <c r="WAA13" s="886"/>
      <c r="WAB13" s="885"/>
      <c r="WAC13" s="886"/>
      <c r="WAD13" s="886"/>
      <c r="WAE13" s="886"/>
      <c r="WAF13" s="885"/>
      <c r="WAG13" s="886"/>
      <c r="WAH13" s="886"/>
      <c r="WAI13" s="886"/>
      <c r="WAJ13" s="885"/>
      <c r="WAK13" s="886"/>
      <c r="WAL13" s="886"/>
      <c r="WAM13" s="886"/>
      <c r="WAN13" s="885"/>
      <c r="WAO13" s="886"/>
      <c r="WAP13" s="886"/>
      <c r="WAQ13" s="886"/>
      <c r="WAR13" s="885"/>
      <c r="WAS13" s="886"/>
      <c r="WAT13" s="886"/>
      <c r="WAU13" s="886"/>
      <c r="WAV13" s="885"/>
      <c r="WAW13" s="886"/>
      <c r="WAX13" s="886"/>
      <c r="WAY13" s="886"/>
      <c r="WAZ13" s="885"/>
      <c r="WBA13" s="886"/>
      <c r="WBB13" s="886"/>
      <c r="WBC13" s="886"/>
      <c r="WBD13" s="885"/>
      <c r="WBE13" s="886"/>
      <c r="WBF13" s="886"/>
      <c r="WBG13" s="886"/>
      <c r="WBH13" s="885"/>
      <c r="WBI13" s="886"/>
      <c r="WBJ13" s="886"/>
      <c r="WBK13" s="886"/>
      <c r="WBL13" s="885"/>
      <c r="WBM13" s="886"/>
      <c r="WBN13" s="886"/>
      <c r="WBO13" s="886"/>
      <c r="WBP13" s="885"/>
      <c r="WBQ13" s="886"/>
      <c r="WBR13" s="886"/>
      <c r="WBS13" s="886"/>
      <c r="WBT13" s="885"/>
      <c r="WBU13" s="886"/>
      <c r="WBV13" s="886"/>
      <c r="WBW13" s="886"/>
      <c r="WBX13" s="885"/>
      <c r="WBY13" s="886"/>
      <c r="WBZ13" s="886"/>
      <c r="WCA13" s="886"/>
      <c r="WCB13" s="885"/>
      <c r="WCC13" s="886"/>
      <c r="WCD13" s="886"/>
      <c r="WCE13" s="886"/>
      <c r="WCF13" s="885"/>
      <c r="WCG13" s="886"/>
      <c r="WCH13" s="886"/>
      <c r="WCI13" s="886"/>
      <c r="WCJ13" s="885"/>
      <c r="WCK13" s="886"/>
      <c r="WCL13" s="886"/>
      <c r="WCM13" s="886"/>
      <c r="WCN13" s="885"/>
      <c r="WCO13" s="886"/>
      <c r="WCP13" s="886"/>
      <c r="WCQ13" s="886"/>
      <c r="WCR13" s="885"/>
      <c r="WCS13" s="886"/>
      <c r="WCT13" s="886"/>
      <c r="WCU13" s="886"/>
      <c r="WCV13" s="885"/>
      <c r="WCW13" s="886"/>
      <c r="WCX13" s="886"/>
      <c r="WCY13" s="886"/>
      <c r="WCZ13" s="885"/>
      <c r="WDA13" s="886"/>
      <c r="WDB13" s="886"/>
      <c r="WDC13" s="886"/>
      <c r="WDD13" s="885"/>
      <c r="WDE13" s="886"/>
      <c r="WDF13" s="886"/>
      <c r="WDG13" s="886"/>
      <c r="WDH13" s="885"/>
      <c r="WDI13" s="886"/>
      <c r="WDJ13" s="886"/>
      <c r="WDK13" s="886"/>
      <c r="WDL13" s="885"/>
      <c r="WDM13" s="886"/>
      <c r="WDN13" s="886"/>
      <c r="WDO13" s="886"/>
      <c r="WDP13" s="885"/>
      <c r="WDQ13" s="886"/>
      <c r="WDR13" s="886"/>
      <c r="WDS13" s="886"/>
      <c r="WDT13" s="885"/>
      <c r="WDU13" s="886"/>
      <c r="WDV13" s="886"/>
      <c r="WDW13" s="886"/>
      <c r="WDX13" s="885"/>
      <c r="WDY13" s="886"/>
      <c r="WDZ13" s="886"/>
      <c r="WEA13" s="886"/>
      <c r="WEB13" s="885"/>
      <c r="WEC13" s="886"/>
      <c r="WED13" s="886"/>
      <c r="WEE13" s="886"/>
      <c r="WEF13" s="885"/>
      <c r="WEG13" s="886"/>
      <c r="WEH13" s="886"/>
      <c r="WEI13" s="886"/>
      <c r="WEJ13" s="885"/>
      <c r="WEK13" s="886"/>
      <c r="WEL13" s="886"/>
      <c r="WEM13" s="886"/>
      <c r="WEN13" s="885"/>
      <c r="WEO13" s="886"/>
      <c r="WEP13" s="886"/>
      <c r="WEQ13" s="886"/>
      <c r="WER13" s="885"/>
      <c r="WES13" s="886"/>
      <c r="WET13" s="886"/>
      <c r="WEU13" s="886"/>
      <c r="WEV13" s="885"/>
      <c r="WEW13" s="886"/>
      <c r="WEX13" s="886"/>
      <c r="WEY13" s="886"/>
      <c r="WEZ13" s="885"/>
      <c r="WFA13" s="886"/>
      <c r="WFB13" s="886"/>
      <c r="WFC13" s="886"/>
      <c r="WFD13" s="885"/>
      <c r="WFE13" s="886"/>
      <c r="WFF13" s="886"/>
      <c r="WFG13" s="886"/>
      <c r="WFH13" s="885"/>
      <c r="WFI13" s="886"/>
      <c r="WFJ13" s="886"/>
      <c r="WFK13" s="886"/>
      <c r="WFL13" s="885"/>
      <c r="WFM13" s="886"/>
      <c r="WFN13" s="886"/>
      <c r="WFO13" s="886"/>
      <c r="WFP13" s="885"/>
      <c r="WFQ13" s="886"/>
      <c r="WFR13" s="886"/>
      <c r="WFS13" s="886"/>
      <c r="WFT13" s="885"/>
      <c r="WFU13" s="886"/>
      <c r="WFV13" s="886"/>
      <c r="WFW13" s="886"/>
      <c r="WFX13" s="885"/>
      <c r="WFY13" s="886"/>
      <c r="WFZ13" s="886"/>
      <c r="WGA13" s="886"/>
      <c r="WGB13" s="885"/>
      <c r="WGC13" s="886"/>
      <c r="WGD13" s="886"/>
      <c r="WGE13" s="886"/>
      <c r="WGF13" s="885"/>
      <c r="WGG13" s="886"/>
      <c r="WGH13" s="886"/>
      <c r="WGI13" s="886"/>
      <c r="WGJ13" s="885"/>
      <c r="WGK13" s="886"/>
      <c r="WGL13" s="886"/>
      <c r="WGM13" s="886"/>
      <c r="WGN13" s="885"/>
      <c r="WGO13" s="886"/>
      <c r="WGP13" s="886"/>
      <c r="WGQ13" s="886"/>
      <c r="WGR13" s="885"/>
      <c r="WGS13" s="886"/>
      <c r="WGT13" s="886"/>
      <c r="WGU13" s="886"/>
      <c r="WGV13" s="885"/>
      <c r="WGW13" s="886"/>
      <c r="WGX13" s="886"/>
      <c r="WGY13" s="886"/>
      <c r="WGZ13" s="885"/>
      <c r="WHA13" s="886"/>
      <c r="WHB13" s="886"/>
      <c r="WHC13" s="886"/>
      <c r="WHD13" s="885"/>
      <c r="WHE13" s="886"/>
      <c r="WHF13" s="886"/>
      <c r="WHG13" s="886"/>
      <c r="WHH13" s="885"/>
      <c r="WHI13" s="886"/>
      <c r="WHJ13" s="886"/>
      <c r="WHK13" s="886"/>
      <c r="WHL13" s="885"/>
      <c r="WHM13" s="886"/>
      <c r="WHN13" s="886"/>
      <c r="WHO13" s="886"/>
      <c r="WHP13" s="885"/>
      <c r="WHQ13" s="886"/>
      <c r="WHR13" s="886"/>
      <c r="WHS13" s="886"/>
      <c r="WHT13" s="885"/>
      <c r="WHU13" s="886"/>
      <c r="WHV13" s="886"/>
      <c r="WHW13" s="886"/>
      <c r="WHX13" s="885"/>
      <c r="WHY13" s="886"/>
      <c r="WHZ13" s="886"/>
      <c r="WIA13" s="886"/>
      <c r="WIB13" s="885"/>
      <c r="WIC13" s="886"/>
      <c r="WID13" s="886"/>
      <c r="WIE13" s="886"/>
      <c r="WIF13" s="885"/>
      <c r="WIG13" s="886"/>
      <c r="WIH13" s="886"/>
      <c r="WII13" s="886"/>
      <c r="WIJ13" s="885"/>
      <c r="WIK13" s="886"/>
      <c r="WIL13" s="886"/>
      <c r="WIM13" s="886"/>
      <c r="WIN13" s="885"/>
      <c r="WIO13" s="886"/>
      <c r="WIP13" s="886"/>
      <c r="WIQ13" s="886"/>
      <c r="WIR13" s="885"/>
      <c r="WIS13" s="886"/>
      <c r="WIT13" s="886"/>
      <c r="WIU13" s="886"/>
      <c r="WIV13" s="885"/>
      <c r="WIW13" s="886"/>
      <c r="WIX13" s="886"/>
      <c r="WIY13" s="886"/>
      <c r="WIZ13" s="885"/>
      <c r="WJA13" s="886"/>
      <c r="WJB13" s="886"/>
      <c r="WJC13" s="886"/>
      <c r="WJD13" s="885"/>
      <c r="WJE13" s="886"/>
      <c r="WJF13" s="886"/>
      <c r="WJG13" s="886"/>
      <c r="WJH13" s="885"/>
      <c r="WJI13" s="886"/>
      <c r="WJJ13" s="886"/>
      <c r="WJK13" s="886"/>
      <c r="WJL13" s="885"/>
      <c r="WJM13" s="886"/>
      <c r="WJN13" s="886"/>
      <c r="WJO13" s="886"/>
      <c r="WJP13" s="885"/>
      <c r="WJQ13" s="886"/>
      <c r="WJR13" s="886"/>
      <c r="WJS13" s="886"/>
      <c r="WJT13" s="885"/>
      <c r="WJU13" s="886"/>
      <c r="WJV13" s="886"/>
      <c r="WJW13" s="886"/>
      <c r="WJX13" s="885"/>
      <c r="WJY13" s="886"/>
      <c r="WJZ13" s="886"/>
      <c r="WKA13" s="886"/>
      <c r="WKB13" s="885"/>
      <c r="WKC13" s="886"/>
      <c r="WKD13" s="886"/>
      <c r="WKE13" s="886"/>
      <c r="WKF13" s="885"/>
      <c r="WKG13" s="886"/>
      <c r="WKH13" s="886"/>
      <c r="WKI13" s="886"/>
      <c r="WKJ13" s="885"/>
      <c r="WKK13" s="886"/>
      <c r="WKL13" s="886"/>
      <c r="WKM13" s="886"/>
      <c r="WKN13" s="885"/>
      <c r="WKO13" s="886"/>
      <c r="WKP13" s="886"/>
      <c r="WKQ13" s="886"/>
      <c r="WKR13" s="885"/>
      <c r="WKS13" s="886"/>
      <c r="WKT13" s="886"/>
      <c r="WKU13" s="886"/>
      <c r="WKV13" s="885"/>
      <c r="WKW13" s="886"/>
      <c r="WKX13" s="886"/>
      <c r="WKY13" s="886"/>
      <c r="WKZ13" s="885"/>
      <c r="WLA13" s="886"/>
      <c r="WLB13" s="886"/>
      <c r="WLC13" s="886"/>
      <c r="WLD13" s="885"/>
      <c r="WLE13" s="886"/>
      <c r="WLF13" s="886"/>
      <c r="WLG13" s="886"/>
      <c r="WLH13" s="885"/>
      <c r="WLI13" s="886"/>
      <c r="WLJ13" s="886"/>
      <c r="WLK13" s="886"/>
      <c r="WLL13" s="885"/>
      <c r="WLM13" s="886"/>
      <c r="WLN13" s="886"/>
      <c r="WLO13" s="886"/>
      <c r="WLP13" s="885"/>
      <c r="WLQ13" s="886"/>
      <c r="WLR13" s="886"/>
      <c r="WLS13" s="886"/>
      <c r="WLT13" s="885"/>
      <c r="WLU13" s="886"/>
      <c r="WLV13" s="886"/>
      <c r="WLW13" s="886"/>
      <c r="WLX13" s="885"/>
      <c r="WLY13" s="886"/>
      <c r="WLZ13" s="886"/>
      <c r="WMA13" s="886"/>
      <c r="WMB13" s="885"/>
      <c r="WMC13" s="886"/>
      <c r="WMD13" s="886"/>
      <c r="WME13" s="886"/>
      <c r="WMF13" s="885"/>
      <c r="WMG13" s="886"/>
      <c r="WMH13" s="886"/>
      <c r="WMI13" s="886"/>
      <c r="WMJ13" s="885"/>
      <c r="WMK13" s="886"/>
      <c r="WML13" s="886"/>
      <c r="WMM13" s="886"/>
      <c r="WMN13" s="885"/>
      <c r="WMO13" s="886"/>
      <c r="WMP13" s="886"/>
      <c r="WMQ13" s="886"/>
      <c r="WMR13" s="885"/>
      <c r="WMS13" s="886"/>
      <c r="WMT13" s="886"/>
      <c r="WMU13" s="886"/>
      <c r="WMV13" s="885"/>
      <c r="WMW13" s="886"/>
      <c r="WMX13" s="886"/>
      <c r="WMY13" s="886"/>
      <c r="WMZ13" s="885"/>
      <c r="WNA13" s="886"/>
      <c r="WNB13" s="886"/>
      <c r="WNC13" s="886"/>
      <c r="WND13" s="885"/>
      <c r="WNE13" s="886"/>
      <c r="WNF13" s="886"/>
      <c r="WNG13" s="886"/>
      <c r="WNH13" s="885"/>
      <c r="WNI13" s="886"/>
      <c r="WNJ13" s="886"/>
      <c r="WNK13" s="886"/>
      <c r="WNL13" s="885"/>
      <c r="WNM13" s="886"/>
      <c r="WNN13" s="886"/>
      <c r="WNO13" s="886"/>
      <c r="WNP13" s="885"/>
      <c r="WNQ13" s="886"/>
      <c r="WNR13" s="886"/>
      <c r="WNS13" s="886"/>
      <c r="WNT13" s="885"/>
      <c r="WNU13" s="886"/>
      <c r="WNV13" s="886"/>
      <c r="WNW13" s="886"/>
      <c r="WNX13" s="885"/>
      <c r="WNY13" s="886"/>
      <c r="WNZ13" s="886"/>
      <c r="WOA13" s="886"/>
      <c r="WOB13" s="885"/>
      <c r="WOC13" s="886"/>
      <c r="WOD13" s="886"/>
      <c r="WOE13" s="886"/>
      <c r="WOF13" s="885"/>
      <c r="WOG13" s="886"/>
      <c r="WOH13" s="886"/>
      <c r="WOI13" s="886"/>
      <c r="WOJ13" s="885"/>
      <c r="WOK13" s="886"/>
      <c r="WOL13" s="886"/>
      <c r="WOM13" s="886"/>
      <c r="WON13" s="885"/>
      <c r="WOO13" s="886"/>
      <c r="WOP13" s="886"/>
      <c r="WOQ13" s="886"/>
      <c r="WOR13" s="885"/>
      <c r="WOS13" s="886"/>
      <c r="WOT13" s="886"/>
      <c r="WOU13" s="886"/>
      <c r="WOV13" s="885"/>
      <c r="WOW13" s="886"/>
      <c r="WOX13" s="886"/>
      <c r="WOY13" s="886"/>
      <c r="WOZ13" s="885"/>
      <c r="WPA13" s="886"/>
      <c r="WPB13" s="886"/>
      <c r="WPC13" s="886"/>
      <c r="WPD13" s="885"/>
      <c r="WPE13" s="886"/>
      <c r="WPF13" s="886"/>
      <c r="WPG13" s="886"/>
      <c r="WPH13" s="885"/>
      <c r="WPI13" s="886"/>
      <c r="WPJ13" s="886"/>
      <c r="WPK13" s="886"/>
      <c r="WPL13" s="885"/>
      <c r="WPM13" s="886"/>
      <c r="WPN13" s="886"/>
      <c r="WPO13" s="886"/>
      <c r="WPP13" s="885"/>
      <c r="WPQ13" s="886"/>
      <c r="WPR13" s="886"/>
      <c r="WPS13" s="886"/>
      <c r="WPT13" s="885"/>
      <c r="WPU13" s="886"/>
      <c r="WPV13" s="886"/>
      <c r="WPW13" s="886"/>
      <c r="WPX13" s="885"/>
      <c r="WPY13" s="886"/>
      <c r="WPZ13" s="886"/>
      <c r="WQA13" s="886"/>
      <c r="WQB13" s="885"/>
      <c r="WQC13" s="886"/>
      <c r="WQD13" s="886"/>
      <c r="WQE13" s="886"/>
      <c r="WQF13" s="885"/>
      <c r="WQG13" s="886"/>
      <c r="WQH13" s="886"/>
      <c r="WQI13" s="886"/>
      <c r="WQJ13" s="885"/>
      <c r="WQK13" s="886"/>
      <c r="WQL13" s="886"/>
      <c r="WQM13" s="886"/>
      <c r="WQN13" s="885"/>
      <c r="WQO13" s="886"/>
      <c r="WQP13" s="886"/>
      <c r="WQQ13" s="886"/>
      <c r="WQR13" s="885"/>
      <c r="WQS13" s="886"/>
      <c r="WQT13" s="886"/>
      <c r="WQU13" s="886"/>
      <c r="WQV13" s="885"/>
      <c r="WQW13" s="886"/>
      <c r="WQX13" s="886"/>
      <c r="WQY13" s="886"/>
      <c r="WQZ13" s="885"/>
      <c r="WRA13" s="886"/>
      <c r="WRB13" s="886"/>
      <c r="WRC13" s="886"/>
      <c r="WRD13" s="885"/>
      <c r="WRE13" s="886"/>
      <c r="WRF13" s="886"/>
      <c r="WRG13" s="886"/>
      <c r="WRH13" s="885"/>
      <c r="WRI13" s="886"/>
      <c r="WRJ13" s="886"/>
      <c r="WRK13" s="886"/>
      <c r="WRL13" s="885"/>
      <c r="WRM13" s="886"/>
      <c r="WRN13" s="886"/>
      <c r="WRO13" s="886"/>
      <c r="WRP13" s="885"/>
      <c r="WRQ13" s="886"/>
      <c r="WRR13" s="886"/>
      <c r="WRS13" s="886"/>
      <c r="WRT13" s="885"/>
      <c r="WRU13" s="886"/>
      <c r="WRV13" s="886"/>
      <c r="WRW13" s="886"/>
      <c r="WRX13" s="885"/>
      <c r="WRY13" s="886"/>
      <c r="WRZ13" s="886"/>
      <c r="WSA13" s="886"/>
      <c r="WSB13" s="885"/>
      <c r="WSC13" s="886"/>
      <c r="WSD13" s="886"/>
      <c r="WSE13" s="886"/>
      <c r="WSF13" s="885"/>
      <c r="WSG13" s="886"/>
      <c r="WSH13" s="886"/>
      <c r="WSI13" s="886"/>
      <c r="WSJ13" s="885"/>
      <c r="WSK13" s="886"/>
      <c r="WSL13" s="886"/>
      <c r="WSM13" s="886"/>
      <c r="WSN13" s="885"/>
      <c r="WSO13" s="886"/>
      <c r="WSP13" s="886"/>
      <c r="WSQ13" s="886"/>
      <c r="WSR13" s="885"/>
      <c r="WSS13" s="886"/>
      <c r="WST13" s="886"/>
      <c r="WSU13" s="886"/>
      <c r="WSV13" s="885"/>
      <c r="WSW13" s="886"/>
      <c r="WSX13" s="886"/>
      <c r="WSY13" s="886"/>
      <c r="WSZ13" s="885"/>
      <c r="WTA13" s="886"/>
      <c r="WTB13" s="886"/>
      <c r="WTC13" s="886"/>
      <c r="WTD13" s="885"/>
      <c r="WTE13" s="886"/>
      <c r="WTF13" s="886"/>
      <c r="WTG13" s="886"/>
      <c r="WTH13" s="885"/>
      <c r="WTI13" s="886"/>
      <c r="WTJ13" s="886"/>
      <c r="WTK13" s="886"/>
      <c r="WTL13" s="885"/>
      <c r="WTM13" s="886"/>
      <c r="WTN13" s="886"/>
      <c r="WTO13" s="886"/>
      <c r="WTP13" s="885"/>
      <c r="WTQ13" s="886"/>
      <c r="WTR13" s="886"/>
      <c r="WTS13" s="886"/>
      <c r="WTT13" s="885"/>
      <c r="WTU13" s="886"/>
      <c r="WTV13" s="886"/>
      <c r="WTW13" s="886"/>
      <c r="WTX13" s="885"/>
      <c r="WTY13" s="886"/>
      <c r="WTZ13" s="886"/>
      <c r="WUA13" s="886"/>
      <c r="WUB13" s="885"/>
      <c r="WUC13" s="886"/>
      <c r="WUD13" s="886"/>
      <c r="WUE13" s="886"/>
      <c r="WUF13" s="885"/>
      <c r="WUG13" s="886"/>
      <c r="WUH13" s="886"/>
      <c r="WUI13" s="886"/>
      <c r="WUJ13" s="885"/>
      <c r="WUK13" s="886"/>
      <c r="WUL13" s="886"/>
      <c r="WUM13" s="886"/>
      <c r="WUN13" s="885"/>
      <c r="WUO13" s="886"/>
      <c r="WUP13" s="886"/>
      <c r="WUQ13" s="886"/>
      <c r="WUR13" s="885"/>
      <c r="WUS13" s="886"/>
      <c r="WUT13" s="886"/>
      <c r="WUU13" s="886"/>
      <c r="WUV13" s="885"/>
      <c r="WUW13" s="886"/>
      <c r="WUX13" s="886"/>
      <c r="WUY13" s="886"/>
      <c r="WUZ13" s="885"/>
      <c r="WVA13" s="886"/>
      <c r="WVB13" s="886"/>
      <c r="WVC13" s="886"/>
      <c r="WVD13" s="885"/>
      <c r="WVE13" s="886"/>
      <c r="WVF13" s="886"/>
      <c r="WVG13" s="886"/>
      <c r="WVH13" s="885"/>
      <c r="WVI13" s="886"/>
      <c r="WVJ13" s="886"/>
      <c r="WVK13" s="886"/>
      <c r="WVL13" s="885"/>
      <c r="WVM13" s="886"/>
      <c r="WVN13" s="886"/>
      <c r="WVO13" s="886"/>
      <c r="WVP13" s="885"/>
      <c r="WVQ13" s="886"/>
      <c r="WVR13" s="886"/>
      <c r="WVS13" s="886"/>
      <c r="WVT13" s="885"/>
      <c r="WVU13" s="886"/>
      <c r="WVV13" s="886"/>
      <c r="WVW13" s="886"/>
      <c r="WVX13" s="885"/>
      <c r="WVY13" s="886"/>
      <c r="WVZ13" s="886"/>
      <c r="WWA13" s="886"/>
      <c r="WWB13" s="885"/>
      <c r="WWC13" s="886"/>
      <c r="WWD13" s="886"/>
      <c r="WWE13" s="886"/>
      <c r="WWF13" s="885"/>
      <c r="WWG13" s="886"/>
      <c r="WWH13" s="886"/>
      <c r="WWI13" s="886"/>
      <c r="WWJ13" s="885"/>
      <c r="WWK13" s="886"/>
      <c r="WWL13" s="886"/>
      <c r="WWM13" s="886"/>
      <c r="WWN13" s="885"/>
      <c r="WWO13" s="886"/>
      <c r="WWP13" s="886"/>
      <c r="WWQ13" s="886"/>
      <c r="WWR13" s="885"/>
      <c r="WWS13" s="886"/>
      <c r="WWT13" s="886"/>
      <c r="WWU13" s="886"/>
      <c r="WWV13" s="885"/>
      <c r="WWW13" s="886"/>
      <c r="WWX13" s="886"/>
      <c r="WWY13" s="886"/>
      <c r="WWZ13" s="885"/>
      <c r="WXA13" s="886"/>
      <c r="WXB13" s="886"/>
      <c r="WXC13" s="886"/>
      <c r="WXD13" s="885"/>
      <c r="WXE13" s="886"/>
      <c r="WXF13" s="886"/>
      <c r="WXG13" s="886"/>
      <c r="WXH13" s="885"/>
      <c r="WXI13" s="886"/>
      <c r="WXJ13" s="886"/>
      <c r="WXK13" s="886"/>
      <c r="WXL13" s="885"/>
      <c r="WXM13" s="886"/>
      <c r="WXN13" s="886"/>
      <c r="WXO13" s="886"/>
      <c r="WXP13" s="885"/>
      <c r="WXQ13" s="886"/>
      <c r="WXR13" s="886"/>
      <c r="WXS13" s="886"/>
      <c r="WXT13" s="885"/>
      <c r="WXU13" s="886"/>
      <c r="WXV13" s="886"/>
      <c r="WXW13" s="886"/>
      <c r="WXX13" s="885"/>
      <c r="WXY13" s="886"/>
      <c r="WXZ13" s="886"/>
      <c r="WYA13" s="886"/>
      <c r="WYB13" s="885"/>
      <c r="WYC13" s="886"/>
      <c r="WYD13" s="886"/>
      <c r="WYE13" s="886"/>
      <c r="WYF13" s="885"/>
      <c r="WYG13" s="886"/>
      <c r="WYH13" s="886"/>
      <c r="WYI13" s="886"/>
      <c r="WYJ13" s="885"/>
      <c r="WYK13" s="886"/>
      <c r="WYL13" s="886"/>
      <c r="WYM13" s="886"/>
      <c r="WYN13" s="885"/>
      <c r="WYO13" s="886"/>
      <c r="WYP13" s="886"/>
      <c r="WYQ13" s="886"/>
      <c r="WYR13" s="885"/>
      <c r="WYS13" s="886"/>
      <c r="WYT13" s="886"/>
      <c r="WYU13" s="886"/>
      <c r="WYV13" s="885"/>
      <c r="WYW13" s="886"/>
      <c r="WYX13" s="886"/>
      <c r="WYY13" s="886"/>
      <c r="WYZ13" s="885"/>
      <c r="WZA13" s="886"/>
      <c r="WZB13" s="886"/>
      <c r="WZC13" s="886"/>
      <c r="WZD13" s="885"/>
      <c r="WZE13" s="886"/>
      <c r="WZF13" s="886"/>
      <c r="WZG13" s="886"/>
      <c r="WZH13" s="885"/>
      <c r="WZI13" s="886"/>
      <c r="WZJ13" s="886"/>
      <c r="WZK13" s="886"/>
      <c r="WZL13" s="885"/>
      <c r="WZM13" s="886"/>
      <c r="WZN13" s="886"/>
      <c r="WZO13" s="886"/>
      <c r="WZP13" s="885"/>
      <c r="WZQ13" s="886"/>
      <c r="WZR13" s="886"/>
      <c r="WZS13" s="886"/>
      <c r="WZT13" s="885"/>
      <c r="WZU13" s="886"/>
      <c r="WZV13" s="886"/>
      <c r="WZW13" s="886"/>
      <c r="WZX13" s="885"/>
      <c r="WZY13" s="886"/>
      <c r="WZZ13" s="886"/>
      <c r="XAA13" s="886"/>
      <c r="XAB13" s="885"/>
      <c r="XAC13" s="886"/>
      <c r="XAD13" s="886"/>
      <c r="XAE13" s="886"/>
      <c r="XAF13" s="885"/>
      <c r="XAG13" s="886"/>
      <c r="XAH13" s="886"/>
      <c r="XAI13" s="886"/>
      <c r="XAJ13" s="885"/>
      <c r="XAK13" s="886"/>
      <c r="XAL13" s="886"/>
      <c r="XAM13" s="886"/>
      <c r="XAN13" s="885"/>
      <c r="XAO13" s="886"/>
      <c r="XAP13" s="886"/>
      <c r="XAQ13" s="886"/>
      <c r="XAR13" s="885"/>
      <c r="XAS13" s="886"/>
      <c r="XAT13" s="886"/>
      <c r="XAU13" s="886"/>
      <c r="XAV13" s="885"/>
      <c r="XAW13" s="886"/>
      <c r="XAX13" s="886"/>
      <c r="XAY13" s="886"/>
      <c r="XAZ13" s="885"/>
      <c r="XBA13" s="886"/>
      <c r="XBB13" s="886"/>
      <c r="XBC13" s="886"/>
      <c r="XBD13" s="885"/>
      <c r="XBE13" s="886"/>
      <c r="XBF13" s="886"/>
      <c r="XBG13" s="886"/>
      <c r="XBH13" s="885"/>
      <c r="XBI13" s="886"/>
      <c r="XBJ13" s="886"/>
      <c r="XBK13" s="886"/>
      <c r="XBL13" s="885"/>
      <c r="XBM13" s="886"/>
      <c r="XBN13" s="886"/>
      <c r="XBO13" s="886"/>
      <c r="XBP13" s="885"/>
      <c r="XBQ13" s="886"/>
      <c r="XBR13" s="886"/>
      <c r="XBS13" s="886"/>
      <c r="XBT13" s="885"/>
      <c r="XBU13" s="886"/>
      <c r="XBV13" s="886"/>
      <c r="XBW13" s="886"/>
      <c r="XBX13" s="885"/>
      <c r="XBY13" s="886"/>
      <c r="XBZ13" s="886"/>
      <c r="XCA13" s="886"/>
      <c r="XCB13" s="885"/>
      <c r="XCC13" s="886"/>
      <c r="XCD13" s="886"/>
      <c r="XCE13" s="886"/>
      <c r="XCF13" s="885"/>
      <c r="XCG13" s="886"/>
      <c r="XCH13" s="886"/>
      <c r="XCI13" s="886"/>
      <c r="XCJ13" s="885"/>
      <c r="XCK13" s="886"/>
      <c r="XCL13" s="886"/>
      <c r="XCM13" s="886"/>
      <c r="XCN13" s="885"/>
      <c r="XCO13" s="886"/>
      <c r="XCP13" s="886"/>
      <c r="XCQ13" s="886"/>
      <c r="XCR13" s="885"/>
      <c r="XCS13" s="886"/>
      <c r="XCT13" s="886"/>
      <c r="XCU13" s="886"/>
      <c r="XCV13" s="885"/>
      <c r="XCW13" s="886"/>
      <c r="XCX13" s="886"/>
      <c r="XCY13" s="886"/>
      <c r="XCZ13" s="885"/>
      <c r="XDA13" s="886"/>
      <c r="XDB13" s="886"/>
      <c r="XDC13" s="886"/>
      <c r="XDD13" s="885"/>
      <c r="XDE13" s="886"/>
      <c r="XDF13" s="886"/>
      <c r="XDG13" s="886"/>
      <c r="XDH13" s="885"/>
      <c r="XDI13" s="886"/>
      <c r="XDJ13" s="886"/>
      <c r="XDK13" s="886"/>
      <c r="XDL13" s="885"/>
      <c r="XDM13" s="886"/>
      <c r="XDN13" s="886"/>
      <c r="XDO13" s="886"/>
      <c r="XDP13" s="885"/>
      <c r="XDQ13" s="886"/>
      <c r="XDR13" s="886"/>
      <c r="XDS13" s="886"/>
      <c r="XDT13" s="885"/>
      <c r="XDU13" s="886"/>
      <c r="XDV13" s="886"/>
      <c r="XDW13" s="886"/>
      <c r="XDX13" s="885"/>
      <c r="XDY13" s="886"/>
      <c r="XDZ13" s="886"/>
      <c r="XEA13" s="886"/>
      <c r="XEB13" s="885"/>
      <c r="XEC13" s="886"/>
      <c r="XED13" s="886"/>
      <c r="XEE13" s="886"/>
      <c r="XEF13" s="885"/>
      <c r="XEG13" s="886"/>
      <c r="XEH13" s="886"/>
      <c r="XEI13" s="886"/>
      <c r="XEJ13" s="885"/>
      <c r="XEK13" s="886"/>
      <c r="XEL13" s="886"/>
      <c r="XEM13" s="886"/>
    </row>
    <row r="14" spans="1:16367" s="215" customFormat="1" ht="22.5" customHeight="1" x14ac:dyDescent="0.25">
      <c r="A14" s="976" t="s">
        <v>601</v>
      </c>
      <c r="B14" s="243"/>
      <c r="C14" s="875">
        <f>SUM('تراز 1400'!$M$83)</f>
        <v>6901749765</v>
      </c>
      <c r="D14" s="1066"/>
      <c r="E14" s="875">
        <f>SUM('تراز 1400'!$I$83)</f>
        <v>13860000000</v>
      </c>
      <c r="H14" s="883"/>
      <c r="L14" s="246"/>
      <c r="M14" s="884"/>
      <c r="N14" s="883"/>
      <c r="O14" s="883"/>
      <c r="P14" s="885"/>
      <c r="Q14" s="886"/>
      <c r="R14" s="886"/>
      <c r="S14" s="886"/>
      <c r="T14" s="885"/>
      <c r="U14" s="886"/>
      <c r="V14" s="886"/>
      <c r="W14" s="886"/>
      <c r="X14" s="885"/>
      <c r="Y14" s="886"/>
      <c r="Z14" s="886"/>
      <c r="AA14" s="886"/>
      <c r="AB14" s="885"/>
      <c r="AC14" s="886"/>
      <c r="AD14" s="886"/>
      <c r="AE14" s="886"/>
      <c r="AF14" s="885"/>
      <c r="AG14" s="886"/>
      <c r="AH14" s="886"/>
      <c r="AI14" s="886"/>
      <c r="AJ14" s="885"/>
      <c r="AK14" s="886"/>
      <c r="AL14" s="886"/>
      <c r="AM14" s="886"/>
      <c r="AN14" s="885"/>
      <c r="AO14" s="886"/>
      <c r="AP14" s="886"/>
      <c r="AQ14" s="886"/>
      <c r="AR14" s="885"/>
      <c r="AS14" s="886"/>
      <c r="AT14" s="886"/>
      <c r="AU14" s="886"/>
      <c r="AV14" s="885"/>
      <c r="AW14" s="886"/>
      <c r="AX14" s="886"/>
      <c r="AY14" s="886"/>
      <c r="AZ14" s="885"/>
      <c r="BA14" s="886"/>
      <c r="BB14" s="886"/>
      <c r="BC14" s="886"/>
      <c r="BD14" s="885"/>
      <c r="BE14" s="886"/>
      <c r="BF14" s="886"/>
      <c r="BG14" s="886"/>
      <c r="BH14" s="885"/>
      <c r="BI14" s="886"/>
      <c r="BJ14" s="886"/>
      <c r="BK14" s="886"/>
      <c r="BL14" s="885"/>
      <c r="BM14" s="886"/>
      <c r="BN14" s="886"/>
      <c r="BO14" s="886"/>
      <c r="BP14" s="885"/>
      <c r="BQ14" s="886"/>
      <c r="BR14" s="886"/>
      <c r="BS14" s="886"/>
      <c r="BT14" s="885"/>
      <c r="BU14" s="886"/>
      <c r="BV14" s="886"/>
      <c r="BW14" s="886"/>
      <c r="BX14" s="885"/>
      <c r="BY14" s="886"/>
      <c r="BZ14" s="886"/>
      <c r="CA14" s="886"/>
      <c r="CB14" s="885"/>
      <c r="CC14" s="886"/>
      <c r="CD14" s="886"/>
      <c r="CE14" s="886"/>
      <c r="CF14" s="885"/>
      <c r="CG14" s="886"/>
      <c r="CH14" s="886"/>
      <c r="CI14" s="886"/>
      <c r="CJ14" s="885"/>
      <c r="CK14" s="886"/>
      <c r="CL14" s="886"/>
      <c r="CM14" s="886"/>
      <c r="CN14" s="885"/>
      <c r="CO14" s="886"/>
      <c r="CP14" s="886"/>
      <c r="CQ14" s="886"/>
      <c r="CR14" s="885"/>
      <c r="CS14" s="886"/>
      <c r="CT14" s="886"/>
      <c r="CU14" s="886"/>
      <c r="CV14" s="885"/>
      <c r="CW14" s="886"/>
      <c r="CX14" s="886"/>
      <c r="CY14" s="886"/>
      <c r="CZ14" s="885"/>
      <c r="DA14" s="886"/>
      <c r="DB14" s="886"/>
      <c r="DC14" s="886"/>
      <c r="DD14" s="885"/>
      <c r="DE14" s="886"/>
      <c r="DF14" s="886"/>
      <c r="DG14" s="886"/>
      <c r="DH14" s="885"/>
      <c r="DI14" s="886"/>
      <c r="DJ14" s="886"/>
      <c r="DK14" s="886"/>
      <c r="DL14" s="885"/>
      <c r="DM14" s="886"/>
      <c r="DN14" s="886"/>
      <c r="DO14" s="886"/>
      <c r="DP14" s="885"/>
      <c r="DQ14" s="886"/>
      <c r="DR14" s="886"/>
      <c r="DS14" s="886"/>
      <c r="DT14" s="885"/>
      <c r="DU14" s="886"/>
      <c r="DV14" s="886"/>
      <c r="DW14" s="886"/>
      <c r="DX14" s="885"/>
      <c r="DY14" s="886"/>
      <c r="DZ14" s="886"/>
      <c r="EA14" s="886"/>
      <c r="EB14" s="885"/>
      <c r="EC14" s="886"/>
      <c r="ED14" s="886"/>
      <c r="EE14" s="886"/>
      <c r="EF14" s="885"/>
      <c r="EG14" s="886"/>
      <c r="EH14" s="886"/>
      <c r="EI14" s="886"/>
      <c r="EJ14" s="885"/>
      <c r="EK14" s="886"/>
      <c r="EL14" s="886"/>
      <c r="EM14" s="886"/>
      <c r="EN14" s="885"/>
      <c r="EO14" s="886"/>
      <c r="EP14" s="886"/>
      <c r="EQ14" s="886"/>
      <c r="ER14" s="885"/>
      <c r="ES14" s="886"/>
      <c r="ET14" s="886"/>
      <c r="EU14" s="886"/>
      <c r="EV14" s="885"/>
      <c r="EW14" s="886"/>
      <c r="EX14" s="886"/>
      <c r="EY14" s="886"/>
      <c r="EZ14" s="885"/>
      <c r="FA14" s="886"/>
      <c r="FB14" s="886"/>
      <c r="FC14" s="886"/>
      <c r="FD14" s="885"/>
      <c r="FE14" s="886"/>
      <c r="FF14" s="886"/>
      <c r="FG14" s="886"/>
      <c r="FH14" s="885"/>
      <c r="FI14" s="886"/>
      <c r="FJ14" s="886"/>
      <c r="FK14" s="886"/>
      <c r="FL14" s="885"/>
      <c r="FM14" s="886"/>
      <c r="FN14" s="886"/>
      <c r="FO14" s="886"/>
      <c r="FP14" s="885"/>
      <c r="FQ14" s="886"/>
      <c r="FR14" s="886"/>
      <c r="FS14" s="886"/>
      <c r="FT14" s="885"/>
      <c r="FU14" s="886"/>
      <c r="FV14" s="886"/>
      <c r="FW14" s="886"/>
      <c r="FX14" s="885"/>
      <c r="FY14" s="886"/>
      <c r="FZ14" s="886"/>
      <c r="GA14" s="886"/>
      <c r="GB14" s="885"/>
      <c r="GC14" s="886"/>
      <c r="GD14" s="886"/>
      <c r="GE14" s="886"/>
      <c r="GF14" s="885"/>
      <c r="GG14" s="886"/>
      <c r="GH14" s="886"/>
      <c r="GI14" s="886"/>
      <c r="GJ14" s="885"/>
      <c r="GK14" s="886"/>
      <c r="GL14" s="886"/>
      <c r="GM14" s="886"/>
      <c r="GN14" s="885"/>
      <c r="GO14" s="886"/>
      <c r="GP14" s="886"/>
      <c r="GQ14" s="886"/>
      <c r="GR14" s="885"/>
      <c r="GS14" s="886"/>
      <c r="GT14" s="886"/>
      <c r="GU14" s="886"/>
      <c r="GV14" s="885"/>
      <c r="GW14" s="886"/>
      <c r="GX14" s="886"/>
      <c r="GY14" s="886"/>
      <c r="GZ14" s="885"/>
      <c r="HA14" s="886"/>
      <c r="HB14" s="886"/>
      <c r="HC14" s="886"/>
      <c r="HD14" s="885"/>
      <c r="HE14" s="886"/>
      <c r="HF14" s="886"/>
      <c r="HG14" s="886"/>
      <c r="HH14" s="885"/>
      <c r="HI14" s="886"/>
      <c r="HJ14" s="886"/>
      <c r="HK14" s="886"/>
      <c r="HL14" s="885"/>
      <c r="HM14" s="886"/>
      <c r="HN14" s="886"/>
      <c r="HO14" s="886"/>
      <c r="HP14" s="885"/>
      <c r="HQ14" s="886"/>
      <c r="HR14" s="886"/>
      <c r="HS14" s="886"/>
      <c r="HT14" s="885"/>
      <c r="HU14" s="886"/>
      <c r="HV14" s="886"/>
      <c r="HW14" s="886"/>
      <c r="HX14" s="885"/>
      <c r="HY14" s="886"/>
      <c r="HZ14" s="886"/>
      <c r="IA14" s="886"/>
      <c r="IB14" s="885"/>
      <c r="IC14" s="886"/>
      <c r="ID14" s="886"/>
      <c r="IE14" s="886"/>
      <c r="IF14" s="885"/>
      <c r="IG14" s="886"/>
      <c r="IH14" s="886"/>
      <c r="II14" s="886"/>
      <c r="IJ14" s="885"/>
      <c r="IK14" s="886"/>
      <c r="IL14" s="886"/>
      <c r="IM14" s="886"/>
      <c r="IN14" s="885"/>
      <c r="IO14" s="886"/>
      <c r="IP14" s="886"/>
      <c r="IQ14" s="886"/>
      <c r="IR14" s="885"/>
      <c r="IS14" s="886"/>
      <c r="IT14" s="886"/>
      <c r="IU14" s="886"/>
      <c r="IV14" s="885"/>
      <c r="IW14" s="886"/>
      <c r="IX14" s="886"/>
      <c r="IY14" s="886"/>
      <c r="IZ14" s="885"/>
      <c r="JA14" s="886"/>
      <c r="JB14" s="886"/>
      <c r="JC14" s="886"/>
      <c r="JD14" s="885"/>
      <c r="JE14" s="886"/>
      <c r="JF14" s="886"/>
      <c r="JG14" s="886"/>
      <c r="JH14" s="885"/>
      <c r="JI14" s="886"/>
      <c r="JJ14" s="886"/>
      <c r="JK14" s="886"/>
      <c r="JL14" s="885"/>
      <c r="JM14" s="886"/>
      <c r="JN14" s="886"/>
      <c r="JO14" s="886"/>
      <c r="JP14" s="885"/>
      <c r="JQ14" s="886"/>
      <c r="JR14" s="886"/>
      <c r="JS14" s="886"/>
      <c r="JT14" s="885"/>
      <c r="JU14" s="886"/>
      <c r="JV14" s="886"/>
      <c r="JW14" s="886"/>
      <c r="JX14" s="885"/>
      <c r="JY14" s="886"/>
      <c r="JZ14" s="886"/>
      <c r="KA14" s="886"/>
      <c r="KB14" s="885"/>
      <c r="KC14" s="886"/>
      <c r="KD14" s="886"/>
      <c r="KE14" s="886"/>
      <c r="KF14" s="885"/>
      <c r="KG14" s="886"/>
      <c r="KH14" s="886"/>
      <c r="KI14" s="886"/>
      <c r="KJ14" s="885"/>
      <c r="KK14" s="886"/>
      <c r="KL14" s="886"/>
      <c r="KM14" s="886"/>
      <c r="KN14" s="885"/>
      <c r="KO14" s="886"/>
      <c r="KP14" s="886"/>
      <c r="KQ14" s="886"/>
      <c r="KR14" s="885"/>
      <c r="KS14" s="886"/>
      <c r="KT14" s="886"/>
      <c r="KU14" s="886"/>
      <c r="KV14" s="885"/>
      <c r="KW14" s="886"/>
      <c r="KX14" s="886"/>
      <c r="KY14" s="886"/>
      <c r="KZ14" s="885"/>
      <c r="LA14" s="886"/>
      <c r="LB14" s="886"/>
      <c r="LC14" s="886"/>
      <c r="LD14" s="885"/>
      <c r="LE14" s="886"/>
      <c r="LF14" s="886"/>
      <c r="LG14" s="886"/>
      <c r="LH14" s="885"/>
      <c r="LI14" s="886"/>
      <c r="LJ14" s="886"/>
      <c r="LK14" s="886"/>
      <c r="LL14" s="885"/>
      <c r="LM14" s="886"/>
      <c r="LN14" s="886"/>
      <c r="LO14" s="886"/>
      <c r="LP14" s="885"/>
      <c r="LQ14" s="886"/>
      <c r="LR14" s="886"/>
      <c r="LS14" s="886"/>
      <c r="LT14" s="885"/>
      <c r="LU14" s="886"/>
      <c r="LV14" s="886"/>
      <c r="LW14" s="886"/>
      <c r="LX14" s="885"/>
      <c r="LY14" s="886"/>
      <c r="LZ14" s="886"/>
      <c r="MA14" s="886"/>
      <c r="MB14" s="885"/>
      <c r="MC14" s="886"/>
      <c r="MD14" s="886"/>
      <c r="ME14" s="886"/>
      <c r="MF14" s="885"/>
      <c r="MG14" s="886"/>
      <c r="MH14" s="886"/>
      <c r="MI14" s="886"/>
      <c r="MJ14" s="885"/>
      <c r="MK14" s="886"/>
      <c r="ML14" s="886"/>
      <c r="MM14" s="886"/>
      <c r="MN14" s="885"/>
      <c r="MO14" s="886"/>
      <c r="MP14" s="886"/>
      <c r="MQ14" s="886"/>
      <c r="MR14" s="885"/>
      <c r="MS14" s="886"/>
      <c r="MT14" s="886"/>
      <c r="MU14" s="886"/>
      <c r="MV14" s="885"/>
      <c r="MW14" s="886"/>
      <c r="MX14" s="886"/>
      <c r="MY14" s="886"/>
      <c r="MZ14" s="885"/>
      <c r="NA14" s="886"/>
      <c r="NB14" s="886"/>
      <c r="NC14" s="886"/>
      <c r="ND14" s="885"/>
      <c r="NE14" s="886"/>
      <c r="NF14" s="886"/>
      <c r="NG14" s="886"/>
      <c r="NH14" s="885"/>
      <c r="NI14" s="886"/>
      <c r="NJ14" s="886"/>
      <c r="NK14" s="886"/>
      <c r="NL14" s="885"/>
      <c r="NM14" s="886"/>
      <c r="NN14" s="886"/>
      <c r="NO14" s="886"/>
      <c r="NP14" s="885"/>
      <c r="NQ14" s="886"/>
      <c r="NR14" s="886"/>
      <c r="NS14" s="886"/>
      <c r="NT14" s="885"/>
      <c r="NU14" s="886"/>
      <c r="NV14" s="886"/>
      <c r="NW14" s="886"/>
      <c r="NX14" s="885"/>
      <c r="NY14" s="886"/>
      <c r="NZ14" s="886"/>
      <c r="OA14" s="886"/>
      <c r="OB14" s="885"/>
      <c r="OC14" s="886"/>
      <c r="OD14" s="886"/>
      <c r="OE14" s="886"/>
      <c r="OF14" s="885"/>
      <c r="OG14" s="886"/>
      <c r="OH14" s="886"/>
      <c r="OI14" s="886"/>
      <c r="OJ14" s="885"/>
      <c r="OK14" s="886"/>
      <c r="OL14" s="886"/>
      <c r="OM14" s="886"/>
      <c r="ON14" s="885"/>
      <c r="OO14" s="886"/>
      <c r="OP14" s="886"/>
      <c r="OQ14" s="886"/>
      <c r="OR14" s="885"/>
      <c r="OS14" s="886"/>
      <c r="OT14" s="886"/>
      <c r="OU14" s="886"/>
      <c r="OV14" s="885"/>
      <c r="OW14" s="886"/>
      <c r="OX14" s="886"/>
      <c r="OY14" s="886"/>
      <c r="OZ14" s="885"/>
      <c r="PA14" s="886"/>
      <c r="PB14" s="886"/>
      <c r="PC14" s="886"/>
      <c r="PD14" s="885"/>
      <c r="PE14" s="886"/>
      <c r="PF14" s="886"/>
      <c r="PG14" s="886"/>
      <c r="PH14" s="885"/>
      <c r="PI14" s="886"/>
      <c r="PJ14" s="886"/>
      <c r="PK14" s="886"/>
      <c r="PL14" s="885"/>
      <c r="PM14" s="886"/>
      <c r="PN14" s="886"/>
      <c r="PO14" s="886"/>
      <c r="PP14" s="885"/>
      <c r="PQ14" s="886"/>
      <c r="PR14" s="886"/>
      <c r="PS14" s="886"/>
      <c r="PT14" s="885"/>
      <c r="PU14" s="886"/>
      <c r="PV14" s="886"/>
      <c r="PW14" s="886"/>
      <c r="PX14" s="885"/>
      <c r="PY14" s="886"/>
      <c r="PZ14" s="886"/>
      <c r="QA14" s="886"/>
      <c r="QB14" s="885"/>
      <c r="QC14" s="886"/>
      <c r="QD14" s="886"/>
      <c r="QE14" s="886"/>
      <c r="QF14" s="885"/>
      <c r="QG14" s="886"/>
      <c r="QH14" s="886"/>
      <c r="QI14" s="886"/>
      <c r="QJ14" s="885"/>
      <c r="QK14" s="886"/>
      <c r="QL14" s="886"/>
      <c r="QM14" s="886"/>
      <c r="QN14" s="885"/>
      <c r="QO14" s="886"/>
      <c r="QP14" s="886"/>
      <c r="QQ14" s="886"/>
      <c r="QR14" s="885"/>
      <c r="QS14" s="886"/>
      <c r="QT14" s="886"/>
      <c r="QU14" s="886"/>
      <c r="QV14" s="885"/>
      <c r="QW14" s="886"/>
      <c r="QX14" s="886"/>
      <c r="QY14" s="886"/>
      <c r="QZ14" s="885"/>
      <c r="RA14" s="886"/>
      <c r="RB14" s="886"/>
      <c r="RC14" s="886"/>
      <c r="RD14" s="885"/>
      <c r="RE14" s="886"/>
      <c r="RF14" s="886"/>
      <c r="RG14" s="886"/>
      <c r="RH14" s="885"/>
      <c r="RI14" s="886"/>
      <c r="RJ14" s="886"/>
      <c r="RK14" s="886"/>
      <c r="RL14" s="885"/>
      <c r="RM14" s="886"/>
      <c r="RN14" s="886"/>
      <c r="RO14" s="886"/>
      <c r="RP14" s="885"/>
      <c r="RQ14" s="886"/>
      <c r="RR14" s="886"/>
      <c r="RS14" s="886"/>
      <c r="RT14" s="885"/>
      <c r="RU14" s="886"/>
      <c r="RV14" s="886"/>
      <c r="RW14" s="886"/>
      <c r="RX14" s="885"/>
      <c r="RY14" s="886"/>
      <c r="RZ14" s="886"/>
      <c r="SA14" s="886"/>
      <c r="SB14" s="885"/>
      <c r="SC14" s="886"/>
      <c r="SD14" s="886"/>
      <c r="SE14" s="886"/>
      <c r="SF14" s="885"/>
      <c r="SG14" s="886"/>
      <c r="SH14" s="886"/>
      <c r="SI14" s="886"/>
      <c r="SJ14" s="885"/>
      <c r="SK14" s="886"/>
      <c r="SL14" s="886"/>
      <c r="SM14" s="886"/>
      <c r="SN14" s="885"/>
      <c r="SO14" s="886"/>
      <c r="SP14" s="886"/>
      <c r="SQ14" s="886"/>
      <c r="SR14" s="885"/>
      <c r="SS14" s="886"/>
      <c r="ST14" s="886"/>
      <c r="SU14" s="886"/>
      <c r="SV14" s="885"/>
      <c r="SW14" s="886"/>
      <c r="SX14" s="886"/>
      <c r="SY14" s="886"/>
      <c r="SZ14" s="885"/>
      <c r="TA14" s="886"/>
      <c r="TB14" s="886"/>
      <c r="TC14" s="886"/>
      <c r="TD14" s="885"/>
      <c r="TE14" s="886"/>
      <c r="TF14" s="886"/>
      <c r="TG14" s="886"/>
      <c r="TH14" s="885"/>
      <c r="TI14" s="886"/>
      <c r="TJ14" s="886"/>
      <c r="TK14" s="886"/>
      <c r="TL14" s="885"/>
      <c r="TM14" s="886"/>
      <c r="TN14" s="886"/>
      <c r="TO14" s="886"/>
      <c r="TP14" s="885"/>
      <c r="TQ14" s="886"/>
      <c r="TR14" s="886"/>
      <c r="TS14" s="886"/>
      <c r="TT14" s="885"/>
      <c r="TU14" s="886"/>
      <c r="TV14" s="886"/>
      <c r="TW14" s="886"/>
      <c r="TX14" s="885"/>
      <c r="TY14" s="886"/>
      <c r="TZ14" s="886"/>
      <c r="UA14" s="886"/>
      <c r="UB14" s="885"/>
      <c r="UC14" s="886"/>
      <c r="UD14" s="886"/>
      <c r="UE14" s="886"/>
      <c r="UF14" s="885"/>
      <c r="UG14" s="886"/>
      <c r="UH14" s="886"/>
      <c r="UI14" s="886"/>
      <c r="UJ14" s="885"/>
      <c r="UK14" s="886"/>
      <c r="UL14" s="886"/>
      <c r="UM14" s="886"/>
      <c r="UN14" s="885"/>
      <c r="UO14" s="886"/>
      <c r="UP14" s="886"/>
      <c r="UQ14" s="886"/>
      <c r="UR14" s="885"/>
      <c r="US14" s="886"/>
      <c r="UT14" s="886"/>
      <c r="UU14" s="886"/>
      <c r="UV14" s="885"/>
      <c r="UW14" s="886"/>
      <c r="UX14" s="886"/>
      <c r="UY14" s="886"/>
      <c r="UZ14" s="885"/>
      <c r="VA14" s="886"/>
      <c r="VB14" s="886"/>
      <c r="VC14" s="886"/>
      <c r="VD14" s="885"/>
      <c r="VE14" s="886"/>
      <c r="VF14" s="886"/>
      <c r="VG14" s="886"/>
      <c r="VH14" s="885"/>
      <c r="VI14" s="886"/>
      <c r="VJ14" s="886"/>
      <c r="VK14" s="886"/>
      <c r="VL14" s="885"/>
      <c r="VM14" s="886"/>
      <c r="VN14" s="886"/>
      <c r="VO14" s="886"/>
      <c r="VP14" s="885"/>
      <c r="VQ14" s="886"/>
      <c r="VR14" s="886"/>
      <c r="VS14" s="886"/>
      <c r="VT14" s="885"/>
      <c r="VU14" s="886"/>
      <c r="VV14" s="886"/>
      <c r="VW14" s="886"/>
      <c r="VX14" s="885"/>
      <c r="VY14" s="886"/>
      <c r="VZ14" s="886"/>
      <c r="WA14" s="886"/>
      <c r="WB14" s="885"/>
      <c r="WC14" s="886"/>
      <c r="WD14" s="886"/>
      <c r="WE14" s="886"/>
      <c r="WF14" s="885"/>
      <c r="WG14" s="886"/>
      <c r="WH14" s="886"/>
      <c r="WI14" s="886"/>
      <c r="WJ14" s="885"/>
      <c r="WK14" s="886"/>
      <c r="WL14" s="886"/>
      <c r="WM14" s="886"/>
      <c r="WN14" s="885"/>
      <c r="WO14" s="886"/>
      <c r="WP14" s="886"/>
      <c r="WQ14" s="886"/>
      <c r="WR14" s="885"/>
      <c r="WS14" s="886"/>
      <c r="WT14" s="886"/>
      <c r="WU14" s="886"/>
      <c r="WV14" s="885"/>
      <c r="WW14" s="886"/>
      <c r="WX14" s="886"/>
      <c r="WY14" s="886"/>
      <c r="WZ14" s="885"/>
      <c r="XA14" s="886"/>
      <c r="XB14" s="886"/>
      <c r="XC14" s="886"/>
      <c r="XD14" s="885"/>
      <c r="XE14" s="886"/>
      <c r="XF14" s="886"/>
      <c r="XG14" s="886"/>
      <c r="XH14" s="885"/>
      <c r="XI14" s="886"/>
      <c r="XJ14" s="886"/>
      <c r="XK14" s="886"/>
      <c r="XL14" s="885"/>
      <c r="XM14" s="886"/>
      <c r="XN14" s="886"/>
      <c r="XO14" s="886"/>
      <c r="XP14" s="885"/>
      <c r="XQ14" s="886"/>
      <c r="XR14" s="886"/>
      <c r="XS14" s="886"/>
      <c r="XT14" s="885"/>
      <c r="XU14" s="886"/>
      <c r="XV14" s="886"/>
      <c r="XW14" s="886"/>
      <c r="XX14" s="885"/>
      <c r="XY14" s="886"/>
      <c r="XZ14" s="886"/>
      <c r="YA14" s="886"/>
      <c r="YB14" s="885"/>
      <c r="YC14" s="886"/>
      <c r="YD14" s="886"/>
      <c r="YE14" s="886"/>
      <c r="YF14" s="885"/>
      <c r="YG14" s="886"/>
      <c r="YH14" s="886"/>
      <c r="YI14" s="886"/>
      <c r="YJ14" s="885"/>
      <c r="YK14" s="886"/>
      <c r="YL14" s="886"/>
      <c r="YM14" s="886"/>
      <c r="YN14" s="885"/>
      <c r="YO14" s="886"/>
      <c r="YP14" s="886"/>
      <c r="YQ14" s="886"/>
      <c r="YR14" s="885"/>
      <c r="YS14" s="886"/>
      <c r="YT14" s="886"/>
      <c r="YU14" s="886"/>
      <c r="YV14" s="885"/>
      <c r="YW14" s="886"/>
      <c r="YX14" s="886"/>
      <c r="YY14" s="886"/>
      <c r="YZ14" s="885"/>
      <c r="ZA14" s="886"/>
      <c r="ZB14" s="886"/>
      <c r="ZC14" s="886"/>
      <c r="ZD14" s="885"/>
      <c r="ZE14" s="886"/>
      <c r="ZF14" s="886"/>
      <c r="ZG14" s="886"/>
      <c r="ZH14" s="885"/>
      <c r="ZI14" s="886"/>
      <c r="ZJ14" s="886"/>
      <c r="ZK14" s="886"/>
      <c r="ZL14" s="885"/>
      <c r="ZM14" s="886"/>
      <c r="ZN14" s="886"/>
      <c r="ZO14" s="886"/>
      <c r="ZP14" s="885"/>
      <c r="ZQ14" s="886"/>
      <c r="ZR14" s="886"/>
      <c r="ZS14" s="886"/>
      <c r="ZT14" s="885"/>
      <c r="ZU14" s="886"/>
      <c r="ZV14" s="886"/>
      <c r="ZW14" s="886"/>
      <c r="ZX14" s="885"/>
      <c r="ZY14" s="886"/>
      <c r="ZZ14" s="886"/>
      <c r="AAA14" s="886"/>
      <c r="AAB14" s="885"/>
      <c r="AAC14" s="886"/>
      <c r="AAD14" s="886"/>
      <c r="AAE14" s="886"/>
      <c r="AAF14" s="885"/>
      <c r="AAG14" s="886"/>
      <c r="AAH14" s="886"/>
      <c r="AAI14" s="886"/>
      <c r="AAJ14" s="885"/>
      <c r="AAK14" s="886"/>
      <c r="AAL14" s="886"/>
      <c r="AAM14" s="886"/>
      <c r="AAN14" s="885"/>
      <c r="AAO14" s="886"/>
      <c r="AAP14" s="886"/>
      <c r="AAQ14" s="886"/>
      <c r="AAR14" s="885"/>
      <c r="AAS14" s="886"/>
      <c r="AAT14" s="886"/>
      <c r="AAU14" s="886"/>
      <c r="AAV14" s="885"/>
      <c r="AAW14" s="886"/>
      <c r="AAX14" s="886"/>
      <c r="AAY14" s="886"/>
      <c r="AAZ14" s="885"/>
      <c r="ABA14" s="886"/>
      <c r="ABB14" s="886"/>
      <c r="ABC14" s="886"/>
      <c r="ABD14" s="885"/>
      <c r="ABE14" s="886"/>
      <c r="ABF14" s="886"/>
      <c r="ABG14" s="886"/>
      <c r="ABH14" s="885"/>
      <c r="ABI14" s="886"/>
      <c r="ABJ14" s="886"/>
      <c r="ABK14" s="886"/>
      <c r="ABL14" s="885"/>
      <c r="ABM14" s="886"/>
      <c r="ABN14" s="886"/>
      <c r="ABO14" s="886"/>
      <c r="ABP14" s="885"/>
      <c r="ABQ14" s="886"/>
      <c r="ABR14" s="886"/>
      <c r="ABS14" s="886"/>
      <c r="ABT14" s="885"/>
      <c r="ABU14" s="886"/>
      <c r="ABV14" s="886"/>
      <c r="ABW14" s="886"/>
      <c r="ABX14" s="885"/>
      <c r="ABY14" s="886"/>
      <c r="ABZ14" s="886"/>
      <c r="ACA14" s="886"/>
      <c r="ACB14" s="885"/>
      <c r="ACC14" s="886"/>
      <c r="ACD14" s="886"/>
      <c r="ACE14" s="886"/>
      <c r="ACF14" s="885"/>
      <c r="ACG14" s="886"/>
      <c r="ACH14" s="886"/>
      <c r="ACI14" s="886"/>
      <c r="ACJ14" s="885"/>
      <c r="ACK14" s="886"/>
      <c r="ACL14" s="886"/>
      <c r="ACM14" s="886"/>
      <c r="ACN14" s="885"/>
      <c r="ACO14" s="886"/>
      <c r="ACP14" s="886"/>
      <c r="ACQ14" s="886"/>
      <c r="ACR14" s="885"/>
      <c r="ACS14" s="886"/>
      <c r="ACT14" s="886"/>
      <c r="ACU14" s="886"/>
      <c r="ACV14" s="885"/>
      <c r="ACW14" s="886"/>
      <c r="ACX14" s="886"/>
      <c r="ACY14" s="886"/>
      <c r="ACZ14" s="885"/>
      <c r="ADA14" s="886"/>
      <c r="ADB14" s="886"/>
      <c r="ADC14" s="886"/>
      <c r="ADD14" s="885"/>
      <c r="ADE14" s="886"/>
      <c r="ADF14" s="886"/>
      <c r="ADG14" s="886"/>
      <c r="ADH14" s="885"/>
      <c r="ADI14" s="886"/>
      <c r="ADJ14" s="886"/>
      <c r="ADK14" s="886"/>
      <c r="ADL14" s="885"/>
      <c r="ADM14" s="886"/>
      <c r="ADN14" s="886"/>
      <c r="ADO14" s="886"/>
      <c r="ADP14" s="885"/>
      <c r="ADQ14" s="886"/>
      <c r="ADR14" s="886"/>
      <c r="ADS14" s="886"/>
      <c r="ADT14" s="885"/>
      <c r="ADU14" s="886"/>
      <c r="ADV14" s="886"/>
      <c r="ADW14" s="886"/>
      <c r="ADX14" s="885"/>
      <c r="ADY14" s="886"/>
      <c r="ADZ14" s="886"/>
      <c r="AEA14" s="886"/>
      <c r="AEB14" s="885"/>
      <c r="AEC14" s="886"/>
      <c r="AED14" s="886"/>
      <c r="AEE14" s="886"/>
      <c r="AEF14" s="885"/>
      <c r="AEG14" s="886"/>
      <c r="AEH14" s="886"/>
      <c r="AEI14" s="886"/>
      <c r="AEJ14" s="885"/>
      <c r="AEK14" s="886"/>
      <c r="AEL14" s="886"/>
      <c r="AEM14" s="886"/>
      <c r="AEN14" s="885"/>
      <c r="AEO14" s="886"/>
      <c r="AEP14" s="886"/>
      <c r="AEQ14" s="886"/>
      <c r="AER14" s="885"/>
      <c r="AES14" s="886"/>
      <c r="AET14" s="886"/>
      <c r="AEU14" s="886"/>
      <c r="AEV14" s="885"/>
      <c r="AEW14" s="886"/>
      <c r="AEX14" s="886"/>
      <c r="AEY14" s="886"/>
      <c r="AEZ14" s="885"/>
      <c r="AFA14" s="886"/>
      <c r="AFB14" s="886"/>
      <c r="AFC14" s="886"/>
      <c r="AFD14" s="885"/>
      <c r="AFE14" s="886"/>
      <c r="AFF14" s="886"/>
      <c r="AFG14" s="886"/>
      <c r="AFH14" s="885"/>
      <c r="AFI14" s="886"/>
      <c r="AFJ14" s="886"/>
      <c r="AFK14" s="886"/>
      <c r="AFL14" s="885"/>
      <c r="AFM14" s="886"/>
      <c r="AFN14" s="886"/>
      <c r="AFO14" s="886"/>
      <c r="AFP14" s="885"/>
      <c r="AFQ14" s="886"/>
      <c r="AFR14" s="886"/>
      <c r="AFS14" s="886"/>
      <c r="AFT14" s="885"/>
      <c r="AFU14" s="886"/>
      <c r="AFV14" s="886"/>
      <c r="AFW14" s="886"/>
      <c r="AFX14" s="885"/>
      <c r="AFY14" s="886"/>
      <c r="AFZ14" s="886"/>
      <c r="AGA14" s="886"/>
      <c r="AGB14" s="885"/>
      <c r="AGC14" s="886"/>
      <c r="AGD14" s="886"/>
      <c r="AGE14" s="886"/>
      <c r="AGF14" s="885"/>
      <c r="AGG14" s="886"/>
      <c r="AGH14" s="886"/>
      <c r="AGI14" s="886"/>
      <c r="AGJ14" s="885"/>
      <c r="AGK14" s="886"/>
      <c r="AGL14" s="886"/>
      <c r="AGM14" s="886"/>
      <c r="AGN14" s="885"/>
      <c r="AGO14" s="886"/>
      <c r="AGP14" s="886"/>
      <c r="AGQ14" s="886"/>
      <c r="AGR14" s="885"/>
      <c r="AGS14" s="886"/>
      <c r="AGT14" s="886"/>
      <c r="AGU14" s="886"/>
      <c r="AGV14" s="885"/>
      <c r="AGW14" s="886"/>
      <c r="AGX14" s="886"/>
      <c r="AGY14" s="886"/>
      <c r="AGZ14" s="885"/>
      <c r="AHA14" s="886"/>
      <c r="AHB14" s="886"/>
      <c r="AHC14" s="886"/>
      <c r="AHD14" s="885"/>
      <c r="AHE14" s="886"/>
      <c r="AHF14" s="886"/>
      <c r="AHG14" s="886"/>
      <c r="AHH14" s="885"/>
      <c r="AHI14" s="886"/>
      <c r="AHJ14" s="886"/>
      <c r="AHK14" s="886"/>
      <c r="AHL14" s="885"/>
      <c r="AHM14" s="886"/>
      <c r="AHN14" s="886"/>
      <c r="AHO14" s="886"/>
      <c r="AHP14" s="885"/>
      <c r="AHQ14" s="886"/>
      <c r="AHR14" s="886"/>
      <c r="AHS14" s="886"/>
      <c r="AHT14" s="885"/>
      <c r="AHU14" s="886"/>
      <c r="AHV14" s="886"/>
      <c r="AHW14" s="886"/>
      <c r="AHX14" s="885"/>
      <c r="AHY14" s="886"/>
      <c r="AHZ14" s="886"/>
      <c r="AIA14" s="886"/>
      <c r="AIB14" s="885"/>
      <c r="AIC14" s="886"/>
      <c r="AID14" s="886"/>
      <c r="AIE14" s="886"/>
      <c r="AIF14" s="885"/>
      <c r="AIG14" s="886"/>
      <c r="AIH14" s="886"/>
      <c r="AII14" s="886"/>
      <c r="AIJ14" s="885"/>
      <c r="AIK14" s="886"/>
      <c r="AIL14" s="886"/>
      <c r="AIM14" s="886"/>
      <c r="AIN14" s="885"/>
      <c r="AIO14" s="886"/>
      <c r="AIP14" s="886"/>
      <c r="AIQ14" s="886"/>
      <c r="AIR14" s="885"/>
      <c r="AIS14" s="886"/>
      <c r="AIT14" s="886"/>
      <c r="AIU14" s="886"/>
      <c r="AIV14" s="885"/>
      <c r="AIW14" s="886"/>
      <c r="AIX14" s="886"/>
      <c r="AIY14" s="886"/>
      <c r="AIZ14" s="885"/>
      <c r="AJA14" s="886"/>
      <c r="AJB14" s="886"/>
      <c r="AJC14" s="886"/>
      <c r="AJD14" s="885"/>
      <c r="AJE14" s="886"/>
      <c r="AJF14" s="886"/>
      <c r="AJG14" s="886"/>
      <c r="AJH14" s="885"/>
      <c r="AJI14" s="886"/>
      <c r="AJJ14" s="886"/>
      <c r="AJK14" s="886"/>
      <c r="AJL14" s="885"/>
      <c r="AJM14" s="886"/>
      <c r="AJN14" s="886"/>
      <c r="AJO14" s="886"/>
      <c r="AJP14" s="885"/>
      <c r="AJQ14" s="886"/>
      <c r="AJR14" s="886"/>
      <c r="AJS14" s="886"/>
      <c r="AJT14" s="885"/>
      <c r="AJU14" s="886"/>
      <c r="AJV14" s="886"/>
      <c r="AJW14" s="886"/>
      <c r="AJX14" s="885"/>
      <c r="AJY14" s="886"/>
      <c r="AJZ14" s="886"/>
      <c r="AKA14" s="886"/>
      <c r="AKB14" s="885"/>
      <c r="AKC14" s="886"/>
      <c r="AKD14" s="886"/>
      <c r="AKE14" s="886"/>
      <c r="AKF14" s="885"/>
      <c r="AKG14" s="886"/>
      <c r="AKH14" s="886"/>
      <c r="AKI14" s="886"/>
      <c r="AKJ14" s="885"/>
      <c r="AKK14" s="886"/>
      <c r="AKL14" s="886"/>
      <c r="AKM14" s="886"/>
      <c r="AKN14" s="885"/>
      <c r="AKO14" s="886"/>
      <c r="AKP14" s="886"/>
      <c r="AKQ14" s="886"/>
      <c r="AKR14" s="885"/>
      <c r="AKS14" s="886"/>
      <c r="AKT14" s="886"/>
      <c r="AKU14" s="886"/>
      <c r="AKV14" s="885"/>
      <c r="AKW14" s="886"/>
      <c r="AKX14" s="886"/>
      <c r="AKY14" s="886"/>
      <c r="AKZ14" s="885"/>
      <c r="ALA14" s="886"/>
      <c r="ALB14" s="886"/>
      <c r="ALC14" s="886"/>
      <c r="ALD14" s="885"/>
      <c r="ALE14" s="886"/>
      <c r="ALF14" s="886"/>
      <c r="ALG14" s="886"/>
      <c r="ALH14" s="885"/>
      <c r="ALI14" s="886"/>
      <c r="ALJ14" s="886"/>
      <c r="ALK14" s="886"/>
      <c r="ALL14" s="885"/>
      <c r="ALM14" s="886"/>
      <c r="ALN14" s="886"/>
      <c r="ALO14" s="886"/>
      <c r="ALP14" s="885"/>
      <c r="ALQ14" s="886"/>
      <c r="ALR14" s="886"/>
      <c r="ALS14" s="886"/>
      <c r="ALT14" s="885"/>
      <c r="ALU14" s="886"/>
      <c r="ALV14" s="886"/>
      <c r="ALW14" s="886"/>
      <c r="ALX14" s="885"/>
      <c r="ALY14" s="886"/>
      <c r="ALZ14" s="886"/>
      <c r="AMA14" s="886"/>
      <c r="AMB14" s="885"/>
      <c r="AMC14" s="886"/>
      <c r="AMD14" s="886"/>
      <c r="AME14" s="886"/>
      <c r="AMF14" s="885"/>
      <c r="AMG14" s="886"/>
      <c r="AMH14" s="886"/>
      <c r="AMI14" s="886"/>
      <c r="AMJ14" s="885"/>
      <c r="AMK14" s="886"/>
      <c r="AML14" s="886"/>
      <c r="AMM14" s="886"/>
      <c r="AMN14" s="885"/>
      <c r="AMO14" s="886"/>
      <c r="AMP14" s="886"/>
      <c r="AMQ14" s="886"/>
      <c r="AMR14" s="885"/>
      <c r="AMS14" s="886"/>
      <c r="AMT14" s="886"/>
      <c r="AMU14" s="886"/>
      <c r="AMV14" s="885"/>
      <c r="AMW14" s="886"/>
      <c r="AMX14" s="886"/>
      <c r="AMY14" s="886"/>
      <c r="AMZ14" s="885"/>
      <c r="ANA14" s="886"/>
      <c r="ANB14" s="886"/>
      <c r="ANC14" s="886"/>
      <c r="AND14" s="885"/>
      <c r="ANE14" s="886"/>
      <c r="ANF14" s="886"/>
      <c r="ANG14" s="886"/>
      <c r="ANH14" s="885"/>
      <c r="ANI14" s="886"/>
      <c r="ANJ14" s="886"/>
      <c r="ANK14" s="886"/>
      <c r="ANL14" s="885"/>
      <c r="ANM14" s="886"/>
      <c r="ANN14" s="886"/>
      <c r="ANO14" s="886"/>
      <c r="ANP14" s="885"/>
      <c r="ANQ14" s="886"/>
      <c r="ANR14" s="886"/>
      <c r="ANS14" s="886"/>
      <c r="ANT14" s="885"/>
      <c r="ANU14" s="886"/>
      <c r="ANV14" s="886"/>
      <c r="ANW14" s="886"/>
      <c r="ANX14" s="885"/>
      <c r="ANY14" s="886"/>
      <c r="ANZ14" s="886"/>
      <c r="AOA14" s="886"/>
      <c r="AOB14" s="885"/>
      <c r="AOC14" s="886"/>
      <c r="AOD14" s="886"/>
      <c r="AOE14" s="886"/>
      <c r="AOF14" s="885"/>
      <c r="AOG14" s="886"/>
      <c r="AOH14" s="886"/>
      <c r="AOI14" s="886"/>
      <c r="AOJ14" s="885"/>
      <c r="AOK14" s="886"/>
      <c r="AOL14" s="886"/>
      <c r="AOM14" s="886"/>
      <c r="AON14" s="885"/>
      <c r="AOO14" s="886"/>
      <c r="AOP14" s="886"/>
      <c r="AOQ14" s="886"/>
      <c r="AOR14" s="885"/>
      <c r="AOS14" s="886"/>
      <c r="AOT14" s="886"/>
      <c r="AOU14" s="886"/>
      <c r="AOV14" s="885"/>
      <c r="AOW14" s="886"/>
      <c r="AOX14" s="886"/>
      <c r="AOY14" s="886"/>
      <c r="AOZ14" s="885"/>
      <c r="APA14" s="886"/>
      <c r="APB14" s="886"/>
      <c r="APC14" s="886"/>
      <c r="APD14" s="885"/>
      <c r="APE14" s="886"/>
      <c r="APF14" s="886"/>
      <c r="APG14" s="886"/>
      <c r="APH14" s="885"/>
      <c r="API14" s="886"/>
      <c r="APJ14" s="886"/>
      <c r="APK14" s="886"/>
      <c r="APL14" s="885"/>
      <c r="APM14" s="886"/>
      <c r="APN14" s="886"/>
      <c r="APO14" s="886"/>
      <c r="APP14" s="885"/>
      <c r="APQ14" s="886"/>
      <c r="APR14" s="886"/>
      <c r="APS14" s="886"/>
      <c r="APT14" s="885"/>
      <c r="APU14" s="886"/>
      <c r="APV14" s="886"/>
      <c r="APW14" s="886"/>
      <c r="APX14" s="885"/>
      <c r="APY14" s="886"/>
      <c r="APZ14" s="886"/>
      <c r="AQA14" s="886"/>
      <c r="AQB14" s="885"/>
      <c r="AQC14" s="886"/>
      <c r="AQD14" s="886"/>
      <c r="AQE14" s="886"/>
      <c r="AQF14" s="885"/>
      <c r="AQG14" s="886"/>
      <c r="AQH14" s="886"/>
      <c r="AQI14" s="886"/>
      <c r="AQJ14" s="885"/>
      <c r="AQK14" s="886"/>
      <c r="AQL14" s="886"/>
      <c r="AQM14" s="886"/>
      <c r="AQN14" s="885"/>
      <c r="AQO14" s="886"/>
      <c r="AQP14" s="886"/>
      <c r="AQQ14" s="886"/>
      <c r="AQR14" s="885"/>
      <c r="AQS14" s="886"/>
      <c r="AQT14" s="886"/>
      <c r="AQU14" s="886"/>
      <c r="AQV14" s="885"/>
      <c r="AQW14" s="886"/>
      <c r="AQX14" s="886"/>
      <c r="AQY14" s="886"/>
      <c r="AQZ14" s="885"/>
      <c r="ARA14" s="886"/>
      <c r="ARB14" s="886"/>
      <c r="ARC14" s="886"/>
      <c r="ARD14" s="885"/>
      <c r="ARE14" s="886"/>
      <c r="ARF14" s="886"/>
      <c r="ARG14" s="886"/>
      <c r="ARH14" s="885"/>
      <c r="ARI14" s="886"/>
      <c r="ARJ14" s="886"/>
      <c r="ARK14" s="886"/>
      <c r="ARL14" s="885"/>
      <c r="ARM14" s="886"/>
      <c r="ARN14" s="886"/>
      <c r="ARO14" s="886"/>
      <c r="ARP14" s="885"/>
      <c r="ARQ14" s="886"/>
      <c r="ARR14" s="886"/>
      <c r="ARS14" s="886"/>
      <c r="ART14" s="885"/>
      <c r="ARU14" s="886"/>
      <c r="ARV14" s="886"/>
      <c r="ARW14" s="886"/>
      <c r="ARX14" s="885"/>
      <c r="ARY14" s="886"/>
      <c r="ARZ14" s="886"/>
      <c r="ASA14" s="886"/>
      <c r="ASB14" s="885"/>
      <c r="ASC14" s="886"/>
      <c r="ASD14" s="886"/>
      <c r="ASE14" s="886"/>
      <c r="ASF14" s="885"/>
      <c r="ASG14" s="886"/>
      <c r="ASH14" s="886"/>
      <c r="ASI14" s="886"/>
      <c r="ASJ14" s="885"/>
      <c r="ASK14" s="886"/>
      <c r="ASL14" s="886"/>
      <c r="ASM14" s="886"/>
      <c r="ASN14" s="885"/>
      <c r="ASO14" s="886"/>
      <c r="ASP14" s="886"/>
      <c r="ASQ14" s="886"/>
      <c r="ASR14" s="885"/>
      <c r="ASS14" s="886"/>
      <c r="AST14" s="886"/>
      <c r="ASU14" s="886"/>
      <c r="ASV14" s="885"/>
      <c r="ASW14" s="886"/>
      <c r="ASX14" s="886"/>
      <c r="ASY14" s="886"/>
      <c r="ASZ14" s="885"/>
      <c r="ATA14" s="886"/>
      <c r="ATB14" s="886"/>
      <c r="ATC14" s="886"/>
      <c r="ATD14" s="885"/>
      <c r="ATE14" s="886"/>
      <c r="ATF14" s="886"/>
      <c r="ATG14" s="886"/>
      <c r="ATH14" s="885"/>
      <c r="ATI14" s="886"/>
      <c r="ATJ14" s="886"/>
      <c r="ATK14" s="886"/>
      <c r="ATL14" s="885"/>
      <c r="ATM14" s="886"/>
      <c r="ATN14" s="886"/>
      <c r="ATO14" s="886"/>
      <c r="ATP14" s="885"/>
      <c r="ATQ14" s="886"/>
      <c r="ATR14" s="886"/>
      <c r="ATS14" s="886"/>
      <c r="ATT14" s="885"/>
      <c r="ATU14" s="886"/>
      <c r="ATV14" s="886"/>
      <c r="ATW14" s="886"/>
      <c r="ATX14" s="885"/>
      <c r="ATY14" s="886"/>
      <c r="ATZ14" s="886"/>
      <c r="AUA14" s="886"/>
      <c r="AUB14" s="885"/>
      <c r="AUC14" s="886"/>
      <c r="AUD14" s="886"/>
      <c r="AUE14" s="886"/>
      <c r="AUF14" s="885"/>
      <c r="AUG14" s="886"/>
      <c r="AUH14" s="886"/>
      <c r="AUI14" s="886"/>
      <c r="AUJ14" s="885"/>
      <c r="AUK14" s="886"/>
      <c r="AUL14" s="886"/>
      <c r="AUM14" s="886"/>
      <c r="AUN14" s="885"/>
      <c r="AUO14" s="886"/>
      <c r="AUP14" s="886"/>
      <c r="AUQ14" s="886"/>
      <c r="AUR14" s="885"/>
      <c r="AUS14" s="886"/>
      <c r="AUT14" s="886"/>
      <c r="AUU14" s="886"/>
      <c r="AUV14" s="885"/>
      <c r="AUW14" s="886"/>
      <c r="AUX14" s="886"/>
      <c r="AUY14" s="886"/>
      <c r="AUZ14" s="885"/>
      <c r="AVA14" s="886"/>
      <c r="AVB14" s="886"/>
      <c r="AVC14" s="886"/>
      <c r="AVD14" s="885"/>
      <c r="AVE14" s="886"/>
      <c r="AVF14" s="886"/>
      <c r="AVG14" s="886"/>
      <c r="AVH14" s="885"/>
      <c r="AVI14" s="886"/>
      <c r="AVJ14" s="886"/>
      <c r="AVK14" s="886"/>
      <c r="AVL14" s="885"/>
      <c r="AVM14" s="886"/>
      <c r="AVN14" s="886"/>
      <c r="AVO14" s="886"/>
      <c r="AVP14" s="885"/>
      <c r="AVQ14" s="886"/>
      <c r="AVR14" s="886"/>
      <c r="AVS14" s="886"/>
      <c r="AVT14" s="885"/>
      <c r="AVU14" s="886"/>
      <c r="AVV14" s="886"/>
      <c r="AVW14" s="886"/>
      <c r="AVX14" s="885"/>
      <c r="AVY14" s="886"/>
      <c r="AVZ14" s="886"/>
      <c r="AWA14" s="886"/>
      <c r="AWB14" s="885"/>
      <c r="AWC14" s="886"/>
      <c r="AWD14" s="886"/>
      <c r="AWE14" s="886"/>
      <c r="AWF14" s="885"/>
      <c r="AWG14" s="886"/>
      <c r="AWH14" s="886"/>
      <c r="AWI14" s="886"/>
      <c r="AWJ14" s="885"/>
      <c r="AWK14" s="886"/>
      <c r="AWL14" s="886"/>
      <c r="AWM14" s="886"/>
      <c r="AWN14" s="885"/>
      <c r="AWO14" s="886"/>
      <c r="AWP14" s="886"/>
      <c r="AWQ14" s="886"/>
      <c r="AWR14" s="885"/>
      <c r="AWS14" s="886"/>
      <c r="AWT14" s="886"/>
      <c r="AWU14" s="886"/>
      <c r="AWV14" s="885"/>
      <c r="AWW14" s="886"/>
      <c r="AWX14" s="886"/>
      <c r="AWY14" s="886"/>
      <c r="AWZ14" s="885"/>
      <c r="AXA14" s="886"/>
      <c r="AXB14" s="886"/>
      <c r="AXC14" s="886"/>
      <c r="AXD14" s="885"/>
      <c r="AXE14" s="886"/>
      <c r="AXF14" s="886"/>
      <c r="AXG14" s="886"/>
      <c r="AXH14" s="885"/>
      <c r="AXI14" s="886"/>
      <c r="AXJ14" s="886"/>
      <c r="AXK14" s="886"/>
      <c r="AXL14" s="885"/>
      <c r="AXM14" s="886"/>
      <c r="AXN14" s="886"/>
      <c r="AXO14" s="886"/>
      <c r="AXP14" s="885"/>
      <c r="AXQ14" s="886"/>
      <c r="AXR14" s="886"/>
      <c r="AXS14" s="886"/>
      <c r="AXT14" s="885"/>
      <c r="AXU14" s="886"/>
      <c r="AXV14" s="886"/>
      <c r="AXW14" s="886"/>
      <c r="AXX14" s="885"/>
      <c r="AXY14" s="886"/>
      <c r="AXZ14" s="886"/>
      <c r="AYA14" s="886"/>
      <c r="AYB14" s="885"/>
      <c r="AYC14" s="886"/>
      <c r="AYD14" s="886"/>
      <c r="AYE14" s="886"/>
      <c r="AYF14" s="885"/>
      <c r="AYG14" s="886"/>
      <c r="AYH14" s="886"/>
      <c r="AYI14" s="886"/>
      <c r="AYJ14" s="885"/>
      <c r="AYK14" s="886"/>
      <c r="AYL14" s="886"/>
      <c r="AYM14" s="886"/>
      <c r="AYN14" s="885"/>
      <c r="AYO14" s="886"/>
      <c r="AYP14" s="886"/>
      <c r="AYQ14" s="886"/>
      <c r="AYR14" s="885"/>
      <c r="AYS14" s="886"/>
      <c r="AYT14" s="886"/>
      <c r="AYU14" s="886"/>
      <c r="AYV14" s="885"/>
      <c r="AYW14" s="886"/>
      <c r="AYX14" s="886"/>
      <c r="AYY14" s="886"/>
      <c r="AYZ14" s="885"/>
      <c r="AZA14" s="886"/>
      <c r="AZB14" s="886"/>
      <c r="AZC14" s="886"/>
      <c r="AZD14" s="885"/>
      <c r="AZE14" s="886"/>
      <c r="AZF14" s="886"/>
      <c r="AZG14" s="886"/>
      <c r="AZH14" s="885"/>
      <c r="AZI14" s="886"/>
      <c r="AZJ14" s="886"/>
      <c r="AZK14" s="886"/>
      <c r="AZL14" s="885"/>
      <c r="AZM14" s="886"/>
      <c r="AZN14" s="886"/>
      <c r="AZO14" s="886"/>
      <c r="AZP14" s="885"/>
      <c r="AZQ14" s="886"/>
      <c r="AZR14" s="886"/>
      <c r="AZS14" s="886"/>
      <c r="AZT14" s="885"/>
      <c r="AZU14" s="886"/>
      <c r="AZV14" s="886"/>
      <c r="AZW14" s="886"/>
      <c r="AZX14" s="885"/>
      <c r="AZY14" s="886"/>
      <c r="AZZ14" s="886"/>
      <c r="BAA14" s="886"/>
      <c r="BAB14" s="885"/>
      <c r="BAC14" s="886"/>
      <c r="BAD14" s="886"/>
      <c r="BAE14" s="886"/>
      <c r="BAF14" s="885"/>
      <c r="BAG14" s="886"/>
      <c r="BAH14" s="886"/>
      <c r="BAI14" s="886"/>
      <c r="BAJ14" s="885"/>
      <c r="BAK14" s="886"/>
      <c r="BAL14" s="886"/>
      <c r="BAM14" s="886"/>
      <c r="BAN14" s="885"/>
      <c r="BAO14" s="886"/>
      <c r="BAP14" s="886"/>
      <c r="BAQ14" s="886"/>
      <c r="BAR14" s="885"/>
      <c r="BAS14" s="886"/>
      <c r="BAT14" s="886"/>
      <c r="BAU14" s="886"/>
      <c r="BAV14" s="885"/>
      <c r="BAW14" s="886"/>
      <c r="BAX14" s="886"/>
      <c r="BAY14" s="886"/>
      <c r="BAZ14" s="885"/>
      <c r="BBA14" s="886"/>
      <c r="BBB14" s="886"/>
      <c r="BBC14" s="886"/>
      <c r="BBD14" s="885"/>
      <c r="BBE14" s="886"/>
      <c r="BBF14" s="886"/>
      <c r="BBG14" s="886"/>
      <c r="BBH14" s="885"/>
      <c r="BBI14" s="886"/>
      <c r="BBJ14" s="886"/>
      <c r="BBK14" s="886"/>
      <c r="BBL14" s="885"/>
      <c r="BBM14" s="886"/>
      <c r="BBN14" s="886"/>
      <c r="BBO14" s="886"/>
      <c r="BBP14" s="885"/>
      <c r="BBQ14" s="886"/>
      <c r="BBR14" s="886"/>
      <c r="BBS14" s="886"/>
      <c r="BBT14" s="885"/>
      <c r="BBU14" s="886"/>
      <c r="BBV14" s="886"/>
      <c r="BBW14" s="886"/>
      <c r="BBX14" s="885"/>
      <c r="BBY14" s="886"/>
      <c r="BBZ14" s="886"/>
      <c r="BCA14" s="886"/>
      <c r="BCB14" s="885"/>
      <c r="BCC14" s="886"/>
      <c r="BCD14" s="886"/>
      <c r="BCE14" s="886"/>
      <c r="BCF14" s="885"/>
      <c r="BCG14" s="886"/>
      <c r="BCH14" s="886"/>
      <c r="BCI14" s="886"/>
      <c r="BCJ14" s="885"/>
      <c r="BCK14" s="886"/>
      <c r="BCL14" s="886"/>
      <c r="BCM14" s="886"/>
      <c r="BCN14" s="885"/>
      <c r="BCO14" s="886"/>
      <c r="BCP14" s="886"/>
      <c r="BCQ14" s="886"/>
      <c r="BCR14" s="885"/>
      <c r="BCS14" s="886"/>
      <c r="BCT14" s="886"/>
      <c r="BCU14" s="886"/>
      <c r="BCV14" s="885"/>
      <c r="BCW14" s="886"/>
      <c r="BCX14" s="886"/>
      <c r="BCY14" s="886"/>
      <c r="BCZ14" s="885"/>
      <c r="BDA14" s="886"/>
      <c r="BDB14" s="886"/>
      <c r="BDC14" s="886"/>
      <c r="BDD14" s="885"/>
      <c r="BDE14" s="886"/>
      <c r="BDF14" s="886"/>
      <c r="BDG14" s="886"/>
      <c r="BDH14" s="885"/>
      <c r="BDI14" s="886"/>
      <c r="BDJ14" s="886"/>
      <c r="BDK14" s="886"/>
      <c r="BDL14" s="885"/>
      <c r="BDM14" s="886"/>
      <c r="BDN14" s="886"/>
      <c r="BDO14" s="886"/>
      <c r="BDP14" s="885"/>
      <c r="BDQ14" s="886"/>
      <c r="BDR14" s="886"/>
      <c r="BDS14" s="886"/>
      <c r="BDT14" s="885"/>
      <c r="BDU14" s="886"/>
      <c r="BDV14" s="886"/>
      <c r="BDW14" s="886"/>
      <c r="BDX14" s="885"/>
      <c r="BDY14" s="886"/>
      <c r="BDZ14" s="886"/>
      <c r="BEA14" s="886"/>
      <c r="BEB14" s="885"/>
      <c r="BEC14" s="886"/>
      <c r="BED14" s="886"/>
      <c r="BEE14" s="886"/>
      <c r="BEF14" s="885"/>
      <c r="BEG14" s="886"/>
      <c r="BEH14" s="886"/>
      <c r="BEI14" s="886"/>
      <c r="BEJ14" s="885"/>
      <c r="BEK14" s="886"/>
      <c r="BEL14" s="886"/>
      <c r="BEM14" s="886"/>
      <c r="BEN14" s="885"/>
      <c r="BEO14" s="886"/>
      <c r="BEP14" s="886"/>
      <c r="BEQ14" s="886"/>
      <c r="BER14" s="885"/>
      <c r="BES14" s="886"/>
      <c r="BET14" s="886"/>
      <c r="BEU14" s="886"/>
      <c r="BEV14" s="885"/>
      <c r="BEW14" s="886"/>
      <c r="BEX14" s="886"/>
      <c r="BEY14" s="886"/>
      <c r="BEZ14" s="885"/>
      <c r="BFA14" s="886"/>
      <c r="BFB14" s="886"/>
      <c r="BFC14" s="886"/>
      <c r="BFD14" s="885"/>
      <c r="BFE14" s="886"/>
      <c r="BFF14" s="886"/>
      <c r="BFG14" s="886"/>
      <c r="BFH14" s="885"/>
      <c r="BFI14" s="886"/>
      <c r="BFJ14" s="886"/>
      <c r="BFK14" s="886"/>
      <c r="BFL14" s="885"/>
      <c r="BFM14" s="886"/>
      <c r="BFN14" s="886"/>
      <c r="BFO14" s="886"/>
      <c r="BFP14" s="885"/>
      <c r="BFQ14" s="886"/>
      <c r="BFR14" s="886"/>
      <c r="BFS14" s="886"/>
      <c r="BFT14" s="885"/>
      <c r="BFU14" s="886"/>
      <c r="BFV14" s="886"/>
      <c r="BFW14" s="886"/>
      <c r="BFX14" s="885"/>
      <c r="BFY14" s="886"/>
      <c r="BFZ14" s="886"/>
      <c r="BGA14" s="886"/>
      <c r="BGB14" s="885"/>
      <c r="BGC14" s="886"/>
      <c r="BGD14" s="886"/>
      <c r="BGE14" s="886"/>
      <c r="BGF14" s="885"/>
      <c r="BGG14" s="886"/>
      <c r="BGH14" s="886"/>
      <c r="BGI14" s="886"/>
      <c r="BGJ14" s="885"/>
      <c r="BGK14" s="886"/>
      <c r="BGL14" s="886"/>
      <c r="BGM14" s="886"/>
      <c r="BGN14" s="885"/>
      <c r="BGO14" s="886"/>
      <c r="BGP14" s="886"/>
      <c r="BGQ14" s="886"/>
      <c r="BGR14" s="885"/>
      <c r="BGS14" s="886"/>
      <c r="BGT14" s="886"/>
      <c r="BGU14" s="886"/>
      <c r="BGV14" s="885"/>
      <c r="BGW14" s="886"/>
      <c r="BGX14" s="886"/>
      <c r="BGY14" s="886"/>
      <c r="BGZ14" s="885"/>
      <c r="BHA14" s="886"/>
      <c r="BHB14" s="886"/>
      <c r="BHC14" s="886"/>
      <c r="BHD14" s="885"/>
      <c r="BHE14" s="886"/>
      <c r="BHF14" s="886"/>
      <c r="BHG14" s="886"/>
      <c r="BHH14" s="885"/>
      <c r="BHI14" s="886"/>
      <c r="BHJ14" s="886"/>
      <c r="BHK14" s="886"/>
      <c r="BHL14" s="885"/>
      <c r="BHM14" s="886"/>
      <c r="BHN14" s="886"/>
      <c r="BHO14" s="886"/>
      <c r="BHP14" s="885"/>
      <c r="BHQ14" s="886"/>
      <c r="BHR14" s="886"/>
      <c r="BHS14" s="886"/>
      <c r="BHT14" s="885"/>
      <c r="BHU14" s="886"/>
      <c r="BHV14" s="886"/>
      <c r="BHW14" s="886"/>
      <c r="BHX14" s="885"/>
      <c r="BHY14" s="886"/>
      <c r="BHZ14" s="886"/>
      <c r="BIA14" s="886"/>
      <c r="BIB14" s="885"/>
      <c r="BIC14" s="886"/>
      <c r="BID14" s="886"/>
      <c r="BIE14" s="886"/>
      <c r="BIF14" s="885"/>
      <c r="BIG14" s="886"/>
      <c r="BIH14" s="886"/>
      <c r="BII14" s="886"/>
      <c r="BIJ14" s="885"/>
      <c r="BIK14" s="886"/>
      <c r="BIL14" s="886"/>
      <c r="BIM14" s="886"/>
      <c r="BIN14" s="885"/>
      <c r="BIO14" s="886"/>
      <c r="BIP14" s="886"/>
      <c r="BIQ14" s="886"/>
      <c r="BIR14" s="885"/>
      <c r="BIS14" s="886"/>
      <c r="BIT14" s="886"/>
      <c r="BIU14" s="886"/>
      <c r="BIV14" s="885"/>
      <c r="BIW14" s="886"/>
      <c r="BIX14" s="886"/>
      <c r="BIY14" s="886"/>
      <c r="BIZ14" s="885"/>
      <c r="BJA14" s="886"/>
      <c r="BJB14" s="886"/>
      <c r="BJC14" s="886"/>
      <c r="BJD14" s="885"/>
      <c r="BJE14" s="886"/>
      <c r="BJF14" s="886"/>
      <c r="BJG14" s="886"/>
      <c r="BJH14" s="885"/>
      <c r="BJI14" s="886"/>
      <c r="BJJ14" s="886"/>
      <c r="BJK14" s="886"/>
      <c r="BJL14" s="885"/>
      <c r="BJM14" s="886"/>
      <c r="BJN14" s="886"/>
      <c r="BJO14" s="886"/>
      <c r="BJP14" s="885"/>
      <c r="BJQ14" s="886"/>
      <c r="BJR14" s="886"/>
      <c r="BJS14" s="886"/>
      <c r="BJT14" s="885"/>
      <c r="BJU14" s="886"/>
      <c r="BJV14" s="886"/>
      <c r="BJW14" s="886"/>
      <c r="BJX14" s="885"/>
      <c r="BJY14" s="886"/>
      <c r="BJZ14" s="886"/>
      <c r="BKA14" s="886"/>
      <c r="BKB14" s="885"/>
      <c r="BKC14" s="886"/>
      <c r="BKD14" s="886"/>
      <c r="BKE14" s="886"/>
      <c r="BKF14" s="885"/>
      <c r="BKG14" s="886"/>
      <c r="BKH14" s="886"/>
      <c r="BKI14" s="886"/>
      <c r="BKJ14" s="885"/>
      <c r="BKK14" s="886"/>
      <c r="BKL14" s="886"/>
      <c r="BKM14" s="886"/>
      <c r="BKN14" s="885"/>
      <c r="BKO14" s="886"/>
      <c r="BKP14" s="886"/>
      <c r="BKQ14" s="886"/>
      <c r="BKR14" s="885"/>
      <c r="BKS14" s="886"/>
      <c r="BKT14" s="886"/>
      <c r="BKU14" s="886"/>
      <c r="BKV14" s="885"/>
      <c r="BKW14" s="886"/>
      <c r="BKX14" s="886"/>
      <c r="BKY14" s="886"/>
      <c r="BKZ14" s="885"/>
      <c r="BLA14" s="886"/>
      <c r="BLB14" s="886"/>
      <c r="BLC14" s="886"/>
      <c r="BLD14" s="885"/>
      <c r="BLE14" s="886"/>
      <c r="BLF14" s="886"/>
      <c r="BLG14" s="886"/>
      <c r="BLH14" s="885"/>
      <c r="BLI14" s="886"/>
      <c r="BLJ14" s="886"/>
      <c r="BLK14" s="886"/>
      <c r="BLL14" s="885"/>
      <c r="BLM14" s="886"/>
      <c r="BLN14" s="886"/>
      <c r="BLO14" s="886"/>
      <c r="BLP14" s="885"/>
      <c r="BLQ14" s="886"/>
      <c r="BLR14" s="886"/>
      <c r="BLS14" s="886"/>
      <c r="BLT14" s="885"/>
      <c r="BLU14" s="886"/>
      <c r="BLV14" s="886"/>
      <c r="BLW14" s="886"/>
      <c r="BLX14" s="885"/>
      <c r="BLY14" s="886"/>
      <c r="BLZ14" s="886"/>
      <c r="BMA14" s="886"/>
      <c r="BMB14" s="885"/>
      <c r="BMC14" s="886"/>
      <c r="BMD14" s="886"/>
      <c r="BME14" s="886"/>
      <c r="BMF14" s="885"/>
      <c r="BMG14" s="886"/>
      <c r="BMH14" s="886"/>
      <c r="BMI14" s="886"/>
      <c r="BMJ14" s="885"/>
      <c r="BMK14" s="886"/>
      <c r="BML14" s="886"/>
      <c r="BMM14" s="886"/>
      <c r="BMN14" s="885"/>
      <c r="BMO14" s="886"/>
      <c r="BMP14" s="886"/>
      <c r="BMQ14" s="886"/>
      <c r="BMR14" s="885"/>
      <c r="BMS14" s="886"/>
      <c r="BMT14" s="886"/>
      <c r="BMU14" s="886"/>
      <c r="BMV14" s="885"/>
      <c r="BMW14" s="886"/>
      <c r="BMX14" s="886"/>
      <c r="BMY14" s="886"/>
      <c r="BMZ14" s="885"/>
      <c r="BNA14" s="886"/>
      <c r="BNB14" s="886"/>
      <c r="BNC14" s="886"/>
      <c r="BND14" s="885"/>
      <c r="BNE14" s="886"/>
      <c r="BNF14" s="886"/>
      <c r="BNG14" s="886"/>
      <c r="BNH14" s="885"/>
      <c r="BNI14" s="886"/>
      <c r="BNJ14" s="886"/>
      <c r="BNK14" s="886"/>
      <c r="BNL14" s="885"/>
      <c r="BNM14" s="886"/>
      <c r="BNN14" s="886"/>
      <c r="BNO14" s="886"/>
      <c r="BNP14" s="885"/>
      <c r="BNQ14" s="886"/>
      <c r="BNR14" s="886"/>
      <c r="BNS14" s="886"/>
      <c r="BNT14" s="885"/>
      <c r="BNU14" s="886"/>
      <c r="BNV14" s="886"/>
      <c r="BNW14" s="886"/>
      <c r="BNX14" s="885"/>
      <c r="BNY14" s="886"/>
      <c r="BNZ14" s="886"/>
      <c r="BOA14" s="886"/>
      <c r="BOB14" s="885"/>
      <c r="BOC14" s="886"/>
      <c r="BOD14" s="886"/>
      <c r="BOE14" s="886"/>
      <c r="BOF14" s="885"/>
      <c r="BOG14" s="886"/>
      <c r="BOH14" s="886"/>
      <c r="BOI14" s="886"/>
      <c r="BOJ14" s="885"/>
      <c r="BOK14" s="886"/>
      <c r="BOL14" s="886"/>
      <c r="BOM14" s="886"/>
      <c r="BON14" s="885"/>
      <c r="BOO14" s="886"/>
      <c r="BOP14" s="886"/>
      <c r="BOQ14" s="886"/>
      <c r="BOR14" s="885"/>
      <c r="BOS14" s="886"/>
      <c r="BOT14" s="886"/>
      <c r="BOU14" s="886"/>
      <c r="BOV14" s="885"/>
      <c r="BOW14" s="886"/>
      <c r="BOX14" s="886"/>
      <c r="BOY14" s="886"/>
      <c r="BOZ14" s="885"/>
      <c r="BPA14" s="886"/>
      <c r="BPB14" s="886"/>
      <c r="BPC14" s="886"/>
      <c r="BPD14" s="885"/>
      <c r="BPE14" s="886"/>
      <c r="BPF14" s="886"/>
      <c r="BPG14" s="886"/>
      <c r="BPH14" s="885"/>
      <c r="BPI14" s="886"/>
      <c r="BPJ14" s="886"/>
      <c r="BPK14" s="886"/>
      <c r="BPL14" s="885"/>
      <c r="BPM14" s="886"/>
      <c r="BPN14" s="886"/>
      <c r="BPO14" s="886"/>
      <c r="BPP14" s="885"/>
      <c r="BPQ14" s="886"/>
      <c r="BPR14" s="886"/>
      <c r="BPS14" s="886"/>
      <c r="BPT14" s="885"/>
      <c r="BPU14" s="886"/>
      <c r="BPV14" s="886"/>
      <c r="BPW14" s="886"/>
      <c r="BPX14" s="885"/>
      <c r="BPY14" s="886"/>
      <c r="BPZ14" s="886"/>
      <c r="BQA14" s="886"/>
      <c r="BQB14" s="885"/>
      <c r="BQC14" s="886"/>
      <c r="BQD14" s="886"/>
      <c r="BQE14" s="886"/>
      <c r="BQF14" s="885"/>
      <c r="BQG14" s="886"/>
      <c r="BQH14" s="886"/>
      <c r="BQI14" s="886"/>
      <c r="BQJ14" s="885"/>
      <c r="BQK14" s="886"/>
      <c r="BQL14" s="886"/>
      <c r="BQM14" s="886"/>
      <c r="BQN14" s="885"/>
      <c r="BQO14" s="886"/>
      <c r="BQP14" s="886"/>
      <c r="BQQ14" s="886"/>
      <c r="BQR14" s="885"/>
      <c r="BQS14" s="886"/>
      <c r="BQT14" s="886"/>
      <c r="BQU14" s="886"/>
      <c r="BQV14" s="885"/>
      <c r="BQW14" s="886"/>
      <c r="BQX14" s="886"/>
      <c r="BQY14" s="886"/>
      <c r="BQZ14" s="885"/>
      <c r="BRA14" s="886"/>
      <c r="BRB14" s="886"/>
      <c r="BRC14" s="886"/>
      <c r="BRD14" s="885"/>
      <c r="BRE14" s="886"/>
      <c r="BRF14" s="886"/>
      <c r="BRG14" s="886"/>
      <c r="BRH14" s="885"/>
      <c r="BRI14" s="886"/>
      <c r="BRJ14" s="886"/>
      <c r="BRK14" s="886"/>
      <c r="BRL14" s="885"/>
      <c r="BRM14" s="886"/>
      <c r="BRN14" s="886"/>
      <c r="BRO14" s="886"/>
      <c r="BRP14" s="885"/>
      <c r="BRQ14" s="886"/>
      <c r="BRR14" s="886"/>
      <c r="BRS14" s="886"/>
      <c r="BRT14" s="885"/>
      <c r="BRU14" s="886"/>
      <c r="BRV14" s="886"/>
      <c r="BRW14" s="886"/>
      <c r="BRX14" s="885"/>
      <c r="BRY14" s="886"/>
      <c r="BRZ14" s="886"/>
      <c r="BSA14" s="886"/>
      <c r="BSB14" s="885"/>
      <c r="BSC14" s="886"/>
      <c r="BSD14" s="886"/>
      <c r="BSE14" s="886"/>
      <c r="BSF14" s="885"/>
      <c r="BSG14" s="886"/>
      <c r="BSH14" s="886"/>
      <c r="BSI14" s="886"/>
      <c r="BSJ14" s="885"/>
      <c r="BSK14" s="886"/>
      <c r="BSL14" s="886"/>
      <c r="BSM14" s="886"/>
      <c r="BSN14" s="885"/>
      <c r="BSO14" s="886"/>
      <c r="BSP14" s="886"/>
      <c r="BSQ14" s="886"/>
      <c r="BSR14" s="885"/>
      <c r="BSS14" s="886"/>
      <c r="BST14" s="886"/>
      <c r="BSU14" s="886"/>
      <c r="BSV14" s="885"/>
      <c r="BSW14" s="886"/>
      <c r="BSX14" s="886"/>
      <c r="BSY14" s="886"/>
      <c r="BSZ14" s="885"/>
      <c r="BTA14" s="886"/>
      <c r="BTB14" s="886"/>
      <c r="BTC14" s="886"/>
      <c r="BTD14" s="885"/>
      <c r="BTE14" s="886"/>
      <c r="BTF14" s="886"/>
      <c r="BTG14" s="886"/>
      <c r="BTH14" s="885"/>
      <c r="BTI14" s="886"/>
      <c r="BTJ14" s="886"/>
      <c r="BTK14" s="886"/>
      <c r="BTL14" s="885"/>
      <c r="BTM14" s="886"/>
      <c r="BTN14" s="886"/>
      <c r="BTO14" s="886"/>
      <c r="BTP14" s="885"/>
      <c r="BTQ14" s="886"/>
      <c r="BTR14" s="886"/>
      <c r="BTS14" s="886"/>
      <c r="BTT14" s="885"/>
      <c r="BTU14" s="886"/>
      <c r="BTV14" s="886"/>
      <c r="BTW14" s="886"/>
      <c r="BTX14" s="885"/>
      <c r="BTY14" s="886"/>
      <c r="BTZ14" s="886"/>
      <c r="BUA14" s="886"/>
      <c r="BUB14" s="885"/>
      <c r="BUC14" s="886"/>
      <c r="BUD14" s="886"/>
      <c r="BUE14" s="886"/>
      <c r="BUF14" s="885"/>
      <c r="BUG14" s="886"/>
      <c r="BUH14" s="886"/>
      <c r="BUI14" s="886"/>
      <c r="BUJ14" s="885"/>
      <c r="BUK14" s="886"/>
      <c r="BUL14" s="886"/>
      <c r="BUM14" s="886"/>
      <c r="BUN14" s="885"/>
      <c r="BUO14" s="886"/>
      <c r="BUP14" s="886"/>
      <c r="BUQ14" s="886"/>
      <c r="BUR14" s="885"/>
      <c r="BUS14" s="886"/>
      <c r="BUT14" s="886"/>
      <c r="BUU14" s="886"/>
      <c r="BUV14" s="885"/>
      <c r="BUW14" s="886"/>
      <c r="BUX14" s="886"/>
      <c r="BUY14" s="886"/>
      <c r="BUZ14" s="885"/>
      <c r="BVA14" s="886"/>
      <c r="BVB14" s="886"/>
      <c r="BVC14" s="886"/>
      <c r="BVD14" s="885"/>
      <c r="BVE14" s="886"/>
      <c r="BVF14" s="886"/>
      <c r="BVG14" s="886"/>
      <c r="BVH14" s="885"/>
      <c r="BVI14" s="886"/>
      <c r="BVJ14" s="886"/>
      <c r="BVK14" s="886"/>
      <c r="BVL14" s="885"/>
      <c r="BVM14" s="886"/>
      <c r="BVN14" s="886"/>
      <c r="BVO14" s="886"/>
      <c r="BVP14" s="885"/>
      <c r="BVQ14" s="886"/>
      <c r="BVR14" s="886"/>
      <c r="BVS14" s="886"/>
      <c r="BVT14" s="885"/>
      <c r="BVU14" s="886"/>
      <c r="BVV14" s="886"/>
      <c r="BVW14" s="886"/>
      <c r="BVX14" s="885"/>
      <c r="BVY14" s="886"/>
      <c r="BVZ14" s="886"/>
      <c r="BWA14" s="886"/>
      <c r="BWB14" s="885"/>
      <c r="BWC14" s="886"/>
      <c r="BWD14" s="886"/>
      <c r="BWE14" s="886"/>
      <c r="BWF14" s="885"/>
      <c r="BWG14" s="886"/>
      <c r="BWH14" s="886"/>
      <c r="BWI14" s="886"/>
      <c r="BWJ14" s="885"/>
      <c r="BWK14" s="886"/>
      <c r="BWL14" s="886"/>
      <c r="BWM14" s="886"/>
      <c r="BWN14" s="885"/>
      <c r="BWO14" s="886"/>
      <c r="BWP14" s="886"/>
      <c r="BWQ14" s="886"/>
      <c r="BWR14" s="885"/>
      <c r="BWS14" s="886"/>
      <c r="BWT14" s="886"/>
      <c r="BWU14" s="886"/>
      <c r="BWV14" s="885"/>
      <c r="BWW14" s="886"/>
      <c r="BWX14" s="886"/>
      <c r="BWY14" s="886"/>
      <c r="BWZ14" s="885"/>
      <c r="BXA14" s="886"/>
      <c r="BXB14" s="886"/>
      <c r="BXC14" s="886"/>
      <c r="BXD14" s="885"/>
      <c r="BXE14" s="886"/>
      <c r="BXF14" s="886"/>
      <c r="BXG14" s="886"/>
      <c r="BXH14" s="885"/>
      <c r="BXI14" s="886"/>
      <c r="BXJ14" s="886"/>
      <c r="BXK14" s="886"/>
      <c r="BXL14" s="885"/>
      <c r="BXM14" s="886"/>
      <c r="BXN14" s="886"/>
      <c r="BXO14" s="886"/>
      <c r="BXP14" s="885"/>
      <c r="BXQ14" s="886"/>
      <c r="BXR14" s="886"/>
      <c r="BXS14" s="886"/>
      <c r="BXT14" s="885"/>
      <c r="BXU14" s="886"/>
      <c r="BXV14" s="886"/>
      <c r="BXW14" s="886"/>
      <c r="BXX14" s="885"/>
      <c r="BXY14" s="886"/>
      <c r="BXZ14" s="886"/>
      <c r="BYA14" s="886"/>
      <c r="BYB14" s="885"/>
      <c r="BYC14" s="886"/>
      <c r="BYD14" s="886"/>
      <c r="BYE14" s="886"/>
      <c r="BYF14" s="885"/>
      <c r="BYG14" s="886"/>
      <c r="BYH14" s="886"/>
      <c r="BYI14" s="886"/>
      <c r="BYJ14" s="885"/>
      <c r="BYK14" s="886"/>
      <c r="BYL14" s="886"/>
      <c r="BYM14" s="886"/>
      <c r="BYN14" s="885"/>
      <c r="BYO14" s="886"/>
      <c r="BYP14" s="886"/>
      <c r="BYQ14" s="886"/>
      <c r="BYR14" s="885"/>
      <c r="BYS14" s="886"/>
      <c r="BYT14" s="886"/>
      <c r="BYU14" s="886"/>
      <c r="BYV14" s="885"/>
      <c r="BYW14" s="886"/>
      <c r="BYX14" s="886"/>
      <c r="BYY14" s="886"/>
      <c r="BYZ14" s="885"/>
      <c r="BZA14" s="886"/>
      <c r="BZB14" s="886"/>
      <c r="BZC14" s="886"/>
      <c r="BZD14" s="885"/>
      <c r="BZE14" s="886"/>
      <c r="BZF14" s="886"/>
      <c r="BZG14" s="886"/>
      <c r="BZH14" s="885"/>
      <c r="BZI14" s="886"/>
      <c r="BZJ14" s="886"/>
      <c r="BZK14" s="886"/>
      <c r="BZL14" s="885"/>
      <c r="BZM14" s="886"/>
      <c r="BZN14" s="886"/>
      <c r="BZO14" s="886"/>
      <c r="BZP14" s="885"/>
      <c r="BZQ14" s="886"/>
      <c r="BZR14" s="886"/>
      <c r="BZS14" s="886"/>
      <c r="BZT14" s="885"/>
      <c r="BZU14" s="886"/>
      <c r="BZV14" s="886"/>
      <c r="BZW14" s="886"/>
      <c r="BZX14" s="885"/>
      <c r="BZY14" s="886"/>
      <c r="BZZ14" s="886"/>
      <c r="CAA14" s="886"/>
      <c r="CAB14" s="885"/>
      <c r="CAC14" s="886"/>
      <c r="CAD14" s="886"/>
      <c r="CAE14" s="886"/>
      <c r="CAF14" s="885"/>
      <c r="CAG14" s="886"/>
      <c r="CAH14" s="886"/>
      <c r="CAI14" s="886"/>
      <c r="CAJ14" s="885"/>
      <c r="CAK14" s="886"/>
      <c r="CAL14" s="886"/>
      <c r="CAM14" s="886"/>
      <c r="CAN14" s="885"/>
      <c r="CAO14" s="886"/>
      <c r="CAP14" s="886"/>
      <c r="CAQ14" s="886"/>
      <c r="CAR14" s="885"/>
      <c r="CAS14" s="886"/>
      <c r="CAT14" s="886"/>
      <c r="CAU14" s="886"/>
      <c r="CAV14" s="885"/>
      <c r="CAW14" s="886"/>
      <c r="CAX14" s="886"/>
      <c r="CAY14" s="886"/>
      <c r="CAZ14" s="885"/>
      <c r="CBA14" s="886"/>
      <c r="CBB14" s="886"/>
      <c r="CBC14" s="886"/>
      <c r="CBD14" s="885"/>
      <c r="CBE14" s="886"/>
      <c r="CBF14" s="886"/>
      <c r="CBG14" s="886"/>
      <c r="CBH14" s="885"/>
      <c r="CBI14" s="886"/>
      <c r="CBJ14" s="886"/>
      <c r="CBK14" s="886"/>
      <c r="CBL14" s="885"/>
      <c r="CBM14" s="886"/>
      <c r="CBN14" s="886"/>
      <c r="CBO14" s="886"/>
      <c r="CBP14" s="885"/>
      <c r="CBQ14" s="886"/>
      <c r="CBR14" s="886"/>
      <c r="CBS14" s="886"/>
      <c r="CBT14" s="885"/>
      <c r="CBU14" s="886"/>
      <c r="CBV14" s="886"/>
      <c r="CBW14" s="886"/>
      <c r="CBX14" s="885"/>
      <c r="CBY14" s="886"/>
      <c r="CBZ14" s="886"/>
      <c r="CCA14" s="886"/>
      <c r="CCB14" s="885"/>
      <c r="CCC14" s="886"/>
      <c r="CCD14" s="886"/>
      <c r="CCE14" s="886"/>
      <c r="CCF14" s="885"/>
      <c r="CCG14" s="886"/>
      <c r="CCH14" s="886"/>
      <c r="CCI14" s="886"/>
      <c r="CCJ14" s="885"/>
      <c r="CCK14" s="886"/>
      <c r="CCL14" s="886"/>
      <c r="CCM14" s="886"/>
      <c r="CCN14" s="885"/>
      <c r="CCO14" s="886"/>
      <c r="CCP14" s="886"/>
      <c r="CCQ14" s="886"/>
      <c r="CCR14" s="885"/>
      <c r="CCS14" s="886"/>
      <c r="CCT14" s="886"/>
      <c r="CCU14" s="886"/>
      <c r="CCV14" s="885"/>
      <c r="CCW14" s="886"/>
      <c r="CCX14" s="886"/>
      <c r="CCY14" s="886"/>
      <c r="CCZ14" s="885"/>
      <c r="CDA14" s="886"/>
      <c r="CDB14" s="886"/>
      <c r="CDC14" s="886"/>
      <c r="CDD14" s="885"/>
      <c r="CDE14" s="886"/>
      <c r="CDF14" s="886"/>
      <c r="CDG14" s="886"/>
      <c r="CDH14" s="885"/>
      <c r="CDI14" s="886"/>
      <c r="CDJ14" s="886"/>
      <c r="CDK14" s="886"/>
      <c r="CDL14" s="885"/>
      <c r="CDM14" s="886"/>
      <c r="CDN14" s="886"/>
      <c r="CDO14" s="886"/>
      <c r="CDP14" s="885"/>
      <c r="CDQ14" s="886"/>
      <c r="CDR14" s="886"/>
      <c r="CDS14" s="886"/>
      <c r="CDT14" s="885"/>
      <c r="CDU14" s="886"/>
      <c r="CDV14" s="886"/>
      <c r="CDW14" s="886"/>
      <c r="CDX14" s="885"/>
      <c r="CDY14" s="886"/>
      <c r="CDZ14" s="886"/>
      <c r="CEA14" s="886"/>
      <c r="CEB14" s="885"/>
      <c r="CEC14" s="886"/>
      <c r="CED14" s="886"/>
      <c r="CEE14" s="886"/>
      <c r="CEF14" s="885"/>
      <c r="CEG14" s="886"/>
      <c r="CEH14" s="886"/>
      <c r="CEI14" s="886"/>
      <c r="CEJ14" s="885"/>
      <c r="CEK14" s="886"/>
      <c r="CEL14" s="886"/>
      <c r="CEM14" s="886"/>
      <c r="CEN14" s="885"/>
      <c r="CEO14" s="886"/>
      <c r="CEP14" s="886"/>
      <c r="CEQ14" s="886"/>
      <c r="CER14" s="885"/>
      <c r="CES14" s="886"/>
      <c r="CET14" s="886"/>
      <c r="CEU14" s="886"/>
      <c r="CEV14" s="885"/>
      <c r="CEW14" s="886"/>
      <c r="CEX14" s="886"/>
      <c r="CEY14" s="886"/>
      <c r="CEZ14" s="885"/>
      <c r="CFA14" s="886"/>
      <c r="CFB14" s="886"/>
      <c r="CFC14" s="886"/>
      <c r="CFD14" s="885"/>
      <c r="CFE14" s="886"/>
      <c r="CFF14" s="886"/>
      <c r="CFG14" s="886"/>
      <c r="CFH14" s="885"/>
      <c r="CFI14" s="886"/>
      <c r="CFJ14" s="886"/>
      <c r="CFK14" s="886"/>
      <c r="CFL14" s="885"/>
      <c r="CFM14" s="886"/>
      <c r="CFN14" s="886"/>
      <c r="CFO14" s="886"/>
      <c r="CFP14" s="885"/>
      <c r="CFQ14" s="886"/>
      <c r="CFR14" s="886"/>
      <c r="CFS14" s="886"/>
      <c r="CFT14" s="885"/>
      <c r="CFU14" s="886"/>
      <c r="CFV14" s="886"/>
      <c r="CFW14" s="886"/>
      <c r="CFX14" s="885"/>
      <c r="CFY14" s="886"/>
      <c r="CFZ14" s="886"/>
      <c r="CGA14" s="886"/>
      <c r="CGB14" s="885"/>
      <c r="CGC14" s="886"/>
      <c r="CGD14" s="886"/>
      <c r="CGE14" s="886"/>
      <c r="CGF14" s="885"/>
      <c r="CGG14" s="886"/>
      <c r="CGH14" s="886"/>
      <c r="CGI14" s="886"/>
      <c r="CGJ14" s="885"/>
      <c r="CGK14" s="886"/>
      <c r="CGL14" s="886"/>
      <c r="CGM14" s="886"/>
      <c r="CGN14" s="885"/>
      <c r="CGO14" s="886"/>
      <c r="CGP14" s="886"/>
      <c r="CGQ14" s="886"/>
      <c r="CGR14" s="885"/>
      <c r="CGS14" s="886"/>
      <c r="CGT14" s="886"/>
      <c r="CGU14" s="886"/>
      <c r="CGV14" s="885"/>
      <c r="CGW14" s="886"/>
      <c r="CGX14" s="886"/>
      <c r="CGY14" s="886"/>
      <c r="CGZ14" s="885"/>
      <c r="CHA14" s="886"/>
      <c r="CHB14" s="886"/>
      <c r="CHC14" s="886"/>
      <c r="CHD14" s="885"/>
      <c r="CHE14" s="886"/>
      <c r="CHF14" s="886"/>
      <c r="CHG14" s="886"/>
      <c r="CHH14" s="885"/>
      <c r="CHI14" s="886"/>
      <c r="CHJ14" s="886"/>
      <c r="CHK14" s="886"/>
      <c r="CHL14" s="885"/>
      <c r="CHM14" s="886"/>
      <c r="CHN14" s="886"/>
      <c r="CHO14" s="886"/>
      <c r="CHP14" s="885"/>
      <c r="CHQ14" s="886"/>
      <c r="CHR14" s="886"/>
      <c r="CHS14" s="886"/>
      <c r="CHT14" s="885"/>
      <c r="CHU14" s="886"/>
      <c r="CHV14" s="886"/>
      <c r="CHW14" s="886"/>
      <c r="CHX14" s="885"/>
      <c r="CHY14" s="886"/>
      <c r="CHZ14" s="886"/>
      <c r="CIA14" s="886"/>
      <c r="CIB14" s="885"/>
      <c r="CIC14" s="886"/>
      <c r="CID14" s="886"/>
      <c r="CIE14" s="886"/>
      <c r="CIF14" s="885"/>
      <c r="CIG14" s="886"/>
      <c r="CIH14" s="886"/>
      <c r="CII14" s="886"/>
      <c r="CIJ14" s="885"/>
      <c r="CIK14" s="886"/>
      <c r="CIL14" s="886"/>
      <c r="CIM14" s="886"/>
      <c r="CIN14" s="885"/>
      <c r="CIO14" s="886"/>
      <c r="CIP14" s="886"/>
      <c r="CIQ14" s="886"/>
      <c r="CIR14" s="885"/>
      <c r="CIS14" s="886"/>
      <c r="CIT14" s="886"/>
      <c r="CIU14" s="886"/>
      <c r="CIV14" s="885"/>
      <c r="CIW14" s="886"/>
      <c r="CIX14" s="886"/>
      <c r="CIY14" s="886"/>
      <c r="CIZ14" s="885"/>
      <c r="CJA14" s="886"/>
      <c r="CJB14" s="886"/>
      <c r="CJC14" s="886"/>
      <c r="CJD14" s="885"/>
      <c r="CJE14" s="886"/>
      <c r="CJF14" s="886"/>
      <c r="CJG14" s="886"/>
      <c r="CJH14" s="885"/>
      <c r="CJI14" s="886"/>
      <c r="CJJ14" s="886"/>
      <c r="CJK14" s="886"/>
      <c r="CJL14" s="885"/>
      <c r="CJM14" s="886"/>
      <c r="CJN14" s="886"/>
      <c r="CJO14" s="886"/>
      <c r="CJP14" s="885"/>
      <c r="CJQ14" s="886"/>
      <c r="CJR14" s="886"/>
      <c r="CJS14" s="886"/>
      <c r="CJT14" s="885"/>
      <c r="CJU14" s="886"/>
      <c r="CJV14" s="886"/>
      <c r="CJW14" s="886"/>
      <c r="CJX14" s="885"/>
      <c r="CJY14" s="886"/>
      <c r="CJZ14" s="886"/>
      <c r="CKA14" s="886"/>
      <c r="CKB14" s="885"/>
      <c r="CKC14" s="886"/>
      <c r="CKD14" s="886"/>
      <c r="CKE14" s="886"/>
      <c r="CKF14" s="885"/>
      <c r="CKG14" s="886"/>
      <c r="CKH14" s="886"/>
      <c r="CKI14" s="886"/>
      <c r="CKJ14" s="885"/>
      <c r="CKK14" s="886"/>
      <c r="CKL14" s="886"/>
      <c r="CKM14" s="886"/>
      <c r="CKN14" s="885"/>
      <c r="CKO14" s="886"/>
      <c r="CKP14" s="886"/>
      <c r="CKQ14" s="886"/>
      <c r="CKR14" s="885"/>
      <c r="CKS14" s="886"/>
      <c r="CKT14" s="886"/>
      <c r="CKU14" s="886"/>
      <c r="CKV14" s="885"/>
      <c r="CKW14" s="886"/>
      <c r="CKX14" s="886"/>
      <c r="CKY14" s="886"/>
      <c r="CKZ14" s="885"/>
      <c r="CLA14" s="886"/>
      <c r="CLB14" s="886"/>
      <c r="CLC14" s="886"/>
      <c r="CLD14" s="885"/>
      <c r="CLE14" s="886"/>
      <c r="CLF14" s="886"/>
      <c r="CLG14" s="886"/>
      <c r="CLH14" s="885"/>
      <c r="CLI14" s="886"/>
      <c r="CLJ14" s="886"/>
      <c r="CLK14" s="886"/>
      <c r="CLL14" s="885"/>
      <c r="CLM14" s="886"/>
      <c r="CLN14" s="886"/>
      <c r="CLO14" s="886"/>
      <c r="CLP14" s="885"/>
      <c r="CLQ14" s="886"/>
      <c r="CLR14" s="886"/>
      <c r="CLS14" s="886"/>
      <c r="CLT14" s="885"/>
      <c r="CLU14" s="886"/>
      <c r="CLV14" s="886"/>
      <c r="CLW14" s="886"/>
      <c r="CLX14" s="885"/>
      <c r="CLY14" s="886"/>
      <c r="CLZ14" s="886"/>
      <c r="CMA14" s="886"/>
      <c r="CMB14" s="885"/>
      <c r="CMC14" s="886"/>
      <c r="CMD14" s="886"/>
      <c r="CME14" s="886"/>
      <c r="CMF14" s="885"/>
      <c r="CMG14" s="886"/>
      <c r="CMH14" s="886"/>
      <c r="CMI14" s="886"/>
      <c r="CMJ14" s="885"/>
      <c r="CMK14" s="886"/>
      <c r="CML14" s="886"/>
      <c r="CMM14" s="886"/>
      <c r="CMN14" s="885"/>
      <c r="CMO14" s="886"/>
      <c r="CMP14" s="886"/>
      <c r="CMQ14" s="886"/>
      <c r="CMR14" s="885"/>
      <c r="CMS14" s="886"/>
      <c r="CMT14" s="886"/>
      <c r="CMU14" s="886"/>
      <c r="CMV14" s="885"/>
      <c r="CMW14" s="886"/>
      <c r="CMX14" s="886"/>
      <c r="CMY14" s="886"/>
      <c r="CMZ14" s="885"/>
      <c r="CNA14" s="886"/>
      <c r="CNB14" s="886"/>
      <c r="CNC14" s="886"/>
      <c r="CND14" s="885"/>
      <c r="CNE14" s="886"/>
      <c r="CNF14" s="886"/>
      <c r="CNG14" s="886"/>
      <c r="CNH14" s="885"/>
      <c r="CNI14" s="886"/>
      <c r="CNJ14" s="886"/>
      <c r="CNK14" s="886"/>
      <c r="CNL14" s="885"/>
      <c r="CNM14" s="886"/>
      <c r="CNN14" s="886"/>
      <c r="CNO14" s="886"/>
      <c r="CNP14" s="885"/>
      <c r="CNQ14" s="886"/>
      <c r="CNR14" s="886"/>
      <c r="CNS14" s="886"/>
      <c r="CNT14" s="885"/>
      <c r="CNU14" s="886"/>
      <c r="CNV14" s="886"/>
      <c r="CNW14" s="886"/>
      <c r="CNX14" s="885"/>
      <c r="CNY14" s="886"/>
      <c r="CNZ14" s="886"/>
      <c r="COA14" s="886"/>
      <c r="COB14" s="885"/>
      <c r="COC14" s="886"/>
      <c r="COD14" s="886"/>
      <c r="COE14" s="886"/>
      <c r="COF14" s="885"/>
      <c r="COG14" s="886"/>
      <c r="COH14" s="886"/>
      <c r="COI14" s="886"/>
      <c r="COJ14" s="885"/>
      <c r="COK14" s="886"/>
      <c r="COL14" s="886"/>
      <c r="COM14" s="886"/>
      <c r="CON14" s="885"/>
      <c r="COO14" s="886"/>
      <c r="COP14" s="886"/>
      <c r="COQ14" s="886"/>
      <c r="COR14" s="885"/>
      <c r="COS14" s="886"/>
      <c r="COT14" s="886"/>
      <c r="COU14" s="886"/>
      <c r="COV14" s="885"/>
      <c r="COW14" s="886"/>
      <c r="COX14" s="886"/>
      <c r="COY14" s="886"/>
      <c r="COZ14" s="885"/>
      <c r="CPA14" s="886"/>
      <c r="CPB14" s="886"/>
      <c r="CPC14" s="886"/>
      <c r="CPD14" s="885"/>
      <c r="CPE14" s="886"/>
      <c r="CPF14" s="886"/>
      <c r="CPG14" s="886"/>
      <c r="CPH14" s="885"/>
      <c r="CPI14" s="886"/>
      <c r="CPJ14" s="886"/>
      <c r="CPK14" s="886"/>
      <c r="CPL14" s="885"/>
      <c r="CPM14" s="886"/>
      <c r="CPN14" s="886"/>
      <c r="CPO14" s="886"/>
      <c r="CPP14" s="885"/>
      <c r="CPQ14" s="886"/>
      <c r="CPR14" s="886"/>
      <c r="CPS14" s="886"/>
      <c r="CPT14" s="885"/>
      <c r="CPU14" s="886"/>
      <c r="CPV14" s="886"/>
      <c r="CPW14" s="886"/>
      <c r="CPX14" s="885"/>
      <c r="CPY14" s="886"/>
      <c r="CPZ14" s="886"/>
      <c r="CQA14" s="886"/>
      <c r="CQB14" s="885"/>
      <c r="CQC14" s="886"/>
      <c r="CQD14" s="886"/>
      <c r="CQE14" s="886"/>
      <c r="CQF14" s="885"/>
      <c r="CQG14" s="886"/>
      <c r="CQH14" s="886"/>
      <c r="CQI14" s="886"/>
      <c r="CQJ14" s="885"/>
      <c r="CQK14" s="886"/>
      <c r="CQL14" s="886"/>
      <c r="CQM14" s="886"/>
      <c r="CQN14" s="885"/>
      <c r="CQO14" s="886"/>
      <c r="CQP14" s="886"/>
      <c r="CQQ14" s="886"/>
      <c r="CQR14" s="885"/>
      <c r="CQS14" s="886"/>
      <c r="CQT14" s="886"/>
      <c r="CQU14" s="886"/>
      <c r="CQV14" s="885"/>
      <c r="CQW14" s="886"/>
      <c r="CQX14" s="886"/>
      <c r="CQY14" s="886"/>
      <c r="CQZ14" s="885"/>
      <c r="CRA14" s="886"/>
      <c r="CRB14" s="886"/>
      <c r="CRC14" s="886"/>
      <c r="CRD14" s="885"/>
      <c r="CRE14" s="886"/>
      <c r="CRF14" s="886"/>
      <c r="CRG14" s="886"/>
      <c r="CRH14" s="885"/>
      <c r="CRI14" s="886"/>
      <c r="CRJ14" s="886"/>
      <c r="CRK14" s="886"/>
      <c r="CRL14" s="885"/>
      <c r="CRM14" s="886"/>
      <c r="CRN14" s="886"/>
      <c r="CRO14" s="886"/>
      <c r="CRP14" s="885"/>
      <c r="CRQ14" s="886"/>
      <c r="CRR14" s="886"/>
      <c r="CRS14" s="886"/>
      <c r="CRT14" s="885"/>
      <c r="CRU14" s="886"/>
      <c r="CRV14" s="886"/>
      <c r="CRW14" s="886"/>
      <c r="CRX14" s="885"/>
      <c r="CRY14" s="886"/>
      <c r="CRZ14" s="886"/>
      <c r="CSA14" s="886"/>
      <c r="CSB14" s="885"/>
      <c r="CSC14" s="886"/>
      <c r="CSD14" s="886"/>
      <c r="CSE14" s="886"/>
      <c r="CSF14" s="885"/>
      <c r="CSG14" s="886"/>
      <c r="CSH14" s="886"/>
      <c r="CSI14" s="886"/>
      <c r="CSJ14" s="885"/>
      <c r="CSK14" s="886"/>
      <c r="CSL14" s="886"/>
      <c r="CSM14" s="886"/>
      <c r="CSN14" s="885"/>
      <c r="CSO14" s="886"/>
      <c r="CSP14" s="886"/>
      <c r="CSQ14" s="886"/>
      <c r="CSR14" s="885"/>
      <c r="CSS14" s="886"/>
      <c r="CST14" s="886"/>
      <c r="CSU14" s="886"/>
      <c r="CSV14" s="885"/>
      <c r="CSW14" s="886"/>
      <c r="CSX14" s="886"/>
      <c r="CSY14" s="886"/>
      <c r="CSZ14" s="885"/>
      <c r="CTA14" s="886"/>
      <c r="CTB14" s="886"/>
      <c r="CTC14" s="886"/>
      <c r="CTD14" s="885"/>
      <c r="CTE14" s="886"/>
      <c r="CTF14" s="886"/>
      <c r="CTG14" s="886"/>
      <c r="CTH14" s="885"/>
      <c r="CTI14" s="886"/>
      <c r="CTJ14" s="886"/>
      <c r="CTK14" s="886"/>
      <c r="CTL14" s="885"/>
      <c r="CTM14" s="886"/>
      <c r="CTN14" s="886"/>
      <c r="CTO14" s="886"/>
      <c r="CTP14" s="885"/>
      <c r="CTQ14" s="886"/>
      <c r="CTR14" s="886"/>
      <c r="CTS14" s="886"/>
      <c r="CTT14" s="885"/>
      <c r="CTU14" s="886"/>
      <c r="CTV14" s="886"/>
      <c r="CTW14" s="886"/>
      <c r="CTX14" s="885"/>
      <c r="CTY14" s="886"/>
      <c r="CTZ14" s="886"/>
      <c r="CUA14" s="886"/>
      <c r="CUB14" s="885"/>
      <c r="CUC14" s="886"/>
      <c r="CUD14" s="886"/>
      <c r="CUE14" s="886"/>
      <c r="CUF14" s="885"/>
      <c r="CUG14" s="886"/>
      <c r="CUH14" s="886"/>
      <c r="CUI14" s="886"/>
      <c r="CUJ14" s="885"/>
      <c r="CUK14" s="886"/>
      <c r="CUL14" s="886"/>
      <c r="CUM14" s="886"/>
      <c r="CUN14" s="885"/>
      <c r="CUO14" s="886"/>
      <c r="CUP14" s="886"/>
      <c r="CUQ14" s="886"/>
      <c r="CUR14" s="885"/>
      <c r="CUS14" s="886"/>
      <c r="CUT14" s="886"/>
      <c r="CUU14" s="886"/>
      <c r="CUV14" s="885"/>
      <c r="CUW14" s="886"/>
      <c r="CUX14" s="886"/>
      <c r="CUY14" s="886"/>
      <c r="CUZ14" s="885"/>
      <c r="CVA14" s="886"/>
      <c r="CVB14" s="886"/>
      <c r="CVC14" s="886"/>
      <c r="CVD14" s="885"/>
      <c r="CVE14" s="886"/>
      <c r="CVF14" s="886"/>
      <c r="CVG14" s="886"/>
      <c r="CVH14" s="885"/>
      <c r="CVI14" s="886"/>
      <c r="CVJ14" s="886"/>
      <c r="CVK14" s="886"/>
      <c r="CVL14" s="885"/>
      <c r="CVM14" s="886"/>
      <c r="CVN14" s="886"/>
      <c r="CVO14" s="886"/>
      <c r="CVP14" s="885"/>
      <c r="CVQ14" s="886"/>
      <c r="CVR14" s="886"/>
      <c r="CVS14" s="886"/>
      <c r="CVT14" s="885"/>
      <c r="CVU14" s="886"/>
      <c r="CVV14" s="886"/>
      <c r="CVW14" s="886"/>
      <c r="CVX14" s="885"/>
      <c r="CVY14" s="886"/>
      <c r="CVZ14" s="886"/>
      <c r="CWA14" s="886"/>
      <c r="CWB14" s="885"/>
      <c r="CWC14" s="886"/>
      <c r="CWD14" s="886"/>
      <c r="CWE14" s="886"/>
      <c r="CWF14" s="885"/>
      <c r="CWG14" s="886"/>
      <c r="CWH14" s="886"/>
      <c r="CWI14" s="886"/>
      <c r="CWJ14" s="885"/>
      <c r="CWK14" s="886"/>
      <c r="CWL14" s="886"/>
      <c r="CWM14" s="886"/>
      <c r="CWN14" s="885"/>
      <c r="CWO14" s="886"/>
      <c r="CWP14" s="886"/>
      <c r="CWQ14" s="886"/>
      <c r="CWR14" s="885"/>
      <c r="CWS14" s="886"/>
      <c r="CWT14" s="886"/>
      <c r="CWU14" s="886"/>
      <c r="CWV14" s="885"/>
      <c r="CWW14" s="886"/>
      <c r="CWX14" s="886"/>
      <c r="CWY14" s="886"/>
      <c r="CWZ14" s="885"/>
      <c r="CXA14" s="886"/>
      <c r="CXB14" s="886"/>
      <c r="CXC14" s="886"/>
      <c r="CXD14" s="885"/>
      <c r="CXE14" s="886"/>
      <c r="CXF14" s="886"/>
      <c r="CXG14" s="886"/>
      <c r="CXH14" s="885"/>
      <c r="CXI14" s="886"/>
      <c r="CXJ14" s="886"/>
      <c r="CXK14" s="886"/>
      <c r="CXL14" s="885"/>
      <c r="CXM14" s="886"/>
      <c r="CXN14" s="886"/>
      <c r="CXO14" s="886"/>
      <c r="CXP14" s="885"/>
      <c r="CXQ14" s="886"/>
      <c r="CXR14" s="886"/>
      <c r="CXS14" s="886"/>
      <c r="CXT14" s="885"/>
      <c r="CXU14" s="886"/>
      <c r="CXV14" s="886"/>
      <c r="CXW14" s="886"/>
      <c r="CXX14" s="885"/>
      <c r="CXY14" s="886"/>
      <c r="CXZ14" s="886"/>
      <c r="CYA14" s="886"/>
      <c r="CYB14" s="885"/>
      <c r="CYC14" s="886"/>
      <c r="CYD14" s="886"/>
      <c r="CYE14" s="886"/>
      <c r="CYF14" s="885"/>
      <c r="CYG14" s="886"/>
      <c r="CYH14" s="886"/>
      <c r="CYI14" s="886"/>
      <c r="CYJ14" s="885"/>
      <c r="CYK14" s="886"/>
      <c r="CYL14" s="886"/>
      <c r="CYM14" s="886"/>
      <c r="CYN14" s="885"/>
      <c r="CYO14" s="886"/>
      <c r="CYP14" s="886"/>
      <c r="CYQ14" s="886"/>
      <c r="CYR14" s="885"/>
      <c r="CYS14" s="886"/>
      <c r="CYT14" s="886"/>
      <c r="CYU14" s="886"/>
      <c r="CYV14" s="885"/>
      <c r="CYW14" s="886"/>
      <c r="CYX14" s="886"/>
      <c r="CYY14" s="886"/>
      <c r="CYZ14" s="885"/>
      <c r="CZA14" s="886"/>
      <c r="CZB14" s="886"/>
      <c r="CZC14" s="886"/>
      <c r="CZD14" s="885"/>
      <c r="CZE14" s="886"/>
      <c r="CZF14" s="886"/>
      <c r="CZG14" s="886"/>
      <c r="CZH14" s="885"/>
      <c r="CZI14" s="886"/>
      <c r="CZJ14" s="886"/>
      <c r="CZK14" s="886"/>
      <c r="CZL14" s="885"/>
      <c r="CZM14" s="886"/>
      <c r="CZN14" s="886"/>
      <c r="CZO14" s="886"/>
      <c r="CZP14" s="885"/>
      <c r="CZQ14" s="886"/>
      <c r="CZR14" s="886"/>
      <c r="CZS14" s="886"/>
      <c r="CZT14" s="885"/>
      <c r="CZU14" s="886"/>
      <c r="CZV14" s="886"/>
      <c r="CZW14" s="886"/>
      <c r="CZX14" s="885"/>
      <c r="CZY14" s="886"/>
      <c r="CZZ14" s="886"/>
      <c r="DAA14" s="886"/>
      <c r="DAB14" s="885"/>
      <c r="DAC14" s="886"/>
      <c r="DAD14" s="886"/>
      <c r="DAE14" s="886"/>
      <c r="DAF14" s="885"/>
      <c r="DAG14" s="886"/>
      <c r="DAH14" s="886"/>
      <c r="DAI14" s="886"/>
      <c r="DAJ14" s="885"/>
      <c r="DAK14" s="886"/>
      <c r="DAL14" s="886"/>
      <c r="DAM14" s="886"/>
      <c r="DAN14" s="885"/>
      <c r="DAO14" s="886"/>
      <c r="DAP14" s="886"/>
      <c r="DAQ14" s="886"/>
      <c r="DAR14" s="885"/>
      <c r="DAS14" s="886"/>
      <c r="DAT14" s="886"/>
      <c r="DAU14" s="886"/>
      <c r="DAV14" s="885"/>
      <c r="DAW14" s="886"/>
      <c r="DAX14" s="886"/>
      <c r="DAY14" s="886"/>
      <c r="DAZ14" s="885"/>
      <c r="DBA14" s="886"/>
      <c r="DBB14" s="886"/>
      <c r="DBC14" s="886"/>
      <c r="DBD14" s="885"/>
      <c r="DBE14" s="886"/>
      <c r="DBF14" s="886"/>
      <c r="DBG14" s="886"/>
      <c r="DBH14" s="885"/>
      <c r="DBI14" s="886"/>
      <c r="DBJ14" s="886"/>
      <c r="DBK14" s="886"/>
      <c r="DBL14" s="885"/>
      <c r="DBM14" s="886"/>
      <c r="DBN14" s="886"/>
      <c r="DBO14" s="886"/>
      <c r="DBP14" s="885"/>
      <c r="DBQ14" s="886"/>
      <c r="DBR14" s="886"/>
      <c r="DBS14" s="886"/>
      <c r="DBT14" s="885"/>
      <c r="DBU14" s="886"/>
      <c r="DBV14" s="886"/>
      <c r="DBW14" s="886"/>
      <c r="DBX14" s="885"/>
      <c r="DBY14" s="886"/>
      <c r="DBZ14" s="886"/>
      <c r="DCA14" s="886"/>
      <c r="DCB14" s="885"/>
      <c r="DCC14" s="886"/>
      <c r="DCD14" s="886"/>
      <c r="DCE14" s="886"/>
      <c r="DCF14" s="885"/>
      <c r="DCG14" s="886"/>
      <c r="DCH14" s="886"/>
      <c r="DCI14" s="886"/>
      <c r="DCJ14" s="885"/>
      <c r="DCK14" s="886"/>
      <c r="DCL14" s="886"/>
      <c r="DCM14" s="886"/>
      <c r="DCN14" s="885"/>
      <c r="DCO14" s="886"/>
      <c r="DCP14" s="886"/>
      <c r="DCQ14" s="886"/>
      <c r="DCR14" s="885"/>
      <c r="DCS14" s="886"/>
      <c r="DCT14" s="886"/>
      <c r="DCU14" s="886"/>
      <c r="DCV14" s="885"/>
      <c r="DCW14" s="886"/>
      <c r="DCX14" s="886"/>
      <c r="DCY14" s="886"/>
      <c r="DCZ14" s="885"/>
      <c r="DDA14" s="886"/>
      <c r="DDB14" s="886"/>
      <c r="DDC14" s="886"/>
      <c r="DDD14" s="885"/>
      <c r="DDE14" s="886"/>
      <c r="DDF14" s="886"/>
      <c r="DDG14" s="886"/>
      <c r="DDH14" s="885"/>
      <c r="DDI14" s="886"/>
      <c r="DDJ14" s="886"/>
      <c r="DDK14" s="886"/>
      <c r="DDL14" s="885"/>
      <c r="DDM14" s="886"/>
      <c r="DDN14" s="886"/>
      <c r="DDO14" s="886"/>
      <c r="DDP14" s="885"/>
      <c r="DDQ14" s="886"/>
      <c r="DDR14" s="886"/>
      <c r="DDS14" s="886"/>
      <c r="DDT14" s="885"/>
      <c r="DDU14" s="886"/>
      <c r="DDV14" s="886"/>
      <c r="DDW14" s="886"/>
      <c r="DDX14" s="885"/>
      <c r="DDY14" s="886"/>
      <c r="DDZ14" s="886"/>
      <c r="DEA14" s="886"/>
      <c r="DEB14" s="885"/>
      <c r="DEC14" s="886"/>
      <c r="DED14" s="886"/>
      <c r="DEE14" s="886"/>
      <c r="DEF14" s="885"/>
      <c r="DEG14" s="886"/>
      <c r="DEH14" s="886"/>
      <c r="DEI14" s="886"/>
      <c r="DEJ14" s="885"/>
      <c r="DEK14" s="886"/>
      <c r="DEL14" s="886"/>
      <c r="DEM14" s="886"/>
      <c r="DEN14" s="885"/>
      <c r="DEO14" s="886"/>
      <c r="DEP14" s="886"/>
      <c r="DEQ14" s="886"/>
      <c r="DER14" s="885"/>
      <c r="DES14" s="886"/>
      <c r="DET14" s="886"/>
      <c r="DEU14" s="886"/>
      <c r="DEV14" s="885"/>
      <c r="DEW14" s="886"/>
      <c r="DEX14" s="886"/>
      <c r="DEY14" s="886"/>
      <c r="DEZ14" s="885"/>
      <c r="DFA14" s="886"/>
      <c r="DFB14" s="886"/>
      <c r="DFC14" s="886"/>
      <c r="DFD14" s="885"/>
      <c r="DFE14" s="886"/>
      <c r="DFF14" s="886"/>
      <c r="DFG14" s="886"/>
      <c r="DFH14" s="885"/>
      <c r="DFI14" s="886"/>
      <c r="DFJ14" s="886"/>
      <c r="DFK14" s="886"/>
      <c r="DFL14" s="885"/>
      <c r="DFM14" s="886"/>
      <c r="DFN14" s="886"/>
      <c r="DFO14" s="886"/>
      <c r="DFP14" s="885"/>
      <c r="DFQ14" s="886"/>
      <c r="DFR14" s="886"/>
      <c r="DFS14" s="886"/>
      <c r="DFT14" s="885"/>
      <c r="DFU14" s="886"/>
      <c r="DFV14" s="886"/>
      <c r="DFW14" s="886"/>
      <c r="DFX14" s="885"/>
      <c r="DFY14" s="886"/>
      <c r="DFZ14" s="886"/>
      <c r="DGA14" s="886"/>
      <c r="DGB14" s="885"/>
      <c r="DGC14" s="886"/>
      <c r="DGD14" s="886"/>
      <c r="DGE14" s="886"/>
      <c r="DGF14" s="885"/>
      <c r="DGG14" s="886"/>
      <c r="DGH14" s="886"/>
      <c r="DGI14" s="886"/>
      <c r="DGJ14" s="885"/>
      <c r="DGK14" s="886"/>
      <c r="DGL14" s="886"/>
      <c r="DGM14" s="886"/>
      <c r="DGN14" s="885"/>
      <c r="DGO14" s="886"/>
      <c r="DGP14" s="886"/>
      <c r="DGQ14" s="886"/>
      <c r="DGR14" s="885"/>
      <c r="DGS14" s="886"/>
      <c r="DGT14" s="886"/>
      <c r="DGU14" s="886"/>
      <c r="DGV14" s="885"/>
      <c r="DGW14" s="886"/>
      <c r="DGX14" s="886"/>
      <c r="DGY14" s="886"/>
      <c r="DGZ14" s="885"/>
      <c r="DHA14" s="886"/>
      <c r="DHB14" s="886"/>
      <c r="DHC14" s="886"/>
      <c r="DHD14" s="885"/>
      <c r="DHE14" s="886"/>
      <c r="DHF14" s="886"/>
      <c r="DHG14" s="886"/>
      <c r="DHH14" s="885"/>
      <c r="DHI14" s="886"/>
      <c r="DHJ14" s="886"/>
      <c r="DHK14" s="886"/>
      <c r="DHL14" s="885"/>
      <c r="DHM14" s="886"/>
      <c r="DHN14" s="886"/>
      <c r="DHO14" s="886"/>
      <c r="DHP14" s="885"/>
      <c r="DHQ14" s="886"/>
      <c r="DHR14" s="886"/>
      <c r="DHS14" s="886"/>
      <c r="DHT14" s="885"/>
      <c r="DHU14" s="886"/>
      <c r="DHV14" s="886"/>
      <c r="DHW14" s="886"/>
      <c r="DHX14" s="885"/>
      <c r="DHY14" s="886"/>
      <c r="DHZ14" s="886"/>
      <c r="DIA14" s="886"/>
      <c r="DIB14" s="885"/>
      <c r="DIC14" s="886"/>
      <c r="DID14" s="886"/>
      <c r="DIE14" s="886"/>
      <c r="DIF14" s="885"/>
      <c r="DIG14" s="886"/>
      <c r="DIH14" s="886"/>
      <c r="DII14" s="886"/>
      <c r="DIJ14" s="885"/>
      <c r="DIK14" s="886"/>
      <c r="DIL14" s="886"/>
      <c r="DIM14" s="886"/>
      <c r="DIN14" s="885"/>
      <c r="DIO14" s="886"/>
      <c r="DIP14" s="886"/>
      <c r="DIQ14" s="886"/>
      <c r="DIR14" s="885"/>
      <c r="DIS14" s="886"/>
      <c r="DIT14" s="886"/>
      <c r="DIU14" s="886"/>
      <c r="DIV14" s="885"/>
      <c r="DIW14" s="886"/>
      <c r="DIX14" s="886"/>
      <c r="DIY14" s="886"/>
      <c r="DIZ14" s="885"/>
      <c r="DJA14" s="886"/>
      <c r="DJB14" s="886"/>
      <c r="DJC14" s="886"/>
      <c r="DJD14" s="885"/>
      <c r="DJE14" s="886"/>
      <c r="DJF14" s="886"/>
      <c r="DJG14" s="886"/>
      <c r="DJH14" s="885"/>
      <c r="DJI14" s="886"/>
      <c r="DJJ14" s="886"/>
      <c r="DJK14" s="886"/>
      <c r="DJL14" s="885"/>
      <c r="DJM14" s="886"/>
      <c r="DJN14" s="886"/>
      <c r="DJO14" s="886"/>
      <c r="DJP14" s="885"/>
      <c r="DJQ14" s="886"/>
      <c r="DJR14" s="886"/>
      <c r="DJS14" s="886"/>
      <c r="DJT14" s="885"/>
      <c r="DJU14" s="886"/>
      <c r="DJV14" s="886"/>
      <c r="DJW14" s="886"/>
      <c r="DJX14" s="885"/>
      <c r="DJY14" s="886"/>
      <c r="DJZ14" s="886"/>
      <c r="DKA14" s="886"/>
      <c r="DKB14" s="885"/>
      <c r="DKC14" s="886"/>
      <c r="DKD14" s="886"/>
      <c r="DKE14" s="886"/>
      <c r="DKF14" s="885"/>
      <c r="DKG14" s="886"/>
      <c r="DKH14" s="886"/>
      <c r="DKI14" s="886"/>
      <c r="DKJ14" s="885"/>
      <c r="DKK14" s="886"/>
      <c r="DKL14" s="886"/>
      <c r="DKM14" s="886"/>
      <c r="DKN14" s="885"/>
      <c r="DKO14" s="886"/>
      <c r="DKP14" s="886"/>
      <c r="DKQ14" s="886"/>
      <c r="DKR14" s="885"/>
      <c r="DKS14" s="886"/>
      <c r="DKT14" s="886"/>
      <c r="DKU14" s="886"/>
      <c r="DKV14" s="885"/>
      <c r="DKW14" s="886"/>
      <c r="DKX14" s="886"/>
      <c r="DKY14" s="886"/>
      <c r="DKZ14" s="885"/>
      <c r="DLA14" s="886"/>
      <c r="DLB14" s="886"/>
      <c r="DLC14" s="886"/>
      <c r="DLD14" s="885"/>
      <c r="DLE14" s="886"/>
      <c r="DLF14" s="886"/>
      <c r="DLG14" s="886"/>
      <c r="DLH14" s="885"/>
      <c r="DLI14" s="886"/>
      <c r="DLJ14" s="886"/>
      <c r="DLK14" s="886"/>
      <c r="DLL14" s="885"/>
      <c r="DLM14" s="886"/>
      <c r="DLN14" s="886"/>
      <c r="DLO14" s="886"/>
      <c r="DLP14" s="885"/>
      <c r="DLQ14" s="886"/>
      <c r="DLR14" s="886"/>
      <c r="DLS14" s="886"/>
      <c r="DLT14" s="885"/>
      <c r="DLU14" s="886"/>
      <c r="DLV14" s="886"/>
      <c r="DLW14" s="886"/>
      <c r="DLX14" s="885"/>
      <c r="DLY14" s="886"/>
      <c r="DLZ14" s="886"/>
      <c r="DMA14" s="886"/>
      <c r="DMB14" s="885"/>
      <c r="DMC14" s="886"/>
      <c r="DMD14" s="886"/>
      <c r="DME14" s="886"/>
      <c r="DMF14" s="885"/>
      <c r="DMG14" s="886"/>
      <c r="DMH14" s="886"/>
      <c r="DMI14" s="886"/>
      <c r="DMJ14" s="885"/>
      <c r="DMK14" s="886"/>
      <c r="DML14" s="886"/>
      <c r="DMM14" s="886"/>
      <c r="DMN14" s="885"/>
      <c r="DMO14" s="886"/>
      <c r="DMP14" s="886"/>
      <c r="DMQ14" s="886"/>
      <c r="DMR14" s="885"/>
      <c r="DMS14" s="886"/>
      <c r="DMT14" s="886"/>
      <c r="DMU14" s="886"/>
      <c r="DMV14" s="885"/>
      <c r="DMW14" s="886"/>
      <c r="DMX14" s="886"/>
      <c r="DMY14" s="886"/>
      <c r="DMZ14" s="885"/>
      <c r="DNA14" s="886"/>
      <c r="DNB14" s="886"/>
      <c r="DNC14" s="886"/>
      <c r="DND14" s="885"/>
      <c r="DNE14" s="886"/>
      <c r="DNF14" s="886"/>
      <c r="DNG14" s="886"/>
      <c r="DNH14" s="885"/>
      <c r="DNI14" s="886"/>
      <c r="DNJ14" s="886"/>
      <c r="DNK14" s="886"/>
      <c r="DNL14" s="885"/>
      <c r="DNM14" s="886"/>
      <c r="DNN14" s="886"/>
      <c r="DNO14" s="886"/>
      <c r="DNP14" s="885"/>
      <c r="DNQ14" s="886"/>
      <c r="DNR14" s="886"/>
      <c r="DNS14" s="886"/>
      <c r="DNT14" s="885"/>
      <c r="DNU14" s="886"/>
      <c r="DNV14" s="886"/>
      <c r="DNW14" s="886"/>
      <c r="DNX14" s="885"/>
      <c r="DNY14" s="886"/>
      <c r="DNZ14" s="886"/>
      <c r="DOA14" s="886"/>
      <c r="DOB14" s="885"/>
      <c r="DOC14" s="886"/>
      <c r="DOD14" s="886"/>
      <c r="DOE14" s="886"/>
      <c r="DOF14" s="885"/>
      <c r="DOG14" s="886"/>
      <c r="DOH14" s="886"/>
      <c r="DOI14" s="886"/>
      <c r="DOJ14" s="885"/>
      <c r="DOK14" s="886"/>
      <c r="DOL14" s="886"/>
      <c r="DOM14" s="886"/>
      <c r="DON14" s="885"/>
      <c r="DOO14" s="886"/>
      <c r="DOP14" s="886"/>
      <c r="DOQ14" s="886"/>
      <c r="DOR14" s="885"/>
      <c r="DOS14" s="886"/>
      <c r="DOT14" s="886"/>
      <c r="DOU14" s="886"/>
      <c r="DOV14" s="885"/>
      <c r="DOW14" s="886"/>
      <c r="DOX14" s="886"/>
      <c r="DOY14" s="886"/>
      <c r="DOZ14" s="885"/>
      <c r="DPA14" s="886"/>
      <c r="DPB14" s="886"/>
      <c r="DPC14" s="886"/>
      <c r="DPD14" s="885"/>
      <c r="DPE14" s="886"/>
      <c r="DPF14" s="886"/>
      <c r="DPG14" s="886"/>
      <c r="DPH14" s="885"/>
      <c r="DPI14" s="886"/>
      <c r="DPJ14" s="886"/>
      <c r="DPK14" s="886"/>
      <c r="DPL14" s="885"/>
      <c r="DPM14" s="886"/>
      <c r="DPN14" s="886"/>
      <c r="DPO14" s="886"/>
      <c r="DPP14" s="885"/>
      <c r="DPQ14" s="886"/>
      <c r="DPR14" s="886"/>
      <c r="DPS14" s="886"/>
      <c r="DPT14" s="885"/>
      <c r="DPU14" s="886"/>
      <c r="DPV14" s="886"/>
      <c r="DPW14" s="886"/>
      <c r="DPX14" s="885"/>
      <c r="DPY14" s="886"/>
      <c r="DPZ14" s="886"/>
      <c r="DQA14" s="886"/>
      <c r="DQB14" s="885"/>
      <c r="DQC14" s="886"/>
      <c r="DQD14" s="886"/>
      <c r="DQE14" s="886"/>
      <c r="DQF14" s="885"/>
      <c r="DQG14" s="886"/>
      <c r="DQH14" s="886"/>
      <c r="DQI14" s="886"/>
      <c r="DQJ14" s="885"/>
      <c r="DQK14" s="886"/>
      <c r="DQL14" s="886"/>
      <c r="DQM14" s="886"/>
      <c r="DQN14" s="885"/>
      <c r="DQO14" s="886"/>
      <c r="DQP14" s="886"/>
      <c r="DQQ14" s="886"/>
      <c r="DQR14" s="885"/>
      <c r="DQS14" s="886"/>
      <c r="DQT14" s="886"/>
      <c r="DQU14" s="886"/>
      <c r="DQV14" s="885"/>
      <c r="DQW14" s="886"/>
      <c r="DQX14" s="886"/>
      <c r="DQY14" s="886"/>
      <c r="DQZ14" s="885"/>
      <c r="DRA14" s="886"/>
      <c r="DRB14" s="886"/>
      <c r="DRC14" s="886"/>
      <c r="DRD14" s="885"/>
      <c r="DRE14" s="886"/>
      <c r="DRF14" s="886"/>
      <c r="DRG14" s="886"/>
      <c r="DRH14" s="885"/>
      <c r="DRI14" s="886"/>
      <c r="DRJ14" s="886"/>
      <c r="DRK14" s="886"/>
      <c r="DRL14" s="885"/>
      <c r="DRM14" s="886"/>
      <c r="DRN14" s="886"/>
      <c r="DRO14" s="886"/>
      <c r="DRP14" s="885"/>
      <c r="DRQ14" s="886"/>
      <c r="DRR14" s="886"/>
      <c r="DRS14" s="886"/>
      <c r="DRT14" s="885"/>
      <c r="DRU14" s="886"/>
      <c r="DRV14" s="886"/>
      <c r="DRW14" s="886"/>
      <c r="DRX14" s="885"/>
      <c r="DRY14" s="886"/>
      <c r="DRZ14" s="886"/>
      <c r="DSA14" s="886"/>
      <c r="DSB14" s="885"/>
      <c r="DSC14" s="886"/>
      <c r="DSD14" s="886"/>
      <c r="DSE14" s="886"/>
      <c r="DSF14" s="885"/>
      <c r="DSG14" s="886"/>
      <c r="DSH14" s="886"/>
      <c r="DSI14" s="886"/>
      <c r="DSJ14" s="885"/>
      <c r="DSK14" s="886"/>
      <c r="DSL14" s="886"/>
      <c r="DSM14" s="886"/>
      <c r="DSN14" s="885"/>
      <c r="DSO14" s="886"/>
      <c r="DSP14" s="886"/>
      <c r="DSQ14" s="886"/>
      <c r="DSR14" s="885"/>
      <c r="DSS14" s="886"/>
      <c r="DST14" s="886"/>
      <c r="DSU14" s="886"/>
      <c r="DSV14" s="885"/>
      <c r="DSW14" s="886"/>
      <c r="DSX14" s="886"/>
      <c r="DSY14" s="886"/>
      <c r="DSZ14" s="885"/>
      <c r="DTA14" s="886"/>
      <c r="DTB14" s="886"/>
      <c r="DTC14" s="886"/>
      <c r="DTD14" s="885"/>
      <c r="DTE14" s="886"/>
      <c r="DTF14" s="886"/>
      <c r="DTG14" s="886"/>
      <c r="DTH14" s="885"/>
      <c r="DTI14" s="886"/>
      <c r="DTJ14" s="886"/>
      <c r="DTK14" s="886"/>
      <c r="DTL14" s="885"/>
      <c r="DTM14" s="886"/>
      <c r="DTN14" s="886"/>
      <c r="DTO14" s="886"/>
      <c r="DTP14" s="885"/>
      <c r="DTQ14" s="886"/>
      <c r="DTR14" s="886"/>
      <c r="DTS14" s="886"/>
      <c r="DTT14" s="885"/>
      <c r="DTU14" s="886"/>
      <c r="DTV14" s="886"/>
      <c r="DTW14" s="886"/>
      <c r="DTX14" s="885"/>
      <c r="DTY14" s="886"/>
      <c r="DTZ14" s="886"/>
      <c r="DUA14" s="886"/>
      <c r="DUB14" s="885"/>
      <c r="DUC14" s="886"/>
      <c r="DUD14" s="886"/>
      <c r="DUE14" s="886"/>
      <c r="DUF14" s="885"/>
      <c r="DUG14" s="886"/>
      <c r="DUH14" s="886"/>
      <c r="DUI14" s="886"/>
      <c r="DUJ14" s="885"/>
      <c r="DUK14" s="886"/>
      <c r="DUL14" s="886"/>
      <c r="DUM14" s="886"/>
      <c r="DUN14" s="885"/>
      <c r="DUO14" s="886"/>
      <c r="DUP14" s="886"/>
      <c r="DUQ14" s="886"/>
      <c r="DUR14" s="885"/>
      <c r="DUS14" s="886"/>
      <c r="DUT14" s="886"/>
      <c r="DUU14" s="886"/>
      <c r="DUV14" s="885"/>
      <c r="DUW14" s="886"/>
      <c r="DUX14" s="886"/>
      <c r="DUY14" s="886"/>
      <c r="DUZ14" s="885"/>
      <c r="DVA14" s="886"/>
      <c r="DVB14" s="886"/>
      <c r="DVC14" s="886"/>
      <c r="DVD14" s="885"/>
      <c r="DVE14" s="886"/>
      <c r="DVF14" s="886"/>
      <c r="DVG14" s="886"/>
      <c r="DVH14" s="885"/>
      <c r="DVI14" s="886"/>
      <c r="DVJ14" s="886"/>
      <c r="DVK14" s="886"/>
      <c r="DVL14" s="885"/>
      <c r="DVM14" s="886"/>
      <c r="DVN14" s="886"/>
      <c r="DVO14" s="886"/>
      <c r="DVP14" s="885"/>
      <c r="DVQ14" s="886"/>
      <c r="DVR14" s="886"/>
      <c r="DVS14" s="886"/>
      <c r="DVT14" s="885"/>
      <c r="DVU14" s="886"/>
      <c r="DVV14" s="886"/>
      <c r="DVW14" s="886"/>
      <c r="DVX14" s="885"/>
      <c r="DVY14" s="886"/>
      <c r="DVZ14" s="886"/>
      <c r="DWA14" s="886"/>
      <c r="DWB14" s="885"/>
      <c r="DWC14" s="886"/>
      <c r="DWD14" s="886"/>
      <c r="DWE14" s="886"/>
      <c r="DWF14" s="885"/>
      <c r="DWG14" s="886"/>
      <c r="DWH14" s="886"/>
      <c r="DWI14" s="886"/>
      <c r="DWJ14" s="885"/>
      <c r="DWK14" s="886"/>
      <c r="DWL14" s="886"/>
      <c r="DWM14" s="886"/>
      <c r="DWN14" s="885"/>
      <c r="DWO14" s="886"/>
      <c r="DWP14" s="886"/>
      <c r="DWQ14" s="886"/>
      <c r="DWR14" s="885"/>
      <c r="DWS14" s="886"/>
      <c r="DWT14" s="886"/>
      <c r="DWU14" s="886"/>
      <c r="DWV14" s="885"/>
      <c r="DWW14" s="886"/>
      <c r="DWX14" s="886"/>
      <c r="DWY14" s="886"/>
      <c r="DWZ14" s="885"/>
      <c r="DXA14" s="886"/>
      <c r="DXB14" s="886"/>
      <c r="DXC14" s="886"/>
      <c r="DXD14" s="885"/>
      <c r="DXE14" s="886"/>
      <c r="DXF14" s="886"/>
      <c r="DXG14" s="886"/>
      <c r="DXH14" s="885"/>
      <c r="DXI14" s="886"/>
      <c r="DXJ14" s="886"/>
      <c r="DXK14" s="886"/>
      <c r="DXL14" s="885"/>
      <c r="DXM14" s="886"/>
      <c r="DXN14" s="886"/>
      <c r="DXO14" s="886"/>
      <c r="DXP14" s="885"/>
      <c r="DXQ14" s="886"/>
      <c r="DXR14" s="886"/>
      <c r="DXS14" s="886"/>
      <c r="DXT14" s="885"/>
      <c r="DXU14" s="886"/>
      <c r="DXV14" s="886"/>
      <c r="DXW14" s="886"/>
      <c r="DXX14" s="885"/>
      <c r="DXY14" s="886"/>
      <c r="DXZ14" s="886"/>
      <c r="DYA14" s="886"/>
      <c r="DYB14" s="885"/>
      <c r="DYC14" s="886"/>
      <c r="DYD14" s="886"/>
      <c r="DYE14" s="886"/>
      <c r="DYF14" s="885"/>
      <c r="DYG14" s="886"/>
      <c r="DYH14" s="886"/>
      <c r="DYI14" s="886"/>
      <c r="DYJ14" s="885"/>
      <c r="DYK14" s="886"/>
      <c r="DYL14" s="886"/>
      <c r="DYM14" s="886"/>
      <c r="DYN14" s="885"/>
      <c r="DYO14" s="886"/>
      <c r="DYP14" s="886"/>
      <c r="DYQ14" s="886"/>
      <c r="DYR14" s="885"/>
      <c r="DYS14" s="886"/>
      <c r="DYT14" s="886"/>
      <c r="DYU14" s="886"/>
      <c r="DYV14" s="885"/>
      <c r="DYW14" s="886"/>
      <c r="DYX14" s="886"/>
      <c r="DYY14" s="886"/>
      <c r="DYZ14" s="885"/>
      <c r="DZA14" s="886"/>
      <c r="DZB14" s="886"/>
      <c r="DZC14" s="886"/>
      <c r="DZD14" s="885"/>
      <c r="DZE14" s="886"/>
      <c r="DZF14" s="886"/>
      <c r="DZG14" s="886"/>
      <c r="DZH14" s="885"/>
      <c r="DZI14" s="886"/>
      <c r="DZJ14" s="886"/>
      <c r="DZK14" s="886"/>
      <c r="DZL14" s="885"/>
      <c r="DZM14" s="886"/>
      <c r="DZN14" s="886"/>
      <c r="DZO14" s="886"/>
      <c r="DZP14" s="885"/>
      <c r="DZQ14" s="886"/>
      <c r="DZR14" s="886"/>
      <c r="DZS14" s="886"/>
      <c r="DZT14" s="885"/>
      <c r="DZU14" s="886"/>
      <c r="DZV14" s="886"/>
      <c r="DZW14" s="886"/>
      <c r="DZX14" s="885"/>
      <c r="DZY14" s="886"/>
      <c r="DZZ14" s="886"/>
      <c r="EAA14" s="886"/>
      <c r="EAB14" s="885"/>
      <c r="EAC14" s="886"/>
      <c r="EAD14" s="886"/>
      <c r="EAE14" s="886"/>
      <c r="EAF14" s="885"/>
      <c r="EAG14" s="886"/>
      <c r="EAH14" s="886"/>
      <c r="EAI14" s="886"/>
      <c r="EAJ14" s="885"/>
      <c r="EAK14" s="886"/>
      <c r="EAL14" s="886"/>
      <c r="EAM14" s="886"/>
      <c r="EAN14" s="885"/>
      <c r="EAO14" s="886"/>
      <c r="EAP14" s="886"/>
      <c r="EAQ14" s="886"/>
      <c r="EAR14" s="885"/>
      <c r="EAS14" s="886"/>
      <c r="EAT14" s="886"/>
      <c r="EAU14" s="886"/>
      <c r="EAV14" s="885"/>
      <c r="EAW14" s="886"/>
      <c r="EAX14" s="886"/>
      <c r="EAY14" s="886"/>
      <c r="EAZ14" s="885"/>
      <c r="EBA14" s="886"/>
      <c r="EBB14" s="886"/>
      <c r="EBC14" s="886"/>
      <c r="EBD14" s="885"/>
      <c r="EBE14" s="886"/>
      <c r="EBF14" s="886"/>
      <c r="EBG14" s="886"/>
      <c r="EBH14" s="885"/>
      <c r="EBI14" s="886"/>
      <c r="EBJ14" s="886"/>
      <c r="EBK14" s="886"/>
      <c r="EBL14" s="885"/>
      <c r="EBM14" s="886"/>
      <c r="EBN14" s="886"/>
      <c r="EBO14" s="886"/>
      <c r="EBP14" s="885"/>
      <c r="EBQ14" s="886"/>
      <c r="EBR14" s="886"/>
      <c r="EBS14" s="886"/>
      <c r="EBT14" s="885"/>
      <c r="EBU14" s="886"/>
      <c r="EBV14" s="886"/>
      <c r="EBW14" s="886"/>
      <c r="EBX14" s="885"/>
      <c r="EBY14" s="886"/>
      <c r="EBZ14" s="886"/>
      <c r="ECA14" s="886"/>
      <c r="ECB14" s="885"/>
      <c r="ECC14" s="886"/>
      <c r="ECD14" s="886"/>
      <c r="ECE14" s="886"/>
      <c r="ECF14" s="885"/>
      <c r="ECG14" s="886"/>
      <c r="ECH14" s="886"/>
      <c r="ECI14" s="886"/>
      <c r="ECJ14" s="885"/>
      <c r="ECK14" s="886"/>
      <c r="ECL14" s="886"/>
      <c r="ECM14" s="886"/>
      <c r="ECN14" s="885"/>
      <c r="ECO14" s="886"/>
      <c r="ECP14" s="886"/>
      <c r="ECQ14" s="886"/>
      <c r="ECR14" s="885"/>
      <c r="ECS14" s="886"/>
      <c r="ECT14" s="886"/>
      <c r="ECU14" s="886"/>
      <c r="ECV14" s="885"/>
      <c r="ECW14" s="886"/>
      <c r="ECX14" s="886"/>
      <c r="ECY14" s="886"/>
      <c r="ECZ14" s="885"/>
      <c r="EDA14" s="886"/>
      <c r="EDB14" s="886"/>
      <c r="EDC14" s="886"/>
      <c r="EDD14" s="885"/>
      <c r="EDE14" s="886"/>
      <c r="EDF14" s="886"/>
      <c r="EDG14" s="886"/>
      <c r="EDH14" s="885"/>
      <c r="EDI14" s="886"/>
      <c r="EDJ14" s="886"/>
      <c r="EDK14" s="886"/>
      <c r="EDL14" s="885"/>
      <c r="EDM14" s="886"/>
      <c r="EDN14" s="886"/>
      <c r="EDO14" s="886"/>
      <c r="EDP14" s="885"/>
      <c r="EDQ14" s="886"/>
      <c r="EDR14" s="886"/>
      <c r="EDS14" s="886"/>
      <c r="EDT14" s="885"/>
      <c r="EDU14" s="886"/>
      <c r="EDV14" s="886"/>
      <c r="EDW14" s="886"/>
      <c r="EDX14" s="885"/>
      <c r="EDY14" s="886"/>
      <c r="EDZ14" s="886"/>
      <c r="EEA14" s="886"/>
      <c r="EEB14" s="885"/>
      <c r="EEC14" s="886"/>
      <c r="EED14" s="886"/>
      <c r="EEE14" s="886"/>
      <c r="EEF14" s="885"/>
      <c r="EEG14" s="886"/>
      <c r="EEH14" s="886"/>
      <c r="EEI14" s="886"/>
      <c r="EEJ14" s="885"/>
      <c r="EEK14" s="886"/>
      <c r="EEL14" s="886"/>
      <c r="EEM14" s="886"/>
      <c r="EEN14" s="885"/>
      <c r="EEO14" s="886"/>
      <c r="EEP14" s="886"/>
      <c r="EEQ14" s="886"/>
      <c r="EER14" s="885"/>
      <c r="EES14" s="886"/>
      <c r="EET14" s="886"/>
      <c r="EEU14" s="886"/>
      <c r="EEV14" s="885"/>
      <c r="EEW14" s="886"/>
      <c r="EEX14" s="886"/>
      <c r="EEY14" s="886"/>
      <c r="EEZ14" s="885"/>
      <c r="EFA14" s="886"/>
      <c r="EFB14" s="886"/>
      <c r="EFC14" s="886"/>
      <c r="EFD14" s="885"/>
      <c r="EFE14" s="886"/>
      <c r="EFF14" s="886"/>
      <c r="EFG14" s="886"/>
      <c r="EFH14" s="885"/>
      <c r="EFI14" s="886"/>
      <c r="EFJ14" s="886"/>
      <c r="EFK14" s="886"/>
      <c r="EFL14" s="885"/>
      <c r="EFM14" s="886"/>
      <c r="EFN14" s="886"/>
      <c r="EFO14" s="886"/>
      <c r="EFP14" s="885"/>
      <c r="EFQ14" s="886"/>
      <c r="EFR14" s="886"/>
      <c r="EFS14" s="886"/>
      <c r="EFT14" s="885"/>
      <c r="EFU14" s="886"/>
      <c r="EFV14" s="886"/>
      <c r="EFW14" s="886"/>
      <c r="EFX14" s="885"/>
      <c r="EFY14" s="886"/>
      <c r="EFZ14" s="886"/>
      <c r="EGA14" s="886"/>
      <c r="EGB14" s="885"/>
      <c r="EGC14" s="886"/>
      <c r="EGD14" s="886"/>
      <c r="EGE14" s="886"/>
      <c r="EGF14" s="885"/>
      <c r="EGG14" s="886"/>
      <c r="EGH14" s="886"/>
      <c r="EGI14" s="886"/>
      <c r="EGJ14" s="885"/>
      <c r="EGK14" s="886"/>
      <c r="EGL14" s="886"/>
      <c r="EGM14" s="886"/>
      <c r="EGN14" s="885"/>
      <c r="EGO14" s="886"/>
      <c r="EGP14" s="886"/>
      <c r="EGQ14" s="886"/>
      <c r="EGR14" s="885"/>
      <c r="EGS14" s="886"/>
      <c r="EGT14" s="886"/>
      <c r="EGU14" s="886"/>
      <c r="EGV14" s="885"/>
      <c r="EGW14" s="886"/>
      <c r="EGX14" s="886"/>
      <c r="EGY14" s="886"/>
      <c r="EGZ14" s="885"/>
      <c r="EHA14" s="886"/>
      <c r="EHB14" s="886"/>
      <c r="EHC14" s="886"/>
      <c r="EHD14" s="885"/>
      <c r="EHE14" s="886"/>
      <c r="EHF14" s="886"/>
      <c r="EHG14" s="886"/>
      <c r="EHH14" s="885"/>
      <c r="EHI14" s="886"/>
      <c r="EHJ14" s="886"/>
      <c r="EHK14" s="886"/>
      <c r="EHL14" s="885"/>
      <c r="EHM14" s="886"/>
      <c r="EHN14" s="886"/>
      <c r="EHO14" s="886"/>
      <c r="EHP14" s="885"/>
      <c r="EHQ14" s="886"/>
      <c r="EHR14" s="886"/>
      <c r="EHS14" s="886"/>
      <c r="EHT14" s="885"/>
      <c r="EHU14" s="886"/>
      <c r="EHV14" s="886"/>
      <c r="EHW14" s="886"/>
      <c r="EHX14" s="885"/>
      <c r="EHY14" s="886"/>
      <c r="EHZ14" s="886"/>
      <c r="EIA14" s="886"/>
      <c r="EIB14" s="885"/>
      <c r="EIC14" s="886"/>
      <c r="EID14" s="886"/>
      <c r="EIE14" s="886"/>
      <c r="EIF14" s="885"/>
      <c r="EIG14" s="886"/>
      <c r="EIH14" s="886"/>
      <c r="EII14" s="886"/>
      <c r="EIJ14" s="885"/>
      <c r="EIK14" s="886"/>
      <c r="EIL14" s="886"/>
      <c r="EIM14" s="886"/>
      <c r="EIN14" s="885"/>
      <c r="EIO14" s="886"/>
      <c r="EIP14" s="886"/>
      <c r="EIQ14" s="886"/>
      <c r="EIR14" s="885"/>
      <c r="EIS14" s="886"/>
      <c r="EIT14" s="886"/>
      <c r="EIU14" s="886"/>
      <c r="EIV14" s="885"/>
      <c r="EIW14" s="886"/>
      <c r="EIX14" s="886"/>
      <c r="EIY14" s="886"/>
      <c r="EIZ14" s="885"/>
      <c r="EJA14" s="886"/>
      <c r="EJB14" s="886"/>
      <c r="EJC14" s="886"/>
      <c r="EJD14" s="885"/>
      <c r="EJE14" s="886"/>
      <c r="EJF14" s="886"/>
      <c r="EJG14" s="886"/>
      <c r="EJH14" s="885"/>
      <c r="EJI14" s="886"/>
      <c r="EJJ14" s="886"/>
      <c r="EJK14" s="886"/>
      <c r="EJL14" s="885"/>
      <c r="EJM14" s="886"/>
      <c r="EJN14" s="886"/>
      <c r="EJO14" s="886"/>
      <c r="EJP14" s="885"/>
      <c r="EJQ14" s="886"/>
      <c r="EJR14" s="886"/>
      <c r="EJS14" s="886"/>
      <c r="EJT14" s="885"/>
      <c r="EJU14" s="886"/>
      <c r="EJV14" s="886"/>
      <c r="EJW14" s="886"/>
      <c r="EJX14" s="885"/>
      <c r="EJY14" s="886"/>
      <c r="EJZ14" s="886"/>
      <c r="EKA14" s="886"/>
      <c r="EKB14" s="885"/>
      <c r="EKC14" s="886"/>
      <c r="EKD14" s="886"/>
      <c r="EKE14" s="886"/>
      <c r="EKF14" s="885"/>
      <c r="EKG14" s="886"/>
      <c r="EKH14" s="886"/>
      <c r="EKI14" s="886"/>
      <c r="EKJ14" s="885"/>
      <c r="EKK14" s="886"/>
      <c r="EKL14" s="886"/>
      <c r="EKM14" s="886"/>
      <c r="EKN14" s="885"/>
      <c r="EKO14" s="886"/>
      <c r="EKP14" s="886"/>
      <c r="EKQ14" s="886"/>
      <c r="EKR14" s="885"/>
      <c r="EKS14" s="886"/>
      <c r="EKT14" s="886"/>
      <c r="EKU14" s="886"/>
      <c r="EKV14" s="885"/>
      <c r="EKW14" s="886"/>
      <c r="EKX14" s="886"/>
      <c r="EKY14" s="886"/>
      <c r="EKZ14" s="885"/>
      <c r="ELA14" s="886"/>
      <c r="ELB14" s="886"/>
      <c r="ELC14" s="886"/>
      <c r="ELD14" s="885"/>
      <c r="ELE14" s="886"/>
      <c r="ELF14" s="886"/>
      <c r="ELG14" s="886"/>
      <c r="ELH14" s="885"/>
      <c r="ELI14" s="886"/>
      <c r="ELJ14" s="886"/>
      <c r="ELK14" s="886"/>
      <c r="ELL14" s="885"/>
      <c r="ELM14" s="886"/>
      <c r="ELN14" s="886"/>
      <c r="ELO14" s="886"/>
      <c r="ELP14" s="885"/>
      <c r="ELQ14" s="886"/>
      <c r="ELR14" s="886"/>
      <c r="ELS14" s="886"/>
      <c r="ELT14" s="885"/>
      <c r="ELU14" s="886"/>
      <c r="ELV14" s="886"/>
      <c r="ELW14" s="886"/>
      <c r="ELX14" s="885"/>
      <c r="ELY14" s="886"/>
      <c r="ELZ14" s="886"/>
      <c r="EMA14" s="886"/>
      <c r="EMB14" s="885"/>
      <c r="EMC14" s="886"/>
      <c r="EMD14" s="886"/>
      <c r="EME14" s="886"/>
      <c r="EMF14" s="885"/>
      <c r="EMG14" s="886"/>
      <c r="EMH14" s="886"/>
      <c r="EMI14" s="886"/>
      <c r="EMJ14" s="885"/>
      <c r="EMK14" s="886"/>
      <c r="EML14" s="886"/>
      <c r="EMM14" s="886"/>
      <c r="EMN14" s="885"/>
      <c r="EMO14" s="886"/>
      <c r="EMP14" s="886"/>
      <c r="EMQ14" s="886"/>
      <c r="EMR14" s="885"/>
      <c r="EMS14" s="886"/>
      <c r="EMT14" s="886"/>
      <c r="EMU14" s="886"/>
      <c r="EMV14" s="885"/>
      <c r="EMW14" s="886"/>
      <c r="EMX14" s="886"/>
      <c r="EMY14" s="886"/>
      <c r="EMZ14" s="885"/>
      <c r="ENA14" s="886"/>
      <c r="ENB14" s="886"/>
      <c r="ENC14" s="886"/>
      <c r="END14" s="885"/>
      <c r="ENE14" s="886"/>
      <c r="ENF14" s="886"/>
      <c r="ENG14" s="886"/>
      <c r="ENH14" s="885"/>
      <c r="ENI14" s="886"/>
      <c r="ENJ14" s="886"/>
      <c r="ENK14" s="886"/>
      <c r="ENL14" s="885"/>
      <c r="ENM14" s="886"/>
      <c r="ENN14" s="886"/>
      <c r="ENO14" s="886"/>
      <c r="ENP14" s="885"/>
      <c r="ENQ14" s="886"/>
      <c r="ENR14" s="886"/>
      <c r="ENS14" s="886"/>
      <c r="ENT14" s="885"/>
      <c r="ENU14" s="886"/>
      <c r="ENV14" s="886"/>
      <c r="ENW14" s="886"/>
      <c r="ENX14" s="885"/>
      <c r="ENY14" s="886"/>
      <c r="ENZ14" s="886"/>
      <c r="EOA14" s="886"/>
      <c r="EOB14" s="885"/>
      <c r="EOC14" s="886"/>
      <c r="EOD14" s="886"/>
      <c r="EOE14" s="886"/>
      <c r="EOF14" s="885"/>
      <c r="EOG14" s="886"/>
      <c r="EOH14" s="886"/>
      <c r="EOI14" s="886"/>
      <c r="EOJ14" s="885"/>
      <c r="EOK14" s="886"/>
      <c r="EOL14" s="886"/>
      <c r="EOM14" s="886"/>
      <c r="EON14" s="885"/>
      <c r="EOO14" s="886"/>
      <c r="EOP14" s="886"/>
      <c r="EOQ14" s="886"/>
      <c r="EOR14" s="885"/>
      <c r="EOS14" s="886"/>
      <c r="EOT14" s="886"/>
      <c r="EOU14" s="886"/>
      <c r="EOV14" s="885"/>
      <c r="EOW14" s="886"/>
      <c r="EOX14" s="886"/>
      <c r="EOY14" s="886"/>
      <c r="EOZ14" s="885"/>
      <c r="EPA14" s="886"/>
      <c r="EPB14" s="886"/>
      <c r="EPC14" s="886"/>
      <c r="EPD14" s="885"/>
      <c r="EPE14" s="886"/>
      <c r="EPF14" s="886"/>
      <c r="EPG14" s="886"/>
      <c r="EPH14" s="885"/>
      <c r="EPI14" s="886"/>
      <c r="EPJ14" s="886"/>
      <c r="EPK14" s="886"/>
      <c r="EPL14" s="885"/>
      <c r="EPM14" s="886"/>
      <c r="EPN14" s="886"/>
      <c r="EPO14" s="886"/>
      <c r="EPP14" s="885"/>
      <c r="EPQ14" s="886"/>
      <c r="EPR14" s="886"/>
      <c r="EPS14" s="886"/>
      <c r="EPT14" s="885"/>
      <c r="EPU14" s="886"/>
      <c r="EPV14" s="886"/>
      <c r="EPW14" s="886"/>
      <c r="EPX14" s="885"/>
      <c r="EPY14" s="886"/>
      <c r="EPZ14" s="886"/>
      <c r="EQA14" s="886"/>
      <c r="EQB14" s="885"/>
      <c r="EQC14" s="886"/>
      <c r="EQD14" s="886"/>
      <c r="EQE14" s="886"/>
      <c r="EQF14" s="885"/>
      <c r="EQG14" s="886"/>
      <c r="EQH14" s="886"/>
      <c r="EQI14" s="886"/>
      <c r="EQJ14" s="885"/>
      <c r="EQK14" s="886"/>
      <c r="EQL14" s="886"/>
      <c r="EQM14" s="886"/>
      <c r="EQN14" s="885"/>
      <c r="EQO14" s="886"/>
      <c r="EQP14" s="886"/>
      <c r="EQQ14" s="886"/>
      <c r="EQR14" s="885"/>
      <c r="EQS14" s="886"/>
      <c r="EQT14" s="886"/>
      <c r="EQU14" s="886"/>
      <c r="EQV14" s="885"/>
      <c r="EQW14" s="886"/>
      <c r="EQX14" s="886"/>
      <c r="EQY14" s="886"/>
      <c r="EQZ14" s="885"/>
      <c r="ERA14" s="886"/>
      <c r="ERB14" s="886"/>
      <c r="ERC14" s="886"/>
      <c r="ERD14" s="885"/>
      <c r="ERE14" s="886"/>
      <c r="ERF14" s="886"/>
      <c r="ERG14" s="886"/>
      <c r="ERH14" s="885"/>
      <c r="ERI14" s="886"/>
      <c r="ERJ14" s="886"/>
      <c r="ERK14" s="886"/>
      <c r="ERL14" s="885"/>
      <c r="ERM14" s="886"/>
      <c r="ERN14" s="886"/>
      <c r="ERO14" s="886"/>
      <c r="ERP14" s="885"/>
      <c r="ERQ14" s="886"/>
      <c r="ERR14" s="886"/>
      <c r="ERS14" s="886"/>
      <c r="ERT14" s="885"/>
      <c r="ERU14" s="886"/>
      <c r="ERV14" s="886"/>
      <c r="ERW14" s="886"/>
      <c r="ERX14" s="885"/>
      <c r="ERY14" s="886"/>
      <c r="ERZ14" s="886"/>
      <c r="ESA14" s="886"/>
      <c r="ESB14" s="885"/>
      <c r="ESC14" s="886"/>
      <c r="ESD14" s="886"/>
      <c r="ESE14" s="886"/>
      <c r="ESF14" s="885"/>
      <c r="ESG14" s="886"/>
      <c r="ESH14" s="886"/>
      <c r="ESI14" s="886"/>
      <c r="ESJ14" s="885"/>
      <c r="ESK14" s="886"/>
      <c r="ESL14" s="886"/>
      <c r="ESM14" s="886"/>
      <c r="ESN14" s="885"/>
      <c r="ESO14" s="886"/>
      <c r="ESP14" s="886"/>
      <c r="ESQ14" s="886"/>
      <c r="ESR14" s="885"/>
      <c r="ESS14" s="886"/>
      <c r="EST14" s="886"/>
      <c r="ESU14" s="886"/>
      <c r="ESV14" s="885"/>
      <c r="ESW14" s="886"/>
      <c r="ESX14" s="886"/>
      <c r="ESY14" s="886"/>
      <c r="ESZ14" s="885"/>
      <c r="ETA14" s="886"/>
      <c r="ETB14" s="886"/>
      <c r="ETC14" s="886"/>
      <c r="ETD14" s="885"/>
      <c r="ETE14" s="886"/>
      <c r="ETF14" s="886"/>
      <c r="ETG14" s="886"/>
      <c r="ETH14" s="885"/>
      <c r="ETI14" s="886"/>
      <c r="ETJ14" s="886"/>
      <c r="ETK14" s="886"/>
      <c r="ETL14" s="885"/>
      <c r="ETM14" s="886"/>
      <c r="ETN14" s="886"/>
      <c r="ETO14" s="886"/>
      <c r="ETP14" s="885"/>
      <c r="ETQ14" s="886"/>
      <c r="ETR14" s="886"/>
      <c r="ETS14" s="886"/>
      <c r="ETT14" s="885"/>
      <c r="ETU14" s="886"/>
      <c r="ETV14" s="886"/>
      <c r="ETW14" s="886"/>
      <c r="ETX14" s="885"/>
      <c r="ETY14" s="886"/>
      <c r="ETZ14" s="886"/>
      <c r="EUA14" s="886"/>
      <c r="EUB14" s="885"/>
      <c r="EUC14" s="886"/>
      <c r="EUD14" s="886"/>
      <c r="EUE14" s="886"/>
      <c r="EUF14" s="885"/>
      <c r="EUG14" s="886"/>
      <c r="EUH14" s="886"/>
      <c r="EUI14" s="886"/>
      <c r="EUJ14" s="885"/>
      <c r="EUK14" s="886"/>
      <c r="EUL14" s="886"/>
      <c r="EUM14" s="886"/>
      <c r="EUN14" s="885"/>
      <c r="EUO14" s="886"/>
      <c r="EUP14" s="886"/>
      <c r="EUQ14" s="886"/>
      <c r="EUR14" s="885"/>
      <c r="EUS14" s="886"/>
      <c r="EUT14" s="886"/>
      <c r="EUU14" s="886"/>
      <c r="EUV14" s="885"/>
      <c r="EUW14" s="886"/>
      <c r="EUX14" s="886"/>
      <c r="EUY14" s="886"/>
      <c r="EUZ14" s="885"/>
      <c r="EVA14" s="886"/>
      <c r="EVB14" s="886"/>
      <c r="EVC14" s="886"/>
      <c r="EVD14" s="885"/>
      <c r="EVE14" s="886"/>
      <c r="EVF14" s="886"/>
      <c r="EVG14" s="886"/>
      <c r="EVH14" s="885"/>
      <c r="EVI14" s="886"/>
      <c r="EVJ14" s="886"/>
      <c r="EVK14" s="886"/>
      <c r="EVL14" s="885"/>
      <c r="EVM14" s="886"/>
      <c r="EVN14" s="886"/>
      <c r="EVO14" s="886"/>
      <c r="EVP14" s="885"/>
      <c r="EVQ14" s="886"/>
      <c r="EVR14" s="886"/>
      <c r="EVS14" s="886"/>
      <c r="EVT14" s="885"/>
      <c r="EVU14" s="886"/>
      <c r="EVV14" s="886"/>
      <c r="EVW14" s="886"/>
      <c r="EVX14" s="885"/>
      <c r="EVY14" s="886"/>
      <c r="EVZ14" s="886"/>
      <c r="EWA14" s="886"/>
      <c r="EWB14" s="885"/>
      <c r="EWC14" s="886"/>
      <c r="EWD14" s="886"/>
      <c r="EWE14" s="886"/>
      <c r="EWF14" s="885"/>
      <c r="EWG14" s="886"/>
      <c r="EWH14" s="886"/>
      <c r="EWI14" s="886"/>
      <c r="EWJ14" s="885"/>
      <c r="EWK14" s="886"/>
      <c r="EWL14" s="886"/>
      <c r="EWM14" s="886"/>
      <c r="EWN14" s="885"/>
      <c r="EWO14" s="886"/>
      <c r="EWP14" s="886"/>
      <c r="EWQ14" s="886"/>
      <c r="EWR14" s="885"/>
      <c r="EWS14" s="886"/>
      <c r="EWT14" s="886"/>
      <c r="EWU14" s="886"/>
      <c r="EWV14" s="885"/>
      <c r="EWW14" s="886"/>
      <c r="EWX14" s="886"/>
      <c r="EWY14" s="886"/>
      <c r="EWZ14" s="885"/>
      <c r="EXA14" s="886"/>
      <c r="EXB14" s="886"/>
      <c r="EXC14" s="886"/>
      <c r="EXD14" s="885"/>
      <c r="EXE14" s="886"/>
      <c r="EXF14" s="886"/>
      <c r="EXG14" s="886"/>
      <c r="EXH14" s="885"/>
      <c r="EXI14" s="886"/>
      <c r="EXJ14" s="886"/>
      <c r="EXK14" s="886"/>
      <c r="EXL14" s="885"/>
      <c r="EXM14" s="886"/>
      <c r="EXN14" s="886"/>
      <c r="EXO14" s="886"/>
      <c r="EXP14" s="885"/>
      <c r="EXQ14" s="886"/>
      <c r="EXR14" s="886"/>
      <c r="EXS14" s="886"/>
      <c r="EXT14" s="885"/>
      <c r="EXU14" s="886"/>
      <c r="EXV14" s="886"/>
      <c r="EXW14" s="886"/>
      <c r="EXX14" s="885"/>
      <c r="EXY14" s="886"/>
      <c r="EXZ14" s="886"/>
      <c r="EYA14" s="886"/>
      <c r="EYB14" s="885"/>
      <c r="EYC14" s="886"/>
      <c r="EYD14" s="886"/>
      <c r="EYE14" s="886"/>
      <c r="EYF14" s="885"/>
      <c r="EYG14" s="886"/>
      <c r="EYH14" s="886"/>
      <c r="EYI14" s="886"/>
      <c r="EYJ14" s="885"/>
      <c r="EYK14" s="886"/>
      <c r="EYL14" s="886"/>
      <c r="EYM14" s="886"/>
      <c r="EYN14" s="885"/>
      <c r="EYO14" s="886"/>
      <c r="EYP14" s="886"/>
      <c r="EYQ14" s="886"/>
      <c r="EYR14" s="885"/>
      <c r="EYS14" s="886"/>
      <c r="EYT14" s="886"/>
      <c r="EYU14" s="886"/>
      <c r="EYV14" s="885"/>
      <c r="EYW14" s="886"/>
      <c r="EYX14" s="886"/>
      <c r="EYY14" s="886"/>
      <c r="EYZ14" s="885"/>
      <c r="EZA14" s="886"/>
      <c r="EZB14" s="886"/>
      <c r="EZC14" s="886"/>
      <c r="EZD14" s="885"/>
      <c r="EZE14" s="886"/>
      <c r="EZF14" s="886"/>
      <c r="EZG14" s="886"/>
      <c r="EZH14" s="885"/>
      <c r="EZI14" s="886"/>
      <c r="EZJ14" s="886"/>
      <c r="EZK14" s="886"/>
      <c r="EZL14" s="885"/>
      <c r="EZM14" s="886"/>
      <c r="EZN14" s="886"/>
      <c r="EZO14" s="886"/>
      <c r="EZP14" s="885"/>
      <c r="EZQ14" s="886"/>
      <c r="EZR14" s="886"/>
      <c r="EZS14" s="886"/>
      <c r="EZT14" s="885"/>
      <c r="EZU14" s="886"/>
      <c r="EZV14" s="886"/>
      <c r="EZW14" s="886"/>
      <c r="EZX14" s="885"/>
      <c r="EZY14" s="886"/>
      <c r="EZZ14" s="886"/>
      <c r="FAA14" s="886"/>
      <c r="FAB14" s="885"/>
      <c r="FAC14" s="886"/>
      <c r="FAD14" s="886"/>
      <c r="FAE14" s="886"/>
      <c r="FAF14" s="885"/>
      <c r="FAG14" s="886"/>
      <c r="FAH14" s="886"/>
      <c r="FAI14" s="886"/>
      <c r="FAJ14" s="885"/>
      <c r="FAK14" s="886"/>
      <c r="FAL14" s="886"/>
      <c r="FAM14" s="886"/>
      <c r="FAN14" s="885"/>
      <c r="FAO14" s="886"/>
      <c r="FAP14" s="886"/>
      <c r="FAQ14" s="886"/>
      <c r="FAR14" s="885"/>
      <c r="FAS14" s="886"/>
      <c r="FAT14" s="886"/>
      <c r="FAU14" s="886"/>
      <c r="FAV14" s="885"/>
      <c r="FAW14" s="886"/>
      <c r="FAX14" s="886"/>
      <c r="FAY14" s="886"/>
      <c r="FAZ14" s="885"/>
      <c r="FBA14" s="886"/>
      <c r="FBB14" s="886"/>
      <c r="FBC14" s="886"/>
      <c r="FBD14" s="885"/>
      <c r="FBE14" s="886"/>
      <c r="FBF14" s="886"/>
      <c r="FBG14" s="886"/>
      <c r="FBH14" s="885"/>
      <c r="FBI14" s="886"/>
      <c r="FBJ14" s="886"/>
      <c r="FBK14" s="886"/>
      <c r="FBL14" s="885"/>
      <c r="FBM14" s="886"/>
      <c r="FBN14" s="886"/>
      <c r="FBO14" s="886"/>
      <c r="FBP14" s="885"/>
      <c r="FBQ14" s="886"/>
      <c r="FBR14" s="886"/>
      <c r="FBS14" s="886"/>
      <c r="FBT14" s="885"/>
      <c r="FBU14" s="886"/>
      <c r="FBV14" s="886"/>
      <c r="FBW14" s="886"/>
      <c r="FBX14" s="885"/>
      <c r="FBY14" s="886"/>
      <c r="FBZ14" s="886"/>
      <c r="FCA14" s="886"/>
      <c r="FCB14" s="885"/>
      <c r="FCC14" s="886"/>
      <c r="FCD14" s="886"/>
      <c r="FCE14" s="886"/>
      <c r="FCF14" s="885"/>
      <c r="FCG14" s="886"/>
      <c r="FCH14" s="886"/>
      <c r="FCI14" s="886"/>
      <c r="FCJ14" s="885"/>
      <c r="FCK14" s="886"/>
      <c r="FCL14" s="886"/>
      <c r="FCM14" s="886"/>
      <c r="FCN14" s="885"/>
      <c r="FCO14" s="886"/>
      <c r="FCP14" s="886"/>
      <c r="FCQ14" s="886"/>
      <c r="FCR14" s="885"/>
      <c r="FCS14" s="886"/>
      <c r="FCT14" s="886"/>
      <c r="FCU14" s="886"/>
      <c r="FCV14" s="885"/>
      <c r="FCW14" s="886"/>
      <c r="FCX14" s="886"/>
      <c r="FCY14" s="886"/>
      <c r="FCZ14" s="885"/>
      <c r="FDA14" s="886"/>
      <c r="FDB14" s="886"/>
      <c r="FDC14" s="886"/>
      <c r="FDD14" s="885"/>
      <c r="FDE14" s="886"/>
      <c r="FDF14" s="886"/>
      <c r="FDG14" s="886"/>
      <c r="FDH14" s="885"/>
      <c r="FDI14" s="886"/>
      <c r="FDJ14" s="886"/>
      <c r="FDK14" s="886"/>
      <c r="FDL14" s="885"/>
      <c r="FDM14" s="886"/>
      <c r="FDN14" s="886"/>
      <c r="FDO14" s="886"/>
      <c r="FDP14" s="885"/>
      <c r="FDQ14" s="886"/>
      <c r="FDR14" s="886"/>
      <c r="FDS14" s="886"/>
      <c r="FDT14" s="885"/>
      <c r="FDU14" s="886"/>
      <c r="FDV14" s="886"/>
      <c r="FDW14" s="886"/>
      <c r="FDX14" s="885"/>
      <c r="FDY14" s="886"/>
      <c r="FDZ14" s="886"/>
      <c r="FEA14" s="886"/>
      <c r="FEB14" s="885"/>
      <c r="FEC14" s="886"/>
      <c r="FED14" s="886"/>
      <c r="FEE14" s="886"/>
      <c r="FEF14" s="885"/>
      <c r="FEG14" s="886"/>
      <c r="FEH14" s="886"/>
      <c r="FEI14" s="886"/>
      <c r="FEJ14" s="885"/>
      <c r="FEK14" s="886"/>
      <c r="FEL14" s="886"/>
      <c r="FEM14" s="886"/>
      <c r="FEN14" s="885"/>
      <c r="FEO14" s="886"/>
      <c r="FEP14" s="886"/>
      <c r="FEQ14" s="886"/>
      <c r="FER14" s="885"/>
      <c r="FES14" s="886"/>
      <c r="FET14" s="886"/>
      <c r="FEU14" s="886"/>
      <c r="FEV14" s="885"/>
      <c r="FEW14" s="886"/>
      <c r="FEX14" s="886"/>
      <c r="FEY14" s="886"/>
      <c r="FEZ14" s="885"/>
      <c r="FFA14" s="886"/>
      <c r="FFB14" s="886"/>
      <c r="FFC14" s="886"/>
      <c r="FFD14" s="885"/>
      <c r="FFE14" s="886"/>
      <c r="FFF14" s="886"/>
      <c r="FFG14" s="886"/>
      <c r="FFH14" s="885"/>
      <c r="FFI14" s="886"/>
      <c r="FFJ14" s="886"/>
      <c r="FFK14" s="886"/>
      <c r="FFL14" s="885"/>
      <c r="FFM14" s="886"/>
      <c r="FFN14" s="886"/>
      <c r="FFO14" s="886"/>
      <c r="FFP14" s="885"/>
      <c r="FFQ14" s="886"/>
      <c r="FFR14" s="886"/>
      <c r="FFS14" s="886"/>
      <c r="FFT14" s="885"/>
      <c r="FFU14" s="886"/>
      <c r="FFV14" s="886"/>
      <c r="FFW14" s="886"/>
      <c r="FFX14" s="885"/>
      <c r="FFY14" s="886"/>
      <c r="FFZ14" s="886"/>
      <c r="FGA14" s="886"/>
      <c r="FGB14" s="885"/>
      <c r="FGC14" s="886"/>
      <c r="FGD14" s="886"/>
      <c r="FGE14" s="886"/>
      <c r="FGF14" s="885"/>
      <c r="FGG14" s="886"/>
      <c r="FGH14" s="886"/>
      <c r="FGI14" s="886"/>
      <c r="FGJ14" s="885"/>
      <c r="FGK14" s="886"/>
      <c r="FGL14" s="886"/>
      <c r="FGM14" s="886"/>
      <c r="FGN14" s="885"/>
      <c r="FGO14" s="886"/>
      <c r="FGP14" s="886"/>
      <c r="FGQ14" s="886"/>
      <c r="FGR14" s="885"/>
      <c r="FGS14" s="886"/>
      <c r="FGT14" s="886"/>
      <c r="FGU14" s="886"/>
      <c r="FGV14" s="885"/>
      <c r="FGW14" s="886"/>
      <c r="FGX14" s="886"/>
      <c r="FGY14" s="886"/>
      <c r="FGZ14" s="885"/>
      <c r="FHA14" s="886"/>
      <c r="FHB14" s="886"/>
      <c r="FHC14" s="886"/>
      <c r="FHD14" s="885"/>
      <c r="FHE14" s="886"/>
      <c r="FHF14" s="886"/>
      <c r="FHG14" s="886"/>
      <c r="FHH14" s="885"/>
      <c r="FHI14" s="886"/>
      <c r="FHJ14" s="886"/>
      <c r="FHK14" s="886"/>
      <c r="FHL14" s="885"/>
      <c r="FHM14" s="886"/>
      <c r="FHN14" s="886"/>
      <c r="FHO14" s="886"/>
      <c r="FHP14" s="885"/>
      <c r="FHQ14" s="886"/>
      <c r="FHR14" s="886"/>
      <c r="FHS14" s="886"/>
      <c r="FHT14" s="885"/>
      <c r="FHU14" s="886"/>
      <c r="FHV14" s="886"/>
      <c r="FHW14" s="886"/>
      <c r="FHX14" s="885"/>
      <c r="FHY14" s="886"/>
      <c r="FHZ14" s="886"/>
      <c r="FIA14" s="886"/>
      <c r="FIB14" s="885"/>
      <c r="FIC14" s="886"/>
      <c r="FID14" s="886"/>
      <c r="FIE14" s="886"/>
      <c r="FIF14" s="885"/>
      <c r="FIG14" s="886"/>
      <c r="FIH14" s="886"/>
      <c r="FII14" s="886"/>
      <c r="FIJ14" s="885"/>
      <c r="FIK14" s="886"/>
      <c r="FIL14" s="886"/>
      <c r="FIM14" s="886"/>
      <c r="FIN14" s="885"/>
      <c r="FIO14" s="886"/>
      <c r="FIP14" s="886"/>
      <c r="FIQ14" s="886"/>
      <c r="FIR14" s="885"/>
      <c r="FIS14" s="886"/>
      <c r="FIT14" s="886"/>
      <c r="FIU14" s="886"/>
      <c r="FIV14" s="885"/>
      <c r="FIW14" s="886"/>
      <c r="FIX14" s="886"/>
      <c r="FIY14" s="886"/>
      <c r="FIZ14" s="885"/>
      <c r="FJA14" s="886"/>
      <c r="FJB14" s="886"/>
      <c r="FJC14" s="886"/>
      <c r="FJD14" s="885"/>
      <c r="FJE14" s="886"/>
      <c r="FJF14" s="886"/>
      <c r="FJG14" s="886"/>
      <c r="FJH14" s="885"/>
      <c r="FJI14" s="886"/>
      <c r="FJJ14" s="886"/>
      <c r="FJK14" s="886"/>
      <c r="FJL14" s="885"/>
      <c r="FJM14" s="886"/>
      <c r="FJN14" s="886"/>
      <c r="FJO14" s="886"/>
      <c r="FJP14" s="885"/>
      <c r="FJQ14" s="886"/>
      <c r="FJR14" s="886"/>
      <c r="FJS14" s="886"/>
      <c r="FJT14" s="885"/>
      <c r="FJU14" s="886"/>
      <c r="FJV14" s="886"/>
      <c r="FJW14" s="886"/>
      <c r="FJX14" s="885"/>
      <c r="FJY14" s="886"/>
      <c r="FJZ14" s="886"/>
      <c r="FKA14" s="886"/>
      <c r="FKB14" s="885"/>
      <c r="FKC14" s="886"/>
      <c r="FKD14" s="886"/>
      <c r="FKE14" s="886"/>
      <c r="FKF14" s="885"/>
      <c r="FKG14" s="886"/>
      <c r="FKH14" s="886"/>
      <c r="FKI14" s="886"/>
      <c r="FKJ14" s="885"/>
      <c r="FKK14" s="886"/>
      <c r="FKL14" s="886"/>
      <c r="FKM14" s="886"/>
      <c r="FKN14" s="885"/>
      <c r="FKO14" s="886"/>
      <c r="FKP14" s="886"/>
      <c r="FKQ14" s="886"/>
      <c r="FKR14" s="885"/>
      <c r="FKS14" s="886"/>
      <c r="FKT14" s="886"/>
      <c r="FKU14" s="886"/>
      <c r="FKV14" s="885"/>
      <c r="FKW14" s="886"/>
      <c r="FKX14" s="886"/>
      <c r="FKY14" s="886"/>
      <c r="FKZ14" s="885"/>
      <c r="FLA14" s="886"/>
      <c r="FLB14" s="886"/>
      <c r="FLC14" s="886"/>
      <c r="FLD14" s="885"/>
      <c r="FLE14" s="886"/>
      <c r="FLF14" s="886"/>
      <c r="FLG14" s="886"/>
      <c r="FLH14" s="885"/>
      <c r="FLI14" s="886"/>
      <c r="FLJ14" s="886"/>
      <c r="FLK14" s="886"/>
      <c r="FLL14" s="885"/>
      <c r="FLM14" s="886"/>
      <c r="FLN14" s="886"/>
      <c r="FLO14" s="886"/>
      <c r="FLP14" s="885"/>
      <c r="FLQ14" s="886"/>
      <c r="FLR14" s="886"/>
      <c r="FLS14" s="886"/>
      <c r="FLT14" s="885"/>
      <c r="FLU14" s="886"/>
      <c r="FLV14" s="886"/>
      <c r="FLW14" s="886"/>
      <c r="FLX14" s="885"/>
      <c r="FLY14" s="886"/>
      <c r="FLZ14" s="886"/>
      <c r="FMA14" s="886"/>
      <c r="FMB14" s="885"/>
      <c r="FMC14" s="886"/>
      <c r="FMD14" s="886"/>
      <c r="FME14" s="886"/>
      <c r="FMF14" s="885"/>
      <c r="FMG14" s="886"/>
      <c r="FMH14" s="886"/>
      <c r="FMI14" s="886"/>
      <c r="FMJ14" s="885"/>
      <c r="FMK14" s="886"/>
      <c r="FML14" s="886"/>
      <c r="FMM14" s="886"/>
      <c r="FMN14" s="885"/>
      <c r="FMO14" s="886"/>
      <c r="FMP14" s="886"/>
      <c r="FMQ14" s="886"/>
      <c r="FMR14" s="885"/>
      <c r="FMS14" s="886"/>
      <c r="FMT14" s="886"/>
      <c r="FMU14" s="886"/>
      <c r="FMV14" s="885"/>
      <c r="FMW14" s="886"/>
      <c r="FMX14" s="886"/>
      <c r="FMY14" s="886"/>
      <c r="FMZ14" s="885"/>
      <c r="FNA14" s="886"/>
      <c r="FNB14" s="886"/>
      <c r="FNC14" s="886"/>
      <c r="FND14" s="885"/>
      <c r="FNE14" s="886"/>
      <c r="FNF14" s="886"/>
      <c r="FNG14" s="886"/>
      <c r="FNH14" s="885"/>
      <c r="FNI14" s="886"/>
      <c r="FNJ14" s="886"/>
      <c r="FNK14" s="886"/>
      <c r="FNL14" s="885"/>
      <c r="FNM14" s="886"/>
      <c r="FNN14" s="886"/>
      <c r="FNO14" s="886"/>
      <c r="FNP14" s="885"/>
      <c r="FNQ14" s="886"/>
      <c r="FNR14" s="886"/>
      <c r="FNS14" s="886"/>
      <c r="FNT14" s="885"/>
      <c r="FNU14" s="886"/>
      <c r="FNV14" s="886"/>
      <c r="FNW14" s="886"/>
      <c r="FNX14" s="885"/>
      <c r="FNY14" s="886"/>
      <c r="FNZ14" s="886"/>
      <c r="FOA14" s="886"/>
      <c r="FOB14" s="885"/>
      <c r="FOC14" s="886"/>
      <c r="FOD14" s="886"/>
      <c r="FOE14" s="886"/>
      <c r="FOF14" s="885"/>
      <c r="FOG14" s="886"/>
      <c r="FOH14" s="886"/>
      <c r="FOI14" s="886"/>
      <c r="FOJ14" s="885"/>
      <c r="FOK14" s="886"/>
      <c r="FOL14" s="886"/>
      <c r="FOM14" s="886"/>
      <c r="FON14" s="885"/>
      <c r="FOO14" s="886"/>
      <c r="FOP14" s="886"/>
      <c r="FOQ14" s="886"/>
      <c r="FOR14" s="885"/>
      <c r="FOS14" s="886"/>
      <c r="FOT14" s="886"/>
      <c r="FOU14" s="886"/>
      <c r="FOV14" s="885"/>
      <c r="FOW14" s="886"/>
      <c r="FOX14" s="886"/>
      <c r="FOY14" s="886"/>
      <c r="FOZ14" s="885"/>
      <c r="FPA14" s="886"/>
      <c r="FPB14" s="886"/>
      <c r="FPC14" s="886"/>
      <c r="FPD14" s="885"/>
      <c r="FPE14" s="886"/>
      <c r="FPF14" s="886"/>
      <c r="FPG14" s="886"/>
      <c r="FPH14" s="885"/>
      <c r="FPI14" s="886"/>
      <c r="FPJ14" s="886"/>
      <c r="FPK14" s="886"/>
      <c r="FPL14" s="885"/>
      <c r="FPM14" s="886"/>
      <c r="FPN14" s="886"/>
      <c r="FPO14" s="886"/>
      <c r="FPP14" s="885"/>
      <c r="FPQ14" s="886"/>
      <c r="FPR14" s="886"/>
      <c r="FPS14" s="886"/>
      <c r="FPT14" s="885"/>
      <c r="FPU14" s="886"/>
      <c r="FPV14" s="886"/>
      <c r="FPW14" s="886"/>
      <c r="FPX14" s="885"/>
      <c r="FPY14" s="886"/>
      <c r="FPZ14" s="886"/>
      <c r="FQA14" s="886"/>
      <c r="FQB14" s="885"/>
      <c r="FQC14" s="886"/>
      <c r="FQD14" s="886"/>
      <c r="FQE14" s="886"/>
      <c r="FQF14" s="885"/>
      <c r="FQG14" s="886"/>
      <c r="FQH14" s="886"/>
      <c r="FQI14" s="886"/>
      <c r="FQJ14" s="885"/>
      <c r="FQK14" s="886"/>
      <c r="FQL14" s="886"/>
      <c r="FQM14" s="886"/>
      <c r="FQN14" s="885"/>
      <c r="FQO14" s="886"/>
      <c r="FQP14" s="886"/>
      <c r="FQQ14" s="886"/>
      <c r="FQR14" s="885"/>
      <c r="FQS14" s="886"/>
      <c r="FQT14" s="886"/>
      <c r="FQU14" s="886"/>
      <c r="FQV14" s="885"/>
      <c r="FQW14" s="886"/>
      <c r="FQX14" s="886"/>
      <c r="FQY14" s="886"/>
      <c r="FQZ14" s="885"/>
      <c r="FRA14" s="886"/>
      <c r="FRB14" s="886"/>
      <c r="FRC14" s="886"/>
      <c r="FRD14" s="885"/>
      <c r="FRE14" s="886"/>
      <c r="FRF14" s="886"/>
      <c r="FRG14" s="886"/>
      <c r="FRH14" s="885"/>
      <c r="FRI14" s="886"/>
      <c r="FRJ14" s="886"/>
      <c r="FRK14" s="886"/>
      <c r="FRL14" s="885"/>
      <c r="FRM14" s="886"/>
      <c r="FRN14" s="886"/>
      <c r="FRO14" s="886"/>
      <c r="FRP14" s="885"/>
      <c r="FRQ14" s="886"/>
      <c r="FRR14" s="886"/>
      <c r="FRS14" s="886"/>
      <c r="FRT14" s="885"/>
      <c r="FRU14" s="886"/>
      <c r="FRV14" s="886"/>
      <c r="FRW14" s="886"/>
      <c r="FRX14" s="885"/>
      <c r="FRY14" s="886"/>
      <c r="FRZ14" s="886"/>
      <c r="FSA14" s="886"/>
      <c r="FSB14" s="885"/>
      <c r="FSC14" s="886"/>
      <c r="FSD14" s="886"/>
      <c r="FSE14" s="886"/>
      <c r="FSF14" s="885"/>
      <c r="FSG14" s="886"/>
      <c r="FSH14" s="886"/>
      <c r="FSI14" s="886"/>
      <c r="FSJ14" s="885"/>
      <c r="FSK14" s="886"/>
      <c r="FSL14" s="886"/>
      <c r="FSM14" s="886"/>
      <c r="FSN14" s="885"/>
      <c r="FSO14" s="886"/>
      <c r="FSP14" s="886"/>
      <c r="FSQ14" s="886"/>
      <c r="FSR14" s="885"/>
      <c r="FSS14" s="886"/>
      <c r="FST14" s="886"/>
      <c r="FSU14" s="886"/>
      <c r="FSV14" s="885"/>
      <c r="FSW14" s="886"/>
      <c r="FSX14" s="886"/>
      <c r="FSY14" s="886"/>
      <c r="FSZ14" s="885"/>
      <c r="FTA14" s="886"/>
      <c r="FTB14" s="886"/>
      <c r="FTC14" s="886"/>
      <c r="FTD14" s="885"/>
      <c r="FTE14" s="886"/>
      <c r="FTF14" s="886"/>
      <c r="FTG14" s="886"/>
      <c r="FTH14" s="885"/>
      <c r="FTI14" s="886"/>
      <c r="FTJ14" s="886"/>
      <c r="FTK14" s="886"/>
      <c r="FTL14" s="885"/>
      <c r="FTM14" s="886"/>
      <c r="FTN14" s="886"/>
      <c r="FTO14" s="886"/>
      <c r="FTP14" s="885"/>
      <c r="FTQ14" s="886"/>
      <c r="FTR14" s="886"/>
      <c r="FTS14" s="886"/>
      <c r="FTT14" s="885"/>
      <c r="FTU14" s="886"/>
      <c r="FTV14" s="886"/>
      <c r="FTW14" s="886"/>
      <c r="FTX14" s="885"/>
      <c r="FTY14" s="886"/>
      <c r="FTZ14" s="886"/>
      <c r="FUA14" s="886"/>
      <c r="FUB14" s="885"/>
      <c r="FUC14" s="886"/>
      <c r="FUD14" s="886"/>
      <c r="FUE14" s="886"/>
      <c r="FUF14" s="885"/>
      <c r="FUG14" s="886"/>
      <c r="FUH14" s="886"/>
      <c r="FUI14" s="886"/>
      <c r="FUJ14" s="885"/>
      <c r="FUK14" s="886"/>
      <c r="FUL14" s="886"/>
      <c r="FUM14" s="886"/>
      <c r="FUN14" s="885"/>
      <c r="FUO14" s="886"/>
      <c r="FUP14" s="886"/>
      <c r="FUQ14" s="886"/>
      <c r="FUR14" s="885"/>
      <c r="FUS14" s="886"/>
      <c r="FUT14" s="886"/>
      <c r="FUU14" s="886"/>
      <c r="FUV14" s="885"/>
      <c r="FUW14" s="886"/>
      <c r="FUX14" s="886"/>
      <c r="FUY14" s="886"/>
      <c r="FUZ14" s="885"/>
      <c r="FVA14" s="886"/>
      <c r="FVB14" s="886"/>
      <c r="FVC14" s="886"/>
      <c r="FVD14" s="885"/>
      <c r="FVE14" s="886"/>
      <c r="FVF14" s="886"/>
      <c r="FVG14" s="886"/>
      <c r="FVH14" s="885"/>
      <c r="FVI14" s="886"/>
      <c r="FVJ14" s="886"/>
      <c r="FVK14" s="886"/>
      <c r="FVL14" s="885"/>
      <c r="FVM14" s="886"/>
      <c r="FVN14" s="886"/>
      <c r="FVO14" s="886"/>
      <c r="FVP14" s="885"/>
      <c r="FVQ14" s="886"/>
      <c r="FVR14" s="886"/>
      <c r="FVS14" s="886"/>
      <c r="FVT14" s="885"/>
      <c r="FVU14" s="886"/>
      <c r="FVV14" s="886"/>
      <c r="FVW14" s="886"/>
      <c r="FVX14" s="885"/>
      <c r="FVY14" s="886"/>
      <c r="FVZ14" s="886"/>
      <c r="FWA14" s="886"/>
      <c r="FWB14" s="885"/>
      <c r="FWC14" s="886"/>
      <c r="FWD14" s="886"/>
      <c r="FWE14" s="886"/>
      <c r="FWF14" s="885"/>
      <c r="FWG14" s="886"/>
      <c r="FWH14" s="886"/>
      <c r="FWI14" s="886"/>
      <c r="FWJ14" s="885"/>
      <c r="FWK14" s="886"/>
      <c r="FWL14" s="886"/>
      <c r="FWM14" s="886"/>
      <c r="FWN14" s="885"/>
      <c r="FWO14" s="886"/>
      <c r="FWP14" s="886"/>
      <c r="FWQ14" s="886"/>
      <c r="FWR14" s="885"/>
      <c r="FWS14" s="886"/>
      <c r="FWT14" s="886"/>
      <c r="FWU14" s="886"/>
      <c r="FWV14" s="885"/>
      <c r="FWW14" s="886"/>
      <c r="FWX14" s="886"/>
      <c r="FWY14" s="886"/>
      <c r="FWZ14" s="885"/>
      <c r="FXA14" s="886"/>
      <c r="FXB14" s="886"/>
      <c r="FXC14" s="886"/>
      <c r="FXD14" s="885"/>
      <c r="FXE14" s="886"/>
      <c r="FXF14" s="886"/>
      <c r="FXG14" s="886"/>
      <c r="FXH14" s="885"/>
      <c r="FXI14" s="886"/>
      <c r="FXJ14" s="886"/>
      <c r="FXK14" s="886"/>
      <c r="FXL14" s="885"/>
      <c r="FXM14" s="886"/>
      <c r="FXN14" s="886"/>
      <c r="FXO14" s="886"/>
      <c r="FXP14" s="885"/>
      <c r="FXQ14" s="886"/>
      <c r="FXR14" s="886"/>
      <c r="FXS14" s="886"/>
      <c r="FXT14" s="885"/>
      <c r="FXU14" s="886"/>
      <c r="FXV14" s="886"/>
      <c r="FXW14" s="886"/>
      <c r="FXX14" s="885"/>
      <c r="FXY14" s="886"/>
      <c r="FXZ14" s="886"/>
      <c r="FYA14" s="886"/>
      <c r="FYB14" s="885"/>
      <c r="FYC14" s="886"/>
      <c r="FYD14" s="886"/>
      <c r="FYE14" s="886"/>
      <c r="FYF14" s="885"/>
      <c r="FYG14" s="886"/>
      <c r="FYH14" s="886"/>
      <c r="FYI14" s="886"/>
      <c r="FYJ14" s="885"/>
      <c r="FYK14" s="886"/>
      <c r="FYL14" s="886"/>
      <c r="FYM14" s="886"/>
      <c r="FYN14" s="885"/>
      <c r="FYO14" s="886"/>
      <c r="FYP14" s="886"/>
      <c r="FYQ14" s="886"/>
      <c r="FYR14" s="885"/>
      <c r="FYS14" s="886"/>
      <c r="FYT14" s="886"/>
      <c r="FYU14" s="886"/>
      <c r="FYV14" s="885"/>
      <c r="FYW14" s="886"/>
      <c r="FYX14" s="886"/>
      <c r="FYY14" s="886"/>
      <c r="FYZ14" s="885"/>
      <c r="FZA14" s="886"/>
      <c r="FZB14" s="886"/>
      <c r="FZC14" s="886"/>
      <c r="FZD14" s="885"/>
      <c r="FZE14" s="886"/>
      <c r="FZF14" s="886"/>
      <c r="FZG14" s="886"/>
      <c r="FZH14" s="885"/>
      <c r="FZI14" s="886"/>
      <c r="FZJ14" s="886"/>
      <c r="FZK14" s="886"/>
      <c r="FZL14" s="885"/>
      <c r="FZM14" s="886"/>
      <c r="FZN14" s="886"/>
      <c r="FZO14" s="886"/>
      <c r="FZP14" s="885"/>
      <c r="FZQ14" s="886"/>
      <c r="FZR14" s="886"/>
      <c r="FZS14" s="886"/>
      <c r="FZT14" s="885"/>
      <c r="FZU14" s="886"/>
      <c r="FZV14" s="886"/>
      <c r="FZW14" s="886"/>
      <c r="FZX14" s="885"/>
      <c r="FZY14" s="886"/>
      <c r="FZZ14" s="886"/>
      <c r="GAA14" s="886"/>
      <c r="GAB14" s="885"/>
      <c r="GAC14" s="886"/>
      <c r="GAD14" s="886"/>
      <c r="GAE14" s="886"/>
      <c r="GAF14" s="885"/>
      <c r="GAG14" s="886"/>
      <c r="GAH14" s="886"/>
      <c r="GAI14" s="886"/>
      <c r="GAJ14" s="885"/>
      <c r="GAK14" s="886"/>
      <c r="GAL14" s="886"/>
      <c r="GAM14" s="886"/>
      <c r="GAN14" s="885"/>
      <c r="GAO14" s="886"/>
      <c r="GAP14" s="886"/>
      <c r="GAQ14" s="886"/>
      <c r="GAR14" s="885"/>
      <c r="GAS14" s="886"/>
      <c r="GAT14" s="886"/>
      <c r="GAU14" s="886"/>
      <c r="GAV14" s="885"/>
      <c r="GAW14" s="886"/>
      <c r="GAX14" s="886"/>
      <c r="GAY14" s="886"/>
      <c r="GAZ14" s="885"/>
      <c r="GBA14" s="886"/>
      <c r="GBB14" s="886"/>
      <c r="GBC14" s="886"/>
      <c r="GBD14" s="885"/>
      <c r="GBE14" s="886"/>
      <c r="GBF14" s="886"/>
      <c r="GBG14" s="886"/>
      <c r="GBH14" s="885"/>
      <c r="GBI14" s="886"/>
      <c r="GBJ14" s="886"/>
      <c r="GBK14" s="886"/>
      <c r="GBL14" s="885"/>
      <c r="GBM14" s="886"/>
      <c r="GBN14" s="886"/>
      <c r="GBO14" s="886"/>
      <c r="GBP14" s="885"/>
      <c r="GBQ14" s="886"/>
      <c r="GBR14" s="886"/>
      <c r="GBS14" s="886"/>
      <c r="GBT14" s="885"/>
      <c r="GBU14" s="886"/>
      <c r="GBV14" s="886"/>
      <c r="GBW14" s="886"/>
      <c r="GBX14" s="885"/>
      <c r="GBY14" s="886"/>
      <c r="GBZ14" s="886"/>
      <c r="GCA14" s="886"/>
      <c r="GCB14" s="885"/>
      <c r="GCC14" s="886"/>
      <c r="GCD14" s="886"/>
      <c r="GCE14" s="886"/>
      <c r="GCF14" s="885"/>
      <c r="GCG14" s="886"/>
      <c r="GCH14" s="886"/>
      <c r="GCI14" s="886"/>
      <c r="GCJ14" s="885"/>
      <c r="GCK14" s="886"/>
      <c r="GCL14" s="886"/>
      <c r="GCM14" s="886"/>
      <c r="GCN14" s="885"/>
      <c r="GCO14" s="886"/>
      <c r="GCP14" s="886"/>
      <c r="GCQ14" s="886"/>
      <c r="GCR14" s="885"/>
      <c r="GCS14" s="886"/>
      <c r="GCT14" s="886"/>
      <c r="GCU14" s="886"/>
      <c r="GCV14" s="885"/>
      <c r="GCW14" s="886"/>
      <c r="GCX14" s="886"/>
      <c r="GCY14" s="886"/>
      <c r="GCZ14" s="885"/>
      <c r="GDA14" s="886"/>
      <c r="GDB14" s="886"/>
      <c r="GDC14" s="886"/>
      <c r="GDD14" s="885"/>
      <c r="GDE14" s="886"/>
      <c r="GDF14" s="886"/>
      <c r="GDG14" s="886"/>
      <c r="GDH14" s="885"/>
      <c r="GDI14" s="886"/>
      <c r="GDJ14" s="886"/>
      <c r="GDK14" s="886"/>
      <c r="GDL14" s="885"/>
      <c r="GDM14" s="886"/>
      <c r="GDN14" s="886"/>
      <c r="GDO14" s="886"/>
      <c r="GDP14" s="885"/>
      <c r="GDQ14" s="886"/>
      <c r="GDR14" s="886"/>
      <c r="GDS14" s="886"/>
      <c r="GDT14" s="885"/>
      <c r="GDU14" s="886"/>
      <c r="GDV14" s="886"/>
      <c r="GDW14" s="886"/>
      <c r="GDX14" s="885"/>
      <c r="GDY14" s="886"/>
      <c r="GDZ14" s="886"/>
      <c r="GEA14" s="886"/>
      <c r="GEB14" s="885"/>
      <c r="GEC14" s="886"/>
      <c r="GED14" s="886"/>
      <c r="GEE14" s="886"/>
      <c r="GEF14" s="885"/>
      <c r="GEG14" s="886"/>
      <c r="GEH14" s="886"/>
      <c r="GEI14" s="886"/>
      <c r="GEJ14" s="885"/>
      <c r="GEK14" s="886"/>
      <c r="GEL14" s="886"/>
      <c r="GEM14" s="886"/>
      <c r="GEN14" s="885"/>
      <c r="GEO14" s="886"/>
      <c r="GEP14" s="886"/>
      <c r="GEQ14" s="886"/>
      <c r="GER14" s="885"/>
      <c r="GES14" s="886"/>
      <c r="GET14" s="886"/>
      <c r="GEU14" s="886"/>
      <c r="GEV14" s="885"/>
      <c r="GEW14" s="886"/>
      <c r="GEX14" s="886"/>
      <c r="GEY14" s="886"/>
      <c r="GEZ14" s="885"/>
      <c r="GFA14" s="886"/>
      <c r="GFB14" s="886"/>
      <c r="GFC14" s="886"/>
      <c r="GFD14" s="885"/>
      <c r="GFE14" s="886"/>
      <c r="GFF14" s="886"/>
      <c r="GFG14" s="886"/>
      <c r="GFH14" s="885"/>
      <c r="GFI14" s="886"/>
      <c r="GFJ14" s="886"/>
      <c r="GFK14" s="886"/>
      <c r="GFL14" s="885"/>
      <c r="GFM14" s="886"/>
      <c r="GFN14" s="886"/>
      <c r="GFO14" s="886"/>
      <c r="GFP14" s="885"/>
      <c r="GFQ14" s="886"/>
      <c r="GFR14" s="886"/>
      <c r="GFS14" s="886"/>
      <c r="GFT14" s="885"/>
      <c r="GFU14" s="886"/>
      <c r="GFV14" s="886"/>
      <c r="GFW14" s="886"/>
      <c r="GFX14" s="885"/>
      <c r="GFY14" s="886"/>
      <c r="GFZ14" s="886"/>
      <c r="GGA14" s="886"/>
      <c r="GGB14" s="885"/>
      <c r="GGC14" s="886"/>
      <c r="GGD14" s="886"/>
      <c r="GGE14" s="886"/>
      <c r="GGF14" s="885"/>
      <c r="GGG14" s="886"/>
      <c r="GGH14" s="886"/>
      <c r="GGI14" s="886"/>
      <c r="GGJ14" s="885"/>
      <c r="GGK14" s="886"/>
      <c r="GGL14" s="886"/>
      <c r="GGM14" s="886"/>
      <c r="GGN14" s="885"/>
      <c r="GGO14" s="886"/>
      <c r="GGP14" s="886"/>
      <c r="GGQ14" s="886"/>
      <c r="GGR14" s="885"/>
      <c r="GGS14" s="886"/>
      <c r="GGT14" s="886"/>
      <c r="GGU14" s="886"/>
      <c r="GGV14" s="885"/>
      <c r="GGW14" s="886"/>
      <c r="GGX14" s="886"/>
      <c r="GGY14" s="886"/>
      <c r="GGZ14" s="885"/>
      <c r="GHA14" s="886"/>
      <c r="GHB14" s="886"/>
      <c r="GHC14" s="886"/>
      <c r="GHD14" s="885"/>
      <c r="GHE14" s="886"/>
      <c r="GHF14" s="886"/>
      <c r="GHG14" s="886"/>
      <c r="GHH14" s="885"/>
      <c r="GHI14" s="886"/>
      <c r="GHJ14" s="886"/>
      <c r="GHK14" s="886"/>
      <c r="GHL14" s="885"/>
      <c r="GHM14" s="886"/>
      <c r="GHN14" s="886"/>
      <c r="GHO14" s="886"/>
      <c r="GHP14" s="885"/>
      <c r="GHQ14" s="886"/>
      <c r="GHR14" s="886"/>
      <c r="GHS14" s="886"/>
      <c r="GHT14" s="885"/>
      <c r="GHU14" s="886"/>
      <c r="GHV14" s="886"/>
      <c r="GHW14" s="886"/>
      <c r="GHX14" s="885"/>
      <c r="GHY14" s="886"/>
      <c r="GHZ14" s="886"/>
      <c r="GIA14" s="886"/>
      <c r="GIB14" s="885"/>
      <c r="GIC14" s="886"/>
      <c r="GID14" s="886"/>
      <c r="GIE14" s="886"/>
      <c r="GIF14" s="885"/>
      <c r="GIG14" s="886"/>
      <c r="GIH14" s="886"/>
      <c r="GII14" s="886"/>
      <c r="GIJ14" s="885"/>
      <c r="GIK14" s="886"/>
      <c r="GIL14" s="886"/>
      <c r="GIM14" s="886"/>
      <c r="GIN14" s="885"/>
      <c r="GIO14" s="886"/>
      <c r="GIP14" s="886"/>
      <c r="GIQ14" s="886"/>
      <c r="GIR14" s="885"/>
      <c r="GIS14" s="886"/>
      <c r="GIT14" s="886"/>
      <c r="GIU14" s="886"/>
      <c r="GIV14" s="885"/>
      <c r="GIW14" s="886"/>
      <c r="GIX14" s="886"/>
      <c r="GIY14" s="886"/>
      <c r="GIZ14" s="885"/>
      <c r="GJA14" s="886"/>
      <c r="GJB14" s="886"/>
      <c r="GJC14" s="886"/>
      <c r="GJD14" s="885"/>
      <c r="GJE14" s="886"/>
      <c r="GJF14" s="886"/>
      <c r="GJG14" s="886"/>
      <c r="GJH14" s="885"/>
      <c r="GJI14" s="886"/>
      <c r="GJJ14" s="886"/>
      <c r="GJK14" s="886"/>
      <c r="GJL14" s="885"/>
      <c r="GJM14" s="886"/>
      <c r="GJN14" s="886"/>
      <c r="GJO14" s="886"/>
      <c r="GJP14" s="885"/>
      <c r="GJQ14" s="886"/>
      <c r="GJR14" s="886"/>
      <c r="GJS14" s="886"/>
      <c r="GJT14" s="885"/>
      <c r="GJU14" s="886"/>
      <c r="GJV14" s="886"/>
      <c r="GJW14" s="886"/>
      <c r="GJX14" s="885"/>
      <c r="GJY14" s="886"/>
      <c r="GJZ14" s="886"/>
      <c r="GKA14" s="886"/>
      <c r="GKB14" s="885"/>
      <c r="GKC14" s="886"/>
      <c r="GKD14" s="886"/>
      <c r="GKE14" s="886"/>
      <c r="GKF14" s="885"/>
      <c r="GKG14" s="886"/>
      <c r="GKH14" s="886"/>
      <c r="GKI14" s="886"/>
      <c r="GKJ14" s="885"/>
      <c r="GKK14" s="886"/>
      <c r="GKL14" s="886"/>
      <c r="GKM14" s="886"/>
      <c r="GKN14" s="885"/>
      <c r="GKO14" s="886"/>
      <c r="GKP14" s="886"/>
      <c r="GKQ14" s="886"/>
      <c r="GKR14" s="885"/>
      <c r="GKS14" s="886"/>
      <c r="GKT14" s="886"/>
      <c r="GKU14" s="886"/>
      <c r="GKV14" s="885"/>
      <c r="GKW14" s="886"/>
      <c r="GKX14" s="886"/>
      <c r="GKY14" s="886"/>
      <c r="GKZ14" s="885"/>
      <c r="GLA14" s="886"/>
      <c r="GLB14" s="886"/>
      <c r="GLC14" s="886"/>
      <c r="GLD14" s="885"/>
      <c r="GLE14" s="886"/>
      <c r="GLF14" s="886"/>
      <c r="GLG14" s="886"/>
      <c r="GLH14" s="885"/>
      <c r="GLI14" s="886"/>
      <c r="GLJ14" s="886"/>
      <c r="GLK14" s="886"/>
      <c r="GLL14" s="885"/>
      <c r="GLM14" s="886"/>
      <c r="GLN14" s="886"/>
      <c r="GLO14" s="886"/>
      <c r="GLP14" s="885"/>
      <c r="GLQ14" s="886"/>
      <c r="GLR14" s="886"/>
      <c r="GLS14" s="886"/>
      <c r="GLT14" s="885"/>
      <c r="GLU14" s="886"/>
      <c r="GLV14" s="886"/>
      <c r="GLW14" s="886"/>
      <c r="GLX14" s="885"/>
      <c r="GLY14" s="886"/>
      <c r="GLZ14" s="886"/>
      <c r="GMA14" s="886"/>
      <c r="GMB14" s="885"/>
      <c r="GMC14" s="886"/>
      <c r="GMD14" s="886"/>
      <c r="GME14" s="886"/>
      <c r="GMF14" s="885"/>
      <c r="GMG14" s="886"/>
      <c r="GMH14" s="886"/>
      <c r="GMI14" s="886"/>
      <c r="GMJ14" s="885"/>
      <c r="GMK14" s="886"/>
      <c r="GML14" s="886"/>
      <c r="GMM14" s="886"/>
      <c r="GMN14" s="885"/>
      <c r="GMO14" s="886"/>
      <c r="GMP14" s="886"/>
      <c r="GMQ14" s="886"/>
      <c r="GMR14" s="885"/>
      <c r="GMS14" s="886"/>
      <c r="GMT14" s="886"/>
      <c r="GMU14" s="886"/>
      <c r="GMV14" s="885"/>
      <c r="GMW14" s="886"/>
      <c r="GMX14" s="886"/>
      <c r="GMY14" s="886"/>
      <c r="GMZ14" s="885"/>
      <c r="GNA14" s="886"/>
      <c r="GNB14" s="886"/>
      <c r="GNC14" s="886"/>
      <c r="GND14" s="885"/>
      <c r="GNE14" s="886"/>
      <c r="GNF14" s="886"/>
      <c r="GNG14" s="886"/>
      <c r="GNH14" s="885"/>
      <c r="GNI14" s="886"/>
      <c r="GNJ14" s="886"/>
      <c r="GNK14" s="886"/>
      <c r="GNL14" s="885"/>
      <c r="GNM14" s="886"/>
      <c r="GNN14" s="886"/>
      <c r="GNO14" s="886"/>
      <c r="GNP14" s="885"/>
      <c r="GNQ14" s="886"/>
      <c r="GNR14" s="886"/>
      <c r="GNS14" s="886"/>
      <c r="GNT14" s="885"/>
      <c r="GNU14" s="886"/>
      <c r="GNV14" s="886"/>
      <c r="GNW14" s="886"/>
      <c r="GNX14" s="885"/>
      <c r="GNY14" s="886"/>
      <c r="GNZ14" s="886"/>
      <c r="GOA14" s="886"/>
      <c r="GOB14" s="885"/>
      <c r="GOC14" s="886"/>
      <c r="GOD14" s="886"/>
      <c r="GOE14" s="886"/>
      <c r="GOF14" s="885"/>
      <c r="GOG14" s="886"/>
      <c r="GOH14" s="886"/>
      <c r="GOI14" s="886"/>
      <c r="GOJ14" s="885"/>
      <c r="GOK14" s="886"/>
      <c r="GOL14" s="886"/>
      <c r="GOM14" s="886"/>
      <c r="GON14" s="885"/>
      <c r="GOO14" s="886"/>
      <c r="GOP14" s="886"/>
      <c r="GOQ14" s="886"/>
      <c r="GOR14" s="885"/>
      <c r="GOS14" s="886"/>
      <c r="GOT14" s="886"/>
      <c r="GOU14" s="886"/>
      <c r="GOV14" s="885"/>
      <c r="GOW14" s="886"/>
      <c r="GOX14" s="886"/>
      <c r="GOY14" s="886"/>
      <c r="GOZ14" s="885"/>
      <c r="GPA14" s="886"/>
      <c r="GPB14" s="886"/>
      <c r="GPC14" s="886"/>
      <c r="GPD14" s="885"/>
      <c r="GPE14" s="886"/>
      <c r="GPF14" s="886"/>
      <c r="GPG14" s="886"/>
      <c r="GPH14" s="885"/>
      <c r="GPI14" s="886"/>
      <c r="GPJ14" s="886"/>
      <c r="GPK14" s="886"/>
      <c r="GPL14" s="885"/>
      <c r="GPM14" s="886"/>
      <c r="GPN14" s="886"/>
      <c r="GPO14" s="886"/>
      <c r="GPP14" s="885"/>
      <c r="GPQ14" s="886"/>
      <c r="GPR14" s="886"/>
      <c r="GPS14" s="886"/>
      <c r="GPT14" s="885"/>
      <c r="GPU14" s="886"/>
      <c r="GPV14" s="886"/>
      <c r="GPW14" s="886"/>
      <c r="GPX14" s="885"/>
      <c r="GPY14" s="886"/>
      <c r="GPZ14" s="886"/>
      <c r="GQA14" s="886"/>
      <c r="GQB14" s="885"/>
      <c r="GQC14" s="886"/>
      <c r="GQD14" s="886"/>
      <c r="GQE14" s="886"/>
      <c r="GQF14" s="885"/>
      <c r="GQG14" s="886"/>
      <c r="GQH14" s="886"/>
      <c r="GQI14" s="886"/>
      <c r="GQJ14" s="885"/>
      <c r="GQK14" s="886"/>
      <c r="GQL14" s="886"/>
      <c r="GQM14" s="886"/>
      <c r="GQN14" s="885"/>
      <c r="GQO14" s="886"/>
      <c r="GQP14" s="886"/>
      <c r="GQQ14" s="886"/>
      <c r="GQR14" s="885"/>
      <c r="GQS14" s="886"/>
      <c r="GQT14" s="886"/>
      <c r="GQU14" s="886"/>
      <c r="GQV14" s="885"/>
      <c r="GQW14" s="886"/>
      <c r="GQX14" s="886"/>
      <c r="GQY14" s="886"/>
      <c r="GQZ14" s="885"/>
      <c r="GRA14" s="886"/>
      <c r="GRB14" s="886"/>
      <c r="GRC14" s="886"/>
      <c r="GRD14" s="885"/>
      <c r="GRE14" s="886"/>
      <c r="GRF14" s="886"/>
      <c r="GRG14" s="886"/>
      <c r="GRH14" s="885"/>
      <c r="GRI14" s="886"/>
      <c r="GRJ14" s="886"/>
      <c r="GRK14" s="886"/>
      <c r="GRL14" s="885"/>
      <c r="GRM14" s="886"/>
      <c r="GRN14" s="886"/>
      <c r="GRO14" s="886"/>
      <c r="GRP14" s="885"/>
      <c r="GRQ14" s="886"/>
      <c r="GRR14" s="886"/>
      <c r="GRS14" s="886"/>
      <c r="GRT14" s="885"/>
      <c r="GRU14" s="886"/>
      <c r="GRV14" s="886"/>
      <c r="GRW14" s="886"/>
      <c r="GRX14" s="885"/>
      <c r="GRY14" s="886"/>
      <c r="GRZ14" s="886"/>
      <c r="GSA14" s="886"/>
      <c r="GSB14" s="885"/>
      <c r="GSC14" s="886"/>
      <c r="GSD14" s="886"/>
      <c r="GSE14" s="886"/>
      <c r="GSF14" s="885"/>
      <c r="GSG14" s="886"/>
      <c r="GSH14" s="886"/>
      <c r="GSI14" s="886"/>
      <c r="GSJ14" s="885"/>
      <c r="GSK14" s="886"/>
      <c r="GSL14" s="886"/>
      <c r="GSM14" s="886"/>
      <c r="GSN14" s="885"/>
      <c r="GSO14" s="886"/>
      <c r="GSP14" s="886"/>
      <c r="GSQ14" s="886"/>
      <c r="GSR14" s="885"/>
      <c r="GSS14" s="886"/>
      <c r="GST14" s="886"/>
      <c r="GSU14" s="886"/>
      <c r="GSV14" s="885"/>
      <c r="GSW14" s="886"/>
      <c r="GSX14" s="886"/>
      <c r="GSY14" s="886"/>
      <c r="GSZ14" s="885"/>
      <c r="GTA14" s="886"/>
      <c r="GTB14" s="886"/>
      <c r="GTC14" s="886"/>
      <c r="GTD14" s="885"/>
      <c r="GTE14" s="886"/>
      <c r="GTF14" s="886"/>
      <c r="GTG14" s="886"/>
      <c r="GTH14" s="885"/>
      <c r="GTI14" s="886"/>
      <c r="GTJ14" s="886"/>
      <c r="GTK14" s="886"/>
      <c r="GTL14" s="885"/>
      <c r="GTM14" s="886"/>
      <c r="GTN14" s="886"/>
      <c r="GTO14" s="886"/>
      <c r="GTP14" s="885"/>
      <c r="GTQ14" s="886"/>
      <c r="GTR14" s="886"/>
      <c r="GTS14" s="886"/>
      <c r="GTT14" s="885"/>
      <c r="GTU14" s="886"/>
      <c r="GTV14" s="886"/>
      <c r="GTW14" s="886"/>
      <c r="GTX14" s="885"/>
      <c r="GTY14" s="886"/>
      <c r="GTZ14" s="886"/>
      <c r="GUA14" s="886"/>
      <c r="GUB14" s="885"/>
      <c r="GUC14" s="886"/>
      <c r="GUD14" s="886"/>
      <c r="GUE14" s="886"/>
      <c r="GUF14" s="885"/>
      <c r="GUG14" s="886"/>
      <c r="GUH14" s="886"/>
      <c r="GUI14" s="886"/>
      <c r="GUJ14" s="885"/>
      <c r="GUK14" s="886"/>
      <c r="GUL14" s="886"/>
      <c r="GUM14" s="886"/>
      <c r="GUN14" s="885"/>
      <c r="GUO14" s="886"/>
      <c r="GUP14" s="886"/>
      <c r="GUQ14" s="886"/>
      <c r="GUR14" s="885"/>
      <c r="GUS14" s="886"/>
      <c r="GUT14" s="886"/>
      <c r="GUU14" s="886"/>
      <c r="GUV14" s="885"/>
      <c r="GUW14" s="886"/>
      <c r="GUX14" s="886"/>
      <c r="GUY14" s="886"/>
      <c r="GUZ14" s="885"/>
      <c r="GVA14" s="886"/>
      <c r="GVB14" s="886"/>
      <c r="GVC14" s="886"/>
      <c r="GVD14" s="885"/>
      <c r="GVE14" s="886"/>
      <c r="GVF14" s="886"/>
      <c r="GVG14" s="886"/>
      <c r="GVH14" s="885"/>
      <c r="GVI14" s="886"/>
      <c r="GVJ14" s="886"/>
      <c r="GVK14" s="886"/>
      <c r="GVL14" s="885"/>
      <c r="GVM14" s="886"/>
      <c r="GVN14" s="886"/>
      <c r="GVO14" s="886"/>
      <c r="GVP14" s="885"/>
      <c r="GVQ14" s="886"/>
      <c r="GVR14" s="886"/>
      <c r="GVS14" s="886"/>
      <c r="GVT14" s="885"/>
      <c r="GVU14" s="886"/>
      <c r="GVV14" s="886"/>
      <c r="GVW14" s="886"/>
      <c r="GVX14" s="885"/>
      <c r="GVY14" s="886"/>
      <c r="GVZ14" s="886"/>
      <c r="GWA14" s="886"/>
      <c r="GWB14" s="885"/>
      <c r="GWC14" s="886"/>
      <c r="GWD14" s="886"/>
      <c r="GWE14" s="886"/>
      <c r="GWF14" s="885"/>
      <c r="GWG14" s="886"/>
      <c r="GWH14" s="886"/>
      <c r="GWI14" s="886"/>
      <c r="GWJ14" s="885"/>
      <c r="GWK14" s="886"/>
      <c r="GWL14" s="886"/>
      <c r="GWM14" s="886"/>
      <c r="GWN14" s="885"/>
      <c r="GWO14" s="886"/>
      <c r="GWP14" s="886"/>
      <c r="GWQ14" s="886"/>
      <c r="GWR14" s="885"/>
      <c r="GWS14" s="886"/>
      <c r="GWT14" s="886"/>
      <c r="GWU14" s="886"/>
      <c r="GWV14" s="885"/>
      <c r="GWW14" s="886"/>
      <c r="GWX14" s="886"/>
      <c r="GWY14" s="886"/>
      <c r="GWZ14" s="885"/>
      <c r="GXA14" s="886"/>
      <c r="GXB14" s="886"/>
      <c r="GXC14" s="886"/>
      <c r="GXD14" s="885"/>
      <c r="GXE14" s="886"/>
      <c r="GXF14" s="886"/>
      <c r="GXG14" s="886"/>
      <c r="GXH14" s="885"/>
      <c r="GXI14" s="886"/>
      <c r="GXJ14" s="886"/>
      <c r="GXK14" s="886"/>
      <c r="GXL14" s="885"/>
      <c r="GXM14" s="886"/>
      <c r="GXN14" s="886"/>
      <c r="GXO14" s="886"/>
      <c r="GXP14" s="885"/>
      <c r="GXQ14" s="886"/>
      <c r="GXR14" s="886"/>
      <c r="GXS14" s="886"/>
      <c r="GXT14" s="885"/>
      <c r="GXU14" s="886"/>
      <c r="GXV14" s="886"/>
      <c r="GXW14" s="886"/>
      <c r="GXX14" s="885"/>
      <c r="GXY14" s="886"/>
      <c r="GXZ14" s="886"/>
      <c r="GYA14" s="886"/>
      <c r="GYB14" s="885"/>
      <c r="GYC14" s="886"/>
      <c r="GYD14" s="886"/>
      <c r="GYE14" s="886"/>
      <c r="GYF14" s="885"/>
      <c r="GYG14" s="886"/>
      <c r="GYH14" s="886"/>
      <c r="GYI14" s="886"/>
      <c r="GYJ14" s="885"/>
      <c r="GYK14" s="886"/>
      <c r="GYL14" s="886"/>
      <c r="GYM14" s="886"/>
      <c r="GYN14" s="885"/>
      <c r="GYO14" s="886"/>
      <c r="GYP14" s="886"/>
      <c r="GYQ14" s="886"/>
      <c r="GYR14" s="885"/>
      <c r="GYS14" s="886"/>
      <c r="GYT14" s="886"/>
      <c r="GYU14" s="886"/>
      <c r="GYV14" s="885"/>
      <c r="GYW14" s="886"/>
      <c r="GYX14" s="886"/>
      <c r="GYY14" s="886"/>
      <c r="GYZ14" s="885"/>
      <c r="GZA14" s="886"/>
      <c r="GZB14" s="886"/>
      <c r="GZC14" s="886"/>
      <c r="GZD14" s="885"/>
      <c r="GZE14" s="886"/>
      <c r="GZF14" s="886"/>
      <c r="GZG14" s="886"/>
      <c r="GZH14" s="885"/>
      <c r="GZI14" s="886"/>
      <c r="GZJ14" s="886"/>
      <c r="GZK14" s="886"/>
      <c r="GZL14" s="885"/>
      <c r="GZM14" s="886"/>
      <c r="GZN14" s="886"/>
      <c r="GZO14" s="886"/>
      <c r="GZP14" s="885"/>
      <c r="GZQ14" s="886"/>
      <c r="GZR14" s="886"/>
      <c r="GZS14" s="886"/>
      <c r="GZT14" s="885"/>
      <c r="GZU14" s="886"/>
      <c r="GZV14" s="886"/>
      <c r="GZW14" s="886"/>
      <c r="GZX14" s="885"/>
      <c r="GZY14" s="886"/>
      <c r="GZZ14" s="886"/>
      <c r="HAA14" s="886"/>
      <c r="HAB14" s="885"/>
      <c r="HAC14" s="886"/>
      <c r="HAD14" s="886"/>
      <c r="HAE14" s="886"/>
      <c r="HAF14" s="885"/>
      <c r="HAG14" s="886"/>
      <c r="HAH14" s="886"/>
      <c r="HAI14" s="886"/>
      <c r="HAJ14" s="885"/>
      <c r="HAK14" s="886"/>
      <c r="HAL14" s="886"/>
      <c r="HAM14" s="886"/>
      <c r="HAN14" s="885"/>
      <c r="HAO14" s="886"/>
      <c r="HAP14" s="886"/>
      <c r="HAQ14" s="886"/>
      <c r="HAR14" s="885"/>
      <c r="HAS14" s="886"/>
      <c r="HAT14" s="886"/>
      <c r="HAU14" s="886"/>
      <c r="HAV14" s="885"/>
      <c r="HAW14" s="886"/>
      <c r="HAX14" s="886"/>
      <c r="HAY14" s="886"/>
      <c r="HAZ14" s="885"/>
      <c r="HBA14" s="886"/>
      <c r="HBB14" s="886"/>
      <c r="HBC14" s="886"/>
      <c r="HBD14" s="885"/>
      <c r="HBE14" s="886"/>
      <c r="HBF14" s="886"/>
      <c r="HBG14" s="886"/>
      <c r="HBH14" s="885"/>
      <c r="HBI14" s="886"/>
      <c r="HBJ14" s="886"/>
      <c r="HBK14" s="886"/>
      <c r="HBL14" s="885"/>
      <c r="HBM14" s="886"/>
      <c r="HBN14" s="886"/>
      <c r="HBO14" s="886"/>
      <c r="HBP14" s="885"/>
      <c r="HBQ14" s="886"/>
      <c r="HBR14" s="886"/>
      <c r="HBS14" s="886"/>
      <c r="HBT14" s="885"/>
      <c r="HBU14" s="886"/>
      <c r="HBV14" s="886"/>
      <c r="HBW14" s="886"/>
      <c r="HBX14" s="885"/>
      <c r="HBY14" s="886"/>
      <c r="HBZ14" s="886"/>
      <c r="HCA14" s="886"/>
      <c r="HCB14" s="885"/>
      <c r="HCC14" s="886"/>
      <c r="HCD14" s="886"/>
      <c r="HCE14" s="886"/>
      <c r="HCF14" s="885"/>
      <c r="HCG14" s="886"/>
      <c r="HCH14" s="886"/>
      <c r="HCI14" s="886"/>
      <c r="HCJ14" s="885"/>
      <c r="HCK14" s="886"/>
      <c r="HCL14" s="886"/>
      <c r="HCM14" s="886"/>
      <c r="HCN14" s="885"/>
      <c r="HCO14" s="886"/>
      <c r="HCP14" s="886"/>
      <c r="HCQ14" s="886"/>
      <c r="HCR14" s="885"/>
      <c r="HCS14" s="886"/>
      <c r="HCT14" s="886"/>
      <c r="HCU14" s="886"/>
      <c r="HCV14" s="885"/>
      <c r="HCW14" s="886"/>
      <c r="HCX14" s="886"/>
      <c r="HCY14" s="886"/>
      <c r="HCZ14" s="885"/>
      <c r="HDA14" s="886"/>
      <c r="HDB14" s="886"/>
      <c r="HDC14" s="886"/>
      <c r="HDD14" s="885"/>
      <c r="HDE14" s="886"/>
      <c r="HDF14" s="886"/>
      <c r="HDG14" s="886"/>
      <c r="HDH14" s="885"/>
      <c r="HDI14" s="886"/>
      <c r="HDJ14" s="886"/>
      <c r="HDK14" s="886"/>
      <c r="HDL14" s="885"/>
      <c r="HDM14" s="886"/>
      <c r="HDN14" s="886"/>
      <c r="HDO14" s="886"/>
      <c r="HDP14" s="885"/>
      <c r="HDQ14" s="886"/>
      <c r="HDR14" s="886"/>
      <c r="HDS14" s="886"/>
      <c r="HDT14" s="885"/>
      <c r="HDU14" s="886"/>
      <c r="HDV14" s="886"/>
      <c r="HDW14" s="886"/>
      <c r="HDX14" s="885"/>
      <c r="HDY14" s="886"/>
      <c r="HDZ14" s="886"/>
      <c r="HEA14" s="886"/>
      <c r="HEB14" s="885"/>
      <c r="HEC14" s="886"/>
      <c r="HED14" s="886"/>
      <c r="HEE14" s="886"/>
      <c r="HEF14" s="885"/>
      <c r="HEG14" s="886"/>
      <c r="HEH14" s="886"/>
      <c r="HEI14" s="886"/>
      <c r="HEJ14" s="885"/>
      <c r="HEK14" s="886"/>
      <c r="HEL14" s="886"/>
      <c r="HEM14" s="886"/>
      <c r="HEN14" s="885"/>
      <c r="HEO14" s="886"/>
      <c r="HEP14" s="886"/>
      <c r="HEQ14" s="886"/>
      <c r="HER14" s="885"/>
      <c r="HES14" s="886"/>
      <c r="HET14" s="886"/>
      <c r="HEU14" s="886"/>
      <c r="HEV14" s="885"/>
      <c r="HEW14" s="886"/>
      <c r="HEX14" s="886"/>
      <c r="HEY14" s="886"/>
      <c r="HEZ14" s="885"/>
      <c r="HFA14" s="886"/>
      <c r="HFB14" s="886"/>
      <c r="HFC14" s="886"/>
      <c r="HFD14" s="885"/>
      <c r="HFE14" s="886"/>
      <c r="HFF14" s="886"/>
      <c r="HFG14" s="886"/>
      <c r="HFH14" s="885"/>
      <c r="HFI14" s="886"/>
      <c r="HFJ14" s="886"/>
      <c r="HFK14" s="886"/>
      <c r="HFL14" s="885"/>
      <c r="HFM14" s="886"/>
      <c r="HFN14" s="886"/>
      <c r="HFO14" s="886"/>
      <c r="HFP14" s="885"/>
      <c r="HFQ14" s="886"/>
      <c r="HFR14" s="886"/>
      <c r="HFS14" s="886"/>
      <c r="HFT14" s="885"/>
      <c r="HFU14" s="886"/>
      <c r="HFV14" s="886"/>
      <c r="HFW14" s="886"/>
      <c r="HFX14" s="885"/>
      <c r="HFY14" s="886"/>
      <c r="HFZ14" s="886"/>
      <c r="HGA14" s="886"/>
      <c r="HGB14" s="885"/>
      <c r="HGC14" s="886"/>
      <c r="HGD14" s="886"/>
      <c r="HGE14" s="886"/>
      <c r="HGF14" s="885"/>
      <c r="HGG14" s="886"/>
      <c r="HGH14" s="886"/>
      <c r="HGI14" s="886"/>
      <c r="HGJ14" s="885"/>
      <c r="HGK14" s="886"/>
      <c r="HGL14" s="886"/>
      <c r="HGM14" s="886"/>
      <c r="HGN14" s="885"/>
      <c r="HGO14" s="886"/>
      <c r="HGP14" s="886"/>
      <c r="HGQ14" s="886"/>
      <c r="HGR14" s="885"/>
      <c r="HGS14" s="886"/>
      <c r="HGT14" s="886"/>
      <c r="HGU14" s="886"/>
      <c r="HGV14" s="885"/>
      <c r="HGW14" s="886"/>
      <c r="HGX14" s="886"/>
      <c r="HGY14" s="886"/>
      <c r="HGZ14" s="885"/>
      <c r="HHA14" s="886"/>
      <c r="HHB14" s="886"/>
      <c r="HHC14" s="886"/>
      <c r="HHD14" s="885"/>
      <c r="HHE14" s="886"/>
      <c r="HHF14" s="886"/>
      <c r="HHG14" s="886"/>
      <c r="HHH14" s="885"/>
      <c r="HHI14" s="886"/>
      <c r="HHJ14" s="886"/>
      <c r="HHK14" s="886"/>
      <c r="HHL14" s="885"/>
      <c r="HHM14" s="886"/>
      <c r="HHN14" s="886"/>
      <c r="HHO14" s="886"/>
      <c r="HHP14" s="885"/>
      <c r="HHQ14" s="886"/>
      <c r="HHR14" s="886"/>
      <c r="HHS14" s="886"/>
      <c r="HHT14" s="885"/>
      <c r="HHU14" s="886"/>
      <c r="HHV14" s="886"/>
      <c r="HHW14" s="886"/>
      <c r="HHX14" s="885"/>
      <c r="HHY14" s="886"/>
      <c r="HHZ14" s="886"/>
      <c r="HIA14" s="886"/>
      <c r="HIB14" s="885"/>
      <c r="HIC14" s="886"/>
      <c r="HID14" s="886"/>
      <c r="HIE14" s="886"/>
      <c r="HIF14" s="885"/>
      <c r="HIG14" s="886"/>
      <c r="HIH14" s="886"/>
      <c r="HII14" s="886"/>
      <c r="HIJ14" s="885"/>
      <c r="HIK14" s="886"/>
      <c r="HIL14" s="886"/>
      <c r="HIM14" s="886"/>
      <c r="HIN14" s="885"/>
      <c r="HIO14" s="886"/>
      <c r="HIP14" s="886"/>
      <c r="HIQ14" s="886"/>
      <c r="HIR14" s="885"/>
      <c r="HIS14" s="886"/>
      <c r="HIT14" s="886"/>
      <c r="HIU14" s="886"/>
      <c r="HIV14" s="885"/>
      <c r="HIW14" s="886"/>
      <c r="HIX14" s="886"/>
      <c r="HIY14" s="886"/>
      <c r="HIZ14" s="885"/>
      <c r="HJA14" s="886"/>
      <c r="HJB14" s="886"/>
      <c r="HJC14" s="886"/>
      <c r="HJD14" s="885"/>
      <c r="HJE14" s="886"/>
      <c r="HJF14" s="886"/>
      <c r="HJG14" s="886"/>
      <c r="HJH14" s="885"/>
      <c r="HJI14" s="886"/>
      <c r="HJJ14" s="886"/>
      <c r="HJK14" s="886"/>
      <c r="HJL14" s="885"/>
      <c r="HJM14" s="886"/>
      <c r="HJN14" s="886"/>
      <c r="HJO14" s="886"/>
      <c r="HJP14" s="885"/>
      <c r="HJQ14" s="886"/>
      <c r="HJR14" s="886"/>
      <c r="HJS14" s="886"/>
      <c r="HJT14" s="885"/>
      <c r="HJU14" s="886"/>
      <c r="HJV14" s="886"/>
      <c r="HJW14" s="886"/>
      <c r="HJX14" s="885"/>
      <c r="HJY14" s="886"/>
      <c r="HJZ14" s="886"/>
      <c r="HKA14" s="886"/>
      <c r="HKB14" s="885"/>
      <c r="HKC14" s="886"/>
      <c r="HKD14" s="886"/>
      <c r="HKE14" s="886"/>
      <c r="HKF14" s="885"/>
      <c r="HKG14" s="886"/>
      <c r="HKH14" s="886"/>
      <c r="HKI14" s="886"/>
      <c r="HKJ14" s="885"/>
      <c r="HKK14" s="886"/>
      <c r="HKL14" s="886"/>
      <c r="HKM14" s="886"/>
      <c r="HKN14" s="885"/>
      <c r="HKO14" s="886"/>
      <c r="HKP14" s="886"/>
      <c r="HKQ14" s="886"/>
      <c r="HKR14" s="885"/>
      <c r="HKS14" s="886"/>
      <c r="HKT14" s="886"/>
      <c r="HKU14" s="886"/>
      <c r="HKV14" s="885"/>
      <c r="HKW14" s="886"/>
      <c r="HKX14" s="886"/>
      <c r="HKY14" s="886"/>
      <c r="HKZ14" s="885"/>
      <c r="HLA14" s="886"/>
      <c r="HLB14" s="886"/>
      <c r="HLC14" s="886"/>
      <c r="HLD14" s="885"/>
      <c r="HLE14" s="886"/>
      <c r="HLF14" s="886"/>
      <c r="HLG14" s="886"/>
      <c r="HLH14" s="885"/>
      <c r="HLI14" s="886"/>
      <c r="HLJ14" s="886"/>
      <c r="HLK14" s="886"/>
      <c r="HLL14" s="885"/>
      <c r="HLM14" s="886"/>
      <c r="HLN14" s="886"/>
      <c r="HLO14" s="886"/>
      <c r="HLP14" s="885"/>
      <c r="HLQ14" s="886"/>
      <c r="HLR14" s="886"/>
      <c r="HLS14" s="886"/>
      <c r="HLT14" s="885"/>
      <c r="HLU14" s="886"/>
      <c r="HLV14" s="886"/>
      <c r="HLW14" s="886"/>
      <c r="HLX14" s="885"/>
      <c r="HLY14" s="886"/>
      <c r="HLZ14" s="886"/>
      <c r="HMA14" s="886"/>
      <c r="HMB14" s="885"/>
      <c r="HMC14" s="886"/>
      <c r="HMD14" s="886"/>
      <c r="HME14" s="886"/>
      <c r="HMF14" s="885"/>
      <c r="HMG14" s="886"/>
      <c r="HMH14" s="886"/>
      <c r="HMI14" s="886"/>
      <c r="HMJ14" s="885"/>
      <c r="HMK14" s="886"/>
      <c r="HML14" s="886"/>
      <c r="HMM14" s="886"/>
      <c r="HMN14" s="885"/>
      <c r="HMO14" s="886"/>
      <c r="HMP14" s="886"/>
      <c r="HMQ14" s="886"/>
      <c r="HMR14" s="885"/>
      <c r="HMS14" s="886"/>
      <c r="HMT14" s="886"/>
      <c r="HMU14" s="886"/>
      <c r="HMV14" s="885"/>
      <c r="HMW14" s="886"/>
      <c r="HMX14" s="886"/>
      <c r="HMY14" s="886"/>
      <c r="HMZ14" s="885"/>
      <c r="HNA14" s="886"/>
      <c r="HNB14" s="886"/>
      <c r="HNC14" s="886"/>
      <c r="HND14" s="885"/>
      <c r="HNE14" s="886"/>
      <c r="HNF14" s="886"/>
      <c r="HNG14" s="886"/>
      <c r="HNH14" s="885"/>
      <c r="HNI14" s="886"/>
      <c r="HNJ14" s="886"/>
      <c r="HNK14" s="886"/>
      <c r="HNL14" s="885"/>
      <c r="HNM14" s="886"/>
      <c r="HNN14" s="886"/>
      <c r="HNO14" s="886"/>
      <c r="HNP14" s="885"/>
      <c r="HNQ14" s="886"/>
      <c r="HNR14" s="886"/>
      <c r="HNS14" s="886"/>
      <c r="HNT14" s="885"/>
      <c r="HNU14" s="886"/>
      <c r="HNV14" s="886"/>
      <c r="HNW14" s="886"/>
      <c r="HNX14" s="885"/>
      <c r="HNY14" s="886"/>
      <c r="HNZ14" s="886"/>
      <c r="HOA14" s="886"/>
      <c r="HOB14" s="885"/>
      <c r="HOC14" s="886"/>
      <c r="HOD14" s="886"/>
      <c r="HOE14" s="886"/>
      <c r="HOF14" s="885"/>
      <c r="HOG14" s="886"/>
      <c r="HOH14" s="886"/>
      <c r="HOI14" s="886"/>
      <c r="HOJ14" s="885"/>
      <c r="HOK14" s="886"/>
      <c r="HOL14" s="886"/>
      <c r="HOM14" s="886"/>
      <c r="HON14" s="885"/>
      <c r="HOO14" s="886"/>
      <c r="HOP14" s="886"/>
      <c r="HOQ14" s="886"/>
      <c r="HOR14" s="885"/>
      <c r="HOS14" s="886"/>
      <c r="HOT14" s="886"/>
      <c r="HOU14" s="886"/>
      <c r="HOV14" s="885"/>
      <c r="HOW14" s="886"/>
      <c r="HOX14" s="886"/>
      <c r="HOY14" s="886"/>
      <c r="HOZ14" s="885"/>
      <c r="HPA14" s="886"/>
      <c r="HPB14" s="886"/>
      <c r="HPC14" s="886"/>
      <c r="HPD14" s="885"/>
      <c r="HPE14" s="886"/>
      <c r="HPF14" s="886"/>
      <c r="HPG14" s="886"/>
      <c r="HPH14" s="885"/>
      <c r="HPI14" s="886"/>
      <c r="HPJ14" s="886"/>
      <c r="HPK14" s="886"/>
      <c r="HPL14" s="885"/>
      <c r="HPM14" s="886"/>
      <c r="HPN14" s="886"/>
      <c r="HPO14" s="886"/>
      <c r="HPP14" s="885"/>
      <c r="HPQ14" s="886"/>
      <c r="HPR14" s="886"/>
      <c r="HPS14" s="886"/>
      <c r="HPT14" s="885"/>
      <c r="HPU14" s="886"/>
      <c r="HPV14" s="886"/>
      <c r="HPW14" s="886"/>
      <c r="HPX14" s="885"/>
      <c r="HPY14" s="886"/>
      <c r="HPZ14" s="886"/>
      <c r="HQA14" s="886"/>
      <c r="HQB14" s="885"/>
      <c r="HQC14" s="886"/>
      <c r="HQD14" s="886"/>
      <c r="HQE14" s="886"/>
      <c r="HQF14" s="885"/>
      <c r="HQG14" s="886"/>
      <c r="HQH14" s="886"/>
      <c r="HQI14" s="886"/>
      <c r="HQJ14" s="885"/>
      <c r="HQK14" s="886"/>
      <c r="HQL14" s="886"/>
      <c r="HQM14" s="886"/>
      <c r="HQN14" s="885"/>
      <c r="HQO14" s="886"/>
      <c r="HQP14" s="886"/>
      <c r="HQQ14" s="886"/>
      <c r="HQR14" s="885"/>
      <c r="HQS14" s="886"/>
      <c r="HQT14" s="886"/>
      <c r="HQU14" s="886"/>
      <c r="HQV14" s="885"/>
      <c r="HQW14" s="886"/>
      <c r="HQX14" s="886"/>
      <c r="HQY14" s="886"/>
      <c r="HQZ14" s="885"/>
      <c r="HRA14" s="886"/>
      <c r="HRB14" s="886"/>
      <c r="HRC14" s="886"/>
      <c r="HRD14" s="885"/>
      <c r="HRE14" s="886"/>
      <c r="HRF14" s="886"/>
      <c r="HRG14" s="886"/>
      <c r="HRH14" s="885"/>
      <c r="HRI14" s="886"/>
      <c r="HRJ14" s="886"/>
      <c r="HRK14" s="886"/>
      <c r="HRL14" s="885"/>
      <c r="HRM14" s="886"/>
      <c r="HRN14" s="886"/>
      <c r="HRO14" s="886"/>
      <c r="HRP14" s="885"/>
      <c r="HRQ14" s="886"/>
      <c r="HRR14" s="886"/>
      <c r="HRS14" s="886"/>
      <c r="HRT14" s="885"/>
      <c r="HRU14" s="886"/>
      <c r="HRV14" s="886"/>
      <c r="HRW14" s="886"/>
      <c r="HRX14" s="885"/>
      <c r="HRY14" s="886"/>
      <c r="HRZ14" s="886"/>
      <c r="HSA14" s="886"/>
      <c r="HSB14" s="885"/>
      <c r="HSC14" s="886"/>
      <c r="HSD14" s="886"/>
      <c r="HSE14" s="886"/>
      <c r="HSF14" s="885"/>
      <c r="HSG14" s="886"/>
      <c r="HSH14" s="886"/>
      <c r="HSI14" s="886"/>
      <c r="HSJ14" s="885"/>
      <c r="HSK14" s="886"/>
      <c r="HSL14" s="886"/>
      <c r="HSM14" s="886"/>
      <c r="HSN14" s="885"/>
      <c r="HSO14" s="886"/>
      <c r="HSP14" s="886"/>
      <c r="HSQ14" s="886"/>
      <c r="HSR14" s="885"/>
      <c r="HSS14" s="886"/>
      <c r="HST14" s="886"/>
      <c r="HSU14" s="886"/>
      <c r="HSV14" s="885"/>
      <c r="HSW14" s="886"/>
      <c r="HSX14" s="886"/>
      <c r="HSY14" s="886"/>
      <c r="HSZ14" s="885"/>
      <c r="HTA14" s="886"/>
      <c r="HTB14" s="886"/>
      <c r="HTC14" s="886"/>
      <c r="HTD14" s="885"/>
      <c r="HTE14" s="886"/>
      <c r="HTF14" s="886"/>
      <c r="HTG14" s="886"/>
      <c r="HTH14" s="885"/>
      <c r="HTI14" s="886"/>
      <c r="HTJ14" s="886"/>
      <c r="HTK14" s="886"/>
      <c r="HTL14" s="885"/>
      <c r="HTM14" s="886"/>
      <c r="HTN14" s="886"/>
      <c r="HTO14" s="886"/>
      <c r="HTP14" s="885"/>
      <c r="HTQ14" s="886"/>
      <c r="HTR14" s="886"/>
      <c r="HTS14" s="886"/>
      <c r="HTT14" s="885"/>
      <c r="HTU14" s="886"/>
      <c r="HTV14" s="886"/>
      <c r="HTW14" s="886"/>
      <c r="HTX14" s="885"/>
      <c r="HTY14" s="886"/>
      <c r="HTZ14" s="886"/>
      <c r="HUA14" s="886"/>
      <c r="HUB14" s="885"/>
      <c r="HUC14" s="886"/>
      <c r="HUD14" s="886"/>
      <c r="HUE14" s="886"/>
      <c r="HUF14" s="885"/>
      <c r="HUG14" s="886"/>
      <c r="HUH14" s="886"/>
      <c r="HUI14" s="886"/>
      <c r="HUJ14" s="885"/>
      <c r="HUK14" s="886"/>
      <c r="HUL14" s="886"/>
      <c r="HUM14" s="886"/>
      <c r="HUN14" s="885"/>
      <c r="HUO14" s="886"/>
      <c r="HUP14" s="886"/>
      <c r="HUQ14" s="886"/>
      <c r="HUR14" s="885"/>
      <c r="HUS14" s="886"/>
      <c r="HUT14" s="886"/>
      <c r="HUU14" s="886"/>
      <c r="HUV14" s="885"/>
      <c r="HUW14" s="886"/>
      <c r="HUX14" s="886"/>
      <c r="HUY14" s="886"/>
      <c r="HUZ14" s="885"/>
      <c r="HVA14" s="886"/>
      <c r="HVB14" s="886"/>
      <c r="HVC14" s="886"/>
      <c r="HVD14" s="885"/>
      <c r="HVE14" s="886"/>
      <c r="HVF14" s="886"/>
      <c r="HVG14" s="886"/>
      <c r="HVH14" s="885"/>
      <c r="HVI14" s="886"/>
      <c r="HVJ14" s="886"/>
      <c r="HVK14" s="886"/>
      <c r="HVL14" s="885"/>
      <c r="HVM14" s="886"/>
      <c r="HVN14" s="886"/>
      <c r="HVO14" s="886"/>
      <c r="HVP14" s="885"/>
      <c r="HVQ14" s="886"/>
      <c r="HVR14" s="886"/>
      <c r="HVS14" s="886"/>
      <c r="HVT14" s="885"/>
      <c r="HVU14" s="886"/>
      <c r="HVV14" s="886"/>
      <c r="HVW14" s="886"/>
      <c r="HVX14" s="885"/>
      <c r="HVY14" s="886"/>
      <c r="HVZ14" s="886"/>
      <c r="HWA14" s="886"/>
      <c r="HWB14" s="885"/>
      <c r="HWC14" s="886"/>
      <c r="HWD14" s="886"/>
      <c r="HWE14" s="886"/>
      <c r="HWF14" s="885"/>
      <c r="HWG14" s="886"/>
      <c r="HWH14" s="886"/>
      <c r="HWI14" s="886"/>
      <c r="HWJ14" s="885"/>
      <c r="HWK14" s="886"/>
      <c r="HWL14" s="886"/>
      <c r="HWM14" s="886"/>
      <c r="HWN14" s="885"/>
      <c r="HWO14" s="886"/>
      <c r="HWP14" s="886"/>
      <c r="HWQ14" s="886"/>
      <c r="HWR14" s="885"/>
      <c r="HWS14" s="886"/>
      <c r="HWT14" s="886"/>
      <c r="HWU14" s="886"/>
      <c r="HWV14" s="885"/>
      <c r="HWW14" s="886"/>
      <c r="HWX14" s="886"/>
      <c r="HWY14" s="886"/>
      <c r="HWZ14" s="885"/>
      <c r="HXA14" s="886"/>
      <c r="HXB14" s="886"/>
      <c r="HXC14" s="886"/>
      <c r="HXD14" s="885"/>
      <c r="HXE14" s="886"/>
      <c r="HXF14" s="886"/>
      <c r="HXG14" s="886"/>
      <c r="HXH14" s="885"/>
      <c r="HXI14" s="886"/>
      <c r="HXJ14" s="886"/>
      <c r="HXK14" s="886"/>
      <c r="HXL14" s="885"/>
      <c r="HXM14" s="886"/>
      <c r="HXN14" s="886"/>
      <c r="HXO14" s="886"/>
      <c r="HXP14" s="885"/>
      <c r="HXQ14" s="886"/>
      <c r="HXR14" s="886"/>
      <c r="HXS14" s="886"/>
      <c r="HXT14" s="885"/>
      <c r="HXU14" s="886"/>
      <c r="HXV14" s="886"/>
      <c r="HXW14" s="886"/>
      <c r="HXX14" s="885"/>
      <c r="HXY14" s="886"/>
      <c r="HXZ14" s="886"/>
      <c r="HYA14" s="886"/>
      <c r="HYB14" s="885"/>
      <c r="HYC14" s="886"/>
      <c r="HYD14" s="886"/>
      <c r="HYE14" s="886"/>
      <c r="HYF14" s="885"/>
      <c r="HYG14" s="886"/>
      <c r="HYH14" s="886"/>
      <c r="HYI14" s="886"/>
      <c r="HYJ14" s="885"/>
      <c r="HYK14" s="886"/>
      <c r="HYL14" s="886"/>
      <c r="HYM14" s="886"/>
      <c r="HYN14" s="885"/>
      <c r="HYO14" s="886"/>
      <c r="HYP14" s="886"/>
      <c r="HYQ14" s="886"/>
      <c r="HYR14" s="885"/>
      <c r="HYS14" s="886"/>
      <c r="HYT14" s="886"/>
      <c r="HYU14" s="886"/>
      <c r="HYV14" s="885"/>
      <c r="HYW14" s="886"/>
      <c r="HYX14" s="886"/>
      <c r="HYY14" s="886"/>
      <c r="HYZ14" s="885"/>
      <c r="HZA14" s="886"/>
      <c r="HZB14" s="886"/>
      <c r="HZC14" s="886"/>
      <c r="HZD14" s="885"/>
      <c r="HZE14" s="886"/>
      <c r="HZF14" s="886"/>
      <c r="HZG14" s="886"/>
      <c r="HZH14" s="885"/>
      <c r="HZI14" s="886"/>
      <c r="HZJ14" s="886"/>
      <c r="HZK14" s="886"/>
      <c r="HZL14" s="885"/>
      <c r="HZM14" s="886"/>
      <c r="HZN14" s="886"/>
      <c r="HZO14" s="886"/>
      <c r="HZP14" s="885"/>
      <c r="HZQ14" s="886"/>
      <c r="HZR14" s="886"/>
      <c r="HZS14" s="886"/>
      <c r="HZT14" s="885"/>
      <c r="HZU14" s="886"/>
      <c r="HZV14" s="886"/>
      <c r="HZW14" s="886"/>
      <c r="HZX14" s="885"/>
      <c r="HZY14" s="886"/>
      <c r="HZZ14" s="886"/>
      <c r="IAA14" s="886"/>
      <c r="IAB14" s="885"/>
      <c r="IAC14" s="886"/>
      <c r="IAD14" s="886"/>
      <c r="IAE14" s="886"/>
      <c r="IAF14" s="885"/>
      <c r="IAG14" s="886"/>
      <c r="IAH14" s="886"/>
      <c r="IAI14" s="886"/>
      <c r="IAJ14" s="885"/>
      <c r="IAK14" s="886"/>
      <c r="IAL14" s="886"/>
      <c r="IAM14" s="886"/>
      <c r="IAN14" s="885"/>
      <c r="IAO14" s="886"/>
      <c r="IAP14" s="886"/>
      <c r="IAQ14" s="886"/>
      <c r="IAR14" s="885"/>
      <c r="IAS14" s="886"/>
      <c r="IAT14" s="886"/>
      <c r="IAU14" s="886"/>
      <c r="IAV14" s="885"/>
      <c r="IAW14" s="886"/>
      <c r="IAX14" s="886"/>
      <c r="IAY14" s="886"/>
      <c r="IAZ14" s="885"/>
      <c r="IBA14" s="886"/>
      <c r="IBB14" s="886"/>
      <c r="IBC14" s="886"/>
      <c r="IBD14" s="885"/>
      <c r="IBE14" s="886"/>
      <c r="IBF14" s="886"/>
      <c r="IBG14" s="886"/>
      <c r="IBH14" s="885"/>
      <c r="IBI14" s="886"/>
      <c r="IBJ14" s="886"/>
      <c r="IBK14" s="886"/>
      <c r="IBL14" s="885"/>
      <c r="IBM14" s="886"/>
      <c r="IBN14" s="886"/>
      <c r="IBO14" s="886"/>
      <c r="IBP14" s="885"/>
      <c r="IBQ14" s="886"/>
      <c r="IBR14" s="886"/>
      <c r="IBS14" s="886"/>
      <c r="IBT14" s="885"/>
      <c r="IBU14" s="886"/>
      <c r="IBV14" s="886"/>
      <c r="IBW14" s="886"/>
      <c r="IBX14" s="885"/>
      <c r="IBY14" s="886"/>
      <c r="IBZ14" s="886"/>
      <c r="ICA14" s="886"/>
      <c r="ICB14" s="885"/>
      <c r="ICC14" s="886"/>
      <c r="ICD14" s="886"/>
      <c r="ICE14" s="886"/>
      <c r="ICF14" s="885"/>
      <c r="ICG14" s="886"/>
      <c r="ICH14" s="886"/>
      <c r="ICI14" s="886"/>
      <c r="ICJ14" s="885"/>
      <c r="ICK14" s="886"/>
      <c r="ICL14" s="886"/>
      <c r="ICM14" s="886"/>
      <c r="ICN14" s="885"/>
      <c r="ICO14" s="886"/>
      <c r="ICP14" s="886"/>
      <c r="ICQ14" s="886"/>
      <c r="ICR14" s="885"/>
      <c r="ICS14" s="886"/>
      <c r="ICT14" s="886"/>
      <c r="ICU14" s="886"/>
      <c r="ICV14" s="885"/>
      <c r="ICW14" s="886"/>
      <c r="ICX14" s="886"/>
      <c r="ICY14" s="886"/>
      <c r="ICZ14" s="885"/>
      <c r="IDA14" s="886"/>
      <c r="IDB14" s="886"/>
      <c r="IDC14" s="886"/>
      <c r="IDD14" s="885"/>
      <c r="IDE14" s="886"/>
      <c r="IDF14" s="886"/>
      <c r="IDG14" s="886"/>
      <c r="IDH14" s="885"/>
      <c r="IDI14" s="886"/>
      <c r="IDJ14" s="886"/>
      <c r="IDK14" s="886"/>
      <c r="IDL14" s="885"/>
      <c r="IDM14" s="886"/>
      <c r="IDN14" s="886"/>
      <c r="IDO14" s="886"/>
      <c r="IDP14" s="885"/>
      <c r="IDQ14" s="886"/>
      <c r="IDR14" s="886"/>
      <c r="IDS14" s="886"/>
      <c r="IDT14" s="885"/>
      <c r="IDU14" s="886"/>
      <c r="IDV14" s="886"/>
      <c r="IDW14" s="886"/>
      <c r="IDX14" s="885"/>
      <c r="IDY14" s="886"/>
      <c r="IDZ14" s="886"/>
      <c r="IEA14" s="886"/>
      <c r="IEB14" s="885"/>
      <c r="IEC14" s="886"/>
      <c r="IED14" s="886"/>
      <c r="IEE14" s="886"/>
      <c r="IEF14" s="885"/>
      <c r="IEG14" s="886"/>
      <c r="IEH14" s="886"/>
      <c r="IEI14" s="886"/>
      <c r="IEJ14" s="885"/>
      <c r="IEK14" s="886"/>
      <c r="IEL14" s="886"/>
      <c r="IEM14" s="886"/>
      <c r="IEN14" s="885"/>
      <c r="IEO14" s="886"/>
      <c r="IEP14" s="886"/>
      <c r="IEQ14" s="886"/>
      <c r="IER14" s="885"/>
      <c r="IES14" s="886"/>
      <c r="IET14" s="886"/>
      <c r="IEU14" s="886"/>
      <c r="IEV14" s="885"/>
      <c r="IEW14" s="886"/>
      <c r="IEX14" s="886"/>
      <c r="IEY14" s="886"/>
      <c r="IEZ14" s="885"/>
      <c r="IFA14" s="886"/>
      <c r="IFB14" s="886"/>
      <c r="IFC14" s="886"/>
      <c r="IFD14" s="885"/>
      <c r="IFE14" s="886"/>
      <c r="IFF14" s="886"/>
      <c r="IFG14" s="886"/>
      <c r="IFH14" s="885"/>
      <c r="IFI14" s="886"/>
      <c r="IFJ14" s="886"/>
      <c r="IFK14" s="886"/>
      <c r="IFL14" s="885"/>
      <c r="IFM14" s="886"/>
      <c r="IFN14" s="886"/>
      <c r="IFO14" s="886"/>
      <c r="IFP14" s="885"/>
      <c r="IFQ14" s="886"/>
      <c r="IFR14" s="886"/>
      <c r="IFS14" s="886"/>
      <c r="IFT14" s="885"/>
      <c r="IFU14" s="886"/>
      <c r="IFV14" s="886"/>
      <c r="IFW14" s="886"/>
      <c r="IFX14" s="885"/>
      <c r="IFY14" s="886"/>
      <c r="IFZ14" s="886"/>
      <c r="IGA14" s="886"/>
      <c r="IGB14" s="885"/>
      <c r="IGC14" s="886"/>
      <c r="IGD14" s="886"/>
      <c r="IGE14" s="886"/>
      <c r="IGF14" s="885"/>
      <c r="IGG14" s="886"/>
      <c r="IGH14" s="886"/>
      <c r="IGI14" s="886"/>
      <c r="IGJ14" s="885"/>
      <c r="IGK14" s="886"/>
      <c r="IGL14" s="886"/>
      <c r="IGM14" s="886"/>
      <c r="IGN14" s="885"/>
      <c r="IGO14" s="886"/>
      <c r="IGP14" s="886"/>
      <c r="IGQ14" s="886"/>
      <c r="IGR14" s="885"/>
      <c r="IGS14" s="886"/>
      <c r="IGT14" s="886"/>
      <c r="IGU14" s="886"/>
      <c r="IGV14" s="885"/>
      <c r="IGW14" s="886"/>
      <c r="IGX14" s="886"/>
      <c r="IGY14" s="886"/>
      <c r="IGZ14" s="885"/>
      <c r="IHA14" s="886"/>
      <c r="IHB14" s="886"/>
      <c r="IHC14" s="886"/>
      <c r="IHD14" s="885"/>
      <c r="IHE14" s="886"/>
      <c r="IHF14" s="886"/>
      <c r="IHG14" s="886"/>
      <c r="IHH14" s="885"/>
      <c r="IHI14" s="886"/>
      <c r="IHJ14" s="886"/>
      <c r="IHK14" s="886"/>
      <c r="IHL14" s="885"/>
      <c r="IHM14" s="886"/>
      <c r="IHN14" s="886"/>
      <c r="IHO14" s="886"/>
      <c r="IHP14" s="885"/>
      <c r="IHQ14" s="886"/>
      <c r="IHR14" s="886"/>
      <c r="IHS14" s="886"/>
      <c r="IHT14" s="885"/>
      <c r="IHU14" s="886"/>
      <c r="IHV14" s="886"/>
      <c r="IHW14" s="886"/>
      <c r="IHX14" s="885"/>
      <c r="IHY14" s="886"/>
      <c r="IHZ14" s="886"/>
      <c r="IIA14" s="886"/>
      <c r="IIB14" s="885"/>
      <c r="IIC14" s="886"/>
      <c r="IID14" s="886"/>
      <c r="IIE14" s="886"/>
      <c r="IIF14" s="885"/>
      <c r="IIG14" s="886"/>
      <c r="IIH14" s="886"/>
      <c r="III14" s="886"/>
      <c r="IIJ14" s="885"/>
      <c r="IIK14" s="886"/>
      <c r="IIL14" s="886"/>
      <c r="IIM14" s="886"/>
      <c r="IIN14" s="885"/>
      <c r="IIO14" s="886"/>
      <c r="IIP14" s="886"/>
      <c r="IIQ14" s="886"/>
      <c r="IIR14" s="885"/>
      <c r="IIS14" s="886"/>
      <c r="IIT14" s="886"/>
      <c r="IIU14" s="886"/>
      <c r="IIV14" s="885"/>
      <c r="IIW14" s="886"/>
      <c r="IIX14" s="886"/>
      <c r="IIY14" s="886"/>
      <c r="IIZ14" s="885"/>
      <c r="IJA14" s="886"/>
      <c r="IJB14" s="886"/>
      <c r="IJC14" s="886"/>
      <c r="IJD14" s="885"/>
      <c r="IJE14" s="886"/>
      <c r="IJF14" s="886"/>
      <c r="IJG14" s="886"/>
      <c r="IJH14" s="885"/>
      <c r="IJI14" s="886"/>
      <c r="IJJ14" s="886"/>
      <c r="IJK14" s="886"/>
      <c r="IJL14" s="885"/>
      <c r="IJM14" s="886"/>
      <c r="IJN14" s="886"/>
      <c r="IJO14" s="886"/>
      <c r="IJP14" s="885"/>
      <c r="IJQ14" s="886"/>
      <c r="IJR14" s="886"/>
      <c r="IJS14" s="886"/>
      <c r="IJT14" s="885"/>
      <c r="IJU14" s="886"/>
      <c r="IJV14" s="886"/>
      <c r="IJW14" s="886"/>
      <c r="IJX14" s="885"/>
      <c r="IJY14" s="886"/>
      <c r="IJZ14" s="886"/>
      <c r="IKA14" s="886"/>
      <c r="IKB14" s="885"/>
      <c r="IKC14" s="886"/>
      <c r="IKD14" s="886"/>
      <c r="IKE14" s="886"/>
      <c r="IKF14" s="885"/>
      <c r="IKG14" s="886"/>
      <c r="IKH14" s="886"/>
      <c r="IKI14" s="886"/>
      <c r="IKJ14" s="885"/>
      <c r="IKK14" s="886"/>
      <c r="IKL14" s="886"/>
      <c r="IKM14" s="886"/>
      <c r="IKN14" s="885"/>
      <c r="IKO14" s="886"/>
      <c r="IKP14" s="886"/>
      <c r="IKQ14" s="886"/>
      <c r="IKR14" s="885"/>
      <c r="IKS14" s="886"/>
      <c r="IKT14" s="886"/>
      <c r="IKU14" s="886"/>
      <c r="IKV14" s="885"/>
      <c r="IKW14" s="886"/>
      <c r="IKX14" s="886"/>
      <c r="IKY14" s="886"/>
      <c r="IKZ14" s="885"/>
      <c r="ILA14" s="886"/>
      <c r="ILB14" s="886"/>
      <c r="ILC14" s="886"/>
      <c r="ILD14" s="885"/>
      <c r="ILE14" s="886"/>
      <c r="ILF14" s="886"/>
      <c r="ILG14" s="886"/>
      <c r="ILH14" s="885"/>
      <c r="ILI14" s="886"/>
      <c r="ILJ14" s="886"/>
      <c r="ILK14" s="886"/>
      <c r="ILL14" s="885"/>
      <c r="ILM14" s="886"/>
      <c r="ILN14" s="886"/>
      <c r="ILO14" s="886"/>
      <c r="ILP14" s="885"/>
      <c r="ILQ14" s="886"/>
      <c r="ILR14" s="886"/>
      <c r="ILS14" s="886"/>
      <c r="ILT14" s="885"/>
      <c r="ILU14" s="886"/>
      <c r="ILV14" s="886"/>
      <c r="ILW14" s="886"/>
      <c r="ILX14" s="885"/>
      <c r="ILY14" s="886"/>
      <c r="ILZ14" s="886"/>
      <c r="IMA14" s="886"/>
      <c r="IMB14" s="885"/>
      <c r="IMC14" s="886"/>
      <c r="IMD14" s="886"/>
      <c r="IME14" s="886"/>
      <c r="IMF14" s="885"/>
      <c r="IMG14" s="886"/>
      <c r="IMH14" s="886"/>
      <c r="IMI14" s="886"/>
      <c r="IMJ14" s="885"/>
      <c r="IMK14" s="886"/>
      <c r="IML14" s="886"/>
      <c r="IMM14" s="886"/>
      <c r="IMN14" s="885"/>
      <c r="IMO14" s="886"/>
      <c r="IMP14" s="886"/>
      <c r="IMQ14" s="886"/>
      <c r="IMR14" s="885"/>
      <c r="IMS14" s="886"/>
      <c r="IMT14" s="886"/>
      <c r="IMU14" s="886"/>
      <c r="IMV14" s="885"/>
      <c r="IMW14" s="886"/>
      <c r="IMX14" s="886"/>
      <c r="IMY14" s="886"/>
      <c r="IMZ14" s="885"/>
      <c r="INA14" s="886"/>
      <c r="INB14" s="886"/>
      <c r="INC14" s="886"/>
      <c r="IND14" s="885"/>
      <c r="INE14" s="886"/>
      <c r="INF14" s="886"/>
      <c r="ING14" s="886"/>
      <c r="INH14" s="885"/>
      <c r="INI14" s="886"/>
      <c r="INJ14" s="886"/>
      <c r="INK14" s="886"/>
      <c r="INL14" s="885"/>
      <c r="INM14" s="886"/>
      <c r="INN14" s="886"/>
      <c r="INO14" s="886"/>
      <c r="INP14" s="885"/>
      <c r="INQ14" s="886"/>
      <c r="INR14" s="886"/>
      <c r="INS14" s="886"/>
      <c r="INT14" s="885"/>
      <c r="INU14" s="886"/>
      <c r="INV14" s="886"/>
      <c r="INW14" s="886"/>
      <c r="INX14" s="885"/>
      <c r="INY14" s="886"/>
      <c r="INZ14" s="886"/>
      <c r="IOA14" s="886"/>
      <c r="IOB14" s="885"/>
      <c r="IOC14" s="886"/>
      <c r="IOD14" s="886"/>
      <c r="IOE14" s="886"/>
      <c r="IOF14" s="885"/>
      <c r="IOG14" s="886"/>
      <c r="IOH14" s="886"/>
      <c r="IOI14" s="886"/>
      <c r="IOJ14" s="885"/>
      <c r="IOK14" s="886"/>
      <c r="IOL14" s="886"/>
      <c r="IOM14" s="886"/>
      <c r="ION14" s="885"/>
      <c r="IOO14" s="886"/>
      <c r="IOP14" s="886"/>
      <c r="IOQ14" s="886"/>
      <c r="IOR14" s="885"/>
      <c r="IOS14" s="886"/>
      <c r="IOT14" s="886"/>
      <c r="IOU14" s="886"/>
      <c r="IOV14" s="885"/>
      <c r="IOW14" s="886"/>
      <c r="IOX14" s="886"/>
      <c r="IOY14" s="886"/>
      <c r="IOZ14" s="885"/>
      <c r="IPA14" s="886"/>
      <c r="IPB14" s="886"/>
      <c r="IPC14" s="886"/>
      <c r="IPD14" s="885"/>
      <c r="IPE14" s="886"/>
      <c r="IPF14" s="886"/>
      <c r="IPG14" s="886"/>
      <c r="IPH14" s="885"/>
      <c r="IPI14" s="886"/>
      <c r="IPJ14" s="886"/>
      <c r="IPK14" s="886"/>
      <c r="IPL14" s="885"/>
      <c r="IPM14" s="886"/>
      <c r="IPN14" s="886"/>
      <c r="IPO14" s="886"/>
      <c r="IPP14" s="885"/>
      <c r="IPQ14" s="886"/>
      <c r="IPR14" s="886"/>
      <c r="IPS14" s="886"/>
      <c r="IPT14" s="885"/>
      <c r="IPU14" s="886"/>
      <c r="IPV14" s="886"/>
      <c r="IPW14" s="886"/>
      <c r="IPX14" s="885"/>
      <c r="IPY14" s="886"/>
      <c r="IPZ14" s="886"/>
      <c r="IQA14" s="886"/>
      <c r="IQB14" s="885"/>
      <c r="IQC14" s="886"/>
      <c r="IQD14" s="886"/>
      <c r="IQE14" s="886"/>
      <c r="IQF14" s="885"/>
      <c r="IQG14" s="886"/>
      <c r="IQH14" s="886"/>
      <c r="IQI14" s="886"/>
      <c r="IQJ14" s="885"/>
      <c r="IQK14" s="886"/>
      <c r="IQL14" s="886"/>
      <c r="IQM14" s="886"/>
      <c r="IQN14" s="885"/>
      <c r="IQO14" s="886"/>
      <c r="IQP14" s="886"/>
      <c r="IQQ14" s="886"/>
      <c r="IQR14" s="885"/>
      <c r="IQS14" s="886"/>
      <c r="IQT14" s="886"/>
      <c r="IQU14" s="886"/>
      <c r="IQV14" s="885"/>
      <c r="IQW14" s="886"/>
      <c r="IQX14" s="886"/>
      <c r="IQY14" s="886"/>
      <c r="IQZ14" s="885"/>
      <c r="IRA14" s="886"/>
      <c r="IRB14" s="886"/>
      <c r="IRC14" s="886"/>
      <c r="IRD14" s="885"/>
      <c r="IRE14" s="886"/>
      <c r="IRF14" s="886"/>
      <c r="IRG14" s="886"/>
      <c r="IRH14" s="885"/>
      <c r="IRI14" s="886"/>
      <c r="IRJ14" s="886"/>
      <c r="IRK14" s="886"/>
      <c r="IRL14" s="885"/>
      <c r="IRM14" s="886"/>
      <c r="IRN14" s="886"/>
      <c r="IRO14" s="886"/>
      <c r="IRP14" s="885"/>
      <c r="IRQ14" s="886"/>
      <c r="IRR14" s="886"/>
      <c r="IRS14" s="886"/>
      <c r="IRT14" s="885"/>
      <c r="IRU14" s="886"/>
      <c r="IRV14" s="886"/>
      <c r="IRW14" s="886"/>
      <c r="IRX14" s="885"/>
      <c r="IRY14" s="886"/>
      <c r="IRZ14" s="886"/>
      <c r="ISA14" s="886"/>
      <c r="ISB14" s="885"/>
      <c r="ISC14" s="886"/>
      <c r="ISD14" s="886"/>
      <c r="ISE14" s="886"/>
      <c r="ISF14" s="885"/>
      <c r="ISG14" s="886"/>
      <c r="ISH14" s="886"/>
      <c r="ISI14" s="886"/>
      <c r="ISJ14" s="885"/>
      <c r="ISK14" s="886"/>
      <c r="ISL14" s="886"/>
      <c r="ISM14" s="886"/>
      <c r="ISN14" s="885"/>
      <c r="ISO14" s="886"/>
      <c r="ISP14" s="886"/>
      <c r="ISQ14" s="886"/>
      <c r="ISR14" s="885"/>
      <c r="ISS14" s="886"/>
      <c r="IST14" s="886"/>
      <c r="ISU14" s="886"/>
      <c r="ISV14" s="885"/>
      <c r="ISW14" s="886"/>
      <c r="ISX14" s="886"/>
      <c r="ISY14" s="886"/>
      <c r="ISZ14" s="885"/>
      <c r="ITA14" s="886"/>
      <c r="ITB14" s="886"/>
      <c r="ITC14" s="886"/>
      <c r="ITD14" s="885"/>
      <c r="ITE14" s="886"/>
      <c r="ITF14" s="886"/>
      <c r="ITG14" s="886"/>
      <c r="ITH14" s="885"/>
      <c r="ITI14" s="886"/>
      <c r="ITJ14" s="886"/>
      <c r="ITK14" s="886"/>
      <c r="ITL14" s="885"/>
      <c r="ITM14" s="886"/>
      <c r="ITN14" s="886"/>
      <c r="ITO14" s="886"/>
      <c r="ITP14" s="885"/>
      <c r="ITQ14" s="886"/>
      <c r="ITR14" s="886"/>
      <c r="ITS14" s="886"/>
      <c r="ITT14" s="885"/>
      <c r="ITU14" s="886"/>
      <c r="ITV14" s="886"/>
      <c r="ITW14" s="886"/>
      <c r="ITX14" s="885"/>
      <c r="ITY14" s="886"/>
      <c r="ITZ14" s="886"/>
      <c r="IUA14" s="886"/>
      <c r="IUB14" s="885"/>
      <c r="IUC14" s="886"/>
      <c r="IUD14" s="886"/>
      <c r="IUE14" s="886"/>
      <c r="IUF14" s="885"/>
      <c r="IUG14" s="886"/>
      <c r="IUH14" s="886"/>
      <c r="IUI14" s="886"/>
      <c r="IUJ14" s="885"/>
      <c r="IUK14" s="886"/>
      <c r="IUL14" s="886"/>
      <c r="IUM14" s="886"/>
      <c r="IUN14" s="885"/>
      <c r="IUO14" s="886"/>
      <c r="IUP14" s="886"/>
      <c r="IUQ14" s="886"/>
      <c r="IUR14" s="885"/>
      <c r="IUS14" s="886"/>
      <c r="IUT14" s="886"/>
      <c r="IUU14" s="886"/>
      <c r="IUV14" s="885"/>
      <c r="IUW14" s="886"/>
      <c r="IUX14" s="886"/>
      <c r="IUY14" s="886"/>
      <c r="IUZ14" s="885"/>
      <c r="IVA14" s="886"/>
      <c r="IVB14" s="886"/>
      <c r="IVC14" s="886"/>
      <c r="IVD14" s="885"/>
      <c r="IVE14" s="886"/>
      <c r="IVF14" s="886"/>
      <c r="IVG14" s="886"/>
      <c r="IVH14" s="885"/>
      <c r="IVI14" s="886"/>
      <c r="IVJ14" s="886"/>
      <c r="IVK14" s="886"/>
      <c r="IVL14" s="885"/>
      <c r="IVM14" s="886"/>
      <c r="IVN14" s="886"/>
      <c r="IVO14" s="886"/>
      <c r="IVP14" s="885"/>
      <c r="IVQ14" s="886"/>
      <c r="IVR14" s="886"/>
      <c r="IVS14" s="886"/>
      <c r="IVT14" s="885"/>
      <c r="IVU14" s="886"/>
      <c r="IVV14" s="886"/>
      <c r="IVW14" s="886"/>
      <c r="IVX14" s="885"/>
      <c r="IVY14" s="886"/>
      <c r="IVZ14" s="886"/>
      <c r="IWA14" s="886"/>
      <c r="IWB14" s="885"/>
      <c r="IWC14" s="886"/>
      <c r="IWD14" s="886"/>
      <c r="IWE14" s="886"/>
      <c r="IWF14" s="885"/>
      <c r="IWG14" s="886"/>
      <c r="IWH14" s="886"/>
      <c r="IWI14" s="886"/>
      <c r="IWJ14" s="885"/>
      <c r="IWK14" s="886"/>
      <c r="IWL14" s="886"/>
      <c r="IWM14" s="886"/>
      <c r="IWN14" s="885"/>
      <c r="IWO14" s="886"/>
      <c r="IWP14" s="886"/>
      <c r="IWQ14" s="886"/>
      <c r="IWR14" s="885"/>
      <c r="IWS14" s="886"/>
      <c r="IWT14" s="886"/>
      <c r="IWU14" s="886"/>
      <c r="IWV14" s="885"/>
      <c r="IWW14" s="886"/>
      <c r="IWX14" s="886"/>
      <c r="IWY14" s="886"/>
      <c r="IWZ14" s="885"/>
      <c r="IXA14" s="886"/>
      <c r="IXB14" s="886"/>
      <c r="IXC14" s="886"/>
      <c r="IXD14" s="885"/>
      <c r="IXE14" s="886"/>
      <c r="IXF14" s="886"/>
      <c r="IXG14" s="886"/>
      <c r="IXH14" s="885"/>
      <c r="IXI14" s="886"/>
      <c r="IXJ14" s="886"/>
      <c r="IXK14" s="886"/>
      <c r="IXL14" s="885"/>
      <c r="IXM14" s="886"/>
      <c r="IXN14" s="886"/>
      <c r="IXO14" s="886"/>
      <c r="IXP14" s="885"/>
      <c r="IXQ14" s="886"/>
      <c r="IXR14" s="886"/>
      <c r="IXS14" s="886"/>
      <c r="IXT14" s="885"/>
      <c r="IXU14" s="886"/>
      <c r="IXV14" s="886"/>
      <c r="IXW14" s="886"/>
      <c r="IXX14" s="885"/>
      <c r="IXY14" s="886"/>
      <c r="IXZ14" s="886"/>
      <c r="IYA14" s="886"/>
      <c r="IYB14" s="885"/>
      <c r="IYC14" s="886"/>
      <c r="IYD14" s="886"/>
      <c r="IYE14" s="886"/>
      <c r="IYF14" s="885"/>
      <c r="IYG14" s="886"/>
      <c r="IYH14" s="886"/>
      <c r="IYI14" s="886"/>
      <c r="IYJ14" s="885"/>
      <c r="IYK14" s="886"/>
      <c r="IYL14" s="886"/>
      <c r="IYM14" s="886"/>
      <c r="IYN14" s="885"/>
      <c r="IYO14" s="886"/>
      <c r="IYP14" s="886"/>
      <c r="IYQ14" s="886"/>
      <c r="IYR14" s="885"/>
      <c r="IYS14" s="886"/>
      <c r="IYT14" s="886"/>
      <c r="IYU14" s="886"/>
      <c r="IYV14" s="885"/>
      <c r="IYW14" s="886"/>
      <c r="IYX14" s="886"/>
      <c r="IYY14" s="886"/>
      <c r="IYZ14" s="885"/>
      <c r="IZA14" s="886"/>
      <c r="IZB14" s="886"/>
      <c r="IZC14" s="886"/>
      <c r="IZD14" s="885"/>
      <c r="IZE14" s="886"/>
      <c r="IZF14" s="886"/>
      <c r="IZG14" s="886"/>
      <c r="IZH14" s="885"/>
      <c r="IZI14" s="886"/>
      <c r="IZJ14" s="886"/>
      <c r="IZK14" s="886"/>
      <c r="IZL14" s="885"/>
      <c r="IZM14" s="886"/>
      <c r="IZN14" s="886"/>
      <c r="IZO14" s="886"/>
      <c r="IZP14" s="885"/>
      <c r="IZQ14" s="886"/>
      <c r="IZR14" s="886"/>
      <c r="IZS14" s="886"/>
      <c r="IZT14" s="885"/>
      <c r="IZU14" s="886"/>
      <c r="IZV14" s="886"/>
      <c r="IZW14" s="886"/>
      <c r="IZX14" s="885"/>
      <c r="IZY14" s="886"/>
      <c r="IZZ14" s="886"/>
      <c r="JAA14" s="886"/>
      <c r="JAB14" s="885"/>
      <c r="JAC14" s="886"/>
      <c r="JAD14" s="886"/>
      <c r="JAE14" s="886"/>
      <c r="JAF14" s="885"/>
      <c r="JAG14" s="886"/>
      <c r="JAH14" s="886"/>
      <c r="JAI14" s="886"/>
      <c r="JAJ14" s="885"/>
      <c r="JAK14" s="886"/>
      <c r="JAL14" s="886"/>
      <c r="JAM14" s="886"/>
      <c r="JAN14" s="885"/>
      <c r="JAO14" s="886"/>
      <c r="JAP14" s="886"/>
      <c r="JAQ14" s="886"/>
      <c r="JAR14" s="885"/>
      <c r="JAS14" s="886"/>
      <c r="JAT14" s="886"/>
      <c r="JAU14" s="886"/>
      <c r="JAV14" s="885"/>
      <c r="JAW14" s="886"/>
      <c r="JAX14" s="886"/>
      <c r="JAY14" s="886"/>
      <c r="JAZ14" s="885"/>
      <c r="JBA14" s="886"/>
      <c r="JBB14" s="886"/>
      <c r="JBC14" s="886"/>
      <c r="JBD14" s="885"/>
      <c r="JBE14" s="886"/>
      <c r="JBF14" s="886"/>
      <c r="JBG14" s="886"/>
      <c r="JBH14" s="885"/>
      <c r="JBI14" s="886"/>
      <c r="JBJ14" s="886"/>
      <c r="JBK14" s="886"/>
      <c r="JBL14" s="885"/>
      <c r="JBM14" s="886"/>
      <c r="JBN14" s="886"/>
      <c r="JBO14" s="886"/>
      <c r="JBP14" s="885"/>
      <c r="JBQ14" s="886"/>
      <c r="JBR14" s="886"/>
      <c r="JBS14" s="886"/>
      <c r="JBT14" s="885"/>
      <c r="JBU14" s="886"/>
      <c r="JBV14" s="886"/>
      <c r="JBW14" s="886"/>
      <c r="JBX14" s="885"/>
      <c r="JBY14" s="886"/>
      <c r="JBZ14" s="886"/>
      <c r="JCA14" s="886"/>
      <c r="JCB14" s="885"/>
      <c r="JCC14" s="886"/>
      <c r="JCD14" s="886"/>
      <c r="JCE14" s="886"/>
      <c r="JCF14" s="885"/>
      <c r="JCG14" s="886"/>
      <c r="JCH14" s="886"/>
      <c r="JCI14" s="886"/>
      <c r="JCJ14" s="885"/>
      <c r="JCK14" s="886"/>
      <c r="JCL14" s="886"/>
      <c r="JCM14" s="886"/>
      <c r="JCN14" s="885"/>
      <c r="JCO14" s="886"/>
      <c r="JCP14" s="886"/>
      <c r="JCQ14" s="886"/>
      <c r="JCR14" s="885"/>
      <c r="JCS14" s="886"/>
      <c r="JCT14" s="886"/>
      <c r="JCU14" s="886"/>
      <c r="JCV14" s="885"/>
      <c r="JCW14" s="886"/>
      <c r="JCX14" s="886"/>
      <c r="JCY14" s="886"/>
      <c r="JCZ14" s="885"/>
      <c r="JDA14" s="886"/>
      <c r="JDB14" s="886"/>
      <c r="JDC14" s="886"/>
      <c r="JDD14" s="885"/>
      <c r="JDE14" s="886"/>
      <c r="JDF14" s="886"/>
      <c r="JDG14" s="886"/>
      <c r="JDH14" s="885"/>
      <c r="JDI14" s="886"/>
      <c r="JDJ14" s="886"/>
      <c r="JDK14" s="886"/>
      <c r="JDL14" s="885"/>
      <c r="JDM14" s="886"/>
      <c r="JDN14" s="886"/>
      <c r="JDO14" s="886"/>
      <c r="JDP14" s="885"/>
      <c r="JDQ14" s="886"/>
      <c r="JDR14" s="886"/>
      <c r="JDS14" s="886"/>
      <c r="JDT14" s="885"/>
      <c r="JDU14" s="886"/>
      <c r="JDV14" s="886"/>
      <c r="JDW14" s="886"/>
      <c r="JDX14" s="885"/>
      <c r="JDY14" s="886"/>
      <c r="JDZ14" s="886"/>
      <c r="JEA14" s="886"/>
      <c r="JEB14" s="885"/>
      <c r="JEC14" s="886"/>
      <c r="JED14" s="886"/>
      <c r="JEE14" s="886"/>
      <c r="JEF14" s="885"/>
      <c r="JEG14" s="886"/>
      <c r="JEH14" s="886"/>
      <c r="JEI14" s="886"/>
      <c r="JEJ14" s="885"/>
      <c r="JEK14" s="886"/>
      <c r="JEL14" s="886"/>
      <c r="JEM14" s="886"/>
      <c r="JEN14" s="885"/>
      <c r="JEO14" s="886"/>
      <c r="JEP14" s="886"/>
      <c r="JEQ14" s="886"/>
      <c r="JER14" s="885"/>
      <c r="JES14" s="886"/>
      <c r="JET14" s="886"/>
      <c r="JEU14" s="886"/>
      <c r="JEV14" s="885"/>
      <c r="JEW14" s="886"/>
      <c r="JEX14" s="886"/>
      <c r="JEY14" s="886"/>
      <c r="JEZ14" s="885"/>
      <c r="JFA14" s="886"/>
      <c r="JFB14" s="886"/>
      <c r="JFC14" s="886"/>
      <c r="JFD14" s="885"/>
      <c r="JFE14" s="886"/>
      <c r="JFF14" s="886"/>
      <c r="JFG14" s="886"/>
      <c r="JFH14" s="885"/>
      <c r="JFI14" s="886"/>
      <c r="JFJ14" s="886"/>
      <c r="JFK14" s="886"/>
      <c r="JFL14" s="885"/>
      <c r="JFM14" s="886"/>
      <c r="JFN14" s="886"/>
      <c r="JFO14" s="886"/>
      <c r="JFP14" s="885"/>
      <c r="JFQ14" s="886"/>
      <c r="JFR14" s="886"/>
      <c r="JFS14" s="886"/>
      <c r="JFT14" s="885"/>
      <c r="JFU14" s="886"/>
      <c r="JFV14" s="886"/>
      <c r="JFW14" s="886"/>
      <c r="JFX14" s="885"/>
      <c r="JFY14" s="886"/>
      <c r="JFZ14" s="886"/>
      <c r="JGA14" s="886"/>
      <c r="JGB14" s="885"/>
      <c r="JGC14" s="886"/>
      <c r="JGD14" s="886"/>
      <c r="JGE14" s="886"/>
      <c r="JGF14" s="885"/>
      <c r="JGG14" s="886"/>
      <c r="JGH14" s="886"/>
      <c r="JGI14" s="886"/>
      <c r="JGJ14" s="885"/>
      <c r="JGK14" s="886"/>
      <c r="JGL14" s="886"/>
      <c r="JGM14" s="886"/>
      <c r="JGN14" s="885"/>
      <c r="JGO14" s="886"/>
      <c r="JGP14" s="886"/>
      <c r="JGQ14" s="886"/>
      <c r="JGR14" s="885"/>
      <c r="JGS14" s="886"/>
      <c r="JGT14" s="886"/>
      <c r="JGU14" s="886"/>
      <c r="JGV14" s="885"/>
      <c r="JGW14" s="886"/>
      <c r="JGX14" s="886"/>
      <c r="JGY14" s="886"/>
      <c r="JGZ14" s="885"/>
      <c r="JHA14" s="886"/>
      <c r="JHB14" s="886"/>
      <c r="JHC14" s="886"/>
      <c r="JHD14" s="885"/>
      <c r="JHE14" s="886"/>
      <c r="JHF14" s="886"/>
      <c r="JHG14" s="886"/>
      <c r="JHH14" s="885"/>
      <c r="JHI14" s="886"/>
      <c r="JHJ14" s="886"/>
      <c r="JHK14" s="886"/>
      <c r="JHL14" s="885"/>
      <c r="JHM14" s="886"/>
      <c r="JHN14" s="886"/>
      <c r="JHO14" s="886"/>
      <c r="JHP14" s="885"/>
      <c r="JHQ14" s="886"/>
      <c r="JHR14" s="886"/>
      <c r="JHS14" s="886"/>
      <c r="JHT14" s="885"/>
      <c r="JHU14" s="886"/>
      <c r="JHV14" s="886"/>
      <c r="JHW14" s="886"/>
      <c r="JHX14" s="885"/>
      <c r="JHY14" s="886"/>
      <c r="JHZ14" s="886"/>
      <c r="JIA14" s="886"/>
      <c r="JIB14" s="885"/>
      <c r="JIC14" s="886"/>
      <c r="JID14" s="886"/>
      <c r="JIE14" s="886"/>
      <c r="JIF14" s="885"/>
      <c r="JIG14" s="886"/>
      <c r="JIH14" s="886"/>
      <c r="JII14" s="886"/>
      <c r="JIJ14" s="885"/>
      <c r="JIK14" s="886"/>
      <c r="JIL14" s="886"/>
      <c r="JIM14" s="886"/>
      <c r="JIN14" s="885"/>
      <c r="JIO14" s="886"/>
      <c r="JIP14" s="886"/>
      <c r="JIQ14" s="886"/>
      <c r="JIR14" s="885"/>
      <c r="JIS14" s="886"/>
      <c r="JIT14" s="886"/>
      <c r="JIU14" s="886"/>
      <c r="JIV14" s="885"/>
      <c r="JIW14" s="886"/>
      <c r="JIX14" s="886"/>
      <c r="JIY14" s="886"/>
      <c r="JIZ14" s="885"/>
      <c r="JJA14" s="886"/>
      <c r="JJB14" s="886"/>
      <c r="JJC14" s="886"/>
      <c r="JJD14" s="885"/>
      <c r="JJE14" s="886"/>
      <c r="JJF14" s="886"/>
      <c r="JJG14" s="886"/>
      <c r="JJH14" s="885"/>
      <c r="JJI14" s="886"/>
      <c r="JJJ14" s="886"/>
      <c r="JJK14" s="886"/>
      <c r="JJL14" s="885"/>
      <c r="JJM14" s="886"/>
      <c r="JJN14" s="886"/>
      <c r="JJO14" s="886"/>
      <c r="JJP14" s="885"/>
      <c r="JJQ14" s="886"/>
      <c r="JJR14" s="886"/>
      <c r="JJS14" s="886"/>
      <c r="JJT14" s="885"/>
      <c r="JJU14" s="886"/>
      <c r="JJV14" s="886"/>
      <c r="JJW14" s="886"/>
      <c r="JJX14" s="885"/>
      <c r="JJY14" s="886"/>
      <c r="JJZ14" s="886"/>
      <c r="JKA14" s="886"/>
      <c r="JKB14" s="885"/>
      <c r="JKC14" s="886"/>
      <c r="JKD14" s="886"/>
      <c r="JKE14" s="886"/>
      <c r="JKF14" s="885"/>
      <c r="JKG14" s="886"/>
      <c r="JKH14" s="886"/>
      <c r="JKI14" s="886"/>
      <c r="JKJ14" s="885"/>
      <c r="JKK14" s="886"/>
      <c r="JKL14" s="886"/>
      <c r="JKM14" s="886"/>
      <c r="JKN14" s="885"/>
      <c r="JKO14" s="886"/>
      <c r="JKP14" s="886"/>
      <c r="JKQ14" s="886"/>
      <c r="JKR14" s="885"/>
      <c r="JKS14" s="886"/>
      <c r="JKT14" s="886"/>
      <c r="JKU14" s="886"/>
      <c r="JKV14" s="885"/>
      <c r="JKW14" s="886"/>
      <c r="JKX14" s="886"/>
      <c r="JKY14" s="886"/>
      <c r="JKZ14" s="885"/>
      <c r="JLA14" s="886"/>
      <c r="JLB14" s="886"/>
      <c r="JLC14" s="886"/>
      <c r="JLD14" s="885"/>
      <c r="JLE14" s="886"/>
      <c r="JLF14" s="886"/>
      <c r="JLG14" s="886"/>
      <c r="JLH14" s="885"/>
      <c r="JLI14" s="886"/>
      <c r="JLJ14" s="886"/>
      <c r="JLK14" s="886"/>
      <c r="JLL14" s="885"/>
      <c r="JLM14" s="886"/>
      <c r="JLN14" s="886"/>
      <c r="JLO14" s="886"/>
      <c r="JLP14" s="885"/>
      <c r="JLQ14" s="886"/>
      <c r="JLR14" s="886"/>
      <c r="JLS14" s="886"/>
      <c r="JLT14" s="885"/>
      <c r="JLU14" s="886"/>
      <c r="JLV14" s="886"/>
      <c r="JLW14" s="886"/>
      <c r="JLX14" s="885"/>
      <c r="JLY14" s="886"/>
      <c r="JLZ14" s="886"/>
      <c r="JMA14" s="886"/>
      <c r="JMB14" s="885"/>
      <c r="JMC14" s="886"/>
      <c r="JMD14" s="886"/>
      <c r="JME14" s="886"/>
      <c r="JMF14" s="885"/>
      <c r="JMG14" s="886"/>
      <c r="JMH14" s="886"/>
      <c r="JMI14" s="886"/>
      <c r="JMJ14" s="885"/>
      <c r="JMK14" s="886"/>
      <c r="JML14" s="886"/>
      <c r="JMM14" s="886"/>
      <c r="JMN14" s="885"/>
      <c r="JMO14" s="886"/>
      <c r="JMP14" s="886"/>
      <c r="JMQ14" s="886"/>
      <c r="JMR14" s="885"/>
      <c r="JMS14" s="886"/>
      <c r="JMT14" s="886"/>
      <c r="JMU14" s="886"/>
      <c r="JMV14" s="885"/>
      <c r="JMW14" s="886"/>
      <c r="JMX14" s="886"/>
      <c r="JMY14" s="886"/>
      <c r="JMZ14" s="885"/>
      <c r="JNA14" s="886"/>
      <c r="JNB14" s="886"/>
      <c r="JNC14" s="886"/>
      <c r="JND14" s="885"/>
      <c r="JNE14" s="886"/>
      <c r="JNF14" s="886"/>
      <c r="JNG14" s="886"/>
      <c r="JNH14" s="885"/>
      <c r="JNI14" s="886"/>
      <c r="JNJ14" s="886"/>
      <c r="JNK14" s="886"/>
      <c r="JNL14" s="885"/>
      <c r="JNM14" s="886"/>
      <c r="JNN14" s="886"/>
      <c r="JNO14" s="886"/>
      <c r="JNP14" s="885"/>
      <c r="JNQ14" s="886"/>
      <c r="JNR14" s="886"/>
      <c r="JNS14" s="886"/>
      <c r="JNT14" s="885"/>
      <c r="JNU14" s="886"/>
      <c r="JNV14" s="886"/>
      <c r="JNW14" s="886"/>
      <c r="JNX14" s="885"/>
      <c r="JNY14" s="886"/>
      <c r="JNZ14" s="886"/>
      <c r="JOA14" s="886"/>
      <c r="JOB14" s="885"/>
      <c r="JOC14" s="886"/>
      <c r="JOD14" s="886"/>
      <c r="JOE14" s="886"/>
      <c r="JOF14" s="885"/>
      <c r="JOG14" s="886"/>
      <c r="JOH14" s="886"/>
      <c r="JOI14" s="886"/>
      <c r="JOJ14" s="885"/>
      <c r="JOK14" s="886"/>
      <c r="JOL14" s="886"/>
      <c r="JOM14" s="886"/>
      <c r="JON14" s="885"/>
      <c r="JOO14" s="886"/>
      <c r="JOP14" s="886"/>
      <c r="JOQ14" s="886"/>
      <c r="JOR14" s="885"/>
      <c r="JOS14" s="886"/>
      <c r="JOT14" s="886"/>
      <c r="JOU14" s="886"/>
      <c r="JOV14" s="885"/>
      <c r="JOW14" s="886"/>
      <c r="JOX14" s="886"/>
      <c r="JOY14" s="886"/>
      <c r="JOZ14" s="885"/>
      <c r="JPA14" s="886"/>
      <c r="JPB14" s="886"/>
      <c r="JPC14" s="886"/>
      <c r="JPD14" s="885"/>
      <c r="JPE14" s="886"/>
      <c r="JPF14" s="886"/>
      <c r="JPG14" s="886"/>
      <c r="JPH14" s="885"/>
      <c r="JPI14" s="886"/>
      <c r="JPJ14" s="886"/>
      <c r="JPK14" s="886"/>
      <c r="JPL14" s="885"/>
      <c r="JPM14" s="886"/>
      <c r="JPN14" s="886"/>
      <c r="JPO14" s="886"/>
      <c r="JPP14" s="885"/>
      <c r="JPQ14" s="886"/>
      <c r="JPR14" s="886"/>
      <c r="JPS14" s="886"/>
      <c r="JPT14" s="885"/>
      <c r="JPU14" s="886"/>
      <c r="JPV14" s="886"/>
      <c r="JPW14" s="886"/>
      <c r="JPX14" s="885"/>
      <c r="JPY14" s="886"/>
      <c r="JPZ14" s="886"/>
      <c r="JQA14" s="886"/>
      <c r="JQB14" s="885"/>
      <c r="JQC14" s="886"/>
      <c r="JQD14" s="886"/>
      <c r="JQE14" s="886"/>
      <c r="JQF14" s="885"/>
      <c r="JQG14" s="886"/>
      <c r="JQH14" s="886"/>
      <c r="JQI14" s="886"/>
      <c r="JQJ14" s="885"/>
      <c r="JQK14" s="886"/>
      <c r="JQL14" s="886"/>
      <c r="JQM14" s="886"/>
      <c r="JQN14" s="885"/>
      <c r="JQO14" s="886"/>
      <c r="JQP14" s="886"/>
      <c r="JQQ14" s="886"/>
      <c r="JQR14" s="885"/>
      <c r="JQS14" s="886"/>
      <c r="JQT14" s="886"/>
      <c r="JQU14" s="886"/>
      <c r="JQV14" s="885"/>
      <c r="JQW14" s="886"/>
      <c r="JQX14" s="886"/>
      <c r="JQY14" s="886"/>
      <c r="JQZ14" s="885"/>
      <c r="JRA14" s="886"/>
      <c r="JRB14" s="886"/>
      <c r="JRC14" s="886"/>
      <c r="JRD14" s="885"/>
      <c r="JRE14" s="886"/>
      <c r="JRF14" s="886"/>
      <c r="JRG14" s="886"/>
      <c r="JRH14" s="885"/>
      <c r="JRI14" s="886"/>
      <c r="JRJ14" s="886"/>
      <c r="JRK14" s="886"/>
      <c r="JRL14" s="885"/>
      <c r="JRM14" s="886"/>
      <c r="JRN14" s="886"/>
      <c r="JRO14" s="886"/>
      <c r="JRP14" s="885"/>
      <c r="JRQ14" s="886"/>
      <c r="JRR14" s="886"/>
      <c r="JRS14" s="886"/>
      <c r="JRT14" s="885"/>
      <c r="JRU14" s="886"/>
      <c r="JRV14" s="886"/>
      <c r="JRW14" s="886"/>
      <c r="JRX14" s="885"/>
      <c r="JRY14" s="886"/>
      <c r="JRZ14" s="886"/>
      <c r="JSA14" s="886"/>
      <c r="JSB14" s="885"/>
      <c r="JSC14" s="886"/>
      <c r="JSD14" s="886"/>
      <c r="JSE14" s="886"/>
      <c r="JSF14" s="885"/>
      <c r="JSG14" s="886"/>
      <c r="JSH14" s="886"/>
      <c r="JSI14" s="886"/>
      <c r="JSJ14" s="885"/>
      <c r="JSK14" s="886"/>
      <c r="JSL14" s="886"/>
      <c r="JSM14" s="886"/>
      <c r="JSN14" s="885"/>
      <c r="JSO14" s="886"/>
      <c r="JSP14" s="886"/>
      <c r="JSQ14" s="886"/>
      <c r="JSR14" s="885"/>
      <c r="JSS14" s="886"/>
      <c r="JST14" s="886"/>
      <c r="JSU14" s="886"/>
      <c r="JSV14" s="885"/>
      <c r="JSW14" s="886"/>
      <c r="JSX14" s="886"/>
      <c r="JSY14" s="886"/>
      <c r="JSZ14" s="885"/>
      <c r="JTA14" s="886"/>
      <c r="JTB14" s="886"/>
      <c r="JTC14" s="886"/>
      <c r="JTD14" s="885"/>
      <c r="JTE14" s="886"/>
      <c r="JTF14" s="886"/>
      <c r="JTG14" s="886"/>
      <c r="JTH14" s="885"/>
      <c r="JTI14" s="886"/>
      <c r="JTJ14" s="886"/>
      <c r="JTK14" s="886"/>
      <c r="JTL14" s="885"/>
      <c r="JTM14" s="886"/>
      <c r="JTN14" s="886"/>
      <c r="JTO14" s="886"/>
      <c r="JTP14" s="885"/>
      <c r="JTQ14" s="886"/>
      <c r="JTR14" s="886"/>
      <c r="JTS14" s="886"/>
      <c r="JTT14" s="885"/>
      <c r="JTU14" s="886"/>
      <c r="JTV14" s="886"/>
      <c r="JTW14" s="886"/>
      <c r="JTX14" s="885"/>
      <c r="JTY14" s="886"/>
      <c r="JTZ14" s="886"/>
      <c r="JUA14" s="886"/>
      <c r="JUB14" s="885"/>
      <c r="JUC14" s="886"/>
      <c r="JUD14" s="886"/>
      <c r="JUE14" s="886"/>
      <c r="JUF14" s="885"/>
      <c r="JUG14" s="886"/>
      <c r="JUH14" s="886"/>
      <c r="JUI14" s="886"/>
      <c r="JUJ14" s="885"/>
      <c r="JUK14" s="886"/>
      <c r="JUL14" s="886"/>
      <c r="JUM14" s="886"/>
      <c r="JUN14" s="885"/>
      <c r="JUO14" s="886"/>
      <c r="JUP14" s="886"/>
      <c r="JUQ14" s="886"/>
      <c r="JUR14" s="885"/>
      <c r="JUS14" s="886"/>
      <c r="JUT14" s="886"/>
      <c r="JUU14" s="886"/>
      <c r="JUV14" s="885"/>
      <c r="JUW14" s="886"/>
      <c r="JUX14" s="886"/>
      <c r="JUY14" s="886"/>
      <c r="JUZ14" s="885"/>
      <c r="JVA14" s="886"/>
      <c r="JVB14" s="886"/>
      <c r="JVC14" s="886"/>
      <c r="JVD14" s="885"/>
      <c r="JVE14" s="886"/>
      <c r="JVF14" s="886"/>
      <c r="JVG14" s="886"/>
      <c r="JVH14" s="885"/>
      <c r="JVI14" s="886"/>
      <c r="JVJ14" s="886"/>
      <c r="JVK14" s="886"/>
      <c r="JVL14" s="885"/>
      <c r="JVM14" s="886"/>
      <c r="JVN14" s="886"/>
      <c r="JVO14" s="886"/>
      <c r="JVP14" s="885"/>
      <c r="JVQ14" s="886"/>
      <c r="JVR14" s="886"/>
      <c r="JVS14" s="886"/>
      <c r="JVT14" s="885"/>
      <c r="JVU14" s="886"/>
      <c r="JVV14" s="886"/>
      <c r="JVW14" s="886"/>
      <c r="JVX14" s="885"/>
      <c r="JVY14" s="886"/>
      <c r="JVZ14" s="886"/>
      <c r="JWA14" s="886"/>
      <c r="JWB14" s="885"/>
      <c r="JWC14" s="886"/>
      <c r="JWD14" s="886"/>
      <c r="JWE14" s="886"/>
      <c r="JWF14" s="885"/>
      <c r="JWG14" s="886"/>
      <c r="JWH14" s="886"/>
      <c r="JWI14" s="886"/>
      <c r="JWJ14" s="885"/>
      <c r="JWK14" s="886"/>
      <c r="JWL14" s="886"/>
      <c r="JWM14" s="886"/>
      <c r="JWN14" s="885"/>
      <c r="JWO14" s="886"/>
      <c r="JWP14" s="886"/>
      <c r="JWQ14" s="886"/>
      <c r="JWR14" s="885"/>
      <c r="JWS14" s="886"/>
      <c r="JWT14" s="886"/>
      <c r="JWU14" s="886"/>
      <c r="JWV14" s="885"/>
      <c r="JWW14" s="886"/>
      <c r="JWX14" s="886"/>
      <c r="JWY14" s="886"/>
      <c r="JWZ14" s="885"/>
      <c r="JXA14" s="886"/>
      <c r="JXB14" s="886"/>
      <c r="JXC14" s="886"/>
      <c r="JXD14" s="885"/>
      <c r="JXE14" s="886"/>
      <c r="JXF14" s="886"/>
      <c r="JXG14" s="886"/>
      <c r="JXH14" s="885"/>
      <c r="JXI14" s="886"/>
      <c r="JXJ14" s="886"/>
      <c r="JXK14" s="886"/>
      <c r="JXL14" s="885"/>
      <c r="JXM14" s="886"/>
      <c r="JXN14" s="886"/>
      <c r="JXO14" s="886"/>
      <c r="JXP14" s="885"/>
      <c r="JXQ14" s="886"/>
      <c r="JXR14" s="886"/>
      <c r="JXS14" s="886"/>
      <c r="JXT14" s="885"/>
      <c r="JXU14" s="886"/>
      <c r="JXV14" s="886"/>
      <c r="JXW14" s="886"/>
      <c r="JXX14" s="885"/>
      <c r="JXY14" s="886"/>
      <c r="JXZ14" s="886"/>
      <c r="JYA14" s="886"/>
      <c r="JYB14" s="885"/>
      <c r="JYC14" s="886"/>
      <c r="JYD14" s="886"/>
      <c r="JYE14" s="886"/>
      <c r="JYF14" s="885"/>
      <c r="JYG14" s="886"/>
      <c r="JYH14" s="886"/>
      <c r="JYI14" s="886"/>
      <c r="JYJ14" s="885"/>
      <c r="JYK14" s="886"/>
      <c r="JYL14" s="886"/>
      <c r="JYM14" s="886"/>
      <c r="JYN14" s="885"/>
      <c r="JYO14" s="886"/>
      <c r="JYP14" s="886"/>
      <c r="JYQ14" s="886"/>
      <c r="JYR14" s="885"/>
      <c r="JYS14" s="886"/>
      <c r="JYT14" s="886"/>
      <c r="JYU14" s="886"/>
      <c r="JYV14" s="885"/>
      <c r="JYW14" s="886"/>
      <c r="JYX14" s="886"/>
      <c r="JYY14" s="886"/>
      <c r="JYZ14" s="885"/>
      <c r="JZA14" s="886"/>
      <c r="JZB14" s="886"/>
      <c r="JZC14" s="886"/>
      <c r="JZD14" s="885"/>
      <c r="JZE14" s="886"/>
      <c r="JZF14" s="886"/>
      <c r="JZG14" s="886"/>
      <c r="JZH14" s="885"/>
      <c r="JZI14" s="886"/>
      <c r="JZJ14" s="886"/>
      <c r="JZK14" s="886"/>
      <c r="JZL14" s="885"/>
      <c r="JZM14" s="886"/>
      <c r="JZN14" s="886"/>
      <c r="JZO14" s="886"/>
      <c r="JZP14" s="885"/>
      <c r="JZQ14" s="886"/>
      <c r="JZR14" s="886"/>
      <c r="JZS14" s="886"/>
      <c r="JZT14" s="885"/>
      <c r="JZU14" s="886"/>
      <c r="JZV14" s="886"/>
      <c r="JZW14" s="886"/>
      <c r="JZX14" s="885"/>
      <c r="JZY14" s="886"/>
      <c r="JZZ14" s="886"/>
      <c r="KAA14" s="886"/>
      <c r="KAB14" s="885"/>
      <c r="KAC14" s="886"/>
      <c r="KAD14" s="886"/>
      <c r="KAE14" s="886"/>
      <c r="KAF14" s="885"/>
      <c r="KAG14" s="886"/>
      <c r="KAH14" s="886"/>
      <c r="KAI14" s="886"/>
      <c r="KAJ14" s="885"/>
      <c r="KAK14" s="886"/>
      <c r="KAL14" s="886"/>
      <c r="KAM14" s="886"/>
      <c r="KAN14" s="885"/>
      <c r="KAO14" s="886"/>
      <c r="KAP14" s="886"/>
      <c r="KAQ14" s="886"/>
      <c r="KAR14" s="885"/>
      <c r="KAS14" s="886"/>
      <c r="KAT14" s="886"/>
      <c r="KAU14" s="886"/>
      <c r="KAV14" s="885"/>
      <c r="KAW14" s="886"/>
      <c r="KAX14" s="886"/>
      <c r="KAY14" s="886"/>
      <c r="KAZ14" s="885"/>
      <c r="KBA14" s="886"/>
      <c r="KBB14" s="886"/>
      <c r="KBC14" s="886"/>
      <c r="KBD14" s="885"/>
      <c r="KBE14" s="886"/>
      <c r="KBF14" s="886"/>
      <c r="KBG14" s="886"/>
      <c r="KBH14" s="885"/>
      <c r="KBI14" s="886"/>
      <c r="KBJ14" s="886"/>
      <c r="KBK14" s="886"/>
      <c r="KBL14" s="885"/>
      <c r="KBM14" s="886"/>
      <c r="KBN14" s="886"/>
      <c r="KBO14" s="886"/>
      <c r="KBP14" s="885"/>
      <c r="KBQ14" s="886"/>
      <c r="KBR14" s="886"/>
      <c r="KBS14" s="886"/>
      <c r="KBT14" s="885"/>
      <c r="KBU14" s="886"/>
      <c r="KBV14" s="886"/>
      <c r="KBW14" s="886"/>
      <c r="KBX14" s="885"/>
      <c r="KBY14" s="886"/>
      <c r="KBZ14" s="886"/>
      <c r="KCA14" s="886"/>
      <c r="KCB14" s="885"/>
      <c r="KCC14" s="886"/>
      <c r="KCD14" s="886"/>
      <c r="KCE14" s="886"/>
      <c r="KCF14" s="885"/>
      <c r="KCG14" s="886"/>
      <c r="KCH14" s="886"/>
      <c r="KCI14" s="886"/>
      <c r="KCJ14" s="885"/>
      <c r="KCK14" s="886"/>
      <c r="KCL14" s="886"/>
      <c r="KCM14" s="886"/>
      <c r="KCN14" s="885"/>
      <c r="KCO14" s="886"/>
      <c r="KCP14" s="886"/>
      <c r="KCQ14" s="886"/>
      <c r="KCR14" s="885"/>
      <c r="KCS14" s="886"/>
      <c r="KCT14" s="886"/>
      <c r="KCU14" s="886"/>
      <c r="KCV14" s="885"/>
      <c r="KCW14" s="886"/>
      <c r="KCX14" s="886"/>
      <c r="KCY14" s="886"/>
      <c r="KCZ14" s="885"/>
      <c r="KDA14" s="886"/>
      <c r="KDB14" s="886"/>
      <c r="KDC14" s="886"/>
      <c r="KDD14" s="885"/>
      <c r="KDE14" s="886"/>
      <c r="KDF14" s="886"/>
      <c r="KDG14" s="886"/>
      <c r="KDH14" s="885"/>
      <c r="KDI14" s="886"/>
      <c r="KDJ14" s="886"/>
      <c r="KDK14" s="886"/>
      <c r="KDL14" s="885"/>
      <c r="KDM14" s="886"/>
      <c r="KDN14" s="886"/>
      <c r="KDO14" s="886"/>
      <c r="KDP14" s="885"/>
      <c r="KDQ14" s="886"/>
      <c r="KDR14" s="886"/>
      <c r="KDS14" s="886"/>
      <c r="KDT14" s="885"/>
      <c r="KDU14" s="886"/>
      <c r="KDV14" s="886"/>
      <c r="KDW14" s="886"/>
      <c r="KDX14" s="885"/>
      <c r="KDY14" s="886"/>
      <c r="KDZ14" s="886"/>
      <c r="KEA14" s="886"/>
      <c r="KEB14" s="885"/>
      <c r="KEC14" s="886"/>
      <c r="KED14" s="886"/>
      <c r="KEE14" s="886"/>
      <c r="KEF14" s="885"/>
      <c r="KEG14" s="886"/>
      <c r="KEH14" s="886"/>
      <c r="KEI14" s="886"/>
      <c r="KEJ14" s="885"/>
      <c r="KEK14" s="886"/>
      <c r="KEL14" s="886"/>
      <c r="KEM14" s="886"/>
      <c r="KEN14" s="885"/>
      <c r="KEO14" s="886"/>
      <c r="KEP14" s="886"/>
      <c r="KEQ14" s="886"/>
      <c r="KER14" s="885"/>
      <c r="KES14" s="886"/>
      <c r="KET14" s="886"/>
      <c r="KEU14" s="886"/>
      <c r="KEV14" s="885"/>
      <c r="KEW14" s="886"/>
      <c r="KEX14" s="886"/>
      <c r="KEY14" s="886"/>
      <c r="KEZ14" s="885"/>
      <c r="KFA14" s="886"/>
      <c r="KFB14" s="886"/>
      <c r="KFC14" s="886"/>
      <c r="KFD14" s="885"/>
      <c r="KFE14" s="886"/>
      <c r="KFF14" s="886"/>
      <c r="KFG14" s="886"/>
      <c r="KFH14" s="885"/>
      <c r="KFI14" s="886"/>
      <c r="KFJ14" s="886"/>
      <c r="KFK14" s="886"/>
      <c r="KFL14" s="885"/>
      <c r="KFM14" s="886"/>
      <c r="KFN14" s="886"/>
      <c r="KFO14" s="886"/>
      <c r="KFP14" s="885"/>
      <c r="KFQ14" s="886"/>
      <c r="KFR14" s="886"/>
      <c r="KFS14" s="886"/>
      <c r="KFT14" s="885"/>
      <c r="KFU14" s="886"/>
      <c r="KFV14" s="886"/>
      <c r="KFW14" s="886"/>
      <c r="KFX14" s="885"/>
      <c r="KFY14" s="886"/>
      <c r="KFZ14" s="886"/>
      <c r="KGA14" s="886"/>
      <c r="KGB14" s="885"/>
      <c r="KGC14" s="886"/>
      <c r="KGD14" s="886"/>
      <c r="KGE14" s="886"/>
      <c r="KGF14" s="885"/>
      <c r="KGG14" s="886"/>
      <c r="KGH14" s="886"/>
      <c r="KGI14" s="886"/>
      <c r="KGJ14" s="885"/>
      <c r="KGK14" s="886"/>
      <c r="KGL14" s="886"/>
      <c r="KGM14" s="886"/>
      <c r="KGN14" s="885"/>
      <c r="KGO14" s="886"/>
      <c r="KGP14" s="886"/>
      <c r="KGQ14" s="886"/>
      <c r="KGR14" s="885"/>
      <c r="KGS14" s="886"/>
      <c r="KGT14" s="886"/>
      <c r="KGU14" s="886"/>
      <c r="KGV14" s="885"/>
      <c r="KGW14" s="886"/>
      <c r="KGX14" s="886"/>
      <c r="KGY14" s="886"/>
      <c r="KGZ14" s="885"/>
      <c r="KHA14" s="886"/>
      <c r="KHB14" s="886"/>
      <c r="KHC14" s="886"/>
      <c r="KHD14" s="885"/>
      <c r="KHE14" s="886"/>
      <c r="KHF14" s="886"/>
      <c r="KHG14" s="886"/>
      <c r="KHH14" s="885"/>
      <c r="KHI14" s="886"/>
      <c r="KHJ14" s="886"/>
      <c r="KHK14" s="886"/>
      <c r="KHL14" s="885"/>
      <c r="KHM14" s="886"/>
      <c r="KHN14" s="886"/>
      <c r="KHO14" s="886"/>
      <c r="KHP14" s="885"/>
      <c r="KHQ14" s="886"/>
      <c r="KHR14" s="886"/>
      <c r="KHS14" s="886"/>
      <c r="KHT14" s="885"/>
      <c r="KHU14" s="886"/>
      <c r="KHV14" s="886"/>
      <c r="KHW14" s="886"/>
      <c r="KHX14" s="885"/>
      <c r="KHY14" s="886"/>
      <c r="KHZ14" s="886"/>
      <c r="KIA14" s="886"/>
      <c r="KIB14" s="885"/>
      <c r="KIC14" s="886"/>
      <c r="KID14" s="886"/>
      <c r="KIE14" s="886"/>
      <c r="KIF14" s="885"/>
      <c r="KIG14" s="886"/>
      <c r="KIH14" s="886"/>
      <c r="KII14" s="886"/>
      <c r="KIJ14" s="885"/>
      <c r="KIK14" s="886"/>
      <c r="KIL14" s="886"/>
      <c r="KIM14" s="886"/>
      <c r="KIN14" s="885"/>
      <c r="KIO14" s="886"/>
      <c r="KIP14" s="886"/>
      <c r="KIQ14" s="886"/>
      <c r="KIR14" s="885"/>
      <c r="KIS14" s="886"/>
      <c r="KIT14" s="886"/>
      <c r="KIU14" s="886"/>
      <c r="KIV14" s="885"/>
      <c r="KIW14" s="886"/>
      <c r="KIX14" s="886"/>
      <c r="KIY14" s="886"/>
      <c r="KIZ14" s="885"/>
      <c r="KJA14" s="886"/>
      <c r="KJB14" s="886"/>
      <c r="KJC14" s="886"/>
      <c r="KJD14" s="885"/>
      <c r="KJE14" s="886"/>
      <c r="KJF14" s="886"/>
      <c r="KJG14" s="886"/>
      <c r="KJH14" s="885"/>
      <c r="KJI14" s="886"/>
      <c r="KJJ14" s="886"/>
      <c r="KJK14" s="886"/>
      <c r="KJL14" s="885"/>
      <c r="KJM14" s="886"/>
      <c r="KJN14" s="886"/>
      <c r="KJO14" s="886"/>
      <c r="KJP14" s="885"/>
      <c r="KJQ14" s="886"/>
      <c r="KJR14" s="886"/>
      <c r="KJS14" s="886"/>
      <c r="KJT14" s="885"/>
      <c r="KJU14" s="886"/>
      <c r="KJV14" s="886"/>
      <c r="KJW14" s="886"/>
      <c r="KJX14" s="885"/>
      <c r="KJY14" s="886"/>
      <c r="KJZ14" s="886"/>
      <c r="KKA14" s="886"/>
      <c r="KKB14" s="885"/>
      <c r="KKC14" s="886"/>
      <c r="KKD14" s="886"/>
      <c r="KKE14" s="886"/>
      <c r="KKF14" s="885"/>
      <c r="KKG14" s="886"/>
      <c r="KKH14" s="886"/>
      <c r="KKI14" s="886"/>
      <c r="KKJ14" s="885"/>
      <c r="KKK14" s="886"/>
      <c r="KKL14" s="886"/>
      <c r="KKM14" s="886"/>
      <c r="KKN14" s="885"/>
      <c r="KKO14" s="886"/>
      <c r="KKP14" s="886"/>
      <c r="KKQ14" s="886"/>
      <c r="KKR14" s="885"/>
      <c r="KKS14" s="886"/>
      <c r="KKT14" s="886"/>
      <c r="KKU14" s="886"/>
      <c r="KKV14" s="885"/>
      <c r="KKW14" s="886"/>
      <c r="KKX14" s="886"/>
      <c r="KKY14" s="886"/>
      <c r="KKZ14" s="885"/>
      <c r="KLA14" s="886"/>
      <c r="KLB14" s="886"/>
      <c r="KLC14" s="886"/>
      <c r="KLD14" s="885"/>
      <c r="KLE14" s="886"/>
      <c r="KLF14" s="886"/>
      <c r="KLG14" s="886"/>
      <c r="KLH14" s="885"/>
      <c r="KLI14" s="886"/>
      <c r="KLJ14" s="886"/>
      <c r="KLK14" s="886"/>
      <c r="KLL14" s="885"/>
      <c r="KLM14" s="886"/>
      <c r="KLN14" s="886"/>
      <c r="KLO14" s="886"/>
      <c r="KLP14" s="885"/>
      <c r="KLQ14" s="886"/>
      <c r="KLR14" s="886"/>
      <c r="KLS14" s="886"/>
      <c r="KLT14" s="885"/>
      <c r="KLU14" s="886"/>
      <c r="KLV14" s="886"/>
      <c r="KLW14" s="886"/>
      <c r="KLX14" s="885"/>
      <c r="KLY14" s="886"/>
      <c r="KLZ14" s="886"/>
      <c r="KMA14" s="886"/>
      <c r="KMB14" s="885"/>
      <c r="KMC14" s="886"/>
      <c r="KMD14" s="886"/>
      <c r="KME14" s="886"/>
      <c r="KMF14" s="885"/>
      <c r="KMG14" s="886"/>
      <c r="KMH14" s="886"/>
      <c r="KMI14" s="886"/>
      <c r="KMJ14" s="885"/>
      <c r="KMK14" s="886"/>
      <c r="KML14" s="886"/>
      <c r="KMM14" s="886"/>
      <c r="KMN14" s="885"/>
      <c r="KMO14" s="886"/>
      <c r="KMP14" s="886"/>
      <c r="KMQ14" s="886"/>
      <c r="KMR14" s="885"/>
      <c r="KMS14" s="886"/>
      <c r="KMT14" s="886"/>
      <c r="KMU14" s="886"/>
      <c r="KMV14" s="885"/>
      <c r="KMW14" s="886"/>
      <c r="KMX14" s="886"/>
      <c r="KMY14" s="886"/>
      <c r="KMZ14" s="885"/>
      <c r="KNA14" s="886"/>
      <c r="KNB14" s="886"/>
      <c r="KNC14" s="886"/>
      <c r="KND14" s="885"/>
      <c r="KNE14" s="886"/>
      <c r="KNF14" s="886"/>
      <c r="KNG14" s="886"/>
      <c r="KNH14" s="885"/>
      <c r="KNI14" s="886"/>
      <c r="KNJ14" s="886"/>
      <c r="KNK14" s="886"/>
      <c r="KNL14" s="885"/>
      <c r="KNM14" s="886"/>
      <c r="KNN14" s="886"/>
      <c r="KNO14" s="886"/>
      <c r="KNP14" s="885"/>
      <c r="KNQ14" s="886"/>
      <c r="KNR14" s="886"/>
      <c r="KNS14" s="886"/>
      <c r="KNT14" s="885"/>
      <c r="KNU14" s="886"/>
      <c r="KNV14" s="886"/>
      <c r="KNW14" s="886"/>
      <c r="KNX14" s="885"/>
      <c r="KNY14" s="886"/>
      <c r="KNZ14" s="886"/>
      <c r="KOA14" s="886"/>
      <c r="KOB14" s="885"/>
      <c r="KOC14" s="886"/>
      <c r="KOD14" s="886"/>
      <c r="KOE14" s="886"/>
      <c r="KOF14" s="885"/>
      <c r="KOG14" s="886"/>
      <c r="KOH14" s="886"/>
      <c r="KOI14" s="886"/>
      <c r="KOJ14" s="885"/>
      <c r="KOK14" s="886"/>
      <c r="KOL14" s="886"/>
      <c r="KOM14" s="886"/>
      <c r="KON14" s="885"/>
      <c r="KOO14" s="886"/>
      <c r="KOP14" s="886"/>
      <c r="KOQ14" s="886"/>
      <c r="KOR14" s="885"/>
      <c r="KOS14" s="886"/>
      <c r="KOT14" s="886"/>
      <c r="KOU14" s="886"/>
      <c r="KOV14" s="885"/>
      <c r="KOW14" s="886"/>
      <c r="KOX14" s="886"/>
      <c r="KOY14" s="886"/>
      <c r="KOZ14" s="885"/>
      <c r="KPA14" s="886"/>
      <c r="KPB14" s="886"/>
      <c r="KPC14" s="886"/>
      <c r="KPD14" s="885"/>
      <c r="KPE14" s="886"/>
      <c r="KPF14" s="886"/>
      <c r="KPG14" s="886"/>
      <c r="KPH14" s="885"/>
      <c r="KPI14" s="886"/>
      <c r="KPJ14" s="886"/>
      <c r="KPK14" s="886"/>
      <c r="KPL14" s="885"/>
      <c r="KPM14" s="886"/>
      <c r="KPN14" s="886"/>
      <c r="KPO14" s="886"/>
      <c r="KPP14" s="885"/>
      <c r="KPQ14" s="886"/>
      <c r="KPR14" s="886"/>
      <c r="KPS14" s="886"/>
      <c r="KPT14" s="885"/>
      <c r="KPU14" s="886"/>
      <c r="KPV14" s="886"/>
      <c r="KPW14" s="886"/>
      <c r="KPX14" s="885"/>
      <c r="KPY14" s="886"/>
      <c r="KPZ14" s="886"/>
      <c r="KQA14" s="886"/>
      <c r="KQB14" s="885"/>
      <c r="KQC14" s="886"/>
      <c r="KQD14" s="886"/>
      <c r="KQE14" s="886"/>
      <c r="KQF14" s="885"/>
      <c r="KQG14" s="886"/>
      <c r="KQH14" s="886"/>
      <c r="KQI14" s="886"/>
      <c r="KQJ14" s="885"/>
      <c r="KQK14" s="886"/>
      <c r="KQL14" s="886"/>
      <c r="KQM14" s="886"/>
      <c r="KQN14" s="885"/>
      <c r="KQO14" s="886"/>
      <c r="KQP14" s="886"/>
      <c r="KQQ14" s="886"/>
      <c r="KQR14" s="885"/>
      <c r="KQS14" s="886"/>
      <c r="KQT14" s="886"/>
      <c r="KQU14" s="886"/>
      <c r="KQV14" s="885"/>
      <c r="KQW14" s="886"/>
      <c r="KQX14" s="886"/>
      <c r="KQY14" s="886"/>
      <c r="KQZ14" s="885"/>
      <c r="KRA14" s="886"/>
      <c r="KRB14" s="886"/>
      <c r="KRC14" s="886"/>
      <c r="KRD14" s="885"/>
      <c r="KRE14" s="886"/>
      <c r="KRF14" s="886"/>
      <c r="KRG14" s="886"/>
      <c r="KRH14" s="885"/>
      <c r="KRI14" s="886"/>
      <c r="KRJ14" s="886"/>
      <c r="KRK14" s="886"/>
      <c r="KRL14" s="885"/>
      <c r="KRM14" s="886"/>
      <c r="KRN14" s="886"/>
      <c r="KRO14" s="886"/>
      <c r="KRP14" s="885"/>
      <c r="KRQ14" s="886"/>
      <c r="KRR14" s="886"/>
      <c r="KRS14" s="886"/>
      <c r="KRT14" s="885"/>
      <c r="KRU14" s="886"/>
      <c r="KRV14" s="886"/>
      <c r="KRW14" s="886"/>
      <c r="KRX14" s="885"/>
      <c r="KRY14" s="886"/>
      <c r="KRZ14" s="886"/>
      <c r="KSA14" s="886"/>
      <c r="KSB14" s="885"/>
      <c r="KSC14" s="886"/>
      <c r="KSD14" s="886"/>
      <c r="KSE14" s="886"/>
      <c r="KSF14" s="885"/>
      <c r="KSG14" s="886"/>
      <c r="KSH14" s="886"/>
      <c r="KSI14" s="886"/>
      <c r="KSJ14" s="885"/>
      <c r="KSK14" s="886"/>
      <c r="KSL14" s="886"/>
      <c r="KSM14" s="886"/>
      <c r="KSN14" s="885"/>
      <c r="KSO14" s="886"/>
      <c r="KSP14" s="886"/>
      <c r="KSQ14" s="886"/>
      <c r="KSR14" s="885"/>
      <c r="KSS14" s="886"/>
      <c r="KST14" s="886"/>
      <c r="KSU14" s="886"/>
      <c r="KSV14" s="885"/>
      <c r="KSW14" s="886"/>
      <c r="KSX14" s="886"/>
      <c r="KSY14" s="886"/>
      <c r="KSZ14" s="885"/>
      <c r="KTA14" s="886"/>
      <c r="KTB14" s="886"/>
      <c r="KTC14" s="886"/>
      <c r="KTD14" s="885"/>
      <c r="KTE14" s="886"/>
      <c r="KTF14" s="886"/>
      <c r="KTG14" s="886"/>
      <c r="KTH14" s="885"/>
      <c r="KTI14" s="886"/>
      <c r="KTJ14" s="886"/>
      <c r="KTK14" s="886"/>
      <c r="KTL14" s="885"/>
      <c r="KTM14" s="886"/>
      <c r="KTN14" s="886"/>
      <c r="KTO14" s="886"/>
      <c r="KTP14" s="885"/>
      <c r="KTQ14" s="886"/>
      <c r="KTR14" s="886"/>
      <c r="KTS14" s="886"/>
      <c r="KTT14" s="885"/>
      <c r="KTU14" s="886"/>
      <c r="KTV14" s="886"/>
      <c r="KTW14" s="886"/>
      <c r="KTX14" s="885"/>
      <c r="KTY14" s="886"/>
      <c r="KTZ14" s="886"/>
      <c r="KUA14" s="886"/>
      <c r="KUB14" s="885"/>
      <c r="KUC14" s="886"/>
      <c r="KUD14" s="886"/>
      <c r="KUE14" s="886"/>
      <c r="KUF14" s="885"/>
      <c r="KUG14" s="886"/>
      <c r="KUH14" s="886"/>
      <c r="KUI14" s="886"/>
      <c r="KUJ14" s="885"/>
      <c r="KUK14" s="886"/>
      <c r="KUL14" s="886"/>
      <c r="KUM14" s="886"/>
      <c r="KUN14" s="885"/>
      <c r="KUO14" s="886"/>
      <c r="KUP14" s="886"/>
      <c r="KUQ14" s="886"/>
      <c r="KUR14" s="885"/>
      <c r="KUS14" s="886"/>
      <c r="KUT14" s="886"/>
      <c r="KUU14" s="886"/>
      <c r="KUV14" s="885"/>
      <c r="KUW14" s="886"/>
      <c r="KUX14" s="886"/>
      <c r="KUY14" s="886"/>
      <c r="KUZ14" s="885"/>
      <c r="KVA14" s="886"/>
      <c r="KVB14" s="886"/>
      <c r="KVC14" s="886"/>
      <c r="KVD14" s="885"/>
      <c r="KVE14" s="886"/>
      <c r="KVF14" s="886"/>
      <c r="KVG14" s="886"/>
      <c r="KVH14" s="885"/>
      <c r="KVI14" s="886"/>
      <c r="KVJ14" s="886"/>
      <c r="KVK14" s="886"/>
      <c r="KVL14" s="885"/>
      <c r="KVM14" s="886"/>
      <c r="KVN14" s="886"/>
      <c r="KVO14" s="886"/>
      <c r="KVP14" s="885"/>
      <c r="KVQ14" s="886"/>
      <c r="KVR14" s="886"/>
      <c r="KVS14" s="886"/>
      <c r="KVT14" s="885"/>
      <c r="KVU14" s="886"/>
      <c r="KVV14" s="886"/>
      <c r="KVW14" s="886"/>
      <c r="KVX14" s="885"/>
      <c r="KVY14" s="886"/>
      <c r="KVZ14" s="886"/>
      <c r="KWA14" s="886"/>
      <c r="KWB14" s="885"/>
      <c r="KWC14" s="886"/>
      <c r="KWD14" s="886"/>
      <c r="KWE14" s="886"/>
      <c r="KWF14" s="885"/>
      <c r="KWG14" s="886"/>
      <c r="KWH14" s="886"/>
      <c r="KWI14" s="886"/>
      <c r="KWJ14" s="885"/>
      <c r="KWK14" s="886"/>
      <c r="KWL14" s="886"/>
      <c r="KWM14" s="886"/>
      <c r="KWN14" s="885"/>
      <c r="KWO14" s="886"/>
      <c r="KWP14" s="886"/>
      <c r="KWQ14" s="886"/>
      <c r="KWR14" s="885"/>
      <c r="KWS14" s="886"/>
      <c r="KWT14" s="886"/>
      <c r="KWU14" s="886"/>
      <c r="KWV14" s="885"/>
      <c r="KWW14" s="886"/>
      <c r="KWX14" s="886"/>
      <c r="KWY14" s="886"/>
      <c r="KWZ14" s="885"/>
      <c r="KXA14" s="886"/>
      <c r="KXB14" s="886"/>
      <c r="KXC14" s="886"/>
      <c r="KXD14" s="885"/>
      <c r="KXE14" s="886"/>
      <c r="KXF14" s="886"/>
      <c r="KXG14" s="886"/>
      <c r="KXH14" s="885"/>
      <c r="KXI14" s="886"/>
      <c r="KXJ14" s="886"/>
      <c r="KXK14" s="886"/>
      <c r="KXL14" s="885"/>
      <c r="KXM14" s="886"/>
      <c r="KXN14" s="886"/>
      <c r="KXO14" s="886"/>
      <c r="KXP14" s="885"/>
      <c r="KXQ14" s="886"/>
      <c r="KXR14" s="886"/>
      <c r="KXS14" s="886"/>
      <c r="KXT14" s="885"/>
      <c r="KXU14" s="886"/>
      <c r="KXV14" s="886"/>
      <c r="KXW14" s="886"/>
      <c r="KXX14" s="885"/>
      <c r="KXY14" s="886"/>
      <c r="KXZ14" s="886"/>
      <c r="KYA14" s="886"/>
      <c r="KYB14" s="885"/>
      <c r="KYC14" s="886"/>
      <c r="KYD14" s="886"/>
      <c r="KYE14" s="886"/>
      <c r="KYF14" s="885"/>
      <c r="KYG14" s="886"/>
      <c r="KYH14" s="886"/>
      <c r="KYI14" s="886"/>
      <c r="KYJ14" s="885"/>
      <c r="KYK14" s="886"/>
      <c r="KYL14" s="886"/>
      <c r="KYM14" s="886"/>
      <c r="KYN14" s="885"/>
      <c r="KYO14" s="886"/>
      <c r="KYP14" s="886"/>
      <c r="KYQ14" s="886"/>
      <c r="KYR14" s="885"/>
      <c r="KYS14" s="886"/>
      <c r="KYT14" s="886"/>
      <c r="KYU14" s="886"/>
      <c r="KYV14" s="885"/>
      <c r="KYW14" s="886"/>
      <c r="KYX14" s="886"/>
      <c r="KYY14" s="886"/>
      <c r="KYZ14" s="885"/>
      <c r="KZA14" s="886"/>
      <c r="KZB14" s="886"/>
      <c r="KZC14" s="886"/>
      <c r="KZD14" s="885"/>
      <c r="KZE14" s="886"/>
      <c r="KZF14" s="886"/>
      <c r="KZG14" s="886"/>
      <c r="KZH14" s="885"/>
      <c r="KZI14" s="886"/>
      <c r="KZJ14" s="886"/>
      <c r="KZK14" s="886"/>
      <c r="KZL14" s="885"/>
      <c r="KZM14" s="886"/>
      <c r="KZN14" s="886"/>
      <c r="KZO14" s="886"/>
      <c r="KZP14" s="885"/>
      <c r="KZQ14" s="886"/>
      <c r="KZR14" s="886"/>
      <c r="KZS14" s="886"/>
      <c r="KZT14" s="885"/>
      <c r="KZU14" s="886"/>
      <c r="KZV14" s="886"/>
      <c r="KZW14" s="886"/>
      <c r="KZX14" s="885"/>
      <c r="KZY14" s="886"/>
      <c r="KZZ14" s="886"/>
      <c r="LAA14" s="886"/>
      <c r="LAB14" s="885"/>
      <c r="LAC14" s="886"/>
      <c r="LAD14" s="886"/>
      <c r="LAE14" s="886"/>
      <c r="LAF14" s="885"/>
      <c r="LAG14" s="886"/>
      <c r="LAH14" s="886"/>
      <c r="LAI14" s="886"/>
      <c r="LAJ14" s="885"/>
      <c r="LAK14" s="886"/>
      <c r="LAL14" s="886"/>
      <c r="LAM14" s="886"/>
      <c r="LAN14" s="885"/>
      <c r="LAO14" s="886"/>
      <c r="LAP14" s="886"/>
      <c r="LAQ14" s="886"/>
      <c r="LAR14" s="885"/>
      <c r="LAS14" s="886"/>
      <c r="LAT14" s="886"/>
      <c r="LAU14" s="886"/>
      <c r="LAV14" s="885"/>
      <c r="LAW14" s="886"/>
      <c r="LAX14" s="886"/>
      <c r="LAY14" s="886"/>
      <c r="LAZ14" s="885"/>
      <c r="LBA14" s="886"/>
      <c r="LBB14" s="886"/>
      <c r="LBC14" s="886"/>
      <c r="LBD14" s="885"/>
      <c r="LBE14" s="886"/>
      <c r="LBF14" s="886"/>
      <c r="LBG14" s="886"/>
      <c r="LBH14" s="885"/>
      <c r="LBI14" s="886"/>
      <c r="LBJ14" s="886"/>
      <c r="LBK14" s="886"/>
      <c r="LBL14" s="885"/>
      <c r="LBM14" s="886"/>
      <c r="LBN14" s="886"/>
      <c r="LBO14" s="886"/>
      <c r="LBP14" s="885"/>
      <c r="LBQ14" s="886"/>
      <c r="LBR14" s="886"/>
      <c r="LBS14" s="886"/>
      <c r="LBT14" s="885"/>
      <c r="LBU14" s="886"/>
      <c r="LBV14" s="886"/>
      <c r="LBW14" s="886"/>
      <c r="LBX14" s="885"/>
      <c r="LBY14" s="886"/>
      <c r="LBZ14" s="886"/>
      <c r="LCA14" s="886"/>
      <c r="LCB14" s="885"/>
      <c r="LCC14" s="886"/>
      <c r="LCD14" s="886"/>
      <c r="LCE14" s="886"/>
      <c r="LCF14" s="885"/>
      <c r="LCG14" s="886"/>
      <c r="LCH14" s="886"/>
      <c r="LCI14" s="886"/>
      <c r="LCJ14" s="885"/>
      <c r="LCK14" s="886"/>
      <c r="LCL14" s="886"/>
      <c r="LCM14" s="886"/>
      <c r="LCN14" s="885"/>
      <c r="LCO14" s="886"/>
      <c r="LCP14" s="886"/>
      <c r="LCQ14" s="886"/>
      <c r="LCR14" s="885"/>
      <c r="LCS14" s="886"/>
      <c r="LCT14" s="886"/>
      <c r="LCU14" s="886"/>
      <c r="LCV14" s="885"/>
      <c r="LCW14" s="886"/>
      <c r="LCX14" s="886"/>
      <c r="LCY14" s="886"/>
      <c r="LCZ14" s="885"/>
      <c r="LDA14" s="886"/>
      <c r="LDB14" s="886"/>
      <c r="LDC14" s="886"/>
      <c r="LDD14" s="885"/>
      <c r="LDE14" s="886"/>
      <c r="LDF14" s="886"/>
      <c r="LDG14" s="886"/>
      <c r="LDH14" s="885"/>
      <c r="LDI14" s="886"/>
      <c r="LDJ14" s="886"/>
      <c r="LDK14" s="886"/>
      <c r="LDL14" s="885"/>
      <c r="LDM14" s="886"/>
      <c r="LDN14" s="886"/>
      <c r="LDO14" s="886"/>
      <c r="LDP14" s="885"/>
      <c r="LDQ14" s="886"/>
      <c r="LDR14" s="886"/>
      <c r="LDS14" s="886"/>
      <c r="LDT14" s="885"/>
      <c r="LDU14" s="886"/>
      <c r="LDV14" s="886"/>
      <c r="LDW14" s="886"/>
      <c r="LDX14" s="885"/>
      <c r="LDY14" s="886"/>
      <c r="LDZ14" s="886"/>
      <c r="LEA14" s="886"/>
      <c r="LEB14" s="885"/>
      <c r="LEC14" s="886"/>
      <c r="LED14" s="886"/>
      <c r="LEE14" s="886"/>
      <c r="LEF14" s="885"/>
      <c r="LEG14" s="886"/>
      <c r="LEH14" s="886"/>
      <c r="LEI14" s="886"/>
      <c r="LEJ14" s="885"/>
      <c r="LEK14" s="886"/>
      <c r="LEL14" s="886"/>
      <c r="LEM14" s="886"/>
      <c r="LEN14" s="885"/>
      <c r="LEO14" s="886"/>
      <c r="LEP14" s="886"/>
      <c r="LEQ14" s="886"/>
      <c r="LER14" s="885"/>
      <c r="LES14" s="886"/>
      <c r="LET14" s="886"/>
      <c r="LEU14" s="886"/>
      <c r="LEV14" s="885"/>
      <c r="LEW14" s="886"/>
      <c r="LEX14" s="886"/>
      <c r="LEY14" s="886"/>
      <c r="LEZ14" s="885"/>
      <c r="LFA14" s="886"/>
      <c r="LFB14" s="886"/>
      <c r="LFC14" s="886"/>
      <c r="LFD14" s="885"/>
      <c r="LFE14" s="886"/>
      <c r="LFF14" s="886"/>
      <c r="LFG14" s="886"/>
      <c r="LFH14" s="885"/>
      <c r="LFI14" s="886"/>
      <c r="LFJ14" s="886"/>
      <c r="LFK14" s="886"/>
      <c r="LFL14" s="885"/>
      <c r="LFM14" s="886"/>
      <c r="LFN14" s="886"/>
      <c r="LFO14" s="886"/>
      <c r="LFP14" s="885"/>
      <c r="LFQ14" s="886"/>
      <c r="LFR14" s="886"/>
      <c r="LFS14" s="886"/>
      <c r="LFT14" s="885"/>
      <c r="LFU14" s="886"/>
      <c r="LFV14" s="886"/>
      <c r="LFW14" s="886"/>
      <c r="LFX14" s="885"/>
      <c r="LFY14" s="886"/>
      <c r="LFZ14" s="886"/>
      <c r="LGA14" s="886"/>
      <c r="LGB14" s="885"/>
      <c r="LGC14" s="886"/>
      <c r="LGD14" s="886"/>
      <c r="LGE14" s="886"/>
      <c r="LGF14" s="885"/>
      <c r="LGG14" s="886"/>
      <c r="LGH14" s="886"/>
      <c r="LGI14" s="886"/>
      <c r="LGJ14" s="885"/>
      <c r="LGK14" s="886"/>
      <c r="LGL14" s="886"/>
      <c r="LGM14" s="886"/>
      <c r="LGN14" s="885"/>
      <c r="LGO14" s="886"/>
      <c r="LGP14" s="886"/>
      <c r="LGQ14" s="886"/>
      <c r="LGR14" s="885"/>
      <c r="LGS14" s="886"/>
      <c r="LGT14" s="886"/>
      <c r="LGU14" s="886"/>
      <c r="LGV14" s="885"/>
      <c r="LGW14" s="886"/>
      <c r="LGX14" s="886"/>
      <c r="LGY14" s="886"/>
      <c r="LGZ14" s="885"/>
      <c r="LHA14" s="886"/>
      <c r="LHB14" s="886"/>
      <c r="LHC14" s="886"/>
      <c r="LHD14" s="885"/>
      <c r="LHE14" s="886"/>
      <c r="LHF14" s="886"/>
      <c r="LHG14" s="886"/>
      <c r="LHH14" s="885"/>
      <c r="LHI14" s="886"/>
      <c r="LHJ14" s="886"/>
      <c r="LHK14" s="886"/>
      <c r="LHL14" s="885"/>
      <c r="LHM14" s="886"/>
      <c r="LHN14" s="886"/>
      <c r="LHO14" s="886"/>
      <c r="LHP14" s="885"/>
      <c r="LHQ14" s="886"/>
      <c r="LHR14" s="886"/>
      <c r="LHS14" s="886"/>
      <c r="LHT14" s="885"/>
      <c r="LHU14" s="886"/>
      <c r="LHV14" s="886"/>
      <c r="LHW14" s="886"/>
      <c r="LHX14" s="885"/>
      <c r="LHY14" s="886"/>
      <c r="LHZ14" s="886"/>
      <c r="LIA14" s="886"/>
      <c r="LIB14" s="885"/>
      <c r="LIC14" s="886"/>
      <c r="LID14" s="886"/>
      <c r="LIE14" s="886"/>
      <c r="LIF14" s="885"/>
      <c r="LIG14" s="886"/>
      <c r="LIH14" s="886"/>
      <c r="LII14" s="886"/>
      <c r="LIJ14" s="885"/>
      <c r="LIK14" s="886"/>
      <c r="LIL14" s="886"/>
      <c r="LIM14" s="886"/>
      <c r="LIN14" s="885"/>
      <c r="LIO14" s="886"/>
      <c r="LIP14" s="886"/>
      <c r="LIQ14" s="886"/>
      <c r="LIR14" s="885"/>
      <c r="LIS14" s="886"/>
      <c r="LIT14" s="886"/>
      <c r="LIU14" s="886"/>
      <c r="LIV14" s="885"/>
      <c r="LIW14" s="886"/>
      <c r="LIX14" s="886"/>
      <c r="LIY14" s="886"/>
      <c r="LIZ14" s="885"/>
      <c r="LJA14" s="886"/>
      <c r="LJB14" s="886"/>
      <c r="LJC14" s="886"/>
      <c r="LJD14" s="885"/>
      <c r="LJE14" s="886"/>
      <c r="LJF14" s="886"/>
      <c r="LJG14" s="886"/>
      <c r="LJH14" s="885"/>
      <c r="LJI14" s="886"/>
      <c r="LJJ14" s="886"/>
      <c r="LJK14" s="886"/>
      <c r="LJL14" s="885"/>
      <c r="LJM14" s="886"/>
      <c r="LJN14" s="886"/>
      <c r="LJO14" s="886"/>
      <c r="LJP14" s="885"/>
      <c r="LJQ14" s="886"/>
      <c r="LJR14" s="886"/>
      <c r="LJS14" s="886"/>
      <c r="LJT14" s="885"/>
      <c r="LJU14" s="886"/>
      <c r="LJV14" s="886"/>
      <c r="LJW14" s="886"/>
      <c r="LJX14" s="885"/>
      <c r="LJY14" s="886"/>
      <c r="LJZ14" s="886"/>
      <c r="LKA14" s="886"/>
      <c r="LKB14" s="885"/>
      <c r="LKC14" s="886"/>
      <c r="LKD14" s="886"/>
      <c r="LKE14" s="886"/>
      <c r="LKF14" s="885"/>
      <c r="LKG14" s="886"/>
      <c r="LKH14" s="886"/>
      <c r="LKI14" s="886"/>
      <c r="LKJ14" s="885"/>
      <c r="LKK14" s="886"/>
      <c r="LKL14" s="886"/>
      <c r="LKM14" s="886"/>
      <c r="LKN14" s="885"/>
      <c r="LKO14" s="886"/>
      <c r="LKP14" s="886"/>
      <c r="LKQ14" s="886"/>
      <c r="LKR14" s="885"/>
      <c r="LKS14" s="886"/>
      <c r="LKT14" s="886"/>
      <c r="LKU14" s="886"/>
      <c r="LKV14" s="885"/>
      <c r="LKW14" s="886"/>
      <c r="LKX14" s="886"/>
      <c r="LKY14" s="886"/>
      <c r="LKZ14" s="885"/>
      <c r="LLA14" s="886"/>
      <c r="LLB14" s="886"/>
      <c r="LLC14" s="886"/>
      <c r="LLD14" s="885"/>
      <c r="LLE14" s="886"/>
      <c r="LLF14" s="886"/>
      <c r="LLG14" s="886"/>
      <c r="LLH14" s="885"/>
      <c r="LLI14" s="886"/>
      <c r="LLJ14" s="886"/>
      <c r="LLK14" s="886"/>
      <c r="LLL14" s="885"/>
      <c r="LLM14" s="886"/>
      <c r="LLN14" s="886"/>
      <c r="LLO14" s="886"/>
      <c r="LLP14" s="885"/>
      <c r="LLQ14" s="886"/>
      <c r="LLR14" s="886"/>
      <c r="LLS14" s="886"/>
      <c r="LLT14" s="885"/>
      <c r="LLU14" s="886"/>
      <c r="LLV14" s="886"/>
      <c r="LLW14" s="886"/>
      <c r="LLX14" s="885"/>
      <c r="LLY14" s="886"/>
      <c r="LLZ14" s="886"/>
      <c r="LMA14" s="886"/>
      <c r="LMB14" s="885"/>
      <c r="LMC14" s="886"/>
      <c r="LMD14" s="886"/>
      <c r="LME14" s="886"/>
      <c r="LMF14" s="885"/>
      <c r="LMG14" s="886"/>
      <c r="LMH14" s="886"/>
      <c r="LMI14" s="886"/>
      <c r="LMJ14" s="885"/>
      <c r="LMK14" s="886"/>
      <c r="LML14" s="886"/>
      <c r="LMM14" s="886"/>
      <c r="LMN14" s="885"/>
      <c r="LMO14" s="886"/>
      <c r="LMP14" s="886"/>
      <c r="LMQ14" s="886"/>
      <c r="LMR14" s="885"/>
      <c r="LMS14" s="886"/>
      <c r="LMT14" s="886"/>
      <c r="LMU14" s="886"/>
      <c r="LMV14" s="885"/>
      <c r="LMW14" s="886"/>
      <c r="LMX14" s="886"/>
      <c r="LMY14" s="886"/>
      <c r="LMZ14" s="885"/>
      <c r="LNA14" s="886"/>
      <c r="LNB14" s="886"/>
      <c r="LNC14" s="886"/>
      <c r="LND14" s="885"/>
      <c r="LNE14" s="886"/>
      <c r="LNF14" s="886"/>
      <c r="LNG14" s="886"/>
      <c r="LNH14" s="885"/>
      <c r="LNI14" s="886"/>
      <c r="LNJ14" s="886"/>
      <c r="LNK14" s="886"/>
      <c r="LNL14" s="885"/>
      <c r="LNM14" s="886"/>
      <c r="LNN14" s="886"/>
      <c r="LNO14" s="886"/>
      <c r="LNP14" s="885"/>
      <c r="LNQ14" s="886"/>
      <c r="LNR14" s="886"/>
      <c r="LNS14" s="886"/>
      <c r="LNT14" s="885"/>
      <c r="LNU14" s="886"/>
      <c r="LNV14" s="886"/>
      <c r="LNW14" s="886"/>
      <c r="LNX14" s="885"/>
      <c r="LNY14" s="886"/>
      <c r="LNZ14" s="886"/>
      <c r="LOA14" s="886"/>
      <c r="LOB14" s="885"/>
      <c r="LOC14" s="886"/>
      <c r="LOD14" s="886"/>
      <c r="LOE14" s="886"/>
      <c r="LOF14" s="885"/>
      <c r="LOG14" s="886"/>
      <c r="LOH14" s="886"/>
      <c r="LOI14" s="886"/>
      <c r="LOJ14" s="885"/>
      <c r="LOK14" s="886"/>
      <c r="LOL14" s="886"/>
      <c r="LOM14" s="886"/>
      <c r="LON14" s="885"/>
      <c r="LOO14" s="886"/>
      <c r="LOP14" s="886"/>
      <c r="LOQ14" s="886"/>
      <c r="LOR14" s="885"/>
      <c r="LOS14" s="886"/>
      <c r="LOT14" s="886"/>
      <c r="LOU14" s="886"/>
      <c r="LOV14" s="885"/>
      <c r="LOW14" s="886"/>
      <c r="LOX14" s="886"/>
      <c r="LOY14" s="886"/>
      <c r="LOZ14" s="885"/>
      <c r="LPA14" s="886"/>
      <c r="LPB14" s="886"/>
      <c r="LPC14" s="886"/>
      <c r="LPD14" s="885"/>
      <c r="LPE14" s="886"/>
      <c r="LPF14" s="886"/>
      <c r="LPG14" s="886"/>
      <c r="LPH14" s="885"/>
      <c r="LPI14" s="886"/>
      <c r="LPJ14" s="886"/>
      <c r="LPK14" s="886"/>
      <c r="LPL14" s="885"/>
      <c r="LPM14" s="886"/>
      <c r="LPN14" s="886"/>
      <c r="LPO14" s="886"/>
      <c r="LPP14" s="885"/>
      <c r="LPQ14" s="886"/>
      <c r="LPR14" s="886"/>
      <c r="LPS14" s="886"/>
      <c r="LPT14" s="885"/>
      <c r="LPU14" s="886"/>
      <c r="LPV14" s="886"/>
      <c r="LPW14" s="886"/>
      <c r="LPX14" s="885"/>
      <c r="LPY14" s="886"/>
      <c r="LPZ14" s="886"/>
      <c r="LQA14" s="886"/>
      <c r="LQB14" s="885"/>
      <c r="LQC14" s="886"/>
      <c r="LQD14" s="886"/>
      <c r="LQE14" s="886"/>
      <c r="LQF14" s="885"/>
      <c r="LQG14" s="886"/>
      <c r="LQH14" s="886"/>
      <c r="LQI14" s="886"/>
      <c r="LQJ14" s="885"/>
      <c r="LQK14" s="886"/>
      <c r="LQL14" s="886"/>
      <c r="LQM14" s="886"/>
      <c r="LQN14" s="885"/>
      <c r="LQO14" s="886"/>
      <c r="LQP14" s="886"/>
      <c r="LQQ14" s="886"/>
      <c r="LQR14" s="885"/>
      <c r="LQS14" s="886"/>
      <c r="LQT14" s="886"/>
      <c r="LQU14" s="886"/>
      <c r="LQV14" s="885"/>
      <c r="LQW14" s="886"/>
      <c r="LQX14" s="886"/>
      <c r="LQY14" s="886"/>
      <c r="LQZ14" s="885"/>
      <c r="LRA14" s="886"/>
      <c r="LRB14" s="886"/>
      <c r="LRC14" s="886"/>
      <c r="LRD14" s="885"/>
      <c r="LRE14" s="886"/>
      <c r="LRF14" s="886"/>
      <c r="LRG14" s="886"/>
      <c r="LRH14" s="885"/>
      <c r="LRI14" s="886"/>
      <c r="LRJ14" s="886"/>
      <c r="LRK14" s="886"/>
      <c r="LRL14" s="885"/>
      <c r="LRM14" s="886"/>
      <c r="LRN14" s="886"/>
      <c r="LRO14" s="886"/>
      <c r="LRP14" s="885"/>
      <c r="LRQ14" s="886"/>
      <c r="LRR14" s="886"/>
      <c r="LRS14" s="886"/>
      <c r="LRT14" s="885"/>
      <c r="LRU14" s="886"/>
      <c r="LRV14" s="886"/>
      <c r="LRW14" s="886"/>
      <c r="LRX14" s="885"/>
      <c r="LRY14" s="886"/>
      <c r="LRZ14" s="886"/>
      <c r="LSA14" s="886"/>
      <c r="LSB14" s="885"/>
      <c r="LSC14" s="886"/>
      <c r="LSD14" s="886"/>
      <c r="LSE14" s="886"/>
      <c r="LSF14" s="885"/>
      <c r="LSG14" s="886"/>
      <c r="LSH14" s="886"/>
      <c r="LSI14" s="886"/>
      <c r="LSJ14" s="885"/>
      <c r="LSK14" s="886"/>
      <c r="LSL14" s="886"/>
      <c r="LSM14" s="886"/>
      <c r="LSN14" s="885"/>
      <c r="LSO14" s="886"/>
      <c r="LSP14" s="886"/>
      <c r="LSQ14" s="886"/>
      <c r="LSR14" s="885"/>
      <c r="LSS14" s="886"/>
      <c r="LST14" s="886"/>
      <c r="LSU14" s="886"/>
      <c r="LSV14" s="885"/>
      <c r="LSW14" s="886"/>
      <c r="LSX14" s="886"/>
      <c r="LSY14" s="886"/>
      <c r="LSZ14" s="885"/>
      <c r="LTA14" s="886"/>
      <c r="LTB14" s="886"/>
      <c r="LTC14" s="886"/>
      <c r="LTD14" s="885"/>
      <c r="LTE14" s="886"/>
      <c r="LTF14" s="886"/>
      <c r="LTG14" s="886"/>
      <c r="LTH14" s="885"/>
      <c r="LTI14" s="886"/>
      <c r="LTJ14" s="886"/>
      <c r="LTK14" s="886"/>
      <c r="LTL14" s="885"/>
      <c r="LTM14" s="886"/>
      <c r="LTN14" s="886"/>
      <c r="LTO14" s="886"/>
      <c r="LTP14" s="885"/>
      <c r="LTQ14" s="886"/>
      <c r="LTR14" s="886"/>
      <c r="LTS14" s="886"/>
      <c r="LTT14" s="885"/>
      <c r="LTU14" s="886"/>
      <c r="LTV14" s="886"/>
      <c r="LTW14" s="886"/>
      <c r="LTX14" s="885"/>
      <c r="LTY14" s="886"/>
      <c r="LTZ14" s="886"/>
      <c r="LUA14" s="886"/>
      <c r="LUB14" s="885"/>
      <c r="LUC14" s="886"/>
      <c r="LUD14" s="886"/>
      <c r="LUE14" s="886"/>
      <c r="LUF14" s="885"/>
      <c r="LUG14" s="886"/>
      <c r="LUH14" s="886"/>
      <c r="LUI14" s="886"/>
      <c r="LUJ14" s="885"/>
      <c r="LUK14" s="886"/>
      <c r="LUL14" s="886"/>
      <c r="LUM14" s="886"/>
      <c r="LUN14" s="885"/>
      <c r="LUO14" s="886"/>
      <c r="LUP14" s="886"/>
      <c r="LUQ14" s="886"/>
      <c r="LUR14" s="885"/>
      <c r="LUS14" s="886"/>
      <c r="LUT14" s="886"/>
      <c r="LUU14" s="886"/>
      <c r="LUV14" s="885"/>
      <c r="LUW14" s="886"/>
      <c r="LUX14" s="886"/>
      <c r="LUY14" s="886"/>
      <c r="LUZ14" s="885"/>
      <c r="LVA14" s="886"/>
      <c r="LVB14" s="886"/>
      <c r="LVC14" s="886"/>
      <c r="LVD14" s="885"/>
      <c r="LVE14" s="886"/>
      <c r="LVF14" s="886"/>
      <c r="LVG14" s="886"/>
      <c r="LVH14" s="885"/>
      <c r="LVI14" s="886"/>
      <c r="LVJ14" s="886"/>
      <c r="LVK14" s="886"/>
      <c r="LVL14" s="885"/>
      <c r="LVM14" s="886"/>
      <c r="LVN14" s="886"/>
      <c r="LVO14" s="886"/>
      <c r="LVP14" s="885"/>
      <c r="LVQ14" s="886"/>
      <c r="LVR14" s="886"/>
      <c r="LVS14" s="886"/>
      <c r="LVT14" s="885"/>
      <c r="LVU14" s="886"/>
      <c r="LVV14" s="886"/>
      <c r="LVW14" s="886"/>
      <c r="LVX14" s="885"/>
      <c r="LVY14" s="886"/>
      <c r="LVZ14" s="886"/>
      <c r="LWA14" s="886"/>
      <c r="LWB14" s="885"/>
      <c r="LWC14" s="886"/>
      <c r="LWD14" s="886"/>
      <c r="LWE14" s="886"/>
      <c r="LWF14" s="885"/>
      <c r="LWG14" s="886"/>
      <c r="LWH14" s="886"/>
      <c r="LWI14" s="886"/>
      <c r="LWJ14" s="885"/>
      <c r="LWK14" s="886"/>
      <c r="LWL14" s="886"/>
      <c r="LWM14" s="886"/>
      <c r="LWN14" s="885"/>
      <c r="LWO14" s="886"/>
      <c r="LWP14" s="886"/>
      <c r="LWQ14" s="886"/>
      <c r="LWR14" s="885"/>
      <c r="LWS14" s="886"/>
      <c r="LWT14" s="886"/>
      <c r="LWU14" s="886"/>
      <c r="LWV14" s="885"/>
      <c r="LWW14" s="886"/>
      <c r="LWX14" s="886"/>
      <c r="LWY14" s="886"/>
      <c r="LWZ14" s="885"/>
      <c r="LXA14" s="886"/>
      <c r="LXB14" s="886"/>
      <c r="LXC14" s="886"/>
      <c r="LXD14" s="885"/>
      <c r="LXE14" s="886"/>
      <c r="LXF14" s="886"/>
      <c r="LXG14" s="886"/>
      <c r="LXH14" s="885"/>
      <c r="LXI14" s="886"/>
      <c r="LXJ14" s="886"/>
      <c r="LXK14" s="886"/>
      <c r="LXL14" s="885"/>
      <c r="LXM14" s="886"/>
      <c r="LXN14" s="886"/>
      <c r="LXO14" s="886"/>
      <c r="LXP14" s="885"/>
      <c r="LXQ14" s="886"/>
      <c r="LXR14" s="886"/>
      <c r="LXS14" s="886"/>
      <c r="LXT14" s="885"/>
      <c r="LXU14" s="886"/>
      <c r="LXV14" s="886"/>
      <c r="LXW14" s="886"/>
      <c r="LXX14" s="885"/>
      <c r="LXY14" s="886"/>
      <c r="LXZ14" s="886"/>
      <c r="LYA14" s="886"/>
      <c r="LYB14" s="885"/>
      <c r="LYC14" s="886"/>
      <c r="LYD14" s="886"/>
      <c r="LYE14" s="886"/>
      <c r="LYF14" s="885"/>
      <c r="LYG14" s="886"/>
      <c r="LYH14" s="886"/>
      <c r="LYI14" s="886"/>
      <c r="LYJ14" s="885"/>
      <c r="LYK14" s="886"/>
      <c r="LYL14" s="886"/>
      <c r="LYM14" s="886"/>
      <c r="LYN14" s="885"/>
      <c r="LYO14" s="886"/>
      <c r="LYP14" s="886"/>
      <c r="LYQ14" s="886"/>
      <c r="LYR14" s="885"/>
      <c r="LYS14" s="886"/>
      <c r="LYT14" s="886"/>
      <c r="LYU14" s="886"/>
      <c r="LYV14" s="885"/>
      <c r="LYW14" s="886"/>
      <c r="LYX14" s="886"/>
      <c r="LYY14" s="886"/>
      <c r="LYZ14" s="885"/>
      <c r="LZA14" s="886"/>
      <c r="LZB14" s="886"/>
      <c r="LZC14" s="886"/>
      <c r="LZD14" s="885"/>
      <c r="LZE14" s="886"/>
      <c r="LZF14" s="886"/>
      <c r="LZG14" s="886"/>
      <c r="LZH14" s="885"/>
      <c r="LZI14" s="886"/>
      <c r="LZJ14" s="886"/>
      <c r="LZK14" s="886"/>
      <c r="LZL14" s="885"/>
      <c r="LZM14" s="886"/>
      <c r="LZN14" s="886"/>
      <c r="LZO14" s="886"/>
      <c r="LZP14" s="885"/>
      <c r="LZQ14" s="886"/>
      <c r="LZR14" s="886"/>
      <c r="LZS14" s="886"/>
      <c r="LZT14" s="885"/>
      <c r="LZU14" s="886"/>
      <c r="LZV14" s="886"/>
      <c r="LZW14" s="886"/>
      <c r="LZX14" s="885"/>
      <c r="LZY14" s="886"/>
      <c r="LZZ14" s="886"/>
      <c r="MAA14" s="886"/>
      <c r="MAB14" s="885"/>
      <c r="MAC14" s="886"/>
      <c r="MAD14" s="886"/>
      <c r="MAE14" s="886"/>
      <c r="MAF14" s="885"/>
      <c r="MAG14" s="886"/>
      <c r="MAH14" s="886"/>
      <c r="MAI14" s="886"/>
      <c r="MAJ14" s="885"/>
      <c r="MAK14" s="886"/>
      <c r="MAL14" s="886"/>
      <c r="MAM14" s="886"/>
      <c r="MAN14" s="885"/>
      <c r="MAO14" s="886"/>
      <c r="MAP14" s="886"/>
      <c r="MAQ14" s="886"/>
      <c r="MAR14" s="885"/>
      <c r="MAS14" s="886"/>
      <c r="MAT14" s="886"/>
      <c r="MAU14" s="886"/>
      <c r="MAV14" s="885"/>
      <c r="MAW14" s="886"/>
      <c r="MAX14" s="886"/>
      <c r="MAY14" s="886"/>
      <c r="MAZ14" s="885"/>
      <c r="MBA14" s="886"/>
      <c r="MBB14" s="886"/>
      <c r="MBC14" s="886"/>
      <c r="MBD14" s="885"/>
      <c r="MBE14" s="886"/>
      <c r="MBF14" s="886"/>
      <c r="MBG14" s="886"/>
      <c r="MBH14" s="885"/>
      <c r="MBI14" s="886"/>
      <c r="MBJ14" s="886"/>
      <c r="MBK14" s="886"/>
      <c r="MBL14" s="885"/>
      <c r="MBM14" s="886"/>
      <c r="MBN14" s="886"/>
      <c r="MBO14" s="886"/>
      <c r="MBP14" s="885"/>
      <c r="MBQ14" s="886"/>
      <c r="MBR14" s="886"/>
      <c r="MBS14" s="886"/>
      <c r="MBT14" s="885"/>
      <c r="MBU14" s="886"/>
      <c r="MBV14" s="886"/>
      <c r="MBW14" s="886"/>
      <c r="MBX14" s="885"/>
      <c r="MBY14" s="886"/>
      <c r="MBZ14" s="886"/>
      <c r="MCA14" s="886"/>
      <c r="MCB14" s="885"/>
      <c r="MCC14" s="886"/>
      <c r="MCD14" s="886"/>
      <c r="MCE14" s="886"/>
      <c r="MCF14" s="885"/>
      <c r="MCG14" s="886"/>
      <c r="MCH14" s="886"/>
      <c r="MCI14" s="886"/>
      <c r="MCJ14" s="885"/>
      <c r="MCK14" s="886"/>
      <c r="MCL14" s="886"/>
      <c r="MCM14" s="886"/>
      <c r="MCN14" s="885"/>
      <c r="MCO14" s="886"/>
      <c r="MCP14" s="886"/>
      <c r="MCQ14" s="886"/>
      <c r="MCR14" s="885"/>
      <c r="MCS14" s="886"/>
      <c r="MCT14" s="886"/>
      <c r="MCU14" s="886"/>
      <c r="MCV14" s="885"/>
      <c r="MCW14" s="886"/>
      <c r="MCX14" s="886"/>
      <c r="MCY14" s="886"/>
      <c r="MCZ14" s="885"/>
      <c r="MDA14" s="886"/>
      <c r="MDB14" s="886"/>
      <c r="MDC14" s="886"/>
      <c r="MDD14" s="885"/>
      <c r="MDE14" s="886"/>
      <c r="MDF14" s="886"/>
      <c r="MDG14" s="886"/>
      <c r="MDH14" s="885"/>
      <c r="MDI14" s="886"/>
      <c r="MDJ14" s="886"/>
      <c r="MDK14" s="886"/>
      <c r="MDL14" s="885"/>
      <c r="MDM14" s="886"/>
      <c r="MDN14" s="886"/>
      <c r="MDO14" s="886"/>
      <c r="MDP14" s="885"/>
      <c r="MDQ14" s="886"/>
      <c r="MDR14" s="886"/>
      <c r="MDS14" s="886"/>
      <c r="MDT14" s="885"/>
      <c r="MDU14" s="886"/>
      <c r="MDV14" s="886"/>
      <c r="MDW14" s="886"/>
      <c r="MDX14" s="885"/>
      <c r="MDY14" s="886"/>
      <c r="MDZ14" s="886"/>
      <c r="MEA14" s="886"/>
      <c r="MEB14" s="885"/>
      <c r="MEC14" s="886"/>
      <c r="MED14" s="886"/>
      <c r="MEE14" s="886"/>
      <c r="MEF14" s="885"/>
      <c r="MEG14" s="886"/>
      <c r="MEH14" s="886"/>
      <c r="MEI14" s="886"/>
      <c r="MEJ14" s="885"/>
      <c r="MEK14" s="886"/>
      <c r="MEL14" s="886"/>
      <c r="MEM14" s="886"/>
      <c r="MEN14" s="885"/>
      <c r="MEO14" s="886"/>
      <c r="MEP14" s="886"/>
      <c r="MEQ14" s="886"/>
      <c r="MER14" s="885"/>
      <c r="MES14" s="886"/>
      <c r="MET14" s="886"/>
      <c r="MEU14" s="886"/>
      <c r="MEV14" s="885"/>
      <c r="MEW14" s="886"/>
      <c r="MEX14" s="886"/>
      <c r="MEY14" s="886"/>
      <c r="MEZ14" s="885"/>
      <c r="MFA14" s="886"/>
      <c r="MFB14" s="886"/>
      <c r="MFC14" s="886"/>
      <c r="MFD14" s="885"/>
      <c r="MFE14" s="886"/>
      <c r="MFF14" s="886"/>
      <c r="MFG14" s="886"/>
      <c r="MFH14" s="885"/>
      <c r="MFI14" s="886"/>
      <c r="MFJ14" s="886"/>
      <c r="MFK14" s="886"/>
      <c r="MFL14" s="885"/>
      <c r="MFM14" s="886"/>
      <c r="MFN14" s="886"/>
      <c r="MFO14" s="886"/>
      <c r="MFP14" s="885"/>
      <c r="MFQ14" s="886"/>
      <c r="MFR14" s="886"/>
      <c r="MFS14" s="886"/>
      <c r="MFT14" s="885"/>
      <c r="MFU14" s="886"/>
      <c r="MFV14" s="886"/>
      <c r="MFW14" s="886"/>
      <c r="MFX14" s="885"/>
      <c r="MFY14" s="886"/>
      <c r="MFZ14" s="886"/>
      <c r="MGA14" s="886"/>
      <c r="MGB14" s="885"/>
      <c r="MGC14" s="886"/>
      <c r="MGD14" s="886"/>
      <c r="MGE14" s="886"/>
      <c r="MGF14" s="885"/>
      <c r="MGG14" s="886"/>
      <c r="MGH14" s="886"/>
      <c r="MGI14" s="886"/>
      <c r="MGJ14" s="885"/>
      <c r="MGK14" s="886"/>
      <c r="MGL14" s="886"/>
      <c r="MGM14" s="886"/>
      <c r="MGN14" s="885"/>
      <c r="MGO14" s="886"/>
      <c r="MGP14" s="886"/>
      <c r="MGQ14" s="886"/>
      <c r="MGR14" s="885"/>
      <c r="MGS14" s="886"/>
      <c r="MGT14" s="886"/>
      <c r="MGU14" s="886"/>
      <c r="MGV14" s="885"/>
      <c r="MGW14" s="886"/>
      <c r="MGX14" s="886"/>
      <c r="MGY14" s="886"/>
      <c r="MGZ14" s="885"/>
      <c r="MHA14" s="886"/>
      <c r="MHB14" s="886"/>
      <c r="MHC14" s="886"/>
      <c r="MHD14" s="885"/>
      <c r="MHE14" s="886"/>
      <c r="MHF14" s="886"/>
      <c r="MHG14" s="886"/>
      <c r="MHH14" s="885"/>
      <c r="MHI14" s="886"/>
      <c r="MHJ14" s="886"/>
      <c r="MHK14" s="886"/>
      <c r="MHL14" s="885"/>
      <c r="MHM14" s="886"/>
      <c r="MHN14" s="886"/>
      <c r="MHO14" s="886"/>
      <c r="MHP14" s="885"/>
      <c r="MHQ14" s="886"/>
      <c r="MHR14" s="886"/>
      <c r="MHS14" s="886"/>
      <c r="MHT14" s="885"/>
      <c r="MHU14" s="886"/>
      <c r="MHV14" s="886"/>
      <c r="MHW14" s="886"/>
      <c r="MHX14" s="885"/>
      <c r="MHY14" s="886"/>
      <c r="MHZ14" s="886"/>
      <c r="MIA14" s="886"/>
      <c r="MIB14" s="885"/>
      <c r="MIC14" s="886"/>
      <c r="MID14" s="886"/>
      <c r="MIE14" s="886"/>
      <c r="MIF14" s="885"/>
      <c r="MIG14" s="886"/>
      <c r="MIH14" s="886"/>
      <c r="MII14" s="886"/>
      <c r="MIJ14" s="885"/>
      <c r="MIK14" s="886"/>
      <c r="MIL14" s="886"/>
      <c r="MIM14" s="886"/>
      <c r="MIN14" s="885"/>
      <c r="MIO14" s="886"/>
      <c r="MIP14" s="886"/>
      <c r="MIQ14" s="886"/>
      <c r="MIR14" s="885"/>
      <c r="MIS14" s="886"/>
      <c r="MIT14" s="886"/>
      <c r="MIU14" s="886"/>
      <c r="MIV14" s="885"/>
      <c r="MIW14" s="886"/>
      <c r="MIX14" s="886"/>
      <c r="MIY14" s="886"/>
      <c r="MIZ14" s="885"/>
      <c r="MJA14" s="886"/>
      <c r="MJB14" s="886"/>
      <c r="MJC14" s="886"/>
      <c r="MJD14" s="885"/>
      <c r="MJE14" s="886"/>
      <c r="MJF14" s="886"/>
      <c r="MJG14" s="886"/>
      <c r="MJH14" s="885"/>
      <c r="MJI14" s="886"/>
      <c r="MJJ14" s="886"/>
      <c r="MJK14" s="886"/>
      <c r="MJL14" s="885"/>
      <c r="MJM14" s="886"/>
      <c r="MJN14" s="886"/>
      <c r="MJO14" s="886"/>
      <c r="MJP14" s="885"/>
      <c r="MJQ14" s="886"/>
      <c r="MJR14" s="886"/>
      <c r="MJS14" s="886"/>
      <c r="MJT14" s="885"/>
      <c r="MJU14" s="886"/>
      <c r="MJV14" s="886"/>
      <c r="MJW14" s="886"/>
      <c r="MJX14" s="885"/>
      <c r="MJY14" s="886"/>
      <c r="MJZ14" s="886"/>
      <c r="MKA14" s="886"/>
      <c r="MKB14" s="885"/>
      <c r="MKC14" s="886"/>
      <c r="MKD14" s="886"/>
      <c r="MKE14" s="886"/>
      <c r="MKF14" s="885"/>
      <c r="MKG14" s="886"/>
      <c r="MKH14" s="886"/>
      <c r="MKI14" s="886"/>
      <c r="MKJ14" s="885"/>
      <c r="MKK14" s="886"/>
      <c r="MKL14" s="886"/>
      <c r="MKM14" s="886"/>
      <c r="MKN14" s="885"/>
      <c r="MKO14" s="886"/>
      <c r="MKP14" s="886"/>
      <c r="MKQ14" s="886"/>
      <c r="MKR14" s="885"/>
      <c r="MKS14" s="886"/>
      <c r="MKT14" s="886"/>
      <c r="MKU14" s="886"/>
      <c r="MKV14" s="885"/>
      <c r="MKW14" s="886"/>
      <c r="MKX14" s="886"/>
      <c r="MKY14" s="886"/>
      <c r="MKZ14" s="885"/>
      <c r="MLA14" s="886"/>
      <c r="MLB14" s="886"/>
      <c r="MLC14" s="886"/>
      <c r="MLD14" s="885"/>
      <c r="MLE14" s="886"/>
      <c r="MLF14" s="886"/>
      <c r="MLG14" s="886"/>
      <c r="MLH14" s="885"/>
      <c r="MLI14" s="886"/>
      <c r="MLJ14" s="886"/>
      <c r="MLK14" s="886"/>
      <c r="MLL14" s="885"/>
      <c r="MLM14" s="886"/>
      <c r="MLN14" s="886"/>
      <c r="MLO14" s="886"/>
      <c r="MLP14" s="885"/>
      <c r="MLQ14" s="886"/>
      <c r="MLR14" s="886"/>
      <c r="MLS14" s="886"/>
      <c r="MLT14" s="885"/>
      <c r="MLU14" s="886"/>
      <c r="MLV14" s="886"/>
      <c r="MLW14" s="886"/>
      <c r="MLX14" s="885"/>
      <c r="MLY14" s="886"/>
      <c r="MLZ14" s="886"/>
      <c r="MMA14" s="886"/>
      <c r="MMB14" s="885"/>
      <c r="MMC14" s="886"/>
      <c r="MMD14" s="886"/>
      <c r="MME14" s="886"/>
      <c r="MMF14" s="885"/>
      <c r="MMG14" s="886"/>
      <c r="MMH14" s="886"/>
      <c r="MMI14" s="886"/>
      <c r="MMJ14" s="885"/>
      <c r="MMK14" s="886"/>
      <c r="MML14" s="886"/>
      <c r="MMM14" s="886"/>
      <c r="MMN14" s="885"/>
      <c r="MMO14" s="886"/>
      <c r="MMP14" s="886"/>
      <c r="MMQ14" s="886"/>
      <c r="MMR14" s="885"/>
      <c r="MMS14" s="886"/>
      <c r="MMT14" s="886"/>
      <c r="MMU14" s="886"/>
      <c r="MMV14" s="885"/>
      <c r="MMW14" s="886"/>
      <c r="MMX14" s="886"/>
      <c r="MMY14" s="886"/>
      <c r="MMZ14" s="885"/>
      <c r="MNA14" s="886"/>
      <c r="MNB14" s="886"/>
      <c r="MNC14" s="886"/>
      <c r="MND14" s="885"/>
      <c r="MNE14" s="886"/>
      <c r="MNF14" s="886"/>
      <c r="MNG14" s="886"/>
      <c r="MNH14" s="885"/>
      <c r="MNI14" s="886"/>
      <c r="MNJ14" s="886"/>
      <c r="MNK14" s="886"/>
      <c r="MNL14" s="885"/>
      <c r="MNM14" s="886"/>
      <c r="MNN14" s="886"/>
      <c r="MNO14" s="886"/>
      <c r="MNP14" s="885"/>
      <c r="MNQ14" s="886"/>
      <c r="MNR14" s="886"/>
      <c r="MNS14" s="886"/>
      <c r="MNT14" s="885"/>
      <c r="MNU14" s="886"/>
      <c r="MNV14" s="886"/>
      <c r="MNW14" s="886"/>
      <c r="MNX14" s="885"/>
      <c r="MNY14" s="886"/>
      <c r="MNZ14" s="886"/>
      <c r="MOA14" s="886"/>
      <c r="MOB14" s="885"/>
      <c r="MOC14" s="886"/>
      <c r="MOD14" s="886"/>
      <c r="MOE14" s="886"/>
      <c r="MOF14" s="885"/>
      <c r="MOG14" s="886"/>
      <c r="MOH14" s="886"/>
      <c r="MOI14" s="886"/>
      <c r="MOJ14" s="885"/>
      <c r="MOK14" s="886"/>
      <c r="MOL14" s="886"/>
      <c r="MOM14" s="886"/>
      <c r="MON14" s="885"/>
      <c r="MOO14" s="886"/>
      <c r="MOP14" s="886"/>
      <c r="MOQ14" s="886"/>
      <c r="MOR14" s="885"/>
      <c r="MOS14" s="886"/>
      <c r="MOT14" s="886"/>
      <c r="MOU14" s="886"/>
      <c r="MOV14" s="885"/>
      <c r="MOW14" s="886"/>
      <c r="MOX14" s="886"/>
      <c r="MOY14" s="886"/>
      <c r="MOZ14" s="885"/>
      <c r="MPA14" s="886"/>
      <c r="MPB14" s="886"/>
      <c r="MPC14" s="886"/>
      <c r="MPD14" s="885"/>
      <c r="MPE14" s="886"/>
      <c r="MPF14" s="886"/>
      <c r="MPG14" s="886"/>
      <c r="MPH14" s="885"/>
      <c r="MPI14" s="886"/>
      <c r="MPJ14" s="886"/>
      <c r="MPK14" s="886"/>
      <c r="MPL14" s="885"/>
      <c r="MPM14" s="886"/>
      <c r="MPN14" s="886"/>
      <c r="MPO14" s="886"/>
      <c r="MPP14" s="885"/>
      <c r="MPQ14" s="886"/>
      <c r="MPR14" s="886"/>
      <c r="MPS14" s="886"/>
      <c r="MPT14" s="885"/>
      <c r="MPU14" s="886"/>
      <c r="MPV14" s="886"/>
      <c r="MPW14" s="886"/>
      <c r="MPX14" s="885"/>
      <c r="MPY14" s="886"/>
      <c r="MPZ14" s="886"/>
      <c r="MQA14" s="886"/>
      <c r="MQB14" s="885"/>
      <c r="MQC14" s="886"/>
      <c r="MQD14" s="886"/>
      <c r="MQE14" s="886"/>
      <c r="MQF14" s="885"/>
      <c r="MQG14" s="886"/>
      <c r="MQH14" s="886"/>
      <c r="MQI14" s="886"/>
      <c r="MQJ14" s="885"/>
      <c r="MQK14" s="886"/>
      <c r="MQL14" s="886"/>
      <c r="MQM14" s="886"/>
      <c r="MQN14" s="885"/>
      <c r="MQO14" s="886"/>
      <c r="MQP14" s="886"/>
      <c r="MQQ14" s="886"/>
      <c r="MQR14" s="885"/>
      <c r="MQS14" s="886"/>
      <c r="MQT14" s="886"/>
      <c r="MQU14" s="886"/>
      <c r="MQV14" s="885"/>
      <c r="MQW14" s="886"/>
      <c r="MQX14" s="886"/>
      <c r="MQY14" s="886"/>
      <c r="MQZ14" s="885"/>
      <c r="MRA14" s="886"/>
      <c r="MRB14" s="886"/>
      <c r="MRC14" s="886"/>
      <c r="MRD14" s="885"/>
      <c r="MRE14" s="886"/>
      <c r="MRF14" s="886"/>
      <c r="MRG14" s="886"/>
      <c r="MRH14" s="885"/>
      <c r="MRI14" s="886"/>
      <c r="MRJ14" s="886"/>
      <c r="MRK14" s="886"/>
      <c r="MRL14" s="885"/>
      <c r="MRM14" s="886"/>
      <c r="MRN14" s="886"/>
      <c r="MRO14" s="886"/>
      <c r="MRP14" s="885"/>
      <c r="MRQ14" s="886"/>
      <c r="MRR14" s="886"/>
      <c r="MRS14" s="886"/>
      <c r="MRT14" s="885"/>
      <c r="MRU14" s="886"/>
      <c r="MRV14" s="886"/>
      <c r="MRW14" s="886"/>
      <c r="MRX14" s="885"/>
      <c r="MRY14" s="886"/>
      <c r="MRZ14" s="886"/>
      <c r="MSA14" s="886"/>
      <c r="MSB14" s="885"/>
      <c r="MSC14" s="886"/>
      <c r="MSD14" s="886"/>
      <c r="MSE14" s="886"/>
      <c r="MSF14" s="885"/>
      <c r="MSG14" s="886"/>
      <c r="MSH14" s="886"/>
      <c r="MSI14" s="886"/>
      <c r="MSJ14" s="885"/>
      <c r="MSK14" s="886"/>
      <c r="MSL14" s="886"/>
      <c r="MSM14" s="886"/>
      <c r="MSN14" s="885"/>
      <c r="MSO14" s="886"/>
      <c r="MSP14" s="886"/>
      <c r="MSQ14" s="886"/>
      <c r="MSR14" s="885"/>
      <c r="MSS14" s="886"/>
      <c r="MST14" s="886"/>
      <c r="MSU14" s="886"/>
      <c r="MSV14" s="885"/>
      <c r="MSW14" s="886"/>
      <c r="MSX14" s="886"/>
      <c r="MSY14" s="886"/>
      <c r="MSZ14" s="885"/>
      <c r="MTA14" s="886"/>
      <c r="MTB14" s="886"/>
      <c r="MTC14" s="886"/>
      <c r="MTD14" s="885"/>
      <c r="MTE14" s="886"/>
      <c r="MTF14" s="886"/>
      <c r="MTG14" s="886"/>
      <c r="MTH14" s="885"/>
      <c r="MTI14" s="886"/>
      <c r="MTJ14" s="886"/>
      <c r="MTK14" s="886"/>
      <c r="MTL14" s="885"/>
      <c r="MTM14" s="886"/>
      <c r="MTN14" s="886"/>
      <c r="MTO14" s="886"/>
      <c r="MTP14" s="885"/>
      <c r="MTQ14" s="886"/>
      <c r="MTR14" s="886"/>
      <c r="MTS14" s="886"/>
      <c r="MTT14" s="885"/>
      <c r="MTU14" s="886"/>
      <c r="MTV14" s="886"/>
      <c r="MTW14" s="886"/>
      <c r="MTX14" s="885"/>
      <c r="MTY14" s="886"/>
      <c r="MTZ14" s="886"/>
      <c r="MUA14" s="886"/>
      <c r="MUB14" s="885"/>
      <c r="MUC14" s="886"/>
      <c r="MUD14" s="886"/>
      <c r="MUE14" s="886"/>
      <c r="MUF14" s="885"/>
      <c r="MUG14" s="886"/>
      <c r="MUH14" s="886"/>
      <c r="MUI14" s="886"/>
      <c r="MUJ14" s="885"/>
      <c r="MUK14" s="886"/>
      <c r="MUL14" s="886"/>
      <c r="MUM14" s="886"/>
      <c r="MUN14" s="885"/>
      <c r="MUO14" s="886"/>
      <c r="MUP14" s="886"/>
      <c r="MUQ14" s="886"/>
      <c r="MUR14" s="885"/>
      <c r="MUS14" s="886"/>
      <c r="MUT14" s="886"/>
      <c r="MUU14" s="886"/>
      <c r="MUV14" s="885"/>
      <c r="MUW14" s="886"/>
      <c r="MUX14" s="886"/>
      <c r="MUY14" s="886"/>
      <c r="MUZ14" s="885"/>
      <c r="MVA14" s="886"/>
      <c r="MVB14" s="886"/>
      <c r="MVC14" s="886"/>
      <c r="MVD14" s="885"/>
      <c r="MVE14" s="886"/>
      <c r="MVF14" s="886"/>
      <c r="MVG14" s="886"/>
      <c r="MVH14" s="885"/>
      <c r="MVI14" s="886"/>
      <c r="MVJ14" s="886"/>
      <c r="MVK14" s="886"/>
      <c r="MVL14" s="885"/>
      <c r="MVM14" s="886"/>
      <c r="MVN14" s="886"/>
      <c r="MVO14" s="886"/>
      <c r="MVP14" s="885"/>
      <c r="MVQ14" s="886"/>
      <c r="MVR14" s="886"/>
      <c r="MVS14" s="886"/>
      <c r="MVT14" s="885"/>
      <c r="MVU14" s="886"/>
      <c r="MVV14" s="886"/>
      <c r="MVW14" s="886"/>
      <c r="MVX14" s="885"/>
      <c r="MVY14" s="886"/>
      <c r="MVZ14" s="886"/>
      <c r="MWA14" s="886"/>
      <c r="MWB14" s="885"/>
      <c r="MWC14" s="886"/>
      <c r="MWD14" s="886"/>
      <c r="MWE14" s="886"/>
      <c r="MWF14" s="885"/>
      <c r="MWG14" s="886"/>
      <c r="MWH14" s="886"/>
      <c r="MWI14" s="886"/>
      <c r="MWJ14" s="885"/>
      <c r="MWK14" s="886"/>
      <c r="MWL14" s="886"/>
      <c r="MWM14" s="886"/>
      <c r="MWN14" s="885"/>
      <c r="MWO14" s="886"/>
      <c r="MWP14" s="886"/>
      <c r="MWQ14" s="886"/>
      <c r="MWR14" s="885"/>
      <c r="MWS14" s="886"/>
      <c r="MWT14" s="886"/>
      <c r="MWU14" s="886"/>
      <c r="MWV14" s="885"/>
      <c r="MWW14" s="886"/>
      <c r="MWX14" s="886"/>
      <c r="MWY14" s="886"/>
      <c r="MWZ14" s="885"/>
      <c r="MXA14" s="886"/>
      <c r="MXB14" s="886"/>
      <c r="MXC14" s="886"/>
      <c r="MXD14" s="885"/>
      <c r="MXE14" s="886"/>
      <c r="MXF14" s="886"/>
      <c r="MXG14" s="886"/>
      <c r="MXH14" s="885"/>
      <c r="MXI14" s="886"/>
      <c r="MXJ14" s="886"/>
      <c r="MXK14" s="886"/>
      <c r="MXL14" s="885"/>
      <c r="MXM14" s="886"/>
      <c r="MXN14" s="886"/>
      <c r="MXO14" s="886"/>
      <c r="MXP14" s="885"/>
      <c r="MXQ14" s="886"/>
      <c r="MXR14" s="886"/>
      <c r="MXS14" s="886"/>
      <c r="MXT14" s="885"/>
      <c r="MXU14" s="886"/>
      <c r="MXV14" s="886"/>
      <c r="MXW14" s="886"/>
      <c r="MXX14" s="885"/>
      <c r="MXY14" s="886"/>
      <c r="MXZ14" s="886"/>
      <c r="MYA14" s="886"/>
      <c r="MYB14" s="885"/>
      <c r="MYC14" s="886"/>
      <c r="MYD14" s="886"/>
      <c r="MYE14" s="886"/>
      <c r="MYF14" s="885"/>
      <c r="MYG14" s="886"/>
      <c r="MYH14" s="886"/>
      <c r="MYI14" s="886"/>
      <c r="MYJ14" s="885"/>
      <c r="MYK14" s="886"/>
      <c r="MYL14" s="886"/>
      <c r="MYM14" s="886"/>
      <c r="MYN14" s="885"/>
      <c r="MYO14" s="886"/>
      <c r="MYP14" s="886"/>
      <c r="MYQ14" s="886"/>
      <c r="MYR14" s="885"/>
      <c r="MYS14" s="886"/>
      <c r="MYT14" s="886"/>
      <c r="MYU14" s="886"/>
      <c r="MYV14" s="885"/>
      <c r="MYW14" s="886"/>
      <c r="MYX14" s="886"/>
      <c r="MYY14" s="886"/>
      <c r="MYZ14" s="885"/>
      <c r="MZA14" s="886"/>
      <c r="MZB14" s="886"/>
      <c r="MZC14" s="886"/>
      <c r="MZD14" s="885"/>
      <c r="MZE14" s="886"/>
      <c r="MZF14" s="886"/>
      <c r="MZG14" s="886"/>
      <c r="MZH14" s="885"/>
      <c r="MZI14" s="886"/>
      <c r="MZJ14" s="886"/>
      <c r="MZK14" s="886"/>
      <c r="MZL14" s="885"/>
      <c r="MZM14" s="886"/>
      <c r="MZN14" s="886"/>
      <c r="MZO14" s="886"/>
      <c r="MZP14" s="885"/>
      <c r="MZQ14" s="886"/>
      <c r="MZR14" s="886"/>
      <c r="MZS14" s="886"/>
      <c r="MZT14" s="885"/>
      <c r="MZU14" s="886"/>
      <c r="MZV14" s="886"/>
      <c r="MZW14" s="886"/>
      <c r="MZX14" s="885"/>
      <c r="MZY14" s="886"/>
      <c r="MZZ14" s="886"/>
      <c r="NAA14" s="886"/>
      <c r="NAB14" s="885"/>
      <c r="NAC14" s="886"/>
      <c r="NAD14" s="886"/>
      <c r="NAE14" s="886"/>
      <c r="NAF14" s="885"/>
      <c r="NAG14" s="886"/>
      <c r="NAH14" s="886"/>
      <c r="NAI14" s="886"/>
      <c r="NAJ14" s="885"/>
      <c r="NAK14" s="886"/>
      <c r="NAL14" s="886"/>
      <c r="NAM14" s="886"/>
      <c r="NAN14" s="885"/>
      <c r="NAO14" s="886"/>
      <c r="NAP14" s="886"/>
      <c r="NAQ14" s="886"/>
      <c r="NAR14" s="885"/>
      <c r="NAS14" s="886"/>
      <c r="NAT14" s="886"/>
      <c r="NAU14" s="886"/>
      <c r="NAV14" s="885"/>
      <c r="NAW14" s="886"/>
      <c r="NAX14" s="886"/>
      <c r="NAY14" s="886"/>
      <c r="NAZ14" s="885"/>
      <c r="NBA14" s="886"/>
      <c r="NBB14" s="886"/>
      <c r="NBC14" s="886"/>
      <c r="NBD14" s="885"/>
      <c r="NBE14" s="886"/>
      <c r="NBF14" s="886"/>
      <c r="NBG14" s="886"/>
      <c r="NBH14" s="885"/>
      <c r="NBI14" s="886"/>
      <c r="NBJ14" s="886"/>
      <c r="NBK14" s="886"/>
      <c r="NBL14" s="885"/>
      <c r="NBM14" s="886"/>
      <c r="NBN14" s="886"/>
      <c r="NBO14" s="886"/>
      <c r="NBP14" s="885"/>
      <c r="NBQ14" s="886"/>
      <c r="NBR14" s="886"/>
      <c r="NBS14" s="886"/>
      <c r="NBT14" s="885"/>
      <c r="NBU14" s="886"/>
      <c r="NBV14" s="886"/>
      <c r="NBW14" s="886"/>
      <c r="NBX14" s="885"/>
      <c r="NBY14" s="886"/>
      <c r="NBZ14" s="886"/>
      <c r="NCA14" s="886"/>
      <c r="NCB14" s="885"/>
      <c r="NCC14" s="886"/>
      <c r="NCD14" s="886"/>
      <c r="NCE14" s="886"/>
      <c r="NCF14" s="885"/>
      <c r="NCG14" s="886"/>
      <c r="NCH14" s="886"/>
      <c r="NCI14" s="886"/>
      <c r="NCJ14" s="885"/>
      <c r="NCK14" s="886"/>
      <c r="NCL14" s="886"/>
      <c r="NCM14" s="886"/>
      <c r="NCN14" s="885"/>
      <c r="NCO14" s="886"/>
      <c r="NCP14" s="886"/>
      <c r="NCQ14" s="886"/>
      <c r="NCR14" s="885"/>
      <c r="NCS14" s="886"/>
      <c r="NCT14" s="886"/>
      <c r="NCU14" s="886"/>
      <c r="NCV14" s="885"/>
      <c r="NCW14" s="886"/>
      <c r="NCX14" s="886"/>
      <c r="NCY14" s="886"/>
      <c r="NCZ14" s="885"/>
      <c r="NDA14" s="886"/>
      <c r="NDB14" s="886"/>
      <c r="NDC14" s="886"/>
      <c r="NDD14" s="885"/>
      <c r="NDE14" s="886"/>
      <c r="NDF14" s="886"/>
      <c r="NDG14" s="886"/>
      <c r="NDH14" s="885"/>
      <c r="NDI14" s="886"/>
      <c r="NDJ14" s="886"/>
      <c r="NDK14" s="886"/>
      <c r="NDL14" s="885"/>
      <c r="NDM14" s="886"/>
      <c r="NDN14" s="886"/>
      <c r="NDO14" s="886"/>
      <c r="NDP14" s="885"/>
      <c r="NDQ14" s="886"/>
      <c r="NDR14" s="886"/>
      <c r="NDS14" s="886"/>
      <c r="NDT14" s="885"/>
      <c r="NDU14" s="886"/>
      <c r="NDV14" s="886"/>
      <c r="NDW14" s="886"/>
      <c r="NDX14" s="885"/>
      <c r="NDY14" s="886"/>
      <c r="NDZ14" s="886"/>
      <c r="NEA14" s="886"/>
      <c r="NEB14" s="885"/>
      <c r="NEC14" s="886"/>
      <c r="NED14" s="886"/>
      <c r="NEE14" s="886"/>
      <c r="NEF14" s="885"/>
      <c r="NEG14" s="886"/>
      <c r="NEH14" s="886"/>
      <c r="NEI14" s="886"/>
      <c r="NEJ14" s="885"/>
      <c r="NEK14" s="886"/>
      <c r="NEL14" s="886"/>
      <c r="NEM14" s="886"/>
      <c r="NEN14" s="885"/>
      <c r="NEO14" s="886"/>
      <c r="NEP14" s="886"/>
      <c r="NEQ14" s="886"/>
      <c r="NER14" s="885"/>
      <c r="NES14" s="886"/>
      <c r="NET14" s="886"/>
      <c r="NEU14" s="886"/>
      <c r="NEV14" s="885"/>
      <c r="NEW14" s="886"/>
      <c r="NEX14" s="886"/>
      <c r="NEY14" s="886"/>
      <c r="NEZ14" s="885"/>
      <c r="NFA14" s="886"/>
      <c r="NFB14" s="886"/>
      <c r="NFC14" s="886"/>
      <c r="NFD14" s="885"/>
      <c r="NFE14" s="886"/>
      <c r="NFF14" s="886"/>
      <c r="NFG14" s="886"/>
      <c r="NFH14" s="885"/>
      <c r="NFI14" s="886"/>
      <c r="NFJ14" s="886"/>
      <c r="NFK14" s="886"/>
      <c r="NFL14" s="885"/>
      <c r="NFM14" s="886"/>
      <c r="NFN14" s="886"/>
      <c r="NFO14" s="886"/>
      <c r="NFP14" s="885"/>
      <c r="NFQ14" s="886"/>
      <c r="NFR14" s="886"/>
      <c r="NFS14" s="886"/>
      <c r="NFT14" s="885"/>
      <c r="NFU14" s="886"/>
      <c r="NFV14" s="886"/>
      <c r="NFW14" s="886"/>
      <c r="NFX14" s="885"/>
      <c r="NFY14" s="886"/>
      <c r="NFZ14" s="886"/>
      <c r="NGA14" s="886"/>
      <c r="NGB14" s="885"/>
      <c r="NGC14" s="886"/>
      <c r="NGD14" s="886"/>
      <c r="NGE14" s="886"/>
      <c r="NGF14" s="885"/>
      <c r="NGG14" s="886"/>
      <c r="NGH14" s="886"/>
      <c r="NGI14" s="886"/>
      <c r="NGJ14" s="885"/>
      <c r="NGK14" s="886"/>
      <c r="NGL14" s="886"/>
      <c r="NGM14" s="886"/>
      <c r="NGN14" s="885"/>
      <c r="NGO14" s="886"/>
      <c r="NGP14" s="886"/>
      <c r="NGQ14" s="886"/>
      <c r="NGR14" s="885"/>
      <c r="NGS14" s="886"/>
      <c r="NGT14" s="886"/>
      <c r="NGU14" s="886"/>
      <c r="NGV14" s="885"/>
      <c r="NGW14" s="886"/>
      <c r="NGX14" s="886"/>
      <c r="NGY14" s="886"/>
      <c r="NGZ14" s="885"/>
      <c r="NHA14" s="886"/>
      <c r="NHB14" s="886"/>
      <c r="NHC14" s="886"/>
      <c r="NHD14" s="885"/>
      <c r="NHE14" s="886"/>
      <c r="NHF14" s="886"/>
      <c r="NHG14" s="886"/>
      <c r="NHH14" s="885"/>
      <c r="NHI14" s="886"/>
      <c r="NHJ14" s="886"/>
      <c r="NHK14" s="886"/>
      <c r="NHL14" s="885"/>
      <c r="NHM14" s="886"/>
      <c r="NHN14" s="886"/>
      <c r="NHO14" s="886"/>
      <c r="NHP14" s="885"/>
      <c r="NHQ14" s="886"/>
      <c r="NHR14" s="886"/>
      <c r="NHS14" s="886"/>
      <c r="NHT14" s="885"/>
      <c r="NHU14" s="886"/>
      <c r="NHV14" s="886"/>
      <c r="NHW14" s="886"/>
      <c r="NHX14" s="885"/>
      <c r="NHY14" s="886"/>
      <c r="NHZ14" s="886"/>
      <c r="NIA14" s="886"/>
      <c r="NIB14" s="885"/>
      <c r="NIC14" s="886"/>
      <c r="NID14" s="886"/>
      <c r="NIE14" s="886"/>
      <c r="NIF14" s="885"/>
      <c r="NIG14" s="886"/>
      <c r="NIH14" s="886"/>
      <c r="NII14" s="886"/>
      <c r="NIJ14" s="885"/>
      <c r="NIK14" s="886"/>
      <c r="NIL14" s="886"/>
      <c r="NIM14" s="886"/>
      <c r="NIN14" s="885"/>
      <c r="NIO14" s="886"/>
      <c r="NIP14" s="886"/>
      <c r="NIQ14" s="886"/>
      <c r="NIR14" s="885"/>
      <c r="NIS14" s="886"/>
      <c r="NIT14" s="886"/>
      <c r="NIU14" s="886"/>
      <c r="NIV14" s="885"/>
      <c r="NIW14" s="886"/>
      <c r="NIX14" s="886"/>
      <c r="NIY14" s="886"/>
      <c r="NIZ14" s="885"/>
      <c r="NJA14" s="886"/>
      <c r="NJB14" s="886"/>
      <c r="NJC14" s="886"/>
      <c r="NJD14" s="885"/>
      <c r="NJE14" s="886"/>
      <c r="NJF14" s="886"/>
      <c r="NJG14" s="886"/>
      <c r="NJH14" s="885"/>
      <c r="NJI14" s="886"/>
      <c r="NJJ14" s="886"/>
      <c r="NJK14" s="886"/>
      <c r="NJL14" s="885"/>
      <c r="NJM14" s="886"/>
      <c r="NJN14" s="886"/>
      <c r="NJO14" s="886"/>
      <c r="NJP14" s="885"/>
      <c r="NJQ14" s="886"/>
      <c r="NJR14" s="886"/>
      <c r="NJS14" s="886"/>
      <c r="NJT14" s="885"/>
      <c r="NJU14" s="886"/>
      <c r="NJV14" s="886"/>
      <c r="NJW14" s="886"/>
      <c r="NJX14" s="885"/>
      <c r="NJY14" s="886"/>
      <c r="NJZ14" s="886"/>
      <c r="NKA14" s="886"/>
      <c r="NKB14" s="885"/>
      <c r="NKC14" s="886"/>
      <c r="NKD14" s="886"/>
      <c r="NKE14" s="886"/>
      <c r="NKF14" s="885"/>
      <c r="NKG14" s="886"/>
      <c r="NKH14" s="886"/>
      <c r="NKI14" s="886"/>
      <c r="NKJ14" s="885"/>
      <c r="NKK14" s="886"/>
      <c r="NKL14" s="886"/>
      <c r="NKM14" s="886"/>
      <c r="NKN14" s="885"/>
      <c r="NKO14" s="886"/>
      <c r="NKP14" s="886"/>
      <c r="NKQ14" s="886"/>
      <c r="NKR14" s="885"/>
      <c r="NKS14" s="886"/>
      <c r="NKT14" s="886"/>
      <c r="NKU14" s="886"/>
      <c r="NKV14" s="885"/>
      <c r="NKW14" s="886"/>
      <c r="NKX14" s="886"/>
      <c r="NKY14" s="886"/>
      <c r="NKZ14" s="885"/>
      <c r="NLA14" s="886"/>
      <c r="NLB14" s="886"/>
      <c r="NLC14" s="886"/>
      <c r="NLD14" s="885"/>
      <c r="NLE14" s="886"/>
      <c r="NLF14" s="886"/>
      <c r="NLG14" s="886"/>
      <c r="NLH14" s="885"/>
      <c r="NLI14" s="886"/>
      <c r="NLJ14" s="886"/>
      <c r="NLK14" s="886"/>
      <c r="NLL14" s="885"/>
      <c r="NLM14" s="886"/>
      <c r="NLN14" s="886"/>
      <c r="NLO14" s="886"/>
      <c r="NLP14" s="885"/>
      <c r="NLQ14" s="886"/>
      <c r="NLR14" s="886"/>
      <c r="NLS14" s="886"/>
      <c r="NLT14" s="885"/>
      <c r="NLU14" s="886"/>
      <c r="NLV14" s="886"/>
      <c r="NLW14" s="886"/>
      <c r="NLX14" s="885"/>
      <c r="NLY14" s="886"/>
      <c r="NLZ14" s="886"/>
      <c r="NMA14" s="886"/>
      <c r="NMB14" s="885"/>
      <c r="NMC14" s="886"/>
      <c r="NMD14" s="886"/>
      <c r="NME14" s="886"/>
      <c r="NMF14" s="885"/>
      <c r="NMG14" s="886"/>
      <c r="NMH14" s="886"/>
      <c r="NMI14" s="886"/>
      <c r="NMJ14" s="885"/>
      <c r="NMK14" s="886"/>
      <c r="NML14" s="886"/>
      <c r="NMM14" s="886"/>
      <c r="NMN14" s="885"/>
      <c r="NMO14" s="886"/>
      <c r="NMP14" s="886"/>
      <c r="NMQ14" s="886"/>
      <c r="NMR14" s="885"/>
      <c r="NMS14" s="886"/>
      <c r="NMT14" s="886"/>
      <c r="NMU14" s="886"/>
      <c r="NMV14" s="885"/>
      <c r="NMW14" s="886"/>
      <c r="NMX14" s="886"/>
      <c r="NMY14" s="886"/>
      <c r="NMZ14" s="885"/>
      <c r="NNA14" s="886"/>
      <c r="NNB14" s="886"/>
      <c r="NNC14" s="886"/>
      <c r="NND14" s="885"/>
      <c r="NNE14" s="886"/>
      <c r="NNF14" s="886"/>
      <c r="NNG14" s="886"/>
      <c r="NNH14" s="885"/>
      <c r="NNI14" s="886"/>
      <c r="NNJ14" s="886"/>
      <c r="NNK14" s="886"/>
      <c r="NNL14" s="885"/>
      <c r="NNM14" s="886"/>
      <c r="NNN14" s="886"/>
      <c r="NNO14" s="886"/>
      <c r="NNP14" s="885"/>
      <c r="NNQ14" s="886"/>
      <c r="NNR14" s="886"/>
      <c r="NNS14" s="886"/>
      <c r="NNT14" s="885"/>
      <c r="NNU14" s="886"/>
      <c r="NNV14" s="886"/>
      <c r="NNW14" s="886"/>
      <c r="NNX14" s="885"/>
      <c r="NNY14" s="886"/>
      <c r="NNZ14" s="886"/>
      <c r="NOA14" s="886"/>
      <c r="NOB14" s="885"/>
      <c r="NOC14" s="886"/>
      <c r="NOD14" s="886"/>
      <c r="NOE14" s="886"/>
      <c r="NOF14" s="885"/>
      <c r="NOG14" s="886"/>
      <c r="NOH14" s="886"/>
      <c r="NOI14" s="886"/>
      <c r="NOJ14" s="885"/>
      <c r="NOK14" s="886"/>
      <c r="NOL14" s="886"/>
      <c r="NOM14" s="886"/>
      <c r="NON14" s="885"/>
      <c r="NOO14" s="886"/>
      <c r="NOP14" s="886"/>
      <c r="NOQ14" s="886"/>
      <c r="NOR14" s="885"/>
      <c r="NOS14" s="886"/>
      <c r="NOT14" s="886"/>
      <c r="NOU14" s="886"/>
      <c r="NOV14" s="885"/>
      <c r="NOW14" s="886"/>
      <c r="NOX14" s="886"/>
      <c r="NOY14" s="886"/>
      <c r="NOZ14" s="885"/>
      <c r="NPA14" s="886"/>
      <c r="NPB14" s="886"/>
      <c r="NPC14" s="886"/>
      <c r="NPD14" s="885"/>
      <c r="NPE14" s="886"/>
      <c r="NPF14" s="886"/>
      <c r="NPG14" s="886"/>
      <c r="NPH14" s="885"/>
      <c r="NPI14" s="886"/>
      <c r="NPJ14" s="886"/>
      <c r="NPK14" s="886"/>
      <c r="NPL14" s="885"/>
      <c r="NPM14" s="886"/>
      <c r="NPN14" s="886"/>
      <c r="NPO14" s="886"/>
      <c r="NPP14" s="885"/>
      <c r="NPQ14" s="886"/>
      <c r="NPR14" s="886"/>
      <c r="NPS14" s="886"/>
      <c r="NPT14" s="885"/>
      <c r="NPU14" s="886"/>
      <c r="NPV14" s="886"/>
      <c r="NPW14" s="886"/>
      <c r="NPX14" s="885"/>
      <c r="NPY14" s="886"/>
      <c r="NPZ14" s="886"/>
      <c r="NQA14" s="886"/>
      <c r="NQB14" s="885"/>
      <c r="NQC14" s="886"/>
      <c r="NQD14" s="886"/>
      <c r="NQE14" s="886"/>
      <c r="NQF14" s="885"/>
      <c r="NQG14" s="886"/>
      <c r="NQH14" s="886"/>
      <c r="NQI14" s="886"/>
      <c r="NQJ14" s="885"/>
      <c r="NQK14" s="886"/>
      <c r="NQL14" s="886"/>
      <c r="NQM14" s="886"/>
      <c r="NQN14" s="885"/>
      <c r="NQO14" s="886"/>
      <c r="NQP14" s="886"/>
      <c r="NQQ14" s="886"/>
      <c r="NQR14" s="885"/>
      <c r="NQS14" s="886"/>
      <c r="NQT14" s="886"/>
      <c r="NQU14" s="886"/>
      <c r="NQV14" s="885"/>
      <c r="NQW14" s="886"/>
      <c r="NQX14" s="886"/>
      <c r="NQY14" s="886"/>
      <c r="NQZ14" s="885"/>
      <c r="NRA14" s="886"/>
      <c r="NRB14" s="886"/>
      <c r="NRC14" s="886"/>
      <c r="NRD14" s="885"/>
      <c r="NRE14" s="886"/>
      <c r="NRF14" s="886"/>
      <c r="NRG14" s="886"/>
      <c r="NRH14" s="885"/>
      <c r="NRI14" s="886"/>
      <c r="NRJ14" s="886"/>
      <c r="NRK14" s="886"/>
      <c r="NRL14" s="885"/>
      <c r="NRM14" s="886"/>
      <c r="NRN14" s="886"/>
      <c r="NRO14" s="886"/>
      <c r="NRP14" s="885"/>
      <c r="NRQ14" s="886"/>
      <c r="NRR14" s="886"/>
      <c r="NRS14" s="886"/>
      <c r="NRT14" s="885"/>
      <c r="NRU14" s="886"/>
      <c r="NRV14" s="886"/>
      <c r="NRW14" s="886"/>
      <c r="NRX14" s="885"/>
      <c r="NRY14" s="886"/>
      <c r="NRZ14" s="886"/>
      <c r="NSA14" s="886"/>
      <c r="NSB14" s="885"/>
      <c r="NSC14" s="886"/>
      <c r="NSD14" s="886"/>
      <c r="NSE14" s="886"/>
      <c r="NSF14" s="885"/>
      <c r="NSG14" s="886"/>
      <c r="NSH14" s="886"/>
      <c r="NSI14" s="886"/>
      <c r="NSJ14" s="885"/>
      <c r="NSK14" s="886"/>
      <c r="NSL14" s="886"/>
      <c r="NSM14" s="886"/>
      <c r="NSN14" s="885"/>
      <c r="NSO14" s="886"/>
      <c r="NSP14" s="886"/>
      <c r="NSQ14" s="886"/>
      <c r="NSR14" s="885"/>
      <c r="NSS14" s="886"/>
      <c r="NST14" s="886"/>
      <c r="NSU14" s="886"/>
      <c r="NSV14" s="885"/>
      <c r="NSW14" s="886"/>
      <c r="NSX14" s="886"/>
      <c r="NSY14" s="886"/>
      <c r="NSZ14" s="885"/>
      <c r="NTA14" s="886"/>
      <c r="NTB14" s="886"/>
      <c r="NTC14" s="886"/>
      <c r="NTD14" s="885"/>
      <c r="NTE14" s="886"/>
      <c r="NTF14" s="886"/>
      <c r="NTG14" s="886"/>
      <c r="NTH14" s="885"/>
      <c r="NTI14" s="886"/>
      <c r="NTJ14" s="886"/>
      <c r="NTK14" s="886"/>
      <c r="NTL14" s="885"/>
      <c r="NTM14" s="886"/>
      <c r="NTN14" s="886"/>
      <c r="NTO14" s="886"/>
      <c r="NTP14" s="885"/>
      <c r="NTQ14" s="886"/>
      <c r="NTR14" s="886"/>
      <c r="NTS14" s="886"/>
      <c r="NTT14" s="885"/>
      <c r="NTU14" s="886"/>
      <c r="NTV14" s="886"/>
      <c r="NTW14" s="886"/>
      <c r="NTX14" s="885"/>
      <c r="NTY14" s="886"/>
      <c r="NTZ14" s="886"/>
      <c r="NUA14" s="886"/>
      <c r="NUB14" s="885"/>
      <c r="NUC14" s="886"/>
      <c r="NUD14" s="886"/>
      <c r="NUE14" s="886"/>
      <c r="NUF14" s="885"/>
      <c r="NUG14" s="886"/>
      <c r="NUH14" s="886"/>
      <c r="NUI14" s="886"/>
      <c r="NUJ14" s="885"/>
      <c r="NUK14" s="886"/>
      <c r="NUL14" s="886"/>
      <c r="NUM14" s="886"/>
      <c r="NUN14" s="885"/>
      <c r="NUO14" s="886"/>
      <c r="NUP14" s="886"/>
      <c r="NUQ14" s="886"/>
      <c r="NUR14" s="885"/>
      <c r="NUS14" s="886"/>
      <c r="NUT14" s="886"/>
      <c r="NUU14" s="886"/>
      <c r="NUV14" s="885"/>
      <c r="NUW14" s="886"/>
      <c r="NUX14" s="886"/>
      <c r="NUY14" s="886"/>
      <c r="NUZ14" s="885"/>
      <c r="NVA14" s="886"/>
      <c r="NVB14" s="886"/>
      <c r="NVC14" s="886"/>
      <c r="NVD14" s="885"/>
      <c r="NVE14" s="886"/>
      <c r="NVF14" s="886"/>
      <c r="NVG14" s="886"/>
      <c r="NVH14" s="885"/>
      <c r="NVI14" s="886"/>
      <c r="NVJ14" s="886"/>
      <c r="NVK14" s="886"/>
      <c r="NVL14" s="885"/>
      <c r="NVM14" s="886"/>
      <c r="NVN14" s="886"/>
      <c r="NVO14" s="886"/>
      <c r="NVP14" s="885"/>
      <c r="NVQ14" s="886"/>
      <c r="NVR14" s="886"/>
      <c r="NVS14" s="886"/>
      <c r="NVT14" s="885"/>
      <c r="NVU14" s="886"/>
      <c r="NVV14" s="886"/>
      <c r="NVW14" s="886"/>
      <c r="NVX14" s="885"/>
      <c r="NVY14" s="886"/>
      <c r="NVZ14" s="886"/>
      <c r="NWA14" s="886"/>
      <c r="NWB14" s="885"/>
      <c r="NWC14" s="886"/>
      <c r="NWD14" s="886"/>
      <c r="NWE14" s="886"/>
      <c r="NWF14" s="885"/>
      <c r="NWG14" s="886"/>
      <c r="NWH14" s="886"/>
      <c r="NWI14" s="886"/>
      <c r="NWJ14" s="885"/>
      <c r="NWK14" s="886"/>
      <c r="NWL14" s="886"/>
      <c r="NWM14" s="886"/>
      <c r="NWN14" s="885"/>
      <c r="NWO14" s="886"/>
      <c r="NWP14" s="886"/>
      <c r="NWQ14" s="886"/>
      <c r="NWR14" s="885"/>
      <c r="NWS14" s="886"/>
      <c r="NWT14" s="886"/>
      <c r="NWU14" s="886"/>
      <c r="NWV14" s="885"/>
      <c r="NWW14" s="886"/>
      <c r="NWX14" s="886"/>
      <c r="NWY14" s="886"/>
      <c r="NWZ14" s="885"/>
      <c r="NXA14" s="886"/>
      <c r="NXB14" s="886"/>
      <c r="NXC14" s="886"/>
      <c r="NXD14" s="885"/>
      <c r="NXE14" s="886"/>
      <c r="NXF14" s="886"/>
      <c r="NXG14" s="886"/>
      <c r="NXH14" s="885"/>
      <c r="NXI14" s="886"/>
      <c r="NXJ14" s="886"/>
      <c r="NXK14" s="886"/>
      <c r="NXL14" s="885"/>
      <c r="NXM14" s="886"/>
      <c r="NXN14" s="886"/>
      <c r="NXO14" s="886"/>
      <c r="NXP14" s="885"/>
      <c r="NXQ14" s="886"/>
      <c r="NXR14" s="886"/>
      <c r="NXS14" s="886"/>
      <c r="NXT14" s="885"/>
      <c r="NXU14" s="886"/>
      <c r="NXV14" s="886"/>
      <c r="NXW14" s="886"/>
      <c r="NXX14" s="885"/>
      <c r="NXY14" s="886"/>
      <c r="NXZ14" s="886"/>
      <c r="NYA14" s="886"/>
      <c r="NYB14" s="885"/>
      <c r="NYC14" s="886"/>
      <c r="NYD14" s="886"/>
      <c r="NYE14" s="886"/>
      <c r="NYF14" s="885"/>
      <c r="NYG14" s="886"/>
      <c r="NYH14" s="886"/>
      <c r="NYI14" s="886"/>
      <c r="NYJ14" s="885"/>
      <c r="NYK14" s="886"/>
      <c r="NYL14" s="886"/>
      <c r="NYM14" s="886"/>
      <c r="NYN14" s="885"/>
      <c r="NYO14" s="886"/>
      <c r="NYP14" s="886"/>
      <c r="NYQ14" s="886"/>
      <c r="NYR14" s="885"/>
      <c r="NYS14" s="886"/>
      <c r="NYT14" s="886"/>
      <c r="NYU14" s="886"/>
      <c r="NYV14" s="885"/>
      <c r="NYW14" s="886"/>
      <c r="NYX14" s="886"/>
      <c r="NYY14" s="886"/>
      <c r="NYZ14" s="885"/>
      <c r="NZA14" s="886"/>
      <c r="NZB14" s="886"/>
      <c r="NZC14" s="886"/>
      <c r="NZD14" s="885"/>
      <c r="NZE14" s="886"/>
      <c r="NZF14" s="886"/>
      <c r="NZG14" s="886"/>
      <c r="NZH14" s="885"/>
      <c r="NZI14" s="886"/>
      <c r="NZJ14" s="886"/>
      <c r="NZK14" s="886"/>
      <c r="NZL14" s="885"/>
      <c r="NZM14" s="886"/>
      <c r="NZN14" s="886"/>
      <c r="NZO14" s="886"/>
      <c r="NZP14" s="885"/>
      <c r="NZQ14" s="886"/>
      <c r="NZR14" s="886"/>
      <c r="NZS14" s="886"/>
      <c r="NZT14" s="885"/>
      <c r="NZU14" s="886"/>
      <c r="NZV14" s="886"/>
      <c r="NZW14" s="886"/>
      <c r="NZX14" s="885"/>
      <c r="NZY14" s="886"/>
      <c r="NZZ14" s="886"/>
      <c r="OAA14" s="886"/>
      <c r="OAB14" s="885"/>
      <c r="OAC14" s="886"/>
      <c r="OAD14" s="886"/>
      <c r="OAE14" s="886"/>
      <c r="OAF14" s="885"/>
      <c r="OAG14" s="886"/>
      <c r="OAH14" s="886"/>
      <c r="OAI14" s="886"/>
      <c r="OAJ14" s="885"/>
      <c r="OAK14" s="886"/>
      <c r="OAL14" s="886"/>
      <c r="OAM14" s="886"/>
      <c r="OAN14" s="885"/>
      <c r="OAO14" s="886"/>
      <c r="OAP14" s="886"/>
      <c r="OAQ14" s="886"/>
      <c r="OAR14" s="885"/>
      <c r="OAS14" s="886"/>
      <c r="OAT14" s="886"/>
      <c r="OAU14" s="886"/>
      <c r="OAV14" s="885"/>
      <c r="OAW14" s="886"/>
      <c r="OAX14" s="886"/>
      <c r="OAY14" s="886"/>
      <c r="OAZ14" s="885"/>
      <c r="OBA14" s="886"/>
      <c r="OBB14" s="886"/>
      <c r="OBC14" s="886"/>
      <c r="OBD14" s="885"/>
      <c r="OBE14" s="886"/>
      <c r="OBF14" s="886"/>
      <c r="OBG14" s="886"/>
      <c r="OBH14" s="885"/>
      <c r="OBI14" s="886"/>
      <c r="OBJ14" s="886"/>
      <c r="OBK14" s="886"/>
      <c r="OBL14" s="885"/>
      <c r="OBM14" s="886"/>
      <c r="OBN14" s="886"/>
      <c r="OBO14" s="886"/>
      <c r="OBP14" s="885"/>
      <c r="OBQ14" s="886"/>
      <c r="OBR14" s="886"/>
      <c r="OBS14" s="886"/>
      <c r="OBT14" s="885"/>
      <c r="OBU14" s="886"/>
      <c r="OBV14" s="886"/>
      <c r="OBW14" s="886"/>
      <c r="OBX14" s="885"/>
      <c r="OBY14" s="886"/>
      <c r="OBZ14" s="886"/>
      <c r="OCA14" s="886"/>
      <c r="OCB14" s="885"/>
      <c r="OCC14" s="886"/>
      <c r="OCD14" s="886"/>
      <c r="OCE14" s="886"/>
      <c r="OCF14" s="885"/>
      <c r="OCG14" s="886"/>
      <c r="OCH14" s="886"/>
      <c r="OCI14" s="886"/>
      <c r="OCJ14" s="885"/>
      <c r="OCK14" s="886"/>
      <c r="OCL14" s="886"/>
      <c r="OCM14" s="886"/>
      <c r="OCN14" s="885"/>
      <c r="OCO14" s="886"/>
      <c r="OCP14" s="886"/>
      <c r="OCQ14" s="886"/>
      <c r="OCR14" s="885"/>
      <c r="OCS14" s="886"/>
      <c r="OCT14" s="886"/>
      <c r="OCU14" s="886"/>
      <c r="OCV14" s="885"/>
      <c r="OCW14" s="886"/>
      <c r="OCX14" s="886"/>
      <c r="OCY14" s="886"/>
      <c r="OCZ14" s="885"/>
      <c r="ODA14" s="886"/>
      <c r="ODB14" s="886"/>
      <c r="ODC14" s="886"/>
      <c r="ODD14" s="885"/>
      <c r="ODE14" s="886"/>
      <c r="ODF14" s="886"/>
      <c r="ODG14" s="886"/>
      <c r="ODH14" s="885"/>
      <c r="ODI14" s="886"/>
      <c r="ODJ14" s="886"/>
      <c r="ODK14" s="886"/>
      <c r="ODL14" s="885"/>
      <c r="ODM14" s="886"/>
      <c r="ODN14" s="886"/>
      <c r="ODO14" s="886"/>
      <c r="ODP14" s="885"/>
      <c r="ODQ14" s="886"/>
      <c r="ODR14" s="886"/>
      <c r="ODS14" s="886"/>
      <c r="ODT14" s="885"/>
      <c r="ODU14" s="886"/>
      <c r="ODV14" s="886"/>
      <c r="ODW14" s="886"/>
      <c r="ODX14" s="885"/>
      <c r="ODY14" s="886"/>
      <c r="ODZ14" s="886"/>
      <c r="OEA14" s="886"/>
      <c r="OEB14" s="885"/>
      <c r="OEC14" s="886"/>
      <c r="OED14" s="886"/>
      <c r="OEE14" s="886"/>
      <c r="OEF14" s="885"/>
      <c r="OEG14" s="886"/>
      <c r="OEH14" s="886"/>
      <c r="OEI14" s="886"/>
      <c r="OEJ14" s="885"/>
      <c r="OEK14" s="886"/>
      <c r="OEL14" s="886"/>
      <c r="OEM14" s="886"/>
      <c r="OEN14" s="885"/>
      <c r="OEO14" s="886"/>
      <c r="OEP14" s="886"/>
      <c r="OEQ14" s="886"/>
      <c r="OER14" s="885"/>
      <c r="OES14" s="886"/>
      <c r="OET14" s="886"/>
      <c r="OEU14" s="886"/>
      <c r="OEV14" s="885"/>
      <c r="OEW14" s="886"/>
      <c r="OEX14" s="886"/>
      <c r="OEY14" s="886"/>
      <c r="OEZ14" s="885"/>
      <c r="OFA14" s="886"/>
      <c r="OFB14" s="886"/>
      <c r="OFC14" s="886"/>
      <c r="OFD14" s="885"/>
      <c r="OFE14" s="886"/>
      <c r="OFF14" s="886"/>
      <c r="OFG14" s="886"/>
      <c r="OFH14" s="885"/>
      <c r="OFI14" s="886"/>
      <c r="OFJ14" s="886"/>
      <c r="OFK14" s="886"/>
      <c r="OFL14" s="885"/>
      <c r="OFM14" s="886"/>
      <c r="OFN14" s="886"/>
      <c r="OFO14" s="886"/>
      <c r="OFP14" s="885"/>
      <c r="OFQ14" s="886"/>
      <c r="OFR14" s="886"/>
      <c r="OFS14" s="886"/>
      <c r="OFT14" s="885"/>
      <c r="OFU14" s="886"/>
      <c r="OFV14" s="886"/>
      <c r="OFW14" s="886"/>
      <c r="OFX14" s="885"/>
      <c r="OFY14" s="886"/>
      <c r="OFZ14" s="886"/>
      <c r="OGA14" s="886"/>
      <c r="OGB14" s="885"/>
      <c r="OGC14" s="886"/>
      <c r="OGD14" s="886"/>
      <c r="OGE14" s="886"/>
      <c r="OGF14" s="885"/>
      <c r="OGG14" s="886"/>
      <c r="OGH14" s="886"/>
      <c r="OGI14" s="886"/>
      <c r="OGJ14" s="885"/>
      <c r="OGK14" s="886"/>
      <c r="OGL14" s="886"/>
      <c r="OGM14" s="886"/>
      <c r="OGN14" s="885"/>
      <c r="OGO14" s="886"/>
      <c r="OGP14" s="886"/>
      <c r="OGQ14" s="886"/>
      <c r="OGR14" s="885"/>
      <c r="OGS14" s="886"/>
      <c r="OGT14" s="886"/>
      <c r="OGU14" s="886"/>
      <c r="OGV14" s="885"/>
      <c r="OGW14" s="886"/>
      <c r="OGX14" s="886"/>
      <c r="OGY14" s="886"/>
      <c r="OGZ14" s="885"/>
      <c r="OHA14" s="886"/>
      <c r="OHB14" s="886"/>
      <c r="OHC14" s="886"/>
      <c r="OHD14" s="885"/>
      <c r="OHE14" s="886"/>
      <c r="OHF14" s="886"/>
      <c r="OHG14" s="886"/>
      <c r="OHH14" s="885"/>
      <c r="OHI14" s="886"/>
      <c r="OHJ14" s="886"/>
      <c r="OHK14" s="886"/>
      <c r="OHL14" s="885"/>
      <c r="OHM14" s="886"/>
      <c r="OHN14" s="886"/>
      <c r="OHO14" s="886"/>
      <c r="OHP14" s="885"/>
      <c r="OHQ14" s="886"/>
      <c r="OHR14" s="886"/>
      <c r="OHS14" s="886"/>
      <c r="OHT14" s="885"/>
      <c r="OHU14" s="886"/>
      <c r="OHV14" s="886"/>
      <c r="OHW14" s="886"/>
      <c r="OHX14" s="885"/>
      <c r="OHY14" s="886"/>
      <c r="OHZ14" s="886"/>
      <c r="OIA14" s="886"/>
      <c r="OIB14" s="885"/>
      <c r="OIC14" s="886"/>
      <c r="OID14" s="886"/>
      <c r="OIE14" s="886"/>
      <c r="OIF14" s="885"/>
      <c r="OIG14" s="886"/>
      <c r="OIH14" s="886"/>
      <c r="OII14" s="886"/>
      <c r="OIJ14" s="885"/>
      <c r="OIK14" s="886"/>
      <c r="OIL14" s="886"/>
      <c r="OIM14" s="886"/>
      <c r="OIN14" s="885"/>
      <c r="OIO14" s="886"/>
      <c r="OIP14" s="886"/>
      <c r="OIQ14" s="886"/>
      <c r="OIR14" s="885"/>
      <c r="OIS14" s="886"/>
      <c r="OIT14" s="886"/>
      <c r="OIU14" s="886"/>
      <c r="OIV14" s="885"/>
      <c r="OIW14" s="886"/>
      <c r="OIX14" s="886"/>
      <c r="OIY14" s="886"/>
      <c r="OIZ14" s="885"/>
      <c r="OJA14" s="886"/>
      <c r="OJB14" s="886"/>
      <c r="OJC14" s="886"/>
      <c r="OJD14" s="885"/>
      <c r="OJE14" s="886"/>
      <c r="OJF14" s="886"/>
      <c r="OJG14" s="886"/>
      <c r="OJH14" s="885"/>
      <c r="OJI14" s="886"/>
      <c r="OJJ14" s="886"/>
      <c r="OJK14" s="886"/>
      <c r="OJL14" s="885"/>
      <c r="OJM14" s="886"/>
      <c r="OJN14" s="886"/>
      <c r="OJO14" s="886"/>
      <c r="OJP14" s="885"/>
      <c r="OJQ14" s="886"/>
      <c r="OJR14" s="886"/>
      <c r="OJS14" s="886"/>
      <c r="OJT14" s="885"/>
      <c r="OJU14" s="886"/>
      <c r="OJV14" s="886"/>
      <c r="OJW14" s="886"/>
      <c r="OJX14" s="885"/>
      <c r="OJY14" s="886"/>
      <c r="OJZ14" s="886"/>
      <c r="OKA14" s="886"/>
      <c r="OKB14" s="885"/>
      <c r="OKC14" s="886"/>
      <c r="OKD14" s="886"/>
      <c r="OKE14" s="886"/>
      <c r="OKF14" s="885"/>
      <c r="OKG14" s="886"/>
      <c r="OKH14" s="886"/>
      <c r="OKI14" s="886"/>
      <c r="OKJ14" s="885"/>
      <c r="OKK14" s="886"/>
      <c r="OKL14" s="886"/>
      <c r="OKM14" s="886"/>
      <c r="OKN14" s="885"/>
      <c r="OKO14" s="886"/>
      <c r="OKP14" s="886"/>
      <c r="OKQ14" s="886"/>
      <c r="OKR14" s="885"/>
      <c r="OKS14" s="886"/>
      <c r="OKT14" s="886"/>
      <c r="OKU14" s="886"/>
      <c r="OKV14" s="885"/>
      <c r="OKW14" s="886"/>
      <c r="OKX14" s="886"/>
      <c r="OKY14" s="886"/>
      <c r="OKZ14" s="885"/>
      <c r="OLA14" s="886"/>
      <c r="OLB14" s="886"/>
      <c r="OLC14" s="886"/>
      <c r="OLD14" s="885"/>
      <c r="OLE14" s="886"/>
      <c r="OLF14" s="886"/>
      <c r="OLG14" s="886"/>
      <c r="OLH14" s="885"/>
      <c r="OLI14" s="886"/>
      <c r="OLJ14" s="886"/>
      <c r="OLK14" s="886"/>
      <c r="OLL14" s="885"/>
      <c r="OLM14" s="886"/>
      <c r="OLN14" s="886"/>
      <c r="OLO14" s="886"/>
      <c r="OLP14" s="885"/>
      <c r="OLQ14" s="886"/>
      <c r="OLR14" s="886"/>
      <c r="OLS14" s="886"/>
      <c r="OLT14" s="885"/>
      <c r="OLU14" s="886"/>
      <c r="OLV14" s="886"/>
      <c r="OLW14" s="886"/>
      <c r="OLX14" s="885"/>
      <c r="OLY14" s="886"/>
      <c r="OLZ14" s="886"/>
      <c r="OMA14" s="886"/>
      <c r="OMB14" s="885"/>
      <c r="OMC14" s="886"/>
      <c r="OMD14" s="886"/>
      <c r="OME14" s="886"/>
      <c r="OMF14" s="885"/>
      <c r="OMG14" s="886"/>
      <c r="OMH14" s="886"/>
      <c r="OMI14" s="886"/>
      <c r="OMJ14" s="885"/>
      <c r="OMK14" s="886"/>
      <c r="OML14" s="886"/>
      <c r="OMM14" s="886"/>
      <c r="OMN14" s="885"/>
      <c r="OMO14" s="886"/>
      <c r="OMP14" s="886"/>
      <c r="OMQ14" s="886"/>
      <c r="OMR14" s="885"/>
      <c r="OMS14" s="886"/>
      <c r="OMT14" s="886"/>
      <c r="OMU14" s="886"/>
      <c r="OMV14" s="885"/>
      <c r="OMW14" s="886"/>
      <c r="OMX14" s="886"/>
      <c r="OMY14" s="886"/>
      <c r="OMZ14" s="885"/>
      <c r="ONA14" s="886"/>
      <c r="ONB14" s="886"/>
      <c r="ONC14" s="886"/>
      <c r="OND14" s="885"/>
      <c r="ONE14" s="886"/>
      <c r="ONF14" s="886"/>
      <c r="ONG14" s="886"/>
      <c r="ONH14" s="885"/>
      <c r="ONI14" s="886"/>
      <c r="ONJ14" s="886"/>
      <c r="ONK14" s="886"/>
      <c r="ONL14" s="885"/>
      <c r="ONM14" s="886"/>
      <c r="ONN14" s="886"/>
      <c r="ONO14" s="886"/>
      <c r="ONP14" s="885"/>
      <c r="ONQ14" s="886"/>
      <c r="ONR14" s="886"/>
      <c r="ONS14" s="886"/>
      <c r="ONT14" s="885"/>
      <c r="ONU14" s="886"/>
      <c r="ONV14" s="886"/>
      <c r="ONW14" s="886"/>
      <c r="ONX14" s="885"/>
      <c r="ONY14" s="886"/>
      <c r="ONZ14" s="886"/>
      <c r="OOA14" s="886"/>
      <c r="OOB14" s="885"/>
      <c r="OOC14" s="886"/>
      <c r="OOD14" s="886"/>
      <c r="OOE14" s="886"/>
      <c r="OOF14" s="885"/>
      <c r="OOG14" s="886"/>
      <c r="OOH14" s="886"/>
      <c r="OOI14" s="886"/>
      <c r="OOJ14" s="885"/>
      <c r="OOK14" s="886"/>
      <c r="OOL14" s="886"/>
      <c r="OOM14" s="886"/>
      <c r="OON14" s="885"/>
      <c r="OOO14" s="886"/>
      <c r="OOP14" s="886"/>
      <c r="OOQ14" s="886"/>
      <c r="OOR14" s="885"/>
      <c r="OOS14" s="886"/>
      <c r="OOT14" s="886"/>
      <c r="OOU14" s="886"/>
      <c r="OOV14" s="885"/>
      <c r="OOW14" s="886"/>
      <c r="OOX14" s="886"/>
      <c r="OOY14" s="886"/>
      <c r="OOZ14" s="885"/>
      <c r="OPA14" s="886"/>
      <c r="OPB14" s="886"/>
      <c r="OPC14" s="886"/>
      <c r="OPD14" s="885"/>
      <c r="OPE14" s="886"/>
      <c r="OPF14" s="886"/>
      <c r="OPG14" s="886"/>
      <c r="OPH14" s="885"/>
      <c r="OPI14" s="886"/>
      <c r="OPJ14" s="886"/>
      <c r="OPK14" s="886"/>
      <c r="OPL14" s="885"/>
      <c r="OPM14" s="886"/>
      <c r="OPN14" s="886"/>
      <c r="OPO14" s="886"/>
      <c r="OPP14" s="885"/>
      <c r="OPQ14" s="886"/>
      <c r="OPR14" s="886"/>
      <c r="OPS14" s="886"/>
      <c r="OPT14" s="885"/>
      <c r="OPU14" s="886"/>
      <c r="OPV14" s="886"/>
      <c r="OPW14" s="886"/>
      <c r="OPX14" s="885"/>
      <c r="OPY14" s="886"/>
      <c r="OPZ14" s="886"/>
      <c r="OQA14" s="886"/>
      <c r="OQB14" s="885"/>
      <c r="OQC14" s="886"/>
      <c r="OQD14" s="886"/>
      <c r="OQE14" s="886"/>
      <c r="OQF14" s="885"/>
      <c r="OQG14" s="886"/>
      <c r="OQH14" s="886"/>
      <c r="OQI14" s="886"/>
      <c r="OQJ14" s="885"/>
      <c r="OQK14" s="886"/>
      <c r="OQL14" s="886"/>
      <c r="OQM14" s="886"/>
      <c r="OQN14" s="885"/>
      <c r="OQO14" s="886"/>
      <c r="OQP14" s="886"/>
      <c r="OQQ14" s="886"/>
      <c r="OQR14" s="885"/>
      <c r="OQS14" s="886"/>
      <c r="OQT14" s="886"/>
      <c r="OQU14" s="886"/>
      <c r="OQV14" s="885"/>
      <c r="OQW14" s="886"/>
      <c r="OQX14" s="886"/>
      <c r="OQY14" s="886"/>
      <c r="OQZ14" s="885"/>
      <c r="ORA14" s="886"/>
      <c r="ORB14" s="886"/>
      <c r="ORC14" s="886"/>
      <c r="ORD14" s="885"/>
      <c r="ORE14" s="886"/>
      <c r="ORF14" s="886"/>
      <c r="ORG14" s="886"/>
      <c r="ORH14" s="885"/>
      <c r="ORI14" s="886"/>
      <c r="ORJ14" s="886"/>
      <c r="ORK14" s="886"/>
      <c r="ORL14" s="885"/>
      <c r="ORM14" s="886"/>
      <c r="ORN14" s="886"/>
      <c r="ORO14" s="886"/>
      <c r="ORP14" s="885"/>
      <c r="ORQ14" s="886"/>
      <c r="ORR14" s="886"/>
      <c r="ORS14" s="886"/>
      <c r="ORT14" s="885"/>
      <c r="ORU14" s="886"/>
      <c r="ORV14" s="886"/>
      <c r="ORW14" s="886"/>
      <c r="ORX14" s="885"/>
      <c r="ORY14" s="886"/>
      <c r="ORZ14" s="886"/>
      <c r="OSA14" s="886"/>
      <c r="OSB14" s="885"/>
      <c r="OSC14" s="886"/>
      <c r="OSD14" s="886"/>
      <c r="OSE14" s="886"/>
      <c r="OSF14" s="885"/>
      <c r="OSG14" s="886"/>
      <c r="OSH14" s="886"/>
      <c r="OSI14" s="886"/>
      <c r="OSJ14" s="885"/>
      <c r="OSK14" s="886"/>
      <c r="OSL14" s="886"/>
      <c r="OSM14" s="886"/>
      <c r="OSN14" s="885"/>
      <c r="OSO14" s="886"/>
      <c r="OSP14" s="886"/>
      <c r="OSQ14" s="886"/>
      <c r="OSR14" s="885"/>
      <c r="OSS14" s="886"/>
      <c r="OST14" s="886"/>
      <c r="OSU14" s="886"/>
      <c r="OSV14" s="885"/>
      <c r="OSW14" s="886"/>
      <c r="OSX14" s="886"/>
      <c r="OSY14" s="886"/>
      <c r="OSZ14" s="885"/>
      <c r="OTA14" s="886"/>
      <c r="OTB14" s="886"/>
      <c r="OTC14" s="886"/>
      <c r="OTD14" s="885"/>
      <c r="OTE14" s="886"/>
      <c r="OTF14" s="886"/>
      <c r="OTG14" s="886"/>
      <c r="OTH14" s="885"/>
      <c r="OTI14" s="886"/>
      <c r="OTJ14" s="886"/>
      <c r="OTK14" s="886"/>
      <c r="OTL14" s="885"/>
      <c r="OTM14" s="886"/>
      <c r="OTN14" s="886"/>
      <c r="OTO14" s="886"/>
      <c r="OTP14" s="885"/>
      <c r="OTQ14" s="886"/>
      <c r="OTR14" s="886"/>
      <c r="OTS14" s="886"/>
      <c r="OTT14" s="885"/>
      <c r="OTU14" s="886"/>
      <c r="OTV14" s="886"/>
      <c r="OTW14" s="886"/>
      <c r="OTX14" s="885"/>
      <c r="OTY14" s="886"/>
      <c r="OTZ14" s="886"/>
      <c r="OUA14" s="886"/>
      <c r="OUB14" s="885"/>
      <c r="OUC14" s="886"/>
      <c r="OUD14" s="886"/>
      <c r="OUE14" s="886"/>
      <c r="OUF14" s="885"/>
      <c r="OUG14" s="886"/>
      <c r="OUH14" s="886"/>
      <c r="OUI14" s="886"/>
      <c r="OUJ14" s="885"/>
      <c r="OUK14" s="886"/>
      <c r="OUL14" s="886"/>
      <c r="OUM14" s="886"/>
      <c r="OUN14" s="885"/>
      <c r="OUO14" s="886"/>
      <c r="OUP14" s="886"/>
      <c r="OUQ14" s="886"/>
      <c r="OUR14" s="885"/>
      <c r="OUS14" s="886"/>
      <c r="OUT14" s="886"/>
      <c r="OUU14" s="886"/>
      <c r="OUV14" s="885"/>
      <c r="OUW14" s="886"/>
      <c r="OUX14" s="886"/>
      <c r="OUY14" s="886"/>
      <c r="OUZ14" s="885"/>
      <c r="OVA14" s="886"/>
      <c r="OVB14" s="886"/>
      <c r="OVC14" s="886"/>
      <c r="OVD14" s="885"/>
      <c r="OVE14" s="886"/>
      <c r="OVF14" s="886"/>
      <c r="OVG14" s="886"/>
      <c r="OVH14" s="885"/>
      <c r="OVI14" s="886"/>
      <c r="OVJ14" s="886"/>
      <c r="OVK14" s="886"/>
      <c r="OVL14" s="885"/>
      <c r="OVM14" s="886"/>
      <c r="OVN14" s="886"/>
      <c r="OVO14" s="886"/>
      <c r="OVP14" s="885"/>
      <c r="OVQ14" s="886"/>
      <c r="OVR14" s="886"/>
      <c r="OVS14" s="886"/>
      <c r="OVT14" s="885"/>
      <c r="OVU14" s="886"/>
      <c r="OVV14" s="886"/>
      <c r="OVW14" s="886"/>
      <c r="OVX14" s="885"/>
      <c r="OVY14" s="886"/>
      <c r="OVZ14" s="886"/>
      <c r="OWA14" s="886"/>
      <c r="OWB14" s="885"/>
      <c r="OWC14" s="886"/>
      <c r="OWD14" s="886"/>
      <c r="OWE14" s="886"/>
      <c r="OWF14" s="885"/>
      <c r="OWG14" s="886"/>
      <c r="OWH14" s="886"/>
      <c r="OWI14" s="886"/>
      <c r="OWJ14" s="885"/>
      <c r="OWK14" s="886"/>
      <c r="OWL14" s="886"/>
      <c r="OWM14" s="886"/>
      <c r="OWN14" s="885"/>
      <c r="OWO14" s="886"/>
      <c r="OWP14" s="886"/>
      <c r="OWQ14" s="886"/>
      <c r="OWR14" s="885"/>
      <c r="OWS14" s="886"/>
      <c r="OWT14" s="886"/>
      <c r="OWU14" s="886"/>
      <c r="OWV14" s="885"/>
      <c r="OWW14" s="886"/>
      <c r="OWX14" s="886"/>
      <c r="OWY14" s="886"/>
      <c r="OWZ14" s="885"/>
      <c r="OXA14" s="886"/>
      <c r="OXB14" s="886"/>
      <c r="OXC14" s="886"/>
      <c r="OXD14" s="885"/>
      <c r="OXE14" s="886"/>
      <c r="OXF14" s="886"/>
      <c r="OXG14" s="886"/>
      <c r="OXH14" s="885"/>
      <c r="OXI14" s="886"/>
      <c r="OXJ14" s="886"/>
      <c r="OXK14" s="886"/>
      <c r="OXL14" s="885"/>
      <c r="OXM14" s="886"/>
      <c r="OXN14" s="886"/>
      <c r="OXO14" s="886"/>
      <c r="OXP14" s="885"/>
      <c r="OXQ14" s="886"/>
      <c r="OXR14" s="886"/>
      <c r="OXS14" s="886"/>
      <c r="OXT14" s="885"/>
      <c r="OXU14" s="886"/>
      <c r="OXV14" s="886"/>
      <c r="OXW14" s="886"/>
      <c r="OXX14" s="885"/>
      <c r="OXY14" s="886"/>
      <c r="OXZ14" s="886"/>
      <c r="OYA14" s="886"/>
      <c r="OYB14" s="885"/>
      <c r="OYC14" s="886"/>
      <c r="OYD14" s="886"/>
      <c r="OYE14" s="886"/>
      <c r="OYF14" s="885"/>
      <c r="OYG14" s="886"/>
      <c r="OYH14" s="886"/>
      <c r="OYI14" s="886"/>
      <c r="OYJ14" s="885"/>
      <c r="OYK14" s="886"/>
      <c r="OYL14" s="886"/>
      <c r="OYM14" s="886"/>
      <c r="OYN14" s="885"/>
      <c r="OYO14" s="886"/>
      <c r="OYP14" s="886"/>
      <c r="OYQ14" s="886"/>
      <c r="OYR14" s="885"/>
      <c r="OYS14" s="886"/>
      <c r="OYT14" s="886"/>
      <c r="OYU14" s="886"/>
      <c r="OYV14" s="885"/>
      <c r="OYW14" s="886"/>
      <c r="OYX14" s="886"/>
      <c r="OYY14" s="886"/>
      <c r="OYZ14" s="885"/>
      <c r="OZA14" s="886"/>
      <c r="OZB14" s="886"/>
      <c r="OZC14" s="886"/>
      <c r="OZD14" s="885"/>
      <c r="OZE14" s="886"/>
      <c r="OZF14" s="886"/>
      <c r="OZG14" s="886"/>
      <c r="OZH14" s="885"/>
      <c r="OZI14" s="886"/>
      <c r="OZJ14" s="886"/>
      <c r="OZK14" s="886"/>
      <c r="OZL14" s="885"/>
      <c r="OZM14" s="886"/>
      <c r="OZN14" s="886"/>
      <c r="OZO14" s="886"/>
      <c r="OZP14" s="885"/>
      <c r="OZQ14" s="886"/>
      <c r="OZR14" s="886"/>
      <c r="OZS14" s="886"/>
      <c r="OZT14" s="885"/>
      <c r="OZU14" s="886"/>
      <c r="OZV14" s="886"/>
      <c r="OZW14" s="886"/>
      <c r="OZX14" s="885"/>
      <c r="OZY14" s="886"/>
      <c r="OZZ14" s="886"/>
      <c r="PAA14" s="886"/>
      <c r="PAB14" s="885"/>
      <c r="PAC14" s="886"/>
      <c r="PAD14" s="886"/>
      <c r="PAE14" s="886"/>
      <c r="PAF14" s="885"/>
      <c r="PAG14" s="886"/>
      <c r="PAH14" s="886"/>
      <c r="PAI14" s="886"/>
      <c r="PAJ14" s="885"/>
      <c r="PAK14" s="886"/>
      <c r="PAL14" s="886"/>
      <c r="PAM14" s="886"/>
      <c r="PAN14" s="885"/>
      <c r="PAO14" s="886"/>
      <c r="PAP14" s="886"/>
      <c r="PAQ14" s="886"/>
      <c r="PAR14" s="885"/>
      <c r="PAS14" s="886"/>
      <c r="PAT14" s="886"/>
      <c r="PAU14" s="886"/>
      <c r="PAV14" s="885"/>
      <c r="PAW14" s="886"/>
      <c r="PAX14" s="886"/>
      <c r="PAY14" s="886"/>
      <c r="PAZ14" s="885"/>
      <c r="PBA14" s="886"/>
      <c r="PBB14" s="886"/>
      <c r="PBC14" s="886"/>
      <c r="PBD14" s="885"/>
      <c r="PBE14" s="886"/>
      <c r="PBF14" s="886"/>
      <c r="PBG14" s="886"/>
      <c r="PBH14" s="885"/>
      <c r="PBI14" s="886"/>
      <c r="PBJ14" s="886"/>
      <c r="PBK14" s="886"/>
      <c r="PBL14" s="885"/>
      <c r="PBM14" s="886"/>
      <c r="PBN14" s="886"/>
      <c r="PBO14" s="886"/>
      <c r="PBP14" s="885"/>
      <c r="PBQ14" s="886"/>
      <c r="PBR14" s="886"/>
      <c r="PBS14" s="886"/>
      <c r="PBT14" s="885"/>
      <c r="PBU14" s="886"/>
      <c r="PBV14" s="886"/>
      <c r="PBW14" s="886"/>
      <c r="PBX14" s="885"/>
      <c r="PBY14" s="886"/>
      <c r="PBZ14" s="886"/>
      <c r="PCA14" s="886"/>
      <c r="PCB14" s="885"/>
      <c r="PCC14" s="886"/>
      <c r="PCD14" s="886"/>
      <c r="PCE14" s="886"/>
      <c r="PCF14" s="885"/>
      <c r="PCG14" s="886"/>
      <c r="PCH14" s="886"/>
      <c r="PCI14" s="886"/>
      <c r="PCJ14" s="885"/>
      <c r="PCK14" s="886"/>
      <c r="PCL14" s="886"/>
      <c r="PCM14" s="886"/>
      <c r="PCN14" s="885"/>
      <c r="PCO14" s="886"/>
      <c r="PCP14" s="886"/>
      <c r="PCQ14" s="886"/>
      <c r="PCR14" s="885"/>
      <c r="PCS14" s="886"/>
      <c r="PCT14" s="886"/>
      <c r="PCU14" s="886"/>
      <c r="PCV14" s="885"/>
      <c r="PCW14" s="886"/>
      <c r="PCX14" s="886"/>
      <c r="PCY14" s="886"/>
      <c r="PCZ14" s="885"/>
      <c r="PDA14" s="886"/>
      <c r="PDB14" s="886"/>
      <c r="PDC14" s="886"/>
      <c r="PDD14" s="885"/>
      <c r="PDE14" s="886"/>
      <c r="PDF14" s="886"/>
      <c r="PDG14" s="886"/>
      <c r="PDH14" s="885"/>
      <c r="PDI14" s="886"/>
      <c r="PDJ14" s="886"/>
      <c r="PDK14" s="886"/>
      <c r="PDL14" s="885"/>
      <c r="PDM14" s="886"/>
      <c r="PDN14" s="886"/>
      <c r="PDO14" s="886"/>
      <c r="PDP14" s="885"/>
      <c r="PDQ14" s="886"/>
      <c r="PDR14" s="886"/>
      <c r="PDS14" s="886"/>
      <c r="PDT14" s="885"/>
      <c r="PDU14" s="886"/>
      <c r="PDV14" s="886"/>
      <c r="PDW14" s="886"/>
      <c r="PDX14" s="885"/>
      <c r="PDY14" s="886"/>
      <c r="PDZ14" s="886"/>
      <c r="PEA14" s="886"/>
      <c r="PEB14" s="885"/>
      <c r="PEC14" s="886"/>
      <c r="PED14" s="886"/>
      <c r="PEE14" s="886"/>
      <c r="PEF14" s="885"/>
      <c r="PEG14" s="886"/>
      <c r="PEH14" s="886"/>
      <c r="PEI14" s="886"/>
      <c r="PEJ14" s="885"/>
      <c r="PEK14" s="886"/>
      <c r="PEL14" s="886"/>
      <c r="PEM14" s="886"/>
      <c r="PEN14" s="885"/>
      <c r="PEO14" s="886"/>
      <c r="PEP14" s="886"/>
      <c r="PEQ14" s="886"/>
      <c r="PER14" s="885"/>
      <c r="PES14" s="886"/>
      <c r="PET14" s="886"/>
      <c r="PEU14" s="886"/>
      <c r="PEV14" s="885"/>
      <c r="PEW14" s="886"/>
      <c r="PEX14" s="886"/>
      <c r="PEY14" s="886"/>
      <c r="PEZ14" s="885"/>
      <c r="PFA14" s="886"/>
      <c r="PFB14" s="886"/>
      <c r="PFC14" s="886"/>
      <c r="PFD14" s="885"/>
      <c r="PFE14" s="886"/>
      <c r="PFF14" s="886"/>
      <c r="PFG14" s="886"/>
      <c r="PFH14" s="885"/>
      <c r="PFI14" s="886"/>
      <c r="PFJ14" s="886"/>
      <c r="PFK14" s="886"/>
      <c r="PFL14" s="885"/>
      <c r="PFM14" s="886"/>
      <c r="PFN14" s="886"/>
      <c r="PFO14" s="886"/>
      <c r="PFP14" s="885"/>
      <c r="PFQ14" s="886"/>
      <c r="PFR14" s="886"/>
      <c r="PFS14" s="886"/>
      <c r="PFT14" s="885"/>
      <c r="PFU14" s="886"/>
      <c r="PFV14" s="886"/>
      <c r="PFW14" s="886"/>
      <c r="PFX14" s="885"/>
      <c r="PFY14" s="886"/>
      <c r="PFZ14" s="886"/>
      <c r="PGA14" s="886"/>
      <c r="PGB14" s="885"/>
      <c r="PGC14" s="886"/>
      <c r="PGD14" s="886"/>
      <c r="PGE14" s="886"/>
      <c r="PGF14" s="885"/>
      <c r="PGG14" s="886"/>
      <c r="PGH14" s="886"/>
      <c r="PGI14" s="886"/>
      <c r="PGJ14" s="885"/>
      <c r="PGK14" s="886"/>
      <c r="PGL14" s="886"/>
      <c r="PGM14" s="886"/>
      <c r="PGN14" s="885"/>
      <c r="PGO14" s="886"/>
      <c r="PGP14" s="886"/>
      <c r="PGQ14" s="886"/>
      <c r="PGR14" s="885"/>
      <c r="PGS14" s="886"/>
      <c r="PGT14" s="886"/>
      <c r="PGU14" s="886"/>
      <c r="PGV14" s="885"/>
      <c r="PGW14" s="886"/>
      <c r="PGX14" s="886"/>
      <c r="PGY14" s="886"/>
      <c r="PGZ14" s="885"/>
      <c r="PHA14" s="886"/>
      <c r="PHB14" s="886"/>
      <c r="PHC14" s="886"/>
      <c r="PHD14" s="885"/>
      <c r="PHE14" s="886"/>
      <c r="PHF14" s="886"/>
      <c r="PHG14" s="886"/>
      <c r="PHH14" s="885"/>
      <c r="PHI14" s="886"/>
      <c r="PHJ14" s="886"/>
      <c r="PHK14" s="886"/>
      <c r="PHL14" s="885"/>
      <c r="PHM14" s="886"/>
      <c r="PHN14" s="886"/>
      <c r="PHO14" s="886"/>
      <c r="PHP14" s="885"/>
      <c r="PHQ14" s="886"/>
      <c r="PHR14" s="886"/>
      <c r="PHS14" s="886"/>
      <c r="PHT14" s="885"/>
      <c r="PHU14" s="886"/>
      <c r="PHV14" s="886"/>
      <c r="PHW14" s="886"/>
      <c r="PHX14" s="885"/>
      <c r="PHY14" s="886"/>
      <c r="PHZ14" s="886"/>
      <c r="PIA14" s="886"/>
      <c r="PIB14" s="885"/>
      <c r="PIC14" s="886"/>
      <c r="PID14" s="886"/>
      <c r="PIE14" s="886"/>
      <c r="PIF14" s="885"/>
      <c r="PIG14" s="886"/>
      <c r="PIH14" s="886"/>
      <c r="PII14" s="886"/>
      <c r="PIJ14" s="885"/>
      <c r="PIK14" s="886"/>
      <c r="PIL14" s="886"/>
      <c r="PIM14" s="886"/>
      <c r="PIN14" s="885"/>
      <c r="PIO14" s="886"/>
      <c r="PIP14" s="886"/>
      <c r="PIQ14" s="886"/>
      <c r="PIR14" s="885"/>
      <c r="PIS14" s="886"/>
      <c r="PIT14" s="886"/>
      <c r="PIU14" s="886"/>
      <c r="PIV14" s="885"/>
      <c r="PIW14" s="886"/>
      <c r="PIX14" s="886"/>
      <c r="PIY14" s="886"/>
      <c r="PIZ14" s="885"/>
      <c r="PJA14" s="886"/>
      <c r="PJB14" s="886"/>
      <c r="PJC14" s="886"/>
      <c r="PJD14" s="885"/>
      <c r="PJE14" s="886"/>
      <c r="PJF14" s="886"/>
      <c r="PJG14" s="886"/>
      <c r="PJH14" s="885"/>
      <c r="PJI14" s="886"/>
      <c r="PJJ14" s="886"/>
      <c r="PJK14" s="886"/>
      <c r="PJL14" s="885"/>
      <c r="PJM14" s="886"/>
      <c r="PJN14" s="886"/>
      <c r="PJO14" s="886"/>
      <c r="PJP14" s="885"/>
      <c r="PJQ14" s="886"/>
      <c r="PJR14" s="886"/>
      <c r="PJS14" s="886"/>
      <c r="PJT14" s="885"/>
      <c r="PJU14" s="886"/>
      <c r="PJV14" s="886"/>
      <c r="PJW14" s="886"/>
      <c r="PJX14" s="885"/>
      <c r="PJY14" s="886"/>
      <c r="PJZ14" s="886"/>
      <c r="PKA14" s="886"/>
      <c r="PKB14" s="885"/>
      <c r="PKC14" s="886"/>
      <c r="PKD14" s="886"/>
      <c r="PKE14" s="886"/>
      <c r="PKF14" s="885"/>
      <c r="PKG14" s="886"/>
      <c r="PKH14" s="886"/>
      <c r="PKI14" s="886"/>
      <c r="PKJ14" s="885"/>
      <c r="PKK14" s="886"/>
      <c r="PKL14" s="886"/>
      <c r="PKM14" s="886"/>
      <c r="PKN14" s="885"/>
      <c r="PKO14" s="886"/>
      <c r="PKP14" s="886"/>
      <c r="PKQ14" s="886"/>
      <c r="PKR14" s="885"/>
      <c r="PKS14" s="886"/>
      <c r="PKT14" s="886"/>
      <c r="PKU14" s="886"/>
      <c r="PKV14" s="885"/>
      <c r="PKW14" s="886"/>
      <c r="PKX14" s="886"/>
      <c r="PKY14" s="886"/>
      <c r="PKZ14" s="885"/>
      <c r="PLA14" s="886"/>
      <c r="PLB14" s="886"/>
      <c r="PLC14" s="886"/>
      <c r="PLD14" s="885"/>
      <c r="PLE14" s="886"/>
      <c r="PLF14" s="886"/>
      <c r="PLG14" s="886"/>
      <c r="PLH14" s="885"/>
      <c r="PLI14" s="886"/>
      <c r="PLJ14" s="886"/>
      <c r="PLK14" s="886"/>
      <c r="PLL14" s="885"/>
      <c r="PLM14" s="886"/>
      <c r="PLN14" s="886"/>
      <c r="PLO14" s="886"/>
      <c r="PLP14" s="885"/>
      <c r="PLQ14" s="886"/>
      <c r="PLR14" s="886"/>
      <c r="PLS14" s="886"/>
      <c r="PLT14" s="885"/>
      <c r="PLU14" s="886"/>
      <c r="PLV14" s="886"/>
      <c r="PLW14" s="886"/>
      <c r="PLX14" s="885"/>
      <c r="PLY14" s="886"/>
      <c r="PLZ14" s="886"/>
      <c r="PMA14" s="886"/>
      <c r="PMB14" s="885"/>
      <c r="PMC14" s="886"/>
      <c r="PMD14" s="886"/>
      <c r="PME14" s="886"/>
      <c r="PMF14" s="885"/>
      <c r="PMG14" s="886"/>
      <c r="PMH14" s="886"/>
      <c r="PMI14" s="886"/>
      <c r="PMJ14" s="885"/>
      <c r="PMK14" s="886"/>
      <c r="PML14" s="886"/>
      <c r="PMM14" s="886"/>
      <c r="PMN14" s="885"/>
      <c r="PMO14" s="886"/>
      <c r="PMP14" s="886"/>
      <c r="PMQ14" s="886"/>
      <c r="PMR14" s="885"/>
      <c r="PMS14" s="886"/>
      <c r="PMT14" s="886"/>
      <c r="PMU14" s="886"/>
      <c r="PMV14" s="885"/>
      <c r="PMW14" s="886"/>
      <c r="PMX14" s="886"/>
      <c r="PMY14" s="886"/>
      <c r="PMZ14" s="885"/>
      <c r="PNA14" s="886"/>
      <c r="PNB14" s="886"/>
      <c r="PNC14" s="886"/>
      <c r="PND14" s="885"/>
      <c r="PNE14" s="886"/>
      <c r="PNF14" s="886"/>
      <c r="PNG14" s="886"/>
      <c r="PNH14" s="885"/>
      <c r="PNI14" s="886"/>
      <c r="PNJ14" s="886"/>
      <c r="PNK14" s="886"/>
      <c r="PNL14" s="885"/>
      <c r="PNM14" s="886"/>
      <c r="PNN14" s="886"/>
      <c r="PNO14" s="886"/>
      <c r="PNP14" s="885"/>
      <c r="PNQ14" s="886"/>
      <c r="PNR14" s="886"/>
      <c r="PNS14" s="886"/>
      <c r="PNT14" s="885"/>
      <c r="PNU14" s="886"/>
      <c r="PNV14" s="886"/>
      <c r="PNW14" s="886"/>
      <c r="PNX14" s="885"/>
      <c r="PNY14" s="886"/>
      <c r="PNZ14" s="886"/>
      <c r="POA14" s="886"/>
      <c r="POB14" s="885"/>
      <c r="POC14" s="886"/>
      <c r="POD14" s="886"/>
      <c r="POE14" s="886"/>
      <c r="POF14" s="885"/>
      <c r="POG14" s="886"/>
      <c r="POH14" s="886"/>
      <c r="POI14" s="886"/>
      <c r="POJ14" s="885"/>
      <c r="POK14" s="886"/>
      <c r="POL14" s="886"/>
      <c r="POM14" s="886"/>
      <c r="PON14" s="885"/>
      <c r="POO14" s="886"/>
      <c r="POP14" s="886"/>
      <c r="POQ14" s="886"/>
      <c r="POR14" s="885"/>
      <c r="POS14" s="886"/>
      <c r="POT14" s="886"/>
      <c r="POU14" s="886"/>
      <c r="POV14" s="885"/>
      <c r="POW14" s="886"/>
      <c r="POX14" s="886"/>
      <c r="POY14" s="886"/>
      <c r="POZ14" s="885"/>
      <c r="PPA14" s="886"/>
      <c r="PPB14" s="886"/>
      <c r="PPC14" s="886"/>
      <c r="PPD14" s="885"/>
      <c r="PPE14" s="886"/>
      <c r="PPF14" s="886"/>
      <c r="PPG14" s="886"/>
      <c r="PPH14" s="885"/>
      <c r="PPI14" s="886"/>
      <c r="PPJ14" s="886"/>
      <c r="PPK14" s="886"/>
      <c r="PPL14" s="885"/>
      <c r="PPM14" s="886"/>
      <c r="PPN14" s="886"/>
      <c r="PPO14" s="886"/>
      <c r="PPP14" s="885"/>
      <c r="PPQ14" s="886"/>
      <c r="PPR14" s="886"/>
      <c r="PPS14" s="886"/>
      <c r="PPT14" s="885"/>
      <c r="PPU14" s="886"/>
      <c r="PPV14" s="886"/>
      <c r="PPW14" s="886"/>
      <c r="PPX14" s="885"/>
      <c r="PPY14" s="886"/>
      <c r="PPZ14" s="886"/>
      <c r="PQA14" s="886"/>
      <c r="PQB14" s="885"/>
      <c r="PQC14" s="886"/>
      <c r="PQD14" s="886"/>
      <c r="PQE14" s="886"/>
      <c r="PQF14" s="885"/>
      <c r="PQG14" s="886"/>
      <c r="PQH14" s="886"/>
      <c r="PQI14" s="886"/>
      <c r="PQJ14" s="885"/>
      <c r="PQK14" s="886"/>
      <c r="PQL14" s="886"/>
      <c r="PQM14" s="886"/>
      <c r="PQN14" s="885"/>
      <c r="PQO14" s="886"/>
      <c r="PQP14" s="886"/>
      <c r="PQQ14" s="886"/>
      <c r="PQR14" s="885"/>
      <c r="PQS14" s="886"/>
      <c r="PQT14" s="886"/>
      <c r="PQU14" s="886"/>
      <c r="PQV14" s="885"/>
      <c r="PQW14" s="886"/>
      <c r="PQX14" s="886"/>
      <c r="PQY14" s="886"/>
      <c r="PQZ14" s="885"/>
      <c r="PRA14" s="886"/>
      <c r="PRB14" s="886"/>
      <c r="PRC14" s="886"/>
      <c r="PRD14" s="885"/>
      <c r="PRE14" s="886"/>
      <c r="PRF14" s="886"/>
      <c r="PRG14" s="886"/>
      <c r="PRH14" s="885"/>
      <c r="PRI14" s="886"/>
      <c r="PRJ14" s="886"/>
      <c r="PRK14" s="886"/>
      <c r="PRL14" s="885"/>
      <c r="PRM14" s="886"/>
      <c r="PRN14" s="886"/>
      <c r="PRO14" s="886"/>
      <c r="PRP14" s="885"/>
      <c r="PRQ14" s="886"/>
      <c r="PRR14" s="886"/>
      <c r="PRS14" s="886"/>
      <c r="PRT14" s="885"/>
      <c r="PRU14" s="886"/>
      <c r="PRV14" s="886"/>
      <c r="PRW14" s="886"/>
      <c r="PRX14" s="885"/>
      <c r="PRY14" s="886"/>
      <c r="PRZ14" s="886"/>
      <c r="PSA14" s="886"/>
      <c r="PSB14" s="885"/>
      <c r="PSC14" s="886"/>
      <c r="PSD14" s="886"/>
      <c r="PSE14" s="886"/>
      <c r="PSF14" s="885"/>
      <c r="PSG14" s="886"/>
      <c r="PSH14" s="886"/>
      <c r="PSI14" s="886"/>
      <c r="PSJ14" s="885"/>
      <c r="PSK14" s="886"/>
      <c r="PSL14" s="886"/>
      <c r="PSM14" s="886"/>
      <c r="PSN14" s="885"/>
      <c r="PSO14" s="886"/>
      <c r="PSP14" s="886"/>
      <c r="PSQ14" s="886"/>
      <c r="PSR14" s="885"/>
      <c r="PSS14" s="886"/>
      <c r="PST14" s="886"/>
      <c r="PSU14" s="886"/>
      <c r="PSV14" s="885"/>
      <c r="PSW14" s="886"/>
      <c r="PSX14" s="886"/>
      <c r="PSY14" s="886"/>
      <c r="PSZ14" s="885"/>
      <c r="PTA14" s="886"/>
      <c r="PTB14" s="886"/>
      <c r="PTC14" s="886"/>
      <c r="PTD14" s="885"/>
      <c r="PTE14" s="886"/>
      <c r="PTF14" s="886"/>
      <c r="PTG14" s="886"/>
      <c r="PTH14" s="885"/>
      <c r="PTI14" s="886"/>
      <c r="PTJ14" s="886"/>
      <c r="PTK14" s="886"/>
      <c r="PTL14" s="885"/>
      <c r="PTM14" s="886"/>
      <c r="PTN14" s="886"/>
      <c r="PTO14" s="886"/>
      <c r="PTP14" s="885"/>
      <c r="PTQ14" s="886"/>
      <c r="PTR14" s="886"/>
      <c r="PTS14" s="886"/>
      <c r="PTT14" s="885"/>
      <c r="PTU14" s="886"/>
      <c r="PTV14" s="886"/>
      <c r="PTW14" s="886"/>
      <c r="PTX14" s="885"/>
      <c r="PTY14" s="886"/>
      <c r="PTZ14" s="886"/>
      <c r="PUA14" s="886"/>
      <c r="PUB14" s="885"/>
      <c r="PUC14" s="886"/>
      <c r="PUD14" s="886"/>
      <c r="PUE14" s="886"/>
      <c r="PUF14" s="885"/>
      <c r="PUG14" s="886"/>
      <c r="PUH14" s="886"/>
      <c r="PUI14" s="886"/>
      <c r="PUJ14" s="885"/>
      <c r="PUK14" s="886"/>
      <c r="PUL14" s="886"/>
      <c r="PUM14" s="886"/>
      <c r="PUN14" s="885"/>
      <c r="PUO14" s="886"/>
      <c r="PUP14" s="886"/>
      <c r="PUQ14" s="886"/>
      <c r="PUR14" s="885"/>
      <c r="PUS14" s="886"/>
      <c r="PUT14" s="886"/>
      <c r="PUU14" s="886"/>
      <c r="PUV14" s="885"/>
      <c r="PUW14" s="886"/>
      <c r="PUX14" s="886"/>
      <c r="PUY14" s="886"/>
      <c r="PUZ14" s="885"/>
      <c r="PVA14" s="886"/>
      <c r="PVB14" s="886"/>
      <c r="PVC14" s="886"/>
      <c r="PVD14" s="885"/>
      <c r="PVE14" s="886"/>
      <c r="PVF14" s="886"/>
      <c r="PVG14" s="886"/>
      <c r="PVH14" s="885"/>
      <c r="PVI14" s="886"/>
      <c r="PVJ14" s="886"/>
      <c r="PVK14" s="886"/>
      <c r="PVL14" s="885"/>
      <c r="PVM14" s="886"/>
      <c r="PVN14" s="886"/>
      <c r="PVO14" s="886"/>
      <c r="PVP14" s="885"/>
      <c r="PVQ14" s="886"/>
      <c r="PVR14" s="886"/>
      <c r="PVS14" s="886"/>
      <c r="PVT14" s="885"/>
      <c r="PVU14" s="886"/>
      <c r="PVV14" s="886"/>
      <c r="PVW14" s="886"/>
      <c r="PVX14" s="885"/>
      <c r="PVY14" s="886"/>
      <c r="PVZ14" s="886"/>
      <c r="PWA14" s="886"/>
      <c r="PWB14" s="885"/>
      <c r="PWC14" s="886"/>
      <c r="PWD14" s="886"/>
      <c r="PWE14" s="886"/>
      <c r="PWF14" s="885"/>
      <c r="PWG14" s="886"/>
      <c r="PWH14" s="886"/>
      <c r="PWI14" s="886"/>
      <c r="PWJ14" s="885"/>
      <c r="PWK14" s="886"/>
      <c r="PWL14" s="886"/>
      <c r="PWM14" s="886"/>
      <c r="PWN14" s="885"/>
      <c r="PWO14" s="886"/>
      <c r="PWP14" s="886"/>
      <c r="PWQ14" s="886"/>
      <c r="PWR14" s="885"/>
      <c r="PWS14" s="886"/>
      <c r="PWT14" s="886"/>
      <c r="PWU14" s="886"/>
      <c r="PWV14" s="885"/>
      <c r="PWW14" s="886"/>
      <c r="PWX14" s="886"/>
      <c r="PWY14" s="886"/>
      <c r="PWZ14" s="885"/>
      <c r="PXA14" s="886"/>
      <c r="PXB14" s="886"/>
      <c r="PXC14" s="886"/>
      <c r="PXD14" s="885"/>
      <c r="PXE14" s="886"/>
      <c r="PXF14" s="886"/>
      <c r="PXG14" s="886"/>
      <c r="PXH14" s="885"/>
      <c r="PXI14" s="886"/>
      <c r="PXJ14" s="886"/>
      <c r="PXK14" s="886"/>
      <c r="PXL14" s="885"/>
      <c r="PXM14" s="886"/>
      <c r="PXN14" s="886"/>
      <c r="PXO14" s="886"/>
      <c r="PXP14" s="885"/>
      <c r="PXQ14" s="886"/>
      <c r="PXR14" s="886"/>
      <c r="PXS14" s="886"/>
      <c r="PXT14" s="885"/>
      <c r="PXU14" s="886"/>
      <c r="PXV14" s="886"/>
      <c r="PXW14" s="886"/>
      <c r="PXX14" s="885"/>
      <c r="PXY14" s="886"/>
      <c r="PXZ14" s="886"/>
      <c r="PYA14" s="886"/>
      <c r="PYB14" s="885"/>
      <c r="PYC14" s="886"/>
      <c r="PYD14" s="886"/>
      <c r="PYE14" s="886"/>
      <c r="PYF14" s="885"/>
      <c r="PYG14" s="886"/>
      <c r="PYH14" s="886"/>
      <c r="PYI14" s="886"/>
      <c r="PYJ14" s="885"/>
      <c r="PYK14" s="886"/>
      <c r="PYL14" s="886"/>
      <c r="PYM14" s="886"/>
      <c r="PYN14" s="885"/>
      <c r="PYO14" s="886"/>
      <c r="PYP14" s="886"/>
      <c r="PYQ14" s="886"/>
      <c r="PYR14" s="885"/>
      <c r="PYS14" s="886"/>
      <c r="PYT14" s="886"/>
      <c r="PYU14" s="886"/>
      <c r="PYV14" s="885"/>
      <c r="PYW14" s="886"/>
      <c r="PYX14" s="886"/>
      <c r="PYY14" s="886"/>
      <c r="PYZ14" s="885"/>
      <c r="PZA14" s="886"/>
      <c r="PZB14" s="886"/>
      <c r="PZC14" s="886"/>
      <c r="PZD14" s="885"/>
      <c r="PZE14" s="886"/>
      <c r="PZF14" s="886"/>
      <c r="PZG14" s="886"/>
      <c r="PZH14" s="885"/>
      <c r="PZI14" s="886"/>
      <c r="PZJ14" s="886"/>
      <c r="PZK14" s="886"/>
      <c r="PZL14" s="885"/>
      <c r="PZM14" s="886"/>
      <c r="PZN14" s="886"/>
      <c r="PZO14" s="886"/>
      <c r="PZP14" s="885"/>
      <c r="PZQ14" s="886"/>
      <c r="PZR14" s="886"/>
      <c r="PZS14" s="886"/>
      <c r="PZT14" s="885"/>
      <c r="PZU14" s="886"/>
      <c r="PZV14" s="886"/>
      <c r="PZW14" s="886"/>
      <c r="PZX14" s="885"/>
      <c r="PZY14" s="886"/>
      <c r="PZZ14" s="886"/>
      <c r="QAA14" s="886"/>
      <c r="QAB14" s="885"/>
      <c r="QAC14" s="886"/>
      <c r="QAD14" s="886"/>
      <c r="QAE14" s="886"/>
      <c r="QAF14" s="885"/>
      <c r="QAG14" s="886"/>
      <c r="QAH14" s="886"/>
      <c r="QAI14" s="886"/>
      <c r="QAJ14" s="885"/>
      <c r="QAK14" s="886"/>
      <c r="QAL14" s="886"/>
      <c r="QAM14" s="886"/>
      <c r="QAN14" s="885"/>
      <c r="QAO14" s="886"/>
      <c r="QAP14" s="886"/>
      <c r="QAQ14" s="886"/>
      <c r="QAR14" s="885"/>
      <c r="QAS14" s="886"/>
      <c r="QAT14" s="886"/>
      <c r="QAU14" s="886"/>
      <c r="QAV14" s="885"/>
      <c r="QAW14" s="886"/>
      <c r="QAX14" s="886"/>
      <c r="QAY14" s="886"/>
      <c r="QAZ14" s="885"/>
      <c r="QBA14" s="886"/>
      <c r="QBB14" s="886"/>
      <c r="QBC14" s="886"/>
      <c r="QBD14" s="885"/>
      <c r="QBE14" s="886"/>
      <c r="QBF14" s="886"/>
      <c r="QBG14" s="886"/>
      <c r="QBH14" s="885"/>
      <c r="QBI14" s="886"/>
      <c r="QBJ14" s="886"/>
      <c r="QBK14" s="886"/>
      <c r="QBL14" s="885"/>
      <c r="QBM14" s="886"/>
      <c r="QBN14" s="886"/>
      <c r="QBO14" s="886"/>
      <c r="QBP14" s="885"/>
      <c r="QBQ14" s="886"/>
      <c r="QBR14" s="886"/>
      <c r="QBS14" s="886"/>
      <c r="QBT14" s="885"/>
      <c r="QBU14" s="886"/>
      <c r="QBV14" s="886"/>
      <c r="QBW14" s="886"/>
      <c r="QBX14" s="885"/>
      <c r="QBY14" s="886"/>
      <c r="QBZ14" s="886"/>
      <c r="QCA14" s="886"/>
      <c r="QCB14" s="885"/>
      <c r="QCC14" s="886"/>
      <c r="QCD14" s="886"/>
      <c r="QCE14" s="886"/>
      <c r="QCF14" s="885"/>
      <c r="QCG14" s="886"/>
      <c r="QCH14" s="886"/>
      <c r="QCI14" s="886"/>
      <c r="QCJ14" s="885"/>
      <c r="QCK14" s="886"/>
      <c r="QCL14" s="886"/>
      <c r="QCM14" s="886"/>
      <c r="QCN14" s="885"/>
      <c r="QCO14" s="886"/>
      <c r="QCP14" s="886"/>
      <c r="QCQ14" s="886"/>
      <c r="QCR14" s="885"/>
      <c r="QCS14" s="886"/>
      <c r="QCT14" s="886"/>
      <c r="QCU14" s="886"/>
      <c r="QCV14" s="885"/>
      <c r="QCW14" s="886"/>
      <c r="QCX14" s="886"/>
      <c r="QCY14" s="886"/>
      <c r="QCZ14" s="885"/>
      <c r="QDA14" s="886"/>
      <c r="QDB14" s="886"/>
      <c r="QDC14" s="886"/>
      <c r="QDD14" s="885"/>
      <c r="QDE14" s="886"/>
      <c r="QDF14" s="886"/>
      <c r="QDG14" s="886"/>
      <c r="QDH14" s="885"/>
      <c r="QDI14" s="886"/>
      <c r="QDJ14" s="886"/>
      <c r="QDK14" s="886"/>
      <c r="QDL14" s="885"/>
      <c r="QDM14" s="886"/>
      <c r="QDN14" s="886"/>
      <c r="QDO14" s="886"/>
      <c r="QDP14" s="885"/>
      <c r="QDQ14" s="886"/>
      <c r="QDR14" s="886"/>
      <c r="QDS14" s="886"/>
      <c r="QDT14" s="885"/>
      <c r="QDU14" s="886"/>
      <c r="QDV14" s="886"/>
      <c r="QDW14" s="886"/>
      <c r="QDX14" s="885"/>
      <c r="QDY14" s="886"/>
      <c r="QDZ14" s="886"/>
      <c r="QEA14" s="886"/>
      <c r="QEB14" s="885"/>
      <c r="QEC14" s="886"/>
      <c r="QED14" s="886"/>
      <c r="QEE14" s="886"/>
      <c r="QEF14" s="885"/>
      <c r="QEG14" s="886"/>
      <c r="QEH14" s="886"/>
      <c r="QEI14" s="886"/>
      <c r="QEJ14" s="885"/>
      <c r="QEK14" s="886"/>
      <c r="QEL14" s="886"/>
      <c r="QEM14" s="886"/>
      <c r="QEN14" s="885"/>
      <c r="QEO14" s="886"/>
      <c r="QEP14" s="886"/>
      <c r="QEQ14" s="886"/>
      <c r="QER14" s="885"/>
      <c r="QES14" s="886"/>
      <c r="QET14" s="886"/>
      <c r="QEU14" s="886"/>
      <c r="QEV14" s="885"/>
      <c r="QEW14" s="886"/>
      <c r="QEX14" s="886"/>
      <c r="QEY14" s="886"/>
      <c r="QEZ14" s="885"/>
      <c r="QFA14" s="886"/>
      <c r="QFB14" s="886"/>
      <c r="QFC14" s="886"/>
      <c r="QFD14" s="885"/>
      <c r="QFE14" s="886"/>
      <c r="QFF14" s="886"/>
      <c r="QFG14" s="886"/>
      <c r="QFH14" s="885"/>
      <c r="QFI14" s="886"/>
      <c r="QFJ14" s="886"/>
      <c r="QFK14" s="886"/>
      <c r="QFL14" s="885"/>
      <c r="QFM14" s="886"/>
      <c r="QFN14" s="886"/>
      <c r="QFO14" s="886"/>
      <c r="QFP14" s="885"/>
      <c r="QFQ14" s="886"/>
      <c r="QFR14" s="886"/>
      <c r="QFS14" s="886"/>
      <c r="QFT14" s="885"/>
      <c r="QFU14" s="886"/>
      <c r="QFV14" s="886"/>
      <c r="QFW14" s="886"/>
      <c r="QFX14" s="885"/>
      <c r="QFY14" s="886"/>
      <c r="QFZ14" s="886"/>
      <c r="QGA14" s="886"/>
      <c r="QGB14" s="885"/>
      <c r="QGC14" s="886"/>
      <c r="QGD14" s="886"/>
      <c r="QGE14" s="886"/>
      <c r="QGF14" s="885"/>
      <c r="QGG14" s="886"/>
      <c r="QGH14" s="886"/>
      <c r="QGI14" s="886"/>
      <c r="QGJ14" s="885"/>
      <c r="QGK14" s="886"/>
      <c r="QGL14" s="886"/>
      <c r="QGM14" s="886"/>
      <c r="QGN14" s="885"/>
      <c r="QGO14" s="886"/>
      <c r="QGP14" s="886"/>
      <c r="QGQ14" s="886"/>
      <c r="QGR14" s="885"/>
      <c r="QGS14" s="886"/>
      <c r="QGT14" s="886"/>
      <c r="QGU14" s="886"/>
      <c r="QGV14" s="885"/>
      <c r="QGW14" s="886"/>
      <c r="QGX14" s="886"/>
      <c r="QGY14" s="886"/>
      <c r="QGZ14" s="885"/>
      <c r="QHA14" s="886"/>
      <c r="QHB14" s="886"/>
      <c r="QHC14" s="886"/>
      <c r="QHD14" s="885"/>
      <c r="QHE14" s="886"/>
      <c r="QHF14" s="886"/>
      <c r="QHG14" s="886"/>
      <c r="QHH14" s="885"/>
      <c r="QHI14" s="886"/>
      <c r="QHJ14" s="886"/>
      <c r="QHK14" s="886"/>
      <c r="QHL14" s="885"/>
      <c r="QHM14" s="886"/>
      <c r="QHN14" s="886"/>
      <c r="QHO14" s="886"/>
      <c r="QHP14" s="885"/>
      <c r="QHQ14" s="886"/>
      <c r="QHR14" s="886"/>
      <c r="QHS14" s="886"/>
      <c r="QHT14" s="885"/>
      <c r="QHU14" s="886"/>
      <c r="QHV14" s="886"/>
      <c r="QHW14" s="886"/>
      <c r="QHX14" s="885"/>
      <c r="QHY14" s="886"/>
      <c r="QHZ14" s="886"/>
      <c r="QIA14" s="886"/>
      <c r="QIB14" s="885"/>
      <c r="QIC14" s="886"/>
      <c r="QID14" s="886"/>
      <c r="QIE14" s="886"/>
      <c r="QIF14" s="885"/>
      <c r="QIG14" s="886"/>
      <c r="QIH14" s="886"/>
      <c r="QII14" s="886"/>
      <c r="QIJ14" s="885"/>
      <c r="QIK14" s="886"/>
      <c r="QIL14" s="886"/>
      <c r="QIM14" s="886"/>
      <c r="QIN14" s="885"/>
      <c r="QIO14" s="886"/>
      <c r="QIP14" s="886"/>
      <c r="QIQ14" s="886"/>
      <c r="QIR14" s="885"/>
      <c r="QIS14" s="886"/>
      <c r="QIT14" s="886"/>
      <c r="QIU14" s="886"/>
      <c r="QIV14" s="885"/>
      <c r="QIW14" s="886"/>
      <c r="QIX14" s="886"/>
      <c r="QIY14" s="886"/>
      <c r="QIZ14" s="885"/>
      <c r="QJA14" s="886"/>
      <c r="QJB14" s="886"/>
      <c r="QJC14" s="886"/>
      <c r="QJD14" s="885"/>
      <c r="QJE14" s="886"/>
      <c r="QJF14" s="886"/>
      <c r="QJG14" s="886"/>
      <c r="QJH14" s="885"/>
      <c r="QJI14" s="886"/>
      <c r="QJJ14" s="886"/>
      <c r="QJK14" s="886"/>
      <c r="QJL14" s="885"/>
      <c r="QJM14" s="886"/>
      <c r="QJN14" s="886"/>
      <c r="QJO14" s="886"/>
      <c r="QJP14" s="885"/>
      <c r="QJQ14" s="886"/>
      <c r="QJR14" s="886"/>
      <c r="QJS14" s="886"/>
      <c r="QJT14" s="885"/>
      <c r="QJU14" s="886"/>
      <c r="QJV14" s="886"/>
      <c r="QJW14" s="886"/>
      <c r="QJX14" s="885"/>
      <c r="QJY14" s="886"/>
      <c r="QJZ14" s="886"/>
      <c r="QKA14" s="886"/>
      <c r="QKB14" s="885"/>
      <c r="QKC14" s="886"/>
      <c r="QKD14" s="886"/>
      <c r="QKE14" s="886"/>
      <c r="QKF14" s="885"/>
      <c r="QKG14" s="886"/>
      <c r="QKH14" s="886"/>
      <c r="QKI14" s="886"/>
      <c r="QKJ14" s="885"/>
      <c r="QKK14" s="886"/>
      <c r="QKL14" s="886"/>
      <c r="QKM14" s="886"/>
      <c r="QKN14" s="885"/>
      <c r="QKO14" s="886"/>
      <c r="QKP14" s="886"/>
      <c r="QKQ14" s="886"/>
      <c r="QKR14" s="885"/>
      <c r="QKS14" s="886"/>
      <c r="QKT14" s="886"/>
      <c r="QKU14" s="886"/>
      <c r="QKV14" s="885"/>
      <c r="QKW14" s="886"/>
      <c r="QKX14" s="886"/>
      <c r="QKY14" s="886"/>
      <c r="QKZ14" s="885"/>
      <c r="QLA14" s="886"/>
      <c r="QLB14" s="886"/>
      <c r="QLC14" s="886"/>
      <c r="QLD14" s="885"/>
      <c r="QLE14" s="886"/>
      <c r="QLF14" s="886"/>
      <c r="QLG14" s="886"/>
      <c r="QLH14" s="885"/>
      <c r="QLI14" s="886"/>
      <c r="QLJ14" s="886"/>
      <c r="QLK14" s="886"/>
      <c r="QLL14" s="885"/>
      <c r="QLM14" s="886"/>
      <c r="QLN14" s="886"/>
      <c r="QLO14" s="886"/>
      <c r="QLP14" s="885"/>
      <c r="QLQ14" s="886"/>
      <c r="QLR14" s="886"/>
      <c r="QLS14" s="886"/>
      <c r="QLT14" s="885"/>
      <c r="QLU14" s="886"/>
      <c r="QLV14" s="886"/>
      <c r="QLW14" s="886"/>
      <c r="QLX14" s="885"/>
      <c r="QLY14" s="886"/>
      <c r="QLZ14" s="886"/>
      <c r="QMA14" s="886"/>
      <c r="QMB14" s="885"/>
      <c r="QMC14" s="886"/>
      <c r="QMD14" s="886"/>
      <c r="QME14" s="886"/>
      <c r="QMF14" s="885"/>
      <c r="QMG14" s="886"/>
      <c r="QMH14" s="886"/>
      <c r="QMI14" s="886"/>
      <c r="QMJ14" s="885"/>
      <c r="QMK14" s="886"/>
      <c r="QML14" s="886"/>
      <c r="QMM14" s="886"/>
      <c r="QMN14" s="885"/>
      <c r="QMO14" s="886"/>
      <c r="QMP14" s="886"/>
      <c r="QMQ14" s="886"/>
      <c r="QMR14" s="885"/>
      <c r="QMS14" s="886"/>
      <c r="QMT14" s="886"/>
      <c r="QMU14" s="886"/>
      <c r="QMV14" s="885"/>
      <c r="QMW14" s="886"/>
      <c r="QMX14" s="886"/>
      <c r="QMY14" s="886"/>
      <c r="QMZ14" s="885"/>
      <c r="QNA14" s="886"/>
      <c r="QNB14" s="886"/>
      <c r="QNC14" s="886"/>
      <c r="QND14" s="885"/>
      <c r="QNE14" s="886"/>
      <c r="QNF14" s="886"/>
      <c r="QNG14" s="886"/>
      <c r="QNH14" s="885"/>
      <c r="QNI14" s="886"/>
      <c r="QNJ14" s="886"/>
      <c r="QNK14" s="886"/>
      <c r="QNL14" s="885"/>
      <c r="QNM14" s="886"/>
      <c r="QNN14" s="886"/>
      <c r="QNO14" s="886"/>
      <c r="QNP14" s="885"/>
      <c r="QNQ14" s="886"/>
      <c r="QNR14" s="886"/>
      <c r="QNS14" s="886"/>
      <c r="QNT14" s="885"/>
      <c r="QNU14" s="886"/>
      <c r="QNV14" s="886"/>
      <c r="QNW14" s="886"/>
      <c r="QNX14" s="885"/>
      <c r="QNY14" s="886"/>
      <c r="QNZ14" s="886"/>
      <c r="QOA14" s="886"/>
      <c r="QOB14" s="885"/>
      <c r="QOC14" s="886"/>
      <c r="QOD14" s="886"/>
      <c r="QOE14" s="886"/>
      <c r="QOF14" s="885"/>
      <c r="QOG14" s="886"/>
      <c r="QOH14" s="886"/>
      <c r="QOI14" s="886"/>
      <c r="QOJ14" s="885"/>
      <c r="QOK14" s="886"/>
      <c r="QOL14" s="886"/>
      <c r="QOM14" s="886"/>
      <c r="QON14" s="885"/>
      <c r="QOO14" s="886"/>
      <c r="QOP14" s="886"/>
      <c r="QOQ14" s="886"/>
      <c r="QOR14" s="885"/>
      <c r="QOS14" s="886"/>
      <c r="QOT14" s="886"/>
      <c r="QOU14" s="886"/>
      <c r="QOV14" s="885"/>
      <c r="QOW14" s="886"/>
      <c r="QOX14" s="886"/>
      <c r="QOY14" s="886"/>
      <c r="QOZ14" s="885"/>
      <c r="QPA14" s="886"/>
      <c r="QPB14" s="886"/>
      <c r="QPC14" s="886"/>
      <c r="QPD14" s="885"/>
      <c r="QPE14" s="886"/>
      <c r="QPF14" s="886"/>
      <c r="QPG14" s="886"/>
      <c r="QPH14" s="885"/>
      <c r="QPI14" s="886"/>
      <c r="QPJ14" s="886"/>
      <c r="QPK14" s="886"/>
      <c r="QPL14" s="885"/>
      <c r="QPM14" s="886"/>
      <c r="QPN14" s="886"/>
      <c r="QPO14" s="886"/>
      <c r="QPP14" s="885"/>
      <c r="QPQ14" s="886"/>
      <c r="QPR14" s="886"/>
      <c r="QPS14" s="886"/>
      <c r="QPT14" s="885"/>
      <c r="QPU14" s="886"/>
      <c r="QPV14" s="886"/>
      <c r="QPW14" s="886"/>
      <c r="QPX14" s="885"/>
      <c r="QPY14" s="886"/>
      <c r="QPZ14" s="886"/>
      <c r="QQA14" s="886"/>
      <c r="QQB14" s="885"/>
      <c r="QQC14" s="886"/>
      <c r="QQD14" s="886"/>
      <c r="QQE14" s="886"/>
      <c r="QQF14" s="885"/>
      <c r="QQG14" s="886"/>
      <c r="QQH14" s="886"/>
      <c r="QQI14" s="886"/>
      <c r="QQJ14" s="885"/>
      <c r="QQK14" s="886"/>
      <c r="QQL14" s="886"/>
      <c r="QQM14" s="886"/>
      <c r="QQN14" s="885"/>
      <c r="QQO14" s="886"/>
      <c r="QQP14" s="886"/>
      <c r="QQQ14" s="886"/>
      <c r="QQR14" s="885"/>
      <c r="QQS14" s="886"/>
      <c r="QQT14" s="886"/>
      <c r="QQU14" s="886"/>
      <c r="QQV14" s="885"/>
      <c r="QQW14" s="886"/>
      <c r="QQX14" s="886"/>
      <c r="QQY14" s="886"/>
      <c r="QQZ14" s="885"/>
      <c r="QRA14" s="886"/>
      <c r="QRB14" s="886"/>
      <c r="QRC14" s="886"/>
      <c r="QRD14" s="885"/>
      <c r="QRE14" s="886"/>
      <c r="QRF14" s="886"/>
      <c r="QRG14" s="886"/>
      <c r="QRH14" s="885"/>
      <c r="QRI14" s="886"/>
      <c r="QRJ14" s="886"/>
      <c r="QRK14" s="886"/>
      <c r="QRL14" s="885"/>
      <c r="QRM14" s="886"/>
      <c r="QRN14" s="886"/>
      <c r="QRO14" s="886"/>
      <c r="QRP14" s="885"/>
      <c r="QRQ14" s="886"/>
      <c r="QRR14" s="886"/>
      <c r="QRS14" s="886"/>
      <c r="QRT14" s="885"/>
      <c r="QRU14" s="886"/>
      <c r="QRV14" s="886"/>
      <c r="QRW14" s="886"/>
      <c r="QRX14" s="885"/>
      <c r="QRY14" s="886"/>
      <c r="QRZ14" s="886"/>
      <c r="QSA14" s="886"/>
      <c r="QSB14" s="885"/>
      <c r="QSC14" s="886"/>
      <c r="QSD14" s="886"/>
      <c r="QSE14" s="886"/>
      <c r="QSF14" s="885"/>
      <c r="QSG14" s="886"/>
      <c r="QSH14" s="886"/>
      <c r="QSI14" s="886"/>
      <c r="QSJ14" s="885"/>
      <c r="QSK14" s="886"/>
      <c r="QSL14" s="886"/>
      <c r="QSM14" s="886"/>
      <c r="QSN14" s="885"/>
      <c r="QSO14" s="886"/>
      <c r="QSP14" s="886"/>
      <c r="QSQ14" s="886"/>
      <c r="QSR14" s="885"/>
      <c r="QSS14" s="886"/>
      <c r="QST14" s="886"/>
      <c r="QSU14" s="886"/>
      <c r="QSV14" s="885"/>
      <c r="QSW14" s="886"/>
      <c r="QSX14" s="886"/>
      <c r="QSY14" s="886"/>
      <c r="QSZ14" s="885"/>
      <c r="QTA14" s="886"/>
      <c r="QTB14" s="886"/>
      <c r="QTC14" s="886"/>
      <c r="QTD14" s="885"/>
      <c r="QTE14" s="886"/>
      <c r="QTF14" s="886"/>
      <c r="QTG14" s="886"/>
      <c r="QTH14" s="885"/>
      <c r="QTI14" s="886"/>
      <c r="QTJ14" s="886"/>
      <c r="QTK14" s="886"/>
      <c r="QTL14" s="885"/>
      <c r="QTM14" s="886"/>
      <c r="QTN14" s="886"/>
      <c r="QTO14" s="886"/>
      <c r="QTP14" s="885"/>
      <c r="QTQ14" s="886"/>
      <c r="QTR14" s="886"/>
      <c r="QTS14" s="886"/>
      <c r="QTT14" s="885"/>
      <c r="QTU14" s="886"/>
      <c r="QTV14" s="886"/>
      <c r="QTW14" s="886"/>
      <c r="QTX14" s="885"/>
      <c r="QTY14" s="886"/>
      <c r="QTZ14" s="886"/>
      <c r="QUA14" s="886"/>
      <c r="QUB14" s="885"/>
      <c r="QUC14" s="886"/>
      <c r="QUD14" s="886"/>
      <c r="QUE14" s="886"/>
      <c r="QUF14" s="885"/>
      <c r="QUG14" s="886"/>
      <c r="QUH14" s="886"/>
      <c r="QUI14" s="886"/>
      <c r="QUJ14" s="885"/>
      <c r="QUK14" s="886"/>
      <c r="QUL14" s="886"/>
      <c r="QUM14" s="886"/>
      <c r="QUN14" s="885"/>
      <c r="QUO14" s="886"/>
      <c r="QUP14" s="886"/>
      <c r="QUQ14" s="886"/>
      <c r="QUR14" s="885"/>
      <c r="QUS14" s="886"/>
      <c r="QUT14" s="886"/>
      <c r="QUU14" s="886"/>
      <c r="QUV14" s="885"/>
      <c r="QUW14" s="886"/>
      <c r="QUX14" s="886"/>
      <c r="QUY14" s="886"/>
      <c r="QUZ14" s="885"/>
      <c r="QVA14" s="886"/>
      <c r="QVB14" s="886"/>
      <c r="QVC14" s="886"/>
      <c r="QVD14" s="885"/>
      <c r="QVE14" s="886"/>
      <c r="QVF14" s="886"/>
      <c r="QVG14" s="886"/>
      <c r="QVH14" s="885"/>
      <c r="QVI14" s="886"/>
      <c r="QVJ14" s="886"/>
      <c r="QVK14" s="886"/>
      <c r="QVL14" s="885"/>
      <c r="QVM14" s="886"/>
      <c r="QVN14" s="886"/>
      <c r="QVO14" s="886"/>
      <c r="QVP14" s="885"/>
      <c r="QVQ14" s="886"/>
      <c r="QVR14" s="886"/>
      <c r="QVS14" s="886"/>
      <c r="QVT14" s="885"/>
      <c r="QVU14" s="886"/>
      <c r="QVV14" s="886"/>
      <c r="QVW14" s="886"/>
      <c r="QVX14" s="885"/>
      <c r="QVY14" s="886"/>
      <c r="QVZ14" s="886"/>
      <c r="QWA14" s="886"/>
      <c r="QWB14" s="885"/>
      <c r="QWC14" s="886"/>
      <c r="QWD14" s="886"/>
      <c r="QWE14" s="886"/>
      <c r="QWF14" s="885"/>
      <c r="QWG14" s="886"/>
      <c r="QWH14" s="886"/>
      <c r="QWI14" s="886"/>
      <c r="QWJ14" s="885"/>
      <c r="QWK14" s="886"/>
      <c r="QWL14" s="886"/>
      <c r="QWM14" s="886"/>
      <c r="QWN14" s="885"/>
      <c r="QWO14" s="886"/>
      <c r="QWP14" s="886"/>
      <c r="QWQ14" s="886"/>
      <c r="QWR14" s="885"/>
      <c r="QWS14" s="886"/>
      <c r="QWT14" s="886"/>
      <c r="QWU14" s="886"/>
      <c r="QWV14" s="885"/>
      <c r="QWW14" s="886"/>
      <c r="QWX14" s="886"/>
      <c r="QWY14" s="886"/>
      <c r="QWZ14" s="885"/>
      <c r="QXA14" s="886"/>
      <c r="QXB14" s="886"/>
      <c r="QXC14" s="886"/>
      <c r="QXD14" s="885"/>
      <c r="QXE14" s="886"/>
      <c r="QXF14" s="886"/>
      <c r="QXG14" s="886"/>
      <c r="QXH14" s="885"/>
      <c r="QXI14" s="886"/>
      <c r="QXJ14" s="886"/>
      <c r="QXK14" s="886"/>
      <c r="QXL14" s="885"/>
      <c r="QXM14" s="886"/>
      <c r="QXN14" s="886"/>
      <c r="QXO14" s="886"/>
      <c r="QXP14" s="885"/>
      <c r="QXQ14" s="886"/>
      <c r="QXR14" s="886"/>
      <c r="QXS14" s="886"/>
      <c r="QXT14" s="885"/>
      <c r="QXU14" s="886"/>
      <c r="QXV14" s="886"/>
      <c r="QXW14" s="886"/>
      <c r="QXX14" s="885"/>
      <c r="QXY14" s="886"/>
      <c r="QXZ14" s="886"/>
      <c r="QYA14" s="886"/>
      <c r="QYB14" s="885"/>
      <c r="QYC14" s="886"/>
      <c r="QYD14" s="886"/>
      <c r="QYE14" s="886"/>
      <c r="QYF14" s="885"/>
      <c r="QYG14" s="886"/>
      <c r="QYH14" s="886"/>
      <c r="QYI14" s="886"/>
      <c r="QYJ14" s="885"/>
      <c r="QYK14" s="886"/>
      <c r="QYL14" s="886"/>
      <c r="QYM14" s="886"/>
      <c r="QYN14" s="885"/>
      <c r="QYO14" s="886"/>
      <c r="QYP14" s="886"/>
      <c r="QYQ14" s="886"/>
      <c r="QYR14" s="885"/>
      <c r="QYS14" s="886"/>
      <c r="QYT14" s="886"/>
      <c r="QYU14" s="886"/>
      <c r="QYV14" s="885"/>
      <c r="QYW14" s="886"/>
      <c r="QYX14" s="886"/>
      <c r="QYY14" s="886"/>
      <c r="QYZ14" s="885"/>
      <c r="QZA14" s="886"/>
      <c r="QZB14" s="886"/>
      <c r="QZC14" s="886"/>
      <c r="QZD14" s="885"/>
      <c r="QZE14" s="886"/>
      <c r="QZF14" s="886"/>
      <c r="QZG14" s="886"/>
      <c r="QZH14" s="885"/>
      <c r="QZI14" s="886"/>
      <c r="QZJ14" s="886"/>
      <c r="QZK14" s="886"/>
      <c r="QZL14" s="885"/>
      <c r="QZM14" s="886"/>
      <c r="QZN14" s="886"/>
      <c r="QZO14" s="886"/>
      <c r="QZP14" s="885"/>
      <c r="QZQ14" s="886"/>
      <c r="QZR14" s="886"/>
      <c r="QZS14" s="886"/>
      <c r="QZT14" s="885"/>
      <c r="QZU14" s="886"/>
      <c r="QZV14" s="886"/>
      <c r="QZW14" s="886"/>
      <c r="QZX14" s="885"/>
      <c r="QZY14" s="886"/>
      <c r="QZZ14" s="886"/>
      <c r="RAA14" s="886"/>
      <c r="RAB14" s="885"/>
      <c r="RAC14" s="886"/>
      <c r="RAD14" s="886"/>
      <c r="RAE14" s="886"/>
      <c r="RAF14" s="885"/>
      <c r="RAG14" s="886"/>
      <c r="RAH14" s="886"/>
      <c r="RAI14" s="886"/>
      <c r="RAJ14" s="885"/>
      <c r="RAK14" s="886"/>
      <c r="RAL14" s="886"/>
      <c r="RAM14" s="886"/>
      <c r="RAN14" s="885"/>
      <c r="RAO14" s="886"/>
      <c r="RAP14" s="886"/>
      <c r="RAQ14" s="886"/>
      <c r="RAR14" s="885"/>
      <c r="RAS14" s="886"/>
      <c r="RAT14" s="886"/>
      <c r="RAU14" s="886"/>
      <c r="RAV14" s="885"/>
      <c r="RAW14" s="886"/>
      <c r="RAX14" s="886"/>
      <c r="RAY14" s="886"/>
      <c r="RAZ14" s="885"/>
      <c r="RBA14" s="886"/>
      <c r="RBB14" s="886"/>
      <c r="RBC14" s="886"/>
      <c r="RBD14" s="885"/>
      <c r="RBE14" s="886"/>
      <c r="RBF14" s="886"/>
      <c r="RBG14" s="886"/>
      <c r="RBH14" s="885"/>
      <c r="RBI14" s="886"/>
      <c r="RBJ14" s="886"/>
      <c r="RBK14" s="886"/>
      <c r="RBL14" s="885"/>
      <c r="RBM14" s="886"/>
      <c r="RBN14" s="886"/>
      <c r="RBO14" s="886"/>
      <c r="RBP14" s="885"/>
      <c r="RBQ14" s="886"/>
      <c r="RBR14" s="886"/>
      <c r="RBS14" s="886"/>
      <c r="RBT14" s="885"/>
      <c r="RBU14" s="886"/>
      <c r="RBV14" s="886"/>
      <c r="RBW14" s="886"/>
      <c r="RBX14" s="885"/>
      <c r="RBY14" s="886"/>
      <c r="RBZ14" s="886"/>
      <c r="RCA14" s="886"/>
      <c r="RCB14" s="885"/>
      <c r="RCC14" s="886"/>
      <c r="RCD14" s="886"/>
      <c r="RCE14" s="886"/>
      <c r="RCF14" s="885"/>
      <c r="RCG14" s="886"/>
      <c r="RCH14" s="886"/>
      <c r="RCI14" s="886"/>
      <c r="RCJ14" s="885"/>
      <c r="RCK14" s="886"/>
      <c r="RCL14" s="886"/>
      <c r="RCM14" s="886"/>
      <c r="RCN14" s="885"/>
      <c r="RCO14" s="886"/>
      <c r="RCP14" s="886"/>
      <c r="RCQ14" s="886"/>
      <c r="RCR14" s="885"/>
      <c r="RCS14" s="886"/>
      <c r="RCT14" s="886"/>
      <c r="RCU14" s="886"/>
      <c r="RCV14" s="885"/>
      <c r="RCW14" s="886"/>
      <c r="RCX14" s="886"/>
      <c r="RCY14" s="886"/>
      <c r="RCZ14" s="885"/>
      <c r="RDA14" s="886"/>
      <c r="RDB14" s="886"/>
      <c r="RDC14" s="886"/>
      <c r="RDD14" s="885"/>
      <c r="RDE14" s="886"/>
      <c r="RDF14" s="886"/>
      <c r="RDG14" s="886"/>
      <c r="RDH14" s="885"/>
      <c r="RDI14" s="886"/>
      <c r="RDJ14" s="886"/>
      <c r="RDK14" s="886"/>
      <c r="RDL14" s="885"/>
      <c r="RDM14" s="886"/>
      <c r="RDN14" s="886"/>
      <c r="RDO14" s="886"/>
      <c r="RDP14" s="885"/>
      <c r="RDQ14" s="886"/>
      <c r="RDR14" s="886"/>
      <c r="RDS14" s="886"/>
      <c r="RDT14" s="885"/>
      <c r="RDU14" s="886"/>
      <c r="RDV14" s="886"/>
      <c r="RDW14" s="886"/>
      <c r="RDX14" s="885"/>
      <c r="RDY14" s="886"/>
      <c r="RDZ14" s="886"/>
      <c r="REA14" s="886"/>
      <c r="REB14" s="885"/>
      <c r="REC14" s="886"/>
      <c r="RED14" s="886"/>
      <c r="REE14" s="886"/>
      <c r="REF14" s="885"/>
      <c r="REG14" s="886"/>
      <c r="REH14" s="886"/>
      <c r="REI14" s="886"/>
      <c r="REJ14" s="885"/>
      <c r="REK14" s="886"/>
      <c r="REL14" s="886"/>
      <c r="REM14" s="886"/>
      <c r="REN14" s="885"/>
      <c r="REO14" s="886"/>
      <c r="REP14" s="886"/>
      <c r="REQ14" s="886"/>
      <c r="RER14" s="885"/>
      <c r="RES14" s="886"/>
      <c r="RET14" s="886"/>
      <c r="REU14" s="886"/>
      <c r="REV14" s="885"/>
      <c r="REW14" s="886"/>
      <c r="REX14" s="886"/>
      <c r="REY14" s="886"/>
      <c r="REZ14" s="885"/>
      <c r="RFA14" s="886"/>
      <c r="RFB14" s="886"/>
      <c r="RFC14" s="886"/>
      <c r="RFD14" s="885"/>
      <c r="RFE14" s="886"/>
      <c r="RFF14" s="886"/>
      <c r="RFG14" s="886"/>
      <c r="RFH14" s="885"/>
      <c r="RFI14" s="886"/>
      <c r="RFJ14" s="886"/>
      <c r="RFK14" s="886"/>
      <c r="RFL14" s="885"/>
      <c r="RFM14" s="886"/>
      <c r="RFN14" s="886"/>
      <c r="RFO14" s="886"/>
      <c r="RFP14" s="885"/>
      <c r="RFQ14" s="886"/>
      <c r="RFR14" s="886"/>
      <c r="RFS14" s="886"/>
      <c r="RFT14" s="885"/>
      <c r="RFU14" s="886"/>
      <c r="RFV14" s="886"/>
      <c r="RFW14" s="886"/>
      <c r="RFX14" s="885"/>
      <c r="RFY14" s="886"/>
      <c r="RFZ14" s="886"/>
      <c r="RGA14" s="886"/>
      <c r="RGB14" s="885"/>
      <c r="RGC14" s="886"/>
      <c r="RGD14" s="886"/>
      <c r="RGE14" s="886"/>
      <c r="RGF14" s="885"/>
      <c r="RGG14" s="886"/>
      <c r="RGH14" s="886"/>
      <c r="RGI14" s="886"/>
      <c r="RGJ14" s="885"/>
      <c r="RGK14" s="886"/>
      <c r="RGL14" s="886"/>
      <c r="RGM14" s="886"/>
      <c r="RGN14" s="885"/>
      <c r="RGO14" s="886"/>
      <c r="RGP14" s="886"/>
      <c r="RGQ14" s="886"/>
      <c r="RGR14" s="885"/>
      <c r="RGS14" s="886"/>
      <c r="RGT14" s="886"/>
      <c r="RGU14" s="886"/>
      <c r="RGV14" s="885"/>
      <c r="RGW14" s="886"/>
      <c r="RGX14" s="886"/>
      <c r="RGY14" s="886"/>
      <c r="RGZ14" s="885"/>
      <c r="RHA14" s="886"/>
      <c r="RHB14" s="886"/>
      <c r="RHC14" s="886"/>
      <c r="RHD14" s="885"/>
      <c r="RHE14" s="886"/>
      <c r="RHF14" s="886"/>
      <c r="RHG14" s="886"/>
      <c r="RHH14" s="885"/>
      <c r="RHI14" s="886"/>
      <c r="RHJ14" s="886"/>
      <c r="RHK14" s="886"/>
      <c r="RHL14" s="885"/>
      <c r="RHM14" s="886"/>
      <c r="RHN14" s="886"/>
      <c r="RHO14" s="886"/>
      <c r="RHP14" s="885"/>
      <c r="RHQ14" s="886"/>
      <c r="RHR14" s="886"/>
      <c r="RHS14" s="886"/>
      <c r="RHT14" s="885"/>
      <c r="RHU14" s="886"/>
      <c r="RHV14" s="886"/>
      <c r="RHW14" s="886"/>
      <c r="RHX14" s="885"/>
      <c r="RHY14" s="886"/>
      <c r="RHZ14" s="886"/>
      <c r="RIA14" s="886"/>
      <c r="RIB14" s="885"/>
      <c r="RIC14" s="886"/>
      <c r="RID14" s="886"/>
      <c r="RIE14" s="886"/>
      <c r="RIF14" s="885"/>
      <c r="RIG14" s="886"/>
      <c r="RIH14" s="886"/>
      <c r="RII14" s="886"/>
      <c r="RIJ14" s="885"/>
      <c r="RIK14" s="886"/>
      <c r="RIL14" s="886"/>
      <c r="RIM14" s="886"/>
      <c r="RIN14" s="885"/>
      <c r="RIO14" s="886"/>
      <c r="RIP14" s="886"/>
      <c r="RIQ14" s="886"/>
      <c r="RIR14" s="885"/>
      <c r="RIS14" s="886"/>
      <c r="RIT14" s="886"/>
      <c r="RIU14" s="886"/>
      <c r="RIV14" s="885"/>
      <c r="RIW14" s="886"/>
      <c r="RIX14" s="886"/>
      <c r="RIY14" s="886"/>
      <c r="RIZ14" s="885"/>
      <c r="RJA14" s="886"/>
      <c r="RJB14" s="886"/>
      <c r="RJC14" s="886"/>
      <c r="RJD14" s="885"/>
      <c r="RJE14" s="886"/>
      <c r="RJF14" s="886"/>
      <c r="RJG14" s="886"/>
      <c r="RJH14" s="885"/>
      <c r="RJI14" s="886"/>
      <c r="RJJ14" s="886"/>
      <c r="RJK14" s="886"/>
      <c r="RJL14" s="885"/>
      <c r="RJM14" s="886"/>
      <c r="RJN14" s="886"/>
      <c r="RJO14" s="886"/>
      <c r="RJP14" s="885"/>
      <c r="RJQ14" s="886"/>
      <c r="RJR14" s="886"/>
      <c r="RJS14" s="886"/>
      <c r="RJT14" s="885"/>
      <c r="RJU14" s="886"/>
      <c r="RJV14" s="886"/>
      <c r="RJW14" s="886"/>
      <c r="RJX14" s="885"/>
      <c r="RJY14" s="886"/>
      <c r="RJZ14" s="886"/>
      <c r="RKA14" s="886"/>
      <c r="RKB14" s="885"/>
      <c r="RKC14" s="886"/>
      <c r="RKD14" s="886"/>
      <c r="RKE14" s="886"/>
      <c r="RKF14" s="885"/>
      <c r="RKG14" s="886"/>
      <c r="RKH14" s="886"/>
      <c r="RKI14" s="886"/>
      <c r="RKJ14" s="885"/>
      <c r="RKK14" s="886"/>
      <c r="RKL14" s="886"/>
      <c r="RKM14" s="886"/>
      <c r="RKN14" s="885"/>
      <c r="RKO14" s="886"/>
      <c r="RKP14" s="886"/>
      <c r="RKQ14" s="886"/>
      <c r="RKR14" s="885"/>
      <c r="RKS14" s="886"/>
      <c r="RKT14" s="886"/>
      <c r="RKU14" s="886"/>
      <c r="RKV14" s="885"/>
      <c r="RKW14" s="886"/>
      <c r="RKX14" s="886"/>
      <c r="RKY14" s="886"/>
      <c r="RKZ14" s="885"/>
      <c r="RLA14" s="886"/>
      <c r="RLB14" s="886"/>
      <c r="RLC14" s="886"/>
      <c r="RLD14" s="885"/>
      <c r="RLE14" s="886"/>
      <c r="RLF14" s="886"/>
      <c r="RLG14" s="886"/>
      <c r="RLH14" s="885"/>
      <c r="RLI14" s="886"/>
      <c r="RLJ14" s="886"/>
      <c r="RLK14" s="886"/>
      <c r="RLL14" s="885"/>
      <c r="RLM14" s="886"/>
      <c r="RLN14" s="886"/>
      <c r="RLO14" s="886"/>
      <c r="RLP14" s="885"/>
      <c r="RLQ14" s="886"/>
      <c r="RLR14" s="886"/>
      <c r="RLS14" s="886"/>
      <c r="RLT14" s="885"/>
      <c r="RLU14" s="886"/>
      <c r="RLV14" s="886"/>
      <c r="RLW14" s="886"/>
      <c r="RLX14" s="885"/>
      <c r="RLY14" s="886"/>
      <c r="RLZ14" s="886"/>
      <c r="RMA14" s="886"/>
      <c r="RMB14" s="885"/>
      <c r="RMC14" s="886"/>
      <c r="RMD14" s="886"/>
      <c r="RME14" s="886"/>
      <c r="RMF14" s="885"/>
      <c r="RMG14" s="886"/>
      <c r="RMH14" s="886"/>
      <c r="RMI14" s="886"/>
      <c r="RMJ14" s="885"/>
      <c r="RMK14" s="886"/>
      <c r="RML14" s="886"/>
      <c r="RMM14" s="886"/>
      <c r="RMN14" s="885"/>
      <c r="RMO14" s="886"/>
      <c r="RMP14" s="886"/>
      <c r="RMQ14" s="886"/>
      <c r="RMR14" s="885"/>
      <c r="RMS14" s="886"/>
      <c r="RMT14" s="886"/>
      <c r="RMU14" s="886"/>
      <c r="RMV14" s="885"/>
      <c r="RMW14" s="886"/>
      <c r="RMX14" s="886"/>
      <c r="RMY14" s="886"/>
      <c r="RMZ14" s="885"/>
      <c r="RNA14" s="886"/>
      <c r="RNB14" s="886"/>
      <c r="RNC14" s="886"/>
      <c r="RND14" s="885"/>
      <c r="RNE14" s="886"/>
      <c r="RNF14" s="886"/>
      <c r="RNG14" s="886"/>
      <c r="RNH14" s="885"/>
      <c r="RNI14" s="886"/>
      <c r="RNJ14" s="886"/>
      <c r="RNK14" s="886"/>
      <c r="RNL14" s="885"/>
      <c r="RNM14" s="886"/>
      <c r="RNN14" s="886"/>
      <c r="RNO14" s="886"/>
      <c r="RNP14" s="885"/>
      <c r="RNQ14" s="886"/>
      <c r="RNR14" s="886"/>
      <c r="RNS14" s="886"/>
      <c r="RNT14" s="885"/>
      <c r="RNU14" s="886"/>
      <c r="RNV14" s="886"/>
      <c r="RNW14" s="886"/>
      <c r="RNX14" s="885"/>
      <c r="RNY14" s="886"/>
      <c r="RNZ14" s="886"/>
      <c r="ROA14" s="886"/>
      <c r="ROB14" s="885"/>
      <c r="ROC14" s="886"/>
      <c r="ROD14" s="886"/>
      <c r="ROE14" s="886"/>
      <c r="ROF14" s="885"/>
      <c r="ROG14" s="886"/>
      <c r="ROH14" s="886"/>
      <c r="ROI14" s="886"/>
      <c r="ROJ14" s="885"/>
      <c r="ROK14" s="886"/>
      <c r="ROL14" s="886"/>
      <c r="ROM14" s="886"/>
      <c r="RON14" s="885"/>
      <c r="ROO14" s="886"/>
      <c r="ROP14" s="886"/>
      <c r="ROQ14" s="886"/>
      <c r="ROR14" s="885"/>
      <c r="ROS14" s="886"/>
      <c r="ROT14" s="886"/>
      <c r="ROU14" s="886"/>
      <c r="ROV14" s="885"/>
      <c r="ROW14" s="886"/>
      <c r="ROX14" s="886"/>
      <c r="ROY14" s="886"/>
      <c r="ROZ14" s="885"/>
      <c r="RPA14" s="886"/>
      <c r="RPB14" s="886"/>
      <c r="RPC14" s="886"/>
      <c r="RPD14" s="885"/>
      <c r="RPE14" s="886"/>
      <c r="RPF14" s="886"/>
      <c r="RPG14" s="886"/>
      <c r="RPH14" s="885"/>
      <c r="RPI14" s="886"/>
      <c r="RPJ14" s="886"/>
      <c r="RPK14" s="886"/>
      <c r="RPL14" s="885"/>
      <c r="RPM14" s="886"/>
      <c r="RPN14" s="886"/>
      <c r="RPO14" s="886"/>
      <c r="RPP14" s="885"/>
      <c r="RPQ14" s="886"/>
      <c r="RPR14" s="886"/>
      <c r="RPS14" s="886"/>
      <c r="RPT14" s="885"/>
      <c r="RPU14" s="886"/>
      <c r="RPV14" s="886"/>
      <c r="RPW14" s="886"/>
      <c r="RPX14" s="885"/>
      <c r="RPY14" s="886"/>
      <c r="RPZ14" s="886"/>
      <c r="RQA14" s="886"/>
      <c r="RQB14" s="885"/>
      <c r="RQC14" s="886"/>
      <c r="RQD14" s="886"/>
      <c r="RQE14" s="886"/>
      <c r="RQF14" s="885"/>
      <c r="RQG14" s="886"/>
      <c r="RQH14" s="886"/>
      <c r="RQI14" s="886"/>
      <c r="RQJ14" s="885"/>
      <c r="RQK14" s="886"/>
      <c r="RQL14" s="886"/>
      <c r="RQM14" s="886"/>
      <c r="RQN14" s="885"/>
      <c r="RQO14" s="886"/>
      <c r="RQP14" s="886"/>
      <c r="RQQ14" s="886"/>
      <c r="RQR14" s="885"/>
      <c r="RQS14" s="886"/>
      <c r="RQT14" s="886"/>
      <c r="RQU14" s="886"/>
      <c r="RQV14" s="885"/>
      <c r="RQW14" s="886"/>
      <c r="RQX14" s="886"/>
      <c r="RQY14" s="886"/>
      <c r="RQZ14" s="885"/>
      <c r="RRA14" s="886"/>
      <c r="RRB14" s="886"/>
      <c r="RRC14" s="886"/>
      <c r="RRD14" s="885"/>
      <c r="RRE14" s="886"/>
      <c r="RRF14" s="886"/>
      <c r="RRG14" s="886"/>
      <c r="RRH14" s="885"/>
      <c r="RRI14" s="886"/>
      <c r="RRJ14" s="886"/>
      <c r="RRK14" s="886"/>
      <c r="RRL14" s="885"/>
      <c r="RRM14" s="886"/>
      <c r="RRN14" s="886"/>
      <c r="RRO14" s="886"/>
      <c r="RRP14" s="885"/>
      <c r="RRQ14" s="886"/>
      <c r="RRR14" s="886"/>
      <c r="RRS14" s="886"/>
      <c r="RRT14" s="885"/>
      <c r="RRU14" s="886"/>
      <c r="RRV14" s="886"/>
      <c r="RRW14" s="886"/>
      <c r="RRX14" s="885"/>
      <c r="RRY14" s="886"/>
      <c r="RRZ14" s="886"/>
      <c r="RSA14" s="886"/>
      <c r="RSB14" s="885"/>
      <c r="RSC14" s="886"/>
      <c r="RSD14" s="886"/>
      <c r="RSE14" s="886"/>
      <c r="RSF14" s="885"/>
      <c r="RSG14" s="886"/>
      <c r="RSH14" s="886"/>
      <c r="RSI14" s="886"/>
      <c r="RSJ14" s="885"/>
      <c r="RSK14" s="886"/>
      <c r="RSL14" s="886"/>
      <c r="RSM14" s="886"/>
      <c r="RSN14" s="885"/>
      <c r="RSO14" s="886"/>
      <c r="RSP14" s="886"/>
      <c r="RSQ14" s="886"/>
      <c r="RSR14" s="885"/>
      <c r="RSS14" s="886"/>
      <c r="RST14" s="886"/>
      <c r="RSU14" s="886"/>
      <c r="RSV14" s="885"/>
      <c r="RSW14" s="886"/>
      <c r="RSX14" s="886"/>
      <c r="RSY14" s="886"/>
      <c r="RSZ14" s="885"/>
      <c r="RTA14" s="886"/>
      <c r="RTB14" s="886"/>
      <c r="RTC14" s="886"/>
      <c r="RTD14" s="885"/>
      <c r="RTE14" s="886"/>
      <c r="RTF14" s="886"/>
      <c r="RTG14" s="886"/>
      <c r="RTH14" s="885"/>
      <c r="RTI14" s="886"/>
      <c r="RTJ14" s="886"/>
      <c r="RTK14" s="886"/>
      <c r="RTL14" s="885"/>
      <c r="RTM14" s="886"/>
      <c r="RTN14" s="886"/>
      <c r="RTO14" s="886"/>
      <c r="RTP14" s="885"/>
      <c r="RTQ14" s="886"/>
      <c r="RTR14" s="886"/>
      <c r="RTS14" s="886"/>
      <c r="RTT14" s="885"/>
      <c r="RTU14" s="886"/>
      <c r="RTV14" s="886"/>
      <c r="RTW14" s="886"/>
      <c r="RTX14" s="885"/>
      <c r="RTY14" s="886"/>
      <c r="RTZ14" s="886"/>
      <c r="RUA14" s="886"/>
      <c r="RUB14" s="885"/>
      <c r="RUC14" s="886"/>
      <c r="RUD14" s="886"/>
      <c r="RUE14" s="886"/>
      <c r="RUF14" s="885"/>
      <c r="RUG14" s="886"/>
      <c r="RUH14" s="886"/>
      <c r="RUI14" s="886"/>
      <c r="RUJ14" s="885"/>
      <c r="RUK14" s="886"/>
      <c r="RUL14" s="886"/>
      <c r="RUM14" s="886"/>
      <c r="RUN14" s="885"/>
      <c r="RUO14" s="886"/>
      <c r="RUP14" s="886"/>
      <c r="RUQ14" s="886"/>
      <c r="RUR14" s="885"/>
      <c r="RUS14" s="886"/>
      <c r="RUT14" s="886"/>
      <c r="RUU14" s="886"/>
      <c r="RUV14" s="885"/>
      <c r="RUW14" s="886"/>
      <c r="RUX14" s="886"/>
      <c r="RUY14" s="886"/>
      <c r="RUZ14" s="885"/>
      <c r="RVA14" s="886"/>
      <c r="RVB14" s="886"/>
      <c r="RVC14" s="886"/>
      <c r="RVD14" s="885"/>
      <c r="RVE14" s="886"/>
      <c r="RVF14" s="886"/>
      <c r="RVG14" s="886"/>
      <c r="RVH14" s="885"/>
      <c r="RVI14" s="886"/>
      <c r="RVJ14" s="886"/>
      <c r="RVK14" s="886"/>
      <c r="RVL14" s="885"/>
      <c r="RVM14" s="886"/>
      <c r="RVN14" s="886"/>
      <c r="RVO14" s="886"/>
      <c r="RVP14" s="885"/>
      <c r="RVQ14" s="886"/>
      <c r="RVR14" s="886"/>
      <c r="RVS14" s="886"/>
      <c r="RVT14" s="885"/>
      <c r="RVU14" s="886"/>
      <c r="RVV14" s="886"/>
      <c r="RVW14" s="886"/>
      <c r="RVX14" s="885"/>
      <c r="RVY14" s="886"/>
      <c r="RVZ14" s="886"/>
      <c r="RWA14" s="886"/>
      <c r="RWB14" s="885"/>
      <c r="RWC14" s="886"/>
      <c r="RWD14" s="886"/>
      <c r="RWE14" s="886"/>
      <c r="RWF14" s="885"/>
      <c r="RWG14" s="886"/>
      <c r="RWH14" s="886"/>
      <c r="RWI14" s="886"/>
      <c r="RWJ14" s="885"/>
      <c r="RWK14" s="886"/>
      <c r="RWL14" s="886"/>
      <c r="RWM14" s="886"/>
      <c r="RWN14" s="885"/>
      <c r="RWO14" s="886"/>
      <c r="RWP14" s="886"/>
      <c r="RWQ14" s="886"/>
      <c r="RWR14" s="885"/>
      <c r="RWS14" s="886"/>
      <c r="RWT14" s="886"/>
      <c r="RWU14" s="886"/>
      <c r="RWV14" s="885"/>
      <c r="RWW14" s="886"/>
      <c r="RWX14" s="886"/>
      <c r="RWY14" s="886"/>
      <c r="RWZ14" s="885"/>
      <c r="RXA14" s="886"/>
      <c r="RXB14" s="886"/>
      <c r="RXC14" s="886"/>
      <c r="RXD14" s="885"/>
      <c r="RXE14" s="886"/>
      <c r="RXF14" s="886"/>
      <c r="RXG14" s="886"/>
      <c r="RXH14" s="885"/>
      <c r="RXI14" s="886"/>
      <c r="RXJ14" s="886"/>
      <c r="RXK14" s="886"/>
      <c r="RXL14" s="885"/>
      <c r="RXM14" s="886"/>
      <c r="RXN14" s="886"/>
      <c r="RXO14" s="886"/>
      <c r="RXP14" s="885"/>
      <c r="RXQ14" s="886"/>
      <c r="RXR14" s="886"/>
      <c r="RXS14" s="886"/>
      <c r="RXT14" s="885"/>
      <c r="RXU14" s="886"/>
      <c r="RXV14" s="886"/>
      <c r="RXW14" s="886"/>
      <c r="RXX14" s="885"/>
      <c r="RXY14" s="886"/>
      <c r="RXZ14" s="886"/>
      <c r="RYA14" s="886"/>
      <c r="RYB14" s="885"/>
      <c r="RYC14" s="886"/>
      <c r="RYD14" s="886"/>
      <c r="RYE14" s="886"/>
      <c r="RYF14" s="885"/>
      <c r="RYG14" s="886"/>
      <c r="RYH14" s="886"/>
      <c r="RYI14" s="886"/>
      <c r="RYJ14" s="885"/>
      <c r="RYK14" s="886"/>
      <c r="RYL14" s="886"/>
      <c r="RYM14" s="886"/>
      <c r="RYN14" s="885"/>
      <c r="RYO14" s="886"/>
      <c r="RYP14" s="886"/>
      <c r="RYQ14" s="886"/>
      <c r="RYR14" s="885"/>
      <c r="RYS14" s="886"/>
      <c r="RYT14" s="886"/>
      <c r="RYU14" s="886"/>
      <c r="RYV14" s="885"/>
      <c r="RYW14" s="886"/>
      <c r="RYX14" s="886"/>
      <c r="RYY14" s="886"/>
      <c r="RYZ14" s="885"/>
      <c r="RZA14" s="886"/>
      <c r="RZB14" s="886"/>
      <c r="RZC14" s="886"/>
      <c r="RZD14" s="885"/>
      <c r="RZE14" s="886"/>
      <c r="RZF14" s="886"/>
      <c r="RZG14" s="886"/>
      <c r="RZH14" s="885"/>
      <c r="RZI14" s="886"/>
      <c r="RZJ14" s="886"/>
      <c r="RZK14" s="886"/>
      <c r="RZL14" s="885"/>
      <c r="RZM14" s="886"/>
      <c r="RZN14" s="886"/>
      <c r="RZO14" s="886"/>
      <c r="RZP14" s="885"/>
      <c r="RZQ14" s="886"/>
      <c r="RZR14" s="886"/>
      <c r="RZS14" s="886"/>
      <c r="RZT14" s="885"/>
      <c r="RZU14" s="886"/>
      <c r="RZV14" s="886"/>
      <c r="RZW14" s="886"/>
      <c r="RZX14" s="885"/>
      <c r="RZY14" s="886"/>
      <c r="RZZ14" s="886"/>
      <c r="SAA14" s="886"/>
      <c r="SAB14" s="885"/>
      <c r="SAC14" s="886"/>
      <c r="SAD14" s="886"/>
      <c r="SAE14" s="886"/>
      <c r="SAF14" s="885"/>
      <c r="SAG14" s="886"/>
      <c r="SAH14" s="886"/>
      <c r="SAI14" s="886"/>
      <c r="SAJ14" s="885"/>
      <c r="SAK14" s="886"/>
      <c r="SAL14" s="886"/>
      <c r="SAM14" s="886"/>
      <c r="SAN14" s="885"/>
      <c r="SAO14" s="886"/>
      <c r="SAP14" s="886"/>
      <c r="SAQ14" s="886"/>
      <c r="SAR14" s="885"/>
      <c r="SAS14" s="886"/>
      <c r="SAT14" s="886"/>
      <c r="SAU14" s="886"/>
      <c r="SAV14" s="885"/>
      <c r="SAW14" s="886"/>
      <c r="SAX14" s="886"/>
      <c r="SAY14" s="886"/>
      <c r="SAZ14" s="885"/>
      <c r="SBA14" s="886"/>
      <c r="SBB14" s="886"/>
      <c r="SBC14" s="886"/>
      <c r="SBD14" s="885"/>
      <c r="SBE14" s="886"/>
      <c r="SBF14" s="886"/>
      <c r="SBG14" s="886"/>
      <c r="SBH14" s="885"/>
      <c r="SBI14" s="886"/>
      <c r="SBJ14" s="886"/>
      <c r="SBK14" s="886"/>
      <c r="SBL14" s="885"/>
      <c r="SBM14" s="886"/>
      <c r="SBN14" s="886"/>
      <c r="SBO14" s="886"/>
      <c r="SBP14" s="885"/>
      <c r="SBQ14" s="886"/>
      <c r="SBR14" s="886"/>
      <c r="SBS14" s="886"/>
      <c r="SBT14" s="885"/>
      <c r="SBU14" s="886"/>
      <c r="SBV14" s="886"/>
      <c r="SBW14" s="886"/>
      <c r="SBX14" s="885"/>
      <c r="SBY14" s="886"/>
      <c r="SBZ14" s="886"/>
      <c r="SCA14" s="886"/>
      <c r="SCB14" s="885"/>
      <c r="SCC14" s="886"/>
      <c r="SCD14" s="886"/>
      <c r="SCE14" s="886"/>
      <c r="SCF14" s="885"/>
      <c r="SCG14" s="886"/>
      <c r="SCH14" s="886"/>
      <c r="SCI14" s="886"/>
      <c r="SCJ14" s="885"/>
      <c r="SCK14" s="886"/>
      <c r="SCL14" s="886"/>
      <c r="SCM14" s="886"/>
      <c r="SCN14" s="885"/>
      <c r="SCO14" s="886"/>
      <c r="SCP14" s="886"/>
      <c r="SCQ14" s="886"/>
      <c r="SCR14" s="885"/>
      <c r="SCS14" s="886"/>
      <c r="SCT14" s="886"/>
      <c r="SCU14" s="886"/>
      <c r="SCV14" s="885"/>
      <c r="SCW14" s="886"/>
      <c r="SCX14" s="886"/>
      <c r="SCY14" s="886"/>
      <c r="SCZ14" s="885"/>
      <c r="SDA14" s="886"/>
      <c r="SDB14" s="886"/>
      <c r="SDC14" s="886"/>
      <c r="SDD14" s="885"/>
      <c r="SDE14" s="886"/>
      <c r="SDF14" s="886"/>
      <c r="SDG14" s="886"/>
      <c r="SDH14" s="885"/>
      <c r="SDI14" s="886"/>
      <c r="SDJ14" s="886"/>
      <c r="SDK14" s="886"/>
      <c r="SDL14" s="885"/>
      <c r="SDM14" s="886"/>
      <c r="SDN14" s="886"/>
      <c r="SDO14" s="886"/>
      <c r="SDP14" s="885"/>
      <c r="SDQ14" s="886"/>
      <c r="SDR14" s="886"/>
      <c r="SDS14" s="886"/>
      <c r="SDT14" s="885"/>
      <c r="SDU14" s="886"/>
      <c r="SDV14" s="886"/>
      <c r="SDW14" s="886"/>
      <c r="SDX14" s="885"/>
      <c r="SDY14" s="886"/>
      <c r="SDZ14" s="886"/>
      <c r="SEA14" s="886"/>
      <c r="SEB14" s="885"/>
      <c r="SEC14" s="886"/>
      <c r="SED14" s="886"/>
      <c r="SEE14" s="886"/>
      <c r="SEF14" s="885"/>
      <c r="SEG14" s="886"/>
      <c r="SEH14" s="886"/>
      <c r="SEI14" s="886"/>
      <c r="SEJ14" s="885"/>
      <c r="SEK14" s="886"/>
      <c r="SEL14" s="886"/>
      <c r="SEM14" s="886"/>
      <c r="SEN14" s="885"/>
      <c r="SEO14" s="886"/>
      <c r="SEP14" s="886"/>
      <c r="SEQ14" s="886"/>
      <c r="SER14" s="885"/>
      <c r="SES14" s="886"/>
      <c r="SET14" s="886"/>
      <c r="SEU14" s="886"/>
      <c r="SEV14" s="885"/>
      <c r="SEW14" s="886"/>
      <c r="SEX14" s="886"/>
      <c r="SEY14" s="886"/>
      <c r="SEZ14" s="885"/>
      <c r="SFA14" s="886"/>
      <c r="SFB14" s="886"/>
      <c r="SFC14" s="886"/>
      <c r="SFD14" s="885"/>
      <c r="SFE14" s="886"/>
      <c r="SFF14" s="886"/>
      <c r="SFG14" s="886"/>
      <c r="SFH14" s="885"/>
      <c r="SFI14" s="886"/>
      <c r="SFJ14" s="886"/>
      <c r="SFK14" s="886"/>
      <c r="SFL14" s="885"/>
      <c r="SFM14" s="886"/>
      <c r="SFN14" s="886"/>
      <c r="SFO14" s="886"/>
      <c r="SFP14" s="885"/>
      <c r="SFQ14" s="886"/>
      <c r="SFR14" s="886"/>
      <c r="SFS14" s="886"/>
      <c r="SFT14" s="885"/>
      <c r="SFU14" s="886"/>
      <c r="SFV14" s="886"/>
      <c r="SFW14" s="886"/>
      <c r="SFX14" s="885"/>
      <c r="SFY14" s="886"/>
      <c r="SFZ14" s="886"/>
      <c r="SGA14" s="886"/>
      <c r="SGB14" s="885"/>
      <c r="SGC14" s="886"/>
      <c r="SGD14" s="886"/>
      <c r="SGE14" s="886"/>
      <c r="SGF14" s="885"/>
      <c r="SGG14" s="886"/>
      <c r="SGH14" s="886"/>
      <c r="SGI14" s="886"/>
      <c r="SGJ14" s="885"/>
      <c r="SGK14" s="886"/>
      <c r="SGL14" s="886"/>
      <c r="SGM14" s="886"/>
      <c r="SGN14" s="885"/>
      <c r="SGO14" s="886"/>
      <c r="SGP14" s="886"/>
      <c r="SGQ14" s="886"/>
      <c r="SGR14" s="885"/>
      <c r="SGS14" s="886"/>
      <c r="SGT14" s="886"/>
      <c r="SGU14" s="886"/>
      <c r="SGV14" s="885"/>
      <c r="SGW14" s="886"/>
      <c r="SGX14" s="886"/>
      <c r="SGY14" s="886"/>
      <c r="SGZ14" s="885"/>
      <c r="SHA14" s="886"/>
      <c r="SHB14" s="886"/>
      <c r="SHC14" s="886"/>
      <c r="SHD14" s="885"/>
      <c r="SHE14" s="886"/>
      <c r="SHF14" s="886"/>
      <c r="SHG14" s="886"/>
      <c r="SHH14" s="885"/>
      <c r="SHI14" s="886"/>
      <c r="SHJ14" s="886"/>
      <c r="SHK14" s="886"/>
      <c r="SHL14" s="885"/>
      <c r="SHM14" s="886"/>
      <c r="SHN14" s="886"/>
      <c r="SHO14" s="886"/>
      <c r="SHP14" s="885"/>
      <c r="SHQ14" s="886"/>
      <c r="SHR14" s="886"/>
      <c r="SHS14" s="886"/>
      <c r="SHT14" s="885"/>
      <c r="SHU14" s="886"/>
      <c r="SHV14" s="886"/>
      <c r="SHW14" s="886"/>
      <c r="SHX14" s="885"/>
      <c r="SHY14" s="886"/>
      <c r="SHZ14" s="886"/>
      <c r="SIA14" s="886"/>
      <c r="SIB14" s="885"/>
      <c r="SIC14" s="886"/>
      <c r="SID14" s="886"/>
      <c r="SIE14" s="886"/>
      <c r="SIF14" s="885"/>
      <c r="SIG14" s="886"/>
      <c r="SIH14" s="886"/>
      <c r="SII14" s="886"/>
      <c r="SIJ14" s="885"/>
      <c r="SIK14" s="886"/>
      <c r="SIL14" s="886"/>
      <c r="SIM14" s="886"/>
      <c r="SIN14" s="885"/>
      <c r="SIO14" s="886"/>
      <c r="SIP14" s="886"/>
      <c r="SIQ14" s="886"/>
      <c r="SIR14" s="885"/>
      <c r="SIS14" s="886"/>
      <c r="SIT14" s="886"/>
      <c r="SIU14" s="886"/>
      <c r="SIV14" s="885"/>
      <c r="SIW14" s="886"/>
      <c r="SIX14" s="886"/>
      <c r="SIY14" s="886"/>
      <c r="SIZ14" s="885"/>
      <c r="SJA14" s="886"/>
      <c r="SJB14" s="886"/>
      <c r="SJC14" s="886"/>
      <c r="SJD14" s="885"/>
      <c r="SJE14" s="886"/>
      <c r="SJF14" s="886"/>
      <c r="SJG14" s="886"/>
      <c r="SJH14" s="885"/>
      <c r="SJI14" s="886"/>
      <c r="SJJ14" s="886"/>
      <c r="SJK14" s="886"/>
      <c r="SJL14" s="885"/>
      <c r="SJM14" s="886"/>
      <c r="SJN14" s="886"/>
      <c r="SJO14" s="886"/>
      <c r="SJP14" s="885"/>
      <c r="SJQ14" s="886"/>
      <c r="SJR14" s="886"/>
      <c r="SJS14" s="886"/>
      <c r="SJT14" s="885"/>
      <c r="SJU14" s="886"/>
      <c r="SJV14" s="886"/>
      <c r="SJW14" s="886"/>
      <c r="SJX14" s="885"/>
      <c r="SJY14" s="886"/>
      <c r="SJZ14" s="886"/>
      <c r="SKA14" s="886"/>
      <c r="SKB14" s="885"/>
      <c r="SKC14" s="886"/>
      <c r="SKD14" s="886"/>
      <c r="SKE14" s="886"/>
      <c r="SKF14" s="885"/>
      <c r="SKG14" s="886"/>
      <c r="SKH14" s="886"/>
      <c r="SKI14" s="886"/>
      <c r="SKJ14" s="885"/>
      <c r="SKK14" s="886"/>
      <c r="SKL14" s="886"/>
      <c r="SKM14" s="886"/>
      <c r="SKN14" s="885"/>
      <c r="SKO14" s="886"/>
      <c r="SKP14" s="886"/>
      <c r="SKQ14" s="886"/>
      <c r="SKR14" s="885"/>
      <c r="SKS14" s="886"/>
      <c r="SKT14" s="886"/>
      <c r="SKU14" s="886"/>
      <c r="SKV14" s="885"/>
      <c r="SKW14" s="886"/>
      <c r="SKX14" s="886"/>
      <c r="SKY14" s="886"/>
      <c r="SKZ14" s="885"/>
      <c r="SLA14" s="886"/>
      <c r="SLB14" s="886"/>
      <c r="SLC14" s="886"/>
      <c r="SLD14" s="885"/>
      <c r="SLE14" s="886"/>
      <c r="SLF14" s="886"/>
      <c r="SLG14" s="886"/>
      <c r="SLH14" s="885"/>
      <c r="SLI14" s="886"/>
      <c r="SLJ14" s="886"/>
      <c r="SLK14" s="886"/>
      <c r="SLL14" s="885"/>
      <c r="SLM14" s="886"/>
      <c r="SLN14" s="886"/>
      <c r="SLO14" s="886"/>
      <c r="SLP14" s="885"/>
      <c r="SLQ14" s="886"/>
      <c r="SLR14" s="886"/>
      <c r="SLS14" s="886"/>
      <c r="SLT14" s="885"/>
      <c r="SLU14" s="886"/>
      <c r="SLV14" s="886"/>
      <c r="SLW14" s="886"/>
      <c r="SLX14" s="885"/>
      <c r="SLY14" s="886"/>
      <c r="SLZ14" s="886"/>
      <c r="SMA14" s="886"/>
      <c r="SMB14" s="885"/>
      <c r="SMC14" s="886"/>
      <c r="SMD14" s="886"/>
      <c r="SME14" s="886"/>
      <c r="SMF14" s="885"/>
      <c r="SMG14" s="886"/>
      <c r="SMH14" s="886"/>
      <c r="SMI14" s="886"/>
      <c r="SMJ14" s="885"/>
      <c r="SMK14" s="886"/>
      <c r="SML14" s="886"/>
      <c r="SMM14" s="886"/>
      <c r="SMN14" s="885"/>
      <c r="SMO14" s="886"/>
      <c r="SMP14" s="886"/>
      <c r="SMQ14" s="886"/>
      <c r="SMR14" s="885"/>
      <c r="SMS14" s="886"/>
      <c r="SMT14" s="886"/>
      <c r="SMU14" s="886"/>
      <c r="SMV14" s="885"/>
      <c r="SMW14" s="886"/>
      <c r="SMX14" s="886"/>
      <c r="SMY14" s="886"/>
      <c r="SMZ14" s="885"/>
      <c r="SNA14" s="886"/>
      <c r="SNB14" s="886"/>
      <c r="SNC14" s="886"/>
      <c r="SND14" s="885"/>
      <c r="SNE14" s="886"/>
      <c r="SNF14" s="886"/>
      <c r="SNG14" s="886"/>
      <c r="SNH14" s="885"/>
      <c r="SNI14" s="886"/>
      <c r="SNJ14" s="886"/>
      <c r="SNK14" s="886"/>
      <c r="SNL14" s="885"/>
      <c r="SNM14" s="886"/>
      <c r="SNN14" s="886"/>
      <c r="SNO14" s="886"/>
      <c r="SNP14" s="885"/>
      <c r="SNQ14" s="886"/>
      <c r="SNR14" s="886"/>
      <c r="SNS14" s="886"/>
      <c r="SNT14" s="885"/>
      <c r="SNU14" s="886"/>
      <c r="SNV14" s="886"/>
      <c r="SNW14" s="886"/>
      <c r="SNX14" s="885"/>
      <c r="SNY14" s="886"/>
      <c r="SNZ14" s="886"/>
      <c r="SOA14" s="886"/>
      <c r="SOB14" s="885"/>
      <c r="SOC14" s="886"/>
      <c r="SOD14" s="886"/>
      <c r="SOE14" s="886"/>
      <c r="SOF14" s="885"/>
      <c r="SOG14" s="886"/>
      <c r="SOH14" s="886"/>
      <c r="SOI14" s="886"/>
      <c r="SOJ14" s="885"/>
      <c r="SOK14" s="886"/>
      <c r="SOL14" s="886"/>
      <c r="SOM14" s="886"/>
      <c r="SON14" s="885"/>
      <c r="SOO14" s="886"/>
      <c r="SOP14" s="886"/>
      <c r="SOQ14" s="886"/>
      <c r="SOR14" s="885"/>
      <c r="SOS14" s="886"/>
      <c r="SOT14" s="886"/>
      <c r="SOU14" s="886"/>
      <c r="SOV14" s="885"/>
      <c r="SOW14" s="886"/>
      <c r="SOX14" s="886"/>
      <c r="SOY14" s="886"/>
      <c r="SOZ14" s="885"/>
      <c r="SPA14" s="886"/>
      <c r="SPB14" s="886"/>
      <c r="SPC14" s="886"/>
      <c r="SPD14" s="885"/>
      <c r="SPE14" s="886"/>
      <c r="SPF14" s="886"/>
      <c r="SPG14" s="886"/>
      <c r="SPH14" s="885"/>
      <c r="SPI14" s="886"/>
      <c r="SPJ14" s="886"/>
      <c r="SPK14" s="886"/>
      <c r="SPL14" s="885"/>
      <c r="SPM14" s="886"/>
      <c r="SPN14" s="886"/>
      <c r="SPO14" s="886"/>
      <c r="SPP14" s="885"/>
      <c r="SPQ14" s="886"/>
      <c r="SPR14" s="886"/>
      <c r="SPS14" s="886"/>
      <c r="SPT14" s="885"/>
      <c r="SPU14" s="886"/>
      <c r="SPV14" s="886"/>
      <c r="SPW14" s="886"/>
      <c r="SPX14" s="885"/>
      <c r="SPY14" s="886"/>
      <c r="SPZ14" s="886"/>
      <c r="SQA14" s="886"/>
      <c r="SQB14" s="885"/>
      <c r="SQC14" s="886"/>
      <c r="SQD14" s="886"/>
      <c r="SQE14" s="886"/>
      <c r="SQF14" s="885"/>
      <c r="SQG14" s="886"/>
      <c r="SQH14" s="886"/>
      <c r="SQI14" s="886"/>
      <c r="SQJ14" s="885"/>
      <c r="SQK14" s="886"/>
      <c r="SQL14" s="886"/>
      <c r="SQM14" s="886"/>
      <c r="SQN14" s="885"/>
      <c r="SQO14" s="886"/>
      <c r="SQP14" s="886"/>
      <c r="SQQ14" s="886"/>
      <c r="SQR14" s="885"/>
      <c r="SQS14" s="886"/>
      <c r="SQT14" s="886"/>
      <c r="SQU14" s="886"/>
      <c r="SQV14" s="885"/>
      <c r="SQW14" s="886"/>
      <c r="SQX14" s="886"/>
      <c r="SQY14" s="886"/>
      <c r="SQZ14" s="885"/>
      <c r="SRA14" s="886"/>
      <c r="SRB14" s="886"/>
      <c r="SRC14" s="886"/>
      <c r="SRD14" s="885"/>
      <c r="SRE14" s="886"/>
      <c r="SRF14" s="886"/>
      <c r="SRG14" s="886"/>
      <c r="SRH14" s="885"/>
      <c r="SRI14" s="886"/>
      <c r="SRJ14" s="886"/>
      <c r="SRK14" s="886"/>
      <c r="SRL14" s="885"/>
      <c r="SRM14" s="886"/>
      <c r="SRN14" s="886"/>
      <c r="SRO14" s="886"/>
      <c r="SRP14" s="885"/>
      <c r="SRQ14" s="886"/>
      <c r="SRR14" s="886"/>
      <c r="SRS14" s="886"/>
      <c r="SRT14" s="885"/>
      <c r="SRU14" s="886"/>
      <c r="SRV14" s="886"/>
      <c r="SRW14" s="886"/>
      <c r="SRX14" s="885"/>
      <c r="SRY14" s="886"/>
      <c r="SRZ14" s="886"/>
      <c r="SSA14" s="886"/>
      <c r="SSB14" s="885"/>
      <c r="SSC14" s="886"/>
      <c r="SSD14" s="886"/>
      <c r="SSE14" s="886"/>
      <c r="SSF14" s="885"/>
      <c r="SSG14" s="886"/>
      <c r="SSH14" s="886"/>
      <c r="SSI14" s="886"/>
      <c r="SSJ14" s="885"/>
      <c r="SSK14" s="886"/>
      <c r="SSL14" s="886"/>
      <c r="SSM14" s="886"/>
      <c r="SSN14" s="885"/>
      <c r="SSO14" s="886"/>
      <c r="SSP14" s="886"/>
      <c r="SSQ14" s="886"/>
      <c r="SSR14" s="885"/>
      <c r="SSS14" s="886"/>
      <c r="SST14" s="886"/>
      <c r="SSU14" s="886"/>
      <c r="SSV14" s="885"/>
      <c r="SSW14" s="886"/>
      <c r="SSX14" s="886"/>
      <c r="SSY14" s="886"/>
      <c r="SSZ14" s="885"/>
      <c r="STA14" s="886"/>
      <c r="STB14" s="886"/>
      <c r="STC14" s="886"/>
      <c r="STD14" s="885"/>
      <c r="STE14" s="886"/>
      <c r="STF14" s="886"/>
      <c r="STG14" s="886"/>
      <c r="STH14" s="885"/>
      <c r="STI14" s="886"/>
      <c r="STJ14" s="886"/>
      <c r="STK14" s="886"/>
      <c r="STL14" s="885"/>
      <c r="STM14" s="886"/>
      <c r="STN14" s="886"/>
      <c r="STO14" s="886"/>
      <c r="STP14" s="885"/>
      <c r="STQ14" s="886"/>
      <c r="STR14" s="886"/>
      <c r="STS14" s="886"/>
      <c r="STT14" s="885"/>
      <c r="STU14" s="886"/>
      <c r="STV14" s="886"/>
      <c r="STW14" s="886"/>
      <c r="STX14" s="885"/>
      <c r="STY14" s="886"/>
      <c r="STZ14" s="886"/>
      <c r="SUA14" s="886"/>
      <c r="SUB14" s="885"/>
      <c r="SUC14" s="886"/>
      <c r="SUD14" s="886"/>
      <c r="SUE14" s="886"/>
      <c r="SUF14" s="885"/>
      <c r="SUG14" s="886"/>
      <c r="SUH14" s="886"/>
      <c r="SUI14" s="886"/>
      <c r="SUJ14" s="885"/>
      <c r="SUK14" s="886"/>
      <c r="SUL14" s="886"/>
      <c r="SUM14" s="886"/>
      <c r="SUN14" s="885"/>
      <c r="SUO14" s="886"/>
      <c r="SUP14" s="886"/>
      <c r="SUQ14" s="886"/>
      <c r="SUR14" s="885"/>
      <c r="SUS14" s="886"/>
      <c r="SUT14" s="886"/>
      <c r="SUU14" s="886"/>
      <c r="SUV14" s="885"/>
      <c r="SUW14" s="886"/>
      <c r="SUX14" s="886"/>
      <c r="SUY14" s="886"/>
      <c r="SUZ14" s="885"/>
      <c r="SVA14" s="886"/>
      <c r="SVB14" s="886"/>
      <c r="SVC14" s="886"/>
      <c r="SVD14" s="885"/>
      <c r="SVE14" s="886"/>
      <c r="SVF14" s="886"/>
      <c r="SVG14" s="886"/>
      <c r="SVH14" s="885"/>
      <c r="SVI14" s="886"/>
      <c r="SVJ14" s="886"/>
      <c r="SVK14" s="886"/>
      <c r="SVL14" s="885"/>
      <c r="SVM14" s="886"/>
      <c r="SVN14" s="886"/>
      <c r="SVO14" s="886"/>
      <c r="SVP14" s="885"/>
      <c r="SVQ14" s="886"/>
      <c r="SVR14" s="886"/>
      <c r="SVS14" s="886"/>
      <c r="SVT14" s="885"/>
      <c r="SVU14" s="886"/>
      <c r="SVV14" s="886"/>
      <c r="SVW14" s="886"/>
      <c r="SVX14" s="885"/>
      <c r="SVY14" s="886"/>
      <c r="SVZ14" s="886"/>
      <c r="SWA14" s="886"/>
      <c r="SWB14" s="885"/>
      <c r="SWC14" s="886"/>
      <c r="SWD14" s="886"/>
      <c r="SWE14" s="886"/>
      <c r="SWF14" s="885"/>
      <c r="SWG14" s="886"/>
      <c r="SWH14" s="886"/>
      <c r="SWI14" s="886"/>
      <c r="SWJ14" s="885"/>
      <c r="SWK14" s="886"/>
      <c r="SWL14" s="886"/>
      <c r="SWM14" s="886"/>
      <c r="SWN14" s="885"/>
      <c r="SWO14" s="886"/>
      <c r="SWP14" s="886"/>
      <c r="SWQ14" s="886"/>
      <c r="SWR14" s="885"/>
      <c r="SWS14" s="886"/>
      <c r="SWT14" s="886"/>
      <c r="SWU14" s="886"/>
      <c r="SWV14" s="885"/>
      <c r="SWW14" s="886"/>
      <c r="SWX14" s="886"/>
      <c r="SWY14" s="886"/>
      <c r="SWZ14" s="885"/>
      <c r="SXA14" s="886"/>
      <c r="SXB14" s="886"/>
      <c r="SXC14" s="886"/>
      <c r="SXD14" s="885"/>
      <c r="SXE14" s="886"/>
      <c r="SXF14" s="886"/>
      <c r="SXG14" s="886"/>
      <c r="SXH14" s="885"/>
      <c r="SXI14" s="886"/>
      <c r="SXJ14" s="886"/>
      <c r="SXK14" s="886"/>
      <c r="SXL14" s="885"/>
      <c r="SXM14" s="886"/>
      <c r="SXN14" s="886"/>
      <c r="SXO14" s="886"/>
      <c r="SXP14" s="885"/>
      <c r="SXQ14" s="886"/>
      <c r="SXR14" s="886"/>
      <c r="SXS14" s="886"/>
      <c r="SXT14" s="885"/>
      <c r="SXU14" s="886"/>
      <c r="SXV14" s="886"/>
      <c r="SXW14" s="886"/>
      <c r="SXX14" s="885"/>
      <c r="SXY14" s="886"/>
      <c r="SXZ14" s="886"/>
      <c r="SYA14" s="886"/>
      <c r="SYB14" s="885"/>
      <c r="SYC14" s="886"/>
      <c r="SYD14" s="886"/>
      <c r="SYE14" s="886"/>
      <c r="SYF14" s="885"/>
      <c r="SYG14" s="886"/>
      <c r="SYH14" s="886"/>
      <c r="SYI14" s="886"/>
      <c r="SYJ14" s="885"/>
      <c r="SYK14" s="886"/>
      <c r="SYL14" s="886"/>
      <c r="SYM14" s="886"/>
      <c r="SYN14" s="885"/>
      <c r="SYO14" s="886"/>
      <c r="SYP14" s="886"/>
      <c r="SYQ14" s="886"/>
      <c r="SYR14" s="885"/>
      <c r="SYS14" s="886"/>
      <c r="SYT14" s="886"/>
      <c r="SYU14" s="886"/>
      <c r="SYV14" s="885"/>
      <c r="SYW14" s="886"/>
      <c r="SYX14" s="886"/>
      <c r="SYY14" s="886"/>
      <c r="SYZ14" s="885"/>
      <c r="SZA14" s="886"/>
      <c r="SZB14" s="886"/>
      <c r="SZC14" s="886"/>
      <c r="SZD14" s="885"/>
      <c r="SZE14" s="886"/>
      <c r="SZF14" s="886"/>
      <c r="SZG14" s="886"/>
      <c r="SZH14" s="885"/>
      <c r="SZI14" s="886"/>
      <c r="SZJ14" s="886"/>
      <c r="SZK14" s="886"/>
      <c r="SZL14" s="885"/>
      <c r="SZM14" s="886"/>
      <c r="SZN14" s="886"/>
      <c r="SZO14" s="886"/>
      <c r="SZP14" s="885"/>
      <c r="SZQ14" s="886"/>
      <c r="SZR14" s="886"/>
      <c r="SZS14" s="886"/>
      <c r="SZT14" s="885"/>
      <c r="SZU14" s="886"/>
      <c r="SZV14" s="886"/>
      <c r="SZW14" s="886"/>
      <c r="SZX14" s="885"/>
      <c r="SZY14" s="886"/>
      <c r="SZZ14" s="886"/>
      <c r="TAA14" s="886"/>
      <c r="TAB14" s="885"/>
      <c r="TAC14" s="886"/>
      <c r="TAD14" s="886"/>
      <c r="TAE14" s="886"/>
      <c r="TAF14" s="885"/>
      <c r="TAG14" s="886"/>
      <c r="TAH14" s="886"/>
      <c r="TAI14" s="886"/>
      <c r="TAJ14" s="885"/>
      <c r="TAK14" s="886"/>
      <c r="TAL14" s="886"/>
      <c r="TAM14" s="886"/>
      <c r="TAN14" s="885"/>
      <c r="TAO14" s="886"/>
      <c r="TAP14" s="886"/>
      <c r="TAQ14" s="886"/>
      <c r="TAR14" s="885"/>
      <c r="TAS14" s="886"/>
      <c r="TAT14" s="886"/>
      <c r="TAU14" s="886"/>
      <c r="TAV14" s="885"/>
      <c r="TAW14" s="886"/>
      <c r="TAX14" s="886"/>
      <c r="TAY14" s="886"/>
      <c r="TAZ14" s="885"/>
      <c r="TBA14" s="886"/>
      <c r="TBB14" s="886"/>
      <c r="TBC14" s="886"/>
      <c r="TBD14" s="885"/>
      <c r="TBE14" s="886"/>
      <c r="TBF14" s="886"/>
      <c r="TBG14" s="886"/>
      <c r="TBH14" s="885"/>
      <c r="TBI14" s="886"/>
      <c r="TBJ14" s="886"/>
      <c r="TBK14" s="886"/>
      <c r="TBL14" s="885"/>
      <c r="TBM14" s="886"/>
      <c r="TBN14" s="886"/>
      <c r="TBO14" s="886"/>
      <c r="TBP14" s="885"/>
      <c r="TBQ14" s="886"/>
      <c r="TBR14" s="886"/>
      <c r="TBS14" s="886"/>
      <c r="TBT14" s="885"/>
      <c r="TBU14" s="886"/>
      <c r="TBV14" s="886"/>
      <c r="TBW14" s="886"/>
      <c r="TBX14" s="885"/>
      <c r="TBY14" s="886"/>
      <c r="TBZ14" s="886"/>
      <c r="TCA14" s="886"/>
      <c r="TCB14" s="885"/>
      <c r="TCC14" s="886"/>
      <c r="TCD14" s="886"/>
      <c r="TCE14" s="886"/>
      <c r="TCF14" s="885"/>
      <c r="TCG14" s="886"/>
      <c r="TCH14" s="886"/>
      <c r="TCI14" s="886"/>
      <c r="TCJ14" s="885"/>
      <c r="TCK14" s="886"/>
      <c r="TCL14" s="886"/>
      <c r="TCM14" s="886"/>
      <c r="TCN14" s="885"/>
      <c r="TCO14" s="886"/>
      <c r="TCP14" s="886"/>
      <c r="TCQ14" s="886"/>
      <c r="TCR14" s="885"/>
      <c r="TCS14" s="886"/>
      <c r="TCT14" s="886"/>
      <c r="TCU14" s="886"/>
      <c r="TCV14" s="885"/>
      <c r="TCW14" s="886"/>
      <c r="TCX14" s="886"/>
      <c r="TCY14" s="886"/>
      <c r="TCZ14" s="885"/>
      <c r="TDA14" s="886"/>
      <c r="TDB14" s="886"/>
      <c r="TDC14" s="886"/>
      <c r="TDD14" s="885"/>
      <c r="TDE14" s="886"/>
      <c r="TDF14" s="886"/>
      <c r="TDG14" s="886"/>
      <c r="TDH14" s="885"/>
      <c r="TDI14" s="886"/>
      <c r="TDJ14" s="886"/>
      <c r="TDK14" s="886"/>
      <c r="TDL14" s="885"/>
      <c r="TDM14" s="886"/>
      <c r="TDN14" s="886"/>
      <c r="TDO14" s="886"/>
      <c r="TDP14" s="885"/>
      <c r="TDQ14" s="886"/>
      <c r="TDR14" s="886"/>
      <c r="TDS14" s="886"/>
      <c r="TDT14" s="885"/>
      <c r="TDU14" s="886"/>
      <c r="TDV14" s="886"/>
      <c r="TDW14" s="886"/>
      <c r="TDX14" s="885"/>
      <c r="TDY14" s="886"/>
      <c r="TDZ14" s="886"/>
      <c r="TEA14" s="886"/>
      <c r="TEB14" s="885"/>
      <c r="TEC14" s="886"/>
      <c r="TED14" s="886"/>
      <c r="TEE14" s="886"/>
      <c r="TEF14" s="885"/>
      <c r="TEG14" s="886"/>
      <c r="TEH14" s="886"/>
      <c r="TEI14" s="886"/>
      <c r="TEJ14" s="885"/>
      <c r="TEK14" s="886"/>
      <c r="TEL14" s="886"/>
      <c r="TEM14" s="886"/>
      <c r="TEN14" s="885"/>
      <c r="TEO14" s="886"/>
      <c r="TEP14" s="886"/>
      <c r="TEQ14" s="886"/>
      <c r="TER14" s="885"/>
      <c r="TES14" s="886"/>
      <c r="TET14" s="886"/>
      <c r="TEU14" s="886"/>
      <c r="TEV14" s="885"/>
      <c r="TEW14" s="886"/>
      <c r="TEX14" s="886"/>
      <c r="TEY14" s="886"/>
      <c r="TEZ14" s="885"/>
      <c r="TFA14" s="886"/>
      <c r="TFB14" s="886"/>
      <c r="TFC14" s="886"/>
      <c r="TFD14" s="885"/>
      <c r="TFE14" s="886"/>
      <c r="TFF14" s="886"/>
      <c r="TFG14" s="886"/>
      <c r="TFH14" s="885"/>
      <c r="TFI14" s="886"/>
      <c r="TFJ14" s="886"/>
      <c r="TFK14" s="886"/>
      <c r="TFL14" s="885"/>
      <c r="TFM14" s="886"/>
      <c r="TFN14" s="886"/>
      <c r="TFO14" s="886"/>
      <c r="TFP14" s="885"/>
      <c r="TFQ14" s="886"/>
      <c r="TFR14" s="886"/>
      <c r="TFS14" s="886"/>
      <c r="TFT14" s="885"/>
      <c r="TFU14" s="886"/>
      <c r="TFV14" s="886"/>
      <c r="TFW14" s="886"/>
      <c r="TFX14" s="885"/>
      <c r="TFY14" s="886"/>
      <c r="TFZ14" s="886"/>
      <c r="TGA14" s="886"/>
      <c r="TGB14" s="885"/>
      <c r="TGC14" s="886"/>
      <c r="TGD14" s="886"/>
      <c r="TGE14" s="886"/>
      <c r="TGF14" s="885"/>
      <c r="TGG14" s="886"/>
      <c r="TGH14" s="886"/>
      <c r="TGI14" s="886"/>
      <c r="TGJ14" s="885"/>
      <c r="TGK14" s="886"/>
      <c r="TGL14" s="886"/>
      <c r="TGM14" s="886"/>
      <c r="TGN14" s="885"/>
      <c r="TGO14" s="886"/>
      <c r="TGP14" s="886"/>
      <c r="TGQ14" s="886"/>
      <c r="TGR14" s="885"/>
      <c r="TGS14" s="886"/>
      <c r="TGT14" s="886"/>
      <c r="TGU14" s="886"/>
      <c r="TGV14" s="885"/>
      <c r="TGW14" s="886"/>
      <c r="TGX14" s="886"/>
      <c r="TGY14" s="886"/>
      <c r="TGZ14" s="885"/>
      <c r="THA14" s="886"/>
      <c r="THB14" s="886"/>
      <c r="THC14" s="886"/>
      <c r="THD14" s="885"/>
      <c r="THE14" s="886"/>
      <c r="THF14" s="886"/>
      <c r="THG14" s="886"/>
      <c r="THH14" s="885"/>
      <c r="THI14" s="886"/>
      <c r="THJ14" s="886"/>
      <c r="THK14" s="886"/>
      <c r="THL14" s="885"/>
      <c r="THM14" s="886"/>
      <c r="THN14" s="886"/>
      <c r="THO14" s="886"/>
      <c r="THP14" s="885"/>
      <c r="THQ14" s="886"/>
      <c r="THR14" s="886"/>
      <c r="THS14" s="886"/>
      <c r="THT14" s="885"/>
      <c r="THU14" s="886"/>
      <c r="THV14" s="886"/>
      <c r="THW14" s="886"/>
      <c r="THX14" s="885"/>
      <c r="THY14" s="886"/>
      <c r="THZ14" s="886"/>
      <c r="TIA14" s="886"/>
      <c r="TIB14" s="885"/>
      <c r="TIC14" s="886"/>
      <c r="TID14" s="886"/>
      <c r="TIE14" s="886"/>
      <c r="TIF14" s="885"/>
      <c r="TIG14" s="886"/>
      <c r="TIH14" s="886"/>
      <c r="TII14" s="886"/>
      <c r="TIJ14" s="885"/>
      <c r="TIK14" s="886"/>
      <c r="TIL14" s="886"/>
      <c r="TIM14" s="886"/>
      <c r="TIN14" s="885"/>
      <c r="TIO14" s="886"/>
      <c r="TIP14" s="886"/>
      <c r="TIQ14" s="886"/>
      <c r="TIR14" s="885"/>
      <c r="TIS14" s="886"/>
      <c r="TIT14" s="886"/>
      <c r="TIU14" s="886"/>
      <c r="TIV14" s="885"/>
      <c r="TIW14" s="886"/>
      <c r="TIX14" s="886"/>
      <c r="TIY14" s="886"/>
      <c r="TIZ14" s="885"/>
      <c r="TJA14" s="886"/>
      <c r="TJB14" s="886"/>
      <c r="TJC14" s="886"/>
      <c r="TJD14" s="885"/>
      <c r="TJE14" s="886"/>
      <c r="TJF14" s="886"/>
      <c r="TJG14" s="886"/>
      <c r="TJH14" s="885"/>
      <c r="TJI14" s="886"/>
      <c r="TJJ14" s="886"/>
      <c r="TJK14" s="886"/>
      <c r="TJL14" s="885"/>
      <c r="TJM14" s="886"/>
      <c r="TJN14" s="886"/>
      <c r="TJO14" s="886"/>
      <c r="TJP14" s="885"/>
      <c r="TJQ14" s="886"/>
      <c r="TJR14" s="886"/>
      <c r="TJS14" s="886"/>
      <c r="TJT14" s="885"/>
      <c r="TJU14" s="886"/>
      <c r="TJV14" s="886"/>
      <c r="TJW14" s="886"/>
      <c r="TJX14" s="885"/>
      <c r="TJY14" s="886"/>
      <c r="TJZ14" s="886"/>
      <c r="TKA14" s="886"/>
      <c r="TKB14" s="885"/>
      <c r="TKC14" s="886"/>
      <c r="TKD14" s="886"/>
      <c r="TKE14" s="886"/>
      <c r="TKF14" s="885"/>
      <c r="TKG14" s="886"/>
      <c r="TKH14" s="886"/>
      <c r="TKI14" s="886"/>
      <c r="TKJ14" s="885"/>
      <c r="TKK14" s="886"/>
      <c r="TKL14" s="886"/>
      <c r="TKM14" s="886"/>
      <c r="TKN14" s="885"/>
      <c r="TKO14" s="886"/>
      <c r="TKP14" s="886"/>
      <c r="TKQ14" s="886"/>
      <c r="TKR14" s="885"/>
      <c r="TKS14" s="886"/>
      <c r="TKT14" s="886"/>
      <c r="TKU14" s="886"/>
      <c r="TKV14" s="885"/>
      <c r="TKW14" s="886"/>
      <c r="TKX14" s="886"/>
      <c r="TKY14" s="886"/>
      <c r="TKZ14" s="885"/>
      <c r="TLA14" s="886"/>
      <c r="TLB14" s="886"/>
      <c r="TLC14" s="886"/>
      <c r="TLD14" s="885"/>
      <c r="TLE14" s="886"/>
      <c r="TLF14" s="886"/>
      <c r="TLG14" s="886"/>
      <c r="TLH14" s="885"/>
      <c r="TLI14" s="886"/>
      <c r="TLJ14" s="886"/>
      <c r="TLK14" s="886"/>
      <c r="TLL14" s="885"/>
      <c r="TLM14" s="886"/>
      <c r="TLN14" s="886"/>
      <c r="TLO14" s="886"/>
      <c r="TLP14" s="885"/>
      <c r="TLQ14" s="886"/>
      <c r="TLR14" s="886"/>
      <c r="TLS14" s="886"/>
      <c r="TLT14" s="885"/>
      <c r="TLU14" s="886"/>
      <c r="TLV14" s="886"/>
      <c r="TLW14" s="886"/>
      <c r="TLX14" s="885"/>
      <c r="TLY14" s="886"/>
      <c r="TLZ14" s="886"/>
      <c r="TMA14" s="886"/>
      <c r="TMB14" s="885"/>
      <c r="TMC14" s="886"/>
      <c r="TMD14" s="886"/>
      <c r="TME14" s="886"/>
      <c r="TMF14" s="885"/>
      <c r="TMG14" s="886"/>
      <c r="TMH14" s="886"/>
      <c r="TMI14" s="886"/>
      <c r="TMJ14" s="885"/>
      <c r="TMK14" s="886"/>
      <c r="TML14" s="886"/>
      <c r="TMM14" s="886"/>
      <c r="TMN14" s="885"/>
      <c r="TMO14" s="886"/>
      <c r="TMP14" s="886"/>
      <c r="TMQ14" s="886"/>
      <c r="TMR14" s="885"/>
      <c r="TMS14" s="886"/>
      <c r="TMT14" s="886"/>
      <c r="TMU14" s="886"/>
      <c r="TMV14" s="885"/>
      <c r="TMW14" s="886"/>
      <c r="TMX14" s="886"/>
      <c r="TMY14" s="886"/>
      <c r="TMZ14" s="885"/>
      <c r="TNA14" s="886"/>
      <c r="TNB14" s="886"/>
      <c r="TNC14" s="886"/>
      <c r="TND14" s="885"/>
      <c r="TNE14" s="886"/>
      <c r="TNF14" s="886"/>
      <c r="TNG14" s="886"/>
      <c r="TNH14" s="885"/>
      <c r="TNI14" s="886"/>
      <c r="TNJ14" s="886"/>
      <c r="TNK14" s="886"/>
      <c r="TNL14" s="885"/>
      <c r="TNM14" s="886"/>
      <c r="TNN14" s="886"/>
      <c r="TNO14" s="886"/>
      <c r="TNP14" s="885"/>
      <c r="TNQ14" s="886"/>
      <c r="TNR14" s="886"/>
      <c r="TNS14" s="886"/>
      <c r="TNT14" s="885"/>
      <c r="TNU14" s="886"/>
      <c r="TNV14" s="886"/>
      <c r="TNW14" s="886"/>
      <c r="TNX14" s="885"/>
      <c r="TNY14" s="886"/>
      <c r="TNZ14" s="886"/>
      <c r="TOA14" s="886"/>
      <c r="TOB14" s="885"/>
      <c r="TOC14" s="886"/>
      <c r="TOD14" s="886"/>
      <c r="TOE14" s="886"/>
      <c r="TOF14" s="885"/>
      <c r="TOG14" s="886"/>
      <c r="TOH14" s="886"/>
      <c r="TOI14" s="886"/>
      <c r="TOJ14" s="885"/>
      <c r="TOK14" s="886"/>
      <c r="TOL14" s="886"/>
      <c r="TOM14" s="886"/>
      <c r="TON14" s="885"/>
      <c r="TOO14" s="886"/>
      <c r="TOP14" s="886"/>
      <c r="TOQ14" s="886"/>
      <c r="TOR14" s="885"/>
      <c r="TOS14" s="886"/>
      <c r="TOT14" s="886"/>
      <c r="TOU14" s="886"/>
      <c r="TOV14" s="885"/>
      <c r="TOW14" s="886"/>
      <c r="TOX14" s="886"/>
      <c r="TOY14" s="886"/>
      <c r="TOZ14" s="885"/>
      <c r="TPA14" s="886"/>
      <c r="TPB14" s="886"/>
      <c r="TPC14" s="886"/>
      <c r="TPD14" s="885"/>
      <c r="TPE14" s="886"/>
      <c r="TPF14" s="886"/>
      <c r="TPG14" s="886"/>
      <c r="TPH14" s="885"/>
      <c r="TPI14" s="886"/>
      <c r="TPJ14" s="886"/>
      <c r="TPK14" s="886"/>
      <c r="TPL14" s="885"/>
      <c r="TPM14" s="886"/>
      <c r="TPN14" s="886"/>
      <c r="TPO14" s="886"/>
      <c r="TPP14" s="885"/>
      <c r="TPQ14" s="886"/>
      <c r="TPR14" s="886"/>
      <c r="TPS14" s="886"/>
      <c r="TPT14" s="885"/>
      <c r="TPU14" s="886"/>
      <c r="TPV14" s="886"/>
      <c r="TPW14" s="886"/>
      <c r="TPX14" s="885"/>
      <c r="TPY14" s="886"/>
      <c r="TPZ14" s="886"/>
      <c r="TQA14" s="886"/>
      <c r="TQB14" s="885"/>
      <c r="TQC14" s="886"/>
      <c r="TQD14" s="886"/>
      <c r="TQE14" s="886"/>
      <c r="TQF14" s="885"/>
      <c r="TQG14" s="886"/>
      <c r="TQH14" s="886"/>
      <c r="TQI14" s="886"/>
      <c r="TQJ14" s="885"/>
      <c r="TQK14" s="886"/>
      <c r="TQL14" s="886"/>
      <c r="TQM14" s="886"/>
      <c r="TQN14" s="885"/>
      <c r="TQO14" s="886"/>
      <c r="TQP14" s="886"/>
      <c r="TQQ14" s="886"/>
      <c r="TQR14" s="885"/>
      <c r="TQS14" s="886"/>
      <c r="TQT14" s="886"/>
      <c r="TQU14" s="886"/>
      <c r="TQV14" s="885"/>
      <c r="TQW14" s="886"/>
      <c r="TQX14" s="886"/>
      <c r="TQY14" s="886"/>
      <c r="TQZ14" s="885"/>
      <c r="TRA14" s="886"/>
      <c r="TRB14" s="886"/>
      <c r="TRC14" s="886"/>
      <c r="TRD14" s="885"/>
      <c r="TRE14" s="886"/>
      <c r="TRF14" s="886"/>
      <c r="TRG14" s="886"/>
      <c r="TRH14" s="885"/>
      <c r="TRI14" s="886"/>
      <c r="TRJ14" s="886"/>
      <c r="TRK14" s="886"/>
      <c r="TRL14" s="885"/>
      <c r="TRM14" s="886"/>
      <c r="TRN14" s="886"/>
      <c r="TRO14" s="886"/>
      <c r="TRP14" s="885"/>
      <c r="TRQ14" s="886"/>
      <c r="TRR14" s="886"/>
      <c r="TRS14" s="886"/>
      <c r="TRT14" s="885"/>
      <c r="TRU14" s="886"/>
      <c r="TRV14" s="886"/>
      <c r="TRW14" s="886"/>
      <c r="TRX14" s="885"/>
      <c r="TRY14" s="886"/>
      <c r="TRZ14" s="886"/>
      <c r="TSA14" s="886"/>
      <c r="TSB14" s="885"/>
      <c r="TSC14" s="886"/>
      <c r="TSD14" s="886"/>
      <c r="TSE14" s="886"/>
      <c r="TSF14" s="885"/>
      <c r="TSG14" s="886"/>
      <c r="TSH14" s="886"/>
      <c r="TSI14" s="886"/>
      <c r="TSJ14" s="885"/>
      <c r="TSK14" s="886"/>
      <c r="TSL14" s="886"/>
      <c r="TSM14" s="886"/>
      <c r="TSN14" s="885"/>
      <c r="TSO14" s="886"/>
      <c r="TSP14" s="886"/>
      <c r="TSQ14" s="886"/>
      <c r="TSR14" s="885"/>
      <c r="TSS14" s="886"/>
      <c r="TST14" s="886"/>
      <c r="TSU14" s="886"/>
      <c r="TSV14" s="885"/>
      <c r="TSW14" s="886"/>
      <c r="TSX14" s="886"/>
      <c r="TSY14" s="886"/>
      <c r="TSZ14" s="885"/>
      <c r="TTA14" s="886"/>
      <c r="TTB14" s="886"/>
      <c r="TTC14" s="886"/>
      <c r="TTD14" s="885"/>
      <c r="TTE14" s="886"/>
      <c r="TTF14" s="886"/>
      <c r="TTG14" s="886"/>
      <c r="TTH14" s="885"/>
      <c r="TTI14" s="886"/>
      <c r="TTJ14" s="886"/>
      <c r="TTK14" s="886"/>
      <c r="TTL14" s="885"/>
      <c r="TTM14" s="886"/>
      <c r="TTN14" s="886"/>
      <c r="TTO14" s="886"/>
      <c r="TTP14" s="885"/>
      <c r="TTQ14" s="886"/>
      <c r="TTR14" s="886"/>
      <c r="TTS14" s="886"/>
      <c r="TTT14" s="885"/>
      <c r="TTU14" s="886"/>
      <c r="TTV14" s="886"/>
      <c r="TTW14" s="886"/>
      <c r="TTX14" s="885"/>
      <c r="TTY14" s="886"/>
      <c r="TTZ14" s="886"/>
      <c r="TUA14" s="886"/>
      <c r="TUB14" s="885"/>
      <c r="TUC14" s="886"/>
      <c r="TUD14" s="886"/>
      <c r="TUE14" s="886"/>
      <c r="TUF14" s="885"/>
      <c r="TUG14" s="886"/>
      <c r="TUH14" s="886"/>
      <c r="TUI14" s="886"/>
      <c r="TUJ14" s="885"/>
      <c r="TUK14" s="886"/>
      <c r="TUL14" s="886"/>
      <c r="TUM14" s="886"/>
      <c r="TUN14" s="885"/>
      <c r="TUO14" s="886"/>
      <c r="TUP14" s="886"/>
      <c r="TUQ14" s="886"/>
      <c r="TUR14" s="885"/>
      <c r="TUS14" s="886"/>
      <c r="TUT14" s="886"/>
      <c r="TUU14" s="886"/>
      <c r="TUV14" s="885"/>
      <c r="TUW14" s="886"/>
      <c r="TUX14" s="886"/>
      <c r="TUY14" s="886"/>
      <c r="TUZ14" s="885"/>
      <c r="TVA14" s="886"/>
      <c r="TVB14" s="886"/>
      <c r="TVC14" s="886"/>
      <c r="TVD14" s="885"/>
      <c r="TVE14" s="886"/>
      <c r="TVF14" s="886"/>
      <c r="TVG14" s="886"/>
      <c r="TVH14" s="885"/>
      <c r="TVI14" s="886"/>
      <c r="TVJ14" s="886"/>
      <c r="TVK14" s="886"/>
      <c r="TVL14" s="885"/>
      <c r="TVM14" s="886"/>
      <c r="TVN14" s="886"/>
      <c r="TVO14" s="886"/>
      <c r="TVP14" s="885"/>
      <c r="TVQ14" s="886"/>
      <c r="TVR14" s="886"/>
      <c r="TVS14" s="886"/>
      <c r="TVT14" s="885"/>
      <c r="TVU14" s="886"/>
      <c r="TVV14" s="886"/>
      <c r="TVW14" s="886"/>
      <c r="TVX14" s="885"/>
      <c r="TVY14" s="886"/>
      <c r="TVZ14" s="886"/>
      <c r="TWA14" s="886"/>
      <c r="TWB14" s="885"/>
      <c r="TWC14" s="886"/>
      <c r="TWD14" s="886"/>
      <c r="TWE14" s="886"/>
      <c r="TWF14" s="885"/>
      <c r="TWG14" s="886"/>
      <c r="TWH14" s="886"/>
      <c r="TWI14" s="886"/>
      <c r="TWJ14" s="885"/>
      <c r="TWK14" s="886"/>
      <c r="TWL14" s="886"/>
      <c r="TWM14" s="886"/>
      <c r="TWN14" s="885"/>
      <c r="TWO14" s="886"/>
      <c r="TWP14" s="886"/>
      <c r="TWQ14" s="886"/>
      <c r="TWR14" s="885"/>
      <c r="TWS14" s="886"/>
      <c r="TWT14" s="886"/>
      <c r="TWU14" s="886"/>
      <c r="TWV14" s="885"/>
      <c r="TWW14" s="886"/>
      <c r="TWX14" s="886"/>
      <c r="TWY14" s="886"/>
      <c r="TWZ14" s="885"/>
      <c r="TXA14" s="886"/>
      <c r="TXB14" s="886"/>
      <c r="TXC14" s="886"/>
      <c r="TXD14" s="885"/>
      <c r="TXE14" s="886"/>
      <c r="TXF14" s="886"/>
      <c r="TXG14" s="886"/>
      <c r="TXH14" s="885"/>
      <c r="TXI14" s="886"/>
      <c r="TXJ14" s="886"/>
      <c r="TXK14" s="886"/>
      <c r="TXL14" s="885"/>
      <c r="TXM14" s="886"/>
      <c r="TXN14" s="886"/>
      <c r="TXO14" s="886"/>
      <c r="TXP14" s="885"/>
      <c r="TXQ14" s="886"/>
      <c r="TXR14" s="886"/>
      <c r="TXS14" s="886"/>
      <c r="TXT14" s="885"/>
      <c r="TXU14" s="886"/>
      <c r="TXV14" s="886"/>
      <c r="TXW14" s="886"/>
      <c r="TXX14" s="885"/>
      <c r="TXY14" s="886"/>
      <c r="TXZ14" s="886"/>
      <c r="TYA14" s="886"/>
      <c r="TYB14" s="885"/>
      <c r="TYC14" s="886"/>
      <c r="TYD14" s="886"/>
      <c r="TYE14" s="886"/>
      <c r="TYF14" s="885"/>
      <c r="TYG14" s="886"/>
      <c r="TYH14" s="886"/>
      <c r="TYI14" s="886"/>
      <c r="TYJ14" s="885"/>
      <c r="TYK14" s="886"/>
      <c r="TYL14" s="886"/>
      <c r="TYM14" s="886"/>
      <c r="TYN14" s="885"/>
      <c r="TYO14" s="886"/>
      <c r="TYP14" s="886"/>
      <c r="TYQ14" s="886"/>
      <c r="TYR14" s="885"/>
      <c r="TYS14" s="886"/>
      <c r="TYT14" s="886"/>
      <c r="TYU14" s="886"/>
      <c r="TYV14" s="885"/>
      <c r="TYW14" s="886"/>
      <c r="TYX14" s="886"/>
      <c r="TYY14" s="886"/>
      <c r="TYZ14" s="885"/>
      <c r="TZA14" s="886"/>
      <c r="TZB14" s="886"/>
      <c r="TZC14" s="886"/>
      <c r="TZD14" s="885"/>
      <c r="TZE14" s="886"/>
      <c r="TZF14" s="886"/>
      <c r="TZG14" s="886"/>
      <c r="TZH14" s="885"/>
      <c r="TZI14" s="886"/>
      <c r="TZJ14" s="886"/>
      <c r="TZK14" s="886"/>
      <c r="TZL14" s="885"/>
      <c r="TZM14" s="886"/>
      <c r="TZN14" s="886"/>
      <c r="TZO14" s="886"/>
      <c r="TZP14" s="885"/>
      <c r="TZQ14" s="886"/>
      <c r="TZR14" s="886"/>
      <c r="TZS14" s="886"/>
      <c r="TZT14" s="885"/>
      <c r="TZU14" s="886"/>
      <c r="TZV14" s="886"/>
      <c r="TZW14" s="886"/>
      <c r="TZX14" s="885"/>
      <c r="TZY14" s="886"/>
      <c r="TZZ14" s="886"/>
      <c r="UAA14" s="886"/>
      <c r="UAB14" s="885"/>
      <c r="UAC14" s="886"/>
      <c r="UAD14" s="886"/>
      <c r="UAE14" s="886"/>
      <c r="UAF14" s="885"/>
      <c r="UAG14" s="886"/>
      <c r="UAH14" s="886"/>
      <c r="UAI14" s="886"/>
      <c r="UAJ14" s="885"/>
      <c r="UAK14" s="886"/>
      <c r="UAL14" s="886"/>
      <c r="UAM14" s="886"/>
      <c r="UAN14" s="885"/>
      <c r="UAO14" s="886"/>
      <c r="UAP14" s="886"/>
      <c r="UAQ14" s="886"/>
      <c r="UAR14" s="885"/>
      <c r="UAS14" s="886"/>
      <c r="UAT14" s="886"/>
      <c r="UAU14" s="886"/>
      <c r="UAV14" s="885"/>
      <c r="UAW14" s="886"/>
      <c r="UAX14" s="886"/>
      <c r="UAY14" s="886"/>
      <c r="UAZ14" s="885"/>
      <c r="UBA14" s="886"/>
      <c r="UBB14" s="886"/>
      <c r="UBC14" s="886"/>
      <c r="UBD14" s="885"/>
      <c r="UBE14" s="886"/>
      <c r="UBF14" s="886"/>
      <c r="UBG14" s="886"/>
      <c r="UBH14" s="885"/>
      <c r="UBI14" s="886"/>
      <c r="UBJ14" s="886"/>
      <c r="UBK14" s="886"/>
      <c r="UBL14" s="885"/>
      <c r="UBM14" s="886"/>
      <c r="UBN14" s="886"/>
      <c r="UBO14" s="886"/>
      <c r="UBP14" s="885"/>
      <c r="UBQ14" s="886"/>
      <c r="UBR14" s="886"/>
      <c r="UBS14" s="886"/>
      <c r="UBT14" s="885"/>
      <c r="UBU14" s="886"/>
      <c r="UBV14" s="886"/>
      <c r="UBW14" s="886"/>
      <c r="UBX14" s="885"/>
      <c r="UBY14" s="886"/>
      <c r="UBZ14" s="886"/>
      <c r="UCA14" s="886"/>
      <c r="UCB14" s="885"/>
      <c r="UCC14" s="886"/>
      <c r="UCD14" s="886"/>
      <c r="UCE14" s="886"/>
      <c r="UCF14" s="885"/>
      <c r="UCG14" s="886"/>
      <c r="UCH14" s="886"/>
      <c r="UCI14" s="886"/>
      <c r="UCJ14" s="885"/>
      <c r="UCK14" s="886"/>
      <c r="UCL14" s="886"/>
      <c r="UCM14" s="886"/>
      <c r="UCN14" s="885"/>
      <c r="UCO14" s="886"/>
      <c r="UCP14" s="886"/>
      <c r="UCQ14" s="886"/>
      <c r="UCR14" s="885"/>
      <c r="UCS14" s="886"/>
      <c r="UCT14" s="886"/>
      <c r="UCU14" s="886"/>
      <c r="UCV14" s="885"/>
      <c r="UCW14" s="886"/>
      <c r="UCX14" s="886"/>
      <c r="UCY14" s="886"/>
      <c r="UCZ14" s="885"/>
      <c r="UDA14" s="886"/>
      <c r="UDB14" s="886"/>
      <c r="UDC14" s="886"/>
      <c r="UDD14" s="885"/>
      <c r="UDE14" s="886"/>
      <c r="UDF14" s="886"/>
      <c r="UDG14" s="886"/>
      <c r="UDH14" s="885"/>
      <c r="UDI14" s="886"/>
      <c r="UDJ14" s="886"/>
      <c r="UDK14" s="886"/>
      <c r="UDL14" s="885"/>
      <c r="UDM14" s="886"/>
      <c r="UDN14" s="886"/>
      <c r="UDO14" s="886"/>
      <c r="UDP14" s="885"/>
      <c r="UDQ14" s="886"/>
      <c r="UDR14" s="886"/>
      <c r="UDS14" s="886"/>
      <c r="UDT14" s="885"/>
      <c r="UDU14" s="886"/>
      <c r="UDV14" s="886"/>
      <c r="UDW14" s="886"/>
      <c r="UDX14" s="885"/>
      <c r="UDY14" s="886"/>
      <c r="UDZ14" s="886"/>
      <c r="UEA14" s="886"/>
      <c r="UEB14" s="885"/>
      <c r="UEC14" s="886"/>
      <c r="UED14" s="886"/>
      <c r="UEE14" s="886"/>
      <c r="UEF14" s="885"/>
      <c r="UEG14" s="886"/>
      <c r="UEH14" s="886"/>
      <c r="UEI14" s="886"/>
      <c r="UEJ14" s="885"/>
      <c r="UEK14" s="886"/>
      <c r="UEL14" s="886"/>
      <c r="UEM14" s="886"/>
      <c r="UEN14" s="885"/>
      <c r="UEO14" s="886"/>
      <c r="UEP14" s="886"/>
      <c r="UEQ14" s="886"/>
      <c r="UER14" s="885"/>
      <c r="UES14" s="886"/>
      <c r="UET14" s="886"/>
      <c r="UEU14" s="886"/>
      <c r="UEV14" s="885"/>
      <c r="UEW14" s="886"/>
      <c r="UEX14" s="886"/>
      <c r="UEY14" s="886"/>
      <c r="UEZ14" s="885"/>
      <c r="UFA14" s="886"/>
      <c r="UFB14" s="886"/>
      <c r="UFC14" s="886"/>
      <c r="UFD14" s="885"/>
      <c r="UFE14" s="886"/>
      <c r="UFF14" s="886"/>
      <c r="UFG14" s="886"/>
      <c r="UFH14" s="885"/>
      <c r="UFI14" s="886"/>
      <c r="UFJ14" s="886"/>
      <c r="UFK14" s="886"/>
      <c r="UFL14" s="885"/>
      <c r="UFM14" s="886"/>
      <c r="UFN14" s="886"/>
      <c r="UFO14" s="886"/>
      <c r="UFP14" s="885"/>
      <c r="UFQ14" s="886"/>
      <c r="UFR14" s="886"/>
      <c r="UFS14" s="886"/>
      <c r="UFT14" s="885"/>
      <c r="UFU14" s="886"/>
      <c r="UFV14" s="886"/>
      <c r="UFW14" s="886"/>
      <c r="UFX14" s="885"/>
      <c r="UFY14" s="886"/>
      <c r="UFZ14" s="886"/>
      <c r="UGA14" s="886"/>
      <c r="UGB14" s="885"/>
      <c r="UGC14" s="886"/>
      <c r="UGD14" s="886"/>
      <c r="UGE14" s="886"/>
      <c r="UGF14" s="885"/>
      <c r="UGG14" s="886"/>
      <c r="UGH14" s="886"/>
      <c r="UGI14" s="886"/>
      <c r="UGJ14" s="885"/>
      <c r="UGK14" s="886"/>
      <c r="UGL14" s="886"/>
      <c r="UGM14" s="886"/>
      <c r="UGN14" s="885"/>
      <c r="UGO14" s="886"/>
      <c r="UGP14" s="886"/>
      <c r="UGQ14" s="886"/>
      <c r="UGR14" s="885"/>
      <c r="UGS14" s="886"/>
      <c r="UGT14" s="886"/>
      <c r="UGU14" s="886"/>
      <c r="UGV14" s="885"/>
      <c r="UGW14" s="886"/>
      <c r="UGX14" s="886"/>
      <c r="UGY14" s="886"/>
      <c r="UGZ14" s="885"/>
      <c r="UHA14" s="886"/>
      <c r="UHB14" s="886"/>
      <c r="UHC14" s="886"/>
      <c r="UHD14" s="885"/>
      <c r="UHE14" s="886"/>
      <c r="UHF14" s="886"/>
      <c r="UHG14" s="886"/>
      <c r="UHH14" s="885"/>
      <c r="UHI14" s="886"/>
      <c r="UHJ14" s="886"/>
      <c r="UHK14" s="886"/>
      <c r="UHL14" s="885"/>
      <c r="UHM14" s="886"/>
      <c r="UHN14" s="886"/>
      <c r="UHO14" s="886"/>
      <c r="UHP14" s="885"/>
      <c r="UHQ14" s="886"/>
      <c r="UHR14" s="886"/>
      <c r="UHS14" s="886"/>
      <c r="UHT14" s="885"/>
      <c r="UHU14" s="886"/>
      <c r="UHV14" s="886"/>
      <c r="UHW14" s="886"/>
      <c r="UHX14" s="885"/>
      <c r="UHY14" s="886"/>
      <c r="UHZ14" s="886"/>
      <c r="UIA14" s="886"/>
      <c r="UIB14" s="885"/>
      <c r="UIC14" s="886"/>
      <c r="UID14" s="886"/>
      <c r="UIE14" s="886"/>
      <c r="UIF14" s="885"/>
      <c r="UIG14" s="886"/>
      <c r="UIH14" s="886"/>
      <c r="UII14" s="886"/>
      <c r="UIJ14" s="885"/>
      <c r="UIK14" s="886"/>
      <c r="UIL14" s="886"/>
      <c r="UIM14" s="886"/>
      <c r="UIN14" s="885"/>
      <c r="UIO14" s="886"/>
      <c r="UIP14" s="886"/>
      <c r="UIQ14" s="886"/>
      <c r="UIR14" s="885"/>
      <c r="UIS14" s="886"/>
      <c r="UIT14" s="886"/>
      <c r="UIU14" s="886"/>
      <c r="UIV14" s="885"/>
      <c r="UIW14" s="886"/>
      <c r="UIX14" s="886"/>
      <c r="UIY14" s="886"/>
      <c r="UIZ14" s="885"/>
      <c r="UJA14" s="886"/>
      <c r="UJB14" s="886"/>
      <c r="UJC14" s="886"/>
      <c r="UJD14" s="885"/>
      <c r="UJE14" s="886"/>
      <c r="UJF14" s="886"/>
      <c r="UJG14" s="886"/>
      <c r="UJH14" s="885"/>
      <c r="UJI14" s="886"/>
      <c r="UJJ14" s="886"/>
      <c r="UJK14" s="886"/>
      <c r="UJL14" s="885"/>
      <c r="UJM14" s="886"/>
      <c r="UJN14" s="886"/>
      <c r="UJO14" s="886"/>
      <c r="UJP14" s="885"/>
      <c r="UJQ14" s="886"/>
      <c r="UJR14" s="886"/>
      <c r="UJS14" s="886"/>
      <c r="UJT14" s="885"/>
      <c r="UJU14" s="886"/>
      <c r="UJV14" s="886"/>
      <c r="UJW14" s="886"/>
      <c r="UJX14" s="885"/>
      <c r="UJY14" s="886"/>
      <c r="UJZ14" s="886"/>
      <c r="UKA14" s="886"/>
      <c r="UKB14" s="885"/>
      <c r="UKC14" s="886"/>
      <c r="UKD14" s="886"/>
      <c r="UKE14" s="886"/>
      <c r="UKF14" s="885"/>
      <c r="UKG14" s="886"/>
      <c r="UKH14" s="886"/>
      <c r="UKI14" s="886"/>
      <c r="UKJ14" s="885"/>
      <c r="UKK14" s="886"/>
      <c r="UKL14" s="886"/>
      <c r="UKM14" s="886"/>
      <c r="UKN14" s="885"/>
      <c r="UKO14" s="886"/>
      <c r="UKP14" s="886"/>
      <c r="UKQ14" s="886"/>
      <c r="UKR14" s="885"/>
      <c r="UKS14" s="886"/>
      <c r="UKT14" s="886"/>
      <c r="UKU14" s="886"/>
      <c r="UKV14" s="885"/>
      <c r="UKW14" s="886"/>
      <c r="UKX14" s="886"/>
      <c r="UKY14" s="886"/>
      <c r="UKZ14" s="885"/>
      <c r="ULA14" s="886"/>
      <c r="ULB14" s="886"/>
      <c r="ULC14" s="886"/>
      <c r="ULD14" s="885"/>
      <c r="ULE14" s="886"/>
      <c r="ULF14" s="886"/>
      <c r="ULG14" s="886"/>
      <c r="ULH14" s="885"/>
      <c r="ULI14" s="886"/>
      <c r="ULJ14" s="886"/>
      <c r="ULK14" s="886"/>
      <c r="ULL14" s="885"/>
      <c r="ULM14" s="886"/>
      <c r="ULN14" s="886"/>
      <c r="ULO14" s="886"/>
      <c r="ULP14" s="885"/>
      <c r="ULQ14" s="886"/>
      <c r="ULR14" s="886"/>
      <c r="ULS14" s="886"/>
      <c r="ULT14" s="885"/>
      <c r="ULU14" s="886"/>
      <c r="ULV14" s="886"/>
      <c r="ULW14" s="886"/>
      <c r="ULX14" s="885"/>
      <c r="ULY14" s="886"/>
      <c r="ULZ14" s="886"/>
      <c r="UMA14" s="886"/>
      <c r="UMB14" s="885"/>
      <c r="UMC14" s="886"/>
      <c r="UMD14" s="886"/>
      <c r="UME14" s="886"/>
      <c r="UMF14" s="885"/>
      <c r="UMG14" s="886"/>
      <c r="UMH14" s="886"/>
      <c r="UMI14" s="886"/>
      <c r="UMJ14" s="885"/>
      <c r="UMK14" s="886"/>
      <c r="UML14" s="886"/>
      <c r="UMM14" s="886"/>
      <c r="UMN14" s="885"/>
      <c r="UMO14" s="886"/>
      <c r="UMP14" s="886"/>
      <c r="UMQ14" s="886"/>
      <c r="UMR14" s="885"/>
      <c r="UMS14" s="886"/>
      <c r="UMT14" s="886"/>
      <c r="UMU14" s="886"/>
      <c r="UMV14" s="885"/>
      <c r="UMW14" s="886"/>
      <c r="UMX14" s="886"/>
      <c r="UMY14" s="886"/>
      <c r="UMZ14" s="885"/>
      <c r="UNA14" s="886"/>
      <c r="UNB14" s="886"/>
      <c r="UNC14" s="886"/>
      <c r="UND14" s="885"/>
      <c r="UNE14" s="886"/>
      <c r="UNF14" s="886"/>
      <c r="UNG14" s="886"/>
      <c r="UNH14" s="885"/>
      <c r="UNI14" s="886"/>
      <c r="UNJ14" s="886"/>
      <c r="UNK14" s="886"/>
      <c r="UNL14" s="885"/>
      <c r="UNM14" s="886"/>
      <c r="UNN14" s="886"/>
      <c r="UNO14" s="886"/>
      <c r="UNP14" s="885"/>
      <c r="UNQ14" s="886"/>
      <c r="UNR14" s="886"/>
      <c r="UNS14" s="886"/>
      <c r="UNT14" s="885"/>
      <c r="UNU14" s="886"/>
      <c r="UNV14" s="886"/>
      <c r="UNW14" s="886"/>
      <c r="UNX14" s="885"/>
      <c r="UNY14" s="886"/>
      <c r="UNZ14" s="886"/>
      <c r="UOA14" s="886"/>
      <c r="UOB14" s="885"/>
      <c r="UOC14" s="886"/>
      <c r="UOD14" s="886"/>
      <c r="UOE14" s="886"/>
      <c r="UOF14" s="885"/>
      <c r="UOG14" s="886"/>
      <c r="UOH14" s="886"/>
      <c r="UOI14" s="886"/>
      <c r="UOJ14" s="885"/>
      <c r="UOK14" s="886"/>
      <c r="UOL14" s="886"/>
      <c r="UOM14" s="886"/>
      <c r="UON14" s="885"/>
      <c r="UOO14" s="886"/>
      <c r="UOP14" s="886"/>
      <c r="UOQ14" s="886"/>
      <c r="UOR14" s="885"/>
      <c r="UOS14" s="886"/>
      <c r="UOT14" s="886"/>
      <c r="UOU14" s="886"/>
      <c r="UOV14" s="885"/>
      <c r="UOW14" s="886"/>
      <c r="UOX14" s="886"/>
      <c r="UOY14" s="886"/>
      <c r="UOZ14" s="885"/>
      <c r="UPA14" s="886"/>
      <c r="UPB14" s="886"/>
      <c r="UPC14" s="886"/>
      <c r="UPD14" s="885"/>
      <c r="UPE14" s="886"/>
      <c r="UPF14" s="886"/>
      <c r="UPG14" s="886"/>
      <c r="UPH14" s="885"/>
      <c r="UPI14" s="886"/>
      <c r="UPJ14" s="886"/>
      <c r="UPK14" s="886"/>
      <c r="UPL14" s="885"/>
      <c r="UPM14" s="886"/>
      <c r="UPN14" s="886"/>
      <c r="UPO14" s="886"/>
      <c r="UPP14" s="885"/>
      <c r="UPQ14" s="886"/>
      <c r="UPR14" s="886"/>
      <c r="UPS14" s="886"/>
      <c r="UPT14" s="885"/>
      <c r="UPU14" s="886"/>
      <c r="UPV14" s="886"/>
      <c r="UPW14" s="886"/>
      <c r="UPX14" s="885"/>
      <c r="UPY14" s="886"/>
      <c r="UPZ14" s="886"/>
      <c r="UQA14" s="886"/>
      <c r="UQB14" s="885"/>
      <c r="UQC14" s="886"/>
      <c r="UQD14" s="886"/>
      <c r="UQE14" s="886"/>
      <c r="UQF14" s="885"/>
      <c r="UQG14" s="886"/>
      <c r="UQH14" s="886"/>
      <c r="UQI14" s="886"/>
      <c r="UQJ14" s="885"/>
      <c r="UQK14" s="886"/>
      <c r="UQL14" s="886"/>
      <c r="UQM14" s="886"/>
      <c r="UQN14" s="885"/>
      <c r="UQO14" s="886"/>
      <c r="UQP14" s="886"/>
      <c r="UQQ14" s="886"/>
      <c r="UQR14" s="885"/>
      <c r="UQS14" s="886"/>
      <c r="UQT14" s="886"/>
      <c r="UQU14" s="886"/>
      <c r="UQV14" s="885"/>
      <c r="UQW14" s="886"/>
      <c r="UQX14" s="886"/>
      <c r="UQY14" s="886"/>
      <c r="UQZ14" s="885"/>
      <c r="URA14" s="886"/>
      <c r="URB14" s="886"/>
      <c r="URC14" s="886"/>
      <c r="URD14" s="885"/>
      <c r="URE14" s="886"/>
      <c r="URF14" s="886"/>
      <c r="URG14" s="886"/>
      <c r="URH14" s="885"/>
      <c r="URI14" s="886"/>
      <c r="URJ14" s="886"/>
      <c r="URK14" s="886"/>
      <c r="URL14" s="885"/>
      <c r="URM14" s="886"/>
      <c r="URN14" s="886"/>
      <c r="URO14" s="886"/>
      <c r="URP14" s="885"/>
      <c r="URQ14" s="886"/>
      <c r="URR14" s="886"/>
      <c r="URS14" s="886"/>
      <c r="URT14" s="885"/>
      <c r="URU14" s="886"/>
      <c r="URV14" s="886"/>
      <c r="URW14" s="886"/>
      <c r="URX14" s="885"/>
      <c r="URY14" s="886"/>
      <c r="URZ14" s="886"/>
      <c r="USA14" s="886"/>
      <c r="USB14" s="885"/>
      <c r="USC14" s="886"/>
      <c r="USD14" s="886"/>
      <c r="USE14" s="886"/>
      <c r="USF14" s="885"/>
      <c r="USG14" s="886"/>
      <c r="USH14" s="886"/>
      <c r="USI14" s="886"/>
      <c r="USJ14" s="885"/>
      <c r="USK14" s="886"/>
      <c r="USL14" s="886"/>
      <c r="USM14" s="886"/>
      <c r="USN14" s="885"/>
      <c r="USO14" s="886"/>
      <c r="USP14" s="886"/>
      <c r="USQ14" s="886"/>
      <c r="USR14" s="885"/>
      <c r="USS14" s="886"/>
      <c r="UST14" s="886"/>
      <c r="USU14" s="886"/>
      <c r="USV14" s="885"/>
      <c r="USW14" s="886"/>
      <c r="USX14" s="886"/>
      <c r="USY14" s="886"/>
      <c r="USZ14" s="885"/>
      <c r="UTA14" s="886"/>
      <c r="UTB14" s="886"/>
      <c r="UTC14" s="886"/>
      <c r="UTD14" s="885"/>
      <c r="UTE14" s="886"/>
      <c r="UTF14" s="886"/>
      <c r="UTG14" s="886"/>
      <c r="UTH14" s="885"/>
      <c r="UTI14" s="886"/>
      <c r="UTJ14" s="886"/>
      <c r="UTK14" s="886"/>
      <c r="UTL14" s="885"/>
      <c r="UTM14" s="886"/>
      <c r="UTN14" s="886"/>
      <c r="UTO14" s="886"/>
      <c r="UTP14" s="885"/>
      <c r="UTQ14" s="886"/>
      <c r="UTR14" s="886"/>
      <c r="UTS14" s="886"/>
      <c r="UTT14" s="885"/>
      <c r="UTU14" s="886"/>
      <c r="UTV14" s="886"/>
      <c r="UTW14" s="886"/>
      <c r="UTX14" s="885"/>
      <c r="UTY14" s="886"/>
      <c r="UTZ14" s="886"/>
      <c r="UUA14" s="886"/>
      <c r="UUB14" s="885"/>
      <c r="UUC14" s="886"/>
      <c r="UUD14" s="886"/>
      <c r="UUE14" s="886"/>
      <c r="UUF14" s="885"/>
      <c r="UUG14" s="886"/>
      <c r="UUH14" s="886"/>
      <c r="UUI14" s="886"/>
      <c r="UUJ14" s="885"/>
      <c r="UUK14" s="886"/>
      <c r="UUL14" s="886"/>
      <c r="UUM14" s="886"/>
      <c r="UUN14" s="885"/>
      <c r="UUO14" s="886"/>
      <c r="UUP14" s="886"/>
      <c r="UUQ14" s="886"/>
      <c r="UUR14" s="885"/>
      <c r="UUS14" s="886"/>
      <c r="UUT14" s="886"/>
      <c r="UUU14" s="886"/>
      <c r="UUV14" s="885"/>
      <c r="UUW14" s="886"/>
      <c r="UUX14" s="886"/>
      <c r="UUY14" s="886"/>
      <c r="UUZ14" s="885"/>
      <c r="UVA14" s="886"/>
      <c r="UVB14" s="886"/>
      <c r="UVC14" s="886"/>
      <c r="UVD14" s="885"/>
      <c r="UVE14" s="886"/>
      <c r="UVF14" s="886"/>
      <c r="UVG14" s="886"/>
      <c r="UVH14" s="885"/>
      <c r="UVI14" s="886"/>
      <c r="UVJ14" s="886"/>
      <c r="UVK14" s="886"/>
      <c r="UVL14" s="885"/>
      <c r="UVM14" s="886"/>
      <c r="UVN14" s="886"/>
      <c r="UVO14" s="886"/>
      <c r="UVP14" s="885"/>
      <c r="UVQ14" s="886"/>
      <c r="UVR14" s="886"/>
      <c r="UVS14" s="886"/>
      <c r="UVT14" s="885"/>
      <c r="UVU14" s="886"/>
      <c r="UVV14" s="886"/>
      <c r="UVW14" s="886"/>
      <c r="UVX14" s="885"/>
      <c r="UVY14" s="886"/>
      <c r="UVZ14" s="886"/>
      <c r="UWA14" s="886"/>
      <c r="UWB14" s="885"/>
      <c r="UWC14" s="886"/>
      <c r="UWD14" s="886"/>
      <c r="UWE14" s="886"/>
      <c r="UWF14" s="885"/>
      <c r="UWG14" s="886"/>
      <c r="UWH14" s="886"/>
      <c r="UWI14" s="886"/>
      <c r="UWJ14" s="885"/>
      <c r="UWK14" s="886"/>
      <c r="UWL14" s="886"/>
      <c r="UWM14" s="886"/>
      <c r="UWN14" s="885"/>
      <c r="UWO14" s="886"/>
      <c r="UWP14" s="886"/>
      <c r="UWQ14" s="886"/>
      <c r="UWR14" s="885"/>
      <c r="UWS14" s="886"/>
      <c r="UWT14" s="886"/>
      <c r="UWU14" s="886"/>
      <c r="UWV14" s="885"/>
      <c r="UWW14" s="886"/>
      <c r="UWX14" s="886"/>
      <c r="UWY14" s="886"/>
      <c r="UWZ14" s="885"/>
      <c r="UXA14" s="886"/>
      <c r="UXB14" s="886"/>
      <c r="UXC14" s="886"/>
      <c r="UXD14" s="885"/>
      <c r="UXE14" s="886"/>
      <c r="UXF14" s="886"/>
      <c r="UXG14" s="886"/>
      <c r="UXH14" s="885"/>
      <c r="UXI14" s="886"/>
      <c r="UXJ14" s="886"/>
      <c r="UXK14" s="886"/>
      <c r="UXL14" s="885"/>
      <c r="UXM14" s="886"/>
      <c r="UXN14" s="886"/>
      <c r="UXO14" s="886"/>
      <c r="UXP14" s="885"/>
      <c r="UXQ14" s="886"/>
      <c r="UXR14" s="886"/>
      <c r="UXS14" s="886"/>
      <c r="UXT14" s="885"/>
      <c r="UXU14" s="886"/>
      <c r="UXV14" s="886"/>
      <c r="UXW14" s="886"/>
      <c r="UXX14" s="885"/>
      <c r="UXY14" s="886"/>
      <c r="UXZ14" s="886"/>
      <c r="UYA14" s="886"/>
      <c r="UYB14" s="885"/>
      <c r="UYC14" s="886"/>
      <c r="UYD14" s="886"/>
      <c r="UYE14" s="886"/>
      <c r="UYF14" s="885"/>
      <c r="UYG14" s="886"/>
      <c r="UYH14" s="886"/>
      <c r="UYI14" s="886"/>
      <c r="UYJ14" s="885"/>
      <c r="UYK14" s="886"/>
      <c r="UYL14" s="886"/>
      <c r="UYM14" s="886"/>
      <c r="UYN14" s="885"/>
      <c r="UYO14" s="886"/>
      <c r="UYP14" s="886"/>
      <c r="UYQ14" s="886"/>
      <c r="UYR14" s="885"/>
      <c r="UYS14" s="886"/>
      <c r="UYT14" s="886"/>
      <c r="UYU14" s="886"/>
      <c r="UYV14" s="885"/>
      <c r="UYW14" s="886"/>
      <c r="UYX14" s="886"/>
      <c r="UYY14" s="886"/>
      <c r="UYZ14" s="885"/>
      <c r="UZA14" s="886"/>
      <c r="UZB14" s="886"/>
      <c r="UZC14" s="886"/>
      <c r="UZD14" s="885"/>
      <c r="UZE14" s="886"/>
      <c r="UZF14" s="886"/>
      <c r="UZG14" s="886"/>
      <c r="UZH14" s="885"/>
      <c r="UZI14" s="886"/>
      <c r="UZJ14" s="886"/>
      <c r="UZK14" s="886"/>
      <c r="UZL14" s="885"/>
      <c r="UZM14" s="886"/>
      <c r="UZN14" s="886"/>
      <c r="UZO14" s="886"/>
      <c r="UZP14" s="885"/>
      <c r="UZQ14" s="886"/>
      <c r="UZR14" s="886"/>
      <c r="UZS14" s="886"/>
      <c r="UZT14" s="885"/>
      <c r="UZU14" s="886"/>
      <c r="UZV14" s="886"/>
      <c r="UZW14" s="886"/>
      <c r="UZX14" s="885"/>
      <c r="UZY14" s="886"/>
      <c r="UZZ14" s="886"/>
      <c r="VAA14" s="886"/>
      <c r="VAB14" s="885"/>
      <c r="VAC14" s="886"/>
      <c r="VAD14" s="886"/>
      <c r="VAE14" s="886"/>
      <c r="VAF14" s="885"/>
      <c r="VAG14" s="886"/>
      <c r="VAH14" s="886"/>
      <c r="VAI14" s="886"/>
      <c r="VAJ14" s="885"/>
      <c r="VAK14" s="886"/>
      <c r="VAL14" s="886"/>
      <c r="VAM14" s="886"/>
      <c r="VAN14" s="885"/>
      <c r="VAO14" s="886"/>
      <c r="VAP14" s="886"/>
      <c r="VAQ14" s="886"/>
      <c r="VAR14" s="885"/>
      <c r="VAS14" s="886"/>
      <c r="VAT14" s="886"/>
      <c r="VAU14" s="886"/>
      <c r="VAV14" s="885"/>
      <c r="VAW14" s="886"/>
      <c r="VAX14" s="886"/>
      <c r="VAY14" s="886"/>
      <c r="VAZ14" s="885"/>
      <c r="VBA14" s="886"/>
      <c r="VBB14" s="886"/>
      <c r="VBC14" s="886"/>
      <c r="VBD14" s="885"/>
      <c r="VBE14" s="886"/>
      <c r="VBF14" s="886"/>
      <c r="VBG14" s="886"/>
      <c r="VBH14" s="885"/>
      <c r="VBI14" s="886"/>
      <c r="VBJ14" s="886"/>
      <c r="VBK14" s="886"/>
      <c r="VBL14" s="885"/>
      <c r="VBM14" s="886"/>
      <c r="VBN14" s="886"/>
      <c r="VBO14" s="886"/>
      <c r="VBP14" s="885"/>
      <c r="VBQ14" s="886"/>
      <c r="VBR14" s="886"/>
      <c r="VBS14" s="886"/>
      <c r="VBT14" s="885"/>
      <c r="VBU14" s="886"/>
      <c r="VBV14" s="886"/>
      <c r="VBW14" s="886"/>
      <c r="VBX14" s="885"/>
      <c r="VBY14" s="886"/>
      <c r="VBZ14" s="886"/>
      <c r="VCA14" s="886"/>
      <c r="VCB14" s="885"/>
      <c r="VCC14" s="886"/>
      <c r="VCD14" s="886"/>
      <c r="VCE14" s="886"/>
      <c r="VCF14" s="885"/>
      <c r="VCG14" s="886"/>
      <c r="VCH14" s="886"/>
      <c r="VCI14" s="886"/>
      <c r="VCJ14" s="885"/>
      <c r="VCK14" s="886"/>
      <c r="VCL14" s="886"/>
      <c r="VCM14" s="886"/>
      <c r="VCN14" s="885"/>
      <c r="VCO14" s="886"/>
      <c r="VCP14" s="886"/>
      <c r="VCQ14" s="886"/>
      <c r="VCR14" s="885"/>
      <c r="VCS14" s="886"/>
      <c r="VCT14" s="886"/>
      <c r="VCU14" s="886"/>
      <c r="VCV14" s="885"/>
      <c r="VCW14" s="886"/>
      <c r="VCX14" s="886"/>
      <c r="VCY14" s="886"/>
      <c r="VCZ14" s="885"/>
      <c r="VDA14" s="886"/>
      <c r="VDB14" s="886"/>
      <c r="VDC14" s="886"/>
      <c r="VDD14" s="885"/>
      <c r="VDE14" s="886"/>
      <c r="VDF14" s="886"/>
      <c r="VDG14" s="886"/>
      <c r="VDH14" s="885"/>
      <c r="VDI14" s="886"/>
      <c r="VDJ14" s="886"/>
      <c r="VDK14" s="886"/>
      <c r="VDL14" s="885"/>
      <c r="VDM14" s="886"/>
      <c r="VDN14" s="886"/>
      <c r="VDO14" s="886"/>
      <c r="VDP14" s="885"/>
      <c r="VDQ14" s="886"/>
      <c r="VDR14" s="886"/>
      <c r="VDS14" s="886"/>
      <c r="VDT14" s="885"/>
      <c r="VDU14" s="886"/>
      <c r="VDV14" s="886"/>
      <c r="VDW14" s="886"/>
      <c r="VDX14" s="885"/>
      <c r="VDY14" s="886"/>
      <c r="VDZ14" s="886"/>
      <c r="VEA14" s="886"/>
      <c r="VEB14" s="885"/>
      <c r="VEC14" s="886"/>
      <c r="VED14" s="886"/>
      <c r="VEE14" s="886"/>
      <c r="VEF14" s="885"/>
      <c r="VEG14" s="886"/>
      <c r="VEH14" s="886"/>
      <c r="VEI14" s="886"/>
      <c r="VEJ14" s="885"/>
      <c r="VEK14" s="886"/>
      <c r="VEL14" s="886"/>
      <c r="VEM14" s="886"/>
      <c r="VEN14" s="885"/>
      <c r="VEO14" s="886"/>
      <c r="VEP14" s="886"/>
      <c r="VEQ14" s="886"/>
      <c r="VER14" s="885"/>
      <c r="VES14" s="886"/>
      <c r="VET14" s="886"/>
      <c r="VEU14" s="886"/>
      <c r="VEV14" s="885"/>
      <c r="VEW14" s="886"/>
      <c r="VEX14" s="886"/>
      <c r="VEY14" s="886"/>
      <c r="VEZ14" s="885"/>
      <c r="VFA14" s="886"/>
      <c r="VFB14" s="886"/>
      <c r="VFC14" s="886"/>
      <c r="VFD14" s="885"/>
      <c r="VFE14" s="886"/>
      <c r="VFF14" s="886"/>
      <c r="VFG14" s="886"/>
      <c r="VFH14" s="885"/>
      <c r="VFI14" s="886"/>
      <c r="VFJ14" s="886"/>
      <c r="VFK14" s="886"/>
      <c r="VFL14" s="885"/>
      <c r="VFM14" s="886"/>
      <c r="VFN14" s="886"/>
      <c r="VFO14" s="886"/>
      <c r="VFP14" s="885"/>
      <c r="VFQ14" s="886"/>
      <c r="VFR14" s="886"/>
      <c r="VFS14" s="886"/>
      <c r="VFT14" s="885"/>
      <c r="VFU14" s="886"/>
      <c r="VFV14" s="886"/>
      <c r="VFW14" s="886"/>
      <c r="VFX14" s="885"/>
      <c r="VFY14" s="886"/>
      <c r="VFZ14" s="886"/>
      <c r="VGA14" s="886"/>
      <c r="VGB14" s="885"/>
      <c r="VGC14" s="886"/>
      <c r="VGD14" s="886"/>
      <c r="VGE14" s="886"/>
      <c r="VGF14" s="885"/>
      <c r="VGG14" s="886"/>
      <c r="VGH14" s="886"/>
      <c r="VGI14" s="886"/>
      <c r="VGJ14" s="885"/>
      <c r="VGK14" s="886"/>
      <c r="VGL14" s="886"/>
      <c r="VGM14" s="886"/>
      <c r="VGN14" s="885"/>
      <c r="VGO14" s="886"/>
      <c r="VGP14" s="886"/>
      <c r="VGQ14" s="886"/>
      <c r="VGR14" s="885"/>
      <c r="VGS14" s="886"/>
      <c r="VGT14" s="886"/>
      <c r="VGU14" s="886"/>
      <c r="VGV14" s="885"/>
      <c r="VGW14" s="886"/>
      <c r="VGX14" s="886"/>
      <c r="VGY14" s="886"/>
      <c r="VGZ14" s="885"/>
      <c r="VHA14" s="886"/>
      <c r="VHB14" s="886"/>
      <c r="VHC14" s="886"/>
      <c r="VHD14" s="885"/>
      <c r="VHE14" s="886"/>
      <c r="VHF14" s="886"/>
      <c r="VHG14" s="886"/>
      <c r="VHH14" s="885"/>
      <c r="VHI14" s="886"/>
      <c r="VHJ14" s="886"/>
      <c r="VHK14" s="886"/>
      <c r="VHL14" s="885"/>
      <c r="VHM14" s="886"/>
      <c r="VHN14" s="886"/>
      <c r="VHO14" s="886"/>
      <c r="VHP14" s="885"/>
      <c r="VHQ14" s="886"/>
      <c r="VHR14" s="886"/>
      <c r="VHS14" s="886"/>
      <c r="VHT14" s="885"/>
      <c r="VHU14" s="886"/>
      <c r="VHV14" s="886"/>
      <c r="VHW14" s="886"/>
      <c r="VHX14" s="885"/>
      <c r="VHY14" s="886"/>
      <c r="VHZ14" s="886"/>
      <c r="VIA14" s="886"/>
      <c r="VIB14" s="885"/>
      <c r="VIC14" s="886"/>
      <c r="VID14" s="886"/>
      <c r="VIE14" s="886"/>
      <c r="VIF14" s="885"/>
      <c r="VIG14" s="886"/>
      <c r="VIH14" s="886"/>
      <c r="VII14" s="886"/>
      <c r="VIJ14" s="885"/>
      <c r="VIK14" s="886"/>
      <c r="VIL14" s="886"/>
      <c r="VIM14" s="886"/>
      <c r="VIN14" s="885"/>
      <c r="VIO14" s="886"/>
      <c r="VIP14" s="886"/>
      <c r="VIQ14" s="886"/>
      <c r="VIR14" s="885"/>
      <c r="VIS14" s="886"/>
      <c r="VIT14" s="886"/>
      <c r="VIU14" s="886"/>
      <c r="VIV14" s="885"/>
      <c r="VIW14" s="886"/>
      <c r="VIX14" s="886"/>
      <c r="VIY14" s="886"/>
      <c r="VIZ14" s="885"/>
      <c r="VJA14" s="886"/>
      <c r="VJB14" s="886"/>
      <c r="VJC14" s="886"/>
      <c r="VJD14" s="885"/>
      <c r="VJE14" s="886"/>
      <c r="VJF14" s="886"/>
      <c r="VJG14" s="886"/>
      <c r="VJH14" s="885"/>
      <c r="VJI14" s="886"/>
      <c r="VJJ14" s="886"/>
      <c r="VJK14" s="886"/>
      <c r="VJL14" s="885"/>
      <c r="VJM14" s="886"/>
      <c r="VJN14" s="886"/>
      <c r="VJO14" s="886"/>
      <c r="VJP14" s="885"/>
      <c r="VJQ14" s="886"/>
      <c r="VJR14" s="886"/>
      <c r="VJS14" s="886"/>
      <c r="VJT14" s="885"/>
      <c r="VJU14" s="886"/>
      <c r="VJV14" s="886"/>
      <c r="VJW14" s="886"/>
      <c r="VJX14" s="885"/>
      <c r="VJY14" s="886"/>
      <c r="VJZ14" s="886"/>
      <c r="VKA14" s="886"/>
      <c r="VKB14" s="885"/>
      <c r="VKC14" s="886"/>
      <c r="VKD14" s="886"/>
      <c r="VKE14" s="886"/>
      <c r="VKF14" s="885"/>
      <c r="VKG14" s="886"/>
      <c r="VKH14" s="886"/>
      <c r="VKI14" s="886"/>
      <c r="VKJ14" s="885"/>
      <c r="VKK14" s="886"/>
      <c r="VKL14" s="886"/>
      <c r="VKM14" s="886"/>
      <c r="VKN14" s="885"/>
      <c r="VKO14" s="886"/>
      <c r="VKP14" s="886"/>
      <c r="VKQ14" s="886"/>
      <c r="VKR14" s="885"/>
      <c r="VKS14" s="886"/>
      <c r="VKT14" s="886"/>
      <c r="VKU14" s="886"/>
      <c r="VKV14" s="885"/>
      <c r="VKW14" s="886"/>
      <c r="VKX14" s="886"/>
      <c r="VKY14" s="886"/>
      <c r="VKZ14" s="885"/>
      <c r="VLA14" s="886"/>
      <c r="VLB14" s="886"/>
      <c r="VLC14" s="886"/>
      <c r="VLD14" s="885"/>
      <c r="VLE14" s="886"/>
      <c r="VLF14" s="886"/>
      <c r="VLG14" s="886"/>
      <c r="VLH14" s="885"/>
      <c r="VLI14" s="886"/>
      <c r="VLJ14" s="886"/>
      <c r="VLK14" s="886"/>
      <c r="VLL14" s="885"/>
      <c r="VLM14" s="886"/>
      <c r="VLN14" s="886"/>
      <c r="VLO14" s="886"/>
      <c r="VLP14" s="885"/>
      <c r="VLQ14" s="886"/>
      <c r="VLR14" s="886"/>
      <c r="VLS14" s="886"/>
      <c r="VLT14" s="885"/>
      <c r="VLU14" s="886"/>
      <c r="VLV14" s="886"/>
      <c r="VLW14" s="886"/>
      <c r="VLX14" s="885"/>
      <c r="VLY14" s="886"/>
      <c r="VLZ14" s="886"/>
      <c r="VMA14" s="886"/>
      <c r="VMB14" s="885"/>
      <c r="VMC14" s="886"/>
      <c r="VMD14" s="886"/>
      <c r="VME14" s="886"/>
      <c r="VMF14" s="885"/>
      <c r="VMG14" s="886"/>
      <c r="VMH14" s="886"/>
      <c r="VMI14" s="886"/>
      <c r="VMJ14" s="885"/>
      <c r="VMK14" s="886"/>
      <c r="VML14" s="886"/>
      <c r="VMM14" s="886"/>
      <c r="VMN14" s="885"/>
      <c r="VMO14" s="886"/>
      <c r="VMP14" s="886"/>
      <c r="VMQ14" s="886"/>
      <c r="VMR14" s="885"/>
      <c r="VMS14" s="886"/>
      <c r="VMT14" s="886"/>
      <c r="VMU14" s="886"/>
      <c r="VMV14" s="885"/>
      <c r="VMW14" s="886"/>
      <c r="VMX14" s="886"/>
      <c r="VMY14" s="886"/>
      <c r="VMZ14" s="885"/>
      <c r="VNA14" s="886"/>
      <c r="VNB14" s="886"/>
      <c r="VNC14" s="886"/>
      <c r="VND14" s="885"/>
      <c r="VNE14" s="886"/>
      <c r="VNF14" s="886"/>
      <c r="VNG14" s="886"/>
      <c r="VNH14" s="885"/>
      <c r="VNI14" s="886"/>
      <c r="VNJ14" s="886"/>
      <c r="VNK14" s="886"/>
      <c r="VNL14" s="885"/>
      <c r="VNM14" s="886"/>
      <c r="VNN14" s="886"/>
      <c r="VNO14" s="886"/>
      <c r="VNP14" s="885"/>
      <c r="VNQ14" s="886"/>
      <c r="VNR14" s="886"/>
      <c r="VNS14" s="886"/>
      <c r="VNT14" s="885"/>
      <c r="VNU14" s="886"/>
      <c r="VNV14" s="886"/>
      <c r="VNW14" s="886"/>
      <c r="VNX14" s="885"/>
      <c r="VNY14" s="886"/>
      <c r="VNZ14" s="886"/>
      <c r="VOA14" s="886"/>
      <c r="VOB14" s="885"/>
      <c r="VOC14" s="886"/>
      <c r="VOD14" s="886"/>
      <c r="VOE14" s="886"/>
      <c r="VOF14" s="885"/>
      <c r="VOG14" s="886"/>
      <c r="VOH14" s="886"/>
      <c r="VOI14" s="886"/>
      <c r="VOJ14" s="885"/>
      <c r="VOK14" s="886"/>
      <c r="VOL14" s="886"/>
      <c r="VOM14" s="886"/>
      <c r="VON14" s="885"/>
      <c r="VOO14" s="886"/>
      <c r="VOP14" s="886"/>
      <c r="VOQ14" s="886"/>
      <c r="VOR14" s="885"/>
      <c r="VOS14" s="886"/>
      <c r="VOT14" s="886"/>
      <c r="VOU14" s="886"/>
      <c r="VOV14" s="885"/>
      <c r="VOW14" s="886"/>
      <c r="VOX14" s="886"/>
      <c r="VOY14" s="886"/>
      <c r="VOZ14" s="885"/>
      <c r="VPA14" s="886"/>
      <c r="VPB14" s="886"/>
      <c r="VPC14" s="886"/>
      <c r="VPD14" s="885"/>
      <c r="VPE14" s="886"/>
      <c r="VPF14" s="886"/>
      <c r="VPG14" s="886"/>
      <c r="VPH14" s="885"/>
      <c r="VPI14" s="886"/>
      <c r="VPJ14" s="886"/>
      <c r="VPK14" s="886"/>
      <c r="VPL14" s="885"/>
      <c r="VPM14" s="886"/>
      <c r="VPN14" s="886"/>
      <c r="VPO14" s="886"/>
      <c r="VPP14" s="885"/>
      <c r="VPQ14" s="886"/>
      <c r="VPR14" s="886"/>
      <c r="VPS14" s="886"/>
      <c r="VPT14" s="885"/>
      <c r="VPU14" s="886"/>
      <c r="VPV14" s="886"/>
      <c r="VPW14" s="886"/>
      <c r="VPX14" s="885"/>
      <c r="VPY14" s="886"/>
      <c r="VPZ14" s="886"/>
      <c r="VQA14" s="886"/>
      <c r="VQB14" s="885"/>
      <c r="VQC14" s="886"/>
      <c r="VQD14" s="886"/>
      <c r="VQE14" s="886"/>
      <c r="VQF14" s="885"/>
      <c r="VQG14" s="886"/>
      <c r="VQH14" s="886"/>
      <c r="VQI14" s="886"/>
      <c r="VQJ14" s="885"/>
      <c r="VQK14" s="886"/>
      <c r="VQL14" s="886"/>
      <c r="VQM14" s="886"/>
      <c r="VQN14" s="885"/>
      <c r="VQO14" s="886"/>
      <c r="VQP14" s="886"/>
      <c r="VQQ14" s="886"/>
      <c r="VQR14" s="885"/>
      <c r="VQS14" s="886"/>
      <c r="VQT14" s="886"/>
      <c r="VQU14" s="886"/>
      <c r="VQV14" s="885"/>
      <c r="VQW14" s="886"/>
      <c r="VQX14" s="886"/>
      <c r="VQY14" s="886"/>
      <c r="VQZ14" s="885"/>
      <c r="VRA14" s="886"/>
      <c r="VRB14" s="886"/>
      <c r="VRC14" s="886"/>
      <c r="VRD14" s="885"/>
      <c r="VRE14" s="886"/>
      <c r="VRF14" s="886"/>
      <c r="VRG14" s="886"/>
      <c r="VRH14" s="885"/>
      <c r="VRI14" s="886"/>
      <c r="VRJ14" s="886"/>
      <c r="VRK14" s="886"/>
      <c r="VRL14" s="885"/>
      <c r="VRM14" s="886"/>
      <c r="VRN14" s="886"/>
      <c r="VRO14" s="886"/>
      <c r="VRP14" s="885"/>
      <c r="VRQ14" s="886"/>
      <c r="VRR14" s="886"/>
      <c r="VRS14" s="886"/>
      <c r="VRT14" s="885"/>
      <c r="VRU14" s="886"/>
      <c r="VRV14" s="886"/>
      <c r="VRW14" s="886"/>
      <c r="VRX14" s="885"/>
      <c r="VRY14" s="886"/>
      <c r="VRZ14" s="886"/>
      <c r="VSA14" s="886"/>
      <c r="VSB14" s="885"/>
      <c r="VSC14" s="886"/>
      <c r="VSD14" s="886"/>
      <c r="VSE14" s="886"/>
      <c r="VSF14" s="885"/>
      <c r="VSG14" s="886"/>
      <c r="VSH14" s="886"/>
      <c r="VSI14" s="886"/>
      <c r="VSJ14" s="885"/>
      <c r="VSK14" s="886"/>
      <c r="VSL14" s="886"/>
      <c r="VSM14" s="886"/>
      <c r="VSN14" s="885"/>
      <c r="VSO14" s="886"/>
      <c r="VSP14" s="886"/>
      <c r="VSQ14" s="886"/>
      <c r="VSR14" s="885"/>
      <c r="VSS14" s="886"/>
      <c r="VST14" s="886"/>
      <c r="VSU14" s="886"/>
      <c r="VSV14" s="885"/>
      <c r="VSW14" s="886"/>
      <c r="VSX14" s="886"/>
      <c r="VSY14" s="886"/>
      <c r="VSZ14" s="885"/>
      <c r="VTA14" s="886"/>
      <c r="VTB14" s="886"/>
      <c r="VTC14" s="886"/>
      <c r="VTD14" s="885"/>
      <c r="VTE14" s="886"/>
      <c r="VTF14" s="886"/>
      <c r="VTG14" s="886"/>
      <c r="VTH14" s="885"/>
      <c r="VTI14" s="886"/>
      <c r="VTJ14" s="886"/>
      <c r="VTK14" s="886"/>
      <c r="VTL14" s="885"/>
      <c r="VTM14" s="886"/>
      <c r="VTN14" s="886"/>
      <c r="VTO14" s="886"/>
      <c r="VTP14" s="885"/>
      <c r="VTQ14" s="886"/>
      <c r="VTR14" s="886"/>
      <c r="VTS14" s="886"/>
      <c r="VTT14" s="885"/>
      <c r="VTU14" s="886"/>
      <c r="VTV14" s="886"/>
      <c r="VTW14" s="886"/>
      <c r="VTX14" s="885"/>
      <c r="VTY14" s="886"/>
      <c r="VTZ14" s="886"/>
      <c r="VUA14" s="886"/>
      <c r="VUB14" s="885"/>
      <c r="VUC14" s="886"/>
      <c r="VUD14" s="886"/>
      <c r="VUE14" s="886"/>
      <c r="VUF14" s="885"/>
      <c r="VUG14" s="886"/>
      <c r="VUH14" s="886"/>
      <c r="VUI14" s="886"/>
      <c r="VUJ14" s="885"/>
      <c r="VUK14" s="886"/>
      <c r="VUL14" s="886"/>
      <c r="VUM14" s="886"/>
      <c r="VUN14" s="885"/>
      <c r="VUO14" s="886"/>
      <c r="VUP14" s="886"/>
      <c r="VUQ14" s="886"/>
      <c r="VUR14" s="885"/>
      <c r="VUS14" s="886"/>
      <c r="VUT14" s="886"/>
      <c r="VUU14" s="886"/>
      <c r="VUV14" s="885"/>
      <c r="VUW14" s="886"/>
      <c r="VUX14" s="886"/>
      <c r="VUY14" s="886"/>
      <c r="VUZ14" s="885"/>
      <c r="VVA14" s="886"/>
      <c r="VVB14" s="886"/>
      <c r="VVC14" s="886"/>
      <c r="VVD14" s="885"/>
      <c r="VVE14" s="886"/>
      <c r="VVF14" s="886"/>
      <c r="VVG14" s="886"/>
      <c r="VVH14" s="885"/>
      <c r="VVI14" s="886"/>
      <c r="VVJ14" s="886"/>
      <c r="VVK14" s="886"/>
      <c r="VVL14" s="885"/>
      <c r="VVM14" s="886"/>
      <c r="VVN14" s="886"/>
      <c r="VVO14" s="886"/>
      <c r="VVP14" s="885"/>
      <c r="VVQ14" s="886"/>
      <c r="VVR14" s="886"/>
      <c r="VVS14" s="886"/>
      <c r="VVT14" s="885"/>
      <c r="VVU14" s="886"/>
      <c r="VVV14" s="886"/>
      <c r="VVW14" s="886"/>
      <c r="VVX14" s="885"/>
      <c r="VVY14" s="886"/>
      <c r="VVZ14" s="886"/>
      <c r="VWA14" s="886"/>
      <c r="VWB14" s="885"/>
      <c r="VWC14" s="886"/>
      <c r="VWD14" s="886"/>
      <c r="VWE14" s="886"/>
      <c r="VWF14" s="885"/>
      <c r="VWG14" s="886"/>
      <c r="VWH14" s="886"/>
      <c r="VWI14" s="886"/>
      <c r="VWJ14" s="885"/>
      <c r="VWK14" s="886"/>
      <c r="VWL14" s="886"/>
      <c r="VWM14" s="886"/>
      <c r="VWN14" s="885"/>
      <c r="VWO14" s="886"/>
      <c r="VWP14" s="886"/>
      <c r="VWQ14" s="886"/>
      <c r="VWR14" s="885"/>
      <c r="VWS14" s="886"/>
      <c r="VWT14" s="886"/>
      <c r="VWU14" s="886"/>
      <c r="VWV14" s="885"/>
      <c r="VWW14" s="886"/>
      <c r="VWX14" s="886"/>
      <c r="VWY14" s="886"/>
      <c r="VWZ14" s="885"/>
      <c r="VXA14" s="886"/>
      <c r="VXB14" s="886"/>
      <c r="VXC14" s="886"/>
      <c r="VXD14" s="885"/>
      <c r="VXE14" s="886"/>
      <c r="VXF14" s="886"/>
      <c r="VXG14" s="886"/>
      <c r="VXH14" s="885"/>
      <c r="VXI14" s="886"/>
      <c r="VXJ14" s="886"/>
      <c r="VXK14" s="886"/>
      <c r="VXL14" s="885"/>
      <c r="VXM14" s="886"/>
      <c r="VXN14" s="886"/>
      <c r="VXO14" s="886"/>
      <c r="VXP14" s="885"/>
      <c r="VXQ14" s="886"/>
      <c r="VXR14" s="886"/>
      <c r="VXS14" s="886"/>
      <c r="VXT14" s="885"/>
      <c r="VXU14" s="886"/>
      <c r="VXV14" s="886"/>
      <c r="VXW14" s="886"/>
      <c r="VXX14" s="885"/>
      <c r="VXY14" s="886"/>
      <c r="VXZ14" s="886"/>
      <c r="VYA14" s="886"/>
      <c r="VYB14" s="885"/>
      <c r="VYC14" s="886"/>
      <c r="VYD14" s="886"/>
      <c r="VYE14" s="886"/>
      <c r="VYF14" s="885"/>
      <c r="VYG14" s="886"/>
      <c r="VYH14" s="886"/>
      <c r="VYI14" s="886"/>
      <c r="VYJ14" s="885"/>
      <c r="VYK14" s="886"/>
      <c r="VYL14" s="886"/>
      <c r="VYM14" s="886"/>
      <c r="VYN14" s="885"/>
      <c r="VYO14" s="886"/>
      <c r="VYP14" s="886"/>
      <c r="VYQ14" s="886"/>
      <c r="VYR14" s="885"/>
      <c r="VYS14" s="886"/>
      <c r="VYT14" s="886"/>
      <c r="VYU14" s="886"/>
      <c r="VYV14" s="885"/>
      <c r="VYW14" s="886"/>
      <c r="VYX14" s="886"/>
      <c r="VYY14" s="886"/>
      <c r="VYZ14" s="885"/>
      <c r="VZA14" s="886"/>
      <c r="VZB14" s="886"/>
      <c r="VZC14" s="886"/>
      <c r="VZD14" s="885"/>
      <c r="VZE14" s="886"/>
      <c r="VZF14" s="886"/>
      <c r="VZG14" s="886"/>
      <c r="VZH14" s="885"/>
      <c r="VZI14" s="886"/>
      <c r="VZJ14" s="886"/>
      <c r="VZK14" s="886"/>
      <c r="VZL14" s="885"/>
      <c r="VZM14" s="886"/>
      <c r="VZN14" s="886"/>
      <c r="VZO14" s="886"/>
      <c r="VZP14" s="885"/>
      <c r="VZQ14" s="886"/>
      <c r="VZR14" s="886"/>
      <c r="VZS14" s="886"/>
      <c r="VZT14" s="885"/>
      <c r="VZU14" s="886"/>
      <c r="VZV14" s="886"/>
      <c r="VZW14" s="886"/>
      <c r="VZX14" s="885"/>
      <c r="VZY14" s="886"/>
      <c r="VZZ14" s="886"/>
      <c r="WAA14" s="886"/>
      <c r="WAB14" s="885"/>
      <c r="WAC14" s="886"/>
      <c r="WAD14" s="886"/>
      <c r="WAE14" s="886"/>
      <c r="WAF14" s="885"/>
      <c r="WAG14" s="886"/>
      <c r="WAH14" s="886"/>
      <c r="WAI14" s="886"/>
      <c r="WAJ14" s="885"/>
      <c r="WAK14" s="886"/>
      <c r="WAL14" s="886"/>
      <c r="WAM14" s="886"/>
      <c r="WAN14" s="885"/>
      <c r="WAO14" s="886"/>
      <c r="WAP14" s="886"/>
      <c r="WAQ14" s="886"/>
      <c r="WAR14" s="885"/>
      <c r="WAS14" s="886"/>
      <c r="WAT14" s="886"/>
      <c r="WAU14" s="886"/>
      <c r="WAV14" s="885"/>
      <c r="WAW14" s="886"/>
      <c r="WAX14" s="886"/>
      <c r="WAY14" s="886"/>
      <c r="WAZ14" s="885"/>
      <c r="WBA14" s="886"/>
      <c r="WBB14" s="886"/>
      <c r="WBC14" s="886"/>
      <c r="WBD14" s="885"/>
      <c r="WBE14" s="886"/>
      <c r="WBF14" s="886"/>
      <c r="WBG14" s="886"/>
      <c r="WBH14" s="885"/>
      <c r="WBI14" s="886"/>
      <c r="WBJ14" s="886"/>
      <c r="WBK14" s="886"/>
      <c r="WBL14" s="885"/>
      <c r="WBM14" s="886"/>
      <c r="WBN14" s="886"/>
      <c r="WBO14" s="886"/>
      <c r="WBP14" s="885"/>
      <c r="WBQ14" s="886"/>
      <c r="WBR14" s="886"/>
      <c r="WBS14" s="886"/>
      <c r="WBT14" s="885"/>
      <c r="WBU14" s="886"/>
      <c r="WBV14" s="886"/>
      <c r="WBW14" s="886"/>
      <c r="WBX14" s="885"/>
      <c r="WBY14" s="886"/>
      <c r="WBZ14" s="886"/>
      <c r="WCA14" s="886"/>
      <c r="WCB14" s="885"/>
      <c r="WCC14" s="886"/>
      <c r="WCD14" s="886"/>
      <c r="WCE14" s="886"/>
      <c r="WCF14" s="885"/>
      <c r="WCG14" s="886"/>
      <c r="WCH14" s="886"/>
      <c r="WCI14" s="886"/>
      <c r="WCJ14" s="885"/>
      <c r="WCK14" s="886"/>
      <c r="WCL14" s="886"/>
      <c r="WCM14" s="886"/>
      <c r="WCN14" s="885"/>
      <c r="WCO14" s="886"/>
      <c r="WCP14" s="886"/>
      <c r="WCQ14" s="886"/>
      <c r="WCR14" s="885"/>
      <c r="WCS14" s="886"/>
      <c r="WCT14" s="886"/>
      <c r="WCU14" s="886"/>
      <c r="WCV14" s="885"/>
      <c r="WCW14" s="886"/>
      <c r="WCX14" s="886"/>
      <c r="WCY14" s="886"/>
      <c r="WCZ14" s="885"/>
      <c r="WDA14" s="886"/>
      <c r="WDB14" s="886"/>
      <c r="WDC14" s="886"/>
      <c r="WDD14" s="885"/>
      <c r="WDE14" s="886"/>
      <c r="WDF14" s="886"/>
      <c r="WDG14" s="886"/>
      <c r="WDH14" s="885"/>
      <c r="WDI14" s="886"/>
      <c r="WDJ14" s="886"/>
      <c r="WDK14" s="886"/>
      <c r="WDL14" s="885"/>
      <c r="WDM14" s="886"/>
      <c r="WDN14" s="886"/>
      <c r="WDO14" s="886"/>
      <c r="WDP14" s="885"/>
      <c r="WDQ14" s="886"/>
      <c r="WDR14" s="886"/>
      <c r="WDS14" s="886"/>
      <c r="WDT14" s="885"/>
      <c r="WDU14" s="886"/>
      <c r="WDV14" s="886"/>
      <c r="WDW14" s="886"/>
      <c r="WDX14" s="885"/>
      <c r="WDY14" s="886"/>
      <c r="WDZ14" s="886"/>
      <c r="WEA14" s="886"/>
      <c r="WEB14" s="885"/>
      <c r="WEC14" s="886"/>
      <c r="WED14" s="886"/>
      <c r="WEE14" s="886"/>
      <c r="WEF14" s="885"/>
      <c r="WEG14" s="886"/>
      <c r="WEH14" s="886"/>
      <c r="WEI14" s="886"/>
      <c r="WEJ14" s="885"/>
      <c r="WEK14" s="886"/>
      <c r="WEL14" s="886"/>
      <c r="WEM14" s="886"/>
      <c r="WEN14" s="885"/>
      <c r="WEO14" s="886"/>
      <c r="WEP14" s="886"/>
      <c r="WEQ14" s="886"/>
      <c r="WER14" s="885"/>
      <c r="WES14" s="886"/>
      <c r="WET14" s="886"/>
      <c r="WEU14" s="886"/>
      <c r="WEV14" s="885"/>
      <c r="WEW14" s="886"/>
      <c r="WEX14" s="886"/>
      <c r="WEY14" s="886"/>
      <c r="WEZ14" s="885"/>
      <c r="WFA14" s="886"/>
      <c r="WFB14" s="886"/>
      <c r="WFC14" s="886"/>
      <c r="WFD14" s="885"/>
      <c r="WFE14" s="886"/>
      <c r="WFF14" s="886"/>
      <c r="WFG14" s="886"/>
      <c r="WFH14" s="885"/>
      <c r="WFI14" s="886"/>
      <c r="WFJ14" s="886"/>
      <c r="WFK14" s="886"/>
      <c r="WFL14" s="885"/>
      <c r="WFM14" s="886"/>
      <c r="WFN14" s="886"/>
      <c r="WFO14" s="886"/>
      <c r="WFP14" s="885"/>
      <c r="WFQ14" s="886"/>
      <c r="WFR14" s="886"/>
      <c r="WFS14" s="886"/>
      <c r="WFT14" s="885"/>
      <c r="WFU14" s="886"/>
      <c r="WFV14" s="886"/>
      <c r="WFW14" s="886"/>
      <c r="WFX14" s="885"/>
      <c r="WFY14" s="886"/>
      <c r="WFZ14" s="886"/>
      <c r="WGA14" s="886"/>
      <c r="WGB14" s="885"/>
      <c r="WGC14" s="886"/>
      <c r="WGD14" s="886"/>
      <c r="WGE14" s="886"/>
      <c r="WGF14" s="885"/>
      <c r="WGG14" s="886"/>
      <c r="WGH14" s="886"/>
      <c r="WGI14" s="886"/>
      <c r="WGJ14" s="885"/>
      <c r="WGK14" s="886"/>
      <c r="WGL14" s="886"/>
      <c r="WGM14" s="886"/>
      <c r="WGN14" s="885"/>
      <c r="WGO14" s="886"/>
      <c r="WGP14" s="886"/>
      <c r="WGQ14" s="886"/>
      <c r="WGR14" s="885"/>
      <c r="WGS14" s="886"/>
      <c r="WGT14" s="886"/>
      <c r="WGU14" s="886"/>
      <c r="WGV14" s="885"/>
      <c r="WGW14" s="886"/>
      <c r="WGX14" s="886"/>
      <c r="WGY14" s="886"/>
      <c r="WGZ14" s="885"/>
      <c r="WHA14" s="886"/>
      <c r="WHB14" s="886"/>
      <c r="WHC14" s="886"/>
      <c r="WHD14" s="885"/>
      <c r="WHE14" s="886"/>
      <c r="WHF14" s="886"/>
      <c r="WHG14" s="886"/>
      <c r="WHH14" s="885"/>
      <c r="WHI14" s="886"/>
      <c r="WHJ14" s="886"/>
      <c r="WHK14" s="886"/>
      <c r="WHL14" s="885"/>
      <c r="WHM14" s="886"/>
      <c r="WHN14" s="886"/>
      <c r="WHO14" s="886"/>
      <c r="WHP14" s="885"/>
      <c r="WHQ14" s="886"/>
      <c r="WHR14" s="886"/>
      <c r="WHS14" s="886"/>
      <c r="WHT14" s="885"/>
      <c r="WHU14" s="886"/>
      <c r="WHV14" s="886"/>
      <c r="WHW14" s="886"/>
      <c r="WHX14" s="885"/>
      <c r="WHY14" s="886"/>
      <c r="WHZ14" s="886"/>
      <c r="WIA14" s="886"/>
      <c r="WIB14" s="885"/>
      <c r="WIC14" s="886"/>
      <c r="WID14" s="886"/>
      <c r="WIE14" s="886"/>
      <c r="WIF14" s="885"/>
      <c r="WIG14" s="886"/>
      <c r="WIH14" s="886"/>
      <c r="WII14" s="886"/>
      <c r="WIJ14" s="885"/>
      <c r="WIK14" s="886"/>
      <c r="WIL14" s="886"/>
      <c r="WIM14" s="886"/>
      <c r="WIN14" s="885"/>
      <c r="WIO14" s="886"/>
      <c r="WIP14" s="886"/>
      <c r="WIQ14" s="886"/>
      <c r="WIR14" s="885"/>
      <c r="WIS14" s="886"/>
      <c r="WIT14" s="886"/>
      <c r="WIU14" s="886"/>
      <c r="WIV14" s="885"/>
      <c r="WIW14" s="886"/>
      <c r="WIX14" s="886"/>
      <c r="WIY14" s="886"/>
      <c r="WIZ14" s="885"/>
      <c r="WJA14" s="886"/>
      <c r="WJB14" s="886"/>
      <c r="WJC14" s="886"/>
      <c r="WJD14" s="885"/>
      <c r="WJE14" s="886"/>
      <c r="WJF14" s="886"/>
      <c r="WJG14" s="886"/>
      <c r="WJH14" s="885"/>
      <c r="WJI14" s="886"/>
      <c r="WJJ14" s="886"/>
      <c r="WJK14" s="886"/>
      <c r="WJL14" s="885"/>
      <c r="WJM14" s="886"/>
      <c r="WJN14" s="886"/>
      <c r="WJO14" s="886"/>
      <c r="WJP14" s="885"/>
      <c r="WJQ14" s="886"/>
      <c r="WJR14" s="886"/>
      <c r="WJS14" s="886"/>
      <c r="WJT14" s="885"/>
      <c r="WJU14" s="886"/>
      <c r="WJV14" s="886"/>
      <c r="WJW14" s="886"/>
      <c r="WJX14" s="885"/>
      <c r="WJY14" s="886"/>
      <c r="WJZ14" s="886"/>
      <c r="WKA14" s="886"/>
      <c r="WKB14" s="885"/>
      <c r="WKC14" s="886"/>
      <c r="WKD14" s="886"/>
      <c r="WKE14" s="886"/>
      <c r="WKF14" s="885"/>
      <c r="WKG14" s="886"/>
      <c r="WKH14" s="886"/>
      <c r="WKI14" s="886"/>
      <c r="WKJ14" s="885"/>
      <c r="WKK14" s="886"/>
      <c r="WKL14" s="886"/>
      <c r="WKM14" s="886"/>
      <c r="WKN14" s="885"/>
      <c r="WKO14" s="886"/>
      <c r="WKP14" s="886"/>
      <c r="WKQ14" s="886"/>
      <c r="WKR14" s="885"/>
      <c r="WKS14" s="886"/>
      <c r="WKT14" s="886"/>
      <c r="WKU14" s="886"/>
      <c r="WKV14" s="885"/>
      <c r="WKW14" s="886"/>
      <c r="WKX14" s="886"/>
      <c r="WKY14" s="886"/>
      <c r="WKZ14" s="885"/>
      <c r="WLA14" s="886"/>
      <c r="WLB14" s="886"/>
      <c r="WLC14" s="886"/>
      <c r="WLD14" s="885"/>
      <c r="WLE14" s="886"/>
      <c r="WLF14" s="886"/>
      <c r="WLG14" s="886"/>
      <c r="WLH14" s="885"/>
      <c r="WLI14" s="886"/>
      <c r="WLJ14" s="886"/>
      <c r="WLK14" s="886"/>
      <c r="WLL14" s="885"/>
      <c r="WLM14" s="886"/>
      <c r="WLN14" s="886"/>
      <c r="WLO14" s="886"/>
      <c r="WLP14" s="885"/>
      <c r="WLQ14" s="886"/>
      <c r="WLR14" s="886"/>
      <c r="WLS14" s="886"/>
      <c r="WLT14" s="885"/>
      <c r="WLU14" s="886"/>
      <c r="WLV14" s="886"/>
      <c r="WLW14" s="886"/>
      <c r="WLX14" s="885"/>
      <c r="WLY14" s="886"/>
      <c r="WLZ14" s="886"/>
      <c r="WMA14" s="886"/>
      <c r="WMB14" s="885"/>
      <c r="WMC14" s="886"/>
      <c r="WMD14" s="886"/>
      <c r="WME14" s="886"/>
      <c r="WMF14" s="885"/>
      <c r="WMG14" s="886"/>
      <c r="WMH14" s="886"/>
      <c r="WMI14" s="886"/>
      <c r="WMJ14" s="885"/>
      <c r="WMK14" s="886"/>
      <c r="WML14" s="886"/>
      <c r="WMM14" s="886"/>
      <c r="WMN14" s="885"/>
      <c r="WMO14" s="886"/>
      <c r="WMP14" s="886"/>
      <c r="WMQ14" s="886"/>
      <c r="WMR14" s="885"/>
      <c r="WMS14" s="886"/>
      <c r="WMT14" s="886"/>
      <c r="WMU14" s="886"/>
      <c r="WMV14" s="885"/>
      <c r="WMW14" s="886"/>
      <c r="WMX14" s="886"/>
      <c r="WMY14" s="886"/>
      <c r="WMZ14" s="885"/>
      <c r="WNA14" s="886"/>
      <c r="WNB14" s="886"/>
      <c r="WNC14" s="886"/>
      <c r="WND14" s="885"/>
      <c r="WNE14" s="886"/>
      <c r="WNF14" s="886"/>
      <c r="WNG14" s="886"/>
      <c r="WNH14" s="885"/>
      <c r="WNI14" s="886"/>
      <c r="WNJ14" s="886"/>
      <c r="WNK14" s="886"/>
      <c r="WNL14" s="885"/>
      <c r="WNM14" s="886"/>
      <c r="WNN14" s="886"/>
      <c r="WNO14" s="886"/>
      <c r="WNP14" s="885"/>
      <c r="WNQ14" s="886"/>
      <c r="WNR14" s="886"/>
      <c r="WNS14" s="886"/>
      <c r="WNT14" s="885"/>
      <c r="WNU14" s="886"/>
      <c r="WNV14" s="886"/>
      <c r="WNW14" s="886"/>
      <c r="WNX14" s="885"/>
      <c r="WNY14" s="886"/>
      <c r="WNZ14" s="886"/>
      <c r="WOA14" s="886"/>
      <c r="WOB14" s="885"/>
      <c r="WOC14" s="886"/>
      <c r="WOD14" s="886"/>
      <c r="WOE14" s="886"/>
      <c r="WOF14" s="885"/>
      <c r="WOG14" s="886"/>
      <c r="WOH14" s="886"/>
      <c r="WOI14" s="886"/>
      <c r="WOJ14" s="885"/>
      <c r="WOK14" s="886"/>
      <c r="WOL14" s="886"/>
      <c r="WOM14" s="886"/>
      <c r="WON14" s="885"/>
      <c r="WOO14" s="886"/>
      <c r="WOP14" s="886"/>
      <c r="WOQ14" s="886"/>
      <c r="WOR14" s="885"/>
      <c r="WOS14" s="886"/>
      <c r="WOT14" s="886"/>
      <c r="WOU14" s="886"/>
      <c r="WOV14" s="885"/>
      <c r="WOW14" s="886"/>
      <c r="WOX14" s="886"/>
      <c r="WOY14" s="886"/>
      <c r="WOZ14" s="885"/>
      <c r="WPA14" s="886"/>
      <c r="WPB14" s="886"/>
      <c r="WPC14" s="886"/>
      <c r="WPD14" s="885"/>
      <c r="WPE14" s="886"/>
      <c r="WPF14" s="886"/>
      <c r="WPG14" s="886"/>
      <c r="WPH14" s="885"/>
      <c r="WPI14" s="886"/>
      <c r="WPJ14" s="886"/>
      <c r="WPK14" s="886"/>
      <c r="WPL14" s="885"/>
      <c r="WPM14" s="886"/>
      <c r="WPN14" s="886"/>
      <c r="WPO14" s="886"/>
      <c r="WPP14" s="885"/>
      <c r="WPQ14" s="886"/>
      <c r="WPR14" s="886"/>
      <c r="WPS14" s="886"/>
      <c r="WPT14" s="885"/>
      <c r="WPU14" s="886"/>
      <c r="WPV14" s="886"/>
      <c r="WPW14" s="886"/>
      <c r="WPX14" s="885"/>
      <c r="WPY14" s="886"/>
      <c r="WPZ14" s="886"/>
      <c r="WQA14" s="886"/>
      <c r="WQB14" s="885"/>
      <c r="WQC14" s="886"/>
      <c r="WQD14" s="886"/>
      <c r="WQE14" s="886"/>
      <c r="WQF14" s="885"/>
      <c r="WQG14" s="886"/>
      <c r="WQH14" s="886"/>
      <c r="WQI14" s="886"/>
      <c r="WQJ14" s="885"/>
      <c r="WQK14" s="886"/>
      <c r="WQL14" s="886"/>
      <c r="WQM14" s="886"/>
      <c r="WQN14" s="885"/>
      <c r="WQO14" s="886"/>
      <c r="WQP14" s="886"/>
      <c r="WQQ14" s="886"/>
      <c r="WQR14" s="885"/>
      <c r="WQS14" s="886"/>
      <c r="WQT14" s="886"/>
      <c r="WQU14" s="886"/>
      <c r="WQV14" s="885"/>
      <c r="WQW14" s="886"/>
      <c r="WQX14" s="886"/>
      <c r="WQY14" s="886"/>
      <c r="WQZ14" s="885"/>
      <c r="WRA14" s="886"/>
      <c r="WRB14" s="886"/>
      <c r="WRC14" s="886"/>
      <c r="WRD14" s="885"/>
      <c r="WRE14" s="886"/>
      <c r="WRF14" s="886"/>
      <c r="WRG14" s="886"/>
      <c r="WRH14" s="885"/>
      <c r="WRI14" s="886"/>
      <c r="WRJ14" s="886"/>
      <c r="WRK14" s="886"/>
      <c r="WRL14" s="885"/>
      <c r="WRM14" s="886"/>
      <c r="WRN14" s="886"/>
      <c r="WRO14" s="886"/>
      <c r="WRP14" s="885"/>
      <c r="WRQ14" s="886"/>
      <c r="WRR14" s="886"/>
      <c r="WRS14" s="886"/>
      <c r="WRT14" s="885"/>
      <c r="WRU14" s="886"/>
      <c r="WRV14" s="886"/>
      <c r="WRW14" s="886"/>
      <c r="WRX14" s="885"/>
      <c r="WRY14" s="886"/>
      <c r="WRZ14" s="886"/>
      <c r="WSA14" s="886"/>
      <c r="WSB14" s="885"/>
      <c r="WSC14" s="886"/>
      <c r="WSD14" s="886"/>
      <c r="WSE14" s="886"/>
      <c r="WSF14" s="885"/>
      <c r="WSG14" s="886"/>
      <c r="WSH14" s="886"/>
      <c r="WSI14" s="886"/>
      <c r="WSJ14" s="885"/>
      <c r="WSK14" s="886"/>
      <c r="WSL14" s="886"/>
      <c r="WSM14" s="886"/>
      <c r="WSN14" s="885"/>
      <c r="WSO14" s="886"/>
      <c r="WSP14" s="886"/>
      <c r="WSQ14" s="886"/>
      <c r="WSR14" s="885"/>
      <c r="WSS14" s="886"/>
      <c r="WST14" s="886"/>
      <c r="WSU14" s="886"/>
      <c r="WSV14" s="885"/>
      <c r="WSW14" s="886"/>
      <c r="WSX14" s="886"/>
      <c r="WSY14" s="886"/>
      <c r="WSZ14" s="885"/>
      <c r="WTA14" s="886"/>
      <c r="WTB14" s="886"/>
      <c r="WTC14" s="886"/>
      <c r="WTD14" s="885"/>
      <c r="WTE14" s="886"/>
      <c r="WTF14" s="886"/>
      <c r="WTG14" s="886"/>
      <c r="WTH14" s="885"/>
      <c r="WTI14" s="886"/>
      <c r="WTJ14" s="886"/>
      <c r="WTK14" s="886"/>
      <c r="WTL14" s="885"/>
      <c r="WTM14" s="886"/>
      <c r="WTN14" s="886"/>
      <c r="WTO14" s="886"/>
      <c r="WTP14" s="885"/>
      <c r="WTQ14" s="886"/>
      <c r="WTR14" s="886"/>
      <c r="WTS14" s="886"/>
      <c r="WTT14" s="885"/>
      <c r="WTU14" s="886"/>
      <c r="WTV14" s="886"/>
      <c r="WTW14" s="886"/>
      <c r="WTX14" s="885"/>
      <c r="WTY14" s="886"/>
      <c r="WTZ14" s="886"/>
      <c r="WUA14" s="886"/>
      <c r="WUB14" s="885"/>
      <c r="WUC14" s="886"/>
      <c r="WUD14" s="886"/>
      <c r="WUE14" s="886"/>
      <c r="WUF14" s="885"/>
      <c r="WUG14" s="886"/>
      <c r="WUH14" s="886"/>
      <c r="WUI14" s="886"/>
      <c r="WUJ14" s="885"/>
      <c r="WUK14" s="886"/>
      <c r="WUL14" s="886"/>
      <c r="WUM14" s="886"/>
      <c r="WUN14" s="885"/>
      <c r="WUO14" s="886"/>
      <c r="WUP14" s="886"/>
      <c r="WUQ14" s="886"/>
      <c r="WUR14" s="885"/>
      <c r="WUS14" s="886"/>
      <c r="WUT14" s="886"/>
      <c r="WUU14" s="886"/>
      <c r="WUV14" s="885"/>
      <c r="WUW14" s="886"/>
      <c r="WUX14" s="886"/>
      <c r="WUY14" s="886"/>
      <c r="WUZ14" s="885"/>
      <c r="WVA14" s="886"/>
      <c r="WVB14" s="886"/>
      <c r="WVC14" s="886"/>
      <c r="WVD14" s="885"/>
      <c r="WVE14" s="886"/>
      <c r="WVF14" s="886"/>
      <c r="WVG14" s="886"/>
      <c r="WVH14" s="885"/>
      <c r="WVI14" s="886"/>
      <c r="WVJ14" s="886"/>
      <c r="WVK14" s="886"/>
      <c r="WVL14" s="885"/>
      <c r="WVM14" s="886"/>
      <c r="WVN14" s="886"/>
      <c r="WVO14" s="886"/>
      <c r="WVP14" s="885"/>
      <c r="WVQ14" s="886"/>
      <c r="WVR14" s="886"/>
      <c r="WVS14" s="886"/>
      <c r="WVT14" s="885"/>
      <c r="WVU14" s="886"/>
      <c r="WVV14" s="886"/>
      <c r="WVW14" s="886"/>
      <c r="WVX14" s="885"/>
      <c r="WVY14" s="886"/>
      <c r="WVZ14" s="886"/>
      <c r="WWA14" s="886"/>
      <c r="WWB14" s="885"/>
      <c r="WWC14" s="886"/>
      <c r="WWD14" s="886"/>
      <c r="WWE14" s="886"/>
      <c r="WWF14" s="885"/>
      <c r="WWG14" s="886"/>
      <c r="WWH14" s="886"/>
      <c r="WWI14" s="886"/>
      <c r="WWJ14" s="885"/>
      <c r="WWK14" s="886"/>
      <c r="WWL14" s="886"/>
      <c r="WWM14" s="886"/>
      <c r="WWN14" s="885"/>
      <c r="WWO14" s="886"/>
      <c r="WWP14" s="886"/>
      <c r="WWQ14" s="886"/>
      <c r="WWR14" s="885"/>
      <c r="WWS14" s="886"/>
      <c r="WWT14" s="886"/>
      <c r="WWU14" s="886"/>
      <c r="WWV14" s="885"/>
      <c r="WWW14" s="886"/>
      <c r="WWX14" s="886"/>
      <c r="WWY14" s="886"/>
      <c r="WWZ14" s="885"/>
      <c r="WXA14" s="886"/>
      <c r="WXB14" s="886"/>
      <c r="WXC14" s="886"/>
      <c r="WXD14" s="885"/>
      <c r="WXE14" s="886"/>
      <c r="WXF14" s="886"/>
      <c r="WXG14" s="886"/>
      <c r="WXH14" s="885"/>
      <c r="WXI14" s="886"/>
      <c r="WXJ14" s="886"/>
      <c r="WXK14" s="886"/>
      <c r="WXL14" s="885"/>
      <c r="WXM14" s="886"/>
      <c r="WXN14" s="886"/>
      <c r="WXO14" s="886"/>
      <c r="WXP14" s="885"/>
      <c r="WXQ14" s="886"/>
      <c r="WXR14" s="886"/>
      <c r="WXS14" s="886"/>
      <c r="WXT14" s="885"/>
      <c r="WXU14" s="886"/>
      <c r="WXV14" s="886"/>
      <c r="WXW14" s="886"/>
      <c r="WXX14" s="885"/>
      <c r="WXY14" s="886"/>
      <c r="WXZ14" s="886"/>
      <c r="WYA14" s="886"/>
      <c r="WYB14" s="885"/>
      <c r="WYC14" s="886"/>
      <c r="WYD14" s="886"/>
      <c r="WYE14" s="886"/>
      <c r="WYF14" s="885"/>
      <c r="WYG14" s="886"/>
      <c r="WYH14" s="886"/>
      <c r="WYI14" s="886"/>
      <c r="WYJ14" s="885"/>
      <c r="WYK14" s="886"/>
      <c r="WYL14" s="886"/>
      <c r="WYM14" s="886"/>
      <c r="WYN14" s="885"/>
      <c r="WYO14" s="886"/>
      <c r="WYP14" s="886"/>
      <c r="WYQ14" s="886"/>
      <c r="WYR14" s="885"/>
      <c r="WYS14" s="886"/>
      <c r="WYT14" s="886"/>
      <c r="WYU14" s="886"/>
      <c r="WYV14" s="885"/>
      <c r="WYW14" s="886"/>
      <c r="WYX14" s="886"/>
      <c r="WYY14" s="886"/>
      <c r="WYZ14" s="885"/>
      <c r="WZA14" s="886"/>
      <c r="WZB14" s="886"/>
      <c r="WZC14" s="886"/>
      <c r="WZD14" s="885"/>
      <c r="WZE14" s="886"/>
      <c r="WZF14" s="886"/>
      <c r="WZG14" s="886"/>
      <c r="WZH14" s="885"/>
      <c r="WZI14" s="886"/>
      <c r="WZJ14" s="886"/>
      <c r="WZK14" s="886"/>
      <c r="WZL14" s="885"/>
      <c r="WZM14" s="886"/>
      <c r="WZN14" s="886"/>
      <c r="WZO14" s="886"/>
      <c r="WZP14" s="885"/>
      <c r="WZQ14" s="886"/>
      <c r="WZR14" s="886"/>
      <c r="WZS14" s="886"/>
      <c r="WZT14" s="885"/>
      <c r="WZU14" s="886"/>
      <c r="WZV14" s="886"/>
      <c r="WZW14" s="886"/>
      <c r="WZX14" s="885"/>
      <c r="WZY14" s="886"/>
      <c r="WZZ14" s="886"/>
      <c r="XAA14" s="886"/>
      <c r="XAB14" s="885"/>
      <c r="XAC14" s="886"/>
      <c r="XAD14" s="886"/>
      <c r="XAE14" s="886"/>
      <c r="XAF14" s="885"/>
      <c r="XAG14" s="886"/>
      <c r="XAH14" s="886"/>
      <c r="XAI14" s="886"/>
      <c r="XAJ14" s="885"/>
      <c r="XAK14" s="886"/>
      <c r="XAL14" s="886"/>
      <c r="XAM14" s="886"/>
      <c r="XAN14" s="885"/>
      <c r="XAO14" s="886"/>
      <c r="XAP14" s="886"/>
      <c r="XAQ14" s="886"/>
      <c r="XAR14" s="885"/>
      <c r="XAS14" s="886"/>
      <c r="XAT14" s="886"/>
      <c r="XAU14" s="886"/>
      <c r="XAV14" s="885"/>
      <c r="XAW14" s="886"/>
      <c r="XAX14" s="886"/>
      <c r="XAY14" s="886"/>
      <c r="XAZ14" s="885"/>
      <c r="XBA14" s="886"/>
      <c r="XBB14" s="886"/>
      <c r="XBC14" s="886"/>
      <c r="XBD14" s="885"/>
      <c r="XBE14" s="886"/>
      <c r="XBF14" s="886"/>
      <c r="XBG14" s="886"/>
      <c r="XBH14" s="885"/>
      <c r="XBI14" s="886"/>
      <c r="XBJ14" s="886"/>
      <c r="XBK14" s="886"/>
      <c r="XBL14" s="885"/>
      <c r="XBM14" s="886"/>
      <c r="XBN14" s="886"/>
      <c r="XBO14" s="886"/>
      <c r="XBP14" s="885"/>
      <c r="XBQ14" s="886"/>
      <c r="XBR14" s="886"/>
      <c r="XBS14" s="886"/>
      <c r="XBT14" s="885"/>
      <c r="XBU14" s="886"/>
      <c r="XBV14" s="886"/>
      <c r="XBW14" s="886"/>
      <c r="XBX14" s="885"/>
      <c r="XBY14" s="886"/>
      <c r="XBZ14" s="886"/>
      <c r="XCA14" s="886"/>
      <c r="XCB14" s="885"/>
      <c r="XCC14" s="886"/>
      <c r="XCD14" s="886"/>
      <c r="XCE14" s="886"/>
      <c r="XCF14" s="885"/>
      <c r="XCG14" s="886"/>
      <c r="XCH14" s="886"/>
      <c r="XCI14" s="886"/>
      <c r="XCJ14" s="885"/>
      <c r="XCK14" s="886"/>
      <c r="XCL14" s="886"/>
      <c r="XCM14" s="886"/>
      <c r="XCN14" s="885"/>
      <c r="XCO14" s="886"/>
      <c r="XCP14" s="886"/>
      <c r="XCQ14" s="886"/>
      <c r="XCR14" s="885"/>
      <c r="XCS14" s="886"/>
      <c r="XCT14" s="886"/>
      <c r="XCU14" s="886"/>
      <c r="XCV14" s="885"/>
      <c r="XCW14" s="886"/>
      <c r="XCX14" s="886"/>
      <c r="XCY14" s="886"/>
      <c r="XCZ14" s="885"/>
      <c r="XDA14" s="886"/>
      <c r="XDB14" s="886"/>
      <c r="XDC14" s="886"/>
      <c r="XDD14" s="885"/>
      <c r="XDE14" s="886"/>
      <c r="XDF14" s="886"/>
      <c r="XDG14" s="886"/>
      <c r="XDH14" s="885"/>
      <c r="XDI14" s="886"/>
      <c r="XDJ14" s="886"/>
      <c r="XDK14" s="886"/>
      <c r="XDL14" s="885"/>
      <c r="XDM14" s="886"/>
      <c r="XDN14" s="886"/>
      <c r="XDO14" s="886"/>
      <c r="XDP14" s="885"/>
      <c r="XDQ14" s="886"/>
      <c r="XDR14" s="886"/>
      <c r="XDS14" s="886"/>
      <c r="XDT14" s="885"/>
      <c r="XDU14" s="886"/>
      <c r="XDV14" s="886"/>
      <c r="XDW14" s="886"/>
      <c r="XDX14" s="885"/>
      <c r="XDY14" s="886"/>
      <c r="XDZ14" s="886"/>
      <c r="XEA14" s="886"/>
      <c r="XEB14" s="885"/>
      <c r="XEC14" s="886"/>
      <c r="XED14" s="886"/>
      <c r="XEE14" s="886"/>
      <c r="XEF14" s="885"/>
      <c r="XEG14" s="886"/>
      <c r="XEH14" s="886"/>
      <c r="XEI14" s="886"/>
      <c r="XEJ14" s="885"/>
      <c r="XEK14" s="886"/>
      <c r="XEL14" s="886"/>
      <c r="XEM14" s="886"/>
    </row>
    <row r="15" spans="1:16367" s="215" customFormat="1" ht="22.5" customHeight="1" x14ac:dyDescent="0.25">
      <c r="A15" s="976" t="s">
        <v>1912</v>
      </c>
      <c r="B15" s="243"/>
      <c r="C15" s="875">
        <f>SUM('تراز 1400'!$M$125)</f>
        <v>5625000000</v>
      </c>
      <c r="D15" s="1066"/>
      <c r="E15" s="875">
        <v>0</v>
      </c>
      <c r="H15" s="883"/>
      <c r="L15" s="519"/>
      <c r="M15" s="884"/>
      <c r="N15" s="883"/>
      <c r="O15" s="883"/>
      <c r="P15" s="885"/>
      <c r="Q15" s="886"/>
      <c r="R15" s="886"/>
      <c r="S15" s="886"/>
      <c r="T15" s="885"/>
      <c r="U15" s="886"/>
      <c r="V15" s="886"/>
      <c r="W15" s="886"/>
      <c r="X15" s="885"/>
      <c r="Y15" s="886"/>
      <c r="Z15" s="886"/>
      <c r="AA15" s="886"/>
      <c r="AB15" s="885"/>
      <c r="AC15" s="886"/>
      <c r="AD15" s="886"/>
      <c r="AE15" s="886"/>
      <c r="AF15" s="885"/>
      <c r="AG15" s="886"/>
      <c r="AH15" s="886"/>
      <c r="AI15" s="886"/>
      <c r="AJ15" s="885"/>
      <c r="AK15" s="886"/>
      <c r="AL15" s="886"/>
      <c r="AM15" s="886"/>
      <c r="AN15" s="885"/>
      <c r="AO15" s="886"/>
      <c r="AP15" s="886"/>
      <c r="AQ15" s="886"/>
      <c r="AR15" s="885"/>
      <c r="AS15" s="886"/>
      <c r="AT15" s="886"/>
      <c r="AU15" s="886"/>
      <c r="AV15" s="885"/>
      <c r="AW15" s="886"/>
      <c r="AX15" s="886"/>
      <c r="AY15" s="886"/>
      <c r="AZ15" s="885"/>
      <c r="BA15" s="886"/>
      <c r="BB15" s="886"/>
      <c r="BC15" s="886"/>
      <c r="BD15" s="885"/>
      <c r="BE15" s="886"/>
      <c r="BF15" s="886"/>
      <c r="BG15" s="886"/>
      <c r="BH15" s="885"/>
      <c r="BI15" s="886"/>
      <c r="BJ15" s="886"/>
      <c r="BK15" s="886"/>
      <c r="BL15" s="885"/>
      <c r="BM15" s="886"/>
      <c r="BN15" s="886"/>
      <c r="BO15" s="886"/>
      <c r="BP15" s="885"/>
      <c r="BQ15" s="886"/>
      <c r="BR15" s="886"/>
      <c r="BS15" s="886"/>
      <c r="BT15" s="885"/>
      <c r="BU15" s="886"/>
      <c r="BV15" s="886"/>
      <c r="BW15" s="886"/>
      <c r="BX15" s="885"/>
      <c r="BY15" s="886"/>
      <c r="BZ15" s="886"/>
      <c r="CA15" s="886"/>
      <c r="CB15" s="885"/>
      <c r="CC15" s="886"/>
      <c r="CD15" s="886"/>
      <c r="CE15" s="886"/>
      <c r="CF15" s="885"/>
      <c r="CG15" s="886"/>
      <c r="CH15" s="886"/>
      <c r="CI15" s="886"/>
      <c r="CJ15" s="885"/>
      <c r="CK15" s="886"/>
      <c r="CL15" s="886"/>
      <c r="CM15" s="886"/>
      <c r="CN15" s="885"/>
      <c r="CO15" s="886"/>
      <c r="CP15" s="886"/>
      <c r="CQ15" s="886"/>
      <c r="CR15" s="885"/>
      <c r="CS15" s="886"/>
      <c r="CT15" s="886"/>
      <c r="CU15" s="886"/>
      <c r="CV15" s="885"/>
      <c r="CW15" s="886"/>
      <c r="CX15" s="886"/>
      <c r="CY15" s="886"/>
      <c r="CZ15" s="885"/>
      <c r="DA15" s="886"/>
      <c r="DB15" s="886"/>
      <c r="DC15" s="886"/>
      <c r="DD15" s="885"/>
      <c r="DE15" s="886"/>
      <c r="DF15" s="886"/>
      <c r="DG15" s="886"/>
      <c r="DH15" s="885"/>
      <c r="DI15" s="886"/>
      <c r="DJ15" s="886"/>
      <c r="DK15" s="886"/>
      <c r="DL15" s="885"/>
      <c r="DM15" s="886"/>
      <c r="DN15" s="886"/>
      <c r="DO15" s="886"/>
      <c r="DP15" s="885"/>
      <c r="DQ15" s="886"/>
      <c r="DR15" s="886"/>
      <c r="DS15" s="886"/>
      <c r="DT15" s="885"/>
      <c r="DU15" s="886"/>
      <c r="DV15" s="886"/>
      <c r="DW15" s="886"/>
      <c r="DX15" s="885"/>
      <c r="DY15" s="886"/>
      <c r="DZ15" s="886"/>
      <c r="EA15" s="886"/>
      <c r="EB15" s="885"/>
      <c r="EC15" s="886"/>
      <c r="ED15" s="886"/>
      <c r="EE15" s="886"/>
      <c r="EF15" s="885"/>
      <c r="EG15" s="886"/>
      <c r="EH15" s="886"/>
      <c r="EI15" s="886"/>
      <c r="EJ15" s="885"/>
      <c r="EK15" s="886"/>
      <c r="EL15" s="886"/>
      <c r="EM15" s="886"/>
      <c r="EN15" s="885"/>
      <c r="EO15" s="886"/>
      <c r="EP15" s="886"/>
      <c r="EQ15" s="886"/>
      <c r="ER15" s="885"/>
      <c r="ES15" s="886"/>
      <c r="ET15" s="886"/>
      <c r="EU15" s="886"/>
      <c r="EV15" s="885"/>
      <c r="EW15" s="886"/>
      <c r="EX15" s="886"/>
      <c r="EY15" s="886"/>
      <c r="EZ15" s="885"/>
      <c r="FA15" s="886"/>
      <c r="FB15" s="886"/>
      <c r="FC15" s="886"/>
      <c r="FD15" s="885"/>
      <c r="FE15" s="886"/>
      <c r="FF15" s="886"/>
      <c r="FG15" s="886"/>
      <c r="FH15" s="885"/>
      <c r="FI15" s="886"/>
      <c r="FJ15" s="886"/>
      <c r="FK15" s="886"/>
      <c r="FL15" s="885"/>
      <c r="FM15" s="886"/>
      <c r="FN15" s="886"/>
      <c r="FO15" s="886"/>
      <c r="FP15" s="885"/>
      <c r="FQ15" s="886"/>
      <c r="FR15" s="886"/>
      <c r="FS15" s="886"/>
      <c r="FT15" s="885"/>
      <c r="FU15" s="886"/>
      <c r="FV15" s="886"/>
      <c r="FW15" s="886"/>
      <c r="FX15" s="885"/>
      <c r="FY15" s="886"/>
      <c r="FZ15" s="886"/>
      <c r="GA15" s="886"/>
      <c r="GB15" s="885"/>
      <c r="GC15" s="886"/>
      <c r="GD15" s="886"/>
      <c r="GE15" s="886"/>
      <c r="GF15" s="885"/>
      <c r="GG15" s="886"/>
      <c r="GH15" s="886"/>
      <c r="GI15" s="886"/>
      <c r="GJ15" s="885"/>
      <c r="GK15" s="886"/>
      <c r="GL15" s="886"/>
      <c r="GM15" s="886"/>
      <c r="GN15" s="885"/>
      <c r="GO15" s="886"/>
      <c r="GP15" s="886"/>
      <c r="GQ15" s="886"/>
      <c r="GR15" s="885"/>
      <c r="GS15" s="886"/>
      <c r="GT15" s="886"/>
      <c r="GU15" s="886"/>
      <c r="GV15" s="885"/>
      <c r="GW15" s="886"/>
      <c r="GX15" s="886"/>
      <c r="GY15" s="886"/>
      <c r="GZ15" s="885"/>
      <c r="HA15" s="886"/>
      <c r="HB15" s="886"/>
      <c r="HC15" s="886"/>
      <c r="HD15" s="885"/>
      <c r="HE15" s="886"/>
      <c r="HF15" s="886"/>
      <c r="HG15" s="886"/>
      <c r="HH15" s="885"/>
      <c r="HI15" s="886"/>
      <c r="HJ15" s="886"/>
      <c r="HK15" s="886"/>
      <c r="HL15" s="885"/>
      <c r="HM15" s="886"/>
      <c r="HN15" s="886"/>
      <c r="HO15" s="886"/>
      <c r="HP15" s="885"/>
      <c r="HQ15" s="886"/>
      <c r="HR15" s="886"/>
      <c r="HS15" s="886"/>
      <c r="HT15" s="885"/>
      <c r="HU15" s="886"/>
      <c r="HV15" s="886"/>
      <c r="HW15" s="886"/>
      <c r="HX15" s="885"/>
      <c r="HY15" s="886"/>
      <c r="HZ15" s="886"/>
      <c r="IA15" s="886"/>
      <c r="IB15" s="885"/>
      <c r="IC15" s="886"/>
      <c r="ID15" s="886"/>
      <c r="IE15" s="886"/>
      <c r="IF15" s="885"/>
      <c r="IG15" s="886"/>
      <c r="IH15" s="886"/>
      <c r="II15" s="886"/>
      <c r="IJ15" s="885"/>
      <c r="IK15" s="886"/>
      <c r="IL15" s="886"/>
      <c r="IM15" s="886"/>
      <c r="IN15" s="885"/>
      <c r="IO15" s="886"/>
      <c r="IP15" s="886"/>
      <c r="IQ15" s="886"/>
      <c r="IR15" s="885"/>
      <c r="IS15" s="886"/>
      <c r="IT15" s="886"/>
      <c r="IU15" s="886"/>
      <c r="IV15" s="885"/>
      <c r="IW15" s="886"/>
      <c r="IX15" s="886"/>
      <c r="IY15" s="886"/>
      <c r="IZ15" s="885"/>
      <c r="JA15" s="886"/>
      <c r="JB15" s="886"/>
      <c r="JC15" s="886"/>
      <c r="JD15" s="885"/>
      <c r="JE15" s="886"/>
      <c r="JF15" s="886"/>
      <c r="JG15" s="886"/>
      <c r="JH15" s="885"/>
      <c r="JI15" s="886"/>
      <c r="JJ15" s="886"/>
      <c r="JK15" s="886"/>
      <c r="JL15" s="885"/>
      <c r="JM15" s="886"/>
      <c r="JN15" s="886"/>
      <c r="JO15" s="886"/>
      <c r="JP15" s="885"/>
      <c r="JQ15" s="886"/>
      <c r="JR15" s="886"/>
      <c r="JS15" s="886"/>
      <c r="JT15" s="885"/>
      <c r="JU15" s="886"/>
      <c r="JV15" s="886"/>
      <c r="JW15" s="886"/>
      <c r="JX15" s="885"/>
      <c r="JY15" s="886"/>
      <c r="JZ15" s="886"/>
      <c r="KA15" s="886"/>
      <c r="KB15" s="885"/>
      <c r="KC15" s="886"/>
      <c r="KD15" s="886"/>
      <c r="KE15" s="886"/>
      <c r="KF15" s="885"/>
      <c r="KG15" s="886"/>
      <c r="KH15" s="886"/>
      <c r="KI15" s="886"/>
      <c r="KJ15" s="885"/>
      <c r="KK15" s="886"/>
      <c r="KL15" s="886"/>
      <c r="KM15" s="886"/>
      <c r="KN15" s="885"/>
      <c r="KO15" s="886"/>
      <c r="KP15" s="886"/>
      <c r="KQ15" s="886"/>
      <c r="KR15" s="885"/>
      <c r="KS15" s="886"/>
      <c r="KT15" s="886"/>
      <c r="KU15" s="886"/>
      <c r="KV15" s="885"/>
      <c r="KW15" s="886"/>
      <c r="KX15" s="886"/>
      <c r="KY15" s="886"/>
      <c r="KZ15" s="885"/>
      <c r="LA15" s="886"/>
      <c r="LB15" s="886"/>
      <c r="LC15" s="886"/>
      <c r="LD15" s="885"/>
      <c r="LE15" s="886"/>
      <c r="LF15" s="886"/>
      <c r="LG15" s="886"/>
      <c r="LH15" s="885"/>
      <c r="LI15" s="886"/>
      <c r="LJ15" s="886"/>
      <c r="LK15" s="886"/>
      <c r="LL15" s="885"/>
      <c r="LM15" s="886"/>
      <c r="LN15" s="886"/>
      <c r="LO15" s="886"/>
      <c r="LP15" s="885"/>
      <c r="LQ15" s="886"/>
      <c r="LR15" s="886"/>
      <c r="LS15" s="886"/>
      <c r="LT15" s="885"/>
      <c r="LU15" s="886"/>
      <c r="LV15" s="886"/>
      <c r="LW15" s="886"/>
      <c r="LX15" s="885"/>
      <c r="LY15" s="886"/>
      <c r="LZ15" s="886"/>
      <c r="MA15" s="886"/>
      <c r="MB15" s="885"/>
      <c r="MC15" s="886"/>
      <c r="MD15" s="886"/>
      <c r="ME15" s="886"/>
      <c r="MF15" s="885"/>
      <c r="MG15" s="886"/>
      <c r="MH15" s="886"/>
      <c r="MI15" s="886"/>
      <c r="MJ15" s="885"/>
      <c r="MK15" s="886"/>
      <c r="ML15" s="886"/>
      <c r="MM15" s="886"/>
      <c r="MN15" s="885"/>
      <c r="MO15" s="886"/>
      <c r="MP15" s="886"/>
      <c r="MQ15" s="886"/>
      <c r="MR15" s="885"/>
      <c r="MS15" s="886"/>
      <c r="MT15" s="886"/>
      <c r="MU15" s="886"/>
      <c r="MV15" s="885"/>
      <c r="MW15" s="886"/>
      <c r="MX15" s="886"/>
      <c r="MY15" s="886"/>
      <c r="MZ15" s="885"/>
      <c r="NA15" s="886"/>
      <c r="NB15" s="886"/>
      <c r="NC15" s="886"/>
      <c r="ND15" s="885"/>
      <c r="NE15" s="886"/>
      <c r="NF15" s="886"/>
      <c r="NG15" s="886"/>
      <c r="NH15" s="885"/>
      <c r="NI15" s="886"/>
      <c r="NJ15" s="886"/>
      <c r="NK15" s="886"/>
      <c r="NL15" s="885"/>
      <c r="NM15" s="886"/>
      <c r="NN15" s="886"/>
      <c r="NO15" s="886"/>
      <c r="NP15" s="885"/>
      <c r="NQ15" s="886"/>
      <c r="NR15" s="886"/>
      <c r="NS15" s="886"/>
      <c r="NT15" s="885"/>
      <c r="NU15" s="886"/>
      <c r="NV15" s="886"/>
      <c r="NW15" s="886"/>
      <c r="NX15" s="885"/>
      <c r="NY15" s="886"/>
      <c r="NZ15" s="886"/>
      <c r="OA15" s="886"/>
      <c r="OB15" s="885"/>
      <c r="OC15" s="886"/>
      <c r="OD15" s="886"/>
      <c r="OE15" s="886"/>
      <c r="OF15" s="885"/>
      <c r="OG15" s="886"/>
      <c r="OH15" s="886"/>
      <c r="OI15" s="886"/>
      <c r="OJ15" s="885"/>
      <c r="OK15" s="886"/>
      <c r="OL15" s="886"/>
      <c r="OM15" s="886"/>
      <c r="ON15" s="885"/>
      <c r="OO15" s="886"/>
      <c r="OP15" s="886"/>
      <c r="OQ15" s="886"/>
      <c r="OR15" s="885"/>
      <c r="OS15" s="886"/>
      <c r="OT15" s="886"/>
      <c r="OU15" s="886"/>
      <c r="OV15" s="885"/>
      <c r="OW15" s="886"/>
      <c r="OX15" s="886"/>
      <c r="OY15" s="886"/>
      <c r="OZ15" s="885"/>
      <c r="PA15" s="886"/>
      <c r="PB15" s="886"/>
      <c r="PC15" s="886"/>
      <c r="PD15" s="885"/>
      <c r="PE15" s="886"/>
      <c r="PF15" s="886"/>
      <c r="PG15" s="886"/>
      <c r="PH15" s="885"/>
      <c r="PI15" s="886"/>
      <c r="PJ15" s="886"/>
      <c r="PK15" s="886"/>
      <c r="PL15" s="885"/>
      <c r="PM15" s="886"/>
      <c r="PN15" s="886"/>
      <c r="PO15" s="886"/>
      <c r="PP15" s="885"/>
      <c r="PQ15" s="886"/>
      <c r="PR15" s="886"/>
      <c r="PS15" s="886"/>
      <c r="PT15" s="885"/>
      <c r="PU15" s="886"/>
      <c r="PV15" s="886"/>
      <c r="PW15" s="886"/>
      <c r="PX15" s="885"/>
      <c r="PY15" s="886"/>
      <c r="PZ15" s="886"/>
      <c r="QA15" s="886"/>
      <c r="QB15" s="885"/>
      <c r="QC15" s="886"/>
      <c r="QD15" s="886"/>
      <c r="QE15" s="886"/>
      <c r="QF15" s="885"/>
      <c r="QG15" s="886"/>
      <c r="QH15" s="886"/>
      <c r="QI15" s="886"/>
      <c r="QJ15" s="885"/>
      <c r="QK15" s="886"/>
      <c r="QL15" s="886"/>
      <c r="QM15" s="886"/>
      <c r="QN15" s="885"/>
      <c r="QO15" s="886"/>
      <c r="QP15" s="886"/>
      <c r="QQ15" s="886"/>
      <c r="QR15" s="885"/>
      <c r="QS15" s="886"/>
      <c r="QT15" s="886"/>
      <c r="QU15" s="886"/>
      <c r="QV15" s="885"/>
      <c r="QW15" s="886"/>
      <c r="QX15" s="886"/>
      <c r="QY15" s="886"/>
      <c r="QZ15" s="885"/>
      <c r="RA15" s="886"/>
      <c r="RB15" s="886"/>
      <c r="RC15" s="886"/>
      <c r="RD15" s="885"/>
      <c r="RE15" s="886"/>
      <c r="RF15" s="886"/>
      <c r="RG15" s="886"/>
      <c r="RH15" s="885"/>
      <c r="RI15" s="886"/>
      <c r="RJ15" s="886"/>
      <c r="RK15" s="886"/>
      <c r="RL15" s="885"/>
      <c r="RM15" s="886"/>
      <c r="RN15" s="886"/>
      <c r="RO15" s="886"/>
      <c r="RP15" s="885"/>
      <c r="RQ15" s="886"/>
      <c r="RR15" s="886"/>
      <c r="RS15" s="886"/>
      <c r="RT15" s="885"/>
      <c r="RU15" s="886"/>
      <c r="RV15" s="886"/>
      <c r="RW15" s="886"/>
      <c r="RX15" s="885"/>
      <c r="RY15" s="886"/>
      <c r="RZ15" s="886"/>
      <c r="SA15" s="886"/>
      <c r="SB15" s="885"/>
      <c r="SC15" s="886"/>
      <c r="SD15" s="886"/>
      <c r="SE15" s="886"/>
      <c r="SF15" s="885"/>
      <c r="SG15" s="886"/>
      <c r="SH15" s="886"/>
      <c r="SI15" s="886"/>
      <c r="SJ15" s="885"/>
      <c r="SK15" s="886"/>
      <c r="SL15" s="886"/>
      <c r="SM15" s="886"/>
      <c r="SN15" s="885"/>
      <c r="SO15" s="886"/>
      <c r="SP15" s="886"/>
      <c r="SQ15" s="886"/>
      <c r="SR15" s="885"/>
      <c r="SS15" s="886"/>
      <c r="ST15" s="886"/>
      <c r="SU15" s="886"/>
      <c r="SV15" s="885"/>
      <c r="SW15" s="886"/>
      <c r="SX15" s="886"/>
      <c r="SY15" s="886"/>
      <c r="SZ15" s="885"/>
      <c r="TA15" s="886"/>
      <c r="TB15" s="886"/>
      <c r="TC15" s="886"/>
      <c r="TD15" s="885"/>
      <c r="TE15" s="886"/>
      <c r="TF15" s="886"/>
      <c r="TG15" s="886"/>
      <c r="TH15" s="885"/>
      <c r="TI15" s="886"/>
      <c r="TJ15" s="886"/>
      <c r="TK15" s="886"/>
      <c r="TL15" s="885"/>
      <c r="TM15" s="886"/>
      <c r="TN15" s="886"/>
      <c r="TO15" s="886"/>
      <c r="TP15" s="885"/>
      <c r="TQ15" s="886"/>
      <c r="TR15" s="886"/>
      <c r="TS15" s="886"/>
      <c r="TT15" s="885"/>
      <c r="TU15" s="886"/>
      <c r="TV15" s="886"/>
      <c r="TW15" s="886"/>
      <c r="TX15" s="885"/>
      <c r="TY15" s="886"/>
      <c r="TZ15" s="886"/>
      <c r="UA15" s="886"/>
      <c r="UB15" s="885"/>
      <c r="UC15" s="886"/>
      <c r="UD15" s="886"/>
      <c r="UE15" s="886"/>
      <c r="UF15" s="885"/>
      <c r="UG15" s="886"/>
      <c r="UH15" s="886"/>
      <c r="UI15" s="886"/>
      <c r="UJ15" s="885"/>
      <c r="UK15" s="886"/>
      <c r="UL15" s="886"/>
      <c r="UM15" s="886"/>
      <c r="UN15" s="885"/>
      <c r="UO15" s="886"/>
      <c r="UP15" s="886"/>
      <c r="UQ15" s="886"/>
      <c r="UR15" s="885"/>
      <c r="US15" s="886"/>
      <c r="UT15" s="886"/>
      <c r="UU15" s="886"/>
      <c r="UV15" s="885"/>
      <c r="UW15" s="886"/>
      <c r="UX15" s="886"/>
      <c r="UY15" s="886"/>
      <c r="UZ15" s="885"/>
      <c r="VA15" s="886"/>
      <c r="VB15" s="886"/>
      <c r="VC15" s="886"/>
      <c r="VD15" s="885"/>
      <c r="VE15" s="886"/>
      <c r="VF15" s="886"/>
      <c r="VG15" s="886"/>
      <c r="VH15" s="885"/>
      <c r="VI15" s="886"/>
      <c r="VJ15" s="886"/>
      <c r="VK15" s="886"/>
      <c r="VL15" s="885"/>
      <c r="VM15" s="886"/>
      <c r="VN15" s="886"/>
      <c r="VO15" s="886"/>
      <c r="VP15" s="885"/>
      <c r="VQ15" s="886"/>
      <c r="VR15" s="886"/>
      <c r="VS15" s="886"/>
      <c r="VT15" s="885"/>
      <c r="VU15" s="886"/>
      <c r="VV15" s="886"/>
      <c r="VW15" s="886"/>
      <c r="VX15" s="885"/>
      <c r="VY15" s="886"/>
      <c r="VZ15" s="886"/>
      <c r="WA15" s="886"/>
      <c r="WB15" s="885"/>
      <c r="WC15" s="886"/>
      <c r="WD15" s="886"/>
      <c r="WE15" s="886"/>
      <c r="WF15" s="885"/>
      <c r="WG15" s="886"/>
      <c r="WH15" s="886"/>
      <c r="WI15" s="886"/>
      <c r="WJ15" s="885"/>
      <c r="WK15" s="886"/>
      <c r="WL15" s="886"/>
      <c r="WM15" s="886"/>
      <c r="WN15" s="885"/>
      <c r="WO15" s="886"/>
      <c r="WP15" s="886"/>
      <c r="WQ15" s="886"/>
      <c r="WR15" s="885"/>
      <c r="WS15" s="886"/>
      <c r="WT15" s="886"/>
      <c r="WU15" s="886"/>
      <c r="WV15" s="885"/>
      <c r="WW15" s="886"/>
      <c r="WX15" s="886"/>
      <c r="WY15" s="886"/>
      <c r="WZ15" s="885"/>
      <c r="XA15" s="886"/>
      <c r="XB15" s="886"/>
      <c r="XC15" s="886"/>
      <c r="XD15" s="885"/>
      <c r="XE15" s="886"/>
      <c r="XF15" s="886"/>
      <c r="XG15" s="886"/>
      <c r="XH15" s="885"/>
      <c r="XI15" s="886"/>
      <c r="XJ15" s="886"/>
      <c r="XK15" s="886"/>
      <c r="XL15" s="885"/>
      <c r="XM15" s="886"/>
      <c r="XN15" s="886"/>
      <c r="XO15" s="886"/>
      <c r="XP15" s="885"/>
      <c r="XQ15" s="886"/>
      <c r="XR15" s="886"/>
      <c r="XS15" s="886"/>
      <c r="XT15" s="885"/>
      <c r="XU15" s="886"/>
      <c r="XV15" s="886"/>
      <c r="XW15" s="886"/>
      <c r="XX15" s="885"/>
      <c r="XY15" s="886"/>
      <c r="XZ15" s="886"/>
      <c r="YA15" s="886"/>
      <c r="YB15" s="885"/>
      <c r="YC15" s="886"/>
      <c r="YD15" s="886"/>
      <c r="YE15" s="886"/>
      <c r="YF15" s="885"/>
      <c r="YG15" s="886"/>
      <c r="YH15" s="886"/>
      <c r="YI15" s="886"/>
      <c r="YJ15" s="885"/>
      <c r="YK15" s="886"/>
      <c r="YL15" s="886"/>
      <c r="YM15" s="886"/>
      <c r="YN15" s="885"/>
      <c r="YO15" s="886"/>
      <c r="YP15" s="886"/>
      <c r="YQ15" s="886"/>
      <c r="YR15" s="885"/>
      <c r="YS15" s="886"/>
      <c r="YT15" s="886"/>
      <c r="YU15" s="886"/>
      <c r="YV15" s="885"/>
      <c r="YW15" s="886"/>
      <c r="YX15" s="886"/>
      <c r="YY15" s="886"/>
      <c r="YZ15" s="885"/>
      <c r="ZA15" s="886"/>
      <c r="ZB15" s="886"/>
      <c r="ZC15" s="886"/>
      <c r="ZD15" s="885"/>
      <c r="ZE15" s="886"/>
      <c r="ZF15" s="886"/>
      <c r="ZG15" s="886"/>
      <c r="ZH15" s="885"/>
      <c r="ZI15" s="886"/>
      <c r="ZJ15" s="886"/>
      <c r="ZK15" s="886"/>
      <c r="ZL15" s="885"/>
      <c r="ZM15" s="886"/>
      <c r="ZN15" s="886"/>
      <c r="ZO15" s="886"/>
      <c r="ZP15" s="885"/>
      <c r="ZQ15" s="886"/>
      <c r="ZR15" s="886"/>
      <c r="ZS15" s="886"/>
      <c r="ZT15" s="885"/>
      <c r="ZU15" s="886"/>
      <c r="ZV15" s="886"/>
      <c r="ZW15" s="886"/>
      <c r="ZX15" s="885"/>
      <c r="ZY15" s="886"/>
      <c r="ZZ15" s="886"/>
      <c r="AAA15" s="886"/>
      <c r="AAB15" s="885"/>
      <c r="AAC15" s="886"/>
      <c r="AAD15" s="886"/>
      <c r="AAE15" s="886"/>
      <c r="AAF15" s="885"/>
      <c r="AAG15" s="886"/>
      <c r="AAH15" s="886"/>
      <c r="AAI15" s="886"/>
      <c r="AAJ15" s="885"/>
      <c r="AAK15" s="886"/>
      <c r="AAL15" s="886"/>
      <c r="AAM15" s="886"/>
      <c r="AAN15" s="885"/>
      <c r="AAO15" s="886"/>
      <c r="AAP15" s="886"/>
      <c r="AAQ15" s="886"/>
      <c r="AAR15" s="885"/>
      <c r="AAS15" s="886"/>
      <c r="AAT15" s="886"/>
      <c r="AAU15" s="886"/>
      <c r="AAV15" s="885"/>
      <c r="AAW15" s="886"/>
      <c r="AAX15" s="886"/>
      <c r="AAY15" s="886"/>
      <c r="AAZ15" s="885"/>
      <c r="ABA15" s="886"/>
      <c r="ABB15" s="886"/>
      <c r="ABC15" s="886"/>
      <c r="ABD15" s="885"/>
      <c r="ABE15" s="886"/>
      <c r="ABF15" s="886"/>
      <c r="ABG15" s="886"/>
      <c r="ABH15" s="885"/>
      <c r="ABI15" s="886"/>
      <c r="ABJ15" s="886"/>
      <c r="ABK15" s="886"/>
      <c r="ABL15" s="885"/>
      <c r="ABM15" s="886"/>
      <c r="ABN15" s="886"/>
      <c r="ABO15" s="886"/>
      <c r="ABP15" s="885"/>
      <c r="ABQ15" s="886"/>
      <c r="ABR15" s="886"/>
      <c r="ABS15" s="886"/>
      <c r="ABT15" s="885"/>
      <c r="ABU15" s="886"/>
      <c r="ABV15" s="886"/>
      <c r="ABW15" s="886"/>
      <c r="ABX15" s="885"/>
      <c r="ABY15" s="886"/>
      <c r="ABZ15" s="886"/>
      <c r="ACA15" s="886"/>
      <c r="ACB15" s="885"/>
      <c r="ACC15" s="886"/>
      <c r="ACD15" s="886"/>
      <c r="ACE15" s="886"/>
      <c r="ACF15" s="885"/>
      <c r="ACG15" s="886"/>
      <c r="ACH15" s="886"/>
      <c r="ACI15" s="886"/>
      <c r="ACJ15" s="885"/>
      <c r="ACK15" s="886"/>
      <c r="ACL15" s="886"/>
      <c r="ACM15" s="886"/>
      <c r="ACN15" s="885"/>
      <c r="ACO15" s="886"/>
      <c r="ACP15" s="886"/>
      <c r="ACQ15" s="886"/>
      <c r="ACR15" s="885"/>
      <c r="ACS15" s="886"/>
      <c r="ACT15" s="886"/>
      <c r="ACU15" s="886"/>
      <c r="ACV15" s="885"/>
      <c r="ACW15" s="886"/>
      <c r="ACX15" s="886"/>
      <c r="ACY15" s="886"/>
      <c r="ACZ15" s="885"/>
      <c r="ADA15" s="886"/>
      <c r="ADB15" s="886"/>
      <c r="ADC15" s="886"/>
      <c r="ADD15" s="885"/>
      <c r="ADE15" s="886"/>
      <c r="ADF15" s="886"/>
      <c r="ADG15" s="886"/>
      <c r="ADH15" s="885"/>
      <c r="ADI15" s="886"/>
      <c r="ADJ15" s="886"/>
      <c r="ADK15" s="886"/>
      <c r="ADL15" s="885"/>
      <c r="ADM15" s="886"/>
      <c r="ADN15" s="886"/>
      <c r="ADO15" s="886"/>
      <c r="ADP15" s="885"/>
      <c r="ADQ15" s="886"/>
      <c r="ADR15" s="886"/>
      <c r="ADS15" s="886"/>
      <c r="ADT15" s="885"/>
      <c r="ADU15" s="886"/>
      <c r="ADV15" s="886"/>
      <c r="ADW15" s="886"/>
      <c r="ADX15" s="885"/>
      <c r="ADY15" s="886"/>
      <c r="ADZ15" s="886"/>
      <c r="AEA15" s="886"/>
      <c r="AEB15" s="885"/>
      <c r="AEC15" s="886"/>
      <c r="AED15" s="886"/>
      <c r="AEE15" s="886"/>
      <c r="AEF15" s="885"/>
      <c r="AEG15" s="886"/>
      <c r="AEH15" s="886"/>
      <c r="AEI15" s="886"/>
      <c r="AEJ15" s="885"/>
      <c r="AEK15" s="886"/>
      <c r="AEL15" s="886"/>
      <c r="AEM15" s="886"/>
      <c r="AEN15" s="885"/>
      <c r="AEO15" s="886"/>
      <c r="AEP15" s="886"/>
      <c r="AEQ15" s="886"/>
      <c r="AER15" s="885"/>
      <c r="AES15" s="886"/>
      <c r="AET15" s="886"/>
      <c r="AEU15" s="886"/>
      <c r="AEV15" s="885"/>
      <c r="AEW15" s="886"/>
      <c r="AEX15" s="886"/>
      <c r="AEY15" s="886"/>
      <c r="AEZ15" s="885"/>
      <c r="AFA15" s="886"/>
      <c r="AFB15" s="886"/>
      <c r="AFC15" s="886"/>
      <c r="AFD15" s="885"/>
      <c r="AFE15" s="886"/>
      <c r="AFF15" s="886"/>
      <c r="AFG15" s="886"/>
      <c r="AFH15" s="885"/>
      <c r="AFI15" s="886"/>
      <c r="AFJ15" s="886"/>
      <c r="AFK15" s="886"/>
      <c r="AFL15" s="885"/>
      <c r="AFM15" s="886"/>
      <c r="AFN15" s="886"/>
      <c r="AFO15" s="886"/>
      <c r="AFP15" s="885"/>
      <c r="AFQ15" s="886"/>
      <c r="AFR15" s="886"/>
      <c r="AFS15" s="886"/>
      <c r="AFT15" s="885"/>
      <c r="AFU15" s="886"/>
      <c r="AFV15" s="886"/>
      <c r="AFW15" s="886"/>
      <c r="AFX15" s="885"/>
      <c r="AFY15" s="886"/>
      <c r="AFZ15" s="886"/>
      <c r="AGA15" s="886"/>
      <c r="AGB15" s="885"/>
      <c r="AGC15" s="886"/>
      <c r="AGD15" s="886"/>
      <c r="AGE15" s="886"/>
      <c r="AGF15" s="885"/>
      <c r="AGG15" s="886"/>
      <c r="AGH15" s="886"/>
      <c r="AGI15" s="886"/>
      <c r="AGJ15" s="885"/>
      <c r="AGK15" s="886"/>
      <c r="AGL15" s="886"/>
      <c r="AGM15" s="886"/>
      <c r="AGN15" s="885"/>
      <c r="AGO15" s="886"/>
      <c r="AGP15" s="886"/>
      <c r="AGQ15" s="886"/>
      <c r="AGR15" s="885"/>
      <c r="AGS15" s="886"/>
      <c r="AGT15" s="886"/>
      <c r="AGU15" s="886"/>
      <c r="AGV15" s="885"/>
      <c r="AGW15" s="886"/>
      <c r="AGX15" s="886"/>
      <c r="AGY15" s="886"/>
      <c r="AGZ15" s="885"/>
      <c r="AHA15" s="886"/>
      <c r="AHB15" s="886"/>
      <c r="AHC15" s="886"/>
      <c r="AHD15" s="885"/>
      <c r="AHE15" s="886"/>
      <c r="AHF15" s="886"/>
      <c r="AHG15" s="886"/>
      <c r="AHH15" s="885"/>
      <c r="AHI15" s="886"/>
      <c r="AHJ15" s="886"/>
      <c r="AHK15" s="886"/>
      <c r="AHL15" s="885"/>
      <c r="AHM15" s="886"/>
      <c r="AHN15" s="886"/>
      <c r="AHO15" s="886"/>
      <c r="AHP15" s="885"/>
      <c r="AHQ15" s="886"/>
      <c r="AHR15" s="886"/>
      <c r="AHS15" s="886"/>
      <c r="AHT15" s="885"/>
      <c r="AHU15" s="886"/>
      <c r="AHV15" s="886"/>
      <c r="AHW15" s="886"/>
      <c r="AHX15" s="885"/>
      <c r="AHY15" s="886"/>
      <c r="AHZ15" s="886"/>
      <c r="AIA15" s="886"/>
      <c r="AIB15" s="885"/>
      <c r="AIC15" s="886"/>
      <c r="AID15" s="886"/>
      <c r="AIE15" s="886"/>
      <c r="AIF15" s="885"/>
      <c r="AIG15" s="886"/>
      <c r="AIH15" s="886"/>
      <c r="AII15" s="886"/>
      <c r="AIJ15" s="885"/>
      <c r="AIK15" s="886"/>
      <c r="AIL15" s="886"/>
      <c r="AIM15" s="886"/>
      <c r="AIN15" s="885"/>
      <c r="AIO15" s="886"/>
      <c r="AIP15" s="886"/>
      <c r="AIQ15" s="886"/>
      <c r="AIR15" s="885"/>
      <c r="AIS15" s="886"/>
      <c r="AIT15" s="886"/>
      <c r="AIU15" s="886"/>
      <c r="AIV15" s="885"/>
      <c r="AIW15" s="886"/>
      <c r="AIX15" s="886"/>
      <c r="AIY15" s="886"/>
      <c r="AIZ15" s="885"/>
      <c r="AJA15" s="886"/>
      <c r="AJB15" s="886"/>
      <c r="AJC15" s="886"/>
      <c r="AJD15" s="885"/>
      <c r="AJE15" s="886"/>
      <c r="AJF15" s="886"/>
      <c r="AJG15" s="886"/>
      <c r="AJH15" s="885"/>
      <c r="AJI15" s="886"/>
      <c r="AJJ15" s="886"/>
      <c r="AJK15" s="886"/>
      <c r="AJL15" s="885"/>
      <c r="AJM15" s="886"/>
      <c r="AJN15" s="886"/>
      <c r="AJO15" s="886"/>
      <c r="AJP15" s="885"/>
      <c r="AJQ15" s="886"/>
      <c r="AJR15" s="886"/>
      <c r="AJS15" s="886"/>
      <c r="AJT15" s="885"/>
      <c r="AJU15" s="886"/>
      <c r="AJV15" s="886"/>
      <c r="AJW15" s="886"/>
      <c r="AJX15" s="885"/>
      <c r="AJY15" s="886"/>
      <c r="AJZ15" s="886"/>
      <c r="AKA15" s="886"/>
      <c r="AKB15" s="885"/>
      <c r="AKC15" s="886"/>
      <c r="AKD15" s="886"/>
      <c r="AKE15" s="886"/>
      <c r="AKF15" s="885"/>
      <c r="AKG15" s="886"/>
      <c r="AKH15" s="886"/>
      <c r="AKI15" s="886"/>
      <c r="AKJ15" s="885"/>
      <c r="AKK15" s="886"/>
      <c r="AKL15" s="886"/>
      <c r="AKM15" s="886"/>
      <c r="AKN15" s="885"/>
      <c r="AKO15" s="886"/>
      <c r="AKP15" s="886"/>
      <c r="AKQ15" s="886"/>
      <c r="AKR15" s="885"/>
      <c r="AKS15" s="886"/>
      <c r="AKT15" s="886"/>
      <c r="AKU15" s="886"/>
      <c r="AKV15" s="885"/>
      <c r="AKW15" s="886"/>
      <c r="AKX15" s="886"/>
      <c r="AKY15" s="886"/>
      <c r="AKZ15" s="885"/>
      <c r="ALA15" s="886"/>
      <c r="ALB15" s="886"/>
      <c r="ALC15" s="886"/>
      <c r="ALD15" s="885"/>
      <c r="ALE15" s="886"/>
      <c r="ALF15" s="886"/>
      <c r="ALG15" s="886"/>
      <c r="ALH15" s="885"/>
      <c r="ALI15" s="886"/>
      <c r="ALJ15" s="886"/>
      <c r="ALK15" s="886"/>
      <c r="ALL15" s="885"/>
      <c r="ALM15" s="886"/>
      <c r="ALN15" s="886"/>
      <c r="ALO15" s="886"/>
      <c r="ALP15" s="885"/>
      <c r="ALQ15" s="886"/>
      <c r="ALR15" s="886"/>
      <c r="ALS15" s="886"/>
      <c r="ALT15" s="885"/>
      <c r="ALU15" s="886"/>
      <c r="ALV15" s="886"/>
      <c r="ALW15" s="886"/>
      <c r="ALX15" s="885"/>
      <c r="ALY15" s="886"/>
      <c r="ALZ15" s="886"/>
      <c r="AMA15" s="886"/>
      <c r="AMB15" s="885"/>
      <c r="AMC15" s="886"/>
      <c r="AMD15" s="886"/>
      <c r="AME15" s="886"/>
      <c r="AMF15" s="885"/>
      <c r="AMG15" s="886"/>
      <c r="AMH15" s="886"/>
      <c r="AMI15" s="886"/>
      <c r="AMJ15" s="885"/>
      <c r="AMK15" s="886"/>
      <c r="AML15" s="886"/>
      <c r="AMM15" s="886"/>
      <c r="AMN15" s="885"/>
      <c r="AMO15" s="886"/>
      <c r="AMP15" s="886"/>
      <c r="AMQ15" s="886"/>
      <c r="AMR15" s="885"/>
      <c r="AMS15" s="886"/>
      <c r="AMT15" s="886"/>
      <c r="AMU15" s="886"/>
      <c r="AMV15" s="885"/>
      <c r="AMW15" s="886"/>
      <c r="AMX15" s="886"/>
      <c r="AMY15" s="886"/>
      <c r="AMZ15" s="885"/>
      <c r="ANA15" s="886"/>
      <c r="ANB15" s="886"/>
      <c r="ANC15" s="886"/>
      <c r="AND15" s="885"/>
      <c r="ANE15" s="886"/>
      <c r="ANF15" s="886"/>
      <c r="ANG15" s="886"/>
      <c r="ANH15" s="885"/>
      <c r="ANI15" s="886"/>
      <c r="ANJ15" s="886"/>
      <c r="ANK15" s="886"/>
      <c r="ANL15" s="885"/>
      <c r="ANM15" s="886"/>
      <c r="ANN15" s="886"/>
      <c r="ANO15" s="886"/>
      <c r="ANP15" s="885"/>
      <c r="ANQ15" s="886"/>
      <c r="ANR15" s="886"/>
      <c r="ANS15" s="886"/>
      <c r="ANT15" s="885"/>
      <c r="ANU15" s="886"/>
      <c r="ANV15" s="886"/>
      <c r="ANW15" s="886"/>
      <c r="ANX15" s="885"/>
      <c r="ANY15" s="886"/>
      <c r="ANZ15" s="886"/>
      <c r="AOA15" s="886"/>
      <c r="AOB15" s="885"/>
      <c r="AOC15" s="886"/>
      <c r="AOD15" s="886"/>
      <c r="AOE15" s="886"/>
      <c r="AOF15" s="885"/>
      <c r="AOG15" s="886"/>
      <c r="AOH15" s="886"/>
      <c r="AOI15" s="886"/>
      <c r="AOJ15" s="885"/>
      <c r="AOK15" s="886"/>
      <c r="AOL15" s="886"/>
      <c r="AOM15" s="886"/>
      <c r="AON15" s="885"/>
      <c r="AOO15" s="886"/>
      <c r="AOP15" s="886"/>
      <c r="AOQ15" s="886"/>
      <c r="AOR15" s="885"/>
      <c r="AOS15" s="886"/>
      <c r="AOT15" s="886"/>
      <c r="AOU15" s="886"/>
      <c r="AOV15" s="885"/>
      <c r="AOW15" s="886"/>
      <c r="AOX15" s="886"/>
      <c r="AOY15" s="886"/>
      <c r="AOZ15" s="885"/>
      <c r="APA15" s="886"/>
      <c r="APB15" s="886"/>
      <c r="APC15" s="886"/>
      <c r="APD15" s="885"/>
      <c r="APE15" s="886"/>
      <c r="APF15" s="886"/>
      <c r="APG15" s="886"/>
      <c r="APH15" s="885"/>
      <c r="API15" s="886"/>
      <c r="APJ15" s="886"/>
      <c r="APK15" s="886"/>
      <c r="APL15" s="885"/>
      <c r="APM15" s="886"/>
      <c r="APN15" s="886"/>
      <c r="APO15" s="886"/>
      <c r="APP15" s="885"/>
      <c r="APQ15" s="886"/>
      <c r="APR15" s="886"/>
      <c r="APS15" s="886"/>
      <c r="APT15" s="885"/>
      <c r="APU15" s="886"/>
      <c r="APV15" s="886"/>
      <c r="APW15" s="886"/>
      <c r="APX15" s="885"/>
      <c r="APY15" s="886"/>
      <c r="APZ15" s="886"/>
      <c r="AQA15" s="886"/>
      <c r="AQB15" s="885"/>
      <c r="AQC15" s="886"/>
      <c r="AQD15" s="886"/>
      <c r="AQE15" s="886"/>
      <c r="AQF15" s="885"/>
      <c r="AQG15" s="886"/>
      <c r="AQH15" s="886"/>
      <c r="AQI15" s="886"/>
      <c r="AQJ15" s="885"/>
      <c r="AQK15" s="886"/>
      <c r="AQL15" s="886"/>
      <c r="AQM15" s="886"/>
      <c r="AQN15" s="885"/>
      <c r="AQO15" s="886"/>
      <c r="AQP15" s="886"/>
      <c r="AQQ15" s="886"/>
      <c r="AQR15" s="885"/>
      <c r="AQS15" s="886"/>
      <c r="AQT15" s="886"/>
      <c r="AQU15" s="886"/>
      <c r="AQV15" s="885"/>
      <c r="AQW15" s="886"/>
      <c r="AQX15" s="886"/>
      <c r="AQY15" s="886"/>
      <c r="AQZ15" s="885"/>
      <c r="ARA15" s="886"/>
      <c r="ARB15" s="886"/>
      <c r="ARC15" s="886"/>
      <c r="ARD15" s="885"/>
      <c r="ARE15" s="886"/>
      <c r="ARF15" s="886"/>
      <c r="ARG15" s="886"/>
      <c r="ARH15" s="885"/>
      <c r="ARI15" s="886"/>
      <c r="ARJ15" s="886"/>
      <c r="ARK15" s="886"/>
      <c r="ARL15" s="885"/>
      <c r="ARM15" s="886"/>
      <c r="ARN15" s="886"/>
      <c r="ARO15" s="886"/>
      <c r="ARP15" s="885"/>
      <c r="ARQ15" s="886"/>
      <c r="ARR15" s="886"/>
      <c r="ARS15" s="886"/>
      <c r="ART15" s="885"/>
      <c r="ARU15" s="886"/>
      <c r="ARV15" s="886"/>
      <c r="ARW15" s="886"/>
      <c r="ARX15" s="885"/>
      <c r="ARY15" s="886"/>
      <c r="ARZ15" s="886"/>
      <c r="ASA15" s="886"/>
      <c r="ASB15" s="885"/>
      <c r="ASC15" s="886"/>
      <c r="ASD15" s="886"/>
      <c r="ASE15" s="886"/>
      <c r="ASF15" s="885"/>
      <c r="ASG15" s="886"/>
      <c r="ASH15" s="886"/>
      <c r="ASI15" s="886"/>
      <c r="ASJ15" s="885"/>
      <c r="ASK15" s="886"/>
      <c r="ASL15" s="886"/>
      <c r="ASM15" s="886"/>
      <c r="ASN15" s="885"/>
      <c r="ASO15" s="886"/>
      <c r="ASP15" s="886"/>
      <c r="ASQ15" s="886"/>
      <c r="ASR15" s="885"/>
      <c r="ASS15" s="886"/>
      <c r="AST15" s="886"/>
      <c r="ASU15" s="886"/>
      <c r="ASV15" s="885"/>
      <c r="ASW15" s="886"/>
      <c r="ASX15" s="886"/>
      <c r="ASY15" s="886"/>
      <c r="ASZ15" s="885"/>
      <c r="ATA15" s="886"/>
      <c r="ATB15" s="886"/>
      <c r="ATC15" s="886"/>
      <c r="ATD15" s="885"/>
      <c r="ATE15" s="886"/>
      <c r="ATF15" s="886"/>
      <c r="ATG15" s="886"/>
      <c r="ATH15" s="885"/>
      <c r="ATI15" s="886"/>
      <c r="ATJ15" s="886"/>
      <c r="ATK15" s="886"/>
      <c r="ATL15" s="885"/>
      <c r="ATM15" s="886"/>
      <c r="ATN15" s="886"/>
      <c r="ATO15" s="886"/>
      <c r="ATP15" s="885"/>
      <c r="ATQ15" s="886"/>
      <c r="ATR15" s="886"/>
      <c r="ATS15" s="886"/>
      <c r="ATT15" s="885"/>
      <c r="ATU15" s="886"/>
      <c r="ATV15" s="886"/>
      <c r="ATW15" s="886"/>
      <c r="ATX15" s="885"/>
      <c r="ATY15" s="886"/>
      <c r="ATZ15" s="886"/>
      <c r="AUA15" s="886"/>
      <c r="AUB15" s="885"/>
      <c r="AUC15" s="886"/>
      <c r="AUD15" s="886"/>
      <c r="AUE15" s="886"/>
      <c r="AUF15" s="885"/>
      <c r="AUG15" s="886"/>
      <c r="AUH15" s="886"/>
      <c r="AUI15" s="886"/>
      <c r="AUJ15" s="885"/>
      <c r="AUK15" s="886"/>
      <c r="AUL15" s="886"/>
      <c r="AUM15" s="886"/>
      <c r="AUN15" s="885"/>
      <c r="AUO15" s="886"/>
      <c r="AUP15" s="886"/>
      <c r="AUQ15" s="886"/>
      <c r="AUR15" s="885"/>
      <c r="AUS15" s="886"/>
      <c r="AUT15" s="886"/>
      <c r="AUU15" s="886"/>
      <c r="AUV15" s="885"/>
      <c r="AUW15" s="886"/>
      <c r="AUX15" s="886"/>
      <c r="AUY15" s="886"/>
      <c r="AUZ15" s="885"/>
      <c r="AVA15" s="886"/>
      <c r="AVB15" s="886"/>
      <c r="AVC15" s="886"/>
      <c r="AVD15" s="885"/>
      <c r="AVE15" s="886"/>
      <c r="AVF15" s="886"/>
      <c r="AVG15" s="886"/>
      <c r="AVH15" s="885"/>
      <c r="AVI15" s="886"/>
      <c r="AVJ15" s="886"/>
      <c r="AVK15" s="886"/>
      <c r="AVL15" s="885"/>
      <c r="AVM15" s="886"/>
      <c r="AVN15" s="886"/>
      <c r="AVO15" s="886"/>
      <c r="AVP15" s="885"/>
      <c r="AVQ15" s="886"/>
      <c r="AVR15" s="886"/>
      <c r="AVS15" s="886"/>
      <c r="AVT15" s="885"/>
      <c r="AVU15" s="886"/>
      <c r="AVV15" s="886"/>
      <c r="AVW15" s="886"/>
      <c r="AVX15" s="885"/>
      <c r="AVY15" s="886"/>
      <c r="AVZ15" s="886"/>
      <c r="AWA15" s="886"/>
      <c r="AWB15" s="885"/>
      <c r="AWC15" s="886"/>
      <c r="AWD15" s="886"/>
      <c r="AWE15" s="886"/>
      <c r="AWF15" s="885"/>
      <c r="AWG15" s="886"/>
      <c r="AWH15" s="886"/>
      <c r="AWI15" s="886"/>
      <c r="AWJ15" s="885"/>
      <c r="AWK15" s="886"/>
      <c r="AWL15" s="886"/>
      <c r="AWM15" s="886"/>
      <c r="AWN15" s="885"/>
      <c r="AWO15" s="886"/>
      <c r="AWP15" s="886"/>
      <c r="AWQ15" s="886"/>
      <c r="AWR15" s="885"/>
      <c r="AWS15" s="886"/>
      <c r="AWT15" s="886"/>
      <c r="AWU15" s="886"/>
      <c r="AWV15" s="885"/>
      <c r="AWW15" s="886"/>
      <c r="AWX15" s="886"/>
      <c r="AWY15" s="886"/>
      <c r="AWZ15" s="885"/>
      <c r="AXA15" s="886"/>
      <c r="AXB15" s="886"/>
      <c r="AXC15" s="886"/>
      <c r="AXD15" s="885"/>
      <c r="AXE15" s="886"/>
      <c r="AXF15" s="886"/>
      <c r="AXG15" s="886"/>
      <c r="AXH15" s="885"/>
      <c r="AXI15" s="886"/>
      <c r="AXJ15" s="886"/>
      <c r="AXK15" s="886"/>
      <c r="AXL15" s="885"/>
      <c r="AXM15" s="886"/>
      <c r="AXN15" s="886"/>
      <c r="AXO15" s="886"/>
      <c r="AXP15" s="885"/>
      <c r="AXQ15" s="886"/>
      <c r="AXR15" s="886"/>
      <c r="AXS15" s="886"/>
      <c r="AXT15" s="885"/>
      <c r="AXU15" s="886"/>
      <c r="AXV15" s="886"/>
      <c r="AXW15" s="886"/>
      <c r="AXX15" s="885"/>
      <c r="AXY15" s="886"/>
      <c r="AXZ15" s="886"/>
      <c r="AYA15" s="886"/>
      <c r="AYB15" s="885"/>
      <c r="AYC15" s="886"/>
      <c r="AYD15" s="886"/>
      <c r="AYE15" s="886"/>
      <c r="AYF15" s="885"/>
      <c r="AYG15" s="886"/>
      <c r="AYH15" s="886"/>
      <c r="AYI15" s="886"/>
      <c r="AYJ15" s="885"/>
      <c r="AYK15" s="886"/>
      <c r="AYL15" s="886"/>
      <c r="AYM15" s="886"/>
      <c r="AYN15" s="885"/>
      <c r="AYO15" s="886"/>
      <c r="AYP15" s="886"/>
      <c r="AYQ15" s="886"/>
      <c r="AYR15" s="885"/>
      <c r="AYS15" s="886"/>
      <c r="AYT15" s="886"/>
      <c r="AYU15" s="886"/>
      <c r="AYV15" s="885"/>
      <c r="AYW15" s="886"/>
      <c r="AYX15" s="886"/>
      <c r="AYY15" s="886"/>
      <c r="AYZ15" s="885"/>
      <c r="AZA15" s="886"/>
      <c r="AZB15" s="886"/>
      <c r="AZC15" s="886"/>
      <c r="AZD15" s="885"/>
      <c r="AZE15" s="886"/>
      <c r="AZF15" s="886"/>
      <c r="AZG15" s="886"/>
      <c r="AZH15" s="885"/>
      <c r="AZI15" s="886"/>
      <c r="AZJ15" s="886"/>
      <c r="AZK15" s="886"/>
      <c r="AZL15" s="885"/>
      <c r="AZM15" s="886"/>
      <c r="AZN15" s="886"/>
      <c r="AZO15" s="886"/>
      <c r="AZP15" s="885"/>
      <c r="AZQ15" s="886"/>
      <c r="AZR15" s="886"/>
      <c r="AZS15" s="886"/>
      <c r="AZT15" s="885"/>
      <c r="AZU15" s="886"/>
      <c r="AZV15" s="886"/>
      <c r="AZW15" s="886"/>
      <c r="AZX15" s="885"/>
      <c r="AZY15" s="886"/>
      <c r="AZZ15" s="886"/>
      <c r="BAA15" s="886"/>
      <c r="BAB15" s="885"/>
      <c r="BAC15" s="886"/>
      <c r="BAD15" s="886"/>
      <c r="BAE15" s="886"/>
      <c r="BAF15" s="885"/>
      <c r="BAG15" s="886"/>
      <c r="BAH15" s="886"/>
      <c r="BAI15" s="886"/>
      <c r="BAJ15" s="885"/>
      <c r="BAK15" s="886"/>
      <c r="BAL15" s="886"/>
      <c r="BAM15" s="886"/>
      <c r="BAN15" s="885"/>
      <c r="BAO15" s="886"/>
      <c r="BAP15" s="886"/>
      <c r="BAQ15" s="886"/>
      <c r="BAR15" s="885"/>
      <c r="BAS15" s="886"/>
      <c r="BAT15" s="886"/>
      <c r="BAU15" s="886"/>
      <c r="BAV15" s="885"/>
      <c r="BAW15" s="886"/>
      <c r="BAX15" s="886"/>
      <c r="BAY15" s="886"/>
      <c r="BAZ15" s="885"/>
      <c r="BBA15" s="886"/>
      <c r="BBB15" s="886"/>
      <c r="BBC15" s="886"/>
      <c r="BBD15" s="885"/>
      <c r="BBE15" s="886"/>
      <c r="BBF15" s="886"/>
      <c r="BBG15" s="886"/>
      <c r="BBH15" s="885"/>
      <c r="BBI15" s="886"/>
      <c r="BBJ15" s="886"/>
      <c r="BBK15" s="886"/>
      <c r="BBL15" s="885"/>
      <c r="BBM15" s="886"/>
      <c r="BBN15" s="886"/>
      <c r="BBO15" s="886"/>
      <c r="BBP15" s="885"/>
      <c r="BBQ15" s="886"/>
      <c r="BBR15" s="886"/>
      <c r="BBS15" s="886"/>
      <c r="BBT15" s="885"/>
      <c r="BBU15" s="886"/>
      <c r="BBV15" s="886"/>
      <c r="BBW15" s="886"/>
      <c r="BBX15" s="885"/>
      <c r="BBY15" s="886"/>
      <c r="BBZ15" s="886"/>
      <c r="BCA15" s="886"/>
      <c r="BCB15" s="885"/>
      <c r="BCC15" s="886"/>
      <c r="BCD15" s="886"/>
      <c r="BCE15" s="886"/>
      <c r="BCF15" s="885"/>
      <c r="BCG15" s="886"/>
      <c r="BCH15" s="886"/>
      <c r="BCI15" s="886"/>
      <c r="BCJ15" s="885"/>
      <c r="BCK15" s="886"/>
      <c r="BCL15" s="886"/>
      <c r="BCM15" s="886"/>
      <c r="BCN15" s="885"/>
      <c r="BCO15" s="886"/>
      <c r="BCP15" s="886"/>
      <c r="BCQ15" s="886"/>
      <c r="BCR15" s="885"/>
      <c r="BCS15" s="886"/>
      <c r="BCT15" s="886"/>
      <c r="BCU15" s="886"/>
      <c r="BCV15" s="885"/>
      <c r="BCW15" s="886"/>
      <c r="BCX15" s="886"/>
      <c r="BCY15" s="886"/>
      <c r="BCZ15" s="885"/>
      <c r="BDA15" s="886"/>
      <c r="BDB15" s="886"/>
      <c r="BDC15" s="886"/>
      <c r="BDD15" s="885"/>
      <c r="BDE15" s="886"/>
      <c r="BDF15" s="886"/>
      <c r="BDG15" s="886"/>
      <c r="BDH15" s="885"/>
      <c r="BDI15" s="886"/>
      <c r="BDJ15" s="886"/>
      <c r="BDK15" s="886"/>
      <c r="BDL15" s="885"/>
      <c r="BDM15" s="886"/>
      <c r="BDN15" s="886"/>
      <c r="BDO15" s="886"/>
      <c r="BDP15" s="885"/>
      <c r="BDQ15" s="886"/>
      <c r="BDR15" s="886"/>
      <c r="BDS15" s="886"/>
      <c r="BDT15" s="885"/>
      <c r="BDU15" s="886"/>
      <c r="BDV15" s="886"/>
      <c r="BDW15" s="886"/>
      <c r="BDX15" s="885"/>
      <c r="BDY15" s="886"/>
      <c r="BDZ15" s="886"/>
      <c r="BEA15" s="886"/>
      <c r="BEB15" s="885"/>
      <c r="BEC15" s="886"/>
      <c r="BED15" s="886"/>
      <c r="BEE15" s="886"/>
      <c r="BEF15" s="885"/>
      <c r="BEG15" s="886"/>
      <c r="BEH15" s="886"/>
      <c r="BEI15" s="886"/>
      <c r="BEJ15" s="885"/>
      <c r="BEK15" s="886"/>
      <c r="BEL15" s="886"/>
      <c r="BEM15" s="886"/>
      <c r="BEN15" s="885"/>
      <c r="BEO15" s="886"/>
      <c r="BEP15" s="886"/>
      <c r="BEQ15" s="886"/>
      <c r="BER15" s="885"/>
      <c r="BES15" s="886"/>
      <c r="BET15" s="886"/>
      <c r="BEU15" s="886"/>
      <c r="BEV15" s="885"/>
      <c r="BEW15" s="886"/>
      <c r="BEX15" s="886"/>
      <c r="BEY15" s="886"/>
      <c r="BEZ15" s="885"/>
      <c r="BFA15" s="886"/>
      <c r="BFB15" s="886"/>
      <c r="BFC15" s="886"/>
      <c r="BFD15" s="885"/>
      <c r="BFE15" s="886"/>
      <c r="BFF15" s="886"/>
      <c r="BFG15" s="886"/>
      <c r="BFH15" s="885"/>
      <c r="BFI15" s="886"/>
      <c r="BFJ15" s="886"/>
      <c r="BFK15" s="886"/>
      <c r="BFL15" s="885"/>
      <c r="BFM15" s="886"/>
      <c r="BFN15" s="886"/>
      <c r="BFO15" s="886"/>
      <c r="BFP15" s="885"/>
      <c r="BFQ15" s="886"/>
      <c r="BFR15" s="886"/>
      <c r="BFS15" s="886"/>
      <c r="BFT15" s="885"/>
      <c r="BFU15" s="886"/>
      <c r="BFV15" s="886"/>
      <c r="BFW15" s="886"/>
      <c r="BFX15" s="885"/>
      <c r="BFY15" s="886"/>
      <c r="BFZ15" s="886"/>
      <c r="BGA15" s="886"/>
      <c r="BGB15" s="885"/>
      <c r="BGC15" s="886"/>
      <c r="BGD15" s="886"/>
      <c r="BGE15" s="886"/>
      <c r="BGF15" s="885"/>
      <c r="BGG15" s="886"/>
      <c r="BGH15" s="886"/>
      <c r="BGI15" s="886"/>
      <c r="BGJ15" s="885"/>
      <c r="BGK15" s="886"/>
      <c r="BGL15" s="886"/>
      <c r="BGM15" s="886"/>
      <c r="BGN15" s="885"/>
      <c r="BGO15" s="886"/>
      <c r="BGP15" s="886"/>
      <c r="BGQ15" s="886"/>
      <c r="BGR15" s="885"/>
      <c r="BGS15" s="886"/>
      <c r="BGT15" s="886"/>
      <c r="BGU15" s="886"/>
      <c r="BGV15" s="885"/>
      <c r="BGW15" s="886"/>
      <c r="BGX15" s="886"/>
      <c r="BGY15" s="886"/>
      <c r="BGZ15" s="885"/>
      <c r="BHA15" s="886"/>
      <c r="BHB15" s="886"/>
      <c r="BHC15" s="886"/>
      <c r="BHD15" s="885"/>
      <c r="BHE15" s="886"/>
      <c r="BHF15" s="886"/>
      <c r="BHG15" s="886"/>
      <c r="BHH15" s="885"/>
      <c r="BHI15" s="886"/>
      <c r="BHJ15" s="886"/>
      <c r="BHK15" s="886"/>
      <c r="BHL15" s="885"/>
      <c r="BHM15" s="886"/>
      <c r="BHN15" s="886"/>
      <c r="BHO15" s="886"/>
      <c r="BHP15" s="885"/>
      <c r="BHQ15" s="886"/>
      <c r="BHR15" s="886"/>
      <c r="BHS15" s="886"/>
      <c r="BHT15" s="885"/>
      <c r="BHU15" s="886"/>
      <c r="BHV15" s="886"/>
      <c r="BHW15" s="886"/>
      <c r="BHX15" s="885"/>
      <c r="BHY15" s="886"/>
      <c r="BHZ15" s="886"/>
      <c r="BIA15" s="886"/>
      <c r="BIB15" s="885"/>
      <c r="BIC15" s="886"/>
      <c r="BID15" s="886"/>
      <c r="BIE15" s="886"/>
      <c r="BIF15" s="885"/>
      <c r="BIG15" s="886"/>
      <c r="BIH15" s="886"/>
      <c r="BII15" s="886"/>
      <c r="BIJ15" s="885"/>
      <c r="BIK15" s="886"/>
      <c r="BIL15" s="886"/>
      <c r="BIM15" s="886"/>
      <c r="BIN15" s="885"/>
      <c r="BIO15" s="886"/>
      <c r="BIP15" s="886"/>
      <c r="BIQ15" s="886"/>
      <c r="BIR15" s="885"/>
      <c r="BIS15" s="886"/>
      <c r="BIT15" s="886"/>
      <c r="BIU15" s="886"/>
      <c r="BIV15" s="885"/>
      <c r="BIW15" s="886"/>
      <c r="BIX15" s="886"/>
      <c r="BIY15" s="886"/>
      <c r="BIZ15" s="885"/>
      <c r="BJA15" s="886"/>
      <c r="BJB15" s="886"/>
      <c r="BJC15" s="886"/>
      <c r="BJD15" s="885"/>
      <c r="BJE15" s="886"/>
      <c r="BJF15" s="886"/>
      <c r="BJG15" s="886"/>
      <c r="BJH15" s="885"/>
      <c r="BJI15" s="886"/>
      <c r="BJJ15" s="886"/>
      <c r="BJK15" s="886"/>
      <c r="BJL15" s="885"/>
      <c r="BJM15" s="886"/>
      <c r="BJN15" s="886"/>
      <c r="BJO15" s="886"/>
      <c r="BJP15" s="885"/>
      <c r="BJQ15" s="886"/>
      <c r="BJR15" s="886"/>
      <c r="BJS15" s="886"/>
      <c r="BJT15" s="885"/>
      <c r="BJU15" s="886"/>
      <c r="BJV15" s="886"/>
      <c r="BJW15" s="886"/>
      <c r="BJX15" s="885"/>
      <c r="BJY15" s="886"/>
      <c r="BJZ15" s="886"/>
      <c r="BKA15" s="886"/>
      <c r="BKB15" s="885"/>
      <c r="BKC15" s="886"/>
      <c r="BKD15" s="886"/>
      <c r="BKE15" s="886"/>
      <c r="BKF15" s="885"/>
      <c r="BKG15" s="886"/>
      <c r="BKH15" s="886"/>
      <c r="BKI15" s="886"/>
      <c r="BKJ15" s="885"/>
      <c r="BKK15" s="886"/>
      <c r="BKL15" s="886"/>
      <c r="BKM15" s="886"/>
      <c r="BKN15" s="885"/>
      <c r="BKO15" s="886"/>
      <c r="BKP15" s="886"/>
      <c r="BKQ15" s="886"/>
      <c r="BKR15" s="885"/>
      <c r="BKS15" s="886"/>
      <c r="BKT15" s="886"/>
      <c r="BKU15" s="886"/>
      <c r="BKV15" s="885"/>
      <c r="BKW15" s="886"/>
      <c r="BKX15" s="886"/>
      <c r="BKY15" s="886"/>
      <c r="BKZ15" s="885"/>
      <c r="BLA15" s="886"/>
      <c r="BLB15" s="886"/>
      <c r="BLC15" s="886"/>
      <c r="BLD15" s="885"/>
      <c r="BLE15" s="886"/>
      <c r="BLF15" s="886"/>
      <c r="BLG15" s="886"/>
      <c r="BLH15" s="885"/>
      <c r="BLI15" s="886"/>
      <c r="BLJ15" s="886"/>
      <c r="BLK15" s="886"/>
      <c r="BLL15" s="885"/>
      <c r="BLM15" s="886"/>
      <c r="BLN15" s="886"/>
      <c r="BLO15" s="886"/>
      <c r="BLP15" s="885"/>
      <c r="BLQ15" s="886"/>
      <c r="BLR15" s="886"/>
      <c r="BLS15" s="886"/>
      <c r="BLT15" s="885"/>
      <c r="BLU15" s="886"/>
      <c r="BLV15" s="886"/>
      <c r="BLW15" s="886"/>
      <c r="BLX15" s="885"/>
      <c r="BLY15" s="886"/>
      <c r="BLZ15" s="886"/>
      <c r="BMA15" s="886"/>
      <c r="BMB15" s="885"/>
      <c r="BMC15" s="886"/>
      <c r="BMD15" s="886"/>
      <c r="BME15" s="886"/>
      <c r="BMF15" s="885"/>
      <c r="BMG15" s="886"/>
      <c r="BMH15" s="886"/>
      <c r="BMI15" s="886"/>
      <c r="BMJ15" s="885"/>
      <c r="BMK15" s="886"/>
      <c r="BML15" s="886"/>
      <c r="BMM15" s="886"/>
      <c r="BMN15" s="885"/>
      <c r="BMO15" s="886"/>
      <c r="BMP15" s="886"/>
      <c r="BMQ15" s="886"/>
      <c r="BMR15" s="885"/>
      <c r="BMS15" s="886"/>
      <c r="BMT15" s="886"/>
      <c r="BMU15" s="886"/>
      <c r="BMV15" s="885"/>
      <c r="BMW15" s="886"/>
      <c r="BMX15" s="886"/>
      <c r="BMY15" s="886"/>
      <c r="BMZ15" s="885"/>
      <c r="BNA15" s="886"/>
      <c r="BNB15" s="886"/>
      <c r="BNC15" s="886"/>
      <c r="BND15" s="885"/>
      <c r="BNE15" s="886"/>
      <c r="BNF15" s="886"/>
      <c r="BNG15" s="886"/>
      <c r="BNH15" s="885"/>
      <c r="BNI15" s="886"/>
      <c r="BNJ15" s="886"/>
      <c r="BNK15" s="886"/>
      <c r="BNL15" s="885"/>
      <c r="BNM15" s="886"/>
      <c r="BNN15" s="886"/>
      <c r="BNO15" s="886"/>
      <c r="BNP15" s="885"/>
      <c r="BNQ15" s="886"/>
      <c r="BNR15" s="886"/>
      <c r="BNS15" s="886"/>
      <c r="BNT15" s="885"/>
      <c r="BNU15" s="886"/>
      <c r="BNV15" s="886"/>
      <c r="BNW15" s="886"/>
      <c r="BNX15" s="885"/>
      <c r="BNY15" s="886"/>
      <c r="BNZ15" s="886"/>
      <c r="BOA15" s="886"/>
      <c r="BOB15" s="885"/>
      <c r="BOC15" s="886"/>
      <c r="BOD15" s="886"/>
      <c r="BOE15" s="886"/>
      <c r="BOF15" s="885"/>
      <c r="BOG15" s="886"/>
      <c r="BOH15" s="886"/>
      <c r="BOI15" s="886"/>
      <c r="BOJ15" s="885"/>
      <c r="BOK15" s="886"/>
      <c r="BOL15" s="886"/>
      <c r="BOM15" s="886"/>
      <c r="BON15" s="885"/>
      <c r="BOO15" s="886"/>
      <c r="BOP15" s="886"/>
      <c r="BOQ15" s="886"/>
      <c r="BOR15" s="885"/>
      <c r="BOS15" s="886"/>
      <c r="BOT15" s="886"/>
      <c r="BOU15" s="886"/>
      <c r="BOV15" s="885"/>
      <c r="BOW15" s="886"/>
      <c r="BOX15" s="886"/>
      <c r="BOY15" s="886"/>
      <c r="BOZ15" s="885"/>
      <c r="BPA15" s="886"/>
      <c r="BPB15" s="886"/>
      <c r="BPC15" s="886"/>
      <c r="BPD15" s="885"/>
      <c r="BPE15" s="886"/>
      <c r="BPF15" s="886"/>
      <c r="BPG15" s="886"/>
      <c r="BPH15" s="885"/>
      <c r="BPI15" s="886"/>
      <c r="BPJ15" s="886"/>
      <c r="BPK15" s="886"/>
      <c r="BPL15" s="885"/>
      <c r="BPM15" s="886"/>
      <c r="BPN15" s="886"/>
      <c r="BPO15" s="886"/>
      <c r="BPP15" s="885"/>
      <c r="BPQ15" s="886"/>
      <c r="BPR15" s="886"/>
      <c r="BPS15" s="886"/>
      <c r="BPT15" s="885"/>
      <c r="BPU15" s="886"/>
      <c r="BPV15" s="886"/>
      <c r="BPW15" s="886"/>
      <c r="BPX15" s="885"/>
      <c r="BPY15" s="886"/>
      <c r="BPZ15" s="886"/>
      <c r="BQA15" s="886"/>
      <c r="BQB15" s="885"/>
      <c r="BQC15" s="886"/>
      <c r="BQD15" s="886"/>
      <c r="BQE15" s="886"/>
      <c r="BQF15" s="885"/>
      <c r="BQG15" s="886"/>
      <c r="BQH15" s="886"/>
      <c r="BQI15" s="886"/>
      <c r="BQJ15" s="885"/>
      <c r="BQK15" s="886"/>
      <c r="BQL15" s="886"/>
      <c r="BQM15" s="886"/>
      <c r="BQN15" s="885"/>
      <c r="BQO15" s="886"/>
      <c r="BQP15" s="886"/>
      <c r="BQQ15" s="886"/>
      <c r="BQR15" s="885"/>
      <c r="BQS15" s="886"/>
      <c r="BQT15" s="886"/>
      <c r="BQU15" s="886"/>
      <c r="BQV15" s="885"/>
      <c r="BQW15" s="886"/>
      <c r="BQX15" s="886"/>
      <c r="BQY15" s="886"/>
      <c r="BQZ15" s="885"/>
      <c r="BRA15" s="886"/>
      <c r="BRB15" s="886"/>
      <c r="BRC15" s="886"/>
      <c r="BRD15" s="885"/>
      <c r="BRE15" s="886"/>
      <c r="BRF15" s="886"/>
      <c r="BRG15" s="886"/>
      <c r="BRH15" s="885"/>
      <c r="BRI15" s="886"/>
      <c r="BRJ15" s="886"/>
      <c r="BRK15" s="886"/>
      <c r="BRL15" s="885"/>
      <c r="BRM15" s="886"/>
      <c r="BRN15" s="886"/>
      <c r="BRO15" s="886"/>
      <c r="BRP15" s="885"/>
      <c r="BRQ15" s="886"/>
      <c r="BRR15" s="886"/>
      <c r="BRS15" s="886"/>
      <c r="BRT15" s="885"/>
      <c r="BRU15" s="886"/>
      <c r="BRV15" s="886"/>
      <c r="BRW15" s="886"/>
      <c r="BRX15" s="885"/>
      <c r="BRY15" s="886"/>
      <c r="BRZ15" s="886"/>
      <c r="BSA15" s="886"/>
      <c r="BSB15" s="885"/>
      <c r="BSC15" s="886"/>
      <c r="BSD15" s="886"/>
      <c r="BSE15" s="886"/>
      <c r="BSF15" s="885"/>
      <c r="BSG15" s="886"/>
      <c r="BSH15" s="886"/>
      <c r="BSI15" s="886"/>
      <c r="BSJ15" s="885"/>
      <c r="BSK15" s="886"/>
      <c r="BSL15" s="886"/>
      <c r="BSM15" s="886"/>
      <c r="BSN15" s="885"/>
      <c r="BSO15" s="886"/>
      <c r="BSP15" s="886"/>
      <c r="BSQ15" s="886"/>
      <c r="BSR15" s="885"/>
      <c r="BSS15" s="886"/>
      <c r="BST15" s="886"/>
      <c r="BSU15" s="886"/>
      <c r="BSV15" s="885"/>
      <c r="BSW15" s="886"/>
      <c r="BSX15" s="886"/>
      <c r="BSY15" s="886"/>
      <c r="BSZ15" s="885"/>
      <c r="BTA15" s="886"/>
      <c r="BTB15" s="886"/>
      <c r="BTC15" s="886"/>
      <c r="BTD15" s="885"/>
      <c r="BTE15" s="886"/>
      <c r="BTF15" s="886"/>
      <c r="BTG15" s="886"/>
      <c r="BTH15" s="885"/>
      <c r="BTI15" s="886"/>
      <c r="BTJ15" s="886"/>
      <c r="BTK15" s="886"/>
      <c r="BTL15" s="885"/>
      <c r="BTM15" s="886"/>
      <c r="BTN15" s="886"/>
      <c r="BTO15" s="886"/>
      <c r="BTP15" s="885"/>
      <c r="BTQ15" s="886"/>
      <c r="BTR15" s="886"/>
      <c r="BTS15" s="886"/>
      <c r="BTT15" s="885"/>
      <c r="BTU15" s="886"/>
      <c r="BTV15" s="886"/>
      <c r="BTW15" s="886"/>
      <c r="BTX15" s="885"/>
      <c r="BTY15" s="886"/>
      <c r="BTZ15" s="886"/>
      <c r="BUA15" s="886"/>
      <c r="BUB15" s="885"/>
      <c r="BUC15" s="886"/>
      <c r="BUD15" s="886"/>
      <c r="BUE15" s="886"/>
      <c r="BUF15" s="885"/>
      <c r="BUG15" s="886"/>
      <c r="BUH15" s="886"/>
      <c r="BUI15" s="886"/>
      <c r="BUJ15" s="885"/>
      <c r="BUK15" s="886"/>
      <c r="BUL15" s="886"/>
      <c r="BUM15" s="886"/>
      <c r="BUN15" s="885"/>
      <c r="BUO15" s="886"/>
      <c r="BUP15" s="886"/>
      <c r="BUQ15" s="886"/>
      <c r="BUR15" s="885"/>
      <c r="BUS15" s="886"/>
      <c r="BUT15" s="886"/>
      <c r="BUU15" s="886"/>
      <c r="BUV15" s="885"/>
      <c r="BUW15" s="886"/>
      <c r="BUX15" s="886"/>
      <c r="BUY15" s="886"/>
      <c r="BUZ15" s="885"/>
      <c r="BVA15" s="886"/>
      <c r="BVB15" s="886"/>
      <c r="BVC15" s="886"/>
      <c r="BVD15" s="885"/>
      <c r="BVE15" s="886"/>
      <c r="BVF15" s="886"/>
      <c r="BVG15" s="886"/>
      <c r="BVH15" s="885"/>
      <c r="BVI15" s="886"/>
      <c r="BVJ15" s="886"/>
      <c r="BVK15" s="886"/>
      <c r="BVL15" s="885"/>
      <c r="BVM15" s="886"/>
      <c r="BVN15" s="886"/>
      <c r="BVO15" s="886"/>
      <c r="BVP15" s="885"/>
      <c r="BVQ15" s="886"/>
      <c r="BVR15" s="886"/>
      <c r="BVS15" s="886"/>
      <c r="BVT15" s="885"/>
      <c r="BVU15" s="886"/>
      <c r="BVV15" s="886"/>
      <c r="BVW15" s="886"/>
      <c r="BVX15" s="885"/>
      <c r="BVY15" s="886"/>
      <c r="BVZ15" s="886"/>
      <c r="BWA15" s="886"/>
      <c r="BWB15" s="885"/>
      <c r="BWC15" s="886"/>
      <c r="BWD15" s="886"/>
      <c r="BWE15" s="886"/>
      <c r="BWF15" s="885"/>
      <c r="BWG15" s="886"/>
      <c r="BWH15" s="886"/>
      <c r="BWI15" s="886"/>
      <c r="BWJ15" s="885"/>
      <c r="BWK15" s="886"/>
      <c r="BWL15" s="886"/>
      <c r="BWM15" s="886"/>
      <c r="BWN15" s="885"/>
      <c r="BWO15" s="886"/>
      <c r="BWP15" s="886"/>
      <c r="BWQ15" s="886"/>
      <c r="BWR15" s="885"/>
      <c r="BWS15" s="886"/>
      <c r="BWT15" s="886"/>
      <c r="BWU15" s="886"/>
      <c r="BWV15" s="885"/>
      <c r="BWW15" s="886"/>
      <c r="BWX15" s="886"/>
      <c r="BWY15" s="886"/>
      <c r="BWZ15" s="885"/>
      <c r="BXA15" s="886"/>
      <c r="BXB15" s="886"/>
      <c r="BXC15" s="886"/>
      <c r="BXD15" s="885"/>
      <c r="BXE15" s="886"/>
      <c r="BXF15" s="886"/>
      <c r="BXG15" s="886"/>
      <c r="BXH15" s="885"/>
      <c r="BXI15" s="886"/>
      <c r="BXJ15" s="886"/>
      <c r="BXK15" s="886"/>
      <c r="BXL15" s="885"/>
      <c r="BXM15" s="886"/>
      <c r="BXN15" s="886"/>
      <c r="BXO15" s="886"/>
      <c r="BXP15" s="885"/>
      <c r="BXQ15" s="886"/>
      <c r="BXR15" s="886"/>
      <c r="BXS15" s="886"/>
      <c r="BXT15" s="885"/>
      <c r="BXU15" s="886"/>
      <c r="BXV15" s="886"/>
      <c r="BXW15" s="886"/>
      <c r="BXX15" s="885"/>
      <c r="BXY15" s="886"/>
      <c r="BXZ15" s="886"/>
      <c r="BYA15" s="886"/>
      <c r="BYB15" s="885"/>
      <c r="BYC15" s="886"/>
      <c r="BYD15" s="886"/>
      <c r="BYE15" s="886"/>
      <c r="BYF15" s="885"/>
      <c r="BYG15" s="886"/>
      <c r="BYH15" s="886"/>
      <c r="BYI15" s="886"/>
      <c r="BYJ15" s="885"/>
      <c r="BYK15" s="886"/>
      <c r="BYL15" s="886"/>
      <c r="BYM15" s="886"/>
      <c r="BYN15" s="885"/>
      <c r="BYO15" s="886"/>
      <c r="BYP15" s="886"/>
      <c r="BYQ15" s="886"/>
      <c r="BYR15" s="885"/>
      <c r="BYS15" s="886"/>
      <c r="BYT15" s="886"/>
      <c r="BYU15" s="886"/>
      <c r="BYV15" s="885"/>
      <c r="BYW15" s="886"/>
      <c r="BYX15" s="886"/>
      <c r="BYY15" s="886"/>
      <c r="BYZ15" s="885"/>
      <c r="BZA15" s="886"/>
      <c r="BZB15" s="886"/>
      <c r="BZC15" s="886"/>
      <c r="BZD15" s="885"/>
      <c r="BZE15" s="886"/>
      <c r="BZF15" s="886"/>
      <c r="BZG15" s="886"/>
      <c r="BZH15" s="885"/>
      <c r="BZI15" s="886"/>
      <c r="BZJ15" s="886"/>
      <c r="BZK15" s="886"/>
      <c r="BZL15" s="885"/>
      <c r="BZM15" s="886"/>
      <c r="BZN15" s="886"/>
      <c r="BZO15" s="886"/>
      <c r="BZP15" s="885"/>
      <c r="BZQ15" s="886"/>
      <c r="BZR15" s="886"/>
      <c r="BZS15" s="886"/>
      <c r="BZT15" s="885"/>
      <c r="BZU15" s="886"/>
      <c r="BZV15" s="886"/>
      <c r="BZW15" s="886"/>
      <c r="BZX15" s="885"/>
      <c r="BZY15" s="886"/>
      <c r="BZZ15" s="886"/>
      <c r="CAA15" s="886"/>
      <c r="CAB15" s="885"/>
      <c r="CAC15" s="886"/>
      <c r="CAD15" s="886"/>
      <c r="CAE15" s="886"/>
      <c r="CAF15" s="885"/>
      <c r="CAG15" s="886"/>
      <c r="CAH15" s="886"/>
      <c r="CAI15" s="886"/>
      <c r="CAJ15" s="885"/>
      <c r="CAK15" s="886"/>
      <c r="CAL15" s="886"/>
      <c r="CAM15" s="886"/>
      <c r="CAN15" s="885"/>
      <c r="CAO15" s="886"/>
      <c r="CAP15" s="886"/>
      <c r="CAQ15" s="886"/>
      <c r="CAR15" s="885"/>
      <c r="CAS15" s="886"/>
      <c r="CAT15" s="886"/>
      <c r="CAU15" s="886"/>
      <c r="CAV15" s="885"/>
      <c r="CAW15" s="886"/>
      <c r="CAX15" s="886"/>
      <c r="CAY15" s="886"/>
      <c r="CAZ15" s="885"/>
      <c r="CBA15" s="886"/>
      <c r="CBB15" s="886"/>
      <c r="CBC15" s="886"/>
      <c r="CBD15" s="885"/>
      <c r="CBE15" s="886"/>
      <c r="CBF15" s="886"/>
      <c r="CBG15" s="886"/>
      <c r="CBH15" s="885"/>
      <c r="CBI15" s="886"/>
      <c r="CBJ15" s="886"/>
      <c r="CBK15" s="886"/>
      <c r="CBL15" s="885"/>
      <c r="CBM15" s="886"/>
      <c r="CBN15" s="886"/>
      <c r="CBO15" s="886"/>
      <c r="CBP15" s="885"/>
      <c r="CBQ15" s="886"/>
      <c r="CBR15" s="886"/>
      <c r="CBS15" s="886"/>
      <c r="CBT15" s="885"/>
      <c r="CBU15" s="886"/>
      <c r="CBV15" s="886"/>
      <c r="CBW15" s="886"/>
      <c r="CBX15" s="885"/>
      <c r="CBY15" s="886"/>
      <c r="CBZ15" s="886"/>
      <c r="CCA15" s="886"/>
      <c r="CCB15" s="885"/>
      <c r="CCC15" s="886"/>
      <c r="CCD15" s="886"/>
      <c r="CCE15" s="886"/>
      <c r="CCF15" s="885"/>
      <c r="CCG15" s="886"/>
      <c r="CCH15" s="886"/>
      <c r="CCI15" s="886"/>
      <c r="CCJ15" s="885"/>
      <c r="CCK15" s="886"/>
      <c r="CCL15" s="886"/>
      <c r="CCM15" s="886"/>
      <c r="CCN15" s="885"/>
      <c r="CCO15" s="886"/>
      <c r="CCP15" s="886"/>
      <c r="CCQ15" s="886"/>
      <c r="CCR15" s="885"/>
      <c r="CCS15" s="886"/>
      <c r="CCT15" s="886"/>
      <c r="CCU15" s="886"/>
      <c r="CCV15" s="885"/>
      <c r="CCW15" s="886"/>
      <c r="CCX15" s="886"/>
      <c r="CCY15" s="886"/>
      <c r="CCZ15" s="885"/>
      <c r="CDA15" s="886"/>
      <c r="CDB15" s="886"/>
      <c r="CDC15" s="886"/>
      <c r="CDD15" s="885"/>
      <c r="CDE15" s="886"/>
      <c r="CDF15" s="886"/>
      <c r="CDG15" s="886"/>
      <c r="CDH15" s="885"/>
      <c r="CDI15" s="886"/>
      <c r="CDJ15" s="886"/>
      <c r="CDK15" s="886"/>
      <c r="CDL15" s="885"/>
      <c r="CDM15" s="886"/>
      <c r="CDN15" s="886"/>
      <c r="CDO15" s="886"/>
      <c r="CDP15" s="885"/>
      <c r="CDQ15" s="886"/>
      <c r="CDR15" s="886"/>
      <c r="CDS15" s="886"/>
      <c r="CDT15" s="885"/>
      <c r="CDU15" s="886"/>
      <c r="CDV15" s="886"/>
      <c r="CDW15" s="886"/>
      <c r="CDX15" s="885"/>
      <c r="CDY15" s="886"/>
      <c r="CDZ15" s="886"/>
      <c r="CEA15" s="886"/>
      <c r="CEB15" s="885"/>
      <c r="CEC15" s="886"/>
      <c r="CED15" s="886"/>
      <c r="CEE15" s="886"/>
      <c r="CEF15" s="885"/>
      <c r="CEG15" s="886"/>
      <c r="CEH15" s="886"/>
      <c r="CEI15" s="886"/>
      <c r="CEJ15" s="885"/>
      <c r="CEK15" s="886"/>
      <c r="CEL15" s="886"/>
      <c r="CEM15" s="886"/>
      <c r="CEN15" s="885"/>
      <c r="CEO15" s="886"/>
      <c r="CEP15" s="886"/>
      <c r="CEQ15" s="886"/>
      <c r="CER15" s="885"/>
      <c r="CES15" s="886"/>
      <c r="CET15" s="886"/>
      <c r="CEU15" s="886"/>
      <c r="CEV15" s="885"/>
      <c r="CEW15" s="886"/>
      <c r="CEX15" s="886"/>
      <c r="CEY15" s="886"/>
      <c r="CEZ15" s="885"/>
      <c r="CFA15" s="886"/>
      <c r="CFB15" s="886"/>
      <c r="CFC15" s="886"/>
      <c r="CFD15" s="885"/>
      <c r="CFE15" s="886"/>
      <c r="CFF15" s="886"/>
      <c r="CFG15" s="886"/>
      <c r="CFH15" s="885"/>
      <c r="CFI15" s="886"/>
      <c r="CFJ15" s="886"/>
      <c r="CFK15" s="886"/>
      <c r="CFL15" s="885"/>
      <c r="CFM15" s="886"/>
      <c r="CFN15" s="886"/>
      <c r="CFO15" s="886"/>
      <c r="CFP15" s="885"/>
      <c r="CFQ15" s="886"/>
      <c r="CFR15" s="886"/>
      <c r="CFS15" s="886"/>
      <c r="CFT15" s="885"/>
      <c r="CFU15" s="886"/>
      <c r="CFV15" s="886"/>
      <c r="CFW15" s="886"/>
      <c r="CFX15" s="885"/>
      <c r="CFY15" s="886"/>
      <c r="CFZ15" s="886"/>
      <c r="CGA15" s="886"/>
      <c r="CGB15" s="885"/>
      <c r="CGC15" s="886"/>
      <c r="CGD15" s="886"/>
      <c r="CGE15" s="886"/>
      <c r="CGF15" s="885"/>
      <c r="CGG15" s="886"/>
      <c r="CGH15" s="886"/>
      <c r="CGI15" s="886"/>
      <c r="CGJ15" s="885"/>
      <c r="CGK15" s="886"/>
      <c r="CGL15" s="886"/>
      <c r="CGM15" s="886"/>
      <c r="CGN15" s="885"/>
      <c r="CGO15" s="886"/>
      <c r="CGP15" s="886"/>
      <c r="CGQ15" s="886"/>
      <c r="CGR15" s="885"/>
      <c r="CGS15" s="886"/>
      <c r="CGT15" s="886"/>
      <c r="CGU15" s="886"/>
      <c r="CGV15" s="885"/>
      <c r="CGW15" s="886"/>
      <c r="CGX15" s="886"/>
      <c r="CGY15" s="886"/>
      <c r="CGZ15" s="885"/>
      <c r="CHA15" s="886"/>
      <c r="CHB15" s="886"/>
      <c r="CHC15" s="886"/>
      <c r="CHD15" s="885"/>
      <c r="CHE15" s="886"/>
      <c r="CHF15" s="886"/>
      <c r="CHG15" s="886"/>
      <c r="CHH15" s="885"/>
      <c r="CHI15" s="886"/>
      <c r="CHJ15" s="886"/>
      <c r="CHK15" s="886"/>
      <c r="CHL15" s="885"/>
      <c r="CHM15" s="886"/>
      <c r="CHN15" s="886"/>
      <c r="CHO15" s="886"/>
      <c r="CHP15" s="885"/>
      <c r="CHQ15" s="886"/>
      <c r="CHR15" s="886"/>
      <c r="CHS15" s="886"/>
      <c r="CHT15" s="885"/>
      <c r="CHU15" s="886"/>
      <c r="CHV15" s="886"/>
      <c r="CHW15" s="886"/>
      <c r="CHX15" s="885"/>
      <c r="CHY15" s="886"/>
      <c r="CHZ15" s="886"/>
      <c r="CIA15" s="886"/>
      <c r="CIB15" s="885"/>
      <c r="CIC15" s="886"/>
      <c r="CID15" s="886"/>
      <c r="CIE15" s="886"/>
      <c r="CIF15" s="885"/>
      <c r="CIG15" s="886"/>
      <c r="CIH15" s="886"/>
      <c r="CII15" s="886"/>
      <c r="CIJ15" s="885"/>
      <c r="CIK15" s="886"/>
      <c r="CIL15" s="886"/>
      <c r="CIM15" s="886"/>
      <c r="CIN15" s="885"/>
      <c r="CIO15" s="886"/>
      <c r="CIP15" s="886"/>
      <c r="CIQ15" s="886"/>
      <c r="CIR15" s="885"/>
      <c r="CIS15" s="886"/>
      <c r="CIT15" s="886"/>
      <c r="CIU15" s="886"/>
      <c r="CIV15" s="885"/>
      <c r="CIW15" s="886"/>
      <c r="CIX15" s="886"/>
      <c r="CIY15" s="886"/>
      <c r="CIZ15" s="885"/>
      <c r="CJA15" s="886"/>
      <c r="CJB15" s="886"/>
      <c r="CJC15" s="886"/>
      <c r="CJD15" s="885"/>
      <c r="CJE15" s="886"/>
      <c r="CJF15" s="886"/>
      <c r="CJG15" s="886"/>
      <c r="CJH15" s="885"/>
      <c r="CJI15" s="886"/>
      <c r="CJJ15" s="886"/>
      <c r="CJK15" s="886"/>
      <c r="CJL15" s="885"/>
      <c r="CJM15" s="886"/>
      <c r="CJN15" s="886"/>
      <c r="CJO15" s="886"/>
      <c r="CJP15" s="885"/>
      <c r="CJQ15" s="886"/>
      <c r="CJR15" s="886"/>
      <c r="CJS15" s="886"/>
      <c r="CJT15" s="885"/>
      <c r="CJU15" s="886"/>
      <c r="CJV15" s="886"/>
      <c r="CJW15" s="886"/>
      <c r="CJX15" s="885"/>
      <c r="CJY15" s="886"/>
      <c r="CJZ15" s="886"/>
      <c r="CKA15" s="886"/>
      <c r="CKB15" s="885"/>
      <c r="CKC15" s="886"/>
      <c r="CKD15" s="886"/>
      <c r="CKE15" s="886"/>
      <c r="CKF15" s="885"/>
      <c r="CKG15" s="886"/>
      <c r="CKH15" s="886"/>
      <c r="CKI15" s="886"/>
      <c r="CKJ15" s="885"/>
      <c r="CKK15" s="886"/>
      <c r="CKL15" s="886"/>
      <c r="CKM15" s="886"/>
      <c r="CKN15" s="885"/>
      <c r="CKO15" s="886"/>
      <c r="CKP15" s="886"/>
      <c r="CKQ15" s="886"/>
      <c r="CKR15" s="885"/>
      <c r="CKS15" s="886"/>
      <c r="CKT15" s="886"/>
      <c r="CKU15" s="886"/>
      <c r="CKV15" s="885"/>
      <c r="CKW15" s="886"/>
      <c r="CKX15" s="886"/>
      <c r="CKY15" s="886"/>
      <c r="CKZ15" s="885"/>
      <c r="CLA15" s="886"/>
      <c r="CLB15" s="886"/>
      <c r="CLC15" s="886"/>
      <c r="CLD15" s="885"/>
      <c r="CLE15" s="886"/>
      <c r="CLF15" s="886"/>
      <c r="CLG15" s="886"/>
      <c r="CLH15" s="885"/>
      <c r="CLI15" s="886"/>
      <c r="CLJ15" s="886"/>
      <c r="CLK15" s="886"/>
      <c r="CLL15" s="885"/>
      <c r="CLM15" s="886"/>
      <c r="CLN15" s="886"/>
      <c r="CLO15" s="886"/>
      <c r="CLP15" s="885"/>
      <c r="CLQ15" s="886"/>
      <c r="CLR15" s="886"/>
      <c r="CLS15" s="886"/>
      <c r="CLT15" s="885"/>
      <c r="CLU15" s="886"/>
      <c r="CLV15" s="886"/>
      <c r="CLW15" s="886"/>
      <c r="CLX15" s="885"/>
      <c r="CLY15" s="886"/>
      <c r="CLZ15" s="886"/>
      <c r="CMA15" s="886"/>
      <c r="CMB15" s="885"/>
      <c r="CMC15" s="886"/>
      <c r="CMD15" s="886"/>
      <c r="CME15" s="886"/>
      <c r="CMF15" s="885"/>
      <c r="CMG15" s="886"/>
      <c r="CMH15" s="886"/>
      <c r="CMI15" s="886"/>
      <c r="CMJ15" s="885"/>
      <c r="CMK15" s="886"/>
      <c r="CML15" s="886"/>
      <c r="CMM15" s="886"/>
      <c r="CMN15" s="885"/>
      <c r="CMO15" s="886"/>
      <c r="CMP15" s="886"/>
      <c r="CMQ15" s="886"/>
      <c r="CMR15" s="885"/>
      <c r="CMS15" s="886"/>
      <c r="CMT15" s="886"/>
      <c r="CMU15" s="886"/>
      <c r="CMV15" s="885"/>
      <c r="CMW15" s="886"/>
      <c r="CMX15" s="886"/>
      <c r="CMY15" s="886"/>
      <c r="CMZ15" s="885"/>
      <c r="CNA15" s="886"/>
      <c r="CNB15" s="886"/>
      <c r="CNC15" s="886"/>
      <c r="CND15" s="885"/>
      <c r="CNE15" s="886"/>
      <c r="CNF15" s="886"/>
      <c r="CNG15" s="886"/>
      <c r="CNH15" s="885"/>
      <c r="CNI15" s="886"/>
      <c r="CNJ15" s="886"/>
      <c r="CNK15" s="886"/>
      <c r="CNL15" s="885"/>
      <c r="CNM15" s="886"/>
      <c r="CNN15" s="886"/>
      <c r="CNO15" s="886"/>
      <c r="CNP15" s="885"/>
      <c r="CNQ15" s="886"/>
      <c r="CNR15" s="886"/>
      <c r="CNS15" s="886"/>
      <c r="CNT15" s="885"/>
      <c r="CNU15" s="886"/>
      <c r="CNV15" s="886"/>
      <c r="CNW15" s="886"/>
      <c r="CNX15" s="885"/>
      <c r="CNY15" s="886"/>
      <c r="CNZ15" s="886"/>
      <c r="COA15" s="886"/>
      <c r="COB15" s="885"/>
      <c r="COC15" s="886"/>
      <c r="COD15" s="886"/>
      <c r="COE15" s="886"/>
      <c r="COF15" s="885"/>
      <c r="COG15" s="886"/>
      <c r="COH15" s="886"/>
      <c r="COI15" s="886"/>
      <c r="COJ15" s="885"/>
      <c r="COK15" s="886"/>
      <c r="COL15" s="886"/>
      <c r="COM15" s="886"/>
      <c r="CON15" s="885"/>
      <c r="COO15" s="886"/>
      <c r="COP15" s="886"/>
      <c r="COQ15" s="886"/>
      <c r="COR15" s="885"/>
      <c r="COS15" s="886"/>
      <c r="COT15" s="886"/>
      <c r="COU15" s="886"/>
      <c r="COV15" s="885"/>
      <c r="COW15" s="886"/>
      <c r="COX15" s="886"/>
      <c r="COY15" s="886"/>
      <c r="COZ15" s="885"/>
      <c r="CPA15" s="886"/>
      <c r="CPB15" s="886"/>
      <c r="CPC15" s="886"/>
      <c r="CPD15" s="885"/>
      <c r="CPE15" s="886"/>
      <c r="CPF15" s="886"/>
      <c r="CPG15" s="886"/>
      <c r="CPH15" s="885"/>
      <c r="CPI15" s="886"/>
      <c r="CPJ15" s="886"/>
      <c r="CPK15" s="886"/>
      <c r="CPL15" s="885"/>
      <c r="CPM15" s="886"/>
      <c r="CPN15" s="886"/>
      <c r="CPO15" s="886"/>
      <c r="CPP15" s="885"/>
      <c r="CPQ15" s="886"/>
      <c r="CPR15" s="886"/>
      <c r="CPS15" s="886"/>
      <c r="CPT15" s="885"/>
      <c r="CPU15" s="886"/>
      <c r="CPV15" s="886"/>
      <c r="CPW15" s="886"/>
      <c r="CPX15" s="885"/>
      <c r="CPY15" s="886"/>
      <c r="CPZ15" s="886"/>
      <c r="CQA15" s="886"/>
      <c r="CQB15" s="885"/>
      <c r="CQC15" s="886"/>
      <c r="CQD15" s="886"/>
      <c r="CQE15" s="886"/>
      <c r="CQF15" s="885"/>
      <c r="CQG15" s="886"/>
      <c r="CQH15" s="886"/>
      <c r="CQI15" s="886"/>
      <c r="CQJ15" s="885"/>
      <c r="CQK15" s="886"/>
      <c r="CQL15" s="886"/>
      <c r="CQM15" s="886"/>
      <c r="CQN15" s="885"/>
      <c r="CQO15" s="886"/>
      <c r="CQP15" s="886"/>
      <c r="CQQ15" s="886"/>
      <c r="CQR15" s="885"/>
      <c r="CQS15" s="886"/>
      <c r="CQT15" s="886"/>
      <c r="CQU15" s="886"/>
      <c r="CQV15" s="885"/>
      <c r="CQW15" s="886"/>
      <c r="CQX15" s="886"/>
      <c r="CQY15" s="886"/>
      <c r="CQZ15" s="885"/>
      <c r="CRA15" s="886"/>
      <c r="CRB15" s="886"/>
      <c r="CRC15" s="886"/>
      <c r="CRD15" s="885"/>
      <c r="CRE15" s="886"/>
      <c r="CRF15" s="886"/>
      <c r="CRG15" s="886"/>
      <c r="CRH15" s="885"/>
      <c r="CRI15" s="886"/>
      <c r="CRJ15" s="886"/>
      <c r="CRK15" s="886"/>
      <c r="CRL15" s="885"/>
      <c r="CRM15" s="886"/>
      <c r="CRN15" s="886"/>
      <c r="CRO15" s="886"/>
      <c r="CRP15" s="885"/>
      <c r="CRQ15" s="886"/>
      <c r="CRR15" s="886"/>
      <c r="CRS15" s="886"/>
      <c r="CRT15" s="885"/>
      <c r="CRU15" s="886"/>
      <c r="CRV15" s="886"/>
      <c r="CRW15" s="886"/>
      <c r="CRX15" s="885"/>
      <c r="CRY15" s="886"/>
      <c r="CRZ15" s="886"/>
      <c r="CSA15" s="886"/>
      <c r="CSB15" s="885"/>
      <c r="CSC15" s="886"/>
      <c r="CSD15" s="886"/>
      <c r="CSE15" s="886"/>
      <c r="CSF15" s="885"/>
      <c r="CSG15" s="886"/>
      <c r="CSH15" s="886"/>
      <c r="CSI15" s="886"/>
      <c r="CSJ15" s="885"/>
      <c r="CSK15" s="886"/>
      <c r="CSL15" s="886"/>
      <c r="CSM15" s="886"/>
      <c r="CSN15" s="885"/>
      <c r="CSO15" s="886"/>
      <c r="CSP15" s="886"/>
      <c r="CSQ15" s="886"/>
      <c r="CSR15" s="885"/>
      <c r="CSS15" s="886"/>
      <c r="CST15" s="886"/>
      <c r="CSU15" s="886"/>
      <c r="CSV15" s="885"/>
      <c r="CSW15" s="886"/>
      <c r="CSX15" s="886"/>
      <c r="CSY15" s="886"/>
      <c r="CSZ15" s="885"/>
      <c r="CTA15" s="886"/>
      <c r="CTB15" s="886"/>
      <c r="CTC15" s="886"/>
      <c r="CTD15" s="885"/>
      <c r="CTE15" s="886"/>
      <c r="CTF15" s="886"/>
      <c r="CTG15" s="886"/>
      <c r="CTH15" s="885"/>
      <c r="CTI15" s="886"/>
      <c r="CTJ15" s="886"/>
      <c r="CTK15" s="886"/>
      <c r="CTL15" s="885"/>
      <c r="CTM15" s="886"/>
      <c r="CTN15" s="886"/>
      <c r="CTO15" s="886"/>
      <c r="CTP15" s="885"/>
      <c r="CTQ15" s="886"/>
      <c r="CTR15" s="886"/>
      <c r="CTS15" s="886"/>
      <c r="CTT15" s="885"/>
      <c r="CTU15" s="886"/>
      <c r="CTV15" s="886"/>
      <c r="CTW15" s="886"/>
      <c r="CTX15" s="885"/>
      <c r="CTY15" s="886"/>
      <c r="CTZ15" s="886"/>
      <c r="CUA15" s="886"/>
      <c r="CUB15" s="885"/>
      <c r="CUC15" s="886"/>
      <c r="CUD15" s="886"/>
      <c r="CUE15" s="886"/>
      <c r="CUF15" s="885"/>
      <c r="CUG15" s="886"/>
      <c r="CUH15" s="886"/>
      <c r="CUI15" s="886"/>
      <c r="CUJ15" s="885"/>
      <c r="CUK15" s="886"/>
      <c r="CUL15" s="886"/>
      <c r="CUM15" s="886"/>
      <c r="CUN15" s="885"/>
      <c r="CUO15" s="886"/>
      <c r="CUP15" s="886"/>
      <c r="CUQ15" s="886"/>
      <c r="CUR15" s="885"/>
      <c r="CUS15" s="886"/>
      <c r="CUT15" s="886"/>
      <c r="CUU15" s="886"/>
      <c r="CUV15" s="885"/>
      <c r="CUW15" s="886"/>
      <c r="CUX15" s="886"/>
      <c r="CUY15" s="886"/>
      <c r="CUZ15" s="885"/>
      <c r="CVA15" s="886"/>
      <c r="CVB15" s="886"/>
      <c r="CVC15" s="886"/>
      <c r="CVD15" s="885"/>
      <c r="CVE15" s="886"/>
      <c r="CVF15" s="886"/>
      <c r="CVG15" s="886"/>
      <c r="CVH15" s="885"/>
      <c r="CVI15" s="886"/>
      <c r="CVJ15" s="886"/>
      <c r="CVK15" s="886"/>
      <c r="CVL15" s="885"/>
      <c r="CVM15" s="886"/>
      <c r="CVN15" s="886"/>
      <c r="CVO15" s="886"/>
      <c r="CVP15" s="885"/>
      <c r="CVQ15" s="886"/>
      <c r="CVR15" s="886"/>
      <c r="CVS15" s="886"/>
      <c r="CVT15" s="885"/>
      <c r="CVU15" s="886"/>
      <c r="CVV15" s="886"/>
      <c r="CVW15" s="886"/>
      <c r="CVX15" s="885"/>
      <c r="CVY15" s="886"/>
      <c r="CVZ15" s="886"/>
      <c r="CWA15" s="886"/>
      <c r="CWB15" s="885"/>
      <c r="CWC15" s="886"/>
      <c r="CWD15" s="886"/>
      <c r="CWE15" s="886"/>
      <c r="CWF15" s="885"/>
      <c r="CWG15" s="886"/>
      <c r="CWH15" s="886"/>
      <c r="CWI15" s="886"/>
      <c r="CWJ15" s="885"/>
      <c r="CWK15" s="886"/>
      <c r="CWL15" s="886"/>
      <c r="CWM15" s="886"/>
      <c r="CWN15" s="885"/>
      <c r="CWO15" s="886"/>
      <c r="CWP15" s="886"/>
      <c r="CWQ15" s="886"/>
      <c r="CWR15" s="885"/>
      <c r="CWS15" s="886"/>
      <c r="CWT15" s="886"/>
      <c r="CWU15" s="886"/>
      <c r="CWV15" s="885"/>
      <c r="CWW15" s="886"/>
      <c r="CWX15" s="886"/>
      <c r="CWY15" s="886"/>
      <c r="CWZ15" s="885"/>
      <c r="CXA15" s="886"/>
      <c r="CXB15" s="886"/>
      <c r="CXC15" s="886"/>
      <c r="CXD15" s="885"/>
      <c r="CXE15" s="886"/>
      <c r="CXF15" s="886"/>
      <c r="CXG15" s="886"/>
      <c r="CXH15" s="885"/>
      <c r="CXI15" s="886"/>
      <c r="CXJ15" s="886"/>
      <c r="CXK15" s="886"/>
      <c r="CXL15" s="885"/>
      <c r="CXM15" s="886"/>
      <c r="CXN15" s="886"/>
      <c r="CXO15" s="886"/>
      <c r="CXP15" s="885"/>
      <c r="CXQ15" s="886"/>
      <c r="CXR15" s="886"/>
      <c r="CXS15" s="886"/>
      <c r="CXT15" s="885"/>
      <c r="CXU15" s="886"/>
      <c r="CXV15" s="886"/>
      <c r="CXW15" s="886"/>
      <c r="CXX15" s="885"/>
      <c r="CXY15" s="886"/>
      <c r="CXZ15" s="886"/>
      <c r="CYA15" s="886"/>
      <c r="CYB15" s="885"/>
      <c r="CYC15" s="886"/>
      <c r="CYD15" s="886"/>
      <c r="CYE15" s="886"/>
      <c r="CYF15" s="885"/>
      <c r="CYG15" s="886"/>
      <c r="CYH15" s="886"/>
      <c r="CYI15" s="886"/>
      <c r="CYJ15" s="885"/>
      <c r="CYK15" s="886"/>
      <c r="CYL15" s="886"/>
      <c r="CYM15" s="886"/>
      <c r="CYN15" s="885"/>
      <c r="CYO15" s="886"/>
      <c r="CYP15" s="886"/>
      <c r="CYQ15" s="886"/>
      <c r="CYR15" s="885"/>
      <c r="CYS15" s="886"/>
      <c r="CYT15" s="886"/>
      <c r="CYU15" s="886"/>
      <c r="CYV15" s="885"/>
      <c r="CYW15" s="886"/>
      <c r="CYX15" s="886"/>
      <c r="CYY15" s="886"/>
      <c r="CYZ15" s="885"/>
      <c r="CZA15" s="886"/>
      <c r="CZB15" s="886"/>
      <c r="CZC15" s="886"/>
      <c r="CZD15" s="885"/>
      <c r="CZE15" s="886"/>
      <c r="CZF15" s="886"/>
      <c r="CZG15" s="886"/>
      <c r="CZH15" s="885"/>
      <c r="CZI15" s="886"/>
      <c r="CZJ15" s="886"/>
      <c r="CZK15" s="886"/>
      <c r="CZL15" s="885"/>
      <c r="CZM15" s="886"/>
      <c r="CZN15" s="886"/>
      <c r="CZO15" s="886"/>
      <c r="CZP15" s="885"/>
      <c r="CZQ15" s="886"/>
      <c r="CZR15" s="886"/>
      <c r="CZS15" s="886"/>
      <c r="CZT15" s="885"/>
      <c r="CZU15" s="886"/>
      <c r="CZV15" s="886"/>
      <c r="CZW15" s="886"/>
      <c r="CZX15" s="885"/>
      <c r="CZY15" s="886"/>
      <c r="CZZ15" s="886"/>
      <c r="DAA15" s="886"/>
      <c r="DAB15" s="885"/>
      <c r="DAC15" s="886"/>
      <c r="DAD15" s="886"/>
      <c r="DAE15" s="886"/>
      <c r="DAF15" s="885"/>
      <c r="DAG15" s="886"/>
      <c r="DAH15" s="886"/>
      <c r="DAI15" s="886"/>
      <c r="DAJ15" s="885"/>
      <c r="DAK15" s="886"/>
      <c r="DAL15" s="886"/>
      <c r="DAM15" s="886"/>
      <c r="DAN15" s="885"/>
      <c r="DAO15" s="886"/>
      <c r="DAP15" s="886"/>
      <c r="DAQ15" s="886"/>
      <c r="DAR15" s="885"/>
      <c r="DAS15" s="886"/>
      <c r="DAT15" s="886"/>
      <c r="DAU15" s="886"/>
      <c r="DAV15" s="885"/>
      <c r="DAW15" s="886"/>
      <c r="DAX15" s="886"/>
      <c r="DAY15" s="886"/>
      <c r="DAZ15" s="885"/>
      <c r="DBA15" s="886"/>
      <c r="DBB15" s="886"/>
      <c r="DBC15" s="886"/>
      <c r="DBD15" s="885"/>
      <c r="DBE15" s="886"/>
      <c r="DBF15" s="886"/>
      <c r="DBG15" s="886"/>
      <c r="DBH15" s="885"/>
      <c r="DBI15" s="886"/>
      <c r="DBJ15" s="886"/>
      <c r="DBK15" s="886"/>
      <c r="DBL15" s="885"/>
      <c r="DBM15" s="886"/>
      <c r="DBN15" s="886"/>
      <c r="DBO15" s="886"/>
      <c r="DBP15" s="885"/>
      <c r="DBQ15" s="886"/>
      <c r="DBR15" s="886"/>
      <c r="DBS15" s="886"/>
      <c r="DBT15" s="885"/>
      <c r="DBU15" s="886"/>
      <c r="DBV15" s="886"/>
      <c r="DBW15" s="886"/>
      <c r="DBX15" s="885"/>
      <c r="DBY15" s="886"/>
      <c r="DBZ15" s="886"/>
      <c r="DCA15" s="886"/>
      <c r="DCB15" s="885"/>
      <c r="DCC15" s="886"/>
      <c r="DCD15" s="886"/>
      <c r="DCE15" s="886"/>
      <c r="DCF15" s="885"/>
      <c r="DCG15" s="886"/>
      <c r="DCH15" s="886"/>
      <c r="DCI15" s="886"/>
      <c r="DCJ15" s="885"/>
      <c r="DCK15" s="886"/>
      <c r="DCL15" s="886"/>
      <c r="DCM15" s="886"/>
      <c r="DCN15" s="885"/>
      <c r="DCO15" s="886"/>
      <c r="DCP15" s="886"/>
      <c r="DCQ15" s="886"/>
      <c r="DCR15" s="885"/>
      <c r="DCS15" s="886"/>
      <c r="DCT15" s="886"/>
      <c r="DCU15" s="886"/>
      <c r="DCV15" s="885"/>
      <c r="DCW15" s="886"/>
      <c r="DCX15" s="886"/>
      <c r="DCY15" s="886"/>
      <c r="DCZ15" s="885"/>
      <c r="DDA15" s="886"/>
      <c r="DDB15" s="886"/>
      <c r="DDC15" s="886"/>
      <c r="DDD15" s="885"/>
      <c r="DDE15" s="886"/>
      <c r="DDF15" s="886"/>
      <c r="DDG15" s="886"/>
      <c r="DDH15" s="885"/>
      <c r="DDI15" s="886"/>
      <c r="DDJ15" s="886"/>
      <c r="DDK15" s="886"/>
      <c r="DDL15" s="885"/>
      <c r="DDM15" s="886"/>
      <c r="DDN15" s="886"/>
      <c r="DDO15" s="886"/>
      <c r="DDP15" s="885"/>
      <c r="DDQ15" s="886"/>
      <c r="DDR15" s="886"/>
      <c r="DDS15" s="886"/>
      <c r="DDT15" s="885"/>
      <c r="DDU15" s="886"/>
      <c r="DDV15" s="886"/>
      <c r="DDW15" s="886"/>
      <c r="DDX15" s="885"/>
      <c r="DDY15" s="886"/>
      <c r="DDZ15" s="886"/>
      <c r="DEA15" s="886"/>
      <c r="DEB15" s="885"/>
      <c r="DEC15" s="886"/>
      <c r="DED15" s="886"/>
      <c r="DEE15" s="886"/>
      <c r="DEF15" s="885"/>
      <c r="DEG15" s="886"/>
      <c r="DEH15" s="886"/>
      <c r="DEI15" s="886"/>
      <c r="DEJ15" s="885"/>
      <c r="DEK15" s="886"/>
      <c r="DEL15" s="886"/>
      <c r="DEM15" s="886"/>
      <c r="DEN15" s="885"/>
      <c r="DEO15" s="886"/>
      <c r="DEP15" s="886"/>
      <c r="DEQ15" s="886"/>
      <c r="DER15" s="885"/>
      <c r="DES15" s="886"/>
      <c r="DET15" s="886"/>
      <c r="DEU15" s="886"/>
      <c r="DEV15" s="885"/>
      <c r="DEW15" s="886"/>
      <c r="DEX15" s="886"/>
      <c r="DEY15" s="886"/>
      <c r="DEZ15" s="885"/>
      <c r="DFA15" s="886"/>
      <c r="DFB15" s="886"/>
      <c r="DFC15" s="886"/>
      <c r="DFD15" s="885"/>
      <c r="DFE15" s="886"/>
      <c r="DFF15" s="886"/>
      <c r="DFG15" s="886"/>
      <c r="DFH15" s="885"/>
      <c r="DFI15" s="886"/>
      <c r="DFJ15" s="886"/>
      <c r="DFK15" s="886"/>
      <c r="DFL15" s="885"/>
      <c r="DFM15" s="886"/>
      <c r="DFN15" s="886"/>
      <c r="DFO15" s="886"/>
      <c r="DFP15" s="885"/>
      <c r="DFQ15" s="886"/>
      <c r="DFR15" s="886"/>
      <c r="DFS15" s="886"/>
      <c r="DFT15" s="885"/>
      <c r="DFU15" s="886"/>
      <c r="DFV15" s="886"/>
      <c r="DFW15" s="886"/>
      <c r="DFX15" s="885"/>
      <c r="DFY15" s="886"/>
      <c r="DFZ15" s="886"/>
      <c r="DGA15" s="886"/>
      <c r="DGB15" s="885"/>
      <c r="DGC15" s="886"/>
      <c r="DGD15" s="886"/>
      <c r="DGE15" s="886"/>
      <c r="DGF15" s="885"/>
      <c r="DGG15" s="886"/>
      <c r="DGH15" s="886"/>
      <c r="DGI15" s="886"/>
      <c r="DGJ15" s="885"/>
      <c r="DGK15" s="886"/>
      <c r="DGL15" s="886"/>
      <c r="DGM15" s="886"/>
      <c r="DGN15" s="885"/>
      <c r="DGO15" s="886"/>
      <c r="DGP15" s="886"/>
      <c r="DGQ15" s="886"/>
      <c r="DGR15" s="885"/>
      <c r="DGS15" s="886"/>
      <c r="DGT15" s="886"/>
      <c r="DGU15" s="886"/>
      <c r="DGV15" s="885"/>
      <c r="DGW15" s="886"/>
      <c r="DGX15" s="886"/>
      <c r="DGY15" s="886"/>
      <c r="DGZ15" s="885"/>
      <c r="DHA15" s="886"/>
      <c r="DHB15" s="886"/>
      <c r="DHC15" s="886"/>
      <c r="DHD15" s="885"/>
      <c r="DHE15" s="886"/>
      <c r="DHF15" s="886"/>
      <c r="DHG15" s="886"/>
      <c r="DHH15" s="885"/>
      <c r="DHI15" s="886"/>
      <c r="DHJ15" s="886"/>
      <c r="DHK15" s="886"/>
      <c r="DHL15" s="885"/>
      <c r="DHM15" s="886"/>
      <c r="DHN15" s="886"/>
      <c r="DHO15" s="886"/>
      <c r="DHP15" s="885"/>
      <c r="DHQ15" s="886"/>
      <c r="DHR15" s="886"/>
      <c r="DHS15" s="886"/>
      <c r="DHT15" s="885"/>
      <c r="DHU15" s="886"/>
      <c r="DHV15" s="886"/>
      <c r="DHW15" s="886"/>
      <c r="DHX15" s="885"/>
      <c r="DHY15" s="886"/>
      <c r="DHZ15" s="886"/>
      <c r="DIA15" s="886"/>
      <c r="DIB15" s="885"/>
      <c r="DIC15" s="886"/>
      <c r="DID15" s="886"/>
      <c r="DIE15" s="886"/>
      <c r="DIF15" s="885"/>
      <c r="DIG15" s="886"/>
      <c r="DIH15" s="886"/>
      <c r="DII15" s="886"/>
      <c r="DIJ15" s="885"/>
      <c r="DIK15" s="886"/>
      <c r="DIL15" s="886"/>
      <c r="DIM15" s="886"/>
      <c r="DIN15" s="885"/>
      <c r="DIO15" s="886"/>
      <c r="DIP15" s="886"/>
      <c r="DIQ15" s="886"/>
      <c r="DIR15" s="885"/>
      <c r="DIS15" s="886"/>
      <c r="DIT15" s="886"/>
      <c r="DIU15" s="886"/>
      <c r="DIV15" s="885"/>
      <c r="DIW15" s="886"/>
      <c r="DIX15" s="886"/>
      <c r="DIY15" s="886"/>
      <c r="DIZ15" s="885"/>
      <c r="DJA15" s="886"/>
      <c r="DJB15" s="886"/>
      <c r="DJC15" s="886"/>
      <c r="DJD15" s="885"/>
      <c r="DJE15" s="886"/>
      <c r="DJF15" s="886"/>
      <c r="DJG15" s="886"/>
      <c r="DJH15" s="885"/>
      <c r="DJI15" s="886"/>
      <c r="DJJ15" s="886"/>
      <c r="DJK15" s="886"/>
      <c r="DJL15" s="885"/>
      <c r="DJM15" s="886"/>
      <c r="DJN15" s="886"/>
      <c r="DJO15" s="886"/>
      <c r="DJP15" s="885"/>
      <c r="DJQ15" s="886"/>
      <c r="DJR15" s="886"/>
      <c r="DJS15" s="886"/>
      <c r="DJT15" s="885"/>
      <c r="DJU15" s="886"/>
      <c r="DJV15" s="886"/>
      <c r="DJW15" s="886"/>
      <c r="DJX15" s="885"/>
      <c r="DJY15" s="886"/>
      <c r="DJZ15" s="886"/>
      <c r="DKA15" s="886"/>
      <c r="DKB15" s="885"/>
      <c r="DKC15" s="886"/>
      <c r="DKD15" s="886"/>
      <c r="DKE15" s="886"/>
      <c r="DKF15" s="885"/>
      <c r="DKG15" s="886"/>
      <c r="DKH15" s="886"/>
      <c r="DKI15" s="886"/>
      <c r="DKJ15" s="885"/>
      <c r="DKK15" s="886"/>
      <c r="DKL15" s="886"/>
      <c r="DKM15" s="886"/>
      <c r="DKN15" s="885"/>
      <c r="DKO15" s="886"/>
      <c r="DKP15" s="886"/>
      <c r="DKQ15" s="886"/>
      <c r="DKR15" s="885"/>
      <c r="DKS15" s="886"/>
      <c r="DKT15" s="886"/>
      <c r="DKU15" s="886"/>
      <c r="DKV15" s="885"/>
      <c r="DKW15" s="886"/>
      <c r="DKX15" s="886"/>
      <c r="DKY15" s="886"/>
      <c r="DKZ15" s="885"/>
      <c r="DLA15" s="886"/>
      <c r="DLB15" s="886"/>
      <c r="DLC15" s="886"/>
      <c r="DLD15" s="885"/>
      <c r="DLE15" s="886"/>
      <c r="DLF15" s="886"/>
      <c r="DLG15" s="886"/>
      <c r="DLH15" s="885"/>
      <c r="DLI15" s="886"/>
      <c r="DLJ15" s="886"/>
      <c r="DLK15" s="886"/>
      <c r="DLL15" s="885"/>
      <c r="DLM15" s="886"/>
      <c r="DLN15" s="886"/>
      <c r="DLO15" s="886"/>
      <c r="DLP15" s="885"/>
      <c r="DLQ15" s="886"/>
      <c r="DLR15" s="886"/>
      <c r="DLS15" s="886"/>
      <c r="DLT15" s="885"/>
      <c r="DLU15" s="886"/>
      <c r="DLV15" s="886"/>
      <c r="DLW15" s="886"/>
      <c r="DLX15" s="885"/>
      <c r="DLY15" s="886"/>
      <c r="DLZ15" s="886"/>
      <c r="DMA15" s="886"/>
      <c r="DMB15" s="885"/>
      <c r="DMC15" s="886"/>
      <c r="DMD15" s="886"/>
      <c r="DME15" s="886"/>
      <c r="DMF15" s="885"/>
      <c r="DMG15" s="886"/>
      <c r="DMH15" s="886"/>
      <c r="DMI15" s="886"/>
      <c r="DMJ15" s="885"/>
      <c r="DMK15" s="886"/>
      <c r="DML15" s="886"/>
      <c r="DMM15" s="886"/>
      <c r="DMN15" s="885"/>
      <c r="DMO15" s="886"/>
      <c r="DMP15" s="886"/>
      <c r="DMQ15" s="886"/>
      <c r="DMR15" s="885"/>
      <c r="DMS15" s="886"/>
      <c r="DMT15" s="886"/>
      <c r="DMU15" s="886"/>
      <c r="DMV15" s="885"/>
      <c r="DMW15" s="886"/>
      <c r="DMX15" s="886"/>
      <c r="DMY15" s="886"/>
      <c r="DMZ15" s="885"/>
      <c r="DNA15" s="886"/>
      <c r="DNB15" s="886"/>
      <c r="DNC15" s="886"/>
      <c r="DND15" s="885"/>
      <c r="DNE15" s="886"/>
      <c r="DNF15" s="886"/>
      <c r="DNG15" s="886"/>
      <c r="DNH15" s="885"/>
      <c r="DNI15" s="886"/>
      <c r="DNJ15" s="886"/>
      <c r="DNK15" s="886"/>
      <c r="DNL15" s="885"/>
      <c r="DNM15" s="886"/>
      <c r="DNN15" s="886"/>
      <c r="DNO15" s="886"/>
      <c r="DNP15" s="885"/>
      <c r="DNQ15" s="886"/>
      <c r="DNR15" s="886"/>
      <c r="DNS15" s="886"/>
      <c r="DNT15" s="885"/>
      <c r="DNU15" s="886"/>
      <c r="DNV15" s="886"/>
      <c r="DNW15" s="886"/>
      <c r="DNX15" s="885"/>
      <c r="DNY15" s="886"/>
      <c r="DNZ15" s="886"/>
      <c r="DOA15" s="886"/>
      <c r="DOB15" s="885"/>
      <c r="DOC15" s="886"/>
      <c r="DOD15" s="886"/>
      <c r="DOE15" s="886"/>
      <c r="DOF15" s="885"/>
      <c r="DOG15" s="886"/>
      <c r="DOH15" s="886"/>
      <c r="DOI15" s="886"/>
      <c r="DOJ15" s="885"/>
      <c r="DOK15" s="886"/>
      <c r="DOL15" s="886"/>
      <c r="DOM15" s="886"/>
      <c r="DON15" s="885"/>
      <c r="DOO15" s="886"/>
      <c r="DOP15" s="886"/>
      <c r="DOQ15" s="886"/>
      <c r="DOR15" s="885"/>
      <c r="DOS15" s="886"/>
      <c r="DOT15" s="886"/>
      <c r="DOU15" s="886"/>
      <c r="DOV15" s="885"/>
      <c r="DOW15" s="886"/>
      <c r="DOX15" s="886"/>
      <c r="DOY15" s="886"/>
      <c r="DOZ15" s="885"/>
      <c r="DPA15" s="886"/>
      <c r="DPB15" s="886"/>
      <c r="DPC15" s="886"/>
      <c r="DPD15" s="885"/>
      <c r="DPE15" s="886"/>
      <c r="DPF15" s="886"/>
      <c r="DPG15" s="886"/>
      <c r="DPH15" s="885"/>
      <c r="DPI15" s="886"/>
      <c r="DPJ15" s="886"/>
      <c r="DPK15" s="886"/>
      <c r="DPL15" s="885"/>
      <c r="DPM15" s="886"/>
      <c r="DPN15" s="886"/>
      <c r="DPO15" s="886"/>
      <c r="DPP15" s="885"/>
      <c r="DPQ15" s="886"/>
      <c r="DPR15" s="886"/>
      <c r="DPS15" s="886"/>
      <c r="DPT15" s="885"/>
      <c r="DPU15" s="886"/>
      <c r="DPV15" s="886"/>
      <c r="DPW15" s="886"/>
      <c r="DPX15" s="885"/>
      <c r="DPY15" s="886"/>
      <c r="DPZ15" s="886"/>
      <c r="DQA15" s="886"/>
      <c r="DQB15" s="885"/>
      <c r="DQC15" s="886"/>
      <c r="DQD15" s="886"/>
      <c r="DQE15" s="886"/>
      <c r="DQF15" s="885"/>
      <c r="DQG15" s="886"/>
      <c r="DQH15" s="886"/>
      <c r="DQI15" s="886"/>
      <c r="DQJ15" s="885"/>
      <c r="DQK15" s="886"/>
      <c r="DQL15" s="886"/>
      <c r="DQM15" s="886"/>
      <c r="DQN15" s="885"/>
      <c r="DQO15" s="886"/>
      <c r="DQP15" s="886"/>
      <c r="DQQ15" s="886"/>
      <c r="DQR15" s="885"/>
      <c r="DQS15" s="886"/>
      <c r="DQT15" s="886"/>
      <c r="DQU15" s="886"/>
      <c r="DQV15" s="885"/>
      <c r="DQW15" s="886"/>
      <c r="DQX15" s="886"/>
      <c r="DQY15" s="886"/>
      <c r="DQZ15" s="885"/>
      <c r="DRA15" s="886"/>
      <c r="DRB15" s="886"/>
      <c r="DRC15" s="886"/>
      <c r="DRD15" s="885"/>
      <c r="DRE15" s="886"/>
      <c r="DRF15" s="886"/>
      <c r="DRG15" s="886"/>
      <c r="DRH15" s="885"/>
      <c r="DRI15" s="886"/>
      <c r="DRJ15" s="886"/>
      <c r="DRK15" s="886"/>
      <c r="DRL15" s="885"/>
      <c r="DRM15" s="886"/>
      <c r="DRN15" s="886"/>
      <c r="DRO15" s="886"/>
      <c r="DRP15" s="885"/>
      <c r="DRQ15" s="886"/>
      <c r="DRR15" s="886"/>
      <c r="DRS15" s="886"/>
      <c r="DRT15" s="885"/>
      <c r="DRU15" s="886"/>
      <c r="DRV15" s="886"/>
      <c r="DRW15" s="886"/>
      <c r="DRX15" s="885"/>
      <c r="DRY15" s="886"/>
      <c r="DRZ15" s="886"/>
      <c r="DSA15" s="886"/>
      <c r="DSB15" s="885"/>
      <c r="DSC15" s="886"/>
      <c r="DSD15" s="886"/>
      <c r="DSE15" s="886"/>
      <c r="DSF15" s="885"/>
      <c r="DSG15" s="886"/>
      <c r="DSH15" s="886"/>
      <c r="DSI15" s="886"/>
      <c r="DSJ15" s="885"/>
      <c r="DSK15" s="886"/>
      <c r="DSL15" s="886"/>
      <c r="DSM15" s="886"/>
      <c r="DSN15" s="885"/>
      <c r="DSO15" s="886"/>
      <c r="DSP15" s="886"/>
      <c r="DSQ15" s="886"/>
      <c r="DSR15" s="885"/>
      <c r="DSS15" s="886"/>
      <c r="DST15" s="886"/>
      <c r="DSU15" s="886"/>
      <c r="DSV15" s="885"/>
      <c r="DSW15" s="886"/>
      <c r="DSX15" s="886"/>
      <c r="DSY15" s="886"/>
      <c r="DSZ15" s="885"/>
      <c r="DTA15" s="886"/>
      <c r="DTB15" s="886"/>
      <c r="DTC15" s="886"/>
      <c r="DTD15" s="885"/>
      <c r="DTE15" s="886"/>
      <c r="DTF15" s="886"/>
      <c r="DTG15" s="886"/>
      <c r="DTH15" s="885"/>
      <c r="DTI15" s="886"/>
      <c r="DTJ15" s="886"/>
      <c r="DTK15" s="886"/>
      <c r="DTL15" s="885"/>
      <c r="DTM15" s="886"/>
      <c r="DTN15" s="886"/>
      <c r="DTO15" s="886"/>
      <c r="DTP15" s="885"/>
      <c r="DTQ15" s="886"/>
      <c r="DTR15" s="886"/>
      <c r="DTS15" s="886"/>
      <c r="DTT15" s="885"/>
      <c r="DTU15" s="886"/>
      <c r="DTV15" s="886"/>
      <c r="DTW15" s="886"/>
      <c r="DTX15" s="885"/>
      <c r="DTY15" s="886"/>
      <c r="DTZ15" s="886"/>
      <c r="DUA15" s="886"/>
      <c r="DUB15" s="885"/>
      <c r="DUC15" s="886"/>
      <c r="DUD15" s="886"/>
      <c r="DUE15" s="886"/>
      <c r="DUF15" s="885"/>
      <c r="DUG15" s="886"/>
      <c r="DUH15" s="886"/>
      <c r="DUI15" s="886"/>
      <c r="DUJ15" s="885"/>
      <c r="DUK15" s="886"/>
      <c r="DUL15" s="886"/>
      <c r="DUM15" s="886"/>
      <c r="DUN15" s="885"/>
      <c r="DUO15" s="886"/>
      <c r="DUP15" s="886"/>
      <c r="DUQ15" s="886"/>
      <c r="DUR15" s="885"/>
      <c r="DUS15" s="886"/>
      <c r="DUT15" s="886"/>
      <c r="DUU15" s="886"/>
      <c r="DUV15" s="885"/>
      <c r="DUW15" s="886"/>
      <c r="DUX15" s="886"/>
      <c r="DUY15" s="886"/>
      <c r="DUZ15" s="885"/>
      <c r="DVA15" s="886"/>
      <c r="DVB15" s="886"/>
      <c r="DVC15" s="886"/>
      <c r="DVD15" s="885"/>
      <c r="DVE15" s="886"/>
      <c r="DVF15" s="886"/>
      <c r="DVG15" s="886"/>
      <c r="DVH15" s="885"/>
      <c r="DVI15" s="886"/>
      <c r="DVJ15" s="886"/>
      <c r="DVK15" s="886"/>
      <c r="DVL15" s="885"/>
      <c r="DVM15" s="886"/>
      <c r="DVN15" s="886"/>
      <c r="DVO15" s="886"/>
      <c r="DVP15" s="885"/>
      <c r="DVQ15" s="886"/>
      <c r="DVR15" s="886"/>
      <c r="DVS15" s="886"/>
      <c r="DVT15" s="885"/>
      <c r="DVU15" s="886"/>
      <c r="DVV15" s="886"/>
      <c r="DVW15" s="886"/>
      <c r="DVX15" s="885"/>
      <c r="DVY15" s="886"/>
      <c r="DVZ15" s="886"/>
      <c r="DWA15" s="886"/>
      <c r="DWB15" s="885"/>
      <c r="DWC15" s="886"/>
      <c r="DWD15" s="886"/>
      <c r="DWE15" s="886"/>
      <c r="DWF15" s="885"/>
      <c r="DWG15" s="886"/>
      <c r="DWH15" s="886"/>
      <c r="DWI15" s="886"/>
      <c r="DWJ15" s="885"/>
      <c r="DWK15" s="886"/>
      <c r="DWL15" s="886"/>
      <c r="DWM15" s="886"/>
      <c r="DWN15" s="885"/>
      <c r="DWO15" s="886"/>
      <c r="DWP15" s="886"/>
      <c r="DWQ15" s="886"/>
      <c r="DWR15" s="885"/>
      <c r="DWS15" s="886"/>
      <c r="DWT15" s="886"/>
      <c r="DWU15" s="886"/>
      <c r="DWV15" s="885"/>
      <c r="DWW15" s="886"/>
      <c r="DWX15" s="886"/>
      <c r="DWY15" s="886"/>
      <c r="DWZ15" s="885"/>
      <c r="DXA15" s="886"/>
      <c r="DXB15" s="886"/>
      <c r="DXC15" s="886"/>
      <c r="DXD15" s="885"/>
      <c r="DXE15" s="886"/>
      <c r="DXF15" s="886"/>
      <c r="DXG15" s="886"/>
      <c r="DXH15" s="885"/>
      <c r="DXI15" s="886"/>
      <c r="DXJ15" s="886"/>
      <c r="DXK15" s="886"/>
      <c r="DXL15" s="885"/>
      <c r="DXM15" s="886"/>
      <c r="DXN15" s="886"/>
      <c r="DXO15" s="886"/>
      <c r="DXP15" s="885"/>
      <c r="DXQ15" s="886"/>
      <c r="DXR15" s="886"/>
      <c r="DXS15" s="886"/>
      <c r="DXT15" s="885"/>
      <c r="DXU15" s="886"/>
      <c r="DXV15" s="886"/>
      <c r="DXW15" s="886"/>
      <c r="DXX15" s="885"/>
      <c r="DXY15" s="886"/>
      <c r="DXZ15" s="886"/>
      <c r="DYA15" s="886"/>
      <c r="DYB15" s="885"/>
      <c r="DYC15" s="886"/>
      <c r="DYD15" s="886"/>
      <c r="DYE15" s="886"/>
      <c r="DYF15" s="885"/>
      <c r="DYG15" s="886"/>
      <c r="DYH15" s="886"/>
      <c r="DYI15" s="886"/>
      <c r="DYJ15" s="885"/>
      <c r="DYK15" s="886"/>
      <c r="DYL15" s="886"/>
      <c r="DYM15" s="886"/>
      <c r="DYN15" s="885"/>
      <c r="DYO15" s="886"/>
      <c r="DYP15" s="886"/>
      <c r="DYQ15" s="886"/>
      <c r="DYR15" s="885"/>
      <c r="DYS15" s="886"/>
      <c r="DYT15" s="886"/>
      <c r="DYU15" s="886"/>
      <c r="DYV15" s="885"/>
      <c r="DYW15" s="886"/>
      <c r="DYX15" s="886"/>
      <c r="DYY15" s="886"/>
      <c r="DYZ15" s="885"/>
      <c r="DZA15" s="886"/>
      <c r="DZB15" s="886"/>
      <c r="DZC15" s="886"/>
      <c r="DZD15" s="885"/>
      <c r="DZE15" s="886"/>
      <c r="DZF15" s="886"/>
      <c r="DZG15" s="886"/>
      <c r="DZH15" s="885"/>
      <c r="DZI15" s="886"/>
      <c r="DZJ15" s="886"/>
      <c r="DZK15" s="886"/>
      <c r="DZL15" s="885"/>
      <c r="DZM15" s="886"/>
      <c r="DZN15" s="886"/>
      <c r="DZO15" s="886"/>
      <c r="DZP15" s="885"/>
      <c r="DZQ15" s="886"/>
      <c r="DZR15" s="886"/>
      <c r="DZS15" s="886"/>
      <c r="DZT15" s="885"/>
      <c r="DZU15" s="886"/>
      <c r="DZV15" s="886"/>
      <c r="DZW15" s="886"/>
      <c r="DZX15" s="885"/>
      <c r="DZY15" s="886"/>
      <c r="DZZ15" s="886"/>
      <c r="EAA15" s="886"/>
      <c r="EAB15" s="885"/>
      <c r="EAC15" s="886"/>
      <c r="EAD15" s="886"/>
      <c r="EAE15" s="886"/>
      <c r="EAF15" s="885"/>
      <c r="EAG15" s="886"/>
      <c r="EAH15" s="886"/>
      <c r="EAI15" s="886"/>
      <c r="EAJ15" s="885"/>
      <c r="EAK15" s="886"/>
      <c r="EAL15" s="886"/>
      <c r="EAM15" s="886"/>
      <c r="EAN15" s="885"/>
      <c r="EAO15" s="886"/>
      <c r="EAP15" s="886"/>
      <c r="EAQ15" s="886"/>
      <c r="EAR15" s="885"/>
      <c r="EAS15" s="886"/>
      <c r="EAT15" s="886"/>
      <c r="EAU15" s="886"/>
      <c r="EAV15" s="885"/>
      <c r="EAW15" s="886"/>
      <c r="EAX15" s="886"/>
      <c r="EAY15" s="886"/>
      <c r="EAZ15" s="885"/>
      <c r="EBA15" s="886"/>
      <c r="EBB15" s="886"/>
      <c r="EBC15" s="886"/>
      <c r="EBD15" s="885"/>
      <c r="EBE15" s="886"/>
      <c r="EBF15" s="886"/>
      <c r="EBG15" s="886"/>
      <c r="EBH15" s="885"/>
      <c r="EBI15" s="886"/>
      <c r="EBJ15" s="886"/>
      <c r="EBK15" s="886"/>
      <c r="EBL15" s="885"/>
      <c r="EBM15" s="886"/>
      <c r="EBN15" s="886"/>
      <c r="EBO15" s="886"/>
      <c r="EBP15" s="885"/>
      <c r="EBQ15" s="886"/>
      <c r="EBR15" s="886"/>
      <c r="EBS15" s="886"/>
      <c r="EBT15" s="885"/>
      <c r="EBU15" s="886"/>
      <c r="EBV15" s="886"/>
      <c r="EBW15" s="886"/>
      <c r="EBX15" s="885"/>
      <c r="EBY15" s="886"/>
      <c r="EBZ15" s="886"/>
      <c r="ECA15" s="886"/>
      <c r="ECB15" s="885"/>
      <c r="ECC15" s="886"/>
      <c r="ECD15" s="886"/>
      <c r="ECE15" s="886"/>
      <c r="ECF15" s="885"/>
      <c r="ECG15" s="886"/>
      <c r="ECH15" s="886"/>
      <c r="ECI15" s="886"/>
      <c r="ECJ15" s="885"/>
      <c r="ECK15" s="886"/>
      <c r="ECL15" s="886"/>
      <c r="ECM15" s="886"/>
      <c r="ECN15" s="885"/>
      <c r="ECO15" s="886"/>
      <c r="ECP15" s="886"/>
      <c r="ECQ15" s="886"/>
      <c r="ECR15" s="885"/>
      <c r="ECS15" s="886"/>
      <c r="ECT15" s="886"/>
      <c r="ECU15" s="886"/>
      <c r="ECV15" s="885"/>
      <c r="ECW15" s="886"/>
      <c r="ECX15" s="886"/>
      <c r="ECY15" s="886"/>
      <c r="ECZ15" s="885"/>
      <c r="EDA15" s="886"/>
      <c r="EDB15" s="886"/>
      <c r="EDC15" s="886"/>
      <c r="EDD15" s="885"/>
      <c r="EDE15" s="886"/>
      <c r="EDF15" s="886"/>
      <c r="EDG15" s="886"/>
      <c r="EDH15" s="885"/>
      <c r="EDI15" s="886"/>
      <c r="EDJ15" s="886"/>
      <c r="EDK15" s="886"/>
      <c r="EDL15" s="885"/>
      <c r="EDM15" s="886"/>
      <c r="EDN15" s="886"/>
      <c r="EDO15" s="886"/>
      <c r="EDP15" s="885"/>
      <c r="EDQ15" s="886"/>
      <c r="EDR15" s="886"/>
      <c r="EDS15" s="886"/>
      <c r="EDT15" s="885"/>
      <c r="EDU15" s="886"/>
      <c r="EDV15" s="886"/>
      <c r="EDW15" s="886"/>
      <c r="EDX15" s="885"/>
      <c r="EDY15" s="886"/>
      <c r="EDZ15" s="886"/>
      <c r="EEA15" s="886"/>
      <c r="EEB15" s="885"/>
      <c r="EEC15" s="886"/>
      <c r="EED15" s="886"/>
      <c r="EEE15" s="886"/>
      <c r="EEF15" s="885"/>
      <c r="EEG15" s="886"/>
      <c r="EEH15" s="886"/>
      <c r="EEI15" s="886"/>
      <c r="EEJ15" s="885"/>
      <c r="EEK15" s="886"/>
      <c r="EEL15" s="886"/>
      <c r="EEM15" s="886"/>
      <c r="EEN15" s="885"/>
      <c r="EEO15" s="886"/>
      <c r="EEP15" s="886"/>
      <c r="EEQ15" s="886"/>
      <c r="EER15" s="885"/>
      <c r="EES15" s="886"/>
      <c r="EET15" s="886"/>
      <c r="EEU15" s="886"/>
      <c r="EEV15" s="885"/>
      <c r="EEW15" s="886"/>
      <c r="EEX15" s="886"/>
      <c r="EEY15" s="886"/>
      <c r="EEZ15" s="885"/>
      <c r="EFA15" s="886"/>
      <c r="EFB15" s="886"/>
      <c r="EFC15" s="886"/>
      <c r="EFD15" s="885"/>
      <c r="EFE15" s="886"/>
      <c r="EFF15" s="886"/>
      <c r="EFG15" s="886"/>
      <c r="EFH15" s="885"/>
      <c r="EFI15" s="886"/>
      <c r="EFJ15" s="886"/>
      <c r="EFK15" s="886"/>
      <c r="EFL15" s="885"/>
      <c r="EFM15" s="886"/>
      <c r="EFN15" s="886"/>
      <c r="EFO15" s="886"/>
      <c r="EFP15" s="885"/>
      <c r="EFQ15" s="886"/>
      <c r="EFR15" s="886"/>
      <c r="EFS15" s="886"/>
      <c r="EFT15" s="885"/>
      <c r="EFU15" s="886"/>
      <c r="EFV15" s="886"/>
      <c r="EFW15" s="886"/>
      <c r="EFX15" s="885"/>
      <c r="EFY15" s="886"/>
      <c r="EFZ15" s="886"/>
      <c r="EGA15" s="886"/>
      <c r="EGB15" s="885"/>
      <c r="EGC15" s="886"/>
      <c r="EGD15" s="886"/>
      <c r="EGE15" s="886"/>
      <c r="EGF15" s="885"/>
      <c r="EGG15" s="886"/>
      <c r="EGH15" s="886"/>
      <c r="EGI15" s="886"/>
      <c r="EGJ15" s="885"/>
      <c r="EGK15" s="886"/>
      <c r="EGL15" s="886"/>
      <c r="EGM15" s="886"/>
      <c r="EGN15" s="885"/>
      <c r="EGO15" s="886"/>
      <c r="EGP15" s="886"/>
      <c r="EGQ15" s="886"/>
      <c r="EGR15" s="885"/>
      <c r="EGS15" s="886"/>
      <c r="EGT15" s="886"/>
      <c r="EGU15" s="886"/>
      <c r="EGV15" s="885"/>
      <c r="EGW15" s="886"/>
      <c r="EGX15" s="886"/>
      <c r="EGY15" s="886"/>
      <c r="EGZ15" s="885"/>
      <c r="EHA15" s="886"/>
      <c r="EHB15" s="886"/>
      <c r="EHC15" s="886"/>
      <c r="EHD15" s="885"/>
      <c r="EHE15" s="886"/>
      <c r="EHF15" s="886"/>
      <c r="EHG15" s="886"/>
      <c r="EHH15" s="885"/>
      <c r="EHI15" s="886"/>
      <c r="EHJ15" s="886"/>
      <c r="EHK15" s="886"/>
      <c r="EHL15" s="885"/>
      <c r="EHM15" s="886"/>
      <c r="EHN15" s="886"/>
      <c r="EHO15" s="886"/>
      <c r="EHP15" s="885"/>
      <c r="EHQ15" s="886"/>
      <c r="EHR15" s="886"/>
      <c r="EHS15" s="886"/>
      <c r="EHT15" s="885"/>
      <c r="EHU15" s="886"/>
      <c r="EHV15" s="886"/>
      <c r="EHW15" s="886"/>
      <c r="EHX15" s="885"/>
      <c r="EHY15" s="886"/>
      <c r="EHZ15" s="886"/>
      <c r="EIA15" s="886"/>
      <c r="EIB15" s="885"/>
      <c r="EIC15" s="886"/>
      <c r="EID15" s="886"/>
      <c r="EIE15" s="886"/>
      <c r="EIF15" s="885"/>
      <c r="EIG15" s="886"/>
      <c r="EIH15" s="886"/>
      <c r="EII15" s="886"/>
      <c r="EIJ15" s="885"/>
      <c r="EIK15" s="886"/>
      <c r="EIL15" s="886"/>
      <c r="EIM15" s="886"/>
      <c r="EIN15" s="885"/>
      <c r="EIO15" s="886"/>
      <c r="EIP15" s="886"/>
      <c r="EIQ15" s="886"/>
      <c r="EIR15" s="885"/>
      <c r="EIS15" s="886"/>
      <c r="EIT15" s="886"/>
      <c r="EIU15" s="886"/>
      <c r="EIV15" s="885"/>
      <c r="EIW15" s="886"/>
      <c r="EIX15" s="886"/>
      <c r="EIY15" s="886"/>
      <c r="EIZ15" s="885"/>
      <c r="EJA15" s="886"/>
      <c r="EJB15" s="886"/>
      <c r="EJC15" s="886"/>
      <c r="EJD15" s="885"/>
      <c r="EJE15" s="886"/>
      <c r="EJF15" s="886"/>
      <c r="EJG15" s="886"/>
      <c r="EJH15" s="885"/>
      <c r="EJI15" s="886"/>
      <c r="EJJ15" s="886"/>
      <c r="EJK15" s="886"/>
      <c r="EJL15" s="885"/>
      <c r="EJM15" s="886"/>
      <c r="EJN15" s="886"/>
      <c r="EJO15" s="886"/>
      <c r="EJP15" s="885"/>
      <c r="EJQ15" s="886"/>
      <c r="EJR15" s="886"/>
      <c r="EJS15" s="886"/>
      <c r="EJT15" s="885"/>
      <c r="EJU15" s="886"/>
      <c r="EJV15" s="886"/>
      <c r="EJW15" s="886"/>
      <c r="EJX15" s="885"/>
      <c r="EJY15" s="886"/>
      <c r="EJZ15" s="886"/>
      <c r="EKA15" s="886"/>
      <c r="EKB15" s="885"/>
      <c r="EKC15" s="886"/>
      <c r="EKD15" s="886"/>
      <c r="EKE15" s="886"/>
      <c r="EKF15" s="885"/>
      <c r="EKG15" s="886"/>
      <c r="EKH15" s="886"/>
      <c r="EKI15" s="886"/>
      <c r="EKJ15" s="885"/>
      <c r="EKK15" s="886"/>
      <c r="EKL15" s="886"/>
      <c r="EKM15" s="886"/>
      <c r="EKN15" s="885"/>
      <c r="EKO15" s="886"/>
      <c r="EKP15" s="886"/>
      <c r="EKQ15" s="886"/>
      <c r="EKR15" s="885"/>
      <c r="EKS15" s="886"/>
      <c r="EKT15" s="886"/>
      <c r="EKU15" s="886"/>
      <c r="EKV15" s="885"/>
      <c r="EKW15" s="886"/>
      <c r="EKX15" s="886"/>
      <c r="EKY15" s="886"/>
      <c r="EKZ15" s="885"/>
      <c r="ELA15" s="886"/>
      <c r="ELB15" s="886"/>
      <c r="ELC15" s="886"/>
      <c r="ELD15" s="885"/>
      <c r="ELE15" s="886"/>
      <c r="ELF15" s="886"/>
      <c r="ELG15" s="886"/>
      <c r="ELH15" s="885"/>
      <c r="ELI15" s="886"/>
      <c r="ELJ15" s="886"/>
      <c r="ELK15" s="886"/>
      <c r="ELL15" s="885"/>
      <c r="ELM15" s="886"/>
      <c r="ELN15" s="886"/>
      <c r="ELO15" s="886"/>
      <c r="ELP15" s="885"/>
      <c r="ELQ15" s="886"/>
      <c r="ELR15" s="886"/>
      <c r="ELS15" s="886"/>
      <c r="ELT15" s="885"/>
      <c r="ELU15" s="886"/>
      <c r="ELV15" s="886"/>
      <c r="ELW15" s="886"/>
      <c r="ELX15" s="885"/>
      <c r="ELY15" s="886"/>
      <c r="ELZ15" s="886"/>
      <c r="EMA15" s="886"/>
      <c r="EMB15" s="885"/>
      <c r="EMC15" s="886"/>
      <c r="EMD15" s="886"/>
      <c r="EME15" s="886"/>
      <c r="EMF15" s="885"/>
      <c r="EMG15" s="886"/>
      <c r="EMH15" s="886"/>
      <c r="EMI15" s="886"/>
      <c r="EMJ15" s="885"/>
      <c r="EMK15" s="886"/>
      <c r="EML15" s="886"/>
      <c r="EMM15" s="886"/>
      <c r="EMN15" s="885"/>
      <c r="EMO15" s="886"/>
      <c r="EMP15" s="886"/>
      <c r="EMQ15" s="886"/>
      <c r="EMR15" s="885"/>
      <c r="EMS15" s="886"/>
      <c r="EMT15" s="886"/>
      <c r="EMU15" s="886"/>
      <c r="EMV15" s="885"/>
      <c r="EMW15" s="886"/>
      <c r="EMX15" s="886"/>
      <c r="EMY15" s="886"/>
      <c r="EMZ15" s="885"/>
      <c r="ENA15" s="886"/>
      <c r="ENB15" s="886"/>
      <c r="ENC15" s="886"/>
      <c r="END15" s="885"/>
      <c r="ENE15" s="886"/>
      <c r="ENF15" s="886"/>
      <c r="ENG15" s="886"/>
      <c r="ENH15" s="885"/>
      <c r="ENI15" s="886"/>
      <c r="ENJ15" s="886"/>
      <c r="ENK15" s="886"/>
      <c r="ENL15" s="885"/>
      <c r="ENM15" s="886"/>
      <c r="ENN15" s="886"/>
      <c r="ENO15" s="886"/>
      <c r="ENP15" s="885"/>
      <c r="ENQ15" s="886"/>
      <c r="ENR15" s="886"/>
      <c r="ENS15" s="886"/>
      <c r="ENT15" s="885"/>
      <c r="ENU15" s="886"/>
      <c r="ENV15" s="886"/>
      <c r="ENW15" s="886"/>
      <c r="ENX15" s="885"/>
      <c r="ENY15" s="886"/>
      <c r="ENZ15" s="886"/>
      <c r="EOA15" s="886"/>
      <c r="EOB15" s="885"/>
      <c r="EOC15" s="886"/>
      <c r="EOD15" s="886"/>
      <c r="EOE15" s="886"/>
      <c r="EOF15" s="885"/>
      <c r="EOG15" s="886"/>
      <c r="EOH15" s="886"/>
      <c r="EOI15" s="886"/>
      <c r="EOJ15" s="885"/>
      <c r="EOK15" s="886"/>
      <c r="EOL15" s="886"/>
      <c r="EOM15" s="886"/>
      <c r="EON15" s="885"/>
      <c r="EOO15" s="886"/>
      <c r="EOP15" s="886"/>
      <c r="EOQ15" s="886"/>
      <c r="EOR15" s="885"/>
      <c r="EOS15" s="886"/>
      <c r="EOT15" s="886"/>
      <c r="EOU15" s="886"/>
      <c r="EOV15" s="885"/>
      <c r="EOW15" s="886"/>
      <c r="EOX15" s="886"/>
      <c r="EOY15" s="886"/>
      <c r="EOZ15" s="885"/>
      <c r="EPA15" s="886"/>
      <c r="EPB15" s="886"/>
      <c r="EPC15" s="886"/>
      <c r="EPD15" s="885"/>
      <c r="EPE15" s="886"/>
      <c r="EPF15" s="886"/>
      <c r="EPG15" s="886"/>
      <c r="EPH15" s="885"/>
      <c r="EPI15" s="886"/>
      <c r="EPJ15" s="886"/>
      <c r="EPK15" s="886"/>
      <c r="EPL15" s="885"/>
      <c r="EPM15" s="886"/>
      <c r="EPN15" s="886"/>
      <c r="EPO15" s="886"/>
      <c r="EPP15" s="885"/>
      <c r="EPQ15" s="886"/>
      <c r="EPR15" s="886"/>
      <c r="EPS15" s="886"/>
      <c r="EPT15" s="885"/>
      <c r="EPU15" s="886"/>
      <c r="EPV15" s="886"/>
      <c r="EPW15" s="886"/>
      <c r="EPX15" s="885"/>
      <c r="EPY15" s="886"/>
      <c r="EPZ15" s="886"/>
      <c r="EQA15" s="886"/>
      <c r="EQB15" s="885"/>
      <c r="EQC15" s="886"/>
      <c r="EQD15" s="886"/>
      <c r="EQE15" s="886"/>
      <c r="EQF15" s="885"/>
      <c r="EQG15" s="886"/>
      <c r="EQH15" s="886"/>
      <c r="EQI15" s="886"/>
      <c r="EQJ15" s="885"/>
      <c r="EQK15" s="886"/>
      <c r="EQL15" s="886"/>
      <c r="EQM15" s="886"/>
      <c r="EQN15" s="885"/>
      <c r="EQO15" s="886"/>
      <c r="EQP15" s="886"/>
      <c r="EQQ15" s="886"/>
      <c r="EQR15" s="885"/>
      <c r="EQS15" s="886"/>
      <c r="EQT15" s="886"/>
      <c r="EQU15" s="886"/>
      <c r="EQV15" s="885"/>
      <c r="EQW15" s="886"/>
      <c r="EQX15" s="886"/>
      <c r="EQY15" s="886"/>
      <c r="EQZ15" s="885"/>
      <c r="ERA15" s="886"/>
      <c r="ERB15" s="886"/>
      <c r="ERC15" s="886"/>
      <c r="ERD15" s="885"/>
      <c r="ERE15" s="886"/>
      <c r="ERF15" s="886"/>
      <c r="ERG15" s="886"/>
      <c r="ERH15" s="885"/>
      <c r="ERI15" s="886"/>
      <c r="ERJ15" s="886"/>
      <c r="ERK15" s="886"/>
      <c r="ERL15" s="885"/>
      <c r="ERM15" s="886"/>
      <c r="ERN15" s="886"/>
      <c r="ERO15" s="886"/>
      <c r="ERP15" s="885"/>
      <c r="ERQ15" s="886"/>
      <c r="ERR15" s="886"/>
      <c r="ERS15" s="886"/>
      <c r="ERT15" s="885"/>
      <c r="ERU15" s="886"/>
      <c r="ERV15" s="886"/>
      <c r="ERW15" s="886"/>
      <c r="ERX15" s="885"/>
      <c r="ERY15" s="886"/>
      <c r="ERZ15" s="886"/>
      <c r="ESA15" s="886"/>
      <c r="ESB15" s="885"/>
      <c r="ESC15" s="886"/>
      <c r="ESD15" s="886"/>
      <c r="ESE15" s="886"/>
      <c r="ESF15" s="885"/>
      <c r="ESG15" s="886"/>
      <c r="ESH15" s="886"/>
      <c r="ESI15" s="886"/>
      <c r="ESJ15" s="885"/>
      <c r="ESK15" s="886"/>
      <c r="ESL15" s="886"/>
      <c r="ESM15" s="886"/>
      <c r="ESN15" s="885"/>
      <c r="ESO15" s="886"/>
      <c r="ESP15" s="886"/>
      <c r="ESQ15" s="886"/>
      <c r="ESR15" s="885"/>
      <c r="ESS15" s="886"/>
      <c r="EST15" s="886"/>
      <c r="ESU15" s="886"/>
      <c r="ESV15" s="885"/>
      <c r="ESW15" s="886"/>
      <c r="ESX15" s="886"/>
      <c r="ESY15" s="886"/>
      <c r="ESZ15" s="885"/>
      <c r="ETA15" s="886"/>
      <c r="ETB15" s="886"/>
      <c r="ETC15" s="886"/>
      <c r="ETD15" s="885"/>
      <c r="ETE15" s="886"/>
      <c r="ETF15" s="886"/>
      <c r="ETG15" s="886"/>
      <c r="ETH15" s="885"/>
      <c r="ETI15" s="886"/>
      <c r="ETJ15" s="886"/>
      <c r="ETK15" s="886"/>
      <c r="ETL15" s="885"/>
      <c r="ETM15" s="886"/>
      <c r="ETN15" s="886"/>
      <c r="ETO15" s="886"/>
      <c r="ETP15" s="885"/>
      <c r="ETQ15" s="886"/>
      <c r="ETR15" s="886"/>
      <c r="ETS15" s="886"/>
      <c r="ETT15" s="885"/>
      <c r="ETU15" s="886"/>
      <c r="ETV15" s="886"/>
      <c r="ETW15" s="886"/>
      <c r="ETX15" s="885"/>
      <c r="ETY15" s="886"/>
      <c r="ETZ15" s="886"/>
      <c r="EUA15" s="886"/>
      <c r="EUB15" s="885"/>
      <c r="EUC15" s="886"/>
      <c r="EUD15" s="886"/>
      <c r="EUE15" s="886"/>
      <c r="EUF15" s="885"/>
      <c r="EUG15" s="886"/>
      <c r="EUH15" s="886"/>
      <c r="EUI15" s="886"/>
      <c r="EUJ15" s="885"/>
      <c r="EUK15" s="886"/>
      <c r="EUL15" s="886"/>
      <c r="EUM15" s="886"/>
      <c r="EUN15" s="885"/>
      <c r="EUO15" s="886"/>
      <c r="EUP15" s="886"/>
      <c r="EUQ15" s="886"/>
      <c r="EUR15" s="885"/>
      <c r="EUS15" s="886"/>
      <c r="EUT15" s="886"/>
      <c r="EUU15" s="886"/>
      <c r="EUV15" s="885"/>
      <c r="EUW15" s="886"/>
      <c r="EUX15" s="886"/>
      <c r="EUY15" s="886"/>
      <c r="EUZ15" s="885"/>
      <c r="EVA15" s="886"/>
      <c r="EVB15" s="886"/>
      <c r="EVC15" s="886"/>
      <c r="EVD15" s="885"/>
      <c r="EVE15" s="886"/>
      <c r="EVF15" s="886"/>
      <c r="EVG15" s="886"/>
      <c r="EVH15" s="885"/>
      <c r="EVI15" s="886"/>
      <c r="EVJ15" s="886"/>
      <c r="EVK15" s="886"/>
      <c r="EVL15" s="885"/>
      <c r="EVM15" s="886"/>
      <c r="EVN15" s="886"/>
      <c r="EVO15" s="886"/>
      <c r="EVP15" s="885"/>
      <c r="EVQ15" s="886"/>
      <c r="EVR15" s="886"/>
      <c r="EVS15" s="886"/>
      <c r="EVT15" s="885"/>
      <c r="EVU15" s="886"/>
      <c r="EVV15" s="886"/>
      <c r="EVW15" s="886"/>
      <c r="EVX15" s="885"/>
      <c r="EVY15" s="886"/>
      <c r="EVZ15" s="886"/>
      <c r="EWA15" s="886"/>
      <c r="EWB15" s="885"/>
      <c r="EWC15" s="886"/>
      <c r="EWD15" s="886"/>
      <c r="EWE15" s="886"/>
      <c r="EWF15" s="885"/>
      <c r="EWG15" s="886"/>
      <c r="EWH15" s="886"/>
      <c r="EWI15" s="886"/>
      <c r="EWJ15" s="885"/>
      <c r="EWK15" s="886"/>
      <c r="EWL15" s="886"/>
      <c r="EWM15" s="886"/>
      <c r="EWN15" s="885"/>
      <c r="EWO15" s="886"/>
      <c r="EWP15" s="886"/>
      <c r="EWQ15" s="886"/>
      <c r="EWR15" s="885"/>
      <c r="EWS15" s="886"/>
      <c r="EWT15" s="886"/>
      <c r="EWU15" s="886"/>
      <c r="EWV15" s="885"/>
      <c r="EWW15" s="886"/>
      <c r="EWX15" s="886"/>
      <c r="EWY15" s="886"/>
      <c r="EWZ15" s="885"/>
      <c r="EXA15" s="886"/>
      <c r="EXB15" s="886"/>
      <c r="EXC15" s="886"/>
      <c r="EXD15" s="885"/>
      <c r="EXE15" s="886"/>
      <c r="EXF15" s="886"/>
      <c r="EXG15" s="886"/>
      <c r="EXH15" s="885"/>
      <c r="EXI15" s="886"/>
      <c r="EXJ15" s="886"/>
      <c r="EXK15" s="886"/>
      <c r="EXL15" s="885"/>
      <c r="EXM15" s="886"/>
      <c r="EXN15" s="886"/>
      <c r="EXO15" s="886"/>
      <c r="EXP15" s="885"/>
      <c r="EXQ15" s="886"/>
      <c r="EXR15" s="886"/>
      <c r="EXS15" s="886"/>
      <c r="EXT15" s="885"/>
      <c r="EXU15" s="886"/>
      <c r="EXV15" s="886"/>
      <c r="EXW15" s="886"/>
      <c r="EXX15" s="885"/>
      <c r="EXY15" s="886"/>
      <c r="EXZ15" s="886"/>
      <c r="EYA15" s="886"/>
      <c r="EYB15" s="885"/>
      <c r="EYC15" s="886"/>
      <c r="EYD15" s="886"/>
      <c r="EYE15" s="886"/>
      <c r="EYF15" s="885"/>
      <c r="EYG15" s="886"/>
      <c r="EYH15" s="886"/>
      <c r="EYI15" s="886"/>
      <c r="EYJ15" s="885"/>
      <c r="EYK15" s="886"/>
      <c r="EYL15" s="886"/>
      <c r="EYM15" s="886"/>
      <c r="EYN15" s="885"/>
      <c r="EYO15" s="886"/>
      <c r="EYP15" s="886"/>
      <c r="EYQ15" s="886"/>
      <c r="EYR15" s="885"/>
      <c r="EYS15" s="886"/>
      <c r="EYT15" s="886"/>
      <c r="EYU15" s="886"/>
      <c r="EYV15" s="885"/>
      <c r="EYW15" s="886"/>
      <c r="EYX15" s="886"/>
      <c r="EYY15" s="886"/>
      <c r="EYZ15" s="885"/>
      <c r="EZA15" s="886"/>
      <c r="EZB15" s="886"/>
      <c r="EZC15" s="886"/>
      <c r="EZD15" s="885"/>
      <c r="EZE15" s="886"/>
      <c r="EZF15" s="886"/>
      <c r="EZG15" s="886"/>
      <c r="EZH15" s="885"/>
      <c r="EZI15" s="886"/>
      <c r="EZJ15" s="886"/>
      <c r="EZK15" s="886"/>
      <c r="EZL15" s="885"/>
      <c r="EZM15" s="886"/>
      <c r="EZN15" s="886"/>
      <c r="EZO15" s="886"/>
      <c r="EZP15" s="885"/>
      <c r="EZQ15" s="886"/>
      <c r="EZR15" s="886"/>
      <c r="EZS15" s="886"/>
      <c r="EZT15" s="885"/>
      <c r="EZU15" s="886"/>
      <c r="EZV15" s="886"/>
      <c r="EZW15" s="886"/>
      <c r="EZX15" s="885"/>
      <c r="EZY15" s="886"/>
      <c r="EZZ15" s="886"/>
      <c r="FAA15" s="886"/>
      <c r="FAB15" s="885"/>
      <c r="FAC15" s="886"/>
      <c r="FAD15" s="886"/>
      <c r="FAE15" s="886"/>
      <c r="FAF15" s="885"/>
      <c r="FAG15" s="886"/>
      <c r="FAH15" s="886"/>
      <c r="FAI15" s="886"/>
      <c r="FAJ15" s="885"/>
      <c r="FAK15" s="886"/>
      <c r="FAL15" s="886"/>
      <c r="FAM15" s="886"/>
      <c r="FAN15" s="885"/>
      <c r="FAO15" s="886"/>
      <c r="FAP15" s="886"/>
      <c r="FAQ15" s="886"/>
      <c r="FAR15" s="885"/>
      <c r="FAS15" s="886"/>
      <c r="FAT15" s="886"/>
      <c r="FAU15" s="886"/>
      <c r="FAV15" s="885"/>
      <c r="FAW15" s="886"/>
      <c r="FAX15" s="886"/>
      <c r="FAY15" s="886"/>
      <c r="FAZ15" s="885"/>
      <c r="FBA15" s="886"/>
      <c r="FBB15" s="886"/>
      <c r="FBC15" s="886"/>
      <c r="FBD15" s="885"/>
      <c r="FBE15" s="886"/>
      <c r="FBF15" s="886"/>
      <c r="FBG15" s="886"/>
      <c r="FBH15" s="885"/>
      <c r="FBI15" s="886"/>
      <c r="FBJ15" s="886"/>
      <c r="FBK15" s="886"/>
      <c r="FBL15" s="885"/>
      <c r="FBM15" s="886"/>
      <c r="FBN15" s="886"/>
      <c r="FBO15" s="886"/>
      <c r="FBP15" s="885"/>
      <c r="FBQ15" s="886"/>
      <c r="FBR15" s="886"/>
      <c r="FBS15" s="886"/>
      <c r="FBT15" s="885"/>
      <c r="FBU15" s="886"/>
      <c r="FBV15" s="886"/>
      <c r="FBW15" s="886"/>
      <c r="FBX15" s="885"/>
      <c r="FBY15" s="886"/>
      <c r="FBZ15" s="886"/>
      <c r="FCA15" s="886"/>
      <c r="FCB15" s="885"/>
      <c r="FCC15" s="886"/>
      <c r="FCD15" s="886"/>
      <c r="FCE15" s="886"/>
      <c r="FCF15" s="885"/>
      <c r="FCG15" s="886"/>
      <c r="FCH15" s="886"/>
      <c r="FCI15" s="886"/>
      <c r="FCJ15" s="885"/>
      <c r="FCK15" s="886"/>
      <c r="FCL15" s="886"/>
      <c r="FCM15" s="886"/>
      <c r="FCN15" s="885"/>
      <c r="FCO15" s="886"/>
      <c r="FCP15" s="886"/>
      <c r="FCQ15" s="886"/>
      <c r="FCR15" s="885"/>
      <c r="FCS15" s="886"/>
      <c r="FCT15" s="886"/>
      <c r="FCU15" s="886"/>
      <c r="FCV15" s="885"/>
      <c r="FCW15" s="886"/>
      <c r="FCX15" s="886"/>
      <c r="FCY15" s="886"/>
      <c r="FCZ15" s="885"/>
      <c r="FDA15" s="886"/>
      <c r="FDB15" s="886"/>
      <c r="FDC15" s="886"/>
      <c r="FDD15" s="885"/>
      <c r="FDE15" s="886"/>
      <c r="FDF15" s="886"/>
      <c r="FDG15" s="886"/>
      <c r="FDH15" s="885"/>
      <c r="FDI15" s="886"/>
      <c r="FDJ15" s="886"/>
      <c r="FDK15" s="886"/>
      <c r="FDL15" s="885"/>
      <c r="FDM15" s="886"/>
      <c r="FDN15" s="886"/>
      <c r="FDO15" s="886"/>
      <c r="FDP15" s="885"/>
      <c r="FDQ15" s="886"/>
      <c r="FDR15" s="886"/>
      <c r="FDS15" s="886"/>
      <c r="FDT15" s="885"/>
      <c r="FDU15" s="886"/>
      <c r="FDV15" s="886"/>
      <c r="FDW15" s="886"/>
      <c r="FDX15" s="885"/>
      <c r="FDY15" s="886"/>
      <c r="FDZ15" s="886"/>
      <c r="FEA15" s="886"/>
      <c r="FEB15" s="885"/>
      <c r="FEC15" s="886"/>
      <c r="FED15" s="886"/>
      <c r="FEE15" s="886"/>
      <c r="FEF15" s="885"/>
      <c r="FEG15" s="886"/>
      <c r="FEH15" s="886"/>
      <c r="FEI15" s="886"/>
      <c r="FEJ15" s="885"/>
      <c r="FEK15" s="886"/>
      <c r="FEL15" s="886"/>
      <c r="FEM15" s="886"/>
      <c r="FEN15" s="885"/>
      <c r="FEO15" s="886"/>
      <c r="FEP15" s="886"/>
      <c r="FEQ15" s="886"/>
      <c r="FER15" s="885"/>
      <c r="FES15" s="886"/>
      <c r="FET15" s="886"/>
      <c r="FEU15" s="886"/>
      <c r="FEV15" s="885"/>
      <c r="FEW15" s="886"/>
      <c r="FEX15" s="886"/>
      <c r="FEY15" s="886"/>
      <c r="FEZ15" s="885"/>
      <c r="FFA15" s="886"/>
      <c r="FFB15" s="886"/>
      <c r="FFC15" s="886"/>
      <c r="FFD15" s="885"/>
      <c r="FFE15" s="886"/>
      <c r="FFF15" s="886"/>
      <c r="FFG15" s="886"/>
      <c r="FFH15" s="885"/>
      <c r="FFI15" s="886"/>
      <c r="FFJ15" s="886"/>
      <c r="FFK15" s="886"/>
      <c r="FFL15" s="885"/>
      <c r="FFM15" s="886"/>
      <c r="FFN15" s="886"/>
      <c r="FFO15" s="886"/>
      <c r="FFP15" s="885"/>
      <c r="FFQ15" s="886"/>
      <c r="FFR15" s="886"/>
      <c r="FFS15" s="886"/>
      <c r="FFT15" s="885"/>
      <c r="FFU15" s="886"/>
      <c r="FFV15" s="886"/>
      <c r="FFW15" s="886"/>
      <c r="FFX15" s="885"/>
      <c r="FFY15" s="886"/>
      <c r="FFZ15" s="886"/>
      <c r="FGA15" s="886"/>
      <c r="FGB15" s="885"/>
      <c r="FGC15" s="886"/>
      <c r="FGD15" s="886"/>
      <c r="FGE15" s="886"/>
      <c r="FGF15" s="885"/>
      <c r="FGG15" s="886"/>
      <c r="FGH15" s="886"/>
      <c r="FGI15" s="886"/>
      <c r="FGJ15" s="885"/>
      <c r="FGK15" s="886"/>
      <c r="FGL15" s="886"/>
      <c r="FGM15" s="886"/>
      <c r="FGN15" s="885"/>
      <c r="FGO15" s="886"/>
      <c r="FGP15" s="886"/>
      <c r="FGQ15" s="886"/>
      <c r="FGR15" s="885"/>
      <c r="FGS15" s="886"/>
      <c r="FGT15" s="886"/>
      <c r="FGU15" s="886"/>
      <c r="FGV15" s="885"/>
      <c r="FGW15" s="886"/>
      <c r="FGX15" s="886"/>
      <c r="FGY15" s="886"/>
      <c r="FGZ15" s="885"/>
      <c r="FHA15" s="886"/>
      <c r="FHB15" s="886"/>
      <c r="FHC15" s="886"/>
      <c r="FHD15" s="885"/>
      <c r="FHE15" s="886"/>
      <c r="FHF15" s="886"/>
      <c r="FHG15" s="886"/>
      <c r="FHH15" s="885"/>
      <c r="FHI15" s="886"/>
      <c r="FHJ15" s="886"/>
      <c r="FHK15" s="886"/>
      <c r="FHL15" s="885"/>
      <c r="FHM15" s="886"/>
      <c r="FHN15" s="886"/>
      <c r="FHO15" s="886"/>
      <c r="FHP15" s="885"/>
      <c r="FHQ15" s="886"/>
      <c r="FHR15" s="886"/>
      <c r="FHS15" s="886"/>
      <c r="FHT15" s="885"/>
      <c r="FHU15" s="886"/>
      <c r="FHV15" s="886"/>
      <c r="FHW15" s="886"/>
      <c r="FHX15" s="885"/>
      <c r="FHY15" s="886"/>
      <c r="FHZ15" s="886"/>
      <c r="FIA15" s="886"/>
      <c r="FIB15" s="885"/>
      <c r="FIC15" s="886"/>
      <c r="FID15" s="886"/>
      <c r="FIE15" s="886"/>
      <c r="FIF15" s="885"/>
      <c r="FIG15" s="886"/>
      <c r="FIH15" s="886"/>
      <c r="FII15" s="886"/>
      <c r="FIJ15" s="885"/>
      <c r="FIK15" s="886"/>
      <c r="FIL15" s="886"/>
      <c r="FIM15" s="886"/>
      <c r="FIN15" s="885"/>
      <c r="FIO15" s="886"/>
      <c r="FIP15" s="886"/>
      <c r="FIQ15" s="886"/>
      <c r="FIR15" s="885"/>
      <c r="FIS15" s="886"/>
      <c r="FIT15" s="886"/>
      <c r="FIU15" s="886"/>
      <c r="FIV15" s="885"/>
      <c r="FIW15" s="886"/>
      <c r="FIX15" s="886"/>
      <c r="FIY15" s="886"/>
      <c r="FIZ15" s="885"/>
      <c r="FJA15" s="886"/>
      <c r="FJB15" s="886"/>
      <c r="FJC15" s="886"/>
      <c r="FJD15" s="885"/>
      <c r="FJE15" s="886"/>
      <c r="FJF15" s="886"/>
      <c r="FJG15" s="886"/>
      <c r="FJH15" s="885"/>
      <c r="FJI15" s="886"/>
      <c r="FJJ15" s="886"/>
      <c r="FJK15" s="886"/>
      <c r="FJL15" s="885"/>
      <c r="FJM15" s="886"/>
      <c r="FJN15" s="886"/>
      <c r="FJO15" s="886"/>
      <c r="FJP15" s="885"/>
      <c r="FJQ15" s="886"/>
      <c r="FJR15" s="886"/>
      <c r="FJS15" s="886"/>
      <c r="FJT15" s="885"/>
      <c r="FJU15" s="886"/>
      <c r="FJV15" s="886"/>
      <c r="FJW15" s="886"/>
      <c r="FJX15" s="885"/>
      <c r="FJY15" s="886"/>
      <c r="FJZ15" s="886"/>
      <c r="FKA15" s="886"/>
      <c r="FKB15" s="885"/>
      <c r="FKC15" s="886"/>
      <c r="FKD15" s="886"/>
      <c r="FKE15" s="886"/>
      <c r="FKF15" s="885"/>
      <c r="FKG15" s="886"/>
      <c r="FKH15" s="886"/>
      <c r="FKI15" s="886"/>
      <c r="FKJ15" s="885"/>
      <c r="FKK15" s="886"/>
      <c r="FKL15" s="886"/>
      <c r="FKM15" s="886"/>
      <c r="FKN15" s="885"/>
      <c r="FKO15" s="886"/>
      <c r="FKP15" s="886"/>
      <c r="FKQ15" s="886"/>
      <c r="FKR15" s="885"/>
      <c r="FKS15" s="886"/>
      <c r="FKT15" s="886"/>
      <c r="FKU15" s="886"/>
      <c r="FKV15" s="885"/>
      <c r="FKW15" s="886"/>
      <c r="FKX15" s="886"/>
      <c r="FKY15" s="886"/>
      <c r="FKZ15" s="885"/>
      <c r="FLA15" s="886"/>
      <c r="FLB15" s="886"/>
      <c r="FLC15" s="886"/>
      <c r="FLD15" s="885"/>
      <c r="FLE15" s="886"/>
      <c r="FLF15" s="886"/>
      <c r="FLG15" s="886"/>
      <c r="FLH15" s="885"/>
      <c r="FLI15" s="886"/>
      <c r="FLJ15" s="886"/>
      <c r="FLK15" s="886"/>
      <c r="FLL15" s="885"/>
      <c r="FLM15" s="886"/>
      <c r="FLN15" s="886"/>
      <c r="FLO15" s="886"/>
      <c r="FLP15" s="885"/>
      <c r="FLQ15" s="886"/>
      <c r="FLR15" s="886"/>
      <c r="FLS15" s="886"/>
      <c r="FLT15" s="885"/>
      <c r="FLU15" s="886"/>
      <c r="FLV15" s="886"/>
      <c r="FLW15" s="886"/>
      <c r="FLX15" s="885"/>
      <c r="FLY15" s="886"/>
      <c r="FLZ15" s="886"/>
      <c r="FMA15" s="886"/>
      <c r="FMB15" s="885"/>
      <c r="FMC15" s="886"/>
      <c r="FMD15" s="886"/>
      <c r="FME15" s="886"/>
      <c r="FMF15" s="885"/>
      <c r="FMG15" s="886"/>
      <c r="FMH15" s="886"/>
      <c r="FMI15" s="886"/>
      <c r="FMJ15" s="885"/>
      <c r="FMK15" s="886"/>
      <c r="FML15" s="886"/>
      <c r="FMM15" s="886"/>
      <c r="FMN15" s="885"/>
      <c r="FMO15" s="886"/>
      <c r="FMP15" s="886"/>
      <c r="FMQ15" s="886"/>
      <c r="FMR15" s="885"/>
      <c r="FMS15" s="886"/>
      <c r="FMT15" s="886"/>
      <c r="FMU15" s="886"/>
      <c r="FMV15" s="885"/>
      <c r="FMW15" s="886"/>
      <c r="FMX15" s="886"/>
      <c r="FMY15" s="886"/>
      <c r="FMZ15" s="885"/>
      <c r="FNA15" s="886"/>
      <c r="FNB15" s="886"/>
      <c r="FNC15" s="886"/>
      <c r="FND15" s="885"/>
      <c r="FNE15" s="886"/>
      <c r="FNF15" s="886"/>
      <c r="FNG15" s="886"/>
      <c r="FNH15" s="885"/>
      <c r="FNI15" s="886"/>
      <c r="FNJ15" s="886"/>
      <c r="FNK15" s="886"/>
      <c r="FNL15" s="885"/>
      <c r="FNM15" s="886"/>
      <c r="FNN15" s="886"/>
      <c r="FNO15" s="886"/>
      <c r="FNP15" s="885"/>
      <c r="FNQ15" s="886"/>
      <c r="FNR15" s="886"/>
      <c r="FNS15" s="886"/>
      <c r="FNT15" s="885"/>
      <c r="FNU15" s="886"/>
      <c r="FNV15" s="886"/>
      <c r="FNW15" s="886"/>
      <c r="FNX15" s="885"/>
      <c r="FNY15" s="886"/>
      <c r="FNZ15" s="886"/>
      <c r="FOA15" s="886"/>
      <c r="FOB15" s="885"/>
      <c r="FOC15" s="886"/>
      <c r="FOD15" s="886"/>
      <c r="FOE15" s="886"/>
      <c r="FOF15" s="885"/>
      <c r="FOG15" s="886"/>
      <c r="FOH15" s="886"/>
      <c r="FOI15" s="886"/>
      <c r="FOJ15" s="885"/>
      <c r="FOK15" s="886"/>
      <c r="FOL15" s="886"/>
      <c r="FOM15" s="886"/>
      <c r="FON15" s="885"/>
      <c r="FOO15" s="886"/>
      <c r="FOP15" s="886"/>
      <c r="FOQ15" s="886"/>
      <c r="FOR15" s="885"/>
      <c r="FOS15" s="886"/>
      <c r="FOT15" s="886"/>
      <c r="FOU15" s="886"/>
      <c r="FOV15" s="885"/>
      <c r="FOW15" s="886"/>
      <c r="FOX15" s="886"/>
      <c r="FOY15" s="886"/>
      <c r="FOZ15" s="885"/>
      <c r="FPA15" s="886"/>
      <c r="FPB15" s="886"/>
      <c r="FPC15" s="886"/>
      <c r="FPD15" s="885"/>
      <c r="FPE15" s="886"/>
      <c r="FPF15" s="886"/>
      <c r="FPG15" s="886"/>
      <c r="FPH15" s="885"/>
      <c r="FPI15" s="886"/>
      <c r="FPJ15" s="886"/>
      <c r="FPK15" s="886"/>
      <c r="FPL15" s="885"/>
      <c r="FPM15" s="886"/>
      <c r="FPN15" s="886"/>
      <c r="FPO15" s="886"/>
      <c r="FPP15" s="885"/>
      <c r="FPQ15" s="886"/>
      <c r="FPR15" s="886"/>
      <c r="FPS15" s="886"/>
      <c r="FPT15" s="885"/>
      <c r="FPU15" s="886"/>
      <c r="FPV15" s="886"/>
      <c r="FPW15" s="886"/>
      <c r="FPX15" s="885"/>
      <c r="FPY15" s="886"/>
      <c r="FPZ15" s="886"/>
      <c r="FQA15" s="886"/>
      <c r="FQB15" s="885"/>
      <c r="FQC15" s="886"/>
      <c r="FQD15" s="886"/>
      <c r="FQE15" s="886"/>
      <c r="FQF15" s="885"/>
      <c r="FQG15" s="886"/>
      <c r="FQH15" s="886"/>
      <c r="FQI15" s="886"/>
      <c r="FQJ15" s="885"/>
      <c r="FQK15" s="886"/>
      <c r="FQL15" s="886"/>
      <c r="FQM15" s="886"/>
      <c r="FQN15" s="885"/>
      <c r="FQO15" s="886"/>
      <c r="FQP15" s="886"/>
      <c r="FQQ15" s="886"/>
      <c r="FQR15" s="885"/>
      <c r="FQS15" s="886"/>
      <c r="FQT15" s="886"/>
      <c r="FQU15" s="886"/>
      <c r="FQV15" s="885"/>
      <c r="FQW15" s="886"/>
      <c r="FQX15" s="886"/>
      <c r="FQY15" s="886"/>
      <c r="FQZ15" s="885"/>
      <c r="FRA15" s="886"/>
      <c r="FRB15" s="886"/>
      <c r="FRC15" s="886"/>
      <c r="FRD15" s="885"/>
      <c r="FRE15" s="886"/>
      <c r="FRF15" s="886"/>
      <c r="FRG15" s="886"/>
      <c r="FRH15" s="885"/>
      <c r="FRI15" s="886"/>
      <c r="FRJ15" s="886"/>
      <c r="FRK15" s="886"/>
      <c r="FRL15" s="885"/>
      <c r="FRM15" s="886"/>
      <c r="FRN15" s="886"/>
      <c r="FRO15" s="886"/>
      <c r="FRP15" s="885"/>
      <c r="FRQ15" s="886"/>
      <c r="FRR15" s="886"/>
      <c r="FRS15" s="886"/>
      <c r="FRT15" s="885"/>
      <c r="FRU15" s="886"/>
      <c r="FRV15" s="886"/>
      <c r="FRW15" s="886"/>
      <c r="FRX15" s="885"/>
      <c r="FRY15" s="886"/>
      <c r="FRZ15" s="886"/>
      <c r="FSA15" s="886"/>
      <c r="FSB15" s="885"/>
      <c r="FSC15" s="886"/>
      <c r="FSD15" s="886"/>
      <c r="FSE15" s="886"/>
      <c r="FSF15" s="885"/>
      <c r="FSG15" s="886"/>
      <c r="FSH15" s="886"/>
      <c r="FSI15" s="886"/>
      <c r="FSJ15" s="885"/>
      <c r="FSK15" s="886"/>
      <c r="FSL15" s="886"/>
      <c r="FSM15" s="886"/>
      <c r="FSN15" s="885"/>
      <c r="FSO15" s="886"/>
      <c r="FSP15" s="886"/>
      <c r="FSQ15" s="886"/>
      <c r="FSR15" s="885"/>
      <c r="FSS15" s="886"/>
      <c r="FST15" s="886"/>
      <c r="FSU15" s="886"/>
      <c r="FSV15" s="885"/>
      <c r="FSW15" s="886"/>
      <c r="FSX15" s="886"/>
      <c r="FSY15" s="886"/>
      <c r="FSZ15" s="885"/>
      <c r="FTA15" s="886"/>
      <c r="FTB15" s="886"/>
      <c r="FTC15" s="886"/>
      <c r="FTD15" s="885"/>
      <c r="FTE15" s="886"/>
      <c r="FTF15" s="886"/>
      <c r="FTG15" s="886"/>
      <c r="FTH15" s="885"/>
      <c r="FTI15" s="886"/>
      <c r="FTJ15" s="886"/>
      <c r="FTK15" s="886"/>
      <c r="FTL15" s="885"/>
      <c r="FTM15" s="886"/>
      <c r="FTN15" s="886"/>
      <c r="FTO15" s="886"/>
      <c r="FTP15" s="885"/>
      <c r="FTQ15" s="886"/>
      <c r="FTR15" s="886"/>
      <c r="FTS15" s="886"/>
      <c r="FTT15" s="885"/>
      <c r="FTU15" s="886"/>
      <c r="FTV15" s="886"/>
      <c r="FTW15" s="886"/>
      <c r="FTX15" s="885"/>
      <c r="FTY15" s="886"/>
      <c r="FTZ15" s="886"/>
      <c r="FUA15" s="886"/>
      <c r="FUB15" s="885"/>
      <c r="FUC15" s="886"/>
      <c r="FUD15" s="886"/>
      <c r="FUE15" s="886"/>
      <c r="FUF15" s="885"/>
      <c r="FUG15" s="886"/>
      <c r="FUH15" s="886"/>
      <c r="FUI15" s="886"/>
      <c r="FUJ15" s="885"/>
      <c r="FUK15" s="886"/>
      <c r="FUL15" s="886"/>
      <c r="FUM15" s="886"/>
      <c r="FUN15" s="885"/>
      <c r="FUO15" s="886"/>
      <c r="FUP15" s="886"/>
      <c r="FUQ15" s="886"/>
      <c r="FUR15" s="885"/>
      <c r="FUS15" s="886"/>
      <c r="FUT15" s="886"/>
      <c r="FUU15" s="886"/>
      <c r="FUV15" s="885"/>
      <c r="FUW15" s="886"/>
      <c r="FUX15" s="886"/>
      <c r="FUY15" s="886"/>
      <c r="FUZ15" s="885"/>
      <c r="FVA15" s="886"/>
      <c r="FVB15" s="886"/>
      <c r="FVC15" s="886"/>
      <c r="FVD15" s="885"/>
      <c r="FVE15" s="886"/>
      <c r="FVF15" s="886"/>
      <c r="FVG15" s="886"/>
      <c r="FVH15" s="885"/>
      <c r="FVI15" s="886"/>
      <c r="FVJ15" s="886"/>
      <c r="FVK15" s="886"/>
      <c r="FVL15" s="885"/>
      <c r="FVM15" s="886"/>
      <c r="FVN15" s="886"/>
      <c r="FVO15" s="886"/>
      <c r="FVP15" s="885"/>
      <c r="FVQ15" s="886"/>
      <c r="FVR15" s="886"/>
      <c r="FVS15" s="886"/>
      <c r="FVT15" s="885"/>
      <c r="FVU15" s="886"/>
      <c r="FVV15" s="886"/>
      <c r="FVW15" s="886"/>
      <c r="FVX15" s="885"/>
      <c r="FVY15" s="886"/>
      <c r="FVZ15" s="886"/>
      <c r="FWA15" s="886"/>
      <c r="FWB15" s="885"/>
      <c r="FWC15" s="886"/>
      <c r="FWD15" s="886"/>
      <c r="FWE15" s="886"/>
      <c r="FWF15" s="885"/>
      <c r="FWG15" s="886"/>
      <c r="FWH15" s="886"/>
      <c r="FWI15" s="886"/>
      <c r="FWJ15" s="885"/>
      <c r="FWK15" s="886"/>
      <c r="FWL15" s="886"/>
      <c r="FWM15" s="886"/>
      <c r="FWN15" s="885"/>
      <c r="FWO15" s="886"/>
      <c r="FWP15" s="886"/>
      <c r="FWQ15" s="886"/>
      <c r="FWR15" s="885"/>
      <c r="FWS15" s="886"/>
      <c r="FWT15" s="886"/>
      <c r="FWU15" s="886"/>
      <c r="FWV15" s="885"/>
      <c r="FWW15" s="886"/>
      <c r="FWX15" s="886"/>
      <c r="FWY15" s="886"/>
      <c r="FWZ15" s="885"/>
      <c r="FXA15" s="886"/>
      <c r="FXB15" s="886"/>
      <c r="FXC15" s="886"/>
      <c r="FXD15" s="885"/>
      <c r="FXE15" s="886"/>
      <c r="FXF15" s="886"/>
      <c r="FXG15" s="886"/>
      <c r="FXH15" s="885"/>
      <c r="FXI15" s="886"/>
      <c r="FXJ15" s="886"/>
      <c r="FXK15" s="886"/>
      <c r="FXL15" s="885"/>
      <c r="FXM15" s="886"/>
      <c r="FXN15" s="886"/>
      <c r="FXO15" s="886"/>
      <c r="FXP15" s="885"/>
      <c r="FXQ15" s="886"/>
      <c r="FXR15" s="886"/>
      <c r="FXS15" s="886"/>
      <c r="FXT15" s="885"/>
      <c r="FXU15" s="886"/>
      <c r="FXV15" s="886"/>
      <c r="FXW15" s="886"/>
      <c r="FXX15" s="885"/>
      <c r="FXY15" s="886"/>
      <c r="FXZ15" s="886"/>
      <c r="FYA15" s="886"/>
      <c r="FYB15" s="885"/>
      <c r="FYC15" s="886"/>
      <c r="FYD15" s="886"/>
      <c r="FYE15" s="886"/>
      <c r="FYF15" s="885"/>
      <c r="FYG15" s="886"/>
      <c r="FYH15" s="886"/>
      <c r="FYI15" s="886"/>
      <c r="FYJ15" s="885"/>
      <c r="FYK15" s="886"/>
      <c r="FYL15" s="886"/>
      <c r="FYM15" s="886"/>
      <c r="FYN15" s="885"/>
      <c r="FYO15" s="886"/>
      <c r="FYP15" s="886"/>
      <c r="FYQ15" s="886"/>
      <c r="FYR15" s="885"/>
      <c r="FYS15" s="886"/>
      <c r="FYT15" s="886"/>
      <c r="FYU15" s="886"/>
      <c r="FYV15" s="885"/>
      <c r="FYW15" s="886"/>
      <c r="FYX15" s="886"/>
      <c r="FYY15" s="886"/>
      <c r="FYZ15" s="885"/>
      <c r="FZA15" s="886"/>
      <c r="FZB15" s="886"/>
      <c r="FZC15" s="886"/>
      <c r="FZD15" s="885"/>
      <c r="FZE15" s="886"/>
      <c r="FZF15" s="886"/>
      <c r="FZG15" s="886"/>
      <c r="FZH15" s="885"/>
      <c r="FZI15" s="886"/>
      <c r="FZJ15" s="886"/>
      <c r="FZK15" s="886"/>
      <c r="FZL15" s="885"/>
      <c r="FZM15" s="886"/>
      <c r="FZN15" s="886"/>
      <c r="FZO15" s="886"/>
      <c r="FZP15" s="885"/>
      <c r="FZQ15" s="886"/>
      <c r="FZR15" s="886"/>
      <c r="FZS15" s="886"/>
      <c r="FZT15" s="885"/>
      <c r="FZU15" s="886"/>
      <c r="FZV15" s="886"/>
      <c r="FZW15" s="886"/>
      <c r="FZX15" s="885"/>
      <c r="FZY15" s="886"/>
      <c r="FZZ15" s="886"/>
      <c r="GAA15" s="886"/>
      <c r="GAB15" s="885"/>
      <c r="GAC15" s="886"/>
      <c r="GAD15" s="886"/>
      <c r="GAE15" s="886"/>
      <c r="GAF15" s="885"/>
      <c r="GAG15" s="886"/>
      <c r="GAH15" s="886"/>
      <c r="GAI15" s="886"/>
      <c r="GAJ15" s="885"/>
      <c r="GAK15" s="886"/>
      <c r="GAL15" s="886"/>
      <c r="GAM15" s="886"/>
      <c r="GAN15" s="885"/>
      <c r="GAO15" s="886"/>
      <c r="GAP15" s="886"/>
      <c r="GAQ15" s="886"/>
      <c r="GAR15" s="885"/>
      <c r="GAS15" s="886"/>
      <c r="GAT15" s="886"/>
      <c r="GAU15" s="886"/>
      <c r="GAV15" s="885"/>
      <c r="GAW15" s="886"/>
      <c r="GAX15" s="886"/>
      <c r="GAY15" s="886"/>
      <c r="GAZ15" s="885"/>
      <c r="GBA15" s="886"/>
      <c r="GBB15" s="886"/>
      <c r="GBC15" s="886"/>
      <c r="GBD15" s="885"/>
      <c r="GBE15" s="886"/>
      <c r="GBF15" s="886"/>
      <c r="GBG15" s="886"/>
      <c r="GBH15" s="885"/>
      <c r="GBI15" s="886"/>
      <c r="GBJ15" s="886"/>
      <c r="GBK15" s="886"/>
      <c r="GBL15" s="885"/>
      <c r="GBM15" s="886"/>
      <c r="GBN15" s="886"/>
      <c r="GBO15" s="886"/>
      <c r="GBP15" s="885"/>
      <c r="GBQ15" s="886"/>
      <c r="GBR15" s="886"/>
      <c r="GBS15" s="886"/>
      <c r="GBT15" s="885"/>
      <c r="GBU15" s="886"/>
      <c r="GBV15" s="886"/>
      <c r="GBW15" s="886"/>
      <c r="GBX15" s="885"/>
      <c r="GBY15" s="886"/>
      <c r="GBZ15" s="886"/>
      <c r="GCA15" s="886"/>
      <c r="GCB15" s="885"/>
      <c r="GCC15" s="886"/>
      <c r="GCD15" s="886"/>
      <c r="GCE15" s="886"/>
      <c r="GCF15" s="885"/>
      <c r="GCG15" s="886"/>
      <c r="GCH15" s="886"/>
      <c r="GCI15" s="886"/>
      <c r="GCJ15" s="885"/>
      <c r="GCK15" s="886"/>
      <c r="GCL15" s="886"/>
      <c r="GCM15" s="886"/>
      <c r="GCN15" s="885"/>
      <c r="GCO15" s="886"/>
      <c r="GCP15" s="886"/>
      <c r="GCQ15" s="886"/>
      <c r="GCR15" s="885"/>
      <c r="GCS15" s="886"/>
      <c r="GCT15" s="886"/>
      <c r="GCU15" s="886"/>
      <c r="GCV15" s="885"/>
      <c r="GCW15" s="886"/>
      <c r="GCX15" s="886"/>
      <c r="GCY15" s="886"/>
      <c r="GCZ15" s="885"/>
      <c r="GDA15" s="886"/>
      <c r="GDB15" s="886"/>
      <c r="GDC15" s="886"/>
      <c r="GDD15" s="885"/>
      <c r="GDE15" s="886"/>
      <c r="GDF15" s="886"/>
      <c r="GDG15" s="886"/>
      <c r="GDH15" s="885"/>
      <c r="GDI15" s="886"/>
      <c r="GDJ15" s="886"/>
      <c r="GDK15" s="886"/>
      <c r="GDL15" s="885"/>
      <c r="GDM15" s="886"/>
      <c r="GDN15" s="886"/>
      <c r="GDO15" s="886"/>
      <c r="GDP15" s="885"/>
      <c r="GDQ15" s="886"/>
      <c r="GDR15" s="886"/>
      <c r="GDS15" s="886"/>
      <c r="GDT15" s="885"/>
      <c r="GDU15" s="886"/>
      <c r="GDV15" s="886"/>
      <c r="GDW15" s="886"/>
      <c r="GDX15" s="885"/>
      <c r="GDY15" s="886"/>
      <c r="GDZ15" s="886"/>
      <c r="GEA15" s="886"/>
      <c r="GEB15" s="885"/>
      <c r="GEC15" s="886"/>
      <c r="GED15" s="886"/>
      <c r="GEE15" s="886"/>
      <c r="GEF15" s="885"/>
      <c r="GEG15" s="886"/>
      <c r="GEH15" s="886"/>
      <c r="GEI15" s="886"/>
      <c r="GEJ15" s="885"/>
      <c r="GEK15" s="886"/>
      <c r="GEL15" s="886"/>
      <c r="GEM15" s="886"/>
      <c r="GEN15" s="885"/>
      <c r="GEO15" s="886"/>
      <c r="GEP15" s="886"/>
      <c r="GEQ15" s="886"/>
      <c r="GER15" s="885"/>
      <c r="GES15" s="886"/>
      <c r="GET15" s="886"/>
      <c r="GEU15" s="886"/>
      <c r="GEV15" s="885"/>
      <c r="GEW15" s="886"/>
      <c r="GEX15" s="886"/>
      <c r="GEY15" s="886"/>
      <c r="GEZ15" s="885"/>
      <c r="GFA15" s="886"/>
      <c r="GFB15" s="886"/>
      <c r="GFC15" s="886"/>
      <c r="GFD15" s="885"/>
      <c r="GFE15" s="886"/>
      <c r="GFF15" s="886"/>
      <c r="GFG15" s="886"/>
      <c r="GFH15" s="885"/>
      <c r="GFI15" s="886"/>
      <c r="GFJ15" s="886"/>
      <c r="GFK15" s="886"/>
      <c r="GFL15" s="885"/>
      <c r="GFM15" s="886"/>
      <c r="GFN15" s="886"/>
      <c r="GFO15" s="886"/>
      <c r="GFP15" s="885"/>
      <c r="GFQ15" s="886"/>
      <c r="GFR15" s="886"/>
      <c r="GFS15" s="886"/>
      <c r="GFT15" s="885"/>
      <c r="GFU15" s="886"/>
      <c r="GFV15" s="886"/>
      <c r="GFW15" s="886"/>
      <c r="GFX15" s="885"/>
      <c r="GFY15" s="886"/>
      <c r="GFZ15" s="886"/>
      <c r="GGA15" s="886"/>
      <c r="GGB15" s="885"/>
      <c r="GGC15" s="886"/>
      <c r="GGD15" s="886"/>
      <c r="GGE15" s="886"/>
      <c r="GGF15" s="885"/>
      <c r="GGG15" s="886"/>
      <c r="GGH15" s="886"/>
      <c r="GGI15" s="886"/>
      <c r="GGJ15" s="885"/>
      <c r="GGK15" s="886"/>
      <c r="GGL15" s="886"/>
      <c r="GGM15" s="886"/>
      <c r="GGN15" s="885"/>
      <c r="GGO15" s="886"/>
      <c r="GGP15" s="886"/>
      <c r="GGQ15" s="886"/>
      <c r="GGR15" s="885"/>
      <c r="GGS15" s="886"/>
      <c r="GGT15" s="886"/>
      <c r="GGU15" s="886"/>
      <c r="GGV15" s="885"/>
      <c r="GGW15" s="886"/>
      <c r="GGX15" s="886"/>
      <c r="GGY15" s="886"/>
      <c r="GGZ15" s="885"/>
      <c r="GHA15" s="886"/>
      <c r="GHB15" s="886"/>
      <c r="GHC15" s="886"/>
      <c r="GHD15" s="885"/>
      <c r="GHE15" s="886"/>
      <c r="GHF15" s="886"/>
      <c r="GHG15" s="886"/>
      <c r="GHH15" s="885"/>
      <c r="GHI15" s="886"/>
      <c r="GHJ15" s="886"/>
      <c r="GHK15" s="886"/>
      <c r="GHL15" s="885"/>
      <c r="GHM15" s="886"/>
      <c r="GHN15" s="886"/>
      <c r="GHO15" s="886"/>
      <c r="GHP15" s="885"/>
      <c r="GHQ15" s="886"/>
      <c r="GHR15" s="886"/>
      <c r="GHS15" s="886"/>
      <c r="GHT15" s="885"/>
      <c r="GHU15" s="886"/>
      <c r="GHV15" s="886"/>
      <c r="GHW15" s="886"/>
      <c r="GHX15" s="885"/>
      <c r="GHY15" s="886"/>
      <c r="GHZ15" s="886"/>
      <c r="GIA15" s="886"/>
      <c r="GIB15" s="885"/>
      <c r="GIC15" s="886"/>
      <c r="GID15" s="886"/>
      <c r="GIE15" s="886"/>
      <c r="GIF15" s="885"/>
      <c r="GIG15" s="886"/>
      <c r="GIH15" s="886"/>
      <c r="GII15" s="886"/>
      <c r="GIJ15" s="885"/>
      <c r="GIK15" s="886"/>
      <c r="GIL15" s="886"/>
      <c r="GIM15" s="886"/>
      <c r="GIN15" s="885"/>
      <c r="GIO15" s="886"/>
      <c r="GIP15" s="886"/>
      <c r="GIQ15" s="886"/>
      <c r="GIR15" s="885"/>
      <c r="GIS15" s="886"/>
      <c r="GIT15" s="886"/>
      <c r="GIU15" s="886"/>
      <c r="GIV15" s="885"/>
      <c r="GIW15" s="886"/>
      <c r="GIX15" s="886"/>
      <c r="GIY15" s="886"/>
      <c r="GIZ15" s="885"/>
      <c r="GJA15" s="886"/>
      <c r="GJB15" s="886"/>
      <c r="GJC15" s="886"/>
      <c r="GJD15" s="885"/>
      <c r="GJE15" s="886"/>
      <c r="GJF15" s="886"/>
      <c r="GJG15" s="886"/>
      <c r="GJH15" s="885"/>
      <c r="GJI15" s="886"/>
      <c r="GJJ15" s="886"/>
      <c r="GJK15" s="886"/>
      <c r="GJL15" s="885"/>
      <c r="GJM15" s="886"/>
      <c r="GJN15" s="886"/>
      <c r="GJO15" s="886"/>
      <c r="GJP15" s="885"/>
      <c r="GJQ15" s="886"/>
      <c r="GJR15" s="886"/>
      <c r="GJS15" s="886"/>
      <c r="GJT15" s="885"/>
      <c r="GJU15" s="886"/>
      <c r="GJV15" s="886"/>
      <c r="GJW15" s="886"/>
      <c r="GJX15" s="885"/>
      <c r="GJY15" s="886"/>
      <c r="GJZ15" s="886"/>
      <c r="GKA15" s="886"/>
      <c r="GKB15" s="885"/>
      <c r="GKC15" s="886"/>
      <c r="GKD15" s="886"/>
      <c r="GKE15" s="886"/>
      <c r="GKF15" s="885"/>
      <c r="GKG15" s="886"/>
      <c r="GKH15" s="886"/>
      <c r="GKI15" s="886"/>
      <c r="GKJ15" s="885"/>
      <c r="GKK15" s="886"/>
      <c r="GKL15" s="886"/>
      <c r="GKM15" s="886"/>
      <c r="GKN15" s="885"/>
      <c r="GKO15" s="886"/>
      <c r="GKP15" s="886"/>
      <c r="GKQ15" s="886"/>
      <c r="GKR15" s="885"/>
      <c r="GKS15" s="886"/>
      <c r="GKT15" s="886"/>
      <c r="GKU15" s="886"/>
      <c r="GKV15" s="885"/>
      <c r="GKW15" s="886"/>
      <c r="GKX15" s="886"/>
      <c r="GKY15" s="886"/>
      <c r="GKZ15" s="885"/>
      <c r="GLA15" s="886"/>
      <c r="GLB15" s="886"/>
      <c r="GLC15" s="886"/>
      <c r="GLD15" s="885"/>
      <c r="GLE15" s="886"/>
      <c r="GLF15" s="886"/>
      <c r="GLG15" s="886"/>
      <c r="GLH15" s="885"/>
      <c r="GLI15" s="886"/>
      <c r="GLJ15" s="886"/>
      <c r="GLK15" s="886"/>
      <c r="GLL15" s="885"/>
      <c r="GLM15" s="886"/>
      <c r="GLN15" s="886"/>
      <c r="GLO15" s="886"/>
      <c r="GLP15" s="885"/>
      <c r="GLQ15" s="886"/>
      <c r="GLR15" s="886"/>
      <c r="GLS15" s="886"/>
      <c r="GLT15" s="885"/>
      <c r="GLU15" s="886"/>
      <c r="GLV15" s="886"/>
      <c r="GLW15" s="886"/>
      <c r="GLX15" s="885"/>
      <c r="GLY15" s="886"/>
      <c r="GLZ15" s="886"/>
      <c r="GMA15" s="886"/>
      <c r="GMB15" s="885"/>
      <c r="GMC15" s="886"/>
      <c r="GMD15" s="886"/>
      <c r="GME15" s="886"/>
      <c r="GMF15" s="885"/>
      <c r="GMG15" s="886"/>
      <c r="GMH15" s="886"/>
      <c r="GMI15" s="886"/>
      <c r="GMJ15" s="885"/>
      <c r="GMK15" s="886"/>
      <c r="GML15" s="886"/>
      <c r="GMM15" s="886"/>
      <c r="GMN15" s="885"/>
      <c r="GMO15" s="886"/>
      <c r="GMP15" s="886"/>
      <c r="GMQ15" s="886"/>
      <c r="GMR15" s="885"/>
      <c r="GMS15" s="886"/>
      <c r="GMT15" s="886"/>
      <c r="GMU15" s="886"/>
      <c r="GMV15" s="885"/>
      <c r="GMW15" s="886"/>
      <c r="GMX15" s="886"/>
      <c r="GMY15" s="886"/>
      <c r="GMZ15" s="885"/>
      <c r="GNA15" s="886"/>
      <c r="GNB15" s="886"/>
      <c r="GNC15" s="886"/>
      <c r="GND15" s="885"/>
      <c r="GNE15" s="886"/>
      <c r="GNF15" s="886"/>
      <c r="GNG15" s="886"/>
      <c r="GNH15" s="885"/>
      <c r="GNI15" s="886"/>
      <c r="GNJ15" s="886"/>
      <c r="GNK15" s="886"/>
      <c r="GNL15" s="885"/>
      <c r="GNM15" s="886"/>
      <c r="GNN15" s="886"/>
      <c r="GNO15" s="886"/>
      <c r="GNP15" s="885"/>
      <c r="GNQ15" s="886"/>
      <c r="GNR15" s="886"/>
      <c r="GNS15" s="886"/>
      <c r="GNT15" s="885"/>
      <c r="GNU15" s="886"/>
      <c r="GNV15" s="886"/>
      <c r="GNW15" s="886"/>
      <c r="GNX15" s="885"/>
      <c r="GNY15" s="886"/>
      <c r="GNZ15" s="886"/>
      <c r="GOA15" s="886"/>
      <c r="GOB15" s="885"/>
      <c r="GOC15" s="886"/>
      <c r="GOD15" s="886"/>
      <c r="GOE15" s="886"/>
      <c r="GOF15" s="885"/>
      <c r="GOG15" s="886"/>
      <c r="GOH15" s="886"/>
      <c r="GOI15" s="886"/>
      <c r="GOJ15" s="885"/>
      <c r="GOK15" s="886"/>
      <c r="GOL15" s="886"/>
      <c r="GOM15" s="886"/>
      <c r="GON15" s="885"/>
      <c r="GOO15" s="886"/>
      <c r="GOP15" s="886"/>
      <c r="GOQ15" s="886"/>
      <c r="GOR15" s="885"/>
      <c r="GOS15" s="886"/>
      <c r="GOT15" s="886"/>
      <c r="GOU15" s="886"/>
      <c r="GOV15" s="885"/>
      <c r="GOW15" s="886"/>
      <c r="GOX15" s="886"/>
      <c r="GOY15" s="886"/>
      <c r="GOZ15" s="885"/>
      <c r="GPA15" s="886"/>
      <c r="GPB15" s="886"/>
      <c r="GPC15" s="886"/>
      <c r="GPD15" s="885"/>
      <c r="GPE15" s="886"/>
      <c r="GPF15" s="886"/>
      <c r="GPG15" s="886"/>
      <c r="GPH15" s="885"/>
      <c r="GPI15" s="886"/>
      <c r="GPJ15" s="886"/>
      <c r="GPK15" s="886"/>
      <c r="GPL15" s="885"/>
      <c r="GPM15" s="886"/>
      <c r="GPN15" s="886"/>
      <c r="GPO15" s="886"/>
      <c r="GPP15" s="885"/>
      <c r="GPQ15" s="886"/>
      <c r="GPR15" s="886"/>
      <c r="GPS15" s="886"/>
      <c r="GPT15" s="885"/>
      <c r="GPU15" s="886"/>
      <c r="GPV15" s="886"/>
      <c r="GPW15" s="886"/>
      <c r="GPX15" s="885"/>
      <c r="GPY15" s="886"/>
      <c r="GPZ15" s="886"/>
      <c r="GQA15" s="886"/>
      <c r="GQB15" s="885"/>
      <c r="GQC15" s="886"/>
      <c r="GQD15" s="886"/>
      <c r="GQE15" s="886"/>
      <c r="GQF15" s="885"/>
      <c r="GQG15" s="886"/>
      <c r="GQH15" s="886"/>
      <c r="GQI15" s="886"/>
      <c r="GQJ15" s="885"/>
      <c r="GQK15" s="886"/>
      <c r="GQL15" s="886"/>
      <c r="GQM15" s="886"/>
      <c r="GQN15" s="885"/>
      <c r="GQO15" s="886"/>
      <c r="GQP15" s="886"/>
      <c r="GQQ15" s="886"/>
      <c r="GQR15" s="885"/>
      <c r="GQS15" s="886"/>
      <c r="GQT15" s="886"/>
      <c r="GQU15" s="886"/>
      <c r="GQV15" s="885"/>
      <c r="GQW15" s="886"/>
      <c r="GQX15" s="886"/>
      <c r="GQY15" s="886"/>
      <c r="GQZ15" s="885"/>
      <c r="GRA15" s="886"/>
      <c r="GRB15" s="886"/>
      <c r="GRC15" s="886"/>
      <c r="GRD15" s="885"/>
      <c r="GRE15" s="886"/>
      <c r="GRF15" s="886"/>
      <c r="GRG15" s="886"/>
      <c r="GRH15" s="885"/>
      <c r="GRI15" s="886"/>
      <c r="GRJ15" s="886"/>
      <c r="GRK15" s="886"/>
      <c r="GRL15" s="885"/>
      <c r="GRM15" s="886"/>
      <c r="GRN15" s="886"/>
      <c r="GRO15" s="886"/>
      <c r="GRP15" s="885"/>
      <c r="GRQ15" s="886"/>
      <c r="GRR15" s="886"/>
      <c r="GRS15" s="886"/>
      <c r="GRT15" s="885"/>
      <c r="GRU15" s="886"/>
      <c r="GRV15" s="886"/>
      <c r="GRW15" s="886"/>
      <c r="GRX15" s="885"/>
      <c r="GRY15" s="886"/>
      <c r="GRZ15" s="886"/>
      <c r="GSA15" s="886"/>
      <c r="GSB15" s="885"/>
      <c r="GSC15" s="886"/>
      <c r="GSD15" s="886"/>
      <c r="GSE15" s="886"/>
      <c r="GSF15" s="885"/>
      <c r="GSG15" s="886"/>
      <c r="GSH15" s="886"/>
      <c r="GSI15" s="886"/>
      <c r="GSJ15" s="885"/>
      <c r="GSK15" s="886"/>
      <c r="GSL15" s="886"/>
      <c r="GSM15" s="886"/>
      <c r="GSN15" s="885"/>
      <c r="GSO15" s="886"/>
      <c r="GSP15" s="886"/>
      <c r="GSQ15" s="886"/>
      <c r="GSR15" s="885"/>
      <c r="GSS15" s="886"/>
      <c r="GST15" s="886"/>
      <c r="GSU15" s="886"/>
      <c r="GSV15" s="885"/>
      <c r="GSW15" s="886"/>
      <c r="GSX15" s="886"/>
      <c r="GSY15" s="886"/>
      <c r="GSZ15" s="885"/>
      <c r="GTA15" s="886"/>
      <c r="GTB15" s="886"/>
      <c r="GTC15" s="886"/>
      <c r="GTD15" s="885"/>
      <c r="GTE15" s="886"/>
      <c r="GTF15" s="886"/>
      <c r="GTG15" s="886"/>
      <c r="GTH15" s="885"/>
      <c r="GTI15" s="886"/>
      <c r="GTJ15" s="886"/>
      <c r="GTK15" s="886"/>
      <c r="GTL15" s="885"/>
      <c r="GTM15" s="886"/>
      <c r="GTN15" s="886"/>
      <c r="GTO15" s="886"/>
      <c r="GTP15" s="885"/>
      <c r="GTQ15" s="886"/>
      <c r="GTR15" s="886"/>
      <c r="GTS15" s="886"/>
      <c r="GTT15" s="885"/>
      <c r="GTU15" s="886"/>
      <c r="GTV15" s="886"/>
      <c r="GTW15" s="886"/>
      <c r="GTX15" s="885"/>
      <c r="GTY15" s="886"/>
      <c r="GTZ15" s="886"/>
      <c r="GUA15" s="886"/>
      <c r="GUB15" s="885"/>
      <c r="GUC15" s="886"/>
      <c r="GUD15" s="886"/>
      <c r="GUE15" s="886"/>
      <c r="GUF15" s="885"/>
      <c r="GUG15" s="886"/>
      <c r="GUH15" s="886"/>
      <c r="GUI15" s="886"/>
      <c r="GUJ15" s="885"/>
      <c r="GUK15" s="886"/>
      <c r="GUL15" s="886"/>
      <c r="GUM15" s="886"/>
      <c r="GUN15" s="885"/>
      <c r="GUO15" s="886"/>
      <c r="GUP15" s="886"/>
      <c r="GUQ15" s="886"/>
      <c r="GUR15" s="885"/>
      <c r="GUS15" s="886"/>
      <c r="GUT15" s="886"/>
      <c r="GUU15" s="886"/>
      <c r="GUV15" s="885"/>
      <c r="GUW15" s="886"/>
      <c r="GUX15" s="886"/>
      <c r="GUY15" s="886"/>
      <c r="GUZ15" s="885"/>
      <c r="GVA15" s="886"/>
      <c r="GVB15" s="886"/>
      <c r="GVC15" s="886"/>
      <c r="GVD15" s="885"/>
      <c r="GVE15" s="886"/>
      <c r="GVF15" s="886"/>
      <c r="GVG15" s="886"/>
      <c r="GVH15" s="885"/>
      <c r="GVI15" s="886"/>
      <c r="GVJ15" s="886"/>
      <c r="GVK15" s="886"/>
      <c r="GVL15" s="885"/>
      <c r="GVM15" s="886"/>
      <c r="GVN15" s="886"/>
      <c r="GVO15" s="886"/>
      <c r="GVP15" s="885"/>
      <c r="GVQ15" s="886"/>
      <c r="GVR15" s="886"/>
      <c r="GVS15" s="886"/>
      <c r="GVT15" s="885"/>
      <c r="GVU15" s="886"/>
      <c r="GVV15" s="886"/>
      <c r="GVW15" s="886"/>
      <c r="GVX15" s="885"/>
      <c r="GVY15" s="886"/>
      <c r="GVZ15" s="886"/>
      <c r="GWA15" s="886"/>
      <c r="GWB15" s="885"/>
      <c r="GWC15" s="886"/>
      <c r="GWD15" s="886"/>
      <c r="GWE15" s="886"/>
      <c r="GWF15" s="885"/>
      <c r="GWG15" s="886"/>
      <c r="GWH15" s="886"/>
      <c r="GWI15" s="886"/>
      <c r="GWJ15" s="885"/>
      <c r="GWK15" s="886"/>
      <c r="GWL15" s="886"/>
      <c r="GWM15" s="886"/>
      <c r="GWN15" s="885"/>
      <c r="GWO15" s="886"/>
      <c r="GWP15" s="886"/>
      <c r="GWQ15" s="886"/>
      <c r="GWR15" s="885"/>
      <c r="GWS15" s="886"/>
      <c r="GWT15" s="886"/>
      <c r="GWU15" s="886"/>
      <c r="GWV15" s="885"/>
      <c r="GWW15" s="886"/>
      <c r="GWX15" s="886"/>
      <c r="GWY15" s="886"/>
      <c r="GWZ15" s="885"/>
      <c r="GXA15" s="886"/>
      <c r="GXB15" s="886"/>
      <c r="GXC15" s="886"/>
      <c r="GXD15" s="885"/>
      <c r="GXE15" s="886"/>
      <c r="GXF15" s="886"/>
      <c r="GXG15" s="886"/>
      <c r="GXH15" s="885"/>
      <c r="GXI15" s="886"/>
      <c r="GXJ15" s="886"/>
      <c r="GXK15" s="886"/>
      <c r="GXL15" s="885"/>
      <c r="GXM15" s="886"/>
      <c r="GXN15" s="886"/>
      <c r="GXO15" s="886"/>
      <c r="GXP15" s="885"/>
      <c r="GXQ15" s="886"/>
      <c r="GXR15" s="886"/>
      <c r="GXS15" s="886"/>
      <c r="GXT15" s="885"/>
      <c r="GXU15" s="886"/>
      <c r="GXV15" s="886"/>
      <c r="GXW15" s="886"/>
      <c r="GXX15" s="885"/>
      <c r="GXY15" s="886"/>
      <c r="GXZ15" s="886"/>
      <c r="GYA15" s="886"/>
      <c r="GYB15" s="885"/>
      <c r="GYC15" s="886"/>
      <c r="GYD15" s="886"/>
      <c r="GYE15" s="886"/>
      <c r="GYF15" s="885"/>
      <c r="GYG15" s="886"/>
      <c r="GYH15" s="886"/>
      <c r="GYI15" s="886"/>
      <c r="GYJ15" s="885"/>
      <c r="GYK15" s="886"/>
      <c r="GYL15" s="886"/>
      <c r="GYM15" s="886"/>
      <c r="GYN15" s="885"/>
      <c r="GYO15" s="886"/>
      <c r="GYP15" s="886"/>
      <c r="GYQ15" s="886"/>
      <c r="GYR15" s="885"/>
      <c r="GYS15" s="886"/>
      <c r="GYT15" s="886"/>
      <c r="GYU15" s="886"/>
      <c r="GYV15" s="885"/>
      <c r="GYW15" s="886"/>
      <c r="GYX15" s="886"/>
      <c r="GYY15" s="886"/>
      <c r="GYZ15" s="885"/>
      <c r="GZA15" s="886"/>
      <c r="GZB15" s="886"/>
      <c r="GZC15" s="886"/>
      <c r="GZD15" s="885"/>
      <c r="GZE15" s="886"/>
      <c r="GZF15" s="886"/>
      <c r="GZG15" s="886"/>
      <c r="GZH15" s="885"/>
      <c r="GZI15" s="886"/>
      <c r="GZJ15" s="886"/>
      <c r="GZK15" s="886"/>
      <c r="GZL15" s="885"/>
      <c r="GZM15" s="886"/>
      <c r="GZN15" s="886"/>
      <c r="GZO15" s="886"/>
      <c r="GZP15" s="885"/>
      <c r="GZQ15" s="886"/>
      <c r="GZR15" s="886"/>
      <c r="GZS15" s="886"/>
      <c r="GZT15" s="885"/>
      <c r="GZU15" s="886"/>
      <c r="GZV15" s="886"/>
      <c r="GZW15" s="886"/>
      <c r="GZX15" s="885"/>
      <c r="GZY15" s="886"/>
      <c r="GZZ15" s="886"/>
      <c r="HAA15" s="886"/>
      <c r="HAB15" s="885"/>
      <c r="HAC15" s="886"/>
      <c r="HAD15" s="886"/>
      <c r="HAE15" s="886"/>
      <c r="HAF15" s="885"/>
      <c r="HAG15" s="886"/>
      <c r="HAH15" s="886"/>
      <c r="HAI15" s="886"/>
      <c r="HAJ15" s="885"/>
      <c r="HAK15" s="886"/>
      <c r="HAL15" s="886"/>
      <c r="HAM15" s="886"/>
      <c r="HAN15" s="885"/>
      <c r="HAO15" s="886"/>
      <c r="HAP15" s="886"/>
      <c r="HAQ15" s="886"/>
      <c r="HAR15" s="885"/>
      <c r="HAS15" s="886"/>
      <c r="HAT15" s="886"/>
      <c r="HAU15" s="886"/>
      <c r="HAV15" s="885"/>
      <c r="HAW15" s="886"/>
      <c r="HAX15" s="886"/>
      <c r="HAY15" s="886"/>
      <c r="HAZ15" s="885"/>
      <c r="HBA15" s="886"/>
      <c r="HBB15" s="886"/>
      <c r="HBC15" s="886"/>
      <c r="HBD15" s="885"/>
      <c r="HBE15" s="886"/>
      <c r="HBF15" s="886"/>
      <c r="HBG15" s="886"/>
      <c r="HBH15" s="885"/>
      <c r="HBI15" s="886"/>
      <c r="HBJ15" s="886"/>
      <c r="HBK15" s="886"/>
      <c r="HBL15" s="885"/>
      <c r="HBM15" s="886"/>
      <c r="HBN15" s="886"/>
      <c r="HBO15" s="886"/>
      <c r="HBP15" s="885"/>
      <c r="HBQ15" s="886"/>
      <c r="HBR15" s="886"/>
      <c r="HBS15" s="886"/>
      <c r="HBT15" s="885"/>
      <c r="HBU15" s="886"/>
      <c r="HBV15" s="886"/>
      <c r="HBW15" s="886"/>
      <c r="HBX15" s="885"/>
      <c r="HBY15" s="886"/>
      <c r="HBZ15" s="886"/>
      <c r="HCA15" s="886"/>
      <c r="HCB15" s="885"/>
      <c r="HCC15" s="886"/>
      <c r="HCD15" s="886"/>
      <c r="HCE15" s="886"/>
      <c r="HCF15" s="885"/>
      <c r="HCG15" s="886"/>
      <c r="HCH15" s="886"/>
      <c r="HCI15" s="886"/>
      <c r="HCJ15" s="885"/>
      <c r="HCK15" s="886"/>
      <c r="HCL15" s="886"/>
      <c r="HCM15" s="886"/>
      <c r="HCN15" s="885"/>
      <c r="HCO15" s="886"/>
      <c r="HCP15" s="886"/>
      <c r="HCQ15" s="886"/>
      <c r="HCR15" s="885"/>
      <c r="HCS15" s="886"/>
      <c r="HCT15" s="886"/>
      <c r="HCU15" s="886"/>
      <c r="HCV15" s="885"/>
      <c r="HCW15" s="886"/>
      <c r="HCX15" s="886"/>
      <c r="HCY15" s="886"/>
      <c r="HCZ15" s="885"/>
      <c r="HDA15" s="886"/>
      <c r="HDB15" s="886"/>
      <c r="HDC15" s="886"/>
      <c r="HDD15" s="885"/>
      <c r="HDE15" s="886"/>
      <c r="HDF15" s="886"/>
      <c r="HDG15" s="886"/>
      <c r="HDH15" s="885"/>
      <c r="HDI15" s="886"/>
      <c r="HDJ15" s="886"/>
      <c r="HDK15" s="886"/>
      <c r="HDL15" s="885"/>
      <c r="HDM15" s="886"/>
      <c r="HDN15" s="886"/>
      <c r="HDO15" s="886"/>
      <c r="HDP15" s="885"/>
      <c r="HDQ15" s="886"/>
      <c r="HDR15" s="886"/>
      <c r="HDS15" s="886"/>
      <c r="HDT15" s="885"/>
      <c r="HDU15" s="886"/>
      <c r="HDV15" s="886"/>
      <c r="HDW15" s="886"/>
      <c r="HDX15" s="885"/>
      <c r="HDY15" s="886"/>
      <c r="HDZ15" s="886"/>
      <c r="HEA15" s="886"/>
      <c r="HEB15" s="885"/>
      <c r="HEC15" s="886"/>
      <c r="HED15" s="886"/>
      <c r="HEE15" s="886"/>
      <c r="HEF15" s="885"/>
      <c r="HEG15" s="886"/>
      <c r="HEH15" s="886"/>
      <c r="HEI15" s="886"/>
      <c r="HEJ15" s="885"/>
      <c r="HEK15" s="886"/>
      <c r="HEL15" s="886"/>
      <c r="HEM15" s="886"/>
      <c r="HEN15" s="885"/>
      <c r="HEO15" s="886"/>
      <c r="HEP15" s="886"/>
      <c r="HEQ15" s="886"/>
      <c r="HER15" s="885"/>
      <c r="HES15" s="886"/>
      <c r="HET15" s="886"/>
      <c r="HEU15" s="886"/>
      <c r="HEV15" s="885"/>
      <c r="HEW15" s="886"/>
      <c r="HEX15" s="886"/>
      <c r="HEY15" s="886"/>
      <c r="HEZ15" s="885"/>
      <c r="HFA15" s="886"/>
      <c r="HFB15" s="886"/>
      <c r="HFC15" s="886"/>
      <c r="HFD15" s="885"/>
      <c r="HFE15" s="886"/>
      <c r="HFF15" s="886"/>
      <c r="HFG15" s="886"/>
      <c r="HFH15" s="885"/>
      <c r="HFI15" s="886"/>
      <c r="HFJ15" s="886"/>
      <c r="HFK15" s="886"/>
      <c r="HFL15" s="885"/>
      <c r="HFM15" s="886"/>
      <c r="HFN15" s="886"/>
      <c r="HFO15" s="886"/>
      <c r="HFP15" s="885"/>
      <c r="HFQ15" s="886"/>
      <c r="HFR15" s="886"/>
      <c r="HFS15" s="886"/>
      <c r="HFT15" s="885"/>
      <c r="HFU15" s="886"/>
      <c r="HFV15" s="886"/>
      <c r="HFW15" s="886"/>
      <c r="HFX15" s="885"/>
      <c r="HFY15" s="886"/>
      <c r="HFZ15" s="886"/>
      <c r="HGA15" s="886"/>
      <c r="HGB15" s="885"/>
      <c r="HGC15" s="886"/>
      <c r="HGD15" s="886"/>
      <c r="HGE15" s="886"/>
      <c r="HGF15" s="885"/>
      <c r="HGG15" s="886"/>
      <c r="HGH15" s="886"/>
      <c r="HGI15" s="886"/>
      <c r="HGJ15" s="885"/>
      <c r="HGK15" s="886"/>
      <c r="HGL15" s="886"/>
      <c r="HGM15" s="886"/>
      <c r="HGN15" s="885"/>
      <c r="HGO15" s="886"/>
      <c r="HGP15" s="886"/>
      <c r="HGQ15" s="886"/>
      <c r="HGR15" s="885"/>
      <c r="HGS15" s="886"/>
      <c r="HGT15" s="886"/>
      <c r="HGU15" s="886"/>
      <c r="HGV15" s="885"/>
      <c r="HGW15" s="886"/>
      <c r="HGX15" s="886"/>
      <c r="HGY15" s="886"/>
      <c r="HGZ15" s="885"/>
      <c r="HHA15" s="886"/>
      <c r="HHB15" s="886"/>
      <c r="HHC15" s="886"/>
      <c r="HHD15" s="885"/>
      <c r="HHE15" s="886"/>
      <c r="HHF15" s="886"/>
      <c r="HHG15" s="886"/>
      <c r="HHH15" s="885"/>
      <c r="HHI15" s="886"/>
      <c r="HHJ15" s="886"/>
      <c r="HHK15" s="886"/>
      <c r="HHL15" s="885"/>
      <c r="HHM15" s="886"/>
      <c r="HHN15" s="886"/>
      <c r="HHO15" s="886"/>
      <c r="HHP15" s="885"/>
      <c r="HHQ15" s="886"/>
      <c r="HHR15" s="886"/>
      <c r="HHS15" s="886"/>
      <c r="HHT15" s="885"/>
      <c r="HHU15" s="886"/>
      <c r="HHV15" s="886"/>
      <c r="HHW15" s="886"/>
      <c r="HHX15" s="885"/>
      <c r="HHY15" s="886"/>
      <c r="HHZ15" s="886"/>
      <c r="HIA15" s="886"/>
      <c r="HIB15" s="885"/>
      <c r="HIC15" s="886"/>
      <c r="HID15" s="886"/>
      <c r="HIE15" s="886"/>
      <c r="HIF15" s="885"/>
      <c r="HIG15" s="886"/>
      <c r="HIH15" s="886"/>
      <c r="HII15" s="886"/>
      <c r="HIJ15" s="885"/>
      <c r="HIK15" s="886"/>
      <c r="HIL15" s="886"/>
      <c r="HIM15" s="886"/>
      <c r="HIN15" s="885"/>
      <c r="HIO15" s="886"/>
      <c r="HIP15" s="886"/>
      <c r="HIQ15" s="886"/>
      <c r="HIR15" s="885"/>
      <c r="HIS15" s="886"/>
      <c r="HIT15" s="886"/>
      <c r="HIU15" s="886"/>
      <c r="HIV15" s="885"/>
      <c r="HIW15" s="886"/>
      <c r="HIX15" s="886"/>
      <c r="HIY15" s="886"/>
      <c r="HIZ15" s="885"/>
      <c r="HJA15" s="886"/>
      <c r="HJB15" s="886"/>
      <c r="HJC15" s="886"/>
      <c r="HJD15" s="885"/>
      <c r="HJE15" s="886"/>
      <c r="HJF15" s="886"/>
      <c r="HJG15" s="886"/>
      <c r="HJH15" s="885"/>
      <c r="HJI15" s="886"/>
      <c r="HJJ15" s="886"/>
      <c r="HJK15" s="886"/>
      <c r="HJL15" s="885"/>
      <c r="HJM15" s="886"/>
      <c r="HJN15" s="886"/>
      <c r="HJO15" s="886"/>
      <c r="HJP15" s="885"/>
      <c r="HJQ15" s="886"/>
      <c r="HJR15" s="886"/>
      <c r="HJS15" s="886"/>
      <c r="HJT15" s="885"/>
      <c r="HJU15" s="886"/>
      <c r="HJV15" s="886"/>
      <c r="HJW15" s="886"/>
      <c r="HJX15" s="885"/>
      <c r="HJY15" s="886"/>
      <c r="HJZ15" s="886"/>
      <c r="HKA15" s="886"/>
      <c r="HKB15" s="885"/>
      <c r="HKC15" s="886"/>
      <c r="HKD15" s="886"/>
      <c r="HKE15" s="886"/>
      <c r="HKF15" s="885"/>
      <c r="HKG15" s="886"/>
      <c r="HKH15" s="886"/>
      <c r="HKI15" s="886"/>
      <c r="HKJ15" s="885"/>
      <c r="HKK15" s="886"/>
      <c r="HKL15" s="886"/>
      <c r="HKM15" s="886"/>
      <c r="HKN15" s="885"/>
      <c r="HKO15" s="886"/>
      <c r="HKP15" s="886"/>
      <c r="HKQ15" s="886"/>
      <c r="HKR15" s="885"/>
      <c r="HKS15" s="886"/>
      <c r="HKT15" s="886"/>
      <c r="HKU15" s="886"/>
      <c r="HKV15" s="885"/>
      <c r="HKW15" s="886"/>
      <c r="HKX15" s="886"/>
      <c r="HKY15" s="886"/>
      <c r="HKZ15" s="885"/>
      <c r="HLA15" s="886"/>
      <c r="HLB15" s="886"/>
      <c r="HLC15" s="886"/>
      <c r="HLD15" s="885"/>
      <c r="HLE15" s="886"/>
      <c r="HLF15" s="886"/>
      <c r="HLG15" s="886"/>
      <c r="HLH15" s="885"/>
      <c r="HLI15" s="886"/>
      <c r="HLJ15" s="886"/>
      <c r="HLK15" s="886"/>
      <c r="HLL15" s="885"/>
      <c r="HLM15" s="886"/>
      <c r="HLN15" s="886"/>
      <c r="HLO15" s="886"/>
      <c r="HLP15" s="885"/>
      <c r="HLQ15" s="886"/>
      <c r="HLR15" s="886"/>
      <c r="HLS15" s="886"/>
      <c r="HLT15" s="885"/>
      <c r="HLU15" s="886"/>
      <c r="HLV15" s="886"/>
      <c r="HLW15" s="886"/>
      <c r="HLX15" s="885"/>
      <c r="HLY15" s="886"/>
      <c r="HLZ15" s="886"/>
      <c r="HMA15" s="886"/>
      <c r="HMB15" s="885"/>
      <c r="HMC15" s="886"/>
      <c r="HMD15" s="886"/>
      <c r="HME15" s="886"/>
      <c r="HMF15" s="885"/>
      <c r="HMG15" s="886"/>
      <c r="HMH15" s="886"/>
      <c r="HMI15" s="886"/>
      <c r="HMJ15" s="885"/>
      <c r="HMK15" s="886"/>
      <c r="HML15" s="886"/>
      <c r="HMM15" s="886"/>
      <c r="HMN15" s="885"/>
      <c r="HMO15" s="886"/>
      <c r="HMP15" s="886"/>
      <c r="HMQ15" s="886"/>
      <c r="HMR15" s="885"/>
      <c r="HMS15" s="886"/>
      <c r="HMT15" s="886"/>
      <c r="HMU15" s="886"/>
      <c r="HMV15" s="885"/>
      <c r="HMW15" s="886"/>
      <c r="HMX15" s="886"/>
      <c r="HMY15" s="886"/>
      <c r="HMZ15" s="885"/>
      <c r="HNA15" s="886"/>
      <c r="HNB15" s="886"/>
      <c r="HNC15" s="886"/>
      <c r="HND15" s="885"/>
      <c r="HNE15" s="886"/>
      <c r="HNF15" s="886"/>
      <c r="HNG15" s="886"/>
      <c r="HNH15" s="885"/>
      <c r="HNI15" s="886"/>
      <c r="HNJ15" s="886"/>
      <c r="HNK15" s="886"/>
      <c r="HNL15" s="885"/>
      <c r="HNM15" s="886"/>
      <c r="HNN15" s="886"/>
      <c r="HNO15" s="886"/>
      <c r="HNP15" s="885"/>
      <c r="HNQ15" s="886"/>
      <c r="HNR15" s="886"/>
      <c r="HNS15" s="886"/>
      <c r="HNT15" s="885"/>
      <c r="HNU15" s="886"/>
      <c r="HNV15" s="886"/>
      <c r="HNW15" s="886"/>
      <c r="HNX15" s="885"/>
      <c r="HNY15" s="886"/>
      <c r="HNZ15" s="886"/>
      <c r="HOA15" s="886"/>
      <c r="HOB15" s="885"/>
      <c r="HOC15" s="886"/>
      <c r="HOD15" s="886"/>
      <c r="HOE15" s="886"/>
      <c r="HOF15" s="885"/>
      <c r="HOG15" s="886"/>
      <c r="HOH15" s="886"/>
      <c r="HOI15" s="886"/>
      <c r="HOJ15" s="885"/>
      <c r="HOK15" s="886"/>
      <c r="HOL15" s="886"/>
      <c r="HOM15" s="886"/>
      <c r="HON15" s="885"/>
      <c r="HOO15" s="886"/>
      <c r="HOP15" s="886"/>
      <c r="HOQ15" s="886"/>
      <c r="HOR15" s="885"/>
      <c r="HOS15" s="886"/>
      <c r="HOT15" s="886"/>
      <c r="HOU15" s="886"/>
      <c r="HOV15" s="885"/>
      <c r="HOW15" s="886"/>
      <c r="HOX15" s="886"/>
      <c r="HOY15" s="886"/>
      <c r="HOZ15" s="885"/>
      <c r="HPA15" s="886"/>
      <c r="HPB15" s="886"/>
      <c r="HPC15" s="886"/>
      <c r="HPD15" s="885"/>
      <c r="HPE15" s="886"/>
      <c r="HPF15" s="886"/>
      <c r="HPG15" s="886"/>
      <c r="HPH15" s="885"/>
      <c r="HPI15" s="886"/>
      <c r="HPJ15" s="886"/>
      <c r="HPK15" s="886"/>
      <c r="HPL15" s="885"/>
      <c r="HPM15" s="886"/>
      <c r="HPN15" s="886"/>
      <c r="HPO15" s="886"/>
      <c r="HPP15" s="885"/>
      <c r="HPQ15" s="886"/>
      <c r="HPR15" s="886"/>
      <c r="HPS15" s="886"/>
      <c r="HPT15" s="885"/>
      <c r="HPU15" s="886"/>
      <c r="HPV15" s="886"/>
      <c r="HPW15" s="886"/>
      <c r="HPX15" s="885"/>
      <c r="HPY15" s="886"/>
      <c r="HPZ15" s="886"/>
      <c r="HQA15" s="886"/>
      <c r="HQB15" s="885"/>
      <c r="HQC15" s="886"/>
      <c r="HQD15" s="886"/>
      <c r="HQE15" s="886"/>
      <c r="HQF15" s="885"/>
      <c r="HQG15" s="886"/>
      <c r="HQH15" s="886"/>
      <c r="HQI15" s="886"/>
      <c r="HQJ15" s="885"/>
      <c r="HQK15" s="886"/>
      <c r="HQL15" s="886"/>
      <c r="HQM15" s="886"/>
      <c r="HQN15" s="885"/>
      <c r="HQO15" s="886"/>
      <c r="HQP15" s="886"/>
      <c r="HQQ15" s="886"/>
      <c r="HQR15" s="885"/>
      <c r="HQS15" s="886"/>
      <c r="HQT15" s="886"/>
      <c r="HQU15" s="886"/>
      <c r="HQV15" s="885"/>
      <c r="HQW15" s="886"/>
      <c r="HQX15" s="886"/>
      <c r="HQY15" s="886"/>
      <c r="HQZ15" s="885"/>
      <c r="HRA15" s="886"/>
      <c r="HRB15" s="886"/>
      <c r="HRC15" s="886"/>
      <c r="HRD15" s="885"/>
      <c r="HRE15" s="886"/>
      <c r="HRF15" s="886"/>
      <c r="HRG15" s="886"/>
      <c r="HRH15" s="885"/>
      <c r="HRI15" s="886"/>
      <c r="HRJ15" s="886"/>
      <c r="HRK15" s="886"/>
      <c r="HRL15" s="885"/>
      <c r="HRM15" s="886"/>
      <c r="HRN15" s="886"/>
      <c r="HRO15" s="886"/>
      <c r="HRP15" s="885"/>
      <c r="HRQ15" s="886"/>
      <c r="HRR15" s="886"/>
      <c r="HRS15" s="886"/>
      <c r="HRT15" s="885"/>
      <c r="HRU15" s="886"/>
      <c r="HRV15" s="886"/>
      <c r="HRW15" s="886"/>
      <c r="HRX15" s="885"/>
      <c r="HRY15" s="886"/>
      <c r="HRZ15" s="886"/>
      <c r="HSA15" s="886"/>
      <c r="HSB15" s="885"/>
      <c r="HSC15" s="886"/>
      <c r="HSD15" s="886"/>
      <c r="HSE15" s="886"/>
      <c r="HSF15" s="885"/>
      <c r="HSG15" s="886"/>
      <c r="HSH15" s="886"/>
      <c r="HSI15" s="886"/>
      <c r="HSJ15" s="885"/>
      <c r="HSK15" s="886"/>
      <c r="HSL15" s="886"/>
      <c r="HSM15" s="886"/>
      <c r="HSN15" s="885"/>
      <c r="HSO15" s="886"/>
      <c r="HSP15" s="886"/>
      <c r="HSQ15" s="886"/>
      <c r="HSR15" s="885"/>
      <c r="HSS15" s="886"/>
      <c r="HST15" s="886"/>
      <c r="HSU15" s="886"/>
      <c r="HSV15" s="885"/>
      <c r="HSW15" s="886"/>
      <c r="HSX15" s="886"/>
      <c r="HSY15" s="886"/>
      <c r="HSZ15" s="885"/>
      <c r="HTA15" s="886"/>
      <c r="HTB15" s="886"/>
      <c r="HTC15" s="886"/>
      <c r="HTD15" s="885"/>
      <c r="HTE15" s="886"/>
      <c r="HTF15" s="886"/>
      <c r="HTG15" s="886"/>
      <c r="HTH15" s="885"/>
      <c r="HTI15" s="886"/>
      <c r="HTJ15" s="886"/>
      <c r="HTK15" s="886"/>
      <c r="HTL15" s="885"/>
      <c r="HTM15" s="886"/>
      <c r="HTN15" s="886"/>
      <c r="HTO15" s="886"/>
      <c r="HTP15" s="885"/>
      <c r="HTQ15" s="886"/>
      <c r="HTR15" s="886"/>
      <c r="HTS15" s="886"/>
      <c r="HTT15" s="885"/>
      <c r="HTU15" s="886"/>
      <c r="HTV15" s="886"/>
      <c r="HTW15" s="886"/>
      <c r="HTX15" s="885"/>
      <c r="HTY15" s="886"/>
      <c r="HTZ15" s="886"/>
      <c r="HUA15" s="886"/>
      <c r="HUB15" s="885"/>
      <c r="HUC15" s="886"/>
      <c r="HUD15" s="886"/>
      <c r="HUE15" s="886"/>
      <c r="HUF15" s="885"/>
      <c r="HUG15" s="886"/>
      <c r="HUH15" s="886"/>
      <c r="HUI15" s="886"/>
      <c r="HUJ15" s="885"/>
      <c r="HUK15" s="886"/>
      <c r="HUL15" s="886"/>
      <c r="HUM15" s="886"/>
      <c r="HUN15" s="885"/>
      <c r="HUO15" s="886"/>
      <c r="HUP15" s="886"/>
      <c r="HUQ15" s="886"/>
      <c r="HUR15" s="885"/>
      <c r="HUS15" s="886"/>
      <c r="HUT15" s="886"/>
      <c r="HUU15" s="886"/>
      <c r="HUV15" s="885"/>
      <c r="HUW15" s="886"/>
      <c r="HUX15" s="886"/>
      <c r="HUY15" s="886"/>
      <c r="HUZ15" s="885"/>
      <c r="HVA15" s="886"/>
      <c r="HVB15" s="886"/>
      <c r="HVC15" s="886"/>
      <c r="HVD15" s="885"/>
      <c r="HVE15" s="886"/>
      <c r="HVF15" s="886"/>
      <c r="HVG15" s="886"/>
      <c r="HVH15" s="885"/>
      <c r="HVI15" s="886"/>
      <c r="HVJ15" s="886"/>
      <c r="HVK15" s="886"/>
      <c r="HVL15" s="885"/>
      <c r="HVM15" s="886"/>
      <c r="HVN15" s="886"/>
      <c r="HVO15" s="886"/>
      <c r="HVP15" s="885"/>
      <c r="HVQ15" s="886"/>
      <c r="HVR15" s="886"/>
      <c r="HVS15" s="886"/>
      <c r="HVT15" s="885"/>
      <c r="HVU15" s="886"/>
      <c r="HVV15" s="886"/>
      <c r="HVW15" s="886"/>
      <c r="HVX15" s="885"/>
      <c r="HVY15" s="886"/>
      <c r="HVZ15" s="886"/>
      <c r="HWA15" s="886"/>
      <c r="HWB15" s="885"/>
      <c r="HWC15" s="886"/>
      <c r="HWD15" s="886"/>
      <c r="HWE15" s="886"/>
      <c r="HWF15" s="885"/>
      <c r="HWG15" s="886"/>
      <c r="HWH15" s="886"/>
      <c r="HWI15" s="886"/>
      <c r="HWJ15" s="885"/>
      <c r="HWK15" s="886"/>
      <c r="HWL15" s="886"/>
      <c r="HWM15" s="886"/>
      <c r="HWN15" s="885"/>
      <c r="HWO15" s="886"/>
      <c r="HWP15" s="886"/>
      <c r="HWQ15" s="886"/>
      <c r="HWR15" s="885"/>
      <c r="HWS15" s="886"/>
      <c r="HWT15" s="886"/>
      <c r="HWU15" s="886"/>
      <c r="HWV15" s="885"/>
      <c r="HWW15" s="886"/>
      <c r="HWX15" s="886"/>
      <c r="HWY15" s="886"/>
      <c r="HWZ15" s="885"/>
      <c r="HXA15" s="886"/>
      <c r="HXB15" s="886"/>
      <c r="HXC15" s="886"/>
      <c r="HXD15" s="885"/>
      <c r="HXE15" s="886"/>
      <c r="HXF15" s="886"/>
      <c r="HXG15" s="886"/>
      <c r="HXH15" s="885"/>
      <c r="HXI15" s="886"/>
      <c r="HXJ15" s="886"/>
      <c r="HXK15" s="886"/>
      <c r="HXL15" s="885"/>
      <c r="HXM15" s="886"/>
      <c r="HXN15" s="886"/>
      <c r="HXO15" s="886"/>
      <c r="HXP15" s="885"/>
      <c r="HXQ15" s="886"/>
      <c r="HXR15" s="886"/>
      <c r="HXS15" s="886"/>
      <c r="HXT15" s="885"/>
      <c r="HXU15" s="886"/>
      <c r="HXV15" s="886"/>
      <c r="HXW15" s="886"/>
      <c r="HXX15" s="885"/>
      <c r="HXY15" s="886"/>
      <c r="HXZ15" s="886"/>
      <c r="HYA15" s="886"/>
      <c r="HYB15" s="885"/>
      <c r="HYC15" s="886"/>
      <c r="HYD15" s="886"/>
      <c r="HYE15" s="886"/>
      <c r="HYF15" s="885"/>
      <c r="HYG15" s="886"/>
      <c r="HYH15" s="886"/>
      <c r="HYI15" s="886"/>
      <c r="HYJ15" s="885"/>
      <c r="HYK15" s="886"/>
      <c r="HYL15" s="886"/>
      <c r="HYM15" s="886"/>
      <c r="HYN15" s="885"/>
      <c r="HYO15" s="886"/>
      <c r="HYP15" s="886"/>
      <c r="HYQ15" s="886"/>
      <c r="HYR15" s="885"/>
      <c r="HYS15" s="886"/>
      <c r="HYT15" s="886"/>
      <c r="HYU15" s="886"/>
      <c r="HYV15" s="885"/>
      <c r="HYW15" s="886"/>
      <c r="HYX15" s="886"/>
      <c r="HYY15" s="886"/>
      <c r="HYZ15" s="885"/>
      <c r="HZA15" s="886"/>
      <c r="HZB15" s="886"/>
      <c r="HZC15" s="886"/>
      <c r="HZD15" s="885"/>
      <c r="HZE15" s="886"/>
      <c r="HZF15" s="886"/>
      <c r="HZG15" s="886"/>
      <c r="HZH15" s="885"/>
      <c r="HZI15" s="886"/>
      <c r="HZJ15" s="886"/>
      <c r="HZK15" s="886"/>
      <c r="HZL15" s="885"/>
      <c r="HZM15" s="886"/>
      <c r="HZN15" s="886"/>
      <c r="HZO15" s="886"/>
      <c r="HZP15" s="885"/>
      <c r="HZQ15" s="886"/>
      <c r="HZR15" s="886"/>
      <c r="HZS15" s="886"/>
      <c r="HZT15" s="885"/>
      <c r="HZU15" s="886"/>
      <c r="HZV15" s="886"/>
      <c r="HZW15" s="886"/>
      <c r="HZX15" s="885"/>
      <c r="HZY15" s="886"/>
      <c r="HZZ15" s="886"/>
      <c r="IAA15" s="886"/>
      <c r="IAB15" s="885"/>
      <c r="IAC15" s="886"/>
      <c r="IAD15" s="886"/>
      <c r="IAE15" s="886"/>
      <c r="IAF15" s="885"/>
      <c r="IAG15" s="886"/>
      <c r="IAH15" s="886"/>
      <c r="IAI15" s="886"/>
      <c r="IAJ15" s="885"/>
      <c r="IAK15" s="886"/>
      <c r="IAL15" s="886"/>
      <c r="IAM15" s="886"/>
      <c r="IAN15" s="885"/>
      <c r="IAO15" s="886"/>
      <c r="IAP15" s="886"/>
      <c r="IAQ15" s="886"/>
      <c r="IAR15" s="885"/>
      <c r="IAS15" s="886"/>
      <c r="IAT15" s="886"/>
      <c r="IAU15" s="886"/>
      <c r="IAV15" s="885"/>
      <c r="IAW15" s="886"/>
      <c r="IAX15" s="886"/>
      <c r="IAY15" s="886"/>
      <c r="IAZ15" s="885"/>
      <c r="IBA15" s="886"/>
      <c r="IBB15" s="886"/>
      <c r="IBC15" s="886"/>
      <c r="IBD15" s="885"/>
      <c r="IBE15" s="886"/>
      <c r="IBF15" s="886"/>
      <c r="IBG15" s="886"/>
      <c r="IBH15" s="885"/>
      <c r="IBI15" s="886"/>
      <c r="IBJ15" s="886"/>
      <c r="IBK15" s="886"/>
      <c r="IBL15" s="885"/>
      <c r="IBM15" s="886"/>
      <c r="IBN15" s="886"/>
      <c r="IBO15" s="886"/>
      <c r="IBP15" s="885"/>
      <c r="IBQ15" s="886"/>
      <c r="IBR15" s="886"/>
      <c r="IBS15" s="886"/>
      <c r="IBT15" s="885"/>
      <c r="IBU15" s="886"/>
      <c r="IBV15" s="886"/>
      <c r="IBW15" s="886"/>
      <c r="IBX15" s="885"/>
      <c r="IBY15" s="886"/>
      <c r="IBZ15" s="886"/>
      <c r="ICA15" s="886"/>
      <c r="ICB15" s="885"/>
      <c r="ICC15" s="886"/>
      <c r="ICD15" s="886"/>
      <c r="ICE15" s="886"/>
      <c r="ICF15" s="885"/>
      <c r="ICG15" s="886"/>
      <c r="ICH15" s="886"/>
      <c r="ICI15" s="886"/>
      <c r="ICJ15" s="885"/>
      <c r="ICK15" s="886"/>
      <c r="ICL15" s="886"/>
      <c r="ICM15" s="886"/>
      <c r="ICN15" s="885"/>
      <c r="ICO15" s="886"/>
      <c r="ICP15" s="886"/>
      <c r="ICQ15" s="886"/>
      <c r="ICR15" s="885"/>
      <c r="ICS15" s="886"/>
      <c r="ICT15" s="886"/>
      <c r="ICU15" s="886"/>
      <c r="ICV15" s="885"/>
      <c r="ICW15" s="886"/>
      <c r="ICX15" s="886"/>
      <c r="ICY15" s="886"/>
      <c r="ICZ15" s="885"/>
      <c r="IDA15" s="886"/>
      <c r="IDB15" s="886"/>
      <c r="IDC15" s="886"/>
      <c r="IDD15" s="885"/>
      <c r="IDE15" s="886"/>
      <c r="IDF15" s="886"/>
      <c r="IDG15" s="886"/>
      <c r="IDH15" s="885"/>
      <c r="IDI15" s="886"/>
      <c r="IDJ15" s="886"/>
      <c r="IDK15" s="886"/>
      <c r="IDL15" s="885"/>
      <c r="IDM15" s="886"/>
      <c r="IDN15" s="886"/>
      <c r="IDO15" s="886"/>
      <c r="IDP15" s="885"/>
      <c r="IDQ15" s="886"/>
      <c r="IDR15" s="886"/>
      <c r="IDS15" s="886"/>
      <c r="IDT15" s="885"/>
      <c r="IDU15" s="886"/>
      <c r="IDV15" s="886"/>
      <c r="IDW15" s="886"/>
      <c r="IDX15" s="885"/>
      <c r="IDY15" s="886"/>
      <c r="IDZ15" s="886"/>
      <c r="IEA15" s="886"/>
      <c r="IEB15" s="885"/>
      <c r="IEC15" s="886"/>
      <c r="IED15" s="886"/>
      <c r="IEE15" s="886"/>
      <c r="IEF15" s="885"/>
      <c r="IEG15" s="886"/>
      <c r="IEH15" s="886"/>
      <c r="IEI15" s="886"/>
      <c r="IEJ15" s="885"/>
      <c r="IEK15" s="886"/>
      <c r="IEL15" s="886"/>
      <c r="IEM15" s="886"/>
      <c r="IEN15" s="885"/>
      <c r="IEO15" s="886"/>
      <c r="IEP15" s="886"/>
      <c r="IEQ15" s="886"/>
      <c r="IER15" s="885"/>
      <c r="IES15" s="886"/>
      <c r="IET15" s="886"/>
      <c r="IEU15" s="886"/>
      <c r="IEV15" s="885"/>
      <c r="IEW15" s="886"/>
      <c r="IEX15" s="886"/>
      <c r="IEY15" s="886"/>
      <c r="IEZ15" s="885"/>
      <c r="IFA15" s="886"/>
      <c r="IFB15" s="886"/>
      <c r="IFC15" s="886"/>
      <c r="IFD15" s="885"/>
      <c r="IFE15" s="886"/>
      <c r="IFF15" s="886"/>
      <c r="IFG15" s="886"/>
      <c r="IFH15" s="885"/>
      <c r="IFI15" s="886"/>
      <c r="IFJ15" s="886"/>
      <c r="IFK15" s="886"/>
      <c r="IFL15" s="885"/>
      <c r="IFM15" s="886"/>
      <c r="IFN15" s="886"/>
      <c r="IFO15" s="886"/>
      <c r="IFP15" s="885"/>
      <c r="IFQ15" s="886"/>
      <c r="IFR15" s="886"/>
      <c r="IFS15" s="886"/>
      <c r="IFT15" s="885"/>
      <c r="IFU15" s="886"/>
      <c r="IFV15" s="886"/>
      <c r="IFW15" s="886"/>
      <c r="IFX15" s="885"/>
      <c r="IFY15" s="886"/>
      <c r="IFZ15" s="886"/>
      <c r="IGA15" s="886"/>
      <c r="IGB15" s="885"/>
      <c r="IGC15" s="886"/>
      <c r="IGD15" s="886"/>
      <c r="IGE15" s="886"/>
      <c r="IGF15" s="885"/>
      <c r="IGG15" s="886"/>
      <c r="IGH15" s="886"/>
      <c r="IGI15" s="886"/>
      <c r="IGJ15" s="885"/>
      <c r="IGK15" s="886"/>
      <c r="IGL15" s="886"/>
      <c r="IGM15" s="886"/>
      <c r="IGN15" s="885"/>
      <c r="IGO15" s="886"/>
      <c r="IGP15" s="886"/>
      <c r="IGQ15" s="886"/>
      <c r="IGR15" s="885"/>
      <c r="IGS15" s="886"/>
      <c r="IGT15" s="886"/>
      <c r="IGU15" s="886"/>
      <c r="IGV15" s="885"/>
      <c r="IGW15" s="886"/>
      <c r="IGX15" s="886"/>
      <c r="IGY15" s="886"/>
      <c r="IGZ15" s="885"/>
      <c r="IHA15" s="886"/>
      <c r="IHB15" s="886"/>
      <c r="IHC15" s="886"/>
      <c r="IHD15" s="885"/>
      <c r="IHE15" s="886"/>
      <c r="IHF15" s="886"/>
      <c r="IHG15" s="886"/>
      <c r="IHH15" s="885"/>
      <c r="IHI15" s="886"/>
      <c r="IHJ15" s="886"/>
      <c r="IHK15" s="886"/>
      <c r="IHL15" s="885"/>
      <c r="IHM15" s="886"/>
      <c r="IHN15" s="886"/>
      <c r="IHO15" s="886"/>
      <c r="IHP15" s="885"/>
      <c r="IHQ15" s="886"/>
      <c r="IHR15" s="886"/>
      <c r="IHS15" s="886"/>
      <c r="IHT15" s="885"/>
      <c r="IHU15" s="886"/>
      <c r="IHV15" s="886"/>
      <c r="IHW15" s="886"/>
      <c r="IHX15" s="885"/>
      <c r="IHY15" s="886"/>
      <c r="IHZ15" s="886"/>
      <c r="IIA15" s="886"/>
      <c r="IIB15" s="885"/>
      <c r="IIC15" s="886"/>
      <c r="IID15" s="886"/>
      <c r="IIE15" s="886"/>
      <c r="IIF15" s="885"/>
      <c r="IIG15" s="886"/>
      <c r="IIH15" s="886"/>
      <c r="III15" s="886"/>
      <c r="IIJ15" s="885"/>
      <c r="IIK15" s="886"/>
      <c r="IIL15" s="886"/>
      <c r="IIM15" s="886"/>
      <c r="IIN15" s="885"/>
      <c r="IIO15" s="886"/>
      <c r="IIP15" s="886"/>
      <c r="IIQ15" s="886"/>
      <c r="IIR15" s="885"/>
      <c r="IIS15" s="886"/>
      <c r="IIT15" s="886"/>
      <c r="IIU15" s="886"/>
      <c r="IIV15" s="885"/>
      <c r="IIW15" s="886"/>
      <c r="IIX15" s="886"/>
      <c r="IIY15" s="886"/>
      <c r="IIZ15" s="885"/>
      <c r="IJA15" s="886"/>
      <c r="IJB15" s="886"/>
      <c r="IJC15" s="886"/>
      <c r="IJD15" s="885"/>
      <c r="IJE15" s="886"/>
      <c r="IJF15" s="886"/>
      <c r="IJG15" s="886"/>
      <c r="IJH15" s="885"/>
      <c r="IJI15" s="886"/>
      <c r="IJJ15" s="886"/>
      <c r="IJK15" s="886"/>
      <c r="IJL15" s="885"/>
      <c r="IJM15" s="886"/>
      <c r="IJN15" s="886"/>
      <c r="IJO15" s="886"/>
      <c r="IJP15" s="885"/>
      <c r="IJQ15" s="886"/>
      <c r="IJR15" s="886"/>
      <c r="IJS15" s="886"/>
      <c r="IJT15" s="885"/>
      <c r="IJU15" s="886"/>
      <c r="IJV15" s="886"/>
      <c r="IJW15" s="886"/>
      <c r="IJX15" s="885"/>
      <c r="IJY15" s="886"/>
      <c r="IJZ15" s="886"/>
      <c r="IKA15" s="886"/>
      <c r="IKB15" s="885"/>
      <c r="IKC15" s="886"/>
      <c r="IKD15" s="886"/>
      <c r="IKE15" s="886"/>
      <c r="IKF15" s="885"/>
      <c r="IKG15" s="886"/>
      <c r="IKH15" s="886"/>
      <c r="IKI15" s="886"/>
      <c r="IKJ15" s="885"/>
      <c r="IKK15" s="886"/>
      <c r="IKL15" s="886"/>
      <c r="IKM15" s="886"/>
      <c r="IKN15" s="885"/>
      <c r="IKO15" s="886"/>
      <c r="IKP15" s="886"/>
      <c r="IKQ15" s="886"/>
      <c r="IKR15" s="885"/>
      <c r="IKS15" s="886"/>
      <c r="IKT15" s="886"/>
      <c r="IKU15" s="886"/>
      <c r="IKV15" s="885"/>
      <c r="IKW15" s="886"/>
      <c r="IKX15" s="886"/>
      <c r="IKY15" s="886"/>
      <c r="IKZ15" s="885"/>
      <c r="ILA15" s="886"/>
      <c r="ILB15" s="886"/>
      <c r="ILC15" s="886"/>
      <c r="ILD15" s="885"/>
      <c r="ILE15" s="886"/>
      <c r="ILF15" s="886"/>
      <c r="ILG15" s="886"/>
      <c r="ILH15" s="885"/>
      <c r="ILI15" s="886"/>
      <c r="ILJ15" s="886"/>
      <c r="ILK15" s="886"/>
      <c r="ILL15" s="885"/>
      <c r="ILM15" s="886"/>
      <c r="ILN15" s="886"/>
      <c r="ILO15" s="886"/>
      <c r="ILP15" s="885"/>
      <c r="ILQ15" s="886"/>
      <c r="ILR15" s="886"/>
      <c r="ILS15" s="886"/>
      <c r="ILT15" s="885"/>
      <c r="ILU15" s="886"/>
      <c r="ILV15" s="886"/>
      <c r="ILW15" s="886"/>
      <c r="ILX15" s="885"/>
      <c r="ILY15" s="886"/>
      <c r="ILZ15" s="886"/>
      <c r="IMA15" s="886"/>
      <c r="IMB15" s="885"/>
      <c r="IMC15" s="886"/>
      <c r="IMD15" s="886"/>
      <c r="IME15" s="886"/>
      <c r="IMF15" s="885"/>
      <c r="IMG15" s="886"/>
      <c r="IMH15" s="886"/>
      <c r="IMI15" s="886"/>
      <c r="IMJ15" s="885"/>
      <c r="IMK15" s="886"/>
      <c r="IML15" s="886"/>
      <c r="IMM15" s="886"/>
      <c r="IMN15" s="885"/>
      <c r="IMO15" s="886"/>
      <c r="IMP15" s="886"/>
      <c r="IMQ15" s="886"/>
      <c r="IMR15" s="885"/>
      <c r="IMS15" s="886"/>
      <c r="IMT15" s="886"/>
      <c r="IMU15" s="886"/>
      <c r="IMV15" s="885"/>
      <c r="IMW15" s="886"/>
      <c r="IMX15" s="886"/>
      <c r="IMY15" s="886"/>
      <c r="IMZ15" s="885"/>
      <c r="INA15" s="886"/>
      <c r="INB15" s="886"/>
      <c r="INC15" s="886"/>
      <c r="IND15" s="885"/>
      <c r="INE15" s="886"/>
      <c r="INF15" s="886"/>
      <c r="ING15" s="886"/>
      <c r="INH15" s="885"/>
      <c r="INI15" s="886"/>
      <c r="INJ15" s="886"/>
      <c r="INK15" s="886"/>
      <c r="INL15" s="885"/>
      <c r="INM15" s="886"/>
      <c r="INN15" s="886"/>
      <c r="INO15" s="886"/>
      <c r="INP15" s="885"/>
      <c r="INQ15" s="886"/>
      <c r="INR15" s="886"/>
      <c r="INS15" s="886"/>
      <c r="INT15" s="885"/>
      <c r="INU15" s="886"/>
      <c r="INV15" s="886"/>
      <c r="INW15" s="886"/>
      <c r="INX15" s="885"/>
      <c r="INY15" s="886"/>
      <c r="INZ15" s="886"/>
      <c r="IOA15" s="886"/>
      <c r="IOB15" s="885"/>
      <c r="IOC15" s="886"/>
      <c r="IOD15" s="886"/>
      <c r="IOE15" s="886"/>
      <c r="IOF15" s="885"/>
      <c r="IOG15" s="886"/>
      <c r="IOH15" s="886"/>
      <c r="IOI15" s="886"/>
      <c r="IOJ15" s="885"/>
      <c r="IOK15" s="886"/>
      <c r="IOL15" s="886"/>
      <c r="IOM15" s="886"/>
      <c r="ION15" s="885"/>
      <c r="IOO15" s="886"/>
      <c r="IOP15" s="886"/>
      <c r="IOQ15" s="886"/>
      <c r="IOR15" s="885"/>
      <c r="IOS15" s="886"/>
      <c r="IOT15" s="886"/>
      <c r="IOU15" s="886"/>
      <c r="IOV15" s="885"/>
      <c r="IOW15" s="886"/>
      <c r="IOX15" s="886"/>
      <c r="IOY15" s="886"/>
      <c r="IOZ15" s="885"/>
      <c r="IPA15" s="886"/>
      <c r="IPB15" s="886"/>
      <c r="IPC15" s="886"/>
      <c r="IPD15" s="885"/>
      <c r="IPE15" s="886"/>
      <c r="IPF15" s="886"/>
      <c r="IPG15" s="886"/>
      <c r="IPH15" s="885"/>
      <c r="IPI15" s="886"/>
      <c r="IPJ15" s="886"/>
      <c r="IPK15" s="886"/>
      <c r="IPL15" s="885"/>
      <c r="IPM15" s="886"/>
      <c r="IPN15" s="886"/>
      <c r="IPO15" s="886"/>
      <c r="IPP15" s="885"/>
      <c r="IPQ15" s="886"/>
      <c r="IPR15" s="886"/>
      <c r="IPS15" s="886"/>
      <c r="IPT15" s="885"/>
      <c r="IPU15" s="886"/>
      <c r="IPV15" s="886"/>
      <c r="IPW15" s="886"/>
      <c r="IPX15" s="885"/>
      <c r="IPY15" s="886"/>
      <c r="IPZ15" s="886"/>
      <c r="IQA15" s="886"/>
      <c r="IQB15" s="885"/>
      <c r="IQC15" s="886"/>
      <c r="IQD15" s="886"/>
      <c r="IQE15" s="886"/>
      <c r="IQF15" s="885"/>
      <c r="IQG15" s="886"/>
      <c r="IQH15" s="886"/>
      <c r="IQI15" s="886"/>
      <c r="IQJ15" s="885"/>
      <c r="IQK15" s="886"/>
      <c r="IQL15" s="886"/>
      <c r="IQM15" s="886"/>
      <c r="IQN15" s="885"/>
      <c r="IQO15" s="886"/>
      <c r="IQP15" s="886"/>
      <c r="IQQ15" s="886"/>
      <c r="IQR15" s="885"/>
      <c r="IQS15" s="886"/>
      <c r="IQT15" s="886"/>
      <c r="IQU15" s="886"/>
      <c r="IQV15" s="885"/>
      <c r="IQW15" s="886"/>
      <c r="IQX15" s="886"/>
      <c r="IQY15" s="886"/>
      <c r="IQZ15" s="885"/>
      <c r="IRA15" s="886"/>
      <c r="IRB15" s="886"/>
      <c r="IRC15" s="886"/>
      <c r="IRD15" s="885"/>
      <c r="IRE15" s="886"/>
      <c r="IRF15" s="886"/>
      <c r="IRG15" s="886"/>
      <c r="IRH15" s="885"/>
      <c r="IRI15" s="886"/>
      <c r="IRJ15" s="886"/>
      <c r="IRK15" s="886"/>
      <c r="IRL15" s="885"/>
      <c r="IRM15" s="886"/>
      <c r="IRN15" s="886"/>
      <c r="IRO15" s="886"/>
      <c r="IRP15" s="885"/>
      <c r="IRQ15" s="886"/>
      <c r="IRR15" s="886"/>
      <c r="IRS15" s="886"/>
      <c r="IRT15" s="885"/>
      <c r="IRU15" s="886"/>
      <c r="IRV15" s="886"/>
      <c r="IRW15" s="886"/>
      <c r="IRX15" s="885"/>
      <c r="IRY15" s="886"/>
      <c r="IRZ15" s="886"/>
      <c r="ISA15" s="886"/>
      <c r="ISB15" s="885"/>
      <c r="ISC15" s="886"/>
      <c r="ISD15" s="886"/>
      <c r="ISE15" s="886"/>
      <c r="ISF15" s="885"/>
      <c r="ISG15" s="886"/>
      <c r="ISH15" s="886"/>
      <c r="ISI15" s="886"/>
      <c r="ISJ15" s="885"/>
      <c r="ISK15" s="886"/>
      <c r="ISL15" s="886"/>
      <c r="ISM15" s="886"/>
      <c r="ISN15" s="885"/>
      <c r="ISO15" s="886"/>
      <c r="ISP15" s="886"/>
      <c r="ISQ15" s="886"/>
      <c r="ISR15" s="885"/>
      <c r="ISS15" s="886"/>
      <c r="IST15" s="886"/>
      <c r="ISU15" s="886"/>
      <c r="ISV15" s="885"/>
      <c r="ISW15" s="886"/>
      <c r="ISX15" s="886"/>
      <c r="ISY15" s="886"/>
      <c r="ISZ15" s="885"/>
      <c r="ITA15" s="886"/>
      <c r="ITB15" s="886"/>
      <c r="ITC15" s="886"/>
      <c r="ITD15" s="885"/>
      <c r="ITE15" s="886"/>
      <c r="ITF15" s="886"/>
      <c r="ITG15" s="886"/>
      <c r="ITH15" s="885"/>
      <c r="ITI15" s="886"/>
      <c r="ITJ15" s="886"/>
      <c r="ITK15" s="886"/>
      <c r="ITL15" s="885"/>
      <c r="ITM15" s="886"/>
      <c r="ITN15" s="886"/>
      <c r="ITO15" s="886"/>
      <c r="ITP15" s="885"/>
      <c r="ITQ15" s="886"/>
      <c r="ITR15" s="886"/>
      <c r="ITS15" s="886"/>
      <c r="ITT15" s="885"/>
      <c r="ITU15" s="886"/>
      <c r="ITV15" s="886"/>
      <c r="ITW15" s="886"/>
      <c r="ITX15" s="885"/>
      <c r="ITY15" s="886"/>
      <c r="ITZ15" s="886"/>
      <c r="IUA15" s="886"/>
      <c r="IUB15" s="885"/>
      <c r="IUC15" s="886"/>
      <c r="IUD15" s="886"/>
      <c r="IUE15" s="886"/>
      <c r="IUF15" s="885"/>
      <c r="IUG15" s="886"/>
      <c r="IUH15" s="886"/>
      <c r="IUI15" s="886"/>
      <c r="IUJ15" s="885"/>
      <c r="IUK15" s="886"/>
      <c r="IUL15" s="886"/>
      <c r="IUM15" s="886"/>
      <c r="IUN15" s="885"/>
      <c r="IUO15" s="886"/>
      <c r="IUP15" s="886"/>
      <c r="IUQ15" s="886"/>
      <c r="IUR15" s="885"/>
      <c r="IUS15" s="886"/>
      <c r="IUT15" s="886"/>
      <c r="IUU15" s="886"/>
      <c r="IUV15" s="885"/>
      <c r="IUW15" s="886"/>
      <c r="IUX15" s="886"/>
      <c r="IUY15" s="886"/>
      <c r="IUZ15" s="885"/>
      <c r="IVA15" s="886"/>
      <c r="IVB15" s="886"/>
      <c r="IVC15" s="886"/>
      <c r="IVD15" s="885"/>
      <c r="IVE15" s="886"/>
      <c r="IVF15" s="886"/>
      <c r="IVG15" s="886"/>
      <c r="IVH15" s="885"/>
      <c r="IVI15" s="886"/>
      <c r="IVJ15" s="886"/>
      <c r="IVK15" s="886"/>
      <c r="IVL15" s="885"/>
      <c r="IVM15" s="886"/>
      <c r="IVN15" s="886"/>
      <c r="IVO15" s="886"/>
      <c r="IVP15" s="885"/>
      <c r="IVQ15" s="886"/>
      <c r="IVR15" s="886"/>
      <c r="IVS15" s="886"/>
      <c r="IVT15" s="885"/>
      <c r="IVU15" s="886"/>
      <c r="IVV15" s="886"/>
      <c r="IVW15" s="886"/>
      <c r="IVX15" s="885"/>
      <c r="IVY15" s="886"/>
      <c r="IVZ15" s="886"/>
      <c r="IWA15" s="886"/>
      <c r="IWB15" s="885"/>
      <c r="IWC15" s="886"/>
      <c r="IWD15" s="886"/>
      <c r="IWE15" s="886"/>
      <c r="IWF15" s="885"/>
      <c r="IWG15" s="886"/>
      <c r="IWH15" s="886"/>
      <c r="IWI15" s="886"/>
      <c r="IWJ15" s="885"/>
      <c r="IWK15" s="886"/>
      <c r="IWL15" s="886"/>
      <c r="IWM15" s="886"/>
      <c r="IWN15" s="885"/>
      <c r="IWO15" s="886"/>
      <c r="IWP15" s="886"/>
      <c r="IWQ15" s="886"/>
      <c r="IWR15" s="885"/>
      <c r="IWS15" s="886"/>
      <c r="IWT15" s="886"/>
      <c r="IWU15" s="886"/>
      <c r="IWV15" s="885"/>
      <c r="IWW15" s="886"/>
      <c r="IWX15" s="886"/>
      <c r="IWY15" s="886"/>
      <c r="IWZ15" s="885"/>
      <c r="IXA15" s="886"/>
      <c r="IXB15" s="886"/>
      <c r="IXC15" s="886"/>
      <c r="IXD15" s="885"/>
      <c r="IXE15" s="886"/>
      <c r="IXF15" s="886"/>
      <c r="IXG15" s="886"/>
      <c r="IXH15" s="885"/>
      <c r="IXI15" s="886"/>
      <c r="IXJ15" s="886"/>
      <c r="IXK15" s="886"/>
      <c r="IXL15" s="885"/>
      <c r="IXM15" s="886"/>
      <c r="IXN15" s="886"/>
      <c r="IXO15" s="886"/>
      <c r="IXP15" s="885"/>
      <c r="IXQ15" s="886"/>
      <c r="IXR15" s="886"/>
      <c r="IXS15" s="886"/>
      <c r="IXT15" s="885"/>
      <c r="IXU15" s="886"/>
      <c r="IXV15" s="886"/>
      <c r="IXW15" s="886"/>
      <c r="IXX15" s="885"/>
      <c r="IXY15" s="886"/>
      <c r="IXZ15" s="886"/>
      <c r="IYA15" s="886"/>
      <c r="IYB15" s="885"/>
      <c r="IYC15" s="886"/>
      <c r="IYD15" s="886"/>
      <c r="IYE15" s="886"/>
      <c r="IYF15" s="885"/>
      <c r="IYG15" s="886"/>
      <c r="IYH15" s="886"/>
      <c r="IYI15" s="886"/>
      <c r="IYJ15" s="885"/>
      <c r="IYK15" s="886"/>
      <c r="IYL15" s="886"/>
      <c r="IYM15" s="886"/>
      <c r="IYN15" s="885"/>
      <c r="IYO15" s="886"/>
      <c r="IYP15" s="886"/>
      <c r="IYQ15" s="886"/>
      <c r="IYR15" s="885"/>
      <c r="IYS15" s="886"/>
      <c r="IYT15" s="886"/>
      <c r="IYU15" s="886"/>
      <c r="IYV15" s="885"/>
      <c r="IYW15" s="886"/>
      <c r="IYX15" s="886"/>
      <c r="IYY15" s="886"/>
      <c r="IYZ15" s="885"/>
      <c r="IZA15" s="886"/>
      <c r="IZB15" s="886"/>
      <c r="IZC15" s="886"/>
      <c r="IZD15" s="885"/>
      <c r="IZE15" s="886"/>
      <c r="IZF15" s="886"/>
      <c r="IZG15" s="886"/>
      <c r="IZH15" s="885"/>
      <c r="IZI15" s="886"/>
      <c r="IZJ15" s="886"/>
      <c r="IZK15" s="886"/>
      <c r="IZL15" s="885"/>
      <c r="IZM15" s="886"/>
      <c r="IZN15" s="886"/>
      <c r="IZO15" s="886"/>
      <c r="IZP15" s="885"/>
      <c r="IZQ15" s="886"/>
      <c r="IZR15" s="886"/>
      <c r="IZS15" s="886"/>
      <c r="IZT15" s="885"/>
      <c r="IZU15" s="886"/>
      <c r="IZV15" s="886"/>
      <c r="IZW15" s="886"/>
      <c r="IZX15" s="885"/>
      <c r="IZY15" s="886"/>
      <c r="IZZ15" s="886"/>
      <c r="JAA15" s="886"/>
      <c r="JAB15" s="885"/>
      <c r="JAC15" s="886"/>
      <c r="JAD15" s="886"/>
      <c r="JAE15" s="886"/>
      <c r="JAF15" s="885"/>
      <c r="JAG15" s="886"/>
      <c r="JAH15" s="886"/>
      <c r="JAI15" s="886"/>
      <c r="JAJ15" s="885"/>
      <c r="JAK15" s="886"/>
      <c r="JAL15" s="886"/>
      <c r="JAM15" s="886"/>
      <c r="JAN15" s="885"/>
      <c r="JAO15" s="886"/>
      <c r="JAP15" s="886"/>
      <c r="JAQ15" s="886"/>
      <c r="JAR15" s="885"/>
      <c r="JAS15" s="886"/>
      <c r="JAT15" s="886"/>
      <c r="JAU15" s="886"/>
      <c r="JAV15" s="885"/>
      <c r="JAW15" s="886"/>
      <c r="JAX15" s="886"/>
      <c r="JAY15" s="886"/>
      <c r="JAZ15" s="885"/>
      <c r="JBA15" s="886"/>
      <c r="JBB15" s="886"/>
      <c r="JBC15" s="886"/>
      <c r="JBD15" s="885"/>
      <c r="JBE15" s="886"/>
      <c r="JBF15" s="886"/>
      <c r="JBG15" s="886"/>
      <c r="JBH15" s="885"/>
      <c r="JBI15" s="886"/>
      <c r="JBJ15" s="886"/>
      <c r="JBK15" s="886"/>
      <c r="JBL15" s="885"/>
      <c r="JBM15" s="886"/>
      <c r="JBN15" s="886"/>
      <c r="JBO15" s="886"/>
      <c r="JBP15" s="885"/>
      <c r="JBQ15" s="886"/>
      <c r="JBR15" s="886"/>
      <c r="JBS15" s="886"/>
      <c r="JBT15" s="885"/>
      <c r="JBU15" s="886"/>
      <c r="JBV15" s="886"/>
      <c r="JBW15" s="886"/>
      <c r="JBX15" s="885"/>
      <c r="JBY15" s="886"/>
      <c r="JBZ15" s="886"/>
      <c r="JCA15" s="886"/>
      <c r="JCB15" s="885"/>
      <c r="JCC15" s="886"/>
      <c r="JCD15" s="886"/>
      <c r="JCE15" s="886"/>
      <c r="JCF15" s="885"/>
      <c r="JCG15" s="886"/>
      <c r="JCH15" s="886"/>
      <c r="JCI15" s="886"/>
      <c r="JCJ15" s="885"/>
      <c r="JCK15" s="886"/>
      <c r="JCL15" s="886"/>
      <c r="JCM15" s="886"/>
      <c r="JCN15" s="885"/>
      <c r="JCO15" s="886"/>
      <c r="JCP15" s="886"/>
      <c r="JCQ15" s="886"/>
      <c r="JCR15" s="885"/>
      <c r="JCS15" s="886"/>
      <c r="JCT15" s="886"/>
      <c r="JCU15" s="886"/>
      <c r="JCV15" s="885"/>
      <c r="JCW15" s="886"/>
      <c r="JCX15" s="886"/>
      <c r="JCY15" s="886"/>
      <c r="JCZ15" s="885"/>
      <c r="JDA15" s="886"/>
      <c r="JDB15" s="886"/>
      <c r="JDC15" s="886"/>
      <c r="JDD15" s="885"/>
      <c r="JDE15" s="886"/>
      <c r="JDF15" s="886"/>
      <c r="JDG15" s="886"/>
      <c r="JDH15" s="885"/>
      <c r="JDI15" s="886"/>
      <c r="JDJ15" s="886"/>
      <c r="JDK15" s="886"/>
      <c r="JDL15" s="885"/>
      <c r="JDM15" s="886"/>
      <c r="JDN15" s="886"/>
      <c r="JDO15" s="886"/>
      <c r="JDP15" s="885"/>
      <c r="JDQ15" s="886"/>
      <c r="JDR15" s="886"/>
      <c r="JDS15" s="886"/>
      <c r="JDT15" s="885"/>
      <c r="JDU15" s="886"/>
      <c r="JDV15" s="886"/>
      <c r="JDW15" s="886"/>
      <c r="JDX15" s="885"/>
      <c r="JDY15" s="886"/>
      <c r="JDZ15" s="886"/>
      <c r="JEA15" s="886"/>
      <c r="JEB15" s="885"/>
      <c r="JEC15" s="886"/>
      <c r="JED15" s="886"/>
      <c r="JEE15" s="886"/>
      <c r="JEF15" s="885"/>
      <c r="JEG15" s="886"/>
      <c r="JEH15" s="886"/>
      <c r="JEI15" s="886"/>
      <c r="JEJ15" s="885"/>
      <c r="JEK15" s="886"/>
      <c r="JEL15" s="886"/>
      <c r="JEM15" s="886"/>
      <c r="JEN15" s="885"/>
      <c r="JEO15" s="886"/>
      <c r="JEP15" s="886"/>
      <c r="JEQ15" s="886"/>
      <c r="JER15" s="885"/>
      <c r="JES15" s="886"/>
      <c r="JET15" s="886"/>
      <c r="JEU15" s="886"/>
      <c r="JEV15" s="885"/>
      <c r="JEW15" s="886"/>
      <c r="JEX15" s="886"/>
      <c r="JEY15" s="886"/>
      <c r="JEZ15" s="885"/>
      <c r="JFA15" s="886"/>
      <c r="JFB15" s="886"/>
      <c r="JFC15" s="886"/>
      <c r="JFD15" s="885"/>
      <c r="JFE15" s="886"/>
      <c r="JFF15" s="886"/>
      <c r="JFG15" s="886"/>
      <c r="JFH15" s="885"/>
      <c r="JFI15" s="886"/>
      <c r="JFJ15" s="886"/>
      <c r="JFK15" s="886"/>
      <c r="JFL15" s="885"/>
      <c r="JFM15" s="886"/>
      <c r="JFN15" s="886"/>
      <c r="JFO15" s="886"/>
      <c r="JFP15" s="885"/>
      <c r="JFQ15" s="886"/>
      <c r="JFR15" s="886"/>
      <c r="JFS15" s="886"/>
      <c r="JFT15" s="885"/>
      <c r="JFU15" s="886"/>
      <c r="JFV15" s="886"/>
      <c r="JFW15" s="886"/>
      <c r="JFX15" s="885"/>
      <c r="JFY15" s="886"/>
      <c r="JFZ15" s="886"/>
      <c r="JGA15" s="886"/>
      <c r="JGB15" s="885"/>
      <c r="JGC15" s="886"/>
      <c r="JGD15" s="886"/>
      <c r="JGE15" s="886"/>
      <c r="JGF15" s="885"/>
      <c r="JGG15" s="886"/>
      <c r="JGH15" s="886"/>
      <c r="JGI15" s="886"/>
      <c r="JGJ15" s="885"/>
      <c r="JGK15" s="886"/>
      <c r="JGL15" s="886"/>
      <c r="JGM15" s="886"/>
      <c r="JGN15" s="885"/>
      <c r="JGO15" s="886"/>
      <c r="JGP15" s="886"/>
      <c r="JGQ15" s="886"/>
      <c r="JGR15" s="885"/>
      <c r="JGS15" s="886"/>
      <c r="JGT15" s="886"/>
      <c r="JGU15" s="886"/>
      <c r="JGV15" s="885"/>
      <c r="JGW15" s="886"/>
      <c r="JGX15" s="886"/>
      <c r="JGY15" s="886"/>
      <c r="JGZ15" s="885"/>
      <c r="JHA15" s="886"/>
      <c r="JHB15" s="886"/>
      <c r="JHC15" s="886"/>
      <c r="JHD15" s="885"/>
      <c r="JHE15" s="886"/>
      <c r="JHF15" s="886"/>
      <c r="JHG15" s="886"/>
      <c r="JHH15" s="885"/>
      <c r="JHI15" s="886"/>
      <c r="JHJ15" s="886"/>
      <c r="JHK15" s="886"/>
      <c r="JHL15" s="885"/>
      <c r="JHM15" s="886"/>
      <c r="JHN15" s="886"/>
      <c r="JHO15" s="886"/>
      <c r="JHP15" s="885"/>
      <c r="JHQ15" s="886"/>
      <c r="JHR15" s="886"/>
      <c r="JHS15" s="886"/>
      <c r="JHT15" s="885"/>
      <c r="JHU15" s="886"/>
      <c r="JHV15" s="886"/>
      <c r="JHW15" s="886"/>
      <c r="JHX15" s="885"/>
      <c r="JHY15" s="886"/>
      <c r="JHZ15" s="886"/>
      <c r="JIA15" s="886"/>
      <c r="JIB15" s="885"/>
      <c r="JIC15" s="886"/>
      <c r="JID15" s="886"/>
      <c r="JIE15" s="886"/>
      <c r="JIF15" s="885"/>
      <c r="JIG15" s="886"/>
      <c r="JIH15" s="886"/>
      <c r="JII15" s="886"/>
      <c r="JIJ15" s="885"/>
      <c r="JIK15" s="886"/>
      <c r="JIL15" s="886"/>
      <c r="JIM15" s="886"/>
      <c r="JIN15" s="885"/>
      <c r="JIO15" s="886"/>
      <c r="JIP15" s="886"/>
      <c r="JIQ15" s="886"/>
      <c r="JIR15" s="885"/>
      <c r="JIS15" s="886"/>
      <c r="JIT15" s="886"/>
      <c r="JIU15" s="886"/>
      <c r="JIV15" s="885"/>
      <c r="JIW15" s="886"/>
      <c r="JIX15" s="886"/>
      <c r="JIY15" s="886"/>
      <c r="JIZ15" s="885"/>
      <c r="JJA15" s="886"/>
      <c r="JJB15" s="886"/>
      <c r="JJC15" s="886"/>
      <c r="JJD15" s="885"/>
      <c r="JJE15" s="886"/>
      <c r="JJF15" s="886"/>
      <c r="JJG15" s="886"/>
      <c r="JJH15" s="885"/>
      <c r="JJI15" s="886"/>
      <c r="JJJ15" s="886"/>
      <c r="JJK15" s="886"/>
      <c r="JJL15" s="885"/>
      <c r="JJM15" s="886"/>
      <c r="JJN15" s="886"/>
      <c r="JJO15" s="886"/>
      <c r="JJP15" s="885"/>
      <c r="JJQ15" s="886"/>
      <c r="JJR15" s="886"/>
      <c r="JJS15" s="886"/>
      <c r="JJT15" s="885"/>
      <c r="JJU15" s="886"/>
      <c r="JJV15" s="886"/>
      <c r="JJW15" s="886"/>
      <c r="JJX15" s="885"/>
      <c r="JJY15" s="886"/>
      <c r="JJZ15" s="886"/>
      <c r="JKA15" s="886"/>
      <c r="JKB15" s="885"/>
      <c r="JKC15" s="886"/>
      <c r="JKD15" s="886"/>
      <c r="JKE15" s="886"/>
      <c r="JKF15" s="885"/>
      <c r="JKG15" s="886"/>
      <c r="JKH15" s="886"/>
      <c r="JKI15" s="886"/>
      <c r="JKJ15" s="885"/>
      <c r="JKK15" s="886"/>
      <c r="JKL15" s="886"/>
      <c r="JKM15" s="886"/>
      <c r="JKN15" s="885"/>
      <c r="JKO15" s="886"/>
      <c r="JKP15" s="886"/>
      <c r="JKQ15" s="886"/>
      <c r="JKR15" s="885"/>
      <c r="JKS15" s="886"/>
      <c r="JKT15" s="886"/>
      <c r="JKU15" s="886"/>
      <c r="JKV15" s="885"/>
      <c r="JKW15" s="886"/>
      <c r="JKX15" s="886"/>
      <c r="JKY15" s="886"/>
      <c r="JKZ15" s="885"/>
      <c r="JLA15" s="886"/>
      <c r="JLB15" s="886"/>
      <c r="JLC15" s="886"/>
      <c r="JLD15" s="885"/>
      <c r="JLE15" s="886"/>
      <c r="JLF15" s="886"/>
      <c r="JLG15" s="886"/>
      <c r="JLH15" s="885"/>
      <c r="JLI15" s="886"/>
      <c r="JLJ15" s="886"/>
      <c r="JLK15" s="886"/>
      <c r="JLL15" s="885"/>
      <c r="JLM15" s="886"/>
      <c r="JLN15" s="886"/>
      <c r="JLO15" s="886"/>
      <c r="JLP15" s="885"/>
      <c r="JLQ15" s="886"/>
      <c r="JLR15" s="886"/>
      <c r="JLS15" s="886"/>
      <c r="JLT15" s="885"/>
      <c r="JLU15" s="886"/>
      <c r="JLV15" s="886"/>
      <c r="JLW15" s="886"/>
      <c r="JLX15" s="885"/>
      <c r="JLY15" s="886"/>
      <c r="JLZ15" s="886"/>
      <c r="JMA15" s="886"/>
      <c r="JMB15" s="885"/>
      <c r="JMC15" s="886"/>
      <c r="JMD15" s="886"/>
      <c r="JME15" s="886"/>
      <c r="JMF15" s="885"/>
      <c r="JMG15" s="886"/>
      <c r="JMH15" s="886"/>
      <c r="JMI15" s="886"/>
      <c r="JMJ15" s="885"/>
      <c r="JMK15" s="886"/>
      <c r="JML15" s="886"/>
      <c r="JMM15" s="886"/>
      <c r="JMN15" s="885"/>
      <c r="JMO15" s="886"/>
      <c r="JMP15" s="886"/>
      <c r="JMQ15" s="886"/>
      <c r="JMR15" s="885"/>
      <c r="JMS15" s="886"/>
      <c r="JMT15" s="886"/>
      <c r="JMU15" s="886"/>
      <c r="JMV15" s="885"/>
      <c r="JMW15" s="886"/>
      <c r="JMX15" s="886"/>
      <c r="JMY15" s="886"/>
      <c r="JMZ15" s="885"/>
      <c r="JNA15" s="886"/>
      <c r="JNB15" s="886"/>
      <c r="JNC15" s="886"/>
      <c r="JND15" s="885"/>
      <c r="JNE15" s="886"/>
      <c r="JNF15" s="886"/>
      <c r="JNG15" s="886"/>
      <c r="JNH15" s="885"/>
      <c r="JNI15" s="886"/>
      <c r="JNJ15" s="886"/>
      <c r="JNK15" s="886"/>
      <c r="JNL15" s="885"/>
      <c r="JNM15" s="886"/>
      <c r="JNN15" s="886"/>
      <c r="JNO15" s="886"/>
      <c r="JNP15" s="885"/>
      <c r="JNQ15" s="886"/>
      <c r="JNR15" s="886"/>
      <c r="JNS15" s="886"/>
      <c r="JNT15" s="885"/>
      <c r="JNU15" s="886"/>
      <c r="JNV15" s="886"/>
      <c r="JNW15" s="886"/>
      <c r="JNX15" s="885"/>
      <c r="JNY15" s="886"/>
      <c r="JNZ15" s="886"/>
      <c r="JOA15" s="886"/>
      <c r="JOB15" s="885"/>
      <c r="JOC15" s="886"/>
      <c r="JOD15" s="886"/>
      <c r="JOE15" s="886"/>
      <c r="JOF15" s="885"/>
      <c r="JOG15" s="886"/>
      <c r="JOH15" s="886"/>
      <c r="JOI15" s="886"/>
      <c r="JOJ15" s="885"/>
      <c r="JOK15" s="886"/>
      <c r="JOL15" s="886"/>
      <c r="JOM15" s="886"/>
      <c r="JON15" s="885"/>
      <c r="JOO15" s="886"/>
      <c r="JOP15" s="886"/>
      <c r="JOQ15" s="886"/>
      <c r="JOR15" s="885"/>
      <c r="JOS15" s="886"/>
      <c r="JOT15" s="886"/>
      <c r="JOU15" s="886"/>
      <c r="JOV15" s="885"/>
      <c r="JOW15" s="886"/>
      <c r="JOX15" s="886"/>
      <c r="JOY15" s="886"/>
      <c r="JOZ15" s="885"/>
      <c r="JPA15" s="886"/>
      <c r="JPB15" s="886"/>
      <c r="JPC15" s="886"/>
      <c r="JPD15" s="885"/>
      <c r="JPE15" s="886"/>
      <c r="JPF15" s="886"/>
      <c r="JPG15" s="886"/>
      <c r="JPH15" s="885"/>
      <c r="JPI15" s="886"/>
      <c r="JPJ15" s="886"/>
      <c r="JPK15" s="886"/>
      <c r="JPL15" s="885"/>
      <c r="JPM15" s="886"/>
      <c r="JPN15" s="886"/>
      <c r="JPO15" s="886"/>
      <c r="JPP15" s="885"/>
      <c r="JPQ15" s="886"/>
      <c r="JPR15" s="886"/>
      <c r="JPS15" s="886"/>
      <c r="JPT15" s="885"/>
      <c r="JPU15" s="886"/>
      <c r="JPV15" s="886"/>
      <c r="JPW15" s="886"/>
      <c r="JPX15" s="885"/>
      <c r="JPY15" s="886"/>
      <c r="JPZ15" s="886"/>
      <c r="JQA15" s="886"/>
      <c r="JQB15" s="885"/>
      <c r="JQC15" s="886"/>
      <c r="JQD15" s="886"/>
      <c r="JQE15" s="886"/>
      <c r="JQF15" s="885"/>
      <c r="JQG15" s="886"/>
      <c r="JQH15" s="886"/>
      <c r="JQI15" s="886"/>
      <c r="JQJ15" s="885"/>
      <c r="JQK15" s="886"/>
      <c r="JQL15" s="886"/>
      <c r="JQM15" s="886"/>
      <c r="JQN15" s="885"/>
      <c r="JQO15" s="886"/>
      <c r="JQP15" s="886"/>
      <c r="JQQ15" s="886"/>
      <c r="JQR15" s="885"/>
      <c r="JQS15" s="886"/>
      <c r="JQT15" s="886"/>
      <c r="JQU15" s="886"/>
      <c r="JQV15" s="885"/>
      <c r="JQW15" s="886"/>
      <c r="JQX15" s="886"/>
      <c r="JQY15" s="886"/>
      <c r="JQZ15" s="885"/>
      <c r="JRA15" s="886"/>
      <c r="JRB15" s="886"/>
      <c r="JRC15" s="886"/>
      <c r="JRD15" s="885"/>
      <c r="JRE15" s="886"/>
      <c r="JRF15" s="886"/>
      <c r="JRG15" s="886"/>
      <c r="JRH15" s="885"/>
      <c r="JRI15" s="886"/>
      <c r="JRJ15" s="886"/>
      <c r="JRK15" s="886"/>
      <c r="JRL15" s="885"/>
      <c r="JRM15" s="886"/>
      <c r="JRN15" s="886"/>
      <c r="JRO15" s="886"/>
      <c r="JRP15" s="885"/>
      <c r="JRQ15" s="886"/>
      <c r="JRR15" s="886"/>
      <c r="JRS15" s="886"/>
      <c r="JRT15" s="885"/>
      <c r="JRU15" s="886"/>
      <c r="JRV15" s="886"/>
      <c r="JRW15" s="886"/>
      <c r="JRX15" s="885"/>
      <c r="JRY15" s="886"/>
      <c r="JRZ15" s="886"/>
      <c r="JSA15" s="886"/>
      <c r="JSB15" s="885"/>
      <c r="JSC15" s="886"/>
      <c r="JSD15" s="886"/>
      <c r="JSE15" s="886"/>
      <c r="JSF15" s="885"/>
      <c r="JSG15" s="886"/>
      <c r="JSH15" s="886"/>
      <c r="JSI15" s="886"/>
      <c r="JSJ15" s="885"/>
      <c r="JSK15" s="886"/>
      <c r="JSL15" s="886"/>
      <c r="JSM15" s="886"/>
      <c r="JSN15" s="885"/>
      <c r="JSO15" s="886"/>
      <c r="JSP15" s="886"/>
      <c r="JSQ15" s="886"/>
      <c r="JSR15" s="885"/>
      <c r="JSS15" s="886"/>
      <c r="JST15" s="886"/>
      <c r="JSU15" s="886"/>
      <c r="JSV15" s="885"/>
      <c r="JSW15" s="886"/>
      <c r="JSX15" s="886"/>
      <c r="JSY15" s="886"/>
      <c r="JSZ15" s="885"/>
      <c r="JTA15" s="886"/>
      <c r="JTB15" s="886"/>
      <c r="JTC15" s="886"/>
      <c r="JTD15" s="885"/>
      <c r="JTE15" s="886"/>
      <c r="JTF15" s="886"/>
      <c r="JTG15" s="886"/>
      <c r="JTH15" s="885"/>
      <c r="JTI15" s="886"/>
      <c r="JTJ15" s="886"/>
      <c r="JTK15" s="886"/>
      <c r="JTL15" s="885"/>
      <c r="JTM15" s="886"/>
      <c r="JTN15" s="886"/>
      <c r="JTO15" s="886"/>
      <c r="JTP15" s="885"/>
      <c r="JTQ15" s="886"/>
      <c r="JTR15" s="886"/>
      <c r="JTS15" s="886"/>
      <c r="JTT15" s="885"/>
      <c r="JTU15" s="886"/>
      <c r="JTV15" s="886"/>
      <c r="JTW15" s="886"/>
      <c r="JTX15" s="885"/>
      <c r="JTY15" s="886"/>
      <c r="JTZ15" s="886"/>
      <c r="JUA15" s="886"/>
      <c r="JUB15" s="885"/>
      <c r="JUC15" s="886"/>
      <c r="JUD15" s="886"/>
      <c r="JUE15" s="886"/>
      <c r="JUF15" s="885"/>
      <c r="JUG15" s="886"/>
      <c r="JUH15" s="886"/>
      <c r="JUI15" s="886"/>
      <c r="JUJ15" s="885"/>
      <c r="JUK15" s="886"/>
      <c r="JUL15" s="886"/>
      <c r="JUM15" s="886"/>
      <c r="JUN15" s="885"/>
      <c r="JUO15" s="886"/>
      <c r="JUP15" s="886"/>
      <c r="JUQ15" s="886"/>
      <c r="JUR15" s="885"/>
      <c r="JUS15" s="886"/>
      <c r="JUT15" s="886"/>
      <c r="JUU15" s="886"/>
      <c r="JUV15" s="885"/>
      <c r="JUW15" s="886"/>
      <c r="JUX15" s="886"/>
      <c r="JUY15" s="886"/>
      <c r="JUZ15" s="885"/>
      <c r="JVA15" s="886"/>
      <c r="JVB15" s="886"/>
      <c r="JVC15" s="886"/>
      <c r="JVD15" s="885"/>
      <c r="JVE15" s="886"/>
      <c r="JVF15" s="886"/>
      <c r="JVG15" s="886"/>
      <c r="JVH15" s="885"/>
      <c r="JVI15" s="886"/>
      <c r="JVJ15" s="886"/>
      <c r="JVK15" s="886"/>
      <c r="JVL15" s="885"/>
      <c r="JVM15" s="886"/>
      <c r="JVN15" s="886"/>
      <c r="JVO15" s="886"/>
      <c r="JVP15" s="885"/>
      <c r="JVQ15" s="886"/>
      <c r="JVR15" s="886"/>
      <c r="JVS15" s="886"/>
      <c r="JVT15" s="885"/>
      <c r="JVU15" s="886"/>
      <c r="JVV15" s="886"/>
      <c r="JVW15" s="886"/>
      <c r="JVX15" s="885"/>
      <c r="JVY15" s="886"/>
      <c r="JVZ15" s="886"/>
      <c r="JWA15" s="886"/>
      <c r="JWB15" s="885"/>
      <c r="JWC15" s="886"/>
      <c r="JWD15" s="886"/>
      <c r="JWE15" s="886"/>
      <c r="JWF15" s="885"/>
      <c r="JWG15" s="886"/>
      <c r="JWH15" s="886"/>
      <c r="JWI15" s="886"/>
      <c r="JWJ15" s="885"/>
      <c r="JWK15" s="886"/>
      <c r="JWL15" s="886"/>
      <c r="JWM15" s="886"/>
      <c r="JWN15" s="885"/>
      <c r="JWO15" s="886"/>
      <c r="JWP15" s="886"/>
      <c r="JWQ15" s="886"/>
      <c r="JWR15" s="885"/>
      <c r="JWS15" s="886"/>
      <c r="JWT15" s="886"/>
      <c r="JWU15" s="886"/>
      <c r="JWV15" s="885"/>
      <c r="JWW15" s="886"/>
      <c r="JWX15" s="886"/>
      <c r="JWY15" s="886"/>
      <c r="JWZ15" s="885"/>
      <c r="JXA15" s="886"/>
      <c r="JXB15" s="886"/>
      <c r="JXC15" s="886"/>
      <c r="JXD15" s="885"/>
      <c r="JXE15" s="886"/>
      <c r="JXF15" s="886"/>
      <c r="JXG15" s="886"/>
      <c r="JXH15" s="885"/>
      <c r="JXI15" s="886"/>
      <c r="JXJ15" s="886"/>
      <c r="JXK15" s="886"/>
      <c r="JXL15" s="885"/>
      <c r="JXM15" s="886"/>
      <c r="JXN15" s="886"/>
      <c r="JXO15" s="886"/>
      <c r="JXP15" s="885"/>
      <c r="JXQ15" s="886"/>
      <c r="JXR15" s="886"/>
      <c r="JXS15" s="886"/>
      <c r="JXT15" s="885"/>
      <c r="JXU15" s="886"/>
      <c r="JXV15" s="886"/>
      <c r="JXW15" s="886"/>
      <c r="JXX15" s="885"/>
      <c r="JXY15" s="886"/>
      <c r="JXZ15" s="886"/>
      <c r="JYA15" s="886"/>
      <c r="JYB15" s="885"/>
      <c r="JYC15" s="886"/>
      <c r="JYD15" s="886"/>
      <c r="JYE15" s="886"/>
      <c r="JYF15" s="885"/>
      <c r="JYG15" s="886"/>
      <c r="JYH15" s="886"/>
      <c r="JYI15" s="886"/>
      <c r="JYJ15" s="885"/>
      <c r="JYK15" s="886"/>
      <c r="JYL15" s="886"/>
      <c r="JYM15" s="886"/>
      <c r="JYN15" s="885"/>
      <c r="JYO15" s="886"/>
      <c r="JYP15" s="886"/>
      <c r="JYQ15" s="886"/>
      <c r="JYR15" s="885"/>
      <c r="JYS15" s="886"/>
      <c r="JYT15" s="886"/>
      <c r="JYU15" s="886"/>
      <c r="JYV15" s="885"/>
      <c r="JYW15" s="886"/>
      <c r="JYX15" s="886"/>
      <c r="JYY15" s="886"/>
      <c r="JYZ15" s="885"/>
      <c r="JZA15" s="886"/>
      <c r="JZB15" s="886"/>
      <c r="JZC15" s="886"/>
      <c r="JZD15" s="885"/>
      <c r="JZE15" s="886"/>
      <c r="JZF15" s="886"/>
      <c r="JZG15" s="886"/>
      <c r="JZH15" s="885"/>
      <c r="JZI15" s="886"/>
      <c r="JZJ15" s="886"/>
      <c r="JZK15" s="886"/>
      <c r="JZL15" s="885"/>
      <c r="JZM15" s="886"/>
      <c r="JZN15" s="886"/>
      <c r="JZO15" s="886"/>
      <c r="JZP15" s="885"/>
      <c r="JZQ15" s="886"/>
      <c r="JZR15" s="886"/>
      <c r="JZS15" s="886"/>
      <c r="JZT15" s="885"/>
      <c r="JZU15" s="886"/>
      <c r="JZV15" s="886"/>
      <c r="JZW15" s="886"/>
      <c r="JZX15" s="885"/>
      <c r="JZY15" s="886"/>
      <c r="JZZ15" s="886"/>
      <c r="KAA15" s="886"/>
      <c r="KAB15" s="885"/>
      <c r="KAC15" s="886"/>
      <c r="KAD15" s="886"/>
      <c r="KAE15" s="886"/>
      <c r="KAF15" s="885"/>
      <c r="KAG15" s="886"/>
      <c r="KAH15" s="886"/>
      <c r="KAI15" s="886"/>
      <c r="KAJ15" s="885"/>
      <c r="KAK15" s="886"/>
      <c r="KAL15" s="886"/>
      <c r="KAM15" s="886"/>
      <c r="KAN15" s="885"/>
      <c r="KAO15" s="886"/>
      <c r="KAP15" s="886"/>
      <c r="KAQ15" s="886"/>
      <c r="KAR15" s="885"/>
      <c r="KAS15" s="886"/>
      <c r="KAT15" s="886"/>
      <c r="KAU15" s="886"/>
      <c r="KAV15" s="885"/>
      <c r="KAW15" s="886"/>
      <c r="KAX15" s="886"/>
      <c r="KAY15" s="886"/>
      <c r="KAZ15" s="885"/>
      <c r="KBA15" s="886"/>
      <c r="KBB15" s="886"/>
      <c r="KBC15" s="886"/>
      <c r="KBD15" s="885"/>
      <c r="KBE15" s="886"/>
      <c r="KBF15" s="886"/>
      <c r="KBG15" s="886"/>
      <c r="KBH15" s="885"/>
      <c r="KBI15" s="886"/>
      <c r="KBJ15" s="886"/>
      <c r="KBK15" s="886"/>
      <c r="KBL15" s="885"/>
      <c r="KBM15" s="886"/>
      <c r="KBN15" s="886"/>
      <c r="KBO15" s="886"/>
      <c r="KBP15" s="885"/>
      <c r="KBQ15" s="886"/>
      <c r="KBR15" s="886"/>
      <c r="KBS15" s="886"/>
      <c r="KBT15" s="885"/>
      <c r="KBU15" s="886"/>
      <c r="KBV15" s="886"/>
      <c r="KBW15" s="886"/>
      <c r="KBX15" s="885"/>
      <c r="KBY15" s="886"/>
      <c r="KBZ15" s="886"/>
      <c r="KCA15" s="886"/>
      <c r="KCB15" s="885"/>
      <c r="KCC15" s="886"/>
      <c r="KCD15" s="886"/>
      <c r="KCE15" s="886"/>
      <c r="KCF15" s="885"/>
      <c r="KCG15" s="886"/>
      <c r="KCH15" s="886"/>
      <c r="KCI15" s="886"/>
      <c r="KCJ15" s="885"/>
      <c r="KCK15" s="886"/>
      <c r="KCL15" s="886"/>
      <c r="KCM15" s="886"/>
      <c r="KCN15" s="885"/>
      <c r="KCO15" s="886"/>
      <c r="KCP15" s="886"/>
      <c r="KCQ15" s="886"/>
      <c r="KCR15" s="885"/>
      <c r="KCS15" s="886"/>
      <c r="KCT15" s="886"/>
      <c r="KCU15" s="886"/>
      <c r="KCV15" s="885"/>
      <c r="KCW15" s="886"/>
      <c r="KCX15" s="886"/>
      <c r="KCY15" s="886"/>
      <c r="KCZ15" s="885"/>
      <c r="KDA15" s="886"/>
      <c r="KDB15" s="886"/>
      <c r="KDC15" s="886"/>
      <c r="KDD15" s="885"/>
      <c r="KDE15" s="886"/>
      <c r="KDF15" s="886"/>
      <c r="KDG15" s="886"/>
      <c r="KDH15" s="885"/>
      <c r="KDI15" s="886"/>
      <c r="KDJ15" s="886"/>
      <c r="KDK15" s="886"/>
      <c r="KDL15" s="885"/>
      <c r="KDM15" s="886"/>
      <c r="KDN15" s="886"/>
      <c r="KDO15" s="886"/>
      <c r="KDP15" s="885"/>
      <c r="KDQ15" s="886"/>
      <c r="KDR15" s="886"/>
      <c r="KDS15" s="886"/>
      <c r="KDT15" s="885"/>
      <c r="KDU15" s="886"/>
      <c r="KDV15" s="886"/>
      <c r="KDW15" s="886"/>
      <c r="KDX15" s="885"/>
      <c r="KDY15" s="886"/>
      <c r="KDZ15" s="886"/>
      <c r="KEA15" s="886"/>
      <c r="KEB15" s="885"/>
      <c r="KEC15" s="886"/>
      <c r="KED15" s="886"/>
      <c r="KEE15" s="886"/>
      <c r="KEF15" s="885"/>
      <c r="KEG15" s="886"/>
      <c r="KEH15" s="886"/>
      <c r="KEI15" s="886"/>
      <c r="KEJ15" s="885"/>
      <c r="KEK15" s="886"/>
      <c r="KEL15" s="886"/>
      <c r="KEM15" s="886"/>
      <c r="KEN15" s="885"/>
      <c r="KEO15" s="886"/>
      <c r="KEP15" s="886"/>
      <c r="KEQ15" s="886"/>
      <c r="KER15" s="885"/>
      <c r="KES15" s="886"/>
      <c r="KET15" s="886"/>
      <c r="KEU15" s="886"/>
      <c r="KEV15" s="885"/>
      <c r="KEW15" s="886"/>
      <c r="KEX15" s="886"/>
      <c r="KEY15" s="886"/>
      <c r="KEZ15" s="885"/>
      <c r="KFA15" s="886"/>
      <c r="KFB15" s="886"/>
      <c r="KFC15" s="886"/>
      <c r="KFD15" s="885"/>
      <c r="KFE15" s="886"/>
      <c r="KFF15" s="886"/>
      <c r="KFG15" s="886"/>
      <c r="KFH15" s="885"/>
      <c r="KFI15" s="886"/>
      <c r="KFJ15" s="886"/>
      <c r="KFK15" s="886"/>
      <c r="KFL15" s="885"/>
      <c r="KFM15" s="886"/>
      <c r="KFN15" s="886"/>
      <c r="KFO15" s="886"/>
      <c r="KFP15" s="885"/>
      <c r="KFQ15" s="886"/>
      <c r="KFR15" s="886"/>
      <c r="KFS15" s="886"/>
      <c r="KFT15" s="885"/>
      <c r="KFU15" s="886"/>
      <c r="KFV15" s="886"/>
      <c r="KFW15" s="886"/>
      <c r="KFX15" s="885"/>
      <c r="KFY15" s="886"/>
      <c r="KFZ15" s="886"/>
      <c r="KGA15" s="886"/>
      <c r="KGB15" s="885"/>
      <c r="KGC15" s="886"/>
      <c r="KGD15" s="886"/>
      <c r="KGE15" s="886"/>
      <c r="KGF15" s="885"/>
      <c r="KGG15" s="886"/>
      <c r="KGH15" s="886"/>
      <c r="KGI15" s="886"/>
      <c r="KGJ15" s="885"/>
      <c r="KGK15" s="886"/>
      <c r="KGL15" s="886"/>
      <c r="KGM15" s="886"/>
      <c r="KGN15" s="885"/>
      <c r="KGO15" s="886"/>
      <c r="KGP15" s="886"/>
      <c r="KGQ15" s="886"/>
      <c r="KGR15" s="885"/>
      <c r="KGS15" s="886"/>
      <c r="KGT15" s="886"/>
      <c r="KGU15" s="886"/>
      <c r="KGV15" s="885"/>
      <c r="KGW15" s="886"/>
      <c r="KGX15" s="886"/>
      <c r="KGY15" s="886"/>
      <c r="KGZ15" s="885"/>
      <c r="KHA15" s="886"/>
      <c r="KHB15" s="886"/>
      <c r="KHC15" s="886"/>
      <c r="KHD15" s="885"/>
      <c r="KHE15" s="886"/>
      <c r="KHF15" s="886"/>
      <c r="KHG15" s="886"/>
      <c r="KHH15" s="885"/>
      <c r="KHI15" s="886"/>
      <c r="KHJ15" s="886"/>
      <c r="KHK15" s="886"/>
      <c r="KHL15" s="885"/>
      <c r="KHM15" s="886"/>
      <c r="KHN15" s="886"/>
      <c r="KHO15" s="886"/>
      <c r="KHP15" s="885"/>
      <c r="KHQ15" s="886"/>
      <c r="KHR15" s="886"/>
      <c r="KHS15" s="886"/>
      <c r="KHT15" s="885"/>
      <c r="KHU15" s="886"/>
      <c r="KHV15" s="886"/>
      <c r="KHW15" s="886"/>
      <c r="KHX15" s="885"/>
      <c r="KHY15" s="886"/>
      <c r="KHZ15" s="886"/>
      <c r="KIA15" s="886"/>
      <c r="KIB15" s="885"/>
      <c r="KIC15" s="886"/>
      <c r="KID15" s="886"/>
      <c r="KIE15" s="886"/>
      <c r="KIF15" s="885"/>
      <c r="KIG15" s="886"/>
      <c r="KIH15" s="886"/>
      <c r="KII15" s="886"/>
      <c r="KIJ15" s="885"/>
      <c r="KIK15" s="886"/>
      <c r="KIL15" s="886"/>
      <c r="KIM15" s="886"/>
      <c r="KIN15" s="885"/>
      <c r="KIO15" s="886"/>
      <c r="KIP15" s="886"/>
      <c r="KIQ15" s="886"/>
      <c r="KIR15" s="885"/>
      <c r="KIS15" s="886"/>
      <c r="KIT15" s="886"/>
      <c r="KIU15" s="886"/>
      <c r="KIV15" s="885"/>
      <c r="KIW15" s="886"/>
      <c r="KIX15" s="886"/>
      <c r="KIY15" s="886"/>
      <c r="KIZ15" s="885"/>
      <c r="KJA15" s="886"/>
      <c r="KJB15" s="886"/>
      <c r="KJC15" s="886"/>
      <c r="KJD15" s="885"/>
      <c r="KJE15" s="886"/>
      <c r="KJF15" s="886"/>
      <c r="KJG15" s="886"/>
      <c r="KJH15" s="885"/>
      <c r="KJI15" s="886"/>
      <c r="KJJ15" s="886"/>
      <c r="KJK15" s="886"/>
      <c r="KJL15" s="885"/>
      <c r="KJM15" s="886"/>
      <c r="KJN15" s="886"/>
      <c r="KJO15" s="886"/>
      <c r="KJP15" s="885"/>
      <c r="KJQ15" s="886"/>
      <c r="KJR15" s="886"/>
      <c r="KJS15" s="886"/>
      <c r="KJT15" s="885"/>
      <c r="KJU15" s="886"/>
      <c r="KJV15" s="886"/>
      <c r="KJW15" s="886"/>
      <c r="KJX15" s="885"/>
      <c r="KJY15" s="886"/>
      <c r="KJZ15" s="886"/>
      <c r="KKA15" s="886"/>
      <c r="KKB15" s="885"/>
      <c r="KKC15" s="886"/>
      <c r="KKD15" s="886"/>
      <c r="KKE15" s="886"/>
      <c r="KKF15" s="885"/>
      <c r="KKG15" s="886"/>
      <c r="KKH15" s="886"/>
      <c r="KKI15" s="886"/>
      <c r="KKJ15" s="885"/>
      <c r="KKK15" s="886"/>
      <c r="KKL15" s="886"/>
      <c r="KKM15" s="886"/>
      <c r="KKN15" s="885"/>
      <c r="KKO15" s="886"/>
      <c r="KKP15" s="886"/>
      <c r="KKQ15" s="886"/>
      <c r="KKR15" s="885"/>
      <c r="KKS15" s="886"/>
      <c r="KKT15" s="886"/>
      <c r="KKU15" s="886"/>
      <c r="KKV15" s="885"/>
      <c r="KKW15" s="886"/>
      <c r="KKX15" s="886"/>
      <c r="KKY15" s="886"/>
      <c r="KKZ15" s="885"/>
      <c r="KLA15" s="886"/>
      <c r="KLB15" s="886"/>
      <c r="KLC15" s="886"/>
      <c r="KLD15" s="885"/>
      <c r="KLE15" s="886"/>
      <c r="KLF15" s="886"/>
      <c r="KLG15" s="886"/>
      <c r="KLH15" s="885"/>
      <c r="KLI15" s="886"/>
      <c r="KLJ15" s="886"/>
      <c r="KLK15" s="886"/>
      <c r="KLL15" s="885"/>
      <c r="KLM15" s="886"/>
      <c r="KLN15" s="886"/>
      <c r="KLO15" s="886"/>
      <c r="KLP15" s="885"/>
      <c r="KLQ15" s="886"/>
      <c r="KLR15" s="886"/>
      <c r="KLS15" s="886"/>
      <c r="KLT15" s="885"/>
      <c r="KLU15" s="886"/>
      <c r="KLV15" s="886"/>
      <c r="KLW15" s="886"/>
      <c r="KLX15" s="885"/>
      <c r="KLY15" s="886"/>
      <c r="KLZ15" s="886"/>
      <c r="KMA15" s="886"/>
      <c r="KMB15" s="885"/>
      <c r="KMC15" s="886"/>
      <c r="KMD15" s="886"/>
      <c r="KME15" s="886"/>
      <c r="KMF15" s="885"/>
      <c r="KMG15" s="886"/>
      <c r="KMH15" s="886"/>
      <c r="KMI15" s="886"/>
      <c r="KMJ15" s="885"/>
      <c r="KMK15" s="886"/>
      <c r="KML15" s="886"/>
      <c r="KMM15" s="886"/>
      <c r="KMN15" s="885"/>
      <c r="KMO15" s="886"/>
      <c r="KMP15" s="886"/>
      <c r="KMQ15" s="886"/>
      <c r="KMR15" s="885"/>
      <c r="KMS15" s="886"/>
      <c r="KMT15" s="886"/>
      <c r="KMU15" s="886"/>
      <c r="KMV15" s="885"/>
      <c r="KMW15" s="886"/>
      <c r="KMX15" s="886"/>
      <c r="KMY15" s="886"/>
      <c r="KMZ15" s="885"/>
      <c r="KNA15" s="886"/>
      <c r="KNB15" s="886"/>
      <c r="KNC15" s="886"/>
      <c r="KND15" s="885"/>
      <c r="KNE15" s="886"/>
      <c r="KNF15" s="886"/>
      <c r="KNG15" s="886"/>
      <c r="KNH15" s="885"/>
      <c r="KNI15" s="886"/>
      <c r="KNJ15" s="886"/>
      <c r="KNK15" s="886"/>
      <c r="KNL15" s="885"/>
      <c r="KNM15" s="886"/>
      <c r="KNN15" s="886"/>
      <c r="KNO15" s="886"/>
      <c r="KNP15" s="885"/>
      <c r="KNQ15" s="886"/>
      <c r="KNR15" s="886"/>
      <c r="KNS15" s="886"/>
      <c r="KNT15" s="885"/>
      <c r="KNU15" s="886"/>
      <c r="KNV15" s="886"/>
      <c r="KNW15" s="886"/>
      <c r="KNX15" s="885"/>
      <c r="KNY15" s="886"/>
      <c r="KNZ15" s="886"/>
      <c r="KOA15" s="886"/>
      <c r="KOB15" s="885"/>
      <c r="KOC15" s="886"/>
      <c r="KOD15" s="886"/>
      <c r="KOE15" s="886"/>
      <c r="KOF15" s="885"/>
      <c r="KOG15" s="886"/>
      <c r="KOH15" s="886"/>
      <c r="KOI15" s="886"/>
      <c r="KOJ15" s="885"/>
      <c r="KOK15" s="886"/>
      <c r="KOL15" s="886"/>
      <c r="KOM15" s="886"/>
      <c r="KON15" s="885"/>
      <c r="KOO15" s="886"/>
      <c r="KOP15" s="886"/>
      <c r="KOQ15" s="886"/>
      <c r="KOR15" s="885"/>
      <c r="KOS15" s="886"/>
      <c r="KOT15" s="886"/>
      <c r="KOU15" s="886"/>
      <c r="KOV15" s="885"/>
      <c r="KOW15" s="886"/>
      <c r="KOX15" s="886"/>
      <c r="KOY15" s="886"/>
      <c r="KOZ15" s="885"/>
      <c r="KPA15" s="886"/>
      <c r="KPB15" s="886"/>
      <c r="KPC15" s="886"/>
      <c r="KPD15" s="885"/>
      <c r="KPE15" s="886"/>
      <c r="KPF15" s="886"/>
      <c r="KPG15" s="886"/>
      <c r="KPH15" s="885"/>
      <c r="KPI15" s="886"/>
      <c r="KPJ15" s="886"/>
      <c r="KPK15" s="886"/>
      <c r="KPL15" s="885"/>
      <c r="KPM15" s="886"/>
      <c r="KPN15" s="886"/>
      <c r="KPO15" s="886"/>
      <c r="KPP15" s="885"/>
      <c r="KPQ15" s="886"/>
      <c r="KPR15" s="886"/>
      <c r="KPS15" s="886"/>
      <c r="KPT15" s="885"/>
      <c r="KPU15" s="886"/>
      <c r="KPV15" s="886"/>
      <c r="KPW15" s="886"/>
      <c r="KPX15" s="885"/>
      <c r="KPY15" s="886"/>
      <c r="KPZ15" s="886"/>
      <c r="KQA15" s="886"/>
      <c r="KQB15" s="885"/>
      <c r="KQC15" s="886"/>
      <c r="KQD15" s="886"/>
      <c r="KQE15" s="886"/>
      <c r="KQF15" s="885"/>
      <c r="KQG15" s="886"/>
      <c r="KQH15" s="886"/>
      <c r="KQI15" s="886"/>
      <c r="KQJ15" s="885"/>
      <c r="KQK15" s="886"/>
      <c r="KQL15" s="886"/>
      <c r="KQM15" s="886"/>
      <c r="KQN15" s="885"/>
      <c r="KQO15" s="886"/>
      <c r="KQP15" s="886"/>
      <c r="KQQ15" s="886"/>
      <c r="KQR15" s="885"/>
      <c r="KQS15" s="886"/>
      <c r="KQT15" s="886"/>
      <c r="KQU15" s="886"/>
      <c r="KQV15" s="885"/>
      <c r="KQW15" s="886"/>
      <c r="KQX15" s="886"/>
      <c r="KQY15" s="886"/>
      <c r="KQZ15" s="885"/>
      <c r="KRA15" s="886"/>
      <c r="KRB15" s="886"/>
      <c r="KRC15" s="886"/>
      <c r="KRD15" s="885"/>
      <c r="KRE15" s="886"/>
      <c r="KRF15" s="886"/>
      <c r="KRG15" s="886"/>
      <c r="KRH15" s="885"/>
      <c r="KRI15" s="886"/>
      <c r="KRJ15" s="886"/>
      <c r="KRK15" s="886"/>
      <c r="KRL15" s="885"/>
      <c r="KRM15" s="886"/>
      <c r="KRN15" s="886"/>
      <c r="KRO15" s="886"/>
      <c r="KRP15" s="885"/>
      <c r="KRQ15" s="886"/>
      <c r="KRR15" s="886"/>
      <c r="KRS15" s="886"/>
      <c r="KRT15" s="885"/>
      <c r="KRU15" s="886"/>
      <c r="KRV15" s="886"/>
      <c r="KRW15" s="886"/>
      <c r="KRX15" s="885"/>
      <c r="KRY15" s="886"/>
      <c r="KRZ15" s="886"/>
      <c r="KSA15" s="886"/>
      <c r="KSB15" s="885"/>
      <c r="KSC15" s="886"/>
      <c r="KSD15" s="886"/>
      <c r="KSE15" s="886"/>
      <c r="KSF15" s="885"/>
      <c r="KSG15" s="886"/>
      <c r="KSH15" s="886"/>
      <c r="KSI15" s="886"/>
      <c r="KSJ15" s="885"/>
      <c r="KSK15" s="886"/>
      <c r="KSL15" s="886"/>
      <c r="KSM15" s="886"/>
      <c r="KSN15" s="885"/>
      <c r="KSO15" s="886"/>
      <c r="KSP15" s="886"/>
      <c r="KSQ15" s="886"/>
      <c r="KSR15" s="885"/>
      <c r="KSS15" s="886"/>
      <c r="KST15" s="886"/>
      <c r="KSU15" s="886"/>
      <c r="KSV15" s="885"/>
      <c r="KSW15" s="886"/>
      <c r="KSX15" s="886"/>
      <c r="KSY15" s="886"/>
      <c r="KSZ15" s="885"/>
      <c r="KTA15" s="886"/>
      <c r="KTB15" s="886"/>
      <c r="KTC15" s="886"/>
      <c r="KTD15" s="885"/>
      <c r="KTE15" s="886"/>
      <c r="KTF15" s="886"/>
      <c r="KTG15" s="886"/>
      <c r="KTH15" s="885"/>
      <c r="KTI15" s="886"/>
      <c r="KTJ15" s="886"/>
      <c r="KTK15" s="886"/>
      <c r="KTL15" s="885"/>
      <c r="KTM15" s="886"/>
      <c r="KTN15" s="886"/>
      <c r="KTO15" s="886"/>
      <c r="KTP15" s="885"/>
      <c r="KTQ15" s="886"/>
      <c r="KTR15" s="886"/>
      <c r="KTS15" s="886"/>
      <c r="KTT15" s="885"/>
      <c r="KTU15" s="886"/>
      <c r="KTV15" s="886"/>
      <c r="KTW15" s="886"/>
      <c r="KTX15" s="885"/>
      <c r="KTY15" s="886"/>
      <c r="KTZ15" s="886"/>
      <c r="KUA15" s="886"/>
      <c r="KUB15" s="885"/>
      <c r="KUC15" s="886"/>
      <c r="KUD15" s="886"/>
      <c r="KUE15" s="886"/>
      <c r="KUF15" s="885"/>
      <c r="KUG15" s="886"/>
      <c r="KUH15" s="886"/>
      <c r="KUI15" s="886"/>
      <c r="KUJ15" s="885"/>
      <c r="KUK15" s="886"/>
      <c r="KUL15" s="886"/>
      <c r="KUM15" s="886"/>
      <c r="KUN15" s="885"/>
      <c r="KUO15" s="886"/>
      <c r="KUP15" s="886"/>
      <c r="KUQ15" s="886"/>
      <c r="KUR15" s="885"/>
      <c r="KUS15" s="886"/>
      <c r="KUT15" s="886"/>
      <c r="KUU15" s="886"/>
      <c r="KUV15" s="885"/>
      <c r="KUW15" s="886"/>
      <c r="KUX15" s="886"/>
      <c r="KUY15" s="886"/>
      <c r="KUZ15" s="885"/>
      <c r="KVA15" s="886"/>
      <c r="KVB15" s="886"/>
      <c r="KVC15" s="886"/>
      <c r="KVD15" s="885"/>
      <c r="KVE15" s="886"/>
      <c r="KVF15" s="886"/>
      <c r="KVG15" s="886"/>
      <c r="KVH15" s="885"/>
      <c r="KVI15" s="886"/>
      <c r="KVJ15" s="886"/>
      <c r="KVK15" s="886"/>
      <c r="KVL15" s="885"/>
      <c r="KVM15" s="886"/>
      <c r="KVN15" s="886"/>
      <c r="KVO15" s="886"/>
      <c r="KVP15" s="885"/>
      <c r="KVQ15" s="886"/>
      <c r="KVR15" s="886"/>
      <c r="KVS15" s="886"/>
      <c r="KVT15" s="885"/>
      <c r="KVU15" s="886"/>
      <c r="KVV15" s="886"/>
      <c r="KVW15" s="886"/>
      <c r="KVX15" s="885"/>
      <c r="KVY15" s="886"/>
      <c r="KVZ15" s="886"/>
      <c r="KWA15" s="886"/>
      <c r="KWB15" s="885"/>
      <c r="KWC15" s="886"/>
      <c r="KWD15" s="886"/>
      <c r="KWE15" s="886"/>
      <c r="KWF15" s="885"/>
      <c r="KWG15" s="886"/>
      <c r="KWH15" s="886"/>
      <c r="KWI15" s="886"/>
      <c r="KWJ15" s="885"/>
      <c r="KWK15" s="886"/>
      <c r="KWL15" s="886"/>
      <c r="KWM15" s="886"/>
      <c r="KWN15" s="885"/>
      <c r="KWO15" s="886"/>
      <c r="KWP15" s="886"/>
      <c r="KWQ15" s="886"/>
      <c r="KWR15" s="885"/>
      <c r="KWS15" s="886"/>
      <c r="KWT15" s="886"/>
      <c r="KWU15" s="886"/>
      <c r="KWV15" s="885"/>
      <c r="KWW15" s="886"/>
      <c r="KWX15" s="886"/>
      <c r="KWY15" s="886"/>
      <c r="KWZ15" s="885"/>
      <c r="KXA15" s="886"/>
      <c r="KXB15" s="886"/>
      <c r="KXC15" s="886"/>
      <c r="KXD15" s="885"/>
      <c r="KXE15" s="886"/>
      <c r="KXF15" s="886"/>
      <c r="KXG15" s="886"/>
      <c r="KXH15" s="885"/>
      <c r="KXI15" s="886"/>
      <c r="KXJ15" s="886"/>
      <c r="KXK15" s="886"/>
      <c r="KXL15" s="885"/>
      <c r="KXM15" s="886"/>
      <c r="KXN15" s="886"/>
      <c r="KXO15" s="886"/>
      <c r="KXP15" s="885"/>
      <c r="KXQ15" s="886"/>
      <c r="KXR15" s="886"/>
      <c r="KXS15" s="886"/>
      <c r="KXT15" s="885"/>
      <c r="KXU15" s="886"/>
      <c r="KXV15" s="886"/>
      <c r="KXW15" s="886"/>
      <c r="KXX15" s="885"/>
      <c r="KXY15" s="886"/>
      <c r="KXZ15" s="886"/>
      <c r="KYA15" s="886"/>
      <c r="KYB15" s="885"/>
      <c r="KYC15" s="886"/>
      <c r="KYD15" s="886"/>
      <c r="KYE15" s="886"/>
      <c r="KYF15" s="885"/>
      <c r="KYG15" s="886"/>
      <c r="KYH15" s="886"/>
      <c r="KYI15" s="886"/>
      <c r="KYJ15" s="885"/>
      <c r="KYK15" s="886"/>
      <c r="KYL15" s="886"/>
      <c r="KYM15" s="886"/>
      <c r="KYN15" s="885"/>
      <c r="KYO15" s="886"/>
      <c r="KYP15" s="886"/>
      <c r="KYQ15" s="886"/>
      <c r="KYR15" s="885"/>
      <c r="KYS15" s="886"/>
      <c r="KYT15" s="886"/>
      <c r="KYU15" s="886"/>
      <c r="KYV15" s="885"/>
      <c r="KYW15" s="886"/>
      <c r="KYX15" s="886"/>
      <c r="KYY15" s="886"/>
      <c r="KYZ15" s="885"/>
      <c r="KZA15" s="886"/>
      <c r="KZB15" s="886"/>
      <c r="KZC15" s="886"/>
      <c r="KZD15" s="885"/>
      <c r="KZE15" s="886"/>
      <c r="KZF15" s="886"/>
      <c r="KZG15" s="886"/>
      <c r="KZH15" s="885"/>
      <c r="KZI15" s="886"/>
      <c r="KZJ15" s="886"/>
      <c r="KZK15" s="886"/>
      <c r="KZL15" s="885"/>
      <c r="KZM15" s="886"/>
      <c r="KZN15" s="886"/>
      <c r="KZO15" s="886"/>
      <c r="KZP15" s="885"/>
      <c r="KZQ15" s="886"/>
      <c r="KZR15" s="886"/>
      <c r="KZS15" s="886"/>
      <c r="KZT15" s="885"/>
      <c r="KZU15" s="886"/>
      <c r="KZV15" s="886"/>
      <c r="KZW15" s="886"/>
      <c r="KZX15" s="885"/>
      <c r="KZY15" s="886"/>
      <c r="KZZ15" s="886"/>
      <c r="LAA15" s="886"/>
      <c r="LAB15" s="885"/>
      <c r="LAC15" s="886"/>
      <c r="LAD15" s="886"/>
      <c r="LAE15" s="886"/>
      <c r="LAF15" s="885"/>
      <c r="LAG15" s="886"/>
      <c r="LAH15" s="886"/>
      <c r="LAI15" s="886"/>
      <c r="LAJ15" s="885"/>
      <c r="LAK15" s="886"/>
      <c r="LAL15" s="886"/>
      <c r="LAM15" s="886"/>
      <c r="LAN15" s="885"/>
      <c r="LAO15" s="886"/>
      <c r="LAP15" s="886"/>
      <c r="LAQ15" s="886"/>
      <c r="LAR15" s="885"/>
      <c r="LAS15" s="886"/>
      <c r="LAT15" s="886"/>
      <c r="LAU15" s="886"/>
      <c r="LAV15" s="885"/>
      <c r="LAW15" s="886"/>
      <c r="LAX15" s="886"/>
      <c r="LAY15" s="886"/>
      <c r="LAZ15" s="885"/>
      <c r="LBA15" s="886"/>
      <c r="LBB15" s="886"/>
      <c r="LBC15" s="886"/>
      <c r="LBD15" s="885"/>
      <c r="LBE15" s="886"/>
      <c r="LBF15" s="886"/>
      <c r="LBG15" s="886"/>
      <c r="LBH15" s="885"/>
      <c r="LBI15" s="886"/>
      <c r="LBJ15" s="886"/>
      <c r="LBK15" s="886"/>
      <c r="LBL15" s="885"/>
      <c r="LBM15" s="886"/>
      <c r="LBN15" s="886"/>
      <c r="LBO15" s="886"/>
      <c r="LBP15" s="885"/>
      <c r="LBQ15" s="886"/>
      <c r="LBR15" s="886"/>
      <c r="LBS15" s="886"/>
      <c r="LBT15" s="885"/>
      <c r="LBU15" s="886"/>
      <c r="LBV15" s="886"/>
      <c r="LBW15" s="886"/>
      <c r="LBX15" s="885"/>
      <c r="LBY15" s="886"/>
      <c r="LBZ15" s="886"/>
      <c r="LCA15" s="886"/>
      <c r="LCB15" s="885"/>
      <c r="LCC15" s="886"/>
      <c r="LCD15" s="886"/>
      <c r="LCE15" s="886"/>
      <c r="LCF15" s="885"/>
      <c r="LCG15" s="886"/>
      <c r="LCH15" s="886"/>
      <c r="LCI15" s="886"/>
      <c r="LCJ15" s="885"/>
      <c r="LCK15" s="886"/>
      <c r="LCL15" s="886"/>
      <c r="LCM15" s="886"/>
      <c r="LCN15" s="885"/>
      <c r="LCO15" s="886"/>
      <c r="LCP15" s="886"/>
      <c r="LCQ15" s="886"/>
      <c r="LCR15" s="885"/>
      <c r="LCS15" s="886"/>
      <c r="LCT15" s="886"/>
      <c r="LCU15" s="886"/>
      <c r="LCV15" s="885"/>
      <c r="LCW15" s="886"/>
      <c r="LCX15" s="886"/>
      <c r="LCY15" s="886"/>
      <c r="LCZ15" s="885"/>
      <c r="LDA15" s="886"/>
      <c r="LDB15" s="886"/>
      <c r="LDC15" s="886"/>
      <c r="LDD15" s="885"/>
      <c r="LDE15" s="886"/>
      <c r="LDF15" s="886"/>
      <c r="LDG15" s="886"/>
      <c r="LDH15" s="885"/>
      <c r="LDI15" s="886"/>
      <c r="LDJ15" s="886"/>
      <c r="LDK15" s="886"/>
      <c r="LDL15" s="885"/>
      <c r="LDM15" s="886"/>
      <c r="LDN15" s="886"/>
      <c r="LDO15" s="886"/>
      <c r="LDP15" s="885"/>
      <c r="LDQ15" s="886"/>
      <c r="LDR15" s="886"/>
      <c r="LDS15" s="886"/>
      <c r="LDT15" s="885"/>
      <c r="LDU15" s="886"/>
      <c r="LDV15" s="886"/>
      <c r="LDW15" s="886"/>
      <c r="LDX15" s="885"/>
      <c r="LDY15" s="886"/>
      <c r="LDZ15" s="886"/>
      <c r="LEA15" s="886"/>
      <c r="LEB15" s="885"/>
      <c r="LEC15" s="886"/>
      <c r="LED15" s="886"/>
      <c r="LEE15" s="886"/>
      <c r="LEF15" s="885"/>
      <c r="LEG15" s="886"/>
      <c r="LEH15" s="886"/>
      <c r="LEI15" s="886"/>
      <c r="LEJ15" s="885"/>
      <c r="LEK15" s="886"/>
      <c r="LEL15" s="886"/>
      <c r="LEM15" s="886"/>
      <c r="LEN15" s="885"/>
      <c r="LEO15" s="886"/>
      <c r="LEP15" s="886"/>
      <c r="LEQ15" s="886"/>
      <c r="LER15" s="885"/>
      <c r="LES15" s="886"/>
      <c r="LET15" s="886"/>
      <c r="LEU15" s="886"/>
      <c r="LEV15" s="885"/>
      <c r="LEW15" s="886"/>
      <c r="LEX15" s="886"/>
      <c r="LEY15" s="886"/>
      <c r="LEZ15" s="885"/>
      <c r="LFA15" s="886"/>
      <c r="LFB15" s="886"/>
      <c r="LFC15" s="886"/>
      <c r="LFD15" s="885"/>
      <c r="LFE15" s="886"/>
      <c r="LFF15" s="886"/>
      <c r="LFG15" s="886"/>
      <c r="LFH15" s="885"/>
      <c r="LFI15" s="886"/>
      <c r="LFJ15" s="886"/>
      <c r="LFK15" s="886"/>
      <c r="LFL15" s="885"/>
      <c r="LFM15" s="886"/>
      <c r="LFN15" s="886"/>
      <c r="LFO15" s="886"/>
      <c r="LFP15" s="885"/>
      <c r="LFQ15" s="886"/>
      <c r="LFR15" s="886"/>
      <c r="LFS15" s="886"/>
      <c r="LFT15" s="885"/>
      <c r="LFU15" s="886"/>
      <c r="LFV15" s="886"/>
      <c r="LFW15" s="886"/>
      <c r="LFX15" s="885"/>
      <c r="LFY15" s="886"/>
      <c r="LFZ15" s="886"/>
      <c r="LGA15" s="886"/>
      <c r="LGB15" s="885"/>
      <c r="LGC15" s="886"/>
      <c r="LGD15" s="886"/>
      <c r="LGE15" s="886"/>
      <c r="LGF15" s="885"/>
      <c r="LGG15" s="886"/>
      <c r="LGH15" s="886"/>
      <c r="LGI15" s="886"/>
      <c r="LGJ15" s="885"/>
      <c r="LGK15" s="886"/>
      <c r="LGL15" s="886"/>
      <c r="LGM15" s="886"/>
      <c r="LGN15" s="885"/>
      <c r="LGO15" s="886"/>
      <c r="LGP15" s="886"/>
      <c r="LGQ15" s="886"/>
      <c r="LGR15" s="885"/>
      <c r="LGS15" s="886"/>
      <c r="LGT15" s="886"/>
      <c r="LGU15" s="886"/>
      <c r="LGV15" s="885"/>
      <c r="LGW15" s="886"/>
      <c r="LGX15" s="886"/>
      <c r="LGY15" s="886"/>
      <c r="LGZ15" s="885"/>
      <c r="LHA15" s="886"/>
      <c r="LHB15" s="886"/>
      <c r="LHC15" s="886"/>
      <c r="LHD15" s="885"/>
      <c r="LHE15" s="886"/>
      <c r="LHF15" s="886"/>
      <c r="LHG15" s="886"/>
      <c r="LHH15" s="885"/>
      <c r="LHI15" s="886"/>
      <c r="LHJ15" s="886"/>
      <c r="LHK15" s="886"/>
      <c r="LHL15" s="885"/>
      <c r="LHM15" s="886"/>
      <c r="LHN15" s="886"/>
      <c r="LHO15" s="886"/>
      <c r="LHP15" s="885"/>
      <c r="LHQ15" s="886"/>
      <c r="LHR15" s="886"/>
      <c r="LHS15" s="886"/>
      <c r="LHT15" s="885"/>
      <c r="LHU15" s="886"/>
      <c r="LHV15" s="886"/>
      <c r="LHW15" s="886"/>
      <c r="LHX15" s="885"/>
      <c r="LHY15" s="886"/>
      <c r="LHZ15" s="886"/>
      <c r="LIA15" s="886"/>
      <c r="LIB15" s="885"/>
      <c r="LIC15" s="886"/>
      <c r="LID15" s="886"/>
      <c r="LIE15" s="886"/>
      <c r="LIF15" s="885"/>
      <c r="LIG15" s="886"/>
      <c r="LIH15" s="886"/>
      <c r="LII15" s="886"/>
      <c r="LIJ15" s="885"/>
      <c r="LIK15" s="886"/>
      <c r="LIL15" s="886"/>
      <c r="LIM15" s="886"/>
      <c r="LIN15" s="885"/>
      <c r="LIO15" s="886"/>
      <c r="LIP15" s="886"/>
      <c r="LIQ15" s="886"/>
      <c r="LIR15" s="885"/>
      <c r="LIS15" s="886"/>
      <c r="LIT15" s="886"/>
      <c r="LIU15" s="886"/>
      <c r="LIV15" s="885"/>
      <c r="LIW15" s="886"/>
      <c r="LIX15" s="886"/>
      <c r="LIY15" s="886"/>
      <c r="LIZ15" s="885"/>
      <c r="LJA15" s="886"/>
      <c r="LJB15" s="886"/>
      <c r="LJC15" s="886"/>
      <c r="LJD15" s="885"/>
      <c r="LJE15" s="886"/>
      <c r="LJF15" s="886"/>
      <c r="LJG15" s="886"/>
      <c r="LJH15" s="885"/>
      <c r="LJI15" s="886"/>
      <c r="LJJ15" s="886"/>
      <c r="LJK15" s="886"/>
      <c r="LJL15" s="885"/>
      <c r="LJM15" s="886"/>
      <c r="LJN15" s="886"/>
      <c r="LJO15" s="886"/>
      <c r="LJP15" s="885"/>
      <c r="LJQ15" s="886"/>
      <c r="LJR15" s="886"/>
      <c r="LJS15" s="886"/>
      <c r="LJT15" s="885"/>
      <c r="LJU15" s="886"/>
      <c r="LJV15" s="886"/>
      <c r="LJW15" s="886"/>
      <c r="LJX15" s="885"/>
      <c r="LJY15" s="886"/>
      <c r="LJZ15" s="886"/>
      <c r="LKA15" s="886"/>
      <c r="LKB15" s="885"/>
      <c r="LKC15" s="886"/>
      <c r="LKD15" s="886"/>
      <c r="LKE15" s="886"/>
      <c r="LKF15" s="885"/>
      <c r="LKG15" s="886"/>
      <c r="LKH15" s="886"/>
      <c r="LKI15" s="886"/>
      <c r="LKJ15" s="885"/>
      <c r="LKK15" s="886"/>
      <c r="LKL15" s="886"/>
      <c r="LKM15" s="886"/>
      <c r="LKN15" s="885"/>
      <c r="LKO15" s="886"/>
      <c r="LKP15" s="886"/>
      <c r="LKQ15" s="886"/>
      <c r="LKR15" s="885"/>
      <c r="LKS15" s="886"/>
      <c r="LKT15" s="886"/>
      <c r="LKU15" s="886"/>
      <c r="LKV15" s="885"/>
      <c r="LKW15" s="886"/>
      <c r="LKX15" s="886"/>
      <c r="LKY15" s="886"/>
      <c r="LKZ15" s="885"/>
      <c r="LLA15" s="886"/>
      <c r="LLB15" s="886"/>
      <c r="LLC15" s="886"/>
      <c r="LLD15" s="885"/>
      <c r="LLE15" s="886"/>
      <c r="LLF15" s="886"/>
      <c r="LLG15" s="886"/>
      <c r="LLH15" s="885"/>
      <c r="LLI15" s="886"/>
      <c r="LLJ15" s="886"/>
      <c r="LLK15" s="886"/>
      <c r="LLL15" s="885"/>
      <c r="LLM15" s="886"/>
      <c r="LLN15" s="886"/>
      <c r="LLO15" s="886"/>
      <c r="LLP15" s="885"/>
      <c r="LLQ15" s="886"/>
      <c r="LLR15" s="886"/>
      <c r="LLS15" s="886"/>
      <c r="LLT15" s="885"/>
      <c r="LLU15" s="886"/>
      <c r="LLV15" s="886"/>
      <c r="LLW15" s="886"/>
      <c r="LLX15" s="885"/>
      <c r="LLY15" s="886"/>
      <c r="LLZ15" s="886"/>
      <c r="LMA15" s="886"/>
      <c r="LMB15" s="885"/>
      <c r="LMC15" s="886"/>
      <c r="LMD15" s="886"/>
      <c r="LME15" s="886"/>
      <c r="LMF15" s="885"/>
      <c r="LMG15" s="886"/>
      <c r="LMH15" s="886"/>
      <c r="LMI15" s="886"/>
      <c r="LMJ15" s="885"/>
      <c r="LMK15" s="886"/>
      <c r="LML15" s="886"/>
      <c r="LMM15" s="886"/>
      <c r="LMN15" s="885"/>
      <c r="LMO15" s="886"/>
      <c r="LMP15" s="886"/>
      <c r="LMQ15" s="886"/>
      <c r="LMR15" s="885"/>
      <c r="LMS15" s="886"/>
      <c r="LMT15" s="886"/>
      <c r="LMU15" s="886"/>
      <c r="LMV15" s="885"/>
      <c r="LMW15" s="886"/>
      <c r="LMX15" s="886"/>
      <c r="LMY15" s="886"/>
      <c r="LMZ15" s="885"/>
      <c r="LNA15" s="886"/>
      <c r="LNB15" s="886"/>
      <c r="LNC15" s="886"/>
      <c r="LND15" s="885"/>
      <c r="LNE15" s="886"/>
      <c r="LNF15" s="886"/>
      <c r="LNG15" s="886"/>
      <c r="LNH15" s="885"/>
      <c r="LNI15" s="886"/>
      <c r="LNJ15" s="886"/>
      <c r="LNK15" s="886"/>
      <c r="LNL15" s="885"/>
      <c r="LNM15" s="886"/>
      <c r="LNN15" s="886"/>
      <c r="LNO15" s="886"/>
      <c r="LNP15" s="885"/>
      <c r="LNQ15" s="886"/>
      <c r="LNR15" s="886"/>
      <c r="LNS15" s="886"/>
      <c r="LNT15" s="885"/>
      <c r="LNU15" s="886"/>
      <c r="LNV15" s="886"/>
      <c r="LNW15" s="886"/>
      <c r="LNX15" s="885"/>
      <c r="LNY15" s="886"/>
      <c r="LNZ15" s="886"/>
      <c r="LOA15" s="886"/>
      <c r="LOB15" s="885"/>
      <c r="LOC15" s="886"/>
      <c r="LOD15" s="886"/>
      <c r="LOE15" s="886"/>
      <c r="LOF15" s="885"/>
      <c r="LOG15" s="886"/>
      <c r="LOH15" s="886"/>
      <c r="LOI15" s="886"/>
      <c r="LOJ15" s="885"/>
      <c r="LOK15" s="886"/>
      <c r="LOL15" s="886"/>
      <c r="LOM15" s="886"/>
      <c r="LON15" s="885"/>
      <c r="LOO15" s="886"/>
      <c r="LOP15" s="886"/>
      <c r="LOQ15" s="886"/>
      <c r="LOR15" s="885"/>
      <c r="LOS15" s="886"/>
      <c r="LOT15" s="886"/>
      <c r="LOU15" s="886"/>
      <c r="LOV15" s="885"/>
      <c r="LOW15" s="886"/>
      <c r="LOX15" s="886"/>
      <c r="LOY15" s="886"/>
      <c r="LOZ15" s="885"/>
      <c r="LPA15" s="886"/>
      <c r="LPB15" s="886"/>
      <c r="LPC15" s="886"/>
      <c r="LPD15" s="885"/>
      <c r="LPE15" s="886"/>
      <c r="LPF15" s="886"/>
      <c r="LPG15" s="886"/>
      <c r="LPH15" s="885"/>
      <c r="LPI15" s="886"/>
      <c r="LPJ15" s="886"/>
      <c r="LPK15" s="886"/>
      <c r="LPL15" s="885"/>
      <c r="LPM15" s="886"/>
      <c r="LPN15" s="886"/>
      <c r="LPO15" s="886"/>
      <c r="LPP15" s="885"/>
      <c r="LPQ15" s="886"/>
      <c r="LPR15" s="886"/>
      <c r="LPS15" s="886"/>
      <c r="LPT15" s="885"/>
      <c r="LPU15" s="886"/>
      <c r="LPV15" s="886"/>
      <c r="LPW15" s="886"/>
      <c r="LPX15" s="885"/>
      <c r="LPY15" s="886"/>
      <c r="LPZ15" s="886"/>
      <c r="LQA15" s="886"/>
      <c r="LQB15" s="885"/>
      <c r="LQC15" s="886"/>
      <c r="LQD15" s="886"/>
      <c r="LQE15" s="886"/>
      <c r="LQF15" s="885"/>
      <c r="LQG15" s="886"/>
      <c r="LQH15" s="886"/>
      <c r="LQI15" s="886"/>
      <c r="LQJ15" s="885"/>
      <c r="LQK15" s="886"/>
      <c r="LQL15" s="886"/>
      <c r="LQM15" s="886"/>
      <c r="LQN15" s="885"/>
      <c r="LQO15" s="886"/>
      <c r="LQP15" s="886"/>
      <c r="LQQ15" s="886"/>
      <c r="LQR15" s="885"/>
      <c r="LQS15" s="886"/>
      <c r="LQT15" s="886"/>
      <c r="LQU15" s="886"/>
      <c r="LQV15" s="885"/>
      <c r="LQW15" s="886"/>
      <c r="LQX15" s="886"/>
      <c r="LQY15" s="886"/>
      <c r="LQZ15" s="885"/>
      <c r="LRA15" s="886"/>
      <c r="LRB15" s="886"/>
      <c r="LRC15" s="886"/>
      <c r="LRD15" s="885"/>
      <c r="LRE15" s="886"/>
      <c r="LRF15" s="886"/>
      <c r="LRG15" s="886"/>
      <c r="LRH15" s="885"/>
      <c r="LRI15" s="886"/>
      <c r="LRJ15" s="886"/>
      <c r="LRK15" s="886"/>
      <c r="LRL15" s="885"/>
      <c r="LRM15" s="886"/>
      <c r="LRN15" s="886"/>
      <c r="LRO15" s="886"/>
      <c r="LRP15" s="885"/>
      <c r="LRQ15" s="886"/>
      <c r="LRR15" s="886"/>
      <c r="LRS15" s="886"/>
      <c r="LRT15" s="885"/>
      <c r="LRU15" s="886"/>
      <c r="LRV15" s="886"/>
      <c r="LRW15" s="886"/>
      <c r="LRX15" s="885"/>
      <c r="LRY15" s="886"/>
      <c r="LRZ15" s="886"/>
      <c r="LSA15" s="886"/>
      <c r="LSB15" s="885"/>
      <c r="LSC15" s="886"/>
      <c r="LSD15" s="886"/>
      <c r="LSE15" s="886"/>
      <c r="LSF15" s="885"/>
      <c r="LSG15" s="886"/>
      <c r="LSH15" s="886"/>
      <c r="LSI15" s="886"/>
      <c r="LSJ15" s="885"/>
      <c r="LSK15" s="886"/>
      <c r="LSL15" s="886"/>
      <c r="LSM15" s="886"/>
      <c r="LSN15" s="885"/>
      <c r="LSO15" s="886"/>
      <c r="LSP15" s="886"/>
      <c r="LSQ15" s="886"/>
      <c r="LSR15" s="885"/>
      <c r="LSS15" s="886"/>
      <c r="LST15" s="886"/>
      <c r="LSU15" s="886"/>
      <c r="LSV15" s="885"/>
      <c r="LSW15" s="886"/>
      <c r="LSX15" s="886"/>
      <c r="LSY15" s="886"/>
      <c r="LSZ15" s="885"/>
      <c r="LTA15" s="886"/>
      <c r="LTB15" s="886"/>
      <c r="LTC15" s="886"/>
      <c r="LTD15" s="885"/>
      <c r="LTE15" s="886"/>
      <c r="LTF15" s="886"/>
      <c r="LTG15" s="886"/>
      <c r="LTH15" s="885"/>
      <c r="LTI15" s="886"/>
      <c r="LTJ15" s="886"/>
      <c r="LTK15" s="886"/>
      <c r="LTL15" s="885"/>
      <c r="LTM15" s="886"/>
      <c r="LTN15" s="886"/>
      <c r="LTO15" s="886"/>
      <c r="LTP15" s="885"/>
      <c r="LTQ15" s="886"/>
      <c r="LTR15" s="886"/>
      <c r="LTS15" s="886"/>
      <c r="LTT15" s="885"/>
      <c r="LTU15" s="886"/>
      <c r="LTV15" s="886"/>
      <c r="LTW15" s="886"/>
      <c r="LTX15" s="885"/>
      <c r="LTY15" s="886"/>
      <c r="LTZ15" s="886"/>
      <c r="LUA15" s="886"/>
      <c r="LUB15" s="885"/>
      <c r="LUC15" s="886"/>
      <c r="LUD15" s="886"/>
      <c r="LUE15" s="886"/>
      <c r="LUF15" s="885"/>
      <c r="LUG15" s="886"/>
      <c r="LUH15" s="886"/>
      <c r="LUI15" s="886"/>
      <c r="LUJ15" s="885"/>
      <c r="LUK15" s="886"/>
      <c r="LUL15" s="886"/>
      <c r="LUM15" s="886"/>
      <c r="LUN15" s="885"/>
      <c r="LUO15" s="886"/>
      <c r="LUP15" s="886"/>
      <c r="LUQ15" s="886"/>
      <c r="LUR15" s="885"/>
      <c r="LUS15" s="886"/>
      <c r="LUT15" s="886"/>
      <c r="LUU15" s="886"/>
      <c r="LUV15" s="885"/>
      <c r="LUW15" s="886"/>
      <c r="LUX15" s="886"/>
      <c r="LUY15" s="886"/>
      <c r="LUZ15" s="885"/>
      <c r="LVA15" s="886"/>
      <c r="LVB15" s="886"/>
      <c r="LVC15" s="886"/>
      <c r="LVD15" s="885"/>
      <c r="LVE15" s="886"/>
      <c r="LVF15" s="886"/>
      <c r="LVG15" s="886"/>
      <c r="LVH15" s="885"/>
      <c r="LVI15" s="886"/>
      <c r="LVJ15" s="886"/>
      <c r="LVK15" s="886"/>
      <c r="LVL15" s="885"/>
      <c r="LVM15" s="886"/>
      <c r="LVN15" s="886"/>
      <c r="LVO15" s="886"/>
      <c r="LVP15" s="885"/>
      <c r="LVQ15" s="886"/>
      <c r="LVR15" s="886"/>
      <c r="LVS15" s="886"/>
      <c r="LVT15" s="885"/>
      <c r="LVU15" s="886"/>
      <c r="LVV15" s="886"/>
      <c r="LVW15" s="886"/>
      <c r="LVX15" s="885"/>
      <c r="LVY15" s="886"/>
      <c r="LVZ15" s="886"/>
      <c r="LWA15" s="886"/>
      <c r="LWB15" s="885"/>
      <c r="LWC15" s="886"/>
      <c r="LWD15" s="886"/>
      <c r="LWE15" s="886"/>
      <c r="LWF15" s="885"/>
      <c r="LWG15" s="886"/>
      <c r="LWH15" s="886"/>
      <c r="LWI15" s="886"/>
      <c r="LWJ15" s="885"/>
      <c r="LWK15" s="886"/>
      <c r="LWL15" s="886"/>
      <c r="LWM15" s="886"/>
      <c r="LWN15" s="885"/>
      <c r="LWO15" s="886"/>
      <c r="LWP15" s="886"/>
      <c r="LWQ15" s="886"/>
      <c r="LWR15" s="885"/>
      <c r="LWS15" s="886"/>
      <c r="LWT15" s="886"/>
      <c r="LWU15" s="886"/>
      <c r="LWV15" s="885"/>
      <c r="LWW15" s="886"/>
      <c r="LWX15" s="886"/>
      <c r="LWY15" s="886"/>
      <c r="LWZ15" s="885"/>
      <c r="LXA15" s="886"/>
      <c r="LXB15" s="886"/>
      <c r="LXC15" s="886"/>
      <c r="LXD15" s="885"/>
      <c r="LXE15" s="886"/>
      <c r="LXF15" s="886"/>
      <c r="LXG15" s="886"/>
      <c r="LXH15" s="885"/>
      <c r="LXI15" s="886"/>
      <c r="LXJ15" s="886"/>
      <c r="LXK15" s="886"/>
      <c r="LXL15" s="885"/>
      <c r="LXM15" s="886"/>
      <c r="LXN15" s="886"/>
      <c r="LXO15" s="886"/>
      <c r="LXP15" s="885"/>
      <c r="LXQ15" s="886"/>
      <c r="LXR15" s="886"/>
      <c r="LXS15" s="886"/>
      <c r="LXT15" s="885"/>
      <c r="LXU15" s="886"/>
      <c r="LXV15" s="886"/>
      <c r="LXW15" s="886"/>
      <c r="LXX15" s="885"/>
      <c r="LXY15" s="886"/>
      <c r="LXZ15" s="886"/>
      <c r="LYA15" s="886"/>
      <c r="LYB15" s="885"/>
      <c r="LYC15" s="886"/>
      <c r="LYD15" s="886"/>
      <c r="LYE15" s="886"/>
      <c r="LYF15" s="885"/>
      <c r="LYG15" s="886"/>
      <c r="LYH15" s="886"/>
      <c r="LYI15" s="886"/>
      <c r="LYJ15" s="885"/>
      <c r="LYK15" s="886"/>
      <c r="LYL15" s="886"/>
      <c r="LYM15" s="886"/>
      <c r="LYN15" s="885"/>
      <c r="LYO15" s="886"/>
      <c r="LYP15" s="886"/>
      <c r="LYQ15" s="886"/>
      <c r="LYR15" s="885"/>
      <c r="LYS15" s="886"/>
      <c r="LYT15" s="886"/>
      <c r="LYU15" s="886"/>
      <c r="LYV15" s="885"/>
      <c r="LYW15" s="886"/>
      <c r="LYX15" s="886"/>
      <c r="LYY15" s="886"/>
      <c r="LYZ15" s="885"/>
      <c r="LZA15" s="886"/>
      <c r="LZB15" s="886"/>
      <c r="LZC15" s="886"/>
      <c r="LZD15" s="885"/>
      <c r="LZE15" s="886"/>
      <c r="LZF15" s="886"/>
      <c r="LZG15" s="886"/>
      <c r="LZH15" s="885"/>
      <c r="LZI15" s="886"/>
      <c r="LZJ15" s="886"/>
      <c r="LZK15" s="886"/>
      <c r="LZL15" s="885"/>
      <c r="LZM15" s="886"/>
      <c r="LZN15" s="886"/>
      <c r="LZO15" s="886"/>
      <c r="LZP15" s="885"/>
      <c r="LZQ15" s="886"/>
      <c r="LZR15" s="886"/>
      <c r="LZS15" s="886"/>
      <c r="LZT15" s="885"/>
      <c r="LZU15" s="886"/>
      <c r="LZV15" s="886"/>
      <c r="LZW15" s="886"/>
      <c r="LZX15" s="885"/>
      <c r="LZY15" s="886"/>
      <c r="LZZ15" s="886"/>
      <c r="MAA15" s="886"/>
      <c r="MAB15" s="885"/>
      <c r="MAC15" s="886"/>
      <c r="MAD15" s="886"/>
      <c r="MAE15" s="886"/>
      <c r="MAF15" s="885"/>
      <c r="MAG15" s="886"/>
      <c r="MAH15" s="886"/>
      <c r="MAI15" s="886"/>
      <c r="MAJ15" s="885"/>
      <c r="MAK15" s="886"/>
      <c r="MAL15" s="886"/>
      <c r="MAM15" s="886"/>
      <c r="MAN15" s="885"/>
      <c r="MAO15" s="886"/>
      <c r="MAP15" s="886"/>
      <c r="MAQ15" s="886"/>
      <c r="MAR15" s="885"/>
      <c r="MAS15" s="886"/>
      <c r="MAT15" s="886"/>
      <c r="MAU15" s="886"/>
      <c r="MAV15" s="885"/>
      <c r="MAW15" s="886"/>
      <c r="MAX15" s="886"/>
      <c r="MAY15" s="886"/>
      <c r="MAZ15" s="885"/>
      <c r="MBA15" s="886"/>
      <c r="MBB15" s="886"/>
      <c r="MBC15" s="886"/>
      <c r="MBD15" s="885"/>
      <c r="MBE15" s="886"/>
      <c r="MBF15" s="886"/>
      <c r="MBG15" s="886"/>
      <c r="MBH15" s="885"/>
      <c r="MBI15" s="886"/>
      <c r="MBJ15" s="886"/>
      <c r="MBK15" s="886"/>
      <c r="MBL15" s="885"/>
      <c r="MBM15" s="886"/>
      <c r="MBN15" s="886"/>
      <c r="MBO15" s="886"/>
      <c r="MBP15" s="885"/>
      <c r="MBQ15" s="886"/>
      <c r="MBR15" s="886"/>
      <c r="MBS15" s="886"/>
      <c r="MBT15" s="885"/>
      <c r="MBU15" s="886"/>
      <c r="MBV15" s="886"/>
      <c r="MBW15" s="886"/>
      <c r="MBX15" s="885"/>
      <c r="MBY15" s="886"/>
      <c r="MBZ15" s="886"/>
      <c r="MCA15" s="886"/>
      <c r="MCB15" s="885"/>
      <c r="MCC15" s="886"/>
      <c r="MCD15" s="886"/>
      <c r="MCE15" s="886"/>
      <c r="MCF15" s="885"/>
      <c r="MCG15" s="886"/>
      <c r="MCH15" s="886"/>
      <c r="MCI15" s="886"/>
      <c r="MCJ15" s="885"/>
      <c r="MCK15" s="886"/>
      <c r="MCL15" s="886"/>
      <c r="MCM15" s="886"/>
      <c r="MCN15" s="885"/>
      <c r="MCO15" s="886"/>
      <c r="MCP15" s="886"/>
      <c r="MCQ15" s="886"/>
      <c r="MCR15" s="885"/>
      <c r="MCS15" s="886"/>
      <c r="MCT15" s="886"/>
      <c r="MCU15" s="886"/>
      <c r="MCV15" s="885"/>
      <c r="MCW15" s="886"/>
      <c r="MCX15" s="886"/>
      <c r="MCY15" s="886"/>
      <c r="MCZ15" s="885"/>
      <c r="MDA15" s="886"/>
      <c r="MDB15" s="886"/>
      <c r="MDC15" s="886"/>
      <c r="MDD15" s="885"/>
      <c r="MDE15" s="886"/>
      <c r="MDF15" s="886"/>
      <c r="MDG15" s="886"/>
      <c r="MDH15" s="885"/>
      <c r="MDI15" s="886"/>
      <c r="MDJ15" s="886"/>
      <c r="MDK15" s="886"/>
      <c r="MDL15" s="885"/>
      <c r="MDM15" s="886"/>
      <c r="MDN15" s="886"/>
      <c r="MDO15" s="886"/>
      <c r="MDP15" s="885"/>
      <c r="MDQ15" s="886"/>
      <c r="MDR15" s="886"/>
      <c r="MDS15" s="886"/>
      <c r="MDT15" s="885"/>
      <c r="MDU15" s="886"/>
      <c r="MDV15" s="886"/>
      <c r="MDW15" s="886"/>
      <c r="MDX15" s="885"/>
      <c r="MDY15" s="886"/>
      <c r="MDZ15" s="886"/>
      <c r="MEA15" s="886"/>
      <c r="MEB15" s="885"/>
      <c r="MEC15" s="886"/>
      <c r="MED15" s="886"/>
      <c r="MEE15" s="886"/>
      <c r="MEF15" s="885"/>
      <c r="MEG15" s="886"/>
      <c r="MEH15" s="886"/>
      <c r="MEI15" s="886"/>
      <c r="MEJ15" s="885"/>
      <c r="MEK15" s="886"/>
      <c r="MEL15" s="886"/>
      <c r="MEM15" s="886"/>
      <c r="MEN15" s="885"/>
      <c r="MEO15" s="886"/>
      <c r="MEP15" s="886"/>
      <c r="MEQ15" s="886"/>
      <c r="MER15" s="885"/>
      <c r="MES15" s="886"/>
      <c r="MET15" s="886"/>
      <c r="MEU15" s="886"/>
      <c r="MEV15" s="885"/>
      <c r="MEW15" s="886"/>
      <c r="MEX15" s="886"/>
      <c r="MEY15" s="886"/>
      <c r="MEZ15" s="885"/>
      <c r="MFA15" s="886"/>
      <c r="MFB15" s="886"/>
      <c r="MFC15" s="886"/>
      <c r="MFD15" s="885"/>
      <c r="MFE15" s="886"/>
      <c r="MFF15" s="886"/>
      <c r="MFG15" s="886"/>
      <c r="MFH15" s="885"/>
      <c r="MFI15" s="886"/>
      <c r="MFJ15" s="886"/>
      <c r="MFK15" s="886"/>
      <c r="MFL15" s="885"/>
      <c r="MFM15" s="886"/>
      <c r="MFN15" s="886"/>
      <c r="MFO15" s="886"/>
      <c r="MFP15" s="885"/>
      <c r="MFQ15" s="886"/>
      <c r="MFR15" s="886"/>
      <c r="MFS15" s="886"/>
      <c r="MFT15" s="885"/>
      <c r="MFU15" s="886"/>
      <c r="MFV15" s="886"/>
      <c r="MFW15" s="886"/>
      <c r="MFX15" s="885"/>
      <c r="MFY15" s="886"/>
      <c r="MFZ15" s="886"/>
      <c r="MGA15" s="886"/>
      <c r="MGB15" s="885"/>
      <c r="MGC15" s="886"/>
      <c r="MGD15" s="886"/>
      <c r="MGE15" s="886"/>
      <c r="MGF15" s="885"/>
      <c r="MGG15" s="886"/>
      <c r="MGH15" s="886"/>
      <c r="MGI15" s="886"/>
      <c r="MGJ15" s="885"/>
      <c r="MGK15" s="886"/>
      <c r="MGL15" s="886"/>
      <c r="MGM15" s="886"/>
      <c r="MGN15" s="885"/>
      <c r="MGO15" s="886"/>
      <c r="MGP15" s="886"/>
      <c r="MGQ15" s="886"/>
      <c r="MGR15" s="885"/>
      <c r="MGS15" s="886"/>
      <c r="MGT15" s="886"/>
      <c r="MGU15" s="886"/>
      <c r="MGV15" s="885"/>
      <c r="MGW15" s="886"/>
      <c r="MGX15" s="886"/>
      <c r="MGY15" s="886"/>
      <c r="MGZ15" s="885"/>
      <c r="MHA15" s="886"/>
      <c r="MHB15" s="886"/>
      <c r="MHC15" s="886"/>
      <c r="MHD15" s="885"/>
      <c r="MHE15" s="886"/>
      <c r="MHF15" s="886"/>
      <c r="MHG15" s="886"/>
      <c r="MHH15" s="885"/>
      <c r="MHI15" s="886"/>
      <c r="MHJ15" s="886"/>
      <c r="MHK15" s="886"/>
      <c r="MHL15" s="885"/>
      <c r="MHM15" s="886"/>
      <c r="MHN15" s="886"/>
      <c r="MHO15" s="886"/>
      <c r="MHP15" s="885"/>
      <c r="MHQ15" s="886"/>
      <c r="MHR15" s="886"/>
      <c r="MHS15" s="886"/>
      <c r="MHT15" s="885"/>
      <c r="MHU15" s="886"/>
      <c r="MHV15" s="886"/>
      <c r="MHW15" s="886"/>
      <c r="MHX15" s="885"/>
      <c r="MHY15" s="886"/>
      <c r="MHZ15" s="886"/>
      <c r="MIA15" s="886"/>
      <c r="MIB15" s="885"/>
      <c r="MIC15" s="886"/>
      <c r="MID15" s="886"/>
      <c r="MIE15" s="886"/>
      <c r="MIF15" s="885"/>
      <c r="MIG15" s="886"/>
      <c r="MIH15" s="886"/>
      <c r="MII15" s="886"/>
      <c r="MIJ15" s="885"/>
      <c r="MIK15" s="886"/>
      <c r="MIL15" s="886"/>
      <c r="MIM15" s="886"/>
      <c r="MIN15" s="885"/>
      <c r="MIO15" s="886"/>
      <c r="MIP15" s="886"/>
      <c r="MIQ15" s="886"/>
      <c r="MIR15" s="885"/>
      <c r="MIS15" s="886"/>
      <c r="MIT15" s="886"/>
      <c r="MIU15" s="886"/>
      <c r="MIV15" s="885"/>
      <c r="MIW15" s="886"/>
      <c r="MIX15" s="886"/>
      <c r="MIY15" s="886"/>
      <c r="MIZ15" s="885"/>
      <c r="MJA15" s="886"/>
      <c r="MJB15" s="886"/>
      <c r="MJC15" s="886"/>
      <c r="MJD15" s="885"/>
      <c r="MJE15" s="886"/>
      <c r="MJF15" s="886"/>
      <c r="MJG15" s="886"/>
      <c r="MJH15" s="885"/>
      <c r="MJI15" s="886"/>
      <c r="MJJ15" s="886"/>
      <c r="MJK15" s="886"/>
      <c r="MJL15" s="885"/>
      <c r="MJM15" s="886"/>
      <c r="MJN15" s="886"/>
      <c r="MJO15" s="886"/>
      <c r="MJP15" s="885"/>
      <c r="MJQ15" s="886"/>
      <c r="MJR15" s="886"/>
      <c r="MJS15" s="886"/>
      <c r="MJT15" s="885"/>
      <c r="MJU15" s="886"/>
      <c r="MJV15" s="886"/>
      <c r="MJW15" s="886"/>
      <c r="MJX15" s="885"/>
      <c r="MJY15" s="886"/>
      <c r="MJZ15" s="886"/>
      <c r="MKA15" s="886"/>
      <c r="MKB15" s="885"/>
      <c r="MKC15" s="886"/>
      <c r="MKD15" s="886"/>
      <c r="MKE15" s="886"/>
      <c r="MKF15" s="885"/>
      <c r="MKG15" s="886"/>
      <c r="MKH15" s="886"/>
      <c r="MKI15" s="886"/>
      <c r="MKJ15" s="885"/>
      <c r="MKK15" s="886"/>
      <c r="MKL15" s="886"/>
      <c r="MKM15" s="886"/>
      <c r="MKN15" s="885"/>
      <c r="MKO15" s="886"/>
      <c r="MKP15" s="886"/>
      <c r="MKQ15" s="886"/>
      <c r="MKR15" s="885"/>
      <c r="MKS15" s="886"/>
      <c r="MKT15" s="886"/>
      <c r="MKU15" s="886"/>
      <c r="MKV15" s="885"/>
      <c r="MKW15" s="886"/>
      <c r="MKX15" s="886"/>
      <c r="MKY15" s="886"/>
      <c r="MKZ15" s="885"/>
      <c r="MLA15" s="886"/>
      <c r="MLB15" s="886"/>
      <c r="MLC15" s="886"/>
      <c r="MLD15" s="885"/>
      <c r="MLE15" s="886"/>
      <c r="MLF15" s="886"/>
      <c r="MLG15" s="886"/>
      <c r="MLH15" s="885"/>
      <c r="MLI15" s="886"/>
      <c r="MLJ15" s="886"/>
      <c r="MLK15" s="886"/>
      <c r="MLL15" s="885"/>
      <c r="MLM15" s="886"/>
      <c r="MLN15" s="886"/>
      <c r="MLO15" s="886"/>
      <c r="MLP15" s="885"/>
      <c r="MLQ15" s="886"/>
      <c r="MLR15" s="886"/>
      <c r="MLS15" s="886"/>
      <c r="MLT15" s="885"/>
      <c r="MLU15" s="886"/>
      <c r="MLV15" s="886"/>
      <c r="MLW15" s="886"/>
      <c r="MLX15" s="885"/>
      <c r="MLY15" s="886"/>
      <c r="MLZ15" s="886"/>
      <c r="MMA15" s="886"/>
      <c r="MMB15" s="885"/>
      <c r="MMC15" s="886"/>
      <c r="MMD15" s="886"/>
      <c r="MME15" s="886"/>
      <c r="MMF15" s="885"/>
      <c r="MMG15" s="886"/>
      <c r="MMH15" s="886"/>
      <c r="MMI15" s="886"/>
      <c r="MMJ15" s="885"/>
      <c r="MMK15" s="886"/>
      <c r="MML15" s="886"/>
      <c r="MMM15" s="886"/>
      <c r="MMN15" s="885"/>
      <c r="MMO15" s="886"/>
      <c r="MMP15" s="886"/>
      <c r="MMQ15" s="886"/>
      <c r="MMR15" s="885"/>
      <c r="MMS15" s="886"/>
      <c r="MMT15" s="886"/>
      <c r="MMU15" s="886"/>
      <c r="MMV15" s="885"/>
      <c r="MMW15" s="886"/>
      <c r="MMX15" s="886"/>
      <c r="MMY15" s="886"/>
      <c r="MMZ15" s="885"/>
      <c r="MNA15" s="886"/>
      <c r="MNB15" s="886"/>
      <c r="MNC15" s="886"/>
      <c r="MND15" s="885"/>
      <c r="MNE15" s="886"/>
      <c r="MNF15" s="886"/>
      <c r="MNG15" s="886"/>
      <c r="MNH15" s="885"/>
      <c r="MNI15" s="886"/>
      <c r="MNJ15" s="886"/>
      <c r="MNK15" s="886"/>
      <c r="MNL15" s="885"/>
      <c r="MNM15" s="886"/>
      <c r="MNN15" s="886"/>
      <c r="MNO15" s="886"/>
      <c r="MNP15" s="885"/>
      <c r="MNQ15" s="886"/>
      <c r="MNR15" s="886"/>
      <c r="MNS15" s="886"/>
      <c r="MNT15" s="885"/>
      <c r="MNU15" s="886"/>
      <c r="MNV15" s="886"/>
      <c r="MNW15" s="886"/>
      <c r="MNX15" s="885"/>
      <c r="MNY15" s="886"/>
      <c r="MNZ15" s="886"/>
      <c r="MOA15" s="886"/>
      <c r="MOB15" s="885"/>
      <c r="MOC15" s="886"/>
      <c r="MOD15" s="886"/>
      <c r="MOE15" s="886"/>
      <c r="MOF15" s="885"/>
      <c r="MOG15" s="886"/>
      <c r="MOH15" s="886"/>
      <c r="MOI15" s="886"/>
      <c r="MOJ15" s="885"/>
      <c r="MOK15" s="886"/>
      <c r="MOL15" s="886"/>
      <c r="MOM15" s="886"/>
      <c r="MON15" s="885"/>
      <c r="MOO15" s="886"/>
      <c r="MOP15" s="886"/>
      <c r="MOQ15" s="886"/>
      <c r="MOR15" s="885"/>
      <c r="MOS15" s="886"/>
      <c r="MOT15" s="886"/>
      <c r="MOU15" s="886"/>
      <c r="MOV15" s="885"/>
      <c r="MOW15" s="886"/>
      <c r="MOX15" s="886"/>
      <c r="MOY15" s="886"/>
      <c r="MOZ15" s="885"/>
      <c r="MPA15" s="886"/>
      <c r="MPB15" s="886"/>
      <c r="MPC15" s="886"/>
      <c r="MPD15" s="885"/>
      <c r="MPE15" s="886"/>
      <c r="MPF15" s="886"/>
      <c r="MPG15" s="886"/>
      <c r="MPH15" s="885"/>
      <c r="MPI15" s="886"/>
      <c r="MPJ15" s="886"/>
      <c r="MPK15" s="886"/>
      <c r="MPL15" s="885"/>
      <c r="MPM15" s="886"/>
      <c r="MPN15" s="886"/>
      <c r="MPO15" s="886"/>
      <c r="MPP15" s="885"/>
      <c r="MPQ15" s="886"/>
      <c r="MPR15" s="886"/>
      <c r="MPS15" s="886"/>
      <c r="MPT15" s="885"/>
      <c r="MPU15" s="886"/>
      <c r="MPV15" s="886"/>
      <c r="MPW15" s="886"/>
      <c r="MPX15" s="885"/>
      <c r="MPY15" s="886"/>
      <c r="MPZ15" s="886"/>
      <c r="MQA15" s="886"/>
      <c r="MQB15" s="885"/>
      <c r="MQC15" s="886"/>
      <c r="MQD15" s="886"/>
      <c r="MQE15" s="886"/>
      <c r="MQF15" s="885"/>
      <c r="MQG15" s="886"/>
      <c r="MQH15" s="886"/>
      <c r="MQI15" s="886"/>
      <c r="MQJ15" s="885"/>
      <c r="MQK15" s="886"/>
      <c r="MQL15" s="886"/>
      <c r="MQM15" s="886"/>
      <c r="MQN15" s="885"/>
      <c r="MQO15" s="886"/>
      <c r="MQP15" s="886"/>
      <c r="MQQ15" s="886"/>
      <c r="MQR15" s="885"/>
      <c r="MQS15" s="886"/>
      <c r="MQT15" s="886"/>
      <c r="MQU15" s="886"/>
      <c r="MQV15" s="885"/>
      <c r="MQW15" s="886"/>
      <c r="MQX15" s="886"/>
      <c r="MQY15" s="886"/>
      <c r="MQZ15" s="885"/>
      <c r="MRA15" s="886"/>
      <c r="MRB15" s="886"/>
      <c r="MRC15" s="886"/>
      <c r="MRD15" s="885"/>
      <c r="MRE15" s="886"/>
      <c r="MRF15" s="886"/>
      <c r="MRG15" s="886"/>
      <c r="MRH15" s="885"/>
      <c r="MRI15" s="886"/>
      <c r="MRJ15" s="886"/>
      <c r="MRK15" s="886"/>
      <c r="MRL15" s="885"/>
      <c r="MRM15" s="886"/>
      <c r="MRN15" s="886"/>
      <c r="MRO15" s="886"/>
      <c r="MRP15" s="885"/>
      <c r="MRQ15" s="886"/>
      <c r="MRR15" s="886"/>
      <c r="MRS15" s="886"/>
      <c r="MRT15" s="885"/>
      <c r="MRU15" s="886"/>
      <c r="MRV15" s="886"/>
      <c r="MRW15" s="886"/>
      <c r="MRX15" s="885"/>
      <c r="MRY15" s="886"/>
      <c r="MRZ15" s="886"/>
      <c r="MSA15" s="886"/>
      <c r="MSB15" s="885"/>
      <c r="MSC15" s="886"/>
      <c r="MSD15" s="886"/>
      <c r="MSE15" s="886"/>
      <c r="MSF15" s="885"/>
      <c r="MSG15" s="886"/>
      <c r="MSH15" s="886"/>
      <c r="MSI15" s="886"/>
      <c r="MSJ15" s="885"/>
      <c r="MSK15" s="886"/>
      <c r="MSL15" s="886"/>
      <c r="MSM15" s="886"/>
      <c r="MSN15" s="885"/>
      <c r="MSO15" s="886"/>
      <c r="MSP15" s="886"/>
      <c r="MSQ15" s="886"/>
      <c r="MSR15" s="885"/>
      <c r="MSS15" s="886"/>
      <c r="MST15" s="886"/>
      <c r="MSU15" s="886"/>
      <c r="MSV15" s="885"/>
      <c r="MSW15" s="886"/>
      <c r="MSX15" s="886"/>
      <c r="MSY15" s="886"/>
      <c r="MSZ15" s="885"/>
      <c r="MTA15" s="886"/>
      <c r="MTB15" s="886"/>
      <c r="MTC15" s="886"/>
      <c r="MTD15" s="885"/>
      <c r="MTE15" s="886"/>
      <c r="MTF15" s="886"/>
      <c r="MTG15" s="886"/>
      <c r="MTH15" s="885"/>
      <c r="MTI15" s="886"/>
      <c r="MTJ15" s="886"/>
      <c r="MTK15" s="886"/>
      <c r="MTL15" s="885"/>
      <c r="MTM15" s="886"/>
      <c r="MTN15" s="886"/>
      <c r="MTO15" s="886"/>
      <c r="MTP15" s="885"/>
      <c r="MTQ15" s="886"/>
      <c r="MTR15" s="886"/>
      <c r="MTS15" s="886"/>
      <c r="MTT15" s="885"/>
      <c r="MTU15" s="886"/>
      <c r="MTV15" s="886"/>
      <c r="MTW15" s="886"/>
      <c r="MTX15" s="885"/>
      <c r="MTY15" s="886"/>
      <c r="MTZ15" s="886"/>
      <c r="MUA15" s="886"/>
      <c r="MUB15" s="885"/>
      <c r="MUC15" s="886"/>
      <c r="MUD15" s="886"/>
      <c r="MUE15" s="886"/>
      <c r="MUF15" s="885"/>
      <c r="MUG15" s="886"/>
      <c r="MUH15" s="886"/>
      <c r="MUI15" s="886"/>
      <c r="MUJ15" s="885"/>
      <c r="MUK15" s="886"/>
      <c r="MUL15" s="886"/>
      <c r="MUM15" s="886"/>
      <c r="MUN15" s="885"/>
      <c r="MUO15" s="886"/>
      <c r="MUP15" s="886"/>
      <c r="MUQ15" s="886"/>
      <c r="MUR15" s="885"/>
      <c r="MUS15" s="886"/>
      <c r="MUT15" s="886"/>
      <c r="MUU15" s="886"/>
      <c r="MUV15" s="885"/>
      <c r="MUW15" s="886"/>
      <c r="MUX15" s="886"/>
      <c r="MUY15" s="886"/>
      <c r="MUZ15" s="885"/>
      <c r="MVA15" s="886"/>
      <c r="MVB15" s="886"/>
      <c r="MVC15" s="886"/>
      <c r="MVD15" s="885"/>
      <c r="MVE15" s="886"/>
      <c r="MVF15" s="886"/>
      <c r="MVG15" s="886"/>
      <c r="MVH15" s="885"/>
      <c r="MVI15" s="886"/>
      <c r="MVJ15" s="886"/>
      <c r="MVK15" s="886"/>
      <c r="MVL15" s="885"/>
      <c r="MVM15" s="886"/>
      <c r="MVN15" s="886"/>
      <c r="MVO15" s="886"/>
      <c r="MVP15" s="885"/>
      <c r="MVQ15" s="886"/>
      <c r="MVR15" s="886"/>
      <c r="MVS15" s="886"/>
      <c r="MVT15" s="885"/>
      <c r="MVU15" s="886"/>
      <c r="MVV15" s="886"/>
      <c r="MVW15" s="886"/>
      <c r="MVX15" s="885"/>
      <c r="MVY15" s="886"/>
      <c r="MVZ15" s="886"/>
      <c r="MWA15" s="886"/>
      <c r="MWB15" s="885"/>
      <c r="MWC15" s="886"/>
      <c r="MWD15" s="886"/>
      <c r="MWE15" s="886"/>
      <c r="MWF15" s="885"/>
      <c r="MWG15" s="886"/>
      <c r="MWH15" s="886"/>
      <c r="MWI15" s="886"/>
      <c r="MWJ15" s="885"/>
      <c r="MWK15" s="886"/>
      <c r="MWL15" s="886"/>
      <c r="MWM15" s="886"/>
      <c r="MWN15" s="885"/>
      <c r="MWO15" s="886"/>
      <c r="MWP15" s="886"/>
      <c r="MWQ15" s="886"/>
      <c r="MWR15" s="885"/>
      <c r="MWS15" s="886"/>
      <c r="MWT15" s="886"/>
      <c r="MWU15" s="886"/>
      <c r="MWV15" s="885"/>
      <c r="MWW15" s="886"/>
      <c r="MWX15" s="886"/>
      <c r="MWY15" s="886"/>
      <c r="MWZ15" s="885"/>
      <c r="MXA15" s="886"/>
      <c r="MXB15" s="886"/>
      <c r="MXC15" s="886"/>
      <c r="MXD15" s="885"/>
      <c r="MXE15" s="886"/>
      <c r="MXF15" s="886"/>
      <c r="MXG15" s="886"/>
      <c r="MXH15" s="885"/>
      <c r="MXI15" s="886"/>
      <c r="MXJ15" s="886"/>
      <c r="MXK15" s="886"/>
      <c r="MXL15" s="885"/>
      <c r="MXM15" s="886"/>
      <c r="MXN15" s="886"/>
      <c r="MXO15" s="886"/>
      <c r="MXP15" s="885"/>
      <c r="MXQ15" s="886"/>
      <c r="MXR15" s="886"/>
      <c r="MXS15" s="886"/>
      <c r="MXT15" s="885"/>
      <c r="MXU15" s="886"/>
      <c r="MXV15" s="886"/>
      <c r="MXW15" s="886"/>
      <c r="MXX15" s="885"/>
      <c r="MXY15" s="886"/>
      <c r="MXZ15" s="886"/>
      <c r="MYA15" s="886"/>
      <c r="MYB15" s="885"/>
      <c r="MYC15" s="886"/>
      <c r="MYD15" s="886"/>
      <c r="MYE15" s="886"/>
      <c r="MYF15" s="885"/>
      <c r="MYG15" s="886"/>
      <c r="MYH15" s="886"/>
      <c r="MYI15" s="886"/>
      <c r="MYJ15" s="885"/>
      <c r="MYK15" s="886"/>
      <c r="MYL15" s="886"/>
      <c r="MYM15" s="886"/>
      <c r="MYN15" s="885"/>
      <c r="MYO15" s="886"/>
      <c r="MYP15" s="886"/>
      <c r="MYQ15" s="886"/>
      <c r="MYR15" s="885"/>
      <c r="MYS15" s="886"/>
      <c r="MYT15" s="886"/>
      <c r="MYU15" s="886"/>
      <c r="MYV15" s="885"/>
      <c r="MYW15" s="886"/>
      <c r="MYX15" s="886"/>
      <c r="MYY15" s="886"/>
      <c r="MYZ15" s="885"/>
      <c r="MZA15" s="886"/>
      <c r="MZB15" s="886"/>
      <c r="MZC15" s="886"/>
      <c r="MZD15" s="885"/>
      <c r="MZE15" s="886"/>
      <c r="MZF15" s="886"/>
      <c r="MZG15" s="886"/>
      <c r="MZH15" s="885"/>
      <c r="MZI15" s="886"/>
      <c r="MZJ15" s="886"/>
      <c r="MZK15" s="886"/>
      <c r="MZL15" s="885"/>
      <c r="MZM15" s="886"/>
      <c r="MZN15" s="886"/>
      <c r="MZO15" s="886"/>
      <c r="MZP15" s="885"/>
      <c r="MZQ15" s="886"/>
      <c r="MZR15" s="886"/>
      <c r="MZS15" s="886"/>
      <c r="MZT15" s="885"/>
      <c r="MZU15" s="886"/>
      <c r="MZV15" s="886"/>
      <c r="MZW15" s="886"/>
      <c r="MZX15" s="885"/>
      <c r="MZY15" s="886"/>
      <c r="MZZ15" s="886"/>
      <c r="NAA15" s="886"/>
      <c r="NAB15" s="885"/>
      <c r="NAC15" s="886"/>
      <c r="NAD15" s="886"/>
      <c r="NAE15" s="886"/>
      <c r="NAF15" s="885"/>
      <c r="NAG15" s="886"/>
      <c r="NAH15" s="886"/>
      <c r="NAI15" s="886"/>
      <c r="NAJ15" s="885"/>
      <c r="NAK15" s="886"/>
      <c r="NAL15" s="886"/>
      <c r="NAM15" s="886"/>
      <c r="NAN15" s="885"/>
      <c r="NAO15" s="886"/>
      <c r="NAP15" s="886"/>
      <c r="NAQ15" s="886"/>
      <c r="NAR15" s="885"/>
      <c r="NAS15" s="886"/>
      <c r="NAT15" s="886"/>
      <c r="NAU15" s="886"/>
      <c r="NAV15" s="885"/>
      <c r="NAW15" s="886"/>
      <c r="NAX15" s="886"/>
      <c r="NAY15" s="886"/>
      <c r="NAZ15" s="885"/>
      <c r="NBA15" s="886"/>
      <c r="NBB15" s="886"/>
      <c r="NBC15" s="886"/>
      <c r="NBD15" s="885"/>
      <c r="NBE15" s="886"/>
      <c r="NBF15" s="886"/>
      <c r="NBG15" s="886"/>
      <c r="NBH15" s="885"/>
      <c r="NBI15" s="886"/>
      <c r="NBJ15" s="886"/>
      <c r="NBK15" s="886"/>
      <c r="NBL15" s="885"/>
      <c r="NBM15" s="886"/>
      <c r="NBN15" s="886"/>
      <c r="NBO15" s="886"/>
      <c r="NBP15" s="885"/>
      <c r="NBQ15" s="886"/>
      <c r="NBR15" s="886"/>
      <c r="NBS15" s="886"/>
      <c r="NBT15" s="885"/>
      <c r="NBU15" s="886"/>
      <c r="NBV15" s="886"/>
      <c r="NBW15" s="886"/>
      <c r="NBX15" s="885"/>
      <c r="NBY15" s="886"/>
      <c r="NBZ15" s="886"/>
      <c r="NCA15" s="886"/>
      <c r="NCB15" s="885"/>
      <c r="NCC15" s="886"/>
      <c r="NCD15" s="886"/>
      <c r="NCE15" s="886"/>
      <c r="NCF15" s="885"/>
      <c r="NCG15" s="886"/>
      <c r="NCH15" s="886"/>
      <c r="NCI15" s="886"/>
      <c r="NCJ15" s="885"/>
      <c r="NCK15" s="886"/>
      <c r="NCL15" s="886"/>
      <c r="NCM15" s="886"/>
      <c r="NCN15" s="885"/>
      <c r="NCO15" s="886"/>
      <c r="NCP15" s="886"/>
      <c r="NCQ15" s="886"/>
      <c r="NCR15" s="885"/>
      <c r="NCS15" s="886"/>
      <c r="NCT15" s="886"/>
      <c r="NCU15" s="886"/>
      <c r="NCV15" s="885"/>
      <c r="NCW15" s="886"/>
      <c r="NCX15" s="886"/>
      <c r="NCY15" s="886"/>
      <c r="NCZ15" s="885"/>
      <c r="NDA15" s="886"/>
      <c r="NDB15" s="886"/>
      <c r="NDC15" s="886"/>
      <c r="NDD15" s="885"/>
      <c r="NDE15" s="886"/>
      <c r="NDF15" s="886"/>
      <c r="NDG15" s="886"/>
      <c r="NDH15" s="885"/>
      <c r="NDI15" s="886"/>
      <c r="NDJ15" s="886"/>
      <c r="NDK15" s="886"/>
      <c r="NDL15" s="885"/>
      <c r="NDM15" s="886"/>
      <c r="NDN15" s="886"/>
      <c r="NDO15" s="886"/>
      <c r="NDP15" s="885"/>
      <c r="NDQ15" s="886"/>
      <c r="NDR15" s="886"/>
      <c r="NDS15" s="886"/>
      <c r="NDT15" s="885"/>
      <c r="NDU15" s="886"/>
      <c r="NDV15" s="886"/>
      <c r="NDW15" s="886"/>
      <c r="NDX15" s="885"/>
      <c r="NDY15" s="886"/>
      <c r="NDZ15" s="886"/>
      <c r="NEA15" s="886"/>
      <c r="NEB15" s="885"/>
      <c r="NEC15" s="886"/>
      <c r="NED15" s="886"/>
      <c r="NEE15" s="886"/>
      <c r="NEF15" s="885"/>
      <c r="NEG15" s="886"/>
      <c r="NEH15" s="886"/>
      <c r="NEI15" s="886"/>
      <c r="NEJ15" s="885"/>
      <c r="NEK15" s="886"/>
      <c r="NEL15" s="886"/>
      <c r="NEM15" s="886"/>
      <c r="NEN15" s="885"/>
      <c r="NEO15" s="886"/>
      <c r="NEP15" s="886"/>
      <c r="NEQ15" s="886"/>
      <c r="NER15" s="885"/>
      <c r="NES15" s="886"/>
      <c r="NET15" s="886"/>
      <c r="NEU15" s="886"/>
      <c r="NEV15" s="885"/>
      <c r="NEW15" s="886"/>
      <c r="NEX15" s="886"/>
      <c r="NEY15" s="886"/>
      <c r="NEZ15" s="885"/>
      <c r="NFA15" s="886"/>
      <c r="NFB15" s="886"/>
      <c r="NFC15" s="886"/>
      <c r="NFD15" s="885"/>
      <c r="NFE15" s="886"/>
      <c r="NFF15" s="886"/>
      <c r="NFG15" s="886"/>
      <c r="NFH15" s="885"/>
      <c r="NFI15" s="886"/>
      <c r="NFJ15" s="886"/>
      <c r="NFK15" s="886"/>
      <c r="NFL15" s="885"/>
      <c r="NFM15" s="886"/>
      <c r="NFN15" s="886"/>
      <c r="NFO15" s="886"/>
      <c r="NFP15" s="885"/>
      <c r="NFQ15" s="886"/>
      <c r="NFR15" s="886"/>
      <c r="NFS15" s="886"/>
      <c r="NFT15" s="885"/>
      <c r="NFU15" s="886"/>
      <c r="NFV15" s="886"/>
      <c r="NFW15" s="886"/>
      <c r="NFX15" s="885"/>
      <c r="NFY15" s="886"/>
      <c r="NFZ15" s="886"/>
      <c r="NGA15" s="886"/>
      <c r="NGB15" s="885"/>
      <c r="NGC15" s="886"/>
      <c r="NGD15" s="886"/>
      <c r="NGE15" s="886"/>
      <c r="NGF15" s="885"/>
      <c r="NGG15" s="886"/>
      <c r="NGH15" s="886"/>
      <c r="NGI15" s="886"/>
      <c r="NGJ15" s="885"/>
      <c r="NGK15" s="886"/>
      <c r="NGL15" s="886"/>
      <c r="NGM15" s="886"/>
      <c r="NGN15" s="885"/>
      <c r="NGO15" s="886"/>
      <c r="NGP15" s="886"/>
      <c r="NGQ15" s="886"/>
      <c r="NGR15" s="885"/>
      <c r="NGS15" s="886"/>
      <c r="NGT15" s="886"/>
      <c r="NGU15" s="886"/>
      <c r="NGV15" s="885"/>
      <c r="NGW15" s="886"/>
      <c r="NGX15" s="886"/>
      <c r="NGY15" s="886"/>
      <c r="NGZ15" s="885"/>
      <c r="NHA15" s="886"/>
      <c r="NHB15" s="886"/>
      <c r="NHC15" s="886"/>
      <c r="NHD15" s="885"/>
      <c r="NHE15" s="886"/>
      <c r="NHF15" s="886"/>
      <c r="NHG15" s="886"/>
      <c r="NHH15" s="885"/>
      <c r="NHI15" s="886"/>
      <c r="NHJ15" s="886"/>
      <c r="NHK15" s="886"/>
      <c r="NHL15" s="885"/>
      <c r="NHM15" s="886"/>
      <c r="NHN15" s="886"/>
      <c r="NHO15" s="886"/>
      <c r="NHP15" s="885"/>
      <c r="NHQ15" s="886"/>
      <c r="NHR15" s="886"/>
      <c r="NHS15" s="886"/>
      <c r="NHT15" s="885"/>
      <c r="NHU15" s="886"/>
      <c r="NHV15" s="886"/>
      <c r="NHW15" s="886"/>
      <c r="NHX15" s="885"/>
      <c r="NHY15" s="886"/>
      <c r="NHZ15" s="886"/>
      <c r="NIA15" s="886"/>
      <c r="NIB15" s="885"/>
      <c r="NIC15" s="886"/>
      <c r="NID15" s="886"/>
      <c r="NIE15" s="886"/>
      <c r="NIF15" s="885"/>
      <c r="NIG15" s="886"/>
      <c r="NIH15" s="886"/>
      <c r="NII15" s="886"/>
      <c r="NIJ15" s="885"/>
      <c r="NIK15" s="886"/>
      <c r="NIL15" s="886"/>
      <c r="NIM15" s="886"/>
      <c r="NIN15" s="885"/>
      <c r="NIO15" s="886"/>
      <c r="NIP15" s="886"/>
      <c r="NIQ15" s="886"/>
      <c r="NIR15" s="885"/>
      <c r="NIS15" s="886"/>
      <c r="NIT15" s="886"/>
      <c r="NIU15" s="886"/>
      <c r="NIV15" s="885"/>
      <c r="NIW15" s="886"/>
      <c r="NIX15" s="886"/>
      <c r="NIY15" s="886"/>
      <c r="NIZ15" s="885"/>
      <c r="NJA15" s="886"/>
      <c r="NJB15" s="886"/>
      <c r="NJC15" s="886"/>
      <c r="NJD15" s="885"/>
      <c r="NJE15" s="886"/>
      <c r="NJF15" s="886"/>
      <c r="NJG15" s="886"/>
      <c r="NJH15" s="885"/>
      <c r="NJI15" s="886"/>
      <c r="NJJ15" s="886"/>
      <c r="NJK15" s="886"/>
      <c r="NJL15" s="885"/>
      <c r="NJM15" s="886"/>
      <c r="NJN15" s="886"/>
      <c r="NJO15" s="886"/>
      <c r="NJP15" s="885"/>
      <c r="NJQ15" s="886"/>
      <c r="NJR15" s="886"/>
      <c r="NJS15" s="886"/>
      <c r="NJT15" s="885"/>
      <c r="NJU15" s="886"/>
      <c r="NJV15" s="886"/>
      <c r="NJW15" s="886"/>
      <c r="NJX15" s="885"/>
      <c r="NJY15" s="886"/>
      <c r="NJZ15" s="886"/>
      <c r="NKA15" s="886"/>
      <c r="NKB15" s="885"/>
      <c r="NKC15" s="886"/>
      <c r="NKD15" s="886"/>
      <c r="NKE15" s="886"/>
      <c r="NKF15" s="885"/>
      <c r="NKG15" s="886"/>
      <c r="NKH15" s="886"/>
      <c r="NKI15" s="886"/>
      <c r="NKJ15" s="885"/>
      <c r="NKK15" s="886"/>
      <c r="NKL15" s="886"/>
      <c r="NKM15" s="886"/>
      <c r="NKN15" s="885"/>
      <c r="NKO15" s="886"/>
      <c r="NKP15" s="886"/>
      <c r="NKQ15" s="886"/>
      <c r="NKR15" s="885"/>
      <c r="NKS15" s="886"/>
      <c r="NKT15" s="886"/>
      <c r="NKU15" s="886"/>
      <c r="NKV15" s="885"/>
      <c r="NKW15" s="886"/>
      <c r="NKX15" s="886"/>
      <c r="NKY15" s="886"/>
      <c r="NKZ15" s="885"/>
      <c r="NLA15" s="886"/>
      <c r="NLB15" s="886"/>
      <c r="NLC15" s="886"/>
      <c r="NLD15" s="885"/>
      <c r="NLE15" s="886"/>
      <c r="NLF15" s="886"/>
      <c r="NLG15" s="886"/>
      <c r="NLH15" s="885"/>
      <c r="NLI15" s="886"/>
      <c r="NLJ15" s="886"/>
      <c r="NLK15" s="886"/>
      <c r="NLL15" s="885"/>
      <c r="NLM15" s="886"/>
      <c r="NLN15" s="886"/>
      <c r="NLO15" s="886"/>
      <c r="NLP15" s="885"/>
      <c r="NLQ15" s="886"/>
      <c r="NLR15" s="886"/>
      <c r="NLS15" s="886"/>
      <c r="NLT15" s="885"/>
      <c r="NLU15" s="886"/>
      <c r="NLV15" s="886"/>
      <c r="NLW15" s="886"/>
      <c r="NLX15" s="885"/>
      <c r="NLY15" s="886"/>
      <c r="NLZ15" s="886"/>
      <c r="NMA15" s="886"/>
      <c r="NMB15" s="885"/>
      <c r="NMC15" s="886"/>
      <c r="NMD15" s="886"/>
      <c r="NME15" s="886"/>
      <c r="NMF15" s="885"/>
      <c r="NMG15" s="886"/>
      <c r="NMH15" s="886"/>
      <c r="NMI15" s="886"/>
      <c r="NMJ15" s="885"/>
      <c r="NMK15" s="886"/>
      <c r="NML15" s="886"/>
      <c r="NMM15" s="886"/>
      <c r="NMN15" s="885"/>
      <c r="NMO15" s="886"/>
      <c r="NMP15" s="886"/>
      <c r="NMQ15" s="886"/>
      <c r="NMR15" s="885"/>
      <c r="NMS15" s="886"/>
      <c r="NMT15" s="886"/>
      <c r="NMU15" s="886"/>
      <c r="NMV15" s="885"/>
      <c r="NMW15" s="886"/>
      <c r="NMX15" s="886"/>
      <c r="NMY15" s="886"/>
      <c r="NMZ15" s="885"/>
      <c r="NNA15" s="886"/>
      <c r="NNB15" s="886"/>
      <c r="NNC15" s="886"/>
      <c r="NND15" s="885"/>
      <c r="NNE15" s="886"/>
      <c r="NNF15" s="886"/>
      <c r="NNG15" s="886"/>
      <c r="NNH15" s="885"/>
      <c r="NNI15" s="886"/>
      <c r="NNJ15" s="886"/>
      <c r="NNK15" s="886"/>
      <c r="NNL15" s="885"/>
      <c r="NNM15" s="886"/>
      <c r="NNN15" s="886"/>
      <c r="NNO15" s="886"/>
      <c r="NNP15" s="885"/>
      <c r="NNQ15" s="886"/>
      <c r="NNR15" s="886"/>
      <c r="NNS15" s="886"/>
      <c r="NNT15" s="885"/>
      <c r="NNU15" s="886"/>
      <c r="NNV15" s="886"/>
      <c r="NNW15" s="886"/>
      <c r="NNX15" s="885"/>
      <c r="NNY15" s="886"/>
      <c r="NNZ15" s="886"/>
      <c r="NOA15" s="886"/>
      <c r="NOB15" s="885"/>
      <c r="NOC15" s="886"/>
      <c r="NOD15" s="886"/>
      <c r="NOE15" s="886"/>
      <c r="NOF15" s="885"/>
      <c r="NOG15" s="886"/>
      <c r="NOH15" s="886"/>
      <c r="NOI15" s="886"/>
      <c r="NOJ15" s="885"/>
      <c r="NOK15" s="886"/>
      <c r="NOL15" s="886"/>
      <c r="NOM15" s="886"/>
      <c r="NON15" s="885"/>
      <c r="NOO15" s="886"/>
      <c r="NOP15" s="886"/>
      <c r="NOQ15" s="886"/>
      <c r="NOR15" s="885"/>
      <c r="NOS15" s="886"/>
      <c r="NOT15" s="886"/>
      <c r="NOU15" s="886"/>
      <c r="NOV15" s="885"/>
      <c r="NOW15" s="886"/>
      <c r="NOX15" s="886"/>
      <c r="NOY15" s="886"/>
      <c r="NOZ15" s="885"/>
      <c r="NPA15" s="886"/>
      <c r="NPB15" s="886"/>
      <c r="NPC15" s="886"/>
      <c r="NPD15" s="885"/>
      <c r="NPE15" s="886"/>
      <c r="NPF15" s="886"/>
      <c r="NPG15" s="886"/>
      <c r="NPH15" s="885"/>
      <c r="NPI15" s="886"/>
      <c r="NPJ15" s="886"/>
      <c r="NPK15" s="886"/>
      <c r="NPL15" s="885"/>
      <c r="NPM15" s="886"/>
      <c r="NPN15" s="886"/>
      <c r="NPO15" s="886"/>
      <c r="NPP15" s="885"/>
      <c r="NPQ15" s="886"/>
      <c r="NPR15" s="886"/>
      <c r="NPS15" s="886"/>
      <c r="NPT15" s="885"/>
      <c r="NPU15" s="886"/>
      <c r="NPV15" s="886"/>
      <c r="NPW15" s="886"/>
      <c r="NPX15" s="885"/>
      <c r="NPY15" s="886"/>
      <c r="NPZ15" s="886"/>
      <c r="NQA15" s="886"/>
      <c r="NQB15" s="885"/>
      <c r="NQC15" s="886"/>
      <c r="NQD15" s="886"/>
      <c r="NQE15" s="886"/>
      <c r="NQF15" s="885"/>
      <c r="NQG15" s="886"/>
      <c r="NQH15" s="886"/>
      <c r="NQI15" s="886"/>
      <c r="NQJ15" s="885"/>
      <c r="NQK15" s="886"/>
      <c r="NQL15" s="886"/>
      <c r="NQM15" s="886"/>
      <c r="NQN15" s="885"/>
      <c r="NQO15" s="886"/>
      <c r="NQP15" s="886"/>
      <c r="NQQ15" s="886"/>
      <c r="NQR15" s="885"/>
      <c r="NQS15" s="886"/>
      <c r="NQT15" s="886"/>
      <c r="NQU15" s="886"/>
      <c r="NQV15" s="885"/>
      <c r="NQW15" s="886"/>
      <c r="NQX15" s="886"/>
      <c r="NQY15" s="886"/>
      <c r="NQZ15" s="885"/>
      <c r="NRA15" s="886"/>
      <c r="NRB15" s="886"/>
      <c r="NRC15" s="886"/>
      <c r="NRD15" s="885"/>
      <c r="NRE15" s="886"/>
      <c r="NRF15" s="886"/>
      <c r="NRG15" s="886"/>
      <c r="NRH15" s="885"/>
      <c r="NRI15" s="886"/>
      <c r="NRJ15" s="886"/>
      <c r="NRK15" s="886"/>
      <c r="NRL15" s="885"/>
      <c r="NRM15" s="886"/>
      <c r="NRN15" s="886"/>
      <c r="NRO15" s="886"/>
      <c r="NRP15" s="885"/>
      <c r="NRQ15" s="886"/>
      <c r="NRR15" s="886"/>
      <c r="NRS15" s="886"/>
      <c r="NRT15" s="885"/>
      <c r="NRU15" s="886"/>
      <c r="NRV15" s="886"/>
      <c r="NRW15" s="886"/>
      <c r="NRX15" s="885"/>
      <c r="NRY15" s="886"/>
      <c r="NRZ15" s="886"/>
      <c r="NSA15" s="886"/>
      <c r="NSB15" s="885"/>
      <c r="NSC15" s="886"/>
      <c r="NSD15" s="886"/>
      <c r="NSE15" s="886"/>
      <c r="NSF15" s="885"/>
      <c r="NSG15" s="886"/>
      <c r="NSH15" s="886"/>
      <c r="NSI15" s="886"/>
      <c r="NSJ15" s="885"/>
      <c r="NSK15" s="886"/>
      <c r="NSL15" s="886"/>
      <c r="NSM15" s="886"/>
      <c r="NSN15" s="885"/>
      <c r="NSO15" s="886"/>
      <c r="NSP15" s="886"/>
      <c r="NSQ15" s="886"/>
      <c r="NSR15" s="885"/>
      <c r="NSS15" s="886"/>
      <c r="NST15" s="886"/>
      <c r="NSU15" s="886"/>
      <c r="NSV15" s="885"/>
      <c r="NSW15" s="886"/>
      <c r="NSX15" s="886"/>
      <c r="NSY15" s="886"/>
      <c r="NSZ15" s="885"/>
      <c r="NTA15" s="886"/>
      <c r="NTB15" s="886"/>
      <c r="NTC15" s="886"/>
      <c r="NTD15" s="885"/>
      <c r="NTE15" s="886"/>
      <c r="NTF15" s="886"/>
      <c r="NTG15" s="886"/>
      <c r="NTH15" s="885"/>
      <c r="NTI15" s="886"/>
      <c r="NTJ15" s="886"/>
      <c r="NTK15" s="886"/>
      <c r="NTL15" s="885"/>
      <c r="NTM15" s="886"/>
      <c r="NTN15" s="886"/>
      <c r="NTO15" s="886"/>
      <c r="NTP15" s="885"/>
      <c r="NTQ15" s="886"/>
      <c r="NTR15" s="886"/>
      <c r="NTS15" s="886"/>
      <c r="NTT15" s="885"/>
      <c r="NTU15" s="886"/>
      <c r="NTV15" s="886"/>
      <c r="NTW15" s="886"/>
      <c r="NTX15" s="885"/>
      <c r="NTY15" s="886"/>
      <c r="NTZ15" s="886"/>
      <c r="NUA15" s="886"/>
      <c r="NUB15" s="885"/>
      <c r="NUC15" s="886"/>
      <c r="NUD15" s="886"/>
      <c r="NUE15" s="886"/>
      <c r="NUF15" s="885"/>
      <c r="NUG15" s="886"/>
      <c r="NUH15" s="886"/>
      <c r="NUI15" s="886"/>
      <c r="NUJ15" s="885"/>
      <c r="NUK15" s="886"/>
      <c r="NUL15" s="886"/>
      <c r="NUM15" s="886"/>
      <c r="NUN15" s="885"/>
      <c r="NUO15" s="886"/>
      <c r="NUP15" s="886"/>
      <c r="NUQ15" s="886"/>
      <c r="NUR15" s="885"/>
      <c r="NUS15" s="886"/>
      <c r="NUT15" s="886"/>
      <c r="NUU15" s="886"/>
      <c r="NUV15" s="885"/>
      <c r="NUW15" s="886"/>
      <c r="NUX15" s="886"/>
      <c r="NUY15" s="886"/>
      <c r="NUZ15" s="885"/>
      <c r="NVA15" s="886"/>
      <c r="NVB15" s="886"/>
      <c r="NVC15" s="886"/>
      <c r="NVD15" s="885"/>
      <c r="NVE15" s="886"/>
      <c r="NVF15" s="886"/>
      <c r="NVG15" s="886"/>
      <c r="NVH15" s="885"/>
      <c r="NVI15" s="886"/>
      <c r="NVJ15" s="886"/>
      <c r="NVK15" s="886"/>
      <c r="NVL15" s="885"/>
      <c r="NVM15" s="886"/>
      <c r="NVN15" s="886"/>
      <c r="NVO15" s="886"/>
      <c r="NVP15" s="885"/>
      <c r="NVQ15" s="886"/>
      <c r="NVR15" s="886"/>
      <c r="NVS15" s="886"/>
      <c r="NVT15" s="885"/>
      <c r="NVU15" s="886"/>
      <c r="NVV15" s="886"/>
      <c r="NVW15" s="886"/>
      <c r="NVX15" s="885"/>
      <c r="NVY15" s="886"/>
      <c r="NVZ15" s="886"/>
      <c r="NWA15" s="886"/>
      <c r="NWB15" s="885"/>
      <c r="NWC15" s="886"/>
      <c r="NWD15" s="886"/>
      <c r="NWE15" s="886"/>
      <c r="NWF15" s="885"/>
      <c r="NWG15" s="886"/>
      <c r="NWH15" s="886"/>
      <c r="NWI15" s="886"/>
      <c r="NWJ15" s="885"/>
      <c r="NWK15" s="886"/>
      <c r="NWL15" s="886"/>
      <c r="NWM15" s="886"/>
      <c r="NWN15" s="885"/>
      <c r="NWO15" s="886"/>
      <c r="NWP15" s="886"/>
      <c r="NWQ15" s="886"/>
      <c r="NWR15" s="885"/>
      <c r="NWS15" s="886"/>
      <c r="NWT15" s="886"/>
      <c r="NWU15" s="886"/>
      <c r="NWV15" s="885"/>
      <c r="NWW15" s="886"/>
      <c r="NWX15" s="886"/>
      <c r="NWY15" s="886"/>
      <c r="NWZ15" s="885"/>
      <c r="NXA15" s="886"/>
      <c r="NXB15" s="886"/>
      <c r="NXC15" s="886"/>
      <c r="NXD15" s="885"/>
      <c r="NXE15" s="886"/>
      <c r="NXF15" s="886"/>
      <c r="NXG15" s="886"/>
      <c r="NXH15" s="885"/>
      <c r="NXI15" s="886"/>
      <c r="NXJ15" s="886"/>
      <c r="NXK15" s="886"/>
      <c r="NXL15" s="885"/>
      <c r="NXM15" s="886"/>
      <c r="NXN15" s="886"/>
      <c r="NXO15" s="886"/>
      <c r="NXP15" s="885"/>
      <c r="NXQ15" s="886"/>
      <c r="NXR15" s="886"/>
      <c r="NXS15" s="886"/>
      <c r="NXT15" s="885"/>
      <c r="NXU15" s="886"/>
      <c r="NXV15" s="886"/>
      <c r="NXW15" s="886"/>
      <c r="NXX15" s="885"/>
      <c r="NXY15" s="886"/>
      <c r="NXZ15" s="886"/>
      <c r="NYA15" s="886"/>
      <c r="NYB15" s="885"/>
      <c r="NYC15" s="886"/>
      <c r="NYD15" s="886"/>
      <c r="NYE15" s="886"/>
      <c r="NYF15" s="885"/>
      <c r="NYG15" s="886"/>
      <c r="NYH15" s="886"/>
      <c r="NYI15" s="886"/>
      <c r="NYJ15" s="885"/>
      <c r="NYK15" s="886"/>
      <c r="NYL15" s="886"/>
      <c r="NYM15" s="886"/>
      <c r="NYN15" s="885"/>
      <c r="NYO15" s="886"/>
      <c r="NYP15" s="886"/>
      <c r="NYQ15" s="886"/>
      <c r="NYR15" s="885"/>
      <c r="NYS15" s="886"/>
      <c r="NYT15" s="886"/>
      <c r="NYU15" s="886"/>
      <c r="NYV15" s="885"/>
      <c r="NYW15" s="886"/>
      <c r="NYX15" s="886"/>
      <c r="NYY15" s="886"/>
      <c r="NYZ15" s="885"/>
      <c r="NZA15" s="886"/>
      <c r="NZB15" s="886"/>
      <c r="NZC15" s="886"/>
      <c r="NZD15" s="885"/>
      <c r="NZE15" s="886"/>
      <c r="NZF15" s="886"/>
      <c r="NZG15" s="886"/>
      <c r="NZH15" s="885"/>
      <c r="NZI15" s="886"/>
      <c r="NZJ15" s="886"/>
      <c r="NZK15" s="886"/>
      <c r="NZL15" s="885"/>
      <c r="NZM15" s="886"/>
      <c r="NZN15" s="886"/>
      <c r="NZO15" s="886"/>
      <c r="NZP15" s="885"/>
      <c r="NZQ15" s="886"/>
      <c r="NZR15" s="886"/>
      <c r="NZS15" s="886"/>
      <c r="NZT15" s="885"/>
      <c r="NZU15" s="886"/>
      <c r="NZV15" s="886"/>
      <c r="NZW15" s="886"/>
      <c r="NZX15" s="885"/>
      <c r="NZY15" s="886"/>
      <c r="NZZ15" s="886"/>
      <c r="OAA15" s="886"/>
      <c r="OAB15" s="885"/>
      <c r="OAC15" s="886"/>
      <c r="OAD15" s="886"/>
      <c r="OAE15" s="886"/>
      <c r="OAF15" s="885"/>
      <c r="OAG15" s="886"/>
      <c r="OAH15" s="886"/>
      <c r="OAI15" s="886"/>
      <c r="OAJ15" s="885"/>
      <c r="OAK15" s="886"/>
      <c r="OAL15" s="886"/>
      <c r="OAM15" s="886"/>
      <c r="OAN15" s="885"/>
      <c r="OAO15" s="886"/>
      <c r="OAP15" s="886"/>
      <c r="OAQ15" s="886"/>
      <c r="OAR15" s="885"/>
      <c r="OAS15" s="886"/>
      <c r="OAT15" s="886"/>
      <c r="OAU15" s="886"/>
      <c r="OAV15" s="885"/>
      <c r="OAW15" s="886"/>
      <c r="OAX15" s="886"/>
      <c r="OAY15" s="886"/>
      <c r="OAZ15" s="885"/>
      <c r="OBA15" s="886"/>
      <c r="OBB15" s="886"/>
      <c r="OBC15" s="886"/>
      <c r="OBD15" s="885"/>
      <c r="OBE15" s="886"/>
      <c r="OBF15" s="886"/>
      <c r="OBG15" s="886"/>
      <c r="OBH15" s="885"/>
      <c r="OBI15" s="886"/>
      <c r="OBJ15" s="886"/>
      <c r="OBK15" s="886"/>
      <c r="OBL15" s="885"/>
      <c r="OBM15" s="886"/>
      <c r="OBN15" s="886"/>
      <c r="OBO15" s="886"/>
      <c r="OBP15" s="885"/>
      <c r="OBQ15" s="886"/>
      <c r="OBR15" s="886"/>
      <c r="OBS15" s="886"/>
      <c r="OBT15" s="885"/>
      <c r="OBU15" s="886"/>
      <c r="OBV15" s="886"/>
      <c r="OBW15" s="886"/>
      <c r="OBX15" s="885"/>
      <c r="OBY15" s="886"/>
      <c r="OBZ15" s="886"/>
      <c r="OCA15" s="886"/>
      <c r="OCB15" s="885"/>
      <c r="OCC15" s="886"/>
      <c r="OCD15" s="886"/>
      <c r="OCE15" s="886"/>
      <c r="OCF15" s="885"/>
      <c r="OCG15" s="886"/>
      <c r="OCH15" s="886"/>
      <c r="OCI15" s="886"/>
      <c r="OCJ15" s="885"/>
      <c r="OCK15" s="886"/>
      <c r="OCL15" s="886"/>
      <c r="OCM15" s="886"/>
      <c r="OCN15" s="885"/>
      <c r="OCO15" s="886"/>
      <c r="OCP15" s="886"/>
      <c r="OCQ15" s="886"/>
      <c r="OCR15" s="885"/>
      <c r="OCS15" s="886"/>
      <c r="OCT15" s="886"/>
      <c r="OCU15" s="886"/>
      <c r="OCV15" s="885"/>
      <c r="OCW15" s="886"/>
      <c r="OCX15" s="886"/>
      <c r="OCY15" s="886"/>
      <c r="OCZ15" s="885"/>
      <c r="ODA15" s="886"/>
      <c r="ODB15" s="886"/>
      <c r="ODC15" s="886"/>
      <c r="ODD15" s="885"/>
      <c r="ODE15" s="886"/>
      <c r="ODF15" s="886"/>
      <c r="ODG15" s="886"/>
      <c r="ODH15" s="885"/>
      <c r="ODI15" s="886"/>
      <c r="ODJ15" s="886"/>
      <c r="ODK15" s="886"/>
      <c r="ODL15" s="885"/>
      <c r="ODM15" s="886"/>
      <c r="ODN15" s="886"/>
      <c r="ODO15" s="886"/>
      <c r="ODP15" s="885"/>
      <c r="ODQ15" s="886"/>
      <c r="ODR15" s="886"/>
      <c r="ODS15" s="886"/>
      <c r="ODT15" s="885"/>
      <c r="ODU15" s="886"/>
      <c r="ODV15" s="886"/>
      <c r="ODW15" s="886"/>
      <c r="ODX15" s="885"/>
      <c r="ODY15" s="886"/>
      <c r="ODZ15" s="886"/>
      <c r="OEA15" s="886"/>
      <c r="OEB15" s="885"/>
      <c r="OEC15" s="886"/>
      <c r="OED15" s="886"/>
      <c r="OEE15" s="886"/>
      <c r="OEF15" s="885"/>
      <c r="OEG15" s="886"/>
      <c r="OEH15" s="886"/>
      <c r="OEI15" s="886"/>
      <c r="OEJ15" s="885"/>
      <c r="OEK15" s="886"/>
      <c r="OEL15" s="886"/>
      <c r="OEM15" s="886"/>
      <c r="OEN15" s="885"/>
      <c r="OEO15" s="886"/>
      <c r="OEP15" s="886"/>
      <c r="OEQ15" s="886"/>
      <c r="OER15" s="885"/>
      <c r="OES15" s="886"/>
      <c r="OET15" s="886"/>
      <c r="OEU15" s="886"/>
      <c r="OEV15" s="885"/>
      <c r="OEW15" s="886"/>
      <c r="OEX15" s="886"/>
      <c r="OEY15" s="886"/>
      <c r="OEZ15" s="885"/>
      <c r="OFA15" s="886"/>
      <c r="OFB15" s="886"/>
      <c r="OFC15" s="886"/>
      <c r="OFD15" s="885"/>
      <c r="OFE15" s="886"/>
      <c r="OFF15" s="886"/>
      <c r="OFG15" s="886"/>
      <c r="OFH15" s="885"/>
      <c r="OFI15" s="886"/>
      <c r="OFJ15" s="886"/>
      <c r="OFK15" s="886"/>
      <c r="OFL15" s="885"/>
      <c r="OFM15" s="886"/>
      <c r="OFN15" s="886"/>
      <c r="OFO15" s="886"/>
      <c r="OFP15" s="885"/>
      <c r="OFQ15" s="886"/>
      <c r="OFR15" s="886"/>
      <c r="OFS15" s="886"/>
      <c r="OFT15" s="885"/>
      <c r="OFU15" s="886"/>
      <c r="OFV15" s="886"/>
      <c r="OFW15" s="886"/>
      <c r="OFX15" s="885"/>
      <c r="OFY15" s="886"/>
      <c r="OFZ15" s="886"/>
      <c r="OGA15" s="886"/>
      <c r="OGB15" s="885"/>
      <c r="OGC15" s="886"/>
      <c r="OGD15" s="886"/>
      <c r="OGE15" s="886"/>
      <c r="OGF15" s="885"/>
      <c r="OGG15" s="886"/>
      <c r="OGH15" s="886"/>
      <c r="OGI15" s="886"/>
      <c r="OGJ15" s="885"/>
      <c r="OGK15" s="886"/>
      <c r="OGL15" s="886"/>
      <c r="OGM15" s="886"/>
      <c r="OGN15" s="885"/>
      <c r="OGO15" s="886"/>
      <c r="OGP15" s="886"/>
      <c r="OGQ15" s="886"/>
      <c r="OGR15" s="885"/>
      <c r="OGS15" s="886"/>
      <c r="OGT15" s="886"/>
      <c r="OGU15" s="886"/>
      <c r="OGV15" s="885"/>
      <c r="OGW15" s="886"/>
      <c r="OGX15" s="886"/>
      <c r="OGY15" s="886"/>
      <c r="OGZ15" s="885"/>
      <c r="OHA15" s="886"/>
      <c r="OHB15" s="886"/>
      <c r="OHC15" s="886"/>
      <c r="OHD15" s="885"/>
      <c r="OHE15" s="886"/>
      <c r="OHF15" s="886"/>
      <c r="OHG15" s="886"/>
      <c r="OHH15" s="885"/>
      <c r="OHI15" s="886"/>
      <c r="OHJ15" s="886"/>
      <c r="OHK15" s="886"/>
      <c r="OHL15" s="885"/>
      <c r="OHM15" s="886"/>
      <c r="OHN15" s="886"/>
      <c r="OHO15" s="886"/>
      <c r="OHP15" s="885"/>
      <c r="OHQ15" s="886"/>
      <c r="OHR15" s="886"/>
      <c r="OHS15" s="886"/>
      <c r="OHT15" s="885"/>
      <c r="OHU15" s="886"/>
      <c r="OHV15" s="886"/>
      <c r="OHW15" s="886"/>
      <c r="OHX15" s="885"/>
      <c r="OHY15" s="886"/>
      <c r="OHZ15" s="886"/>
      <c r="OIA15" s="886"/>
      <c r="OIB15" s="885"/>
      <c r="OIC15" s="886"/>
      <c r="OID15" s="886"/>
      <c r="OIE15" s="886"/>
      <c r="OIF15" s="885"/>
      <c r="OIG15" s="886"/>
      <c r="OIH15" s="886"/>
      <c r="OII15" s="886"/>
      <c r="OIJ15" s="885"/>
      <c r="OIK15" s="886"/>
      <c r="OIL15" s="886"/>
      <c r="OIM15" s="886"/>
      <c r="OIN15" s="885"/>
      <c r="OIO15" s="886"/>
      <c r="OIP15" s="886"/>
      <c r="OIQ15" s="886"/>
      <c r="OIR15" s="885"/>
      <c r="OIS15" s="886"/>
      <c r="OIT15" s="886"/>
      <c r="OIU15" s="886"/>
      <c r="OIV15" s="885"/>
      <c r="OIW15" s="886"/>
      <c r="OIX15" s="886"/>
      <c r="OIY15" s="886"/>
      <c r="OIZ15" s="885"/>
      <c r="OJA15" s="886"/>
      <c r="OJB15" s="886"/>
      <c r="OJC15" s="886"/>
      <c r="OJD15" s="885"/>
      <c r="OJE15" s="886"/>
      <c r="OJF15" s="886"/>
      <c r="OJG15" s="886"/>
      <c r="OJH15" s="885"/>
      <c r="OJI15" s="886"/>
      <c r="OJJ15" s="886"/>
      <c r="OJK15" s="886"/>
      <c r="OJL15" s="885"/>
      <c r="OJM15" s="886"/>
      <c r="OJN15" s="886"/>
      <c r="OJO15" s="886"/>
      <c r="OJP15" s="885"/>
      <c r="OJQ15" s="886"/>
      <c r="OJR15" s="886"/>
      <c r="OJS15" s="886"/>
      <c r="OJT15" s="885"/>
      <c r="OJU15" s="886"/>
      <c r="OJV15" s="886"/>
      <c r="OJW15" s="886"/>
      <c r="OJX15" s="885"/>
      <c r="OJY15" s="886"/>
      <c r="OJZ15" s="886"/>
      <c r="OKA15" s="886"/>
      <c r="OKB15" s="885"/>
      <c r="OKC15" s="886"/>
      <c r="OKD15" s="886"/>
      <c r="OKE15" s="886"/>
      <c r="OKF15" s="885"/>
      <c r="OKG15" s="886"/>
      <c r="OKH15" s="886"/>
      <c r="OKI15" s="886"/>
      <c r="OKJ15" s="885"/>
      <c r="OKK15" s="886"/>
      <c r="OKL15" s="886"/>
      <c r="OKM15" s="886"/>
      <c r="OKN15" s="885"/>
      <c r="OKO15" s="886"/>
      <c r="OKP15" s="886"/>
      <c r="OKQ15" s="886"/>
      <c r="OKR15" s="885"/>
      <c r="OKS15" s="886"/>
      <c r="OKT15" s="886"/>
      <c r="OKU15" s="886"/>
      <c r="OKV15" s="885"/>
      <c r="OKW15" s="886"/>
      <c r="OKX15" s="886"/>
      <c r="OKY15" s="886"/>
      <c r="OKZ15" s="885"/>
      <c r="OLA15" s="886"/>
      <c r="OLB15" s="886"/>
      <c r="OLC15" s="886"/>
      <c r="OLD15" s="885"/>
      <c r="OLE15" s="886"/>
      <c r="OLF15" s="886"/>
      <c r="OLG15" s="886"/>
      <c r="OLH15" s="885"/>
      <c r="OLI15" s="886"/>
      <c r="OLJ15" s="886"/>
      <c r="OLK15" s="886"/>
      <c r="OLL15" s="885"/>
      <c r="OLM15" s="886"/>
      <c r="OLN15" s="886"/>
      <c r="OLO15" s="886"/>
      <c r="OLP15" s="885"/>
      <c r="OLQ15" s="886"/>
      <c r="OLR15" s="886"/>
      <c r="OLS15" s="886"/>
      <c r="OLT15" s="885"/>
      <c r="OLU15" s="886"/>
      <c r="OLV15" s="886"/>
      <c r="OLW15" s="886"/>
      <c r="OLX15" s="885"/>
      <c r="OLY15" s="886"/>
      <c r="OLZ15" s="886"/>
      <c r="OMA15" s="886"/>
      <c r="OMB15" s="885"/>
      <c r="OMC15" s="886"/>
      <c r="OMD15" s="886"/>
      <c r="OME15" s="886"/>
      <c r="OMF15" s="885"/>
      <c r="OMG15" s="886"/>
      <c r="OMH15" s="886"/>
      <c r="OMI15" s="886"/>
      <c r="OMJ15" s="885"/>
      <c r="OMK15" s="886"/>
      <c r="OML15" s="886"/>
      <c r="OMM15" s="886"/>
      <c r="OMN15" s="885"/>
      <c r="OMO15" s="886"/>
      <c r="OMP15" s="886"/>
      <c r="OMQ15" s="886"/>
      <c r="OMR15" s="885"/>
      <c r="OMS15" s="886"/>
      <c r="OMT15" s="886"/>
      <c r="OMU15" s="886"/>
      <c r="OMV15" s="885"/>
      <c r="OMW15" s="886"/>
      <c r="OMX15" s="886"/>
      <c r="OMY15" s="886"/>
      <c r="OMZ15" s="885"/>
      <c r="ONA15" s="886"/>
      <c r="ONB15" s="886"/>
      <c r="ONC15" s="886"/>
      <c r="OND15" s="885"/>
      <c r="ONE15" s="886"/>
      <c r="ONF15" s="886"/>
      <c r="ONG15" s="886"/>
      <c r="ONH15" s="885"/>
      <c r="ONI15" s="886"/>
      <c r="ONJ15" s="886"/>
      <c r="ONK15" s="886"/>
      <c r="ONL15" s="885"/>
      <c r="ONM15" s="886"/>
      <c r="ONN15" s="886"/>
      <c r="ONO15" s="886"/>
      <c r="ONP15" s="885"/>
      <c r="ONQ15" s="886"/>
      <c r="ONR15" s="886"/>
      <c r="ONS15" s="886"/>
      <c r="ONT15" s="885"/>
      <c r="ONU15" s="886"/>
      <c r="ONV15" s="886"/>
      <c r="ONW15" s="886"/>
      <c r="ONX15" s="885"/>
      <c r="ONY15" s="886"/>
      <c r="ONZ15" s="886"/>
      <c r="OOA15" s="886"/>
      <c r="OOB15" s="885"/>
      <c r="OOC15" s="886"/>
      <c r="OOD15" s="886"/>
      <c r="OOE15" s="886"/>
      <c r="OOF15" s="885"/>
      <c r="OOG15" s="886"/>
      <c r="OOH15" s="886"/>
      <c r="OOI15" s="886"/>
      <c r="OOJ15" s="885"/>
      <c r="OOK15" s="886"/>
      <c r="OOL15" s="886"/>
      <c r="OOM15" s="886"/>
      <c r="OON15" s="885"/>
      <c r="OOO15" s="886"/>
      <c r="OOP15" s="886"/>
      <c r="OOQ15" s="886"/>
      <c r="OOR15" s="885"/>
      <c r="OOS15" s="886"/>
      <c r="OOT15" s="886"/>
      <c r="OOU15" s="886"/>
      <c r="OOV15" s="885"/>
      <c r="OOW15" s="886"/>
      <c r="OOX15" s="886"/>
      <c r="OOY15" s="886"/>
      <c r="OOZ15" s="885"/>
      <c r="OPA15" s="886"/>
      <c r="OPB15" s="886"/>
      <c r="OPC15" s="886"/>
      <c r="OPD15" s="885"/>
      <c r="OPE15" s="886"/>
      <c r="OPF15" s="886"/>
      <c r="OPG15" s="886"/>
      <c r="OPH15" s="885"/>
      <c r="OPI15" s="886"/>
      <c r="OPJ15" s="886"/>
      <c r="OPK15" s="886"/>
      <c r="OPL15" s="885"/>
      <c r="OPM15" s="886"/>
      <c r="OPN15" s="886"/>
      <c r="OPO15" s="886"/>
      <c r="OPP15" s="885"/>
      <c r="OPQ15" s="886"/>
      <c r="OPR15" s="886"/>
      <c r="OPS15" s="886"/>
      <c r="OPT15" s="885"/>
      <c r="OPU15" s="886"/>
      <c r="OPV15" s="886"/>
      <c r="OPW15" s="886"/>
      <c r="OPX15" s="885"/>
      <c r="OPY15" s="886"/>
      <c r="OPZ15" s="886"/>
      <c r="OQA15" s="886"/>
      <c r="OQB15" s="885"/>
      <c r="OQC15" s="886"/>
      <c r="OQD15" s="886"/>
      <c r="OQE15" s="886"/>
      <c r="OQF15" s="885"/>
      <c r="OQG15" s="886"/>
      <c r="OQH15" s="886"/>
      <c r="OQI15" s="886"/>
      <c r="OQJ15" s="885"/>
      <c r="OQK15" s="886"/>
      <c r="OQL15" s="886"/>
      <c r="OQM15" s="886"/>
      <c r="OQN15" s="885"/>
      <c r="OQO15" s="886"/>
      <c r="OQP15" s="886"/>
      <c r="OQQ15" s="886"/>
      <c r="OQR15" s="885"/>
      <c r="OQS15" s="886"/>
      <c r="OQT15" s="886"/>
      <c r="OQU15" s="886"/>
      <c r="OQV15" s="885"/>
      <c r="OQW15" s="886"/>
      <c r="OQX15" s="886"/>
      <c r="OQY15" s="886"/>
      <c r="OQZ15" s="885"/>
      <c r="ORA15" s="886"/>
      <c r="ORB15" s="886"/>
      <c r="ORC15" s="886"/>
      <c r="ORD15" s="885"/>
      <c r="ORE15" s="886"/>
      <c r="ORF15" s="886"/>
      <c r="ORG15" s="886"/>
      <c r="ORH15" s="885"/>
      <c r="ORI15" s="886"/>
      <c r="ORJ15" s="886"/>
      <c r="ORK15" s="886"/>
      <c r="ORL15" s="885"/>
      <c r="ORM15" s="886"/>
      <c r="ORN15" s="886"/>
      <c r="ORO15" s="886"/>
      <c r="ORP15" s="885"/>
      <c r="ORQ15" s="886"/>
      <c r="ORR15" s="886"/>
      <c r="ORS15" s="886"/>
      <c r="ORT15" s="885"/>
      <c r="ORU15" s="886"/>
      <c r="ORV15" s="886"/>
      <c r="ORW15" s="886"/>
      <c r="ORX15" s="885"/>
      <c r="ORY15" s="886"/>
      <c r="ORZ15" s="886"/>
      <c r="OSA15" s="886"/>
      <c r="OSB15" s="885"/>
      <c r="OSC15" s="886"/>
      <c r="OSD15" s="886"/>
      <c r="OSE15" s="886"/>
      <c r="OSF15" s="885"/>
      <c r="OSG15" s="886"/>
      <c r="OSH15" s="886"/>
      <c r="OSI15" s="886"/>
      <c r="OSJ15" s="885"/>
      <c r="OSK15" s="886"/>
      <c r="OSL15" s="886"/>
      <c r="OSM15" s="886"/>
      <c r="OSN15" s="885"/>
      <c r="OSO15" s="886"/>
      <c r="OSP15" s="886"/>
      <c r="OSQ15" s="886"/>
      <c r="OSR15" s="885"/>
      <c r="OSS15" s="886"/>
      <c r="OST15" s="886"/>
      <c r="OSU15" s="886"/>
      <c r="OSV15" s="885"/>
      <c r="OSW15" s="886"/>
      <c r="OSX15" s="886"/>
      <c r="OSY15" s="886"/>
      <c r="OSZ15" s="885"/>
      <c r="OTA15" s="886"/>
      <c r="OTB15" s="886"/>
      <c r="OTC15" s="886"/>
      <c r="OTD15" s="885"/>
      <c r="OTE15" s="886"/>
      <c r="OTF15" s="886"/>
      <c r="OTG15" s="886"/>
      <c r="OTH15" s="885"/>
      <c r="OTI15" s="886"/>
      <c r="OTJ15" s="886"/>
      <c r="OTK15" s="886"/>
      <c r="OTL15" s="885"/>
      <c r="OTM15" s="886"/>
      <c r="OTN15" s="886"/>
      <c r="OTO15" s="886"/>
      <c r="OTP15" s="885"/>
      <c r="OTQ15" s="886"/>
      <c r="OTR15" s="886"/>
      <c r="OTS15" s="886"/>
      <c r="OTT15" s="885"/>
      <c r="OTU15" s="886"/>
      <c r="OTV15" s="886"/>
      <c r="OTW15" s="886"/>
      <c r="OTX15" s="885"/>
      <c r="OTY15" s="886"/>
      <c r="OTZ15" s="886"/>
      <c r="OUA15" s="886"/>
      <c r="OUB15" s="885"/>
      <c r="OUC15" s="886"/>
      <c r="OUD15" s="886"/>
      <c r="OUE15" s="886"/>
      <c r="OUF15" s="885"/>
      <c r="OUG15" s="886"/>
      <c r="OUH15" s="886"/>
      <c r="OUI15" s="886"/>
      <c r="OUJ15" s="885"/>
      <c r="OUK15" s="886"/>
      <c r="OUL15" s="886"/>
      <c r="OUM15" s="886"/>
      <c r="OUN15" s="885"/>
      <c r="OUO15" s="886"/>
      <c r="OUP15" s="886"/>
      <c r="OUQ15" s="886"/>
      <c r="OUR15" s="885"/>
      <c r="OUS15" s="886"/>
      <c r="OUT15" s="886"/>
      <c r="OUU15" s="886"/>
      <c r="OUV15" s="885"/>
      <c r="OUW15" s="886"/>
      <c r="OUX15" s="886"/>
      <c r="OUY15" s="886"/>
      <c r="OUZ15" s="885"/>
      <c r="OVA15" s="886"/>
      <c r="OVB15" s="886"/>
      <c r="OVC15" s="886"/>
      <c r="OVD15" s="885"/>
      <c r="OVE15" s="886"/>
      <c r="OVF15" s="886"/>
      <c r="OVG15" s="886"/>
      <c r="OVH15" s="885"/>
      <c r="OVI15" s="886"/>
      <c r="OVJ15" s="886"/>
      <c r="OVK15" s="886"/>
      <c r="OVL15" s="885"/>
      <c r="OVM15" s="886"/>
      <c r="OVN15" s="886"/>
      <c r="OVO15" s="886"/>
      <c r="OVP15" s="885"/>
      <c r="OVQ15" s="886"/>
      <c r="OVR15" s="886"/>
      <c r="OVS15" s="886"/>
      <c r="OVT15" s="885"/>
      <c r="OVU15" s="886"/>
      <c r="OVV15" s="886"/>
      <c r="OVW15" s="886"/>
      <c r="OVX15" s="885"/>
      <c r="OVY15" s="886"/>
      <c r="OVZ15" s="886"/>
      <c r="OWA15" s="886"/>
      <c r="OWB15" s="885"/>
      <c r="OWC15" s="886"/>
      <c r="OWD15" s="886"/>
      <c r="OWE15" s="886"/>
      <c r="OWF15" s="885"/>
      <c r="OWG15" s="886"/>
      <c r="OWH15" s="886"/>
      <c r="OWI15" s="886"/>
      <c r="OWJ15" s="885"/>
      <c r="OWK15" s="886"/>
      <c r="OWL15" s="886"/>
      <c r="OWM15" s="886"/>
      <c r="OWN15" s="885"/>
      <c r="OWO15" s="886"/>
      <c r="OWP15" s="886"/>
      <c r="OWQ15" s="886"/>
      <c r="OWR15" s="885"/>
      <c r="OWS15" s="886"/>
      <c r="OWT15" s="886"/>
      <c r="OWU15" s="886"/>
      <c r="OWV15" s="885"/>
      <c r="OWW15" s="886"/>
      <c r="OWX15" s="886"/>
      <c r="OWY15" s="886"/>
      <c r="OWZ15" s="885"/>
      <c r="OXA15" s="886"/>
      <c r="OXB15" s="886"/>
      <c r="OXC15" s="886"/>
      <c r="OXD15" s="885"/>
      <c r="OXE15" s="886"/>
      <c r="OXF15" s="886"/>
      <c r="OXG15" s="886"/>
      <c r="OXH15" s="885"/>
      <c r="OXI15" s="886"/>
      <c r="OXJ15" s="886"/>
      <c r="OXK15" s="886"/>
      <c r="OXL15" s="885"/>
      <c r="OXM15" s="886"/>
      <c r="OXN15" s="886"/>
      <c r="OXO15" s="886"/>
      <c r="OXP15" s="885"/>
      <c r="OXQ15" s="886"/>
      <c r="OXR15" s="886"/>
      <c r="OXS15" s="886"/>
      <c r="OXT15" s="885"/>
      <c r="OXU15" s="886"/>
      <c r="OXV15" s="886"/>
      <c r="OXW15" s="886"/>
      <c r="OXX15" s="885"/>
      <c r="OXY15" s="886"/>
      <c r="OXZ15" s="886"/>
      <c r="OYA15" s="886"/>
      <c r="OYB15" s="885"/>
      <c r="OYC15" s="886"/>
      <c r="OYD15" s="886"/>
      <c r="OYE15" s="886"/>
      <c r="OYF15" s="885"/>
      <c r="OYG15" s="886"/>
      <c r="OYH15" s="886"/>
      <c r="OYI15" s="886"/>
      <c r="OYJ15" s="885"/>
      <c r="OYK15" s="886"/>
      <c r="OYL15" s="886"/>
      <c r="OYM15" s="886"/>
      <c r="OYN15" s="885"/>
      <c r="OYO15" s="886"/>
      <c r="OYP15" s="886"/>
      <c r="OYQ15" s="886"/>
      <c r="OYR15" s="885"/>
      <c r="OYS15" s="886"/>
      <c r="OYT15" s="886"/>
      <c r="OYU15" s="886"/>
      <c r="OYV15" s="885"/>
      <c r="OYW15" s="886"/>
      <c r="OYX15" s="886"/>
      <c r="OYY15" s="886"/>
      <c r="OYZ15" s="885"/>
      <c r="OZA15" s="886"/>
      <c r="OZB15" s="886"/>
      <c r="OZC15" s="886"/>
      <c r="OZD15" s="885"/>
      <c r="OZE15" s="886"/>
      <c r="OZF15" s="886"/>
      <c r="OZG15" s="886"/>
      <c r="OZH15" s="885"/>
      <c r="OZI15" s="886"/>
      <c r="OZJ15" s="886"/>
      <c r="OZK15" s="886"/>
      <c r="OZL15" s="885"/>
      <c r="OZM15" s="886"/>
      <c r="OZN15" s="886"/>
      <c r="OZO15" s="886"/>
      <c r="OZP15" s="885"/>
      <c r="OZQ15" s="886"/>
      <c r="OZR15" s="886"/>
      <c r="OZS15" s="886"/>
      <c r="OZT15" s="885"/>
      <c r="OZU15" s="886"/>
      <c r="OZV15" s="886"/>
      <c r="OZW15" s="886"/>
      <c r="OZX15" s="885"/>
      <c r="OZY15" s="886"/>
      <c r="OZZ15" s="886"/>
      <c r="PAA15" s="886"/>
      <c r="PAB15" s="885"/>
      <c r="PAC15" s="886"/>
      <c r="PAD15" s="886"/>
      <c r="PAE15" s="886"/>
      <c r="PAF15" s="885"/>
      <c r="PAG15" s="886"/>
      <c r="PAH15" s="886"/>
      <c r="PAI15" s="886"/>
      <c r="PAJ15" s="885"/>
      <c r="PAK15" s="886"/>
      <c r="PAL15" s="886"/>
      <c r="PAM15" s="886"/>
      <c r="PAN15" s="885"/>
      <c r="PAO15" s="886"/>
      <c r="PAP15" s="886"/>
      <c r="PAQ15" s="886"/>
      <c r="PAR15" s="885"/>
      <c r="PAS15" s="886"/>
      <c r="PAT15" s="886"/>
      <c r="PAU15" s="886"/>
      <c r="PAV15" s="885"/>
      <c r="PAW15" s="886"/>
      <c r="PAX15" s="886"/>
      <c r="PAY15" s="886"/>
      <c r="PAZ15" s="885"/>
      <c r="PBA15" s="886"/>
      <c r="PBB15" s="886"/>
      <c r="PBC15" s="886"/>
      <c r="PBD15" s="885"/>
      <c r="PBE15" s="886"/>
      <c r="PBF15" s="886"/>
      <c r="PBG15" s="886"/>
      <c r="PBH15" s="885"/>
      <c r="PBI15" s="886"/>
      <c r="PBJ15" s="886"/>
      <c r="PBK15" s="886"/>
      <c r="PBL15" s="885"/>
      <c r="PBM15" s="886"/>
      <c r="PBN15" s="886"/>
      <c r="PBO15" s="886"/>
      <c r="PBP15" s="885"/>
      <c r="PBQ15" s="886"/>
      <c r="PBR15" s="886"/>
      <c r="PBS15" s="886"/>
      <c r="PBT15" s="885"/>
      <c r="PBU15" s="886"/>
      <c r="PBV15" s="886"/>
      <c r="PBW15" s="886"/>
      <c r="PBX15" s="885"/>
      <c r="PBY15" s="886"/>
      <c r="PBZ15" s="886"/>
      <c r="PCA15" s="886"/>
      <c r="PCB15" s="885"/>
      <c r="PCC15" s="886"/>
      <c r="PCD15" s="886"/>
      <c r="PCE15" s="886"/>
      <c r="PCF15" s="885"/>
      <c r="PCG15" s="886"/>
      <c r="PCH15" s="886"/>
      <c r="PCI15" s="886"/>
      <c r="PCJ15" s="885"/>
      <c r="PCK15" s="886"/>
      <c r="PCL15" s="886"/>
      <c r="PCM15" s="886"/>
      <c r="PCN15" s="885"/>
      <c r="PCO15" s="886"/>
      <c r="PCP15" s="886"/>
      <c r="PCQ15" s="886"/>
      <c r="PCR15" s="885"/>
      <c r="PCS15" s="886"/>
      <c r="PCT15" s="886"/>
      <c r="PCU15" s="886"/>
      <c r="PCV15" s="885"/>
      <c r="PCW15" s="886"/>
      <c r="PCX15" s="886"/>
      <c r="PCY15" s="886"/>
      <c r="PCZ15" s="885"/>
      <c r="PDA15" s="886"/>
      <c r="PDB15" s="886"/>
      <c r="PDC15" s="886"/>
      <c r="PDD15" s="885"/>
      <c r="PDE15" s="886"/>
      <c r="PDF15" s="886"/>
      <c r="PDG15" s="886"/>
      <c r="PDH15" s="885"/>
      <c r="PDI15" s="886"/>
      <c r="PDJ15" s="886"/>
      <c r="PDK15" s="886"/>
      <c r="PDL15" s="885"/>
      <c r="PDM15" s="886"/>
      <c r="PDN15" s="886"/>
      <c r="PDO15" s="886"/>
      <c r="PDP15" s="885"/>
      <c r="PDQ15" s="886"/>
      <c r="PDR15" s="886"/>
      <c r="PDS15" s="886"/>
      <c r="PDT15" s="885"/>
      <c r="PDU15" s="886"/>
      <c r="PDV15" s="886"/>
      <c r="PDW15" s="886"/>
      <c r="PDX15" s="885"/>
      <c r="PDY15" s="886"/>
      <c r="PDZ15" s="886"/>
      <c r="PEA15" s="886"/>
      <c r="PEB15" s="885"/>
      <c r="PEC15" s="886"/>
      <c r="PED15" s="886"/>
      <c r="PEE15" s="886"/>
      <c r="PEF15" s="885"/>
      <c r="PEG15" s="886"/>
      <c r="PEH15" s="886"/>
      <c r="PEI15" s="886"/>
      <c r="PEJ15" s="885"/>
      <c r="PEK15" s="886"/>
      <c r="PEL15" s="886"/>
      <c r="PEM15" s="886"/>
      <c r="PEN15" s="885"/>
      <c r="PEO15" s="886"/>
      <c r="PEP15" s="886"/>
      <c r="PEQ15" s="886"/>
      <c r="PER15" s="885"/>
      <c r="PES15" s="886"/>
      <c r="PET15" s="886"/>
      <c r="PEU15" s="886"/>
      <c r="PEV15" s="885"/>
      <c r="PEW15" s="886"/>
      <c r="PEX15" s="886"/>
      <c r="PEY15" s="886"/>
      <c r="PEZ15" s="885"/>
      <c r="PFA15" s="886"/>
      <c r="PFB15" s="886"/>
      <c r="PFC15" s="886"/>
      <c r="PFD15" s="885"/>
      <c r="PFE15" s="886"/>
      <c r="PFF15" s="886"/>
      <c r="PFG15" s="886"/>
      <c r="PFH15" s="885"/>
      <c r="PFI15" s="886"/>
      <c r="PFJ15" s="886"/>
      <c r="PFK15" s="886"/>
      <c r="PFL15" s="885"/>
      <c r="PFM15" s="886"/>
      <c r="PFN15" s="886"/>
      <c r="PFO15" s="886"/>
      <c r="PFP15" s="885"/>
      <c r="PFQ15" s="886"/>
      <c r="PFR15" s="886"/>
      <c r="PFS15" s="886"/>
      <c r="PFT15" s="885"/>
      <c r="PFU15" s="886"/>
      <c r="PFV15" s="886"/>
      <c r="PFW15" s="886"/>
      <c r="PFX15" s="885"/>
      <c r="PFY15" s="886"/>
      <c r="PFZ15" s="886"/>
      <c r="PGA15" s="886"/>
      <c r="PGB15" s="885"/>
      <c r="PGC15" s="886"/>
      <c r="PGD15" s="886"/>
      <c r="PGE15" s="886"/>
      <c r="PGF15" s="885"/>
      <c r="PGG15" s="886"/>
      <c r="PGH15" s="886"/>
      <c r="PGI15" s="886"/>
      <c r="PGJ15" s="885"/>
      <c r="PGK15" s="886"/>
      <c r="PGL15" s="886"/>
      <c r="PGM15" s="886"/>
      <c r="PGN15" s="885"/>
      <c r="PGO15" s="886"/>
      <c r="PGP15" s="886"/>
      <c r="PGQ15" s="886"/>
      <c r="PGR15" s="885"/>
      <c r="PGS15" s="886"/>
      <c r="PGT15" s="886"/>
      <c r="PGU15" s="886"/>
      <c r="PGV15" s="885"/>
      <c r="PGW15" s="886"/>
      <c r="PGX15" s="886"/>
      <c r="PGY15" s="886"/>
      <c r="PGZ15" s="885"/>
      <c r="PHA15" s="886"/>
      <c r="PHB15" s="886"/>
      <c r="PHC15" s="886"/>
      <c r="PHD15" s="885"/>
      <c r="PHE15" s="886"/>
      <c r="PHF15" s="886"/>
      <c r="PHG15" s="886"/>
      <c r="PHH15" s="885"/>
      <c r="PHI15" s="886"/>
      <c r="PHJ15" s="886"/>
      <c r="PHK15" s="886"/>
      <c r="PHL15" s="885"/>
      <c r="PHM15" s="886"/>
      <c r="PHN15" s="886"/>
      <c r="PHO15" s="886"/>
      <c r="PHP15" s="885"/>
      <c r="PHQ15" s="886"/>
      <c r="PHR15" s="886"/>
      <c r="PHS15" s="886"/>
      <c r="PHT15" s="885"/>
      <c r="PHU15" s="886"/>
      <c r="PHV15" s="886"/>
      <c r="PHW15" s="886"/>
      <c r="PHX15" s="885"/>
      <c r="PHY15" s="886"/>
      <c r="PHZ15" s="886"/>
      <c r="PIA15" s="886"/>
      <c r="PIB15" s="885"/>
      <c r="PIC15" s="886"/>
      <c r="PID15" s="886"/>
      <c r="PIE15" s="886"/>
      <c r="PIF15" s="885"/>
      <c r="PIG15" s="886"/>
      <c r="PIH15" s="886"/>
      <c r="PII15" s="886"/>
      <c r="PIJ15" s="885"/>
      <c r="PIK15" s="886"/>
      <c r="PIL15" s="886"/>
      <c r="PIM15" s="886"/>
      <c r="PIN15" s="885"/>
      <c r="PIO15" s="886"/>
      <c r="PIP15" s="886"/>
      <c r="PIQ15" s="886"/>
      <c r="PIR15" s="885"/>
      <c r="PIS15" s="886"/>
      <c r="PIT15" s="886"/>
      <c r="PIU15" s="886"/>
      <c r="PIV15" s="885"/>
      <c r="PIW15" s="886"/>
      <c r="PIX15" s="886"/>
      <c r="PIY15" s="886"/>
      <c r="PIZ15" s="885"/>
      <c r="PJA15" s="886"/>
      <c r="PJB15" s="886"/>
      <c r="PJC15" s="886"/>
      <c r="PJD15" s="885"/>
      <c r="PJE15" s="886"/>
      <c r="PJF15" s="886"/>
      <c r="PJG15" s="886"/>
      <c r="PJH15" s="885"/>
      <c r="PJI15" s="886"/>
      <c r="PJJ15" s="886"/>
      <c r="PJK15" s="886"/>
      <c r="PJL15" s="885"/>
      <c r="PJM15" s="886"/>
      <c r="PJN15" s="886"/>
      <c r="PJO15" s="886"/>
      <c r="PJP15" s="885"/>
      <c r="PJQ15" s="886"/>
      <c r="PJR15" s="886"/>
      <c r="PJS15" s="886"/>
      <c r="PJT15" s="885"/>
      <c r="PJU15" s="886"/>
      <c r="PJV15" s="886"/>
      <c r="PJW15" s="886"/>
      <c r="PJX15" s="885"/>
      <c r="PJY15" s="886"/>
      <c r="PJZ15" s="886"/>
      <c r="PKA15" s="886"/>
      <c r="PKB15" s="885"/>
      <c r="PKC15" s="886"/>
      <c r="PKD15" s="886"/>
      <c r="PKE15" s="886"/>
      <c r="PKF15" s="885"/>
      <c r="PKG15" s="886"/>
      <c r="PKH15" s="886"/>
      <c r="PKI15" s="886"/>
      <c r="PKJ15" s="885"/>
      <c r="PKK15" s="886"/>
      <c r="PKL15" s="886"/>
      <c r="PKM15" s="886"/>
      <c r="PKN15" s="885"/>
      <c r="PKO15" s="886"/>
      <c r="PKP15" s="886"/>
      <c r="PKQ15" s="886"/>
      <c r="PKR15" s="885"/>
      <c r="PKS15" s="886"/>
      <c r="PKT15" s="886"/>
      <c r="PKU15" s="886"/>
      <c r="PKV15" s="885"/>
      <c r="PKW15" s="886"/>
      <c r="PKX15" s="886"/>
      <c r="PKY15" s="886"/>
      <c r="PKZ15" s="885"/>
      <c r="PLA15" s="886"/>
      <c r="PLB15" s="886"/>
      <c r="PLC15" s="886"/>
      <c r="PLD15" s="885"/>
      <c r="PLE15" s="886"/>
      <c r="PLF15" s="886"/>
      <c r="PLG15" s="886"/>
      <c r="PLH15" s="885"/>
      <c r="PLI15" s="886"/>
      <c r="PLJ15" s="886"/>
      <c r="PLK15" s="886"/>
      <c r="PLL15" s="885"/>
      <c r="PLM15" s="886"/>
      <c r="PLN15" s="886"/>
      <c r="PLO15" s="886"/>
      <c r="PLP15" s="885"/>
      <c r="PLQ15" s="886"/>
      <c r="PLR15" s="886"/>
      <c r="PLS15" s="886"/>
      <c r="PLT15" s="885"/>
      <c r="PLU15" s="886"/>
      <c r="PLV15" s="886"/>
      <c r="PLW15" s="886"/>
      <c r="PLX15" s="885"/>
      <c r="PLY15" s="886"/>
      <c r="PLZ15" s="886"/>
      <c r="PMA15" s="886"/>
      <c r="PMB15" s="885"/>
      <c r="PMC15" s="886"/>
      <c r="PMD15" s="886"/>
      <c r="PME15" s="886"/>
      <c r="PMF15" s="885"/>
      <c r="PMG15" s="886"/>
      <c r="PMH15" s="886"/>
      <c r="PMI15" s="886"/>
      <c r="PMJ15" s="885"/>
      <c r="PMK15" s="886"/>
      <c r="PML15" s="886"/>
      <c r="PMM15" s="886"/>
      <c r="PMN15" s="885"/>
      <c r="PMO15" s="886"/>
      <c r="PMP15" s="886"/>
      <c r="PMQ15" s="886"/>
      <c r="PMR15" s="885"/>
      <c r="PMS15" s="886"/>
      <c r="PMT15" s="886"/>
      <c r="PMU15" s="886"/>
      <c r="PMV15" s="885"/>
      <c r="PMW15" s="886"/>
      <c r="PMX15" s="886"/>
      <c r="PMY15" s="886"/>
      <c r="PMZ15" s="885"/>
      <c r="PNA15" s="886"/>
      <c r="PNB15" s="886"/>
      <c r="PNC15" s="886"/>
      <c r="PND15" s="885"/>
      <c r="PNE15" s="886"/>
      <c r="PNF15" s="886"/>
      <c r="PNG15" s="886"/>
      <c r="PNH15" s="885"/>
      <c r="PNI15" s="886"/>
      <c r="PNJ15" s="886"/>
      <c r="PNK15" s="886"/>
      <c r="PNL15" s="885"/>
      <c r="PNM15" s="886"/>
      <c r="PNN15" s="886"/>
      <c r="PNO15" s="886"/>
      <c r="PNP15" s="885"/>
      <c r="PNQ15" s="886"/>
      <c r="PNR15" s="886"/>
      <c r="PNS15" s="886"/>
      <c r="PNT15" s="885"/>
      <c r="PNU15" s="886"/>
      <c r="PNV15" s="886"/>
      <c r="PNW15" s="886"/>
      <c r="PNX15" s="885"/>
      <c r="PNY15" s="886"/>
      <c r="PNZ15" s="886"/>
      <c r="POA15" s="886"/>
      <c r="POB15" s="885"/>
      <c r="POC15" s="886"/>
      <c r="POD15" s="886"/>
      <c r="POE15" s="886"/>
      <c r="POF15" s="885"/>
      <c r="POG15" s="886"/>
      <c r="POH15" s="886"/>
      <c r="POI15" s="886"/>
      <c r="POJ15" s="885"/>
      <c r="POK15" s="886"/>
      <c r="POL15" s="886"/>
      <c r="POM15" s="886"/>
      <c r="PON15" s="885"/>
      <c r="POO15" s="886"/>
      <c r="POP15" s="886"/>
      <c r="POQ15" s="886"/>
      <c r="POR15" s="885"/>
      <c r="POS15" s="886"/>
      <c r="POT15" s="886"/>
      <c r="POU15" s="886"/>
      <c r="POV15" s="885"/>
      <c r="POW15" s="886"/>
      <c r="POX15" s="886"/>
      <c r="POY15" s="886"/>
      <c r="POZ15" s="885"/>
      <c r="PPA15" s="886"/>
      <c r="PPB15" s="886"/>
      <c r="PPC15" s="886"/>
      <c r="PPD15" s="885"/>
      <c r="PPE15" s="886"/>
      <c r="PPF15" s="886"/>
      <c r="PPG15" s="886"/>
      <c r="PPH15" s="885"/>
      <c r="PPI15" s="886"/>
      <c r="PPJ15" s="886"/>
      <c r="PPK15" s="886"/>
      <c r="PPL15" s="885"/>
      <c r="PPM15" s="886"/>
      <c r="PPN15" s="886"/>
      <c r="PPO15" s="886"/>
      <c r="PPP15" s="885"/>
      <c r="PPQ15" s="886"/>
      <c r="PPR15" s="886"/>
      <c r="PPS15" s="886"/>
      <c r="PPT15" s="885"/>
      <c r="PPU15" s="886"/>
      <c r="PPV15" s="886"/>
      <c r="PPW15" s="886"/>
      <c r="PPX15" s="885"/>
      <c r="PPY15" s="886"/>
      <c r="PPZ15" s="886"/>
      <c r="PQA15" s="886"/>
      <c r="PQB15" s="885"/>
      <c r="PQC15" s="886"/>
      <c r="PQD15" s="886"/>
      <c r="PQE15" s="886"/>
      <c r="PQF15" s="885"/>
      <c r="PQG15" s="886"/>
      <c r="PQH15" s="886"/>
      <c r="PQI15" s="886"/>
      <c r="PQJ15" s="885"/>
      <c r="PQK15" s="886"/>
      <c r="PQL15" s="886"/>
      <c r="PQM15" s="886"/>
      <c r="PQN15" s="885"/>
      <c r="PQO15" s="886"/>
      <c r="PQP15" s="886"/>
      <c r="PQQ15" s="886"/>
      <c r="PQR15" s="885"/>
      <c r="PQS15" s="886"/>
      <c r="PQT15" s="886"/>
      <c r="PQU15" s="886"/>
      <c r="PQV15" s="885"/>
      <c r="PQW15" s="886"/>
      <c r="PQX15" s="886"/>
      <c r="PQY15" s="886"/>
      <c r="PQZ15" s="885"/>
      <c r="PRA15" s="886"/>
      <c r="PRB15" s="886"/>
      <c r="PRC15" s="886"/>
      <c r="PRD15" s="885"/>
      <c r="PRE15" s="886"/>
      <c r="PRF15" s="886"/>
      <c r="PRG15" s="886"/>
      <c r="PRH15" s="885"/>
      <c r="PRI15" s="886"/>
      <c r="PRJ15" s="886"/>
      <c r="PRK15" s="886"/>
      <c r="PRL15" s="885"/>
      <c r="PRM15" s="886"/>
      <c r="PRN15" s="886"/>
      <c r="PRO15" s="886"/>
      <c r="PRP15" s="885"/>
      <c r="PRQ15" s="886"/>
      <c r="PRR15" s="886"/>
      <c r="PRS15" s="886"/>
      <c r="PRT15" s="885"/>
      <c r="PRU15" s="886"/>
      <c r="PRV15" s="886"/>
      <c r="PRW15" s="886"/>
      <c r="PRX15" s="885"/>
      <c r="PRY15" s="886"/>
      <c r="PRZ15" s="886"/>
      <c r="PSA15" s="886"/>
      <c r="PSB15" s="885"/>
      <c r="PSC15" s="886"/>
      <c r="PSD15" s="886"/>
      <c r="PSE15" s="886"/>
      <c r="PSF15" s="885"/>
      <c r="PSG15" s="886"/>
      <c r="PSH15" s="886"/>
      <c r="PSI15" s="886"/>
      <c r="PSJ15" s="885"/>
      <c r="PSK15" s="886"/>
      <c r="PSL15" s="886"/>
      <c r="PSM15" s="886"/>
      <c r="PSN15" s="885"/>
      <c r="PSO15" s="886"/>
      <c r="PSP15" s="886"/>
      <c r="PSQ15" s="886"/>
      <c r="PSR15" s="885"/>
      <c r="PSS15" s="886"/>
      <c r="PST15" s="886"/>
      <c r="PSU15" s="886"/>
      <c r="PSV15" s="885"/>
      <c r="PSW15" s="886"/>
      <c r="PSX15" s="886"/>
      <c r="PSY15" s="886"/>
      <c r="PSZ15" s="885"/>
      <c r="PTA15" s="886"/>
      <c r="PTB15" s="886"/>
      <c r="PTC15" s="886"/>
      <c r="PTD15" s="885"/>
      <c r="PTE15" s="886"/>
      <c r="PTF15" s="886"/>
      <c r="PTG15" s="886"/>
      <c r="PTH15" s="885"/>
      <c r="PTI15" s="886"/>
      <c r="PTJ15" s="886"/>
      <c r="PTK15" s="886"/>
      <c r="PTL15" s="885"/>
      <c r="PTM15" s="886"/>
      <c r="PTN15" s="886"/>
      <c r="PTO15" s="886"/>
      <c r="PTP15" s="885"/>
      <c r="PTQ15" s="886"/>
      <c r="PTR15" s="886"/>
      <c r="PTS15" s="886"/>
      <c r="PTT15" s="885"/>
      <c r="PTU15" s="886"/>
      <c r="PTV15" s="886"/>
      <c r="PTW15" s="886"/>
      <c r="PTX15" s="885"/>
      <c r="PTY15" s="886"/>
      <c r="PTZ15" s="886"/>
      <c r="PUA15" s="886"/>
      <c r="PUB15" s="885"/>
      <c r="PUC15" s="886"/>
      <c r="PUD15" s="886"/>
      <c r="PUE15" s="886"/>
      <c r="PUF15" s="885"/>
      <c r="PUG15" s="886"/>
      <c r="PUH15" s="886"/>
      <c r="PUI15" s="886"/>
      <c r="PUJ15" s="885"/>
      <c r="PUK15" s="886"/>
      <c r="PUL15" s="886"/>
      <c r="PUM15" s="886"/>
      <c r="PUN15" s="885"/>
      <c r="PUO15" s="886"/>
      <c r="PUP15" s="886"/>
      <c r="PUQ15" s="886"/>
      <c r="PUR15" s="885"/>
      <c r="PUS15" s="886"/>
      <c r="PUT15" s="886"/>
      <c r="PUU15" s="886"/>
      <c r="PUV15" s="885"/>
      <c r="PUW15" s="886"/>
      <c r="PUX15" s="886"/>
      <c r="PUY15" s="886"/>
      <c r="PUZ15" s="885"/>
      <c r="PVA15" s="886"/>
      <c r="PVB15" s="886"/>
      <c r="PVC15" s="886"/>
      <c r="PVD15" s="885"/>
      <c r="PVE15" s="886"/>
      <c r="PVF15" s="886"/>
      <c r="PVG15" s="886"/>
      <c r="PVH15" s="885"/>
      <c r="PVI15" s="886"/>
      <c r="PVJ15" s="886"/>
      <c r="PVK15" s="886"/>
      <c r="PVL15" s="885"/>
      <c r="PVM15" s="886"/>
      <c r="PVN15" s="886"/>
      <c r="PVO15" s="886"/>
      <c r="PVP15" s="885"/>
      <c r="PVQ15" s="886"/>
      <c r="PVR15" s="886"/>
      <c r="PVS15" s="886"/>
      <c r="PVT15" s="885"/>
      <c r="PVU15" s="886"/>
      <c r="PVV15" s="886"/>
      <c r="PVW15" s="886"/>
      <c r="PVX15" s="885"/>
      <c r="PVY15" s="886"/>
      <c r="PVZ15" s="886"/>
      <c r="PWA15" s="886"/>
      <c r="PWB15" s="885"/>
      <c r="PWC15" s="886"/>
      <c r="PWD15" s="886"/>
      <c r="PWE15" s="886"/>
      <c r="PWF15" s="885"/>
      <c r="PWG15" s="886"/>
      <c r="PWH15" s="886"/>
      <c r="PWI15" s="886"/>
      <c r="PWJ15" s="885"/>
      <c r="PWK15" s="886"/>
      <c r="PWL15" s="886"/>
      <c r="PWM15" s="886"/>
      <c r="PWN15" s="885"/>
      <c r="PWO15" s="886"/>
      <c r="PWP15" s="886"/>
      <c r="PWQ15" s="886"/>
      <c r="PWR15" s="885"/>
      <c r="PWS15" s="886"/>
      <c r="PWT15" s="886"/>
      <c r="PWU15" s="886"/>
      <c r="PWV15" s="885"/>
      <c r="PWW15" s="886"/>
      <c r="PWX15" s="886"/>
      <c r="PWY15" s="886"/>
      <c r="PWZ15" s="885"/>
      <c r="PXA15" s="886"/>
      <c r="PXB15" s="886"/>
      <c r="PXC15" s="886"/>
      <c r="PXD15" s="885"/>
      <c r="PXE15" s="886"/>
      <c r="PXF15" s="886"/>
      <c r="PXG15" s="886"/>
      <c r="PXH15" s="885"/>
      <c r="PXI15" s="886"/>
      <c r="PXJ15" s="886"/>
      <c r="PXK15" s="886"/>
      <c r="PXL15" s="885"/>
      <c r="PXM15" s="886"/>
      <c r="PXN15" s="886"/>
      <c r="PXO15" s="886"/>
      <c r="PXP15" s="885"/>
      <c r="PXQ15" s="886"/>
      <c r="PXR15" s="886"/>
      <c r="PXS15" s="886"/>
      <c r="PXT15" s="885"/>
      <c r="PXU15" s="886"/>
      <c r="PXV15" s="886"/>
      <c r="PXW15" s="886"/>
      <c r="PXX15" s="885"/>
      <c r="PXY15" s="886"/>
      <c r="PXZ15" s="886"/>
      <c r="PYA15" s="886"/>
      <c r="PYB15" s="885"/>
      <c r="PYC15" s="886"/>
      <c r="PYD15" s="886"/>
      <c r="PYE15" s="886"/>
      <c r="PYF15" s="885"/>
      <c r="PYG15" s="886"/>
      <c r="PYH15" s="886"/>
      <c r="PYI15" s="886"/>
      <c r="PYJ15" s="885"/>
      <c r="PYK15" s="886"/>
      <c r="PYL15" s="886"/>
      <c r="PYM15" s="886"/>
      <c r="PYN15" s="885"/>
      <c r="PYO15" s="886"/>
      <c r="PYP15" s="886"/>
      <c r="PYQ15" s="886"/>
      <c r="PYR15" s="885"/>
      <c r="PYS15" s="886"/>
      <c r="PYT15" s="886"/>
      <c r="PYU15" s="886"/>
      <c r="PYV15" s="885"/>
      <c r="PYW15" s="886"/>
      <c r="PYX15" s="886"/>
      <c r="PYY15" s="886"/>
      <c r="PYZ15" s="885"/>
      <c r="PZA15" s="886"/>
      <c r="PZB15" s="886"/>
      <c r="PZC15" s="886"/>
      <c r="PZD15" s="885"/>
      <c r="PZE15" s="886"/>
      <c r="PZF15" s="886"/>
      <c r="PZG15" s="886"/>
      <c r="PZH15" s="885"/>
      <c r="PZI15" s="886"/>
      <c r="PZJ15" s="886"/>
      <c r="PZK15" s="886"/>
      <c r="PZL15" s="885"/>
      <c r="PZM15" s="886"/>
      <c r="PZN15" s="886"/>
      <c r="PZO15" s="886"/>
      <c r="PZP15" s="885"/>
      <c r="PZQ15" s="886"/>
      <c r="PZR15" s="886"/>
      <c r="PZS15" s="886"/>
      <c r="PZT15" s="885"/>
      <c r="PZU15" s="886"/>
      <c r="PZV15" s="886"/>
      <c r="PZW15" s="886"/>
      <c r="PZX15" s="885"/>
      <c r="PZY15" s="886"/>
      <c r="PZZ15" s="886"/>
      <c r="QAA15" s="886"/>
      <c r="QAB15" s="885"/>
      <c r="QAC15" s="886"/>
      <c r="QAD15" s="886"/>
      <c r="QAE15" s="886"/>
      <c r="QAF15" s="885"/>
      <c r="QAG15" s="886"/>
      <c r="QAH15" s="886"/>
      <c r="QAI15" s="886"/>
      <c r="QAJ15" s="885"/>
      <c r="QAK15" s="886"/>
      <c r="QAL15" s="886"/>
      <c r="QAM15" s="886"/>
      <c r="QAN15" s="885"/>
      <c r="QAO15" s="886"/>
      <c r="QAP15" s="886"/>
      <c r="QAQ15" s="886"/>
      <c r="QAR15" s="885"/>
      <c r="QAS15" s="886"/>
      <c r="QAT15" s="886"/>
      <c r="QAU15" s="886"/>
      <c r="QAV15" s="885"/>
      <c r="QAW15" s="886"/>
      <c r="QAX15" s="886"/>
      <c r="QAY15" s="886"/>
      <c r="QAZ15" s="885"/>
      <c r="QBA15" s="886"/>
      <c r="QBB15" s="886"/>
      <c r="QBC15" s="886"/>
      <c r="QBD15" s="885"/>
      <c r="QBE15" s="886"/>
      <c r="QBF15" s="886"/>
      <c r="QBG15" s="886"/>
      <c r="QBH15" s="885"/>
      <c r="QBI15" s="886"/>
      <c r="QBJ15" s="886"/>
      <c r="QBK15" s="886"/>
      <c r="QBL15" s="885"/>
      <c r="QBM15" s="886"/>
      <c r="QBN15" s="886"/>
      <c r="QBO15" s="886"/>
      <c r="QBP15" s="885"/>
      <c r="QBQ15" s="886"/>
      <c r="QBR15" s="886"/>
      <c r="QBS15" s="886"/>
      <c r="QBT15" s="885"/>
      <c r="QBU15" s="886"/>
      <c r="QBV15" s="886"/>
      <c r="QBW15" s="886"/>
      <c r="QBX15" s="885"/>
      <c r="QBY15" s="886"/>
      <c r="QBZ15" s="886"/>
      <c r="QCA15" s="886"/>
      <c r="QCB15" s="885"/>
      <c r="QCC15" s="886"/>
      <c r="QCD15" s="886"/>
      <c r="QCE15" s="886"/>
      <c r="QCF15" s="885"/>
      <c r="QCG15" s="886"/>
      <c r="QCH15" s="886"/>
      <c r="QCI15" s="886"/>
      <c r="QCJ15" s="885"/>
      <c r="QCK15" s="886"/>
      <c r="QCL15" s="886"/>
      <c r="QCM15" s="886"/>
      <c r="QCN15" s="885"/>
      <c r="QCO15" s="886"/>
      <c r="QCP15" s="886"/>
      <c r="QCQ15" s="886"/>
      <c r="QCR15" s="885"/>
      <c r="QCS15" s="886"/>
      <c r="QCT15" s="886"/>
      <c r="QCU15" s="886"/>
      <c r="QCV15" s="885"/>
      <c r="QCW15" s="886"/>
      <c r="QCX15" s="886"/>
      <c r="QCY15" s="886"/>
      <c r="QCZ15" s="885"/>
      <c r="QDA15" s="886"/>
      <c r="QDB15" s="886"/>
      <c r="QDC15" s="886"/>
      <c r="QDD15" s="885"/>
      <c r="QDE15" s="886"/>
      <c r="QDF15" s="886"/>
      <c r="QDG15" s="886"/>
      <c r="QDH15" s="885"/>
      <c r="QDI15" s="886"/>
      <c r="QDJ15" s="886"/>
      <c r="QDK15" s="886"/>
      <c r="QDL15" s="885"/>
      <c r="QDM15" s="886"/>
      <c r="QDN15" s="886"/>
      <c r="QDO15" s="886"/>
      <c r="QDP15" s="885"/>
      <c r="QDQ15" s="886"/>
      <c r="QDR15" s="886"/>
      <c r="QDS15" s="886"/>
      <c r="QDT15" s="885"/>
      <c r="QDU15" s="886"/>
      <c r="QDV15" s="886"/>
      <c r="QDW15" s="886"/>
      <c r="QDX15" s="885"/>
      <c r="QDY15" s="886"/>
      <c r="QDZ15" s="886"/>
      <c r="QEA15" s="886"/>
      <c r="QEB15" s="885"/>
      <c r="QEC15" s="886"/>
      <c r="QED15" s="886"/>
      <c r="QEE15" s="886"/>
      <c r="QEF15" s="885"/>
      <c r="QEG15" s="886"/>
      <c r="QEH15" s="886"/>
      <c r="QEI15" s="886"/>
      <c r="QEJ15" s="885"/>
      <c r="QEK15" s="886"/>
      <c r="QEL15" s="886"/>
      <c r="QEM15" s="886"/>
      <c r="QEN15" s="885"/>
      <c r="QEO15" s="886"/>
      <c r="QEP15" s="886"/>
      <c r="QEQ15" s="886"/>
      <c r="QER15" s="885"/>
      <c r="QES15" s="886"/>
      <c r="QET15" s="886"/>
      <c r="QEU15" s="886"/>
      <c r="QEV15" s="885"/>
      <c r="QEW15" s="886"/>
      <c r="QEX15" s="886"/>
      <c r="QEY15" s="886"/>
      <c r="QEZ15" s="885"/>
      <c r="QFA15" s="886"/>
      <c r="QFB15" s="886"/>
      <c r="QFC15" s="886"/>
      <c r="QFD15" s="885"/>
      <c r="QFE15" s="886"/>
      <c r="QFF15" s="886"/>
      <c r="QFG15" s="886"/>
      <c r="QFH15" s="885"/>
      <c r="QFI15" s="886"/>
      <c r="QFJ15" s="886"/>
      <c r="QFK15" s="886"/>
      <c r="QFL15" s="885"/>
      <c r="QFM15" s="886"/>
      <c r="QFN15" s="886"/>
      <c r="QFO15" s="886"/>
      <c r="QFP15" s="885"/>
      <c r="QFQ15" s="886"/>
      <c r="QFR15" s="886"/>
      <c r="QFS15" s="886"/>
      <c r="QFT15" s="885"/>
      <c r="QFU15" s="886"/>
      <c r="QFV15" s="886"/>
      <c r="QFW15" s="886"/>
      <c r="QFX15" s="885"/>
      <c r="QFY15" s="886"/>
      <c r="QFZ15" s="886"/>
      <c r="QGA15" s="886"/>
      <c r="QGB15" s="885"/>
      <c r="QGC15" s="886"/>
      <c r="QGD15" s="886"/>
      <c r="QGE15" s="886"/>
      <c r="QGF15" s="885"/>
      <c r="QGG15" s="886"/>
      <c r="QGH15" s="886"/>
      <c r="QGI15" s="886"/>
      <c r="QGJ15" s="885"/>
      <c r="QGK15" s="886"/>
      <c r="QGL15" s="886"/>
      <c r="QGM15" s="886"/>
      <c r="QGN15" s="885"/>
      <c r="QGO15" s="886"/>
      <c r="QGP15" s="886"/>
      <c r="QGQ15" s="886"/>
      <c r="QGR15" s="885"/>
      <c r="QGS15" s="886"/>
      <c r="QGT15" s="886"/>
      <c r="QGU15" s="886"/>
      <c r="QGV15" s="885"/>
      <c r="QGW15" s="886"/>
      <c r="QGX15" s="886"/>
      <c r="QGY15" s="886"/>
      <c r="QGZ15" s="885"/>
      <c r="QHA15" s="886"/>
      <c r="QHB15" s="886"/>
      <c r="QHC15" s="886"/>
      <c r="QHD15" s="885"/>
      <c r="QHE15" s="886"/>
      <c r="QHF15" s="886"/>
      <c r="QHG15" s="886"/>
      <c r="QHH15" s="885"/>
      <c r="QHI15" s="886"/>
      <c r="QHJ15" s="886"/>
      <c r="QHK15" s="886"/>
      <c r="QHL15" s="885"/>
      <c r="QHM15" s="886"/>
      <c r="QHN15" s="886"/>
      <c r="QHO15" s="886"/>
      <c r="QHP15" s="885"/>
      <c r="QHQ15" s="886"/>
      <c r="QHR15" s="886"/>
      <c r="QHS15" s="886"/>
      <c r="QHT15" s="885"/>
      <c r="QHU15" s="886"/>
      <c r="QHV15" s="886"/>
      <c r="QHW15" s="886"/>
      <c r="QHX15" s="885"/>
      <c r="QHY15" s="886"/>
      <c r="QHZ15" s="886"/>
      <c r="QIA15" s="886"/>
      <c r="QIB15" s="885"/>
      <c r="QIC15" s="886"/>
      <c r="QID15" s="886"/>
      <c r="QIE15" s="886"/>
      <c r="QIF15" s="885"/>
      <c r="QIG15" s="886"/>
      <c r="QIH15" s="886"/>
      <c r="QII15" s="886"/>
      <c r="QIJ15" s="885"/>
      <c r="QIK15" s="886"/>
      <c r="QIL15" s="886"/>
      <c r="QIM15" s="886"/>
      <c r="QIN15" s="885"/>
      <c r="QIO15" s="886"/>
      <c r="QIP15" s="886"/>
      <c r="QIQ15" s="886"/>
      <c r="QIR15" s="885"/>
      <c r="QIS15" s="886"/>
      <c r="QIT15" s="886"/>
      <c r="QIU15" s="886"/>
      <c r="QIV15" s="885"/>
      <c r="QIW15" s="886"/>
      <c r="QIX15" s="886"/>
      <c r="QIY15" s="886"/>
      <c r="QIZ15" s="885"/>
      <c r="QJA15" s="886"/>
      <c r="QJB15" s="886"/>
      <c r="QJC15" s="886"/>
      <c r="QJD15" s="885"/>
      <c r="QJE15" s="886"/>
      <c r="QJF15" s="886"/>
      <c r="QJG15" s="886"/>
      <c r="QJH15" s="885"/>
      <c r="QJI15" s="886"/>
      <c r="QJJ15" s="886"/>
      <c r="QJK15" s="886"/>
      <c r="QJL15" s="885"/>
      <c r="QJM15" s="886"/>
      <c r="QJN15" s="886"/>
      <c r="QJO15" s="886"/>
      <c r="QJP15" s="885"/>
      <c r="QJQ15" s="886"/>
      <c r="QJR15" s="886"/>
      <c r="QJS15" s="886"/>
      <c r="QJT15" s="885"/>
      <c r="QJU15" s="886"/>
      <c r="QJV15" s="886"/>
      <c r="QJW15" s="886"/>
      <c r="QJX15" s="885"/>
      <c r="QJY15" s="886"/>
      <c r="QJZ15" s="886"/>
      <c r="QKA15" s="886"/>
      <c r="QKB15" s="885"/>
      <c r="QKC15" s="886"/>
      <c r="QKD15" s="886"/>
      <c r="QKE15" s="886"/>
      <c r="QKF15" s="885"/>
      <c r="QKG15" s="886"/>
      <c r="QKH15" s="886"/>
      <c r="QKI15" s="886"/>
      <c r="QKJ15" s="885"/>
      <c r="QKK15" s="886"/>
      <c r="QKL15" s="886"/>
      <c r="QKM15" s="886"/>
      <c r="QKN15" s="885"/>
      <c r="QKO15" s="886"/>
      <c r="QKP15" s="886"/>
      <c r="QKQ15" s="886"/>
      <c r="QKR15" s="885"/>
      <c r="QKS15" s="886"/>
      <c r="QKT15" s="886"/>
      <c r="QKU15" s="886"/>
      <c r="QKV15" s="885"/>
      <c r="QKW15" s="886"/>
      <c r="QKX15" s="886"/>
      <c r="QKY15" s="886"/>
      <c r="QKZ15" s="885"/>
      <c r="QLA15" s="886"/>
      <c r="QLB15" s="886"/>
      <c r="QLC15" s="886"/>
      <c r="QLD15" s="885"/>
      <c r="QLE15" s="886"/>
      <c r="QLF15" s="886"/>
      <c r="QLG15" s="886"/>
      <c r="QLH15" s="885"/>
      <c r="QLI15" s="886"/>
      <c r="QLJ15" s="886"/>
      <c r="QLK15" s="886"/>
      <c r="QLL15" s="885"/>
      <c r="QLM15" s="886"/>
      <c r="QLN15" s="886"/>
      <c r="QLO15" s="886"/>
      <c r="QLP15" s="885"/>
      <c r="QLQ15" s="886"/>
      <c r="QLR15" s="886"/>
      <c r="QLS15" s="886"/>
      <c r="QLT15" s="885"/>
      <c r="QLU15" s="886"/>
      <c r="QLV15" s="886"/>
      <c r="QLW15" s="886"/>
      <c r="QLX15" s="885"/>
      <c r="QLY15" s="886"/>
      <c r="QLZ15" s="886"/>
      <c r="QMA15" s="886"/>
      <c r="QMB15" s="885"/>
      <c r="QMC15" s="886"/>
      <c r="QMD15" s="886"/>
      <c r="QME15" s="886"/>
      <c r="QMF15" s="885"/>
      <c r="QMG15" s="886"/>
      <c r="QMH15" s="886"/>
      <c r="QMI15" s="886"/>
      <c r="QMJ15" s="885"/>
      <c r="QMK15" s="886"/>
      <c r="QML15" s="886"/>
      <c r="QMM15" s="886"/>
      <c r="QMN15" s="885"/>
      <c r="QMO15" s="886"/>
      <c r="QMP15" s="886"/>
      <c r="QMQ15" s="886"/>
      <c r="QMR15" s="885"/>
      <c r="QMS15" s="886"/>
      <c r="QMT15" s="886"/>
      <c r="QMU15" s="886"/>
      <c r="QMV15" s="885"/>
      <c r="QMW15" s="886"/>
      <c r="QMX15" s="886"/>
      <c r="QMY15" s="886"/>
      <c r="QMZ15" s="885"/>
      <c r="QNA15" s="886"/>
      <c r="QNB15" s="886"/>
      <c r="QNC15" s="886"/>
      <c r="QND15" s="885"/>
      <c r="QNE15" s="886"/>
      <c r="QNF15" s="886"/>
      <c r="QNG15" s="886"/>
      <c r="QNH15" s="885"/>
      <c r="QNI15" s="886"/>
      <c r="QNJ15" s="886"/>
      <c r="QNK15" s="886"/>
      <c r="QNL15" s="885"/>
      <c r="QNM15" s="886"/>
      <c r="QNN15" s="886"/>
      <c r="QNO15" s="886"/>
      <c r="QNP15" s="885"/>
      <c r="QNQ15" s="886"/>
      <c r="QNR15" s="886"/>
      <c r="QNS15" s="886"/>
      <c r="QNT15" s="885"/>
      <c r="QNU15" s="886"/>
      <c r="QNV15" s="886"/>
      <c r="QNW15" s="886"/>
      <c r="QNX15" s="885"/>
      <c r="QNY15" s="886"/>
      <c r="QNZ15" s="886"/>
      <c r="QOA15" s="886"/>
      <c r="QOB15" s="885"/>
      <c r="QOC15" s="886"/>
      <c r="QOD15" s="886"/>
      <c r="QOE15" s="886"/>
      <c r="QOF15" s="885"/>
      <c r="QOG15" s="886"/>
      <c r="QOH15" s="886"/>
      <c r="QOI15" s="886"/>
      <c r="QOJ15" s="885"/>
      <c r="QOK15" s="886"/>
      <c r="QOL15" s="886"/>
      <c r="QOM15" s="886"/>
      <c r="QON15" s="885"/>
      <c r="QOO15" s="886"/>
      <c r="QOP15" s="886"/>
      <c r="QOQ15" s="886"/>
      <c r="QOR15" s="885"/>
      <c r="QOS15" s="886"/>
      <c r="QOT15" s="886"/>
      <c r="QOU15" s="886"/>
      <c r="QOV15" s="885"/>
      <c r="QOW15" s="886"/>
      <c r="QOX15" s="886"/>
      <c r="QOY15" s="886"/>
      <c r="QOZ15" s="885"/>
      <c r="QPA15" s="886"/>
      <c r="QPB15" s="886"/>
      <c r="QPC15" s="886"/>
      <c r="QPD15" s="885"/>
      <c r="QPE15" s="886"/>
      <c r="QPF15" s="886"/>
      <c r="QPG15" s="886"/>
      <c r="QPH15" s="885"/>
      <c r="QPI15" s="886"/>
      <c r="QPJ15" s="886"/>
      <c r="QPK15" s="886"/>
      <c r="QPL15" s="885"/>
      <c r="QPM15" s="886"/>
      <c r="QPN15" s="886"/>
      <c r="QPO15" s="886"/>
      <c r="QPP15" s="885"/>
      <c r="QPQ15" s="886"/>
      <c r="QPR15" s="886"/>
      <c r="QPS15" s="886"/>
      <c r="QPT15" s="885"/>
      <c r="QPU15" s="886"/>
      <c r="QPV15" s="886"/>
      <c r="QPW15" s="886"/>
      <c r="QPX15" s="885"/>
      <c r="QPY15" s="886"/>
      <c r="QPZ15" s="886"/>
      <c r="QQA15" s="886"/>
      <c r="QQB15" s="885"/>
      <c r="QQC15" s="886"/>
      <c r="QQD15" s="886"/>
      <c r="QQE15" s="886"/>
      <c r="QQF15" s="885"/>
      <c r="QQG15" s="886"/>
      <c r="QQH15" s="886"/>
      <c r="QQI15" s="886"/>
      <c r="QQJ15" s="885"/>
      <c r="QQK15" s="886"/>
      <c r="QQL15" s="886"/>
      <c r="QQM15" s="886"/>
      <c r="QQN15" s="885"/>
      <c r="QQO15" s="886"/>
      <c r="QQP15" s="886"/>
      <c r="QQQ15" s="886"/>
      <c r="QQR15" s="885"/>
      <c r="QQS15" s="886"/>
      <c r="QQT15" s="886"/>
      <c r="QQU15" s="886"/>
      <c r="QQV15" s="885"/>
      <c r="QQW15" s="886"/>
      <c r="QQX15" s="886"/>
      <c r="QQY15" s="886"/>
      <c r="QQZ15" s="885"/>
      <c r="QRA15" s="886"/>
      <c r="QRB15" s="886"/>
      <c r="QRC15" s="886"/>
      <c r="QRD15" s="885"/>
      <c r="QRE15" s="886"/>
      <c r="QRF15" s="886"/>
      <c r="QRG15" s="886"/>
      <c r="QRH15" s="885"/>
      <c r="QRI15" s="886"/>
      <c r="QRJ15" s="886"/>
      <c r="QRK15" s="886"/>
      <c r="QRL15" s="885"/>
      <c r="QRM15" s="886"/>
      <c r="QRN15" s="886"/>
      <c r="QRO15" s="886"/>
      <c r="QRP15" s="885"/>
      <c r="QRQ15" s="886"/>
      <c r="QRR15" s="886"/>
      <c r="QRS15" s="886"/>
      <c r="QRT15" s="885"/>
      <c r="QRU15" s="886"/>
      <c r="QRV15" s="886"/>
      <c r="QRW15" s="886"/>
      <c r="QRX15" s="885"/>
      <c r="QRY15" s="886"/>
      <c r="QRZ15" s="886"/>
      <c r="QSA15" s="886"/>
      <c r="QSB15" s="885"/>
      <c r="QSC15" s="886"/>
      <c r="QSD15" s="886"/>
      <c r="QSE15" s="886"/>
      <c r="QSF15" s="885"/>
      <c r="QSG15" s="886"/>
      <c r="QSH15" s="886"/>
      <c r="QSI15" s="886"/>
      <c r="QSJ15" s="885"/>
      <c r="QSK15" s="886"/>
      <c r="QSL15" s="886"/>
      <c r="QSM15" s="886"/>
      <c r="QSN15" s="885"/>
      <c r="QSO15" s="886"/>
      <c r="QSP15" s="886"/>
      <c r="QSQ15" s="886"/>
      <c r="QSR15" s="885"/>
      <c r="QSS15" s="886"/>
      <c r="QST15" s="886"/>
      <c r="QSU15" s="886"/>
      <c r="QSV15" s="885"/>
      <c r="QSW15" s="886"/>
      <c r="QSX15" s="886"/>
      <c r="QSY15" s="886"/>
      <c r="QSZ15" s="885"/>
      <c r="QTA15" s="886"/>
      <c r="QTB15" s="886"/>
      <c r="QTC15" s="886"/>
      <c r="QTD15" s="885"/>
      <c r="QTE15" s="886"/>
      <c r="QTF15" s="886"/>
      <c r="QTG15" s="886"/>
      <c r="QTH15" s="885"/>
      <c r="QTI15" s="886"/>
      <c r="QTJ15" s="886"/>
      <c r="QTK15" s="886"/>
      <c r="QTL15" s="885"/>
      <c r="QTM15" s="886"/>
      <c r="QTN15" s="886"/>
      <c r="QTO15" s="886"/>
      <c r="QTP15" s="885"/>
      <c r="QTQ15" s="886"/>
      <c r="QTR15" s="886"/>
      <c r="QTS15" s="886"/>
      <c r="QTT15" s="885"/>
      <c r="QTU15" s="886"/>
      <c r="QTV15" s="886"/>
      <c r="QTW15" s="886"/>
      <c r="QTX15" s="885"/>
      <c r="QTY15" s="886"/>
      <c r="QTZ15" s="886"/>
      <c r="QUA15" s="886"/>
      <c r="QUB15" s="885"/>
      <c r="QUC15" s="886"/>
      <c r="QUD15" s="886"/>
      <c r="QUE15" s="886"/>
      <c r="QUF15" s="885"/>
      <c r="QUG15" s="886"/>
      <c r="QUH15" s="886"/>
      <c r="QUI15" s="886"/>
      <c r="QUJ15" s="885"/>
      <c r="QUK15" s="886"/>
      <c r="QUL15" s="886"/>
      <c r="QUM15" s="886"/>
      <c r="QUN15" s="885"/>
      <c r="QUO15" s="886"/>
      <c r="QUP15" s="886"/>
      <c r="QUQ15" s="886"/>
      <c r="QUR15" s="885"/>
      <c r="QUS15" s="886"/>
      <c r="QUT15" s="886"/>
      <c r="QUU15" s="886"/>
      <c r="QUV15" s="885"/>
      <c r="QUW15" s="886"/>
      <c r="QUX15" s="886"/>
      <c r="QUY15" s="886"/>
      <c r="QUZ15" s="885"/>
      <c r="QVA15" s="886"/>
      <c r="QVB15" s="886"/>
      <c r="QVC15" s="886"/>
      <c r="QVD15" s="885"/>
      <c r="QVE15" s="886"/>
      <c r="QVF15" s="886"/>
      <c r="QVG15" s="886"/>
      <c r="QVH15" s="885"/>
      <c r="QVI15" s="886"/>
      <c r="QVJ15" s="886"/>
      <c r="QVK15" s="886"/>
      <c r="QVL15" s="885"/>
      <c r="QVM15" s="886"/>
      <c r="QVN15" s="886"/>
      <c r="QVO15" s="886"/>
      <c r="QVP15" s="885"/>
      <c r="QVQ15" s="886"/>
      <c r="QVR15" s="886"/>
      <c r="QVS15" s="886"/>
      <c r="QVT15" s="885"/>
      <c r="QVU15" s="886"/>
      <c r="QVV15" s="886"/>
      <c r="QVW15" s="886"/>
      <c r="QVX15" s="885"/>
      <c r="QVY15" s="886"/>
      <c r="QVZ15" s="886"/>
      <c r="QWA15" s="886"/>
      <c r="QWB15" s="885"/>
      <c r="QWC15" s="886"/>
      <c r="QWD15" s="886"/>
      <c r="QWE15" s="886"/>
      <c r="QWF15" s="885"/>
      <c r="QWG15" s="886"/>
      <c r="QWH15" s="886"/>
      <c r="QWI15" s="886"/>
      <c r="QWJ15" s="885"/>
      <c r="QWK15" s="886"/>
      <c r="QWL15" s="886"/>
      <c r="QWM15" s="886"/>
      <c r="QWN15" s="885"/>
      <c r="QWO15" s="886"/>
      <c r="QWP15" s="886"/>
      <c r="QWQ15" s="886"/>
      <c r="QWR15" s="885"/>
      <c r="QWS15" s="886"/>
      <c r="QWT15" s="886"/>
      <c r="QWU15" s="886"/>
      <c r="QWV15" s="885"/>
      <c r="QWW15" s="886"/>
      <c r="QWX15" s="886"/>
      <c r="QWY15" s="886"/>
      <c r="QWZ15" s="885"/>
      <c r="QXA15" s="886"/>
      <c r="QXB15" s="886"/>
      <c r="QXC15" s="886"/>
      <c r="QXD15" s="885"/>
      <c r="QXE15" s="886"/>
      <c r="QXF15" s="886"/>
      <c r="QXG15" s="886"/>
      <c r="QXH15" s="885"/>
      <c r="QXI15" s="886"/>
      <c r="QXJ15" s="886"/>
      <c r="QXK15" s="886"/>
      <c r="QXL15" s="885"/>
      <c r="QXM15" s="886"/>
      <c r="QXN15" s="886"/>
      <c r="QXO15" s="886"/>
      <c r="QXP15" s="885"/>
      <c r="QXQ15" s="886"/>
      <c r="QXR15" s="886"/>
      <c r="QXS15" s="886"/>
      <c r="QXT15" s="885"/>
      <c r="QXU15" s="886"/>
      <c r="QXV15" s="886"/>
      <c r="QXW15" s="886"/>
      <c r="QXX15" s="885"/>
      <c r="QXY15" s="886"/>
      <c r="QXZ15" s="886"/>
      <c r="QYA15" s="886"/>
      <c r="QYB15" s="885"/>
      <c r="QYC15" s="886"/>
      <c r="QYD15" s="886"/>
      <c r="QYE15" s="886"/>
      <c r="QYF15" s="885"/>
      <c r="QYG15" s="886"/>
      <c r="QYH15" s="886"/>
      <c r="QYI15" s="886"/>
      <c r="QYJ15" s="885"/>
      <c r="QYK15" s="886"/>
      <c r="QYL15" s="886"/>
      <c r="QYM15" s="886"/>
      <c r="QYN15" s="885"/>
      <c r="QYO15" s="886"/>
      <c r="QYP15" s="886"/>
      <c r="QYQ15" s="886"/>
      <c r="QYR15" s="885"/>
      <c r="QYS15" s="886"/>
      <c r="QYT15" s="886"/>
      <c r="QYU15" s="886"/>
      <c r="QYV15" s="885"/>
      <c r="QYW15" s="886"/>
      <c r="QYX15" s="886"/>
      <c r="QYY15" s="886"/>
      <c r="QYZ15" s="885"/>
      <c r="QZA15" s="886"/>
      <c r="QZB15" s="886"/>
      <c r="QZC15" s="886"/>
      <c r="QZD15" s="885"/>
      <c r="QZE15" s="886"/>
      <c r="QZF15" s="886"/>
      <c r="QZG15" s="886"/>
      <c r="QZH15" s="885"/>
      <c r="QZI15" s="886"/>
      <c r="QZJ15" s="886"/>
      <c r="QZK15" s="886"/>
      <c r="QZL15" s="885"/>
      <c r="QZM15" s="886"/>
      <c r="QZN15" s="886"/>
      <c r="QZO15" s="886"/>
      <c r="QZP15" s="885"/>
      <c r="QZQ15" s="886"/>
      <c r="QZR15" s="886"/>
      <c r="QZS15" s="886"/>
      <c r="QZT15" s="885"/>
      <c r="QZU15" s="886"/>
      <c r="QZV15" s="886"/>
      <c r="QZW15" s="886"/>
      <c r="QZX15" s="885"/>
      <c r="QZY15" s="886"/>
      <c r="QZZ15" s="886"/>
      <c r="RAA15" s="886"/>
      <c r="RAB15" s="885"/>
      <c r="RAC15" s="886"/>
      <c r="RAD15" s="886"/>
      <c r="RAE15" s="886"/>
      <c r="RAF15" s="885"/>
      <c r="RAG15" s="886"/>
      <c r="RAH15" s="886"/>
      <c r="RAI15" s="886"/>
      <c r="RAJ15" s="885"/>
      <c r="RAK15" s="886"/>
      <c r="RAL15" s="886"/>
      <c r="RAM15" s="886"/>
      <c r="RAN15" s="885"/>
      <c r="RAO15" s="886"/>
      <c r="RAP15" s="886"/>
      <c r="RAQ15" s="886"/>
      <c r="RAR15" s="885"/>
      <c r="RAS15" s="886"/>
      <c r="RAT15" s="886"/>
      <c r="RAU15" s="886"/>
      <c r="RAV15" s="885"/>
      <c r="RAW15" s="886"/>
      <c r="RAX15" s="886"/>
      <c r="RAY15" s="886"/>
      <c r="RAZ15" s="885"/>
      <c r="RBA15" s="886"/>
      <c r="RBB15" s="886"/>
      <c r="RBC15" s="886"/>
      <c r="RBD15" s="885"/>
      <c r="RBE15" s="886"/>
      <c r="RBF15" s="886"/>
      <c r="RBG15" s="886"/>
      <c r="RBH15" s="885"/>
      <c r="RBI15" s="886"/>
      <c r="RBJ15" s="886"/>
      <c r="RBK15" s="886"/>
      <c r="RBL15" s="885"/>
      <c r="RBM15" s="886"/>
      <c r="RBN15" s="886"/>
      <c r="RBO15" s="886"/>
      <c r="RBP15" s="885"/>
      <c r="RBQ15" s="886"/>
      <c r="RBR15" s="886"/>
      <c r="RBS15" s="886"/>
      <c r="RBT15" s="885"/>
      <c r="RBU15" s="886"/>
      <c r="RBV15" s="886"/>
      <c r="RBW15" s="886"/>
      <c r="RBX15" s="885"/>
      <c r="RBY15" s="886"/>
      <c r="RBZ15" s="886"/>
      <c r="RCA15" s="886"/>
      <c r="RCB15" s="885"/>
      <c r="RCC15" s="886"/>
      <c r="RCD15" s="886"/>
      <c r="RCE15" s="886"/>
      <c r="RCF15" s="885"/>
      <c r="RCG15" s="886"/>
      <c r="RCH15" s="886"/>
      <c r="RCI15" s="886"/>
      <c r="RCJ15" s="885"/>
      <c r="RCK15" s="886"/>
      <c r="RCL15" s="886"/>
      <c r="RCM15" s="886"/>
      <c r="RCN15" s="885"/>
      <c r="RCO15" s="886"/>
      <c r="RCP15" s="886"/>
      <c r="RCQ15" s="886"/>
      <c r="RCR15" s="885"/>
      <c r="RCS15" s="886"/>
      <c r="RCT15" s="886"/>
      <c r="RCU15" s="886"/>
      <c r="RCV15" s="885"/>
      <c r="RCW15" s="886"/>
      <c r="RCX15" s="886"/>
      <c r="RCY15" s="886"/>
      <c r="RCZ15" s="885"/>
      <c r="RDA15" s="886"/>
      <c r="RDB15" s="886"/>
      <c r="RDC15" s="886"/>
      <c r="RDD15" s="885"/>
      <c r="RDE15" s="886"/>
      <c r="RDF15" s="886"/>
      <c r="RDG15" s="886"/>
      <c r="RDH15" s="885"/>
      <c r="RDI15" s="886"/>
      <c r="RDJ15" s="886"/>
      <c r="RDK15" s="886"/>
      <c r="RDL15" s="885"/>
      <c r="RDM15" s="886"/>
      <c r="RDN15" s="886"/>
      <c r="RDO15" s="886"/>
      <c r="RDP15" s="885"/>
      <c r="RDQ15" s="886"/>
      <c r="RDR15" s="886"/>
      <c r="RDS15" s="886"/>
      <c r="RDT15" s="885"/>
      <c r="RDU15" s="886"/>
      <c r="RDV15" s="886"/>
      <c r="RDW15" s="886"/>
      <c r="RDX15" s="885"/>
      <c r="RDY15" s="886"/>
      <c r="RDZ15" s="886"/>
      <c r="REA15" s="886"/>
      <c r="REB15" s="885"/>
      <c r="REC15" s="886"/>
      <c r="RED15" s="886"/>
      <c r="REE15" s="886"/>
      <c r="REF15" s="885"/>
      <c r="REG15" s="886"/>
      <c r="REH15" s="886"/>
      <c r="REI15" s="886"/>
      <c r="REJ15" s="885"/>
      <c r="REK15" s="886"/>
      <c r="REL15" s="886"/>
      <c r="REM15" s="886"/>
      <c r="REN15" s="885"/>
      <c r="REO15" s="886"/>
      <c r="REP15" s="886"/>
      <c r="REQ15" s="886"/>
      <c r="RER15" s="885"/>
      <c r="RES15" s="886"/>
      <c r="RET15" s="886"/>
      <c r="REU15" s="886"/>
      <c r="REV15" s="885"/>
      <c r="REW15" s="886"/>
      <c r="REX15" s="886"/>
      <c r="REY15" s="886"/>
      <c r="REZ15" s="885"/>
      <c r="RFA15" s="886"/>
      <c r="RFB15" s="886"/>
      <c r="RFC15" s="886"/>
      <c r="RFD15" s="885"/>
      <c r="RFE15" s="886"/>
      <c r="RFF15" s="886"/>
      <c r="RFG15" s="886"/>
      <c r="RFH15" s="885"/>
      <c r="RFI15" s="886"/>
      <c r="RFJ15" s="886"/>
      <c r="RFK15" s="886"/>
      <c r="RFL15" s="885"/>
      <c r="RFM15" s="886"/>
      <c r="RFN15" s="886"/>
      <c r="RFO15" s="886"/>
      <c r="RFP15" s="885"/>
      <c r="RFQ15" s="886"/>
      <c r="RFR15" s="886"/>
      <c r="RFS15" s="886"/>
      <c r="RFT15" s="885"/>
      <c r="RFU15" s="886"/>
      <c r="RFV15" s="886"/>
      <c r="RFW15" s="886"/>
      <c r="RFX15" s="885"/>
      <c r="RFY15" s="886"/>
      <c r="RFZ15" s="886"/>
      <c r="RGA15" s="886"/>
      <c r="RGB15" s="885"/>
      <c r="RGC15" s="886"/>
      <c r="RGD15" s="886"/>
      <c r="RGE15" s="886"/>
      <c r="RGF15" s="885"/>
      <c r="RGG15" s="886"/>
      <c r="RGH15" s="886"/>
      <c r="RGI15" s="886"/>
      <c r="RGJ15" s="885"/>
      <c r="RGK15" s="886"/>
      <c r="RGL15" s="886"/>
      <c r="RGM15" s="886"/>
      <c r="RGN15" s="885"/>
      <c r="RGO15" s="886"/>
      <c r="RGP15" s="886"/>
      <c r="RGQ15" s="886"/>
      <c r="RGR15" s="885"/>
      <c r="RGS15" s="886"/>
      <c r="RGT15" s="886"/>
      <c r="RGU15" s="886"/>
      <c r="RGV15" s="885"/>
      <c r="RGW15" s="886"/>
      <c r="RGX15" s="886"/>
      <c r="RGY15" s="886"/>
      <c r="RGZ15" s="885"/>
      <c r="RHA15" s="886"/>
      <c r="RHB15" s="886"/>
      <c r="RHC15" s="886"/>
      <c r="RHD15" s="885"/>
      <c r="RHE15" s="886"/>
      <c r="RHF15" s="886"/>
      <c r="RHG15" s="886"/>
      <c r="RHH15" s="885"/>
      <c r="RHI15" s="886"/>
      <c r="RHJ15" s="886"/>
      <c r="RHK15" s="886"/>
      <c r="RHL15" s="885"/>
      <c r="RHM15" s="886"/>
      <c r="RHN15" s="886"/>
      <c r="RHO15" s="886"/>
      <c r="RHP15" s="885"/>
      <c r="RHQ15" s="886"/>
      <c r="RHR15" s="886"/>
      <c r="RHS15" s="886"/>
      <c r="RHT15" s="885"/>
      <c r="RHU15" s="886"/>
      <c r="RHV15" s="886"/>
      <c r="RHW15" s="886"/>
      <c r="RHX15" s="885"/>
      <c r="RHY15" s="886"/>
      <c r="RHZ15" s="886"/>
      <c r="RIA15" s="886"/>
      <c r="RIB15" s="885"/>
      <c r="RIC15" s="886"/>
      <c r="RID15" s="886"/>
      <c r="RIE15" s="886"/>
      <c r="RIF15" s="885"/>
      <c r="RIG15" s="886"/>
      <c r="RIH15" s="886"/>
      <c r="RII15" s="886"/>
      <c r="RIJ15" s="885"/>
      <c r="RIK15" s="886"/>
      <c r="RIL15" s="886"/>
      <c r="RIM15" s="886"/>
      <c r="RIN15" s="885"/>
      <c r="RIO15" s="886"/>
      <c r="RIP15" s="886"/>
      <c r="RIQ15" s="886"/>
      <c r="RIR15" s="885"/>
      <c r="RIS15" s="886"/>
      <c r="RIT15" s="886"/>
      <c r="RIU15" s="886"/>
      <c r="RIV15" s="885"/>
      <c r="RIW15" s="886"/>
      <c r="RIX15" s="886"/>
      <c r="RIY15" s="886"/>
      <c r="RIZ15" s="885"/>
      <c r="RJA15" s="886"/>
      <c r="RJB15" s="886"/>
      <c r="RJC15" s="886"/>
      <c r="RJD15" s="885"/>
      <c r="RJE15" s="886"/>
      <c r="RJF15" s="886"/>
      <c r="RJG15" s="886"/>
      <c r="RJH15" s="885"/>
      <c r="RJI15" s="886"/>
      <c r="RJJ15" s="886"/>
      <c r="RJK15" s="886"/>
      <c r="RJL15" s="885"/>
      <c r="RJM15" s="886"/>
      <c r="RJN15" s="886"/>
      <c r="RJO15" s="886"/>
      <c r="RJP15" s="885"/>
      <c r="RJQ15" s="886"/>
      <c r="RJR15" s="886"/>
      <c r="RJS15" s="886"/>
      <c r="RJT15" s="885"/>
      <c r="RJU15" s="886"/>
      <c r="RJV15" s="886"/>
      <c r="RJW15" s="886"/>
      <c r="RJX15" s="885"/>
      <c r="RJY15" s="886"/>
      <c r="RJZ15" s="886"/>
      <c r="RKA15" s="886"/>
      <c r="RKB15" s="885"/>
      <c r="RKC15" s="886"/>
      <c r="RKD15" s="886"/>
      <c r="RKE15" s="886"/>
      <c r="RKF15" s="885"/>
      <c r="RKG15" s="886"/>
      <c r="RKH15" s="886"/>
      <c r="RKI15" s="886"/>
      <c r="RKJ15" s="885"/>
      <c r="RKK15" s="886"/>
      <c r="RKL15" s="886"/>
      <c r="RKM15" s="886"/>
      <c r="RKN15" s="885"/>
      <c r="RKO15" s="886"/>
      <c r="RKP15" s="886"/>
      <c r="RKQ15" s="886"/>
      <c r="RKR15" s="885"/>
      <c r="RKS15" s="886"/>
      <c r="RKT15" s="886"/>
      <c r="RKU15" s="886"/>
      <c r="RKV15" s="885"/>
      <c r="RKW15" s="886"/>
      <c r="RKX15" s="886"/>
      <c r="RKY15" s="886"/>
      <c r="RKZ15" s="885"/>
      <c r="RLA15" s="886"/>
      <c r="RLB15" s="886"/>
      <c r="RLC15" s="886"/>
      <c r="RLD15" s="885"/>
      <c r="RLE15" s="886"/>
      <c r="RLF15" s="886"/>
      <c r="RLG15" s="886"/>
      <c r="RLH15" s="885"/>
      <c r="RLI15" s="886"/>
      <c r="RLJ15" s="886"/>
      <c r="RLK15" s="886"/>
      <c r="RLL15" s="885"/>
      <c r="RLM15" s="886"/>
      <c r="RLN15" s="886"/>
      <c r="RLO15" s="886"/>
      <c r="RLP15" s="885"/>
      <c r="RLQ15" s="886"/>
      <c r="RLR15" s="886"/>
      <c r="RLS15" s="886"/>
      <c r="RLT15" s="885"/>
      <c r="RLU15" s="886"/>
      <c r="RLV15" s="886"/>
      <c r="RLW15" s="886"/>
      <c r="RLX15" s="885"/>
      <c r="RLY15" s="886"/>
      <c r="RLZ15" s="886"/>
      <c r="RMA15" s="886"/>
      <c r="RMB15" s="885"/>
      <c r="RMC15" s="886"/>
      <c r="RMD15" s="886"/>
      <c r="RME15" s="886"/>
      <c r="RMF15" s="885"/>
      <c r="RMG15" s="886"/>
      <c r="RMH15" s="886"/>
      <c r="RMI15" s="886"/>
      <c r="RMJ15" s="885"/>
      <c r="RMK15" s="886"/>
      <c r="RML15" s="886"/>
      <c r="RMM15" s="886"/>
      <c r="RMN15" s="885"/>
      <c r="RMO15" s="886"/>
      <c r="RMP15" s="886"/>
      <c r="RMQ15" s="886"/>
      <c r="RMR15" s="885"/>
      <c r="RMS15" s="886"/>
      <c r="RMT15" s="886"/>
      <c r="RMU15" s="886"/>
      <c r="RMV15" s="885"/>
      <c r="RMW15" s="886"/>
      <c r="RMX15" s="886"/>
      <c r="RMY15" s="886"/>
      <c r="RMZ15" s="885"/>
      <c r="RNA15" s="886"/>
      <c r="RNB15" s="886"/>
      <c r="RNC15" s="886"/>
      <c r="RND15" s="885"/>
      <c r="RNE15" s="886"/>
      <c r="RNF15" s="886"/>
      <c r="RNG15" s="886"/>
      <c r="RNH15" s="885"/>
      <c r="RNI15" s="886"/>
      <c r="RNJ15" s="886"/>
      <c r="RNK15" s="886"/>
      <c r="RNL15" s="885"/>
      <c r="RNM15" s="886"/>
      <c r="RNN15" s="886"/>
      <c r="RNO15" s="886"/>
      <c r="RNP15" s="885"/>
      <c r="RNQ15" s="886"/>
      <c r="RNR15" s="886"/>
      <c r="RNS15" s="886"/>
      <c r="RNT15" s="885"/>
      <c r="RNU15" s="886"/>
      <c r="RNV15" s="886"/>
      <c r="RNW15" s="886"/>
      <c r="RNX15" s="885"/>
      <c r="RNY15" s="886"/>
      <c r="RNZ15" s="886"/>
      <c r="ROA15" s="886"/>
      <c r="ROB15" s="885"/>
      <c r="ROC15" s="886"/>
      <c r="ROD15" s="886"/>
      <c r="ROE15" s="886"/>
      <c r="ROF15" s="885"/>
      <c r="ROG15" s="886"/>
      <c r="ROH15" s="886"/>
      <c r="ROI15" s="886"/>
      <c r="ROJ15" s="885"/>
      <c r="ROK15" s="886"/>
      <c r="ROL15" s="886"/>
      <c r="ROM15" s="886"/>
      <c r="RON15" s="885"/>
      <c r="ROO15" s="886"/>
      <c r="ROP15" s="886"/>
      <c r="ROQ15" s="886"/>
      <c r="ROR15" s="885"/>
      <c r="ROS15" s="886"/>
      <c r="ROT15" s="886"/>
      <c r="ROU15" s="886"/>
      <c r="ROV15" s="885"/>
      <c r="ROW15" s="886"/>
      <c r="ROX15" s="886"/>
      <c r="ROY15" s="886"/>
      <c r="ROZ15" s="885"/>
      <c r="RPA15" s="886"/>
      <c r="RPB15" s="886"/>
      <c r="RPC15" s="886"/>
      <c r="RPD15" s="885"/>
      <c r="RPE15" s="886"/>
      <c r="RPF15" s="886"/>
      <c r="RPG15" s="886"/>
      <c r="RPH15" s="885"/>
      <c r="RPI15" s="886"/>
      <c r="RPJ15" s="886"/>
      <c r="RPK15" s="886"/>
      <c r="RPL15" s="885"/>
      <c r="RPM15" s="886"/>
      <c r="RPN15" s="886"/>
      <c r="RPO15" s="886"/>
      <c r="RPP15" s="885"/>
      <c r="RPQ15" s="886"/>
      <c r="RPR15" s="886"/>
      <c r="RPS15" s="886"/>
      <c r="RPT15" s="885"/>
      <c r="RPU15" s="886"/>
      <c r="RPV15" s="886"/>
      <c r="RPW15" s="886"/>
      <c r="RPX15" s="885"/>
      <c r="RPY15" s="886"/>
      <c r="RPZ15" s="886"/>
      <c r="RQA15" s="886"/>
      <c r="RQB15" s="885"/>
      <c r="RQC15" s="886"/>
      <c r="RQD15" s="886"/>
      <c r="RQE15" s="886"/>
      <c r="RQF15" s="885"/>
      <c r="RQG15" s="886"/>
      <c r="RQH15" s="886"/>
      <c r="RQI15" s="886"/>
      <c r="RQJ15" s="885"/>
      <c r="RQK15" s="886"/>
      <c r="RQL15" s="886"/>
      <c r="RQM15" s="886"/>
      <c r="RQN15" s="885"/>
      <c r="RQO15" s="886"/>
      <c r="RQP15" s="886"/>
      <c r="RQQ15" s="886"/>
      <c r="RQR15" s="885"/>
      <c r="RQS15" s="886"/>
      <c r="RQT15" s="886"/>
      <c r="RQU15" s="886"/>
      <c r="RQV15" s="885"/>
      <c r="RQW15" s="886"/>
      <c r="RQX15" s="886"/>
      <c r="RQY15" s="886"/>
      <c r="RQZ15" s="885"/>
      <c r="RRA15" s="886"/>
      <c r="RRB15" s="886"/>
      <c r="RRC15" s="886"/>
      <c r="RRD15" s="885"/>
      <c r="RRE15" s="886"/>
      <c r="RRF15" s="886"/>
      <c r="RRG15" s="886"/>
      <c r="RRH15" s="885"/>
      <c r="RRI15" s="886"/>
      <c r="RRJ15" s="886"/>
      <c r="RRK15" s="886"/>
      <c r="RRL15" s="885"/>
      <c r="RRM15" s="886"/>
      <c r="RRN15" s="886"/>
      <c r="RRO15" s="886"/>
      <c r="RRP15" s="885"/>
      <c r="RRQ15" s="886"/>
      <c r="RRR15" s="886"/>
      <c r="RRS15" s="886"/>
      <c r="RRT15" s="885"/>
      <c r="RRU15" s="886"/>
      <c r="RRV15" s="886"/>
      <c r="RRW15" s="886"/>
      <c r="RRX15" s="885"/>
      <c r="RRY15" s="886"/>
      <c r="RRZ15" s="886"/>
      <c r="RSA15" s="886"/>
      <c r="RSB15" s="885"/>
      <c r="RSC15" s="886"/>
      <c r="RSD15" s="886"/>
      <c r="RSE15" s="886"/>
      <c r="RSF15" s="885"/>
      <c r="RSG15" s="886"/>
      <c r="RSH15" s="886"/>
      <c r="RSI15" s="886"/>
      <c r="RSJ15" s="885"/>
      <c r="RSK15" s="886"/>
      <c r="RSL15" s="886"/>
      <c r="RSM15" s="886"/>
      <c r="RSN15" s="885"/>
      <c r="RSO15" s="886"/>
      <c r="RSP15" s="886"/>
      <c r="RSQ15" s="886"/>
      <c r="RSR15" s="885"/>
      <c r="RSS15" s="886"/>
      <c r="RST15" s="886"/>
      <c r="RSU15" s="886"/>
      <c r="RSV15" s="885"/>
      <c r="RSW15" s="886"/>
      <c r="RSX15" s="886"/>
      <c r="RSY15" s="886"/>
      <c r="RSZ15" s="885"/>
      <c r="RTA15" s="886"/>
      <c r="RTB15" s="886"/>
      <c r="RTC15" s="886"/>
      <c r="RTD15" s="885"/>
      <c r="RTE15" s="886"/>
      <c r="RTF15" s="886"/>
      <c r="RTG15" s="886"/>
      <c r="RTH15" s="885"/>
      <c r="RTI15" s="886"/>
      <c r="RTJ15" s="886"/>
      <c r="RTK15" s="886"/>
      <c r="RTL15" s="885"/>
      <c r="RTM15" s="886"/>
      <c r="RTN15" s="886"/>
      <c r="RTO15" s="886"/>
      <c r="RTP15" s="885"/>
      <c r="RTQ15" s="886"/>
      <c r="RTR15" s="886"/>
      <c r="RTS15" s="886"/>
      <c r="RTT15" s="885"/>
      <c r="RTU15" s="886"/>
      <c r="RTV15" s="886"/>
      <c r="RTW15" s="886"/>
      <c r="RTX15" s="885"/>
      <c r="RTY15" s="886"/>
      <c r="RTZ15" s="886"/>
      <c r="RUA15" s="886"/>
      <c r="RUB15" s="885"/>
      <c r="RUC15" s="886"/>
      <c r="RUD15" s="886"/>
      <c r="RUE15" s="886"/>
      <c r="RUF15" s="885"/>
      <c r="RUG15" s="886"/>
      <c r="RUH15" s="886"/>
      <c r="RUI15" s="886"/>
      <c r="RUJ15" s="885"/>
      <c r="RUK15" s="886"/>
      <c r="RUL15" s="886"/>
      <c r="RUM15" s="886"/>
      <c r="RUN15" s="885"/>
      <c r="RUO15" s="886"/>
      <c r="RUP15" s="886"/>
      <c r="RUQ15" s="886"/>
      <c r="RUR15" s="885"/>
      <c r="RUS15" s="886"/>
      <c r="RUT15" s="886"/>
      <c r="RUU15" s="886"/>
      <c r="RUV15" s="885"/>
      <c r="RUW15" s="886"/>
      <c r="RUX15" s="886"/>
      <c r="RUY15" s="886"/>
      <c r="RUZ15" s="885"/>
      <c r="RVA15" s="886"/>
      <c r="RVB15" s="886"/>
      <c r="RVC15" s="886"/>
      <c r="RVD15" s="885"/>
      <c r="RVE15" s="886"/>
      <c r="RVF15" s="886"/>
      <c r="RVG15" s="886"/>
      <c r="RVH15" s="885"/>
      <c r="RVI15" s="886"/>
      <c r="RVJ15" s="886"/>
      <c r="RVK15" s="886"/>
      <c r="RVL15" s="885"/>
      <c r="RVM15" s="886"/>
      <c r="RVN15" s="886"/>
      <c r="RVO15" s="886"/>
      <c r="RVP15" s="885"/>
      <c r="RVQ15" s="886"/>
      <c r="RVR15" s="886"/>
      <c r="RVS15" s="886"/>
      <c r="RVT15" s="885"/>
      <c r="RVU15" s="886"/>
      <c r="RVV15" s="886"/>
      <c r="RVW15" s="886"/>
      <c r="RVX15" s="885"/>
      <c r="RVY15" s="886"/>
      <c r="RVZ15" s="886"/>
      <c r="RWA15" s="886"/>
      <c r="RWB15" s="885"/>
      <c r="RWC15" s="886"/>
      <c r="RWD15" s="886"/>
      <c r="RWE15" s="886"/>
      <c r="RWF15" s="885"/>
      <c r="RWG15" s="886"/>
      <c r="RWH15" s="886"/>
      <c r="RWI15" s="886"/>
      <c r="RWJ15" s="885"/>
      <c r="RWK15" s="886"/>
      <c r="RWL15" s="886"/>
      <c r="RWM15" s="886"/>
      <c r="RWN15" s="885"/>
      <c r="RWO15" s="886"/>
      <c r="RWP15" s="886"/>
      <c r="RWQ15" s="886"/>
      <c r="RWR15" s="885"/>
      <c r="RWS15" s="886"/>
      <c r="RWT15" s="886"/>
      <c r="RWU15" s="886"/>
      <c r="RWV15" s="885"/>
      <c r="RWW15" s="886"/>
      <c r="RWX15" s="886"/>
      <c r="RWY15" s="886"/>
      <c r="RWZ15" s="885"/>
      <c r="RXA15" s="886"/>
      <c r="RXB15" s="886"/>
      <c r="RXC15" s="886"/>
      <c r="RXD15" s="885"/>
      <c r="RXE15" s="886"/>
      <c r="RXF15" s="886"/>
      <c r="RXG15" s="886"/>
      <c r="RXH15" s="885"/>
      <c r="RXI15" s="886"/>
      <c r="RXJ15" s="886"/>
      <c r="RXK15" s="886"/>
      <c r="RXL15" s="885"/>
      <c r="RXM15" s="886"/>
      <c r="RXN15" s="886"/>
      <c r="RXO15" s="886"/>
      <c r="RXP15" s="885"/>
      <c r="RXQ15" s="886"/>
      <c r="RXR15" s="886"/>
      <c r="RXS15" s="886"/>
      <c r="RXT15" s="885"/>
      <c r="RXU15" s="886"/>
      <c r="RXV15" s="886"/>
      <c r="RXW15" s="886"/>
      <c r="RXX15" s="885"/>
      <c r="RXY15" s="886"/>
      <c r="RXZ15" s="886"/>
      <c r="RYA15" s="886"/>
      <c r="RYB15" s="885"/>
      <c r="RYC15" s="886"/>
      <c r="RYD15" s="886"/>
      <c r="RYE15" s="886"/>
      <c r="RYF15" s="885"/>
      <c r="RYG15" s="886"/>
      <c r="RYH15" s="886"/>
      <c r="RYI15" s="886"/>
      <c r="RYJ15" s="885"/>
      <c r="RYK15" s="886"/>
      <c r="RYL15" s="886"/>
      <c r="RYM15" s="886"/>
      <c r="RYN15" s="885"/>
      <c r="RYO15" s="886"/>
      <c r="RYP15" s="886"/>
      <c r="RYQ15" s="886"/>
      <c r="RYR15" s="885"/>
      <c r="RYS15" s="886"/>
      <c r="RYT15" s="886"/>
      <c r="RYU15" s="886"/>
      <c r="RYV15" s="885"/>
      <c r="RYW15" s="886"/>
      <c r="RYX15" s="886"/>
      <c r="RYY15" s="886"/>
      <c r="RYZ15" s="885"/>
      <c r="RZA15" s="886"/>
      <c r="RZB15" s="886"/>
      <c r="RZC15" s="886"/>
      <c r="RZD15" s="885"/>
      <c r="RZE15" s="886"/>
      <c r="RZF15" s="886"/>
      <c r="RZG15" s="886"/>
      <c r="RZH15" s="885"/>
      <c r="RZI15" s="886"/>
      <c r="RZJ15" s="886"/>
      <c r="RZK15" s="886"/>
      <c r="RZL15" s="885"/>
      <c r="RZM15" s="886"/>
      <c r="RZN15" s="886"/>
      <c r="RZO15" s="886"/>
      <c r="RZP15" s="885"/>
      <c r="RZQ15" s="886"/>
      <c r="RZR15" s="886"/>
      <c r="RZS15" s="886"/>
      <c r="RZT15" s="885"/>
      <c r="RZU15" s="886"/>
      <c r="RZV15" s="886"/>
      <c r="RZW15" s="886"/>
      <c r="RZX15" s="885"/>
      <c r="RZY15" s="886"/>
      <c r="RZZ15" s="886"/>
      <c r="SAA15" s="886"/>
      <c r="SAB15" s="885"/>
      <c r="SAC15" s="886"/>
      <c r="SAD15" s="886"/>
      <c r="SAE15" s="886"/>
      <c r="SAF15" s="885"/>
      <c r="SAG15" s="886"/>
      <c r="SAH15" s="886"/>
      <c r="SAI15" s="886"/>
      <c r="SAJ15" s="885"/>
      <c r="SAK15" s="886"/>
      <c r="SAL15" s="886"/>
      <c r="SAM15" s="886"/>
      <c r="SAN15" s="885"/>
      <c r="SAO15" s="886"/>
      <c r="SAP15" s="886"/>
      <c r="SAQ15" s="886"/>
      <c r="SAR15" s="885"/>
      <c r="SAS15" s="886"/>
      <c r="SAT15" s="886"/>
      <c r="SAU15" s="886"/>
      <c r="SAV15" s="885"/>
      <c r="SAW15" s="886"/>
      <c r="SAX15" s="886"/>
      <c r="SAY15" s="886"/>
      <c r="SAZ15" s="885"/>
      <c r="SBA15" s="886"/>
      <c r="SBB15" s="886"/>
      <c r="SBC15" s="886"/>
      <c r="SBD15" s="885"/>
      <c r="SBE15" s="886"/>
      <c r="SBF15" s="886"/>
      <c r="SBG15" s="886"/>
      <c r="SBH15" s="885"/>
      <c r="SBI15" s="886"/>
      <c r="SBJ15" s="886"/>
      <c r="SBK15" s="886"/>
      <c r="SBL15" s="885"/>
      <c r="SBM15" s="886"/>
      <c r="SBN15" s="886"/>
      <c r="SBO15" s="886"/>
      <c r="SBP15" s="885"/>
      <c r="SBQ15" s="886"/>
      <c r="SBR15" s="886"/>
      <c r="SBS15" s="886"/>
      <c r="SBT15" s="885"/>
      <c r="SBU15" s="886"/>
      <c r="SBV15" s="886"/>
      <c r="SBW15" s="886"/>
      <c r="SBX15" s="885"/>
      <c r="SBY15" s="886"/>
      <c r="SBZ15" s="886"/>
      <c r="SCA15" s="886"/>
      <c r="SCB15" s="885"/>
      <c r="SCC15" s="886"/>
      <c r="SCD15" s="886"/>
      <c r="SCE15" s="886"/>
      <c r="SCF15" s="885"/>
      <c r="SCG15" s="886"/>
      <c r="SCH15" s="886"/>
      <c r="SCI15" s="886"/>
      <c r="SCJ15" s="885"/>
      <c r="SCK15" s="886"/>
      <c r="SCL15" s="886"/>
      <c r="SCM15" s="886"/>
      <c r="SCN15" s="885"/>
      <c r="SCO15" s="886"/>
      <c r="SCP15" s="886"/>
      <c r="SCQ15" s="886"/>
      <c r="SCR15" s="885"/>
      <c r="SCS15" s="886"/>
      <c r="SCT15" s="886"/>
      <c r="SCU15" s="886"/>
      <c r="SCV15" s="885"/>
      <c r="SCW15" s="886"/>
      <c r="SCX15" s="886"/>
      <c r="SCY15" s="886"/>
      <c r="SCZ15" s="885"/>
      <c r="SDA15" s="886"/>
      <c r="SDB15" s="886"/>
      <c r="SDC15" s="886"/>
      <c r="SDD15" s="885"/>
      <c r="SDE15" s="886"/>
      <c r="SDF15" s="886"/>
      <c r="SDG15" s="886"/>
      <c r="SDH15" s="885"/>
      <c r="SDI15" s="886"/>
      <c r="SDJ15" s="886"/>
      <c r="SDK15" s="886"/>
      <c r="SDL15" s="885"/>
      <c r="SDM15" s="886"/>
      <c r="SDN15" s="886"/>
      <c r="SDO15" s="886"/>
      <c r="SDP15" s="885"/>
      <c r="SDQ15" s="886"/>
      <c r="SDR15" s="886"/>
      <c r="SDS15" s="886"/>
      <c r="SDT15" s="885"/>
      <c r="SDU15" s="886"/>
      <c r="SDV15" s="886"/>
      <c r="SDW15" s="886"/>
      <c r="SDX15" s="885"/>
      <c r="SDY15" s="886"/>
      <c r="SDZ15" s="886"/>
      <c r="SEA15" s="886"/>
      <c r="SEB15" s="885"/>
      <c r="SEC15" s="886"/>
      <c r="SED15" s="886"/>
      <c r="SEE15" s="886"/>
      <c r="SEF15" s="885"/>
      <c r="SEG15" s="886"/>
      <c r="SEH15" s="886"/>
      <c r="SEI15" s="886"/>
      <c r="SEJ15" s="885"/>
      <c r="SEK15" s="886"/>
      <c r="SEL15" s="886"/>
      <c r="SEM15" s="886"/>
      <c r="SEN15" s="885"/>
      <c r="SEO15" s="886"/>
      <c r="SEP15" s="886"/>
      <c r="SEQ15" s="886"/>
      <c r="SER15" s="885"/>
      <c r="SES15" s="886"/>
      <c r="SET15" s="886"/>
      <c r="SEU15" s="886"/>
      <c r="SEV15" s="885"/>
      <c r="SEW15" s="886"/>
      <c r="SEX15" s="886"/>
      <c r="SEY15" s="886"/>
      <c r="SEZ15" s="885"/>
      <c r="SFA15" s="886"/>
      <c r="SFB15" s="886"/>
      <c r="SFC15" s="886"/>
      <c r="SFD15" s="885"/>
      <c r="SFE15" s="886"/>
      <c r="SFF15" s="886"/>
      <c r="SFG15" s="886"/>
      <c r="SFH15" s="885"/>
      <c r="SFI15" s="886"/>
      <c r="SFJ15" s="886"/>
      <c r="SFK15" s="886"/>
      <c r="SFL15" s="885"/>
      <c r="SFM15" s="886"/>
      <c r="SFN15" s="886"/>
      <c r="SFO15" s="886"/>
      <c r="SFP15" s="885"/>
      <c r="SFQ15" s="886"/>
      <c r="SFR15" s="886"/>
      <c r="SFS15" s="886"/>
      <c r="SFT15" s="885"/>
      <c r="SFU15" s="886"/>
      <c r="SFV15" s="886"/>
      <c r="SFW15" s="886"/>
      <c r="SFX15" s="885"/>
      <c r="SFY15" s="886"/>
      <c r="SFZ15" s="886"/>
      <c r="SGA15" s="886"/>
      <c r="SGB15" s="885"/>
      <c r="SGC15" s="886"/>
      <c r="SGD15" s="886"/>
      <c r="SGE15" s="886"/>
      <c r="SGF15" s="885"/>
      <c r="SGG15" s="886"/>
      <c r="SGH15" s="886"/>
      <c r="SGI15" s="886"/>
      <c r="SGJ15" s="885"/>
      <c r="SGK15" s="886"/>
      <c r="SGL15" s="886"/>
      <c r="SGM15" s="886"/>
      <c r="SGN15" s="885"/>
      <c r="SGO15" s="886"/>
      <c r="SGP15" s="886"/>
      <c r="SGQ15" s="886"/>
      <c r="SGR15" s="885"/>
      <c r="SGS15" s="886"/>
      <c r="SGT15" s="886"/>
      <c r="SGU15" s="886"/>
      <c r="SGV15" s="885"/>
      <c r="SGW15" s="886"/>
      <c r="SGX15" s="886"/>
      <c r="SGY15" s="886"/>
      <c r="SGZ15" s="885"/>
      <c r="SHA15" s="886"/>
      <c r="SHB15" s="886"/>
      <c r="SHC15" s="886"/>
      <c r="SHD15" s="885"/>
      <c r="SHE15" s="886"/>
      <c r="SHF15" s="886"/>
      <c r="SHG15" s="886"/>
      <c r="SHH15" s="885"/>
      <c r="SHI15" s="886"/>
      <c r="SHJ15" s="886"/>
      <c r="SHK15" s="886"/>
      <c r="SHL15" s="885"/>
      <c r="SHM15" s="886"/>
      <c r="SHN15" s="886"/>
      <c r="SHO15" s="886"/>
      <c r="SHP15" s="885"/>
      <c r="SHQ15" s="886"/>
      <c r="SHR15" s="886"/>
      <c r="SHS15" s="886"/>
      <c r="SHT15" s="885"/>
      <c r="SHU15" s="886"/>
      <c r="SHV15" s="886"/>
      <c r="SHW15" s="886"/>
      <c r="SHX15" s="885"/>
      <c r="SHY15" s="886"/>
      <c r="SHZ15" s="886"/>
      <c r="SIA15" s="886"/>
      <c r="SIB15" s="885"/>
      <c r="SIC15" s="886"/>
      <c r="SID15" s="886"/>
      <c r="SIE15" s="886"/>
      <c r="SIF15" s="885"/>
      <c r="SIG15" s="886"/>
      <c r="SIH15" s="886"/>
      <c r="SII15" s="886"/>
      <c r="SIJ15" s="885"/>
      <c r="SIK15" s="886"/>
      <c r="SIL15" s="886"/>
      <c r="SIM15" s="886"/>
      <c r="SIN15" s="885"/>
      <c r="SIO15" s="886"/>
      <c r="SIP15" s="886"/>
      <c r="SIQ15" s="886"/>
      <c r="SIR15" s="885"/>
      <c r="SIS15" s="886"/>
      <c r="SIT15" s="886"/>
      <c r="SIU15" s="886"/>
      <c r="SIV15" s="885"/>
      <c r="SIW15" s="886"/>
      <c r="SIX15" s="886"/>
      <c r="SIY15" s="886"/>
      <c r="SIZ15" s="885"/>
      <c r="SJA15" s="886"/>
      <c r="SJB15" s="886"/>
      <c r="SJC15" s="886"/>
      <c r="SJD15" s="885"/>
      <c r="SJE15" s="886"/>
      <c r="SJF15" s="886"/>
      <c r="SJG15" s="886"/>
      <c r="SJH15" s="885"/>
      <c r="SJI15" s="886"/>
      <c r="SJJ15" s="886"/>
      <c r="SJK15" s="886"/>
      <c r="SJL15" s="885"/>
      <c r="SJM15" s="886"/>
      <c r="SJN15" s="886"/>
      <c r="SJO15" s="886"/>
      <c r="SJP15" s="885"/>
      <c r="SJQ15" s="886"/>
      <c r="SJR15" s="886"/>
      <c r="SJS15" s="886"/>
      <c r="SJT15" s="885"/>
      <c r="SJU15" s="886"/>
      <c r="SJV15" s="886"/>
      <c r="SJW15" s="886"/>
      <c r="SJX15" s="885"/>
      <c r="SJY15" s="886"/>
      <c r="SJZ15" s="886"/>
      <c r="SKA15" s="886"/>
      <c r="SKB15" s="885"/>
      <c r="SKC15" s="886"/>
      <c r="SKD15" s="886"/>
      <c r="SKE15" s="886"/>
      <c r="SKF15" s="885"/>
      <c r="SKG15" s="886"/>
      <c r="SKH15" s="886"/>
      <c r="SKI15" s="886"/>
      <c r="SKJ15" s="885"/>
      <c r="SKK15" s="886"/>
      <c r="SKL15" s="886"/>
      <c r="SKM15" s="886"/>
      <c r="SKN15" s="885"/>
      <c r="SKO15" s="886"/>
      <c r="SKP15" s="886"/>
      <c r="SKQ15" s="886"/>
      <c r="SKR15" s="885"/>
      <c r="SKS15" s="886"/>
      <c r="SKT15" s="886"/>
      <c r="SKU15" s="886"/>
      <c r="SKV15" s="885"/>
      <c r="SKW15" s="886"/>
      <c r="SKX15" s="886"/>
      <c r="SKY15" s="886"/>
      <c r="SKZ15" s="885"/>
      <c r="SLA15" s="886"/>
      <c r="SLB15" s="886"/>
      <c r="SLC15" s="886"/>
      <c r="SLD15" s="885"/>
      <c r="SLE15" s="886"/>
      <c r="SLF15" s="886"/>
      <c r="SLG15" s="886"/>
      <c r="SLH15" s="885"/>
      <c r="SLI15" s="886"/>
      <c r="SLJ15" s="886"/>
      <c r="SLK15" s="886"/>
      <c r="SLL15" s="885"/>
      <c r="SLM15" s="886"/>
      <c r="SLN15" s="886"/>
      <c r="SLO15" s="886"/>
      <c r="SLP15" s="885"/>
      <c r="SLQ15" s="886"/>
      <c r="SLR15" s="886"/>
      <c r="SLS15" s="886"/>
      <c r="SLT15" s="885"/>
      <c r="SLU15" s="886"/>
      <c r="SLV15" s="886"/>
      <c r="SLW15" s="886"/>
      <c r="SLX15" s="885"/>
      <c r="SLY15" s="886"/>
      <c r="SLZ15" s="886"/>
      <c r="SMA15" s="886"/>
      <c r="SMB15" s="885"/>
      <c r="SMC15" s="886"/>
      <c r="SMD15" s="886"/>
      <c r="SME15" s="886"/>
      <c r="SMF15" s="885"/>
      <c r="SMG15" s="886"/>
      <c r="SMH15" s="886"/>
      <c r="SMI15" s="886"/>
      <c r="SMJ15" s="885"/>
      <c r="SMK15" s="886"/>
      <c r="SML15" s="886"/>
      <c r="SMM15" s="886"/>
      <c r="SMN15" s="885"/>
      <c r="SMO15" s="886"/>
      <c r="SMP15" s="886"/>
      <c r="SMQ15" s="886"/>
      <c r="SMR15" s="885"/>
      <c r="SMS15" s="886"/>
      <c r="SMT15" s="886"/>
      <c r="SMU15" s="886"/>
      <c r="SMV15" s="885"/>
      <c r="SMW15" s="886"/>
      <c r="SMX15" s="886"/>
      <c r="SMY15" s="886"/>
      <c r="SMZ15" s="885"/>
      <c r="SNA15" s="886"/>
      <c r="SNB15" s="886"/>
      <c r="SNC15" s="886"/>
      <c r="SND15" s="885"/>
      <c r="SNE15" s="886"/>
      <c r="SNF15" s="886"/>
      <c r="SNG15" s="886"/>
      <c r="SNH15" s="885"/>
      <c r="SNI15" s="886"/>
      <c r="SNJ15" s="886"/>
      <c r="SNK15" s="886"/>
      <c r="SNL15" s="885"/>
      <c r="SNM15" s="886"/>
      <c r="SNN15" s="886"/>
      <c r="SNO15" s="886"/>
      <c r="SNP15" s="885"/>
      <c r="SNQ15" s="886"/>
      <c r="SNR15" s="886"/>
      <c r="SNS15" s="886"/>
      <c r="SNT15" s="885"/>
      <c r="SNU15" s="886"/>
      <c r="SNV15" s="886"/>
      <c r="SNW15" s="886"/>
      <c r="SNX15" s="885"/>
      <c r="SNY15" s="886"/>
      <c r="SNZ15" s="886"/>
      <c r="SOA15" s="886"/>
      <c r="SOB15" s="885"/>
      <c r="SOC15" s="886"/>
      <c r="SOD15" s="886"/>
      <c r="SOE15" s="886"/>
      <c r="SOF15" s="885"/>
      <c r="SOG15" s="886"/>
      <c r="SOH15" s="886"/>
      <c r="SOI15" s="886"/>
      <c r="SOJ15" s="885"/>
      <c r="SOK15" s="886"/>
      <c r="SOL15" s="886"/>
      <c r="SOM15" s="886"/>
      <c r="SON15" s="885"/>
      <c r="SOO15" s="886"/>
      <c r="SOP15" s="886"/>
      <c r="SOQ15" s="886"/>
      <c r="SOR15" s="885"/>
      <c r="SOS15" s="886"/>
      <c r="SOT15" s="886"/>
      <c r="SOU15" s="886"/>
      <c r="SOV15" s="885"/>
      <c r="SOW15" s="886"/>
      <c r="SOX15" s="886"/>
      <c r="SOY15" s="886"/>
      <c r="SOZ15" s="885"/>
      <c r="SPA15" s="886"/>
      <c r="SPB15" s="886"/>
      <c r="SPC15" s="886"/>
      <c r="SPD15" s="885"/>
      <c r="SPE15" s="886"/>
      <c r="SPF15" s="886"/>
      <c r="SPG15" s="886"/>
      <c r="SPH15" s="885"/>
      <c r="SPI15" s="886"/>
      <c r="SPJ15" s="886"/>
      <c r="SPK15" s="886"/>
      <c r="SPL15" s="885"/>
      <c r="SPM15" s="886"/>
      <c r="SPN15" s="886"/>
      <c r="SPO15" s="886"/>
      <c r="SPP15" s="885"/>
      <c r="SPQ15" s="886"/>
      <c r="SPR15" s="886"/>
      <c r="SPS15" s="886"/>
      <c r="SPT15" s="885"/>
      <c r="SPU15" s="886"/>
      <c r="SPV15" s="886"/>
      <c r="SPW15" s="886"/>
      <c r="SPX15" s="885"/>
      <c r="SPY15" s="886"/>
      <c r="SPZ15" s="886"/>
      <c r="SQA15" s="886"/>
      <c r="SQB15" s="885"/>
      <c r="SQC15" s="886"/>
      <c r="SQD15" s="886"/>
      <c r="SQE15" s="886"/>
      <c r="SQF15" s="885"/>
      <c r="SQG15" s="886"/>
      <c r="SQH15" s="886"/>
      <c r="SQI15" s="886"/>
      <c r="SQJ15" s="885"/>
      <c r="SQK15" s="886"/>
      <c r="SQL15" s="886"/>
      <c r="SQM15" s="886"/>
      <c r="SQN15" s="885"/>
      <c r="SQO15" s="886"/>
      <c r="SQP15" s="886"/>
      <c r="SQQ15" s="886"/>
      <c r="SQR15" s="885"/>
      <c r="SQS15" s="886"/>
      <c r="SQT15" s="886"/>
      <c r="SQU15" s="886"/>
      <c r="SQV15" s="885"/>
      <c r="SQW15" s="886"/>
      <c r="SQX15" s="886"/>
      <c r="SQY15" s="886"/>
      <c r="SQZ15" s="885"/>
      <c r="SRA15" s="886"/>
      <c r="SRB15" s="886"/>
      <c r="SRC15" s="886"/>
      <c r="SRD15" s="885"/>
      <c r="SRE15" s="886"/>
      <c r="SRF15" s="886"/>
      <c r="SRG15" s="886"/>
      <c r="SRH15" s="885"/>
      <c r="SRI15" s="886"/>
      <c r="SRJ15" s="886"/>
      <c r="SRK15" s="886"/>
      <c r="SRL15" s="885"/>
      <c r="SRM15" s="886"/>
      <c r="SRN15" s="886"/>
      <c r="SRO15" s="886"/>
      <c r="SRP15" s="885"/>
      <c r="SRQ15" s="886"/>
      <c r="SRR15" s="886"/>
      <c r="SRS15" s="886"/>
      <c r="SRT15" s="885"/>
      <c r="SRU15" s="886"/>
      <c r="SRV15" s="886"/>
      <c r="SRW15" s="886"/>
      <c r="SRX15" s="885"/>
      <c r="SRY15" s="886"/>
      <c r="SRZ15" s="886"/>
      <c r="SSA15" s="886"/>
      <c r="SSB15" s="885"/>
      <c r="SSC15" s="886"/>
      <c r="SSD15" s="886"/>
      <c r="SSE15" s="886"/>
      <c r="SSF15" s="885"/>
      <c r="SSG15" s="886"/>
      <c r="SSH15" s="886"/>
      <c r="SSI15" s="886"/>
      <c r="SSJ15" s="885"/>
      <c r="SSK15" s="886"/>
      <c r="SSL15" s="886"/>
      <c r="SSM15" s="886"/>
      <c r="SSN15" s="885"/>
      <c r="SSO15" s="886"/>
      <c r="SSP15" s="886"/>
      <c r="SSQ15" s="886"/>
      <c r="SSR15" s="885"/>
      <c r="SSS15" s="886"/>
      <c r="SST15" s="886"/>
      <c r="SSU15" s="886"/>
      <c r="SSV15" s="885"/>
      <c r="SSW15" s="886"/>
      <c r="SSX15" s="886"/>
      <c r="SSY15" s="886"/>
      <c r="SSZ15" s="885"/>
      <c r="STA15" s="886"/>
      <c r="STB15" s="886"/>
      <c r="STC15" s="886"/>
      <c r="STD15" s="885"/>
      <c r="STE15" s="886"/>
      <c r="STF15" s="886"/>
      <c r="STG15" s="886"/>
      <c r="STH15" s="885"/>
      <c r="STI15" s="886"/>
      <c r="STJ15" s="886"/>
      <c r="STK15" s="886"/>
      <c r="STL15" s="885"/>
      <c r="STM15" s="886"/>
      <c r="STN15" s="886"/>
      <c r="STO15" s="886"/>
      <c r="STP15" s="885"/>
      <c r="STQ15" s="886"/>
      <c r="STR15" s="886"/>
      <c r="STS15" s="886"/>
      <c r="STT15" s="885"/>
      <c r="STU15" s="886"/>
      <c r="STV15" s="886"/>
      <c r="STW15" s="886"/>
      <c r="STX15" s="885"/>
      <c r="STY15" s="886"/>
      <c r="STZ15" s="886"/>
      <c r="SUA15" s="886"/>
      <c r="SUB15" s="885"/>
      <c r="SUC15" s="886"/>
      <c r="SUD15" s="886"/>
      <c r="SUE15" s="886"/>
      <c r="SUF15" s="885"/>
      <c r="SUG15" s="886"/>
      <c r="SUH15" s="886"/>
      <c r="SUI15" s="886"/>
      <c r="SUJ15" s="885"/>
      <c r="SUK15" s="886"/>
      <c r="SUL15" s="886"/>
      <c r="SUM15" s="886"/>
      <c r="SUN15" s="885"/>
      <c r="SUO15" s="886"/>
      <c r="SUP15" s="886"/>
      <c r="SUQ15" s="886"/>
      <c r="SUR15" s="885"/>
      <c r="SUS15" s="886"/>
      <c r="SUT15" s="886"/>
      <c r="SUU15" s="886"/>
      <c r="SUV15" s="885"/>
      <c r="SUW15" s="886"/>
      <c r="SUX15" s="886"/>
      <c r="SUY15" s="886"/>
      <c r="SUZ15" s="885"/>
      <c r="SVA15" s="886"/>
      <c r="SVB15" s="886"/>
      <c r="SVC15" s="886"/>
      <c r="SVD15" s="885"/>
      <c r="SVE15" s="886"/>
      <c r="SVF15" s="886"/>
      <c r="SVG15" s="886"/>
      <c r="SVH15" s="885"/>
      <c r="SVI15" s="886"/>
      <c r="SVJ15" s="886"/>
      <c r="SVK15" s="886"/>
      <c r="SVL15" s="885"/>
      <c r="SVM15" s="886"/>
      <c r="SVN15" s="886"/>
      <c r="SVO15" s="886"/>
      <c r="SVP15" s="885"/>
      <c r="SVQ15" s="886"/>
      <c r="SVR15" s="886"/>
      <c r="SVS15" s="886"/>
      <c r="SVT15" s="885"/>
      <c r="SVU15" s="886"/>
      <c r="SVV15" s="886"/>
      <c r="SVW15" s="886"/>
      <c r="SVX15" s="885"/>
      <c r="SVY15" s="886"/>
      <c r="SVZ15" s="886"/>
      <c r="SWA15" s="886"/>
      <c r="SWB15" s="885"/>
      <c r="SWC15" s="886"/>
      <c r="SWD15" s="886"/>
      <c r="SWE15" s="886"/>
      <c r="SWF15" s="885"/>
      <c r="SWG15" s="886"/>
      <c r="SWH15" s="886"/>
      <c r="SWI15" s="886"/>
      <c r="SWJ15" s="885"/>
      <c r="SWK15" s="886"/>
      <c r="SWL15" s="886"/>
      <c r="SWM15" s="886"/>
      <c r="SWN15" s="885"/>
      <c r="SWO15" s="886"/>
      <c r="SWP15" s="886"/>
      <c r="SWQ15" s="886"/>
      <c r="SWR15" s="885"/>
      <c r="SWS15" s="886"/>
      <c r="SWT15" s="886"/>
      <c r="SWU15" s="886"/>
      <c r="SWV15" s="885"/>
      <c r="SWW15" s="886"/>
      <c r="SWX15" s="886"/>
      <c r="SWY15" s="886"/>
      <c r="SWZ15" s="885"/>
      <c r="SXA15" s="886"/>
      <c r="SXB15" s="886"/>
      <c r="SXC15" s="886"/>
      <c r="SXD15" s="885"/>
      <c r="SXE15" s="886"/>
      <c r="SXF15" s="886"/>
      <c r="SXG15" s="886"/>
      <c r="SXH15" s="885"/>
      <c r="SXI15" s="886"/>
      <c r="SXJ15" s="886"/>
      <c r="SXK15" s="886"/>
      <c r="SXL15" s="885"/>
      <c r="SXM15" s="886"/>
      <c r="SXN15" s="886"/>
      <c r="SXO15" s="886"/>
      <c r="SXP15" s="885"/>
      <c r="SXQ15" s="886"/>
      <c r="SXR15" s="886"/>
      <c r="SXS15" s="886"/>
      <c r="SXT15" s="885"/>
      <c r="SXU15" s="886"/>
      <c r="SXV15" s="886"/>
      <c r="SXW15" s="886"/>
      <c r="SXX15" s="885"/>
      <c r="SXY15" s="886"/>
      <c r="SXZ15" s="886"/>
      <c r="SYA15" s="886"/>
      <c r="SYB15" s="885"/>
      <c r="SYC15" s="886"/>
      <c r="SYD15" s="886"/>
      <c r="SYE15" s="886"/>
      <c r="SYF15" s="885"/>
      <c r="SYG15" s="886"/>
      <c r="SYH15" s="886"/>
      <c r="SYI15" s="886"/>
      <c r="SYJ15" s="885"/>
      <c r="SYK15" s="886"/>
      <c r="SYL15" s="886"/>
      <c r="SYM15" s="886"/>
      <c r="SYN15" s="885"/>
      <c r="SYO15" s="886"/>
      <c r="SYP15" s="886"/>
      <c r="SYQ15" s="886"/>
      <c r="SYR15" s="885"/>
      <c r="SYS15" s="886"/>
      <c r="SYT15" s="886"/>
      <c r="SYU15" s="886"/>
      <c r="SYV15" s="885"/>
      <c r="SYW15" s="886"/>
      <c r="SYX15" s="886"/>
      <c r="SYY15" s="886"/>
      <c r="SYZ15" s="885"/>
      <c r="SZA15" s="886"/>
      <c r="SZB15" s="886"/>
      <c r="SZC15" s="886"/>
      <c r="SZD15" s="885"/>
      <c r="SZE15" s="886"/>
      <c r="SZF15" s="886"/>
      <c r="SZG15" s="886"/>
      <c r="SZH15" s="885"/>
      <c r="SZI15" s="886"/>
      <c r="SZJ15" s="886"/>
      <c r="SZK15" s="886"/>
      <c r="SZL15" s="885"/>
      <c r="SZM15" s="886"/>
      <c r="SZN15" s="886"/>
      <c r="SZO15" s="886"/>
      <c r="SZP15" s="885"/>
      <c r="SZQ15" s="886"/>
      <c r="SZR15" s="886"/>
      <c r="SZS15" s="886"/>
      <c r="SZT15" s="885"/>
      <c r="SZU15" s="886"/>
      <c r="SZV15" s="886"/>
      <c r="SZW15" s="886"/>
      <c r="SZX15" s="885"/>
      <c r="SZY15" s="886"/>
      <c r="SZZ15" s="886"/>
      <c r="TAA15" s="886"/>
      <c r="TAB15" s="885"/>
      <c r="TAC15" s="886"/>
      <c r="TAD15" s="886"/>
      <c r="TAE15" s="886"/>
      <c r="TAF15" s="885"/>
      <c r="TAG15" s="886"/>
      <c r="TAH15" s="886"/>
      <c r="TAI15" s="886"/>
      <c r="TAJ15" s="885"/>
      <c r="TAK15" s="886"/>
      <c r="TAL15" s="886"/>
      <c r="TAM15" s="886"/>
      <c r="TAN15" s="885"/>
      <c r="TAO15" s="886"/>
      <c r="TAP15" s="886"/>
      <c r="TAQ15" s="886"/>
      <c r="TAR15" s="885"/>
      <c r="TAS15" s="886"/>
      <c r="TAT15" s="886"/>
      <c r="TAU15" s="886"/>
      <c r="TAV15" s="885"/>
      <c r="TAW15" s="886"/>
      <c r="TAX15" s="886"/>
      <c r="TAY15" s="886"/>
      <c r="TAZ15" s="885"/>
      <c r="TBA15" s="886"/>
      <c r="TBB15" s="886"/>
      <c r="TBC15" s="886"/>
      <c r="TBD15" s="885"/>
      <c r="TBE15" s="886"/>
      <c r="TBF15" s="886"/>
      <c r="TBG15" s="886"/>
      <c r="TBH15" s="885"/>
      <c r="TBI15" s="886"/>
      <c r="TBJ15" s="886"/>
      <c r="TBK15" s="886"/>
      <c r="TBL15" s="885"/>
      <c r="TBM15" s="886"/>
      <c r="TBN15" s="886"/>
      <c r="TBO15" s="886"/>
      <c r="TBP15" s="885"/>
      <c r="TBQ15" s="886"/>
      <c r="TBR15" s="886"/>
      <c r="TBS15" s="886"/>
      <c r="TBT15" s="885"/>
      <c r="TBU15" s="886"/>
      <c r="TBV15" s="886"/>
      <c r="TBW15" s="886"/>
      <c r="TBX15" s="885"/>
      <c r="TBY15" s="886"/>
      <c r="TBZ15" s="886"/>
      <c r="TCA15" s="886"/>
      <c r="TCB15" s="885"/>
      <c r="TCC15" s="886"/>
      <c r="TCD15" s="886"/>
      <c r="TCE15" s="886"/>
      <c r="TCF15" s="885"/>
      <c r="TCG15" s="886"/>
      <c r="TCH15" s="886"/>
      <c r="TCI15" s="886"/>
      <c r="TCJ15" s="885"/>
      <c r="TCK15" s="886"/>
      <c r="TCL15" s="886"/>
      <c r="TCM15" s="886"/>
      <c r="TCN15" s="885"/>
      <c r="TCO15" s="886"/>
      <c r="TCP15" s="886"/>
      <c r="TCQ15" s="886"/>
      <c r="TCR15" s="885"/>
      <c r="TCS15" s="886"/>
      <c r="TCT15" s="886"/>
      <c r="TCU15" s="886"/>
      <c r="TCV15" s="885"/>
      <c r="TCW15" s="886"/>
      <c r="TCX15" s="886"/>
      <c r="TCY15" s="886"/>
      <c r="TCZ15" s="885"/>
      <c r="TDA15" s="886"/>
      <c r="TDB15" s="886"/>
      <c r="TDC15" s="886"/>
      <c r="TDD15" s="885"/>
      <c r="TDE15" s="886"/>
      <c r="TDF15" s="886"/>
      <c r="TDG15" s="886"/>
      <c r="TDH15" s="885"/>
      <c r="TDI15" s="886"/>
      <c r="TDJ15" s="886"/>
      <c r="TDK15" s="886"/>
      <c r="TDL15" s="885"/>
      <c r="TDM15" s="886"/>
      <c r="TDN15" s="886"/>
      <c r="TDO15" s="886"/>
      <c r="TDP15" s="885"/>
      <c r="TDQ15" s="886"/>
      <c r="TDR15" s="886"/>
      <c r="TDS15" s="886"/>
      <c r="TDT15" s="885"/>
      <c r="TDU15" s="886"/>
      <c r="TDV15" s="886"/>
      <c r="TDW15" s="886"/>
      <c r="TDX15" s="885"/>
      <c r="TDY15" s="886"/>
      <c r="TDZ15" s="886"/>
      <c r="TEA15" s="886"/>
      <c r="TEB15" s="885"/>
      <c r="TEC15" s="886"/>
      <c r="TED15" s="886"/>
      <c r="TEE15" s="886"/>
      <c r="TEF15" s="885"/>
      <c r="TEG15" s="886"/>
      <c r="TEH15" s="886"/>
      <c r="TEI15" s="886"/>
      <c r="TEJ15" s="885"/>
      <c r="TEK15" s="886"/>
      <c r="TEL15" s="886"/>
      <c r="TEM15" s="886"/>
      <c r="TEN15" s="885"/>
      <c r="TEO15" s="886"/>
      <c r="TEP15" s="886"/>
      <c r="TEQ15" s="886"/>
      <c r="TER15" s="885"/>
      <c r="TES15" s="886"/>
      <c r="TET15" s="886"/>
      <c r="TEU15" s="886"/>
      <c r="TEV15" s="885"/>
      <c r="TEW15" s="886"/>
      <c r="TEX15" s="886"/>
      <c r="TEY15" s="886"/>
      <c r="TEZ15" s="885"/>
      <c r="TFA15" s="886"/>
      <c r="TFB15" s="886"/>
      <c r="TFC15" s="886"/>
      <c r="TFD15" s="885"/>
      <c r="TFE15" s="886"/>
      <c r="TFF15" s="886"/>
      <c r="TFG15" s="886"/>
      <c r="TFH15" s="885"/>
      <c r="TFI15" s="886"/>
      <c r="TFJ15" s="886"/>
      <c r="TFK15" s="886"/>
      <c r="TFL15" s="885"/>
      <c r="TFM15" s="886"/>
      <c r="TFN15" s="886"/>
      <c r="TFO15" s="886"/>
      <c r="TFP15" s="885"/>
      <c r="TFQ15" s="886"/>
      <c r="TFR15" s="886"/>
      <c r="TFS15" s="886"/>
      <c r="TFT15" s="885"/>
      <c r="TFU15" s="886"/>
      <c r="TFV15" s="886"/>
      <c r="TFW15" s="886"/>
      <c r="TFX15" s="885"/>
      <c r="TFY15" s="886"/>
      <c r="TFZ15" s="886"/>
      <c r="TGA15" s="886"/>
      <c r="TGB15" s="885"/>
      <c r="TGC15" s="886"/>
      <c r="TGD15" s="886"/>
      <c r="TGE15" s="886"/>
      <c r="TGF15" s="885"/>
      <c r="TGG15" s="886"/>
      <c r="TGH15" s="886"/>
      <c r="TGI15" s="886"/>
      <c r="TGJ15" s="885"/>
      <c r="TGK15" s="886"/>
      <c r="TGL15" s="886"/>
      <c r="TGM15" s="886"/>
      <c r="TGN15" s="885"/>
      <c r="TGO15" s="886"/>
      <c r="TGP15" s="886"/>
      <c r="TGQ15" s="886"/>
      <c r="TGR15" s="885"/>
      <c r="TGS15" s="886"/>
      <c r="TGT15" s="886"/>
      <c r="TGU15" s="886"/>
      <c r="TGV15" s="885"/>
      <c r="TGW15" s="886"/>
      <c r="TGX15" s="886"/>
      <c r="TGY15" s="886"/>
      <c r="TGZ15" s="885"/>
      <c r="THA15" s="886"/>
      <c r="THB15" s="886"/>
      <c r="THC15" s="886"/>
      <c r="THD15" s="885"/>
      <c r="THE15" s="886"/>
      <c r="THF15" s="886"/>
      <c r="THG15" s="886"/>
      <c r="THH15" s="885"/>
      <c r="THI15" s="886"/>
      <c r="THJ15" s="886"/>
      <c r="THK15" s="886"/>
      <c r="THL15" s="885"/>
      <c r="THM15" s="886"/>
      <c r="THN15" s="886"/>
      <c r="THO15" s="886"/>
      <c r="THP15" s="885"/>
      <c r="THQ15" s="886"/>
      <c r="THR15" s="886"/>
      <c r="THS15" s="886"/>
      <c r="THT15" s="885"/>
      <c r="THU15" s="886"/>
      <c r="THV15" s="886"/>
      <c r="THW15" s="886"/>
      <c r="THX15" s="885"/>
      <c r="THY15" s="886"/>
      <c r="THZ15" s="886"/>
      <c r="TIA15" s="886"/>
      <c r="TIB15" s="885"/>
      <c r="TIC15" s="886"/>
      <c r="TID15" s="886"/>
      <c r="TIE15" s="886"/>
      <c r="TIF15" s="885"/>
      <c r="TIG15" s="886"/>
      <c r="TIH15" s="886"/>
      <c r="TII15" s="886"/>
      <c r="TIJ15" s="885"/>
      <c r="TIK15" s="886"/>
      <c r="TIL15" s="886"/>
      <c r="TIM15" s="886"/>
      <c r="TIN15" s="885"/>
      <c r="TIO15" s="886"/>
      <c r="TIP15" s="886"/>
      <c r="TIQ15" s="886"/>
      <c r="TIR15" s="885"/>
      <c r="TIS15" s="886"/>
      <c r="TIT15" s="886"/>
      <c r="TIU15" s="886"/>
      <c r="TIV15" s="885"/>
      <c r="TIW15" s="886"/>
      <c r="TIX15" s="886"/>
      <c r="TIY15" s="886"/>
      <c r="TIZ15" s="885"/>
      <c r="TJA15" s="886"/>
      <c r="TJB15" s="886"/>
      <c r="TJC15" s="886"/>
      <c r="TJD15" s="885"/>
      <c r="TJE15" s="886"/>
      <c r="TJF15" s="886"/>
      <c r="TJG15" s="886"/>
      <c r="TJH15" s="885"/>
      <c r="TJI15" s="886"/>
      <c r="TJJ15" s="886"/>
      <c r="TJK15" s="886"/>
      <c r="TJL15" s="885"/>
      <c r="TJM15" s="886"/>
      <c r="TJN15" s="886"/>
      <c r="TJO15" s="886"/>
      <c r="TJP15" s="885"/>
      <c r="TJQ15" s="886"/>
      <c r="TJR15" s="886"/>
      <c r="TJS15" s="886"/>
      <c r="TJT15" s="885"/>
      <c r="TJU15" s="886"/>
      <c r="TJV15" s="886"/>
      <c r="TJW15" s="886"/>
      <c r="TJX15" s="885"/>
      <c r="TJY15" s="886"/>
      <c r="TJZ15" s="886"/>
      <c r="TKA15" s="886"/>
      <c r="TKB15" s="885"/>
      <c r="TKC15" s="886"/>
      <c r="TKD15" s="886"/>
      <c r="TKE15" s="886"/>
      <c r="TKF15" s="885"/>
      <c r="TKG15" s="886"/>
      <c r="TKH15" s="886"/>
      <c r="TKI15" s="886"/>
      <c r="TKJ15" s="885"/>
      <c r="TKK15" s="886"/>
      <c r="TKL15" s="886"/>
      <c r="TKM15" s="886"/>
      <c r="TKN15" s="885"/>
      <c r="TKO15" s="886"/>
      <c r="TKP15" s="886"/>
      <c r="TKQ15" s="886"/>
      <c r="TKR15" s="885"/>
      <c r="TKS15" s="886"/>
      <c r="TKT15" s="886"/>
      <c r="TKU15" s="886"/>
      <c r="TKV15" s="885"/>
      <c r="TKW15" s="886"/>
      <c r="TKX15" s="886"/>
      <c r="TKY15" s="886"/>
      <c r="TKZ15" s="885"/>
      <c r="TLA15" s="886"/>
      <c r="TLB15" s="886"/>
      <c r="TLC15" s="886"/>
      <c r="TLD15" s="885"/>
      <c r="TLE15" s="886"/>
      <c r="TLF15" s="886"/>
      <c r="TLG15" s="886"/>
      <c r="TLH15" s="885"/>
      <c r="TLI15" s="886"/>
      <c r="TLJ15" s="886"/>
      <c r="TLK15" s="886"/>
      <c r="TLL15" s="885"/>
      <c r="TLM15" s="886"/>
      <c r="TLN15" s="886"/>
      <c r="TLO15" s="886"/>
      <c r="TLP15" s="885"/>
      <c r="TLQ15" s="886"/>
      <c r="TLR15" s="886"/>
      <c r="TLS15" s="886"/>
      <c r="TLT15" s="885"/>
      <c r="TLU15" s="886"/>
      <c r="TLV15" s="886"/>
      <c r="TLW15" s="886"/>
      <c r="TLX15" s="885"/>
      <c r="TLY15" s="886"/>
      <c r="TLZ15" s="886"/>
      <c r="TMA15" s="886"/>
      <c r="TMB15" s="885"/>
      <c r="TMC15" s="886"/>
      <c r="TMD15" s="886"/>
      <c r="TME15" s="886"/>
      <c r="TMF15" s="885"/>
      <c r="TMG15" s="886"/>
      <c r="TMH15" s="886"/>
      <c r="TMI15" s="886"/>
      <c r="TMJ15" s="885"/>
      <c r="TMK15" s="886"/>
      <c r="TML15" s="886"/>
      <c r="TMM15" s="886"/>
      <c r="TMN15" s="885"/>
      <c r="TMO15" s="886"/>
      <c r="TMP15" s="886"/>
      <c r="TMQ15" s="886"/>
      <c r="TMR15" s="885"/>
      <c r="TMS15" s="886"/>
      <c r="TMT15" s="886"/>
      <c r="TMU15" s="886"/>
      <c r="TMV15" s="885"/>
      <c r="TMW15" s="886"/>
      <c r="TMX15" s="886"/>
      <c r="TMY15" s="886"/>
      <c r="TMZ15" s="885"/>
      <c r="TNA15" s="886"/>
      <c r="TNB15" s="886"/>
      <c r="TNC15" s="886"/>
      <c r="TND15" s="885"/>
      <c r="TNE15" s="886"/>
      <c r="TNF15" s="886"/>
      <c r="TNG15" s="886"/>
      <c r="TNH15" s="885"/>
      <c r="TNI15" s="886"/>
      <c r="TNJ15" s="886"/>
      <c r="TNK15" s="886"/>
      <c r="TNL15" s="885"/>
      <c r="TNM15" s="886"/>
      <c r="TNN15" s="886"/>
      <c r="TNO15" s="886"/>
      <c r="TNP15" s="885"/>
      <c r="TNQ15" s="886"/>
      <c r="TNR15" s="886"/>
      <c r="TNS15" s="886"/>
      <c r="TNT15" s="885"/>
      <c r="TNU15" s="886"/>
      <c r="TNV15" s="886"/>
      <c r="TNW15" s="886"/>
      <c r="TNX15" s="885"/>
      <c r="TNY15" s="886"/>
      <c r="TNZ15" s="886"/>
      <c r="TOA15" s="886"/>
      <c r="TOB15" s="885"/>
      <c r="TOC15" s="886"/>
      <c r="TOD15" s="886"/>
      <c r="TOE15" s="886"/>
      <c r="TOF15" s="885"/>
      <c r="TOG15" s="886"/>
      <c r="TOH15" s="886"/>
      <c r="TOI15" s="886"/>
      <c r="TOJ15" s="885"/>
      <c r="TOK15" s="886"/>
      <c r="TOL15" s="886"/>
      <c r="TOM15" s="886"/>
      <c r="TON15" s="885"/>
      <c r="TOO15" s="886"/>
      <c r="TOP15" s="886"/>
      <c r="TOQ15" s="886"/>
      <c r="TOR15" s="885"/>
      <c r="TOS15" s="886"/>
      <c r="TOT15" s="886"/>
      <c r="TOU15" s="886"/>
      <c r="TOV15" s="885"/>
      <c r="TOW15" s="886"/>
      <c r="TOX15" s="886"/>
      <c r="TOY15" s="886"/>
      <c r="TOZ15" s="885"/>
      <c r="TPA15" s="886"/>
      <c r="TPB15" s="886"/>
      <c r="TPC15" s="886"/>
      <c r="TPD15" s="885"/>
      <c r="TPE15" s="886"/>
      <c r="TPF15" s="886"/>
      <c r="TPG15" s="886"/>
      <c r="TPH15" s="885"/>
      <c r="TPI15" s="886"/>
      <c r="TPJ15" s="886"/>
      <c r="TPK15" s="886"/>
      <c r="TPL15" s="885"/>
      <c r="TPM15" s="886"/>
      <c r="TPN15" s="886"/>
      <c r="TPO15" s="886"/>
      <c r="TPP15" s="885"/>
      <c r="TPQ15" s="886"/>
      <c r="TPR15" s="886"/>
      <c r="TPS15" s="886"/>
      <c r="TPT15" s="885"/>
      <c r="TPU15" s="886"/>
      <c r="TPV15" s="886"/>
      <c r="TPW15" s="886"/>
      <c r="TPX15" s="885"/>
      <c r="TPY15" s="886"/>
      <c r="TPZ15" s="886"/>
      <c r="TQA15" s="886"/>
      <c r="TQB15" s="885"/>
      <c r="TQC15" s="886"/>
      <c r="TQD15" s="886"/>
      <c r="TQE15" s="886"/>
      <c r="TQF15" s="885"/>
      <c r="TQG15" s="886"/>
      <c r="TQH15" s="886"/>
      <c r="TQI15" s="886"/>
      <c r="TQJ15" s="885"/>
      <c r="TQK15" s="886"/>
      <c r="TQL15" s="886"/>
      <c r="TQM15" s="886"/>
      <c r="TQN15" s="885"/>
      <c r="TQO15" s="886"/>
      <c r="TQP15" s="886"/>
      <c r="TQQ15" s="886"/>
      <c r="TQR15" s="885"/>
      <c r="TQS15" s="886"/>
      <c r="TQT15" s="886"/>
      <c r="TQU15" s="886"/>
      <c r="TQV15" s="885"/>
      <c r="TQW15" s="886"/>
      <c r="TQX15" s="886"/>
      <c r="TQY15" s="886"/>
      <c r="TQZ15" s="885"/>
      <c r="TRA15" s="886"/>
      <c r="TRB15" s="886"/>
      <c r="TRC15" s="886"/>
      <c r="TRD15" s="885"/>
      <c r="TRE15" s="886"/>
      <c r="TRF15" s="886"/>
      <c r="TRG15" s="886"/>
      <c r="TRH15" s="885"/>
      <c r="TRI15" s="886"/>
      <c r="TRJ15" s="886"/>
      <c r="TRK15" s="886"/>
      <c r="TRL15" s="885"/>
      <c r="TRM15" s="886"/>
      <c r="TRN15" s="886"/>
      <c r="TRO15" s="886"/>
      <c r="TRP15" s="885"/>
      <c r="TRQ15" s="886"/>
      <c r="TRR15" s="886"/>
      <c r="TRS15" s="886"/>
      <c r="TRT15" s="885"/>
      <c r="TRU15" s="886"/>
      <c r="TRV15" s="886"/>
      <c r="TRW15" s="886"/>
      <c r="TRX15" s="885"/>
      <c r="TRY15" s="886"/>
      <c r="TRZ15" s="886"/>
      <c r="TSA15" s="886"/>
      <c r="TSB15" s="885"/>
      <c r="TSC15" s="886"/>
      <c r="TSD15" s="886"/>
      <c r="TSE15" s="886"/>
      <c r="TSF15" s="885"/>
      <c r="TSG15" s="886"/>
      <c r="TSH15" s="886"/>
      <c r="TSI15" s="886"/>
      <c r="TSJ15" s="885"/>
      <c r="TSK15" s="886"/>
      <c r="TSL15" s="886"/>
      <c r="TSM15" s="886"/>
      <c r="TSN15" s="885"/>
      <c r="TSO15" s="886"/>
      <c r="TSP15" s="886"/>
      <c r="TSQ15" s="886"/>
      <c r="TSR15" s="885"/>
      <c r="TSS15" s="886"/>
      <c r="TST15" s="886"/>
      <c r="TSU15" s="886"/>
      <c r="TSV15" s="885"/>
      <c r="TSW15" s="886"/>
      <c r="TSX15" s="886"/>
      <c r="TSY15" s="886"/>
      <c r="TSZ15" s="885"/>
      <c r="TTA15" s="886"/>
      <c r="TTB15" s="886"/>
      <c r="TTC15" s="886"/>
      <c r="TTD15" s="885"/>
      <c r="TTE15" s="886"/>
      <c r="TTF15" s="886"/>
      <c r="TTG15" s="886"/>
      <c r="TTH15" s="885"/>
      <c r="TTI15" s="886"/>
      <c r="TTJ15" s="886"/>
      <c r="TTK15" s="886"/>
      <c r="TTL15" s="885"/>
      <c r="TTM15" s="886"/>
      <c r="TTN15" s="886"/>
      <c r="TTO15" s="886"/>
      <c r="TTP15" s="885"/>
      <c r="TTQ15" s="886"/>
      <c r="TTR15" s="886"/>
      <c r="TTS15" s="886"/>
      <c r="TTT15" s="885"/>
      <c r="TTU15" s="886"/>
      <c r="TTV15" s="886"/>
      <c r="TTW15" s="886"/>
      <c r="TTX15" s="885"/>
      <c r="TTY15" s="886"/>
      <c r="TTZ15" s="886"/>
      <c r="TUA15" s="886"/>
      <c r="TUB15" s="885"/>
      <c r="TUC15" s="886"/>
      <c r="TUD15" s="886"/>
      <c r="TUE15" s="886"/>
      <c r="TUF15" s="885"/>
      <c r="TUG15" s="886"/>
      <c r="TUH15" s="886"/>
      <c r="TUI15" s="886"/>
      <c r="TUJ15" s="885"/>
      <c r="TUK15" s="886"/>
      <c r="TUL15" s="886"/>
      <c r="TUM15" s="886"/>
      <c r="TUN15" s="885"/>
      <c r="TUO15" s="886"/>
      <c r="TUP15" s="886"/>
      <c r="TUQ15" s="886"/>
      <c r="TUR15" s="885"/>
      <c r="TUS15" s="886"/>
      <c r="TUT15" s="886"/>
      <c r="TUU15" s="886"/>
      <c r="TUV15" s="885"/>
      <c r="TUW15" s="886"/>
      <c r="TUX15" s="886"/>
      <c r="TUY15" s="886"/>
      <c r="TUZ15" s="885"/>
      <c r="TVA15" s="886"/>
      <c r="TVB15" s="886"/>
      <c r="TVC15" s="886"/>
      <c r="TVD15" s="885"/>
      <c r="TVE15" s="886"/>
      <c r="TVF15" s="886"/>
      <c r="TVG15" s="886"/>
      <c r="TVH15" s="885"/>
      <c r="TVI15" s="886"/>
      <c r="TVJ15" s="886"/>
      <c r="TVK15" s="886"/>
      <c r="TVL15" s="885"/>
      <c r="TVM15" s="886"/>
      <c r="TVN15" s="886"/>
      <c r="TVO15" s="886"/>
      <c r="TVP15" s="885"/>
      <c r="TVQ15" s="886"/>
      <c r="TVR15" s="886"/>
      <c r="TVS15" s="886"/>
      <c r="TVT15" s="885"/>
      <c r="TVU15" s="886"/>
      <c r="TVV15" s="886"/>
      <c r="TVW15" s="886"/>
      <c r="TVX15" s="885"/>
      <c r="TVY15" s="886"/>
      <c r="TVZ15" s="886"/>
      <c r="TWA15" s="886"/>
      <c r="TWB15" s="885"/>
      <c r="TWC15" s="886"/>
      <c r="TWD15" s="886"/>
      <c r="TWE15" s="886"/>
      <c r="TWF15" s="885"/>
      <c r="TWG15" s="886"/>
      <c r="TWH15" s="886"/>
      <c r="TWI15" s="886"/>
      <c r="TWJ15" s="885"/>
      <c r="TWK15" s="886"/>
      <c r="TWL15" s="886"/>
      <c r="TWM15" s="886"/>
      <c r="TWN15" s="885"/>
      <c r="TWO15" s="886"/>
      <c r="TWP15" s="886"/>
      <c r="TWQ15" s="886"/>
      <c r="TWR15" s="885"/>
      <c r="TWS15" s="886"/>
      <c r="TWT15" s="886"/>
      <c r="TWU15" s="886"/>
      <c r="TWV15" s="885"/>
      <c r="TWW15" s="886"/>
      <c r="TWX15" s="886"/>
      <c r="TWY15" s="886"/>
      <c r="TWZ15" s="885"/>
      <c r="TXA15" s="886"/>
      <c r="TXB15" s="886"/>
      <c r="TXC15" s="886"/>
      <c r="TXD15" s="885"/>
      <c r="TXE15" s="886"/>
      <c r="TXF15" s="886"/>
      <c r="TXG15" s="886"/>
      <c r="TXH15" s="885"/>
      <c r="TXI15" s="886"/>
      <c r="TXJ15" s="886"/>
      <c r="TXK15" s="886"/>
      <c r="TXL15" s="885"/>
      <c r="TXM15" s="886"/>
      <c r="TXN15" s="886"/>
      <c r="TXO15" s="886"/>
      <c r="TXP15" s="885"/>
      <c r="TXQ15" s="886"/>
      <c r="TXR15" s="886"/>
      <c r="TXS15" s="886"/>
      <c r="TXT15" s="885"/>
      <c r="TXU15" s="886"/>
      <c r="TXV15" s="886"/>
      <c r="TXW15" s="886"/>
      <c r="TXX15" s="885"/>
      <c r="TXY15" s="886"/>
      <c r="TXZ15" s="886"/>
      <c r="TYA15" s="886"/>
      <c r="TYB15" s="885"/>
      <c r="TYC15" s="886"/>
      <c r="TYD15" s="886"/>
      <c r="TYE15" s="886"/>
      <c r="TYF15" s="885"/>
      <c r="TYG15" s="886"/>
      <c r="TYH15" s="886"/>
      <c r="TYI15" s="886"/>
      <c r="TYJ15" s="885"/>
      <c r="TYK15" s="886"/>
      <c r="TYL15" s="886"/>
      <c r="TYM15" s="886"/>
      <c r="TYN15" s="885"/>
      <c r="TYO15" s="886"/>
      <c r="TYP15" s="886"/>
      <c r="TYQ15" s="886"/>
      <c r="TYR15" s="885"/>
      <c r="TYS15" s="886"/>
      <c r="TYT15" s="886"/>
      <c r="TYU15" s="886"/>
      <c r="TYV15" s="885"/>
      <c r="TYW15" s="886"/>
      <c r="TYX15" s="886"/>
      <c r="TYY15" s="886"/>
      <c r="TYZ15" s="885"/>
      <c r="TZA15" s="886"/>
      <c r="TZB15" s="886"/>
      <c r="TZC15" s="886"/>
      <c r="TZD15" s="885"/>
      <c r="TZE15" s="886"/>
      <c r="TZF15" s="886"/>
      <c r="TZG15" s="886"/>
      <c r="TZH15" s="885"/>
      <c r="TZI15" s="886"/>
      <c r="TZJ15" s="886"/>
      <c r="TZK15" s="886"/>
      <c r="TZL15" s="885"/>
      <c r="TZM15" s="886"/>
      <c r="TZN15" s="886"/>
      <c r="TZO15" s="886"/>
      <c r="TZP15" s="885"/>
      <c r="TZQ15" s="886"/>
      <c r="TZR15" s="886"/>
      <c r="TZS15" s="886"/>
      <c r="TZT15" s="885"/>
      <c r="TZU15" s="886"/>
      <c r="TZV15" s="886"/>
      <c r="TZW15" s="886"/>
      <c r="TZX15" s="885"/>
      <c r="TZY15" s="886"/>
      <c r="TZZ15" s="886"/>
      <c r="UAA15" s="886"/>
      <c r="UAB15" s="885"/>
      <c r="UAC15" s="886"/>
      <c r="UAD15" s="886"/>
      <c r="UAE15" s="886"/>
      <c r="UAF15" s="885"/>
      <c r="UAG15" s="886"/>
      <c r="UAH15" s="886"/>
      <c r="UAI15" s="886"/>
      <c r="UAJ15" s="885"/>
      <c r="UAK15" s="886"/>
      <c r="UAL15" s="886"/>
      <c r="UAM15" s="886"/>
      <c r="UAN15" s="885"/>
      <c r="UAO15" s="886"/>
      <c r="UAP15" s="886"/>
      <c r="UAQ15" s="886"/>
      <c r="UAR15" s="885"/>
      <c r="UAS15" s="886"/>
      <c r="UAT15" s="886"/>
      <c r="UAU15" s="886"/>
      <c r="UAV15" s="885"/>
      <c r="UAW15" s="886"/>
      <c r="UAX15" s="886"/>
      <c r="UAY15" s="886"/>
      <c r="UAZ15" s="885"/>
      <c r="UBA15" s="886"/>
      <c r="UBB15" s="886"/>
      <c r="UBC15" s="886"/>
      <c r="UBD15" s="885"/>
      <c r="UBE15" s="886"/>
      <c r="UBF15" s="886"/>
      <c r="UBG15" s="886"/>
      <c r="UBH15" s="885"/>
      <c r="UBI15" s="886"/>
      <c r="UBJ15" s="886"/>
      <c r="UBK15" s="886"/>
      <c r="UBL15" s="885"/>
      <c r="UBM15" s="886"/>
      <c r="UBN15" s="886"/>
      <c r="UBO15" s="886"/>
      <c r="UBP15" s="885"/>
      <c r="UBQ15" s="886"/>
      <c r="UBR15" s="886"/>
      <c r="UBS15" s="886"/>
      <c r="UBT15" s="885"/>
      <c r="UBU15" s="886"/>
      <c r="UBV15" s="886"/>
      <c r="UBW15" s="886"/>
      <c r="UBX15" s="885"/>
      <c r="UBY15" s="886"/>
      <c r="UBZ15" s="886"/>
      <c r="UCA15" s="886"/>
      <c r="UCB15" s="885"/>
      <c r="UCC15" s="886"/>
      <c r="UCD15" s="886"/>
      <c r="UCE15" s="886"/>
      <c r="UCF15" s="885"/>
      <c r="UCG15" s="886"/>
      <c r="UCH15" s="886"/>
      <c r="UCI15" s="886"/>
      <c r="UCJ15" s="885"/>
      <c r="UCK15" s="886"/>
      <c r="UCL15" s="886"/>
      <c r="UCM15" s="886"/>
      <c r="UCN15" s="885"/>
      <c r="UCO15" s="886"/>
      <c r="UCP15" s="886"/>
      <c r="UCQ15" s="886"/>
      <c r="UCR15" s="885"/>
      <c r="UCS15" s="886"/>
      <c r="UCT15" s="886"/>
      <c r="UCU15" s="886"/>
      <c r="UCV15" s="885"/>
      <c r="UCW15" s="886"/>
      <c r="UCX15" s="886"/>
      <c r="UCY15" s="886"/>
      <c r="UCZ15" s="885"/>
      <c r="UDA15" s="886"/>
      <c r="UDB15" s="886"/>
      <c r="UDC15" s="886"/>
      <c r="UDD15" s="885"/>
      <c r="UDE15" s="886"/>
      <c r="UDF15" s="886"/>
      <c r="UDG15" s="886"/>
      <c r="UDH15" s="885"/>
      <c r="UDI15" s="886"/>
      <c r="UDJ15" s="886"/>
      <c r="UDK15" s="886"/>
      <c r="UDL15" s="885"/>
      <c r="UDM15" s="886"/>
      <c r="UDN15" s="886"/>
      <c r="UDO15" s="886"/>
      <c r="UDP15" s="885"/>
      <c r="UDQ15" s="886"/>
      <c r="UDR15" s="886"/>
      <c r="UDS15" s="886"/>
      <c r="UDT15" s="885"/>
      <c r="UDU15" s="886"/>
      <c r="UDV15" s="886"/>
      <c r="UDW15" s="886"/>
      <c r="UDX15" s="885"/>
      <c r="UDY15" s="886"/>
      <c r="UDZ15" s="886"/>
      <c r="UEA15" s="886"/>
      <c r="UEB15" s="885"/>
      <c r="UEC15" s="886"/>
      <c r="UED15" s="886"/>
      <c r="UEE15" s="886"/>
      <c r="UEF15" s="885"/>
      <c r="UEG15" s="886"/>
      <c r="UEH15" s="886"/>
      <c r="UEI15" s="886"/>
      <c r="UEJ15" s="885"/>
      <c r="UEK15" s="886"/>
      <c r="UEL15" s="886"/>
      <c r="UEM15" s="886"/>
      <c r="UEN15" s="885"/>
      <c r="UEO15" s="886"/>
      <c r="UEP15" s="886"/>
      <c r="UEQ15" s="886"/>
      <c r="UER15" s="885"/>
      <c r="UES15" s="886"/>
      <c r="UET15" s="886"/>
      <c r="UEU15" s="886"/>
      <c r="UEV15" s="885"/>
      <c r="UEW15" s="886"/>
      <c r="UEX15" s="886"/>
      <c r="UEY15" s="886"/>
      <c r="UEZ15" s="885"/>
      <c r="UFA15" s="886"/>
      <c r="UFB15" s="886"/>
      <c r="UFC15" s="886"/>
      <c r="UFD15" s="885"/>
      <c r="UFE15" s="886"/>
      <c r="UFF15" s="886"/>
      <c r="UFG15" s="886"/>
      <c r="UFH15" s="885"/>
      <c r="UFI15" s="886"/>
      <c r="UFJ15" s="886"/>
      <c r="UFK15" s="886"/>
      <c r="UFL15" s="885"/>
      <c r="UFM15" s="886"/>
      <c r="UFN15" s="886"/>
      <c r="UFO15" s="886"/>
      <c r="UFP15" s="885"/>
      <c r="UFQ15" s="886"/>
      <c r="UFR15" s="886"/>
      <c r="UFS15" s="886"/>
      <c r="UFT15" s="885"/>
      <c r="UFU15" s="886"/>
      <c r="UFV15" s="886"/>
      <c r="UFW15" s="886"/>
      <c r="UFX15" s="885"/>
      <c r="UFY15" s="886"/>
      <c r="UFZ15" s="886"/>
      <c r="UGA15" s="886"/>
      <c r="UGB15" s="885"/>
      <c r="UGC15" s="886"/>
      <c r="UGD15" s="886"/>
      <c r="UGE15" s="886"/>
      <c r="UGF15" s="885"/>
      <c r="UGG15" s="886"/>
      <c r="UGH15" s="886"/>
      <c r="UGI15" s="886"/>
      <c r="UGJ15" s="885"/>
      <c r="UGK15" s="886"/>
      <c r="UGL15" s="886"/>
      <c r="UGM15" s="886"/>
      <c r="UGN15" s="885"/>
      <c r="UGO15" s="886"/>
      <c r="UGP15" s="886"/>
      <c r="UGQ15" s="886"/>
      <c r="UGR15" s="885"/>
      <c r="UGS15" s="886"/>
      <c r="UGT15" s="886"/>
      <c r="UGU15" s="886"/>
      <c r="UGV15" s="885"/>
      <c r="UGW15" s="886"/>
      <c r="UGX15" s="886"/>
      <c r="UGY15" s="886"/>
      <c r="UGZ15" s="885"/>
      <c r="UHA15" s="886"/>
      <c r="UHB15" s="886"/>
      <c r="UHC15" s="886"/>
      <c r="UHD15" s="885"/>
      <c r="UHE15" s="886"/>
      <c r="UHF15" s="886"/>
      <c r="UHG15" s="886"/>
      <c r="UHH15" s="885"/>
      <c r="UHI15" s="886"/>
      <c r="UHJ15" s="886"/>
      <c r="UHK15" s="886"/>
      <c r="UHL15" s="885"/>
      <c r="UHM15" s="886"/>
      <c r="UHN15" s="886"/>
      <c r="UHO15" s="886"/>
      <c r="UHP15" s="885"/>
      <c r="UHQ15" s="886"/>
      <c r="UHR15" s="886"/>
      <c r="UHS15" s="886"/>
      <c r="UHT15" s="885"/>
      <c r="UHU15" s="886"/>
      <c r="UHV15" s="886"/>
      <c r="UHW15" s="886"/>
      <c r="UHX15" s="885"/>
      <c r="UHY15" s="886"/>
      <c r="UHZ15" s="886"/>
      <c r="UIA15" s="886"/>
      <c r="UIB15" s="885"/>
      <c r="UIC15" s="886"/>
      <c r="UID15" s="886"/>
      <c r="UIE15" s="886"/>
      <c r="UIF15" s="885"/>
      <c r="UIG15" s="886"/>
      <c r="UIH15" s="886"/>
      <c r="UII15" s="886"/>
      <c r="UIJ15" s="885"/>
      <c r="UIK15" s="886"/>
      <c r="UIL15" s="886"/>
      <c r="UIM15" s="886"/>
      <c r="UIN15" s="885"/>
      <c r="UIO15" s="886"/>
      <c r="UIP15" s="886"/>
      <c r="UIQ15" s="886"/>
      <c r="UIR15" s="885"/>
      <c r="UIS15" s="886"/>
      <c r="UIT15" s="886"/>
      <c r="UIU15" s="886"/>
      <c r="UIV15" s="885"/>
      <c r="UIW15" s="886"/>
      <c r="UIX15" s="886"/>
      <c r="UIY15" s="886"/>
      <c r="UIZ15" s="885"/>
      <c r="UJA15" s="886"/>
      <c r="UJB15" s="886"/>
      <c r="UJC15" s="886"/>
      <c r="UJD15" s="885"/>
      <c r="UJE15" s="886"/>
      <c r="UJF15" s="886"/>
      <c r="UJG15" s="886"/>
      <c r="UJH15" s="885"/>
      <c r="UJI15" s="886"/>
      <c r="UJJ15" s="886"/>
      <c r="UJK15" s="886"/>
      <c r="UJL15" s="885"/>
      <c r="UJM15" s="886"/>
      <c r="UJN15" s="886"/>
      <c r="UJO15" s="886"/>
      <c r="UJP15" s="885"/>
      <c r="UJQ15" s="886"/>
      <c r="UJR15" s="886"/>
      <c r="UJS15" s="886"/>
      <c r="UJT15" s="885"/>
      <c r="UJU15" s="886"/>
      <c r="UJV15" s="886"/>
      <c r="UJW15" s="886"/>
      <c r="UJX15" s="885"/>
      <c r="UJY15" s="886"/>
      <c r="UJZ15" s="886"/>
      <c r="UKA15" s="886"/>
      <c r="UKB15" s="885"/>
      <c r="UKC15" s="886"/>
      <c r="UKD15" s="886"/>
      <c r="UKE15" s="886"/>
      <c r="UKF15" s="885"/>
      <c r="UKG15" s="886"/>
      <c r="UKH15" s="886"/>
      <c r="UKI15" s="886"/>
      <c r="UKJ15" s="885"/>
      <c r="UKK15" s="886"/>
      <c r="UKL15" s="886"/>
      <c r="UKM15" s="886"/>
      <c r="UKN15" s="885"/>
      <c r="UKO15" s="886"/>
      <c r="UKP15" s="886"/>
      <c r="UKQ15" s="886"/>
      <c r="UKR15" s="885"/>
      <c r="UKS15" s="886"/>
      <c r="UKT15" s="886"/>
      <c r="UKU15" s="886"/>
      <c r="UKV15" s="885"/>
      <c r="UKW15" s="886"/>
      <c r="UKX15" s="886"/>
      <c r="UKY15" s="886"/>
      <c r="UKZ15" s="885"/>
      <c r="ULA15" s="886"/>
      <c r="ULB15" s="886"/>
      <c r="ULC15" s="886"/>
      <c r="ULD15" s="885"/>
      <c r="ULE15" s="886"/>
      <c r="ULF15" s="886"/>
      <c r="ULG15" s="886"/>
      <c r="ULH15" s="885"/>
      <c r="ULI15" s="886"/>
      <c r="ULJ15" s="886"/>
      <c r="ULK15" s="886"/>
      <c r="ULL15" s="885"/>
      <c r="ULM15" s="886"/>
      <c r="ULN15" s="886"/>
      <c r="ULO15" s="886"/>
      <c r="ULP15" s="885"/>
      <c r="ULQ15" s="886"/>
      <c r="ULR15" s="886"/>
      <c r="ULS15" s="886"/>
      <c r="ULT15" s="885"/>
      <c r="ULU15" s="886"/>
      <c r="ULV15" s="886"/>
      <c r="ULW15" s="886"/>
      <c r="ULX15" s="885"/>
      <c r="ULY15" s="886"/>
      <c r="ULZ15" s="886"/>
      <c r="UMA15" s="886"/>
      <c r="UMB15" s="885"/>
      <c r="UMC15" s="886"/>
      <c r="UMD15" s="886"/>
      <c r="UME15" s="886"/>
      <c r="UMF15" s="885"/>
      <c r="UMG15" s="886"/>
      <c r="UMH15" s="886"/>
      <c r="UMI15" s="886"/>
      <c r="UMJ15" s="885"/>
      <c r="UMK15" s="886"/>
      <c r="UML15" s="886"/>
      <c r="UMM15" s="886"/>
      <c r="UMN15" s="885"/>
      <c r="UMO15" s="886"/>
      <c r="UMP15" s="886"/>
      <c r="UMQ15" s="886"/>
      <c r="UMR15" s="885"/>
      <c r="UMS15" s="886"/>
      <c r="UMT15" s="886"/>
      <c r="UMU15" s="886"/>
      <c r="UMV15" s="885"/>
      <c r="UMW15" s="886"/>
      <c r="UMX15" s="886"/>
      <c r="UMY15" s="886"/>
      <c r="UMZ15" s="885"/>
      <c r="UNA15" s="886"/>
      <c r="UNB15" s="886"/>
      <c r="UNC15" s="886"/>
      <c r="UND15" s="885"/>
      <c r="UNE15" s="886"/>
      <c r="UNF15" s="886"/>
      <c r="UNG15" s="886"/>
      <c r="UNH15" s="885"/>
      <c r="UNI15" s="886"/>
      <c r="UNJ15" s="886"/>
      <c r="UNK15" s="886"/>
      <c r="UNL15" s="885"/>
      <c r="UNM15" s="886"/>
      <c r="UNN15" s="886"/>
      <c r="UNO15" s="886"/>
      <c r="UNP15" s="885"/>
      <c r="UNQ15" s="886"/>
      <c r="UNR15" s="886"/>
      <c r="UNS15" s="886"/>
      <c r="UNT15" s="885"/>
      <c r="UNU15" s="886"/>
      <c r="UNV15" s="886"/>
      <c r="UNW15" s="886"/>
      <c r="UNX15" s="885"/>
      <c r="UNY15" s="886"/>
      <c r="UNZ15" s="886"/>
      <c r="UOA15" s="886"/>
      <c r="UOB15" s="885"/>
      <c r="UOC15" s="886"/>
      <c r="UOD15" s="886"/>
      <c r="UOE15" s="886"/>
      <c r="UOF15" s="885"/>
      <c r="UOG15" s="886"/>
      <c r="UOH15" s="886"/>
      <c r="UOI15" s="886"/>
      <c r="UOJ15" s="885"/>
      <c r="UOK15" s="886"/>
      <c r="UOL15" s="886"/>
      <c r="UOM15" s="886"/>
      <c r="UON15" s="885"/>
      <c r="UOO15" s="886"/>
      <c r="UOP15" s="886"/>
      <c r="UOQ15" s="886"/>
      <c r="UOR15" s="885"/>
      <c r="UOS15" s="886"/>
      <c r="UOT15" s="886"/>
      <c r="UOU15" s="886"/>
      <c r="UOV15" s="885"/>
      <c r="UOW15" s="886"/>
      <c r="UOX15" s="886"/>
      <c r="UOY15" s="886"/>
      <c r="UOZ15" s="885"/>
      <c r="UPA15" s="886"/>
      <c r="UPB15" s="886"/>
      <c r="UPC15" s="886"/>
      <c r="UPD15" s="885"/>
      <c r="UPE15" s="886"/>
      <c r="UPF15" s="886"/>
      <c r="UPG15" s="886"/>
      <c r="UPH15" s="885"/>
      <c r="UPI15" s="886"/>
      <c r="UPJ15" s="886"/>
      <c r="UPK15" s="886"/>
      <c r="UPL15" s="885"/>
      <c r="UPM15" s="886"/>
      <c r="UPN15" s="886"/>
      <c r="UPO15" s="886"/>
      <c r="UPP15" s="885"/>
      <c r="UPQ15" s="886"/>
      <c r="UPR15" s="886"/>
      <c r="UPS15" s="886"/>
      <c r="UPT15" s="885"/>
      <c r="UPU15" s="886"/>
      <c r="UPV15" s="886"/>
      <c r="UPW15" s="886"/>
      <c r="UPX15" s="885"/>
      <c r="UPY15" s="886"/>
      <c r="UPZ15" s="886"/>
      <c r="UQA15" s="886"/>
      <c r="UQB15" s="885"/>
      <c r="UQC15" s="886"/>
      <c r="UQD15" s="886"/>
      <c r="UQE15" s="886"/>
      <c r="UQF15" s="885"/>
      <c r="UQG15" s="886"/>
      <c r="UQH15" s="886"/>
      <c r="UQI15" s="886"/>
      <c r="UQJ15" s="885"/>
      <c r="UQK15" s="886"/>
      <c r="UQL15" s="886"/>
      <c r="UQM15" s="886"/>
      <c r="UQN15" s="885"/>
      <c r="UQO15" s="886"/>
      <c r="UQP15" s="886"/>
      <c r="UQQ15" s="886"/>
      <c r="UQR15" s="885"/>
      <c r="UQS15" s="886"/>
      <c r="UQT15" s="886"/>
      <c r="UQU15" s="886"/>
      <c r="UQV15" s="885"/>
      <c r="UQW15" s="886"/>
      <c r="UQX15" s="886"/>
      <c r="UQY15" s="886"/>
      <c r="UQZ15" s="885"/>
      <c r="URA15" s="886"/>
      <c r="URB15" s="886"/>
      <c r="URC15" s="886"/>
      <c r="URD15" s="885"/>
      <c r="URE15" s="886"/>
      <c r="URF15" s="886"/>
      <c r="URG15" s="886"/>
      <c r="URH15" s="885"/>
      <c r="URI15" s="886"/>
      <c r="URJ15" s="886"/>
      <c r="URK15" s="886"/>
      <c r="URL15" s="885"/>
      <c r="URM15" s="886"/>
      <c r="URN15" s="886"/>
      <c r="URO15" s="886"/>
      <c r="URP15" s="885"/>
      <c r="URQ15" s="886"/>
      <c r="URR15" s="886"/>
      <c r="URS15" s="886"/>
      <c r="URT15" s="885"/>
      <c r="URU15" s="886"/>
      <c r="URV15" s="886"/>
      <c r="URW15" s="886"/>
      <c r="URX15" s="885"/>
      <c r="URY15" s="886"/>
      <c r="URZ15" s="886"/>
      <c r="USA15" s="886"/>
      <c r="USB15" s="885"/>
      <c r="USC15" s="886"/>
      <c r="USD15" s="886"/>
      <c r="USE15" s="886"/>
      <c r="USF15" s="885"/>
      <c r="USG15" s="886"/>
      <c r="USH15" s="886"/>
      <c r="USI15" s="886"/>
      <c r="USJ15" s="885"/>
      <c r="USK15" s="886"/>
      <c r="USL15" s="886"/>
      <c r="USM15" s="886"/>
      <c r="USN15" s="885"/>
      <c r="USO15" s="886"/>
      <c r="USP15" s="886"/>
      <c r="USQ15" s="886"/>
      <c r="USR15" s="885"/>
      <c r="USS15" s="886"/>
      <c r="UST15" s="886"/>
      <c r="USU15" s="886"/>
      <c r="USV15" s="885"/>
      <c r="USW15" s="886"/>
      <c r="USX15" s="886"/>
      <c r="USY15" s="886"/>
      <c r="USZ15" s="885"/>
      <c r="UTA15" s="886"/>
      <c r="UTB15" s="886"/>
      <c r="UTC15" s="886"/>
      <c r="UTD15" s="885"/>
      <c r="UTE15" s="886"/>
      <c r="UTF15" s="886"/>
      <c r="UTG15" s="886"/>
      <c r="UTH15" s="885"/>
      <c r="UTI15" s="886"/>
      <c r="UTJ15" s="886"/>
      <c r="UTK15" s="886"/>
      <c r="UTL15" s="885"/>
      <c r="UTM15" s="886"/>
      <c r="UTN15" s="886"/>
      <c r="UTO15" s="886"/>
      <c r="UTP15" s="885"/>
      <c r="UTQ15" s="886"/>
      <c r="UTR15" s="886"/>
      <c r="UTS15" s="886"/>
      <c r="UTT15" s="885"/>
      <c r="UTU15" s="886"/>
      <c r="UTV15" s="886"/>
      <c r="UTW15" s="886"/>
      <c r="UTX15" s="885"/>
      <c r="UTY15" s="886"/>
      <c r="UTZ15" s="886"/>
      <c r="UUA15" s="886"/>
      <c r="UUB15" s="885"/>
      <c r="UUC15" s="886"/>
      <c r="UUD15" s="886"/>
      <c r="UUE15" s="886"/>
      <c r="UUF15" s="885"/>
      <c r="UUG15" s="886"/>
      <c r="UUH15" s="886"/>
      <c r="UUI15" s="886"/>
      <c r="UUJ15" s="885"/>
      <c r="UUK15" s="886"/>
      <c r="UUL15" s="886"/>
      <c r="UUM15" s="886"/>
      <c r="UUN15" s="885"/>
      <c r="UUO15" s="886"/>
      <c r="UUP15" s="886"/>
      <c r="UUQ15" s="886"/>
      <c r="UUR15" s="885"/>
      <c r="UUS15" s="886"/>
      <c r="UUT15" s="886"/>
      <c r="UUU15" s="886"/>
      <c r="UUV15" s="885"/>
      <c r="UUW15" s="886"/>
      <c r="UUX15" s="886"/>
      <c r="UUY15" s="886"/>
      <c r="UUZ15" s="885"/>
      <c r="UVA15" s="886"/>
      <c r="UVB15" s="886"/>
      <c r="UVC15" s="886"/>
      <c r="UVD15" s="885"/>
      <c r="UVE15" s="886"/>
      <c r="UVF15" s="886"/>
      <c r="UVG15" s="886"/>
      <c r="UVH15" s="885"/>
      <c r="UVI15" s="886"/>
      <c r="UVJ15" s="886"/>
      <c r="UVK15" s="886"/>
      <c r="UVL15" s="885"/>
      <c r="UVM15" s="886"/>
      <c r="UVN15" s="886"/>
      <c r="UVO15" s="886"/>
      <c r="UVP15" s="885"/>
      <c r="UVQ15" s="886"/>
      <c r="UVR15" s="886"/>
      <c r="UVS15" s="886"/>
      <c r="UVT15" s="885"/>
      <c r="UVU15" s="886"/>
      <c r="UVV15" s="886"/>
      <c r="UVW15" s="886"/>
      <c r="UVX15" s="885"/>
      <c r="UVY15" s="886"/>
      <c r="UVZ15" s="886"/>
      <c r="UWA15" s="886"/>
      <c r="UWB15" s="885"/>
      <c r="UWC15" s="886"/>
      <c r="UWD15" s="886"/>
      <c r="UWE15" s="886"/>
      <c r="UWF15" s="885"/>
      <c r="UWG15" s="886"/>
      <c r="UWH15" s="886"/>
      <c r="UWI15" s="886"/>
      <c r="UWJ15" s="885"/>
      <c r="UWK15" s="886"/>
      <c r="UWL15" s="886"/>
      <c r="UWM15" s="886"/>
      <c r="UWN15" s="885"/>
      <c r="UWO15" s="886"/>
      <c r="UWP15" s="886"/>
      <c r="UWQ15" s="886"/>
      <c r="UWR15" s="885"/>
      <c r="UWS15" s="886"/>
      <c r="UWT15" s="886"/>
      <c r="UWU15" s="886"/>
      <c r="UWV15" s="885"/>
      <c r="UWW15" s="886"/>
      <c r="UWX15" s="886"/>
      <c r="UWY15" s="886"/>
      <c r="UWZ15" s="885"/>
      <c r="UXA15" s="886"/>
      <c r="UXB15" s="886"/>
      <c r="UXC15" s="886"/>
      <c r="UXD15" s="885"/>
      <c r="UXE15" s="886"/>
      <c r="UXF15" s="886"/>
      <c r="UXG15" s="886"/>
      <c r="UXH15" s="885"/>
      <c r="UXI15" s="886"/>
      <c r="UXJ15" s="886"/>
      <c r="UXK15" s="886"/>
      <c r="UXL15" s="885"/>
      <c r="UXM15" s="886"/>
      <c r="UXN15" s="886"/>
      <c r="UXO15" s="886"/>
      <c r="UXP15" s="885"/>
      <c r="UXQ15" s="886"/>
      <c r="UXR15" s="886"/>
      <c r="UXS15" s="886"/>
      <c r="UXT15" s="885"/>
      <c r="UXU15" s="886"/>
      <c r="UXV15" s="886"/>
      <c r="UXW15" s="886"/>
      <c r="UXX15" s="885"/>
      <c r="UXY15" s="886"/>
      <c r="UXZ15" s="886"/>
      <c r="UYA15" s="886"/>
      <c r="UYB15" s="885"/>
      <c r="UYC15" s="886"/>
      <c r="UYD15" s="886"/>
      <c r="UYE15" s="886"/>
      <c r="UYF15" s="885"/>
      <c r="UYG15" s="886"/>
      <c r="UYH15" s="886"/>
      <c r="UYI15" s="886"/>
      <c r="UYJ15" s="885"/>
      <c r="UYK15" s="886"/>
      <c r="UYL15" s="886"/>
      <c r="UYM15" s="886"/>
      <c r="UYN15" s="885"/>
      <c r="UYO15" s="886"/>
      <c r="UYP15" s="886"/>
      <c r="UYQ15" s="886"/>
      <c r="UYR15" s="885"/>
      <c r="UYS15" s="886"/>
      <c r="UYT15" s="886"/>
      <c r="UYU15" s="886"/>
      <c r="UYV15" s="885"/>
      <c r="UYW15" s="886"/>
      <c r="UYX15" s="886"/>
      <c r="UYY15" s="886"/>
      <c r="UYZ15" s="885"/>
      <c r="UZA15" s="886"/>
      <c r="UZB15" s="886"/>
      <c r="UZC15" s="886"/>
      <c r="UZD15" s="885"/>
      <c r="UZE15" s="886"/>
      <c r="UZF15" s="886"/>
      <c r="UZG15" s="886"/>
      <c r="UZH15" s="885"/>
      <c r="UZI15" s="886"/>
      <c r="UZJ15" s="886"/>
      <c r="UZK15" s="886"/>
      <c r="UZL15" s="885"/>
      <c r="UZM15" s="886"/>
      <c r="UZN15" s="886"/>
      <c r="UZO15" s="886"/>
      <c r="UZP15" s="885"/>
      <c r="UZQ15" s="886"/>
      <c r="UZR15" s="886"/>
      <c r="UZS15" s="886"/>
      <c r="UZT15" s="885"/>
      <c r="UZU15" s="886"/>
      <c r="UZV15" s="886"/>
      <c r="UZW15" s="886"/>
      <c r="UZX15" s="885"/>
      <c r="UZY15" s="886"/>
      <c r="UZZ15" s="886"/>
      <c r="VAA15" s="886"/>
      <c r="VAB15" s="885"/>
      <c r="VAC15" s="886"/>
      <c r="VAD15" s="886"/>
      <c r="VAE15" s="886"/>
      <c r="VAF15" s="885"/>
      <c r="VAG15" s="886"/>
      <c r="VAH15" s="886"/>
      <c r="VAI15" s="886"/>
      <c r="VAJ15" s="885"/>
      <c r="VAK15" s="886"/>
      <c r="VAL15" s="886"/>
      <c r="VAM15" s="886"/>
      <c r="VAN15" s="885"/>
      <c r="VAO15" s="886"/>
      <c r="VAP15" s="886"/>
      <c r="VAQ15" s="886"/>
      <c r="VAR15" s="885"/>
      <c r="VAS15" s="886"/>
      <c r="VAT15" s="886"/>
      <c r="VAU15" s="886"/>
      <c r="VAV15" s="885"/>
      <c r="VAW15" s="886"/>
      <c r="VAX15" s="886"/>
      <c r="VAY15" s="886"/>
      <c r="VAZ15" s="885"/>
      <c r="VBA15" s="886"/>
      <c r="VBB15" s="886"/>
      <c r="VBC15" s="886"/>
      <c r="VBD15" s="885"/>
      <c r="VBE15" s="886"/>
      <c r="VBF15" s="886"/>
      <c r="VBG15" s="886"/>
      <c r="VBH15" s="885"/>
      <c r="VBI15" s="886"/>
      <c r="VBJ15" s="886"/>
      <c r="VBK15" s="886"/>
      <c r="VBL15" s="885"/>
      <c r="VBM15" s="886"/>
      <c r="VBN15" s="886"/>
      <c r="VBO15" s="886"/>
      <c r="VBP15" s="885"/>
      <c r="VBQ15" s="886"/>
      <c r="VBR15" s="886"/>
      <c r="VBS15" s="886"/>
      <c r="VBT15" s="885"/>
      <c r="VBU15" s="886"/>
      <c r="VBV15" s="886"/>
      <c r="VBW15" s="886"/>
      <c r="VBX15" s="885"/>
      <c r="VBY15" s="886"/>
      <c r="VBZ15" s="886"/>
      <c r="VCA15" s="886"/>
      <c r="VCB15" s="885"/>
      <c r="VCC15" s="886"/>
      <c r="VCD15" s="886"/>
      <c r="VCE15" s="886"/>
      <c r="VCF15" s="885"/>
      <c r="VCG15" s="886"/>
      <c r="VCH15" s="886"/>
      <c r="VCI15" s="886"/>
      <c r="VCJ15" s="885"/>
      <c r="VCK15" s="886"/>
      <c r="VCL15" s="886"/>
      <c r="VCM15" s="886"/>
      <c r="VCN15" s="885"/>
      <c r="VCO15" s="886"/>
      <c r="VCP15" s="886"/>
      <c r="VCQ15" s="886"/>
      <c r="VCR15" s="885"/>
      <c r="VCS15" s="886"/>
      <c r="VCT15" s="886"/>
      <c r="VCU15" s="886"/>
      <c r="VCV15" s="885"/>
      <c r="VCW15" s="886"/>
      <c r="VCX15" s="886"/>
      <c r="VCY15" s="886"/>
      <c r="VCZ15" s="885"/>
      <c r="VDA15" s="886"/>
      <c r="VDB15" s="886"/>
      <c r="VDC15" s="886"/>
      <c r="VDD15" s="885"/>
      <c r="VDE15" s="886"/>
      <c r="VDF15" s="886"/>
      <c r="VDG15" s="886"/>
      <c r="VDH15" s="885"/>
      <c r="VDI15" s="886"/>
      <c r="VDJ15" s="886"/>
      <c r="VDK15" s="886"/>
      <c r="VDL15" s="885"/>
      <c r="VDM15" s="886"/>
      <c r="VDN15" s="886"/>
      <c r="VDO15" s="886"/>
      <c r="VDP15" s="885"/>
      <c r="VDQ15" s="886"/>
      <c r="VDR15" s="886"/>
      <c r="VDS15" s="886"/>
      <c r="VDT15" s="885"/>
      <c r="VDU15" s="886"/>
      <c r="VDV15" s="886"/>
      <c r="VDW15" s="886"/>
      <c r="VDX15" s="885"/>
      <c r="VDY15" s="886"/>
      <c r="VDZ15" s="886"/>
      <c r="VEA15" s="886"/>
      <c r="VEB15" s="885"/>
      <c r="VEC15" s="886"/>
      <c r="VED15" s="886"/>
      <c r="VEE15" s="886"/>
      <c r="VEF15" s="885"/>
      <c r="VEG15" s="886"/>
      <c r="VEH15" s="886"/>
      <c r="VEI15" s="886"/>
      <c r="VEJ15" s="885"/>
      <c r="VEK15" s="886"/>
      <c r="VEL15" s="886"/>
      <c r="VEM15" s="886"/>
      <c r="VEN15" s="885"/>
      <c r="VEO15" s="886"/>
      <c r="VEP15" s="886"/>
      <c r="VEQ15" s="886"/>
      <c r="VER15" s="885"/>
      <c r="VES15" s="886"/>
      <c r="VET15" s="886"/>
      <c r="VEU15" s="886"/>
      <c r="VEV15" s="885"/>
      <c r="VEW15" s="886"/>
      <c r="VEX15" s="886"/>
      <c r="VEY15" s="886"/>
      <c r="VEZ15" s="885"/>
      <c r="VFA15" s="886"/>
      <c r="VFB15" s="886"/>
      <c r="VFC15" s="886"/>
      <c r="VFD15" s="885"/>
      <c r="VFE15" s="886"/>
      <c r="VFF15" s="886"/>
      <c r="VFG15" s="886"/>
      <c r="VFH15" s="885"/>
      <c r="VFI15" s="886"/>
      <c r="VFJ15" s="886"/>
      <c r="VFK15" s="886"/>
      <c r="VFL15" s="885"/>
      <c r="VFM15" s="886"/>
      <c r="VFN15" s="886"/>
      <c r="VFO15" s="886"/>
      <c r="VFP15" s="885"/>
      <c r="VFQ15" s="886"/>
      <c r="VFR15" s="886"/>
      <c r="VFS15" s="886"/>
      <c r="VFT15" s="885"/>
      <c r="VFU15" s="886"/>
      <c r="VFV15" s="886"/>
      <c r="VFW15" s="886"/>
      <c r="VFX15" s="885"/>
      <c r="VFY15" s="886"/>
      <c r="VFZ15" s="886"/>
      <c r="VGA15" s="886"/>
      <c r="VGB15" s="885"/>
      <c r="VGC15" s="886"/>
      <c r="VGD15" s="886"/>
      <c r="VGE15" s="886"/>
      <c r="VGF15" s="885"/>
      <c r="VGG15" s="886"/>
      <c r="VGH15" s="886"/>
      <c r="VGI15" s="886"/>
      <c r="VGJ15" s="885"/>
      <c r="VGK15" s="886"/>
      <c r="VGL15" s="886"/>
      <c r="VGM15" s="886"/>
      <c r="VGN15" s="885"/>
      <c r="VGO15" s="886"/>
      <c r="VGP15" s="886"/>
      <c r="VGQ15" s="886"/>
      <c r="VGR15" s="885"/>
      <c r="VGS15" s="886"/>
      <c r="VGT15" s="886"/>
      <c r="VGU15" s="886"/>
      <c r="VGV15" s="885"/>
      <c r="VGW15" s="886"/>
      <c r="VGX15" s="886"/>
      <c r="VGY15" s="886"/>
      <c r="VGZ15" s="885"/>
      <c r="VHA15" s="886"/>
      <c r="VHB15" s="886"/>
      <c r="VHC15" s="886"/>
      <c r="VHD15" s="885"/>
      <c r="VHE15" s="886"/>
      <c r="VHF15" s="886"/>
      <c r="VHG15" s="886"/>
      <c r="VHH15" s="885"/>
      <c r="VHI15" s="886"/>
      <c r="VHJ15" s="886"/>
      <c r="VHK15" s="886"/>
      <c r="VHL15" s="885"/>
      <c r="VHM15" s="886"/>
      <c r="VHN15" s="886"/>
      <c r="VHO15" s="886"/>
      <c r="VHP15" s="885"/>
      <c r="VHQ15" s="886"/>
      <c r="VHR15" s="886"/>
      <c r="VHS15" s="886"/>
      <c r="VHT15" s="885"/>
      <c r="VHU15" s="886"/>
      <c r="VHV15" s="886"/>
      <c r="VHW15" s="886"/>
      <c r="VHX15" s="885"/>
      <c r="VHY15" s="886"/>
      <c r="VHZ15" s="886"/>
      <c r="VIA15" s="886"/>
      <c r="VIB15" s="885"/>
      <c r="VIC15" s="886"/>
      <c r="VID15" s="886"/>
      <c r="VIE15" s="886"/>
      <c r="VIF15" s="885"/>
      <c r="VIG15" s="886"/>
      <c r="VIH15" s="886"/>
      <c r="VII15" s="886"/>
      <c r="VIJ15" s="885"/>
      <c r="VIK15" s="886"/>
      <c r="VIL15" s="886"/>
      <c r="VIM15" s="886"/>
      <c r="VIN15" s="885"/>
      <c r="VIO15" s="886"/>
      <c r="VIP15" s="886"/>
      <c r="VIQ15" s="886"/>
      <c r="VIR15" s="885"/>
      <c r="VIS15" s="886"/>
      <c r="VIT15" s="886"/>
      <c r="VIU15" s="886"/>
      <c r="VIV15" s="885"/>
      <c r="VIW15" s="886"/>
      <c r="VIX15" s="886"/>
      <c r="VIY15" s="886"/>
      <c r="VIZ15" s="885"/>
      <c r="VJA15" s="886"/>
      <c r="VJB15" s="886"/>
      <c r="VJC15" s="886"/>
      <c r="VJD15" s="885"/>
      <c r="VJE15" s="886"/>
      <c r="VJF15" s="886"/>
      <c r="VJG15" s="886"/>
      <c r="VJH15" s="885"/>
      <c r="VJI15" s="886"/>
      <c r="VJJ15" s="886"/>
      <c r="VJK15" s="886"/>
      <c r="VJL15" s="885"/>
      <c r="VJM15" s="886"/>
      <c r="VJN15" s="886"/>
      <c r="VJO15" s="886"/>
      <c r="VJP15" s="885"/>
      <c r="VJQ15" s="886"/>
      <c r="VJR15" s="886"/>
      <c r="VJS15" s="886"/>
      <c r="VJT15" s="885"/>
      <c r="VJU15" s="886"/>
      <c r="VJV15" s="886"/>
      <c r="VJW15" s="886"/>
      <c r="VJX15" s="885"/>
      <c r="VJY15" s="886"/>
      <c r="VJZ15" s="886"/>
      <c r="VKA15" s="886"/>
      <c r="VKB15" s="885"/>
      <c r="VKC15" s="886"/>
      <c r="VKD15" s="886"/>
      <c r="VKE15" s="886"/>
      <c r="VKF15" s="885"/>
      <c r="VKG15" s="886"/>
      <c r="VKH15" s="886"/>
      <c r="VKI15" s="886"/>
      <c r="VKJ15" s="885"/>
      <c r="VKK15" s="886"/>
      <c r="VKL15" s="886"/>
      <c r="VKM15" s="886"/>
      <c r="VKN15" s="885"/>
      <c r="VKO15" s="886"/>
      <c r="VKP15" s="886"/>
      <c r="VKQ15" s="886"/>
      <c r="VKR15" s="885"/>
      <c r="VKS15" s="886"/>
      <c r="VKT15" s="886"/>
      <c r="VKU15" s="886"/>
      <c r="VKV15" s="885"/>
      <c r="VKW15" s="886"/>
      <c r="VKX15" s="886"/>
      <c r="VKY15" s="886"/>
      <c r="VKZ15" s="885"/>
      <c r="VLA15" s="886"/>
      <c r="VLB15" s="886"/>
      <c r="VLC15" s="886"/>
      <c r="VLD15" s="885"/>
      <c r="VLE15" s="886"/>
      <c r="VLF15" s="886"/>
      <c r="VLG15" s="886"/>
      <c r="VLH15" s="885"/>
      <c r="VLI15" s="886"/>
      <c r="VLJ15" s="886"/>
      <c r="VLK15" s="886"/>
      <c r="VLL15" s="885"/>
      <c r="VLM15" s="886"/>
      <c r="VLN15" s="886"/>
      <c r="VLO15" s="886"/>
      <c r="VLP15" s="885"/>
      <c r="VLQ15" s="886"/>
      <c r="VLR15" s="886"/>
      <c r="VLS15" s="886"/>
      <c r="VLT15" s="885"/>
      <c r="VLU15" s="886"/>
      <c r="VLV15" s="886"/>
      <c r="VLW15" s="886"/>
      <c r="VLX15" s="885"/>
      <c r="VLY15" s="886"/>
      <c r="VLZ15" s="886"/>
      <c r="VMA15" s="886"/>
      <c r="VMB15" s="885"/>
      <c r="VMC15" s="886"/>
      <c r="VMD15" s="886"/>
      <c r="VME15" s="886"/>
      <c r="VMF15" s="885"/>
      <c r="VMG15" s="886"/>
      <c r="VMH15" s="886"/>
      <c r="VMI15" s="886"/>
      <c r="VMJ15" s="885"/>
      <c r="VMK15" s="886"/>
      <c r="VML15" s="886"/>
      <c r="VMM15" s="886"/>
      <c r="VMN15" s="885"/>
      <c r="VMO15" s="886"/>
      <c r="VMP15" s="886"/>
      <c r="VMQ15" s="886"/>
      <c r="VMR15" s="885"/>
      <c r="VMS15" s="886"/>
      <c r="VMT15" s="886"/>
      <c r="VMU15" s="886"/>
      <c r="VMV15" s="885"/>
      <c r="VMW15" s="886"/>
      <c r="VMX15" s="886"/>
      <c r="VMY15" s="886"/>
      <c r="VMZ15" s="885"/>
      <c r="VNA15" s="886"/>
      <c r="VNB15" s="886"/>
      <c r="VNC15" s="886"/>
      <c r="VND15" s="885"/>
      <c r="VNE15" s="886"/>
      <c r="VNF15" s="886"/>
      <c r="VNG15" s="886"/>
      <c r="VNH15" s="885"/>
      <c r="VNI15" s="886"/>
      <c r="VNJ15" s="886"/>
      <c r="VNK15" s="886"/>
      <c r="VNL15" s="885"/>
      <c r="VNM15" s="886"/>
      <c r="VNN15" s="886"/>
      <c r="VNO15" s="886"/>
      <c r="VNP15" s="885"/>
      <c r="VNQ15" s="886"/>
      <c r="VNR15" s="886"/>
      <c r="VNS15" s="886"/>
      <c r="VNT15" s="885"/>
      <c r="VNU15" s="886"/>
      <c r="VNV15" s="886"/>
      <c r="VNW15" s="886"/>
      <c r="VNX15" s="885"/>
      <c r="VNY15" s="886"/>
      <c r="VNZ15" s="886"/>
      <c r="VOA15" s="886"/>
      <c r="VOB15" s="885"/>
      <c r="VOC15" s="886"/>
      <c r="VOD15" s="886"/>
      <c r="VOE15" s="886"/>
      <c r="VOF15" s="885"/>
      <c r="VOG15" s="886"/>
      <c r="VOH15" s="886"/>
      <c r="VOI15" s="886"/>
      <c r="VOJ15" s="885"/>
      <c r="VOK15" s="886"/>
      <c r="VOL15" s="886"/>
      <c r="VOM15" s="886"/>
      <c r="VON15" s="885"/>
      <c r="VOO15" s="886"/>
      <c r="VOP15" s="886"/>
      <c r="VOQ15" s="886"/>
      <c r="VOR15" s="885"/>
      <c r="VOS15" s="886"/>
      <c r="VOT15" s="886"/>
      <c r="VOU15" s="886"/>
      <c r="VOV15" s="885"/>
      <c r="VOW15" s="886"/>
      <c r="VOX15" s="886"/>
      <c r="VOY15" s="886"/>
      <c r="VOZ15" s="885"/>
      <c r="VPA15" s="886"/>
      <c r="VPB15" s="886"/>
      <c r="VPC15" s="886"/>
      <c r="VPD15" s="885"/>
      <c r="VPE15" s="886"/>
      <c r="VPF15" s="886"/>
      <c r="VPG15" s="886"/>
      <c r="VPH15" s="885"/>
      <c r="VPI15" s="886"/>
      <c r="VPJ15" s="886"/>
      <c r="VPK15" s="886"/>
      <c r="VPL15" s="885"/>
      <c r="VPM15" s="886"/>
      <c r="VPN15" s="886"/>
      <c r="VPO15" s="886"/>
      <c r="VPP15" s="885"/>
      <c r="VPQ15" s="886"/>
      <c r="VPR15" s="886"/>
      <c r="VPS15" s="886"/>
      <c r="VPT15" s="885"/>
      <c r="VPU15" s="886"/>
      <c r="VPV15" s="886"/>
      <c r="VPW15" s="886"/>
      <c r="VPX15" s="885"/>
      <c r="VPY15" s="886"/>
      <c r="VPZ15" s="886"/>
      <c r="VQA15" s="886"/>
      <c r="VQB15" s="885"/>
      <c r="VQC15" s="886"/>
      <c r="VQD15" s="886"/>
      <c r="VQE15" s="886"/>
      <c r="VQF15" s="885"/>
      <c r="VQG15" s="886"/>
      <c r="VQH15" s="886"/>
      <c r="VQI15" s="886"/>
      <c r="VQJ15" s="885"/>
      <c r="VQK15" s="886"/>
      <c r="VQL15" s="886"/>
      <c r="VQM15" s="886"/>
      <c r="VQN15" s="885"/>
      <c r="VQO15" s="886"/>
      <c r="VQP15" s="886"/>
      <c r="VQQ15" s="886"/>
      <c r="VQR15" s="885"/>
      <c r="VQS15" s="886"/>
      <c r="VQT15" s="886"/>
      <c r="VQU15" s="886"/>
      <c r="VQV15" s="885"/>
      <c r="VQW15" s="886"/>
      <c r="VQX15" s="886"/>
      <c r="VQY15" s="886"/>
      <c r="VQZ15" s="885"/>
      <c r="VRA15" s="886"/>
      <c r="VRB15" s="886"/>
      <c r="VRC15" s="886"/>
      <c r="VRD15" s="885"/>
      <c r="VRE15" s="886"/>
      <c r="VRF15" s="886"/>
      <c r="VRG15" s="886"/>
      <c r="VRH15" s="885"/>
      <c r="VRI15" s="886"/>
      <c r="VRJ15" s="886"/>
      <c r="VRK15" s="886"/>
      <c r="VRL15" s="885"/>
      <c r="VRM15" s="886"/>
      <c r="VRN15" s="886"/>
      <c r="VRO15" s="886"/>
      <c r="VRP15" s="885"/>
      <c r="VRQ15" s="886"/>
      <c r="VRR15" s="886"/>
      <c r="VRS15" s="886"/>
      <c r="VRT15" s="885"/>
      <c r="VRU15" s="886"/>
      <c r="VRV15" s="886"/>
      <c r="VRW15" s="886"/>
      <c r="VRX15" s="885"/>
      <c r="VRY15" s="886"/>
      <c r="VRZ15" s="886"/>
      <c r="VSA15" s="886"/>
      <c r="VSB15" s="885"/>
      <c r="VSC15" s="886"/>
      <c r="VSD15" s="886"/>
      <c r="VSE15" s="886"/>
      <c r="VSF15" s="885"/>
      <c r="VSG15" s="886"/>
      <c r="VSH15" s="886"/>
      <c r="VSI15" s="886"/>
      <c r="VSJ15" s="885"/>
      <c r="VSK15" s="886"/>
      <c r="VSL15" s="886"/>
      <c r="VSM15" s="886"/>
      <c r="VSN15" s="885"/>
      <c r="VSO15" s="886"/>
      <c r="VSP15" s="886"/>
      <c r="VSQ15" s="886"/>
      <c r="VSR15" s="885"/>
      <c r="VSS15" s="886"/>
      <c r="VST15" s="886"/>
      <c r="VSU15" s="886"/>
      <c r="VSV15" s="885"/>
      <c r="VSW15" s="886"/>
      <c r="VSX15" s="886"/>
      <c r="VSY15" s="886"/>
      <c r="VSZ15" s="885"/>
      <c r="VTA15" s="886"/>
      <c r="VTB15" s="886"/>
      <c r="VTC15" s="886"/>
      <c r="VTD15" s="885"/>
      <c r="VTE15" s="886"/>
      <c r="VTF15" s="886"/>
      <c r="VTG15" s="886"/>
      <c r="VTH15" s="885"/>
      <c r="VTI15" s="886"/>
      <c r="VTJ15" s="886"/>
      <c r="VTK15" s="886"/>
      <c r="VTL15" s="885"/>
      <c r="VTM15" s="886"/>
      <c r="VTN15" s="886"/>
      <c r="VTO15" s="886"/>
      <c r="VTP15" s="885"/>
      <c r="VTQ15" s="886"/>
      <c r="VTR15" s="886"/>
      <c r="VTS15" s="886"/>
      <c r="VTT15" s="885"/>
      <c r="VTU15" s="886"/>
      <c r="VTV15" s="886"/>
      <c r="VTW15" s="886"/>
      <c r="VTX15" s="885"/>
      <c r="VTY15" s="886"/>
      <c r="VTZ15" s="886"/>
      <c r="VUA15" s="886"/>
      <c r="VUB15" s="885"/>
      <c r="VUC15" s="886"/>
      <c r="VUD15" s="886"/>
      <c r="VUE15" s="886"/>
      <c r="VUF15" s="885"/>
      <c r="VUG15" s="886"/>
      <c r="VUH15" s="886"/>
      <c r="VUI15" s="886"/>
      <c r="VUJ15" s="885"/>
      <c r="VUK15" s="886"/>
      <c r="VUL15" s="886"/>
      <c r="VUM15" s="886"/>
      <c r="VUN15" s="885"/>
      <c r="VUO15" s="886"/>
      <c r="VUP15" s="886"/>
      <c r="VUQ15" s="886"/>
      <c r="VUR15" s="885"/>
      <c r="VUS15" s="886"/>
      <c r="VUT15" s="886"/>
      <c r="VUU15" s="886"/>
      <c r="VUV15" s="885"/>
      <c r="VUW15" s="886"/>
      <c r="VUX15" s="886"/>
      <c r="VUY15" s="886"/>
      <c r="VUZ15" s="885"/>
      <c r="VVA15" s="886"/>
      <c r="VVB15" s="886"/>
      <c r="VVC15" s="886"/>
      <c r="VVD15" s="885"/>
      <c r="VVE15" s="886"/>
      <c r="VVF15" s="886"/>
      <c r="VVG15" s="886"/>
      <c r="VVH15" s="885"/>
      <c r="VVI15" s="886"/>
      <c r="VVJ15" s="886"/>
      <c r="VVK15" s="886"/>
      <c r="VVL15" s="885"/>
      <c r="VVM15" s="886"/>
      <c r="VVN15" s="886"/>
      <c r="VVO15" s="886"/>
      <c r="VVP15" s="885"/>
      <c r="VVQ15" s="886"/>
      <c r="VVR15" s="886"/>
      <c r="VVS15" s="886"/>
      <c r="VVT15" s="885"/>
      <c r="VVU15" s="886"/>
      <c r="VVV15" s="886"/>
      <c r="VVW15" s="886"/>
      <c r="VVX15" s="885"/>
      <c r="VVY15" s="886"/>
      <c r="VVZ15" s="886"/>
      <c r="VWA15" s="886"/>
      <c r="VWB15" s="885"/>
      <c r="VWC15" s="886"/>
      <c r="VWD15" s="886"/>
      <c r="VWE15" s="886"/>
      <c r="VWF15" s="885"/>
      <c r="VWG15" s="886"/>
      <c r="VWH15" s="886"/>
      <c r="VWI15" s="886"/>
      <c r="VWJ15" s="885"/>
      <c r="VWK15" s="886"/>
      <c r="VWL15" s="886"/>
      <c r="VWM15" s="886"/>
      <c r="VWN15" s="885"/>
      <c r="VWO15" s="886"/>
      <c r="VWP15" s="886"/>
      <c r="VWQ15" s="886"/>
      <c r="VWR15" s="885"/>
      <c r="VWS15" s="886"/>
      <c r="VWT15" s="886"/>
      <c r="VWU15" s="886"/>
      <c r="VWV15" s="885"/>
      <c r="VWW15" s="886"/>
      <c r="VWX15" s="886"/>
      <c r="VWY15" s="886"/>
      <c r="VWZ15" s="885"/>
      <c r="VXA15" s="886"/>
      <c r="VXB15" s="886"/>
      <c r="VXC15" s="886"/>
      <c r="VXD15" s="885"/>
      <c r="VXE15" s="886"/>
      <c r="VXF15" s="886"/>
      <c r="VXG15" s="886"/>
      <c r="VXH15" s="885"/>
      <c r="VXI15" s="886"/>
      <c r="VXJ15" s="886"/>
      <c r="VXK15" s="886"/>
      <c r="VXL15" s="885"/>
      <c r="VXM15" s="886"/>
      <c r="VXN15" s="886"/>
      <c r="VXO15" s="886"/>
      <c r="VXP15" s="885"/>
      <c r="VXQ15" s="886"/>
      <c r="VXR15" s="886"/>
      <c r="VXS15" s="886"/>
      <c r="VXT15" s="885"/>
      <c r="VXU15" s="886"/>
      <c r="VXV15" s="886"/>
      <c r="VXW15" s="886"/>
      <c r="VXX15" s="885"/>
      <c r="VXY15" s="886"/>
      <c r="VXZ15" s="886"/>
      <c r="VYA15" s="886"/>
      <c r="VYB15" s="885"/>
      <c r="VYC15" s="886"/>
      <c r="VYD15" s="886"/>
      <c r="VYE15" s="886"/>
      <c r="VYF15" s="885"/>
      <c r="VYG15" s="886"/>
      <c r="VYH15" s="886"/>
      <c r="VYI15" s="886"/>
      <c r="VYJ15" s="885"/>
      <c r="VYK15" s="886"/>
      <c r="VYL15" s="886"/>
      <c r="VYM15" s="886"/>
      <c r="VYN15" s="885"/>
      <c r="VYO15" s="886"/>
      <c r="VYP15" s="886"/>
      <c r="VYQ15" s="886"/>
      <c r="VYR15" s="885"/>
      <c r="VYS15" s="886"/>
      <c r="VYT15" s="886"/>
      <c r="VYU15" s="886"/>
      <c r="VYV15" s="885"/>
      <c r="VYW15" s="886"/>
      <c r="VYX15" s="886"/>
      <c r="VYY15" s="886"/>
      <c r="VYZ15" s="885"/>
      <c r="VZA15" s="886"/>
      <c r="VZB15" s="886"/>
      <c r="VZC15" s="886"/>
      <c r="VZD15" s="885"/>
      <c r="VZE15" s="886"/>
      <c r="VZF15" s="886"/>
      <c r="VZG15" s="886"/>
      <c r="VZH15" s="885"/>
      <c r="VZI15" s="886"/>
      <c r="VZJ15" s="886"/>
      <c r="VZK15" s="886"/>
      <c r="VZL15" s="885"/>
      <c r="VZM15" s="886"/>
      <c r="VZN15" s="886"/>
      <c r="VZO15" s="886"/>
      <c r="VZP15" s="885"/>
      <c r="VZQ15" s="886"/>
      <c r="VZR15" s="886"/>
      <c r="VZS15" s="886"/>
      <c r="VZT15" s="885"/>
      <c r="VZU15" s="886"/>
      <c r="VZV15" s="886"/>
      <c r="VZW15" s="886"/>
      <c r="VZX15" s="885"/>
      <c r="VZY15" s="886"/>
      <c r="VZZ15" s="886"/>
      <c r="WAA15" s="886"/>
      <c r="WAB15" s="885"/>
      <c r="WAC15" s="886"/>
      <c r="WAD15" s="886"/>
      <c r="WAE15" s="886"/>
      <c r="WAF15" s="885"/>
      <c r="WAG15" s="886"/>
      <c r="WAH15" s="886"/>
      <c r="WAI15" s="886"/>
      <c r="WAJ15" s="885"/>
      <c r="WAK15" s="886"/>
      <c r="WAL15" s="886"/>
      <c r="WAM15" s="886"/>
      <c r="WAN15" s="885"/>
      <c r="WAO15" s="886"/>
      <c r="WAP15" s="886"/>
      <c r="WAQ15" s="886"/>
      <c r="WAR15" s="885"/>
      <c r="WAS15" s="886"/>
      <c r="WAT15" s="886"/>
      <c r="WAU15" s="886"/>
      <c r="WAV15" s="885"/>
      <c r="WAW15" s="886"/>
      <c r="WAX15" s="886"/>
      <c r="WAY15" s="886"/>
      <c r="WAZ15" s="885"/>
      <c r="WBA15" s="886"/>
      <c r="WBB15" s="886"/>
      <c r="WBC15" s="886"/>
      <c r="WBD15" s="885"/>
      <c r="WBE15" s="886"/>
      <c r="WBF15" s="886"/>
      <c r="WBG15" s="886"/>
      <c r="WBH15" s="885"/>
      <c r="WBI15" s="886"/>
      <c r="WBJ15" s="886"/>
      <c r="WBK15" s="886"/>
      <c r="WBL15" s="885"/>
      <c r="WBM15" s="886"/>
      <c r="WBN15" s="886"/>
      <c r="WBO15" s="886"/>
      <c r="WBP15" s="885"/>
      <c r="WBQ15" s="886"/>
      <c r="WBR15" s="886"/>
      <c r="WBS15" s="886"/>
      <c r="WBT15" s="885"/>
      <c r="WBU15" s="886"/>
      <c r="WBV15" s="886"/>
      <c r="WBW15" s="886"/>
      <c r="WBX15" s="885"/>
      <c r="WBY15" s="886"/>
      <c r="WBZ15" s="886"/>
      <c r="WCA15" s="886"/>
      <c r="WCB15" s="885"/>
      <c r="WCC15" s="886"/>
      <c r="WCD15" s="886"/>
      <c r="WCE15" s="886"/>
      <c r="WCF15" s="885"/>
      <c r="WCG15" s="886"/>
      <c r="WCH15" s="886"/>
      <c r="WCI15" s="886"/>
      <c r="WCJ15" s="885"/>
      <c r="WCK15" s="886"/>
      <c r="WCL15" s="886"/>
      <c r="WCM15" s="886"/>
      <c r="WCN15" s="885"/>
      <c r="WCO15" s="886"/>
      <c r="WCP15" s="886"/>
      <c r="WCQ15" s="886"/>
      <c r="WCR15" s="885"/>
      <c r="WCS15" s="886"/>
      <c r="WCT15" s="886"/>
      <c r="WCU15" s="886"/>
      <c r="WCV15" s="885"/>
      <c r="WCW15" s="886"/>
      <c r="WCX15" s="886"/>
      <c r="WCY15" s="886"/>
      <c r="WCZ15" s="885"/>
      <c r="WDA15" s="886"/>
      <c r="WDB15" s="886"/>
      <c r="WDC15" s="886"/>
      <c r="WDD15" s="885"/>
      <c r="WDE15" s="886"/>
      <c r="WDF15" s="886"/>
      <c r="WDG15" s="886"/>
      <c r="WDH15" s="885"/>
      <c r="WDI15" s="886"/>
      <c r="WDJ15" s="886"/>
      <c r="WDK15" s="886"/>
      <c r="WDL15" s="885"/>
      <c r="WDM15" s="886"/>
      <c r="WDN15" s="886"/>
      <c r="WDO15" s="886"/>
      <c r="WDP15" s="885"/>
      <c r="WDQ15" s="886"/>
      <c r="WDR15" s="886"/>
      <c r="WDS15" s="886"/>
      <c r="WDT15" s="885"/>
      <c r="WDU15" s="886"/>
      <c r="WDV15" s="886"/>
      <c r="WDW15" s="886"/>
      <c r="WDX15" s="885"/>
      <c r="WDY15" s="886"/>
      <c r="WDZ15" s="886"/>
      <c r="WEA15" s="886"/>
      <c r="WEB15" s="885"/>
      <c r="WEC15" s="886"/>
      <c r="WED15" s="886"/>
      <c r="WEE15" s="886"/>
      <c r="WEF15" s="885"/>
      <c r="WEG15" s="886"/>
      <c r="WEH15" s="886"/>
      <c r="WEI15" s="886"/>
      <c r="WEJ15" s="885"/>
      <c r="WEK15" s="886"/>
      <c r="WEL15" s="886"/>
      <c r="WEM15" s="886"/>
      <c r="WEN15" s="885"/>
      <c r="WEO15" s="886"/>
      <c r="WEP15" s="886"/>
      <c r="WEQ15" s="886"/>
      <c r="WER15" s="885"/>
      <c r="WES15" s="886"/>
      <c r="WET15" s="886"/>
      <c r="WEU15" s="886"/>
      <c r="WEV15" s="885"/>
      <c r="WEW15" s="886"/>
      <c r="WEX15" s="886"/>
      <c r="WEY15" s="886"/>
      <c r="WEZ15" s="885"/>
      <c r="WFA15" s="886"/>
      <c r="WFB15" s="886"/>
      <c r="WFC15" s="886"/>
      <c r="WFD15" s="885"/>
      <c r="WFE15" s="886"/>
      <c r="WFF15" s="886"/>
      <c r="WFG15" s="886"/>
      <c r="WFH15" s="885"/>
      <c r="WFI15" s="886"/>
      <c r="WFJ15" s="886"/>
      <c r="WFK15" s="886"/>
      <c r="WFL15" s="885"/>
      <c r="WFM15" s="886"/>
      <c r="WFN15" s="886"/>
      <c r="WFO15" s="886"/>
      <c r="WFP15" s="885"/>
      <c r="WFQ15" s="886"/>
      <c r="WFR15" s="886"/>
      <c r="WFS15" s="886"/>
      <c r="WFT15" s="885"/>
      <c r="WFU15" s="886"/>
      <c r="WFV15" s="886"/>
      <c r="WFW15" s="886"/>
      <c r="WFX15" s="885"/>
      <c r="WFY15" s="886"/>
      <c r="WFZ15" s="886"/>
      <c r="WGA15" s="886"/>
      <c r="WGB15" s="885"/>
      <c r="WGC15" s="886"/>
      <c r="WGD15" s="886"/>
      <c r="WGE15" s="886"/>
      <c r="WGF15" s="885"/>
      <c r="WGG15" s="886"/>
      <c r="WGH15" s="886"/>
      <c r="WGI15" s="886"/>
      <c r="WGJ15" s="885"/>
      <c r="WGK15" s="886"/>
      <c r="WGL15" s="886"/>
      <c r="WGM15" s="886"/>
      <c r="WGN15" s="885"/>
      <c r="WGO15" s="886"/>
      <c r="WGP15" s="886"/>
      <c r="WGQ15" s="886"/>
      <c r="WGR15" s="885"/>
      <c r="WGS15" s="886"/>
      <c r="WGT15" s="886"/>
      <c r="WGU15" s="886"/>
      <c r="WGV15" s="885"/>
      <c r="WGW15" s="886"/>
      <c r="WGX15" s="886"/>
      <c r="WGY15" s="886"/>
      <c r="WGZ15" s="885"/>
      <c r="WHA15" s="886"/>
      <c r="WHB15" s="886"/>
      <c r="WHC15" s="886"/>
      <c r="WHD15" s="885"/>
      <c r="WHE15" s="886"/>
      <c r="WHF15" s="886"/>
      <c r="WHG15" s="886"/>
      <c r="WHH15" s="885"/>
      <c r="WHI15" s="886"/>
      <c r="WHJ15" s="886"/>
      <c r="WHK15" s="886"/>
      <c r="WHL15" s="885"/>
      <c r="WHM15" s="886"/>
      <c r="WHN15" s="886"/>
      <c r="WHO15" s="886"/>
      <c r="WHP15" s="885"/>
      <c r="WHQ15" s="886"/>
      <c r="WHR15" s="886"/>
      <c r="WHS15" s="886"/>
      <c r="WHT15" s="885"/>
      <c r="WHU15" s="886"/>
      <c r="WHV15" s="886"/>
      <c r="WHW15" s="886"/>
      <c r="WHX15" s="885"/>
      <c r="WHY15" s="886"/>
      <c r="WHZ15" s="886"/>
      <c r="WIA15" s="886"/>
      <c r="WIB15" s="885"/>
      <c r="WIC15" s="886"/>
      <c r="WID15" s="886"/>
      <c r="WIE15" s="886"/>
      <c r="WIF15" s="885"/>
      <c r="WIG15" s="886"/>
      <c r="WIH15" s="886"/>
      <c r="WII15" s="886"/>
      <c r="WIJ15" s="885"/>
      <c r="WIK15" s="886"/>
      <c r="WIL15" s="886"/>
      <c r="WIM15" s="886"/>
      <c r="WIN15" s="885"/>
      <c r="WIO15" s="886"/>
      <c r="WIP15" s="886"/>
      <c r="WIQ15" s="886"/>
      <c r="WIR15" s="885"/>
      <c r="WIS15" s="886"/>
      <c r="WIT15" s="886"/>
      <c r="WIU15" s="886"/>
      <c r="WIV15" s="885"/>
      <c r="WIW15" s="886"/>
      <c r="WIX15" s="886"/>
      <c r="WIY15" s="886"/>
      <c r="WIZ15" s="885"/>
      <c r="WJA15" s="886"/>
      <c r="WJB15" s="886"/>
      <c r="WJC15" s="886"/>
      <c r="WJD15" s="885"/>
      <c r="WJE15" s="886"/>
      <c r="WJF15" s="886"/>
      <c r="WJG15" s="886"/>
      <c r="WJH15" s="885"/>
      <c r="WJI15" s="886"/>
      <c r="WJJ15" s="886"/>
      <c r="WJK15" s="886"/>
      <c r="WJL15" s="885"/>
      <c r="WJM15" s="886"/>
      <c r="WJN15" s="886"/>
      <c r="WJO15" s="886"/>
      <c r="WJP15" s="885"/>
      <c r="WJQ15" s="886"/>
      <c r="WJR15" s="886"/>
      <c r="WJS15" s="886"/>
      <c r="WJT15" s="885"/>
      <c r="WJU15" s="886"/>
      <c r="WJV15" s="886"/>
      <c r="WJW15" s="886"/>
      <c r="WJX15" s="885"/>
      <c r="WJY15" s="886"/>
      <c r="WJZ15" s="886"/>
      <c r="WKA15" s="886"/>
      <c r="WKB15" s="885"/>
      <c r="WKC15" s="886"/>
      <c r="WKD15" s="886"/>
      <c r="WKE15" s="886"/>
      <c r="WKF15" s="885"/>
      <c r="WKG15" s="886"/>
      <c r="WKH15" s="886"/>
      <c r="WKI15" s="886"/>
      <c r="WKJ15" s="885"/>
      <c r="WKK15" s="886"/>
      <c r="WKL15" s="886"/>
      <c r="WKM15" s="886"/>
      <c r="WKN15" s="885"/>
      <c r="WKO15" s="886"/>
      <c r="WKP15" s="886"/>
      <c r="WKQ15" s="886"/>
      <c r="WKR15" s="885"/>
      <c r="WKS15" s="886"/>
      <c r="WKT15" s="886"/>
      <c r="WKU15" s="886"/>
      <c r="WKV15" s="885"/>
      <c r="WKW15" s="886"/>
      <c r="WKX15" s="886"/>
      <c r="WKY15" s="886"/>
      <c r="WKZ15" s="885"/>
      <c r="WLA15" s="886"/>
      <c r="WLB15" s="886"/>
      <c r="WLC15" s="886"/>
      <c r="WLD15" s="885"/>
      <c r="WLE15" s="886"/>
      <c r="WLF15" s="886"/>
      <c r="WLG15" s="886"/>
      <c r="WLH15" s="885"/>
      <c r="WLI15" s="886"/>
      <c r="WLJ15" s="886"/>
      <c r="WLK15" s="886"/>
      <c r="WLL15" s="885"/>
      <c r="WLM15" s="886"/>
      <c r="WLN15" s="886"/>
      <c r="WLO15" s="886"/>
      <c r="WLP15" s="885"/>
      <c r="WLQ15" s="886"/>
      <c r="WLR15" s="886"/>
      <c r="WLS15" s="886"/>
      <c r="WLT15" s="885"/>
      <c r="WLU15" s="886"/>
      <c r="WLV15" s="886"/>
      <c r="WLW15" s="886"/>
      <c r="WLX15" s="885"/>
      <c r="WLY15" s="886"/>
      <c r="WLZ15" s="886"/>
      <c r="WMA15" s="886"/>
      <c r="WMB15" s="885"/>
      <c r="WMC15" s="886"/>
      <c r="WMD15" s="886"/>
      <c r="WME15" s="886"/>
      <c r="WMF15" s="885"/>
      <c r="WMG15" s="886"/>
      <c r="WMH15" s="886"/>
      <c r="WMI15" s="886"/>
      <c r="WMJ15" s="885"/>
      <c r="WMK15" s="886"/>
      <c r="WML15" s="886"/>
      <c r="WMM15" s="886"/>
      <c r="WMN15" s="885"/>
      <c r="WMO15" s="886"/>
      <c r="WMP15" s="886"/>
      <c r="WMQ15" s="886"/>
      <c r="WMR15" s="885"/>
      <c r="WMS15" s="886"/>
      <c r="WMT15" s="886"/>
      <c r="WMU15" s="886"/>
      <c r="WMV15" s="885"/>
      <c r="WMW15" s="886"/>
      <c r="WMX15" s="886"/>
      <c r="WMY15" s="886"/>
      <c r="WMZ15" s="885"/>
      <c r="WNA15" s="886"/>
      <c r="WNB15" s="886"/>
      <c r="WNC15" s="886"/>
      <c r="WND15" s="885"/>
      <c r="WNE15" s="886"/>
      <c r="WNF15" s="886"/>
      <c r="WNG15" s="886"/>
      <c r="WNH15" s="885"/>
      <c r="WNI15" s="886"/>
      <c r="WNJ15" s="886"/>
      <c r="WNK15" s="886"/>
      <c r="WNL15" s="885"/>
      <c r="WNM15" s="886"/>
      <c r="WNN15" s="886"/>
      <c r="WNO15" s="886"/>
      <c r="WNP15" s="885"/>
      <c r="WNQ15" s="886"/>
      <c r="WNR15" s="886"/>
      <c r="WNS15" s="886"/>
      <c r="WNT15" s="885"/>
      <c r="WNU15" s="886"/>
      <c r="WNV15" s="886"/>
      <c r="WNW15" s="886"/>
      <c r="WNX15" s="885"/>
      <c r="WNY15" s="886"/>
      <c r="WNZ15" s="886"/>
      <c r="WOA15" s="886"/>
      <c r="WOB15" s="885"/>
      <c r="WOC15" s="886"/>
      <c r="WOD15" s="886"/>
      <c r="WOE15" s="886"/>
      <c r="WOF15" s="885"/>
      <c r="WOG15" s="886"/>
      <c r="WOH15" s="886"/>
      <c r="WOI15" s="886"/>
      <c r="WOJ15" s="885"/>
      <c r="WOK15" s="886"/>
      <c r="WOL15" s="886"/>
      <c r="WOM15" s="886"/>
      <c r="WON15" s="885"/>
      <c r="WOO15" s="886"/>
      <c r="WOP15" s="886"/>
      <c r="WOQ15" s="886"/>
      <c r="WOR15" s="885"/>
      <c r="WOS15" s="886"/>
      <c r="WOT15" s="886"/>
      <c r="WOU15" s="886"/>
      <c r="WOV15" s="885"/>
      <c r="WOW15" s="886"/>
      <c r="WOX15" s="886"/>
      <c r="WOY15" s="886"/>
      <c r="WOZ15" s="885"/>
      <c r="WPA15" s="886"/>
      <c r="WPB15" s="886"/>
      <c r="WPC15" s="886"/>
      <c r="WPD15" s="885"/>
      <c r="WPE15" s="886"/>
      <c r="WPF15" s="886"/>
      <c r="WPG15" s="886"/>
      <c r="WPH15" s="885"/>
      <c r="WPI15" s="886"/>
      <c r="WPJ15" s="886"/>
      <c r="WPK15" s="886"/>
      <c r="WPL15" s="885"/>
      <c r="WPM15" s="886"/>
      <c r="WPN15" s="886"/>
      <c r="WPO15" s="886"/>
      <c r="WPP15" s="885"/>
      <c r="WPQ15" s="886"/>
      <c r="WPR15" s="886"/>
      <c r="WPS15" s="886"/>
      <c r="WPT15" s="885"/>
      <c r="WPU15" s="886"/>
      <c r="WPV15" s="886"/>
      <c r="WPW15" s="886"/>
      <c r="WPX15" s="885"/>
      <c r="WPY15" s="886"/>
      <c r="WPZ15" s="886"/>
      <c r="WQA15" s="886"/>
      <c r="WQB15" s="885"/>
      <c r="WQC15" s="886"/>
      <c r="WQD15" s="886"/>
      <c r="WQE15" s="886"/>
      <c r="WQF15" s="885"/>
      <c r="WQG15" s="886"/>
      <c r="WQH15" s="886"/>
      <c r="WQI15" s="886"/>
      <c r="WQJ15" s="885"/>
      <c r="WQK15" s="886"/>
      <c r="WQL15" s="886"/>
      <c r="WQM15" s="886"/>
      <c r="WQN15" s="885"/>
      <c r="WQO15" s="886"/>
      <c r="WQP15" s="886"/>
      <c r="WQQ15" s="886"/>
      <c r="WQR15" s="885"/>
      <c r="WQS15" s="886"/>
      <c r="WQT15" s="886"/>
      <c r="WQU15" s="886"/>
      <c r="WQV15" s="885"/>
      <c r="WQW15" s="886"/>
      <c r="WQX15" s="886"/>
      <c r="WQY15" s="886"/>
      <c r="WQZ15" s="885"/>
      <c r="WRA15" s="886"/>
      <c r="WRB15" s="886"/>
      <c r="WRC15" s="886"/>
      <c r="WRD15" s="885"/>
      <c r="WRE15" s="886"/>
      <c r="WRF15" s="886"/>
      <c r="WRG15" s="886"/>
      <c r="WRH15" s="885"/>
      <c r="WRI15" s="886"/>
      <c r="WRJ15" s="886"/>
      <c r="WRK15" s="886"/>
      <c r="WRL15" s="885"/>
      <c r="WRM15" s="886"/>
      <c r="WRN15" s="886"/>
      <c r="WRO15" s="886"/>
      <c r="WRP15" s="885"/>
      <c r="WRQ15" s="886"/>
      <c r="WRR15" s="886"/>
      <c r="WRS15" s="886"/>
      <c r="WRT15" s="885"/>
      <c r="WRU15" s="886"/>
      <c r="WRV15" s="886"/>
      <c r="WRW15" s="886"/>
      <c r="WRX15" s="885"/>
      <c r="WRY15" s="886"/>
      <c r="WRZ15" s="886"/>
      <c r="WSA15" s="886"/>
      <c r="WSB15" s="885"/>
      <c r="WSC15" s="886"/>
      <c r="WSD15" s="886"/>
      <c r="WSE15" s="886"/>
      <c r="WSF15" s="885"/>
      <c r="WSG15" s="886"/>
      <c r="WSH15" s="886"/>
      <c r="WSI15" s="886"/>
      <c r="WSJ15" s="885"/>
      <c r="WSK15" s="886"/>
      <c r="WSL15" s="886"/>
      <c r="WSM15" s="886"/>
      <c r="WSN15" s="885"/>
      <c r="WSO15" s="886"/>
      <c r="WSP15" s="886"/>
      <c r="WSQ15" s="886"/>
      <c r="WSR15" s="885"/>
      <c r="WSS15" s="886"/>
      <c r="WST15" s="886"/>
      <c r="WSU15" s="886"/>
      <c r="WSV15" s="885"/>
      <c r="WSW15" s="886"/>
      <c r="WSX15" s="886"/>
      <c r="WSY15" s="886"/>
      <c r="WSZ15" s="885"/>
      <c r="WTA15" s="886"/>
      <c r="WTB15" s="886"/>
      <c r="WTC15" s="886"/>
      <c r="WTD15" s="885"/>
      <c r="WTE15" s="886"/>
      <c r="WTF15" s="886"/>
      <c r="WTG15" s="886"/>
      <c r="WTH15" s="885"/>
      <c r="WTI15" s="886"/>
      <c r="WTJ15" s="886"/>
      <c r="WTK15" s="886"/>
      <c r="WTL15" s="885"/>
      <c r="WTM15" s="886"/>
      <c r="WTN15" s="886"/>
      <c r="WTO15" s="886"/>
      <c r="WTP15" s="885"/>
      <c r="WTQ15" s="886"/>
      <c r="WTR15" s="886"/>
      <c r="WTS15" s="886"/>
      <c r="WTT15" s="885"/>
      <c r="WTU15" s="886"/>
      <c r="WTV15" s="886"/>
      <c r="WTW15" s="886"/>
      <c r="WTX15" s="885"/>
      <c r="WTY15" s="886"/>
      <c r="WTZ15" s="886"/>
      <c r="WUA15" s="886"/>
      <c r="WUB15" s="885"/>
      <c r="WUC15" s="886"/>
      <c r="WUD15" s="886"/>
      <c r="WUE15" s="886"/>
      <c r="WUF15" s="885"/>
      <c r="WUG15" s="886"/>
      <c r="WUH15" s="886"/>
      <c r="WUI15" s="886"/>
      <c r="WUJ15" s="885"/>
      <c r="WUK15" s="886"/>
      <c r="WUL15" s="886"/>
      <c r="WUM15" s="886"/>
      <c r="WUN15" s="885"/>
      <c r="WUO15" s="886"/>
      <c r="WUP15" s="886"/>
      <c r="WUQ15" s="886"/>
      <c r="WUR15" s="885"/>
      <c r="WUS15" s="886"/>
      <c r="WUT15" s="886"/>
      <c r="WUU15" s="886"/>
      <c r="WUV15" s="885"/>
      <c r="WUW15" s="886"/>
      <c r="WUX15" s="886"/>
      <c r="WUY15" s="886"/>
      <c r="WUZ15" s="885"/>
      <c r="WVA15" s="886"/>
      <c r="WVB15" s="886"/>
      <c r="WVC15" s="886"/>
      <c r="WVD15" s="885"/>
      <c r="WVE15" s="886"/>
      <c r="WVF15" s="886"/>
      <c r="WVG15" s="886"/>
      <c r="WVH15" s="885"/>
      <c r="WVI15" s="886"/>
      <c r="WVJ15" s="886"/>
      <c r="WVK15" s="886"/>
      <c r="WVL15" s="885"/>
      <c r="WVM15" s="886"/>
      <c r="WVN15" s="886"/>
      <c r="WVO15" s="886"/>
      <c r="WVP15" s="885"/>
      <c r="WVQ15" s="886"/>
      <c r="WVR15" s="886"/>
      <c r="WVS15" s="886"/>
      <c r="WVT15" s="885"/>
      <c r="WVU15" s="886"/>
      <c r="WVV15" s="886"/>
      <c r="WVW15" s="886"/>
      <c r="WVX15" s="885"/>
      <c r="WVY15" s="886"/>
      <c r="WVZ15" s="886"/>
      <c r="WWA15" s="886"/>
      <c r="WWB15" s="885"/>
      <c r="WWC15" s="886"/>
      <c r="WWD15" s="886"/>
      <c r="WWE15" s="886"/>
      <c r="WWF15" s="885"/>
      <c r="WWG15" s="886"/>
      <c r="WWH15" s="886"/>
      <c r="WWI15" s="886"/>
      <c r="WWJ15" s="885"/>
      <c r="WWK15" s="886"/>
      <c r="WWL15" s="886"/>
      <c r="WWM15" s="886"/>
      <c r="WWN15" s="885"/>
      <c r="WWO15" s="886"/>
      <c r="WWP15" s="886"/>
      <c r="WWQ15" s="886"/>
      <c r="WWR15" s="885"/>
      <c r="WWS15" s="886"/>
      <c r="WWT15" s="886"/>
      <c r="WWU15" s="886"/>
      <c r="WWV15" s="885"/>
      <c r="WWW15" s="886"/>
      <c r="WWX15" s="886"/>
      <c r="WWY15" s="886"/>
      <c r="WWZ15" s="885"/>
      <c r="WXA15" s="886"/>
      <c r="WXB15" s="886"/>
      <c r="WXC15" s="886"/>
      <c r="WXD15" s="885"/>
      <c r="WXE15" s="886"/>
      <c r="WXF15" s="886"/>
      <c r="WXG15" s="886"/>
      <c r="WXH15" s="885"/>
      <c r="WXI15" s="886"/>
      <c r="WXJ15" s="886"/>
      <c r="WXK15" s="886"/>
      <c r="WXL15" s="885"/>
      <c r="WXM15" s="886"/>
      <c r="WXN15" s="886"/>
      <c r="WXO15" s="886"/>
      <c r="WXP15" s="885"/>
      <c r="WXQ15" s="886"/>
      <c r="WXR15" s="886"/>
      <c r="WXS15" s="886"/>
      <c r="WXT15" s="885"/>
      <c r="WXU15" s="886"/>
      <c r="WXV15" s="886"/>
      <c r="WXW15" s="886"/>
      <c r="WXX15" s="885"/>
      <c r="WXY15" s="886"/>
      <c r="WXZ15" s="886"/>
      <c r="WYA15" s="886"/>
      <c r="WYB15" s="885"/>
      <c r="WYC15" s="886"/>
      <c r="WYD15" s="886"/>
      <c r="WYE15" s="886"/>
      <c r="WYF15" s="885"/>
      <c r="WYG15" s="886"/>
      <c r="WYH15" s="886"/>
      <c r="WYI15" s="886"/>
      <c r="WYJ15" s="885"/>
      <c r="WYK15" s="886"/>
      <c r="WYL15" s="886"/>
      <c r="WYM15" s="886"/>
      <c r="WYN15" s="885"/>
      <c r="WYO15" s="886"/>
      <c r="WYP15" s="886"/>
      <c r="WYQ15" s="886"/>
      <c r="WYR15" s="885"/>
      <c r="WYS15" s="886"/>
      <c r="WYT15" s="886"/>
      <c r="WYU15" s="886"/>
      <c r="WYV15" s="885"/>
      <c r="WYW15" s="886"/>
      <c r="WYX15" s="886"/>
      <c r="WYY15" s="886"/>
      <c r="WYZ15" s="885"/>
      <c r="WZA15" s="886"/>
      <c r="WZB15" s="886"/>
      <c r="WZC15" s="886"/>
      <c r="WZD15" s="885"/>
      <c r="WZE15" s="886"/>
      <c r="WZF15" s="886"/>
      <c r="WZG15" s="886"/>
      <c r="WZH15" s="885"/>
      <c r="WZI15" s="886"/>
      <c r="WZJ15" s="886"/>
      <c r="WZK15" s="886"/>
      <c r="WZL15" s="885"/>
      <c r="WZM15" s="886"/>
      <c r="WZN15" s="886"/>
      <c r="WZO15" s="886"/>
      <c r="WZP15" s="885"/>
      <c r="WZQ15" s="886"/>
      <c r="WZR15" s="886"/>
      <c r="WZS15" s="886"/>
      <c r="WZT15" s="885"/>
      <c r="WZU15" s="886"/>
      <c r="WZV15" s="886"/>
      <c r="WZW15" s="886"/>
      <c r="WZX15" s="885"/>
      <c r="WZY15" s="886"/>
      <c r="WZZ15" s="886"/>
      <c r="XAA15" s="886"/>
      <c r="XAB15" s="885"/>
      <c r="XAC15" s="886"/>
      <c r="XAD15" s="886"/>
      <c r="XAE15" s="886"/>
      <c r="XAF15" s="885"/>
      <c r="XAG15" s="886"/>
      <c r="XAH15" s="886"/>
      <c r="XAI15" s="886"/>
      <c r="XAJ15" s="885"/>
      <c r="XAK15" s="886"/>
      <c r="XAL15" s="886"/>
      <c r="XAM15" s="886"/>
      <c r="XAN15" s="885"/>
      <c r="XAO15" s="886"/>
      <c r="XAP15" s="886"/>
      <c r="XAQ15" s="886"/>
      <c r="XAR15" s="885"/>
      <c r="XAS15" s="886"/>
      <c r="XAT15" s="886"/>
      <c r="XAU15" s="886"/>
      <c r="XAV15" s="885"/>
      <c r="XAW15" s="886"/>
      <c r="XAX15" s="886"/>
      <c r="XAY15" s="886"/>
      <c r="XAZ15" s="885"/>
      <c r="XBA15" s="886"/>
      <c r="XBB15" s="886"/>
      <c r="XBC15" s="886"/>
      <c r="XBD15" s="885"/>
      <c r="XBE15" s="886"/>
      <c r="XBF15" s="886"/>
      <c r="XBG15" s="886"/>
      <c r="XBH15" s="885"/>
      <c r="XBI15" s="886"/>
      <c r="XBJ15" s="886"/>
      <c r="XBK15" s="886"/>
      <c r="XBL15" s="885"/>
      <c r="XBM15" s="886"/>
      <c r="XBN15" s="886"/>
      <c r="XBO15" s="886"/>
      <c r="XBP15" s="885"/>
      <c r="XBQ15" s="886"/>
      <c r="XBR15" s="886"/>
      <c r="XBS15" s="886"/>
      <c r="XBT15" s="885"/>
      <c r="XBU15" s="886"/>
      <c r="XBV15" s="886"/>
      <c r="XBW15" s="886"/>
      <c r="XBX15" s="885"/>
      <c r="XBY15" s="886"/>
      <c r="XBZ15" s="886"/>
      <c r="XCA15" s="886"/>
      <c r="XCB15" s="885"/>
      <c r="XCC15" s="886"/>
      <c r="XCD15" s="886"/>
      <c r="XCE15" s="886"/>
      <c r="XCF15" s="885"/>
      <c r="XCG15" s="886"/>
      <c r="XCH15" s="886"/>
      <c r="XCI15" s="886"/>
      <c r="XCJ15" s="885"/>
      <c r="XCK15" s="886"/>
      <c r="XCL15" s="886"/>
      <c r="XCM15" s="886"/>
      <c r="XCN15" s="885"/>
      <c r="XCO15" s="886"/>
      <c r="XCP15" s="886"/>
      <c r="XCQ15" s="886"/>
      <c r="XCR15" s="885"/>
      <c r="XCS15" s="886"/>
      <c r="XCT15" s="886"/>
      <c r="XCU15" s="886"/>
      <c r="XCV15" s="885"/>
      <c r="XCW15" s="886"/>
      <c r="XCX15" s="886"/>
      <c r="XCY15" s="886"/>
      <c r="XCZ15" s="885"/>
      <c r="XDA15" s="886"/>
      <c r="XDB15" s="886"/>
      <c r="XDC15" s="886"/>
      <c r="XDD15" s="885"/>
      <c r="XDE15" s="886"/>
      <c r="XDF15" s="886"/>
      <c r="XDG15" s="886"/>
      <c r="XDH15" s="885"/>
      <c r="XDI15" s="886"/>
      <c r="XDJ15" s="886"/>
      <c r="XDK15" s="886"/>
      <c r="XDL15" s="885"/>
      <c r="XDM15" s="886"/>
      <c r="XDN15" s="886"/>
      <c r="XDO15" s="886"/>
      <c r="XDP15" s="885"/>
      <c r="XDQ15" s="886"/>
      <c r="XDR15" s="886"/>
      <c r="XDS15" s="886"/>
      <c r="XDT15" s="885"/>
      <c r="XDU15" s="886"/>
      <c r="XDV15" s="886"/>
      <c r="XDW15" s="886"/>
      <c r="XDX15" s="885"/>
      <c r="XDY15" s="886"/>
      <c r="XDZ15" s="886"/>
      <c r="XEA15" s="886"/>
      <c r="XEB15" s="885"/>
      <c r="XEC15" s="886"/>
      <c r="XED15" s="886"/>
      <c r="XEE15" s="886"/>
      <c r="XEF15" s="885"/>
      <c r="XEG15" s="886"/>
      <c r="XEH15" s="886"/>
      <c r="XEI15" s="886"/>
      <c r="XEJ15" s="885"/>
      <c r="XEK15" s="886"/>
      <c r="XEL15" s="886"/>
      <c r="XEM15" s="886"/>
    </row>
    <row r="16" spans="1:16367" s="215" customFormat="1" ht="22.5" customHeight="1" x14ac:dyDescent="0.25">
      <c r="A16" s="976" t="s">
        <v>1864</v>
      </c>
      <c r="B16" s="243"/>
      <c r="C16" s="875">
        <f>SUM('تراز 1400'!$M$101)</f>
        <v>5047716011</v>
      </c>
      <c r="D16" s="1066"/>
      <c r="E16" s="875">
        <v>0</v>
      </c>
      <c r="H16" s="883"/>
      <c r="L16" s="864"/>
      <c r="M16" s="884"/>
      <c r="N16" s="883"/>
      <c r="O16" s="883"/>
      <c r="P16" s="885"/>
      <c r="Q16" s="886"/>
      <c r="R16" s="886"/>
      <c r="S16" s="886"/>
      <c r="T16" s="885"/>
      <c r="U16" s="886"/>
      <c r="V16" s="886"/>
      <c r="W16" s="886"/>
      <c r="X16" s="885"/>
      <c r="Y16" s="886"/>
      <c r="Z16" s="886"/>
      <c r="AA16" s="886"/>
      <c r="AB16" s="885"/>
      <c r="AC16" s="886"/>
      <c r="AD16" s="886"/>
      <c r="AE16" s="886"/>
      <c r="AF16" s="885"/>
      <c r="AG16" s="886"/>
      <c r="AH16" s="886"/>
      <c r="AI16" s="886"/>
      <c r="AJ16" s="885"/>
      <c r="AK16" s="886"/>
      <c r="AL16" s="886"/>
      <c r="AM16" s="886"/>
      <c r="AN16" s="885"/>
      <c r="AO16" s="886"/>
      <c r="AP16" s="886"/>
      <c r="AQ16" s="886"/>
      <c r="AR16" s="885"/>
      <c r="AS16" s="886"/>
      <c r="AT16" s="886"/>
      <c r="AU16" s="886"/>
      <c r="AV16" s="885"/>
      <c r="AW16" s="886"/>
      <c r="AX16" s="886"/>
      <c r="AY16" s="886"/>
      <c r="AZ16" s="885"/>
      <c r="BA16" s="886"/>
      <c r="BB16" s="886"/>
      <c r="BC16" s="886"/>
      <c r="BD16" s="885"/>
      <c r="BE16" s="886"/>
      <c r="BF16" s="886"/>
      <c r="BG16" s="886"/>
      <c r="BH16" s="885"/>
      <c r="BI16" s="886"/>
      <c r="BJ16" s="886"/>
      <c r="BK16" s="886"/>
      <c r="BL16" s="885"/>
      <c r="BM16" s="886"/>
      <c r="BN16" s="886"/>
      <c r="BO16" s="886"/>
      <c r="BP16" s="885"/>
      <c r="BQ16" s="886"/>
      <c r="BR16" s="886"/>
      <c r="BS16" s="886"/>
      <c r="BT16" s="885"/>
      <c r="BU16" s="886"/>
      <c r="BV16" s="886"/>
      <c r="BW16" s="886"/>
      <c r="BX16" s="885"/>
      <c r="BY16" s="886"/>
      <c r="BZ16" s="886"/>
      <c r="CA16" s="886"/>
      <c r="CB16" s="885"/>
      <c r="CC16" s="886"/>
      <c r="CD16" s="886"/>
      <c r="CE16" s="886"/>
      <c r="CF16" s="885"/>
      <c r="CG16" s="886"/>
      <c r="CH16" s="886"/>
      <c r="CI16" s="886"/>
      <c r="CJ16" s="885"/>
      <c r="CK16" s="886"/>
      <c r="CL16" s="886"/>
      <c r="CM16" s="886"/>
      <c r="CN16" s="885"/>
      <c r="CO16" s="886"/>
      <c r="CP16" s="886"/>
      <c r="CQ16" s="886"/>
      <c r="CR16" s="885"/>
      <c r="CS16" s="886"/>
      <c r="CT16" s="886"/>
      <c r="CU16" s="886"/>
      <c r="CV16" s="885"/>
      <c r="CW16" s="886"/>
      <c r="CX16" s="886"/>
      <c r="CY16" s="886"/>
      <c r="CZ16" s="885"/>
      <c r="DA16" s="886"/>
      <c r="DB16" s="886"/>
      <c r="DC16" s="886"/>
      <c r="DD16" s="885"/>
      <c r="DE16" s="886"/>
      <c r="DF16" s="886"/>
      <c r="DG16" s="886"/>
      <c r="DH16" s="885"/>
      <c r="DI16" s="886"/>
      <c r="DJ16" s="886"/>
      <c r="DK16" s="886"/>
      <c r="DL16" s="885"/>
      <c r="DM16" s="886"/>
      <c r="DN16" s="886"/>
      <c r="DO16" s="886"/>
      <c r="DP16" s="885"/>
      <c r="DQ16" s="886"/>
      <c r="DR16" s="886"/>
      <c r="DS16" s="886"/>
      <c r="DT16" s="885"/>
      <c r="DU16" s="886"/>
      <c r="DV16" s="886"/>
      <c r="DW16" s="886"/>
      <c r="DX16" s="885"/>
      <c r="DY16" s="886"/>
      <c r="DZ16" s="886"/>
      <c r="EA16" s="886"/>
      <c r="EB16" s="885"/>
      <c r="EC16" s="886"/>
      <c r="ED16" s="886"/>
      <c r="EE16" s="886"/>
      <c r="EF16" s="885"/>
      <c r="EG16" s="886"/>
      <c r="EH16" s="886"/>
      <c r="EI16" s="886"/>
      <c r="EJ16" s="885"/>
      <c r="EK16" s="886"/>
      <c r="EL16" s="886"/>
      <c r="EM16" s="886"/>
      <c r="EN16" s="885"/>
      <c r="EO16" s="886"/>
      <c r="EP16" s="886"/>
      <c r="EQ16" s="886"/>
      <c r="ER16" s="885"/>
      <c r="ES16" s="886"/>
      <c r="ET16" s="886"/>
      <c r="EU16" s="886"/>
      <c r="EV16" s="885"/>
      <c r="EW16" s="886"/>
      <c r="EX16" s="886"/>
      <c r="EY16" s="886"/>
      <c r="EZ16" s="885"/>
      <c r="FA16" s="886"/>
      <c r="FB16" s="886"/>
      <c r="FC16" s="886"/>
      <c r="FD16" s="885"/>
      <c r="FE16" s="886"/>
      <c r="FF16" s="886"/>
      <c r="FG16" s="886"/>
      <c r="FH16" s="885"/>
      <c r="FI16" s="886"/>
      <c r="FJ16" s="886"/>
      <c r="FK16" s="886"/>
      <c r="FL16" s="885"/>
      <c r="FM16" s="886"/>
      <c r="FN16" s="886"/>
      <c r="FO16" s="886"/>
      <c r="FP16" s="885"/>
      <c r="FQ16" s="886"/>
      <c r="FR16" s="886"/>
      <c r="FS16" s="886"/>
      <c r="FT16" s="885"/>
      <c r="FU16" s="886"/>
      <c r="FV16" s="886"/>
      <c r="FW16" s="886"/>
      <c r="FX16" s="885"/>
      <c r="FY16" s="886"/>
      <c r="FZ16" s="886"/>
      <c r="GA16" s="886"/>
      <c r="GB16" s="885"/>
      <c r="GC16" s="886"/>
      <c r="GD16" s="886"/>
      <c r="GE16" s="886"/>
      <c r="GF16" s="885"/>
      <c r="GG16" s="886"/>
      <c r="GH16" s="886"/>
      <c r="GI16" s="886"/>
      <c r="GJ16" s="885"/>
      <c r="GK16" s="886"/>
      <c r="GL16" s="886"/>
      <c r="GM16" s="886"/>
      <c r="GN16" s="885"/>
      <c r="GO16" s="886"/>
      <c r="GP16" s="886"/>
      <c r="GQ16" s="886"/>
      <c r="GR16" s="885"/>
      <c r="GS16" s="886"/>
      <c r="GT16" s="886"/>
      <c r="GU16" s="886"/>
      <c r="GV16" s="885"/>
      <c r="GW16" s="886"/>
      <c r="GX16" s="886"/>
      <c r="GY16" s="886"/>
      <c r="GZ16" s="885"/>
      <c r="HA16" s="886"/>
      <c r="HB16" s="886"/>
      <c r="HC16" s="886"/>
      <c r="HD16" s="885"/>
      <c r="HE16" s="886"/>
      <c r="HF16" s="886"/>
      <c r="HG16" s="886"/>
      <c r="HH16" s="885"/>
      <c r="HI16" s="886"/>
      <c r="HJ16" s="886"/>
      <c r="HK16" s="886"/>
      <c r="HL16" s="885"/>
      <c r="HM16" s="886"/>
      <c r="HN16" s="886"/>
      <c r="HO16" s="886"/>
      <c r="HP16" s="885"/>
      <c r="HQ16" s="886"/>
      <c r="HR16" s="886"/>
      <c r="HS16" s="886"/>
      <c r="HT16" s="885"/>
      <c r="HU16" s="886"/>
      <c r="HV16" s="886"/>
      <c r="HW16" s="886"/>
      <c r="HX16" s="885"/>
      <c r="HY16" s="886"/>
      <c r="HZ16" s="886"/>
      <c r="IA16" s="886"/>
      <c r="IB16" s="885"/>
      <c r="IC16" s="886"/>
      <c r="ID16" s="886"/>
      <c r="IE16" s="886"/>
      <c r="IF16" s="885"/>
      <c r="IG16" s="886"/>
      <c r="IH16" s="886"/>
      <c r="II16" s="886"/>
      <c r="IJ16" s="885"/>
      <c r="IK16" s="886"/>
      <c r="IL16" s="886"/>
      <c r="IM16" s="886"/>
      <c r="IN16" s="885"/>
      <c r="IO16" s="886"/>
      <c r="IP16" s="886"/>
      <c r="IQ16" s="886"/>
      <c r="IR16" s="885"/>
      <c r="IS16" s="886"/>
      <c r="IT16" s="886"/>
      <c r="IU16" s="886"/>
      <c r="IV16" s="885"/>
      <c r="IW16" s="886"/>
      <c r="IX16" s="886"/>
      <c r="IY16" s="886"/>
      <c r="IZ16" s="885"/>
      <c r="JA16" s="886"/>
      <c r="JB16" s="886"/>
      <c r="JC16" s="886"/>
      <c r="JD16" s="885"/>
      <c r="JE16" s="886"/>
      <c r="JF16" s="886"/>
      <c r="JG16" s="886"/>
      <c r="JH16" s="885"/>
      <c r="JI16" s="886"/>
      <c r="JJ16" s="886"/>
      <c r="JK16" s="886"/>
      <c r="JL16" s="885"/>
      <c r="JM16" s="886"/>
      <c r="JN16" s="886"/>
      <c r="JO16" s="886"/>
      <c r="JP16" s="885"/>
      <c r="JQ16" s="886"/>
      <c r="JR16" s="886"/>
      <c r="JS16" s="886"/>
      <c r="JT16" s="885"/>
      <c r="JU16" s="886"/>
      <c r="JV16" s="886"/>
      <c r="JW16" s="886"/>
      <c r="JX16" s="885"/>
      <c r="JY16" s="886"/>
      <c r="JZ16" s="886"/>
      <c r="KA16" s="886"/>
      <c r="KB16" s="885"/>
      <c r="KC16" s="886"/>
      <c r="KD16" s="886"/>
      <c r="KE16" s="886"/>
      <c r="KF16" s="885"/>
      <c r="KG16" s="886"/>
      <c r="KH16" s="886"/>
      <c r="KI16" s="886"/>
      <c r="KJ16" s="885"/>
      <c r="KK16" s="886"/>
      <c r="KL16" s="886"/>
      <c r="KM16" s="886"/>
      <c r="KN16" s="885"/>
      <c r="KO16" s="886"/>
      <c r="KP16" s="886"/>
      <c r="KQ16" s="886"/>
      <c r="KR16" s="885"/>
      <c r="KS16" s="886"/>
      <c r="KT16" s="886"/>
      <c r="KU16" s="886"/>
      <c r="KV16" s="885"/>
      <c r="KW16" s="886"/>
      <c r="KX16" s="886"/>
      <c r="KY16" s="886"/>
      <c r="KZ16" s="885"/>
      <c r="LA16" s="886"/>
      <c r="LB16" s="886"/>
      <c r="LC16" s="886"/>
      <c r="LD16" s="885"/>
      <c r="LE16" s="886"/>
      <c r="LF16" s="886"/>
      <c r="LG16" s="886"/>
      <c r="LH16" s="885"/>
      <c r="LI16" s="886"/>
      <c r="LJ16" s="886"/>
      <c r="LK16" s="886"/>
      <c r="LL16" s="885"/>
      <c r="LM16" s="886"/>
      <c r="LN16" s="886"/>
      <c r="LO16" s="886"/>
      <c r="LP16" s="885"/>
      <c r="LQ16" s="886"/>
      <c r="LR16" s="886"/>
      <c r="LS16" s="886"/>
      <c r="LT16" s="885"/>
      <c r="LU16" s="886"/>
      <c r="LV16" s="886"/>
      <c r="LW16" s="886"/>
      <c r="LX16" s="885"/>
      <c r="LY16" s="886"/>
      <c r="LZ16" s="886"/>
      <c r="MA16" s="886"/>
      <c r="MB16" s="885"/>
      <c r="MC16" s="886"/>
      <c r="MD16" s="886"/>
      <c r="ME16" s="886"/>
      <c r="MF16" s="885"/>
      <c r="MG16" s="886"/>
      <c r="MH16" s="886"/>
      <c r="MI16" s="886"/>
      <c r="MJ16" s="885"/>
      <c r="MK16" s="886"/>
      <c r="ML16" s="886"/>
      <c r="MM16" s="886"/>
      <c r="MN16" s="885"/>
      <c r="MO16" s="886"/>
      <c r="MP16" s="886"/>
      <c r="MQ16" s="886"/>
      <c r="MR16" s="885"/>
      <c r="MS16" s="886"/>
      <c r="MT16" s="886"/>
      <c r="MU16" s="886"/>
      <c r="MV16" s="885"/>
      <c r="MW16" s="886"/>
      <c r="MX16" s="886"/>
      <c r="MY16" s="886"/>
      <c r="MZ16" s="885"/>
      <c r="NA16" s="886"/>
      <c r="NB16" s="886"/>
      <c r="NC16" s="886"/>
      <c r="ND16" s="885"/>
      <c r="NE16" s="886"/>
      <c r="NF16" s="886"/>
      <c r="NG16" s="886"/>
      <c r="NH16" s="885"/>
      <c r="NI16" s="886"/>
      <c r="NJ16" s="886"/>
      <c r="NK16" s="886"/>
      <c r="NL16" s="885"/>
      <c r="NM16" s="886"/>
      <c r="NN16" s="886"/>
      <c r="NO16" s="886"/>
      <c r="NP16" s="885"/>
      <c r="NQ16" s="886"/>
      <c r="NR16" s="886"/>
      <c r="NS16" s="886"/>
      <c r="NT16" s="885"/>
      <c r="NU16" s="886"/>
      <c r="NV16" s="886"/>
      <c r="NW16" s="886"/>
      <c r="NX16" s="885"/>
      <c r="NY16" s="886"/>
      <c r="NZ16" s="886"/>
      <c r="OA16" s="886"/>
      <c r="OB16" s="885"/>
      <c r="OC16" s="886"/>
      <c r="OD16" s="886"/>
      <c r="OE16" s="886"/>
      <c r="OF16" s="885"/>
      <c r="OG16" s="886"/>
      <c r="OH16" s="886"/>
      <c r="OI16" s="886"/>
      <c r="OJ16" s="885"/>
      <c r="OK16" s="886"/>
      <c r="OL16" s="886"/>
      <c r="OM16" s="886"/>
      <c r="ON16" s="885"/>
      <c r="OO16" s="886"/>
      <c r="OP16" s="886"/>
      <c r="OQ16" s="886"/>
      <c r="OR16" s="885"/>
      <c r="OS16" s="886"/>
      <c r="OT16" s="886"/>
      <c r="OU16" s="886"/>
      <c r="OV16" s="885"/>
      <c r="OW16" s="886"/>
      <c r="OX16" s="886"/>
      <c r="OY16" s="886"/>
      <c r="OZ16" s="885"/>
      <c r="PA16" s="886"/>
      <c r="PB16" s="886"/>
      <c r="PC16" s="886"/>
      <c r="PD16" s="885"/>
      <c r="PE16" s="886"/>
      <c r="PF16" s="886"/>
      <c r="PG16" s="886"/>
      <c r="PH16" s="885"/>
      <c r="PI16" s="886"/>
      <c r="PJ16" s="886"/>
      <c r="PK16" s="886"/>
      <c r="PL16" s="885"/>
      <c r="PM16" s="886"/>
      <c r="PN16" s="886"/>
      <c r="PO16" s="886"/>
      <c r="PP16" s="885"/>
      <c r="PQ16" s="886"/>
      <c r="PR16" s="886"/>
      <c r="PS16" s="886"/>
      <c r="PT16" s="885"/>
      <c r="PU16" s="886"/>
      <c r="PV16" s="886"/>
      <c r="PW16" s="886"/>
      <c r="PX16" s="885"/>
      <c r="PY16" s="886"/>
      <c r="PZ16" s="886"/>
      <c r="QA16" s="886"/>
      <c r="QB16" s="885"/>
      <c r="QC16" s="886"/>
      <c r="QD16" s="886"/>
      <c r="QE16" s="886"/>
      <c r="QF16" s="885"/>
      <c r="QG16" s="886"/>
      <c r="QH16" s="886"/>
      <c r="QI16" s="886"/>
      <c r="QJ16" s="885"/>
      <c r="QK16" s="886"/>
      <c r="QL16" s="886"/>
      <c r="QM16" s="886"/>
      <c r="QN16" s="885"/>
      <c r="QO16" s="886"/>
      <c r="QP16" s="886"/>
      <c r="QQ16" s="886"/>
      <c r="QR16" s="885"/>
      <c r="QS16" s="886"/>
      <c r="QT16" s="886"/>
      <c r="QU16" s="886"/>
      <c r="QV16" s="885"/>
      <c r="QW16" s="886"/>
      <c r="QX16" s="886"/>
      <c r="QY16" s="886"/>
      <c r="QZ16" s="885"/>
      <c r="RA16" s="886"/>
      <c r="RB16" s="886"/>
      <c r="RC16" s="886"/>
      <c r="RD16" s="885"/>
      <c r="RE16" s="886"/>
      <c r="RF16" s="886"/>
      <c r="RG16" s="886"/>
      <c r="RH16" s="885"/>
      <c r="RI16" s="886"/>
      <c r="RJ16" s="886"/>
      <c r="RK16" s="886"/>
      <c r="RL16" s="885"/>
      <c r="RM16" s="886"/>
      <c r="RN16" s="886"/>
      <c r="RO16" s="886"/>
      <c r="RP16" s="885"/>
      <c r="RQ16" s="886"/>
      <c r="RR16" s="886"/>
      <c r="RS16" s="886"/>
      <c r="RT16" s="885"/>
      <c r="RU16" s="886"/>
      <c r="RV16" s="886"/>
      <c r="RW16" s="886"/>
      <c r="RX16" s="885"/>
      <c r="RY16" s="886"/>
      <c r="RZ16" s="886"/>
      <c r="SA16" s="886"/>
      <c r="SB16" s="885"/>
      <c r="SC16" s="886"/>
      <c r="SD16" s="886"/>
      <c r="SE16" s="886"/>
      <c r="SF16" s="885"/>
      <c r="SG16" s="886"/>
      <c r="SH16" s="886"/>
      <c r="SI16" s="886"/>
      <c r="SJ16" s="885"/>
      <c r="SK16" s="886"/>
      <c r="SL16" s="886"/>
      <c r="SM16" s="886"/>
      <c r="SN16" s="885"/>
      <c r="SO16" s="886"/>
      <c r="SP16" s="886"/>
      <c r="SQ16" s="886"/>
      <c r="SR16" s="885"/>
      <c r="SS16" s="886"/>
      <c r="ST16" s="886"/>
      <c r="SU16" s="886"/>
      <c r="SV16" s="885"/>
      <c r="SW16" s="886"/>
      <c r="SX16" s="886"/>
      <c r="SY16" s="886"/>
      <c r="SZ16" s="885"/>
      <c r="TA16" s="886"/>
      <c r="TB16" s="886"/>
      <c r="TC16" s="886"/>
      <c r="TD16" s="885"/>
      <c r="TE16" s="886"/>
      <c r="TF16" s="886"/>
      <c r="TG16" s="886"/>
      <c r="TH16" s="885"/>
      <c r="TI16" s="886"/>
      <c r="TJ16" s="886"/>
      <c r="TK16" s="886"/>
      <c r="TL16" s="885"/>
      <c r="TM16" s="886"/>
      <c r="TN16" s="886"/>
      <c r="TO16" s="886"/>
      <c r="TP16" s="885"/>
      <c r="TQ16" s="886"/>
      <c r="TR16" s="886"/>
      <c r="TS16" s="886"/>
      <c r="TT16" s="885"/>
      <c r="TU16" s="886"/>
      <c r="TV16" s="886"/>
      <c r="TW16" s="886"/>
      <c r="TX16" s="885"/>
      <c r="TY16" s="886"/>
      <c r="TZ16" s="886"/>
      <c r="UA16" s="886"/>
      <c r="UB16" s="885"/>
      <c r="UC16" s="886"/>
      <c r="UD16" s="886"/>
      <c r="UE16" s="886"/>
      <c r="UF16" s="885"/>
      <c r="UG16" s="886"/>
      <c r="UH16" s="886"/>
      <c r="UI16" s="886"/>
      <c r="UJ16" s="885"/>
      <c r="UK16" s="886"/>
      <c r="UL16" s="886"/>
      <c r="UM16" s="886"/>
      <c r="UN16" s="885"/>
      <c r="UO16" s="886"/>
      <c r="UP16" s="886"/>
      <c r="UQ16" s="886"/>
      <c r="UR16" s="885"/>
      <c r="US16" s="886"/>
      <c r="UT16" s="886"/>
      <c r="UU16" s="886"/>
      <c r="UV16" s="885"/>
      <c r="UW16" s="886"/>
      <c r="UX16" s="886"/>
      <c r="UY16" s="886"/>
      <c r="UZ16" s="885"/>
      <c r="VA16" s="886"/>
      <c r="VB16" s="886"/>
      <c r="VC16" s="886"/>
      <c r="VD16" s="885"/>
      <c r="VE16" s="886"/>
      <c r="VF16" s="886"/>
      <c r="VG16" s="886"/>
      <c r="VH16" s="885"/>
      <c r="VI16" s="886"/>
      <c r="VJ16" s="886"/>
      <c r="VK16" s="886"/>
      <c r="VL16" s="885"/>
      <c r="VM16" s="886"/>
      <c r="VN16" s="886"/>
      <c r="VO16" s="886"/>
      <c r="VP16" s="885"/>
      <c r="VQ16" s="886"/>
      <c r="VR16" s="886"/>
      <c r="VS16" s="886"/>
      <c r="VT16" s="885"/>
      <c r="VU16" s="886"/>
      <c r="VV16" s="886"/>
      <c r="VW16" s="886"/>
      <c r="VX16" s="885"/>
      <c r="VY16" s="886"/>
      <c r="VZ16" s="886"/>
      <c r="WA16" s="886"/>
      <c r="WB16" s="885"/>
      <c r="WC16" s="886"/>
      <c r="WD16" s="886"/>
      <c r="WE16" s="886"/>
      <c r="WF16" s="885"/>
      <c r="WG16" s="886"/>
      <c r="WH16" s="886"/>
      <c r="WI16" s="886"/>
      <c r="WJ16" s="885"/>
      <c r="WK16" s="886"/>
      <c r="WL16" s="886"/>
      <c r="WM16" s="886"/>
      <c r="WN16" s="885"/>
      <c r="WO16" s="886"/>
      <c r="WP16" s="886"/>
      <c r="WQ16" s="886"/>
      <c r="WR16" s="885"/>
      <c r="WS16" s="886"/>
      <c r="WT16" s="886"/>
      <c r="WU16" s="886"/>
      <c r="WV16" s="885"/>
      <c r="WW16" s="886"/>
      <c r="WX16" s="886"/>
      <c r="WY16" s="886"/>
      <c r="WZ16" s="885"/>
      <c r="XA16" s="886"/>
      <c r="XB16" s="886"/>
      <c r="XC16" s="886"/>
      <c r="XD16" s="885"/>
      <c r="XE16" s="886"/>
      <c r="XF16" s="886"/>
      <c r="XG16" s="886"/>
      <c r="XH16" s="885"/>
      <c r="XI16" s="886"/>
      <c r="XJ16" s="886"/>
      <c r="XK16" s="886"/>
      <c r="XL16" s="885"/>
      <c r="XM16" s="886"/>
      <c r="XN16" s="886"/>
      <c r="XO16" s="886"/>
      <c r="XP16" s="885"/>
      <c r="XQ16" s="886"/>
      <c r="XR16" s="886"/>
      <c r="XS16" s="886"/>
      <c r="XT16" s="885"/>
      <c r="XU16" s="886"/>
      <c r="XV16" s="886"/>
      <c r="XW16" s="886"/>
      <c r="XX16" s="885"/>
      <c r="XY16" s="886"/>
      <c r="XZ16" s="886"/>
      <c r="YA16" s="886"/>
      <c r="YB16" s="885"/>
      <c r="YC16" s="886"/>
      <c r="YD16" s="886"/>
      <c r="YE16" s="886"/>
      <c r="YF16" s="885"/>
      <c r="YG16" s="886"/>
      <c r="YH16" s="886"/>
      <c r="YI16" s="886"/>
      <c r="YJ16" s="885"/>
      <c r="YK16" s="886"/>
      <c r="YL16" s="886"/>
      <c r="YM16" s="886"/>
      <c r="YN16" s="885"/>
      <c r="YO16" s="886"/>
      <c r="YP16" s="886"/>
      <c r="YQ16" s="886"/>
      <c r="YR16" s="885"/>
      <c r="YS16" s="886"/>
      <c r="YT16" s="886"/>
      <c r="YU16" s="886"/>
      <c r="YV16" s="885"/>
      <c r="YW16" s="886"/>
      <c r="YX16" s="886"/>
      <c r="YY16" s="886"/>
      <c r="YZ16" s="885"/>
      <c r="ZA16" s="886"/>
      <c r="ZB16" s="886"/>
      <c r="ZC16" s="886"/>
      <c r="ZD16" s="885"/>
      <c r="ZE16" s="886"/>
      <c r="ZF16" s="886"/>
      <c r="ZG16" s="886"/>
      <c r="ZH16" s="885"/>
      <c r="ZI16" s="886"/>
      <c r="ZJ16" s="886"/>
      <c r="ZK16" s="886"/>
      <c r="ZL16" s="885"/>
      <c r="ZM16" s="886"/>
      <c r="ZN16" s="886"/>
      <c r="ZO16" s="886"/>
      <c r="ZP16" s="885"/>
      <c r="ZQ16" s="886"/>
      <c r="ZR16" s="886"/>
      <c r="ZS16" s="886"/>
      <c r="ZT16" s="885"/>
      <c r="ZU16" s="886"/>
      <c r="ZV16" s="886"/>
      <c r="ZW16" s="886"/>
      <c r="ZX16" s="885"/>
      <c r="ZY16" s="886"/>
      <c r="ZZ16" s="886"/>
      <c r="AAA16" s="886"/>
      <c r="AAB16" s="885"/>
      <c r="AAC16" s="886"/>
      <c r="AAD16" s="886"/>
      <c r="AAE16" s="886"/>
      <c r="AAF16" s="885"/>
      <c r="AAG16" s="886"/>
      <c r="AAH16" s="886"/>
      <c r="AAI16" s="886"/>
      <c r="AAJ16" s="885"/>
      <c r="AAK16" s="886"/>
      <c r="AAL16" s="886"/>
      <c r="AAM16" s="886"/>
      <c r="AAN16" s="885"/>
      <c r="AAO16" s="886"/>
      <c r="AAP16" s="886"/>
      <c r="AAQ16" s="886"/>
      <c r="AAR16" s="885"/>
      <c r="AAS16" s="886"/>
      <c r="AAT16" s="886"/>
      <c r="AAU16" s="886"/>
      <c r="AAV16" s="885"/>
      <c r="AAW16" s="886"/>
      <c r="AAX16" s="886"/>
      <c r="AAY16" s="886"/>
      <c r="AAZ16" s="885"/>
      <c r="ABA16" s="886"/>
      <c r="ABB16" s="886"/>
      <c r="ABC16" s="886"/>
      <c r="ABD16" s="885"/>
      <c r="ABE16" s="886"/>
      <c r="ABF16" s="886"/>
      <c r="ABG16" s="886"/>
      <c r="ABH16" s="885"/>
      <c r="ABI16" s="886"/>
      <c r="ABJ16" s="886"/>
      <c r="ABK16" s="886"/>
      <c r="ABL16" s="885"/>
      <c r="ABM16" s="886"/>
      <c r="ABN16" s="886"/>
      <c r="ABO16" s="886"/>
      <c r="ABP16" s="885"/>
      <c r="ABQ16" s="886"/>
      <c r="ABR16" s="886"/>
      <c r="ABS16" s="886"/>
      <c r="ABT16" s="885"/>
      <c r="ABU16" s="886"/>
      <c r="ABV16" s="886"/>
      <c r="ABW16" s="886"/>
      <c r="ABX16" s="885"/>
      <c r="ABY16" s="886"/>
      <c r="ABZ16" s="886"/>
      <c r="ACA16" s="886"/>
      <c r="ACB16" s="885"/>
      <c r="ACC16" s="886"/>
      <c r="ACD16" s="886"/>
      <c r="ACE16" s="886"/>
      <c r="ACF16" s="885"/>
      <c r="ACG16" s="886"/>
      <c r="ACH16" s="886"/>
      <c r="ACI16" s="886"/>
      <c r="ACJ16" s="885"/>
      <c r="ACK16" s="886"/>
      <c r="ACL16" s="886"/>
      <c r="ACM16" s="886"/>
      <c r="ACN16" s="885"/>
      <c r="ACO16" s="886"/>
      <c r="ACP16" s="886"/>
      <c r="ACQ16" s="886"/>
      <c r="ACR16" s="885"/>
      <c r="ACS16" s="886"/>
      <c r="ACT16" s="886"/>
      <c r="ACU16" s="886"/>
      <c r="ACV16" s="885"/>
      <c r="ACW16" s="886"/>
      <c r="ACX16" s="886"/>
      <c r="ACY16" s="886"/>
      <c r="ACZ16" s="885"/>
      <c r="ADA16" s="886"/>
      <c r="ADB16" s="886"/>
      <c r="ADC16" s="886"/>
      <c r="ADD16" s="885"/>
      <c r="ADE16" s="886"/>
      <c r="ADF16" s="886"/>
      <c r="ADG16" s="886"/>
      <c r="ADH16" s="885"/>
      <c r="ADI16" s="886"/>
      <c r="ADJ16" s="886"/>
      <c r="ADK16" s="886"/>
      <c r="ADL16" s="885"/>
      <c r="ADM16" s="886"/>
      <c r="ADN16" s="886"/>
      <c r="ADO16" s="886"/>
      <c r="ADP16" s="885"/>
      <c r="ADQ16" s="886"/>
      <c r="ADR16" s="886"/>
      <c r="ADS16" s="886"/>
      <c r="ADT16" s="885"/>
      <c r="ADU16" s="886"/>
      <c r="ADV16" s="886"/>
      <c r="ADW16" s="886"/>
      <c r="ADX16" s="885"/>
      <c r="ADY16" s="886"/>
      <c r="ADZ16" s="886"/>
      <c r="AEA16" s="886"/>
      <c r="AEB16" s="885"/>
      <c r="AEC16" s="886"/>
      <c r="AED16" s="886"/>
      <c r="AEE16" s="886"/>
      <c r="AEF16" s="885"/>
      <c r="AEG16" s="886"/>
      <c r="AEH16" s="886"/>
      <c r="AEI16" s="886"/>
      <c r="AEJ16" s="885"/>
      <c r="AEK16" s="886"/>
      <c r="AEL16" s="886"/>
      <c r="AEM16" s="886"/>
      <c r="AEN16" s="885"/>
      <c r="AEO16" s="886"/>
      <c r="AEP16" s="886"/>
      <c r="AEQ16" s="886"/>
      <c r="AER16" s="885"/>
      <c r="AES16" s="886"/>
      <c r="AET16" s="886"/>
      <c r="AEU16" s="886"/>
      <c r="AEV16" s="885"/>
      <c r="AEW16" s="886"/>
      <c r="AEX16" s="886"/>
      <c r="AEY16" s="886"/>
      <c r="AEZ16" s="885"/>
      <c r="AFA16" s="886"/>
      <c r="AFB16" s="886"/>
      <c r="AFC16" s="886"/>
      <c r="AFD16" s="885"/>
      <c r="AFE16" s="886"/>
      <c r="AFF16" s="886"/>
      <c r="AFG16" s="886"/>
      <c r="AFH16" s="885"/>
      <c r="AFI16" s="886"/>
      <c r="AFJ16" s="886"/>
      <c r="AFK16" s="886"/>
      <c r="AFL16" s="885"/>
      <c r="AFM16" s="886"/>
      <c r="AFN16" s="886"/>
      <c r="AFO16" s="886"/>
      <c r="AFP16" s="885"/>
      <c r="AFQ16" s="886"/>
      <c r="AFR16" s="886"/>
      <c r="AFS16" s="886"/>
      <c r="AFT16" s="885"/>
      <c r="AFU16" s="886"/>
      <c r="AFV16" s="886"/>
      <c r="AFW16" s="886"/>
      <c r="AFX16" s="885"/>
      <c r="AFY16" s="886"/>
      <c r="AFZ16" s="886"/>
      <c r="AGA16" s="886"/>
      <c r="AGB16" s="885"/>
      <c r="AGC16" s="886"/>
      <c r="AGD16" s="886"/>
      <c r="AGE16" s="886"/>
      <c r="AGF16" s="885"/>
      <c r="AGG16" s="886"/>
      <c r="AGH16" s="886"/>
      <c r="AGI16" s="886"/>
      <c r="AGJ16" s="885"/>
      <c r="AGK16" s="886"/>
      <c r="AGL16" s="886"/>
      <c r="AGM16" s="886"/>
      <c r="AGN16" s="885"/>
      <c r="AGO16" s="886"/>
      <c r="AGP16" s="886"/>
      <c r="AGQ16" s="886"/>
      <c r="AGR16" s="885"/>
      <c r="AGS16" s="886"/>
      <c r="AGT16" s="886"/>
      <c r="AGU16" s="886"/>
      <c r="AGV16" s="885"/>
      <c r="AGW16" s="886"/>
      <c r="AGX16" s="886"/>
      <c r="AGY16" s="886"/>
      <c r="AGZ16" s="885"/>
      <c r="AHA16" s="886"/>
      <c r="AHB16" s="886"/>
      <c r="AHC16" s="886"/>
      <c r="AHD16" s="885"/>
      <c r="AHE16" s="886"/>
      <c r="AHF16" s="886"/>
      <c r="AHG16" s="886"/>
      <c r="AHH16" s="885"/>
      <c r="AHI16" s="886"/>
      <c r="AHJ16" s="886"/>
      <c r="AHK16" s="886"/>
      <c r="AHL16" s="885"/>
      <c r="AHM16" s="886"/>
      <c r="AHN16" s="886"/>
      <c r="AHO16" s="886"/>
      <c r="AHP16" s="885"/>
      <c r="AHQ16" s="886"/>
      <c r="AHR16" s="886"/>
      <c r="AHS16" s="886"/>
      <c r="AHT16" s="885"/>
      <c r="AHU16" s="886"/>
      <c r="AHV16" s="886"/>
      <c r="AHW16" s="886"/>
      <c r="AHX16" s="885"/>
      <c r="AHY16" s="886"/>
      <c r="AHZ16" s="886"/>
      <c r="AIA16" s="886"/>
      <c r="AIB16" s="885"/>
      <c r="AIC16" s="886"/>
      <c r="AID16" s="886"/>
      <c r="AIE16" s="886"/>
      <c r="AIF16" s="885"/>
      <c r="AIG16" s="886"/>
      <c r="AIH16" s="886"/>
      <c r="AII16" s="886"/>
      <c r="AIJ16" s="885"/>
      <c r="AIK16" s="886"/>
      <c r="AIL16" s="886"/>
      <c r="AIM16" s="886"/>
      <c r="AIN16" s="885"/>
      <c r="AIO16" s="886"/>
      <c r="AIP16" s="886"/>
      <c r="AIQ16" s="886"/>
      <c r="AIR16" s="885"/>
      <c r="AIS16" s="886"/>
      <c r="AIT16" s="886"/>
      <c r="AIU16" s="886"/>
      <c r="AIV16" s="885"/>
      <c r="AIW16" s="886"/>
      <c r="AIX16" s="886"/>
      <c r="AIY16" s="886"/>
      <c r="AIZ16" s="885"/>
      <c r="AJA16" s="886"/>
      <c r="AJB16" s="886"/>
      <c r="AJC16" s="886"/>
      <c r="AJD16" s="885"/>
      <c r="AJE16" s="886"/>
      <c r="AJF16" s="886"/>
      <c r="AJG16" s="886"/>
      <c r="AJH16" s="885"/>
      <c r="AJI16" s="886"/>
      <c r="AJJ16" s="886"/>
      <c r="AJK16" s="886"/>
      <c r="AJL16" s="885"/>
      <c r="AJM16" s="886"/>
      <c r="AJN16" s="886"/>
      <c r="AJO16" s="886"/>
      <c r="AJP16" s="885"/>
      <c r="AJQ16" s="886"/>
      <c r="AJR16" s="886"/>
      <c r="AJS16" s="886"/>
      <c r="AJT16" s="885"/>
      <c r="AJU16" s="886"/>
      <c r="AJV16" s="886"/>
      <c r="AJW16" s="886"/>
      <c r="AJX16" s="885"/>
      <c r="AJY16" s="886"/>
      <c r="AJZ16" s="886"/>
      <c r="AKA16" s="886"/>
      <c r="AKB16" s="885"/>
      <c r="AKC16" s="886"/>
      <c r="AKD16" s="886"/>
      <c r="AKE16" s="886"/>
      <c r="AKF16" s="885"/>
      <c r="AKG16" s="886"/>
      <c r="AKH16" s="886"/>
      <c r="AKI16" s="886"/>
      <c r="AKJ16" s="885"/>
      <c r="AKK16" s="886"/>
      <c r="AKL16" s="886"/>
      <c r="AKM16" s="886"/>
      <c r="AKN16" s="885"/>
      <c r="AKO16" s="886"/>
      <c r="AKP16" s="886"/>
      <c r="AKQ16" s="886"/>
      <c r="AKR16" s="885"/>
      <c r="AKS16" s="886"/>
      <c r="AKT16" s="886"/>
      <c r="AKU16" s="886"/>
      <c r="AKV16" s="885"/>
      <c r="AKW16" s="886"/>
      <c r="AKX16" s="886"/>
      <c r="AKY16" s="886"/>
      <c r="AKZ16" s="885"/>
      <c r="ALA16" s="886"/>
      <c r="ALB16" s="886"/>
      <c r="ALC16" s="886"/>
      <c r="ALD16" s="885"/>
      <c r="ALE16" s="886"/>
      <c r="ALF16" s="886"/>
      <c r="ALG16" s="886"/>
      <c r="ALH16" s="885"/>
      <c r="ALI16" s="886"/>
      <c r="ALJ16" s="886"/>
      <c r="ALK16" s="886"/>
      <c r="ALL16" s="885"/>
      <c r="ALM16" s="886"/>
      <c r="ALN16" s="886"/>
      <c r="ALO16" s="886"/>
      <c r="ALP16" s="885"/>
      <c r="ALQ16" s="886"/>
      <c r="ALR16" s="886"/>
      <c r="ALS16" s="886"/>
      <c r="ALT16" s="885"/>
      <c r="ALU16" s="886"/>
      <c r="ALV16" s="886"/>
      <c r="ALW16" s="886"/>
      <c r="ALX16" s="885"/>
      <c r="ALY16" s="886"/>
      <c r="ALZ16" s="886"/>
      <c r="AMA16" s="886"/>
      <c r="AMB16" s="885"/>
      <c r="AMC16" s="886"/>
      <c r="AMD16" s="886"/>
      <c r="AME16" s="886"/>
      <c r="AMF16" s="885"/>
      <c r="AMG16" s="886"/>
      <c r="AMH16" s="886"/>
      <c r="AMI16" s="886"/>
      <c r="AMJ16" s="885"/>
      <c r="AMK16" s="886"/>
      <c r="AML16" s="886"/>
      <c r="AMM16" s="886"/>
      <c r="AMN16" s="885"/>
      <c r="AMO16" s="886"/>
      <c r="AMP16" s="886"/>
      <c r="AMQ16" s="886"/>
      <c r="AMR16" s="885"/>
      <c r="AMS16" s="886"/>
      <c r="AMT16" s="886"/>
      <c r="AMU16" s="886"/>
      <c r="AMV16" s="885"/>
      <c r="AMW16" s="886"/>
      <c r="AMX16" s="886"/>
      <c r="AMY16" s="886"/>
      <c r="AMZ16" s="885"/>
      <c r="ANA16" s="886"/>
      <c r="ANB16" s="886"/>
      <c r="ANC16" s="886"/>
      <c r="AND16" s="885"/>
      <c r="ANE16" s="886"/>
      <c r="ANF16" s="886"/>
      <c r="ANG16" s="886"/>
      <c r="ANH16" s="885"/>
      <c r="ANI16" s="886"/>
      <c r="ANJ16" s="886"/>
      <c r="ANK16" s="886"/>
      <c r="ANL16" s="885"/>
      <c r="ANM16" s="886"/>
      <c r="ANN16" s="886"/>
      <c r="ANO16" s="886"/>
      <c r="ANP16" s="885"/>
      <c r="ANQ16" s="886"/>
      <c r="ANR16" s="886"/>
      <c r="ANS16" s="886"/>
      <c r="ANT16" s="885"/>
      <c r="ANU16" s="886"/>
      <c r="ANV16" s="886"/>
      <c r="ANW16" s="886"/>
      <c r="ANX16" s="885"/>
      <c r="ANY16" s="886"/>
      <c r="ANZ16" s="886"/>
      <c r="AOA16" s="886"/>
      <c r="AOB16" s="885"/>
      <c r="AOC16" s="886"/>
      <c r="AOD16" s="886"/>
      <c r="AOE16" s="886"/>
      <c r="AOF16" s="885"/>
      <c r="AOG16" s="886"/>
      <c r="AOH16" s="886"/>
      <c r="AOI16" s="886"/>
      <c r="AOJ16" s="885"/>
      <c r="AOK16" s="886"/>
      <c r="AOL16" s="886"/>
      <c r="AOM16" s="886"/>
      <c r="AON16" s="885"/>
      <c r="AOO16" s="886"/>
      <c r="AOP16" s="886"/>
      <c r="AOQ16" s="886"/>
      <c r="AOR16" s="885"/>
      <c r="AOS16" s="886"/>
      <c r="AOT16" s="886"/>
      <c r="AOU16" s="886"/>
      <c r="AOV16" s="885"/>
      <c r="AOW16" s="886"/>
      <c r="AOX16" s="886"/>
      <c r="AOY16" s="886"/>
      <c r="AOZ16" s="885"/>
      <c r="APA16" s="886"/>
      <c r="APB16" s="886"/>
      <c r="APC16" s="886"/>
      <c r="APD16" s="885"/>
      <c r="APE16" s="886"/>
      <c r="APF16" s="886"/>
      <c r="APG16" s="886"/>
      <c r="APH16" s="885"/>
      <c r="API16" s="886"/>
      <c r="APJ16" s="886"/>
      <c r="APK16" s="886"/>
      <c r="APL16" s="885"/>
      <c r="APM16" s="886"/>
      <c r="APN16" s="886"/>
      <c r="APO16" s="886"/>
      <c r="APP16" s="885"/>
      <c r="APQ16" s="886"/>
      <c r="APR16" s="886"/>
      <c r="APS16" s="886"/>
      <c r="APT16" s="885"/>
      <c r="APU16" s="886"/>
      <c r="APV16" s="886"/>
      <c r="APW16" s="886"/>
      <c r="APX16" s="885"/>
      <c r="APY16" s="886"/>
      <c r="APZ16" s="886"/>
      <c r="AQA16" s="886"/>
      <c r="AQB16" s="885"/>
      <c r="AQC16" s="886"/>
      <c r="AQD16" s="886"/>
      <c r="AQE16" s="886"/>
      <c r="AQF16" s="885"/>
      <c r="AQG16" s="886"/>
      <c r="AQH16" s="886"/>
      <c r="AQI16" s="886"/>
      <c r="AQJ16" s="885"/>
      <c r="AQK16" s="886"/>
      <c r="AQL16" s="886"/>
      <c r="AQM16" s="886"/>
      <c r="AQN16" s="885"/>
      <c r="AQO16" s="886"/>
      <c r="AQP16" s="886"/>
      <c r="AQQ16" s="886"/>
      <c r="AQR16" s="885"/>
      <c r="AQS16" s="886"/>
      <c r="AQT16" s="886"/>
      <c r="AQU16" s="886"/>
      <c r="AQV16" s="885"/>
      <c r="AQW16" s="886"/>
      <c r="AQX16" s="886"/>
      <c r="AQY16" s="886"/>
      <c r="AQZ16" s="885"/>
      <c r="ARA16" s="886"/>
      <c r="ARB16" s="886"/>
      <c r="ARC16" s="886"/>
      <c r="ARD16" s="885"/>
      <c r="ARE16" s="886"/>
      <c r="ARF16" s="886"/>
      <c r="ARG16" s="886"/>
      <c r="ARH16" s="885"/>
      <c r="ARI16" s="886"/>
      <c r="ARJ16" s="886"/>
      <c r="ARK16" s="886"/>
      <c r="ARL16" s="885"/>
      <c r="ARM16" s="886"/>
      <c r="ARN16" s="886"/>
      <c r="ARO16" s="886"/>
      <c r="ARP16" s="885"/>
      <c r="ARQ16" s="886"/>
      <c r="ARR16" s="886"/>
      <c r="ARS16" s="886"/>
      <c r="ART16" s="885"/>
      <c r="ARU16" s="886"/>
      <c r="ARV16" s="886"/>
      <c r="ARW16" s="886"/>
      <c r="ARX16" s="885"/>
      <c r="ARY16" s="886"/>
      <c r="ARZ16" s="886"/>
      <c r="ASA16" s="886"/>
      <c r="ASB16" s="885"/>
      <c r="ASC16" s="886"/>
      <c r="ASD16" s="886"/>
      <c r="ASE16" s="886"/>
      <c r="ASF16" s="885"/>
      <c r="ASG16" s="886"/>
      <c r="ASH16" s="886"/>
      <c r="ASI16" s="886"/>
      <c r="ASJ16" s="885"/>
      <c r="ASK16" s="886"/>
      <c r="ASL16" s="886"/>
      <c r="ASM16" s="886"/>
      <c r="ASN16" s="885"/>
      <c r="ASO16" s="886"/>
      <c r="ASP16" s="886"/>
      <c r="ASQ16" s="886"/>
      <c r="ASR16" s="885"/>
      <c r="ASS16" s="886"/>
      <c r="AST16" s="886"/>
      <c r="ASU16" s="886"/>
      <c r="ASV16" s="885"/>
      <c r="ASW16" s="886"/>
      <c r="ASX16" s="886"/>
      <c r="ASY16" s="886"/>
      <c r="ASZ16" s="885"/>
      <c r="ATA16" s="886"/>
      <c r="ATB16" s="886"/>
      <c r="ATC16" s="886"/>
      <c r="ATD16" s="885"/>
      <c r="ATE16" s="886"/>
      <c r="ATF16" s="886"/>
      <c r="ATG16" s="886"/>
      <c r="ATH16" s="885"/>
      <c r="ATI16" s="886"/>
      <c r="ATJ16" s="886"/>
      <c r="ATK16" s="886"/>
      <c r="ATL16" s="885"/>
      <c r="ATM16" s="886"/>
      <c r="ATN16" s="886"/>
      <c r="ATO16" s="886"/>
      <c r="ATP16" s="885"/>
      <c r="ATQ16" s="886"/>
      <c r="ATR16" s="886"/>
      <c r="ATS16" s="886"/>
      <c r="ATT16" s="885"/>
      <c r="ATU16" s="886"/>
      <c r="ATV16" s="886"/>
      <c r="ATW16" s="886"/>
      <c r="ATX16" s="885"/>
      <c r="ATY16" s="886"/>
      <c r="ATZ16" s="886"/>
      <c r="AUA16" s="886"/>
      <c r="AUB16" s="885"/>
      <c r="AUC16" s="886"/>
      <c r="AUD16" s="886"/>
      <c r="AUE16" s="886"/>
      <c r="AUF16" s="885"/>
      <c r="AUG16" s="886"/>
      <c r="AUH16" s="886"/>
      <c r="AUI16" s="886"/>
      <c r="AUJ16" s="885"/>
      <c r="AUK16" s="886"/>
      <c r="AUL16" s="886"/>
      <c r="AUM16" s="886"/>
      <c r="AUN16" s="885"/>
      <c r="AUO16" s="886"/>
      <c r="AUP16" s="886"/>
      <c r="AUQ16" s="886"/>
      <c r="AUR16" s="885"/>
      <c r="AUS16" s="886"/>
      <c r="AUT16" s="886"/>
      <c r="AUU16" s="886"/>
      <c r="AUV16" s="885"/>
      <c r="AUW16" s="886"/>
      <c r="AUX16" s="886"/>
      <c r="AUY16" s="886"/>
      <c r="AUZ16" s="885"/>
      <c r="AVA16" s="886"/>
      <c r="AVB16" s="886"/>
      <c r="AVC16" s="886"/>
      <c r="AVD16" s="885"/>
      <c r="AVE16" s="886"/>
      <c r="AVF16" s="886"/>
      <c r="AVG16" s="886"/>
      <c r="AVH16" s="885"/>
      <c r="AVI16" s="886"/>
      <c r="AVJ16" s="886"/>
      <c r="AVK16" s="886"/>
      <c r="AVL16" s="885"/>
      <c r="AVM16" s="886"/>
      <c r="AVN16" s="886"/>
      <c r="AVO16" s="886"/>
      <c r="AVP16" s="885"/>
      <c r="AVQ16" s="886"/>
      <c r="AVR16" s="886"/>
      <c r="AVS16" s="886"/>
      <c r="AVT16" s="885"/>
      <c r="AVU16" s="886"/>
      <c r="AVV16" s="886"/>
      <c r="AVW16" s="886"/>
      <c r="AVX16" s="885"/>
      <c r="AVY16" s="886"/>
      <c r="AVZ16" s="886"/>
      <c r="AWA16" s="886"/>
      <c r="AWB16" s="885"/>
      <c r="AWC16" s="886"/>
      <c r="AWD16" s="886"/>
      <c r="AWE16" s="886"/>
      <c r="AWF16" s="885"/>
      <c r="AWG16" s="886"/>
      <c r="AWH16" s="886"/>
      <c r="AWI16" s="886"/>
      <c r="AWJ16" s="885"/>
      <c r="AWK16" s="886"/>
      <c r="AWL16" s="886"/>
      <c r="AWM16" s="886"/>
      <c r="AWN16" s="885"/>
      <c r="AWO16" s="886"/>
      <c r="AWP16" s="886"/>
      <c r="AWQ16" s="886"/>
      <c r="AWR16" s="885"/>
      <c r="AWS16" s="886"/>
      <c r="AWT16" s="886"/>
      <c r="AWU16" s="886"/>
      <c r="AWV16" s="885"/>
      <c r="AWW16" s="886"/>
      <c r="AWX16" s="886"/>
      <c r="AWY16" s="886"/>
      <c r="AWZ16" s="885"/>
      <c r="AXA16" s="886"/>
      <c r="AXB16" s="886"/>
      <c r="AXC16" s="886"/>
      <c r="AXD16" s="885"/>
      <c r="AXE16" s="886"/>
      <c r="AXF16" s="886"/>
      <c r="AXG16" s="886"/>
      <c r="AXH16" s="885"/>
      <c r="AXI16" s="886"/>
      <c r="AXJ16" s="886"/>
      <c r="AXK16" s="886"/>
      <c r="AXL16" s="885"/>
      <c r="AXM16" s="886"/>
      <c r="AXN16" s="886"/>
      <c r="AXO16" s="886"/>
      <c r="AXP16" s="885"/>
      <c r="AXQ16" s="886"/>
      <c r="AXR16" s="886"/>
      <c r="AXS16" s="886"/>
      <c r="AXT16" s="885"/>
      <c r="AXU16" s="886"/>
      <c r="AXV16" s="886"/>
      <c r="AXW16" s="886"/>
      <c r="AXX16" s="885"/>
      <c r="AXY16" s="886"/>
      <c r="AXZ16" s="886"/>
      <c r="AYA16" s="886"/>
      <c r="AYB16" s="885"/>
      <c r="AYC16" s="886"/>
      <c r="AYD16" s="886"/>
      <c r="AYE16" s="886"/>
      <c r="AYF16" s="885"/>
      <c r="AYG16" s="886"/>
      <c r="AYH16" s="886"/>
      <c r="AYI16" s="886"/>
      <c r="AYJ16" s="885"/>
      <c r="AYK16" s="886"/>
      <c r="AYL16" s="886"/>
      <c r="AYM16" s="886"/>
      <c r="AYN16" s="885"/>
      <c r="AYO16" s="886"/>
      <c r="AYP16" s="886"/>
      <c r="AYQ16" s="886"/>
      <c r="AYR16" s="885"/>
      <c r="AYS16" s="886"/>
      <c r="AYT16" s="886"/>
      <c r="AYU16" s="886"/>
      <c r="AYV16" s="885"/>
      <c r="AYW16" s="886"/>
      <c r="AYX16" s="886"/>
      <c r="AYY16" s="886"/>
      <c r="AYZ16" s="885"/>
      <c r="AZA16" s="886"/>
      <c r="AZB16" s="886"/>
      <c r="AZC16" s="886"/>
      <c r="AZD16" s="885"/>
      <c r="AZE16" s="886"/>
      <c r="AZF16" s="886"/>
      <c r="AZG16" s="886"/>
      <c r="AZH16" s="885"/>
      <c r="AZI16" s="886"/>
      <c r="AZJ16" s="886"/>
      <c r="AZK16" s="886"/>
      <c r="AZL16" s="885"/>
      <c r="AZM16" s="886"/>
      <c r="AZN16" s="886"/>
      <c r="AZO16" s="886"/>
      <c r="AZP16" s="885"/>
      <c r="AZQ16" s="886"/>
      <c r="AZR16" s="886"/>
      <c r="AZS16" s="886"/>
      <c r="AZT16" s="885"/>
      <c r="AZU16" s="886"/>
      <c r="AZV16" s="886"/>
      <c r="AZW16" s="886"/>
      <c r="AZX16" s="885"/>
      <c r="AZY16" s="886"/>
      <c r="AZZ16" s="886"/>
      <c r="BAA16" s="886"/>
      <c r="BAB16" s="885"/>
      <c r="BAC16" s="886"/>
      <c r="BAD16" s="886"/>
      <c r="BAE16" s="886"/>
      <c r="BAF16" s="885"/>
      <c r="BAG16" s="886"/>
      <c r="BAH16" s="886"/>
      <c r="BAI16" s="886"/>
      <c r="BAJ16" s="885"/>
      <c r="BAK16" s="886"/>
      <c r="BAL16" s="886"/>
      <c r="BAM16" s="886"/>
      <c r="BAN16" s="885"/>
      <c r="BAO16" s="886"/>
      <c r="BAP16" s="886"/>
      <c r="BAQ16" s="886"/>
      <c r="BAR16" s="885"/>
      <c r="BAS16" s="886"/>
      <c r="BAT16" s="886"/>
      <c r="BAU16" s="886"/>
      <c r="BAV16" s="885"/>
      <c r="BAW16" s="886"/>
      <c r="BAX16" s="886"/>
      <c r="BAY16" s="886"/>
      <c r="BAZ16" s="885"/>
      <c r="BBA16" s="886"/>
      <c r="BBB16" s="886"/>
      <c r="BBC16" s="886"/>
      <c r="BBD16" s="885"/>
      <c r="BBE16" s="886"/>
      <c r="BBF16" s="886"/>
      <c r="BBG16" s="886"/>
      <c r="BBH16" s="885"/>
      <c r="BBI16" s="886"/>
      <c r="BBJ16" s="886"/>
      <c r="BBK16" s="886"/>
      <c r="BBL16" s="885"/>
      <c r="BBM16" s="886"/>
      <c r="BBN16" s="886"/>
      <c r="BBO16" s="886"/>
      <c r="BBP16" s="885"/>
      <c r="BBQ16" s="886"/>
      <c r="BBR16" s="886"/>
      <c r="BBS16" s="886"/>
      <c r="BBT16" s="885"/>
      <c r="BBU16" s="886"/>
      <c r="BBV16" s="886"/>
      <c r="BBW16" s="886"/>
      <c r="BBX16" s="885"/>
      <c r="BBY16" s="886"/>
      <c r="BBZ16" s="886"/>
      <c r="BCA16" s="886"/>
      <c r="BCB16" s="885"/>
      <c r="BCC16" s="886"/>
      <c r="BCD16" s="886"/>
      <c r="BCE16" s="886"/>
      <c r="BCF16" s="885"/>
      <c r="BCG16" s="886"/>
      <c r="BCH16" s="886"/>
      <c r="BCI16" s="886"/>
      <c r="BCJ16" s="885"/>
      <c r="BCK16" s="886"/>
      <c r="BCL16" s="886"/>
      <c r="BCM16" s="886"/>
      <c r="BCN16" s="885"/>
      <c r="BCO16" s="886"/>
      <c r="BCP16" s="886"/>
      <c r="BCQ16" s="886"/>
      <c r="BCR16" s="885"/>
      <c r="BCS16" s="886"/>
      <c r="BCT16" s="886"/>
      <c r="BCU16" s="886"/>
      <c r="BCV16" s="885"/>
      <c r="BCW16" s="886"/>
      <c r="BCX16" s="886"/>
      <c r="BCY16" s="886"/>
      <c r="BCZ16" s="885"/>
      <c r="BDA16" s="886"/>
      <c r="BDB16" s="886"/>
      <c r="BDC16" s="886"/>
      <c r="BDD16" s="885"/>
      <c r="BDE16" s="886"/>
      <c r="BDF16" s="886"/>
      <c r="BDG16" s="886"/>
      <c r="BDH16" s="885"/>
      <c r="BDI16" s="886"/>
      <c r="BDJ16" s="886"/>
      <c r="BDK16" s="886"/>
      <c r="BDL16" s="885"/>
      <c r="BDM16" s="886"/>
      <c r="BDN16" s="886"/>
      <c r="BDO16" s="886"/>
      <c r="BDP16" s="885"/>
      <c r="BDQ16" s="886"/>
      <c r="BDR16" s="886"/>
      <c r="BDS16" s="886"/>
      <c r="BDT16" s="885"/>
      <c r="BDU16" s="886"/>
      <c r="BDV16" s="886"/>
      <c r="BDW16" s="886"/>
      <c r="BDX16" s="885"/>
      <c r="BDY16" s="886"/>
      <c r="BDZ16" s="886"/>
      <c r="BEA16" s="886"/>
      <c r="BEB16" s="885"/>
      <c r="BEC16" s="886"/>
      <c r="BED16" s="886"/>
      <c r="BEE16" s="886"/>
      <c r="BEF16" s="885"/>
      <c r="BEG16" s="886"/>
      <c r="BEH16" s="886"/>
      <c r="BEI16" s="886"/>
      <c r="BEJ16" s="885"/>
      <c r="BEK16" s="886"/>
      <c r="BEL16" s="886"/>
      <c r="BEM16" s="886"/>
      <c r="BEN16" s="885"/>
      <c r="BEO16" s="886"/>
      <c r="BEP16" s="886"/>
      <c r="BEQ16" s="886"/>
      <c r="BER16" s="885"/>
      <c r="BES16" s="886"/>
      <c r="BET16" s="886"/>
      <c r="BEU16" s="886"/>
      <c r="BEV16" s="885"/>
      <c r="BEW16" s="886"/>
      <c r="BEX16" s="886"/>
      <c r="BEY16" s="886"/>
      <c r="BEZ16" s="885"/>
      <c r="BFA16" s="886"/>
      <c r="BFB16" s="886"/>
      <c r="BFC16" s="886"/>
      <c r="BFD16" s="885"/>
      <c r="BFE16" s="886"/>
      <c r="BFF16" s="886"/>
      <c r="BFG16" s="886"/>
      <c r="BFH16" s="885"/>
      <c r="BFI16" s="886"/>
      <c r="BFJ16" s="886"/>
      <c r="BFK16" s="886"/>
      <c r="BFL16" s="885"/>
      <c r="BFM16" s="886"/>
      <c r="BFN16" s="886"/>
      <c r="BFO16" s="886"/>
      <c r="BFP16" s="885"/>
      <c r="BFQ16" s="886"/>
      <c r="BFR16" s="886"/>
      <c r="BFS16" s="886"/>
      <c r="BFT16" s="885"/>
      <c r="BFU16" s="886"/>
      <c r="BFV16" s="886"/>
      <c r="BFW16" s="886"/>
      <c r="BFX16" s="885"/>
      <c r="BFY16" s="886"/>
      <c r="BFZ16" s="886"/>
      <c r="BGA16" s="886"/>
      <c r="BGB16" s="885"/>
      <c r="BGC16" s="886"/>
      <c r="BGD16" s="886"/>
      <c r="BGE16" s="886"/>
      <c r="BGF16" s="885"/>
      <c r="BGG16" s="886"/>
      <c r="BGH16" s="886"/>
      <c r="BGI16" s="886"/>
      <c r="BGJ16" s="885"/>
      <c r="BGK16" s="886"/>
      <c r="BGL16" s="886"/>
      <c r="BGM16" s="886"/>
      <c r="BGN16" s="885"/>
      <c r="BGO16" s="886"/>
      <c r="BGP16" s="886"/>
      <c r="BGQ16" s="886"/>
      <c r="BGR16" s="885"/>
      <c r="BGS16" s="886"/>
      <c r="BGT16" s="886"/>
      <c r="BGU16" s="886"/>
      <c r="BGV16" s="885"/>
      <c r="BGW16" s="886"/>
      <c r="BGX16" s="886"/>
      <c r="BGY16" s="886"/>
      <c r="BGZ16" s="885"/>
      <c r="BHA16" s="886"/>
      <c r="BHB16" s="886"/>
      <c r="BHC16" s="886"/>
      <c r="BHD16" s="885"/>
      <c r="BHE16" s="886"/>
      <c r="BHF16" s="886"/>
      <c r="BHG16" s="886"/>
      <c r="BHH16" s="885"/>
      <c r="BHI16" s="886"/>
      <c r="BHJ16" s="886"/>
      <c r="BHK16" s="886"/>
      <c r="BHL16" s="885"/>
      <c r="BHM16" s="886"/>
      <c r="BHN16" s="886"/>
      <c r="BHO16" s="886"/>
      <c r="BHP16" s="885"/>
      <c r="BHQ16" s="886"/>
      <c r="BHR16" s="886"/>
      <c r="BHS16" s="886"/>
      <c r="BHT16" s="885"/>
      <c r="BHU16" s="886"/>
      <c r="BHV16" s="886"/>
      <c r="BHW16" s="886"/>
      <c r="BHX16" s="885"/>
      <c r="BHY16" s="886"/>
      <c r="BHZ16" s="886"/>
      <c r="BIA16" s="886"/>
      <c r="BIB16" s="885"/>
      <c r="BIC16" s="886"/>
      <c r="BID16" s="886"/>
      <c r="BIE16" s="886"/>
      <c r="BIF16" s="885"/>
      <c r="BIG16" s="886"/>
      <c r="BIH16" s="886"/>
      <c r="BII16" s="886"/>
      <c r="BIJ16" s="885"/>
      <c r="BIK16" s="886"/>
      <c r="BIL16" s="886"/>
      <c r="BIM16" s="886"/>
      <c r="BIN16" s="885"/>
      <c r="BIO16" s="886"/>
      <c r="BIP16" s="886"/>
      <c r="BIQ16" s="886"/>
      <c r="BIR16" s="885"/>
      <c r="BIS16" s="886"/>
      <c r="BIT16" s="886"/>
      <c r="BIU16" s="886"/>
      <c r="BIV16" s="885"/>
      <c r="BIW16" s="886"/>
      <c r="BIX16" s="886"/>
      <c r="BIY16" s="886"/>
      <c r="BIZ16" s="885"/>
      <c r="BJA16" s="886"/>
      <c r="BJB16" s="886"/>
      <c r="BJC16" s="886"/>
      <c r="BJD16" s="885"/>
      <c r="BJE16" s="886"/>
      <c r="BJF16" s="886"/>
      <c r="BJG16" s="886"/>
      <c r="BJH16" s="885"/>
      <c r="BJI16" s="886"/>
      <c r="BJJ16" s="886"/>
      <c r="BJK16" s="886"/>
      <c r="BJL16" s="885"/>
      <c r="BJM16" s="886"/>
      <c r="BJN16" s="886"/>
      <c r="BJO16" s="886"/>
      <c r="BJP16" s="885"/>
      <c r="BJQ16" s="886"/>
      <c r="BJR16" s="886"/>
      <c r="BJS16" s="886"/>
      <c r="BJT16" s="885"/>
      <c r="BJU16" s="886"/>
      <c r="BJV16" s="886"/>
      <c r="BJW16" s="886"/>
      <c r="BJX16" s="885"/>
      <c r="BJY16" s="886"/>
      <c r="BJZ16" s="886"/>
      <c r="BKA16" s="886"/>
      <c r="BKB16" s="885"/>
      <c r="BKC16" s="886"/>
      <c r="BKD16" s="886"/>
      <c r="BKE16" s="886"/>
      <c r="BKF16" s="885"/>
      <c r="BKG16" s="886"/>
      <c r="BKH16" s="886"/>
      <c r="BKI16" s="886"/>
      <c r="BKJ16" s="885"/>
      <c r="BKK16" s="886"/>
      <c r="BKL16" s="886"/>
      <c r="BKM16" s="886"/>
      <c r="BKN16" s="885"/>
      <c r="BKO16" s="886"/>
      <c r="BKP16" s="886"/>
      <c r="BKQ16" s="886"/>
      <c r="BKR16" s="885"/>
      <c r="BKS16" s="886"/>
      <c r="BKT16" s="886"/>
      <c r="BKU16" s="886"/>
      <c r="BKV16" s="885"/>
      <c r="BKW16" s="886"/>
      <c r="BKX16" s="886"/>
      <c r="BKY16" s="886"/>
      <c r="BKZ16" s="885"/>
      <c r="BLA16" s="886"/>
      <c r="BLB16" s="886"/>
      <c r="BLC16" s="886"/>
      <c r="BLD16" s="885"/>
      <c r="BLE16" s="886"/>
      <c r="BLF16" s="886"/>
      <c r="BLG16" s="886"/>
      <c r="BLH16" s="885"/>
      <c r="BLI16" s="886"/>
      <c r="BLJ16" s="886"/>
      <c r="BLK16" s="886"/>
      <c r="BLL16" s="885"/>
      <c r="BLM16" s="886"/>
      <c r="BLN16" s="886"/>
      <c r="BLO16" s="886"/>
      <c r="BLP16" s="885"/>
      <c r="BLQ16" s="886"/>
      <c r="BLR16" s="886"/>
      <c r="BLS16" s="886"/>
      <c r="BLT16" s="885"/>
      <c r="BLU16" s="886"/>
      <c r="BLV16" s="886"/>
      <c r="BLW16" s="886"/>
      <c r="BLX16" s="885"/>
      <c r="BLY16" s="886"/>
      <c r="BLZ16" s="886"/>
      <c r="BMA16" s="886"/>
      <c r="BMB16" s="885"/>
      <c r="BMC16" s="886"/>
      <c r="BMD16" s="886"/>
      <c r="BME16" s="886"/>
      <c r="BMF16" s="885"/>
      <c r="BMG16" s="886"/>
      <c r="BMH16" s="886"/>
      <c r="BMI16" s="886"/>
      <c r="BMJ16" s="885"/>
      <c r="BMK16" s="886"/>
      <c r="BML16" s="886"/>
      <c r="BMM16" s="886"/>
      <c r="BMN16" s="885"/>
      <c r="BMO16" s="886"/>
      <c r="BMP16" s="886"/>
      <c r="BMQ16" s="886"/>
      <c r="BMR16" s="885"/>
      <c r="BMS16" s="886"/>
      <c r="BMT16" s="886"/>
      <c r="BMU16" s="886"/>
      <c r="BMV16" s="885"/>
      <c r="BMW16" s="886"/>
      <c r="BMX16" s="886"/>
      <c r="BMY16" s="886"/>
      <c r="BMZ16" s="885"/>
      <c r="BNA16" s="886"/>
      <c r="BNB16" s="886"/>
      <c r="BNC16" s="886"/>
      <c r="BND16" s="885"/>
      <c r="BNE16" s="886"/>
      <c r="BNF16" s="886"/>
      <c r="BNG16" s="886"/>
      <c r="BNH16" s="885"/>
      <c r="BNI16" s="886"/>
      <c r="BNJ16" s="886"/>
      <c r="BNK16" s="886"/>
      <c r="BNL16" s="885"/>
      <c r="BNM16" s="886"/>
      <c r="BNN16" s="886"/>
      <c r="BNO16" s="886"/>
      <c r="BNP16" s="885"/>
      <c r="BNQ16" s="886"/>
      <c r="BNR16" s="886"/>
      <c r="BNS16" s="886"/>
      <c r="BNT16" s="885"/>
      <c r="BNU16" s="886"/>
      <c r="BNV16" s="886"/>
      <c r="BNW16" s="886"/>
      <c r="BNX16" s="885"/>
      <c r="BNY16" s="886"/>
      <c r="BNZ16" s="886"/>
      <c r="BOA16" s="886"/>
      <c r="BOB16" s="885"/>
      <c r="BOC16" s="886"/>
      <c r="BOD16" s="886"/>
      <c r="BOE16" s="886"/>
      <c r="BOF16" s="885"/>
      <c r="BOG16" s="886"/>
      <c r="BOH16" s="886"/>
      <c r="BOI16" s="886"/>
      <c r="BOJ16" s="885"/>
      <c r="BOK16" s="886"/>
      <c r="BOL16" s="886"/>
      <c r="BOM16" s="886"/>
      <c r="BON16" s="885"/>
      <c r="BOO16" s="886"/>
      <c r="BOP16" s="886"/>
      <c r="BOQ16" s="886"/>
      <c r="BOR16" s="885"/>
      <c r="BOS16" s="886"/>
      <c r="BOT16" s="886"/>
      <c r="BOU16" s="886"/>
      <c r="BOV16" s="885"/>
      <c r="BOW16" s="886"/>
      <c r="BOX16" s="886"/>
      <c r="BOY16" s="886"/>
      <c r="BOZ16" s="885"/>
      <c r="BPA16" s="886"/>
      <c r="BPB16" s="886"/>
      <c r="BPC16" s="886"/>
      <c r="BPD16" s="885"/>
      <c r="BPE16" s="886"/>
      <c r="BPF16" s="886"/>
      <c r="BPG16" s="886"/>
      <c r="BPH16" s="885"/>
      <c r="BPI16" s="886"/>
      <c r="BPJ16" s="886"/>
      <c r="BPK16" s="886"/>
      <c r="BPL16" s="885"/>
      <c r="BPM16" s="886"/>
      <c r="BPN16" s="886"/>
      <c r="BPO16" s="886"/>
      <c r="BPP16" s="885"/>
      <c r="BPQ16" s="886"/>
      <c r="BPR16" s="886"/>
      <c r="BPS16" s="886"/>
      <c r="BPT16" s="885"/>
      <c r="BPU16" s="886"/>
      <c r="BPV16" s="886"/>
      <c r="BPW16" s="886"/>
      <c r="BPX16" s="885"/>
      <c r="BPY16" s="886"/>
      <c r="BPZ16" s="886"/>
      <c r="BQA16" s="886"/>
      <c r="BQB16" s="885"/>
      <c r="BQC16" s="886"/>
      <c r="BQD16" s="886"/>
      <c r="BQE16" s="886"/>
      <c r="BQF16" s="885"/>
      <c r="BQG16" s="886"/>
      <c r="BQH16" s="886"/>
      <c r="BQI16" s="886"/>
      <c r="BQJ16" s="885"/>
      <c r="BQK16" s="886"/>
      <c r="BQL16" s="886"/>
      <c r="BQM16" s="886"/>
      <c r="BQN16" s="885"/>
      <c r="BQO16" s="886"/>
      <c r="BQP16" s="886"/>
      <c r="BQQ16" s="886"/>
      <c r="BQR16" s="885"/>
      <c r="BQS16" s="886"/>
      <c r="BQT16" s="886"/>
      <c r="BQU16" s="886"/>
      <c r="BQV16" s="885"/>
      <c r="BQW16" s="886"/>
      <c r="BQX16" s="886"/>
      <c r="BQY16" s="886"/>
      <c r="BQZ16" s="885"/>
      <c r="BRA16" s="886"/>
      <c r="BRB16" s="886"/>
      <c r="BRC16" s="886"/>
      <c r="BRD16" s="885"/>
      <c r="BRE16" s="886"/>
      <c r="BRF16" s="886"/>
      <c r="BRG16" s="886"/>
      <c r="BRH16" s="885"/>
      <c r="BRI16" s="886"/>
      <c r="BRJ16" s="886"/>
      <c r="BRK16" s="886"/>
      <c r="BRL16" s="885"/>
      <c r="BRM16" s="886"/>
      <c r="BRN16" s="886"/>
      <c r="BRO16" s="886"/>
      <c r="BRP16" s="885"/>
      <c r="BRQ16" s="886"/>
      <c r="BRR16" s="886"/>
      <c r="BRS16" s="886"/>
      <c r="BRT16" s="885"/>
      <c r="BRU16" s="886"/>
      <c r="BRV16" s="886"/>
      <c r="BRW16" s="886"/>
      <c r="BRX16" s="885"/>
      <c r="BRY16" s="886"/>
      <c r="BRZ16" s="886"/>
      <c r="BSA16" s="886"/>
      <c r="BSB16" s="885"/>
      <c r="BSC16" s="886"/>
      <c r="BSD16" s="886"/>
      <c r="BSE16" s="886"/>
      <c r="BSF16" s="885"/>
      <c r="BSG16" s="886"/>
      <c r="BSH16" s="886"/>
      <c r="BSI16" s="886"/>
      <c r="BSJ16" s="885"/>
      <c r="BSK16" s="886"/>
      <c r="BSL16" s="886"/>
      <c r="BSM16" s="886"/>
      <c r="BSN16" s="885"/>
      <c r="BSO16" s="886"/>
      <c r="BSP16" s="886"/>
      <c r="BSQ16" s="886"/>
      <c r="BSR16" s="885"/>
      <c r="BSS16" s="886"/>
      <c r="BST16" s="886"/>
      <c r="BSU16" s="886"/>
      <c r="BSV16" s="885"/>
      <c r="BSW16" s="886"/>
      <c r="BSX16" s="886"/>
      <c r="BSY16" s="886"/>
      <c r="BSZ16" s="885"/>
      <c r="BTA16" s="886"/>
      <c r="BTB16" s="886"/>
      <c r="BTC16" s="886"/>
      <c r="BTD16" s="885"/>
      <c r="BTE16" s="886"/>
      <c r="BTF16" s="886"/>
      <c r="BTG16" s="886"/>
      <c r="BTH16" s="885"/>
      <c r="BTI16" s="886"/>
      <c r="BTJ16" s="886"/>
      <c r="BTK16" s="886"/>
      <c r="BTL16" s="885"/>
      <c r="BTM16" s="886"/>
      <c r="BTN16" s="886"/>
      <c r="BTO16" s="886"/>
      <c r="BTP16" s="885"/>
      <c r="BTQ16" s="886"/>
      <c r="BTR16" s="886"/>
      <c r="BTS16" s="886"/>
      <c r="BTT16" s="885"/>
      <c r="BTU16" s="886"/>
      <c r="BTV16" s="886"/>
      <c r="BTW16" s="886"/>
      <c r="BTX16" s="885"/>
      <c r="BTY16" s="886"/>
      <c r="BTZ16" s="886"/>
      <c r="BUA16" s="886"/>
      <c r="BUB16" s="885"/>
      <c r="BUC16" s="886"/>
      <c r="BUD16" s="886"/>
      <c r="BUE16" s="886"/>
      <c r="BUF16" s="885"/>
      <c r="BUG16" s="886"/>
      <c r="BUH16" s="886"/>
      <c r="BUI16" s="886"/>
      <c r="BUJ16" s="885"/>
      <c r="BUK16" s="886"/>
      <c r="BUL16" s="886"/>
      <c r="BUM16" s="886"/>
      <c r="BUN16" s="885"/>
      <c r="BUO16" s="886"/>
      <c r="BUP16" s="886"/>
      <c r="BUQ16" s="886"/>
      <c r="BUR16" s="885"/>
      <c r="BUS16" s="886"/>
      <c r="BUT16" s="886"/>
      <c r="BUU16" s="886"/>
      <c r="BUV16" s="885"/>
      <c r="BUW16" s="886"/>
      <c r="BUX16" s="886"/>
      <c r="BUY16" s="886"/>
      <c r="BUZ16" s="885"/>
      <c r="BVA16" s="886"/>
      <c r="BVB16" s="886"/>
      <c r="BVC16" s="886"/>
      <c r="BVD16" s="885"/>
      <c r="BVE16" s="886"/>
      <c r="BVF16" s="886"/>
      <c r="BVG16" s="886"/>
      <c r="BVH16" s="885"/>
      <c r="BVI16" s="886"/>
      <c r="BVJ16" s="886"/>
      <c r="BVK16" s="886"/>
      <c r="BVL16" s="885"/>
      <c r="BVM16" s="886"/>
      <c r="BVN16" s="886"/>
      <c r="BVO16" s="886"/>
      <c r="BVP16" s="885"/>
      <c r="BVQ16" s="886"/>
      <c r="BVR16" s="886"/>
      <c r="BVS16" s="886"/>
      <c r="BVT16" s="885"/>
      <c r="BVU16" s="886"/>
      <c r="BVV16" s="886"/>
      <c r="BVW16" s="886"/>
      <c r="BVX16" s="885"/>
      <c r="BVY16" s="886"/>
      <c r="BVZ16" s="886"/>
      <c r="BWA16" s="886"/>
      <c r="BWB16" s="885"/>
      <c r="BWC16" s="886"/>
      <c r="BWD16" s="886"/>
      <c r="BWE16" s="886"/>
      <c r="BWF16" s="885"/>
      <c r="BWG16" s="886"/>
      <c r="BWH16" s="886"/>
      <c r="BWI16" s="886"/>
      <c r="BWJ16" s="885"/>
      <c r="BWK16" s="886"/>
      <c r="BWL16" s="886"/>
      <c r="BWM16" s="886"/>
      <c r="BWN16" s="885"/>
      <c r="BWO16" s="886"/>
      <c r="BWP16" s="886"/>
      <c r="BWQ16" s="886"/>
      <c r="BWR16" s="885"/>
      <c r="BWS16" s="886"/>
      <c r="BWT16" s="886"/>
      <c r="BWU16" s="886"/>
      <c r="BWV16" s="885"/>
      <c r="BWW16" s="886"/>
      <c r="BWX16" s="886"/>
      <c r="BWY16" s="886"/>
      <c r="BWZ16" s="885"/>
      <c r="BXA16" s="886"/>
      <c r="BXB16" s="886"/>
      <c r="BXC16" s="886"/>
      <c r="BXD16" s="885"/>
      <c r="BXE16" s="886"/>
      <c r="BXF16" s="886"/>
      <c r="BXG16" s="886"/>
      <c r="BXH16" s="885"/>
      <c r="BXI16" s="886"/>
      <c r="BXJ16" s="886"/>
      <c r="BXK16" s="886"/>
      <c r="BXL16" s="885"/>
      <c r="BXM16" s="886"/>
      <c r="BXN16" s="886"/>
      <c r="BXO16" s="886"/>
      <c r="BXP16" s="885"/>
      <c r="BXQ16" s="886"/>
      <c r="BXR16" s="886"/>
      <c r="BXS16" s="886"/>
      <c r="BXT16" s="885"/>
      <c r="BXU16" s="886"/>
      <c r="BXV16" s="886"/>
      <c r="BXW16" s="886"/>
      <c r="BXX16" s="885"/>
      <c r="BXY16" s="886"/>
      <c r="BXZ16" s="886"/>
      <c r="BYA16" s="886"/>
      <c r="BYB16" s="885"/>
      <c r="BYC16" s="886"/>
      <c r="BYD16" s="886"/>
      <c r="BYE16" s="886"/>
      <c r="BYF16" s="885"/>
      <c r="BYG16" s="886"/>
      <c r="BYH16" s="886"/>
      <c r="BYI16" s="886"/>
      <c r="BYJ16" s="885"/>
      <c r="BYK16" s="886"/>
      <c r="BYL16" s="886"/>
      <c r="BYM16" s="886"/>
      <c r="BYN16" s="885"/>
      <c r="BYO16" s="886"/>
      <c r="BYP16" s="886"/>
      <c r="BYQ16" s="886"/>
      <c r="BYR16" s="885"/>
      <c r="BYS16" s="886"/>
      <c r="BYT16" s="886"/>
      <c r="BYU16" s="886"/>
      <c r="BYV16" s="885"/>
      <c r="BYW16" s="886"/>
      <c r="BYX16" s="886"/>
      <c r="BYY16" s="886"/>
      <c r="BYZ16" s="885"/>
      <c r="BZA16" s="886"/>
      <c r="BZB16" s="886"/>
      <c r="BZC16" s="886"/>
      <c r="BZD16" s="885"/>
      <c r="BZE16" s="886"/>
      <c r="BZF16" s="886"/>
      <c r="BZG16" s="886"/>
      <c r="BZH16" s="885"/>
      <c r="BZI16" s="886"/>
      <c r="BZJ16" s="886"/>
      <c r="BZK16" s="886"/>
      <c r="BZL16" s="885"/>
      <c r="BZM16" s="886"/>
      <c r="BZN16" s="886"/>
      <c r="BZO16" s="886"/>
      <c r="BZP16" s="885"/>
      <c r="BZQ16" s="886"/>
      <c r="BZR16" s="886"/>
      <c r="BZS16" s="886"/>
      <c r="BZT16" s="885"/>
      <c r="BZU16" s="886"/>
      <c r="BZV16" s="886"/>
      <c r="BZW16" s="886"/>
      <c r="BZX16" s="885"/>
      <c r="BZY16" s="886"/>
      <c r="BZZ16" s="886"/>
      <c r="CAA16" s="886"/>
      <c r="CAB16" s="885"/>
      <c r="CAC16" s="886"/>
      <c r="CAD16" s="886"/>
      <c r="CAE16" s="886"/>
      <c r="CAF16" s="885"/>
      <c r="CAG16" s="886"/>
      <c r="CAH16" s="886"/>
      <c r="CAI16" s="886"/>
      <c r="CAJ16" s="885"/>
      <c r="CAK16" s="886"/>
      <c r="CAL16" s="886"/>
      <c r="CAM16" s="886"/>
      <c r="CAN16" s="885"/>
      <c r="CAO16" s="886"/>
      <c r="CAP16" s="886"/>
      <c r="CAQ16" s="886"/>
      <c r="CAR16" s="885"/>
      <c r="CAS16" s="886"/>
      <c r="CAT16" s="886"/>
      <c r="CAU16" s="886"/>
      <c r="CAV16" s="885"/>
      <c r="CAW16" s="886"/>
      <c r="CAX16" s="886"/>
      <c r="CAY16" s="886"/>
      <c r="CAZ16" s="885"/>
      <c r="CBA16" s="886"/>
      <c r="CBB16" s="886"/>
      <c r="CBC16" s="886"/>
      <c r="CBD16" s="885"/>
      <c r="CBE16" s="886"/>
      <c r="CBF16" s="886"/>
      <c r="CBG16" s="886"/>
      <c r="CBH16" s="885"/>
      <c r="CBI16" s="886"/>
      <c r="CBJ16" s="886"/>
      <c r="CBK16" s="886"/>
      <c r="CBL16" s="885"/>
      <c r="CBM16" s="886"/>
      <c r="CBN16" s="886"/>
      <c r="CBO16" s="886"/>
      <c r="CBP16" s="885"/>
      <c r="CBQ16" s="886"/>
      <c r="CBR16" s="886"/>
      <c r="CBS16" s="886"/>
      <c r="CBT16" s="885"/>
      <c r="CBU16" s="886"/>
      <c r="CBV16" s="886"/>
      <c r="CBW16" s="886"/>
      <c r="CBX16" s="885"/>
      <c r="CBY16" s="886"/>
      <c r="CBZ16" s="886"/>
      <c r="CCA16" s="886"/>
      <c r="CCB16" s="885"/>
      <c r="CCC16" s="886"/>
      <c r="CCD16" s="886"/>
      <c r="CCE16" s="886"/>
      <c r="CCF16" s="885"/>
      <c r="CCG16" s="886"/>
      <c r="CCH16" s="886"/>
      <c r="CCI16" s="886"/>
      <c r="CCJ16" s="885"/>
      <c r="CCK16" s="886"/>
      <c r="CCL16" s="886"/>
      <c r="CCM16" s="886"/>
      <c r="CCN16" s="885"/>
      <c r="CCO16" s="886"/>
      <c r="CCP16" s="886"/>
      <c r="CCQ16" s="886"/>
      <c r="CCR16" s="885"/>
      <c r="CCS16" s="886"/>
      <c r="CCT16" s="886"/>
      <c r="CCU16" s="886"/>
      <c r="CCV16" s="885"/>
      <c r="CCW16" s="886"/>
      <c r="CCX16" s="886"/>
      <c r="CCY16" s="886"/>
      <c r="CCZ16" s="885"/>
      <c r="CDA16" s="886"/>
      <c r="CDB16" s="886"/>
      <c r="CDC16" s="886"/>
      <c r="CDD16" s="885"/>
      <c r="CDE16" s="886"/>
      <c r="CDF16" s="886"/>
      <c r="CDG16" s="886"/>
      <c r="CDH16" s="885"/>
      <c r="CDI16" s="886"/>
      <c r="CDJ16" s="886"/>
      <c r="CDK16" s="886"/>
      <c r="CDL16" s="885"/>
      <c r="CDM16" s="886"/>
      <c r="CDN16" s="886"/>
      <c r="CDO16" s="886"/>
      <c r="CDP16" s="885"/>
      <c r="CDQ16" s="886"/>
      <c r="CDR16" s="886"/>
      <c r="CDS16" s="886"/>
      <c r="CDT16" s="885"/>
      <c r="CDU16" s="886"/>
      <c r="CDV16" s="886"/>
      <c r="CDW16" s="886"/>
      <c r="CDX16" s="885"/>
      <c r="CDY16" s="886"/>
      <c r="CDZ16" s="886"/>
      <c r="CEA16" s="886"/>
      <c r="CEB16" s="885"/>
      <c r="CEC16" s="886"/>
      <c r="CED16" s="886"/>
      <c r="CEE16" s="886"/>
      <c r="CEF16" s="885"/>
      <c r="CEG16" s="886"/>
      <c r="CEH16" s="886"/>
      <c r="CEI16" s="886"/>
      <c r="CEJ16" s="885"/>
      <c r="CEK16" s="886"/>
      <c r="CEL16" s="886"/>
      <c r="CEM16" s="886"/>
      <c r="CEN16" s="885"/>
      <c r="CEO16" s="886"/>
      <c r="CEP16" s="886"/>
      <c r="CEQ16" s="886"/>
      <c r="CER16" s="885"/>
      <c r="CES16" s="886"/>
      <c r="CET16" s="886"/>
      <c r="CEU16" s="886"/>
      <c r="CEV16" s="885"/>
      <c r="CEW16" s="886"/>
      <c r="CEX16" s="886"/>
      <c r="CEY16" s="886"/>
      <c r="CEZ16" s="885"/>
      <c r="CFA16" s="886"/>
      <c r="CFB16" s="886"/>
      <c r="CFC16" s="886"/>
      <c r="CFD16" s="885"/>
      <c r="CFE16" s="886"/>
      <c r="CFF16" s="886"/>
      <c r="CFG16" s="886"/>
      <c r="CFH16" s="885"/>
      <c r="CFI16" s="886"/>
      <c r="CFJ16" s="886"/>
      <c r="CFK16" s="886"/>
      <c r="CFL16" s="885"/>
      <c r="CFM16" s="886"/>
      <c r="CFN16" s="886"/>
      <c r="CFO16" s="886"/>
      <c r="CFP16" s="885"/>
      <c r="CFQ16" s="886"/>
      <c r="CFR16" s="886"/>
      <c r="CFS16" s="886"/>
      <c r="CFT16" s="885"/>
      <c r="CFU16" s="886"/>
      <c r="CFV16" s="886"/>
      <c r="CFW16" s="886"/>
      <c r="CFX16" s="885"/>
      <c r="CFY16" s="886"/>
      <c r="CFZ16" s="886"/>
      <c r="CGA16" s="886"/>
      <c r="CGB16" s="885"/>
      <c r="CGC16" s="886"/>
      <c r="CGD16" s="886"/>
      <c r="CGE16" s="886"/>
      <c r="CGF16" s="885"/>
      <c r="CGG16" s="886"/>
      <c r="CGH16" s="886"/>
      <c r="CGI16" s="886"/>
      <c r="CGJ16" s="885"/>
      <c r="CGK16" s="886"/>
      <c r="CGL16" s="886"/>
      <c r="CGM16" s="886"/>
      <c r="CGN16" s="885"/>
      <c r="CGO16" s="886"/>
      <c r="CGP16" s="886"/>
      <c r="CGQ16" s="886"/>
      <c r="CGR16" s="885"/>
      <c r="CGS16" s="886"/>
      <c r="CGT16" s="886"/>
      <c r="CGU16" s="886"/>
      <c r="CGV16" s="885"/>
      <c r="CGW16" s="886"/>
      <c r="CGX16" s="886"/>
      <c r="CGY16" s="886"/>
      <c r="CGZ16" s="885"/>
      <c r="CHA16" s="886"/>
      <c r="CHB16" s="886"/>
      <c r="CHC16" s="886"/>
      <c r="CHD16" s="885"/>
      <c r="CHE16" s="886"/>
      <c r="CHF16" s="886"/>
      <c r="CHG16" s="886"/>
      <c r="CHH16" s="885"/>
      <c r="CHI16" s="886"/>
      <c r="CHJ16" s="886"/>
      <c r="CHK16" s="886"/>
      <c r="CHL16" s="885"/>
      <c r="CHM16" s="886"/>
      <c r="CHN16" s="886"/>
      <c r="CHO16" s="886"/>
      <c r="CHP16" s="885"/>
      <c r="CHQ16" s="886"/>
      <c r="CHR16" s="886"/>
      <c r="CHS16" s="886"/>
      <c r="CHT16" s="885"/>
      <c r="CHU16" s="886"/>
      <c r="CHV16" s="886"/>
      <c r="CHW16" s="886"/>
      <c r="CHX16" s="885"/>
      <c r="CHY16" s="886"/>
      <c r="CHZ16" s="886"/>
      <c r="CIA16" s="886"/>
      <c r="CIB16" s="885"/>
      <c r="CIC16" s="886"/>
      <c r="CID16" s="886"/>
      <c r="CIE16" s="886"/>
      <c r="CIF16" s="885"/>
      <c r="CIG16" s="886"/>
      <c r="CIH16" s="886"/>
      <c r="CII16" s="886"/>
      <c r="CIJ16" s="885"/>
      <c r="CIK16" s="886"/>
      <c r="CIL16" s="886"/>
      <c r="CIM16" s="886"/>
      <c r="CIN16" s="885"/>
      <c r="CIO16" s="886"/>
      <c r="CIP16" s="886"/>
      <c r="CIQ16" s="886"/>
      <c r="CIR16" s="885"/>
      <c r="CIS16" s="886"/>
      <c r="CIT16" s="886"/>
      <c r="CIU16" s="886"/>
      <c r="CIV16" s="885"/>
      <c r="CIW16" s="886"/>
      <c r="CIX16" s="886"/>
      <c r="CIY16" s="886"/>
      <c r="CIZ16" s="885"/>
      <c r="CJA16" s="886"/>
      <c r="CJB16" s="886"/>
      <c r="CJC16" s="886"/>
      <c r="CJD16" s="885"/>
      <c r="CJE16" s="886"/>
      <c r="CJF16" s="886"/>
      <c r="CJG16" s="886"/>
      <c r="CJH16" s="885"/>
      <c r="CJI16" s="886"/>
      <c r="CJJ16" s="886"/>
      <c r="CJK16" s="886"/>
      <c r="CJL16" s="885"/>
      <c r="CJM16" s="886"/>
      <c r="CJN16" s="886"/>
      <c r="CJO16" s="886"/>
      <c r="CJP16" s="885"/>
      <c r="CJQ16" s="886"/>
      <c r="CJR16" s="886"/>
      <c r="CJS16" s="886"/>
      <c r="CJT16" s="885"/>
      <c r="CJU16" s="886"/>
      <c r="CJV16" s="886"/>
      <c r="CJW16" s="886"/>
      <c r="CJX16" s="885"/>
      <c r="CJY16" s="886"/>
      <c r="CJZ16" s="886"/>
      <c r="CKA16" s="886"/>
      <c r="CKB16" s="885"/>
      <c r="CKC16" s="886"/>
      <c r="CKD16" s="886"/>
      <c r="CKE16" s="886"/>
      <c r="CKF16" s="885"/>
      <c r="CKG16" s="886"/>
      <c r="CKH16" s="886"/>
      <c r="CKI16" s="886"/>
      <c r="CKJ16" s="885"/>
      <c r="CKK16" s="886"/>
      <c r="CKL16" s="886"/>
      <c r="CKM16" s="886"/>
      <c r="CKN16" s="885"/>
      <c r="CKO16" s="886"/>
      <c r="CKP16" s="886"/>
      <c r="CKQ16" s="886"/>
      <c r="CKR16" s="885"/>
      <c r="CKS16" s="886"/>
      <c r="CKT16" s="886"/>
      <c r="CKU16" s="886"/>
      <c r="CKV16" s="885"/>
      <c r="CKW16" s="886"/>
      <c r="CKX16" s="886"/>
      <c r="CKY16" s="886"/>
      <c r="CKZ16" s="885"/>
      <c r="CLA16" s="886"/>
      <c r="CLB16" s="886"/>
      <c r="CLC16" s="886"/>
      <c r="CLD16" s="885"/>
      <c r="CLE16" s="886"/>
      <c r="CLF16" s="886"/>
      <c r="CLG16" s="886"/>
      <c r="CLH16" s="885"/>
      <c r="CLI16" s="886"/>
      <c r="CLJ16" s="886"/>
      <c r="CLK16" s="886"/>
      <c r="CLL16" s="885"/>
      <c r="CLM16" s="886"/>
      <c r="CLN16" s="886"/>
      <c r="CLO16" s="886"/>
      <c r="CLP16" s="885"/>
      <c r="CLQ16" s="886"/>
      <c r="CLR16" s="886"/>
      <c r="CLS16" s="886"/>
      <c r="CLT16" s="885"/>
      <c r="CLU16" s="886"/>
      <c r="CLV16" s="886"/>
      <c r="CLW16" s="886"/>
      <c r="CLX16" s="885"/>
      <c r="CLY16" s="886"/>
      <c r="CLZ16" s="886"/>
      <c r="CMA16" s="886"/>
      <c r="CMB16" s="885"/>
      <c r="CMC16" s="886"/>
      <c r="CMD16" s="886"/>
      <c r="CME16" s="886"/>
      <c r="CMF16" s="885"/>
      <c r="CMG16" s="886"/>
      <c r="CMH16" s="886"/>
      <c r="CMI16" s="886"/>
      <c r="CMJ16" s="885"/>
      <c r="CMK16" s="886"/>
      <c r="CML16" s="886"/>
      <c r="CMM16" s="886"/>
      <c r="CMN16" s="885"/>
      <c r="CMO16" s="886"/>
      <c r="CMP16" s="886"/>
      <c r="CMQ16" s="886"/>
      <c r="CMR16" s="885"/>
      <c r="CMS16" s="886"/>
      <c r="CMT16" s="886"/>
      <c r="CMU16" s="886"/>
      <c r="CMV16" s="885"/>
      <c r="CMW16" s="886"/>
      <c r="CMX16" s="886"/>
      <c r="CMY16" s="886"/>
      <c r="CMZ16" s="885"/>
      <c r="CNA16" s="886"/>
      <c r="CNB16" s="886"/>
      <c r="CNC16" s="886"/>
      <c r="CND16" s="885"/>
      <c r="CNE16" s="886"/>
      <c r="CNF16" s="886"/>
      <c r="CNG16" s="886"/>
      <c r="CNH16" s="885"/>
      <c r="CNI16" s="886"/>
      <c r="CNJ16" s="886"/>
      <c r="CNK16" s="886"/>
      <c r="CNL16" s="885"/>
      <c r="CNM16" s="886"/>
      <c r="CNN16" s="886"/>
      <c r="CNO16" s="886"/>
      <c r="CNP16" s="885"/>
      <c r="CNQ16" s="886"/>
      <c r="CNR16" s="886"/>
      <c r="CNS16" s="886"/>
      <c r="CNT16" s="885"/>
      <c r="CNU16" s="886"/>
      <c r="CNV16" s="886"/>
      <c r="CNW16" s="886"/>
      <c r="CNX16" s="885"/>
      <c r="CNY16" s="886"/>
      <c r="CNZ16" s="886"/>
      <c r="COA16" s="886"/>
      <c r="COB16" s="885"/>
      <c r="COC16" s="886"/>
      <c r="COD16" s="886"/>
      <c r="COE16" s="886"/>
      <c r="COF16" s="885"/>
      <c r="COG16" s="886"/>
      <c r="COH16" s="886"/>
      <c r="COI16" s="886"/>
      <c r="COJ16" s="885"/>
      <c r="COK16" s="886"/>
      <c r="COL16" s="886"/>
      <c r="COM16" s="886"/>
      <c r="CON16" s="885"/>
      <c r="COO16" s="886"/>
      <c r="COP16" s="886"/>
      <c r="COQ16" s="886"/>
      <c r="COR16" s="885"/>
      <c r="COS16" s="886"/>
      <c r="COT16" s="886"/>
      <c r="COU16" s="886"/>
      <c r="COV16" s="885"/>
      <c r="COW16" s="886"/>
      <c r="COX16" s="886"/>
      <c r="COY16" s="886"/>
      <c r="COZ16" s="885"/>
      <c r="CPA16" s="886"/>
      <c r="CPB16" s="886"/>
      <c r="CPC16" s="886"/>
      <c r="CPD16" s="885"/>
      <c r="CPE16" s="886"/>
      <c r="CPF16" s="886"/>
      <c r="CPG16" s="886"/>
      <c r="CPH16" s="885"/>
      <c r="CPI16" s="886"/>
      <c r="CPJ16" s="886"/>
      <c r="CPK16" s="886"/>
      <c r="CPL16" s="885"/>
      <c r="CPM16" s="886"/>
      <c r="CPN16" s="886"/>
      <c r="CPO16" s="886"/>
      <c r="CPP16" s="885"/>
      <c r="CPQ16" s="886"/>
      <c r="CPR16" s="886"/>
      <c r="CPS16" s="886"/>
      <c r="CPT16" s="885"/>
      <c r="CPU16" s="886"/>
      <c r="CPV16" s="886"/>
      <c r="CPW16" s="886"/>
      <c r="CPX16" s="885"/>
      <c r="CPY16" s="886"/>
      <c r="CPZ16" s="886"/>
      <c r="CQA16" s="886"/>
      <c r="CQB16" s="885"/>
      <c r="CQC16" s="886"/>
      <c r="CQD16" s="886"/>
      <c r="CQE16" s="886"/>
      <c r="CQF16" s="885"/>
      <c r="CQG16" s="886"/>
      <c r="CQH16" s="886"/>
      <c r="CQI16" s="886"/>
      <c r="CQJ16" s="885"/>
      <c r="CQK16" s="886"/>
      <c r="CQL16" s="886"/>
      <c r="CQM16" s="886"/>
      <c r="CQN16" s="885"/>
      <c r="CQO16" s="886"/>
      <c r="CQP16" s="886"/>
      <c r="CQQ16" s="886"/>
      <c r="CQR16" s="885"/>
      <c r="CQS16" s="886"/>
      <c r="CQT16" s="886"/>
      <c r="CQU16" s="886"/>
      <c r="CQV16" s="885"/>
      <c r="CQW16" s="886"/>
      <c r="CQX16" s="886"/>
      <c r="CQY16" s="886"/>
      <c r="CQZ16" s="885"/>
      <c r="CRA16" s="886"/>
      <c r="CRB16" s="886"/>
      <c r="CRC16" s="886"/>
      <c r="CRD16" s="885"/>
      <c r="CRE16" s="886"/>
      <c r="CRF16" s="886"/>
      <c r="CRG16" s="886"/>
      <c r="CRH16" s="885"/>
      <c r="CRI16" s="886"/>
      <c r="CRJ16" s="886"/>
      <c r="CRK16" s="886"/>
      <c r="CRL16" s="885"/>
      <c r="CRM16" s="886"/>
      <c r="CRN16" s="886"/>
      <c r="CRO16" s="886"/>
      <c r="CRP16" s="885"/>
      <c r="CRQ16" s="886"/>
      <c r="CRR16" s="886"/>
      <c r="CRS16" s="886"/>
      <c r="CRT16" s="885"/>
      <c r="CRU16" s="886"/>
      <c r="CRV16" s="886"/>
      <c r="CRW16" s="886"/>
      <c r="CRX16" s="885"/>
      <c r="CRY16" s="886"/>
      <c r="CRZ16" s="886"/>
      <c r="CSA16" s="886"/>
      <c r="CSB16" s="885"/>
      <c r="CSC16" s="886"/>
      <c r="CSD16" s="886"/>
      <c r="CSE16" s="886"/>
      <c r="CSF16" s="885"/>
      <c r="CSG16" s="886"/>
      <c r="CSH16" s="886"/>
      <c r="CSI16" s="886"/>
      <c r="CSJ16" s="885"/>
      <c r="CSK16" s="886"/>
      <c r="CSL16" s="886"/>
      <c r="CSM16" s="886"/>
      <c r="CSN16" s="885"/>
      <c r="CSO16" s="886"/>
      <c r="CSP16" s="886"/>
      <c r="CSQ16" s="886"/>
      <c r="CSR16" s="885"/>
      <c r="CSS16" s="886"/>
      <c r="CST16" s="886"/>
      <c r="CSU16" s="886"/>
      <c r="CSV16" s="885"/>
      <c r="CSW16" s="886"/>
      <c r="CSX16" s="886"/>
      <c r="CSY16" s="886"/>
      <c r="CSZ16" s="885"/>
      <c r="CTA16" s="886"/>
      <c r="CTB16" s="886"/>
      <c r="CTC16" s="886"/>
      <c r="CTD16" s="885"/>
      <c r="CTE16" s="886"/>
      <c r="CTF16" s="886"/>
      <c r="CTG16" s="886"/>
      <c r="CTH16" s="885"/>
      <c r="CTI16" s="886"/>
      <c r="CTJ16" s="886"/>
      <c r="CTK16" s="886"/>
      <c r="CTL16" s="885"/>
      <c r="CTM16" s="886"/>
      <c r="CTN16" s="886"/>
      <c r="CTO16" s="886"/>
      <c r="CTP16" s="885"/>
      <c r="CTQ16" s="886"/>
      <c r="CTR16" s="886"/>
      <c r="CTS16" s="886"/>
      <c r="CTT16" s="885"/>
      <c r="CTU16" s="886"/>
      <c r="CTV16" s="886"/>
      <c r="CTW16" s="886"/>
      <c r="CTX16" s="885"/>
      <c r="CTY16" s="886"/>
      <c r="CTZ16" s="886"/>
      <c r="CUA16" s="886"/>
      <c r="CUB16" s="885"/>
      <c r="CUC16" s="886"/>
      <c r="CUD16" s="886"/>
      <c r="CUE16" s="886"/>
      <c r="CUF16" s="885"/>
      <c r="CUG16" s="886"/>
      <c r="CUH16" s="886"/>
      <c r="CUI16" s="886"/>
      <c r="CUJ16" s="885"/>
      <c r="CUK16" s="886"/>
      <c r="CUL16" s="886"/>
      <c r="CUM16" s="886"/>
      <c r="CUN16" s="885"/>
      <c r="CUO16" s="886"/>
      <c r="CUP16" s="886"/>
      <c r="CUQ16" s="886"/>
      <c r="CUR16" s="885"/>
      <c r="CUS16" s="886"/>
      <c r="CUT16" s="886"/>
      <c r="CUU16" s="886"/>
      <c r="CUV16" s="885"/>
      <c r="CUW16" s="886"/>
      <c r="CUX16" s="886"/>
      <c r="CUY16" s="886"/>
      <c r="CUZ16" s="885"/>
      <c r="CVA16" s="886"/>
      <c r="CVB16" s="886"/>
      <c r="CVC16" s="886"/>
      <c r="CVD16" s="885"/>
      <c r="CVE16" s="886"/>
      <c r="CVF16" s="886"/>
      <c r="CVG16" s="886"/>
      <c r="CVH16" s="885"/>
      <c r="CVI16" s="886"/>
      <c r="CVJ16" s="886"/>
      <c r="CVK16" s="886"/>
      <c r="CVL16" s="885"/>
      <c r="CVM16" s="886"/>
      <c r="CVN16" s="886"/>
      <c r="CVO16" s="886"/>
      <c r="CVP16" s="885"/>
      <c r="CVQ16" s="886"/>
      <c r="CVR16" s="886"/>
      <c r="CVS16" s="886"/>
      <c r="CVT16" s="885"/>
      <c r="CVU16" s="886"/>
      <c r="CVV16" s="886"/>
      <c r="CVW16" s="886"/>
      <c r="CVX16" s="885"/>
      <c r="CVY16" s="886"/>
      <c r="CVZ16" s="886"/>
      <c r="CWA16" s="886"/>
      <c r="CWB16" s="885"/>
      <c r="CWC16" s="886"/>
      <c r="CWD16" s="886"/>
      <c r="CWE16" s="886"/>
      <c r="CWF16" s="885"/>
      <c r="CWG16" s="886"/>
      <c r="CWH16" s="886"/>
      <c r="CWI16" s="886"/>
      <c r="CWJ16" s="885"/>
      <c r="CWK16" s="886"/>
      <c r="CWL16" s="886"/>
      <c r="CWM16" s="886"/>
      <c r="CWN16" s="885"/>
      <c r="CWO16" s="886"/>
      <c r="CWP16" s="886"/>
      <c r="CWQ16" s="886"/>
      <c r="CWR16" s="885"/>
      <c r="CWS16" s="886"/>
      <c r="CWT16" s="886"/>
      <c r="CWU16" s="886"/>
      <c r="CWV16" s="885"/>
      <c r="CWW16" s="886"/>
      <c r="CWX16" s="886"/>
      <c r="CWY16" s="886"/>
      <c r="CWZ16" s="885"/>
      <c r="CXA16" s="886"/>
      <c r="CXB16" s="886"/>
      <c r="CXC16" s="886"/>
      <c r="CXD16" s="885"/>
      <c r="CXE16" s="886"/>
      <c r="CXF16" s="886"/>
      <c r="CXG16" s="886"/>
      <c r="CXH16" s="885"/>
      <c r="CXI16" s="886"/>
      <c r="CXJ16" s="886"/>
      <c r="CXK16" s="886"/>
      <c r="CXL16" s="885"/>
      <c r="CXM16" s="886"/>
      <c r="CXN16" s="886"/>
      <c r="CXO16" s="886"/>
      <c r="CXP16" s="885"/>
      <c r="CXQ16" s="886"/>
      <c r="CXR16" s="886"/>
      <c r="CXS16" s="886"/>
      <c r="CXT16" s="885"/>
      <c r="CXU16" s="886"/>
      <c r="CXV16" s="886"/>
      <c r="CXW16" s="886"/>
      <c r="CXX16" s="885"/>
      <c r="CXY16" s="886"/>
      <c r="CXZ16" s="886"/>
      <c r="CYA16" s="886"/>
      <c r="CYB16" s="885"/>
      <c r="CYC16" s="886"/>
      <c r="CYD16" s="886"/>
      <c r="CYE16" s="886"/>
      <c r="CYF16" s="885"/>
      <c r="CYG16" s="886"/>
      <c r="CYH16" s="886"/>
      <c r="CYI16" s="886"/>
      <c r="CYJ16" s="885"/>
      <c r="CYK16" s="886"/>
      <c r="CYL16" s="886"/>
      <c r="CYM16" s="886"/>
      <c r="CYN16" s="885"/>
      <c r="CYO16" s="886"/>
      <c r="CYP16" s="886"/>
      <c r="CYQ16" s="886"/>
      <c r="CYR16" s="885"/>
      <c r="CYS16" s="886"/>
      <c r="CYT16" s="886"/>
      <c r="CYU16" s="886"/>
      <c r="CYV16" s="885"/>
      <c r="CYW16" s="886"/>
      <c r="CYX16" s="886"/>
      <c r="CYY16" s="886"/>
      <c r="CYZ16" s="885"/>
      <c r="CZA16" s="886"/>
      <c r="CZB16" s="886"/>
      <c r="CZC16" s="886"/>
      <c r="CZD16" s="885"/>
      <c r="CZE16" s="886"/>
      <c r="CZF16" s="886"/>
      <c r="CZG16" s="886"/>
      <c r="CZH16" s="885"/>
      <c r="CZI16" s="886"/>
      <c r="CZJ16" s="886"/>
      <c r="CZK16" s="886"/>
      <c r="CZL16" s="885"/>
      <c r="CZM16" s="886"/>
      <c r="CZN16" s="886"/>
      <c r="CZO16" s="886"/>
      <c r="CZP16" s="885"/>
      <c r="CZQ16" s="886"/>
      <c r="CZR16" s="886"/>
      <c r="CZS16" s="886"/>
      <c r="CZT16" s="885"/>
      <c r="CZU16" s="886"/>
      <c r="CZV16" s="886"/>
      <c r="CZW16" s="886"/>
      <c r="CZX16" s="885"/>
      <c r="CZY16" s="886"/>
      <c r="CZZ16" s="886"/>
      <c r="DAA16" s="886"/>
      <c r="DAB16" s="885"/>
      <c r="DAC16" s="886"/>
      <c r="DAD16" s="886"/>
      <c r="DAE16" s="886"/>
      <c r="DAF16" s="885"/>
      <c r="DAG16" s="886"/>
      <c r="DAH16" s="886"/>
      <c r="DAI16" s="886"/>
      <c r="DAJ16" s="885"/>
      <c r="DAK16" s="886"/>
      <c r="DAL16" s="886"/>
      <c r="DAM16" s="886"/>
      <c r="DAN16" s="885"/>
      <c r="DAO16" s="886"/>
      <c r="DAP16" s="886"/>
      <c r="DAQ16" s="886"/>
      <c r="DAR16" s="885"/>
      <c r="DAS16" s="886"/>
      <c r="DAT16" s="886"/>
      <c r="DAU16" s="886"/>
      <c r="DAV16" s="885"/>
      <c r="DAW16" s="886"/>
      <c r="DAX16" s="886"/>
      <c r="DAY16" s="886"/>
      <c r="DAZ16" s="885"/>
      <c r="DBA16" s="886"/>
      <c r="DBB16" s="886"/>
      <c r="DBC16" s="886"/>
      <c r="DBD16" s="885"/>
      <c r="DBE16" s="886"/>
      <c r="DBF16" s="886"/>
      <c r="DBG16" s="886"/>
      <c r="DBH16" s="885"/>
      <c r="DBI16" s="886"/>
      <c r="DBJ16" s="886"/>
      <c r="DBK16" s="886"/>
      <c r="DBL16" s="885"/>
      <c r="DBM16" s="886"/>
      <c r="DBN16" s="886"/>
      <c r="DBO16" s="886"/>
      <c r="DBP16" s="885"/>
      <c r="DBQ16" s="886"/>
      <c r="DBR16" s="886"/>
      <c r="DBS16" s="886"/>
      <c r="DBT16" s="885"/>
      <c r="DBU16" s="886"/>
      <c r="DBV16" s="886"/>
      <c r="DBW16" s="886"/>
      <c r="DBX16" s="885"/>
      <c r="DBY16" s="886"/>
      <c r="DBZ16" s="886"/>
      <c r="DCA16" s="886"/>
      <c r="DCB16" s="885"/>
      <c r="DCC16" s="886"/>
      <c r="DCD16" s="886"/>
      <c r="DCE16" s="886"/>
      <c r="DCF16" s="885"/>
      <c r="DCG16" s="886"/>
      <c r="DCH16" s="886"/>
      <c r="DCI16" s="886"/>
      <c r="DCJ16" s="885"/>
      <c r="DCK16" s="886"/>
      <c r="DCL16" s="886"/>
      <c r="DCM16" s="886"/>
      <c r="DCN16" s="885"/>
      <c r="DCO16" s="886"/>
      <c r="DCP16" s="886"/>
      <c r="DCQ16" s="886"/>
      <c r="DCR16" s="885"/>
      <c r="DCS16" s="886"/>
      <c r="DCT16" s="886"/>
      <c r="DCU16" s="886"/>
      <c r="DCV16" s="885"/>
      <c r="DCW16" s="886"/>
      <c r="DCX16" s="886"/>
      <c r="DCY16" s="886"/>
      <c r="DCZ16" s="885"/>
      <c r="DDA16" s="886"/>
      <c r="DDB16" s="886"/>
      <c r="DDC16" s="886"/>
      <c r="DDD16" s="885"/>
      <c r="DDE16" s="886"/>
      <c r="DDF16" s="886"/>
      <c r="DDG16" s="886"/>
      <c r="DDH16" s="885"/>
      <c r="DDI16" s="886"/>
      <c r="DDJ16" s="886"/>
      <c r="DDK16" s="886"/>
      <c r="DDL16" s="885"/>
      <c r="DDM16" s="886"/>
      <c r="DDN16" s="886"/>
      <c r="DDO16" s="886"/>
      <c r="DDP16" s="885"/>
      <c r="DDQ16" s="886"/>
      <c r="DDR16" s="886"/>
      <c r="DDS16" s="886"/>
      <c r="DDT16" s="885"/>
      <c r="DDU16" s="886"/>
      <c r="DDV16" s="886"/>
      <c r="DDW16" s="886"/>
      <c r="DDX16" s="885"/>
      <c r="DDY16" s="886"/>
      <c r="DDZ16" s="886"/>
      <c r="DEA16" s="886"/>
      <c r="DEB16" s="885"/>
      <c r="DEC16" s="886"/>
      <c r="DED16" s="886"/>
      <c r="DEE16" s="886"/>
      <c r="DEF16" s="885"/>
      <c r="DEG16" s="886"/>
      <c r="DEH16" s="886"/>
      <c r="DEI16" s="886"/>
      <c r="DEJ16" s="885"/>
      <c r="DEK16" s="886"/>
      <c r="DEL16" s="886"/>
      <c r="DEM16" s="886"/>
      <c r="DEN16" s="885"/>
      <c r="DEO16" s="886"/>
      <c r="DEP16" s="886"/>
      <c r="DEQ16" s="886"/>
      <c r="DER16" s="885"/>
      <c r="DES16" s="886"/>
      <c r="DET16" s="886"/>
      <c r="DEU16" s="886"/>
      <c r="DEV16" s="885"/>
      <c r="DEW16" s="886"/>
      <c r="DEX16" s="886"/>
      <c r="DEY16" s="886"/>
      <c r="DEZ16" s="885"/>
      <c r="DFA16" s="886"/>
      <c r="DFB16" s="886"/>
      <c r="DFC16" s="886"/>
      <c r="DFD16" s="885"/>
      <c r="DFE16" s="886"/>
      <c r="DFF16" s="886"/>
      <c r="DFG16" s="886"/>
      <c r="DFH16" s="885"/>
      <c r="DFI16" s="886"/>
      <c r="DFJ16" s="886"/>
      <c r="DFK16" s="886"/>
      <c r="DFL16" s="885"/>
      <c r="DFM16" s="886"/>
      <c r="DFN16" s="886"/>
      <c r="DFO16" s="886"/>
      <c r="DFP16" s="885"/>
      <c r="DFQ16" s="886"/>
      <c r="DFR16" s="886"/>
      <c r="DFS16" s="886"/>
      <c r="DFT16" s="885"/>
      <c r="DFU16" s="886"/>
      <c r="DFV16" s="886"/>
      <c r="DFW16" s="886"/>
      <c r="DFX16" s="885"/>
      <c r="DFY16" s="886"/>
      <c r="DFZ16" s="886"/>
      <c r="DGA16" s="886"/>
      <c r="DGB16" s="885"/>
      <c r="DGC16" s="886"/>
      <c r="DGD16" s="886"/>
      <c r="DGE16" s="886"/>
      <c r="DGF16" s="885"/>
      <c r="DGG16" s="886"/>
      <c r="DGH16" s="886"/>
      <c r="DGI16" s="886"/>
      <c r="DGJ16" s="885"/>
      <c r="DGK16" s="886"/>
      <c r="DGL16" s="886"/>
      <c r="DGM16" s="886"/>
      <c r="DGN16" s="885"/>
      <c r="DGO16" s="886"/>
      <c r="DGP16" s="886"/>
      <c r="DGQ16" s="886"/>
      <c r="DGR16" s="885"/>
      <c r="DGS16" s="886"/>
      <c r="DGT16" s="886"/>
      <c r="DGU16" s="886"/>
      <c r="DGV16" s="885"/>
      <c r="DGW16" s="886"/>
      <c r="DGX16" s="886"/>
      <c r="DGY16" s="886"/>
      <c r="DGZ16" s="885"/>
      <c r="DHA16" s="886"/>
      <c r="DHB16" s="886"/>
      <c r="DHC16" s="886"/>
      <c r="DHD16" s="885"/>
      <c r="DHE16" s="886"/>
      <c r="DHF16" s="886"/>
      <c r="DHG16" s="886"/>
      <c r="DHH16" s="885"/>
      <c r="DHI16" s="886"/>
      <c r="DHJ16" s="886"/>
      <c r="DHK16" s="886"/>
      <c r="DHL16" s="885"/>
      <c r="DHM16" s="886"/>
      <c r="DHN16" s="886"/>
      <c r="DHO16" s="886"/>
      <c r="DHP16" s="885"/>
      <c r="DHQ16" s="886"/>
      <c r="DHR16" s="886"/>
      <c r="DHS16" s="886"/>
      <c r="DHT16" s="885"/>
      <c r="DHU16" s="886"/>
      <c r="DHV16" s="886"/>
      <c r="DHW16" s="886"/>
      <c r="DHX16" s="885"/>
      <c r="DHY16" s="886"/>
      <c r="DHZ16" s="886"/>
      <c r="DIA16" s="886"/>
      <c r="DIB16" s="885"/>
      <c r="DIC16" s="886"/>
      <c r="DID16" s="886"/>
      <c r="DIE16" s="886"/>
      <c r="DIF16" s="885"/>
      <c r="DIG16" s="886"/>
      <c r="DIH16" s="886"/>
      <c r="DII16" s="886"/>
      <c r="DIJ16" s="885"/>
      <c r="DIK16" s="886"/>
      <c r="DIL16" s="886"/>
      <c r="DIM16" s="886"/>
      <c r="DIN16" s="885"/>
      <c r="DIO16" s="886"/>
      <c r="DIP16" s="886"/>
      <c r="DIQ16" s="886"/>
      <c r="DIR16" s="885"/>
      <c r="DIS16" s="886"/>
      <c r="DIT16" s="886"/>
      <c r="DIU16" s="886"/>
      <c r="DIV16" s="885"/>
      <c r="DIW16" s="886"/>
      <c r="DIX16" s="886"/>
      <c r="DIY16" s="886"/>
      <c r="DIZ16" s="885"/>
      <c r="DJA16" s="886"/>
      <c r="DJB16" s="886"/>
      <c r="DJC16" s="886"/>
      <c r="DJD16" s="885"/>
      <c r="DJE16" s="886"/>
      <c r="DJF16" s="886"/>
      <c r="DJG16" s="886"/>
      <c r="DJH16" s="885"/>
      <c r="DJI16" s="886"/>
      <c r="DJJ16" s="886"/>
      <c r="DJK16" s="886"/>
      <c r="DJL16" s="885"/>
      <c r="DJM16" s="886"/>
      <c r="DJN16" s="886"/>
      <c r="DJO16" s="886"/>
      <c r="DJP16" s="885"/>
      <c r="DJQ16" s="886"/>
      <c r="DJR16" s="886"/>
      <c r="DJS16" s="886"/>
      <c r="DJT16" s="885"/>
      <c r="DJU16" s="886"/>
      <c r="DJV16" s="886"/>
      <c r="DJW16" s="886"/>
      <c r="DJX16" s="885"/>
      <c r="DJY16" s="886"/>
      <c r="DJZ16" s="886"/>
      <c r="DKA16" s="886"/>
      <c r="DKB16" s="885"/>
      <c r="DKC16" s="886"/>
      <c r="DKD16" s="886"/>
      <c r="DKE16" s="886"/>
      <c r="DKF16" s="885"/>
      <c r="DKG16" s="886"/>
      <c r="DKH16" s="886"/>
      <c r="DKI16" s="886"/>
      <c r="DKJ16" s="885"/>
      <c r="DKK16" s="886"/>
      <c r="DKL16" s="886"/>
      <c r="DKM16" s="886"/>
      <c r="DKN16" s="885"/>
      <c r="DKO16" s="886"/>
      <c r="DKP16" s="886"/>
      <c r="DKQ16" s="886"/>
      <c r="DKR16" s="885"/>
      <c r="DKS16" s="886"/>
      <c r="DKT16" s="886"/>
      <c r="DKU16" s="886"/>
      <c r="DKV16" s="885"/>
      <c r="DKW16" s="886"/>
      <c r="DKX16" s="886"/>
      <c r="DKY16" s="886"/>
      <c r="DKZ16" s="885"/>
      <c r="DLA16" s="886"/>
      <c r="DLB16" s="886"/>
      <c r="DLC16" s="886"/>
      <c r="DLD16" s="885"/>
      <c r="DLE16" s="886"/>
      <c r="DLF16" s="886"/>
      <c r="DLG16" s="886"/>
      <c r="DLH16" s="885"/>
      <c r="DLI16" s="886"/>
      <c r="DLJ16" s="886"/>
      <c r="DLK16" s="886"/>
      <c r="DLL16" s="885"/>
      <c r="DLM16" s="886"/>
      <c r="DLN16" s="886"/>
      <c r="DLO16" s="886"/>
      <c r="DLP16" s="885"/>
      <c r="DLQ16" s="886"/>
      <c r="DLR16" s="886"/>
      <c r="DLS16" s="886"/>
      <c r="DLT16" s="885"/>
      <c r="DLU16" s="886"/>
      <c r="DLV16" s="886"/>
      <c r="DLW16" s="886"/>
      <c r="DLX16" s="885"/>
      <c r="DLY16" s="886"/>
      <c r="DLZ16" s="886"/>
      <c r="DMA16" s="886"/>
      <c r="DMB16" s="885"/>
      <c r="DMC16" s="886"/>
      <c r="DMD16" s="886"/>
      <c r="DME16" s="886"/>
      <c r="DMF16" s="885"/>
      <c r="DMG16" s="886"/>
      <c r="DMH16" s="886"/>
      <c r="DMI16" s="886"/>
      <c r="DMJ16" s="885"/>
      <c r="DMK16" s="886"/>
      <c r="DML16" s="886"/>
      <c r="DMM16" s="886"/>
      <c r="DMN16" s="885"/>
      <c r="DMO16" s="886"/>
      <c r="DMP16" s="886"/>
      <c r="DMQ16" s="886"/>
      <c r="DMR16" s="885"/>
      <c r="DMS16" s="886"/>
      <c r="DMT16" s="886"/>
      <c r="DMU16" s="886"/>
      <c r="DMV16" s="885"/>
      <c r="DMW16" s="886"/>
      <c r="DMX16" s="886"/>
      <c r="DMY16" s="886"/>
      <c r="DMZ16" s="885"/>
      <c r="DNA16" s="886"/>
      <c r="DNB16" s="886"/>
      <c r="DNC16" s="886"/>
      <c r="DND16" s="885"/>
      <c r="DNE16" s="886"/>
      <c r="DNF16" s="886"/>
      <c r="DNG16" s="886"/>
      <c r="DNH16" s="885"/>
      <c r="DNI16" s="886"/>
      <c r="DNJ16" s="886"/>
      <c r="DNK16" s="886"/>
      <c r="DNL16" s="885"/>
      <c r="DNM16" s="886"/>
      <c r="DNN16" s="886"/>
      <c r="DNO16" s="886"/>
      <c r="DNP16" s="885"/>
      <c r="DNQ16" s="886"/>
      <c r="DNR16" s="886"/>
      <c r="DNS16" s="886"/>
      <c r="DNT16" s="885"/>
      <c r="DNU16" s="886"/>
      <c r="DNV16" s="886"/>
      <c r="DNW16" s="886"/>
      <c r="DNX16" s="885"/>
      <c r="DNY16" s="886"/>
      <c r="DNZ16" s="886"/>
      <c r="DOA16" s="886"/>
      <c r="DOB16" s="885"/>
      <c r="DOC16" s="886"/>
      <c r="DOD16" s="886"/>
      <c r="DOE16" s="886"/>
      <c r="DOF16" s="885"/>
      <c r="DOG16" s="886"/>
      <c r="DOH16" s="886"/>
      <c r="DOI16" s="886"/>
      <c r="DOJ16" s="885"/>
      <c r="DOK16" s="886"/>
      <c r="DOL16" s="886"/>
      <c r="DOM16" s="886"/>
      <c r="DON16" s="885"/>
      <c r="DOO16" s="886"/>
      <c r="DOP16" s="886"/>
      <c r="DOQ16" s="886"/>
      <c r="DOR16" s="885"/>
      <c r="DOS16" s="886"/>
      <c r="DOT16" s="886"/>
      <c r="DOU16" s="886"/>
      <c r="DOV16" s="885"/>
      <c r="DOW16" s="886"/>
      <c r="DOX16" s="886"/>
      <c r="DOY16" s="886"/>
      <c r="DOZ16" s="885"/>
      <c r="DPA16" s="886"/>
      <c r="DPB16" s="886"/>
      <c r="DPC16" s="886"/>
      <c r="DPD16" s="885"/>
      <c r="DPE16" s="886"/>
      <c r="DPF16" s="886"/>
      <c r="DPG16" s="886"/>
      <c r="DPH16" s="885"/>
      <c r="DPI16" s="886"/>
      <c r="DPJ16" s="886"/>
      <c r="DPK16" s="886"/>
      <c r="DPL16" s="885"/>
      <c r="DPM16" s="886"/>
      <c r="DPN16" s="886"/>
      <c r="DPO16" s="886"/>
      <c r="DPP16" s="885"/>
      <c r="DPQ16" s="886"/>
      <c r="DPR16" s="886"/>
      <c r="DPS16" s="886"/>
      <c r="DPT16" s="885"/>
      <c r="DPU16" s="886"/>
      <c r="DPV16" s="886"/>
      <c r="DPW16" s="886"/>
      <c r="DPX16" s="885"/>
      <c r="DPY16" s="886"/>
      <c r="DPZ16" s="886"/>
      <c r="DQA16" s="886"/>
      <c r="DQB16" s="885"/>
      <c r="DQC16" s="886"/>
      <c r="DQD16" s="886"/>
      <c r="DQE16" s="886"/>
      <c r="DQF16" s="885"/>
      <c r="DQG16" s="886"/>
      <c r="DQH16" s="886"/>
      <c r="DQI16" s="886"/>
      <c r="DQJ16" s="885"/>
      <c r="DQK16" s="886"/>
      <c r="DQL16" s="886"/>
      <c r="DQM16" s="886"/>
      <c r="DQN16" s="885"/>
      <c r="DQO16" s="886"/>
      <c r="DQP16" s="886"/>
      <c r="DQQ16" s="886"/>
      <c r="DQR16" s="885"/>
      <c r="DQS16" s="886"/>
      <c r="DQT16" s="886"/>
      <c r="DQU16" s="886"/>
      <c r="DQV16" s="885"/>
      <c r="DQW16" s="886"/>
      <c r="DQX16" s="886"/>
      <c r="DQY16" s="886"/>
      <c r="DQZ16" s="885"/>
      <c r="DRA16" s="886"/>
      <c r="DRB16" s="886"/>
      <c r="DRC16" s="886"/>
      <c r="DRD16" s="885"/>
      <c r="DRE16" s="886"/>
      <c r="DRF16" s="886"/>
      <c r="DRG16" s="886"/>
      <c r="DRH16" s="885"/>
      <c r="DRI16" s="886"/>
      <c r="DRJ16" s="886"/>
      <c r="DRK16" s="886"/>
      <c r="DRL16" s="885"/>
      <c r="DRM16" s="886"/>
      <c r="DRN16" s="886"/>
      <c r="DRO16" s="886"/>
      <c r="DRP16" s="885"/>
      <c r="DRQ16" s="886"/>
      <c r="DRR16" s="886"/>
      <c r="DRS16" s="886"/>
      <c r="DRT16" s="885"/>
      <c r="DRU16" s="886"/>
      <c r="DRV16" s="886"/>
      <c r="DRW16" s="886"/>
      <c r="DRX16" s="885"/>
      <c r="DRY16" s="886"/>
      <c r="DRZ16" s="886"/>
      <c r="DSA16" s="886"/>
      <c r="DSB16" s="885"/>
      <c r="DSC16" s="886"/>
      <c r="DSD16" s="886"/>
      <c r="DSE16" s="886"/>
      <c r="DSF16" s="885"/>
      <c r="DSG16" s="886"/>
      <c r="DSH16" s="886"/>
      <c r="DSI16" s="886"/>
      <c r="DSJ16" s="885"/>
      <c r="DSK16" s="886"/>
      <c r="DSL16" s="886"/>
      <c r="DSM16" s="886"/>
      <c r="DSN16" s="885"/>
      <c r="DSO16" s="886"/>
      <c r="DSP16" s="886"/>
      <c r="DSQ16" s="886"/>
      <c r="DSR16" s="885"/>
      <c r="DSS16" s="886"/>
      <c r="DST16" s="886"/>
      <c r="DSU16" s="886"/>
      <c r="DSV16" s="885"/>
      <c r="DSW16" s="886"/>
      <c r="DSX16" s="886"/>
      <c r="DSY16" s="886"/>
      <c r="DSZ16" s="885"/>
      <c r="DTA16" s="886"/>
      <c r="DTB16" s="886"/>
      <c r="DTC16" s="886"/>
      <c r="DTD16" s="885"/>
      <c r="DTE16" s="886"/>
      <c r="DTF16" s="886"/>
      <c r="DTG16" s="886"/>
      <c r="DTH16" s="885"/>
      <c r="DTI16" s="886"/>
      <c r="DTJ16" s="886"/>
      <c r="DTK16" s="886"/>
      <c r="DTL16" s="885"/>
      <c r="DTM16" s="886"/>
      <c r="DTN16" s="886"/>
      <c r="DTO16" s="886"/>
      <c r="DTP16" s="885"/>
      <c r="DTQ16" s="886"/>
      <c r="DTR16" s="886"/>
      <c r="DTS16" s="886"/>
      <c r="DTT16" s="885"/>
      <c r="DTU16" s="886"/>
      <c r="DTV16" s="886"/>
      <c r="DTW16" s="886"/>
      <c r="DTX16" s="885"/>
      <c r="DTY16" s="886"/>
      <c r="DTZ16" s="886"/>
      <c r="DUA16" s="886"/>
      <c r="DUB16" s="885"/>
      <c r="DUC16" s="886"/>
      <c r="DUD16" s="886"/>
      <c r="DUE16" s="886"/>
      <c r="DUF16" s="885"/>
      <c r="DUG16" s="886"/>
      <c r="DUH16" s="886"/>
      <c r="DUI16" s="886"/>
      <c r="DUJ16" s="885"/>
      <c r="DUK16" s="886"/>
      <c r="DUL16" s="886"/>
      <c r="DUM16" s="886"/>
      <c r="DUN16" s="885"/>
      <c r="DUO16" s="886"/>
      <c r="DUP16" s="886"/>
      <c r="DUQ16" s="886"/>
      <c r="DUR16" s="885"/>
      <c r="DUS16" s="886"/>
      <c r="DUT16" s="886"/>
      <c r="DUU16" s="886"/>
      <c r="DUV16" s="885"/>
      <c r="DUW16" s="886"/>
      <c r="DUX16" s="886"/>
      <c r="DUY16" s="886"/>
      <c r="DUZ16" s="885"/>
      <c r="DVA16" s="886"/>
      <c r="DVB16" s="886"/>
      <c r="DVC16" s="886"/>
      <c r="DVD16" s="885"/>
      <c r="DVE16" s="886"/>
      <c r="DVF16" s="886"/>
      <c r="DVG16" s="886"/>
      <c r="DVH16" s="885"/>
      <c r="DVI16" s="886"/>
      <c r="DVJ16" s="886"/>
      <c r="DVK16" s="886"/>
      <c r="DVL16" s="885"/>
      <c r="DVM16" s="886"/>
      <c r="DVN16" s="886"/>
      <c r="DVO16" s="886"/>
      <c r="DVP16" s="885"/>
      <c r="DVQ16" s="886"/>
      <c r="DVR16" s="886"/>
      <c r="DVS16" s="886"/>
      <c r="DVT16" s="885"/>
      <c r="DVU16" s="886"/>
      <c r="DVV16" s="886"/>
      <c r="DVW16" s="886"/>
      <c r="DVX16" s="885"/>
      <c r="DVY16" s="886"/>
      <c r="DVZ16" s="886"/>
      <c r="DWA16" s="886"/>
      <c r="DWB16" s="885"/>
      <c r="DWC16" s="886"/>
      <c r="DWD16" s="886"/>
      <c r="DWE16" s="886"/>
      <c r="DWF16" s="885"/>
      <c r="DWG16" s="886"/>
      <c r="DWH16" s="886"/>
      <c r="DWI16" s="886"/>
      <c r="DWJ16" s="885"/>
      <c r="DWK16" s="886"/>
      <c r="DWL16" s="886"/>
      <c r="DWM16" s="886"/>
      <c r="DWN16" s="885"/>
      <c r="DWO16" s="886"/>
      <c r="DWP16" s="886"/>
      <c r="DWQ16" s="886"/>
      <c r="DWR16" s="885"/>
      <c r="DWS16" s="886"/>
      <c r="DWT16" s="886"/>
      <c r="DWU16" s="886"/>
      <c r="DWV16" s="885"/>
      <c r="DWW16" s="886"/>
      <c r="DWX16" s="886"/>
      <c r="DWY16" s="886"/>
      <c r="DWZ16" s="885"/>
      <c r="DXA16" s="886"/>
      <c r="DXB16" s="886"/>
      <c r="DXC16" s="886"/>
      <c r="DXD16" s="885"/>
      <c r="DXE16" s="886"/>
      <c r="DXF16" s="886"/>
      <c r="DXG16" s="886"/>
      <c r="DXH16" s="885"/>
      <c r="DXI16" s="886"/>
      <c r="DXJ16" s="886"/>
      <c r="DXK16" s="886"/>
      <c r="DXL16" s="885"/>
      <c r="DXM16" s="886"/>
      <c r="DXN16" s="886"/>
      <c r="DXO16" s="886"/>
      <c r="DXP16" s="885"/>
      <c r="DXQ16" s="886"/>
      <c r="DXR16" s="886"/>
      <c r="DXS16" s="886"/>
      <c r="DXT16" s="885"/>
      <c r="DXU16" s="886"/>
      <c r="DXV16" s="886"/>
      <c r="DXW16" s="886"/>
      <c r="DXX16" s="885"/>
      <c r="DXY16" s="886"/>
      <c r="DXZ16" s="886"/>
      <c r="DYA16" s="886"/>
      <c r="DYB16" s="885"/>
      <c r="DYC16" s="886"/>
      <c r="DYD16" s="886"/>
      <c r="DYE16" s="886"/>
      <c r="DYF16" s="885"/>
      <c r="DYG16" s="886"/>
      <c r="DYH16" s="886"/>
      <c r="DYI16" s="886"/>
      <c r="DYJ16" s="885"/>
      <c r="DYK16" s="886"/>
      <c r="DYL16" s="886"/>
      <c r="DYM16" s="886"/>
      <c r="DYN16" s="885"/>
      <c r="DYO16" s="886"/>
      <c r="DYP16" s="886"/>
      <c r="DYQ16" s="886"/>
      <c r="DYR16" s="885"/>
      <c r="DYS16" s="886"/>
      <c r="DYT16" s="886"/>
      <c r="DYU16" s="886"/>
      <c r="DYV16" s="885"/>
      <c r="DYW16" s="886"/>
      <c r="DYX16" s="886"/>
      <c r="DYY16" s="886"/>
      <c r="DYZ16" s="885"/>
      <c r="DZA16" s="886"/>
      <c r="DZB16" s="886"/>
      <c r="DZC16" s="886"/>
      <c r="DZD16" s="885"/>
      <c r="DZE16" s="886"/>
      <c r="DZF16" s="886"/>
      <c r="DZG16" s="886"/>
      <c r="DZH16" s="885"/>
      <c r="DZI16" s="886"/>
      <c r="DZJ16" s="886"/>
      <c r="DZK16" s="886"/>
      <c r="DZL16" s="885"/>
      <c r="DZM16" s="886"/>
      <c r="DZN16" s="886"/>
      <c r="DZO16" s="886"/>
      <c r="DZP16" s="885"/>
      <c r="DZQ16" s="886"/>
      <c r="DZR16" s="886"/>
      <c r="DZS16" s="886"/>
      <c r="DZT16" s="885"/>
      <c r="DZU16" s="886"/>
      <c r="DZV16" s="886"/>
      <c r="DZW16" s="886"/>
      <c r="DZX16" s="885"/>
      <c r="DZY16" s="886"/>
      <c r="DZZ16" s="886"/>
      <c r="EAA16" s="886"/>
      <c r="EAB16" s="885"/>
      <c r="EAC16" s="886"/>
      <c r="EAD16" s="886"/>
      <c r="EAE16" s="886"/>
      <c r="EAF16" s="885"/>
      <c r="EAG16" s="886"/>
      <c r="EAH16" s="886"/>
      <c r="EAI16" s="886"/>
      <c r="EAJ16" s="885"/>
      <c r="EAK16" s="886"/>
      <c r="EAL16" s="886"/>
      <c r="EAM16" s="886"/>
      <c r="EAN16" s="885"/>
      <c r="EAO16" s="886"/>
      <c r="EAP16" s="886"/>
      <c r="EAQ16" s="886"/>
      <c r="EAR16" s="885"/>
      <c r="EAS16" s="886"/>
      <c r="EAT16" s="886"/>
      <c r="EAU16" s="886"/>
      <c r="EAV16" s="885"/>
      <c r="EAW16" s="886"/>
      <c r="EAX16" s="886"/>
      <c r="EAY16" s="886"/>
      <c r="EAZ16" s="885"/>
      <c r="EBA16" s="886"/>
      <c r="EBB16" s="886"/>
      <c r="EBC16" s="886"/>
      <c r="EBD16" s="885"/>
      <c r="EBE16" s="886"/>
      <c r="EBF16" s="886"/>
      <c r="EBG16" s="886"/>
      <c r="EBH16" s="885"/>
      <c r="EBI16" s="886"/>
      <c r="EBJ16" s="886"/>
      <c r="EBK16" s="886"/>
      <c r="EBL16" s="885"/>
      <c r="EBM16" s="886"/>
      <c r="EBN16" s="886"/>
      <c r="EBO16" s="886"/>
      <c r="EBP16" s="885"/>
      <c r="EBQ16" s="886"/>
      <c r="EBR16" s="886"/>
      <c r="EBS16" s="886"/>
      <c r="EBT16" s="885"/>
      <c r="EBU16" s="886"/>
      <c r="EBV16" s="886"/>
      <c r="EBW16" s="886"/>
      <c r="EBX16" s="885"/>
      <c r="EBY16" s="886"/>
      <c r="EBZ16" s="886"/>
      <c r="ECA16" s="886"/>
      <c r="ECB16" s="885"/>
      <c r="ECC16" s="886"/>
      <c r="ECD16" s="886"/>
      <c r="ECE16" s="886"/>
      <c r="ECF16" s="885"/>
      <c r="ECG16" s="886"/>
      <c r="ECH16" s="886"/>
      <c r="ECI16" s="886"/>
      <c r="ECJ16" s="885"/>
      <c r="ECK16" s="886"/>
      <c r="ECL16" s="886"/>
      <c r="ECM16" s="886"/>
      <c r="ECN16" s="885"/>
      <c r="ECO16" s="886"/>
      <c r="ECP16" s="886"/>
      <c r="ECQ16" s="886"/>
      <c r="ECR16" s="885"/>
      <c r="ECS16" s="886"/>
      <c r="ECT16" s="886"/>
      <c r="ECU16" s="886"/>
      <c r="ECV16" s="885"/>
      <c r="ECW16" s="886"/>
      <c r="ECX16" s="886"/>
      <c r="ECY16" s="886"/>
      <c r="ECZ16" s="885"/>
      <c r="EDA16" s="886"/>
      <c r="EDB16" s="886"/>
      <c r="EDC16" s="886"/>
      <c r="EDD16" s="885"/>
      <c r="EDE16" s="886"/>
      <c r="EDF16" s="886"/>
      <c r="EDG16" s="886"/>
      <c r="EDH16" s="885"/>
      <c r="EDI16" s="886"/>
      <c r="EDJ16" s="886"/>
      <c r="EDK16" s="886"/>
      <c r="EDL16" s="885"/>
      <c r="EDM16" s="886"/>
      <c r="EDN16" s="886"/>
      <c r="EDO16" s="886"/>
      <c r="EDP16" s="885"/>
      <c r="EDQ16" s="886"/>
      <c r="EDR16" s="886"/>
      <c r="EDS16" s="886"/>
      <c r="EDT16" s="885"/>
      <c r="EDU16" s="886"/>
      <c r="EDV16" s="886"/>
      <c r="EDW16" s="886"/>
      <c r="EDX16" s="885"/>
      <c r="EDY16" s="886"/>
      <c r="EDZ16" s="886"/>
      <c r="EEA16" s="886"/>
      <c r="EEB16" s="885"/>
      <c r="EEC16" s="886"/>
      <c r="EED16" s="886"/>
      <c r="EEE16" s="886"/>
      <c r="EEF16" s="885"/>
      <c r="EEG16" s="886"/>
      <c r="EEH16" s="886"/>
      <c r="EEI16" s="886"/>
      <c r="EEJ16" s="885"/>
      <c r="EEK16" s="886"/>
      <c r="EEL16" s="886"/>
      <c r="EEM16" s="886"/>
      <c r="EEN16" s="885"/>
      <c r="EEO16" s="886"/>
      <c r="EEP16" s="886"/>
      <c r="EEQ16" s="886"/>
      <c r="EER16" s="885"/>
      <c r="EES16" s="886"/>
      <c r="EET16" s="886"/>
      <c r="EEU16" s="886"/>
      <c r="EEV16" s="885"/>
      <c r="EEW16" s="886"/>
      <c r="EEX16" s="886"/>
      <c r="EEY16" s="886"/>
      <c r="EEZ16" s="885"/>
      <c r="EFA16" s="886"/>
      <c r="EFB16" s="886"/>
      <c r="EFC16" s="886"/>
      <c r="EFD16" s="885"/>
      <c r="EFE16" s="886"/>
      <c r="EFF16" s="886"/>
      <c r="EFG16" s="886"/>
      <c r="EFH16" s="885"/>
      <c r="EFI16" s="886"/>
      <c r="EFJ16" s="886"/>
      <c r="EFK16" s="886"/>
      <c r="EFL16" s="885"/>
      <c r="EFM16" s="886"/>
      <c r="EFN16" s="886"/>
      <c r="EFO16" s="886"/>
      <c r="EFP16" s="885"/>
      <c r="EFQ16" s="886"/>
      <c r="EFR16" s="886"/>
      <c r="EFS16" s="886"/>
      <c r="EFT16" s="885"/>
      <c r="EFU16" s="886"/>
      <c r="EFV16" s="886"/>
      <c r="EFW16" s="886"/>
      <c r="EFX16" s="885"/>
      <c r="EFY16" s="886"/>
      <c r="EFZ16" s="886"/>
      <c r="EGA16" s="886"/>
      <c r="EGB16" s="885"/>
      <c r="EGC16" s="886"/>
      <c r="EGD16" s="886"/>
      <c r="EGE16" s="886"/>
      <c r="EGF16" s="885"/>
      <c r="EGG16" s="886"/>
      <c r="EGH16" s="886"/>
      <c r="EGI16" s="886"/>
      <c r="EGJ16" s="885"/>
      <c r="EGK16" s="886"/>
      <c r="EGL16" s="886"/>
      <c r="EGM16" s="886"/>
      <c r="EGN16" s="885"/>
      <c r="EGO16" s="886"/>
      <c r="EGP16" s="886"/>
      <c r="EGQ16" s="886"/>
      <c r="EGR16" s="885"/>
      <c r="EGS16" s="886"/>
      <c r="EGT16" s="886"/>
      <c r="EGU16" s="886"/>
      <c r="EGV16" s="885"/>
      <c r="EGW16" s="886"/>
      <c r="EGX16" s="886"/>
      <c r="EGY16" s="886"/>
      <c r="EGZ16" s="885"/>
      <c r="EHA16" s="886"/>
      <c r="EHB16" s="886"/>
      <c r="EHC16" s="886"/>
      <c r="EHD16" s="885"/>
      <c r="EHE16" s="886"/>
      <c r="EHF16" s="886"/>
      <c r="EHG16" s="886"/>
      <c r="EHH16" s="885"/>
      <c r="EHI16" s="886"/>
      <c r="EHJ16" s="886"/>
      <c r="EHK16" s="886"/>
      <c r="EHL16" s="885"/>
      <c r="EHM16" s="886"/>
      <c r="EHN16" s="886"/>
      <c r="EHO16" s="886"/>
      <c r="EHP16" s="885"/>
      <c r="EHQ16" s="886"/>
      <c r="EHR16" s="886"/>
      <c r="EHS16" s="886"/>
      <c r="EHT16" s="885"/>
      <c r="EHU16" s="886"/>
      <c r="EHV16" s="886"/>
      <c r="EHW16" s="886"/>
      <c r="EHX16" s="885"/>
      <c r="EHY16" s="886"/>
      <c r="EHZ16" s="886"/>
      <c r="EIA16" s="886"/>
      <c r="EIB16" s="885"/>
      <c r="EIC16" s="886"/>
      <c r="EID16" s="886"/>
      <c r="EIE16" s="886"/>
      <c r="EIF16" s="885"/>
      <c r="EIG16" s="886"/>
      <c r="EIH16" s="886"/>
      <c r="EII16" s="886"/>
      <c r="EIJ16" s="885"/>
      <c r="EIK16" s="886"/>
      <c r="EIL16" s="886"/>
      <c r="EIM16" s="886"/>
      <c r="EIN16" s="885"/>
      <c r="EIO16" s="886"/>
      <c r="EIP16" s="886"/>
      <c r="EIQ16" s="886"/>
      <c r="EIR16" s="885"/>
      <c r="EIS16" s="886"/>
      <c r="EIT16" s="886"/>
      <c r="EIU16" s="886"/>
      <c r="EIV16" s="885"/>
      <c r="EIW16" s="886"/>
      <c r="EIX16" s="886"/>
      <c r="EIY16" s="886"/>
      <c r="EIZ16" s="885"/>
      <c r="EJA16" s="886"/>
      <c r="EJB16" s="886"/>
      <c r="EJC16" s="886"/>
      <c r="EJD16" s="885"/>
      <c r="EJE16" s="886"/>
      <c r="EJF16" s="886"/>
      <c r="EJG16" s="886"/>
      <c r="EJH16" s="885"/>
      <c r="EJI16" s="886"/>
      <c r="EJJ16" s="886"/>
      <c r="EJK16" s="886"/>
      <c r="EJL16" s="885"/>
      <c r="EJM16" s="886"/>
      <c r="EJN16" s="886"/>
      <c r="EJO16" s="886"/>
      <c r="EJP16" s="885"/>
      <c r="EJQ16" s="886"/>
      <c r="EJR16" s="886"/>
      <c r="EJS16" s="886"/>
      <c r="EJT16" s="885"/>
      <c r="EJU16" s="886"/>
      <c r="EJV16" s="886"/>
      <c r="EJW16" s="886"/>
      <c r="EJX16" s="885"/>
      <c r="EJY16" s="886"/>
      <c r="EJZ16" s="886"/>
      <c r="EKA16" s="886"/>
      <c r="EKB16" s="885"/>
      <c r="EKC16" s="886"/>
      <c r="EKD16" s="886"/>
      <c r="EKE16" s="886"/>
      <c r="EKF16" s="885"/>
      <c r="EKG16" s="886"/>
      <c r="EKH16" s="886"/>
      <c r="EKI16" s="886"/>
      <c r="EKJ16" s="885"/>
      <c r="EKK16" s="886"/>
      <c r="EKL16" s="886"/>
      <c r="EKM16" s="886"/>
      <c r="EKN16" s="885"/>
      <c r="EKO16" s="886"/>
      <c r="EKP16" s="886"/>
      <c r="EKQ16" s="886"/>
      <c r="EKR16" s="885"/>
      <c r="EKS16" s="886"/>
      <c r="EKT16" s="886"/>
      <c r="EKU16" s="886"/>
      <c r="EKV16" s="885"/>
      <c r="EKW16" s="886"/>
      <c r="EKX16" s="886"/>
      <c r="EKY16" s="886"/>
      <c r="EKZ16" s="885"/>
      <c r="ELA16" s="886"/>
      <c r="ELB16" s="886"/>
      <c r="ELC16" s="886"/>
      <c r="ELD16" s="885"/>
      <c r="ELE16" s="886"/>
      <c r="ELF16" s="886"/>
      <c r="ELG16" s="886"/>
      <c r="ELH16" s="885"/>
      <c r="ELI16" s="886"/>
      <c r="ELJ16" s="886"/>
      <c r="ELK16" s="886"/>
      <c r="ELL16" s="885"/>
      <c r="ELM16" s="886"/>
      <c r="ELN16" s="886"/>
      <c r="ELO16" s="886"/>
      <c r="ELP16" s="885"/>
      <c r="ELQ16" s="886"/>
      <c r="ELR16" s="886"/>
      <c r="ELS16" s="886"/>
      <c r="ELT16" s="885"/>
      <c r="ELU16" s="886"/>
      <c r="ELV16" s="886"/>
      <c r="ELW16" s="886"/>
      <c r="ELX16" s="885"/>
      <c r="ELY16" s="886"/>
      <c r="ELZ16" s="886"/>
      <c r="EMA16" s="886"/>
      <c r="EMB16" s="885"/>
      <c r="EMC16" s="886"/>
      <c r="EMD16" s="886"/>
      <c r="EME16" s="886"/>
      <c r="EMF16" s="885"/>
      <c r="EMG16" s="886"/>
      <c r="EMH16" s="886"/>
      <c r="EMI16" s="886"/>
      <c r="EMJ16" s="885"/>
      <c r="EMK16" s="886"/>
      <c r="EML16" s="886"/>
      <c r="EMM16" s="886"/>
      <c r="EMN16" s="885"/>
      <c r="EMO16" s="886"/>
      <c r="EMP16" s="886"/>
      <c r="EMQ16" s="886"/>
      <c r="EMR16" s="885"/>
      <c r="EMS16" s="886"/>
      <c r="EMT16" s="886"/>
      <c r="EMU16" s="886"/>
      <c r="EMV16" s="885"/>
      <c r="EMW16" s="886"/>
      <c r="EMX16" s="886"/>
      <c r="EMY16" s="886"/>
      <c r="EMZ16" s="885"/>
      <c r="ENA16" s="886"/>
      <c r="ENB16" s="886"/>
      <c r="ENC16" s="886"/>
      <c r="END16" s="885"/>
      <c r="ENE16" s="886"/>
      <c r="ENF16" s="886"/>
      <c r="ENG16" s="886"/>
      <c r="ENH16" s="885"/>
      <c r="ENI16" s="886"/>
      <c r="ENJ16" s="886"/>
      <c r="ENK16" s="886"/>
      <c r="ENL16" s="885"/>
      <c r="ENM16" s="886"/>
      <c r="ENN16" s="886"/>
      <c r="ENO16" s="886"/>
      <c r="ENP16" s="885"/>
      <c r="ENQ16" s="886"/>
      <c r="ENR16" s="886"/>
      <c r="ENS16" s="886"/>
      <c r="ENT16" s="885"/>
      <c r="ENU16" s="886"/>
      <c r="ENV16" s="886"/>
      <c r="ENW16" s="886"/>
      <c r="ENX16" s="885"/>
      <c r="ENY16" s="886"/>
      <c r="ENZ16" s="886"/>
      <c r="EOA16" s="886"/>
      <c r="EOB16" s="885"/>
      <c r="EOC16" s="886"/>
      <c r="EOD16" s="886"/>
      <c r="EOE16" s="886"/>
      <c r="EOF16" s="885"/>
      <c r="EOG16" s="886"/>
      <c r="EOH16" s="886"/>
      <c r="EOI16" s="886"/>
      <c r="EOJ16" s="885"/>
      <c r="EOK16" s="886"/>
      <c r="EOL16" s="886"/>
      <c r="EOM16" s="886"/>
      <c r="EON16" s="885"/>
      <c r="EOO16" s="886"/>
      <c r="EOP16" s="886"/>
      <c r="EOQ16" s="886"/>
      <c r="EOR16" s="885"/>
      <c r="EOS16" s="886"/>
      <c r="EOT16" s="886"/>
      <c r="EOU16" s="886"/>
      <c r="EOV16" s="885"/>
      <c r="EOW16" s="886"/>
      <c r="EOX16" s="886"/>
      <c r="EOY16" s="886"/>
      <c r="EOZ16" s="885"/>
      <c r="EPA16" s="886"/>
      <c r="EPB16" s="886"/>
      <c r="EPC16" s="886"/>
      <c r="EPD16" s="885"/>
      <c r="EPE16" s="886"/>
      <c r="EPF16" s="886"/>
      <c r="EPG16" s="886"/>
      <c r="EPH16" s="885"/>
      <c r="EPI16" s="886"/>
      <c r="EPJ16" s="886"/>
      <c r="EPK16" s="886"/>
      <c r="EPL16" s="885"/>
      <c r="EPM16" s="886"/>
      <c r="EPN16" s="886"/>
      <c r="EPO16" s="886"/>
      <c r="EPP16" s="885"/>
      <c r="EPQ16" s="886"/>
      <c r="EPR16" s="886"/>
      <c r="EPS16" s="886"/>
      <c r="EPT16" s="885"/>
      <c r="EPU16" s="886"/>
      <c r="EPV16" s="886"/>
      <c r="EPW16" s="886"/>
      <c r="EPX16" s="885"/>
      <c r="EPY16" s="886"/>
      <c r="EPZ16" s="886"/>
      <c r="EQA16" s="886"/>
      <c r="EQB16" s="885"/>
      <c r="EQC16" s="886"/>
      <c r="EQD16" s="886"/>
      <c r="EQE16" s="886"/>
      <c r="EQF16" s="885"/>
      <c r="EQG16" s="886"/>
      <c r="EQH16" s="886"/>
      <c r="EQI16" s="886"/>
      <c r="EQJ16" s="885"/>
      <c r="EQK16" s="886"/>
      <c r="EQL16" s="886"/>
      <c r="EQM16" s="886"/>
      <c r="EQN16" s="885"/>
      <c r="EQO16" s="886"/>
      <c r="EQP16" s="886"/>
      <c r="EQQ16" s="886"/>
      <c r="EQR16" s="885"/>
      <c r="EQS16" s="886"/>
      <c r="EQT16" s="886"/>
      <c r="EQU16" s="886"/>
      <c r="EQV16" s="885"/>
      <c r="EQW16" s="886"/>
      <c r="EQX16" s="886"/>
      <c r="EQY16" s="886"/>
      <c r="EQZ16" s="885"/>
      <c r="ERA16" s="886"/>
      <c r="ERB16" s="886"/>
      <c r="ERC16" s="886"/>
      <c r="ERD16" s="885"/>
      <c r="ERE16" s="886"/>
      <c r="ERF16" s="886"/>
      <c r="ERG16" s="886"/>
      <c r="ERH16" s="885"/>
      <c r="ERI16" s="886"/>
      <c r="ERJ16" s="886"/>
      <c r="ERK16" s="886"/>
      <c r="ERL16" s="885"/>
      <c r="ERM16" s="886"/>
      <c r="ERN16" s="886"/>
      <c r="ERO16" s="886"/>
      <c r="ERP16" s="885"/>
      <c r="ERQ16" s="886"/>
      <c r="ERR16" s="886"/>
      <c r="ERS16" s="886"/>
      <c r="ERT16" s="885"/>
      <c r="ERU16" s="886"/>
      <c r="ERV16" s="886"/>
      <c r="ERW16" s="886"/>
      <c r="ERX16" s="885"/>
      <c r="ERY16" s="886"/>
      <c r="ERZ16" s="886"/>
      <c r="ESA16" s="886"/>
      <c r="ESB16" s="885"/>
      <c r="ESC16" s="886"/>
      <c r="ESD16" s="886"/>
      <c r="ESE16" s="886"/>
      <c r="ESF16" s="885"/>
      <c r="ESG16" s="886"/>
      <c r="ESH16" s="886"/>
      <c r="ESI16" s="886"/>
      <c r="ESJ16" s="885"/>
      <c r="ESK16" s="886"/>
      <c r="ESL16" s="886"/>
      <c r="ESM16" s="886"/>
      <c r="ESN16" s="885"/>
      <c r="ESO16" s="886"/>
      <c r="ESP16" s="886"/>
      <c r="ESQ16" s="886"/>
      <c r="ESR16" s="885"/>
      <c r="ESS16" s="886"/>
      <c r="EST16" s="886"/>
      <c r="ESU16" s="886"/>
      <c r="ESV16" s="885"/>
      <c r="ESW16" s="886"/>
      <c r="ESX16" s="886"/>
      <c r="ESY16" s="886"/>
      <c r="ESZ16" s="885"/>
      <c r="ETA16" s="886"/>
      <c r="ETB16" s="886"/>
      <c r="ETC16" s="886"/>
      <c r="ETD16" s="885"/>
      <c r="ETE16" s="886"/>
      <c r="ETF16" s="886"/>
      <c r="ETG16" s="886"/>
      <c r="ETH16" s="885"/>
      <c r="ETI16" s="886"/>
      <c r="ETJ16" s="886"/>
      <c r="ETK16" s="886"/>
      <c r="ETL16" s="885"/>
      <c r="ETM16" s="886"/>
      <c r="ETN16" s="886"/>
      <c r="ETO16" s="886"/>
      <c r="ETP16" s="885"/>
      <c r="ETQ16" s="886"/>
      <c r="ETR16" s="886"/>
      <c r="ETS16" s="886"/>
      <c r="ETT16" s="885"/>
      <c r="ETU16" s="886"/>
      <c r="ETV16" s="886"/>
      <c r="ETW16" s="886"/>
      <c r="ETX16" s="885"/>
      <c r="ETY16" s="886"/>
      <c r="ETZ16" s="886"/>
      <c r="EUA16" s="886"/>
      <c r="EUB16" s="885"/>
      <c r="EUC16" s="886"/>
      <c r="EUD16" s="886"/>
      <c r="EUE16" s="886"/>
      <c r="EUF16" s="885"/>
      <c r="EUG16" s="886"/>
      <c r="EUH16" s="886"/>
      <c r="EUI16" s="886"/>
      <c r="EUJ16" s="885"/>
      <c r="EUK16" s="886"/>
      <c r="EUL16" s="886"/>
      <c r="EUM16" s="886"/>
      <c r="EUN16" s="885"/>
      <c r="EUO16" s="886"/>
      <c r="EUP16" s="886"/>
      <c r="EUQ16" s="886"/>
      <c r="EUR16" s="885"/>
      <c r="EUS16" s="886"/>
      <c r="EUT16" s="886"/>
      <c r="EUU16" s="886"/>
      <c r="EUV16" s="885"/>
      <c r="EUW16" s="886"/>
      <c r="EUX16" s="886"/>
      <c r="EUY16" s="886"/>
      <c r="EUZ16" s="885"/>
      <c r="EVA16" s="886"/>
      <c r="EVB16" s="886"/>
      <c r="EVC16" s="886"/>
      <c r="EVD16" s="885"/>
      <c r="EVE16" s="886"/>
      <c r="EVF16" s="886"/>
      <c r="EVG16" s="886"/>
      <c r="EVH16" s="885"/>
      <c r="EVI16" s="886"/>
      <c r="EVJ16" s="886"/>
      <c r="EVK16" s="886"/>
      <c r="EVL16" s="885"/>
      <c r="EVM16" s="886"/>
      <c r="EVN16" s="886"/>
      <c r="EVO16" s="886"/>
      <c r="EVP16" s="885"/>
      <c r="EVQ16" s="886"/>
      <c r="EVR16" s="886"/>
      <c r="EVS16" s="886"/>
      <c r="EVT16" s="885"/>
      <c r="EVU16" s="886"/>
      <c r="EVV16" s="886"/>
      <c r="EVW16" s="886"/>
      <c r="EVX16" s="885"/>
      <c r="EVY16" s="886"/>
      <c r="EVZ16" s="886"/>
      <c r="EWA16" s="886"/>
      <c r="EWB16" s="885"/>
      <c r="EWC16" s="886"/>
      <c r="EWD16" s="886"/>
      <c r="EWE16" s="886"/>
      <c r="EWF16" s="885"/>
      <c r="EWG16" s="886"/>
      <c r="EWH16" s="886"/>
      <c r="EWI16" s="886"/>
      <c r="EWJ16" s="885"/>
      <c r="EWK16" s="886"/>
      <c r="EWL16" s="886"/>
      <c r="EWM16" s="886"/>
      <c r="EWN16" s="885"/>
      <c r="EWO16" s="886"/>
      <c r="EWP16" s="886"/>
      <c r="EWQ16" s="886"/>
      <c r="EWR16" s="885"/>
      <c r="EWS16" s="886"/>
      <c r="EWT16" s="886"/>
      <c r="EWU16" s="886"/>
      <c r="EWV16" s="885"/>
      <c r="EWW16" s="886"/>
      <c r="EWX16" s="886"/>
      <c r="EWY16" s="886"/>
      <c r="EWZ16" s="885"/>
      <c r="EXA16" s="886"/>
      <c r="EXB16" s="886"/>
      <c r="EXC16" s="886"/>
      <c r="EXD16" s="885"/>
      <c r="EXE16" s="886"/>
      <c r="EXF16" s="886"/>
      <c r="EXG16" s="886"/>
      <c r="EXH16" s="885"/>
      <c r="EXI16" s="886"/>
      <c r="EXJ16" s="886"/>
      <c r="EXK16" s="886"/>
      <c r="EXL16" s="885"/>
      <c r="EXM16" s="886"/>
      <c r="EXN16" s="886"/>
      <c r="EXO16" s="886"/>
      <c r="EXP16" s="885"/>
      <c r="EXQ16" s="886"/>
      <c r="EXR16" s="886"/>
      <c r="EXS16" s="886"/>
      <c r="EXT16" s="885"/>
      <c r="EXU16" s="886"/>
      <c r="EXV16" s="886"/>
      <c r="EXW16" s="886"/>
      <c r="EXX16" s="885"/>
      <c r="EXY16" s="886"/>
      <c r="EXZ16" s="886"/>
      <c r="EYA16" s="886"/>
      <c r="EYB16" s="885"/>
      <c r="EYC16" s="886"/>
      <c r="EYD16" s="886"/>
      <c r="EYE16" s="886"/>
      <c r="EYF16" s="885"/>
      <c r="EYG16" s="886"/>
      <c r="EYH16" s="886"/>
      <c r="EYI16" s="886"/>
      <c r="EYJ16" s="885"/>
      <c r="EYK16" s="886"/>
      <c r="EYL16" s="886"/>
      <c r="EYM16" s="886"/>
      <c r="EYN16" s="885"/>
      <c r="EYO16" s="886"/>
      <c r="EYP16" s="886"/>
      <c r="EYQ16" s="886"/>
      <c r="EYR16" s="885"/>
      <c r="EYS16" s="886"/>
      <c r="EYT16" s="886"/>
      <c r="EYU16" s="886"/>
      <c r="EYV16" s="885"/>
      <c r="EYW16" s="886"/>
      <c r="EYX16" s="886"/>
      <c r="EYY16" s="886"/>
      <c r="EYZ16" s="885"/>
      <c r="EZA16" s="886"/>
      <c r="EZB16" s="886"/>
      <c r="EZC16" s="886"/>
      <c r="EZD16" s="885"/>
      <c r="EZE16" s="886"/>
      <c r="EZF16" s="886"/>
      <c r="EZG16" s="886"/>
      <c r="EZH16" s="885"/>
      <c r="EZI16" s="886"/>
      <c r="EZJ16" s="886"/>
      <c r="EZK16" s="886"/>
      <c r="EZL16" s="885"/>
      <c r="EZM16" s="886"/>
      <c r="EZN16" s="886"/>
      <c r="EZO16" s="886"/>
      <c r="EZP16" s="885"/>
      <c r="EZQ16" s="886"/>
      <c r="EZR16" s="886"/>
      <c r="EZS16" s="886"/>
      <c r="EZT16" s="885"/>
      <c r="EZU16" s="886"/>
      <c r="EZV16" s="886"/>
      <c r="EZW16" s="886"/>
      <c r="EZX16" s="885"/>
      <c r="EZY16" s="886"/>
      <c r="EZZ16" s="886"/>
      <c r="FAA16" s="886"/>
      <c r="FAB16" s="885"/>
      <c r="FAC16" s="886"/>
      <c r="FAD16" s="886"/>
      <c r="FAE16" s="886"/>
      <c r="FAF16" s="885"/>
      <c r="FAG16" s="886"/>
      <c r="FAH16" s="886"/>
      <c r="FAI16" s="886"/>
      <c r="FAJ16" s="885"/>
      <c r="FAK16" s="886"/>
      <c r="FAL16" s="886"/>
      <c r="FAM16" s="886"/>
      <c r="FAN16" s="885"/>
      <c r="FAO16" s="886"/>
      <c r="FAP16" s="886"/>
      <c r="FAQ16" s="886"/>
      <c r="FAR16" s="885"/>
      <c r="FAS16" s="886"/>
      <c r="FAT16" s="886"/>
      <c r="FAU16" s="886"/>
      <c r="FAV16" s="885"/>
      <c r="FAW16" s="886"/>
      <c r="FAX16" s="886"/>
      <c r="FAY16" s="886"/>
      <c r="FAZ16" s="885"/>
      <c r="FBA16" s="886"/>
      <c r="FBB16" s="886"/>
      <c r="FBC16" s="886"/>
      <c r="FBD16" s="885"/>
      <c r="FBE16" s="886"/>
      <c r="FBF16" s="886"/>
      <c r="FBG16" s="886"/>
      <c r="FBH16" s="885"/>
      <c r="FBI16" s="886"/>
      <c r="FBJ16" s="886"/>
      <c r="FBK16" s="886"/>
      <c r="FBL16" s="885"/>
      <c r="FBM16" s="886"/>
      <c r="FBN16" s="886"/>
      <c r="FBO16" s="886"/>
      <c r="FBP16" s="885"/>
      <c r="FBQ16" s="886"/>
      <c r="FBR16" s="886"/>
      <c r="FBS16" s="886"/>
      <c r="FBT16" s="885"/>
      <c r="FBU16" s="886"/>
      <c r="FBV16" s="886"/>
      <c r="FBW16" s="886"/>
      <c r="FBX16" s="885"/>
      <c r="FBY16" s="886"/>
      <c r="FBZ16" s="886"/>
      <c r="FCA16" s="886"/>
      <c r="FCB16" s="885"/>
      <c r="FCC16" s="886"/>
      <c r="FCD16" s="886"/>
      <c r="FCE16" s="886"/>
      <c r="FCF16" s="885"/>
      <c r="FCG16" s="886"/>
      <c r="FCH16" s="886"/>
      <c r="FCI16" s="886"/>
      <c r="FCJ16" s="885"/>
      <c r="FCK16" s="886"/>
      <c r="FCL16" s="886"/>
      <c r="FCM16" s="886"/>
      <c r="FCN16" s="885"/>
      <c r="FCO16" s="886"/>
      <c r="FCP16" s="886"/>
      <c r="FCQ16" s="886"/>
      <c r="FCR16" s="885"/>
      <c r="FCS16" s="886"/>
      <c r="FCT16" s="886"/>
      <c r="FCU16" s="886"/>
      <c r="FCV16" s="885"/>
      <c r="FCW16" s="886"/>
      <c r="FCX16" s="886"/>
      <c r="FCY16" s="886"/>
      <c r="FCZ16" s="885"/>
      <c r="FDA16" s="886"/>
      <c r="FDB16" s="886"/>
      <c r="FDC16" s="886"/>
      <c r="FDD16" s="885"/>
      <c r="FDE16" s="886"/>
      <c r="FDF16" s="886"/>
      <c r="FDG16" s="886"/>
      <c r="FDH16" s="885"/>
      <c r="FDI16" s="886"/>
      <c r="FDJ16" s="886"/>
      <c r="FDK16" s="886"/>
      <c r="FDL16" s="885"/>
      <c r="FDM16" s="886"/>
      <c r="FDN16" s="886"/>
      <c r="FDO16" s="886"/>
      <c r="FDP16" s="885"/>
      <c r="FDQ16" s="886"/>
      <c r="FDR16" s="886"/>
      <c r="FDS16" s="886"/>
      <c r="FDT16" s="885"/>
      <c r="FDU16" s="886"/>
      <c r="FDV16" s="886"/>
      <c r="FDW16" s="886"/>
      <c r="FDX16" s="885"/>
      <c r="FDY16" s="886"/>
      <c r="FDZ16" s="886"/>
      <c r="FEA16" s="886"/>
      <c r="FEB16" s="885"/>
      <c r="FEC16" s="886"/>
      <c r="FED16" s="886"/>
      <c r="FEE16" s="886"/>
      <c r="FEF16" s="885"/>
      <c r="FEG16" s="886"/>
      <c r="FEH16" s="886"/>
      <c r="FEI16" s="886"/>
      <c r="FEJ16" s="885"/>
      <c r="FEK16" s="886"/>
      <c r="FEL16" s="886"/>
      <c r="FEM16" s="886"/>
      <c r="FEN16" s="885"/>
      <c r="FEO16" s="886"/>
      <c r="FEP16" s="886"/>
      <c r="FEQ16" s="886"/>
      <c r="FER16" s="885"/>
      <c r="FES16" s="886"/>
      <c r="FET16" s="886"/>
      <c r="FEU16" s="886"/>
      <c r="FEV16" s="885"/>
      <c r="FEW16" s="886"/>
      <c r="FEX16" s="886"/>
      <c r="FEY16" s="886"/>
      <c r="FEZ16" s="885"/>
      <c r="FFA16" s="886"/>
      <c r="FFB16" s="886"/>
      <c r="FFC16" s="886"/>
      <c r="FFD16" s="885"/>
      <c r="FFE16" s="886"/>
      <c r="FFF16" s="886"/>
      <c r="FFG16" s="886"/>
      <c r="FFH16" s="885"/>
      <c r="FFI16" s="886"/>
      <c r="FFJ16" s="886"/>
      <c r="FFK16" s="886"/>
      <c r="FFL16" s="885"/>
      <c r="FFM16" s="886"/>
      <c r="FFN16" s="886"/>
      <c r="FFO16" s="886"/>
      <c r="FFP16" s="885"/>
      <c r="FFQ16" s="886"/>
      <c r="FFR16" s="886"/>
      <c r="FFS16" s="886"/>
      <c r="FFT16" s="885"/>
      <c r="FFU16" s="886"/>
      <c r="FFV16" s="886"/>
      <c r="FFW16" s="886"/>
      <c r="FFX16" s="885"/>
      <c r="FFY16" s="886"/>
      <c r="FFZ16" s="886"/>
      <c r="FGA16" s="886"/>
      <c r="FGB16" s="885"/>
      <c r="FGC16" s="886"/>
      <c r="FGD16" s="886"/>
      <c r="FGE16" s="886"/>
      <c r="FGF16" s="885"/>
      <c r="FGG16" s="886"/>
      <c r="FGH16" s="886"/>
      <c r="FGI16" s="886"/>
      <c r="FGJ16" s="885"/>
      <c r="FGK16" s="886"/>
      <c r="FGL16" s="886"/>
      <c r="FGM16" s="886"/>
      <c r="FGN16" s="885"/>
      <c r="FGO16" s="886"/>
      <c r="FGP16" s="886"/>
      <c r="FGQ16" s="886"/>
      <c r="FGR16" s="885"/>
      <c r="FGS16" s="886"/>
      <c r="FGT16" s="886"/>
      <c r="FGU16" s="886"/>
      <c r="FGV16" s="885"/>
      <c r="FGW16" s="886"/>
      <c r="FGX16" s="886"/>
      <c r="FGY16" s="886"/>
      <c r="FGZ16" s="885"/>
      <c r="FHA16" s="886"/>
      <c r="FHB16" s="886"/>
      <c r="FHC16" s="886"/>
      <c r="FHD16" s="885"/>
      <c r="FHE16" s="886"/>
      <c r="FHF16" s="886"/>
      <c r="FHG16" s="886"/>
      <c r="FHH16" s="885"/>
      <c r="FHI16" s="886"/>
      <c r="FHJ16" s="886"/>
      <c r="FHK16" s="886"/>
      <c r="FHL16" s="885"/>
      <c r="FHM16" s="886"/>
      <c r="FHN16" s="886"/>
      <c r="FHO16" s="886"/>
      <c r="FHP16" s="885"/>
      <c r="FHQ16" s="886"/>
      <c r="FHR16" s="886"/>
      <c r="FHS16" s="886"/>
      <c r="FHT16" s="885"/>
      <c r="FHU16" s="886"/>
      <c r="FHV16" s="886"/>
      <c r="FHW16" s="886"/>
      <c r="FHX16" s="885"/>
      <c r="FHY16" s="886"/>
      <c r="FHZ16" s="886"/>
      <c r="FIA16" s="886"/>
      <c r="FIB16" s="885"/>
      <c r="FIC16" s="886"/>
      <c r="FID16" s="886"/>
      <c r="FIE16" s="886"/>
      <c r="FIF16" s="885"/>
      <c r="FIG16" s="886"/>
      <c r="FIH16" s="886"/>
      <c r="FII16" s="886"/>
      <c r="FIJ16" s="885"/>
      <c r="FIK16" s="886"/>
      <c r="FIL16" s="886"/>
      <c r="FIM16" s="886"/>
      <c r="FIN16" s="885"/>
      <c r="FIO16" s="886"/>
      <c r="FIP16" s="886"/>
      <c r="FIQ16" s="886"/>
      <c r="FIR16" s="885"/>
      <c r="FIS16" s="886"/>
      <c r="FIT16" s="886"/>
      <c r="FIU16" s="886"/>
      <c r="FIV16" s="885"/>
      <c r="FIW16" s="886"/>
      <c r="FIX16" s="886"/>
      <c r="FIY16" s="886"/>
      <c r="FIZ16" s="885"/>
      <c r="FJA16" s="886"/>
      <c r="FJB16" s="886"/>
      <c r="FJC16" s="886"/>
      <c r="FJD16" s="885"/>
      <c r="FJE16" s="886"/>
      <c r="FJF16" s="886"/>
      <c r="FJG16" s="886"/>
      <c r="FJH16" s="885"/>
      <c r="FJI16" s="886"/>
      <c r="FJJ16" s="886"/>
      <c r="FJK16" s="886"/>
      <c r="FJL16" s="885"/>
      <c r="FJM16" s="886"/>
      <c r="FJN16" s="886"/>
      <c r="FJO16" s="886"/>
      <c r="FJP16" s="885"/>
      <c r="FJQ16" s="886"/>
      <c r="FJR16" s="886"/>
      <c r="FJS16" s="886"/>
      <c r="FJT16" s="885"/>
      <c r="FJU16" s="886"/>
      <c r="FJV16" s="886"/>
      <c r="FJW16" s="886"/>
      <c r="FJX16" s="885"/>
      <c r="FJY16" s="886"/>
      <c r="FJZ16" s="886"/>
      <c r="FKA16" s="886"/>
      <c r="FKB16" s="885"/>
      <c r="FKC16" s="886"/>
      <c r="FKD16" s="886"/>
      <c r="FKE16" s="886"/>
      <c r="FKF16" s="885"/>
      <c r="FKG16" s="886"/>
      <c r="FKH16" s="886"/>
      <c r="FKI16" s="886"/>
      <c r="FKJ16" s="885"/>
      <c r="FKK16" s="886"/>
      <c r="FKL16" s="886"/>
      <c r="FKM16" s="886"/>
      <c r="FKN16" s="885"/>
      <c r="FKO16" s="886"/>
      <c r="FKP16" s="886"/>
      <c r="FKQ16" s="886"/>
      <c r="FKR16" s="885"/>
      <c r="FKS16" s="886"/>
      <c r="FKT16" s="886"/>
      <c r="FKU16" s="886"/>
      <c r="FKV16" s="885"/>
      <c r="FKW16" s="886"/>
      <c r="FKX16" s="886"/>
      <c r="FKY16" s="886"/>
      <c r="FKZ16" s="885"/>
      <c r="FLA16" s="886"/>
      <c r="FLB16" s="886"/>
      <c r="FLC16" s="886"/>
      <c r="FLD16" s="885"/>
      <c r="FLE16" s="886"/>
      <c r="FLF16" s="886"/>
      <c r="FLG16" s="886"/>
      <c r="FLH16" s="885"/>
      <c r="FLI16" s="886"/>
      <c r="FLJ16" s="886"/>
      <c r="FLK16" s="886"/>
      <c r="FLL16" s="885"/>
      <c r="FLM16" s="886"/>
      <c r="FLN16" s="886"/>
      <c r="FLO16" s="886"/>
      <c r="FLP16" s="885"/>
      <c r="FLQ16" s="886"/>
      <c r="FLR16" s="886"/>
      <c r="FLS16" s="886"/>
      <c r="FLT16" s="885"/>
      <c r="FLU16" s="886"/>
      <c r="FLV16" s="886"/>
      <c r="FLW16" s="886"/>
      <c r="FLX16" s="885"/>
      <c r="FLY16" s="886"/>
      <c r="FLZ16" s="886"/>
      <c r="FMA16" s="886"/>
      <c r="FMB16" s="885"/>
      <c r="FMC16" s="886"/>
      <c r="FMD16" s="886"/>
      <c r="FME16" s="886"/>
      <c r="FMF16" s="885"/>
      <c r="FMG16" s="886"/>
      <c r="FMH16" s="886"/>
      <c r="FMI16" s="886"/>
      <c r="FMJ16" s="885"/>
      <c r="FMK16" s="886"/>
      <c r="FML16" s="886"/>
      <c r="FMM16" s="886"/>
      <c r="FMN16" s="885"/>
      <c r="FMO16" s="886"/>
      <c r="FMP16" s="886"/>
      <c r="FMQ16" s="886"/>
      <c r="FMR16" s="885"/>
      <c r="FMS16" s="886"/>
      <c r="FMT16" s="886"/>
      <c r="FMU16" s="886"/>
      <c r="FMV16" s="885"/>
      <c r="FMW16" s="886"/>
      <c r="FMX16" s="886"/>
      <c r="FMY16" s="886"/>
      <c r="FMZ16" s="885"/>
      <c r="FNA16" s="886"/>
      <c r="FNB16" s="886"/>
      <c r="FNC16" s="886"/>
      <c r="FND16" s="885"/>
      <c r="FNE16" s="886"/>
      <c r="FNF16" s="886"/>
      <c r="FNG16" s="886"/>
      <c r="FNH16" s="885"/>
      <c r="FNI16" s="886"/>
      <c r="FNJ16" s="886"/>
      <c r="FNK16" s="886"/>
      <c r="FNL16" s="885"/>
      <c r="FNM16" s="886"/>
      <c r="FNN16" s="886"/>
      <c r="FNO16" s="886"/>
      <c r="FNP16" s="885"/>
      <c r="FNQ16" s="886"/>
      <c r="FNR16" s="886"/>
      <c r="FNS16" s="886"/>
      <c r="FNT16" s="885"/>
      <c r="FNU16" s="886"/>
      <c r="FNV16" s="886"/>
      <c r="FNW16" s="886"/>
      <c r="FNX16" s="885"/>
      <c r="FNY16" s="886"/>
      <c r="FNZ16" s="886"/>
      <c r="FOA16" s="886"/>
      <c r="FOB16" s="885"/>
      <c r="FOC16" s="886"/>
      <c r="FOD16" s="886"/>
      <c r="FOE16" s="886"/>
      <c r="FOF16" s="885"/>
      <c r="FOG16" s="886"/>
      <c r="FOH16" s="886"/>
      <c r="FOI16" s="886"/>
      <c r="FOJ16" s="885"/>
      <c r="FOK16" s="886"/>
      <c r="FOL16" s="886"/>
      <c r="FOM16" s="886"/>
      <c r="FON16" s="885"/>
      <c r="FOO16" s="886"/>
      <c r="FOP16" s="886"/>
      <c r="FOQ16" s="886"/>
      <c r="FOR16" s="885"/>
      <c r="FOS16" s="886"/>
      <c r="FOT16" s="886"/>
      <c r="FOU16" s="886"/>
      <c r="FOV16" s="885"/>
      <c r="FOW16" s="886"/>
      <c r="FOX16" s="886"/>
      <c r="FOY16" s="886"/>
      <c r="FOZ16" s="885"/>
      <c r="FPA16" s="886"/>
      <c r="FPB16" s="886"/>
      <c r="FPC16" s="886"/>
      <c r="FPD16" s="885"/>
      <c r="FPE16" s="886"/>
      <c r="FPF16" s="886"/>
      <c r="FPG16" s="886"/>
      <c r="FPH16" s="885"/>
      <c r="FPI16" s="886"/>
      <c r="FPJ16" s="886"/>
      <c r="FPK16" s="886"/>
      <c r="FPL16" s="885"/>
      <c r="FPM16" s="886"/>
      <c r="FPN16" s="886"/>
      <c r="FPO16" s="886"/>
      <c r="FPP16" s="885"/>
      <c r="FPQ16" s="886"/>
      <c r="FPR16" s="886"/>
      <c r="FPS16" s="886"/>
      <c r="FPT16" s="885"/>
      <c r="FPU16" s="886"/>
      <c r="FPV16" s="886"/>
      <c r="FPW16" s="886"/>
      <c r="FPX16" s="885"/>
      <c r="FPY16" s="886"/>
      <c r="FPZ16" s="886"/>
      <c r="FQA16" s="886"/>
      <c r="FQB16" s="885"/>
      <c r="FQC16" s="886"/>
      <c r="FQD16" s="886"/>
      <c r="FQE16" s="886"/>
      <c r="FQF16" s="885"/>
      <c r="FQG16" s="886"/>
      <c r="FQH16" s="886"/>
      <c r="FQI16" s="886"/>
      <c r="FQJ16" s="885"/>
      <c r="FQK16" s="886"/>
      <c r="FQL16" s="886"/>
      <c r="FQM16" s="886"/>
      <c r="FQN16" s="885"/>
      <c r="FQO16" s="886"/>
      <c r="FQP16" s="886"/>
      <c r="FQQ16" s="886"/>
      <c r="FQR16" s="885"/>
      <c r="FQS16" s="886"/>
      <c r="FQT16" s="886"/>
      <c r="FQU16" s="886"/>
      <c r="FQV16" s="885"/>
      <c r="FQW16" s="886"/>
      <c r="FQX16" s="886"/>
      <c r="FQY16" s="886"/>
      <c r="FQZ16" s="885"/>
      <c r="FRA16" s="886"/>
      <c r="FRB16" s="886"/>
      <c r="FRC16" s="886"/>
      <c r="FRD16" s="885"/>
      <c r="FRE16" s="886"/>
      <c r="FRF16" s="886"/>
      <c r="FRG16" s="886"/>
      <c r="FRH16" s="885"/>
      <c r="FRI16" s="886"/>
      <c r="FRJ16" s="886"/>
      <c r="FRK16" s="886"/>
      <c r="FRL16" s="885"/>
      <c r="FRM16" s="886"/>
      <c r="FRN16" s="886"/>
      <c r="FRO16" s="886"/>
      <c r="FRP16" s="885"/>
      <c r="FRQ16" s="886"/>
      <c r="FRR16" s="886"/>
      <c r="FRS16" s="886"/>
      <c r="FRT16" s="885"/>
      <c r="FRU16" s="886"/>
      <c r="FRV16" s="886"/>
      <c r="FRW16" s="886"/>
      <c r="FRX16" s="885"/>
      <c r="FRY16" s="886"/>
      <c r="FRZ16" s="886"/>
      <c r="FSA16" s="886"/>
      <c r="FSB16" s="885"/>
      <c r="FSC16" s="886"/>
      <c r="FSD16" s="886"/>
      <c r="FSE16" s="886"/>
      <c r="FSF16" s="885"/>
      <c r="FSG16" s="886"/>
      <c r="FSH16" s="886"/>
      <c r="FSI16" s="886"/>
      <c r="FSJ16" s="885"/>
      <c r="FSK16" s="886"/>
      <c r="FSL16" s="886"/>
      <c r="FSM16" s="886"/>
      <c r="FSN16" s="885"/>
      <c r="FSO16" s="886"/>
      <c r="FSP16" s="886"/>
      <c r="FSQ16" s="886"/>
      <c r="FSR16" s="885"/>
      <c r="FSS16" s="886"/>
      <c r="FST16" s="886"/>
      <c r="FSU16" s="886"/>
      <c r="FSV16" s="885"/>
      <c r="FSW16" s="886"/>
      <c r="FSX16" s="886"/>
      <c r="FSY16" s="886"/>
      <c r="FSZ16" s="885"/>
      <c r="FTA16" s="886"/>
      <c r="FTB16" s="886"/>
      <c r="FTC16" s="886"/>
      <c r="FTD16" s="885"/>
      <c r="FTE16" s="886"/>
      <c r="FTF16" s="886"/>
      <c r="FTG16" s="886"/>
      <c r="FTH16" s="885"/>
      <c r="FTI16" s="886"/>
      <c r="FTJ16" s="886"/>
      <c r="FTK16" s="886"/>
      <c r="FTL16" s="885"/>
      <c r="FTM16" s="886"/>
      <c r="FTN16" s="886"/>
      <c r="FTO16" s="886"/>
      <c r="FTP16" s="885"/>
      <c r="FTQ16" s="886"/>
      <c r="FTR16" s="886"/>
      <c r="FTS16" s="886"/>
      <c r="FTT16" s="885"/>
      <c r="FTU16" s="886"/>
      <c r="FTV16" s="886"/>
      <c r="FTW16" s="886"/>
      <c r="FTX16" s="885"/>
      <c r="FTY16" s="886"/>
      <c r="FTZ16" s="886"/>
      <c r="FUA16" s="886"/>
      <c r="FUB16" s="885"/>
      <c r="FUC16" s="886"/>
      <c r="FUD16" s="886"/>
      <c r="FUE16" s="886"/>
      <c r="FUF16" s="885"/>
      <c r="FUG16" s="886"/>
      <c r="FUH16" s="886"/>
      <c r="FUI16" s="886"/>
      <c r="FUJ16" s="885"/>
      <c r="FUK16" s="886"/>
      <c r="FUL16" s="886"/>
      <c r="FUM16" s="886"/>
      <c r="FUN16" s="885"/>
      <c r="FUO16" s="886"/>
      <c r="FUP16" s="886"/>
      <c r="FUQ16" s="886"/>
      <c r="FUR16" s="885"/>
      <c r="FUS16" s="886"/>
      <c r="FUT16" s="886"/>
      <c r="FUU16" s="886"/>
      <c r="FUV16" s="885"/>
      <c r="FUW16" s="886"/>
      <c r="FUX16" s="886"/>
      <c r="FUY16" s="886"/>
      <c r="FUZ16" s="885"/>
      <c r="FVA16" s="886"/>
      <c r="FVB16" s="886"/>
      <c r="FVC16" s="886"/>
      <c r="FVD16" s="885"/>
      <c r="FVE16" s="886"/>
      <c r="FVF16" s="886"/>
      <c r="FVG16" s="886"/>
      <c r="FVH16" s="885"/>
      <c r="FVI16" s="886"/>
      <c r="FVJ16" s="886"/>
      <c r="FVK16" s="886"/>
      <c r="FVL16" s="885"/>
      <c r="FVM16" s="886"/>
      <c r="FVN16" s="886"/>
      <c r="FVO16" s="886"/>
      <c r="FVP16" s="885"/>
      <c r="FVQ16" s="886"/>
      <c r="FVR16" s="886"/>
      <c r="FVS16" s="886"/>
      <c r="FVT16" s="885"/>
      <c r="FVU16" s="886"/>
      <c r="FVV16" s="886"/>
      <c r="FVW16" s="886"/>
      <c r="FVX16" s="885"/>
      <c r="FVY16" s="886"/>
      <c r="FVZ16" s="886"/>
      <c r="FWA16" s="886"/>
      <c r="FWB16" s="885"/>
      <c r="FWC16" s="886"/>
      <c r="FWD16" s="886"/>
      <c r="FWE16" s="886"/>
      <c r="FWF16" s="885"/>
      <c r="FWG16" s="886"/>
      <c r="FWH16" s="886"/>
      <c r="FWI16" s="886"/>
      <c r="FWJ16" s="885"/>
      <c r="FWK16" s="886"/>
      <c r="FWL16" s="886"/>
      <c r="FWM16" s="886"/>
      <c r="FWN16" s="885"/>
      <c r="FWO16" s="886"/>
      <c r="FWP16" s="886"/>
      <c r="FWQ16" s="886"/>
      <c r="FWR16" s="885"/>
      <c r="FWS16" s="886"/>
      <c r="FWT16" s="886"/>
      <c r="FWU16" s="886"/>
      <c r="FWV16" s="885"/>
      <c r="FWW16" s="886"/>
      <c r="FWX16" s="886"/>
      <c r="FWY16" s="886"/>
      <c r="FWZ16" s="885"/>
      <c r="FXA16" s="886"/>
      <c r="FXB16" s="886"/>
      <c r="FXC16" s="886"/>
      <c r="FXD16" s="885"/>
      <c r="FXE16" s="886"/>
      <c r="FXF16" s="886"/>
      <c r="FXG16" s="886"/>
      <c r="FXH16" s="885"/>
      <c r="FXI16" s="886"/>
      <c r="FXJ16" s="886"/>
      <c r="FXK16" s="886"/>
      <c r="FXL16" s="885"/>
      <c r="FXM16" s="886"/>
      <c r="FXN16" s="886"/>
      <c r="FXO16" s="886"/>
      <c r="FXP16" s="885"/>
      <c r="FXQ16" s="886"/>
      <c r="FXR16" s="886"/>
      <c r="FXS16" s="886"/>
      <c r="FXT16" s="885"/>
      <c r="FXU16" s="886"/>
      <c r="FXV16" s="886"/>
      <c r="FXW16" s="886"/>
      <c r="FXX16" s="885"/>
      <c r="FXY16" s="886"/>
      <c r="FXZ16" s="886"/>
      <c r="FYA16" s="886"/>
      <c r="FYB16" s="885"/>
      <c r="FYC16" s="886"/>
      <c r="FYD16" s="886"/>
      <c r="FYE16" s="886"/>
      <c r="FYF16" s="885"/>
      <c r="FYG16" s="886"/>
      <c r="FYH16" s="886"/>
      <c r="FYI16" s="886"/>
      <c r="FYJ16" s="885"/>
      <c r="FYK16" s="886"/>
      <c r="FYL16" s="886"/>
      <c r="FYM16" s="886"/>
      <c r="FYN16" s="885"/>
      <c r="FYO16" s="886"/>
      <c r="FYP16" s="886"/>
      <c r="FYQ16" s="886"/>
      <c r="FYR16" s="885"/>
      <c r="FYS16" s="886"/>
      <c r="FYT16" s="886"/>
      <c r="FYU16" s="886"/>
      <c r="FYV16" s="885"/>
      <c r="FYW16" s="886"/>
      <c r="FYX16" s="886"/>
      <c r="FYY16" s="886"/>
      <c r="FYZ16" s="885"/>
      <c r="FZA16" s="886"/>
      <c r="FZB16" s="886"/>
      <c r="FZC16" s="886"/>
      <c r="FZD16" s="885"/>
      <c r="FZE16" s="886"/>
      <c r="FZF16" s="886"/>
      <c r="FZG16" s="886"/>
      <c r="FZH16" s="885"/>
      <c r="FZI16" s="886"/>
      <c r="FZJ16" s="886"/>
      <c r="FZK16" s="886"/>
      <c r="FZL16" s="885"/>
      <c r="FZM16" s="886"/>
      <c r="FZN16" s="886"/>
      <c r="FZO16" s="886"/>
      <c r="FZP16" s="885"/>
      <c r="FZQ16" s="886"/>
      <c r="FZR16" s="886"/>
      <c r="FZS16" s="886"/>
      <c r="FZT16" s="885"/>
      <c r="FZU16" s="886"/>
      <c r="FZV16" s="886"/>
      <c r="FZW16" s="886"/>
      <c r="FZX16" s="885"/>
      <c r="FZY16" s="886"/>
      <c r="FZZ16" s="886"/>
      <c r="GAA16" s="886"/>
      <c r="GAB16" s="885"/>
      <c r="GAC16" s="886"/>
      <c r="GAD16" s="886"/>
      <c r="GAE16" s="886"/>
      <c r="GAF16" s="885"/>
      <c r="GAG16" s="886"/>
      <c r="GAH16" s="886"/>
      <c r="GAI16" s="886"/>
      <c r="GAJ16" s="885"/>
      <c r="GAK16" s="886"/>
      <c r="GAL16" s="886"/>
      <c r="GAM16" s="886"/>
      <c r="GAN16" s="885"/>
      <c r="GAO16" s="886"/>
      <c r="GAP16" s="886"/>
      <c r="GAQ16" s="886"/>
      <c r="GAR16" s="885"/>
      <c r="GAS16" s="886"/>
      <c r="GAT16" s="886"/>
      <c r="GAU16" s="886"/>
      <c r="GAV16" s="885"/>
      <c r="GAW16" s="886"/>
      <c r="GAX16" s="886"/>
      <c r="GAY16" s="886"/>
      <c r="GAZ16" s="885"/>
      <c r="GBA16" s="886"/>
      <c r="GBB16" s="886"/>
      <c r="GBC16" s="886"/>
      <c r="GBD16" s="885"/>
      <c r="GBE16" s="886"/>
      <c r="GBF16" s="886"/>
      <c r="GBG16" s="886"/>
      <c r="GBH16" s="885"/>
      <c r="GBI16" s="886"/>
      <c r="GBJ16" s="886"/>
      <c r="GBK16" s="886"/>
      <c r="GBL16" s="885"/>
      <c r="GBM16" s="886"/>
      <c r="GBN16" s="886"/>
      <c r="GBO16" s="886"/>
      <c r="GBP16" s="885"/>
      <c r="GBQ16" s="886"/>
      <c r="GBR16" s="886"/>
      <c r="GBS16" s="886"/>
      <c r="GBT16" s="885"/>
      <c r="GBU16" s="886"/>
      <c r="GBV16" s="886"/>
      <c r="GBW16" s="886"/>
      <c r="GBX16" s="885"/>
      <c r="GBY16" s="886"/>
      <c r="GBZ16" s="886"/>
      <c r="GCA16" s="886"/>
      <c r="GCB16" s="885"/>
      <c r="GCC16" s="886"/>
      <c r="GCD16" s="886"/>
      <c r="GCE16" s="886"/>
      <c r="GCF16" s="885"/>
      <c r="GCG16" s="886"/>
      <c r="GCH16" s="886"/>
      <c r="GCI16" s="886"/>
      <c r="GCJ16" s="885"/>
      <c r="GCK16" s="886"/>
      <c r="GCL16" s="886"/>
      <c r="GCM16" s="886"/>
      <c r="GCN16" s="885"/>
      <c r="GCO16" s="886"/>
      <c r="GCP16" s="886"/>
      <c r="GCQ16" s="886"/>
      <c r="GCR16" s="885"/>
      <c r="GCS16" s="886"/>
      <c r="GCT16" s="886"/>
      <c r="GCU16" s="886"/>
      <c r="GCV16" s="885"/>
      <c r="GCW16" s="886"/>
      <c r="GCX16" s="886"/>
      <c r="GCY16" s="886"/>
      <c r="GCZ16" s="885"/>
      <c r="GDA16" s="886"/>
      <c r="GDB16" s="886"/>
      <c r="GDC16" s="886"/>
      <c r="GDD16" s="885"/>
      <c r="GDE16" s="886"/>
      <c r="GDF16" s="886"/>
      <c r="GDG16" s="886"/>
      <c r="GDH16" s="885"/>
      <c r="GDI16" s="886"/>
      <c r="GDJ16" s="886"/>
      <c r="GDK16" s="886"/>
      <c r="GDL16" s="885"/>
      <c r="GDM16" s="886"/>
      <c r="GDN16" s="886"/>
      <c r="GDO16" s="886"/>
      <c r="GDP16" s="885"/>
      <c r="GDQ16" s="886"/>
      <c r="GDR16" s="886"/>
      <c r="GDS16" s="886"/>
      <c r="GDT16" s="885"/>
      <c r="GDU16" s="886"/>
      <c r="GDV16" s="886"/>
      <c r="GDW16" s="886"/>
      <c r="GDX16" s="885"/>
      <c r="GDY16" s="886"/>
      <c r="GDZ16" s="886"/>
      <c r="GEA16" s="886"/>
      <c r="GEB16" s="885"/>
      <c r="GEC16" s="886"/>
      <c r="GED16" s="886"/>
      <c r="GEE16" s="886"/>
      <c r="GEF16" s="885"/>
      <c r="GEG16" s="886"/>
      <c r="GEH16" s="886"/>
      <c r="GEI16" s="886"/>
      <c r="GEJ16" s="885"/>
      <c r="GEK16" s="886"/>
      <c r="GEL16" s="886"/>
      <c r="GEM16" s="886"/>
      <c r="GEN16" s="885"/>
      <c r="GEO16" s="886"/>
      <c r="GEP16" s="886"/>
      <c r="GEQ16" s="886"/>
      <c r="GER16" s="885"/>
      <c r="GES16" s="886"/>
      <c r="GET16" s="886"/>
      <c r="GEU16" s="886"/>
      <c r="GEV16" s="885"/>
      <c r="GEW16" s="886"/>
      <c r="GEX16" s="886"/>
      <c r="GEY16" s="886"/>
      <c r="GEZ16" s="885"/>
      <c r="GFA16" s="886"/>
      <c r="GFB16" s="886"/>
      <c r="GFC16" s="886"/>
      <c r="GFD16" s="885"/>
      <c r="GFE16" s="886"/>
      <c r="GFF16" s="886"/>
      <c r="GFG16" s="886"/>
      <c r="GFH16" s="885"/>
      <c r="GFI16" s="886"/>
      <c r="GFJ16" s="886"/>
      <c r="GFK16" s="886"/>
      <c r="GFL16" s="885"/>
      <c r="GFM16" s="886"/>
      <c r="GFN16" s="886"/>
      <c r="GFO16" s="886"/>
      <c r="GFP16" s="885"/>
      <c r="GFQ16" s="886"/>
      <c r="GFR16" s="886"/>
      <c r="GFS16" s="886"/>
      <c r="GFT16" s="885"/>
      <c r="GFU16" s="886"/>
      <c r="GFV16" s="886"/>
      <c r="GFW16" s="886"/>
      <c r="GFX16" s="885"/>
      <c r="GFY16" s="886"/>
      <c r="GFZ16" s="886"/>
      <c r="GGA16" s="886"/>
      <c r="GGB16" s="885"/>
      <c r="GGC16" s="886"/>
      <c r="GGD16" s="886"/>
      <c r="GGE16" s="886"/>
      <c r="GGF16" s="885"/>
      <c r="GGG16" s="886"/>
      <c r="GGH16" s="886"/>
      <c r="GGI16" s="886"/>
      <c r="GGJ16" s="885"/>
      <c r="GGK16" s="886"/>
      <c r="GGL16" s="886"/>
      <c r="GGM16" s="886"/>
      <c r="GGN16" s="885"/>
      <c r="GGO16" s="886"/>
      <c r="GGP16" s="886"/>
      <c r="GGQ16" s="886"/>
      <c r="GGR16" s="885"/>
      <c r="GGS16" s="886"/>
      <c r="GGT16" s="886"/>
      <c r="GGU16" s="886"/>
      <c r="GGV16" s="885"/>
      <c r="GGW16" s="886"/>
      <c r="GGX16" s="886"/>
      <c r="GGY16" s="886"/>
      <c r="GGZ16" s="885"/>
      <c r="GHA16" s="886"/>
      <c r="GHB16" s="886"/>
      <c r="GHC16" s="886"/>
      <c r="GHD16" s="885"/>
      <c r="GHE16" s="886"/>
      <c r="GHF16" s="886"/>
      <c r="GHG16" s="886"/>
      <c r="GHH16" s="885"/>
      <c r="GHI16" s="886"/>
      <c r="GHJ16" s="886"/>
      <c r="GHK16" s="886"/>
      <c r="GHL16" s="885"/>
      <c r="GHM16" s="886"/>
      <c r="GHN16" s="886"/>
      <c r="GHO16" s="886"/>
      <c r="GHP16" s="885"/>
      <c r="GHQ16" s="886"/>
      <c r="GHR16" s="886"/>
      <c r="GHS16" s="886"/>
      <c r="GHT16" s="885"/>
      <c r="GHU16" s="886"/>
      <c r="GHV16" s="886"/>
      <c r="GHW16" s="886"/>
      <c r="GHX16" s="885"/>
      <c r="GHY16" s="886"/>
      <c r="GHZ16" s="886"/>
      <c r="GIA16" s="886"/>
      <c r="GIB16" s="885"/>
      <c r="GIC16" s="886"/>
      <c r="GID16" s="886"/>
      <c r="GIE16" s="886"/>
      <c r="GIF16" s="885"/>
      <c r="GIG16" s="886"/>
      <c r="GIH16" s="886"/>
      <c r="GII16" s="886"/>
      <c r="GIJ16" s="885"/>
      <c r="GIK16" s="886"/>
      <c r="GIL16" s="886"/>
      <c r="GIM16" s="886"/>
      <c r="GIN16" s="885"/>
      <c r="GIO16" s="886"/>
      <c r="GIP16" s="886"/>
      <c r="GIQ16" s="886"/>
      <c r="GIR16" s="885"/>
      <c r="GIS16" s="886"/>
      <c r="GIT16" s="886"/>
      <c r="GIU16" s="886"/>
      <c r="GIV16" s="885"/>
      <c r="GIW16" s="886"/>
      <c r="GIX16" s="886"/>
      <c r="GIY16" s="886"/>
      <c r="GIZ16" s="885"/>
      <c r="GJA16" s="886"/>
      <c r="GJB16" s="886"/>
      <c r="GJC16" s="886"/>
      <c r="GJD16" s="885"/>
      <c r="GJE16" s="886"/>
      <c r="GJF16" s="886"/>
      <c r="GJG16" s="886"/>
      <c r="GJH16" s="885"/>
      <c r="GJI16" s="886"/>
      <c r="GJJ16" s="886"/>
      <c r="GJK16" s="886"/>
      <c r="GJL16" s="885"/>
      <c r="GJM16" s="886"/>
      <c r="GJN16" s="886"/>
      <c r="GJO16" s="886"/>
      <c r="GJP16" s="885"/>
      <c r="GJQ16" s="886"/>
      <c r="GJR16" s="886"/>
      <c r="GJS16" s="886"/>
      <c r="GJT16" s="885"/>
      <c r="GJU16" s="886"/>
      <c r="GJV16" s="886"/>
      <c r="GJW16" s="886"/>
      <c r="GJX16" s="885"/>
      <c r="GJY16" s="886"/>
      <c r="GJZ16" s="886"/>
      <c r="GKA16" s="886"/>
      <c r="GKB16" s="885"/>
      <c r="GKC16" s="886"/>
      <c r="GKD16" s="886"/>
      <c r="GKE16" s="886"/>
      <c r="GKF16" s="885"/>
      <c r="GKG16" s="886"/>
      <c r="GKH16" s="886"/>
      <c r="GKI16" s="886"/>
      <c r="GKJ16" s="885"/>
      <c r="GKK16" s="886"/>
      <c r="GKL16" s="886"/>
      <c r="GKM16" s="886"/>
      <c r="GKN16" s="885"/>
      <c r="GKO16" s="886"/>
      <c r="GKP16" s="886"/>
      <c r="GKQ16" s="886"/>
      <c r="GKR16" s="885"/>
      <c r="GKS16" s="886"/>
      <c r="GKT16" s="886"/>
      <c r="GKU16" s="886"/>
      <c r="GKV16" s="885"/>
      <c r="GKW16" s="886"/>
      <c r="GKX16" s="886"/>
      <c r="GKY16" s="886"/>
      <c r="GKZ16" s="885"/>
      <c r="GLA16" s="886"/>
      <c r="GLB16" s="886"/>
      <c r="GLC16" s="886"/>
      <c r="GLD16" s="885"/>
      <c r="GLE16" s="886"/>
      <c r="GLF16" s="886"/>
      <c r="GLG16" s="886"/>
      <c r="GLH16" s="885"/>
      <c r="GLI16" s="886"/>
      <c r="GLJ16" s="886"/>
      <c r="GLK16" s="886"/>
      <c r="GLL16" s="885"/>
      <c r="GLM16" s="886"/>
      <c r="GLN16" s="886"/>
      <c r="GLO16" s="886"/>
      <c r="GLP16" s="885"/>
      <c r="GLQ16" s="886"/>
      <c r="GLR16" s="886"/>
      <c r="GLS16" s="886"/>
      <c r="GLT16" s="885"/>
      <c r="GLU16" s="886"/>
      <c r="GLV16" s="886"/>
      <c r="GLW16" s="886"/>
      <c r="GLX16" s="885"/>
      <c r="GLY16" s="886"/>
      <c r="GLZ16" s="886"/>
      <c r="GMA16" s="886"/>
      <c r="GMB16" s="885"/>
      <c r="GMC16" s="886"/>
      <c r="GMD16" s="886"/>
      <c r="GME16" s="886"/>
      <c r="GMF16" s="885"/>
      <c r="GMG16" s="886"/>
      <c r="GMH16" s="886"/>
      <c r="GMI16" s="886"/>
      <c r="GMJ16" s="885"/>
      <c r="GMK16" s="886"/>
      <c r="GML16" s="886"/>
      <c r="GMM16" s="886"/>
      <c r="GMN16" s="885"/>
      <c r="GMO16" s="886"/>
      <c r="GMP16" s="886"/>
      <c r="GMQ16" s="886"/>
      <c r="GMR16" s="885"/>
      <c r="GMS16" s="886"/>
      <c r="GMT16" s="886"/>
      <c r="GMU16" s="886"/>
      <c r="GMV16" s="885"/>
      <c r="GMW16" s="886"/>
      <c r="GMX16" s="886"/>
      <c r="GMY16" s="886"/>
      <c r="GMZ16" s="885"/>
      <c r="GNA16" s="886"/>
      <c r="GNB16" s="886"/>
      <c r="GNC16" s="886"/>
      <c r="GND16" s="885"/>
      <c r="GNE16" s="886"/>
      <c r="GNF16" s="886"/>
      <c r="GNG16" s="886"/>
      <c r="GNH16" s="885"/>
      <c r="GNI16" s="886"/>
      <c r="GNJ16" s="886"/>
      <c r="GNK16" s="886"/>
      <c r="GNL16" s="885"/>
      <c r="GNM16" s="886"/>
      <c r="GNN16" s="886"/>
      <c r="GNO16" s="886"/>
      <c r="GNP16" s="885"/>
      <c r="GNQ16" s="886"/>
      <c r="GNR16" s="886"/>
      <c r="GNS16" s="886"/>
      <c r="GNT16" s="885"/>
      <c r="GNU16" s="886"/>
      <c r="GNV16" s="886"/>
      <c r="GNW16" s="886"/>
      <c r="GNX16" s="885"/>
      <c r="GNY16" s="886"/>
      <c r="GNZ16" s="886"/>
      <c r="GOA16" s="886"/>
      <c r="GOB16" s="885"/>
      <c r="GOC16" s="886"/>
      <c r="GOD16" s="886"/>
      <c r="GOE16" s="886"/>
      <c r="GOF16" s="885"/>
      <c r="GOG16" s="886"/>
      <c r="GOH16" s="886"/>
      <c r="GOI16" s="886"/>
      <c r="GOJ16" s="885"/>
      <c r="GOK16" s="886"/>
      <c r="GOL16" s="886"/>
      <c r="GOM16" s="886"/>
      <c r="GON16" s="885"/>
      <c r="GOO16" s="886"/>
      <c r="GOP16" s="886"/>
      <c r="GOQ16" s="886"/>
      <c r="GOR16" s="885"/>
      <c r="GOS16" s="886"/>
      <c r="GOT16" s="886"/>
      <c r="GOU16" s="886"/>
      <c r="GOV16" s="885"/>
      <c r="GOW16" s="886"/>
      <c r="GOX16" s="886"/>
      <c r="GOY16" s="886"/>
      <c r="GOZ16" s="885"/>
      <c r="GPA16" s="886"/>
      <c r="GPB16" s="886"/>
      <c r="GPC16" s="886"/>
      <c r="GPD16" s="885"/>
      <c r="GPE16" s="886"/>
      <c r="GPF16" s="886"/>
      <c r="GPG16" s="886"/>
      <c r="GPH16" s="885"/>
      <c r="GPI16" s="886"/>
      <c r="GPJ16" s="886"/>
      <c r="GPK16" s="886"/>
      <c r="GPL16" s="885"/>
      <c r="GPM16" s="886"/>
      <c r="GPN16" s="886"/>
      <c r="GPO16" s="886"/>
      <c r="GPP16" s="885"/>
      <c r="GPQ16" s="886"/>
      <c r="GPR16" s="886"/>
      <c r="GPS16" s="886"/>
      <c r="GPT16" s="885"/>
      <c r="GPU16" s="886"/>
      <c r="GPV16" s="886"/>
      <c r="GPW16" s="886"/>
      <c r="GPX16" s="885"/>
      <c r="GPY16" s="886"/>
      <c r="GPZ16" s="886"/>
      <c r="GQA16" s="886"/>
      <c r="GQB16" s="885"/>
      <c r="GQC16" s="886"/>
      <c r="GQD16" s="886"/>
      <c r="GQE16" s="886"/>
      <c r="GQF16" s="885"/>
      <c r="GQG16" s="886"/>
      <c r="GQH16" s="886"/>
      <c r="GQI16" s="886"/>
      <c r="GQJ16" s="885"/>
      <c r="GQK16" s="886"/>
      <c r="GQL16" s="886"/>
      <c r="GQM16" s="886"/>
      <c r="GQN16" s="885"/>
      <c r="GQO16" s="886"/>
      <c r="GQP16" s="886"/>
      <c r="GQQ16" s="886"/>
      <c r="GQR16" s="885"/>
      <c r="GQS16" s="886"/>
      <c r="GQT16" s="886"/>
      <c r="GQU16" s="886"/>
      <c r="GQV16" s="885"/>
      <c r="GQW16" s="886"/>
      <c r="GQX16" s="886"/>
      <c r="GQY16" s="886"/>
      <c r="GQZ16" s="885"/>
      <c r="GRA16" s="886"/>
      <c r="GRB16" s="886"/>
      <c r="GRC16" s="886"/>
      <c r="GRD16" s="885"/>
      <c r="GRE16" s="886"/>
      <c r="GRF16" s="886"/>
      <c r="GRG16" s="886"/>
      <c r="GRH16" s="885"/>
      <c r="GRI16" s="886"/>
      <c r="GRJ16" s="886"/>
      <c r="GRK16" s="886"/>
      <c r="GRL16" s="885"/>
      <c r="GRM16" s="886"/>
      <c r="GRN16" s="886"/>
      <c r="GRO16" s="886"/>
      <c r="GRP16" s="885"/>
      <c r="GRQ16" s="886"/>
      <c r="GRR16" s="886"/>
      <c r="GRS16" s="886"/>
      <c r="GRT16" s="885"/>
      <c r="GRU16" s="886"/>
      <c r="GRV16" s="886"/>
      <c r="GRW16" s="886"/>
      <c r="GRX16" s="885"/>
      <c r="GRY16" s="886"/>
      <c r="GRZ16" s="886"/>
      <c r="GSA16" s="886"/>
      <c r="GSB16" s="885"/>
      <c r="GSC16" s="886"/>
      <c r="GSD16" s="886"/>
      <c r="GSE16" s="886"/>
      <c r="GSF16" s="885"/>
      <c r="GSG16" s="886"/>
      <c r="GSH16" s="886"/>
      <c r="GSI16" s="886"/>
      <c r="GSJ16" s="885"/>
      <c r="GSK16" s="886"/>
      <c r="GSL16" s="886"/>
      <c r="GSM16" s="886"/>
      <c r="GSN16" s="885"/>
      <c r="GSO16" s="886"/>
      <c r="GSP16" s="886"/>
      <c r="GSQ16" s="886"/>
      <c r="GSR16" s="885"/>
      <c r="GSS16" s="886"/>
      <c r="GST16" s="886"/>
      <c r="GSU16" s="886"/>
      <c r="GSV16" s="885"/>
      <c r="GSW16" s="886"/>
      <c r="GSX16" s="886"/>
      <c r="GSY16" s="886"/>
      <c r="GSZ16" s="885"/>
      <c r="GTA16" s="886"/>
      <c r="GTB16" s="886"/>
      <c r="GTC16" s="886"/>
      <c r="GTD16" s="885"/>
      <c r="GTE16" s="886"/>
      <c r="GTF16" s="886"/>
      <c r="GTG16" s="886"/>
      <c r="GTH16" s="885"/>
      <c r="GTI16" s="886"/>
      <c r="GTJ16" s="886"/>
      <c r="GTK16" s="886"/>
      <c r="GTL16" s="885"/>
      <c r="GTM16" s="886"/>
      <c r="GTN16" s="886"/>
      <c r="GTO16" s="886"/>
      <c r="GTP16" s="885"/>
      <c r="GTQ16" s="886"/>
      <c r="GTR16" s="886"/>
      <c r="GTS16" s="886"/>
      <c r="GTT16" s="885"/>
      <c r="GTU16" s="886"/>
      <c r="GTV16" s="886"/>
      <c r="GTW16" s="886"/>
      <c r="GTX16" s="885"/>
      <c r="GTY16" s="886"/>
      <c r="GTZ16" s="886"/>
      <c r="GUA16" s="886"/>
      <c r="GUB16" s="885"/>
      <c r="GUC16" s="886"/>
      <c r="GUD16" s="886"/>
      <c r="GUE16" s="886"/>
      <c r="GUF16" s="885"/>
      <c r="GUG16" s="886"/>
      <c r="GUH16" s="886"/>
      <c r="GUI16" s="886"/>
      <c r="GUJ16" s="885"/>
      <c r="GUK16" s="886"/>
      <c r="GUL16" s="886"/>
      <c r="GUM16" s="886"/>
      <c r="GUN16" s="885"/>
      <c r="GUO16" s="886"/>
      <c r="GUP16" s="886"/>
      <c r="GUQ16" s="886"/>
      <c r="GUR16" s="885"/>
      <c r="GUS16" s="886"/>
      <c r="GUT16" s="886"/>
      <c r="GUU16" s="886"/>
      <c r="GUV16" s="885"/>
      <c r="GUW16" s="886"/>
      <c r="GUX16" s="886"/>
      <c r="GUY16" s="886"/>
      <c r="GUZ16" s="885"/>
      <c r="GVA16" s="886"/>
      <c r="GVB16" s="886"/>
      <c r="GVC16" s="886"/>
      <c r="GVD16" s="885"/>
      <c r="GVE16" s="886"/>
      <c r="GVF16" s="886"/>
      <c r="GVG16" s="886"/>
      <c r="GVH16" s="885"/>
      <c r="GVI16" s="886"/>
      <c r="GVJ16" s="886"/>
      <c r="GVK16" s="886"/>
      <c r="GVL16" s="885"/>
      <c r="GVM16" s="886"/>
      <c r="GVN16" s="886"/>
      <c r="GVO16" s="886"/>
      <c r="GVP16" s="885"/>
      <c r="GVQ16" s="886"/>
      <c r="GVR16" s="886"/>
      <c r="GVS16" s="886"/>
      <c r="GVT16" s="885"/>
      <c r="GVU16" s="886"/>
      <c r="GVV16" s="886"/>
      <c r="GVW16" s="886"/>
      <c r="GVX16" s="885"/>
      <c r="GVY16" s="886"/>
      <c r="GVZ16" s="886"/>
      <c r="GWA16" s="886"/>
      <c r="GWB16" s="885"/>
      <c r="GWC16" s="886"/>
      <c r="GWD16" s="886"/>
      <c r="GWE16" s="886"/>
      <c r="GWF16" s="885"/>
      <c r="GWG16" s="886"/>
      <c r="GWH16" s="886"/>
      <c r="GWI16" s="886"/>
      <c r="GWJ16" s="885"/>
      <c r="GWK16" s="886"/>
      <c r="GWL16" s="886"/>
      <c r="GWM16" s="886"/>
      <c r="GWN16" s="885"/>
      <c r="GWO16" s="886"/>
      <c r="GWP16" s="886"/>
      <c r="GWQ16" s="886"/>
      <c r="GWR16" s="885"/>
      <c r="GWS16" s="886"/>
      <c r="GWT16" s="886"/>
      <c r="GWU16" s="886"/>
      <c r="GWV16" s="885"/>
      <c r="GWW16" s="886"/>
      <c r="GWX16" s="886"/>
      <c r="GWY16" s="886"/>
      <c r="GWZ16" s="885"/>
      <c r="GXA16" s="886"/>
      <c r="GXB16" s="886"/>
      <c r="GXC16" s="886"/>
      <c r="GXD16" s="885"/>
      <c r="GXE16" s="886"/>
      <c r="GXF16" s="886"/>
      <c r="GXG16" s="886"/>
      <c r="GXH16" s="885"/>
      <c r="GXI16" s="886"/>
      <c r="GXJ16" s="886"/>
      <c r="GXK16" s="886"/>
      <c r="GXL16" s="885"/>
      <c r="GXM16" s="886"/>
      <c r="GXN16" s="886"/>
      <c r="GXO16" s="886"/>
      <c r="GXP16" s="885"/>
      <c r="GXQ16" s="886"/>
      <c r="GXR16" s="886"/>
      <c r="GXS16" s="886"/>
      <c r="GXT16" s="885"/>
      <c r="GXU16" s="886"/>
      <c r="GXV16" s="886"/>
      <c r="GXW16" s="886"/>
      <c r="GXX16" s="885"/>
      <c r="GXY16" s="886"/>
      <c r="GXZ16" s="886"/>
      <c r="GYA16" s="886"/>
      <c r="GYB16" s="885"/>
      <c r="GYC16" s="886"/>
      <c r="GYD16" s="886"/>
      <c r="GYE16" s="886"/>
      <c r="GYF16" s="885"/>
      <c r="GYG16" s="886"/>
      <c r="GYH16" s="886"/>
      <c r="GYI16" s="886"/>
      <c r="GYJ16" s="885"/>
      <c r="GYK16" s="886"/>
      <c r="GYL16" s="886"/>
      <c r="GYM16" s="886"/>
      <c r="GYN16" s="885"/>
      <c r="GYO16" s="886"/>
      <c r="GYP16" s="886"/>
      <c r="GYQ16" s="886"/>
      <c r="GYR16" s="885"/>
      <c r="GYS16" s="886"/>
      <c r="GYT16" s="886"/>
      <c r="GYU16" s="886"/>
      <c r="GYV16" s="885"/>
      <c r="GYW16" s="886"/>
      <c r="GYX16" s="886"/>
      <c r="GYY16" s="886"/>
      <c r="GYZ16" s="885"/>
      <c r="GZA16" s="886"/>
      <c r="GZB16" s="886"/>
      <c r="GZC16" s="886"/>
      <c r="GZD16" s="885"/>
      <c r="GZE16" s="886"/>
      <c r="GZF16" s="886"/>
      <c r="GZG16" s="886"/>
      <c r="GZH16" s="885"/>
      <c r="GZI16" s="886"/>
      <c r="GZJ16" s="886"/>
      <c r="GZK16" s="886"/>
      <c r="GZL16" s="885"/>
      <c r="GZM16" s="886"/>
      <c r="GZN16" s="886"/>
      <c r="GZO16" s="886"/>
      <c r="GZP16" s="885"/>
      <c r="GZQ16" s="886"/>
      <c r="GZR16" s="886"/>
      <c r="GZS16" s="886"/>
      <c r="GZT16" s="885"/>
      <c r="GZU16" s="886"/>
      <c r="GZV16" s="886"/>
      <c r="GZW16" s="886"/>
      <c r="GZX16" s="885"/>
      <c r="GZY16" s="886"/>
      <c r="GZZ16" s="886"/>
      <c r="HAA16" s="886"/>
      <c r="HAB16" s="885"/>
      <c r="HAC16" s="886"/>
      <c r="HAD16" s="886"/>
      <c r="HAE16" s="886"/>
      <c r="HAF16" s="885"/>
      <c r="HAG16" s="886"/>
      <c r="HAH16" s="886"/>
      <c r="HAI16" s="886"/>
      <c r="HAJ16" s="885"/>
      <c r="HAK16" s="886"/>
      <c r="HAL16" s="886"/>
      <c r="HAM16" s="886"/>
      <c r="HAN16" s="885"/>
      <c r="HAO16" s="886"/>
      <c r="HAP16" s="886"/>
      <c r="HAQ16" s="886"/>
      <c r="HAR16" s="885"/>
      <c r="HAS16" s="886"/>
      <c r="HAT16" s="886"/>
      <c r="HAU16" s="886"/>
      <c r="HAV16" s="885"/>
      <c r="HAW16" s="886"/>
      <c r="HAX16" s="886"/>
      <c r="HAY16" s="886"/>
      <c r="HAZ16" s="885"/>
      <c r="HBA16" s="886"/>
      <c r="HBB16" s="886"/>
      <c r="HBC16" s="886"/>
      <c r="HBD16" s="885"/>
      <c r="HBE16" s="886"/>
      <c r="HBF16" s="886"/>
      <c r="HBG16" s="886"/>
      <c r="HBH16" s="885"/>
      <c r="HBI16" s="886"/>
      <c r="HBJ16" s="886"/>
      <c r="HBK16" s="886"/>
      <c r="HBL16" s="885"/>
      <c r="HBM16" s="886"/>
      <c r="HBN16" s="886"/>
      <c r="HBO16" s="886"/>
      <c r="HBP16" s="885"/>
      <c r="HBQ16" s="886"/>
      <c r="HBR16" s="886"/>
      <c r="HBS16" s="886"/>
      <c r="HBT16" s="885"/>
      <c r="HBU16" s="886"/>
      <c r="HBV16" s="886"/>
      <c r="HBW16" s="886"/>
      <c r="HBX16" s="885"/>
      <c r="HBY16" s="886"/>
      <c r="HBZ16" s="886"/>
      <c r="HCA16" s="886"/>
      <c r="HCB16" s="885"/>
      <c r="HCC16" s="886"/>
      <c r="HCD16" s="886"/>
      <c r="HCE16" s="886"/>
      <c r="HCF16" s="885"/>
      <c r="HCG16" s="886"/>
      <c r="HCH16" s="886"/>
      <c r="HCI16" s="886"/>
      <c r="HCJ16" s="885"/>
      <c r="HCK16" s="886"/>
      <c r="HCL16" s="886"/>
      <c r="HCM16" s="886"/>
      <c r="HCN16" s="885"/>
      <c r="HCO16" s="886"/>
      <c r="HCP16" s="886"/>
      <c r="HCQ16" s="886"/>
      <c r="HCR16" s="885"/>
      <c r="HCS16" s="886"/>
      <c r="HCT16" s="886"/>
      <c r="HCU16" s="886"/>
      <c r="HCV16" s="885"/>
      <c r="HCW16" s="886"/>
      <c r="HCX16" s="886"/>
      <c r="HCY16" s="886"/>
      <c r="HCZ16" s="885"/>
      <c r="HDA16" s="886"/>
      <c r="HDB16" s="886"/>
      <c r="HDC16" s="886"/>
      <c r="HDD16" s="885"/>
      <c r="HDE16" s="886"/>
      <c r="HDF16" s="886"/>
      <c r="HDG16" s="886"/>
      <c r="HDH16" s="885"/>
      <c r="HDI16" s="886"/>
      <c r="HDJ16" s="886"/>
      <c r="HDK16" s="886"/>
      <c r="HDL16" s="885"/>
      <c r="HDM16" s="886"/>
      <c r="HDN16" s="886"/>
      <c r="HDO16" s="886"/>
      <c r="HDP16" s="885"/>
      <c r="HDQ16" s="886"/>
      <c r="HDR16" s="886"/>
      <c r="HDS16" s="886"/>
      <c r="HDT16" s="885"/>
      <c r="HDU16" s="886"/>
      <c r="HDV16" s="886"/>
      <c r="HDW16" s="886"/>
      <c r="HDX16" s="885"/>
      <c r="HDY16" s="886"/>
      <c r="HDZ16" s="886"/>
      <c r="HEA16" s="886"/>
      <c r="HEB16" s="885"/>
      <c r="HEC16" s="886"/>
      <c r="HED16" s="886"/>
      <c r="HEE16" s="886"/>
      <c r="HEF16" s="885"/>
      <c r="HEG16" s="886"/>
      <c r="HEH16" s="886"/>
      <c r="HEI16" s="886"/>
      <c r="HEJ16" s="885"/>
      <c r="HEK16" s="886"/>
      <c r="HEL16" s="886"/>
      <c r="HEM16" s="886"/>
      <c r="HEN16" s="885"/>
      <c r="HEO16" s="886"/>
      <c r="HEP16" s="886"/>
      <c r="HEQ16" s="886"/>
      <c r="HER16" s="885"/>
      <c r="HES16" s="886"/>
      <c r="HET16" s="886"/>
      <c r="HEU16" s="886"/>
      <c r="HEV16" s="885"/>
      <c r="HEW16" s="886"/>
      <c r="HEX16" s="886"/>
      <c r="HEY16" s="886"/>
      <c r="HEZ16" s="885"/>
      <c r="HFA16" s="886"/>
      <c r="HFB16" s="886"/>
      <c r="HFC16" s="886"/>
      <c r="HFD16" s="885"/>
      <c r="HFE16" s="886"/>
      <c r="HFF16" s="886"/>
      <c r="HFG16" s="886"/>
      <c r="HFH16" s="885"/>
      <c r="HFI16" s="886"/>
      <c r="HFJ16" s="886"/>
      <c r="HFK16" s="886"/>
      <c r="HFL16" s="885"/>
      <c r="HFM16" s="886"/>
      <c r="HFN16" s="886"/>
      <c r="HFO16" s="886"/>
      <c r="HFP16" s="885"/>
      <c r="HFQ16" s="886"/>
      <c r="HFR16" s="886"/>
      <c r="HFS16" s="886"/>
      <c r="HFT16" s="885"/>
      <c r="HFU16" s="886"/>
      <c r="HFV16" s="886"/>
      <c r="HFW16" s="886"/>
      <c r="HFX16" s="885"/>
      <c r="HFY16" s="886"/>
      <c r="HFZ16" s="886"/>
      <c r="HGA16" s="886"/>
      <c r="HGB16" s="885"/>
      <c r="HGC16" s="886"/>
      <c r="HGD16" s="886"/>
      <c r="HGE16" s="886"/>
      <c r="HGF16" s="885"/>
      <c r="HGG16" s="886"/>
      <c r="HGH16" s="886"/>
      <c r="HGI16" s="886"/>
      <c r="HGJ16" s="885"/>
      <c r="HGK16" s="886"/>
      <c r="HGL16" s="886"/>
      <c r="HGM16" s="886"/>
      <c r="HGN16" s="885"/>
      <c r="HGO16" s="886"/>
      <c r="HGP16" s="886"/>
      <c r="HGQ16" s="886"/>
      <c r="HGR16" s="885"/>
      <c r="HGS16" s="886"/>
      <c r="HGT16" s="886"/>
      <c r="HGU16" s="886"/>
      <c r="HGV16" s="885"/>
      <c r="HGW16" s="886"/>
      <c r="HGX16" s="886"/>
      <c r="HGY16" s="886"/>
      <c r="HGZ16" s="885"/>
      <c r="HHA16" s="886"/>
      <c r="HHB16" s="886"/>
      <c r="HHC16" s="886"/>
      <c r="HHD16" s="885"/>
      <c r="HHE16" s="886"/>
      <c r="HHF16" s="886"/>
      <c r="HHG16" s="886"/>
      <c r="HHH16" s="885"/>
      <c r="HHI16" s="886"/>
      <c r="HHJ16" s="886"/>
      <c r="HHK16" s="886"/>
      <c r="HHL16" s="885"/>
      <c r="HHM16" s="886"/>
      <c r="HHN16" s="886"/>
      <c r="HHO16" s="886"/>
      <c r="HHP16" s="885"/>
      <c r="HHQ16" s="886"/>
      <c r="HHR16" s="886"/>
      <c r="HHS16" s="886"/>
      <c r="HHT16" s="885"/>
      <c r="HHU16" s="886"/>
      <c r="HHV16" s="886"/>
      <c r="HHW16" s="886"/>
      <c r="HHX16" s="885"/>
      <c r="HHY16" s="886"/>
      <c r="HHZ16" s="886"/>
      <c r="HIA16" s="886"/>
      <c r="HIB16" s="885"/>
      <c r="HIC16" s="886"/>
      <c r="HID16" s="886"/>
      <c r="HIE16" s="886"/>
      <c r="HIF16" s="885"/>
      <c r="HIG16" s="886"/>
      <c r="HIH16" s="886"/>
      <c r="HII16" s="886"/>
      <c r="HIJ16" s="885"/>
      <c r="HIK16" s="886"/>
      <c r="HIL16" s="886"/>
      <c r="HIM16" s="886"/>
      <c r="HIN16" s="885"/>
      <c r="HIO16" s="886"/>
      <c r="HIP16" s="886"/>
      <c r="HIQ16" s="886"/>
      <c r="HIR16" s="885"/>
      <c r="HIS16" s="886"/>
      <c r="HIT16" s="886"/>
      <c r="HIU16" s="886"/>
      <c r="HIV16" s="885"/>
      <c r="HIW16" s="886"/>
      <c r="HIX16" s="886"/>
      <c r="HIY16" s="886"/>
      <c r="HIZ16" s="885"/>
      <c r="HJA16" s="886"/>
      <c r="HJB16" s="886"/>
      <c r="HJC16" s="886"/>
      <c r="HJD16" s="885"/>
      <c r="HJE16" s="886"/>
      <c r="HJF16" s="886"/>
      <c r="HJG16" s="886"/>
      <c r="HJH16" s="885"/>
      <c r="HJI16" s="886"/>
      <c r="HJJ16" s="886"/>
      <c r="HJK16" s="886"/>
      <c r="HJL16" s="885"/>
      <c r="HJM16" s="886"/>
      <c r="HJN16" s="886"/>
      <c r="HJO16" s="886"/>
      <c r="HJP16" s="885"/>
      <c r="HJQ16" s="886"/>
      <c r="HJR16" s="886"/>
      <c r="HJS16" s="886"/>
      <c r="HJT16" s="885"/>
      <c r="HJU16" s="886"/>
      <c r="HJV16" s="886"/>
      <c r="HJW16" s="886"/>
      <c r="HJX16" s="885"/>
      <c r="HJY16" s="886"/>
      <c r="HJZ16" s="886"/>
      <c r="HKA16" s="886"/>
      <c r="HKB16" s="885"/>
      <c r="HKC16" s="886"/>
      <c r="HKD16" s="886"/>
      <c r="HKE16" s="886"/>
      <c r="HKF16" s="885"/>
      <c r="HKG16" s="886"/>
      <c r="HKH16" s="886"/>
      <c r="HKI16" s="886"/>
      <c r="HKJ16" s="885"/>
      <c r="HKK16" s="886"/>
      <c r="HKL16" s="886"/>
      <c r="HKM16" s="886"/>
      <c r="HKN16" s="885"/>
      <c r="HKO16" s="886"/>
      <c r="HKP16" s="886"/>
      <c r="HKQ16" s="886"/>
      <c r="HKR16" s="885"/>
      <c r="HKS16" s="886"/>
      <c r="HKT16" s="886"/>
      <c r="HKU16" s="886"/>
      <c r="HKV16" s="885"/>
      <c r="HKW16" s="886"/>
      <c r="HKX16" s="886"/>
      <c r="HKY16" s="886"/>
      <c r="HKZ16" s="885"/>
      <c r="HLA16" s="886"/>
      <c r="HLB16" s="886"/>
      <c r="HLC16" s="886"/>
      <c r="HLD16" s="885"/>
      <c r="HLE16" s="886"/>
      <c r="HLF16" s="886"/>
      <c r="HLG16" s="886"/>
      <c r="HLH16" s="885"/>
      <c r="HLI16" s="886"/>
      <c r="HLJ16" s="886"/>
      <c r="HLK16" s="886"/>
      <c r="HLL16" s="885"/>
      <c r="HLM16" s="886"/>
      <c r="HLN16" s="886"/>
      <c r="HLO16" s="886"/>
      <c r="HLP16" s="885"/>
      <c r="HLQ16" s="886"/>
      <c r="HLR16" s="886"/>
      <c r="HLS16" s="886"/>
      <c r="HLT16" s="885"/>
      <c r="HLU16" s="886"/>
      <c r="HLV16" s="886"/>
      <c r="HLW16" s="886"/>
      <c r="HLX16" s="885"/>
      <c r="HLY16" s="886"/>
      <c r="HLZ16" s="886"/>
      <c r="HMA16" s="886"/>
      <c r="HMB16" s="885"/>
      <c r="HMC16" s="886"/>
      <c r="HMD16" s="886"/>
      <c r="HME16" s="886"/>
      <c r="HMF16" s="885"/>
      <c r="HMG16" s="886"/>
      <c r="HMH16" s="886"/>
      <c r="HMI16" s="886"/>
      <c r="HMJ16" s="885"/>
      <c r="HMK16" s="886"/>
      <c r="HML16" s="886"/>
      <c r="HMM16" s="886"/>
      <c r="HMN16" s="885"/>
      <c r="HMO16" s="886"/>
      <c r="HMP16" s="886"/>
      <c r="HMQ16" s="886"/>
      <c r="HMR16" s="885"/>
      <c r="HMS16" s="886"/>
      <c r="HMT16" s="886"/>
      <c r="HMU16" s="886"/>
      <c r="HMV16" s="885"/>
      <c r="HMW16" s="886"/>
      <c r="HMX16" s="886"/>
      <c r="HMY16" s="886"/>
      <c r="HMZ16" s="885"/>
      <c r="HNA16" s="886"/>
      <c r="HNB16" s="886"/>
      <c r="HNC16" s="886"/>
      <c r="HND16" s="885"/>
      <c r="HNE16" s="886"/>
      <c r="HNF16" s="886"/>
      <c r="HNG16" s="886"/>
      <c r="HNH16" s="885"/>
      <c r="HNI16" s="886"/>
      <c r="HNJ16" s="886"/>
      <c r="HNK16" s="886"/>
      <c r="HNL16" s="885"/>
      <c r="HNM16" s="886"/>
      <c r="HNN16" s="886"/>
      <c r="HNO16" s="886"/>
      <c r="HNP16" s="885"/>
      <c r="HNQ16" s="886"/>
      <c r="HNR16" s="886"/>
      <c r="HNS16" s="886"/>
      <c r="HNT16" s="885"/>
      <c r="HNU16" s="886"/>
      <c r="HNV16" s="886"/>
      <c r="HNW16" s="886"/>
      <c r="HNX16" s="885"/>
      <c r="HNY16" s="886"/>
      <c r="HNZ16" s="886"/>
      <c r="HOA16" s="886"/>
      <c r="HOB16" s="885"/>
      <c r="HOC16" s="886"/>
      <c r="HOD16" s="886"/>
      <c r="HOE16" s="886"/>
      <c r="HOF16" s="885"/>
      <c r="HOG16" s="886"/>
      <c r="HOH16" s="886"/>
      <c r="HOI16" s="886"/>
      <c r="HOJ16" s="885"/>
      <c r="HOK16" s="886"/>
      <c r="HOL16" s="886"/>
      <c r="HOM16" s="886"/>
      <c r="HON16" s="885"/>
      <c r="HOO16" s="886"/>
      <c r="HOP16" s="886"/>
      <c r="HOQ16" s="886"/>
      <c r="HOR16" s="885"/>
      <c r="HOS16" s="886"/>
      <c r="HOT16" s="886"/>
      <c r="HOU16" s="886"/>
      <c r="HOV16" s="885"/>
      <c r="HOW16" s="886"/>
      <c r="HOX16" s="886"/>
      <c r="HOY16" s="886"/>
      <c r="HOZ16" s="885"/>
      <c r="HPA16" s="886"/>
      <c r="HPB16" s="886"/>
      <c r="HPC16" s="886"/>
      <c r="HPD16" s="885"/>
      <c r="HPE16" s="886"/>
      <c r="HPF16" s="886"/>
      <c r="HPG16" s="886"/>
      <c r="HPH16" s="885"/>
      <c r="HPI16" s="886"/>
      <c r="HPJ16" s="886"/>
      <c r="HPK16" s="886"/>
      <c r="HPL16" s="885"/>
      <c r="HPM16" s="886"/>
      <c r="HPN16" s="886"/>
      <c r="HPO16" s="886"/>
      <c r="HPP16" s="885"/>
      <c r="HPQ16" s="886"/>
      <c r="HPR16" s="886"/>
      <c r="HPS16" s="886"/>
      <c r="HPT16" s="885"/>
      <c r="HPU16" s="886"/>
      <c r="HPV16" s="886"/>
      <c r="HPW16" s="886"/>
      <c r="HPX16" s="885"/>
      <c r="HPY16" s="886"/>
      <c r="HPZ16" s="886"/>
      <c r="HQA16" s="886"/>
      <c r="HQB16" s="885"/>
      <c r="HQC16" s="886"/>
      <c r="HQD16" s="886"/>
      <c r="HQE16" s="886"/>
      <c r="HQF16" s="885"/>
      <c r="HQG16" s="886"/>
      <c r="HQH16" s="886"/>
      <c r="HQI16" s="886"/>
      <c r="HQJ16" s="885"/>
      <c r="HQK16" s="886"/>
      <c r="HQL16" s="886"/>
      <c r="HQM16" s="886"/>
      <c r="HQN16" s="885"/>
      <c r="HQO16" s="886"/>
      <c r="HQP16" s="886"/>
      <c r="HQQ16" s="886"/>
      <c r="HQR16" s="885"/>
      <c r="HQS16" s="886"/>
      <c r="HQT16" s="886"/>
      <c r="HQU16" s="886"/>
      <c r="HQV16" s="885"/>
      <c r="HQW16" s="886"/>
      <c r="HQX16" s="886"/>
      <c r="HQY16" s="886"/>
      <c r="HQZ16" s="885"/>
      <c r="HRA16" s="886"/>
      <c r="HRB16" s="886"/>
      <c r="HRC16" s="886"/>
      <c r="HRD16" s="885"/>
      <c r="HRE16" s="886"/>
      <c r="HRF16" s="886"/>
      <c r="HRG16" s="886"/>
      <c r="HRH16" s="885"/>
      <c r="HRI16" s="886"/>
      <c r="HRJ16" s="886"/>
      <c r="HRK16" s="886"/>
      <c r="HRL16" s="885"/>
      <c r="HRM16" s="886"/>
      <c r="HRN16" s="886"/>
      <c r="HRO16" s="886"/>
      <c r="HRP16" s="885"/>
      <c r="HRQ16" s="886"/>
      <c r="HRR16" s="886"/>
      <c r="HRS16" s="886"/>
      <c r="HRT16" s="885"/>
      <c r="HRU16" s="886"/>
      <c r="HRV16" s="886"/>
      <c r="HRW16" s="886"/>
      <c r="HRX16" s="885"/>
      <c r="HRY16" s="886"/>
      <c r="HRZ16" s="886"/>
      <c r="HSA16" s="886"/>
      <c r="HSB16" s="885"/>
      <c r="HSC16" s="886"/>
      <c r="HSD16" s="886"/>
      <c r="HSE16" s="886"/>
      <c r="HSF16" s="885"/>
      <c r="HSG16" s="886"/>
      <c r="HSH16" s="886"/>
      <c r="HSI16" s="886"/>
      <c r="HSJ16" s="885"/>
      <c r="HSK16" s="886"/>
      <c r="HSL16" s="886"/>
      <c r="HSM16" s="886"/>
      <c r="HSN16" s="885"/>
      <c r="HSO16" s="886"/>
      <c r="HSP16" s="886"/>
      <c r="HSQ16" s="886"/>
      <c r="HSR16" s="885"/>
      <c r="HSS16" s="886"/>
      <c r="HST16" s="886"/>
      <c r="HSU16" s="886"/>
      <c r="HSV16" s="885"/>
      <c r="HSW16" s="886"/>
      <c r="HSX16" s="886"/>
      <c r="HSY16" s="886"/>
      <c r="HSZ16" s="885"/>
      <c r="HTA16" s="886"/>
      <c r="HTB16" s="886"/>
      <c r="HTC16" s="886"/>
      <c r="HTD16" s="885"/>
      <c r="HTE16" s="886"/>
      <c r="HTF16" s="886"/>
      <c r="HTG16" s="886"/>
      <c r="HTH16" s="885"/>
      <c r="HTI16" s="886"/>
      <c r="HTJ16" s="886"/>
      <c r="HTK16" s="886"/>
      <c r="HTL16" s="885"/>
      <c r="HTM16" s="886"/>
      <c r="HTN16" s="886"/>
      <c r="HTO16" s="886"/>
      <c r="HTP16" s="885"/>
      <c r="HTQ16" s="886"/>
      <c r="HTR16" s="886"/>
      <c r="HTS16" s="886"/>
      <c r="HTT16" s="885"/>
      <c r="HTU16" s="886"/>
      <c r="HTV16" s="886"/>
      <c r="HTW16" s="886"/>
      <c r="HTX16" s="885"/>
      <c r="HTY16" s="886"/>
      <c r="HTZ16" s="886"/>
      <c r="HUA16" s="886"/>
      <c r="HUB16" s="885"/>
      <c r="HUC16" s="886"/>
      <c r="HUD16" s="886"/>
      <c r="HUE16" s="886"/>
      <c r="HUF16" s="885"/>
      <c r="HUG16" s="886"/>
      <c r="HUH16" s="886"/>
      <c r="HUI16" s="886"/>
      <c r="HUJ16" s="885"/>
      <c r="HUK16" s="886"/>
      <c r="HUL16" s="886"/>
      <c r="HUM16" s="886"/>
      <c r="HUN16" s="885"/>
      <c r="HUO16" s="886"/>
      <c r="HUP16" s="886"/>
      <c r="HUQ16" s="886"/>
      <c r="HUR16" s="885"/>
      <c r="HUS16" s="886"/>
      <c r="HUT16" s="886"/>
      <c r="HUU16" s="886"/>
      <c r="HUV16" s="885"/>
      <c r="HUW16" s="886"/>
      <c r="HUX16" s="886"/>
      <c r="HUY16" s="886"/>
      <c r="HUZ16" s="885"/>
      <c r="HVA16" s="886"/>
      <c r="HVB16" s="886"/>
      <c r="HVC16" s="886"/>
      <c r="HVD16" s="885"/>
      <c r="HVE16" s="886"/>
      <c r="HVF16" s="886"/>
      <c r="HVG16" s="886"/>
      <c r="HVH16" s="885"/>
      <c r="HVI16" s="886"/>
      <c r="HVJ16" s="886"/>
      <c r="HVK16" s="886"/>
      <c r="HVL16" s="885"/>
      <c r="HVM16" s="886"/>
      <c r="HVN16" s="886"/>
      <c r="HVO16" s="886"/>
      <c r="HVP16" s="885"/>
      <c r="HVQ16" s="886"/>
      <c r="HVR16" s="886"/>
      <c r="HVS16" s="886"/>
      <c r="HVT16" s="885"/>
      <c r="HVU16" s="886"/>
      <c r="HVV16" s="886"/>
      <c r="HVW16" s="886"/>
      <c r="HVX16" s="885"/>
      <c r="HVY16" s="886"/>
      <c r="HVZ16" s="886"/>
      <c r="HWA16" s="886"/>
      <c r="HWB16" s="885"/>
      <c r="HWC16" s="886"/>
      <c r="HWD16" s="886"/>
      <c r="HWE16" s="886"/>
      <c r="HWF16" s="885"/>
      <c r="HWG16" s="886"/>
      <c r="HWH16" s="886"/>
      <c r="HWI16" s="886"/>
      <c r="HWJ16" s="885"/>
      <c r="HWK16" s="886"/>
      <c r="HWL16" s="886"/>
      <c r="HWM16" s="886"/>
      <c r="HWN16" s="885"/>
      <c r="HWO16" s="886"/>
      <c r="HWP16" s="886"/>
      <c r="HWQ16" s="886"/>
      <c r="HWR16" s="885"/>
      <c r="HWS16" s="886"/>
      <c r="HWT16" s="886"/>
      <c r="HWU16" s="886"/>
      <c r="HWV16" s="885"/>
      <c r="HWW16" s="886"/>
      <c r="HWX16" s="886"/>
      <c r="HWY16" s="886"/>
      <c r="HWZ16" s="885"/>
      <c r="HXA16" s="886"/>
      <c r="HXB16" s="886"/>
      <c r="HXC16" s="886"/>
      <c r="HXD16" s="885"/>
      <c r="HXE16" s="886"/>
      <c r="HXF16" s="886"/>
      <c r="HXG16" s="886"/>
      <c r="HXH16" s="885"/>
      <c r="HXI16" s="886"/>
      <c r="HXJ16" s="886"/>
      <c r="HXK16" s="886"/>
      <c r="HXL16" s="885"/>
      <c r="HXM16" s="886"/>
      <c r="HXN16" s="886"/>
      <c r="HXO16" s="886"/>
      <c r="HXP16" s="885"/>
      <c r="HXQ16" s="886"/>
      <c r="HXR16" s="886"/>
      <c r="HXS16" s="886"/>
      <c r="HXT16" s="885"/>
      <c r="HXU16" s="886"/>
      <c r="HXV16" s="886"/>
      <c r="HXW16" s="886"/>
      <c r="HXX16" s="885"/>
      <c r="HXY16" s="886"/>
      <c r="HXZ16" s="886"/>
      <c r="HYA16" s="886"/>
      <c r="HYB16" s="885"/>
      <c r="HYC16" s="886"/>
      <c r="HYD16" s="886"/>
      <c r="HYE16" s="886"/>
      <c r="HYF16" s="885"/>
      <c r="HYG16" s="886"/>
      <c r="HYH16" s="886"/>
      <c r="HYI16" s="886"/>
      <c r="HYJ16" s="885"/>
      <c r="HYK16" s="886"/>
      <c r="HYL16" s="886"/>
      <c r="HYM16" s="886"/>
      <c r="HYN16" s="885"/>
      <c r="HYO16" s="886"/>
      <c r="HYP16" s="886"/>
      <c r="HYQ16" s="886"/>
      <c r="HYR16" s="885"/>
      <c r="HYS16" s="886"/>
      <c r="HYT16" s="886"/>
      <c r="HYU16" s="886"/>
      <c r="HYV16" s="885"/>
      <c r="HYW16" s="886"/>
      <c r="HYX16" s="886"/>
      <c r="HYY16" s="886"/>
      <c r="HYZ16" s="885"/>
      <c r="HZA16" s="886"/>
      <c r="HZB16" s="886"/>
      <c r="HZC16" s="886"/>
      <c r="HZD16" s="885"/>
      <c r="HZE16" s="886"/>
      <c r="HZF16" s="886"/>
      <c r="HZG16" s="886"/>
      <c r="HZH16" s="885"/>
      <c r="HZI16" s="886"/>
      <c r="HZJ16" s="886"/>
      <c r="HZK16" s="886"/>
      <c r="HZL16" s="885"/>
      <c r="HZM16" s="886"/>
      <c r="HZN16" s="886"/>
      <c r="HZO16" s="886"/>
      <c r="HZP16" s="885"/>
      <c r="HZQ16" s="886"/>
      <c r="HZR16" s="886"/>
      <c r="HZS16" s="886"/>
      <c r="HZT16" s="885"/>
      <c r="HZU16" s="886"/>
      <c r="HZV16" s="886"/>
      <c r="HZW16" s="886"/>
      <c r="HZX16" s="885"/>
      <c r="HZY16" s="886"/>
      <c r="HZZ16" s="886"/>
      <c r="IAA16" s="886"/>
      <c r="IAB16" s="885"/>
      <c r="IAC16" s="886"/>
      <c r="IAD16" s="886"/>
      <c r="IAE16" s="886"/>
      <c r="IAF16" s="885"/>
      <c r="IAG16" s="886"/>
      <c r="IAH16" s="886"/>
      <c r="IAI16" s="886"/>
      <c r="IAJ16" s="885"/>
      <c r="IAK16" s="886"/>
      <c r="IAL16" s="886"/>
      <c r="IAM16" s="886"/>
      <c r="IAN16" s="885"/>
      <c r="IAO16" s="886"/>
      <c r="IAP16" s="886"/>
      <c r="IAQ16" s="886"/>
      <c r="IAR16" s="885"/>
      <c r="IAS16" s="886"/>
      <c r="IAT16" s="886"/>
      <c r="IAU16" s="886"/>
      <c r="IAV16" s="885"/>
      <c r="IAW16" s="886"/>
      <c r="IAX16" s="886"/>
      <c r="IAY16" s="886"/>
      <c r="IAZ16" s="885"/>
      <c r="IBA16" s="886"/>
      <c r="IBB16" s="886"/>
      <c r="IBC16" s="886"/>
      <c r="IBD16" s="885"/>
      <c r="IBE16" s="886"/>
      <c r="IBF16" s="886"/>
      <c r="IBG16" s="886"/>
      <c r="IBH16" s="885"/>
      <c r="IBI16" s="886"/>
      <c r="IBJ16" s="886"/>
      <c r="IBK16" s="886"/>
      <c r="IBL16" s="885"/>
      <c r="IBM16" s="886"/>
      <c r="IBN16" s="886"/>
      <c r="IBO16" s="886"/>
      <c r="IBP16" s="885"/>
      <c r="IBQ16" s="886"/>
      <c r="IBR16" s="886"/>
      <c r="IBS16" s="886"/>
      <c r="IBT16" s="885"/>
      <c r="IBU16" s="886"/>
      <c r="IBV16" s="886"/>
      <c r="IBW16" s="886"/>
      <c r="IBX16" s="885"/>
      <c r="IBY16" s="886"/>
      <c r="IBZ16" s="886"/>
      <c r="ICA16" s="886"/>
      <c r="ICB16" s="885"/>
      <c r="ICC16" s="886"/>
      <c r="ICD16" s="886"/>
      <c r="ICE16" s="886"/>
      <c r="ICF16" s="885"/>
      <c r="ICG16" s="886"/>
      <c r="ICH16" s="886"/>
      <c r="ICI16" s="886"/>
      <c r="ICJ16" s="885"/>
      <c r="ICK16" s="886"/>
      <c r="ICL16" s="886"/>
      <c r="ICM16" s="886"/>
      <c r="ICN16" s="885"/>
      <c r="ICO16" s="886"/>
      <c r="ICP16" s="886"/>
      <c r="ICQ16" s="886"/>
      <c r="ICR16" s="885"/>
      <c r="ICS16" s="886"/>
      <c r="ICT16" s="886"/>
      <c r="ICU16" s="886"/>
      <c r="ICV16" s="885"/>
      <c r="ICW16" s="886"/>
      <c r="ICX16" s="886"/>
      <c r="ICY16" s="886"/>
      <c r="ICZ16" s="885"/>
      <c r="IDA16" s="886"/>
      <c r="IDB16" s="886"/>
      <c r="IDC16" s="886"/>
      <c r="IDD16" s="885"/>
      <c r="IDE16" s="886"/>
      <c r="IDF16" s="886"/>
      <c r="IDG16" s="886"/>
      <c r="IDH16" s="885"/>
      <c r="IDI16" s="886"/>
      <c r="IDJ16" s="886"/>
      <c r="IDK16" s="886"/>
      <c r="IDL16" s="885"/>
      <c r="IDM16" s="886"/>
      <c r="IDN16" s="886"/>
      <c r="IDO16" s="886"/>
      <c r="IDP16" s="885"/>
      <c r="IDQ16" s="886"/>
      <c r="IDR16" s="886"/>
      <c r="IDS16" s="886"/>
      <c r="IDT16" s="885"/>
      <c r="IDU16" s="886"/>
      <c r="IDV16" s="886"/>
      <c r="IDW16" s="886"/>
      <c r="IDX16" s="885"/>
      <c r="IDY16" s="886"/>
      <c r="IDZ16" s="886"/>
      <c r="IEA16" s="886"/>
      <c r="IEB16" s="885"/>
      <c r="IEC16" s="886"/>
      <c r="IED16" s="886"/>
      <c r="IEE16" s="886"/>
      <c r="IEF16" s="885"/>
      <c r="IEG16" s="886"/>
      <c r="IEH16" s="886"/>
      <c r="IEI16" s="886"/>
      <c r="IEJ16" s="885"/>
      <c r="IEK16" s="886"/>
      <c r="IEL16" s="886"/>
      <c r="IEM16" s="886"/>
      <c r="IEN16" s="885"/>
      <c r="IEO16" s="886"/>
      <c r="IEP16" s="886"/>
      <c r="IEQ16" s="886"/>
      <c r="IER16" s="885"/>
      <c r="IES16" s="886"/>
      <c r="IET16" s="886"/>
      <c r="IEU16" s="886"/>
      <c r="IEV16" s="885"/>
      <c r="IEW16" s="886"/>
      <c r="IEX16" s="886"/>
      <c r="IEY16" s="886"/>
      <c r="IEZ16" s="885"/>
      <c r="IFA16" s="886"/>
      <c r="IFB16" s="886"/>
      <c r="IFC16" s="886"/>
      <c r="IFD16" s="885"/>
      <c r="IFE16" s="886"/>
      <c r="IFF16" s="886"/>
      <c r="IFG16" s="886"/>
      <c r="IFH16" s="885"/>
      <c r="IFI16" s="886"/>
      <c r="IFJ16" s="886"/>
      <c r="IFK16" s="886"/>
      <c r="IFL16" s="885"/>
      <c r="IFM16" s="886"/>
      <c r="IFN16" s="886"/>
      <c r="IFO16" s="886"/>
      <c r="IFP16" s="885"/>
      <c r="IFQ16" s="886"/>
      <c r="IFR16" s="886"/>
      <c r="IFS16" s="886"/>
      <c r="IFT16" s="885"/>
      <c r="IFU16" s="886"/>
      <c r="IFV16" s="886"/>
      <c r="IFW16" s="886"/>
      <c r="IFX16" s="885"/>
      <c r="IFY16" s="886"/>
      <c r="IFZ16" s="886"/>
      <c r="IGA16" s="886"/>
      <c r="IGB16" s="885"/>
      <c r="IGC16" s="886"/>
      <c r="IGD16" s="886"/>
      <c r="IGE16" s="886"/>
      <c r="IGF16" s="885"/>
      <c r="IGG16" s="886"/>
      <c r="IGH16" s="886"/>
      <c r="IGI16" s="886"/>
      <c r="IGJ16" s="885"/>
      <c r="IGK16" s="886"/>
      <c r="IGL16" s="886"/>
      <c r="IGM16" s="886"/>
      <c r="IGN16" s="885"/>
      <c r="IGO16" s="886"/>
      <c r="IGP16" s="886"/>
      <c r="IGQ16" s="886"/>
      <c r="IGR16" s="885"/>
      <c r="IGS16" s="886"/>
      <c r="IGT16" s="886"/>
      <c r="IGU16" s="886"/>
      <c r="IGV16" s="885"/>
      <c r="IGW16" s="886"/>
      <c r="IGX16" s="886"/>
      <c r="IGY16" s="886"/>
      <c r="IGZ16" s="885"/>
      <c r="IHA16" s="886"/>
      <c r="IHB16" s="886"/>
      <c r="IHC16" s="886"/>
      <c r="IHD16" s="885"/>
      <c r="IHE16" s="886"/>
      <c r="IHF16" s="886"/>
      <c r="IHG16" s="886"/>
      <c r="IHH16" s="885"/>
      <c r="IHI16" s="886"/>
      <c r="IHJ16" s="886"/>
      <c r="IHK16" s="886"/>
      <c r="IHL16" s="885"/>
      <c r="IHM16" s="886"/>
      <c r="IHN16" s="886"/>
      <c r="IHO16" s="886"/>
      <c r="IHP16" s="885"/>
      <c r="IHQ16" s="886"/>
      <c r="IHR16" s="886"/>
      <c r="IHS16" s="886"/>
      <c r="IHT16" s="885"/>
      <c r="IHU16" s="886"/>
      <c r="IHV16" s="886"/>
      <c r="IHW16" s="886"/>
      <c r="IHX16" s="885"/>
      <c r="IHY16" s="886"/>
      <c r="IHZ16" s="886"/>
      <c r="IIA16" s="886"/>
      <c r="IIB16" s="885"/>
      <c r="IIC16" s="886"/>
      <c r="IID16" s="886"/>
      <c r="IIE16" s="886"/>
      <c r="IIF16" s="885"/>
      <c r="IIG16" s="886"/>
      <c r="IIH16" s="886"/>
      <c r="III16" s="886"/>
      <c r="IIJ16" s="885"/>
      <c r="IIK16" s="886"/>
      <c r="IIL16" s="886"/>
      <c r="IIM16" s="886"/>
      <c r="IIN16" s="885"/>
      <c r="IIO16" s="886"/>
      <c r="IIP16" s="886"/>
      <c r="IIQ16" s="886"/>
      <c r="IIR16" s="885"/>
      <c r="IIS16" s="886"/>
      <c r="IIT16" s="886"/>
      <c r="IIU16" s="886"/>
      <c r="IIV16" s="885"/>
      <c r="IIW16" s="886"/>
      <c r="IIX16" s="886"/>
      <c r="IIY16" s="886"/>
      <c r="IIZ16" s="885"/>
      <c r="IJA16" s="886"/>
      <c r="IJB16" s="886"/>
      <c r="IJC16" s="886"/>
      <c r="IJD16" s="885"/>
      <c r="IJE16" s="886"/>
      <c r="IJF16" s="886"/>
      <c r="IJG16" s="886"/>
      <c r="IJH16" s="885"/>
      <c r="IJI16" s="886"/>
      <c r="IJJ16" s="886"/>
      <c r="IJK16" s="886"/>
      <c r="IJL16" s="885"/>
      <c r="IJM16" s="886"/>
      <c r="IJN16" s="886"/>
      <c r="IJO16" s="886"/>
      <c r="IJP16" s="885"/>
      <c r="IJQ16" s="886"/>
      <c r="IJR16" s="886"/>
      <c r="IJS16" s="886"/>
      <c r="IJT16" s="885"/>
      <c r="IJU16" s="886"/>
      <c r="IJV16" s="886"/>
      <c r="IJW16" s="886"/>
      <c r="IJX16" s="885"/>
      <c r="IJY16" s="886"/>
      <c r="IJZ16" s="886"/>
      <c r="IKA16" s="886"/>
      <c r="IKB16" s="885"/>
      <c r="IKC16" s="886"/>
      <c r="IKD16" s="886"/>
      <c r="IKE16" s="886"/>
      <c r="IKF16" s="885"/>
      <c r="IKG16" s="886"/>
      <c r="IKH16" s="886"/>
      <c r="IKI16" s="886"/>
      <c r="IKJ16" s="885"/>
      <c r="IKK16" s="886"/>
      <c r="IKL16" s="886"/>
      <c r="IKM16" s="886"/>
      <c r="IKN16" s="885"/>
      <c r="IKO16" s="886"/>
      <c r="IKP16" s="886"/>
      <c r="IKQ16" s="886"/>
      <c r="IKR16" s="885"/>
      <c r="IKS16" s="886"/>
      <c r="IKT16" s="886"/>
      <c r="IKU16" s="886"/>
      <c r="IKV16" s="885"/>
      <c r="IKW16" s="886"/>
      <c r="IKX16" s="886"/>
      <c r="IKY16" s="886"/>
      <c r="IKZ16" s="885"/>
      <c r="ILA16" s="886"/>
      <c r="ILB16" s="886"/>
      <c r="ILC16" s="886"/>
      <c r="ILD16" s="885"/>
      <c r="ILE16" s="886"/>
      <c r="ILF16" s="886"/>
      <c r="ILG16" s="886"/>
      <c r="ILH16" s="885"/>
      <c r="ILI16" s="886"/>
      <c r="ILJ16" s="886"/>
      <c r="ILK16" s="886"/>
      <c r="ILL16" s="885"/>
      <c r="ILM16" s="886"/>
      <c r="ILN16" s="886"/>
      <c r="ILO16" s="886"/>
      <c r="ILP16" s="885"/>
      <c r="ILQ16" s="886"/>
      <c r="ILR16" s="886"/>
      <c r="ILS16" s="886"/>
      <c r="ILT16" s="885"/>
      <c r="ILU16" s="886"/>
      <c r="ILV16" s="886"/>
      <c r="ILW16" s="886"/>
      <c r="ILX16" s="885"/>
      <c r="ILY16" s="886"/>
      <c r="ILZ16" s="886"/>
      <c r="IMA16" s="886"/>
      <c r="IMB16" s="885"/>
      <c r="IMC16" s="886"/>
      <c r="IMD16" s="886"/>
      <c r="IME16" s="886"/>
      <c r="IMF16" s="885"/>
      <c r="IMG16" s="886"/>
      <c r="IMH16" s="886"/>
      <c r="IMI16" s="886"/>
      <c r="IMJ16" s="885"/>
      <c r="IMK16" s="886"/>
      <c r="IML16" s="886"/>
      <c r="IMM16" s="886"/>
      <c r="IMN16" s="885"/>
      <c r="IMO16" s="886"/>
      <c r="IMP16" s="886"/>
      <c r="IMQ16" s="886"/>
      <c r="IMR16" s="885"/>
      <c r="IMS16" s="886"/>
      <c r="IMT16" s="886"/>
      <c r="IMU16" s="886"/>
      <c r="IMV16" s="885"/>
      <c r="IMW16" s="886"/>
      <c r="IMX16" s="886"/>
      <c r="IMY16" s="886"/>
      <c r="IMZ16" s="885"/>
      <c r="INA16" s="886"/>
      <c r="INB16" s="886"/>
      <c r="INC16" s="886"/>
      <c r="IND16" s="885"/>
      <c r="INE16" s="886"/>
      <c r="INF16" s="886"/>
      <c r="ING16" s="886"/>
      <c r="INH16" s="885"/>
      <c r="INI16" s="886"/>
      <c r="INJ16" s="886"/>
      <c r="INK16" s="886"/>
      <c r="INL16" s="885"/>
      <c r="INM16" s="886"/>
      <c r="INN16" s="886"/>
      <c r="INO16" s="886"/>
      <c r="INP16" s="885"/>
      <c r="INQ16" s="886"/>
      <c r="INR16" s="886"/>
      <c r="INS16" s="886"/>
      <c r="INT16" s="885"/>
      <c r="INU16" s="886"/>
      <c r="INV16" s="886"/>
      <c r="INW16" s="886"/>
      <c r="INX16" s="885"/>
      <c r="INY16" s="886"/>
      <c r="INZ16" s="886"/>
      <c r="IOA16" s="886"/>
      <c r="IOB16" s="885"/>
      <c r="IOC16" s="886"/>
      <c r="IOD16" s="886"/>
      <c r="IOE16" s="886"/>
      <c r="IOF16" s="885"/>
      <c r="IOG16" s="886"/>
      <c r="IOH16" s="886"/>
      <c r="IOI16" s="886"/>
      <c r="IOJ16" s="885"/>
      <c r="IOK16" s="886"/>
      <c r="IOL16" s="886"/>
      <c r="IOM16" s="886"/>
      <c r="ION16" s="885"/>
      <c r="IOO16" s="886"/>
      <c r="IOP16" s="886"/>
      <c r="IOQ16" s="886"/>
      <c r="IOR16" s="885"/>
      <c r="IOS16" s="886"/>
      <c r="IOT16" s="886"/>
      <c r="IOU16" s="886"/>
      <c r="IOV16" s="885"/>
      <c r="IOW16" s="886"/>
      <c r="IOX16" s="886"/>
      <c r="IOY16" s="886"/>
      <c r="IOZ16" s="885"/>
      <c r="IPA16" s="886"/>
      <c r="IPB16" s="886"/>
      <c r="IPC16" s="886"/>
      <c r="IPD16" s="885"/>
      <c r="IPE16" s="886"/>
      <c r="IPF16" s="886"/>
      <c r="IPG16" s="886"/>
      <c r="IPH16" s="885"/>
      <c r="IPI16" s="886"/>
      <c r="IPJ16" s="886"/>
      <c r="IPK16" s="886"/>
      <c r="IPL16" s="885"/>
      <c r="IPM16" s="886"/>
      <c r="IPN16" s="886"/>
      <c r="IPO16" s="886"/>
      <c r="IPP16" s="885"/>
      <c r="IPQ16" s="886"/>
      <c r="IPR16" s="886"/>
      <c r="IPS16" s="886"/>
      <c r="IPT16" s="885"/>
      <c r="IPU16" s="886"/>
      <c r="IPV16" s="886"/>
      <c r="IPW16" s="886"/>
      <c r="IPX16" s="885"/>
      <c r="IPY16" s="886"/>
      <c r="IPZ16" s="886"/>
      <c r="IQA16" s="886"/>
      <c r="IQB16" s="885"/>
      <c r="IQC16" s="886"/>
      <c r="IQD16" s="886"/>
      <c r="IQE16" s="886"/>
      <c r="IQF16" s="885"/>
      <c r="IQG16" s="886"/>
      <c r="IQH16" s="886"/>
      <c r="IQI16" s="886"/>
      <c r="IQJ16" s="885"/>
      <c r="IQK16" s="886"/>
      <c r="IQL16" s="886"/>
      <c r="IQM16" s="886"/>
      <c r="IQN16" s="885"/>
      <c r="IQO16" s="886"/>
      <c r="IQP16" s="886"/>
      <c r="IQQ16" s="886"/>
      <c r="IQR16" s="885"/>
      <c r="IQS16" s="886"/>
      <c r="IQT16" s="886"/>
      <c r="IQU16" s="886"/>
      <c r="IQV16" s="885"/>
      <c r="IQW16" s="886"/>
      <c r="IQX16" s="886"/>
      <c r="IQY16" s="886"/>
      <c r="IQZ16" s="885"/>
      <c r="IRA16" s="886"/>
      <c r="IRB16" s="886"/>
      <c r="IRC16" s="886"/>
      <c r="IRD16" s="885"/>
      <c r="IRE16" s="886"/>
      <c r="IRF16" s="886"/>
      <c r="IRG16" s="886"/>
      <c r="IRH16" s="885"/>
      <c r="IRI16" s="886"/>
      <c r="IRJ16" s="886"/>
      <c r="IRK16" s="886"/>
      <c r="IRL16" s="885"/>
      <c r="IRM16" s="886"/>
      <c r="IRN16" s="886"/>
      <c r="IRO16" s="886"/>
      <c r="IRP16" s="885"/>
      <c r="IRQ16" s="886"/>
      <c r="IRR16" s="886"/>
      <c r="IRS16" s="886"/>
      <c r="IRT16" s="885"/>
      <c r="IRU16" s="886"/>
      <c r="IRV16" s="886"/>
      <c r="IRW16" s="886"/>
      <c r="IRX16" s="885"/>
      <c r="IRY16" s="886"/>
      <c r="IRZ16" s="886"/>
      <c r="ISA16" s="886"/>
      <c r="ISB16" s="885"/>
      <c r="ISC16" s="886"/>
      <c r="ISD16" s="886"/>
      <c r="ISE16" s="886"/>
      <c r="ISF16" s="885"/>
      <c r="ISG16" s="886"/>
      <c r="ISH16" s="886"/>
      <c r="ISI16" s="886"/>
      <c r="ISJ16" s="885"/>
      <c r="ISK16" s="886"/>
      <c r="ISL16" s="886"/>
      <c r="ISM16" s="886"/>
      <c r="ISN16" s="885"/>
      <c r="ISO16" s="886"/>
      <c r="ISP16" s="886"/>
      <c r="ISQ16" s="886"/>
      <c r="ISR16" s="885"/>
      <c r="ISS16" s="886"/>
      <c r="IST16" s="886"/>
      <c r="ISU16" s="886"/>
      <c r="ISV16" s="885"/>
      <c r="ISW16" s="886"/>
      <c r="ISX16" s="886"/>
      <c r="ISY16" s="886"/>
      <c r="ISZ16" s="885"/>
      <c r="ITA16" s="886"/>
      <c r="ITB16" s="886"/>
      <c r="ITC16" s="886"/>
      <c r="ITD16" s="885"/>
      <c r="ITE16" s="886"/>
      <c r="ITF16" s="886"/>
      <c r="ITG16" s="886"/>
      <c r="ITH16" s="885"/>
      <c r="ITI16" s="886"/>
      <c r="ITJ16" s="886"/>
      <c r="ITK16" s="886"/>
      <c r="ITL16" s="885"/>
      <c r="ITM16" s="886"/>
      <c r="ITN16" s="886"/>
      <c r="ITO16" s="886"/>
      <c r="ITP16" s="885"/>
      <c r="ITQ16" s="886"/>
      <c r="ITR16" s="886"/>
      <c r="ITS16" s="886"/>
      <c r="ITT16" s="885"/>
      <c r="ITU16" s="886"/>
      <c r="ITV16" s="886"/>
      <c r="ITW16" s="886"/>
      <c r="ITX16" s="885"/>
      <c r="ITY16" s="886"/>
      <c r="ITZ16" s="886"/>
      <c r="IUA16" s="886"/>
      <c r="IUB16" s="885"/>
      <c r="IUC16" s="886"/>
      <c r="IUD16" s="886"/>
      <c r="IUE16" s="886"/>
      <c r="IUF16" s="885"/>
      <c r="IUG16" s="886"/>
      <c r="IUH16" s="886"/>
      <c r="IUI16" s="886"/>
      <c r="IUJ16" s="885"/>
      <c r="IUK16" s="886"/>
      <c r="IUL16" s="886"/>
      <c r="IUM16" s="886"/>
      <c r="IUN16" s="885"/>
      <c r="IUO16" s="886"/>
      <c r="IUP16" s="886"/>
      <c r="IUQ16" s="886"/>
      <c r="IUR16" s="885"/>
      <c r="IUS16" s="886"/>
      <c r="IUT16" s="886"/>
      <c r="IUU16" s="886"/>
      <c r="IUV16" s="885"/>
      <c r="IUW16" s="886"/>
      <c r="IUX16" s="886"/>
      <c r="IUY16" s="886"/>
      <c r="IUZ16" s="885"/>
      <c r="IVA16" s="886"/>
      <c r="IVB16" s="886"/>
      <c r="IVC16" s="886"/>
      <c r="IVD16" s="885"/>
      <c r="IVE16" s="886"/>
      <c r="IVF16" s="886"/>
      <c r="IVG16" s="886"/>
      <c r="IVH16" s="885"/>
      <c r="IVI16" s="886"/>
      <c r="IVJ16" s="886"/>
      <c r="IVK16" s="886"/>
      <c r="IVL16" s="885"/>
      <c r="IVM16" s="886"/>
      <c r="IVN16" s="886"/>
      <c r="IVO16" s="886"/>
      <c r="IVP16" s="885"/>
      <c r="IVQ16" s="886"/>
      <c r="IVR16" s="886"/>
      <c r="IVS16" s="886"/>
      <c r="IVT16" s="885"/>
      <c r="IVU16" s="886"/>
      <c r="IVV16" s="886"/>
      <c r="IVW16" s="886"/>
      <c r="IVX16" s="885"/>
      <c r="IVY16" s="886"/>
      <c r="IVZ16" s="886"/>
      <c r="IWA16" s="886"/>
      <c r="IWB16" s="885"/>
      <c r="IWC16" s="886"/>
      <c r="IWD16" s="886"/>
      <c r="IWE16" s="886"/>
      <c r="IWF16" s="885"/>
      <c r="IWG16" s="886"/>
      <c r="IWH16" s="886"/>
      <c r="IWI16" s="886"/>
      <c r="IWJ16" s="885"/>
      <c r="IWK16" s="886"/>
      <c r="IWL16" s="886"/>
      <c r="IWM16" s="886"/>
      <c r="IWN16" s="885"/>
      <c r="IWO16" s="886"/>
      <c r="IWP16" s="886"/>
      <c r="IWQ16" s="886"/>
      <c r="IWR16" s="885"/>
      <c r="IWS16" s="886"/>
      <c r="IWT16" s="886"/>
      <c r="IWU16" s="886"/>
      <c r="IWV16" s="885"/>
      <c r="IWW16" s="886"/>
      <c r="IWX16" s="886"/>
      <c r="IWY16" s="886"/>
      <c r="IWZ16" s="885"/>
      <c r="IXA16" s="886"/>
      <c r="IXB16" s="886"/>
      <c r="IXC16" s="886"/>
      <c r="IXD16" s="885"/>
      <c r="IXE16" s="886"/>
      <c r="IXF16" s="886"/>
      <c r="IXG16" s="886"/>
      <c r="IXH16" s="885"/>
      <c r="IXI16" s="886"/>
      <c r="IXJ16" s="886"/>
      <c r="IXK16" s="886"/>
      <c r="IXL16" s="885"/>
      <c r="IXM16" s="886"/>
      <c r="IXN16" s="886"/>
      <c r="IXO16" s="886"/>
      <c r="IXP16" s="885"/>
      <c r="IXQ16" s="886"/>
      <c r="IXR16" s="886"/>
      <c r="IXS16" s="886"/>
      <c r="IXT16" s="885"/>
      <c r="IXU16" s="886"/>
      <c r="IXV16" s="886"/>
      <c r="IXW16" s="886"/>
      <c r="IXX16" s="885"/>
      <c r="IXY16" s="886"/>
      <c r="IXZ16" s="886"/>
      <c r="IYA16" s="886"/>
      <c r="IYB16" s="885"/>
      <c r="IYC16" s="886"/>
      <c r="IYD16" s="886"/>
      <c r="IYE16" s="886"/>
      <c r="IYF16" s="885"/>
      <c r="IYG16" s="886"/>
      <c r="IYH16" s="886"/>
      <c r="IYI16" s="886"/>
      <c r="IYJ16" s="885"/>
      <c r="IYK16" s="886"/>
      <c r="IYL16" s="886"/>
      <c r="IYM16" s="886"/>
      <c r="IYN16" s="885"/>
      <c r="IYO16" s="886"/>
      <c r="IYP16" s="886"/>
      <c r="IYQ16" s="886"/>
      <c r="IYR16" s="885"/>
      <c r="IYS16" s="886"/>
      <c r="IYT16" s="886"/>
      <c r="IYU16" s="886"/>
      <c r="IYV16" s="885"/>
      <c r="IYW16" s="886"/>
      <c r="IYX16" s="886"/>
      <c r="IYY16" s="886"/>
      <c r="IYZ16" s="885"/>
      <c r="IZA16" s="886"/>
      <c r="IZB16" s="886"/>
      <c r="IZC16" s="886"/>
      <c r="IZD16" s="885"/>
      <c r="IZE16" s="886"/>
      <c r="IZF16" s="886"/>
      <c r="IZG16" s="886"/>
      <c r="IZH16" s="885"/>
      <c r="IZI16" s="886"/>
      <c r="IZJ16" s="886"/>
      <c r="IZK16" s="886"/>
      <c r="IZL16" s="885"/>
      <c r="IZM16" s="886"/>
      <c r="IZN16" s="886"/>
      <c r="IZO16" s="886"/>
      <c r="IZP16" s="885"/>
      <c r="IZQ16" s="886"/>
      <c r="IZR16" s="886"/>
      <c r="IZS16" s="886"/>
      <c r="IZT16" s="885"/>
      <c r="IZU16" s="886"/>
      <c r="IZV16" s="886"/>
      <c r="IZW16" s="886"/>
      <c r="IZX16" s="885"/>
      <c r="IZY16" s="886"/>
      <c r="IZZ16" s="886"/>
      <c r="JAA16" s="886"/>
      <c r="JAB16" s="885"/>
      <c r="JAC16" s="886"/>
      <c r="JAD16" s="886"/>
      <c r="JAE16" s="886"/>
      <c r="JAF16" s="885"/>
      <c r="JAG16" s="886"/>
      <c r="JAH16" s="886"/>
      <c r="JAI16" s="886"/>
      <c r="JAJ16" s="885"/>
      <c r="JAK16" s="886"/>
      <c r="JAL16" s="886"/>
      <c r="JAM16" s="886"/>
      <c r="JAN16" s="885"/>
      <c r="JAO16" s="886"/>
      <c r="JAP16" s="886"/>
      <c r="JAQ16" s="886"/>
      <c r="JAR16" s="885"/>
      <c r="JAS16" s="886"/>
      <c r="JAT16" s="886"/>
      <c r="JAU16" s="886"/>
      <c r="JAV16" s="885"/>
      <c r="JAW16" s="886"/>
      <c r="JAX16" s="886"/>
      <c r="JAY16" s="886"/>
      <c r="JAZ16" s="885"/>
      <c r="JBA16" s="886"/>
      <c r="JBB16" s="886"/>
      <c r="JBC16" s="886"/>
      <c r="JBD16" s="885"/>
      <c r="JBE16" s="886"/>
      <c r="JBF16" s="886"/>
      <c r="JBG16" s="886"/>
      <c r="JBH16" s="885"/>
      <c r="JBI16" s="886"/>
      <c r="JBJ16" s="886"/>
      <c r="JBK16" s="886"/>
      <c r="JBL16" s="885"/>
      <c r="JBM16" s="886"/>
      <c r="JBN16" s="886"/>
      <c r="JBO16" s="886"/>
      <c r="JBP16" s="885"/>
      <c r="JBQ16" s="886"/>
      <c r="JBR16" s="886"/>
      <c r="JBS16" s="886"/>
      <c r="JBT16" s="885"/>
      <c r="JBU16" s="886"/>
      <c r="JBV16" s="886"/>
      <c r="JBW16" s="886"/>
      <c r="JBX16" s="885"/>
      <c r="JBY16" s="886"/>
      <c r="JBZ16" s="886"/>
      <c r="JCA16" s="886"/>
      <c r="JCB16" s="885"/>
      <c r="JCC16" s="886"/>
      <c r="JCD16" s="886"/>
      <c r="JCE16" s="886"/>
      <c r="JCF16" s="885"/>
      <c r="JCG16" s="886"/>
      <c r="JCH16" s="886"/>
      <c r="JCI16" s="886"/>
      <c r="JCJ16" s="885"/>
      <c r="JCK16" s="886"/>
      <c r="JCL16" s="886"/>
      <c r="JCM16" s="886"/>
      <c r="JCN16" s="885"/>
      <c r="JCO16" s="886"/>
      <c r="JCP16" s="886"/>
      <c r="JCQ16" s="886"/>
      <c r="JCR16" s="885"/>
      <c r="JCS16" s="886"/>
      <c r="JCT16" s="886"/>
      <c r="JCU16" s="886"/>
      <c r="JCV16" s="885"/>
      <c r="JCW16" s="886"/>
      <c r="JCX16" s="886"/>
      <c r="JCY16" s="886"/>
      <c r="JCZ16" s="885"/>
      <c r="JDA16" s="886"/>
      <c r="JDB16" s="886"/>
      <c r="JDC16" s="886"/>
      <c r="JDD16" s="885"/>
      <c r="JDE16" s="886"/>
      <c r="JDF16" s="886"/>
      <c r="JDG16" s="886"/>
      <c r="JDH16" s="885"/>
      <c r="JDI16" s="886"/>
      <c r="JDJ16" s="886"/>
      <c r="JDK16" s="886"/>
      <c r="JDL16" s="885"/>
      <c r="JDM16" s="886"/>
      <c r="JDN16" s="886"/>
      <c r="JDO16" s="886"/>
      <c r="JDP16" s="885"/>
      <c r="JDQ16" s="886"/>
      <c r="JDR16" s="886"/>
      <c r="JDS16" s="886"/>
      <c r="JDT16" s="885"/>
      <c r="JDU16" s="886"/>
      <c r="JDV16" s="886"/>
      <c r="JDW16" s="886"/>
      <c r="JDX16" s="885"/>
      <c r="JDY16" s="886"/>
      <c r="JDZ16" s="886"/>
      <c r="JEA16" s="886"/>
      <c r="JEB16" s="885"/>
      <c r="JEC16" s="886"/>
      <c r="JED16" s="886"/>
      <c r="JEE16" s="886"/>
      <c r="JEF16" s="885"/>
      <c r="JEG16" s="886"/>
      <c r="JEH16" s="886"/>
      <c r="JEI16" s="886"/>
      <c r="JEJ16" s="885"/>
      <c r="JEK16" s="886"/>
      <c r="JEL16" s="886"/>
      <c r="JEM16" s="886"/>
      <c r="JEN16" s="885"/>
      <c r="JEO16" s="886"/>
      <c r="JEP16" s="886"/>
      <c r="JEQ16" s="886"/>
      <c r="JER16" s="885"/>
      <c r="JES16" s="886"/>
      <c r="JET16" s="886"/>
      <c r="JEU16" s="886"/>
      <c r="JEV16" s="885"/>
      <c r="JEW16" s="886"/>
      <c r="JEX16" s="886"/>
      <c r="JEY16" s="886"/>
      <c r="JEZ16" s="885"/>
      <c r="JFA16" s="886"/>
      <c r="JFB16" s="886"/>
      <c r="JFC16" s="886"/>
      <c r="JFD16" s="885"/>
      <c r="JFE16" s="886"/>
      <c r="JFF16" s="886"/>
      <c r="JFG16" s="886"/>
      <c r="JFH16" s="885"/>
      <c r="JFI16" s="886"/>
      <c r="JFJ16" s="886"/>
      <c r="JFK16" s="886"/>
      <c r="JFL16" s="885"/>
      <c r="JFM16" s="886"/>
      <c r="JFN16" s="886"/>
      <c r="JFO16" s="886"/>
      <c r="JFP16" s="885"/>
      <c r="JFQ16" s="886"/>
      <c r="JFR16" s="886"/>
      <c r="JFS16" s="886"/>
      <c r="JFT16" s="885"/>
      <c r="JFU16" s="886"/>
      <c r="JFV16" s="886"/>
      <c r="JFW16" s="886"/>
      <c r="JFX16" s="885"/>
      <c r="JFY16" s="886"/>
      <c r="JFZ16" s="886"/>
      <c r="JGA16" s="886"/>
      <c r="JGB16" s="885"/>
      <c r="JGC16" s="886"/>
      <c r="JGD16" s="886"/>
      <c r="JGE16" s="886"/>
      <c r="JGF16" s="885"/>
      <c r="JGG16" s="886"/>
      <c r="JGH16" s="886"/>
      <c r="JGI16" s="886"/>
      <c r="JGJ16" s="885"/>
      <c r="JGK16" s="886"/>
      <c r="JGL16" s="886"/>
      <c r="JGM16" s="886"/>
      <c r="JGN16" s="885"/>
      <c r="JGO16" s="886"/>
      <c r="JGP16" s="886"/>
      <c r="JGQ16" s="886"/>
      <c r="JGR16" s="885"/>
      <c r="JGS16" s="886"/>
      <c r="JGT16" s="886"/>
      <c r="JGU16" s="886"/>
      <c r="JGV16" s="885"/>
      <c r="JGW16" s="886"/>
      <c r="JGX16" s="886"/>
      <c r="JGY16" s="886"/>
      <c r="JGZ16" s="885"/>
      <c r="JHA16" s="886"/>
      <c r="JHB16" s="886"/>
      <c r="JHC16" s="886"/>
      <c r="JHD16" s="885"/>
      <c r="JHE16" s="886"/>
      <c r="JHF16" s="886"/>
      <c r="JHG16" s="886"/>
      <c r="JHH16" s="885"/>
      <c r="JHI16" s="886"/>
      <c r="JHJ16" s="886"/>
      <c r="JHK16" s="886"/>
      <c r="JHL16" s="885"/>
      <c r="JHM16" s="886"/>
      <c r="JHN16" s="886"/>
      <c r="JHO16" s="886"/>
      <c r="JHP16" s="885"/>
      <c r="JHQ16" s="886"/>
      <c r="JHR16" s="886"/>
      <c r="JHS16" s="886"/>
      <c r="JHT16" s="885"/>
      <c r="JHU16" s="886"/>
      <c r="JHV16" s="886"/>
      <c r="JHW16" s="886"/>
      <c r="JHX16" s="885"/>
      <c r="JHY16" s="886"/>
      <c r="JHZ16" s="886"/>
      <c r="JIA16" s="886"/>
      <c r="JIB16" s="885"/>
      <c r="JIC16" s="886"/>
      <c r="JID16" s="886"/>
      <c r="JIE16" s="886"/>
      <c r="JIF16" s="885"/>
      <c r="JIG16" s="886"/>
      <c r="JIH16" s="886"/>
      <c r="JII16" s="886"/>
      <c r="JIJ16" s="885"/>
      <c r="JIK16" s="886"/>
      <c r="JIL16" s="886"/>
      <c r="JIM16" s="886"/>
      <c r="JIN16" s="885"/>
      <c r="JIO16" s="886"/>
      <c r="JIP16" s="886"/>
      <c r="JIQ16" s="886"/>
      <c r="JIR16" s="885"/>
      <c r="JIS16" s="886"/>
      <c r="JIT16" s="886"/>
      <c r="JIU16" s="886"/>
      <c r="JIV16" s="885"/>
      <c r="JIW16" s="886"/>
      <c r="JIX16" s="886"/>
      <c r="JIY16" s="886"/>
      <c r="JIZ16" s="885"/>
      <c r="JJA16" s="886"/>
      <c r="JJB16" s="886"/>
      <c r="JJC16" s="886"/>
      <c r="JJD16" s="885"/>
      <c r="JJE16" s="886"/>
      <c r="JJF16" s="886"/>
      <c r="JJG16" s="886"/>
      <c r="JJH16" s="885"/>
      <c r="JJI16" s="886"/>
      <c r="JJJ16" s="886"/>
      <c r="JJK16" s="886"/>
      <c r="JJL16" s="885"/>
      <c r="JJM16" s="886"/>
      <c r="JJN16" s="886"/>
      <c r="JJO16" s="886"/>
      <c r="JJP16" s="885"/>
      <c r="JJQ16" s="886"/>
      <c r="JJR16" s="886"/>
      <c r="JJS16" s="886"/>
      <c r="JJT16" s="885"/>
      <c r="JJU16" s="886"/>
      <c r="JJV16" s="886"/>
      <c r="JJW16" s="886"/>
      <c r="JJX16" s="885"/>
      <c r="JJY16" s="886"/>
      <c r="JJZ16" s="886"/>
      <c r="JKA16" s="886"/>
      <c r="JKB16" s="885"/>
      <c r="JKC16" s="886"/>
      <c r="JKD16" s="886"/>
      <c r="JKE16" s="886"/>
      <c r="JKF16" s="885"/>
      <c r="JKG16" s="886"/>
      <c r="JKH16" s="886"/>
      <c r="JKI16" s="886"/>
      <c r="JKJ16" s="885"/>
      <c r="JKK16" s="886"/>
      <c r="JKL16" s="886"/>
      <c r="JKM16" s="886"/>
      <c r="JKN16" s="885"/>
      <c r="JKO16" s="886"/>
      <c r="JKP16" s="886"/>
      <c r="JKQ16" s="886"/>
      <c r="JKR16" s="885"/>
      <c r="JKS16" s="886"/>
      <c r="JKT16" s="886"/>
      <c r="JKU16" s="886"/>
      <c r="JKV16" s="885"/>
      <c r="JKW16" s="886"/>
      <c r="JKX16" s="886"/>
      <c r="JKY16" s="886"/>
      <c r="JKZ16" s="885"/>
      <c r="JLA16" s="886"/>
      <c r="JLB16" s="886"/>
      <c r="JLC16" s="886"/>
      <c r="JLD16" s="885"/>
      <c r="JLE16" s="886"/>
      <c r="JLF16" s="886"/>
      <c r="JLG16" s="886"/>
      <c r="JLH16" s="885"/>
      <c r="JLI16" s="886"/>
      <c r="JLJ16" s="886"/>
      <c r="JLK16" s="886"/>
      <c r="JLL16" s="885"/>
      <c r="JLM16" s="886"/>
      <c r="JLN16" s="886"/>
      <c r="JLO16" s="886"/>
      <c r="JLP16" s="885"/>
      <c r="JLQ16" s="886"/>
      <c r="JLR16" s="886"/>
      <c r="JLS16" s="886"/>
      <c r="JLT16" s="885"/>
      <c r="JLU16" s="886"/>
      <c r="JLV16" s="886"/>
      <c r="JLW16" s="886"/>
      <c r="JLX16" s="885"/>
      <c r="JLY16" s="886"/>
      <c r="JLZ16" s="886"/>
      <c r="JMA16" s="886"/>
      <c r="JMB16" s="885"/>
      <c r="JMC16" s="886"/>
      <c r="JMD16" s="886"/>
      <c r="JME16" s="886"/>
      <c r="JMF16" s="885"/>
      <c r="JMG16" s="886"/>
      <c r="JMH16" s="886"/>
      <c r="JMI16" s="886"/>
      <c r="JMJ16" s="885"/>
      <c r="JMK16" s="886"/>
      <c r="JML16" s="886"/>
      <c r="JMM16" s="886"/>
      <c r="JMN16" s="885"/>
      <c r="JMO16" s="886"/>
      <c r="JMP16" s="886"/>
      <c r="JMQ16" s="886"/>
      <c r="JMR16" s="885"/>
      <c r="JMS16" s="886"/>
      <c r="JMT16" s="886"/>
      <c r="JMU16" s="886"/>
      <c r="JMV16" s="885"/>
      <c r="JMW16" s="886"/>
      <c r="JMX16" s="886"/>
      <c r="JMY16" s="886"/>
      <c r="JMZ16" s="885"/>
      <c r="JNA16" s="886"/>
      <c r="JNB16" s="886"/>
      <c r="JNC16" s="886"/>
      <c r="JND16" s="885"/>
      <c r="JNE16" s="886"/>
      <c r="JNF16" s="886"/>
      <c r="JNG16" s="886"/>
      <c r="JNH16" s="885"/>
      <c r="JNI16" s="886"/>
      <c r="JNJ16" s="886"/>
      <c r="JNK16" s="886"/>
      <c r="JNL16" s="885"/>
      <c r="JNM16" s="886"/>
      <c r="JNN16" s="886"/>
      <c r="JNO16" s="886"/>
      <c r="JNP16" s="885"/>
      <c r="JNQ16" s="886"/>
      <c r="JNR16" s="886"/>
      <c r="JNS16" s="886"/>
      <c r="JNT16" s="885"/>
      <c r="JNU16" s="886"/>
      <c r="JNV16" s="886"/>
      <c r="JNW16" s="886"/>
      <c r="JNX16" s="885"/>
      <c r="JNY16" s="886"/>
      <c r="JNZ16" s="886"/>
      <c r="JOA16" s="886"/>
      <c r="JOB16" s="885"/>
      <c r="JOC16" s="886"/>
      <c r="JOD16" s="886"/>
      <c r="JOE16" s="886"/>
      <c r="JOF16" s="885"/>
      <c r="JOG16" s="886"/>
      <c r="JOH16" s="886"/>
      <c r="JOI16" s="886"/>
      <c r="JOJ16" s="885"/>
      <c r="JOK16" s="886"/>
      <c r="JOL16" s="886"/>
      <c r="JOM16" s="886"/>
      <c r="JON16" s="885"/>
      <c r="JOO16" s="886"/>
      <c r="JOP16" s="886"/>
      <c r="JOQ16" s="886"/>
      <c r="JOR16" s="885"/>
      <c r="JOS16" s="886"/>
      <c r="JOT16" s="886"/>
      <c r="JOU16" s="886"/>
      <c r="JOV16" s="885"/>
      <c r="JOW16" s="886"/>
      <c r="JOX16" s="886"/>
      <c r="JOY16" s="886"/>
      <c r="JOZ16" s="885"/>
      <c r="JPA16" s="886"/>
      <c r="JPB16" s="886"/>
      <c r="JPC16" s="886"/>
      <c r="JPD16" s="885"/>
      <c r="JPE16" s="886"/>
      <c r="JPF16" s="886"/>
      <c r="JPG16" s="886"/>
      <c r="JPH16" s="885"/>
      <c r="JPI16" s="886"/>
      <c r="JPJ16" s="886"/>
      <c r="JPK16" s="886"/>
      <c r="JPL16" s="885"/>
      <c r="JPM16" s="886"/>
      <c r="JPN16" s="886"/>
      <c r="JPO16" s="886"/>
      <c r="JPP16" s="885"/>
      <c r="JPQ16" s="886"/>
      <c r="JPR16" s="886"/>
      <c r="JPS16" s="886"/>
      <c r="JPT16" s="885"/>
      <c r="JPU16" s="886"/>
      <c r="JPV16" s="886"/>
      <c r="JPW16" s="886"/>
      <c r="JPX16" s="885"/>
      <c r="JPY16" s="886"/>
      <c r="JPZ16" s="886"/>
      <c r="JQA16" s="886"/>
      <c r="JQB16" s="885"/>
      <c r="JQC16" s="886"/>
      <c r="JQD16" s="886"/>
      <c r="JQE16" s="886"/>
      <c r="JQF16" s="885"/>
      <c r="JQG16" s="886"/>
      <c r="JQH16" s="886"/>
      <c r="JQI16" s="886"/>
      <c r="JQJ16" s="885"/>
      <c r="JQK16" s="886"/>
      <c r="JQL16" s="886"/>
      <c r="JQM16" s="886"/>
      <c r="JQN16" s="885"/>
      <c r="JQO16" s="886"/>
      <c r="JQP16" s="886"/>
      <c r="JQQ16" s="886"/>
      <c r="JQR16" s="885"/>
      <c r="JQS16" s="886"/>
      <c r="JQT16" s="886"/>
      <c r="JQU16" s="886"/>
      <c r="JQV16" s="885"/>
      <c r="JQW16" s="886"/>
      <c r="JQX16" s="886"/>
      <c r="JQY16" s="886"/>
      <c r="JQZ16" s="885"/>
      <c r="JRA16" s="886"/>
      <c r="JRB16" s="886"/>
      <c r="JRC16" s="886"/>
      <c r="JRD16" s="885"/>
      <c r="JRE16" s="886"/>
      <c r="JRF16" s="886"/>
      <c r="JRG16" s="886"/>
      <c r="JRH16" s="885"/>
      <c r="JRI16" s="886"/>
      <c r="JRJ16" s="886"/>
      <c r="JRK16" s="886"/>
      <c r="JRL16" s="885"/>
      <c r="JRM16" s="886"/>
      <c r="JRN16" s="886"/>
      <c r="JRO16" s="886"/>
      <c r="JRP16" s="885"/>
      <c r="JRQ16" s="886"/>
      <c r="JRR16" s="886"/>
      <c r="JRS16" s="886"/>
      <c r="JRT16" s="885"/>
      <c r="JRU16" s="886"/>
      <c r="JRV16" s="886"/>
      <c r="JRW16" s="886"/>
      <c r="JRX16" s="885"/>
      <c r="JRY16" s="886"/>
      <c r="JRZ16" s="886"/>
      <c r="JSA16" s="886"/>
      <c r="JSB16" s="885"/>
      <c r="JSC16" s="886"/>
      <c r="JSD16" s="886"/>
      <c r="JSE16" s="886"/>
      <c r="JSF16" s="885"/>
      <c r="JSG16" s="886"/>
      <c r="JSH16" s="886"/>
      <c r="JSI16" s="886"/>
      <c r="JSJ16" s="885"/>
      <c r="JSK16" s="886"/>
      <c r="JSL16" s="886"/>
      <c r="JSM16" s="886"/>
      <c r="JSN16" s="885"/>
      <c r="JSO16" s="886"/>
      <c r="JSP16" s="886"/>
      <c r="JSQ16" s="886"/>
      <c r="JSR16" s="885"/>
      <c r="JSS16" s="886"/>
      <c r="JST16" s="886"/>
      <c r="JSU16" s="886"/>
      <c r="JSV16" s="885"/>
      <c r="JSW16" s="886"/>
      <c r="JSX16" s="886"/>
      <c r="JSY16" s="886"/>
      <c r="JSZ16" s="885"/>
      <c r="JTA16" s="886"/>
      <c r="JTB16" s="886"/>
      <c r="JTC16" s="886"/>
      <c r="JTD16" s="885"/>
      <c r="JTE16" s="886"/>
      <c r="JTF16" s="886"/>
      <c r="JTG16" s="886"/>
      <c r="JTH16" s="885"/>
      <c r="JTI16" s="886"/>
      <c r="JTJ16" s="886"/>
      <c r="JTK16" s="886"/>
      <c r="JTL16" s="885"/>
      <c r="JTM16" s="886"/>
      <c r="JTN16" s="886"/>
      <c r="JTO16" s="886"/>
      <c r="JTP16" s="885"/>
      <c r="JTQ16" s="886"/>
      <c r="JTR16" s="886"/>
      <c r="JTS16" s="886"/>
      <c r="JTT16" s="885"/>
      <c r="JTU16" s="886"/>
      <c r="JTV16" s="886"/>
      <c r="JTW16" s="886"/>
      <c r="JTX16" s="885"/>
      <c r="JTY16" s="886"/>
      <c r="JTZ16" s="886"/>
      <c r="JUA16" s="886"/>
      <c r="JUB16" s="885"/>
      <c r="JUC16" s="886"/>
      <c r="JUD16" s="886"/>
      <c r="JUE16" s="886"/>
      <c r="JUF16" s="885"/>
      <c r="JUG16" s="886"/>
      <c r="JUH16" s="886"/>
      <c r="JUI16" s="886"/>
      <c r="JUJ16" s="885"/>
      <c r="JUK16" s="886"/>
      <c r="JUL16" s="886"/>
      <c r="JUM16" s="886"/>
      <c r="JUN16" s="885"/>
      <c r="JUO16" s="886"/>
      <c r="JUP16" s="886"/>
      <c r="JUQ16" s="886"/>
      <c r="JUR16" s="885"/>
      <c r="JUS16" s="886"/>
      <c r="JUT16" s="886"/>
      <c r="JUU16" s="886"/>
      <c r="JUV16" s="885"/>
      <c r="JUW16" s="886"/>
      <c r="JUX16" s="886"/>
      <c r="JUY16" s="886"/>
      <c r="JUZ16" s="885"/>
      <c r="JVA16" s="886"/>
      <c r="JVB16" s="886"/>
      <c r="JVC16" s="886"/>
      <c r="JVD16" s="885"/>
      <c r="JVE16" s="886"/>
      <c r="JVF16" s="886"/>
      <c r="JVG16" s="886"/>
      <c r="JVH16" s="885"/>
      <c r="JVI16" s="886"/>
      <c r="JVJ16" s="886"/>
      <c r="JVK16" s="886"/>
      <c r="JVL16" s="885"/>
      <c r="JVM16" s="886"/>
      <c r="JVN16" s="886"/>
      <c r="JVO16" s="886"/>
      <c r="JVP16" s="885"/>
      <c r="JVQ16" s="886"/>
      <c r="JVR16" s="886"/>
      <c r="JVS16" s="886"/>
      <c r="JVT16" s="885"/>
      <c r="JVU16" s="886"/>
      <c r="JVV16" s="886"/>
      <c r="JVW16" s="886"/>
      <c r="JVX16" s="885"/>
      <c r="JVY16" s="886"/>
      <c r="JVZ16" s="886"/>
      <c r="JWA16" s="886"/>
      <c r="JWB16" s="885"/>
      <c r="JWC16" s="886"/>
      <c r="JWD16" s="886"/>
      <c r="JWE16" s="886"/>
      <c r="JWF16" s="885"/>
      <c r="JWG16" s="886"/>
      <c r="JWH16" s="886"/>
      <c r="JWI16" s="886"/>
      <c r="JWJ16" s="885"/>
      <c r="JWK16" s="886"/>
      <c r="JWL16" s="886"/>
      <c r="JWM16" s="886"/>
      <c r="JWN16" s="885"/>
      <c r="JWO16" s="886"/>
      <c r="JWP16" s="886"/>
      <c r="JWQ16" s="886"/>
      <c r="JWR16" s="885"/>
      <c r="JWS16" s="886"/>
      <c r="JWT16" s="886"/>
      <c r="JWU16" s="886"/>
      <c r="JWV16" s="885"/>
      <c r="JWW16" s="886"/>
      <c r="JWX16" s="886"/>
      <c r="JWY16" s="886"/>
      <c r="JWZ16" s="885"/>
      <c r="JXA16" s="886"/>
      <c r="JXB16" s="886"/>
      <c r="JXC16" s="886"/>
      <c r="JXD16" s="885"/>
      <c r="JXE16" s="886"/>
      <c r="JXF16" s="886"/>
      <c r="JXG16" s="886"/>
      <c r="JXH16" s="885"/>
      <c r="JXI16" s="886"/>
      <c r="JXJ16" s="886"/>
      <c r="JXK16" s="886"/>
      <c r="JXL16" s="885"/>
      <c r="JXM16" s="886"/>
      <c r="JXN16" s="886"/>
      <c r="JXO16" s="886"/>
      <c r="JXP16" s="885"/>
      <c r="JXQ16" s="886"/>
      <c r="JXR16" s="886"/>
      <c r="JXS16" s="886"/>
      <c r="JXT16" s="885"/>
      <c r="JXU16" s="886"/>
      <c r="JXV16" s="886"/>
      <c r="JXW16" s="886"/>
      <c r="JXX16" s="885"/>
      <c r="JXY16" s="886"/>
      <c r="JXZ16" s="886"/>
      <c r="JYA16" s="886"/>
      <c r="JYB16" s="885"/>
      <c r="JYC16" s="886"/>
      <c r="JYD16" s="886"/>
      <c r="JYE16" s="886"/>
      <c r="JYF16" s="885"/>
      <c r="JYG16" s="886"/>
      <c r="JYH16" s="886"/>
      <c r="JYI16" s="886"/>
      <c r="JYJ16" s="885"/>
      <c r="JYK16" s="886"/>
      <c r="JYL16" s="886"/>
      <c r="JYM16" s="886"/>
      <c r="JYN16" s="885"/>
      <c r="JYO16" s="886"/>
      <c r="JYP16" s="886"/>
      <c r="JYQ16" s="886"/>
      <c r="JYR16" s="885"/>
      <c r="JYS16" s="886"/>
      <c r="JYT16" s="886"/>
      <c r="JYU16" s="886"/>
      <c r="JYV16" s="885"/>
      <c r="JYW16" s="886"/>
      <c r="JYX16" s="886"/>
      <c r="JYY16" s="886"/>
      <c r="JYZ16" s="885"/>
      <c r="JZA16" s="886"/>
      <c r="JZB16" s="886"/>
      <c r="JZC16" s="886"/>
      <c r="JZD16" s="885"/>
      <c r="JZE16" s="886"/>
      <c r="JZF16" s="886"/>
      <c r="JZG16" s="886"/>
      <c r="JZH16" s="885"/>
      <c r="JZI16" s="886"/>
      <c r="JZJ16" s="886"/>
      <c r="JZK16" s="886"/>
      <c r="JZL16" s="885"/>
      <c r="JZM16" s="886"/>
      <c r="JZN16" s="886"/>
      <c r="JZO16" s="886"/>
      <c r="JZP16" s="885"/>
      <c r="JZQ16" s="886"/>
      <c r="JZR16" s="886"/>
      <c r="JZS16" s="886"/>
      <c r="JZT16" s="885"/>
      <c r="JZU16" s="886"/>
      <c r="JZV16" s="886"/>
      <c r="JZW16" s="886"/>
      <c r="JZX16" s="885"/>
      <c r="JZY16" s="886"/>
      <c r="JZZ16" s="886"/>
      <c r="KAA16" s="886"/>
      <c r="KAB16" s="885"/>
      <c r="KAC16" s="886"/>
      <c r="KAD16" s="886"/>
      <c r="KAE16" s="886"/>
      <c r="KAF16" s="885"/>
      <c r="KAG16" s="886"/>
      <c r="KAH16" s="886"/>
      <c r="KAI16" s="886"/>
      <c r="KAJ16" s="885"/>
      <c r="KAK16" s="886"/>
      <c r="KAL16" s="886"/>
      <c r="KAM16" s="886"/>
      <c r="KAN16" s="885"/>
      <c r="KAO16" s="886"/>
      <c r="KAP16" s="886"/>
      <c r="KAQ16" s="886"/>
      <c r="KAR16" s="885"/>
      <c r="KAS16" s="886"/>
      <c r="KAT16" s="886"/>
      <c r="KAU16" s="886"/>
      <c r="KAV16" s="885"/>
      <c r="KAW16" s="886"/>
      <c r="KAX16" s="886"/>
      <c r="KAY16" s="886"/>
      <c r="KAZ16" s="885"/>
      <c r="KBA16" s="886"/>
      <c r="KBB16" s="886"/>
      <c r="KBC16" s="886"/>
      <c r="KBD16" s="885"/>
      <c r="KBE16" s="886"/>
      <c r="KBF16" s="886"/>
      <c r="KBG16" s="886"/>
      <c r="KBH16" s="885"/>
      <c r="KBI16" s="886"/>
      <c r="KBJ16" s="886"/>
      <c r="KBK16" s="886"/>
      <c r="KBL16" s="885"/>
      <c r="KBM16" s="886"/>
      <c r="KBN16" s="886"/>
      <c r="KBO16" s="886"/>
      <c r="KBP16" s="885"/>
      <c r="KBQ16" s="886"/>
      <c r="KBR16" s="886"/>
      <c r="KBS16" s="886"/>
      <c r="KBT16" s="885"/>
      <c r="KBU16" s="886"/>
      <c r="KBV16" s="886"/>
      <c r="KBW16" s="886"/>
      <c r="KBX16" s="885"/>
      <c r="KBY16" s="886"/>
      <c r="KBZ16" s="886"/>
      <c r="KCA16" s="886"/>
      <c r="KCB16" s="885"/>
      <c r="KCC16" s="886"/>
      <c r="KCD16" s="886"/>
      <c r="KCE16" s="886"/>
      <c r="KCF16" s="885"/>
      <c r="KCG16" s="886"/>
      <c r="KCH16" s="886"/>
      <c r="KCI16" s="886"/>
      <c r="KCJ16" s="885"/>
      <c r="KCK16" s="886"/>
      <c r="KCL16" s="886"/>
      <c r="KCM16" s="886"/>
      <c r="KCN16" s="885"/>
      <c r="KCO16" s="886"/>
      <c r="KCP16" s="886"/>
      <c r="KCQ16" s="886"/>
      <c r="KCR16" s="885"/>
      <c r="KCS16" s="886"/>
      <c r="KCT16" s="886"/>
      <c r="KCU16" s="886"/>
      <c r="KCV16" s="885"/>
      <c r="KCW16" s="886"/>
      <c r="KCX16" s="886"/>
      <c r="KCY16" s="886"/>
      <c r="KCZ16" s="885"/>
      <c r="KDA16" s="886"/>
      <c r="KDB16" s="886"/>
      <c r="KDC16" s="886"/>
      <c r="KDD16" s="885"/>
      <c r="KDE16" s="886"/>
      <c r="KDF16" s="886"/>
      <c r="KDG16" s="886"/>
      <c r="KDH16" s="885"/>
      <c r="KDI16" s="886"/>
      <c r="KDJ16" s="886"/>
      <c r="KDK16" s="886"/>
      <c r="KDL16" s="885"/>
      <c r="KDM16" s="886"/>
      <c r="KDN16" s="886"/>
      <c r="KDO16" s="886"/>
      <c r="KDP16" s="885"/>
      <c r="KDQ16" s="886"/>
      <c r="KDR16" s="886"/>
      <c r="KDS16" s="886"/>
      <c r="KDT16" s="885"/>
      <c r="KDU16" s="886"/>
      <c r="KDV16" s="886"/>
      <c r="KDW16" s="886"/>
      <c r="KDX16" s="885"/>
      <c r="KDY16" s="886"/>
      <c r="KDZ16" s="886"/>
      <c r="KEA16" s="886"/>
      <c r="KEB16" s="885"/>
      <c r="KEC16" s="886"/>
      <c r="KED16" s="886"/>
      <c r="KEE16" s="886"/>
      <c r="KEF16" s="885"/>
      <c r="KEG16" s="886"/>
      <c r="KEH16" s="886"/>
      <c r="KEI16" s="886"/>
      <c r="KEJ16" s="885"/>
      <c r="KEK16" s="886"/>
      <c r="KEL16" s="886"/>
      <c r="KEM16" s="886"/>
      <c r="KEN16" s="885"/>
      <c r="KEO16" s="886"/>
      <c r="KEP16" s="886"/>
      <c r="KEQ16" s="886"/>
      <c r="KER16" s="885"/>
      <c r="KES16" s="886"/>
      <c r="KET16" s="886"/>
      <c r="KEU16" s="886"/>
      <c r="KEV16" s="885"/>
      <c r="KEW16" s="886"/>
      <c r="KEX16" s="886"/>
      <c r="KEY16" s="886"/>
      <c r="KEZ16" s="885"/>
      <c r="KFA16" s="886"/>
      <c r="KFB16" s="886"/>
      <c r="KFC16" s="886"/>
      <c r="KFD16" s="885"/>
      <c r="KFE16" s="886"/>
      <c r="KFF16" s="886"/>
      <c r="KFG16" s="886"/>
      <c r="KFH16" s="885"/>
      <c r="KFI16" s="886"/>
      <c r="KFJ16" s="886"/>
      <c r="KFK16" s="886"/>
      <c r="KFL16" s="885"/>
      <c r="KFM16" s="886"/>
      <c r="KFN16" s="886"/>
      <c r="KFO16" s="886"/>
      <c r="KFP16" s="885"/>
      <c r="KFQ16" s="886"/>
      <c r="KFR16" s="886"/>
      <c r="KFS16" s="886"/>
      <c r="KFT16" s="885"/>
      <c r="KFU16" s="886"/>
      <c r="KFV16" s="886"/>
      <c r="KFW16" s="886"/>
      <c r="KFX16" s="885"/>
      <c r="KFY16" s="886"/>
      <c r="KFZ16" s="886"/>
      <c r="KGA16" s="886"/>
      <c r="KGB16" s="885"/>
      <c r="KGC16" s="886"/>
      <c r="KGD16" s="886"/>
      <c r="KGE16" s="886"/>
      <c r="KGF16" s="885"/>
      <c r="KGG16" s="886"/>
      <c r="KGH16" s="886"/>
      <c r="KGI16" s="886"/>
      <c r="KGJ16" s="885"/>
      <c r="KGK16" s="886"/>
      <c r="KGL16" s="886"/>
      <c r="KGM16" s="886"/>
      <c r="KGN16" s="885"/>
      <c r="KGO16" s="886"/>
      <c r="KGP16" s="886"/>
      <c r="KGQ16" s="886"/>
      <c r="KGR16" s="885"/>
      <c r="KGS16" s="886"/>
      <c r="KGT16" s="886"/>
      <c r="KGU16" s="886"/>
      <c r="KGV16" s="885"/>
      <c r="KGW16" s="886"/>
      <c r="KGX16" s="886"/>
      <c r="KGY16" s="886"/>
      <c r="KGZ16" s="885"/>
      <c r="KHA16" s="886"/>
      <c r="KHB16" s="886"/>
      <c r="KHC16" s="886"/>
      <c r="KHD16" s="885"/>
      <c r="KHE16" s="886"/>
      <c r="KHF16" s="886"/>
      <c r="KHG16" s="886"/>
      <c r="KHH16" s="885"/>
      <c r="KHI16" s="886"/>
      <c r="KHJ16" s="886"/>
      <c r="KHK16" s="886"/>
      <c r="KHL16" s="885"/>
      <c r="KHM16" s="886"/>
      <c r="KHN16" s="886"/>
      <c r="KHO16" s="886"/>
      <c r="KHP16" s="885"/>
      <c r="KHQ16" s="886"/>
      <c r="KHR16" s="886"/>
      <c r="KHS16" s="886"/>
      <c r="KHT16" s="885"/>
      <c r="KHU16" s="886"/>
      <c r="KHV16" s="886"/>
      <c r="KHW16" s="886"/>
      <c r="KHX16" s="885"/>
      <c r="KHY16" s="886"/>
      <c r="KHZ16" s="886"/>
      <c r="KIA16" s="886"/>
      <c r="KIB16" s="885"/>
      <c r="KIC16" s="886"/>
      <c r="KID16" s="886"/>
      <c r="KIE16" s="886"/>
      <c r="KIF16" s="885"/>
      <c r="KIG16" s="886"/>
      <c r="KIH16" s="886"/>
      <c r="KII16" s="886"/>
      <c r="KIJ16" s="885"/>
      <c r="KIK16" s="886"/>
      <c r="KIL16" s="886"/>
      <c r="KIM16" s="886"/>
      <c r="KIN16" s="885"/>
      <c r="KIO16" s="886"/>
      <c r="KIP16" s="886"/>
      <c r="KIQ16" s="886"/>
      <c r="KIR16" s="885"/>
      <c r="KIS16" s="886"/>
      <c r="KIT16" s="886"/>
      <c r="KIU16" s="886"/>
      <c r="KIV16" s="885"/>
      <c r="KIW16" s="886"/>
      <c r="KIX16" s="886"/>
      <c r="KIY16" s="886"/>
      <c r="KIZ16" s="885"/>
      <c r="KJA16" s="886"/>
      <c r="KJB16" s="886"/>
      <c r="KJC16" s="886"/>
      <c r="KJD16" s="885"/>
      <c r="KJE16" s="886"/>
      <c r="KJF16" s="886"/>
      <c r="KJG16" s="886"/>
      <c r="KJH16" s="885"/>
      <c r="KJI16" s="886"/>
      <c r="KJJ16" s="886"/>
      <c r="KJK16" s="886"/>
      <c r="KJL16" s="885"/>
      <c r="KJM16" s="886"/>
      <c r="KJN16" s="886"/>
      <c r="KJO16" s="886"/>
      <c r="KJP16" s="885"/>
      <c r="KJQ16" s="886"/>
      <c r="KJR16" s="886"/>
      <c r="KJS16" s="886"/>
      <c r="KJT16" s="885"/>
      <c r="KJU16" s="886"/>
      <c r="KJV16" s="886"/>
      <c r="KJW16" s="886"/>
      <c r="KJX16" s="885"/>
      <c r="KJY16" s="886"/>
      <c r="KJZ16" s="886"/>
      <c r="KKA16" s="886"/>
      <c r="KKB16" s="885"/>
      <c r="KKC16" s="886"/>
      <c r="KKD16" s="886"/>
      <c r="KKE16" s="886"/>
      <c r="KKF16" s="885"/>
      <c r="KKG16" s="886"/>
      <c r="KKH16" s="886"/>
      <c r="KKI16" s="886"/>
      <c r="KKJ16" s="885"/>
      <c r="KKK16" s="886"/>
      <c r="KKL16" s="886"/>
      <c r="KKM16" s="886"/>
      <c r="KKN16" s="885"/>
      <c r="KKO16" s="886"/>
      <c r="KKP16" s="886"/>
      <c r="KKQ16" s="886"/>
      <c r="KKR16" s="885"/>
      <c r="KKS16" s="886"/>
      <c r="KKT16" s="886"/>
      <c r="KKU16" s="886"/>
      <c r="KKV16" s="885"/>
      <c r="KKW16" s="886"/>
      <c r="KKX16" s="886"/>
      <c r="KKY16" s="886"/>
      <c r="KKZ16" s="885"/>
      <c r="KLA16" s="886"/>
      <c r="KLB16" s="886"/>
      <c r="KLC16" s="886"/>
      <c r="KLD16" s="885"/>
      <c r="KLE16" s="886"/>
      <c r="KLF16" s="886"/>
      <c r="KLG16" s="886"/>
      <c r="KLH16" s="885"/>
      <c r="KLI16" s="886"/>
      <c r="KLJ16" s="886"/>
      <c r="KLK16" s="886"/>
      <c r="KLL16" s="885"/>
      <c r="KLM16" s="886"/>
      <c r="KLN16" s="886"/>
      <c r="KLO16" s="886"/>
      <c r="KLP16" s="885"/>
      <c r="KLQ16" s="886"/>
      <c r="KLR16" s="886"/>
      <c r="KLS16" s="886"/>
      <c r="KLT16" s="885"/>
      <c r="KLU16" s="886"/>
      <c r="KLV16" s="886"/>
      <c r="KLW16" s="886"/>
      <c r="KLX16" s="885"/>
      <c r="KLY16" s="886"/>
      <c r="KLZ16" s="886"/>
      <c r="KMA16" s="886"/>
      <c r="KMB16" s="885"/>
      <c r="KMC16" s="886"/>
      <c r="KMD16" s="886"/>
      <c r="KME16" s="886"/>
      <c r="KMF16" s="885"/>
      <c r="KMG16" s="886"/>
      <c r="KMH16" s="886"/>
      <c r="KMI16" s="886"/>
      <c r="KMJ16" s="885"/>
      <c r="KMK16" s="886"/>
      <c r="KML16" s="886"/>
      <c r="KMM16" s="886"/>
      <c r="KMN16" s="885"/>
      <c r="KMO16" s="886"/>
      <c r="KMP16" s="886"/>
      <c r="KMQ16" s="886"/>
      <c r="KMR16" s="885"/>
      <c r="KMS16" s="886"/>
      <c r="KMT16" s="886"/>
      <c r="KMU16" s="886"/>
      <c r="KMV16" s="885"/>
      <c r="KMW16" s="886"/>
      <c r="KMX16" s="886"/>
      <c r="KMY16" s="886"/>
      <c r="KMZ16" s="885"/>
      <c r="KNA16" s="886"/>
      <c r="KNB16" s="886"/>
      <c r="KNC16" s="886"/>
      <c r="KND16" s="885"/>
      <c r="KNE16" s="886"/>
      <c r="KNF16" s="886"/>
      <c r="KNG16" s="886"/>
      <c r="KNH16" s="885"/>
      <c r="KNI16" s="886"/>
      <c r="KNJ16" s="886"/>
      <c r="KNK16" s="886"/>
      <c r="KNL16" s="885"/>
      <c r="KNM16" s="886"/>
      <c r="KNN16" s="886"/>
      <c r="KNO16" s="886"/>
      <c r="KNP16" s="885"/>
      <c r="KNQ16" s="886"/>
      <c r="KNR16" s="886"/>
      <c r="KNS16" s="886"/>
      <c r="KNT16" s="885"/>
      <c r="KNU16" s="886"/>
      <c r="KNV16" s="886"/>
      <c r="KNW16" s="886"/>
      <c r="KNX16" s="885"/>
      <c r="KNY16" s="886"/>
      <c r="KNZ16" s="886"/>
      <c r="KOA16" s="886"/>
      <c r="KOB16" s="885"/>
      <c r="KOC16" s="886"/>
      <c r="KOD16" s="886"/>
      <c r="KOE16" s="886"/>
      <c r="KOF16" s="885"/>
      <c r="KOG16" s="886"/>
      <c r="KOH16" s="886"/>
      <c r="KOI16" s="886"/>
      <c r="KOJ16" s="885"/>
      <c r="KOK16" s="886"/>
      <c r="KOL16" s="886"/>
      <c r="KOM16" s="886"/>
      <c r="KON16" s="885"/>
      <c r="KOO16" s="886"/>
      <c r="KOP16" s="886"/>
      <c r="KOQ16" s="886"/>
      <c r="KOR16" s="885"/>
      <c r="KOS16" s="886"/>
      <c r="KOT16" s="886"/>
      <c r="KOU16" s="886"/>
      <c r="KOV16" s="885"/>
      <c r="KOW16" s="886"/>
      <c r="KOX16" s="886"/>
      <c r="KOY16" s="886"/>
      <c r="KOZ16" s="885"/>
      <c r="KPA16" s="886"/>
      <c r="KPB16" s="886"/>
      <c r="KPC16" s="886"/>
      <c r="KPD16" s="885"/>
      <c r="KPE16" s="886"/>
      <c r="KPF16" s="886"/>
      <c r="KPG16" s="886"/>
      <c r="KPH16" s="885"/>
      <c r="KPI16" s="886"/>
      <c r="KPJ16" s="886"/>
      <c r="KPK16" s="886"/>
      <c r="KPL16" s="885"/>
      <c r="KPM16" s="886"/>
      <c r="KPN16" s="886"/>
      <c r="KPO16" s="886"/>
      <c r="KPP16" s="885"/>
      <c r="KPQ16" s="886"/>
      <c r="KPR16" s="886"/>
      <c r="KPS16" s="886"/>
      <c r="KPT16" s="885"/>
      <c r="KPU16" s="886"/>
      <c r="KPV16" s="886"/>
      <c r="KPW16" s="886"/>
      <c r="KPX16" s="885"/>
      <c r="KPY16" s="886"/>
      <c r="KPZ16" s="886"/>
      <c r="KQA16" s="886"/>
      <c r="KQB16" s="885"/>
      <c r="KQC16" s="886"/>
      <c r="KQD16" s="886"/>
      <c r="KQE16" s="886"/>
      <c r="KQF16" s="885"/>
      <c r="KQG16" s="886"/>
      <c r="KQH16" s="886"/>
      <c r="KQI16" s="886"/>
      <c r="KQJ16" s="885"/>
      <c r="KQK16" s="886"/>
      <c r="KQL16" s="886"/>
      <c r="KQM16" s="886"/>
      <c r="KQN16" s="885"/>
      <c r="KQO16" s="886"/>
      <c r="KQP16" s="886"/>
      <c r="KQQ16" s="886"/>
      <c r="KQR16" s="885"/>
      <c r="KQS16" s="886"/>
      <c r="KQT16" s="886"/>
      <c r="KQU16" s="886"/>
      <c r="KQV16" s="885"/>
      <c r="KQW16" s="886"/>
      <c r="KQX16" s="886"/>
      <c r="KQY16" s="886"/>
      <c r="KQZ16" s="885"/>
      <c r="KRA16" s="886"/>
      <c r="KRB16" s="886"/>
      <c r="KRC16" s="886"/>
      <c r="KRD16" s="885"/>
      <c r="KRE16" s="886"/>
      <c r="KRF16" s="886"/>
      <c r="KRG16" s="886"/>
      <c r="KRH16" s="885"/>
      <c r="KRI16" s="886"/>
      <c r="KRJ16" s="886"/>
      <c r="KRK16" s="886"/>
      <c r="KRL16" s="885"/>
      <c r="KRM16" s="886"/>
      <c r="KRN16" s="886"/>
      <c r="KRO16" s="886"/>
      <c r="KRP16" s="885"/>
      <c r="KRQ16" s="886"/>
      <c r="KRR16" s="886"/>
      <c r="KRS16" s="886"/>
      <c r="KRT16" s="885"/>
      <c r="KRU16" s="886"/>
      <c r="KRV16" s="886"/>
      <c r="KRW16" s="886"/>
      <c r="KRX16" s="885"/>
      <c r="KRY16" s="886"/>
      <c r="KRZ16" s="886"/>
      <c r="KSA16" s="886"/>
      <c r="KSB16" s="885"/>
      <c r="KSC16" s="886"/>
      <c r="KSD16" s="886"/>
      <c r="KSE16" s="886"/>
      <c r="KSF16" s="885"/>
      <c r="KSG16" s="886"/>
      <c r="KSH16" s="886"/>
      <c r="KSI16" s="886"/>
      <c r="KSJ16" s="885"/>
      <c r="KSK16" s="886"/>
      <c r="KSL16" s="886"/>
      <c r="KSM16" s="886"/>
      <c r="KSN16" s="885"/>
      <c r="KSO16" s="886"/>
      <c r="KSP16" s="886"/>
      <c r="KSQ16" s="886"/>
      <c r="KSR16" s="885"/>
      <c r="KSS16" s="886"/>
      <c r="KST16" s="886"/>
      <c r="KSU16" s="886"/>
      <c r="KSV16" s="885"/>
      <c r="KSW16" s="886"/>
      <c r="KSX16" s="886"/>
      <c r="KSY16" s="886"/>
      <c r="KSZ16" s="885"/>
      <c r="KTA16" s="886"/>
      <c r="KTB16" s="886"/>
      <c r="KTC16" s="886"/>
      <c r="KTD16" s="885"/>
      <c r="KTE16" s="886"/>
      <c r="KTF16" s="886"/>
      <c r="KTG16" s="886"/>
      <c r="KTH16" s="885"/>
      <c r="KTI16" s="886"/>
      <c r="KTJ16" s="886"/>
      <c r="KTK16" s="886"/>
      <c r="KTL16" s="885"/>
      <c r="KTM16" s="886"/>
      <c r="KTN16" s="886"/>
      <c r="KTO16" s="886"/>
      <c r="KTP16" s="885"/>
      <c r="KTQ16" s="886"/>
      <c r="KTR16" s="886"/>
      <c r="KTS16" s="886"/>
      <c r="KTT16" s="885"/>
      <c r="KTU16" s="886"/>
      <c r="KTV16" s="886"/>
      <c r="KTW16" s="886"/>
      <c r="KTX16" s="885"/>
      <c r="KTY16" s="886"/>
      <c r="KTZ16" s="886"/>
      <c r="KUA16" s="886"/>
      <c r="KUB16" s="885"/>
      <c r="KUC16" s="886"/>
      <c r="KUD16" s="886"/>
      <c r="KUE16" s="886"/>
      <c r="KUF16" s="885"/>
      <c r="KUG16" s="886"/>
      <c r="KUH16" s="886"/>
      <c r="KUI16" s="886"/>
      <c r="KUJ16" s="885"/>
      <c r="KUK16" s="886"/>
      <c r="KUL16" s="886"/>
      <c r="KUM16" s="886"/>
      <c r="KUN16" s="885"/>
      <c r="KUO16" s="886"/>
      <c r="KUP16" s="886"/>
      <c r="KUQ16" s="886"/>
      <c r="KUR16" s="885"/>
      <c r="KUS16" s="886"/>
      <c r="KUT16" s="886"/>
      <c r="KUU16" s="886"/>
      <c r="KUV16" s="885"/>
      <c r="KUW16" s="886"/>
      <c r="KUX16" s="886"/>
      <c r="KUY16" s="886"/>
      <c r="KUZ16" s="885"/>
      <c r="KVA16" s="886"/>
      <c r="KVB16" s="886"/>
      <c r="KVC16" s="886"/>
      <c r="KVD16" s="885"/>
      <c r="KVE16" s="886"/>
      <c r="KVF16" s="886"/>
      <c r="KVG16" s="886"/>
      <c r="KVH16" s="885"/>
      <c r="KVI16" s="886"/>
      <c r="KVJ16" s="886"/>
      <c r="KVK16" s="886"/>
      <c r="KVL16" s="885"/>
      <c r="KVM16" s="886"/>
      <c r="KVN16" s="886"/>
      <c r="KVO16" s="886"/>
      <c r="KVP16" s="885"/>
      <c r="KVQ16" s="886"/>
      <c r="KVR16" s="886"/>
      <c r="KVS16" s="886"/>
      <c r="KVT16" s="885"/>
      <c r="KVU16" s="886"/>
      <c r="KVV16" s="886"/>
      <c r="KVW16" s="886"/>
      <c r="KVX16" s="885"/>
      <c r="KVY16" s="886"/>
      <c r="KVZ16" s="886"/>
      <c r="KWA16" s="886"/>
      <c r="KWB16" s="885"/>
      <c r="KWC16" s="886"/>
      <c r="KWD16" s="886"/>
      <c r="KWE16" s="886"/>
      <c r="KWF16" s="885"/>
      <c r="KWG16" s="886"/>
      <c r="KWH16" s="886"/>
      <c r="KWI16" s="886"/>
      <c r="KWJ16" s="885"/>
      <c r="KWK16" s="886"/>
      <c r="KWL16" s="886"/>
      <c r="KWM16" s="886"/>
      <c r="KWN16" s="885"/>
      <c r="KWO16" s="886"/>
      <c r="KWP16" s="886"/>
      <c r="KWQ16" s="886"/>
      <c r="KWR16" s="885"/>
      <c r="KWS16" s="886"/>
      <c r="KWT16" s="886"/>
      <c r="KWU16" s="886"/>
      <c r="KWV16" s="885"/>
      <c r="KWW16" s="886"/>
      <c r="KWX16" s="886"/>
      <c r="KWY16" s="886"/>
      <c r="KWZ16" s="885"/>
      <c r="KXA16" s="886"/>
      <c r="KXB16" s="886"/>
      <c r="KXC16" s="886"/>
      <c r="KXD16" s="885"/>
      <c r="KXE16" s="886"/>
      <c r="KXF16" s="886"/>
      <c r="KXG16" s="886"/>
      <c r="KXH16" s="885"/>
      <c r="KXI16" s="886"/>
      <c r="KXJ16" s="886"/>
      <c r="KXK16" s="886"/>
      <c r="KXL16" s="885"/>
      <c r="KXM16" s="886"/>
      <c r="KXN16" s="886"/>
      <c r="KXO16" s="886"/>
      <c r="KXP16" s="885"/>
      <c r="KXQ16" s="886"/>
      <c r="KXR16" s="886"/>
      <c r="KXS16" s="886"/>
      <c r="KXT16" s="885"/>
      <c r="KXU16" s="886"/>
      <c r="KXV16" s="886"/>
      <c r="KXW16" s="886"/>
      <c r="KXX16" s="885"/>
      <c r="KXY16" s="886"/>
      <c r="KXZ16" s="886"/>
      <c r="KYA16" s="886"/>
      <c r="KYB16" s="885"/>
      <c r="KYC16" s="886"/>
      <c r="KYD16" s="886"/>
      <c r="KYE16" s="886"/>
      <c r="KYF16" s="885"/>
      <c r="KYG16" s="886"/>
      <c r="KYH16" s="886"/>
      <c r="KYI16" s="886"/>
      <c r="KYJ16" s="885"/>
      <c r="KYK16" s="886"/>
      <c r="KYL16" s="886"/>
      <c r="KYM16" s="886"/>
      <c r="KYN16" s="885"/>
      <c r="KYO16" s="886"/>
      <c r="KYP16" s="886"/>
      <c r="KYQ16" s="886"/>
      <c r="KYR16" s="885"/>
      <c r="KYS16" s="886"/>
      <c r="KYT16" s="886"/>
      <c r="KYU16" s="886"/>
      <c r="KYV16" s="885"/>
      <c r="KYW16" s="886"/>
      <c r="KYX16" s="886"/>
      <c r="KYY16" s="886"/>
      <c r="KYZ16" s="885"/>
      <c r="KZA16" s="886"/>
      <c r="KZB16" s="886"/>
      <c r="KZC16" s="886"/>
      <c r="KZD16" s="885"/>
      <c r="KZE16" s="886"/>
      <c r="KZF16" s="886"/>
      <c r="KZG16" s="886"/>
      <c r="KZH16" s="885"/>
      <c r="KZI16" s="886"/>
      <c r="KZJ16" s="886"/>
      <c r="KZK16" s="886"/>
      <c r="KZL16" s="885"/>
      <c r="KZM16" s="886"/>
      <c r="KZN16" s="886"/>
      <c r="KZO16" s="886"/>
      <c r="KZP16" s="885"/>
      <c r="KZQ16" s="886"/>
      <c r="KZR16" s="886"/>
      <c r="KZS16" s="886"/>
      <c r="KZT16" s="885"/>
      <c r="KZU16" s="886"/>
      <c r="KZV16" s="886"/>
      <c r="KZW16" s="886"/>
      <c r="KZX16" s="885"/>
      <c r="KZY16" s="886"/>
      <c r="KZZ16" s="886"/>
      <c r="LAA16" s="886"/>
      <c r="LAB16" s="885"/>
      <c r="LAC16" s="886"/>
      <c r="LAD16" s="886"/>
      <c r="LAE16" s="886"/>
      <c r="LAF16" s="885"/>
      <c r="LAG16" s="886"/>
      <c r="LAH16" s="886"/>
      <c r="LAI16" s="886"/>
      <c r="LAJ16" s="885"/>
      <c r="LAK16" s="886"/>
      <c r="LAL16" s="886"/>
      <c r="LAM16" s="886"/>
      <c r="LAN16" s="885"/>
      <c r="LAO16" s="886"/>
      <c r="LAP16" s="886"/>
      <c r="LAQ16" s="886"/>
      <c r="LAR16" s="885"/>
      <c r="LAS16" s="886"/>
      <c r="LAT16" s="886"/>
      <c r="LAU16" s="886"/>
      <c r="LAV16" s="885"/>
      <c r="LAW16" s="886"/>
      <c r="LAX16" s="886"/>
      <c r="LAY16" s="886"/>
      <c r="LAZ16" s="885"/>
      <c r="LBA16" s="886"/>
      <c r="LBB16" s="886"/>
      <c r="LBC16" s="886"/>
      <c r="LBD16" s="885"/>
      <c r="LBE16" s="886"/>
      <c r="LBF16" s="886"/>
      <c r="LBG16" s="886"/>
      <c r="LBH16" s="885"/>
      <c r="LBI16" s="886"/>
      <c r="LBJ16" s="886"/>
      <c r="LBK16" s="886"/>
      <c r="LBL16" s="885"/>
      <c r="LBM16" s="886"/>
      <c r="LBN16" s="886"/>
      <c r="LBO16" s="886"/>
      <c r="LBP16" s="885"/>
      <c r="LBQ16" s="886"/>
      <c r="LBR16" s="886"/>
      <c r="LBS16" s="886"/>
      <c r="LBT16" s="885"/>
      <c r="LBU16" s="886"/>
      <c r="LBV16" s="886"/>
      <c r="LBW16" s="886"/>
      <c r="LBX16" s="885"/>
      <c r="LBY16" s="886"/>
      <c r="LBZ16" s="886"/>
      <c r="LCA16" s="886"/>
      <c r="LCB16" s="885"/>
      <c r="LCC16" s="886"/>
      <c r="LCD16" s="886"/>
      <c r="LCE16" s="886"/>
      <c r="LCF16" s="885"/>
      <c r="LCG16" s="886"/>
      <c r="LCH16" s="886"/>
      <c r="LCI16" s="886"/>
      <c r="LCJ16" s="885"/>
      <c r="LCK16" s="886"/>
      <c r="LCL16" s="886"/>
      <c r="LCM16" s="886"/>
      <c r="LCN16" s="885"/>
      <c r="LCO16" s="886"/>
      <c r="LCP16" s="886"/>
      <c r="LCQ16" s="886"/>
      <c r="LCR16" s="885"/>
      <c r="LCS16" s="886"/>
      <c r="LCT16" s="886"/>
      <c r="LCU16" s="886"/>
      <c r="LCV16" s="885"/>
      <c r="LCW16" s="886"/>
      <c r="LCX16" s="886"/>
      <c r="LCY16" s="886"/>
      <c r="LCZ16" s="885"/>
      <c r="LDA16" s="886"/>
      <c r="LDB16" s="886"/>
      <c r="LDC16" s="886"/>
      <c r="LDD16" s="885"/>
      <c r="LDE16" s="886"/>
      <c r="LDF16" s="886"/>
      <c r="LDG16" s="886"/>
      <c r="LDH16" s="885"/>
      <c r="LDI16" s="886"/>
      <c r="LDJ16" s="886"/>
      <c r="LDK16" s="886"/>
      <c r="LDL16" s="885"/>
      <c r="LDM16" s="886"/>
      <c r="LDN16" s="886"/>
      <c r="LDO16" s="886"/>
      <c r="LDP16" s="885"/>
      <c r="LDQ16" s="886"/>
      <c r="LDR16" s="886"/>
      <c r="LDS16" s="886"/>
      <c r="LDT16" s="885"/>
      <c r="LDU16" s="886"/>
      <c r="LDV16" s="886"/>
      <c r="LDW16" s="886"/>
      <c r="LDX16" s="885"/>
      <c r="LDY16" s="886"/>
      <c r="LDZ16" s="886"/>
      <c r="LEA16" s="886"/>
      <c r="LEB16" s="885"/>
      <c r="LEC16" s="886"/>
      <c r="LED16" s="886"/>
      <c r="LEE16" s="886"/>
      <c r="LEF16" s="885"/>
      <c r="LEG16" s="886"/>
      <c r="LEH16" s="886"/>
      <c r="LEI16" s="886"/>
      <c r="LEJ16" s="885"/>
      <c r="LEK16" s="886"/>
      <c r="LEL16" s="886"/>
      <c r="LEM16" s="886"/>
      <c r="LEN16" s="885"/>
      <c r="LEO16" s="886"/>
      <c r="LEP16" s="886"/>
      <c r="LEQ16" s="886"/>
      <c r="LER16" s="885"/>
      <c r="LES16" s="886"/>
      <c r="LET16" s="886"/>
      <c r="LEU16" s="886"/>
      <c r="LEV16" s="885"/>
      <c r="LEW16" s="886"/>
      <c r="LEX16" s="886"/>
      <c r="LEY16" s="886"/>
      <c r="LEZ16" s="885"/>
      <c r="LFA16" s="886"/>
      <c r="LFB16" s="886"/>
      <c r="LFC16" s="886"/>
      <c r="LFD16" s="885"/>
      <c r="LFE16" s="886"/>
      <c r="LFF16" s="886"/>
      <c r="LFG16" s="886"/>
      <c r="LFH16" s="885"/>
      <c r="LFI16" s="886"/>
      <c r="LFJ16" s="886"/>
      <c r="LFK16" s="886"/>
      <c r="LFL16" s="885"/>
      <c r="LFM16" s="886"/>
      <c r="LFN16" s="886"/>
      <c r="LFO16" s="886"/>
      <c r="LFP16" s="885"/>
      <c r="LFQ16" s="886"/>
      <c r="LFR16" s="886"/>
      <c r="LFS16" s="886"/>
      <c r="LFT16" s="885"/>
      <c r="LFU16" s="886"/>
      <c r="LFV16" s="886"/>
      <c r="LFW16" s="886"/>
      <c r="LFX16" s="885"/>
      <c r="LFY16" s="886"/>
      <c r="LFZ16" s="886"/>
      <c r="LGA16" s="886"/>
      <c r="LGB16" s="885"/>
      <c r="LGC16" s="886"/>
      <c r="LGD16" s="886"/>
      <c r="LGE16" s="886"/>
      <c r="LGF16" s="885"/>
      <c r="LGG16" s="886"/>
      <c r="LGH16" s="886"/>
      <c r="LGI16" s="886"/>
      <c r="LGJ16" s="885"/>
      <c r="LGK16" s="886"/>
      <c r="LGL16" s="886"/>
      <c r="LGM16" s="886"/>
      <c r="LGN16" s="885"/>
      <c r="LGO16" s="886"/>
      <c r="LGP16" s="886"/>
      <c r="LGQ16" s="886"/>
      <c r="LGR16" s="885"/>
      <c r="LGS16" s="886"/>
      <c r="LGT16" s="886"/>
      <c r="LGU16" s="886"/>
      <c r="LGV16" s="885"/>
      <c r="LGW16" s="886"/>
      <c r="LGX16" s="886"/>
      <c r="LGY16" s="886"/>
      <c r="LGZ16" s="885"/>
      <c r="LHA16" s="886"/>
      <c r="LHB16" s="886"/>
      <c r="LHC16" s="886"/>
      <c r="LHD16" s="885"/>
      <c r="LHE16" s="886"/>
      <c r="LHF16" s="886"/>
      <c r="LHG16" s="886"/>
      <c r="LHH16" s="885"/>
      <c r="LHI16" s="886"/>
      <c r="LHJ16" s="886"/>
      <c r="LHK16" s="886"/>
      <c r="LHL16" s="885"/>
      <c r="LHM16" s="886"/>
      <c r="LHN16" s="886"/>
      <c r="LHO16" s="886"/>
      <c r="LHP16" s="885"/>
      <c r="LHQ16" s="886"/>
      <c r="LHR16" s="886"/>
      <c r="LHS16" s="886"/>
      <c r="LHT16" s="885"/>
      <c r="LHU16" s="886"/>
      <c r="LHV16" s="886"/>
      <c r="LHW16" s="886"/>
      <c r="LHX16" s="885"/>
      <c r="LHY16" s="886"/>
      <c r="LHZ16" s="886"/>
      <c r="LIA16" s="886"/>
      <c r="LIB16" s="885"/>
      <c r="LIC16" s="886"/>
      <c r="LID16" s="886"/>
      <c r="LIE16" s="886"/>
      <c r="LIF16" s="885"/>
      <c r="LIG16" s="886"/>
      <c r="LIH16" s="886"/>
      <c r="LII16" s="886"/>
      <c r="LIJ16" s="885"/>
      <c r="LIK16" s="886"/>
      <c r="LIL16" s="886"/>
      <c r="LIM16" s="886"/>
      <c r="LIN16" s="885"/>
      <c r="LIO16" s="886"/>
      <c r="LIP16" s="886"/>
      <c r="LIQ16" s="886"/>
      <c r="LIR16" s="885"/>
      <c r="LIS16" s="886"/>
      <c r="LIT16" s="886"/>
      <c r="LIU16" s="886"/>
      <c r="LIV16" s="885"/>
      <c r="LIW16" s="886"/>
      <c r="LIX16" s="886"/>
      <c r="LIY16" s="886"/>
      <c r="LIZ16" s="885"/>
      <c r="LJA16" s="886"/>
      <c r="LJB16" s="886"/>
      <c r="LJC16" s="886"/>
      <c r="LJD16" s="885"/>
      <c r="LJE16" s="886"/>
      <c r="LJF16" s="886"/>
      <c r="LJG16" s="886"/>
      <c r="LJH16" s="885"/>
      <c r="LJI16" s="886"/>
      <c r="LJJ16" s="886"/>
      <c r="LJK16" s="886"/>
      <c r="LJL16" s="885"/>
      <c r="LJM16" s="886"/>
      <c r="LJN16" s="886"/>
      <c r="LJO16" s="886"/>
      <c r="LJP16" s="885"/>
      <c r="LJQ16" s="886"/>
      <c r="LJR16" s="886"/>
      <c r="LJS16" s="886"/>
      <c r="LJT16" s="885"/>
      <c r="LJU16" s="886"/>
      <c r="LJV16" s="886"/>
      <c r="LJW16" s="886"/>
      <c r="LJX16" s="885"/>
      <c r="LJY16" s="886"/>
      <c r="LJZ16" s="886"/>
      <c r="LKA16" s="886"/>
      <c r="LKB16" s="885"/>
      <c r="LKC16" s="886"/>
      <c r="LKD16" s="886"/>
      <c r="LKE16" s="886"/>
      <c r="LKF16" s="885"/>
      <c r="LKG16" s="886"/>
      <c r="LKH16" s="886"/>
      <c r="LKI16" s="886"/>
      <c r="LKJ16" s="885"/>
      <c r="LKK16" s="886"/>
      <c r="LKL16" s="886"/>
      <c r="LKM16" s="886"/>
      <c r="LKN16" s="885"/>
      <c r="LKO16" s="886"/>
      <c r="LKP16" s="886"/>
      <c r="LKQ16" s="886"/>
      <c r="LKR16" s="885"/>
      <c r="LKS16" s="886"/>
      <c r="LKT16" s="886"/>
      <c r="LKU16" s="886"/>
      <c r="LKV16" s="885"/>
      <c r="LKW16" s="886"/>
      <c r="LKX16" s="886"/>
      <c r="LKY16" s="886"/>
      <c r="LKZ16" s="885"/>
      <c r="LLA16" s="886"/>
      <c r="LLB16" s="886"/>
      <c r="LLC16" s="886"/>
      <c r="LLD16" s="885"/>
      <c r="LLE16" s="886"/>
      <c r="LLF16" s="886"/>
      <c r="LLG16" s="886"/>
      <c r="LLH16" s="885"/>
      <c r="LLI16" s="886"/>
      <c r="LLJ16" s="886"/>
      <c r="LLK16" s="886"/>
      <c r="LLL16" s="885"/>
      <c r="LLM16" s="886"/>
      <c r="LLN16" s="886"/>
      <c r="LLO16" s="886"/>
      <c r="LLP16" s="885"/>
      <c r="LLQ16" s="886"/>
      <c r="LLR16" s="886"/>
      <c r="LLS16" s="886"/>
      <c r="LLT16" s="885"/>
      <c r="LLU16" s="886"/>
      <c r="LLV16" s="886"/>
      <c r="LLW16" s="886"/>
      <c r="LLX16" s="885"/>
      <c r="LLY16" s="886"/>
      <c r="LLZ16" s="886"/>
      <c r="LMA16" s="886"/>
      <c r="LMB16" s="885"/>
      <c r="LMC16" s="886"/>
      <c r="LMD16" s="886"/>
      <c r="LME16" s="886"/>
      <c r="LMF16" s="885"/>
      <c r="LMG16" s="886"/>
      <c r="LMH16" s="886"/>
      <c r="LMI16" s="886"/>
      <c r="LMJ16" s="885"/>
      <c r="LMK16" s="886"/>
      <c r="LML16" s="886"/>
      <c r="LMM16" s="886"/>
      <c r="LMN16" s="885"/>
      <c r="LMO16" s="886"/>
      <c r="LMP16" s="886"/>
      <c r="LMQ16" s="886"/>
      <c r="LMR16" s="885"/>
      <c r="LMS16" s="886"/>
      <c r="LMT16" s="886"/>
      <c r="LMU16" s="886"/>
      <c r="LMV16" s="885"/>
      <c r="LMW16" s="886"/>
      <c r="LMX16" s="886"/>
      <c r="LMY16" s="886"/>
      <c r="LMZ16" s="885"/>
      <c r="LNA16" s="886"/>
      <c r="LNB16" s="886"/>
      <c r="LNC16" s="886"/>
      <c r="LND16" s="885"/>
      <c r="LNE16" s="886"/>
      <c r="LNF16" s="886"/>
      <c r="LNG16" s="886"/>
      <c r="LNH16" s="885"/>
      <c r="LNI16" s="886"/>
      <c r="LNJ16" s="886"/>
      <c r="LNK16" s="886"/>
      <c r="LNL16" s="885"/>
      <c r="LNM16" s="886"/>
      <c r="LNN16" s="886"/>
      <c r="LNO16" s="886"/>
      <c r="LNP16" s="885"/>
      <c r="LNQ16" s="886"/>
      <c r="LNR16" s="886"/>
      <c r="LNS16" s="886"/>
      <c r="LNT16" s="885"/>
      <c r="LNU16" s="886"/>
      <c r="LNV16" s="886"/>
      <c r="LNW16" s="886"/>
      <c r="LNX16" s="885"/>
      <c r="LNY16" s="886"/>
      <c r="LNZ16" s="886"/>
      <c r="LOA16" s="886"/>
      <c r="LOB16" s="885"/>
      <c r="LOC16" s="886"/>
      <c r="LOD16" s="886"/>
      <c r="LOE16" s="886"/>
      <c r="LOF16" s="885"/>
      <c r="LOG16" s="886"/>
      <c r="LOH16" s="886"/>
      <c r="LOI16" s="886"/>
      <c r="LOJ16" s="885"/>
      <c r="LOK16" s="886"/>
      <c r="LOL16" s="886"/>
      <c r="LOM16" s="886"/>
      <c r="LON16" s="885"/>
      <c r="LOO16" s="886"/>
      <c r="LOP16" s="886"/>
      <c r="LOQ16" s="886"/>
      <c r="LOR16" s="885"/>
      <c r="LOS16" s="886"/>
      <c r="LOT16" s="886"/>
      <c r="LOU16" s="886"/>
      <c r="LOV16" s="885"/>
      <c r="LOW16" s="886"/>
      <c r="LOX16" s="886"/>
      <c r="LOY16" s="886"/>
      <c r="LOZ16" s="885"/>
      <c r="LPA16" s="886"/>
      <c r="LPB16" s="886"/>
      <c r="LPC16" s="886"/>
      <c r="LPD16" s="885"/>
      <c r="LPE16" s="886"/>
      <c r="LPF16" s="886"/>
      <c r="LPG16" s="886"/>
      <c r="LPH16" s="885"/>
      <c r="LPI16" s="886"/>
      <c r="LPJ16" s="886"/>
      <c r="LPK16" s="886"/>
      <c r="LPL16" s="885"/>
      <c r="LPM16" s="886"/>
      <c r="LPN16" s="886"/>
      <c r="LPO16" s="886"/>
      <c r="LPP16" s="885"/>
      <c r="LPQ16" s="886"/>
      <c r="LPR16" s="886"/>
      <c r="LPS16" s="886"/>
      <c r="LPT16" s="885"/>
      <c r="LPU16" s="886"/>
      <c r="LPV16" s="886"/>
      <c r="LPW16" s="886"/>
      <c r="LPX16" s="885"/>
      <c r="LPY16" s="886"/>
      <c r="LPZ16" s="886"/>
      <c r="LQA16" s="886"/>
      <c r="LQB16" s="885"/>
      <c r="LQC16" s="886"/>
      <c r="LQD16" s="886"/>
      <c r="LQE16" s="886"/>
      <c r="LQF16" s="885"/>
      <c r="LQG16" s="886"/>
      <c r="LQH16" s="886"/>
      <c r="LQI16" s="886"/>
      <c r="LQJ16" s="885"/>
      <c r="LQK16" s="886"/>
      <c r="LQL16" s="886"/>
      <c r="LQM16" s="886"/>
      <c r="LQN16" s="885"/>
      <c r="LQO16" s="886"/>
      <c r="LQP16" s="886"/>
      <c r="LQQ16" s="886"/>
      <c r="LQR16" s="885"/>
      <c r="LQS16" s="886"/>
      <c r="LQT16" s="886"/>
      <c r="LQU16" s="886"/>
      <c r="LQV16" s="885"/>
      <c r="LQW16" s="886"/>
      <c r="LQX16" s="886"/>
      <c r="LQY16" s="886"/>
      <c r="LQZ16" s="885"/>
      <c r="LRA16" s="886"/>
      <c r="LRB16" s="886"/>
      <c r="LRC16" s="886"/>
      <c r="LRD16" s="885"/>
      <c r="LRE16" s="886"/>
      <c r="LRF16" s="886"/>
      <c r="LRG16" s="886"/>
      <c r="LRH16" s="885"/>
      <c r="LRI16" s="886"/>
      <c r="LRJ16" s="886"/>
      <c r="LRK16" s="886"/>
      <c r="LRL16" s="885"/>
      <c r="LRM16" s="886"/>
      <c r="LRN16" s="886"/>
      <c r="LRO16" s="886"/>
      <c r="LRP16" s="885"/>
      <c r="LRQ16" s="886"/>
      <c r="LRR16" s="886"/>
      <c r="LRS16" s="886"/>
      <c r="LRT16" s="885"/>
      <c r="LRU16" s="886"/>
      <c r="LRV16" s="886"/>
      <c r="LRW16" s="886"/>
      <c r="LRX16" s="885"/>
      <c r="LRY16" s="886"/>
      <c r="LRZ16" s="886"/>
      <c r="LSA16" s="886"/>
      <c r="LSB16" s="885"/>
      <c r="LSC16" s="886"/>
      <c r="LSD16" s="886"/>
      <c r="LSE16" s="886"/>
      <c r="LSF16" s="885"/>
      <c r="LSG16" s="886"/>
      <c r="LSH16" s="886"/>
      <c r="LSI16" s="886"/>
      <c r="LSJ16" s="885"/>
      <c r="LSK16" s="886"/>
      <c r="LSL16" s="886"/>
      <c r="LSM16" s="886"/>
      <c r="LSN16" s="885"/>
      <c r="LSO16" s="886"/>
      <c r="LSP16" s="886"/>
      <c r="LSQ16" s="886"/>
      <c r="LSR16" s="885"/>
      <c r="LSS16" s="886"/>
      <c r="LST16" s="886"/>
      <c r="LSU16" s="886"/>
      <c r="LSV16" s="885"/>
      <c r="LSW16" s="886"/>
      <c r="LSX16" s="886"/>
      <c r="LSY16" s="886"/>
      <c r="LSZ16" s="885"/>
      <c r="LTA16" s="886"/>
      <c r="LTB16" s="886"/>
      <c r="LTC16" s="886"/>
      <c r="LTD16" s="885"/>
      <c r="LTE16" s="886"/>
      <c r="LTF16" s="886"/>
      <c r="LTG16" s="886"/>
      <c r="LTH16" s="885"/>
      <c r="LTI16" s="886"/>
      <c r="LTJ16" s="886"/>
      <c r="LTK16" s="886"/>
      <c r="LTL16" s="885"/>
      <c r="LTM16" s="886"/>
      <c r="LTN16" s="886"/>
      <c r="LTO16" s="886"/>
      <c r="LTP16" s="885"/>
      <c r="LTQ16" s="886"/>
      <c r="LTR16" s="886"/>
      <c r="LTS16" s="886"/>
      <c r="LTT16" s="885"/>
      <c r="LTU16" s="886"/>
      <c r="LTV16" s="886"/>
      <c r="LTW16" s="886"/>
      <c r="LTX16" s="885"/>
      <c r="LTY16" s="886"/>
      <c r="LTZ16" s="886"/>
      <c r="LUA16" s="886"/>
      <c r="LUB16" s="885"/>
      <c r="LUC16" s="886"/>
      <c r="LUD16" s="886"/>
      <c r="LUE16" s="886"/>
      <c r="LUF16" s="885"/>
      <c r="LUG16" s="886"/>
      <c r="LUH16" s="886"/>
      <c r="LUI16" s="886"/>
      <c r="LUJ16" s="885"/>
      <c r="LUK16" s="886"/>
      <c r="LUL16" s="886"/>
      <c r="LUM16" s="886"/>
      <c r="LUN16" s="885"/>
      <c r="LUO16" s="886"/>
      <c r="LUP16" s="886"/>
      <c r="LUQ16" s="886"/>
      <c r="LUR16" s="885"/>
      <c r="LUS16" s="886"/>
      <c r="LUT16" s="886"/>
      <c r="LUU16" s="886"/>
      <c r="LUV16" s="885"/>
      <c r="LUW16" s="886"/>
      <c r="LUX16" s="886"/>
      <c r="LUY16" s="886"/>
      <c r="LUZ16" s="885"/>
      <c r="LVA16" s="886"/>
      <c r="LVB16" s="886"/>
      <c r="LVC16" s="886"/>
      <c r="LVD16" s="885"/>
      <c r="LVE16" s="886"/>
      <c r="LVF16" s="886"/>
      <c r="LVG16" s="886"/>
      <c r="LVH16" s="885"/>
      <c r="LVI16" s="886"/>
      <c r="LVJ16" s="886"/>
      <c r="LVK16" s="886"/>
      <c r="LVL16" s="885"/>
      <c r="LVM16" s="886"/>
      <c r="LVN16" s="886"/>
      <c r="LVO16" s="886"/>
      <c r="LVP16" s="885"/>
      <c r="LVQ16" s="886"/>
      <c r="LVR16" s="886"/>
      <c r="LVS16" s="886"/>
      <c r="LVT16" s="885"/>
      <c r="LVU16" s="886"/>
      <c r="LVV16" s="886"/>
      <c r="LVW16" s="886"/>
      <c r="LVX16" s="885"/>
      <c r="LVY16" s="886"/>
      <c r="LVZ16" s="886"/>
      <c r="LWA16" s="886"/>
      <c r="LWB16" s="885"/>
      <c r="LWC16" s="886"/>
      <c r="LWD16" s="886"/>
      <c r="LWE16" s="886"/>
      <c r="LWF16" s="885"/>
      <c r="LWG16" s="886"/>
      <c r="LWH16" s="886"/>
      <c r="LWI16" s="886"/>
      <c r="LWJ16" s="885"/>
      <c r="LWK16" s="886"/>
      <c r="LWL16" s="886"/>
      <c r="LWM16" s="886"/>
      <c r="LWN16" s="885"/>
      <c r="LWO16" s="886"/>
      <c r="LWP16" s="886"/>
      <c r="LWQ16" s="886"/>
      <c r="LWR16" s="885"/>
      <c r="LWS16" s="886"/>
      <c r="LWT16" s="886"/>
      <c r="LWU16" s="886"/>
      <c r="LWV16" s="885"/>
      <c r="LWW16" s="886"/>
      <c r="LWX16" s="886"/>
      <c r="LWY16" s="886"/>
      <c r="LWZ16" s="885"/>
      <c r="LXA16" s="886"/>
      <c r="LXB16" s="886"/>
      <c r="LXC16" s="886"/>
      <c r="LXD16" s="885"/>
      <c r="LXE16" s="886"/>
      <c r="LXF16" s="886"/>
      <c r="LXG16" s="886"/>
      <c r="LXH16" s="885"/>
      <c r="LXI16" s="886"/>
      <c r="LXJ16" s="886"/>
      <c r="LXK16" s="886"/>
      <c r="LXL16" s="885"/>
      <c r="LXM16" s="886"/>
      <c r="LXN16" s="886"/>
      <c r="LXO16" s="886"/>
      <c r="LXP16" s="885"/>
      <c r="LXQ16" s="886"/>
      <c r="LXR16" s="886"/>
      <c r="LXS16" s="886"/>
      <c r="LXT16" s="885"/>
      <c r="LXU16" s="886"/>
      <c r="LXV16" s="886"/>
      <c r="LXW16" s="886"/>
      <c r="LXX16" s="885"/>
      <c r="LXY16" s="886"/>
      <c r="LXZ16" s="886"/>
      <c r="LYA16" s="886"/>
      <c r="LYB16" s="885"/>
      <c r="LYC16" s="886"/>
      <c r="LYD16" s="886"/>
      <c r="LYE16" s="886"/>
      <c r="LYF16" s="885"/>
      <c r="LYG16" s="886"/>
      <c r="LYH16" s="886"/>
      <c r="LYI16" s="886"/>
      <c r="LYJ16" s="885"/>
      <c r="LYK16" s="886"/>
      <c r="LYL16" s="886"/>
      <c r="LYM16" s="886"/>
      <c r="LYN16" s="885"/>
      <c r="LYO16" s="886"/>
      <c r="LYP16" s="886"/>
      <c r="LYQ16" s="886"/>
      <c r="LYR16" s="885"/>
      <c r="LYS16" s="886"/>
      <c r="LYT16" s="886"/>
      <c r="LYU16" s="886"/>
      <c r="LYV16" s="885"/>
      <c r="LYW16" s="886"/>
      <c r="LYX16" s="886"/>
      <c r="LYY16" s="886"/>
      <c r="LYZ16" s="885"/>
      <c r="LZA16" s="886"/>
      <c r="LZB16" s="886"/>
      <c r="LZC16" s="886"/>
      <c r="LZD16" s="885"/>
      <c r="LZE16" s="886"/>
      <c r="LZF16" s="886"/>
      <c r="LZG16" s="886"/>
      <c r="LZH16" s="885"/>
      <c r="LZI16" s="886"/>
      <c r="LZJ16" s="886"/>
      <c r="LZK16" s="886"/>
      <c r="LZL16" s="885"/>
      <c r="LZM16" s="886"/>
      <c r="LZN16" s="886"/>
      <c r="LZO16" s="886"/>
      <c r="LZP16" s="885"/>
      <c r="LZQ16" s="886"/>
      <c r="LZR16" s="886"/>
      <c r="LZS16" s="886"/>
      <c r="LZT16" s="885"/>
      <c r="LZU16" s="886"/>
      <c r="LZV16" s="886"/>
      <c r="LZW16" s="886"/>
      <c r="LZX16" s="885"/>
      <c r="LZY16" s="886"/>
      <c r="LZZ16" s="886"/>
      <c r="MAA16" s="886"/>
      <c r="MAB16" s="885"/>
      <c r="MAC16" s="886"/>
      <c r="MAD16" s="886"/>
      <c r="MAE16" s="886"/>
      <c r="MAF16" s="885"/>
      <c r="MAG16" s="886"/>
      <c r="MAH16" s="886"/>
      <c r="MAI16" s="886"/>
      <c r="MAJ16" s="885"/>
      <c r="MAK16" s="886"/>
      <c r="MAL16" s="886"/>
      <c r="MAM16" s="886"/>
      <c r="MAN16" s="885"/>
      <c r="MAO16" s="886"/>
      <c r="MAP16" s="886"/>
      <c r="MAQ16" s="886"/>
      <c r="MAR16" s="885"/>
      <c r="MAS16" s="886"/>
      <c r="MAT16" s="886"/>
      <c r="MAU16" s="886"/>
      <c r="MAV16" s="885"/>
      <c r="MAW16" s="886"/>
      <c r="MAX16" s="886"/>
      <c r="MAY16" s="886"/>
      <c r="MAZ16" s="885"/>
      <c r="MBA16" s="886"/>
      <c r="MBB16" s="886"/>
      <c r="MBC16" s="886"/>
      <c r="MBD16" s="885"/>
      <c r="MBE16" s="886"/>
      <c r="MBF16" s="886"/>
      <c r="MBG16" s="886"/>
      <c r="MBH16" s="885"/>
      <c r="MBI16" s="886"/>
      <c r="MBJ16" s="886"/>
      <c r="MBK16" s="886"/>
      <c r="MBL16" s="885"/>
      <c r="MBM16" s="886"/>
      <c r="MBN16" s="886"/>
      <c r="MBO16" s="886"/>
      <c r="MBP16" s="885"/>
      <c r="MBQ16" s="886"/>
      <c r="MBR16" s="886"/>
      <c r="MBS16" s="886"/>
      <c r="MBT16" s="885"/>
      <c r="MBU16" s="886"/>
      <c r="MBV16" s="886"/>
      <c r="MBW16" s="886"/>
      <c r="MBX16" s="885"/>
      <c r="MBY16" s="886"/>
      <c r="MBZ16" s="886"/>
      <c r="MCA16" s="886"/>
      <c r="MCB16" s="885"/>
      <c r="MCC16" s="886"/>
      <c r="MCD16" s="886"/>
      <c r="MCE16" s="886"/>
      <c r="MCF16" s="885"/>
      <c r="MCG16" s="886"/>
      <c r="MCH16" s="886"/>
      <c r="MCI16" s="886"/>
      <c r="MCJ16" s="885"/>
      <c r="MCK16" s="886"/>
      <c r="MCL16" s="886"/>
      <c r="MCM16" s="886"/>
      <c r="MCN16" s="885"/>
      <c r="MCO16" s="886"/>
      <c r="MCP16" s="886"/>
      <c r="MCQ16" s="886"/>
      <c r="MCR16" s="885"/>
      <c r="MCS16" s="886"/>
      <c r="MCT16" s="886"/>
      <c r="MCU16" s="886"/>
      <c r="MCV16" s="885"/>
      <c r="MCW16" s="886"/>
      <c r="MCX16" s="886"/>
      <c r="MCY16" s="886"/>
      <c r="MCZ16" s="885"/>
      <c r="MDA16" s="886"/>
      <c r="MDB16" s="886"/>
      <c r="MDC16" s="886"/>
      <c r="MDD16" s="885"/>
      <c r="MDE16" s="886"/>
      <c r="MDF16" s="886"/>
      <c r="MDG16" s="886"/>
      <c r="MDH16" s="885"/>
      <c r="MDI16" s="886"/>
      <c r="MDJ16" s="886"/>
      <c r="MDK16" s="886"/>
      <c r="MDL16" s="885"/>
      <c r="MDM16" s="886"/>
      <c r="MDN16" s="886"/>
      <c r="MDO16" s="886"/>
      <c r="MDP16" s="885"/>
      <c r="MDQ16" s="886"/>
      <c r="MDR16" s="886"/>
      <c r="MDS16" s="886"/>
      <c r="MDT16" s="885"/>
      <c r="MDU16" s="886"/>
      <c r="MDV16" s="886"/>
      <c r="MDW16" s="886"/>
      <c r="MDX16" s="885"/>
      <c r="MDY16" s="886"/>
      <c r="MDZ16" s="886"/>
      <c r="MEA16" s="886"/>
      <c r="MEB16" s="885"/>
      <c r="MEC16" s="886"/>
      <c r="MED16" s="886"/>
      <c r="MEE16" s="886"/>
      <c r="MEF16" s="885"/>
      <c r="MEG16" s="886"/>
      <c r="MEH16" s="886"/>
      <c r="MEI16" s="886"/>
      <c r="MEJ16" s="885"/>
      <c r="MEK16" s="886"/>
      <c r="MEL16" s="886"/>
      <c r="MEM16" s="886"/>
      <c r="MEN16" s="885"/>
      <c r="MEO16" s="886"/>
      <c r="MEP16" s="886"/>
      <c r="MEQ16" s="886"/>
      <c r="MER16" s="885"/>
      <c r="MES16" s="886"/>
      <c r="MET16" s="886"/>
      <c r="MEU16" s="886"/>
      <c r="MEV16" s="885"/>
      <c r="MEW16" s="886"/>
      <c r="MEX16" s="886"/>
      <c r="MEY16" s="886"/>
      <c r="MEZ16" s="885"/>
      <c r="MFA16" s="886"/>
      <c r="MFB16" s="886"/>
      <c r="MFC16" s="886"/>
      <c r="MFD16" s="885"/>
      <c r="MFE16" s="886"/>
      <c r="MFF16" s="886"/>
      <c r="MFG16" s="886"/>
      <c r="MFH16" s="885"/>
      <c r="MFI16" s="886"/>
      <c r="MFJ16" s="886"/>
      <c r="MFK16" s="886"/>
      <c r="MFL16" s="885"/>
      <c r="MFM16" s="886"/>
      <c r="MFN16" s="886"/>
      <c r="MFO16" s="886"/>
      <c r="MFP16" s="885"/>
      <c r="MFQ16" s="886"/>
      <c r="MFR16" s="886"/>
      <c r="MFS16" s="886"/>
      <c r="MFT16" s="885"/>
      <c r="MFU16" s="886"/>
      <c r="MFV16" s="886"/>
      <c r="MFW16" s="886"/>
      <c r="MFX16" s="885"/>
      <c r="MFY16" s="886"/>
      <c r="MFZ16" s="886"/>
      <c r="MGA16" s="886"/>
      <c r="MGB16" s="885"/>
      <c r="MGC16" s="886"/>
      <c r="MGD16" s="886"/>
      <c r="MGE16" s="886"/>
      <c r="MGF16" s="885"/>
      <c r="MGG16" s="886"/>
      <c r="MGH16" s="886"/>
      <c r="MGI16" s="886"/>
      <c r="MGJ16" s="885"/>
      <c r="MGK16" s="886"/>
      <c r="MGL16" s="886"/>
      <c r="MGM16" s="886"/>
      <c r="MGN16" s="885"/>
      <c r="MGO16" s="886"/>
      <c r="MGP16" s="886"/>
      <c r="MGQ16" s="886"/>
      <c r="MGR16" s="885"/>
      <c r="MGS16" s="886"/>
      <c r="MGT16" s="886"/>
      <c r="MGU16" s="886"/>
      <c r="MGV16" s="885"/>
      <c r="MGW16" s="886"/>
      <c r="MGX16" s="886"/>
      <c r="MGY16" s="886"/>
      <c r="MGZ16" s="885"/>
      <c r="MHA16" s="886"/>
      <c r="MHB16" s="886"/>
      <c r="MHC16" s="886"/>
      <c r="MHD16" s="885"/>
      <c r="MHE16" s="886"/>
      <c r="MHF16" s="886"/>
      <c r="MHG16" s="886"/>
      <c r="MHH16" s="885"/>
      <c r="MHI16" s="886"/>
      <c r="MHJ16" s="886"/>
      <c r="MHK16" s="886"/>
      <c r="MHL16" s="885"/>
      <c r="MHM16" s="886"/>
      <c r="MHN16" s="886"/>
      <c r="MHO16" s="886"/>
      <c r="MHP16" s="885"/>
      <c r="MHQ16" s="886"/>
      <c r="MHR16" s="886"/>
      <c r="MHS16" s="886"/>
      <c r="MHT16" s="885"/>
      <c r="MHU16" s="886"/>
      <c r="MHV16" s="886"/>
      <c r="MHW16" s="886"/>
      <c r="MHX16" s="885"/>
      <c r="MHY16" s="886"/>
      <c r="MHZ16" s="886"/>
      <c r="MIA16" s="886"/>
      <c r="MIB16" s="885"/>
      <c r="MIC16" s="886"/>
      <c r="MID16" s="886"/>
      <c r="MIE16" s="886"/>
      <c r="MIF16" s="885"/>
      <c r="MIG16" s="886"/>
      <c r="MIH16" s="886"/>
      <c r="MII16" s="886"/>
      <c r="MIJ16" s="885"/>
      <c r="MIK16" s="886"/>
      <c r="MIL16" s="886"/>
      <c r="MIM16" s="886"/>
      <c r="MIN16" s="885"/>
      <c r="MIO16" s="886"/>
      <c r="MIP16" s="886"/>
      <c r="MIQ16" s="886"/>
      <c r="MIR16" s="885"/>
      <c r="MIS16" s="886"/>
      <c r="MIT16" s="886"/>
      <c r="MIU16" s="886"/>
      <c r="MIV16" s="885"/>
      <c r="MIW16" s="886"/>
      <c r="MIX16" s="886"/>
      <c r="MIY16" s="886"/>
      <c r="MIZ16" s="885"/>
      <c r="MJA16" s="886"/>
      <c r="MJB16" s="886"/>
      <c r="MJC16" s="886"/>
      <c r="MJD16" s="885"/>
      <c r="MJE16" s="886"/>
      <c r="MJF16" s="886"/>
      <c r="MJG16" s="886"/>
      <c r="MJH16" s="885"/>
      <c r="MJI16" s="886"/>
      <c r="MJJ16" s="886"/>
      <c r="MJK16" s="886"/>
      <c r="MJL16" s="885"/>
      <c r="MJM16" s="886"/>
      <c r="MJN16" s="886"/>
      <c r="MJO16" s="886"/>
      <c r="MJP16" s="885"/>
      <c r="MJQ16" s="886"/>
      <c r="MJR16" s="886"/>
      <c r="MJS16" s="886"/>
      <c r="MJT16" s="885"/>
      <c r="MJU16" s="886"/>
      <c r="MJV16" s="886"/>
      <c r="MJW16" s="886"/>
      <c r="MJX16" s="885"/>
      <c r="MJY16" s="886"/>
      <c r="MJZ16" s="886"/>
      <c r="MKA16" s="886"/>
      <c r="MKB16" s="885"/>
      <c r="MKC16" s="886"/>
      <c r="MKD16" s="886"/>
      <c r="MKE16" s="886"/>
      <c r="MKF16" s="885"/>
      <c r="MKG16" s="886"/>
      <c r="MKH16" s="886"/>
      <c r="MKI16" s="886"/>
      <c r="MKJ16" s="885"/>
      <c r="MKK16" s="886"/>
      <c r="MKL16" s="886"/>
      <c r="MKM16" s="886"/>
      <c r="MKN16" s="885"/>
      <c r="MKO16" s="886"/>
      <c r="MKP16" s="886"/>
      <c r="MKQ16" s="886"/>
      <c r="MKR16" s="885"/>
      <c r="MKS16" s="886"/>
      <c r="MKT16" s="886"/>
      <c r="MKU16" s="886"/>
      <c r="MKV16" s="885"/>
      <c r="MKW16" s="886"/>
      <c r="MKX16" s="886"/>
      <c r="MKY16" s="886"/>
      <c r="MKZ16" s="885"/>
      <c r="MLA16" s="886"/>
      <c r="MLB16" s="886"/>
      <c r="MLC16" s="886"/>
      <c r="MLD16" s="885"/>
      <c r="MLE16" s="886"/>
      <c r="MLF16" s="886"/>
      <c r="MLG16" s="886"/>
      <c r="MLH16" s="885"/>
      <c r="MLI16" s="886"/>
      <c r="MLJ16" s="886"/>
      <c r="MLK16" s="886"/>
      <c r="MLL16" s="885"/>
      <c r="MLM16" s="886"/>
      <c r="MLN16" s="886"/>
      <c r="MLO16" s="886"/>
      <c r="MLP16" s="885"/>
      <c r="MLQ16" s="886"/>
      <c r="MLR16" s="886"/>
      <c r="MLS16" s="886"/>
      <c r="MLT16" s="885"/>
      <c r="MLU16" s="886"/>
      <c r="MLV16" s="886"/>
      <c r="MLW16" s="886"/>
      <c r="MLX16" s="885"/>
      <c r="MLY16" s="886"/>
      <c r="MLZ16" s="886"/>
      <c r="MMA16" s="886"/>
      <c r="MMB16" s="885"/>
      <c r="MMC16" s="886"/>
      <c r="MMD16" s="886"/>
      <c r="MME16" s="886"/>
      <c r="MMF16" s="885"/>
      <c r="MMG16" s="886"/>
      <c r="MMH16" s="886"/>
      <c r="MMI16" s="886"/>
      <c r="MMJ16" s="885"/>
      <c r="MMK16" s="886"/>
      <c r="MML16" s="886"/>
      <c r="MMM16" s="886"/>
      <c r="MMN16" s="885"/>
      <c r="MMO16" s="886"/>
      <c r="MMP16" s="886"/>
      <c r="MMQ16" s="886"/>
      <c r="MMR16" s="885"/>
      <c r="MMS16" s="886"/>
      <c r="MMT16" s="886"/>
      <c r="MMU16" s="886"/>
      <c r="MMV16" s="885"/>
      <c r="MMW16" s="886"/>
      <c r="MMX16" s="886"/>
      <c r="MMY16" s="886"/>
      <c r="MMZ16" s="885"/>
      <c r="MNA16" s="886"/>
      <c r="MNB16" s="886"/>
      <c r="MNC16" s="886"/>
      <c r="MND16" s="885"/>
      <c r="MNE16" s="886"/>
      <c r="MNF16" s="886"/>
      <c r="MNG16" s="886"/>
      <c r="MNH16" s="885"/>
      <c r="MNI16" s="886"/>
      <c r="MNJ16" s="886"/>
      <c r="MNK16" s="886"/>
      <c r="MNL16" s="885"/>
      <c r="MNM16" s="886"/>
      <c r="MNN16" s="886"/>
      <c r="MNO16" s="886"/>
      <c r="MNP16" s="885"/>
      <c r="MNQ16" s="886"/>
      <c r="MNR16" s="886"/>
      <c r="MNS16" s="886"/>
      <c r="MNT16" s="885"/>
      <c r="MNU16" s="886"/>
      <c r="MNV16" s="886"/>
      <c r="MNW16" s="886"/>
      <c r="MNX16" s="885"/>
      <c r="MNY16" s="886"/>
      <c r="MNZ16" s="886"/>
      <c r="MOA16" s="886"/>
      <c r="MOB16" s="885"/>
      <c r="MOC16" s="886"/>
      <c r="MOD16" s="886"/>
      <c r="MOE16" s="886"/>
      <c r="MOF16" s="885"/>
      <c r="MOG16" s="886"/>
      <c r="MOH16" s="886"/>
      <c r="MOI16" s="886"/>
      <c r="MOJ16" s="885"/>
      <c r="MOK16" s="886"/>
      <c r="MOL16" s="886"/>
      <c r="MOM16" s="886"/>
      <c r="MON16" s="885"/>
      <c r="MOO16" s="886"/>
      <c r="MOP16" s="886"/>
      <c r="MOQ16" s="886"/>
      <c r="MOR16" s="885"/>
      <c r="MOS16" s="886"/>
      <c r="MOT16" s="886"/>
      <c r="MOU16" s="886"/>
      <c r="MOV16" s="885"/>
      <c r="MOW16" s="886"/>
      <c r="MOX16" s="886"/>
      <c r="MOY16" s="886"/>
      <c r="MOZ16" s="885"/>
      <c r="MPA16" s="886"/>
      <c r="MPB16" s="886"/>
      <c r="MPC16" s="886"/>
      <c r="MPD16" s="885"/>
      <c r="MPE16" s="886"/>
      <c r="MPF16" s="886"/>
      <c r="MPG16" s="886"/>
      <c r="MPH16" s="885"/>
      <c r="MPI16" s="886"/>
      <c r="MPJ16" s="886"/>
      <c r="MPK16" s="886"/>
      <c r="MPL16" s="885"/>
      <c r="MPM16" s="886"/>
      <c r="MPN16" s="886"/>
      <c r="MPO16" s="886"/>
      <c r="MPP16" s="885"/>
      <c r="MPQ16" s="886"/>
      <c r="MPR16" s="886"/>
      <c r="MPS16" s="886"/>
      <c r="MPT16" s="885"/>
      <c r="MPU16" s="886"/>
      <c r="MPV16" s="886"/>
      <c r="MPW16" s="886"/>
      <c r="MPX16" s="885"/>
      <c r="MPY16" s="886"/>
      <c r="MPZ16" s="886"/>
      <c r="MQA16" s="886"/>
      <c r="MQB16" s="885"/>
      <c r="MQC16" s="886"/>
      <c r="MQD16" s="886"/>
      <c r="MQE16" s="886"/>
      <c r="MQF16" s="885"/>
      <c r="MQG16" s="886"/>
      <c r="MQH16" s="886"/>
      <c r="MQI16" s="886"/>
      <c r="MQJ16" s="885"/>
      <c r="MQK16" s="886"/>
      <c r="MQL16" s="886"/>
      <c r="MQM16" s="886"/>
      <c r="MQN16" s="885"/>
      <c r="MQO16" s="886"/>
      <c r="MQP16" s="886"/>
      <c r="MQQ16" s="886"/>
      <c r="MQR16" s="885"/>
      <c r="MQS16" s="886"/>
      <c r="MQT16" s="886"/>
      <c r="MQU16" s="886"/>
      <c r="MQV16" s="885"/>
      <c r="MQW16" s="886"/>
      <c r="MQX16" s="886"/>
      <c r="MQY16" s="886"/>
      <c r="MQZ16" s="885"/>
      <c r="MRA16" s="886"/>
      <c r="MRB16" s="886"/>
      <c r="MRC16" s="886"/>
      <c r="MRD16" s="885"/>
      <c r="MRE16" s="886"/>
      <c r="MRF16" s="886"/>
      <c r="MRG16" s="886"/>
      <c r="MRH16" s="885"/>
      <c r="MRI16" s="886"/>
      <c r="MRJ16" s="886"/>
      <c r="MRK16" s="886"/>
      <c r="MRL16" s="885"/>
      <c r="MRM16" s="886"/>
      <c r="MRN16" s="886"/>
      <c r="MRO16" s="886"/>
      <c r="MRP16" s="885"/>
      <c r="MRQ16" s="886"/>
      <c r="MRR16" s="886"/>
      <c r="MRS16" s="886"/>
      <c r="MRT16" s="885"/>
      <c r="MRU16" s="886"/>
      <c r="MRV16" s="886"/>
      <c r="MRW16" s="886"/>
      <c r="MRX16" s="885"/>
      <c r="MRY16" s="886"/>
      <c r="MRZ16" s="886"/>
      <c r="MSA16" s="886"/>
      <c r="MSB16" s="885"/>
      <c r="MSC16" s="886"/>
      <c r="MSD16" s="886"/>
      <c r="MSE16" s="886"/>
      <c r="MSF16" s="885"/>
      <c r="MSG16" s="886"/>
      <c r="MSH16" s="886"/>
      <c r="MSI16" s="886"/>
      <c r="MSJ16" s="885"/>
      <c r="MSK16" s="886"/>
      <c r="MSL16" s="886"/>
      <c r="MSM16" s="886"/>
      <c r="MSN16" s="885"/>
      <c r="MSO16" s="886"/>
      <c r="MSP16" s="886"/>
      <c r="MSQ16" s="886"/>
      <c r="MSR16" s="885"/>
      <c r="MSS16" s="886"/>
      <c r="MST16" s="886"/>
      <c r="MSU16" s="886"/>
      <c r="MSV16" s="885"/>
      <c r="MSW16" s="886"/>
      <c r="MSX16" s="886"/>
      <c r="MSY16" s="886"/>
      <c r="MSZ16" s="885"/>
      <c r="MTA16" s="886"/>
      <c r="MTB16" s="886"/>
      <c r="MTC16" s="886"/>
      <c r="MTD16" s="885"/>
      <c r="MTE16" s="886"/>
      <c r="MTF16" s="886"/>
      <c r="MTG16" s="886"/>
      <c r="MTH16" s="885"/>
      <c r="MTI16" s="886"/>
      <c r="MTJ16" s="886"/>
      <c r="MTK16" s="886"/>
      <c r="MTL16" s="885"/>
      <c r="MTM16" s="886"/>
      <c r="MTN16" s="886"/>
      <c r="MTO16" s="886"/>
      <c r="MTP16" s="885"/>
      <c r="MTQ16" s="886"/>
      <c r="MTR16" s="886"/>
      <c r="MTS16" s="886"/>
      <c r="MTT16" s="885"/>
      <c r="MTU16" s="886"/>
      <c r="MTV16" s="886"/>
      <c r="MTW16" s="886"/>
      <c r="MTX16" s="885"/>
      <c r="MTY16" s="886"/>
      <c r="MTZ16" s="886"/>
      <c r="MUA16" s="886"/>
      <c r="MUB16" s="885"/>
      <c r="MUC16" s="886"/>
      <c r="MUD16" s="886"/>
      <c r="MUE16" s="886"/>
      <c r="MUF16" s="885"/>
      <c r="MUG16" s="886"/>
      <c r="MUH16" s="886"/>
      <c r="MUI16" s="886"/>
      <c r="MUJ16" s="885"/>
      <c r="MUK16" s="886"/>
      <c r="MUL16" s="886"/>
      <c r="MUM16" s="886"/>
      <c r="MUN16" s="885"/>
      <c r="MUO16" s="886"/>
      <c r="MUP16" s="886"/>
      <c r="MUQ16" s="886"/>
      <c r="MUR16" s="885"/>
      <c r="MUS16" s="886"/>
      <c r="MUT16" s="886"/>
      <c r="MUU16" s="886"/>
      <c r="MUV16" s="885"/>
      <c r="MUW16" s="886"/>
      <c r="MUX16" s="886"/>
      <c r="MUY16" s="886"/>
      <c r="MUZ16" s="885"/>
      <c r="MVA16" s="886"/>
      <c r="MVB16" s="886"/>
      <c r="MVC16" s="886"/>
      <c r="MVD16" s="885"/>
      <c r="MVE16" s="886"/>
      <c r="MVF16" s="886"/>
      <c r="MVG16" s="886"/>
      <c r="MVH16" s="885"/>
      <c r="MVI16" s="886"/>
      <c r="MVJ16" s="886"/>
      <c r="MVK16" s="886"/>
      <c r="MVL16" s="885"/>
      <c r="MVM16" s="886"/>
      <c r="MVN16" s="886"/>
      <c r="MVO16" s="886"/>
      <c r="MVP16" s="885"/>
      <c r="MVQ16" s="886"/>
      <c r="MVR16" s="886"/>
      <c r="MVS16" s="886"/>
      <c r="MVT16" s="885"/>
      <c r="MVU16" s="886"/>
      <c r="MVV16" s="886"/>
      <c r="MVW16" s="886"/>
      <c r="MVX16" s="885"/>
      <c r="MVY16" s="886"/>
      <c r="MVZ16" s="886"/>
      <c r="MWA16" s="886"/>
      <c r="MWB16" s="885"/>
      <c r="MWC16" s="886"/>
      <c r="MWD16" s="886"/>
      <c r="MWE16" s="886"/>
      <c r="MWF16" s="885"/>
      <c r="MWG16" s="886"/>
      <c r="MWH16" s="886"/>
      <c r="MWI16" s="886"/>
      <c r="MWJ16" s="885"/>
      <c r="MWK16" s="886"/>
      <c r="MWL16" s="886"/>
      <c r="MWM16" s="886"/>
      <c r="MWN16" s="885"/>
      <c r="MWO16" s="886"/>
      <c r="MWP16" s="886"/>
      <c r="MWQ16" s="886"/>
      <c r="MWR16" s="885"/>
      <c r="MWS16" s="886"/>
      <c r="MWT16" s="886"/>
      <c r="MWU16" s="886"/>
      <c r="MWV16" s="885"/>
      <c r="MWW16" s="886"/>
      <c r="MWX16" s="886"/>
      <c r="MWY16" s="886"/>
      <c r="MWZ16" s="885"/>
      <c r="MXA16" s="886"/>
      <c r="MXB16" s="886"/>
      <c r="MXC16" s="886"/>
      <c r="MXD16" s="885"/>
      <c r="MXE16" s="886"/>
      <c r="MXF16" s="886"/>
      <c r="MXG16" s="886"/>
      <c r="MXH16" s="885"/>
      <c r="MXI16" s="886"/>
      <c r="MXJ16" s="886"/>
      <c r="MXK16" s="886"/>
      <c r="MXL16" s="885"/>
      <c r="MXM16" s="886"/>
      <c r="MXN16" s="886"/>
      <c r="MXO16" s="886"/>
      <c r="MXP16" s="885"/>
      <c r="MXQ16" s="886"/>
      <c r="MXR16" s="886"/>
      <c r="MXS16" s="886"/>
      <c r="MXT16" s="885"/>
      <c r="MXU16" s="886"/>
      <c r="MXV16" s="886"/>
      <c r="MXW16" s="886"/>
      <c r="MXX16" s="885"/>
      <c r="MXY16" s="886"/>
      <c r="MXZ16" s="886"/>
      <c r="MYA16" s="886"/>
      <c r="MYB16" s="885"/>
      <c r="MYC16" s="886"/>
      <c r="MYD16" s="886"/>
      <c r="MYE16" s="886"/>
      <c r="MYF16" s="885"/>
      <c r="MYG16" s="886"/>
      <c r="MYH16" s="886"/>
      <c r="MYI16" s="886"/>
      <c r="MYJ16" s="885"/>
      <c r="MYK16" s="886"/>
      <c r="MYL16" s="886"/>
      <c r="MYM16" s="886"/>
      <c r="MYN16" s="885"/>
      <c r="MYO16" s="886"/>
      <c r="MYP16" s="886"/>
      <c r="MYQ16" s="886"/>
      <c r="MYR16" s="885"/>
      <c r="MYS16" s="886"/>
      <c r="MYT16" s="886"/>
      <c r="MYU16" s="886"/>
      <c r="MYV16" s="885"/>
      <c r="MYW16" s="886"/>
      <c r="MYX16" s="886"/>
      <c r="MYY16" s="886"/>
      <c r="MYZ16" s="885"/>
      <c r="MZA16" s="886"/>
      <c r="MZB16" s="886"/>
      <c r="MZC16" s="886"/>
      <c r="MZD16" s="885"/>
      <c r="MZE16" s="886"/>
      <c r="MZF16" s="886"/>
      <c r="MZG16" s="886"/>
      <c r="MZH16" s="885"/>
      <c r="MZI16" s="886"/>
      <c r="MZJ16" s="886"/>
      <c r="MZK16" s="886"/>
      <c r="MZL16" s="885"/>
      <c r="MZM16" s="886"/>
      <c r="MZN16" s="886"/>
      <c r="MZO16" s="886"/>
      <c r="MZP16" s="885"/>
      <c r="MZQ16" s="886"/>
      <c r="MZR16" s="886"/>
      <c r="MZS16" s="886"/>
      <c r="MZT16" s="885"/>
      <c r="MZU16" s="886"/>
      <c r="MZV16" s="886"/>
      <c r="MZW16" s="886"/>
      <c r="MZX16" s="885"/>
      <c r="MZY16" s="886"/>
      <c r="MZZ16" s="886"/>
      <c r="NAA16" s="886"/>
      <c r="NAB16" s="885"/>
      <c r="NAC16" s="886"/>
      <c r="NAD16" s="886"/>
      <c r="NAE16" s="886"/>
      <c r="NAF16" s="885"/>
      <c r="NAG16" s="886"/>
      <c r="NAH16" s="886"/>
      <c r="NAI16" s="886"/>
      <c r="NAJ16" s="885"/>
      <c r="NAK16" s="886"/>
      <c r="NAL16" s="886"/>
      <c r="NAM16" s="886"/>
      <c r="NAN16" s="885"/>
      <c r="NAO16" s="886"/>
      <c r="NAP16" s="886"/>
      <c r="NAQ16" s="886"/>
      <c r="NAR16" s="885"/>
      <c r="NAS16" s="886"/>
      <c r="NAT16" s="886"/>
      <c r="NAU16" s="886"/>
      <c r="NAV16" s="885"/>
      <c r="NAW16" s="886"/>
      <c r="NAX16" s="886"/>
      <c r="NAY16" s="886"/>
      <c r="NAZ16" s="885"/>
      <c r="NBA16" s="886"/>
      <c r="NBB16" s="886"/>
      <c r="NBC16" s="886"/>
      <c r="NBD16" s="885"/>
      <c r="NBE16" s="886"/>
      <c r="NBF16" s="886"/>
      <c r="NBG16" s="886"/>
      <c r="NBH16" s="885"/>
      <c r="NBI16" s="886"/>
      <c r="NBJ16" s="886"/>
      <c r="NBK16" s="886"/>
      <c r="NBL16" s="885"/>
      <c r="NBM16" s="886"/>
      <c r="NBN16" s="886"/>
      <c r="NBO16" s="886"/>
      <c r="NBP16" s="885"/>
      <c r="NBQ16" s="886"/>
      <c r="NBR16" s="886"/>
      <c r="NBS16" s="886"/>
      <c r="NBT16" s="885"/>
      <c r="NBU16" s="886"/>
      <c r="NBV16" s="886"/>
      <c r="NBW16" s="886"/>
      <c r="NBX16" s="885"/>
      <c r="NBY16" s="886"/>
      <c r="NBZ16" s="886"/>
      <c r="NCA16" s="886"/>
      <c r="NCB16" s="885"/>
      <c r="NCC16" s="886"/>
      <c r="NCD16" s="886"/>
      <c r="NCE16" s="886"/>
      <c r="NCF16" s="885"/>
      <c r="NCG16" s="886"/>
      <c r="NCH16" s="886"/>
      <c r="NCI16" s="886"/>
      <c r="NCJ16" s="885"/>
      <c r="NCK16" s="886"/>
      <c r="NCL16" s="886"/>
      <c r="NCM16" s="886"/>
      <c r="NCN16" s="885"/>
      <c r="NCO16" s="886"/>
      <c r="NCP16" s="886"/>
      <c r="NCQ16" s="886"/>
      <c r="NCR16" s="885"/>
      <c r="NCS16" s="886"/>
      <c r="NCT16" s="886"/>
      <c r="NCU16" s="886"/>
      <c r="NCV16" s="885"/>
      <c r="NCW16" s="886"/>
      <c r="NCX16" s="886"/>
      <c r="NCY16" s="886"/>
      <c r="NCZ16" s="885"/>
      <c r="NDA16" s="886"/>
      <c r="NDB16" s="886"/>
      <c r="NDC16" s="886"/>
      <c r="NDD16" s="885"/>
      <c r="NDE16" s="886"/>
      <c r="NDF16" s="886"/>
      <c r="NDG16" s="886"/>
      <c r="NDH16" s="885"/>
      <c r="NDI16" s="886"/>
      <c r="NDJ16" s="886"/>
      <c r="NDK16" s="886"/>
      <c r="NDL16" s="885"/>
      <c r="NDM16" s="886"/>
      <c r="NDN16" s="886"/>
      <c r="NDO16" s="886"/>
      <c r="NDP16" s="885"/>
      <c r="NDQ16" s="886"/>
      <c r="NDR16" s="886"/>
      <c r="NDS16" s="886"/>
      <c r="NDT16" s="885"/>
      <c r="NDU16" s="886"/>
      <c r="NDV16" s="886"/>
      <c r="NDW16" s="886"/>
      <c r="NDX16" s="885"/>
      <c r="NDY16" s="886"/>
      <c r="NDZ16" s="886"/>
      <c r="NEA16" s="886"/>
      <c r="NEB16" s="885"/>
      <c r="NEC16" s="886"/>
      <c r="NED16" s="886"/>
      <c r="NEE16" s="886"/>
      <c r="NEF16" s="885"/>
      <c r="NEG16" s="886"/>
      <c r="NEH16" s="886"/>
      <c r="NEI16" s="886"/>
      <c r="NEJ16" s="885"/>
      <c r="NEK16" s="886"/>
      <c r="NEL16" s="886"/>
      <c r="NEM16" s="886"/>
      <c r="NEN16" s="885"/>
      <c r="NEO16" s="886"/>
      <c r="NEP16" s="886"/>
      <c r="NEQ16" s="886"/>
      <c r="NER16" s="885"/>
      <c r="NES16" s="886"/>
      <c r="NET16" s="886"/>
      <c r="NEU16" s="886"/>
      <c r="NEV16" s="885"/>
      <c r="NEW16" s="886"/>
      <c r="NEX16" s="886"/>
      <c r="NEY16" s="886"/>
      <c r="NEZ16" s="885"/>
      <c r="NFA16" s="886"/>
      <c r="NFB16" s="886"/>
      <c r="NFC16" s="886"/>
      <c r="NFD16" s="885"/>
      <c r="NFE16" s="886"/>
      <c r="NFF16" s="886"/>
      <c r="NFG16" s="886"/>
      <c r="NFH16" s="885"/>
      <c r="NFI16" s="886"/>
      <c r="NFJ16" s="886"/>
      <c r="NFK16" s="886"/>
      <c r="NFL16" s="885"/>
      <c r="NFM16" s="886"/>
      <c r="NFN16" s="886"/>
      <c r="NFO16" s="886"/>
      <c r="NFP16" s="885"/>
      <c r="NFQ16" s="886"/>
      <c r="NFR16" s="886"/>
      <c r="NFS16" s="886"/>
      <c r="NFT16" s="885"/>
      <c r="NFU16" s="886"/>
      <c r="NFV16" s="886"/>
      <c r="NFW16" s="886"/>
      <c r="NFX16" s="885"/>
      <c r="NFY16" s="886"/>
      <c r="NFZ16" s="886"/>
      <c r="NGA16" s="886"/>
      <c r="NGB16" s="885"/>
      <c r="NGC16" s="886"/>
      <c r="NGD16" s="886"/>
      <c r="NGE16" s="886"/>
      <c r="NGF16" s="885"/>
      <c r="NGG16" s="886"/>
      <c r="NGH16" s="886"/>
      <c r="NGI16" s="886"/>
      <c r="NGJ16" s="885"/>
      <c r="NGK16" s="886"/>
      <c r="NGL16" s="886"/>
      <c r="NGM16" s="886"/>
      <c r="NGN16" s="885"/>
      <c r="NGO16" s="886"/>
      <c r="NGP16" s="886"/>
      <c r="NGQ16" s="886"/>
      <c r="NGR16" s="885"/>
      <c r="NGS16" s="886"/>
      <c r="NGT16" s="886"/>
      <c r="NGU16" s="886"/>
      <c r="NGV16" s="885"/>
      <c r="NGW16" s="886"/>
      <c r="NGX16" s="886"/>
      <c r="NGY16" s="886"/>
      <c r="NGZ16" s="885"/>
      <c r="NHA16" s="886"/>
      <c r="NHB16" s="886"/>
      <c r="NHC16" s="886"/>
      <c r="NHD16" s="885"/>
      <c r="NHE16" s="886"/>
      <c r="NHF16" s="886"/>
      <c r="NHG16" s="886"/>
      <c r="NHH16" s="885"/>
      <c r="NHI16" s="886"/>
      <c r="NHJ16" s="886"/>
      <c r="NHK16" s="886"/>
      <c r="NHL16" s="885"/>
      <c r="NHM16" s="886"/>
      <c r="NHN16" s="886"/>
      <c r="NHO16" s="886"/>
      <c r="NHP16" s="885"/>
      <c r="NHQ16" s="886"/>
      <c r="NHR16" s="886"/>
      <c r="NHS16" s="886"/>
      <c r="NHT16" s="885"/>
      <c r="NHU16" s="886"/>
      <c r="NHV16" s="886"/>
      <c r="NHW16" s="886"/>
      <c r="NHX16" s="885"/>
      <c r="NHY16" s="886"/>
      <c r="NHZ16" s="886"/>
      <c r="NIA16" s="886"/>
      <c r="NIB16" s="885"/>
      <c r="NIC16" s="886"/>
      <c r="NID16" s="886"/>
      <c r="NIE16" s="886"/>
      <c r="NIF16" s="885"/>
      <c r="NIG16" s="886"/>
      <c r="NIH16" s="886"/>
      <c r="NII16" s="886"/>
      <c r="NIJ16" s="885"/>
      <c r="NIK16" s="886"/>
      <c r="NIL16" s="886"/>
      <c r="NIM16" s="886"/>
      <c r="NIN16" s="885"/>
      <c r="NIO16" s="886"/>
      <c r="NIP16" s="886"/>
      <c r="NIQ16" s="886"/>
      <c r="NIR16" s="885"/>
      <c r="NIS16" s="886"/>
      <c r="NIT16" s="886"/>
      <c r="NIU16" s="886"/>
      <c r="NIV16" s="885"/>
      <c r="NIW16" s="886"/>
      <c r="NIX16" s="886"/>
      <c r="NIY16" s="886"/>
      <c r="NIZ16" s="885"/>
      <c r="NJA16" s="886"/>
      <c r="NJB16" s="886"/>
      <c r="NJC16" s="886"/>
      <c r="NJD16" s="885"/>
      <c r="NJE16" s="886"/>
      <c r="NJF16" s="886"/>
      <c r="NJG16" s="886"/>
      <c r="NJH16" s="885"/>
      <c r="NJI16" s="886"/>
      <c r="NJJ16" s="886"/>
      <c r="NJK16" s="886"/>
      <c r="NJL16" s="885"/>
      <c r="NJM16" s="886"/>
      <c r="NJN16" s="886"/>
      <c r="NJO16" s="886"/>
      <c r="NJP16" s="885"/>
      <c r="NJQ16" s="886"/>
      <c r="NJR16" s="886"/>
      <c r="NJS16" s="886"/>
      <c r="NJT16" s="885"/>
      <c r="NJU16" s="886"/>
      <c r="NJV16" s="886"/>
      <c r="NJW16" s="886"/>
      <c r="NJX16" s="885"/>
      <c r="NJY16" s="886"/>
      <c r="NJZ16" s="886"/>
      <c r="NKA16" s="886"/>
      <c r="NKB16" s="885"/>
      <c r="NKC16" s="886"/>
      <c r="NKD16" s="886"/>
      <c r="NKE16" s="886"/>
      <c r="NKF16" s="885"/>
      <c r="NKG16" s="886"/>
      <c r="NKH16" s="886"/>
      <c r="NKI16" s="886"/>
      <c r="NKJ16" s="885"/>
      <c r="NKK16" s="886"/>
      <c r="NKL16" s="886"/>
      <c r="NKM16" s="886"/>
      <c r="NKN16" s="885"/>
      <c r="NKO16" s="886"/>
      <c r="NKP16" s="886"/>
      <c r="NKQ16" s="886"/>
      <c r="NKR16" s="885"/>
      <c r="NKS16" s="886"/>
      <c r="NKT16" s="886"/>
      <c r="NKU16" s="886"/>
      <c r="NKV16" s="885"/>
      <c r="NKW16" s="886"/>
      <c r="NKX16" s="886"/>
      <c r="NKY16" s="886"/>
      <c r="NKZ16" s="885"/>
      <c r="NLA16" s="886"/>
      <c r="NLB16" s="886"/>
      <c r="NLC16" s="886"/>
      <c r="NLD16" s="885"/>
      <c r="NLE16" s="886"/>
      <c r="NLF16" s="886"/>
      <c r="NLG16" s="886"/>
      <c r="NLH16" s="885"/>
      <c r="NLI16" s="886"/>
      <c r="NLJ16" s="886"/>
      <c r="NLK16" s="886"/>
      <c r="NLL16" s="885"/>
      <c r="NLM16" s="886"/>
      <c r="NLN16" s="886"/>
      <c r="NLO16" s="886"/>
      <c r="NLP16" s="885"/>
      <c r="NLQ16" s="886"/>
      <c r="NLR16" s="886"/>
      <c r="NLS16" s="886"/>
      <c r="NLT16" s="885"/>
      <c r="NLU16" s="886"/>
      <c r="NLV16" s="886"/>
      <c r="NLW16" s="886"/>
      <c r="NLX16" s="885"/>
      <c r="NLY16" s="886"/>
      <c r="NLZ16" s="886"/>
      <c r="NMA16" s="886"/>
      <c r="NMB16" s="885"/>
      <c r="NMC16" s="886"/>
      <c r="NMD16" s="886"/>
      <c r="NME16" s="886"/>
      <c r="NMF16" s="885"/>
      <c r="NMG16" s="886"/>
      <c r="NMH16" s="886"/>
      <c r="NMI16" s="886"/>
      <c r="NMJ16" s="885"/>
      <c r="NMK16" s="886"/>
      <c r="NML16" s="886"/>
      <c r="NMM16" s="886"/>
      <c r="NMN16" s="885"/>
      <c r="NMO16" s="886"/>
      <c r="NMP16" s="886"/>
      <c r="NMQ16" s="886"/>
      <c r="NMR16" s="885"/>
      <c r="NMS16" s="886"/>
      <c r="NMT16" s="886"/>
      <c r="NMU16" s="886"/>
      <c r="NMV16" s="885"/>
      <c r="NMW16" s="886"/>
      <c r="NMX16" s="886"/>
      <c r="NMY16" s="886"/>
      <c r="NMZ16" s="885"/>
      <c r="NNA16" s="886"/>
      <c r="NNB16" s="886"/>
      <c r="NNC16" s="886"/>
      <c r="NND16" s="885"/>
      <c r="NNE16" s="886"/>
      <c r="NNF16" s="886"/>
      <c r="NNG16" s="886"/>
      <c r="NNH16" s="885"/>
      <c r="NNI16" s="886"/>
      <c r="NNJ16" s="886"/>
      <c r="NNK16" s="886"/>
      <c r="NNL16" s="885"/>
      <c r="NNM16" s="886"/>
      <c r="NNN16" s="886"/>
      <c r="NNO16" s="886"/>
      <c r="NNP16" s="885"/>
      <c r="NNQ16" s="886"/>
      <c r="NNR16" s="886"/>
      <c r="NNS16" s="886"/>
      <c r="NNT16" s="885"/>
      <c r="NNU16" s="886"/>
      <c r="NNV16" s="886"/>
      <c r="NNW16" s="886"/>
      <c r="NNX16" s="885"/>
      <c r="NNY16" s="886"/>
      <c r="NNZ16" s="886"/>
      <c r="NOA16" s="886"/>
      <c r="NOB16" s="885"/>
      <c r="NOC16" s="886"/>
      <c r="NOD16" s="886"/>
      <c r="NOE16" s="886"/>
      <c r="NOF16" s="885"/>
      <c r="NOG16" s="886"/>
      <c r="NOH16" s="886"/>
      <c r="NOI16" s="886"/>
      <c r="NOJ16" s="885"/>
      <c r="NOK16" s="886"/>
      <c r="NOL16" s="886"/>
      <c r="NOM16" s="886"/>
      <c r="NON16" s="885"/>
      <c r="NOO16" s="886"/>
      <c r="NOP16" s="886"/>
      <c r="NOQ16" s="886"/>
      <c r="NOR16" s="885"/>
      <c r="NOS16" s="886"/>
      <c r="NOT16" s="886"/>
      <c r="NOU16" s="886"/>
      <c r="NOV16" s="885"/>
      <c r="NOW16" s="886"/>
      <c r="NOX16" s="886"/>
      <c r="NOY16" s="886"/>
      <c r="NOZ16" s="885"/>
      <c r="NPA16" s="886"/>
      <c r="NPB16" s="886"/>
      <c r="NPC16" s="886"/>
      <c r="NPD16" s="885"/>
      <c r="NPE16" s="886"/>
      <c r="NPF16" s="886"/>
      <c r="NPG16" s="886"/>
      <c r="NPH16" s="885"/>
      <c r="NPI16" s="886"/>
      <c r="NPJ16" s="886"/>
      <c r="NPK16" s="886"/>
      <c r="NPL16" s="885"/>
      <c r="NPM16" s="886"/>
      <c r="NPN16" s="886"/>
      <c r="NPO16" s="886"/>
      <c r="NPP16" s="885"/>
      <c r="NPQ16" s="886"/>
      <c r="NPR16" s="886"/>
      <c r="NPS16" s="886"/>
      <c r="NPT16" s="885"/>
      <c r="NPU16" s="886"/>
      <c r="NPV16" s="886"/>
      <c r="NPW16" s="886"/>
      <c r="NPX16" s="885"/>
      <c r="NPY16" s="886"/>
      <c r="NPZ16" s="886"/>
      <c r="NQA16" s="886"/>
      <c r="NQB16" s="885"/>
      <c r="NQC16" s="886"/>
      <c r="NQD16" s="886"/>
      <c r="NQE16" s="886"/>
      <c r="NQF16" s="885"/>
      <c r="NQG16" s="886"/>
      <c r="NQH16" s="886"/>
      <c r="NQI16" s="886"/>
      <c r="NQJ16" s="885"/>
      <c r="NQK16" s="886"/>
      <c r="NQL16" s="886"/>
      <c r="NQM16" s="886"/>
      <c r="NQN16" s="885"/>
      <c r="NQO16" s="886"/>
      <c r="NQP16" s="886"/>
      <c r="NQQ16" s="886"/>
      <c r="NQR16" s="885"/>
      <c r="NQS16" s="886"/>
      <c r="NQT16" s="886"/>
      <c r="NQU16" s="886"/>
      <c r="NQV16" s="885"/>
      <c r="NQW16" s="886"/>
      <c r="NQX16" s="886"/>
      <c r="NQY16" s="886"/>
      <c r="NQZ16" s="885"/>
      <c r="NRA16" s="886"/>
      <c r="NRB16" s="886"/>
      <c r="NRC16" s="886"/>
      <c r="NRD16" s="885"/>
      <c r="NRE16" s="886"/>
      <c r="NRF16" s="886"/>
      <c r="NRG16" s="886"/>
      <c r="NRH16" s="885"/>
      <c r="NRI16" s="886"/>
      <c r="NRJ16" s="886"/>
      <c r="NRK16" s="886"/>
      <c r="NRL16" s="885"/>
      <c r="NRM16" s="886"/>
      <c r="NRN16" s="886"/>
      <c r="NRO16" s="886"/>
      <c r="NRP16" s="885"/>
      <c r="NRQ16" s="886"/>
      <c r="NRR16" s="886"/>
      <c r="NRS16" s="886"/>
      <c r="NRT16" s="885"/>
      <c r="NRU16" s="886"/>
      <c r="NRV16" s="886"/>
      <c r="NRW16" s="886"/>
      <c r="NRX16" s="885"/>
      <c r="NRY16" s="886"/>
      <c r="NRZ16" s="886"/>
      <c r="NSA16" s="886"/>
      <c r="NSB16" s="885"/>
      <c r="NSC16" s="886"/>
      <c r="NSD16" s="886"/>
      <c r="NSE16" s="886"/>
      <c r="NSF16" s="885"/>
      <c r="NSG16" s="886"/>
      <c r="NSH16" s="886"/>
      <c r="NSI16" s="886"/>
      <c r="NSJ16" s="885"/>
      <c r="NSK16" s="886"/>
      <c r="NSL16" s="886"/>
      <c r="NSM16" s="886"/>
      <c r="NSN16" s="885"/>
      <c r="NSO16" s="886"/>
      <c r="NSP16" s="886"/>
      <c r="NSQ16" s="886"/>
      <c r="NSR16" s="885"/>
      <c r="NSS16" s="886"/>
      <c r="NST16" s="886"/>
      <c r="NSU16" s="886"/>
      <c r="NSV16" s="885"/>
      <c r="NSW16" s="886"/>
      <c r="NSX16" s="886"/>
      <c r="NSY16" s="886"/>
      <c r="NSZ16" s="885"/>
      <c r="NTA16" s="886"/>
      <c r="NTB16" s="886"/>
      <c r="NTC16" s="886"/>
      <c r="NTD16" s="885"/>
      <c r="NTE16" s="886"/>
      <c r="NTF16" s="886"/>
      <c r="NTG16" s="886"/>
      <c r="NTH16" s="885"/>
      <c r="NTI16" s="886"/>
      <c r="NTJ16" s="886"/>
      <c r="NTK16" s="886"/>
      <c r="NTL16" s="885"/>
      <c r="NTM16" s="886"/>
      <c r="NTN16" s="886"/>
      <c r="NTO16" s="886"/>
      <c r="NTP16" s="885"/>
      <c r="NTQ16" s="886"/>
      <c r="NTR16" s="886"/>
      <c r="NTS16" s="886"/>
      <c r="NTT16" s="885"/>
      <c r="NTU16" s="886"/>
      <c r="NTV16" s="886"/>
      <c r="NTW16" s="886"/>
      <c r="NTX16" s="885"/>
      <c r="NTY16" s="886"/>
      <c r="NTZ16" s="886"/>
      <c r="NUA16" s="886"/>
      <c r="NUB16" s="885"/>
      <c r="NUC16" s="886"/>
      <c r="NUD16" s="886"/>
      <c r="NUE16" s="886"/>
      <c r="NUF16" s="885"/>
      <c r="NUG16" s="886"/>
      <c r="NUH16" s="886"/>
      <c r="NUI16" s="886"/>
      <c r="NUJ16" s="885"/>
      <c r="NUK16" s="886"/>
      <c r="NUL16" s="886"/>
      <c r="NUM16" s="886"/>
      <c r="NUN16" s="885"/>
      <c r="NUO16" s="886"/>
      <c r="NUP16" s="886"/>
      <c r="NUQ16" s="886"/>
      <c r="NUR16" s="885"/>
      <c r="NUS16" s="886"/>
      <c r="NUT16" s="886"/>
      <c r="NUU16" s="886"/>
      <c r="NUV16" s="885"/>
      <c r="NUW16" s="886"/>
      <c r="NUX16" s="886"/>
      <c r="NUY16" s="886"/>
      <c r="NUZ16" s="885"/>
      <c r="NVA16" s="886"/>
      <c r="NVB16" s="886"/>
      <c r="NVC16" s="886"/>
      <c r="NVD16" s="885"/>
      <c r="NVE16" s="886"/>
      <c r="NVF16" s="886"/>
      <c r="NVG16" s="886"/>
      <c r="NVH16" s="885"/>
      <c r="NVI16" s="886"/>
      <c r="NVJ16" s="886"/>
      <c r="NVK16" s="886"/>
      <c r="NVL16" s="885"/>
      <c r="NVM16" s="886"/>
      <c r="NVN16" s="886"/>
      <c r="NVO16" s="886"/>
      <c r="NVP16" s="885"/>
      <c r="NVQ16" s="886"/>
      <c r="NVR16" s="886"/>
      <c r="NVS16" s="886"/>
      <c r="NVT16" s="885"/>
      <c r="NVU16" s="886"/>
      <c r="NVV16" s="886"/>
      <c r="NVW16" s="886"/>
      <c r="NVX16" s="885"/>
      <c r="NVY16" s="886"/>
      <c r="NVZ16" s="886"/>
      <c r="NWA16" s="886"/>
      <c r="NWB16" s="885"/>
      <c r="NWC16" s="886"/>
      <c r="NWD16" s="886"/>
      <c r="NWE16" s="886"/>
      <c r="NWF16" s="885"/>
      <c r="NWG16" s="886"/>
      <c r="NWH16" s="886"/>
      <c r="NWI16" s="886"/>
      <c r="NWJ16" s="885"/>
      <c r="NWK16" s="886"/>
      <c r="NWL16" s="886"/>
      <c r="NWM16" s="886"/>
      <c r="NWN16" s="885"/>
      <c r="NWO16" s="886"/>
      <c r="NWP16" s="886"/>
      <c r="NWQ16" s="886"/>
      <c r="NWR16" s="885"/>
      <c r="NWS16" s="886"/>
      <c r="NWT16" s="886"/>
      <c r="NWU16" s="886"/>
      <c r="NWV16" s="885"/>
      <c r="NWW16" s="886"/>
      <c r="NWX16" s="886"/>
      <c r="NWY16" s="886"/>
      <c r="NWZ16" s="885"/>
      <c r="NXA16" s="886"/>
      <c r="NXB16" s="886"/>
      <c r="NXC16" s="886"/>
      <c r="NXD16" s="885"/>
      <c r="NXE16" s="886"/>
      <c r="NXF16" s="886"/>
      <c r="NXG16" s="886"/>
      <c r="NXH16" s="885"/>
      <c r="NXI16" s="886"/>
      <c r="NXJ16" s="886"/>
      <c r="NXK16" s="886"/>
      <c r="NXL16" s="885"/>
      <c r="NXM16" s="886"/>
      <c r="NXN16" s="886"/>
      <c r="NXO16" s="886"/>
      <c r="NXP16" s="885"/>
      <c r="NXQ16" s="886"/>
      <c r="NXR16" s="886"/>
      <c r="NXS16" s="886"/>
      <c r="NXT16" s="885"/>
      <c r="NXU16" s="886"/>
      <c r="NXV16" s="886"/>
      <c r="NXW16" s="886"/>
      <c r="NXX16" s="885"/>
      <c r="NXY16" s="886"/>
      <c r="NXZ16" s="886"/>
      <c r="NYA16" s="886"/>
      <c r="NYB16" s="885"/>
      <c r="NYC16" s="886"/>
      <c r="NYD16" s="886"/>
      <c r="NYE16" s="886"/>
      <c r="NYF16" s="885"/>
      <c r="NYG16" s="886"/>
      <c r="NYH16" s="886"/>
      <c r="NYI16" s="886"/>
      <c r="NYJ16" s="885"/>
      <c r="NYK16" s="886"/>
      <c r="NYL16" s="886"/>
      <c r="NYM16" s="886"/>
      <c r="NYN16" s="885"/>
      <c r="NYO16" s="886"/>
      <c r="NYP16" s="886"/>
      <c r="NYQ16" s="886"/>
      <c r="NYR16" s="885"/>
      <c r="NYS16" s="886"/>
      <c r="NYT16" s="886"/>
      <c r="NYU16" s="886"/>
      <c r="NYV16" s="885"/>
      <c r="NYW16" s="886"/>
      <c r="NYX16" s="886"/>
      <c r="NYY16" s="886"/>
      <c r="NYZ16" s="885"/>
      <c r="NZA16" s="886"/>
      <c r="NZB16" s="886"/>
      <c r="NZC16" s="886"/>
      <c r="NZD16" s="885"/>
      <c r="NZE16" s="886"/>
      <c r="NZF16" s="886"/>
      <c r="NZG16" s="886"/>
      <c r="NZH16" s="885"/>
      <c r="NZI16" s="886"/>
      <c r="NZJ16" s="886"/>
      <c r="NZK16" s="886"/>
      <c r="NZL16" s="885"/>
      <c r="NZM16" s="886"/>
      <c r="NZN16" s="886"/>
      <c r="NZO16" s="886"/>
      <c r="NZP16" s="885"/>
      <c r="NZQ16" s="886"/>
      <c r="NZR16" s="886"/>
      <c r="NZS16" s="886"/>
      <c r="NZT16" s="885"/>
      <c r="NZU16" s="886"/>
      <c r="NZV16" s="886"/>
      <c r="NZW16" s="886"/>
      <c r="NZX16" s="885"/>
      <c r="NZY16" s="886"/>
      <c r="NZZ16" s="886"/>
      <c r="OAA16" s="886"/>
      <c r="OAB16" s="885"/>
      <c r="OAC16" s="886"/>
      <c r="OAD16" s="886"/>
      <c r="OAE16" s="886"/>
      <c r="OAF16" s="885"/>
      <c r="OAG16" s="886"/>
      <c r="OAH16" s="886"/>
      <c r="OAI16" s="886"/>
      <c r="OAJ16" s="885"/>
      <c r="OAK16" s="886"/>
      <c r="OAL16" s="886"/>
      <c r="OAM16" s="886"/>
      <c r="OAN16" s="885"/>
      <c r="OAO16" s="886"/>
      <c r="OAP16" s="886"/>
      <c r="OAQ16" s="886"/>
      <c r="OAR16" s="885"/>
      <c r="OAS16" s="886"/>
      <c r="OAT16" s="886"/>
      <c r="OAU16" s="886"/>
      <c r="OAV16" s="885"/>
      <c r="OAW16" s="886"/>
      <c r="OAX16" s="886"/>
      <c r="OAY16" s="886"/>
      <c r="OAZ16" s="885"/>
      <c r="OBA16" s="886"/>
      <c r="OBB16" s="886"/>
      <c r="OBC16" s="886"/>
      <c r="OBD16" s="885"/>
      <c r="OBE16" s="886"/>
      <c r="OBF16" s="886"/>
      <c r="OBG16" s="886"/>
      <c r="OBH16" s="885"/>
      <c r="OBI16" s="886"/>
      <c r="OBJ16" s="886"/>
      <c r="OBK16" s="886"/>
      <c r="OBL16" s="885"/>
      <c r="OBM16" s="886"/>
      <c r="OBN16" s="886"/>
      <c r="OBO16" s="886"/>
      <c r="OBP16" s="885"/>
      <c r="OBQ16" s="886"/>
      <c r="OBR16" s="886"/>
      <c r="OBS16" s="886"/>
      <c r="OBT16" s="885"/>
      <c r="OBU16" s="886"/>
      <c r="OBV16" s="886"/>
      <c r="OBW16" s="886"/>
      <c r="OBX16" s="885"/>
      <c r="OBY16" s="886"/>
      <c r="OBZ16" s="886"/>
      <c r="OCA16" s="886"/>
      <c r="OCB16" s="885"/>
      <c r="OCC16" s="886"/>
      <c r="OCD16" s="886"/>
      <c r="OCE16" s="886"/>
      <c r="OCF16" s="885"/>
      <c r="OCG16" s="886"/>
      <c r="OCH16" s="886"/>
      <c r="OCI16" s="886"/>
      <c r="OCJ16" s="885"/>
      <c r="OCK16" s="886"/>
      <c r="OCL16" s="886"/>
      <c r="OCM16" s="886"/>
      <c r="OCN16" s="885"/>
      <c r="OCO16" s="886"/>
      <c r="OCP16" s="886"/>
      <c r="OCQ16" s="886"/>
      <c r="OCR16" s="885"/>
      <c r="OCS16" s="886"/>
      <c r="OCT16" s="886"/>
      <c r="OCU16" s="886"/>
      <c r="OCV16" s="885"/>
      <c r="OCW16" s="886"/>
      <c r="OCX16" s="886"/>
      <c r="OCY16" s="886"/>
      <c r="OCZ16" s="885"/>
      <c r="ODA16" s="886"/>
      <c r="ODB16" s="886"/>
      <c r="ODC16" s="886"/>
      <c r="ODD16" s="885"/>
      <c r="ODE16" s="886"/>
      <c r="ODF16" s="886"/>
      <c r="ODG16" s="886"/>
      <c r="ODH16" s="885"/>
      <c r="ODI16" s="886"/>
      <c r="ODJ16" s="886"/>
      <c r="ODK16" s="886"/>
      <c r="ODL16" s="885"/>
      <c r="ODM16" s="886"/>
      <c r="ODN16" s="886"/>
      <c r="ODO16" s="886"/>
      <c r="ODP16" s="885"/>
      <c r="ODQ16" s="886"/>
      <c r="ODR16" s="886"/>
      <c r="ODS16" s="886"/>
      <c r="ODT16" s="885"/>
      <c r="ODU16" s="886"/>
      <c r="ODV16" s="886"/>
      <c r="ODW16" s="886"/>
      <c r="ODX16" s="885"/>
      <c r="ODY16" s="886"/>
      <c r="ODZ16" s="886"/>
      <c r="OEA16" s="886"/>
      <c r="OEB16" s="885"/>
      <c r="OEC16" s="886"/>
      <c r="OED16" s="886"/>
      <c r="OEE16" s="886"/>
      <c r="OEF16" s="885"/>
      <c r="OEG16" s="886"/>
      <c r="OEH16" s="886"/>
      <c r="OEI16" s="886"/>
      <c r="OEJ16" s="885"/>
      <c r="OEK16" s="886"/>
      <c r="OEL16" s="886"/>
      <c r="OEM16" s="886"/>
      <c r="OEN16" s="885"/>
      <c r="OEO16" s="886"/>
      <c r="OEP16" s="886"/>
      <c r="OEQ16" s="886"/>
      <c r="OER16" s="885"/>
      <c r="OES16" s="886"/>
      <c r="OET16" s="886"/>
      <c r="OEU16" s="886"/>
      <c r="OEV16" s="885"/>
      <c r="OEW16" s="886"/>
      <c r="OEX16" s="886"/>
      <c r="OEY16" s="886"/>
      <c r="OEZ16" s="885"/>
      <c r="OFA16" s="886"/>
      <c r="OFB16" s="886"/>
      <c r="OFC16" s="886"/>
      <c r="OFD16" s="885"/>
      <c r="OFE16" s="886"/>
      <c r="OFF16" s="886"/>
      <c r="OFG16" s="886"/>
      <c r="OFH16" s="885"/>
      <c r="OFI16" s="886"/>
      <c r="OFJ16" s="886"/>
      <c r="OFK16" s="886"/>
      <c r="OFL16" s="885"/>
      <c r="OFM16" s="886"/>
      <c r="OFN16" s="886"/>
      <c r="OFO16" s="886"/>
      <c r="OFP16" s="885"/>
      <c r="OFQ16" s="886"/>
      <c r="OFR16" s="886"/>
      <c r="OFS16" s="886"/>
      <c r="OFT16" s="885"/>
      <c r="OFU16" s="886"/>
      <c r="OFV16" s="886"/>
      <c r="OFW16" s="886"/>
      <c r="OFX16" s="885"/>
      <c r="OFY16" s="886"/>
      <c r="OFZ16" s="886"/>
      <c r="OGA16" s="886"/>
      <c r="OGB16" s="885"/>
      <c r="OGC16" s="886"/>
      <c r="OGD16" s="886"/>
      <c r="OGE16" s="886"/>
      <c r="OGF16" s="885"/>
      <c r="OGG16" s="886"/>
      <c r="OGH16" s="886"/>
      <c r="OGI16" s="886"/>
      <c r="OGJ16" s="885"/>
      <c r="OGK16" s="886"/>
      <c r="OGL16" s="886"/>
      <c r="OGM16" s="886"/>
      <c r="OGN16" s="885"/>
      <c r="OGO16" s="886"/>
      <c r="OGP16" s="886"/>
      <c r="OGQ16" s="886"/>
      <c r="OGR16" s="885"/>
      <c r="OGS16" s="886"/>
      <c r="OGT16" s="886"/>
      <c r="OGU16" s="886"/>
      <c r="OGV16" s="885"/>
      <c r="OGW16" s="886"/>
      <c r="OGX16" s="886"/>
      <c r="OGY16" s="886"/>
      <c r="OGZ16" s="885"/>
      <c r="OHA16" s="886"/>
      <c r="OHB16" s="886"/>
      <c r="OHC16" s="886"/>
      <c r="OHD16" s="885"/>
      <c r="OHE16" s="886"/>
      <c r="OHF16" s="886"/>
      <c r="OHG16" s="886"/>
      <c r="OHH16" s="885"/>
      <c r="OHI16" s="886"/>
      <c r="OHJ16" s="886"/>
      <c r="OHK16" s="886"/>
      <c r="OHL16" s="885"/>
      <c r="OHM16" s="886"/>
      <c r="OHN16" s="886"/>
      <c r="OHO16" s="886"/>
      <c r="OHP16" s="885"/>
      <c r="OHQ16" s="886"/>
      <c r="OHR16" s="886"/>
      <c r="OHS16" s="886"/>
      <c r="OHT16" s="885"/>
      <c r="OHU16" s="886"/>
      <c r="OHV16" s="886"/>
      <c r="OHW16" s="886"/>
      <c r="OHX16" s="885"/>
      <c r="OHY16" s="886"/>
      <c r="OHZ16" s="886"/>
      <c r="OIA16" s="886"/>
      <c r="OIB16" s="885"/>
      <c r="OIC16" s="886"/>
      <c r="OID16" s="886"/>
      <c r="OIE16" s="886"/>
      <c r="OIF16" s="885"/>
      <c r="OIG16" s="886"/>
      <c r="OIH16" s="886"/>
      <c r="OII16" s="886"/>
      <c r="OIJ16" s="885"/>
      <c r="OIK16" s="886"/>
      <c r="OIL16" s="886"/>
      <c r="OIM16" s="886"/>
      <c r="OIN16" s="885"/>
      <c r="OIO16" s="886"/>
      <c r="OIP16" s="886"/>
      <c r="OIQ16" s="886"/>
      <c r="OIR16" s="885"/>
      <c r="OIS16" s="886"/>
      <c r="OIT16" s="886"/>
      <c r="OIU16" s="886"/>
      <c r="OIV16" s="885"/>
      <c r="OIW16" s="886"/>
      <c r="OIX16" s="886"/>
      <c r="OIY16" s="886"/>
      <c r="OIZ16" s="885"/>
      <c r="OJA16" s="886"/>
      <c r="OJB16" s="886"/>
      <c r="OJC16" s="886"/>
      <c r="OJD16" s="885"/>
      <c r="OJE16" s="886"/>
      <c r="OJF16" s="886"/>
      <c r="OJG16" s="886"/>
      <c r="OJH16" s="885"/>
      <c r="OJI16" s="886"/>
      <c r="OJJ16" s="886"/>
      <c r="OJK16" s="886"/>
      <c r="OJL16" s="885"/>
      <c r="OJM16" s="886"/>
      <c r="OJN16" s="886"/>
      <c r="OJO16" s="886"/>
      <c r="OJP16" s="885"/>
      <c r="OJQ16" s="886"/>
      <c r="OJR16" s="886"/>
      <c r="OJS16" s="886"/>
      <c r="OJT16" s="885"/>
      <c r="OJU16" s="886"/>
      <c r="OJV16" s="886"/>
      <c r="OJW16" s="886"/>
      <c r="OJX16" s="885"/>
      <c r="OJY16" s="886"/>
      <c r="OJZ16" s="886"/>
      <c r="OKA16" s="886"/>
      <c r="OKB16" s="885"/>
      <c r="OKC16" s="886"/>
      <c r="OKD16" s="886"/>
      <c r="OKE16" s="886"/>
      <c r="OKF16" s="885"/>
      <c r="OKG16" s="886"/>
      <c r="OKH16" s="886"/>
      <c r="OKI16" s="886"/>
      <c r="OKJ16" s="885"/>
      <c r="OKK16" s="886"/>
      <c r="OKL16" s="886"/>
      <c r="OKM16" s="886"/>
      <c r="OKN16" s="885"/>
      <c r="OKO16" s="886"/>
      <c r="OKP16" s="886"/>
      <c r="OKQ16" s="886"/>
      <c r="OKR16" s="885"/>
      <c r="OKS16" s="886"/>
      <c r="OKT16" s="886"/>
      <c r="OKU16" s="886"/>
      <c r="OKV16" s="885"/>
      <c r="OKW16" s="886"/>
      <c r="OKX16" s="886"/>
      <c r="OKY16" s="886"/>
      <c r="OKZ16" s="885"/>
      <c r="OLA16" s="886"/>
      <c r="OLB16" s="886"/>
      <c r="OLC16" s="886"/>
      <c r="OLD16" s="885"/>
      <c r="OLE16" s="886"/>
      <c r="OLF16" s="886"/>
      <c r="OLG16" s="886"/>
      <c r="OLH16" s="885"/>
      <c r="OLI16" s="886"/>
      <c r="OLJ16" s="886"/>
      <c r="OLK16" s="886"/>
      <c r="OLL16" s="885"/>
      <c r="OLM16" s="886"/>
      <c r="OLN16" s="886"/>
      <c r="OLO16" s="886"/>
      <c r="OLP16" s="885"/>
      <c r="OLQ16" s="886"/>
      <c r="OLR16" s="886"/>
      <c r="OLS16" s="886"/>
      <c r="OLT16" s="885"/>
      <c r="OLU16" s="886"/>
      <c r="OLV16" s="886"/>
      <c r="OLW16" s="886"/>
      <c r="OLX16" s="885"/>
      <c r="OLY16" s="886"/>
      <c r="OLZ16" s="886"/>
      <c r="OMA16" s="886"/>
      <c r="OMB16" s="885"/>
      <c r="OMC16" s="886"/>
      <c r="OMD16" s="886"/>
      <c r="OME16" s="886"/>
      <c r="OMF16" s="885"/>
      <c r="OMG16" s="886"/>
      <c r="OMH16" s="886"/>
      <c r="OMI16" s="886"/>
      <c r="OMJ16" s="885"/>
      <c r="OMK16" s="886"/>
      <c r="OML16" s="886"/>
      <c r="OMM16" s="886"/>
      <c r="OMN16" s="885"/>
      <c r="OMO16" s="886"/>
      <c r="OMP16" s="886"/>
      <c r="OMQ16" s="886"/>
      <c r="OMR16" s="885"/>
      <c r="OMS16" s="886"/>
      <c r="OMT16" s="886"/>
      <c r="OMU16" s="886"/>
      <c r="OMV16" s="885"/>
      <c r="OMW16" s="886"/>
      <c r="OMX16" s="886"/>
      <c r="OMY16" s="886"/>
      <c r="OMZ16" s="885"/>
      <c r="ONA16" s="886"/>
      <c r="ONB16" s="886"/>
      <c r="ONC16" s="886"/>
      <c r="OND16" s="885"/>
      <c r="ONE16" s="886"/>
      <c r="ONF16" s="886"/>
      <c r="ONG16" s="886"/>
      <c r="ONH16" s="885"/>
      <c r="ONI16" s="886"/>
      <c r="ONJ16" s="886"/>
      <c r="ONK16" s="886"/>
      <c r="ONL16" s="885"/>
      <c r="ONM16" s="886"/>
      <c r="ONN16" s="886"/>
      <c r="ONO16" s="886"/>
      <c r="ONP16" s="885"/>
      <c r="ONQ16" s="886"/>
      <c r="ONR16" s="886"/>
      <c r="ONS16" s="886"/>
      <c r="ONT16" s="885"/>
      <c r="ONU16" s="886"/>
      <c r="ONV16" s="886"/>
      <c r="ONW16" s="886"/>
      <c r="ONX16" s="885"/>
      <c r="ONY16" s="886"/>
      <c r="ONZ16" s="886"/>
      <c r="OOA16" s="886"/>
      <c r="OOB16" s="885"/>
      <c r="OOC16" s="886"/>
      <c r="OOD16" s="886"/>
      <c r="OOE16" s="886"/>
      <c r="OOF16" s="885"/>
      <c r="OOG16" s="886"/>
      <c r="OOH16" s="886"/>
      <c r="OOI16" s="886"/>
      <c r="OOJ16" s="885"/>
      <c r="OOK16" s="886"/>
      <c r="OOL16" s="886"/>
      <c r="OOM16" s="886"/>
      <c r="OON16" s="885"/>
      <c r="OOO16" s="886"/>
      <c r="OOP16" s="886"/>
      <c r="OOQ16" s="886"/>
      <c r="OOR16" s="885"/>
      <c r="OOS16" s="886"/>
      <c r="OOT16" s="886"/>
      <c r="OOU16" s="886"/>
      <c r="OOV16" s="885"/>
      <c r="OOW16" s="886"/>
      <c r="OOX16" s="886"/>
      <c r="OOY16" s="886"/>
      <c r="OOZ16" s="885"/>
      <c r="OPA16" s="886"/>
      <c r="OPB16" s="886"/>
      <c r="OPC16" s="886"/>
      <c r="OPD16" s="885"/>
      <c r="OPE16" s="886"/>
      <c r="OPF16" s="886"/>
      <c r="OPG16" s="886"/>
      <c r="OPH16" s="885"/>
      <c r="OPI16" s="886"/>
      <c r="OPJ16" s="886"/>
      <c r="OPK16" s="886"/>
      <c r="OPL16" s="885"/>
      <c r="OPM16" s="886"/>
      <c r="OPN16" s="886"/>
      <c r="OPO16" s="886"/>
      <c r="OPP16" s="885"/>
      <c r="OPQ16" s="886"/>
      <c r="OPR16" s="886"/>
      <c r="OPS16" s="886"/>
      <c r="OPT16" s="885"/>
      <c r="OPU16" s="886"/>
      <c r="OPV16" s="886"/>
      <c r="OPW16" s="886"/>
      <c r="OPX16" s="885"/>
      <c r="OPY16" s="886"/>
      <c r="OPZ16" s="886"/>
      <c r="OQA16" s="886"/>
      <c r="OQB16" s="885"/>
      <c r="OQC16" s="886"/>
      <c r="OQD16" s="886"/>
      <c r="OQE16" s="886"/>
      <c r="OQF16" s="885"/>
      <c r="OQG16" s="886"/>
      <c r="OQH16" s="886"/>
      <c r="OQI16" s="886"/>
      <c r="OQJ16" s="885"/>
      <c r="OQK16" s="886"/>
      <c r="OQL16" s="886"/>
      <c r="OQM16" s="886"/>
      <c r="OQN16" s="885"/>
      <c r="OQO16" s="886"/>
      <c r="OQP16" s="886"/>
      <c r="OQQ16" s="886"/>
      <c r="OQR16" s="885"/>
      <c r="OQS16" s="886"/>
      <c r="OQT16" s="886"/>
      <c r="OQU16" s="886"/>
      <c r="OQV16" s="885"/>
      <c r="OQW16" s="886"/>
      <c r="OQX16" s="886"/>
      <c r="OQY16" s="886"/>
      <c r="OQZ16" s="885"/>
      <c r="ORA16" s="886"/>
      <c r="ORB16" s="886"/>
      <c r="ORC16" s="886"/>
      <c r="ORD16" s="885"/>
      <c r="ORE16" s="886"/>
      <c r="ORF16" s="886"/>
      <c r="ORG16" s="886"/>
      <c r="ORH16" s="885"/>
      <c r="ORI16" s="886"/>
      <c r="ORJ16" s="886"/>
      <c r="ORK16" s="886"/>
      <c r="ORL16" s="885"/>
      <c r="ORM16" s="886"/>
      <c r="ORN16" s="886"/>
      <c r="ORO16" s="886"/>
      <c r="ORP16" s="885"/>
      <c r="ORQ16" s="886"/>
      <c r="ORR16" s="886"/>
      <c r="ORS16" s="886"/>
      <c r="ORT16" s="885"/>
      <c r="ORU16" s="886"/>
      <c r="ORV16" s="886"/>
      <c r="ORW16" s="886"/>
      <c r="ORX16" s="885"/>
      <c r="ORY16" s="886"/>
      <c r="ORZ16" s="886"/>
      <c r="OSA16" s="886"/>
      <c r="OSB16" s="885"/>
      <c r="OSC16" s="886"/>
      <c r="OSD16" s="886"/>
      <c r="OSE16" s="886"/>
      <c r="OSF16" s="885"/>
      <c r="OSG16" s="886"/>
      <c r="OSH16" s="886"/>
      <c r="OSI16" s="886"/>
      <c r="OSJ16" s="885"/>
      <c r="OSK16" s="886"/>
      <c r="OSL16" s="886"/>
      <c r="OSM16" s="886"/>
      <c r="OSN16" s="885"/>
      <c r="OSO16" s="886"/>
      <c r="OSP16" s="886"/>
      <c r="OSQ16" s="886"/>
      <c r="OSR16" s="885"/>
      <c r="OSS16" s="886"/>
      <c r="OST16" s="886"/>
      <c r="OSU16" s="886"/>
      <c r="OSV16" s="885"/>
      <c r="OSW16" s="886"/>
      <c r="OSX16" s="886"/>
      <c r="OSY16" s="886"/>
      <c r="OSZ16" s="885"/>
      <c r="OTA16" s="886"/>
      <c r="OTB16" s="886"/>
      <c r="OTC16" s="886"/>
      <c r="OTD16" s="885"/>
      <c r="OTE16" s="886"/>
      <c r="OTF16" s="886"/>
      <c r="OTG16" s="886"/>
      <c r="OTH16" s="885"/>
      <c r="OTI16" s="886"/>
      <c r="OTJ16" s="886"/>
      <c r="OTK16" s="886"/>
      <c r="OTL16" s="885"/>
      <c r="OTM16" s="886"/>
      <c r="OTN16" s="886"/>
      <c r="OTO16" s="886"/>
      <c r="OTP16" s="885"/>
      <c r="OTQ16" s="886"/>
      <c r="OTR16" s="886"/>
      <c r="OTS16" s="886"/>
      <c r="OTT16" s="885"/>
      <c r="OTU16" s="886"/>
      <c r="OTV16" s="886"/>
      <c r="OTW16" s="886"/>
      <c r="OTX16" s="885"/>
      <c r="OTY16" s="886"/>
      <c r="OTZ16" s="886"/>
      <c r="OUA16" s="886"/>
      <c r="OUB16" s="885"/>
      <c r="OUC16" s="886"/>
      <c r="OUD16" s="886"/>
      <c r="OUE16" s="886"/>
      <c r="OUF16" s="885"/>
      <c r="OUG16" s="886"/>
      <c r="OUH16" s="886"/>
      <c r="OUI16" s="886"/>
      <c r="OUJ16" s="885"/>
      <c r="OUK16" s="886"/>
      <c r="OUL16" s="886"/>
      <c r="OUM16" s="886"/>
      <c r="OUN16" s="885"/>
      <c r="OUO16" s="886"/>
      <c r="OUP16" s="886"/>
      <c r="OUQ16" s="886"/>
      <c r="OUR16" s="885"/>
      <c r="OUS16" s="886"/>
      <c r="OUT16" s="886"/>
      <c r="OUU16" s="886"/>
      <c r="OUV16" s="885"/>
      <c r="OUW16" s="886"/>
      <c r="OUX16" s="886"/>
      <c r="OUY16" s="886"/>
      <c r="OUZ16" s="885"/>
      <c r="OVA16" s="886"/>
      <c r="OVB16" s="886"/>
      <c r="OVC16" s="886"/>
      <c r="OVD16" s="885"/>
      <c r="OVE16" s="886"/>
      <c r="OVF16" s="886"/>
      <c r="OVG16" s="886"/>
      <c r="OVH16" s="885"/>
      <c r="OVI16" s="886"/>
      <c r="OVJ16" s="886"/>
      <c r="OVK16" s="886"/>
      <c r="OVL16" s="885"/>
      <c r="OVM16" s="886"/>
      <c r="OVN16" s="886"/>
      <c r="OVO16" s="886"/>
      <c r="OVP16" s="885"/>
      <c r="OVQ16" s="886"/>
      <c r="OVR16" s="886"/>
      <c r="OVS16" s="886"/>
      <c r="OVT16" s="885"/>
      <c r="OVU16" s="886"/>
      <c r="OVV16" s="886"/>
      <c r="OVW16" s="886"/>
      <c r="OVX16" s="885"/>
      <c r="OVY16" s="886"/>
      <c r="OVZ16" s="886"/>
      <c r="OWA16" s="886"/>
      <c r="OWB16" s="885"/>
      <c r="OWC16" s="886"/>
      <c r="OWD16" s="886"/>
      <c r="OWE16" s="886"/>
      <c r="OWF16" s="885"/>
      <c r="OWG16" s="886"/>
      <c r="OWH16" s="886"/>
      <c r="OWI16" s="886"/>
      <c r="OWJ16" s="885"/>
      <c r="OWK16" s="886"/>
      <c r="OWL16" s="886"/>
      <c r="OWM16" s="886"/>
      <c r="OWN16" s="885"/>
      <c r="OWO16" s="886"/>
      <c r="OWP16" s="886"/>
      <c r="OWQ16" s="886"/>
      <c r="OWR16" s="885"/>
      <c r="OWS16" s="886"/>
      <c r="OWT16" s="886"/>
      <c r="OWU16" s="886"/>
      <c r="OWV16" s="885"/>
      <c r="OWW16" s="886"/>
      <c r="OWX16" s="886"/>
      <c r="OWY16" s="886"/>
      <c r="OWZ16" s="885"/>
      <c r="OXA16" s="886"/>
      <c r="OXB16" s="886"/>
      <c r="OXC16" s="886"/>
      <c r="OXD16" s="885"/>
      <c r="OXE16" s="886"/>
      <c r="OXF16" s="886"/>
      <c r="OXG16" s="886"/>
      <c r="OXH16" s="885"/>
      <c r="OXI16" s="886"/>
      <c r="OXJ16" s="886"/>
      <c r="OXK16" s="886"/>
      <c r="OXL16" s="885"/>
      <c r="OXM16" s="886"/>
      <c r="OXN16" s="886"/>
      <c r="OXO16" s="886"/>
      <c r="OXP16" s="885"/>
      <c r="OXQ16" s="886"/>
      <c r="OXR16" s="886"/>
      <c r="OXS16" s="886"/>
      <c r="OXT16" s="885"/>
      <c r="OXU16" s="886"/>
      <c r="OXV16" s="886"/>
      <c r="OXW16" s="886"/>
      <c r="OXX16" s="885"/>
      <c r="OXY16" s="886"/>
      <c r="OXZ16" s="886"/>
      <c r="OYA16" s="886"/>
      <c r="OYB16" s="885"/>
      <c r="OYC16" s="886"/>
      <c r="OYD16" s="886"/>
      <c r="OYE16" s="886"/>
      <c r="OYF16" s="885"/>
      <c r="OYG16" s="886"/>
      <c r="OYH16" s="886"/>
      <c r="OYI16" s="886"/>
      <c r="OYJ16" s="885"/>
      <c r="OYK16" s="886"/>
      <c r="OYL16" s="886"/>
      <c r="OYM16" s="886"/>
      <c r="OYN16" s="885"/>
      <c r="OYO16" s="886"/>
      <c r="OYP16" s="886"/>
      <c r="OYQ16" s="886"/>
      <c r="OYR16" s="885"/>
      <c r="OYS16" s="886"/>
      <c r="OYT16" s="886"/>
      <c r="OYU16" s="886"/>
      <c r="OYV16" s="885"/>
      <c r="OYW16" s="886"/>
      <c r="OYX16" s="886"/>
      <c r="OYY16" s="886"/>
      <c r="OYZ16" s="885"/>
      <c r="OZA16" s="886"/>
      <c r="OZB16" s="886"/>
      <c r="OZC16" s="886"/>
      <c r="OZD16" s="885"/>
      <c r="OZE16" s="886"/>
      <c r="OZF16" s="886"/>
      <c r="OZG16" s="886"/>
      <c r="OZH16" s="885"/>
      <c r="OZI16" s="886"/>
      <c r="OZJ16" s="886"/>
      <c r="OZK16" s="886"/>
      <c r="OZL16" s="885"/>
      <c r="OZM16" s="886"/>
      <c r="OZN16" s="886"/>
      <c r="OZO16" s="886"/>
      <c r="OZP16" s="885"/>
      <c r="OZQ16" s="886"/>
      <c r="OZR16" s="886"/>
      <c r="OZS16" s="886"/>
      <c r="OZT16" s="885"/>
      <c r="OZU16" s="886"/>
      <c r="OZV16" s="886"/>
      <c r="OZW16" s="886"/>
      <c r="OZX16" s="885"/>
      <c r="OZY16" s="886"/>
      <c r="OZZ16" s="886"/>
      <c r="PAA16" s="886"/>
      <c r="PAB16" s="885"/>
      <c r="PAC16" s="886"/>
      <c r="PAD16" s="886"/>
      <c r="PAE16" s="886"/>
      <c r="PAF16" s="885"/>
      <c r="PAG16" s="886"/>
      <c r="PAH16" s="886"/>
      <c r="PAI16" s="886"/>
      <c r="PAJ16" s="885"/>
      <c r="PAK16" s="886"/>
      <c r="PAL16" s="886"/>
      <c r="PAM16" s="886"/>
      <c r="PAN16" s="885"/>
      <c r="PAO16" s="886"/>
      <c r="PAP16" s="886"/>
      <c r="PAQ16" s="886"/>
      <c r="PAR16" s="885"/>
      <c r="PAS16" s="886"/>
      <c r="PAT16" s="886"/>
      <c r="PAU16" s="886"/>
      <c r="PAV16" s="885"/>
      <c r="PAW16" s="886"/>
      <c r="PAX16" s="886"/>
      <c r="PAY16" s="886"/>
      <c r="PAZ16" s="885"/>
      <c r="PBA16" s="886"/>
      <c r="PBB16" s="886"/>
      <c r="PBC16" s="886"/>
      <c r="PBD16" s="885"/>
      <c r="PBE16" s="886"/>
      <c r="PBF16" s="886"/>
      <c r="PBG16" s="886"/>
      <c r="PBH16" s="885"/>
      <c r="PBI16" s="886"/>
      <c r="PBJ16" s="886"/>
      <c r="PBK16" s="886"/>
      <c r="PBL16" s="885"/>
      <c r="PBM16" s="886"/>
      <c r="PBN16" s="886"/>
      <c r="PBO16" s="886"/>
      <c r="PBP16" s="885"/>
      <c r="PBQ16" s="886"/>
      <c r="PBR16" s="886"/>
      <c r="PBS16" s="886"/>
      <c r="PBT16" s="885"/>
      <c r="PBU16" s="886"/>
      <c r="PBV16" s="886"/>
      <c r="PBW16" s="886"/>
      <c r="PBX16" s="885"/>
      <c r="PBY16" s="886"/>
      <c r="PBZ16" s="886"/>
      <c r="PCA16" s="886"/>
      <c r="PCB16" s="885"/>
      <c r="PCC16" s="886"/>
      <c r="PCD16" s="886"/>
      <c r="PCE16" s="886"/>
      <c r="PCF16" s="885"/>
      <c r="PCG16" s="886"/>
      <c r="PCH16" s="886"/>
      <c r="PCI16" s="886"/>
      <c r="PCJ16" s="885"/>
      <c r="PCK16" s="886"/>
      <c r="PCL16" s="886"/>
      <c r="PCM16" s="886"/>
      <c r="PCN16" s="885"/>
      <c r="PCO16" s="886"/>
      <c r="PCP16" s="886"/>
      <c r="PCQ16" s="886"/>
      <c r="PCR16" s="885"/>
      <c r="PCS16" s="886"/>
      <c r="PCT16" s="886"/>
      <c r="PCU16" s="886"/>
      <c r="PCV16" s="885"/>
      <c r="PCW16" s="886"/>
      <c r="PCX16" s="886"/>
      <c r="PCY16" s="886"/>
      <c r="PCZ16" s="885"/>
      <c r="PDA16" s="886"/>
      <c r="PDB16" s="886"/>
      <c r="PDC16" s="886"/>
      <c r="PDD16" s="885"/>
      <c r="PDE16" s="886"/>
      <c r="PDF16" s="886"/>
      <c r="PDG16" s="886"/>
      <c r="PDH16" s="885"/>
      <c r="PDI16" s="886"/>
      <c r="PDJ16" s="886"/>
      <c r="PDK16" s="886"/>
      <c r="PDL16" s="885"/>
      <c r="PDM16" s="886"/>
      <c r="PDN16" s="886"/>
      <c r="PDO16" s="886"/>
      <c r="PDP16" s="885"/>
      <c r="PDQ16" s="886"/>
      <c r="PDR16" s="886"/>
      <c r="PDS16" s="886"/>
      <c r="PDT16" s="885"/>
      <c r="PDU16" s="886"/>
      <c r="PDV16" s="886"/>
      <c r="PDW16" s="886"/>
      <c r="PDX16" s="885"/>
      <c r="PDY16" s="886"/>
      <c r="PDZ16" s="886"/>
      <c r="PEA16" s="886"/>
      <c r="PEB16" s="885"/>
      <c r="PEC16" s="886"/>
      <c r="PED16" s="886"/>
      <c r="PEE16" s="886"/>
      <c r="PEF16" s="885"/>
      <c r="PEG16" s="886"/>
      <c r="PEH16" s="886"/>
      <c r="PEI16" s="886"/>
      <c r="PEJ16" s="885"/>
      <c r="PEK16" s="886"/>
      <c r="PEL16" s="886"/>
      <c r="PEM16" s="886"/>
      <c r="PEN16" s="885"/>
      <c r="PEO16" s="886"/>
      <c r="PEP16" s="886"/>
      <c r="PEQ16" s="886"/>
      <c r="PER16" s="885"/>
      <c r="PES16" s="886"/>
      <c r="PET16" s="886"/>
      <c r="PEU16" s="886"/>
      <c r="PEV16" s="885"/>
      <c r="PEW16" s="886"/>
      <c r="PEX16" s="886"/>
      <c r="PEY16" s="886"/>
      <c r="PEZ16" s="885"/>
      <c r="PFA16" s="886"/>
      <c r="PFB16" s="886"/>
      <c r="PFC16" s="886"/>
      <c r="PFD16" s="885"/>
      <c r="PFE16" s="886"/>
      <c r="PFF16" s="886"/>
      <c r="PFG16" s="886"/>
      <c r="PFH16" s="885"/>
      <c r="PFI16" s="886"/>
      <c r="PFJ16" s="886"/>
      <c r="PFK16" s="886"/>
      <c r="PFL16" s="885"/>
      <c r="PFM16" s="886"/>
      <c r="PFN16" s="886"/>
      <c r="PFO16" s="886"/>
      <c r="PFP16" s="885"/>
      <c r="PFQ16" s="886"/>
      <c r="PFR16" s="886"/>
      <c r="PFS16" s="886"/>
      <c r="PFT16" s="885"/>
      <c r="PFU16" s="886"/>
      <c r="PFV16" s="886"/>
      <c r="PFW16" s="886"/>
      <c r="PFX16" s="885"/>
      <c r="PFY16" s="886"/>
      <c r="PFZ16" s="886"/>
      <c r="PGA16" s="886"/>
      <c r="PGB16" s="885"/>
      <c r="PGC16" s="886"/>
      <c r="PGD16" s="886"/>
      <c r="PGE16" s="886"/>
      <c r="PGF16" s="885"/>
      <c r="PGG16" s="886"/>
      <c r="PGH16" s="886"/>
      <c r="PGI16" s="886"/>
      <c r="PGJ16" s="885"/>
      <c r="PGK16" s="886"/>
      <c r="PGL16" s="886"/>
      <c r="PGM16" s="886"/>
      <c r="PGN16" s="885"/>
      <c r="PGO16" s="886"/>
      <c r="PGP16" s="886"/>
      <c r="PGQ16" s="886"/>
      <c r="PGR16" s="885"/>
      <c r="PGS16" s="886"/>
      <c r="PGT16" s="886"/>
      <c r="PGU16" s="886"/>
      <c r="PGV16" s="885"/>
      <c r="PGW16" s="886"/>
      <c r="PGX16" s="886"/>
      <c r="PGY16" s="886"/>
      <c r="PGZ16" s="885"/>
      <c r="PHA16" s="886"/>
      <c r="PHB16" s="886"/>
      <c r="PHC16" s="886"/>
      <c r="PHD16" s="885"/>
      <c r="PHE16" s="886"/>
      <c r="PHF16" s="886"/>
      <c r="PHG16" s="886"/>
      <c r="PHH16" s="885"/>
      <c r="PHI16" s="886"/>
      <c r="PHJ16" s="886"/>
      <c r="PHK16" s="886"/>
      <c r="PHL16" s="885"/>
      <c r="PHM16" s="886"/>
      <c r="PHN16" s="886"/>
      <c r="PHO16" s="886"/>
      <c r="PHP16" s="885"/>
      <c r="PHQ16" s="886"/>
      <c r="PHR16" s="886"/>
      <c r="PHS16" s="886"/>
      <c r="PHT16" s="885"/>
      <c r="PHU16" s="886"/>
      <c r="PHV16" s="886"/>
      <c r="PHW16" s="886"/>
      <c r="PHX16" s="885"/>
      <c r="PHY16" s="886"/>
      <c r="PHZ16" s="886"/>
      <c r="PIA16" s="886"/>
      <c r="PIB16" s="885"/>
      <c r="PIC16" s="886"/>
      <c r="PID16" s="886"/>
      <c r="PIE16" s="886"/>
      <c r="PIF16" s="885"/>
      <c r="PIG16" s="886"/>
      <c r="PIH16" s="886"/>
      <c r="PII16" s="886"/>
      <c r="PIJ16" s="885"/>
      <c r="PIK16" s="886"/>
      <c r="PIL16" s="886"/>
      <c r="PIM16" s="886"/>
      <c r="PIN16" s="885"/>
      <c r="PIO16" s="886"/>
      <c r="PIP16" s="886"/>
      <c r="PIQ16" s="886"/>
      <c r="PIR16" s="885"/>
      <c r="PIS16" s="886"/>
      <c r="PIT16" s="886"/>
      <c r="PIU16" s="886"/>
      <c r="PIV16" s="885"/>
      <c r="PIW16" s="886"/>
      <c r="PIX16" s="886"/>
      <c r="PIY16" s="886"/>
      <c r="PIZ16" s="885"/>
      <c r="PJA16" s="886"/>
      <c r="PJB16" s="886"/>
      <c r="PJC16" s="886"/>
      <c r="PJD16" s="885"/>
      <c r="PJE16" s="886"/>
      <c r="PJF16" s="886"/>
      <c r="PJG16" s="886"/>
      <c r="PJH16" s="885"/>
      <c r="PJI16" s="886"/>
      <c r="PJJ16" s="886"/>
      <c r="PJK16" s="886"/>
      <c r="PJL16" s="885"/>
      <c r="PJM16" s="886"/>
      <c r="PJN16" s="886"/>
      <c r="PJO16" s="886"/>
      <c r="PJP16" s="885"/>
      <c r="PJQ16" s="886"/>
      <c r="PJR16" s="886"/>
      <c r="PJS16" s="886"/>
      <c r="PJT16" s="885"/>
      <c r="PJU16" s="886"/>
      <c r="PJV16" s="886"/>
      <c r="PJW16" s="886"/>
      <c r="PJX16" s="885"/>
      <c r="PJY16" s="886"/>
      <c r="PJZ16" s="886"/>
      <c r="PKA16" s="886"/>
      <c r="PKB16" s="885"/>
      <c r="PKC16" s="886"/>
      <c r="PKD16" s="886"/>
      <c r="PKE16" s="886"/>
      <c r="PKF16" s="885"/>
      <c r="PKG16" s="886"/>
      <c r="PKH16" s="886"/>
      <c r="PKI16" s="886"/>
      <c r="PKJ16" s="885"/>
      <c r="PKK16" s="886"/>
      <c r="PKL16" s="886"/>
      <c r="PKM16" s="886"/>
      <c r="PKN16" s="885"/>
      <c r="PKO16" s="886"/>
      <c r="PKP16" s="886"/>
      <c r="PKQ16" s="886"/>
      <c r="PKR16" s="885"/>
      <c r="PKS16" s="886"/>
      <c r="PKT16" s="886"/>
      <c r="PKU16" s="886"/>
      <c r="PKV16" s="885"/>
      <c r="PKW16" s="886"/>
      <c r="PKX16" s="886"/>
      <c r="PKY16" s="886"/>
      <c r="PKZ16" s="885"/>
      <c r="PLA16" s="886"/>
      <c r="PLB16" s="886"/>
      <c r="PLC16" s="886"/>
      <c r="PLD16" s="885"/>
      <c r="PLE16" s="886"/>
      <c r="PLF16" s="886"/>
      <c r="PLG16" s="886"/>
      <c r="PLH16" s="885"/>
      <c r="PLI16" s="886"/>
      <c r="PLJ16" s="886"/>
      <c r="PLK16" s="886"/>
      <c r="PLL16" s="885"/>
      <c r="PLM16" s="886"/>
      <c r="PLN16" s="886"/>
      <c r="PLO16" s="886"/>
      <c r="PLP16" s="885"/>
      <c r="PLQ16" s="886"/>
      <c r="PLR16" s="886"/>
      <c r="PLS16" s="886"/>
      <c r="PLT16" s="885"/>
      <c r="PLU16" s="886"/>
      <c r="PLV16" s="886"/>
      <c r="PLW16" s="886"/>
      <c r="PLX16" s="885"/>
      <c r="PLY16" s="886"/>
      <c r="PLZ16" s="886"/>
      <c r="PMA16" s="886"/>
      <c r="PMB16" s="885"/>
      <c r="PMC16" s="886"/>
      <c r="PMD16" s="886"/>
      <c r="PME16" s="886"/>
      <c r="PMF16" s="885"/>
      <c r="PMG16" s="886"/>
      <c r="PMH16" s="886"/>
      <c r="PMI16" s="886"/>
      <c r="PMJ16" s="885"/>
      <c r="PMK16" s="886"/>
      <c r="PML16" s="886"/>
      <c r="PMM16" s="886"/>
      <c r="PMN16" s="885"/>
      <c r="PMO16" s="886"/>
      <c r="PMP16" s="886"/>
      <c r="PMQ16" s="886"/>
      <c r="PMR16" s="885"/>
      <c r="PMS16" s="886"/>
      <c r="PMT16" s="886"/>
      <c r="PMU16" s="886"/>
      <c r="PMV16" s="885"/>
      <c r="PMW16" s="886"/>
      <c r="PMX16" s="886"/>
      <c r="PMY16" s="886"/>
      <c r="PMZ16" s="885"/>
      <c r="PNA16" s="886"/>
      <c r="PNB16" s="886"/>
      <c r="PNC16" s="886"/>
      <c r="PND16" s="885"/>
      <c r="PNE16" s="886"/>
      <c r="PNF16" s="886"/>
      <c r="PNG16" s="886"/>
      <c r="PNH16" s="885"/>
      <c r="PNI16" s="886"/>
      <c r="PNJ16" s="886"/>
      <c r="PNK16" s="886"/>
      <c r="PNL16" s="885"/>
      <c r="PNM16" s="886"/>
      <c r="PNN16" s="886"/>
      <c r="PNO16" s="886"/>
      <c r="PNP16" s="885"/>
      <c r="PNQ16" s="886"/>
      <c r="PNR16" s="886"/>
      <c r="PNS16" s="886"/>
      <c r="PNT16" s="885"/>
      <c r="PNU16" s="886"/>
      <c r="PNV16" s="886"/>
      <c r="PNW16" s="886"/>
      <c r="PNX16" s="885"/>
      <c r="PNY16" s="886"/>
      <c r="PNZ16" s="886"/>
      <c r="POA16" s="886"/>
      <c r="POB16" s="885"/>
      <c r="POC16" s="886"/>
      <c r="POD16" s="886"/>
      <c r="POE16" s="886"/>
      <c r="POF16" s="885"/>
      <c r="POG16" s="886"/>
      <c r="POH16" s="886"/>
      <c r="POI16" s="886"/>
      <c r="POJ16" s="885"/>
      <c r="POK16" s="886"/>
      <c r="POL16" s="886"/>
      <c r="POM16" s="886"/>
      <c r="PON16" s="885"/>
      <c r="POO16" s="886"/>
      <c r="POP16" s="886"/>
      <c r="POQ16" s="886"/>
      <c r="POR16" s="885"/>
      <c r="POS16" s="886"/>
      <c r="POT16" s="886"/>
      <c r="POU16" s="886"/>
      <c r="POV16" s="885"/>
      <c r="POW16" s="886"/>
      <c r="POX16" s="886"/>
      <c r="POY16" s="886"/>
      <c r="POZ16" s="885"/>
      <c r="PPA16" s="886"/>
      <c r="PPB16" s="886"/>
      <c r="PPC16" s="886"/>
      <c r="PPD16" s="885"/>
      <c r="PPE16" s="886"/>
      <c r="PPF16" s="886"/>
      <c r="PPG16" s="886"/>
      <c r="PPH16" s="885"/>
      <c r="PPI16" s="886"/>
      <c r="PPJ16" s="886"/>
      <c r="PPK16" s="886"/>
      <c r="PPL16" s="885"/>
      <c r="PPM16" s="886"/>
      <c r="PPN16" s="886"/>
      <c r="PPO16" s="886"/>
      <c r="PPP16" s="885"/>
      <c r="PPQ16" s="886"/>
      <c r="PPR16" s="886"/>
      <c r="PPS16" s="886"/>
      <c r="PPT16" s="885"/>
      <c r="PPU16" s="886"/>
      <c r="PPV16" s="886"/>
      <c r="PPW16" s="886"/>
      <c r="PPX16" s="885"/>
      <c r="PPY16" s="886"/>
      <c r="PPZ16" s="886"/>
      <c r="PQA16" s="886"/>
      <c r="PQB16" s="885"/>
      <c r="PQC16" s="886"/>
      <c r="PQD16" s="886"/>
      <c r="PQE16" s="886"/>
      <c r="PQF16" s="885"/>
      <c r="PQG16" s="886"/>
      <c r="PQH16" s="886"/>
      <c r="PQI16" s="886"/>
      <c r="PQJ16" s="885"/>
      <c r="PQK16" s="886"/>
      <c r="PQL16" s="886"/>
      <c r="PQM16" s="886"/>
      <c r="PQN16" s="885"/>
      <c r="PQO16" s="886"/>
      <c r="PQP16" s="886"/>
      <c r="PQQ16" s="886"/>
      <c r="PQR16" s="885"/>
      <c r="PQS16" s="886"/>
      <c r="PQT16" s="886"/>
      <c r="PQU16" s="886"/>
      <c r="PQV16" s="885"/>
      <c r="PQW16" s="886"/>
      <c r="PQX16" s="886"/>
      <c r="PQY16" s="886"/>
      <c r="PQZ16" s="885"/>
      <c r="PRA16" s="886"/>
      <c r="PRB16" s="886"/>
      <c r="PRC16" s="886"/>
      <c r="PRD16" s="885"/>
      <c r="PRE16" s="886"/>
      <c r="PRF16" s="886"/>
      <c r="PRG16" s="886"/>
      <c r="PRH16" s="885"/>
      <c r="PRI16" s="886"/>
      <c r="PRJ16" s="886"/>
      <c r="PRK16" s="886"/>
      <c r="PRL16" s="885"/>
      <c r="PRM16" s="886"/>
      <c r="PRN16" s="886"/>
      <c r="PRO16" s="886"/>
      <c r="PRP16" s="885"/>
      <c r="PRQ16" s="886"/>
      <c r="PRR16" s="886"/>
      <c r="PRS16" s="886"/>
      <c r="PRT16" s="885"/>
      <c r="PRU16" s="886"/>
      <c r="PRV16" s="886"/>
      <c r="PRW16" s="886"/>
      <c r="PRX16" s="885"/>
      <c r="PRY16" s="886"/>
      <c r="PRZ16" s="886"/>
      <c r="PSA16" s="886"/>
      <c r="PSB16" s="885"/>
      <c r="PSC16" s="886"/>
      <c r="PSD16" s="886"/>
      <c r="PSE16" s="886"/>
      <c r="PSF16" s="885"/>
      <c r="PSG16" s="886"/>
      <c r="PSH16" s="886"/>
      <c r="PSI16" s="886"/>
      <c r="PSJ16" s="885"/>
      <c r="PSK16" s="886"/>
      <c r="PSL16" s="886"/>
      <c r="PSM16" s="886"/>
      <c r="PSN16" s="885"/>
      <c r="PSO16" s="886"/>
      <c r="PSP16" s="886"/>
      <c r="PSQ16" s="886"/>
      <c r="PSR16" s="885"/>
      <c r="PSS16" s="886"/>
      <c r="PST16" s="886"/>
      <c r="PSU16" s="886"/>
      <c r="PSV16" s="885"/>
      <c r="PSW16" s="886"/>
      <c r="PSX16" s="886"/>
      <c r="PSY16" s="886"/>
      <c r="PSZ16" s="885"/>
      <c r="PTA16" s="886"/>
      <c r="PTB16" s="886"/>
      <c r="PTC16" s="886"/>
      <c r="PTD16" s="885"/>
      <c r="PTE16" s="886"/>
      <c r="PTF16" s="886"/>
      <c r="PTG16" s="886"/>
      <c r="PTH16" s="885"/>
      <c r="PTI16" s="886"/>
      <c r="PTJ16" s="886"/>
      <c r="PTK16" s="886"/>
      <c r="PTL16" s="885"/>
      <c r="PTM16" s="886"/>
      <c r="PTN16" s="886"/>
      <c r="PTO16" s="886"/>
      <c r="PTP16" s="885"/>
      <c r="PTQ16" s="886"/>
      <c r="PTR16" s="886"/>
      <c r="PTS16" s="886"/>
      <c r="PTT16" s="885"/>
      <c r="PTU16" s="886"/>
      <c r="PTV16" s="886"/>
      <c r="PTW16" s="886"/>
      <c r="PTX16" s="885"/>
      <c r="PTY16" s="886"/>
      <c r="PTZ16" s="886"/>
      <c r="PUA16" s="886"/>
      <c r="PUB16" s="885"/>
      <c r="PUC16" s="886"/>
      <c r="PUD16" s="886"/>
      <c r="PUE16" s="886"/>
      <c r="PUF16" s="885"/>
      <c r="PUG16" s="886"/>
      <c r="PUH16" s="886"/>
      <c r="PUI16" s="886"/>
      <c r="PUJ16" s="885"/>
      <c r="PUK16" s="886"/>
      <c r="PUL16" s="886"/>
      <c r="PUM16" s="886"/>
      <c r="PUN16" s="885"/>
      <c r="PUO16" s="886"/>
      <c r="PUP16" s="886"/>
      <c r="PUQ16" s="886"/>
      <c r="PUR16" s="885"/>
      <c r="PUS16" s="886"/>
      <c r="PUT16" s="886"/>
      <c r="PUU16" s="886"/>
      <c r="PUV16" s="885"/>
      <c r="PUW16" s="886"/>
      <c r="PUX16" s="886"/>
      <c r="PUY16" s="886"/>
      <c r="PUZ16" s="885"/>
      <c r="PVA16" s="886"/>
      <c r="PVB16" s="886"/>
      <c r="PVC16" s="886"/>
      <c r="PVD16" s="885"/>
      <c r="PVE16" s="886"/>
      <c r="PVF16" s="886"/>
      <c r="PVG16" s="886"/>
      <c r="PVH16" s="885"/>
      <c r="PVI16" s="886"/>
      <c r="PVJ16" s="886"/>
      <c r="PVK16" s="886"/>
      <c r="PVL16" s="885"/>
      <c r="PVM16" s="886"/>
      <c r="PVN16" s="886"/>
      <c r="PVO16" s="886"/>
      <c r="PVP16" s="885"/>
      <c r="PVQ16" s="886"/>
      <c r="PVR16" s="886"/>
      <c r="PVS16" s="886"/>
      <c r="PVT16" s="885"/>
      <c r="PVU16" s="886"/>
      <c r="PVV16" s="886"/>
      <c r="PVW16" s="886"/>
      <c r="PVX16" s="885"/>
      <c r="PVY16" s="886"/>
      <c r="PVZ16" s="886"/>
      <c r="PWA16" s="886"/>
      <c r="PWB16" s="885"/>
      <c r="PWC16" s="886"/>
      <c r="PWD16" s="886"/>
      <c r="PWE16" s="886"/>
      <c r="PWF16" s="885"/>
      <c r="PWG16" s="886"/>
      <c r="PWH16" s="886"/>
      <c r="PWI16" s="886"/>
      <c r="PWJ16" s="885"/>
      <c r="PWK16" s="886"/>
      <c r="PWL16" s="886"/>
      <c r="PWM16" s="886"/>
      <c r="PWN16" s="885"/>
      <c r="PWO16" s="886"/>
      <c r="PWP16" s="886"/>
      <c r="PWQ16" s="886"/>
      <c r="PWR16" s="885"/>
      <c r="PWS16" s="886"/>
      <c r="PWT16" s="886"/>
      <c r="PWU16" s="886"/>
      <c r="PWV16" s="885"/>
      <c r="PWW16" s="886"/>
      <c r="PWX16" s="886"/>
      <c r="PWY16" s="886"/>
      <c r="PWZ16" s="885"/>
      <c r="PXA16" s="886"/>
      <c r="PXB16" s="886"/>
      <c r="PXC16" s="886"/>
      <c r="PXD16" s="885"/>
      <c r="PXE16" s="886"/>
      <c r="PXF16" s="886"/>
      <c r="PXG16" s="886"/>
      <c r="PXH16" s="885"/>
      <c r="PXI16" s="886"/>
      <c r="PXJ16" s="886"/>
      <c r="PXK16" s="886"/>
      <c r="PXL16" s="885"/>
      <c r="PXM16" s="886"/>
      <c r="PXN16" s="886"/>
      <c r="PXO16" s="886"/>
      <c r="PXP16" s="885"/>
      <c r="PXQ16" s="886"/>
      <c r="PXR16" s="886"/>
      <c r="PXS16" s="886"/>
      <c r="PXT16" s="885"/>
      <c r="PXU16" s="886"/>
      <c r="PXV16" s="886"/>
      <c r="PXW16" s="886"/>
      <c r="PXX16" s="885"/>
      <c r="PXY16" s="886"/>
      <c r="PXZ16" s="886"/>
      <c r="PYA16" s="886"/>
      <c r="PYB16" s="885"/>
      <c r="PYC16" s="886"/>
      <c r="PYD16" s="886"/>
      <c r="PYE16" s="886"/>
      <c r="PYF16" s="885"/>
      <c r="PYG16" s="886"/>
      <c r="PYH16" s="886"/>
      <c r="PYI16" s="886"/>
      <c r="PYJ16" s="885"/>
      <c r="PYK16" s="886"/>
      <c r="PYL16" s="886"/>
      <c r="PYM16" s="886"/>
      <c r="PYN16" s="885"/>
      <c r="PYO16" s="886"/>
      <c r="PYP16" s="886"/>
      <c r="PYQ16" s="886"/>
      <c r="PYR16" s="885"/>
      <c r="PYS16" s="886"/>
      <c r="PYT16" s="886"/>
      <c r="PYU16" s="886"/>
      <c r="PYV16" s="885"/>
      <c r="PYW16" s="886"/>
      <c r="PYX16" s="886"/>
      <c r="PYY16" s="886"/>
      <c r="PYZ16" s="885"/>
      <c r="PZA16" s="886"/>
      <c r="PZB16" s="886"/>
      <c r="PZC16" s="886"/>
      <c r="PZD16" s="885"/>
      <c r="PZE16" s="886"/>
      <c r="PZF16" s="886"/>
      <c r="PZG16" s="886"/>
      <c r="PZH16" s="885"/>
      <c r="PZI16" s="886"/>
      <c r="PZJ16" s="886"/>
      <c r="PZK16" s="886"/>
      <c r="PZL16" s="885"/>
      <c r="PZM16" s="886"/>
      <c r="PZN16" s="886"/>
      <c r="PZO16" s="886"/>
      <c r="PZP16" s="885"/>
      <c r="PZQ16" s="886"/>
      <c r="PZR16" s="886"/>
      <c r="PZS16" s="886"/>
      <c r="PZT16" s="885"/>
      <c r="PZU16" s="886"/>
      <c r="PZV16" s="886"/>
      <c r="PZW16" s="886"/>
      <c r="PZX16" s="885"/>
      <c r="PZY16" s="886"/>
      <c r="PZZ16" s="886"/>
      <c r="QAA16" s="886"/>
      <c r="QAB16" s="885"/>
      <c r="QAC16" s="886"/>
      <c r="QAD16" s="886"/>
      <c r="QAE16" s="886"/>
      <c r="QAF16" s="885"/>
      <c r="QAG16" s="886"/>
      <c r="QAH16" s="886"/>
      <c r="QAI16" s="886"/>
      <c r="QAJ16" s="885"/>
      <c r="QAK16" s="886"/>
      <c r="QAL16" s="886"/>
      <c r="QAM16" s="886"/>
      <c r="QAN16" s="885"/>
      <c r="QAO16" s="886"/>
      <c r="QAP16" s="886"/>
      <c r="QAQ16" s="886"/>
      <c r="QAR16" s="885"/>
      <c r="QAS16" s="886"/>
      <c r="QAT16" s="886"/>
      <c r="QAU16" s="886"/>
      <c r="QAV16" s="885"/>
      <c r="QAW16" s="886"/>
      <c r="QAX16" s="886"/>
      <c r="QAY16" s="886"/>
      <c r="QAZ16" s="885"/>
      <c r="QBA16" s="886"/>
      <c r="QBB16" s="886"/>
      <c r="QBC16" s="886"/>
      <c r="QBD16" s="885"/>
      <c r="QBE16" s="886"/>
      <c r="QBF16" s="886"/>
      <c r="QBG16" s="886"/>
      <c r="QBH16" s="885"/>
      <c r="QBI16" s="886"/>
      <c r="QBJ16" s="886"/>
      <c r="QBK16" s="886"/>
      <c r="QBL16" s="885"/>
      <c r="QBM16" s="886"/>
      <c r="QBN16" s="886"/>
      <c r="QBO16" s="886"/>
      <c r="QBP16" s="885"/>
      <c r="QBQ16" s="886"/>
      <c r="QBR16" s="886"/>
      <c r="QBS16" s="886"/>
      <c r="QBT16" s="885"/>
      <c r="QBU16" s="886"/>
      <c r="QBV16" s="886"/>
      <c r="QBW16" s="886"/>
      <c r="QBX16" s="885"/>
      <c r="QBY16" s="886"/>
      <c r="QBZ16" s="886"/>
      <c r="QCA16" s="886"/>
      <c r="QCB16" s="885"/>
      <c r="QCC16" s="886"/>
      <c r="QCD16" s="886"/>
      <c r="QCE16" s="886"/>
      <c r="QCF16" s="885"/>
      <c r="QCG16" s="886"/>
      <c r="QCH16" s="886"/>
      <c r="QCI16" s="886"/>
      <c r="QCJ16" s="885"/>
      <c r="QCK16" s="886"/>
      <c r="QCL16" s="886"/>
      <c r="QCM16" s="886"/>
      <c r="QCN16" s="885"/>
      <c r="QCO16" s="886"/>
      <c r="QCP16" s="886"/>
      <c r="QCQ16" s="886"/>
      <c r="QCR16" s="885"/>
      <c r="QCS16" s="886"/>
      <c r="QCT16" s="886"/>
      <c r="QCU16" s="886"/>
      <c r="QCV16" s="885"/>
      <c r="QCW16" s="886"/>
      <c r="QCX16" s="886"/>
      <c r="QCY16" s="886"/>
      <c r="QCZ16" s="885"/>
      <c r="QDA16" s="886"/>
      <c r="QDB16" s="886"/>
      <c r="QDC16" s="886"/>
      <c r="QDD16" s="885"/>
      <c r="QDE16" s="886"/>
      <c r="QDF16" s="886"/>
      <c r="QDG16" s="886"/>
      <c r="QDH16" s="885"/>
      <c r="QDI16" s="886"/>
      <c r="QDJ16" s="886"/>
      <c r="QDK16" s="886"/>
      <c r="QDL16" s="885"/>
      <c r="QDM16" s="886"/>
      <c r="QDN16" s="886"/>
      <c r="QDO16" s="886"/>
      <c r="QDP16" s="885"/>
      <c r="QDQ16" s="886"/>
      <c r="QDR16" s="886"/>
      <c r="QDS16" s="886"/>
      <c r="QDT16" s="885"/>
      <c r="QDU16" s="886"/>
      <c r="QDV16" s="886"/>
      <c r="QDW16" s="886"/>
      <c r="QDX16" s="885"/>
      <c r="QDY16" s="886"/>
      <c r="QDZ16" s="886"/>
      <c r="QEA16" s="886"/>
      <c r="QEB16" s="885"/>
      <c r="QEC16" s="886"/>
      <c r="QED16" s="886"/>
      <c r="QEE16" s="886"/>
      <c r="QEF16" s="885"/>
      <c r="QEG16" s="886"/>
      <c r="QEH16" s="886"/>
      <c r="QEI16" s="886"/>
      <c r="QEJ16" s="885"/>
      <c r="QEK16" s="886"/>
      <c r="QEL16" s="886"/>
      <c r="QEM16" s="886"/>
      <c r="QEN16" s="885"/>
      <c r="QEO16" s="886"/>
      <c r="QEP16" s="886"/>
      <c r="QEQ16" s="886"/>
      <c r="QER16" s="885"/>
      <c r="QES16" s="886"/>
      <c r="QET16" s="886"/>
      <c r="QEU16" s="886"/>
      <c r="QEV16" s="885"/>
      <c r="QEW16" s="886"/>
      <c r="QEX16" s="886"/>
      <c r="QEY16" s="886"/>
      <c r="QEZ16" s="885"/>
      <c r="QFA16" s="886"/>
      <c r="QFB16" s="886"/>
      <c r="QFC16" s="886"/>
      <c r="QFD16" s="885"/>
      <c r="QFE16" s="886"/>
      <c r="QFF16" s="886"/>
      <c r="QFG16" s="886"/>
      <c r="QFH16" s="885"/>
      <c r="QFI16" s="886"/>
      <c r="QFJ16" s="886"/>
      <c r="QFK16" s="886"/>
      <c r="QFL16" s="885"/>
      <c r="QFM16" s="886"/>
      <c r="QFN16" s="886"/>
      <c r="QFO16" s="886"/>
      <c r="QFP16" s="885"/>
      <c r="QFQ16" s="886"/>
      <c r="QFR16" s="886"/>
      <c r="QFS16" s="886"/>
      <c r="QFT16" s="885"/>
      <c r="QFU16" s="886"/>
      <c r="QFV16" s="886"/>
      <c r="QFW16" s="886"/>
      <c r="QFX16" s="885"/>
      <c r="QFY16" s="886"/>
      <c r="QFZ16" s="886"/>
      <c r="QGA16" s="886"/>
      <c r="QGB16" s="885"/>
      <c r="QGC16" s="886"/>
      <c r="QGD16" s="886"/>
      <c r="QGE16" s="886"/>
      <c r="QGF16" s="885"/>
      <c r="QGG16" s="886"/>
      <c r="QGH16" s="886"/>
      <c r="QGI16" s="886"/>
      <c r="QGJ16" s="885"/>
      <c r="QGK16" s="886"/>
      <c r="QGL16" s="886"/>
      <c r="QGM16" s="886"/>
      <c r="QGN16" s="885"/>
      <c r="QGO16" s="886"/>
      <c r="QGP16" s="886"/>
      <c r="QGQ16" s="886"/>
      <c r="QGR16" s="885"/>
      <c r="QGS16" s="886"/>
      <c r="QGT16" s="886"/>
      <c r="QGU16" s="886"/>
      <c r="QGV16" s="885"/>
      <c r="QGW16" s="886"/>
      <c r="QGX16" s="886"/>
      <c r="QGY16" s="886"/>
      <c r="QGZ16" s="885"/>
      <c r="QHA16" s="886"/>
      <c r="QHB16" s="886"/>
      <c r="QHC16" s="886"/>
      <c r="QHD16" s="885"/>
      <c r="QHE16" s="886"/>
      <c r="QHF16" s="886"/>
      <c r="QHG16" s="886"/>
      <c r="QHH16" s="885"/>
      <c r="QHI16" s="886"/>
      <c r="QHJ16" s="886"/>
      <c r="QHK16" s="886"/>
      <c r="QHL16" s="885"/>
      <c r="QHM16" s="886"/>
      <c r="QHN16" s="886"/>
      <c r="QHO16" s="886"/>
      <c r="QHP16" s="885"/>
      <c r="QHQ16" s="886"/>
      <c r="QHR16" s="886"/>
      <c r="QHS16" s="886"/>
      <c r="QHT16" s="885"/>
      <c r="QHU16" s="886"/>
      <c r="QHV16" s="886"/>
      <c r="QHW16" s="886"/>
      <c r="QHX16" s="885"/>
      <c r="QHY16" s="886"/>
      <c r="QHZ16" s="886"/>
      <c r="QIA16" s="886"/>
      <c r="QIB16" s="885"/>
      <c r="QIC16" s="886"/>
      <c r="QID16" s="886"/>
      <c r="QIE16" s="886"/>
      <c r="QIF16" s="885"/>
      <c r="QIG16" s="886"/>
      <c r="QIH16" s="886"/>
      <c r="QII16" s="886"/>
      <c r="QIJ16" s="885"/>
      <c r="QIK16" s="886"/>
      <c r="QIL16" s="886"/>
      <c r="QIM16" s="886"/>
      <c r="QIN16" s="885"/>
      <c r="QIO16" s="886"/>
      <c r="QIP16" s="886"/>
      <c r="QIQ16" s="886"/>
      <c r="QIR16" s="885"/>
      <c r="QIS16" s="886"/>
      <c r="QIT16" s="886"/>
      <c r="QIU16" s="886"/>
      <c r="QIV16" s="885"/>
      <c r="QIW16" s="886"/>
      <c r="QIX16" s="886"/>
      <c r="QIY16" s="886"/>
      <c r="QIZ16" s="885"/>
      <c r="QJA16" s="886"/>
      <c r="QJB16" s="886"/>
      <c r="QJC16" s="886"/>
      <c r="QJD16" s="885"/>
      <c r="QJE16" s="886"/>
      <c r="QJF16" s="886"/>
      <c r="QJG16" s="886"/>
      <c r="QJH16" s="885"/>
      <c r="QJI16" s="886"/>
      <c r="QJJ16" s="886"/>
      <c r="QJK16" s="886"/>
      <c r="QJL16" s="885"/>
      <c r="QJM16" s="886"/>
      <c r="QJN16" s="886"/>
      <c r="QJO16" s="886"/>
      <c r="QJP16" s="885"/>
      <c r="QJQ16" s="886"/>
      <c r="QJR16" s="886"/>
      <c r="QJS16" s="886"/>
      <c r="QJT16" s="885"/>
      <c r="QJU16" s="886"/>
      <c r="QJV16" s="886"/>
      <c r="QJW16" s="886"/>
      <c r="QJX16" s="885"/>
      <c r="QJY16" s="886"/>
      <c r="QJZ16" s="886"/>
      <c r="QKA16" s="886"/>
      <c r="QKB16" s="885"/>
      <c r="QKC16" s="886"/>
      <c r="QKD16" s="886"/>
      <c r="QKE16" s="886"/>
      <c r="QKF16" s="885"/>
      <c r="QKG16" s="886"/>
      <c r="QKH16" s="886"/>
      <c r="QKI16" s="886"/>
      <c r="QKJ16" s="885"/>
      <c r="QKK16" s="886"/>
      <c r="QKL16" s="886"/>
      <c r="QKM16" s="886"/>
      <c r="QKN16" s="885"/>
      <c r="QKO16" s="886"/>
      <c r="QKP16" s="886"/>
      <c r="QKQ16" s="886"/>
      <c r="QKR16" s="885"/>
      <c r="QKS16" s="886"/>
      <c r="QKT16" s="886"/>
      <c r="QKU16" s="886"/>
      <c r="QKV16" s="885"/>
      <c r="QKW16" s="886"/>
      <c r="QKX16" s="886"/>
      <c r="QKY16" s="886"/>
      <c r="QKZ16" s="885"/>
      <c r="QLA16" s="886"/>
      <c r="QLB16" s="886"/>
      <c r="QLC16" s="886"/>
      <c r="QLD16" s="885"/>
      <c r="QLE16" s="886"/>
      <c r="QLF16" s="886"/>
      <c r="QLG16" s="886"/>
      <c r="QLH16" s="885"/>
      <c r="QLI16" s="886"/>
      <c r="QLJ16" s="886"/>
      <c r="QLK16" s="886"/>
      <c r="QLL16" s="885"/>
      <c r="QLM16" s="886"/>
      <c r="QLN16" s="886"/>
      <c r="QLO16" s="886"/>
      <c r="QLP16" s="885"/>
      <c r="QLQ16" s="886"/>
      <c r="QLR16" s="886"/>
      <c r="QLS16" s="886"/>
      <c r="QLT16" s="885"/>
      <c r="QLU16" s="886"/>
      <c r="QLV16" s="886"/>
      <c r="QLW16" s="886"/>
      <c r="QLX16" s="885"/>
      <c r="QLY16" s="886"/>
      <c r="QLZ16" s="886"/>
      <c r="QMA16" s="886"/>
      <c r="QMB16" s="885"/>
      <c r="QMC16" s="886"/>
      <c r="QMD16" s="886"/>
      <c r="QME16" s="886"/>
      <c r="QMF16" s="885"/>
      <c r="QMG16" s="886"/>
      <c r="QMH16" s="886"/>
      <c r="QMI16" s="886"/>
      <c r="QMJ16" s="885"/>
      <c r="QMK16" s="886"/>
      <c r="QML16" s="886"/>
      <c r="QMM16" s="886"/>
      <c r="QMN16" s="885"/>
      <c r="QMO16" s="886"/>
      <c r="QMP16" s="886"/>
      <c r="QMQ16" s="886"/>
      <c r="QMR16" s="885"/>
      <c r="QMS16" s="886"/>
      <c r="QMT16" s="886"/>
      <c r="QMU16" s="886"/>
      <c r="QMV16" s="885"/>
      <c r="QMW16" s="886"/>
      <c r="QMX16" s="886"/>
      <c r="QMY16" s="886"/>
      <c r="QMZ16" s="885"/>
      <c r="QNA16" s="886"/>
      <c r="QNB16" s="886"/>
      <c r="QNC16" s="886"/>
      <c r="QND16" s="885"/>
      <c r="QNE16" s="886"/>
      <c r="QNF16" s="886"/>
      <c r="QNG16" s="886"/>
      <c r="QNH16" s="885"/>
      <c r="QNI16" s="886"/>
      <c r="QNJ16" s="886"/>
      <c r="QNK16" s="886"/>
      <c r="QNL16" s="885"/>
      <c r="QNM16" s="886"/>
      <c r="QNN16" s="886"/>
      <c r="QNO16" s="886"/>
      <c r="QNP16" s="885"/>
      <c r="QNQ16" s="886"/>
      <c r="QNR16" s="886"/>
      <c r="QNS16" s="886"/>
      <c r="QNT16" s="885"/>
      <c r="QNU16" s="886"/>
      <c r="QNV16" s="886"/>
      <c r="QNW16" s="886"/>
      <c r="QNX16" s="885"/>
      <c r="QNY16" s="886"/>
      <c r="QNZ16" s="886"/>
      <c r="QOA16" s="886"/>
      <c r="QOB16" s="885"/>
      <c r="QOC16" s="886"/>
      <c r="QOD16" s="886"/>
      <c r="QOE16" s="886"/>
      <c r="QOF16" s="885"/>
      <c r="QOG16" s="886"/>
      <c r="QOH16" s="886"/>
      <c r="QOI16" s="886"/>
      <c r="QOJ16" s="885"/>
      <c r="QOK16" s="886"/>
      <c r="QOL16" s="886"/>
      <c r="QOM16" s="886"/>
      <c r="QON16" s="885"/>
      <c r="QOO16" s="886"/>
      <c r="QOP16" s="886"/>
      <c r="QOQ16" s="886"/>
      <c r="QOR16" s="885"/>
      <c r="QOS16" s="886"/>
      <c r="QOT16" s="886"/>
      <c r="QOU16" s="886"/>
      <c r="QOV16" s="885"/>
      <c r="QOW16" s="886"/>
      <c r="QOX16" s="886"/>
      <c r="QOY16" s="886"/>
      <c r="QOZ16" s="885"/>
      <c r="QPA16" s="886"/>
      <c r="QPB16" s="886"/>
      <c r="QPC16" s="886"/>
      <c r="QPD16" s="885"/>
      <c r="QPE16" s="886"/>
      <c r="QPF16" s="886"/>
      <c r="QPG16" s="886"/>
      <c r="QPH16" s="885"/>
      <c r="QPI16" s="886"/>
      <c r="QPJ16" s="886"/>
      <c r="QPK16" s="886"/>
      <c r="QPL16" s="885"/>
      <c r="QPM16" s="886"/>
      <c r="QPN16" s="886"/>
      <c r="QPO16" s="886"/>
      <c r="QPP16" s="885"/>
      <c r="QPQ16" s="886"/>
      <c r="QPR16" s="886"/>
      <c r="QPS16" s="886"/>
      <c r="QPT16" s="885"/>
      <c r="QPU16" s="886"/>
      <c r="QPV16" s="886"/>
      <c r="QPW16" s="886"/>
      <c r="QPX16" s="885"/>
      <c r="QPY16" s="886"/>
      <c r="QPZ16" s="886"/>
      <c r="QQA16" s="886"/>
      <c r="QQB16" s="885"/>
      <c r="QQC16" s="886"/>
      <c r="QQD16" s="886"/>
      <c r="QQE16" s="886"/>
      <c r="QQF16" s="885"/>
      <c r="QQG16" s="886"/>
      <c r="QQH16" s="886"/>
      <c r="QQI16" s="886"/>
      <c r="QQJ16" s="885"/>
      <c r="QQK16" s="886"/>
      <c r="QQL16" s="886"/>
      <c r="QQM16" s="886"/>
      <c r="QQN16" s="885"/>
      <c r="QQO16" s="886"/>
      <c r="QQP16" s="886"/>
      <c r="QQQ16" s="886"/>
      <c r="QQR16" s="885"/>
      <c r="QQS16" s="886"/>
      <c r="QQT16" s="886"/>
      <c r="QQU16" s="886"/>
      <c r="QQV16" s="885"/>
      <c r="QQW16" s="886"/>
      <c r="QQX16" s="886"/>
      <c r="QQY16" s="886"/>
      <c r="QQZ16" s="885"/>
      <c r="QRA16" s="886"/>
      <c r="QRB16" s="886"/>
      <c r="QRC16" s="886"/>
      <c r="QRD16" s="885"/>
      <c r="QRE16" s="886"/>
      <c r="QRF16" s="886"/>
      <c r="QRG16" s="886"/>
      <c r="QRH16" s="885"/>
      <c r="QRI16" s="886"/>
      <c r="QRJ16" s="886"/>
      <c r="QRK16" s="886"/>
      <c r="QRL16" s="885"/>
      <c r="QRM16" s="886"/>
      <c r="QRN16" s="886"/>
      <c r="QRO16" s="886"/>
      <c r="QRP16" s="885"/>
      <c r="QRQ16" s="886"/>
      <c r="QRR16" s="886"/>
      <c r="QRS16" s="886"/>
      <c r="QRT16" s="885"/>
      <c r="QRU16" s="886"/>
      <c r="QRV16" s="886"/>
      <c r="QRW16" s="886"/>
      <c r="QRX16" s="885"/>
      <c r="QRY16" s="886"/>
      <c r="QRZ16" s="886"/>
      <c r="QSA16" s="886"/>
      <c r="QSB16" s="885"/>
      <c r="QSC16" s="886"/>
      <c r="QSD16" s="886"/>
      <c r="QSE16" s="886"/>
      <c r="QSF16" s="885"/>
      <c r="QSG16" s="886"/>
      <c r="QSH16" s="886"/>
      <c r="QSI16" s="886"/>
      <c r="QSJ16" s="885"/>
      <c r="QSK16" s="886"/>
      <c r="QSL16" s="886"/>
      <c r="QSM16" s="886"/>
      <c r="QSN16" s="885"/>
      <c r="QSO16" s="886"/>
      <c r="QSP16" s="886"/>
      <c r="QSQ16" s="886"/>
      <c r="QSR16" s="885"/>
      <c r="QSS16" s="886"/>
      <c r="QST16" s="886"/>
      <c r="QSU16" s="886"/>
      <c r="QSV16" s="885"/>
      <c r="QSW16" s="886"/>
      <c r="QSX16" s="886"/>
      <c r="QSY16" s="886"/>
      <c r="QSZ16" s="885"/>
      <c r="QTA16" s="886"/>
      <c r="QTB16" s="886"/>
      <c r="QTC16" s="886"/>
      <c r="QTD16" s="885"/>
      <c r="QTE16" s="886"/>
      <c r="QTF16" s="886"/>
      <c r="QTG16" s="886"/>
      <c r="QTH16" s="885"/>
      <c r="QTI16" s="886"/>
      <c r="QTJ16" s="886"/>
      <c r="QTK16" s="886"/>
      <c r="QTL16" s="885"/>
      <c r="QTM16" s="886"/>
      <c r="QTN16" s="886"/>
      <c r="QTO16" s="886"/>
      <c r="QTP16" s="885"/>
      <c r="QTQ16" s="886"/>
      <c r="QTR16" s="886"/>
      <c r="QTS16" s="886"/>
      <c r="QTT16" s="885"/>
      <c r="QTU16" s="886"/>
      <c r="QTV16" s="886"/>
      <c r="QTW16" s="886"/>
      <c r="QTX16" s="885"/>
      <c r="QTY16" s="886"/>
      <c r="QTZ16" s="886"/>
      <c r="QUA16" s="886"/>
      <c r="QUB16" s="885"/>
      <c r="QUC16" s="886"/>
      <c r="QUD16" s="886"/>
      <c r="QUE16" s="886"/>
      <c r="QUF16" s="885"/>
      <c r="QUG16" s="886"/>
      <c r="QUH16" s="886"/>
      <c r="QUI16" s="886"/>
      <c r="QUJ16" s="885"/>
      <c r="QUK16" s="886"/>
      <c r="QUL16" s="886"/>
      <c r="QUM16" s="886"/>
      <c r="QUN16" s="885"/>
      <c r="QUO16" s="886"/>
      <c r="QUP16" s="886"/>
      <c r="QUQ16" s="886"/>
      <c r="QUR16" s="885"/>
      <c r="QUS16" s="886"/>
      <c r="QUT16" s="886"/>
      <c r="QUU16" s="886"/>
      <c r="QUV16" s="885"/>
      <c r="QUW16" s="886"/>
      <c r="QUX16" s="886"/>
      <c r="QUY16" s="886"/>
      <c r="QUZ16" s="885"/>
      <c r="QVA16" s="886"/>
      <c r="QVB16" s="886"/>
      <c r="QVC16" s="886"/>
      <c r="QVD16" s="885"/>
      <c r="QVE16" s="886"/>
      <c r="QVF16" s="886"/>
      <c r="QVG16" s="886"/>
      <c r="QVH16" s="885"/>
      <c r="QVI16" s="886"/>
      <c r="QVJ16" s="886"/>
      <c r="QVK16" s="886"/>
      <c r="QVL16" s="885"/>
      <c r="QVM16" s="886"/>
      <c r="QVN16" s="886"/>
      <c r="QVO16" s="886"/>
      <c r="QVP16" s="885"/>
      <c r="QVQ16" s="886"/>
      <c r="QVR16" s="886"/>
      <c r="QVS16" s="886"/>
      <c r="QVT16" s="885"/>
      <c r="QVU16" s="886"/>
      <c r="QVV16" s="886"/>
      <c r="QVW16" s="886"/>
      <c r="QVX16" s="885"/>
      <c r="QVY16" s="886"/>
      <c r="QVZ16" s="886"/>
      <c r="QWA16" s="886"/>
      <c r="QWB16" s="885"/>
      <c r="QWC16" s="886"/>
      <c r="QWD16" s="886"/>
      <c r="QWE16" s="886"/>
      <c r="QWF16" s="885"/>
      <c r="QWG16" s="886"/>
      <c r="QWH16" s="886"/>
      <c r="QWI16" s="886"/>
      <c r="QWJ16" s="885"/>
      <c r="QWK16" s="886"/>
      <c r="QWL16" s="886"/>
      <c r="QWM16" s="886"/>
      <c r="QWN16" s="885"/>
      <c r="QWO16" s="886"/>
      <c r="QWP16" s="886"/>
      <c r="QWQ16" s="886"/>
      <c r="QWR16" s="885"/>
      <c r="QWS16" s="886"/>
      <c r="QWT16" s="886"/>
      <c r="QWU16" s="886"/>
      <c r="QWV16" s="885"/>
      <c r="QWW16" s="886"/>
      <c r="QWX16" s="886"/>
      <c r="QWY16" s="886"/>
      <c r="QWZ16" s="885"/>
      <c r="QXA16" s="886"/>
      <c r="QXB16" s="886"/>
      <c r="QXC16" s="886"/>
      <c r="QXD16" s="885"/>
      <c r="QXE16" s="886"/>
      <c r="QXF16" s="886"/>
      <c r="QXG16" s="886"/>
      <c r="QXH16" s="885"/>
      <c r="QXI16" s="886"/>
      <c r="QXJ16" s="886"/>
      <c r="QXK16" s="886"/>
      <c r="QXL16" s="885"/>
      <c r="QXM16" s="886"/>
      <c r="QXN16" s="886"/>
      <c r="QXO16" s="886"/>
      <c r="QXP16" s="885"/>
      <c r="QXQ16" s="886"/>
      <c r="QXR16" s="886"/>
      <c r="QXS16" s="886"/>
      <c r="QXT16" s="885"/>
      <c r="QXU16" s="886"/>
      <c r="QXV16" s="886"/>
      <c r="QXW16" s="886"/>
      <c r="QXX16" s="885"/>
      <c r="QXY16" s="886"/>
      <c r="QXZ16" s="886"/>
      <c r="QYA16" s="886"/>
      <c r="QYB16" s="885"/>
      <c r="QYC16" s="886"/>
      <c r="QYD16" s="886"/>
      <c r="QYE16" s="886"/>
      <c r="QYF16" s="885"/>
      <c r="QYG16" s="886"/>
      <c r="QYH16" s="886"/>
      <c r="QYI16" s="886"/>
      <c r="QYJ16" s="885"/>
      <c r="QYK16" s="886"/>
      <c r="QYL16" s="886"/>
      <c r="QYM16" s="886"/>
      <c r="QYN16" s="885"/>
      <c r="QYO16" s="886"/>
      <c r="QYP16" s="886"/>
      <c r="QYQ16" s="886"/>
      <c r="QYR16" s="885"/>
      <c r="QYS16" s="886"/>
      <c r="QYT16" s="886"/>
      <c r="QYU16" s="886"/>
      <c r="QYV16" s="885"/>
      <c r="QYW16" s="886"/>
      <c r="QYX16" s="886"/>
      <c r="QYY16" s="886"/>
      <c r="QYZ16" s="885"/>
      <c r="QZA16" s="886"/>
      <c r="QZB16" s="886"/>
      <c r="QZC16" s="886"/>
      <c r="QZD16" s="885"/>
      <c r="QZE16" s="886"/>
      <c r="QZF16" s="886"/>
      <c r="QZG16" s="886"/>
      <c r="QZH16" s="885"/>
      <c r="QZI16" s="886"/>
      <c r="QZJ16" s="886"/>
      <c r="QZK16" s="886"/>
      <c r="QZL16" s="885"/>
      <c r="QZM16" s="886"/>
      <c r="QZN16" s="886"/>
      <c r="QZO16" s="886"/>
      <c r="QZP16" s="885"/>
      <c r="QZQ16" s="886"/>
      <c r="QZR16" s="886"/>
      <c r="QZS16" s="886"/>
      <c r="QZT16" s="885"/>
      <c r="QZU16" s="886"/>
      <c r="QZV16" s="886"/>
      <c r="QZW16" s="886"/>
      <c r="QZX16" s="885"/>
      <c r="QZY16" s="886"/>
      <c r="QZZ16" s="886"/>
      <c r="RAA16" s="886"/>
      <c r="RAB16" s="885"/>
      <c r="RAC16" s="886"/>
      <c r="RAD16" s="886"/>
      <c r="RAE16" s="886"/>
      <c r="RAF16" s="885"/>
      <c r="RAG16" s="886"/>
      <c r="RAH16" s="886"/>
      <c r="RAI16" s="886"/>
      <c r="RAJ16" s="885"/>
      <c r="RAK16" s="886"/>
      <c r="RAL16" s="886"/>
      <c r="RAM16" s="886"/>
      <c r="RAN16" s="885"/>
      <c r="RAO16" s="886"/>
      <c r="RAP16" s="886"/>
      <c r="RAQ16" s="886"/>
      <c r="RAR16" s="885"/>
      <c r="RAS16" s="886"/>
      <c r="RAT16" s="886"/>
      <c r="RAU16" s="886"/>
      <c r="RAV16" s="885"/>
      <c r="RAW16" s="886"/>
      <c r="RAX16" s="886"/>
      <c r="RAY16" s="886"/>
      <c r="RAZ16" s="885"/>
      <c r="RBA16" s="886"/>
      <c r="RBB16" s="886"/>
      <c r="RBC16" s="886"/>
      <c r="RBD16" s="885"/>
      <c r="RBE16" s="886"/>
      <c r="RBF16" s="886"/>
      <c r="RBG16" s="886"/>
      <c r="RBH16" s="885"/>
      <c r="RBI16" s="886"/>
      <c r="RBJ16" s="886"/>
      <c r="RBK16" s="886"/>
      <c r="RBL16" s="885"/>
      <c r="RBM16" s="886"/>
      <c r="RBN16" s="886"/>
      <c r="RBO16" s="886"/>
      <c r="RBP16" s="885"/>
      <c r="RBQ16" s="886"/>
      <c r="RBR16" s="886"/>
      <c r="RBS16" s="886"/>
      <c r="RBT16" s="885"/>
      <c r="RBU16" s="886"/>
      <c r="RBV16" s="886"/>
      <c r="RBW16" s="886"/>
      <c r="RBX16" s="885"/>
      <c r="RBY16" s="886"/>
      <c r="RBZ16" s="886"/>
      <c r="RCA16" s="886"/>
      <c r="RCB16" s="885"/>
      <c r="RCC16" s="886"/>
      <c r="RCD16" s="886"/>
      <c r="RCE16" s="886"/>
      <c r="RCF16" s="885"/>
      <c r="RCG16" s="886"/>
      <c r="RCH16" s="886"/>
      <c r="RCI16" s="886"/>
      <c r="RCJ16" s="885"/>
      <c r="RCK16" s="886"/>
      <c r="RCL16" s="886"/>
      <c r="RCM16" s="886"/>
      <c r="RCN16" s="885"/>
      <c r="RCO16" s="886"/>
      <c r="RCP16" s="886"/>
      <c r="RCQ16" s="886"/>
      <c r="RCR16" s="885"/>
      <c r="RCS16" s="886"/>
      <c r="RCT16" s="886"/>
      <c r="RCU16" s="886"/>
      <c r="RCV16" s="885"/>
      <c r="RCW16" s="886"/>
      <c r="RCX16" s="886"/>
      <c r="RCY16" s="886"/>
      <c r="RCZ16" s="885"/>
      <c r="RDA16" s="886"/>
      <c r="RDB16" s="886"/>
      <c r="RDC16" s="886"/>
      <c r="RDD16" s="885"/>
      <c r="RDE16" s="886"/>
      <c r="RDF16" s="886"/>
      <c r="RDG16" s="886"/>
      <c r="RDH16" s="885"/>
      <c r="RDI16" s="886"/>
      <c r="RDJ16" s="886"/>
      <c r="RDK16" s="886"/>
      <c r="RDL16" s="885"/>
      <c r="RDM16" s="886"/>
      <c r="RDN16" s="886"/>
      <c r="RDO16" s="886"/>
      <c r="RDP16" s="885"/>
      <c r="RDQ16" s="886"/>
      <c r="RDR16" s="886"/>
      <c r="RDS16" s="886"/>
      <c r="RDT16" s="885"/>
      <c r="RDU16" s="886"/>
      <c r="RDV16" s="886"/>
      <c r="RDW16" s="886"/>
      <c r="RDX16" s="885"/>
      <c r="RDY16" s="886"/>
      <c r="RDZ16" s="886"/>
      <c r="REA16" s="886"/>
      <c r="REB16" s="885"/>
      <c r="REC16" s="886"/>
      <c r="RED16" s="886"/>
      <c r="REE16" s="886"/>
      <c r="REF16" s="885"/>
      <c r="REG16" s="886"/>
      <c r="REH16" s="886"/>
      <c r="REI16" s="886"/>
      <c r="REJ16" s="885"/>
      <c r="REK16" s="886"/>
      <c r="REL16" s="886"/>
      <c r="REM16" s="886"/>
      <c r="REN16" s="885"/>
      <c r="REO16" s="886"/>
      <c r="REP16" s="886"/>
      <c r="REQ16" s="886"/>
      <c r="RER16" s="885"/>
      <c r="RES16" s="886"/>
      <c r="RET16" s="886"/>
      <c r="REU16" s="886"/>
      <c r="REV16" s="885"/>
      <c r="REW16" s="886"/>
      <c r="REX16" s="886"/>
      <c r="REY16" s="886"/>
      <c r="REZ16" s="885"/>
      <c r="RFA16" s="886"/>
      <c r="RFB16" s="886"/>
      <c r="RFC16" s="886"/>
      <c r="RFD16" s="885"/>
      <c r="RFE16" s="886"/>
      <c r="RFF16" s="886"/>
      <c r="RFG16" s="886"/>
      <c r="RFH16" s="885"/>
      <c r="RFI16" s="886"/>
      <c r="RFJ16" s="886"/>
      <c r="RFK16" s="886"/>
      <c r="RFL16" s="885"/>
      <c r="RFM16" s="886"/>
      <c r="RFN16" s="886"/>
      <c r="RFO16" s="886"/>
      <c r="RFP16" s="885"/>
      <c r="RFQ16" s="886"/>
      <c r="RFR16" s="886"/>
      <c r="RFS16" s="886"/>
      <c r="RFT16" s="885"/>
      <c r="RFU16" s="886"/>
      <c r="RFV16" s="886"/>
      <c r="RFW16" s="886"/>
      <c r="RFX16" s="885"/>
      <c r="RFY16" s="886"/>
      <c r="RFZ16" s="886"/>
      <c r="RGA16" s="886"/>
      <c r="RGB16" s="885"/>
      <c r="RGC16" s="886"/>
      <c r="RGD16" s="886"/>
      <c r="RGE16" s="886"/>
      <c r="RGF16" s="885"/>
      <c r="RGG16" s="886"/>
      <c r="RGH16" s="886"/>
      <c r="RGI16" s="886"/>
      <c r="RGJ16" s="885"/>
      <c r="RGK16" s="886"/>
      <c r="RGL16" s="886"/>
      <c r="RGM16" s="886"/>
      <c r="RGN16" s="885"/>
      <c r="RGO16" s="886"/>
      <c r="RGP16" s="886"/>
      <c r="RGQ16" s="886"/>
      <c r="RGR16" s="885"/>
      <c r="RGS16" s="886"/>
      <c r="RGT16" s="886"/>
      <c r="RGU16" s="886"/>
      <c r="RGV16" s="885"/>
      <c r="RGW16" s="886"/>
      <c r="RGX16" s="886"/>
      <c r="RGY16" s="886"/>
      <c r="RGZ16" s="885"/>
      <c r="RHA16" s="886"/>
      <c r="RHB16" s="886"/>
      <c r="RHC16" s="886"/>
      <c r="RHD16" s="885"/>
      <c r="RHE16" s="886"/>
      <c r="RHF16" s="886"/>
      <c r="RHG16" s="886"/>
      <c r="RHH16" s="885"/>
      <c r="RHI16" s="886"/>
      <c r="RHJ16" s="886"/>
      <c r="RHK16" s="886"/>
      <c r="RHL16" s="885"/>
      <c r="RHM16" s="886"/>
      <c r="RHN16" s="886"/>
      <c r="RHO16" s="886"/>
      <c r="RHP16" s="885"/>
      <c r="RHQ16" s="886"/>
      <c r="RHR16" s="886"/>
      <c r="RHS16" s="886"/>
      <c r="RHT16" s="885"/>
      <c r="RHU16" s="886"/>
      <c r="RHV16" s="886"/>
      <c r="RHW16" s="886"/>
      <c r="RHX16" s="885"/>
      <c r="RHY16" s="886"/>
      <c r="RHZ16" s="886"/>
      <c r="RIA16" s="886"/>
      <c r="RIB16" s="885"/>
      <c r="RIC16" s="886"/>
      <c r="RID16" s="886"/>
      <c r="RIE16" s="886"/>
      <c r="RIF16" s="885"/>
      <c r="RIG16" s="886"/>
      <c r="RIH16" s="886"/>
      <c r="RII16" s="886"/>
      <c r="RIJ16" s="885"/>
      <c r="RIK16" s="886"/>
      <c r="RIL16" s="886"/>
      <c r="RIM16" s="886"/>
      <c r="RIN16" s="885"/>
      <c r="RIO16" s="886"/>
      <c r="RIP16" s="886"/>
      <c r="RIQ16" s="886"/>
      <c r="RIR16" s="885"/>
      <c r="RIS16" s="886"/>
      <c r="RIT16" s="886"/>
      <c r="RIU16" s="886"/>
      <c r="RIV16" s="885"/>
      <c r="RIW16" s="886"/>
      <c r="RIX16" s="886"/>
      <c r="RIY16" s="886"/>
      <c r="RIZ16" s="885"/>
      <c r="RJA16" s="886"/>
      <c r="RJB16" s="886"/>
      <c r="RJC16" s="886"/>
      <c r="RJD16" s="885"/>
      <c r="RJE16" s="886"/>
      <c r="RJF16" s="886"/>
      <c r="RJG16" s="886"/>
      <c r="RJH16" s="885"/>
      <c r="RJI16" s="886"/>
      <c r="RJJ16" s="886"/>
      <c r="RJK16" s="886"/>
      <c r="RJL16" s="885"/>
      <c r="RJM16" s="886"/>
      <c r="RJN16" s="886"/>
      <c r="RJO16" s="886"/>
      <c r="RJP16" s="885"/>
      <c r="RJQ16" s="886"/>
      <c r="RJR16" s="886"/>
      <c r="RJS16" s="886"/>
      <c r="RJT16" s="885"/>
      <c r="RJU16" s="886"/>
      <c r="RJV16" s="886"/>
      <c r="RJW16" s="886"/>
      <c r="RJX16" s="885"/>
      <c r="RJY16" s="886"/>
      <c r="RJZ16" s="886"/>
      <c r="RKA16" s="886"/>
      <c r="RKB16" s="885"/>
      <c r="RKC16" s="886"/>
      <c r="RKD16" s="886"/>
      <c r="RKE16" s="886"/>
      <c r="RKF16" s="885"/>
      <c r="RKG16" s="886"/>
      <c r="RKH16" s="886"/>
      <c r="RKI16" s="886"/>
      <c r="RKJ16" s="885"/>
      <c r="RKK16" s="886"/>
      <c r="RKL16" s="886"/>
      <c r="RKM16" s="886"/>
      <c r="RKN16" s="885"/>
      <c r="RKO16" s="886"/>
      <c r="RKP16" s="886"/>
      <c r="RKQ16" s="886"/>
      <c r="RKR16" s="885"/>
      <c r="RKS16" s="886"/>
      <c r="RKT16" s="886"/>
      <c r="RKU16" s="886"/>
      <c r="RKV16" s="885"/>
      <c r="RKW16" s="886"/>
      <c r="RKX16" s="886"/>
      <c r="RKY16" s="886"/>
      <c r="RKZ16" s="885"/>
      <c r="RLA16" s="886"/>
      <c r="RLB16" s="886"/>
      <c r="RLC16" s="886"/>
      <c r="RLD16" s="885"/>
      <c r="RLE16" s="886"/>
      <c r="RLF16" s="886"/>
      <c r="RLG16" s="886"/>
      <c r="RLH16" s="885"/>
      <c r="RLI16" s="886"/>
      <c r="RLJ16" s="886"/>
      <c r="RLK16" s="886"/>
      <c r="RLL16" s="885"/>
      <c r="RLM16" s="886"/>
      <c r="RLN16" s="886"/>
      <c r="RLO16" s="886"/>
      <c r="RLP16" s="885"/>
      <c r="RLQ16" s="886"/>
      <c r="RLR16" s="886"/>
      <c r="RLS16" s="886"/>
      <c r="RLT16" s="885"/>
      <c r="RLU16" s="886"/>
      <c r="RLV16" s="886"/>
      <c r="RLW16" s="886"/>
      <c r="RLX16" s="885"/>
      <c r="RLY16" s="886"/>
      <c r="RLZ16" s="886"/>
      <c r="RMA16" s="886"/>
      <c r="RMB16" s="885"/>
      <c r="RMC16" s="886"/>
      <c r="RMD16" s="886"/>
      <c r="RME16" s="886"/>
      <c r="RMF16" s="885"/>
      <c r="RMG16" s="886"/>
      <c r="RMH16" s="886"/>
      <c r="RMI16" s="886"/>
      <c r="RMJ16" s="885"/>
      <c r="RMK16" s="886"/>
      <c r="RML16" s="886"/>
      <c r="RMM16" s="886"/>
      <c r="RMN16" s="885"/>
      <c r="RMO16" s="886"/>
      <c r="RMP16" s="886"/>
      <c r="RMQ16" s="886"/>
      <c r="RMR16" s="885"/>
      <c r="RMS16" s="886"/>
      <c r="RMT16" s="886"/>
      <c r="RMU16" s="886"/>
      <c r="RMV16" s="885"/>
      <c r="RMW16" s="886"/>
      <c r="RMX16" s="886"/>
      <c r="RMY16" s="886"/>
      <c r="RMZ16" s="885"/>
      <c r="RNA16" s="886"/>
      <c r="RNB16" s="886"/>
      <c r="RNC16" s="886"/>
      <c r="RND16" s="885"/>
      <c r="RNE16" s="886"/>
      <c r="RNF16" s="886"/>
      <c r="RNG16" s="886"/>
      <c r="RNH16" s="885"/>
      <c r="RNI16" s="886"/>
      <c r="RNJ16" s="886"/>
      <c r="RNK16" s="886"/>
      <c r="RNL16" s="885"/>
      <c r="RNM16" s="886"/>
      <c r="RNN16" s="886"/>
      <c r="RNO16" s="886"/>
      <c r="RNP16" s="885"/>
      <c r="RNQ16" s="886"/>
      <c r="RNR16" s="886"/>
      <c r="RNS16" s="886"/>
      <c r="RNT16" s="885"/>
      <c r="RNU16" s="886"/>
      <c r="RNV16" s="886"/>
      <c r="RNW16" s="886"/>
      <c r="RNX16" s="885"/>
      <c r="RNY16" s="886"/>
      <c r="RNZ16" s="886"/>
      <c r="ROA16" s="886"/>
      <c r="ROB16" s="885"/>
      <c r="ROC16" s="886"/>
      <c r="ROD16" s="886"/>
      <c r="ROE16" s="886"/>
      <c r="ROF16" s="885"/>
      <c r="ROG16" s="886"/>
      <c r="ROH16" s="886"/>
      <c r="ROI16" s="886"/>
      <c r="ROJ16" s="885"/>
      <c r="ROK16" s="886"/>
      <c r="ROL16" s="886"/>
      <c r="ROM16" s="886"/>
      <c r="RON16" s="885"/>
      <c r="ROO16" s="886"/>
      <c r="ROP16" s="886"/>
      <c r="ROQ16" s="886"/>
      <c r="ROR16" s="885"/>
      <c r="ROS16" s="886"/>
      <c r="ROT16" s="886"/>
      <c r="ROU16" s="886"/>
      <c r="ROV16" s="885"/>
      <c r="ROW16" s="886"/>
      <c r="ROX16" s="886"/>
      <c r="ROY16" s="886"/>
      <c r="ROZ16" s="885"/>
      <c r="RPA16" s="886"/>
      <c r="RPB16" s="886"/>
      <c r="RPC16" s="886"/>
      <c r="RPD16" s="885"/>
      <c r="RPE16" s="886"/>
      <c r="RPF16" s="886"/>
      <c r="RPG16" s="886"/>
      <c r="RPH16" s="885"/>
      <c r="RPI16" s="886"/>
      <c r="RPJ16" s="886"/>
      <c r="RPK16" s="886"/>
      <c r="RPL16" s="885"/>
      <c r="RPM16" s="886"/>
      <c r="RPN16" s="886"/>
      <c r="RPO16" s="886"/>
      <c r="RPP16" s="885"/>
      <c r="RPQ16" s="886"/>
      <c r="RPR16" s="886"/>
      <c r="RPS16" s="886"/>
      <c r="RPT16" s="885"/>
      <c r="RPU16" s="886"/>
      <c r="RPV16" s="886"/>
      <c r="RPW16" s="886"/>
      <c r="RPX16" s="885"/>
      <c r="RPY16" s="886"/>
      <c r="RPZ16" s="886"/>
      <c r="RQA16" s="886"/>
      <c r="RQB16" s="885"/>
      <c r="RQC16" s="886"/>
      <c r="RQD16" s="886"/>
      <c r="RQE16" s="886"/>
      <c r="RQF16" s="885"/>
      <c r="RQG16" s="886"/>
      <c r="RQH16" s="886"/>
      <c r="RQI16" s="886"/>
      <c r="RQJ16" s="885"/>
      <c r="RQK16" s="886"/>
      <c r="RQL16" s="886"/>
      <c r="RQM16" s="886"/>
      <c r="RQN16" s="885"/>
      <c r="RQO16" s="886"/>
      <c r="RQP16" s="886"/>
      <c r="RQQ16" s="886"/>
      <c r="RQR16" s="885"/>
      <c r="RQS16" s="886"/>
      <c r="RQT16" s="886"/>
      <c r="RQU16" s="886"/>
      <c r="RQV16" s="885"/>
      <c r="RQW16" s="886"/>
      <c r="RQX16" s="886"/>
      <c r="RQY16" s="886"/>
      <c r="RQZ16" s="885"/>
      <c r="RRA16" s="886"/>
      <c r="RRB16" s="886"/>
      <c r="RRC16" s="886"/>
      <c r="RRD16" s="885"/>
      <c r="RRE16" s="886"/>
      <c r="RRF16" s="886"/>
      <c r="RRG16" s="886"/>
      <c r="RRH16" s="885"/>
      <c r="RRI16" s="886"/>
      <c r="RRJ16" s="886"/>
      <c r="RRK16" s="886"/>
      <c r="RRL16" s="885"/>
      <c r="RRM16" s="886"/>
      <c r="RRN16" s="886"/>
      <c r="RRO16" s="886"/>
      <c r="RRP16" s="885"/>
      <c r="RRQ16" s="886"/>
      <c r="RRR16" s="886"/>
      <c r="RRS16" s="886"/>
      <c r="RRT16" s="885"/>
      <c r="RRU16" s="886"/>
      <c r="RRV16" s="886"/>
      <c r="RRW16" s="886"/>
      <c r="RRX16" s="885"/>
      <c r="RRY16" s="886"/>
      <c r="RRZ16" s="886"/>
      <c r="RSA16" s="886"/>
      <c r="RSB16" s="885"/>
      <c r="RSC16" s="886"/>
      <c r="RSD16" s="886"/>
      <c r="RSE16" s="886"/>
      <c r="RSF16" s="885"/>
      <c r="RSG16" s="886"/>
      <c r="RSH16" s="886"/>
      <c r="RSI16" s="886"/>
      <c r="RSJ16" s="885"/>
      <c r="RSK16" s="886"/>
      <c r="RSL16" s="886"/>
      <c r="RSM16" s="886"/>
      <c r="RSN16" s="885"/>
      <c r="RSO16" s="886"/>
      <c r="RSP16" s="886"/>
      <c r="RSQ16" s="886"/>
      <c r="RSR16" s="885"/>
      <c r="RSS16" s="886"/>
      <c r="RST16" s="886"/>
      <c r="RSU16" s="886"/>
      <c r="RSV16" s="885"/>
      <c r="RSW16" s="886"/>
      <c r="RSX16" s="886"/>
      <c r="RSY16" s="886"/>
      <c r="RSZ16" s="885"/>
      <c r="RTA16" s="886"/>
      <c r="RTB16" s="886"/>
      <c r="RTC16" s="886"/>
      <c r="RTD16" s="885"/>
      <c r="RTE16" s="886"/>
      <c r="RTF16" s="886"/>
      <c r="RTG16" s="886"/>
      <c r="RTH16" s="885"/>
      <c r="RTI16" s="886"/>
      <c r="RTJ16" s="886"/>
      <c r="RTK16" s="886"/>
      <c r="RTL16" s="885"/>
      <c r="RTM16" s="886"/>
      <c r="RTN16" s="886"/>
      <c r="RTO16" s="886"/>
      <c r="RTP16" s="885"/>
      <c r="RTQ16" s="886"/>
      <c r="RTR16" s="886"/>
      <c r="RTS16" s="886"/>
      <c r="RTT16" s="885"/>
      <c r="RTU16" s="886"/>
      <c r="RTV16" s="886"/>
      <c r="RTW16" s="886"/>
      <c r="RTX16" s="885"/>
      <c r="RTY16" s="886"/>
      <c r="RTZ16" s="886"/>
      <c r="RUA16" s="886"/>
      <c r="RUB16" s="885"/>
      <c r="RUC16" s="886"/>
      <c r="RUD16" s="886"/>
      <c r="RUE16" s="886"/>
      <c r="RUF16" s="885"/>
      <c r="RUG16" s="886"/>
      <c r="RUH16" s="886"/>
      <c r="RUI16" s="886"/>
      <c r="RUJ16" s="885"/>
      <c r="RUK16" s="886"/>
      <c r="RUL16" s="886"/>
      <c r="RUM16" s="886"/>
      <c r="RUN16" s="885"/>
      <c r="RUO16" s="886"/>
      <c r="RUP16" s="886"/>
      <c r="RUQ16" s="886"/>
      <c r="RUR16" s="885"/>
      <c r="RUS16" s="886"/>
      <c r="RUT16" s="886"/>
      <c r="RUU16" s="886"/>
      <c r="RUV16" s="885"/>
      <c r="RUW16" s="886"/>
      <c r="RUX16" s="886"/>
      <c r="RUY16" s="886"/>
      <c r="RUZ16" s="885"/>
      <c r="RVA16" s="886"/>
      <c r="RVB16" s="886"/>
      <c r="RVC16" s="886"/>
      <c r="RVD16" s="885"/>
      <c r="RVE16" s="886"/>
      <c r="RVF16" s="886"/>
      <c r="RVG16" s="886"/>
      <c r="RVH16" s="885"/>
      <c r="RVI16" s="886"/>
      <c r="RVJ16" s="886"/>
      <c r="RVK16" s="886"/>
      <c r="RVL16" s="885"/>
      <c r="RVM16" s="886"/>
      <c r="RVN16" s="886"/>
      <c r="RVO16" s="886"/>
      <c r="RVP16" s="885"/>
      <c r="RVQ16" s="886"/>
      <c r="RVR16" s="886"/>
      <c r="RVS16" s="886"/>
      <c r="RVT16" s="885"/>
      <c r="RVU16" s="886"/>
      <c r="RVV16" s="886"/>
      <c r="RVW16" s="886"/>
      <c r="RVX16" s="885"/>
      <c r="RVY16" s="886"/>
      <c r="RVZ16" s="886"/>
      <c r="RWA16" s="886"/>
      <c r="RWB16" s="885"/>
      <c r="RWC16" s="886"/>
      <c r="RWD16" s="886"/>
      <c r="RWE16" s="886"/>
      <c r="RWF16" s="885"/>
      <c r="RWG16" s="886"/>
      <c r="RWH16" s="886"/>
      <c r="RWI16" s="886"/>
      <c r="RWJ16" s="885"/>
      <c r="RWK16" s="886"/>
      <c r="RWL16" s="886"/>
      <c r="RWM16" s="886"/>
      <c r="RWN16" s="885"/>
      <c r="RWO16" s="886"/>
      <c r="RWP16" s="886"/>
      <c r="RWQ16" s="886"/>
      <c r="RWR16" s="885"/>
      <c r="RWS16" s="886"/>
      <c r="RWT16" s="886"/>
      <c r="RWU16" s="886"/>
      <c r="RWV16" s="885"/>
      <c r="RWW16" s="886"/>
      <c r="RWX16" s="886"/>
      <c r="RWY16" s="886"/>
      <c r="RWZ16" s="885"/>
      <c r="RXA16" s="886"/>
      <c r="RXB16" s="886"/>
      <c r="RXC16" s="886"/>
      <c r="RXD16" s="885"/>
      <c r="RXE16" s="886"/>
      <c r="RXF16" s="886"/>
      <c r="RXG16" s="886"/>
      <c r="RXH16" s="885"/>
      <c r="RXI16" s="886"/>
      <c r="RXJ16" s="886"/>
      <c r="RXK16" s="886"/>
      <c r="RXL16" s="885"/>
      <c r="RXM16" s="886"/>
      <c r="RXN16" s="886"/>
      <c r="RXO16" s="886"/>
      <c r="RXP16" s="885"/>
      <c r="RXQ16" s="886"/>
      <c r="RXR16" s="886"/>
      <c r="RXS16" s="886"/>
      <c r="RXT16" s="885"/>
      <c r="RXU16" s="886"/>
      <c r="RXV16" s="886"/>
      <c r="RXW16" s="886"/>
      <c r="RXX16" s="885"/>
      <c r="RXY16" s="886"/>
      <c r="RXZ16" s="886"/>
      <c r="RYA16" s="886"/>
      <c r="RYB16" s="885"/>
      <c r="RYC16" s="886"/>
      <c r="RYD16" s="886"/>
      <c r="RYE16" s="886"/>
      <c r="RYF16" s="885"/>
      <c r="RYG16" s="886"/>
      <c r="RYH16" s="886"/>
      <c r="RYI16" s="886"/>
      <c r="RYJ16" s="885"/>
      <c r="RYK16" s="886"/>
      <c r="RYL16" s="886"/>
      <c r="RYM16" s="886"/>
      <c r="RYN16" s="885"/>
      <c r="RYO16" s="886"/>
      <c r="RYP16" s="886"/>
      <c r="RYQ16" s="886"/>
      <c r="RYR16" s="885"/>
      <c r="RYS16" s="886"/>
      <c r="RYT16" s="886"/>
      <c r="RYU16" s="886"/>
      <c r="RYV16" s="885"/>
      <c r="RYW16" s="886"/>
      <c r="RYX16" s="886"/>
      <c r="RYY16" s="886"/>
      <c r="RYZ16" s="885"/>
      <c r="RZA16" s="886"/>
      <c r="RZB16" s="886"/>
      <c r="RZC16" s="886"/>
      <c r="RZD16" s="885"/>
      <c r="RZE16" s="886"/>
      <c r="RZF16" s="886"/>
      <c r="RZG16" s="886"/>
      <c r="RZH16" s="885"/>
      <c r="RZI16" s="886"/>
      <c r="RZJ16" s="886"/>
      <c r="RZK16" s="886"/>
      <c r="RZL16" s="885"/>
      <c r="RZM16" s="886"/>
      <c r="RZN16" s="886"/>
      <c r="RZO16" s="886"/>
      <c r="RZP16" s="885"/>
      <c r="RZQ16" s="886"/>
      <c r="RZR16" s="886"/>
      <c r="RZS16" s="886"/>
      <c r="RZT16" s="885"/>
      <c r="RZU16" s="886"/>
      <c r="RZV16" s="886"/>
      <c r="RZW16" s="886"/>
      <c r="RZX16" s="885"/>
      <c r="RZY16" s="886"/>
      <c r="RZZ16" s="886"/>
      <c r="SAA16" s="886"/>
      <c r="SAB16" s="885"/>
      <c r="SAC16" s="886"/>
      <c r="SAD16" s="886"/>
      <c r="SAE16" s="886"/>
      <c r="SAF16" s="885"/>
      <c r="SAG16" s="886"/>
      <c r="SAH16" s="886"/>
      <c r="SAI16" s="886"/>
      <c r="SAJ16" s="885"/>
      <c r="SAK16" s="886"/>
      <c r="SAL16" s="886"/>
      <c r="SAM16" s="886"/>
      <c r="SAN16" s="885"/>
      <c r="SAO16" s="886"/>
      <c r="SAP16" s="886"/>
      <c r="SAQ16" s="886"/>
      <c r="SAR16" s="885"/>
      <c r="SAS16" s="886"/>
      <c r="SAT16" s="886"/>
      <c r="SAU16" s="886"/>
      <c r="SAV16" s="885"/>
      <c r="SAW16" s="886"/>
      <c r="SAX16" s="886"/>
      <c r="SAY16" s="886"/>
      <c r="SAZ16" s="885"/>
      <c r="SBA16" s="886"/>
      <c r="SBB16" s="886"/>
      <c r="SBC16" s="886"/>
      <c r="SBD16" s="885"/>
      <c r="SBE16" s="886"/>
      <c r="SBF16" s="886"/>
      <c r="SBG16" s="886"/>
      <c r="SBH16" s="885"/>
      <c r="SBI16" s="886"/>
      <c r="SBJ16" s="886"/>
      <c r="SBK16" s="886"/>
      <c r="SBL16" s="885"/>
      <c r="SBM16" s="886"/>
      <c r="SBN16" s="886"/>
      <c r="SBO16" s="886"/>
      <c r="SBP16" s="885"/>
      <c r="SBQ16" s="886"/>
      <c r="SBR16" s="886"/>
      <c r="SBS16" s="886"/>
      <c r="SBT16" s="885"/>
      <c r="SBU16" s="886"/>
      <c r="SBV16" s="886"/>
      <c r="SBW16" s="886"/>
      <c r="SBX16" s="885"/>
      <c r="SBY16" s="886"/>
      <c r="SBZ16" s="886"/>
      <c r="SCA16" s="886"/>
      <c r="SCB16" s="885"/>
      <c r="SCC16" s="886"/>
      <c r="SCD16" s="886"/>
      <c r="SCE16" s="886"/>
      <c r="SCF16" s="885"/>
      <c r="SCG16" s="886"/>
      <c r="SCH16" s="886"/>
      <c r="SCI16" s="886"/>
      <c r="SCJ16" s="885"/>
      <c r="SCK16" s="886"/>
      <c r="SCL16" s="886"/>
      <c r="SCM16" s="886"/>
      <c r="SCN16" s="885"/>
      <c r="SCO16" s="886"/>
      <c r="SCP16" s="886"/>
      <c r="SCQ16" s="886"/>
      <c r="SCR16" s="885"/>
      <c r="SCS16" s="886"/>
      <c r="SCT16" s="886"/>
      <c r="SCU16" s="886"/>
      <c r="SCV16" s="885"/>
      <c r="SCW16" s="886"/>
      <c r="SCX16" s="886"/>
      <c r="SCY16" s="886"/>
      <c r="SCZ16" s="885"/>
      <c r="SDA16" s="886"/>
      <c r="SDB16" s="886"/>
      <c r="SDC16" s="886"/>
      <c r="SDD16" s="885"/>
      <c r="SDE16" s="886"/>
      <c r="SDF16" s="886"/>
      <c r="SDG16" s="886"/>
      <c r="SDH16" s="885"/>
      <c r="SDI16" s="886"/>
      <c r="SDJ16" s="886"/>
      <c r="SDK16" s="886"/>
      <c r="SDL16" s="885"/>
      <c r="SDM16" s="886"/>
      <c r="SDN16" s="886"/>
      <c r="SDO16" s="886"/>
      <c r="SDP16" s="885"/>
      <c r="SDQ16" s="886"/>
      <c r="SDR16" s="886"/>
      <c r="SDS16" s="886"/>
      <c r="SDT16" s="885"/>
      <c r="SDU16" s="886"/>
      <c r="SDV16" s="886"/>
      <c r="SDW16" s="886"/>
      <c r="SDX16" s="885"/>
      <c r="SDY16" s="886"/>
      <c r="SDZ16" s="886"/>
      <c r="SEA16" s="886"/>
      <c r="SEB16" s="885"/>
      <c r="SEC16" s="886"/>
      <c r="SED16" s="886"/>
      <c r="SEE16" s="886"/>
      <c r="SEF16" s="885"/>
      <c r="SEG16" s="886"/>
      <c r="SEH16" s="886"/>
      <c r="SEI16" s="886"/>
      <c r="SEJ16" s="885"/>
      <c r="SEK16" s="886"/>
      <c r="SEL16" s="886"/>
      <c r="SEM16" s="886"/>
      <c r="SEN16" s="885"/>
      <c r="SEO16" s="886"/>
      <c r="SEP16" s="886"/>
      <c r="SEQ16" s="886"/>
      <c r="SER16" s="885"/>
      <c r="SES16" s="886"/>
      <c r="SET16" s="886"/>
      <c r="SEU16" s="886"/>
      <c r="SEV16" s="885"/>
      <c r="SEW16" s="886"/>
      <c r="SEX16" s="886"/>
      <c r="SEY16" s="886"/>
      <c r="SEZ16" s="885"/>
      <c r="SFA16" s="886"/>
      <c r="SFB16" s="886"/>
      <c r="SFC16" s="886"/>
      <c r="SFD16" s="885"/>
      <c r="SFE16" s="886"/>
      <c r="SFF16" s="886"/>
      <c r="SFG16" s="886"/>
      <c r="SFH16" s="885"/>
      <c r="SFI16" s="886"/>
      <c r="SFJ16" s="886"/>
      <c r="SFK16" s="886"/>
      <c r="SFL16" s="885"/>
      <c r="SFM16" s="886"/>
      <c r="SFN16" s="886"/>
      <c r="SFO16" s="886"/>
      <c r="SFP16" s="885"/>
      <c r="SFQ16" s="886"/>
      <c r="SFR16" s="886"/>
      <c r="SFS16" s="886"/>
      <c r="SFT16" s="885"/>
      <c r="SFU16" s="886"/>
      <c r="SFV16" s="886"/>
      <c r="SFW16" s="886"/>
      <c r="SFX16" s="885"/>
      <c r="SFY16" s="886"/>
      <c r="SFZ16" s="886"/>
      <c r="SGA16" s="886"/>
      <c r="SGB16" s="885"/>
      <c r="SGC16" s="886"/>
      <c r="SGD16" s="886"/>
      <c r="SGE16" s="886"/>
      <c r="SGF16" s="885"/>
      <c r="SGG16" s="886"/>
      <c r="SGH16" s="886"/>
      <c r="SGI16" s="886"/>
      <c r="SGJ16" s="885"/>
      <c r="SGK16" s="886"/>
      <c r="SGL16" s="886"/>
      <c r="SGM16" s="886"/>
      <c r="SGN16" s="885"/>
      <c r="SGO16" s="886"/>
      <c r="SGP16" s="886"/>
      <c r="SGQ16" s="886"/>
      <c r="SGR16" s="885"/>
      <c r="SGS16" s="886"/>
      <c r="SGT16" s="886"/>
      <c r="SGU16" s="886"/>
      <c r="SGV16" s="885"/>
      <c r="SGW16" s="886"/>
      <c r="SGX16" s="886"/>
      <c r="SGY16" s="886"/>
      <c r="SGZ16" s="885"/>
      <c r="SHA16" s="886"/>
      <c r="SHB16" s="886"/>
      <c r="SHC16" s="886"/>
      <c r="SHD16" s="885"/>
      <c r="SHE16" s="886"/>
      <c r="SHF16" s="886"/>
      <c r="SHG16" s="886"/>
      <c r="SHH16" s="885"/>
      <c r="SHI16" s="886"/>
      <c r="SHJ16" s="886"/>
      <c r="SHK16" s="886"/>
      <c r="SHL16" s="885"/>
      <c r="SHM16" s="886"/>
      <c r="SHN16" s="886"/>
      <c r="SHO16" s="886"/>
      <c r="SHP16" s="885"/>
      <c r="SHQ16" s="886"/>
      <c r="SHR16" s="886"/>
      <c r="SHS16" s="886"/>
      <c r="SHT16" s="885"/>
      <c r="SHU16" s="886"/>
      <c r="SHV16" s="886"/>
      <c r="SHW16" s="886"/>
      <c r="SHX16" s="885"/>
      <c r="SHY16" s="886"/>
      <c r="SHZ16" s="886"/>
      <c r="SIA16" s="886"/>
      <c r="SIB16" s="885"/>
      <c r="SIC16" s="886"/>
      <c r="SID16" s="886"/>
      <c r="SIE16" s="886"/>
      <c r="SIF16" s="885"/>
      <c r="SIG16" s="886"/>
      <c r="SIH16" s="886"/>
      <c r="SII16" s="886"/>
      <c r="SIJ16" s="885"/>
      <c r="SIK16" s="886"/>
      <c r="SIL16" s="886"/>
      <c r="SIM16" s="886"/>
      <c r="SIN16" s="885"/>
      <c r="SIO16" s="886"/>
      <c r="SIP16" s="886"/>
      <c r="SIQ16" s="886"/>
      <c r="SIR16" s="885"/>
      <c r="SIS16" s="886"/>
      <c r="SIT16" s="886"/>
      <c r="SIU16" s="886"/>
      <c r="SIV16" s="885"/>
      <c r="SIW16" s="886"/>
      <c r="SIX16" s="886"/>
      <c r="SIY16" s="886"/>
      <c r="SIZ16" s="885"/>
      <c r="SJA16" s="886"/>
      <c r="SJB16" s="886"/>
      <c r="SJC16" s="886"/>
      <c r="SJD16" s="885"/>
      <c r="SJE16" s="886"/>
      <c r="SJF16" s="886"/>
      <c r="SJG16" s="886"/>
      <c r="SJH16" s="885"/>
      <c r="SJI16" s="886"/>
      <c r="SJJ16" s="886"/>
      <c r="SJK16" s="886"/>
      <c r="SJL16" s="885"/>
      <c r="SJM16" s="886"/>
      <c r="SJN16" s="886"/>
      <c r="SJO16" s="886"/>
      <c r="SJP16" s="885"/>
      <c r="SJQ16" s="886"/>
      <c r="SJR16" s="886"/>
      <c r="SJS16" s="886"/>
      <c r="SJT16" s="885"/>
      <c r="SJU16" s="886"/>
      <c r="SJV16" s="886"/>
      <c r="SJW16" s="886"/>
      <c r="SJX16" s="885"/>
      <c r="SJY16" s="886"/>
      <c r="SJZ16" s="886"/>
      <c r="SKA16" s="886"/>
      <c r="SKB16" s="885"/>
      <c r="SKC16" s="886"/>
      <c r="SKD16" s="886"/>
      <c r="SKE16" s="886"/>
      <c r="SKF16" s="885"/>
      <c r="SKG16" s="886"/>
      <c r="SKH16" s="886"/>
      <c r="SKI16" s="886"/>
      <c r="SKJ16" s="885"/>
      <c r="SKK16" s="886"/>
      <c r="SKL16" s="886"/>
      <c r="SKM16" s="886"/>
      <c r="SKN16" s="885"/>
      <c r="SKO16" s="886"/>
      <c r="SKP16" s="886"/>
      <c r="SKQ16" s="886"/>
      <c r="SKR16" s="885"/>
      <c r="SKS16" s="886"/>
      <c r="SKT16" s="886"/>
      <c r="SKU16" s="886"/>
      <c r="SKV16" s="885"/>
      <c r="SKW16" s="886"/>
      <c r="SKX16" s="886"/>
      <c r="SKY16" s="886"/>
      <c r="SKZ16" s="885"/>
      <c r="SLA16" s="886"/>
      <c r="SLB16" s="886"/>
      <c r="SLC16" s="886"/>
      <c r="SLD16" s="885"/>
      <c r="SLE16" s="886"/>
      <c r="SLF16" s="886"/>
      <c r="SLG16" s="886"/>
      <c r="SLH16" s="885"/>
      <c r="SLI16" s="886"/>
      <c r="SLJ16" s="886"/>
      <c r="SLK16" s="886"/>
      <c r="SLL16" s="885"/>
      <c r="SLM16" s="886"/>
      <c r="SLN16" s="886"/>
      <c r="SLO16" s="886"/>
      <c r="SLP16" s="885"/>
      <c r="SLQ16" s="886"/>
      <c r="SLR16" s="886"/>
      <c r="SLS16" s="886"/>
      <c r="SLT16" s="885"/>
      <c r="SLU16" s="886"/>
      <c r="SLV16" s="886"/>
      <c r="SLW16" s="886"/>
      <c r="SLX16" s="885"/>
      <c r="SLY16" s="886"/>
      <c r="SLZ16" s="886"/>
      <c r="SMA16" s="886"/>
      <c r="SMB16" s="885"/>
      <c r="SMC16" s="886"/>
      <c r="SMD16" s="886"/>
      <c r="SME16" s="886"/>
      <c r="SMF16" s="885"/>
      <c r="SMG16" s="886"/>
      <c r="SMH16" s="886"/>
      <c r="SMI16" s="886"/>
      <c r="SMJ16" s="885"/>
      <c r="SMK16" s="886"/>
      <c r="SML16" s="886"/>
      <c r="SMM16" s="886"/>
      <c r="SMN16" s="885"/>
      <c r="SMO16" s="886"/>
      <c r="SMP16" s="886"/>
      <c r="SMQ16" s="886"/>
      <c r="SMR16" s="885"/>
      <c r="SMS16" s="886"/>
      <c r="SMT16" s="886"/>
      <c r="SMU16" s="886"/>
      <c r="SMV16" s="885"/>
      <c r="SMW16" s="886"/>
      <c r="SMX16" s="886"/>
      <c r="SMY16" s="886"/>
      <c r="SMZ16" s="885"/>
      <c r="SNA16" s="886"/>
      <c r="SNB16" s="886"/>
      <c r="SNC16" s="886"/>
      <c r="SND16" s="885"/>
      <c r="SNE16" s="886"/>
      <c r="SNF16" s="886"/>
      <c r="SNG16" s="886"/>
      <c r="SNH16" s="885"/>
      <c r="SNI16" s="886"/>
      <c r="SNJ16" s="886"/>
      <c r="SNK16" s="886"/>
      <c r="SNL16" s="885"/>
      <c r="SNM16" s="886"/>
      <c r="SNN16" s="886"/>
      <c r="SNO16" s="886"/>
      <c r="SNP16" s="885"/>
      <c r="SNQ16" s="886"/>
      <c r="SNR16" s="886"/>
      <c r="SNS16" s="886"/>
      <c r="SNT16" s="885"/>
      <c r="SNU16" s="886"/>
      <c r="SNV16" s="886"/>
      <c r="SNW16" s="886"/>
      <c r="SNX16" s="885"/>
      <c r="SNY16" s="886"/>
      <c r="SNZ16" s="886"/>
      <c r="SOA16" s="886"/>
      <c r="SOB16" s="885"/>
      <c r="SOC16" s="886"/>
      <c r="SOD16" s="886"/>
      <c r="SOE16" s="886"/>
      <c r="SOF16" s="885"/>
      <c r="SOG16" s="886"/>
      <c r="SOH16" s="886"/>
      <c r="SOI16" s="886"/>
      <c r="SOJ16" s="885"/>
      <c r="SOK16" s="886"/>
      <c r="SOL16" s="886"/>
      <c r="SOM16" s="886"/>
      <c r="SON16" s="885"/>
      <c r="SOO16" s="886"/>
      <c r="SOP16" s="886"/>
      <c r="SOQ16" s="886"/>
      <c r="SOR16" s="885"/>
      <c r="SOS16" s="886"/>
      <c r="SOT16" s="886"/>
      <c r="SOU16" s="886"/>
      <c r="SOV16" s="885"/>
      <c r="SOW16" s="886"/>
      <c r="SOX16" s="886"/>
      <c r="SOY16" s="886"/>
      <c r="SOZ16" s="885"/>
      <c r="SPA16" s="886"/>
      <c r="SPB16" s="886"/>
      <c r="SPC16" s="886"/>
      <c r="SPD16" s="885"/>
      <c r="SPE16" s="886"/>
      <c r="SPF16" s="886"/>
      <c r="SPG16" s="886"/>
      <c r="SPH16" s="885"/>
      <c r="SPI16" s="886"/>
      <c r="SPJ16" s="886"/>
      <c r="SPK16" s="886"/>
      <c r="SPL16" s="885"/>
      <c r="SPM16" s="886"/>
      <c r="SPN16" s="886"/>
      <c r="SPO16" s="886"/>
      <c r="SPP16" s="885"/>
      <c r="SPQ16" s="886"/>
      <c r="SPR16" s="886"/>
      <c r="SPS16" s="886"/>
      <c r="SPT16" s="885"/>
      <c r="SPU16" s="886"/>
      <c r="SPV16" s="886"/>
      <c r="SPW16" s="886"/>
      <c r="SPX16" s="885"/>
      <c r="SPY16" s="886"/>
      <c r="SPZ16" s="886"/>
      <c r="SQA16" s="886"/>
      <c r="SQB16" s="885"/>
      <c r="SQC16" s="886"/>
      <c r="SQD16" s="886"/>
      <c r="SQE16" s="886"/>
      <c r="SQF16" s="885"/>
      <c r="SQG16" s="886"/>
      <c r="SQH16" s="886"/>
      <c r="SQI16" s="886"/>
      <c r="SQJ16" s="885"/>
      <c r="SQK16" s="886"/>
      <c r="SQL16" s="886"/>
      <c r="SQM16" s="886"/>
      <c r="SQN16" s="885"/>
      <c r="SQO16" s="886"/>
      <c r="SQP16" s="886"/>
      <c r="SQQ16" s="886"/>
      <c r="SQR16" s="885"/>
      <c r="SQS16" s="886"/>
      <c r="SQT16" s="886"/>
      <c r="SQU16" s="886"/>
      <c r="SQV16" s="885"/>
      <c r="SQW16" s="886"/>
      <c r="SQX16" s="886"/>
      <c r="SQY16" s="886"/>
      <c r="SQZ16" s="885"/>
      <c r="SRA16" s="886"/>
      <c r="SRB16" s="886"/>
      <c r="SRC16" s="886"/>
      <c r="SRD16" s="885"/>
      <c r="SRE16" s="886"/>
      <c r="SRF16" s="886"/>
      <c r="SRG16" s="886"/>
      <c r="SRH16" s="885"/>
      <c r="SRI16" s="886"/>
      <c r="SRJ16" s="886"/>
      <c r="SRK16" s="886"/>
      <c r="SRL16" s="885"/>
      <c r="SRM16" s="886"/>
      <c r="SRN16" s="886"/>
      <c r="SRO16" s="886"/>
      <c r="SRP16" s="885"/>
      <c r="SRQ16" s="886"/>
      <c r="SRR16" s="886"/>
      <c r="SRS16" s="886"/>
      <c r="SRT16" s="885"/>
      <c r="SRU16" s="886"/>
      <c r="SRV16" s="886"/>
      <c r="SRW16" s="886"/>
      <c r="SRX16" s="885"/>
      <c r="SRY16" s="886"/>
      <c r="SRZ16" s="886"/>
      <c r="SSA16" s="886"/>
      <c r="SSB16" s="885"/>
      <c r="SSC16" s="886"/>
      <c r="SSD16" s="886"/>
      <c r="SSE16" s="886"/>
      <c r="SSF16" s="885"/>
      <c r="SSG16" s="886"/>
      <c r="SSH16" s="886"/>
      <c r="SSI16" s="886"/>
      <c r="SSJ16" s="885"/>
      <c r="SSK16" s="886"/>
      <c r="SSL16" s="886"/>
      <c r="SSM16" s="886"/>
      <c r="SSN16" s="885"/>
      <c r="SSO16" s="886"/>
      <c r="SSP16" s="886"/>
      <c r="SSQ16" s="886"/>
      <c r="SSR16" s="885"/>
      <c r="SSS16" s="886"/>
      <c r="SST16" s="886"/>
      <c r="SSU16" s="886"/>
      <c r="SSV16" s="885"/>
      <c r="SSW16" s="886"/>
      <c r="SSX16" s="886"/>
      <c r="SSY16" s="886"/>
      <c r="SSZ16" s="885"/>
      <c r="STA16" s="886"/>
      <c r="STB16" s="886"/>
      <c r="STC16" s="886"/>
      <c r="STD16" s="885"/>
      <c r="STE16" s="886"/>
      <c r="STF16" s="886"/>
      <c r="STG16" s="886"/>
      <c r="STH16" s="885"/>
      <c r="STI16" s="886"/>
      <c r="STJ16" s="886"/>
      <c r="STK16" s="886"/>
      <c r="STL16" s="885"/>
      <c r="STM16" s="886"/>
      <c r="STN16" s="886"/>
      <c r="STO16" s="886"/>
      <c r="STP16" s="885"/>
      <c r="STQ16" s="886"/>
      <c r="STR16" s="886"/>
      <c r="STS16" s="886"/>
      <c r="STT16" s="885"/>
      <c r="STU16" s="886"/>
      <c r="STV16" s="886"/>
      <c r="STW16" s="886"/>
      <c r="STX16" s="885"/>
      <c r="STY16" s="886"/>
      <c r="STZ16" s="886"/>
      <c r="SUA16" s="886"/>
      <c r="SUB16" s="885"/>
      <c r="SUC16" s="886"/>
      <c r="SUD16" s="886"/>
      <c r="SUE16" s="886"/>
      <c r="SUF16" s="885"/>
      <c r="SUG16" s="886"/>
      <c r="SUH16" s="886"/>
      <c r="SUI16" s="886"/>
      <c r="SUJ16" s="885"/>
      <c r="SUK16" s="886"/>
      <c r="SUL16" s="886"/>
      <c r="SUM16" s="886"/>
      <c r="SUN16" s="885"/>
      <c r="SUO16" s="886"/>
      <c r="SUP16" s="886"/>
      <c r="SUQ16" s="886"/>
      <c r="SUR16" s="885"/>
      <c r="SUS16" s="886"/>
      <c r="SUT16" s="886"/>
      <c r="SUU16" s="886"/>
      <c r="SUV16" s="885"/>
      <c r="SUW16" s="886"/>
      <c r="SUX16" s="886"/>
      <c r="SUY16" s="886"/>
      <c r="SUZ16" s="885"/>
      <c r="SVA16" s="886"/>
      <c r="SVB16" s="886"/>
      <c r="SVC16" s="886"/>
      <c r="SVD16" s="885"/>
      <c r="SVE16" s="886"/>
      <c r="SVF16" s="886"/>
      <c r="SVG16" s="886"/>
      <c r="SVH16" s="885"/>
      <c r="SVI16" s="886"/>
      <c r="SVJ16" s="886"/>
      <c r="SVK16" s="886"/>
      <c r="SVL16" s="885"/>
      <c r="SVM16" s="886"/>
      <c r="SVN16" s="886"/>
      <c r="SVO16" s="886"/>
      <c r="SVP16" s="885"/>
      <c r="SVQ16" s="886"/>
      <c r="SVR16" s="886"/>
      <c r="SVS16" s="886"/>
      <c r="SVT16" s="885"/>
      <c r="SVU16" s="886"/>
      <c r="SVV16" s="886"/>
      <c r="SVW16" s="886"/>
      <c r="SVX16" s="885"/>
      <c r="SVY16" s="886"/>
      <c r="SVZ16" s="886"/>
      <c r="SWA16" s="886"/>
      <c r="SWB16" s="885"/>
      <c r="SWC16" s="886"/>
      <c r="SWD16" s="886"/>
      <c r="SWE16" s="886"/>
      <c r="SWF16" s="885"/>
      <c r="SWG16" s="886"/>
      <c r="SWH16" s="886"/>
      <c r="SWI16" s="886"/>
      <c r="SWJ16" s="885"/>
      <c r="SWK16" s="886"/>
      <c r="SWL16" s="886"/>
      <c r="SWM16" s="886"/>
      <c r="SWN16" s="885"/>
      <c r="SWO16" s="886"/>
      <c r="SWP16" s="886"/>
      <c r="SWQ16" s="886"/>
      <c r="SWR16" s="885"/>
      <c r="SWS16" s="886"/>
      <c r="SWT16" s="886"/>
      <c r="SWU16" s="886"/>
      <c r="SWV16" s="885"/>
      <c r="SWW16" s="886"/>
      <c r="SWX16" s="886"/>
      <c r="SWY16" s="886"/>
      <c r="SWZ16" s="885"/>
      <c r="SXA16" s="886"/>
      <c r="SXB16" s="886"/>
      <c r="SXC16" s="886"/>
      <c r="SXD16" s="885"/>
      <c r="SXE16" s="886"/>
      <c r="SXF16" s="886"/>
      <c r="SXG16" s="886"/>
      <c r="SXH16" s="885"/>
      <c r="SXI16" s="886"/>
      <c r="SXJ16" s="886"/>
      <c r="SXK16" s="886"/>
      <c r="SXL16" s="885"/>
      <c r="SXM16" s="886"/>
      <c r="SXN16" s="886"/>
      <c r="SXO16" s="886"/>
      <c r="SXP16" s="885"/>
      <c r="SXQ16" s="886"/>
      <c r="SXR16" s="886"/>
      <c r="SXS16" s="886"/>
      <c r="SXT16" s="885"/>
      <c r="SXU16" s="886"/>
      <c r="SXV16" s="886"/>
      <c r="SXW16" s="886"/>
      <c r="SXX16" s="885"/>
      <c r="SXY16" s="886"/>
      <c r="SXZ16" s="886"/>
      <c r="SYA16" s="886"/>
      <c r="SYB16" s="885"/>
      <c r="SYC16" s="886"/>
      <c r="SYD16" s="886"/>
      <c r="SYE16" s="886"/>
      <c r="SYF16" s="885"/>
      <c r="SYG16" s="886"/>
      <c r="SYH16" s="886"/>
      <c r="SYI16" s="886"/>
      <c r="SYJ16" s="885"/>
      <c r="SYK16" s="886"/>
      <c r="SYL16" s="886"/>
      <c r="SYM16" s="886"/>
      <c r="SYN16" s="885"/>
      <c r="SYO16" s="886"/>
      <c r="SYP16" s="886"/>
      <c r="SYQ16" s="886"/>
      <c r="SYR16" s="885"/>
      <c r="SYS16" s="886"/>
      <c r="SYT16" s="886"/>
      <c r="SYU16" s="886"/>
      <c r="SYV16" s="885"/>
      <c r="SYW16" s="886"/>
      <c r="SYX16" s="886"/>
      <c r="SYY16" s="886"/>
      <c r="SYZ16" s="885"/>
      <c r="SZA16" s="886"/>
      <c r="SZB16" s="886"/>
      <c r="SZC16" s="886"/>
      <c r="SZD16" s="885"/>
      <c r="SZE16" s="886"/>
      <c r="SZF16" s="886"/>
      <c r="SZG16" s="886"/>
      <c r="SZH16" s="885"/>
      <c r="SZI16" s="886"/>
      <c r="SZJ16" s="886"/>
      <c r="SZK16" s="886"/>
      <c r="SZL16" s="885"/>
      <c r="SZM16" s="886"/>
      <c r="SZN16" s="886"/>
      <c r="SZO16" s="886"/>
      <c r="SZP16" s="885"/>
      <c r="SZQ16" s="886"/>
      <c r="SZR16" s="886"/>
      <c r="SZS16" s="886"/>
      <c r="SZT16" s="885"/>
      <c r="SZU16" s="886"/>
      <c r="SZV16" s="886"/>
      <c r="SZW16" s="886"/>
      <c r="SZX16" s="885"/>
      <c r="SZY16" s="886"/>
      <c r="SZZ16" s="886"/>
      <c r="TAA16" s="886"/>
      <c r="TAB16" s="885"/>
      <c r="TAC16" s="886"/>
      <c r="TAD16" s="886"/>
      <c r="TAE16" s="886"/>
      <c r="TAF16" s="885"/>
      <c r="TAG16" s="886"/>
      <c r="TAH16" s="886"/>
      <c r="TAI16" s="886"/>
      <c r="TAJ16" s="885"/>
      <c r="TAK16" s="886"/>
      <c r="TAL16" s="886"/>
      <c r="TAM16" s="886"/>
      <c r="TAN16" s="885"/>
      <c r="TAO16" s="886"/>
      <c r="TAP16" s="886"/>
      <c r="TAQ16" s="886"/>
      <c r="TAR16" s="885"/>
      <c r="TAS16" s="886"/>
      <c r="TAT16" s="886"/>
      <c r="TAU16" s="886"/>
      <c r="TAV16" s="885"/>
      <c r="TAW16" s="886"/>
      <c r="TAX16" s="886"/>
      <c r="TAY16" s="886"/>
      <c r="TAZ16" s="885"/>
      <c r="TBA16" s="886"/>
      <c r="TBB16" s="886"/>
      <c r="TBC16" s="886"/>
      <c r="TBD16" s="885"/>
      <c r="TBE16" s="886"/>
      <c r="TBF16" s="886"/>
      <c r="TBG16" s="886"/>
      <c r="TBH16" s="885"/>
      <c r="TBI16" s="886"/>
      <c r="TBJ16" s="886"/>
      <c r="TBK16" s="886"/>
      <c r="TBL16" s="885"/>
      <c r="TBM16" s="886"/>
      <c r="TBN16" s="886"/>
      <c r="TBO16" s="886"/>
      <c r="TBP16" s="885"/>
      <c r="TBQ16" s="886"/>
      <c r="TBR16" s="886"/>
      <c r="TBS16" s="886"/>
      <c r="TBT16" s="885"/>
      <c r="TBU16" s="886"/>
      <c r="TBV16" s="886"/>
      <c r="TBW16" s="886"/>
      <c r="TBX16" s="885"/>
      <c r="TBY16" s="886"/>
      <c r="TBZ16" s="886"/>
      <c r="TCA16" s="886"/>
      <c r="TCB16" s="885"/>
      <c r="TCC16" s="886"/>
      <c r="TCD16" s="886"/>
      <c r="TCE16" s="886"/>
      <c r="TCF16" s="885"/>
      <c r="TCG16" s="886"/>
      <c r="TCH16" s="886"/>
      <c r="TCI16" s="886"/>
      <c r="TCJ16" s="885"/>
      <c r="TCK16" s="886"/>
      <c r="TCL16" s="886"/>
      <c r="TCM16" s="886"/>
      <c r="TCN16" s="885"/>
      <c r="TCO16" s="886"/>
      <c r="TCP16" s="886"/>
      <c r="TCQ16" s="886"/>
      <c r="TCR16" s="885"/>
      <c r="TCS16" s="886"/>
      <c r="TCT16" s="886"/>
      <c r="TCU16" s="886"/>
      <c r="TCV16" s="885"/>
      <c r="TCW16" s="886"/>
      <c r="TCX16" s="886"/>
      <c r="TCY16" s="886"/>
      <c r="TCZ16" s="885"/>
      <c r="TDA16" s="886"/>
      <c r="TDB16" s="886"/>
      <c r="TDC16" s="886"/>
      <c r="TDD16" s="885"/>
      <c r="TDE16" s="886"/>
      <c r="TDF16" s="886"/>
      <c r="TDG16" s="886"/>
      <c r="TDH16" s="885"/>
      <c r="TDI16" s="886"/>
      <c r="TDJ16" s="886"/>
      <c r="TDK16" s="886"/>
      <c r="TDL16" s="885"/>
      <c r="TDM16" s="886"/>
      <c r="TDN16" s="886"/>
      <c r="TDO16" s="886"/>
      <c r="TDP16" s="885"/>
      <c r="TDQ16" s="886"/>
      <c r="TDR16" s="886"/>
      <c r="TDS16" s="886"/>
      <c r="TDT16" s="885"/>
      <c r="TDU16" s="886"/>
      <c r="TDV16" s="886"/>
      <c r="TDW16" s="886"/>
      <c r="TDX16" s="885"/>
      <c r="TDY16" s="886"/>
      <c r="TDZ16" s="886"/>
      <c r="TEA16" s="886"/>
      <c r="TEB16" s="885"/>
      <c r="TEC16" s="886"/>
      <c r="TED16" s="886"/>
      <c r="TEE16" s="886"/>
      <c r="TEF16" s="885"/>
      <c r="TEG16" s="886"/>
      <c r="TEH16" s="886"/>
      <c r="TEI16" s="886"/>
      <c r="TEJ16" s="885"/>
      <c r="TEK16" s="886"/>
      <c r="TEL16" s="886"/>
      <c r="TEM16" s="886"/>
      <c r="TEN16" s="885"/>
      <c r="TEO16" s="886"/>
      <c r="TEP16" s="886"/>
      <c r="TEQ16" s="886"/>
      <c r="TER16" s="885"/>
      <c r="TES16" s="886"/>
      <c r="TET16" s="886"/>
      <c r="TEU16" s="886"/>
      <c r="TEV16" s="885"/>
      <c r="TEW16" s="886"/>
      <c r="TEX16" s="886"/>
      <c r="TEY16" s="886"/>
      <c r="TEZ16" s="885"/>
      <c r="TFA16" s="886"/>
      <c r="TFB16" s="886"/>
      <c r="TFC16" s="886"/>
      <c r="TFD16" s="885"/>
      <c r="TFE16" s="886"/>
      <c r="TFF16" s="886"/>
      <c r="TFG16" s="886"/>
      <c r="TFH16" s="885"/>
      <c r="TFI16" s="886"/>
      <c r="TFJ16" s="886"/>
      <c r="TFK16" s="886"/>
      <c r="TFL16" s="885"/>
      <c r="TFM16" s="886"/>
      <c r="TFN16" s="886"/>
      <c r="TFO16" s="886"/>
      <c r="TFP16" s="885"/>
      <c r="TFQ16" s="886"/>
      <c r="TFR16" s="886"/>
      <c r="TFS16" s="886"/>
      <c r="TFT16" s="885"/>
      <c r="TFU16" s="886"/>
      <c r="TFV16" s="886"/>
      <c r="TFW16" s="886"/>
      <c r="TFX16" s="885"/>
      <c r="TFY16" s="886"/>
      <c r="TFZ16" s="886"/>
      <c r="TGA16" s="886"/>
      <c r="TGB16" s="885"/>
      <c r="TGC16" s="886"/>
      <c r="TGD16" s="886"/>
      <c r="TGE16" s="886"/>
      <c r="TGF16" s="885"/>
      <c r="TGG16" s="886"/>
      <c r="TGH16" s="886"/>
      <c r="TGI16" s="886"/>
      <c r="TGJ16" s="885"/>
      <c r="TGK16" s="886"/>
      <c r="TGL16" s="886"/>
      <c r="TGM16" s="886"/>
      <c r="TGN16" s="885"/>
      <c r="TGO16" s="886"/>
      <c r="TGP16" s="886"/>
      <c r="TGQ16" s="886"/>
      <c r="TGR16" s="885"/>
      <c r="TGS16" s="886"/>
      <c r="TGT16" s="886"/>
      <c r="TGU16" s="886"/>
      <c r="TGV16" s="885"/>
      <c r="TGW16" s="886"/>
      <c r="TGX16" s="886"/>
      <c r="TGY16" s="886"/>
      <c r="TGZ16" s="885"/>
      <c r="THA16" s="886"/>
      <c r="THB16" s="886"/>
      <c r="THC16" s="886"/>
      <c r="THD16" s="885"/>
      <c r="THE16" s="886"/>
      <c r="THF16" s="886"/>
      <c r="THG16" s="886"/>
      <c r="THH16" s="885"/>
      <c r="THI16" s="886"/>
      <c r="THJ16" s="886"/>
      <c r="THK16" s="886"/>
      <c r="THL16" s="885"/>
      <c r="THM16" s="886"/>
      <c r="THN16" s="886"/>
      <c r="THO16" s="886"/>
      <c r="THP16" s="885"/>
      <c r="THQ16" s="886"/>
      <c r="THR16" s="886"/>
      <c r="THS16" s="886"/>
      <c r="THT16" s="885"/>
      <c r="THU16" s="886"/>
      <c r="THV16" s="886"/>
      <c r="THW16" s="886"/>
      <c r="THX16" s="885"/>
      <c r="THY16" s="886"/>
      <c r="THZ16" s="886"/>
      <c r="TIA16" s="886"/>
      <c r="TIB16" s="885"/>
      <c r="TIC16" s="886"/>
      <c r="TID16" s="886"/>
      <c r="TIE16" s="886"/>
      <c r="TIF16" s="885"/>
      <c r="TIG16" s="886"/>
      <c r="TIH16" s="886"/>
      <c r="TII16" s="886"/>
      <c r="TIJ16" s="885"/>
      <c r="TIK16" s="886"/>
      <c r="TIL16" s="886"/>
      <c r="TIM16" s="886"/>
      <c r="TIN16" s="885"/>
      <c r="TIO16" s="886"/>
      <c r="TIP16" s="886"/>
      <c r="TIQ16" s="886"/>
      <c r="TIR16" s="885"/>
      <c r="TIS16" s="886"/>
      <c r="TIT16" s="886"/>
      <c r="TIU16" s="886"/>
      <c r="TIV16" s="885"/>
      <c r="TIW16" s="886"/>
      <c r="TIX16" s="886"/>
      <c r="TIY16" s="886"/>
      <c r="TIZ16" s="885"/>
      <c r="TJA16" s="886"/>
      <c r="TJB16" s="886"/>
      <c r="TJC16" s="886"/>
      <c r="TJD16" s="885"/>
      <c r="TJE16" s="886"/>
      <c r="TJF16" s="886"/>
      <c r="TJG16" s="886"/>
      <c r="TJH16" s="885"/>
      <c r="TJI16" s="886"/>
      <c r="TJJ16" s="886"/>
      <c r="TJK16" s="886"/>
      <c r="TJL16" s="885"/>
      <c r="TJM16" s="886"/>
      <c r="TJN16" s="886"/>
      <c r="TJO16" s="886"/>
      <c r="TJP16" s="885"/>
      <c r="TJQ16" s="886"/>
      <c r="TJR16" s="886"/>
      <c r="TJS16" s="886"/>
      <c r="TJT16" s="885"/>
      <c r="TJU16" s="886"/>
      <c r="TJV16" s="886"/>
      <c r="TJW16" s="886"/>
      <c r="TJX16" s="885"/>
      <c r="TJY16" s="886"/>
      <c r="TJZ16" s="886"/>
      <c r="TKA16" s="886"/>
      <c r="TKB16" s="885"/>
      <c r="TKC16" s="886"/>
      <c r="TKD16" s="886"/>
      <c r="TKE16" s="886"/>
      <c r="TKF16" s="885"/>
      <c r="TKG16" s="886"/>
      <c r="TKH16" s="886"/>
      <c r="TKI16" s="886"/>
      <c r="TKJ16" s="885"/>
      <c r="TKK16" s="886"/>
      <c r="TKL16" s="886"/>
      <c r="TKM16" s="886"/>
      <c r="TKN16" s="885"/>
      <c r="TKO16" s="886"/>
      <c r="TKP16" s="886"/>
      <c r="TKQ16" s="886"/>
      <c r="TKR16" s="885"/>
      <c r="TKS16" s="886"/>
      <c r="TKT16" s="886"/>
      <c r="TKU16" s="886"/>
      <c r="TKV16" s="885"/>
      <c r="TKW16" s="886"/>
      <c r="TKX16" s="886"/>
      <c r="TKY16" s="886"/>
      <c r="TKZ16" s="885"/>
      <c r="TLA16" s="886"/>
      <c r="TLB16" s="886"/>
      <c r="TLC16" s="886"/>
      <c r="TLD16" s="885"/>
      <c r="TLE16" s="886"/>
      <c r="TLF16" s="886"/>
      <c r="TLG16" s="886"/>
      <c r="TLH16" s="885"/>
      <c r="TLI16" s="886"/>
      <c r="TLJ16" s="886"/>
      <c r="TLK16" s="886"/>
      <c r="TLL16" s="885"/>
      <c r="TLM16" s="886"/>
      <c r="TLN16" s="886"/>
      <c r="TLO16" s="886"/>
      <c r="TLP16" s="885"/>
      <c r="TLQ16" s="886"/>
      <c r="TLR16" s="886"/>
      <c r="TLS16" s="886"/>
      <c r="TLT16" s="885"/>
      <c r="TLU16" s="886"/>
      <c r="TLV16" s="886"/>
      <c r="TLW16" s="886"/>
      <c r="TLX16" s="885"/>
      <c r="TLY16" s="886"/>
      <c r="TLZ16" s="886"/>
      <c r="TMA16" s="886"/>
      <c r="TMB16" s="885"/>
      <c r="TMC16" s="886"/>
      <c r="TMD16" s="886"/>
      <c r="TME16" s="886"/>
      <c r="TMF16" s="885"/>
      <c r="TMG16" s="886"/>
      <c r="TMH16" s="886"/>
      <c r="TMI16" s="886"/>
      <c r="TMJ16" s="885"/>
      <c r="TMK16" s="886"/>
      <c r="TML16" s="886"/>
      <c r="TMM16" s="886"/>
      <c r="TMN16" s="885"/>
      <c r="TMO16" s="886"/>
      <c r="TMP16" s="886"/>
      <c r="TMQ16" s="886"/>
      <c r="TMR16" s="885"/>
      <c r="TMS16" s="886"/>
      <c r="TMT16" s="886"/>
      <c r="TMU16" s="886"/>
      <c r="TMV16" s="885"/>
      <c r="TMW16" s="886"/>
      <c r="TMX16" s="886"/>
      <c r="TMY16" s="886"/>
      <c r="TMZ16" s="885"/>
      <c r="TNA16" s="886"/>
      <c r="TNB16" s="886"/>
      <c r="TNC16" s="886"/>
      <c r="TND16" s="885"/>
      <c r="TNE16" s="886"/>
      <c r="TNF16" s="886"/>
      <c r="TNG16" s="886"/>
      <c r="TNH16" s="885"/>
      <c r="TNI16" s="886"/>
      <c r="TNJ16" s="886"/>
      <c r="TNK16" s="886"/>
      <c r="TNL16" s="885"/>
      <c r="TNM16" s="886"/>
      <c r="TNN16" s="886"/>
      <c r="TNO16" s="886"/>
      <c r="TNP16" s="885"/>
      <c r="TNQ16" s="886"/>
      <c r="TNR16" s="886"/>
      <c r="TNS16" s="886"/>
      <c r="TNT16" s="885"/>
      <c r="TNU16" s="886"/>
      <c r="TNV16" s="886"/>
      <c r="TNW16" s="886"/>
      <c r="TNX16" s="885"/>
      <c r="TNY16" s="886"/>
      <c r="TNZ16" s="886"/>
      <c r="TOA16" s="886"/>
      <c r="TOB16" s="885"/>
      <c r="TOC16" s="886"/>
      <c r="TOD16" s="886"/>
      <c r="TOE16" s="886"/>
      <c r="TOF16" s="885"/>
      <c r="TOG16" s="886"/>
      <c r="TOH16" s="886"/>
      <c r="TOI16" s="886"/>
      <c r="TOJ16" s="885"/>
      <c r="TOK16" s="886"/>
      <c r="TOL16" s="886"/>
      <c r="TOM16" s="886"/>
      <c r="TON16" s="885"/>
      <c r="TOO16" s="886"/>
      <c r="TOP16" s="886"/>
      <c r="TOQ16" s="886"/>
      <c r="TOR16" s="885"/>
      <c r="TOS16" s="886"/>
      <c r="TOT16" s="886"/>
      <c r="TOU16" s="886"/>
      <c r="TOV16" s="885"/>
      <c r="TOW16" s="886"/>
      <c r="TOX16" s="886"/>
      <c r="TOY16" s="886"/>
      <c r="TOZ16" s="885"/>
      <c r="TPA16" s="886"/>
      <c r="TPB16" s="886"/>
      <c r="TPC16" s="886"/>
      <c r="TPD16" s="885"/>
      <c r="TPE16" s="886"/>
      <c r="TPF16" s="886"/>
      <c r="TPG16" s="886"/>
      <c r="TPH16" s="885"/>
      <c r="TPI16" s="886"/>
      <c r="TPJ16" s="886"/>
      <c r="TPK16" s="886"/>
      <c r="TPL16" s="885"/>
      <c r="TPM16" s="886"/>
      <c r="TPN16" s="886"/>
      <c r="TPO16" s="886"/>
      <c r="TPP16" s="885"/>
      <c r="TPQ16" s="886"/>
      <c r="TPR16" s="886"/>
      <c r="TPS16" s="886"/>
      <c r="TPT16" s="885"/>
      <c r="TPU16" s="886"/>
      <c r="TPV16" s="886"/>
      <c r="TPW16" s="886"/>
      <c r="TPX16" s="885"/>
      <c r="TPY16" s="886"/>
      <c r="TPZ16" s="886"/>
      <c r="TQA16" s="886"/>
      <c r="TQB16" s="885"/>
      <c r="TQC16" s="886"/>
      <c r="TQD16" s="886"/>
      <c r="TQE16" s="886"/>
      <c r="TQF16" s="885"/>
      <c r="TQG16" s="886"/>
      <c r="TQH16" s="886"/>
      <c r="TQI16" s="886"/>
      <c r="TQJ16" s="885"/>
      <c r="TQK16" s="886"/>
      <c r="TQL16" s="886"/>
      <c r="TQM16" s="886"/>
      <c r="TQN16" s="885"/>
      <c r="TQO16" s="886"/>
      <c r="TQP16" s="886"/>
      <c r="TQQ16" s="886"/>
      <c r="TQR16" s="885"/>
      <c r="TQS16" s="886"/>
      <c r="TQT16" s="886"/>
      <c r="TQU16" s="886"/>
      <c r="TQV16" s="885"/>
      <c r="TQW16" s="886"/>
      <c r="TQX16" s="886"/>
      <c r="TQY16" s="886"/>
      <c r="TQZ16" s="885"/>
      <c r="TRA16" s="886"/>
      <c r="TRB16" s="886"/>
      <c r="TRC16" s="886"/>
      <c r="TRD16" s="885"/>
      <c r="TRE16" s="886"/>
      <c r="TRF16" s="886"/>
      <c r="TRG16" s="886"/>
      <c r="TRH16" s="885"/>
      <c r="TRI16" s="886"/>
      <c r="TRJ16" s="886"/>
      <c r="TRK16" s="886"/>
      <c r="TRL16" s="885"/>
      <c r="TRM16" s="886"/>
      <c r="TRN16" s="886"/>
      <c r="TRO16" s="886"/>
      <c r="TRP16" s="885"/>
      <c r="TRQ16" s="886"/>
      <c r="TRR16" s="886"/>
      <c r="TRS16" s="886"/>
      <c r="TRT16" s="885"/>
      <c r="TRU16" s="886"/>
      <c r="TRV16" s="886"/>
      <c r="TRW16" s="886"/>
      <c r="TRX16" s="885"/>
      <c r="TRY16" s="886"/>
      <c r="TRZ16" s="886"/>
      <c r="TSA16" s="886"/>
      <c r="TSB16" s="885"/>
      <c r="TSC16" s="886"/>
      <c r="TSD16" s="886"/>
      <c r="TSE16" s="886"/>
      <c r="TSF16" s="885"/>
      <c r="TSG16" s="886"/>
      <c r="TSH16" s="886"/>
      <c r="TSI16" s="886"/>
      <c r="TSJ16" s="885"/>
      <c r="TSK16" s="886"/>
      <c r="TSL16" s="886"/>
      <c r="TSM16" s="886"/>
      <c r="TSN16" s="885"/>
      <c r="TSO16" s="886"/>
      <c r="TSP16" s="886"/>
      <c r="TSQ16" s="886"/>
      <c r="TSR16" s="885"/>
      <c r="TSS16" s="886"/>
      <c r="TST16" s="886"/>
      <c r="TSU16" s="886"/>
      <c r="TSV16" s="885"/>
      <c r="TSW16" s="886"/>
      <c r="TSX16" s="886"/>
      <c r="TSY16" s="886"/>
      <c r="TSZ16" s="885"/>
      <c r="TTA16" s="886"/>
      <c r="TTB16" s="886"/>
      <c r="TTC16" s="886"/>
      <c r="TTD16" s="885"/>
      <c r="TTE16" s="886"/>
      <c r="TTF16" s="886"/>
      <c r="TTG16" s="886"/>
      <c r="TTH16" s="885"/>
      <c r="TTI16" s="886"/>
      <c r="TTJ16" s="886"/>
      <c r="TTK16" s="886"/>
      <c r="TTL16" s="885"/>
      <c r="TTM16" s="886"/>
      <c r="TTN16" s="886"/>
      <c r="TTO16" s="886"/>
      <c r="TTP16" s="885"/>
      <c r="TTQ16" s="886"/>
      <c r="TTR16" s="886"/>
      <c r="TTS16" s="886"/>
      <c r="TTT16" s="885"/>
      <c r="TTU16" s="886"/>
      <c r="TTV16" s="886"/>
      <c r="TTW16" s="886"/>
      <c r="TTX16" s="885"/>
      <c r="TTY16" s="886"/>
      <c r="TTZ16" s="886"/>
      <c r="TUA16" s="886"/>
      <c r="TUB16" s="885"/>
      <c r="TUC16" s="886"/>
      <c r="TUD16" s="886"/>
      <c r="TUE16" s="886"/>
      <c r="TUF16" s="885"/>
      <c r="TUG16" s="886"/>
      <c r="TUH16" s="886"/>
      <c r="TUI16" s="886"/>
      <c r="TUJ16" s="885"/>
      <c r="TUK16" s="886"/>
      <c r="TUL16" s="886"/>
      <c r="TUM16" s="886"/>
      <c r="TUN16" s="885"/>
      <c r="TUO16" s="886"/>
      <c r="TUP16" s="886"/>
      <c r="TUQ16" s="886"/>
      <c r="TUR16" s="885"/>
      <c r="TUS16" s="886"/>
      <c r="TUT16" s="886"/>
      <c r="TUU16" s="886"/>
      <c r="TUV16" s="885"/>
      <c r="TUW16" s="886"/>
      <c r="TUX16" s="886"/>
      <c r="TUY16" s="886"/>
      <c r="TUZ16" s="885"/>
      <c r="TVA16" s="886"/>
      <c r="TVB16" s="886"/>
      <c r="TVC16" s="886"/>
      <c r="TVD16" s="885"/>
      <c r="TVE16" s="886"/>
      <c r="TVF16" s="886"/>
      <c r="TVG16" s="886"/>
      <c r="TVH16" s="885"/>
      <c r="TVI16" s="886"/>
      <c r="TVJ16" s="886"/>
      <c r="TVK16" s="886"/>
      <c r="TVL16" s="885"/>
      <c r="TVM16" s="886"/>
      <c r="TVN16" s="886"/>
      <c r="TVO16" s="886"/>
      <c r="TVP16" s="885"/>
      <c r="TVQ16" s="886"/>
      <c r="TVR16" s="886"/>
      <c r="TVS16" s="886"/>
      <c r="TVT16" s="885"/>
      <c r="TVU16" s="886"/>
      <c r="TVV16" s="886"/>
      <c r="TVW16" s="886"/>
      <c r="TVX16" s="885"/>
      <c r="TVY16" s="886"/>
      <c r="TVZ16" s="886"/>
      <c r="TWA16" s="886"/>
      <c r="TWB16" s="885"/>
      <c r="TWC16" s="886"/>
      <c r="TWD16" s="886"/>
      <c r="TWE16" s="886"/>
      <c r="TWF16" s="885"/>
      <c r="TWG16" s="886"/>
      <c r="TWH16" s="886"/>
      <c r="TWI16" s="886"/>
      <c r="TWJ16" s="885"/>
      <c r="TWK16" s="886"/>
      <c r="TWL16" s="886"/>
      <c r="TWM16" s="886"/>
      <c r="TWN16" s="885"/>
      <c r="TWO16" s="886"/>
      <c r="TWP16" s="886"/>
      <c r="TWQ16" s="886"/>
      <c r="TWR16" s="885"/>
      <c r="TWS16" s="886"/>
      <c r="TWT16" s="886"/>
      <c r="TWU16" s="886"/>
      <c r="TWV16" s="885"/>
      <c r="TWW16" s="886"/>
      <c r="TWX16" s="886"/>
      <c r="TWY16" s="886"/>
      <c r="TWZ16" s="885"/>
      <c r="TXA16" s="886"/>
      <c r="TXB16" s="886"/>
      <c r="TXC16" s="886"/>
      <c r="TXD16" s="885"/>
      <c r="TXE16" s="886"/>
      <c r="TXF16" s="886"/>
      <c r="TXG16" s="886"/>
      <c r="TXH16" s="885"/>
      <c r="TXI16" s="886"/>
      <c r="TXJ16" s="886"/>
      <c r="TXK16" s="886"/>
      <c r="TXL16" s="885"/>
      <c r="TXM16" s="886"/>
      <c r="TXN16" s="886"/>
      <c r="TXO16" s="886"/>
      <c r="TXP16" s="885"/>
      <c r="TXQ16" s="886"/>
      <c r="TXR16" s="886"/>
      <c r="TXS16" s="886"/>
      <c r="TXT16" s="885"/>
      <c r="TXU16" s="886"/>
      <c r="TXV16" s="886"/>
      <c r="TXW16" s="886"/>
      <c r="TXX16" s="885"/>
      <c r="TXY16" s="886"/>
      <c r="TXZ16" s="886"/>
      <c r="TYA16" s="886"/>
      <c r="TYB16" s="885"/>
      <c r="TYC16" s="886"/>
      <c r="TYD16" s="886"/>
      <c r="TYE16" s="886"/>
      <c r="TYF16" s="885"/>
      <c r="TYG16" s="886"/>
      <c r="TYH16" s="886"/>
      <c r="TYI16" s="886"/>
      <c r="TYJ16" s="885"/>
      <c r="TYK16" s="886"/>
      <c r="TYL16" s="886"/>
      <c r="TYM16" s="886"/>
      <c r="TYN16" s="885"/>
      <c r="TYO16" s="886"/>
      <c r="TYP16" s="886"/>
      <c r="TYQ16" s="886"/>
      <c r="TYR16" s="885"/>
      <c r="TYS16" s="886"/>
      <c r="TYT16" s="886"/>
      <c r="TYU16" s="886"/>
      <c r="TYV16" s="885"/>
      <c r="TYW16" s="886"/>
      <c r="TYX16" s="886"/>
      <c r="TYY16" s="886"/>
      <c r="TYZ16" s="885"/>
      <c r="TZA16" s="886"/>
      <c r="TZB16" s="886"/>
      <c r="TZC16" s="886"/>
      <c r="TZD16" s="885"/>
      <c r="TZE16" s="886"/>
      <c r="TZF16" s="886"/>
      <c r="TZG16" s="886"/>
      <c r="TZH16" s="885"/>
      <c r="TZI16" s="886"/>
      <c r="TZJ16" s="886"/>
      <c r="TZK16" s="886"/>
      <c r="TZL16" s="885"/>
      <c r="TZM16" s="886"/>
      <c r="TZN16" s="886"/>
      <c r="TZO16" s="886"/>
      <c r="TZP16" s="885"/>
      <c r="TZQ16" s="886"/>
      <c r="TZR16" s="886"/>
      <c r="TZS16" s="886"/>
      <c r="TZT16" s="885"/>
      <c r="TZU16" s="886"/>
      <c r="TZV16" s="886"/>
      <c r="TZW16" s="886"/>
      <c r="TZX16" s="885"/>
      <c r="TZY16" s="886"/>
      <c r="TZZ16" s="886"/>
      <c r="UAA16" s="886"/>
      <c r="UAB16" s="885"/>
      <c r="UAC16" s="886"/>
      <c r="UAD16" s="886"/>
      <c r="UAE16" s="886"/>
      <c r="UAF16" s="885"/>
      <c r="UAG16" s="886"/>
      <c r="UAH16" s="886"/>
      <c r="UAI16" s="886"/>
      <c r="UAJ16" s="885"/>
      <c r="UAK16" s="886"/>
      <c r="UAL16" s="886"/>
      <c r="UAM16" s="886"/>
      <c r="UAN16" s="885"/>
      <c r="UAO16" s="886"/>
      <c r="UAP16" s="886"/>
      <c r="UAQ16" s="886"/>
      <c r="UAR16" s="885"/>
      <c r="UAS16" s="886"/>
      <c r="UAT16" s="886"/>
      <c r="UAU16" s="886"/>
      <c r="UAV16" s="885"/>
      <c r="UAW16" s="886"/>
      <c r="UAX16" s="886"/>
      <c r="UAY16" s="886"/>
      <c r="UAZ16" s="885"/>
      <c r="UBA16" s="886"/>
      <c r="UBB16" s="886"/>
      <c r="UBC16" s="886"/>
      <c r="UBD16" s="885"/>
      <c r="UBE16" s="886"/>
      <c r="UBF16" s="886"/>
      <c r="UBG16" s="886"/>
      <c r="UBH16" s="885"/>
      <c r="UBI16" s="886"/>
      <c r="UBJ16" s="886"/>
      <c r="UBK16" s="886"/>
      <c r="UBL16" s="885"/>
      <c r="UBM16" s="886"/>
      <c r="UBN16" s="886"/>
      <c r="UBO16" s="886"/>
      <c r="UBP16" s="885"/>
      <c r="UBQ16" s="886"/>
      <c r="UBR16" s="886"/>
      <c r="UBS16" s="886"/>
      <c r="UBT16" s="885"/>
      <c r="UBU16" s="886"/>
      <c r="UBV16" s="886"/>
      <c r="UBW16" s="886"/>
      <c r="UBX16" s="885"/>
      <c r="UBY16" s="886"/>
      <c r="UBZ16" s="886"/>
      <c r="UCA16" s="886"/>
      <c r="UCB16" s="885"/>
      <c r="UCC16" s="886"/>
      <c r="UCD16" s="886"/>
      <c r="UCE16" s="886"/>
      <c r="UCF16" s="885"/>
      <c r="UCG16" s="886"/>
      <c r="UCH16" s="886"/>
      <c r="UCI16" s="886"/>
      <c r="UCJ16" s="885"/>
      <c r="UCK16" s="886"/>
      <c r="UCL16" s="886"/>
      <c r="UCM16" s="886"/>
      <c r="UCN16" s="885"/>
      <c r="UCO16" s="886"/>
      <c r="UCP16" s="886"/>
      <c r="UCQ16" s="886"/>
      <c r="UCR16" s="885"/>
      <c r="UCS16" s="886"/>
      <c r="UCT16" s="886"/>
      <c r="UCU16" s="886"/>
      <c r="UCV16" s="885"/>
      <c r="UCW16" s="886"/>
      <c r="UCX16" s="886"/>
      <c r="UCY16" s="886"/>
      <c r="UCZ16" s="885"/>
      <c r="UDA16" s="886"/>
      <c r="UDB16" s="886"/>
      <c r="UDC16" s="886"/>
      <c r="UDD16" s="885"/>
      <c r="UDE16" s="886"/>
      <c r="UDF16" s="886"/>
      <c r="UDG16" s="886"/>
      <c r="UDH16" s="885"/>
      <c r="UDI16" s="886"/>
      <c r="UDJ16" s="886"/>
      <c r="UDK16" s="886"/>
      <c r="UDL16" s="885"/>
      <c r="UDM16" s="886"/>
      <c r="UDN16" s="886"/>
      <c r="UDO16" s="886"/>
      <c r="UDP16" s="885"/>
      <c r="UDQ16" s="886"/>
      <c r="UDR16" s="886"/>
      <c r="UDS16" s="886"/>
      <c r="UDT16" s="885"/>
      <c r="UDU16" s="886"/>
      <c r="UDV16" s="886"/>
      <c r="UDW16" s="886"/>
      <c r="UDX16" s="885"/>
      <c r="UDY16" s="886"/>
      <c r="UDZ16" s="886"/>
      <c r="UEA16" s="886"/>
      <c r="UEB16" s="885"/>
      <c r="UEC16" s="886"/>
      <c r="UED16" s="886"/>
      <c r="UEE16" s="886"/>
      <c r="UEF16" s="885"/>
      <c r="UEG16" s="886"/>
      <c r="UEH16" s="886"/>
      <c r="UEI16" s="886"/>
      <c r="UEJ16" s="885"/>
      <c r="UEK16" s="886"/>
      <c r="UEL16" s="886"/>
      <c r="UEM16" s="886"/>
      <c r="UEN16" s="885"/>
      <c r="UEO16" s="886"/>
      <c r="UEP16" s="886"/>
      <c r="UEQ16" s="886"/>
      <c r="UER16" s="885"/>
      <c r="UES16" s="886"/>
      <c r="UET16" s="886"/>
      <c r="UEU16" s="886"/>
      <c r="UEV16" s="885"/>
      <c r="UEW16" s="886"/>
      <c r="UEX16" s="886"/>
      <c r="UEY16" s="886"/>
      <c r="UEZ16" s="885"/>
      <c r="UFA16" s="886"/>
      <c r="UFB16" s="886"/>
      <c r="UFC16" s="886"/>
      <c r="UFD16" s="885"/>
      <c r="UFE16" s="886"/>
      <c r="UFF16" s="886"/>
      <c r="UFG16" s="886"/>
      <c r="UFH16" s="885"/>
      <c r="UFI16" s="886"/>
      <c r="UFJ16" s="886"/>
      <c r="UFK16" s="886"/>
      <c r="UFL16" s="885"/>
      <c r="UFM16" s="886"/>
      <c r="UFN16" s="886"/>
      <c r="UFO16" s="886"/>
      <c r="UFP16" s="885"/>
      <c r="UFQ16" s="886"/>
      <c r="UFR16" s="886"/>
      <c r="UFS16" s="886"/>
      <c r="UFT16" s="885"/>
      <c r="UFU16" s="886"/>
      <c r="UFV16" s="886"/>
      <c r="UFW16" s="886"/>
      <c r="UFX16" s="885"/>
      <c r="UFY16" s="886"/>
      <c r="UFZ16" s="886"/>
      <c r="UGA16" s="886"/>
      <c r="UGB16" s="885"/>
      <c r="UGC16" s="886"/>
      <c r="UGD16" s="886"/>
      <c r="UGE16" s="886"/>
      <c r="UGF16" s="885"/>
      <c r="UGG16" s="886"/>
      <c r="UGH16" s="886"/>
      <c r="UGI16" s="886"/>
      <c r="UGJ16" s="885"/>
      <c r="UGK16" s="886"/>
      <c r="UGL16" s="886"/>
      <c r="UGM16" s="886"/>
      <c r="UGN16" s="885"/>
      <c r="UGO16" s="886"/>
      <c r="UGP16" s="886"/>
      <c r="UGQ16" s="886"/>
      <c r="UGR16" s="885"/>
      <c r="UGS16" s="886"/>
      <c r="UGT16" s="886"/>
      <c r="UGU16" s="886"/>
      <c r="UGV16" s="885"/>
      <c r="UGW16" s="886"/>
      <c r="UGX16" s="886"/>
      <c r="UGY16" s="886"/>
      <c r="UGZ16" s="885"/>
      <c r="UHA16" s="886"/>
      <c r="UHB16" s="886"/>
      <c r="UHC16" s="886"/>
      <c r="UHD16" s="885"/>
      <c r="UHE16" s="886"/>
      <c r="UHF16" s="886"/>
      <c r="UHG16" s="886"/>
      <c r="UHH16" s="885"/>
      <c r="UHI16" s="886"/>
      <c r="UHJ16" s="886"/>
      <c r="UHK16" s="886"/>
      <c r="UHL16" s="885"/>
      <c r="UHM16" s="886"/>
      <c r="UHN16" s="886"/>
      <c r="UHO16" s="886"/>
      <c r="UHP16" s="885"/>
      <c r="UHQ16" s="886"/>
      <c r="UHR16" s="886"/>
      <c r="UHS16" s="886"/>
      <c r="UHT16" s="885"/>
      <c r="UHU16" s="886"/>
      <c r="UHV16" s="886"/>
      <c r="UHW16" s="886"/>
      <c r="UHX16" s="885"/>
      <c r="UHY16" s="886"/>
      <c r="UHZ16" s="886"/>
      <c r="UIA16" s="886"/>
      <c r="UIB16" s="885"/>
      <c r="UIC16" s="886"/>
      <c r="UID16" s="886"/>
      <c r="UIE16" s="886"/>
      <c r="UIF16" s="885"/>
      <c r="UIG16" s="886"/>
      <c r="UIH16" s="886"/>
      <c r="UII16" s="886"/>
      <c r="UIJ16" s="885"/>
      <c r="UIK16" s="886"/>
      <c r="UIL16" s="886"/>
      <c r="UIM16" s="886"/>
      <c r="UIN16" s="885"/>
      <c r="UIO16" s="886"/>
      <c r="UIP16" s="886"/>
      <c r="UIQ16" s="886"/>
      <c r="UIR16" s="885"/>
      <c r="UIS16" s="886"/>
      <c r="UIT16" s="886"/>
      <c r="UIU16" s="886"/>
      <c r="UIV16" s="885"/>
      <c r="UIW16" s="886"/>
      <c r="UIX16" s="886"/>
      <c r="UIY16" s="886"/>
      <c r="UIZ16" s="885"/>
      <c r="UJA16" s="886"/>
      <c r="UJB16" s="886"/>
      <c r="UJC16" s="886"/>
      <c r="UJD16" s="885"/>
      <c r="UJE16" s="886"/>
      <c r="UJF16" s="886"/>
      <c r="UJG16" s="886"/>
      <c r="UJH16" s="885"/>
      <c r="UJI16" s="886"/>
      <c r="UJJ16" s="886"/>
      <c r="UJK16" s="886"/>
      <c r="UJL16" s="885"/>
      <c r="UJM16" s="886"/>
      <c r="UJN16" s="886"/>
      <c r="UJO16" s="886"/>
      <c r="UJP16" s="885"/>
      <c r="UJQ16" s="886"/>
      <c r="UJR16" s="886"/>
      <c r="UJS16" s="886"/>
      <c r="UJT16" s="885"/>
      <c r="UJU16" s="886"/>
      <c r="UJV16" s="886"/>
      <c r="UJW16" s="886"/>
      <c r="UJX16" s="885"/>
      <c r="UJY16" s="886"/>
      <c r="UJZ16" s="886"/>
      <c r="UKA16" s="886"/>
      <c r="UKB16" s="885"/>
      <c r="UKC16" s="886"/>
      <c r="UKD16" s="886"/>
      <c r="UKE16" s="886"/>
      <c r="UKF16" s="885"/>
      <c r="UKG16" s="886"/>
      <c r="UKH16" s="886"/>
      <c r="UKI16" s="886"/>
      <c r="UKJ16" s="885"/>
      <c r="UKK16" s="886"/>
      <c r="UKL16" s="886"/>
      <c r="UKM16" s="886"/>
      <c r="UKN16" s="885"/>
      <c r="UKO16" s="886"/>
      <c r="UKP16" s="886"/>
      <c r="UKQ16" s="886"/>
      <c r="UKR16" s="885"/>
      <c r="UKS16" s="886"/>
      <c r="UKT16" s="886"/>
      <c r="UKU16" s="886"/>
      <c r="UKV16" s="885"/>
      <c r="UKW16" s="886"/>
      <c r="UKX16" s="886"/>
      <c r="UKY16" s="886"/>
      <c r="UKZ16" s="885"/>
      <c r="ULA16" s="886"/>
      <c r="ULB16" s="886"/>
      <c r="ULC16" s="886"/>
      <c r="ULD16" s="885"/>
      <c r="ULE16" s="886"/>
      <c r="ULF16" s="886"/>
      <c r="ULG16" s="886"/>
      <c r="ULH16" s="885"/>
      <c r="ULI16" s="886"/>
      <c r="ULJ16" s="886"/>
      <c r="ULK16" s="886"/>
      <c r="ULL16" s="885"/>
      <c r="ULM16" s="886"/>
      <c r="ULN16" s="886"/>
      <c r="ULO16" s="886"/>
      <c r="ULP16" s="885"/>
      <c r="ULQ16" s="886"/>
      <c r="ULR16" s="886"/>
      <c r="ULS16" s="886"/>
      <c r="ULT16" s="885"/>
      <c r="ULU16" s="886"/>
      <c r="ULV16" s="886"/>
      <c r="ULW16" s="886"/>
      <c r="ULX16" s="885"/>
      <c r="ULY16" s="886"/>
      <c r="ULZ16" s="886"/>
      <c r="UMA16" s="886"/>
      <c r="UMB16" s="885"/>
      <c r="UMC16" s="886"/>
      <c r="UMD16" s="886"/>
      <c r="UME16" s="886"/>
      <c r="UMF16" s="885"/>
      <c r="UMG16" s="886"/>
      <c r="UMH16" s="886"/>
      <c r="UMI16" s="886"/>
      <c r="UMJ16" s="885"/>
      <c r="UMK16" s="886"/>
      <c r="UML16" s="886"/>
      <c r="UMM16" s="886"/>
      <c r="UMN16" s="885"/>
      <c r="UMO16" s="886"/>
      <c r="UMP16" s="886"/>
      <c r="UMQ16" s="886"/>
      <c r="UMR16" s="885"/>
      <c r="UMS16" s="886"/>
      <c r="UMT16" s="886"/>
      <c r="UMU16" s="886"/>
      <c r="UMV16" s="885"/>
      <c r="UMW16" s="886"/>
      <c r="UMX16" s="886"/>
      <c r="UMY16" s="886"/>
      <c r="UMZ16" s="885"/>
      <c r="UNA16" s="886"/>
      <c r="UNB16" s="886"/>
      <c r="UNC16" s="886"/>
      <c r="UND16" s="885"/>
      <c r="UNE16" s="886"/>
      <c r="UNF16" s="886"/>
      <c r="UNG16" s="886"/>
      <c r="UNH16" s="885"/>
      <c r="UNI16" s="886"/>
      <c r="UNJ16" s="886"/>
      <c r="UNK16" s="886"/>
      <c r="UNL16" s="885"/>
      <c r="UNM16" s="886"/>
      <c r="UNN16" s="886"/>
      <c r="UNO16" s="886"/>
      <c r="UNP16" s="885"/>
      <c r="UNQ16" s="886"/>
      <c r="UNR16" s="886"/>
      <c r="UNS16" s="886"/>
      <c r="UNT16" s="885"/>
      <c r="UNU16" s="886"/>
      <c r="UNV16" s="886"/>
      <c r="UNW16" s="886"/>
      <c r="UNX16" s="885"/>
      <c r="UNY16" s="886"/>
      <c r="UNZ16" s="886"/>
      <c r="UOA16" s="886"/>
      <c r="UOB16" s="885"/>
      <c r="UOC16" s="886"/>
      <c r="UOD16" s="886"/>
      <c r="UOE16" s="886"/>
      <c r="UOF16" s="885"/>
      <c r="UOG16" s="886"/>
      <c r="UOH16" s="886"/>
      <c r="UOI16" s="886"/>
      <c r="UOJ16" s="885"/>
      <c r="UOK16" s="886"/>
      <c r="UOL16" s="886"/>
      <c r="UOM16" s="886"/>
      <c r="UON16" s="885"/>
      <c r="UOO16" s="886"/>
      <c r="UOP16" s="886"/>
      <c r="UOQ16" s="886"/>
      <c r="UOR16" s="885"/>
      <c r="UOS16" s="886"/>
      <c r="UOT16" s="886"/>
      <c r="UOU16" s="886"/>
      <c r="UOV16" s="885"/>
      <c r="UOW16" s="886"/>
      <c r="UOX16" s="886"/>
      <c r="UOY16" s="886"/>
      <c r="UOZ16" s="885"/>
      <c r="UPA16" s="886"/>
      <c r="UPB16" s="886"/>
      <c r="UPC16" s="886"/>
      <c r="UPD16" s="885"/>
      <c r="UPE16" s="886"/>
      <c r="UPF16" s="886"/>
      <c r="UPG16" s="886"/>
      <c r="UPH16" s="885"/>
      <c r="UPI16" s="886"/>
      <c r="UPJ16" s="886"/>
      <c r="UPK16" s="886"/>
      <c r="UPL16" s="885"/>
      <c r="UPM16" s="886"/>
      <c r="UPN16" s="886"/>
      <c r="UPO16" s="886"/>
      <c r="UPP16" s="885"/>
      <c r="UPQ16" s="886"/>
      <c r="UPR16" s="886"/>
      <c r="UPS16" s="886"/>
      <c r="UPT16" s="885"/>
      <c r="UPU16" s="886"/>
      <c r="UPV16" s="886"/>
      <c r="UPW16" s="886"/>
      <c r="UPX16" s="885"/>
      <c r="UPY16" s="886"/>
      <c r="UPZ16" s="886"/>
      <c r="UQA16" s="886"/>
      <c r="UQB16" s="885"/>
      <c r="UQC16" s="886"/>
      <c r="UQD16" s="886"/>
      <c r="UQE16" s="886"/>
      <c r="UQF16" s="885"/>
      <c r="UQG16" s="886"/>
      <c r="UQH16" s="886"/>
      <c r="UQI16" s="886"/>
      <c r="UQJ16" s="885"/>
      <c r="UQK16" s="886"/>
      <c r="UQL16" s="886"/>
      <c r="UQM16" s="886"/>
      <c r="UQN16" s="885"/>
      <c r="UQO16" s="886"/>
      <c r="UQP16" s="886"/>
      <c r="UQQ16" s="886"/>
      <c r="UQR16" s="885"/>
      <c r="UQS16" s="886"/>
      <c r="UQT16" s="886"/>
      <c r="UQU16" s="886"/>
      <c r="UQV16" s="885"/>
      <c r="UQW16" s="886"/>
      <c r="UQX16" s="886"/>
      <c r="UQY16" s="886"/>
      <c r="UQZ16" s="885"/>
      <c r="URA16" s="886"/>
      <c r="URB16" s="886"/>
      <c r="URC16" s="886"/>
      <c r="URD16" s="885"/>
      <c r="URE16" s="886"/>
      <c r="URF16" s="886"/>
      <c r="URG16" s="886"/>
      <c r="URH16" s="885"/>
      <c r="URI16" s="886"/>
      <c r="URJ16" s="886"/>
      <c r="URK16" s="886"/>
      <c r="URL16" s="885"/>
      <c r="URM16" s="886"/>
      <c r="URN16" s="886"/>
      <c r="URO16" s="886"/>
      <c r="URP16" s="885"/>
      <c r="URQ16" s="886"/>
      <c r="URR16" s="886"/>
      <c r="URS16" s="886"/>
      <c r="URT16" s="885"/>
      <c r="URU16" s="886"/>
      <c r="URV16" s="886"/>
      <c r="URW16" s="886"/>
      <c r="URX16" s="885"/>
      <c r="URY16" s="886"/>
      <c r="URZ16" s="886"/>
      <c r="USA16" s="886"/>
      <c r="USB16" s="885"/>
      <c r="USC16" s="886"/>
      <c r="USD16" s="886"/>
      <c r="USE16" s="886"/>
      <c r="USF16" s="885"/>
      <c r="USG16" s="886"/>
      <c r="USH16" s="886"/>
      <c r="USI16" s="886"/>
      <c r="USJ16" s="885"/>
      <c r="USK16" s="886"/>
      <c r="USL16" s="886"/>
      <c r="USM16" s="886"/>
      <c r="USN16" s="885"/>
      <c r="USO16" s="886"/>
      <c r="USP16" s="886"/>
      <c r="USQ16" s="886"/>
      <c r="USR16" s="885"/>
      <c r="USS16" s="886"/>
      <c r="UST16" s="886"/>
      <c r="USU16" s="886"/>
      <c r="USV16" s="885"/>
      <c r="USW16" s="886"/>
      <c r="USX16" s="886"/>
      <c r="USY16" s="886"/>
      <c r="USZ16" s="885"/>
      <c r="UTA16" s="886"/>
      <c r="UTB16" s="886"/>
      <c r="UTC16" s="886"/>
      <c r="UTD16" s="885"/>
      <c r="UTE16" s="886"/>
      <c r="UTF16" s="886"/>
      <c r="UTG16" s="886"/>
      <c r="UTH16" s="885"/>
      <c r="UTI16" s="886"/>
      <c r="UTJ16" s="886"/>
      <c r="UTK16" s="886"/>
      <c r="UTL16" s="885"/>
      <c r="UTM16" s="886"/>
      <c r="UTN16" s="886"/>
      <c r="UTO16" s="886"/>
      <c r="UTP16" s="885"/>
      <c r="UTQ16" s="886"/>
      <c r="UTR16" s="886"/>
      <c r="UTS16" s="886"/>
      <c r="UTT16" s="885"/>
      <c r="UTU16" s="886"/>
      <c r="UTV16" s="886"/>
      <c r="UTW16" s="886"/>
      <c r="UTX16" s="885"/>
      <c r="UTY16" s="886"/>
      <c r="UTZ16" s="886"/>
      <c r="UUA16" s="886"/>
      <c r="UUB16" s="885"/>
      <c r="UUC16" s="886"/>
      <c r="UUD16" s="886"/>
      <c r="UUE16" s="886"/>
      <c r="UUF16" s="885"/>
      <c r="UUG16" s="886"/>
      <c r="UUH16" s="886"/>
      <c r="UUI16" s="886"/>
      <c r="UUJ16" s="885"/>
      <c r="UUK16" s="886"/>
      <c r="UUL16" s="886"/>
      <c r="UUM16" s="886"/>
      <c r="UUN16" s="885"/>
      <c r="UUO16" s="886"/>
      <c r="UUP16" s="886"/>
      <c r="UUQ16" s="886"/>
      <c r="UUR16" s="885"/>
      <c r="UUS16" s="886"/>
      <c r="UUT16" s="886"/>
      <c r="UUU16" s="886"/>
      <c r="UUV16" s="885"/>
      <c r="UUW16" s="886"/>
      <c r="UUX16" s="886"/>
      <c r="UUY16" s="886"/>
      <c r="UUZ16" s="885"/>
      <c r="UVA16" s="886"/>
      <c r="UVB16" s="886"/>
      <c r="UVC16" s="886"/>
      <c r="UVD16" s="885"/>
      <c r="UVE16" s="886"/>
      <c r="UVF16" s="886"/>
      <c r="UVG16" s="886"/>
      <c r="UVH16" s="885"/>
      <c r="UVI16" s="886"/>
      <c r="UVJ16" s="886"/>
      <c r="UVK16" s="886"/>
      <c r="UVL16" s="885"/>
      <c r="UVM16" s="886"/>
      <c r="UVN16" s="886"/>
      <c r="UVO16" s="886"/>
      <c r="UVP16" s="885"/>
      <c r="UVQ16" s="886"/>
      <c r="UVR16" s="886"/>
      <c r="UVS16" s="886"/>
      <c r="UVT16" s="885"/>
      <c r="UVU16" s="886"/>
      <c r="UVV16" s="886"/>
      <c r="UVW16" s="886"/>
      <c r="UVX16" s="885"/>
      <c r="UVY16" s="886"/>
      <c r="UVZ16" s="886"/>
      <c r="UWA16" s="886"/>
      <c r="UWB16" s="885"/>
      <c r="UWC16" s="886"/>
      <c r="UWD16" s="886"/>
      <c r="UWE16" s="886"/>
      <c r="UWF16" s="885"/>
      <c r="UWG16" s="886"/>
      <c r="UWH16" s="886"/>
      <c r="UWI16" s="886"/>
      <c r="UWJ16" s="885"/>
      <c r="UWK16" s="886"/>
      <c r="UWL16" s="886"/>
      <c r="UWM16" s="886"/>
      <c r="UWN16" s="885"/>
      <c r="UWO16" s="886"/>
      <c r="UWP16" s="886"/>
      <c r="UWQ16" s="886"/>
      <c r="UWR16" s="885"/>
      <c r="UWS16" s="886"/>
      <c r="UWT16" s="886"/>
      <c r="UWU16" s="886"/>
      <c r="UWV16" s="885"/>
      <c r="UWW16" s="886"/>
      <c r="UWX16" s="886"/>
      <c r="UWY16" s="886"/>
      <c r="UWZ16" s="885"/>
      <c r="UXA16" s="886"/>
      <c r="UXB16" s="886"/>
      <c r="UXC16" s="886"/>
      <c r="UXD16" s="885"/>
      <c r="UXE16" s="886"/>
      <c r="UXF16" s="886"/>
      <c r="UXG16" s="886"/>
      <c r="UXH16" s="885"/>
      <c r="UXI16" s="886"/>
      <c r="UXJ16" s="886"/>
      <c r="UXK16" s="886"/>
      <c r="UXL16" s="885"/>
      <c r="UXM16" s="886"/>
      <c r="UXN16" s="886"/>
      <c r="UXO16" s="886"/>
      <c r="UXP16" s="885"/>
      <c r="UXQ16" s="886"/>
      <c r="UXR16" s="886"/>
      <c r="UXS16" s="886"/>
      <c r="UXT16" s="885"/>
      <c r="UXU16" s="886"/>
      <c r="UXV16" s="886"/>
      <c r="UXW16" s="886"/>
      <c r="UXX16" s="885"/>
      <c r="UXY16" s="886"/>
      <c r="UXZ16" s="886"/>
      <c r="UYA16" s="886"/>
      <c r="UYB16" s="885"/>
      <c r="UYC16" s="886"/>
      <c r="UYD16" s="886"/>
      <c r="UYE16" s="886"/>
      <c r="UYF16" s="885"/>
      <c r="UYG16" s="886"/>
      <c r="UYH16" s="886"/>
      <c r="UYI16" s="886"/>
      <c r="UYJ16" s="885"/>
      <c r="UYK16" s="886"/>
      <c r="UYL16" s="886"/>
      <c r="UYM16" s="886"/>
      <c r="UYN16" s="885"/>
      <c r="UYO16" s="886"/>
      <c r="UYP16" s="886"/>
      <c r="UYQ16" s="886"/>
      <c r="UYR16" s="885"/>
      <c r="UYS16" s="886"/>
      <c r="UYT16" s="886"/>
      <c r="UYU16" s="886"/>
      <c r="UYV16" s="885"/>
      <c r="UYW16" s="886"/>
      <c r="UYX16" s="886"/>
      <c r="UYY16" s="886"/>
      <c r="UYZ16" s="885"/>
      <c r="UZA16" s="886"/>
      <c r="UZB16" s="886"/>
      <c r="UZC16" s="886"/>
      <c r="UZD16" s="885"/>
      <c r="UZE16" s="886"/>
      <c r="UZF16" s="886"/>
      <c r="UZG16" s="886"/>
      <c r="UZH16" s="885"/>
      <c r="UZI16" s="886"/>
      <c r="UZJ16" s="886"/>
      <c r="UZK16" s="886"/>
      <c r="UZL16" s="885"/>
      <c r="UZM16" s="886"/>
      <c r="UZN16" s="886"/>
      <c r="UZO16" s="886"/>
      <c r="UZP16" s="885"/>
      <c r="UZQ16" s="886"/>
      <c r="UZR16" s="886"/>
      <c r="UZS16" s="886"/>
      <c r="UZT16" s="885"/>
      <c r="UZU16" s="886"/>
      <c r="UZV16" s="886"/>
      <c r="UZW16" s="886"/>
      <c r="UZX16" s="885"/>
      <c r="UZY16" s="886"/>
      <c r="UZZ16" s="886"/>
      <c r="VAA16" s="886"/>
      <c r="VAB16" s="885"/>
      <c r="VAC16" s="886"/>
      <c r="VAD16" s="886"/>
      <c r="VAE16" s="886"/>
      <c r="VAF16" s="885"/>
      <c r="VAG16" s="886"/>
      <c r="VAH16" s="886"/>
      <c r="VAI16" s="886"/>
      <c r="VAJ16" s="885"/>
      <c r="VAK16" s="886"/>
      <c r="VAL16" s="886"/>
      <c r="VAM16" s="886"/>
      <c r="VAN16" s="885"/>
      <c r="VAO16" s="886"/>
      <c r="VAP16" s="886"/>
      <c r="VAQ16" s="886"/>
      <c r="VAR16" s="885"/>
      <c r="VAS16" s="886"/>
      <c r="VAT16" s="886"/>
      <c r="VAU16" s="886"/>
      <c r="VAV16" s="885"/>
      <c r="VAW16" s="886"/>
      <c r="VAX16" s="886"/>
      <c r="VAY16" s="886"/>
      <c r="VAZ16" s="885"/>
      <c r="VBA16" s="886"/>
      <c r="VBB16" s="886"/>
      <c r="VBC16" s="886"/>
      <c r="VBD16" s="885"/>
      <c r="VBE16" s="886"/>
      <c r="VBF16" s="886"/>
      <c r="VBG16" s="886"/>
      <c r="VBH16" s="885"/>
      <c r="VBI16" s="886"/>
      <c r="VBJ16" s="886"/>
      <c r="VBK16" s="886"/>
      <c r="VBL16" s="885"/>
      <c r="VBM16" s="886"/>
      <c r="VBN16" s="886"/>
      <c r="VBO16" s="886"/>
      <c r="VBP16" s="885"/>
      <c r="VBQ16" s="886"/>
      <c r="VBR16" s="886"/>
      <c r="VBS16" s="886"/>
      <c r="VBT16" s="885"/>
      <c r="VBU16" s="886"/>
      <c r="VBV16" s="886"/>
      <c r="VBW16" s="886"/>
      <c r="VBX16" s="885"/>
      <c r="VBY16" s="886"/>
      <c r="VBZ16" s="886"/>
      <c r="VCA16" s="886"/>
      <c r="VCB16" s="885"/>
      <c r="VCC16" s="886"/>
      <c r="VCD16" s="886"/>
      <c r="VCE16" s="886"/>
      <c r="VCF16" s="885"/>
      <c r="VCG16" s="886"/>
      <c r="VCH16" s="886"/>
      <c r="VCI16" s="886"/>
      <c r="VCJ16" s="885"/>
      <c r="VCK16" s="886"/>
      <c r="VCL16" s="886"/>
      <c r="VCM16" s="886"/>
      <c r="VCN16" s="885"/>
      <c r="VCO16" s="886"/>
      <c r="VCP16" s="886"/>
      <c r="VCQ16" s="886"/>
      <c r="VCR16" s="885"/>
      <c r="VCS16" s="886"/>
      <c r="VCT16" s="886"/>
      <c r="VCU16" s="886"/>
      <c r="VCV16" s="885"/>
      <c r="VCW16" s="886"/>
      <c r="VCX16" s="886"/>
      <c r="VCY16" s="886"/>
      <c r="VCZ16" s="885"/>
      <c r="VDA16" s="886"/>
      <c r="VDB16" s="886"/>
      <c r="VDC16" s="886"/>
      <c r="VDD16" s="885"/>
      <c r="VDE16" s="886"/>
      <c r="VDF16" s="886"/>
      <c r="VDG16" s="886"/>
      <c r="VDH16" s="885"/>
      <c r="VDI16" s="886"/>
      <c r="VDJ16" s="886"/>
      <c r="VDK16" s="886"/>
      <c r="VDL16" s="885"/>
      <c r="VDM16" s="886"/>
      <c r="VDN16" s="886"/>
      <c r="VDO16" s="886"/>
      <c r="VDP16" s="885"/>
      <c r="VDQ16" s="886"/>
      <c r="VDR16" s="886"/>
      <c r="VDS16" s="886"/>
      <c r="VDT16" s="885"/>
      <c r="VDU16" s="886"/>
      <c r="VDV16" s="886"/>
      <c r="VDW16" s="886"/>
      <c r="VDX16" s="885"/>
      <c r="VDY16" s="886"/>
      <c r="VDZ16" s="886"/>
      <c r="VEA16" s="886"/>
      <c r="VEB16" s="885"/>
      <c r="VEC16" s="886"/>
      <c r="VED16" s="886"/>
      <c r="VEE16" s="886"/>
      <c r="VEF16" s="885"/>
      <c r="VEG16" s="886"/>
      <c r="VEH16" s="886"/>
      <c r="VEI16" s="886"/>
      <c r="VEJ16" s="885"/>
      <c r="VEK16" s="886"/>
      <c r="VEL16" s="886"/>
      <c r="VEM16" s="886"/>
      <c r="VEN16" s="885"/>
      <c r="VEO16" s="886"/>
      <c r="VEP16" s="886"/>
      <c r="VEQ16" s="886"/>
      <c r="VER16" s="885"/>
      <c r="VES16" s="886"/>
      <c r="VET16" s="886"/>
      <c r="VEU16" s="886"/>
      <c r="VEV16" s="885"/>
      <c r="VEW16" s="886"/>
      <c r="VEX16" s="886"/>
      <c r="VEY16" s="886"/>
      <c r="VEZ16" s="885"/>
      <c r="VFA16" s="886"/>
      <c r="VFB16" s="886"/>
      <c r="VFC16" s="886"/>
      <c r="VFD16" s="885"/>
      <c r="VFE16" s="886"/>
      <c r="VFF16" s="886"/>
      <c r="VFG16" s="886"/>
      <c r="VFH16" s="885"/>
      <c r="VFI16" s="886"/>
      <c r="VFJ16" s="886"/>
      <c r="VFK16" s="886"/>
      <c r="VFL16" s="885"/>
      <c r="VFM16" s="886"/>
      <c r="VFN16" s="886"/>
      <c r="VFO16" s="886"/>
      <c r="VFP16" s="885"/>
      <c r="VFQ16" s="886"/>
      <c r="VFR16" s="886"/>
      <c r="VFS16" s="886"/>
      <c r="VFT16" s="885"/>
      <c r="VFU16" s="886"/>
      <c r="VFV16" s="886"/>
      <c r="VFW16" s="886"/>
      <c r="VFX16" s="885"/>
      <c r="VFY16" s="886"/>
      <c r="VFZ16" s="886"/>
      <c r="VGA16" s="886"/>
      <c r="VGB16" s="885"/>
      <c r="VGC16" s="886"/>
      <c r="VGD16" s="886"/>
      <c r="VGE16" s="886"/>
      <c r="VGF16" s="885"/>
      <c r="VGG16" s="886"/>
      <c r="VGH16" s="886"/>
      <c r="VGI16" s="886"/>
      <c r="VGJ16" s="885"/>
      <c r="VGK16" s="886"/>
      <c r="VGL16" s="886"/>
      <c r="VGM16" s="886"/>
      <c r="VGN16" s="885"/>
      <c r="VGO16" s="886"/>
      <c r="VGP16" s="886"/>
      <c r="VGQ16" s="886"/>
      <c r="VGR16" s="885"/>
      <c r="VGS16" s="886"/>
      <c r="VGT16" s="886"/>
      <c r="VGU16" s="886"/>
      <c r="VGV16" s="885"/>
      <c r="VGW16" s="886"/>
      <c r="VGX16" s="886"/>
      <c r="VGY16" s="886"/>
      <c r="VGZ16" s="885"/>
      <c r="VHA16" s="886"/>
      <c r="VHB16" s="886"/>
      <c r="VHC16" s="886"/>
      <c r="VHD16" s="885"/>
      <c r="VHE16" s="886"/>
      <c r="VHF16" s="886"/>
      <c r="VHG16" s="886"/>
      <c r="VHH16" s="885"/>
      <c r="VHI16" s="886"/>
      <c r="VHJ16" s="886"/>
      <c r="VHK16" s="886"/>
      <c r="VHL16" s="885"/>
      <c r="VHM16" s="886"/>
      <c r="VHN16" s="886"/>
      <c r="VHO16" s="886"/>
      <c r="VHP16" s="885"/>
      <c r="VHQ16" s="886"/>
      <c r="VHR16" s="886"/>
      <c r="VHS16" s="886"/>
      <c r="VHT16" s="885"/>
      <c r="VHU16" s="886"/>
      <c r="VHV16" s="886"/>
      <c r="VHW16" s="886"/>
      <c r="VHX16" s="885"/>
      <c r="VHY16" s="886"/>
      <c r="VHZ16" s="886"/>
      <c r="VIA16" s="886"/>
      <c r="VIB16" s="885"/>
      <c r="VIC16" s="886"/>
      <c r="VID16" s="886"/>
      <c r="VIE16" s="886"/>
      <c r="VIF16" s="885"/>
      <c r="VIG16" s="886"/>
      <c r="VIH16" s="886"/>
      <c r="VII16" s="886"/>
      <c r="VIJ16" s="885"/>
      <c r="VIK16" s="886"/>
      <c r="VIL16" s="886"/>
      <c r="VIM16" s="886"/>
      <c r="VIN16" s="885"/>
      <c r="VIO16" s="886"/>
      <c r="VIP16" s="886"/>
      <c r="VIQ16" s="886"/>
      <c r="VIR16" s="885"/>
      <c r="VIS16" s="886"/>
      <c r="VIT16" s="886"/>
      <c r="VIU16" s="886"/>
      <c r="VIV16" s="885"/>
      <c r="VIW16" s="886"/>
      <c r="VIX16" s="886"/>
      <c r="VIY16" s="886"/>
      <c r="VIZ16" s="885"/>
      <c r="VJA16" s="886"/>
      <c r="VJB16" s="886"/>
      <c r="VJC16" s="886"/>
      <c r="VJD16" s="885"/>
      <c r="VJE16" s="886"/>
      <c r="VJF16" s="886"/>
      <c r="VJG16" s="886"/>
      <c r="VJH16" s="885"/>
      <c r="VJI16" s="886"/>
      <c r="VJJ16" s="886"/>
      <c r="VJK16" s="886"/>
      <c r="VJL16" s="885"/>
      <c r="VJM16" s="886"/>
      <c r="VJN16" s="886"/>
      <c r="VJO16" s="886"/>
      <c r="VJP16" s="885"/>
      <c r="VJQ16" s="886"/>
      <c r="VJR16" s="886"/>
      <c r="VJS16" s="886"/>
      <c r="VJT16" s="885"/>
      <c r="VJU16" s="886"/>
      <c r="VJV16" s="886"/>
      <c r="VJW16" s="886"/>
      <c r="VJX16" s="885"/>
      <c r="VJY16" s="886"/>
      <c r="VJZ16" s="886"/>
      <c r="VKA16" s="886"/>
      <c r="VKB16" s="885"/>
      <c r="VKC16" s="886"/>
      <c r="VKD16" s="886"/>
      <c r="VKE16" s="886"/>
      <c r="VKF16" s="885"/>
      <c r="VKG16" s="886"/>
      <c r="VKH16" s="886"/>
      <c r="VKI16" s="886"/>
      <c r="VKJ16" s="885"/>
      <c r="VKK16" s="886"/>
      <c r="VKL16" s="886"/>
      <c r="VKM16" s="886"/>
      <c r="VKN16" s="885"/>
      <c r="VKO16" s="886"/>
      <c r="VKP16" s="886"/>
      <c r="VKQ16" s="886"/>
      <c r="VKR16" s="885"/>
      <c r="VKS16" s="886"/>
      <c r="VKT16" s="886"/>
      <c r="VKU16" s="886"/>
      <c r="VKV16" s="885"/>
      <c r="VKW16" s="886"/>
      <c r="VKX16" s="886"/>
      <c r="VKY16" s="886"/>
      <c r="VKZ16" s="885"/>
      <c r="VLA16" s="886"/>
      <c r="VLB16" s="886"/>
      <c r="VLC16" s="886"/>
      <c r="VLD16" s="885"/>
      <c r="VLE16" s="886"/>
      <c r="VLF16" s="886"/>
      <c r="VLG16" s="886"/>
      <c r="VLH16" s="885"/>
      <c r="VLI16" s="886"/>
      <c r="VLJ16" s="886"/>
      <c r="VLK16" s="886"/>
      <c r="VLL16" s="885"/>
      <c r="VLM16" s="886"/>
      <c r="VLN16" s="886"/>
      <c r="VLO16" s="886"/>
      <c r="VLP16" s="885"/>
      <c r="VLQ16" s="886"/>
      <c r="VLR16" s="886"/>
      <c r="VLS16" s="886"/>
      <c r="VLT16" s="885"/>
      <c r="VLU16" s="886"/>
      <c r="VLV16" s="886"/>
      <c r="VLW16" s="886"/>
      <c r="VLX16" s="885"/>
      <c r="VLY16" s="886"/>
      <c r="VLZ16" s="886"/>
      <c r="VMA16" s="886"/>
      <c r="VMB16" s="885"/>
      <c r="VMC16" s="886"/>
      <c r="VMD16" s="886"/>
      <c r="VME16" s="886"/>
      <c r="VMF16" s="885"/>
      <c r="VMG16" s="886"/>
      <c r="VMH16" s="886"/>
      <c r="VMI16" s="886"/>
      <c r="VMJ16" s="885"/>
      <c r="VMK16" s="886"/>
      <c r="VML16" s="886"/>
      <c r="VMM16" s="886"/>
      <c r="VMN16" s="885"/>
      <c r="VMO16" s="886"/>
      <c r="VMP16" s="886"/>
      <c r="VMQ16" s="886"/>
      <c r="VMR16" s="885"/>
      <c r="VMS16" s="886"/>
      <c r="VMT16" s="886"/>
      <c r="VMU16" s="886"/>
      <c r="VMV16" s="885"/>
      <c r="VMW16" s="886"/>
      <c r="VMX16" s="886"/>
      <c r="VMY16" s="886"/>
      <c r="VMZ16" s="885"/>
      <c r="VNA16" s="886"/>
      <c r="VNB16" s="886"/>
      <c r="VNC16" s="886"/>
      <c r="VND16" s="885"/>
      <c r="VNE16" s="886"/>
      <c r="VNF16" s="886"/>
      <c r="VNG16" s="886"/>
      <c r="VNH16" s="885"/>
      <c r="VNI16" s="886"/>
      <c r="VNJ16" s="886"/>
      <c r="VNK16" s="886"/>
      <c r="VNL16" s="885"/>
      <c r="VNM16" s="886"/>
      <c r="VNN16" s="886"/>
      <c r="VNO16" s="886"/>
      <c r="VNP16" s="885"/>
      <c r="VNQ16" s="886"/>
      <c r="VNR16" s="886"/>
      <c r="VNS16" s="886"/>
      <c r="VNT16" s="885"/>
      <c r="VNU16" s="886"/>
      <c r="VNV16" s="886"/>
      <c r="VNW16" s="886"/>
      <c r="VNX16" s="885"/>
      <c r="VNY16" s="886"/>
      <c r="VNZ16" s="886"/>
      <c r="VOA16" s="886"/>
      <c r="VOB16" s="885"/>
      <c r="VOC16" s="886"/>
      <c r="VOD16" s="886"/>
      <c r="VOE16" s="886"/>
      <c r="VOF16" s="885"/>
      <c r="VOG16" s="886"/>
      <c r="VOH16" s="886"/>
      <c r="VOI16" s="886"/>
      <c r="VOJ16" s="885"/>
      <c r="VOK16" s="886"/>
      <c r="VOL16" s="886"/>
      <c r="VOM16" s="886"/>
      <c r="VON16" s="885"/>
      <c r="VOO16" s="886"/>
      <c r="VOP16" s="886"/>
      <c r="VOQ16" s="886"/>
      <c r="VOR16" s="885"/>
      <c r="VOS16" s="886"/>
      <c r="VOT16" s="886"/>
      <c r="VOU16" s="886"/>
      <c r="VOV16" s="885"/>
      <c r="VOW16" s="886"/>
      <c r="VOX16" s="886"/>
      <c r="VOY16" s="886"/>
      <c r="VOZ16" s="885"/>
      <c r="VPA16" s="886"/>
      <c r="VPB16" s="886"/>
      <c r="VPC16" s="886"/>
      <c r="VPD16" s="885"/>
      <c r="VPE16" s="886"/>
      <c r="VPF16" s="886"/>
      <c r="VPG16" s="886"/>
      <c r="VPH16" s="885"/>
      <c r="VPI16" s="886"/>
      <c r="VPJ16" s="886"/>
      <c r="VPK16" s="886"/>
      <c r="VPL16" s="885"/>
      <c r="VPM16" s="886"/>
      <c r="VPN16" s="886"/>
      <c r="VPO16" s="886"/>
      <c r="VPP16" s="885"/>
      <c r="VPQ16" s="886"/>
      <c r="VPR16" s="886"/>
      <c r="VPS16" s="886"/>
      <c r="VPT16" s="885"/>
      <c r="VPU16" s="886"/>
      <c r="VPV16" s="886"/>
      <c r="VPW16" s="886"/>
      <c r="VPX16" s="885"/>
      <c r="VPY16" s="886"/>
      <c r="VPZ16" s="886"/>
      <c r="VQA16" s="886"/>
      <c r="VQB16" s="885"/>
      <c r="VQC16" s="886"/>
      <c r="VQD16" s="886"/>
      <c r="VQE16" s="886"/>
      <c r="VQF16" s="885"/>
      <c r="VQG16" s="886"/>
      <c r="VQH16" s="886"/>
      <c r="VQI16" s="886"/>
      <c r="VQJ16" s="885"/>
      <c r="VQK16" s="886"/>
      <c r="VQL16" s="886"/>
      <c r="VQM16" s="886"/>
      <c r="VQN16" s="885"/>
      <c r="VQO16" s="886"/>
      <c r="VQP16" s="886"/>
      <c r="VQQ16" s="886"/>
      <c r="VQR16" s="885"/>
      <c r="VQS16" s="886"/>
      <c r="VQT16" s="886"/>
      <c r="VQU16" s="886"/>
      <c r="VQV16" s="885"/>
      <c r="VQW16" s="886"/>
      <c r="VQX16" s="886"/>
      <c r="VQY16" s="886"/>
      <c r="VQZ16" s="885"/>
      <c r="VRA16" s="886"/>
      <c r="VRB16" s="886"/>
      <c r="VRC16" s="886"/>
      <c r="VRD16" s="885"/>
      <c r="VRE16" s="886"/>
      <c r="VRF16" s="886"/>
      <c r="VRG16" s="886"/>
      <c r="VRH16" s="885"/>
      <c r="VRI16" s="886"/>
      <c r="VRJ16" s="886"/>
      <c r="VRK16" s="886"/>
      <c r="VRL16" s="885"/>
      <c r="VRM16" s="886"/>
      <c r="VRN16" s="886"/>
      <c r="VRO16" s="886"/>
      <c r="VRP16" s="885"/>
      <c r="VRQ16" s="886"/>
      <c r="VRR16" s="886"/>
      <c r="VRS16" s="886"/>
      <c r="VRT16" s="885"/>
      <c r="VRU16" s="886"/>
      <c r="VRV16" s="886"/>
      <c r="VRW16" s="886"/>
      <c r="VRX16" s="885"/>
      <c r="VRY16" s="886"/>
      <c r="VRZ16" s="886"/>
      <c r="VSA16" s="886"/>
      <c r="VSB16" s="885"/>
      <c r="VSC16" s="886"/>
      <c r="VSD16" s="886"/>
      <c r="VSE16" s="886"/>
      <c r="VSF16" s="885"/>
      <c r="VSG16" s="886"/>
      <c r="VSH16" s="886"/>
      <c r="VSI16" s="886"/>
      <c r="VSJ16" s="885"/>
      <c r="VSK16" s="886"/>
      <c r="VSL16" s="886"/>
      <c r="VSM16" s="886"/>
      <c r="VSN16" s="885"/>
      <c r="VSO16" s="886"/>
      <c r="VSP16" s="886"/>
      <c r="VSQ16" s="886"/>
      <c r="VSR16" s="885"/>
      <c r="VSS16" s="886"/>
      <c r="VST16" s="886"/>
      <c r="VSU16" s="886"/>
      <c r="VSV16" s="885"/>
      <c r="VSW16" s="886"/>
      <c r="VSX16" s="886"/>
      <c r="VSY16" s="886"/>
      <c r="VSZ16" s="885"/>
      <c r="VTA16" s="886"/>
      <c r="VTB16" s="886"/>
      <c r="VTC16" s="886"/>
      <c r="VTD16" s="885"/>
      <c r="VTE16" s="886"/>
      <c r="VTF16" s="886"/>
      <c r="VTG16" s="886"/>
      <c r="VTH16" s="885"/>
      <c r="VTI16" s="886"/>
      <c r="VTJ16" s="886"/>
      <c r="VTK16" s="886"/>
      <c r="VTL16" s="885"/>
      <c r="VTM16" s="886"/>
      <c r="VTN16" s="886"/>
      <c r="VTO16" s="886"/>
      <c r="VTP16" s="885"/>
      <c r="VTQ16" s="886"/>
      <c r="VTR16" s="886"/>
      <c r="VTS16" s="886"/>
      <c r="VTT16" s="885"/>
      <c r="VTU16" s="886"/>
      <c r="VTV16" s="886"/>
      <c r="VTW16" s="886"/>
      <c r="VTX16" s="885"/>
      <c r="VTY16" s="886"/>
      <c r="VTZ16" s="886"/>
      <c r="VUA16" s="886"/>
      <c r="VUB16" s="885"/>
      <c r="VUC16" s="886"/>
      <c r="VUD16" s="886"/>
      <c r="VUE16" s="886"/>
      <c r="VUF16" s="885"/>
      <c r="VUG16" s="886"/>
      <c r="VUH16" s="886"/>
      <c r="VUI16" s="886"/>
      <c r="VUJ16" s="885"/>
      <c r="VUK16" s="886"/>
      <c r="VUL16" s="886"/>
      <c r="VUM16" s="886"/>
      <c r="VUN16" s="885"/>
      <c r="VUO16" s="886"/>
      <c r="VUP16" s="886"/>
      <c r="VUQ16" s="886"/>
      <c r="VUR16" s="885"/>
      <c r="VUS16" s="886"/>
      <c r="VUT16" s="886"/>
      <c r="VUU16" s="886"/>
      <c r="VUV16" s="885"/>
      <c r="VUW16" s="886"/>
      <c r="VUX16" s="886"/>
      <c r="VUY16" s="886"/>
      <c r="VUZ16" s="885"/>
      <c r="VVA16" s="886"/>
      <c r="VVB16" s="886"/>
      <c r="VVC16" s="886"/>
      <c r="VVD16" s="885"/>
      <c r="VVE16" s="886"/>
      <c r="VVF16" s="886"/>
      <c r="VVG16" s="886"/>
      <c r="VVH16" s="885"/>
      <c r="VVI16" s="886"/>
      <c r="VVJ16" s="886"/>
      <c r="VVK16" s="886"/>
      <c r="VVL16" s="885"/>
      <c r="VVM16" s="886"/>
      <c r="VVN16" s="886"/>
      <c r="VVO16" s="886"/>
      <c r="VVP16" s="885"/>
      <c r="VVQ16" s="886"/>
      <c r="VVR16" s="886"/>
      <c r="VVS16" s="886"/>
      <c r="VVT16" s="885"/>
      <c r="VVU16" s="886"/>
      <c r="VVV16" s="886"/>
      <c r="VVW16" s="886"/>
      <c r="VVX16" s="885"/>
      <c r="VVY16" s="886"/>
      <c r="VVZ16" s="886"/>
      <c r="VWA16" s="886"/>
      <c r="VWB16" s="885"/>
      <c r="VWC16" s="886"/>
      <c r="VWD16" s="886"/>
      <c r="VWE16" s="886"/>
      <c r="VWF16" s="885"/>
      <c r="VWG16" s="886"/>
      <c r="VWH16" s="886"/>
      <c r="VWI16" s="886"/>
      <c r="VWJ16" s="885"/>
      <c r="VWK16" s="886"/>
      <c r="VWL16" s="886"/>
      <c r="VWM16" s="886"/>
      <c r="VWN16" s="885"/>
      <c r="VWO16" s="886"/>
      <c r="VWP16" s="886"/>
      <c r="VWQ16" s="886"/>
      <c r="VWR16" s="885"/>
      <c r="VWS16" s="886"/>
      <c r="VWT16" s="886"/>
      <c r="VWU16" s="886"/>
      <c r="VWV16" s="885"/>
      <c r="VWW16" s="886"/>
      <c r="VWX16" s="886"/>
      <c r="VWY16" s="886"/>
      <c r="VWZ16" s="885"/>
      <c r="VXA16" s="886"/>
      <c r="VXB16" s="886"/>
      <c r="VXC16" s="886"/>
      <c r="VXD16" s="885"/>
      <c r="VXE16" s="886"/>
      <c r="VXF16" s="886"/>
      <c r="VXG16" s="886"/>
      <c r="VXH16" s="885"/>
      <c r="VXI16" s="886"/>
      <c r="VXJ16" s="886"/>
      <c r="VXK16" s="886"/>
      <c r="VXL16" s="885"/>
      <c r="VXM16" s="886"/>
      <c r="VXN16" s="886"/>
      <c r="VXO16" s="886"/>
      <c r="VXP16" s="885"/>
      <c r="VXQ16" s="886"/>
      <c r="VXR16" s="886"/>
      <c r="VXS16" s="886"/>
      <c r="VXT16" s="885"/>
      <c r="VXU16" s="886"/>
      <c r="VXV16" s="886"/>
      <c r="VXW16" s="886"/>
      <c r="VXX16" s="885"/>
      <c r="VXY16" s="886"/>
      <c r="VXZ16" s="886"/>
      <c r="VYA16" s="886"/>
      <c r="VYB16" s="885"/>
      <c r="VYC16" s="886"/>
      <c r="VYD16" s="886"/>
      <c r="VYE16" s="886"/>
      <c r="VYF16" s="885"/>
      <c r="VYG16" s="886"/>
      <c r="VYH16" s="886"/>
      <c r="VYI16" s="886"/>
      <c r="VYJ16" s="885"/>
      <c r="VYK16" s="886"/>
      <c r="VYL16" s="886"/>
      <c r="VYM16" s="886"/>
      <c r="VYN16" s="885"/>
      <c r="VYO16" s="886"/>
      <c r="VYP16" s="886"/>
      <c r="VYQ16" s="886"/>
      <c r="VYR16" s="885"/>
      <c r="VYS16" s="886"/>
      <c r="VYT16" s="886"/>
      <c r="VYU16" s="886"/>
      <c r="VYV16" s="885"/>
      <c r="VYW16" s="886"/>
      <c r="VYX16" s="886"/>
      <c r="VYY16" s="886"/>
      <c r="VYZ16" s="885"/>
      <c r="VZA16" s="886"/>
      <c r="VZB16" s="886"/>
      <c r="VZC16" s="886"/>
      <c r="VZD16" s="885"/>
      <c r="VZE16" s="886"/>
      <c r="VZF16" s="886"/>
      <c r="VZG16" s="886"/>
      <c r="VZH16" s="885"/>
      <c r="VZI16" s="886"/>
      <c r="VZJ16" s="886"/>
      <c r="VZK16" s="886"/>
      <c r="VZL16" s="885"/>
      <c r="VZM16" s="886"/>
      <c r="VZN16" s="886"/>
      <c r="VZO16" s="886"/>
      <c r="VZP16" s="885"/>
      <c r="VZQ16" s="886"/>
      <c r="VZR16" s="886"/>
      <c r="VZS16" s="886"/>
      <c r="VZT16" s="885"/>
      <c r="VZU16" s="886"/>
      <c r="VZV16" s="886"/>
      <c r="VZW16" s="886"/>
      <c r="VZX16" s="885"/>
      <c r="VZY16" s="886"/>
      <c r="VZZ16" s="886"/>
      <c r="WAA16" s="886"/>
      <c r="WAB16" s="885"/>
      <c r="WAC16" s="886"/>
      <c r="WAD16" s="886"/>
      <c r="WAE16" s="886"/>
      <c r="WAF16" s="885"/>
      <c r="WAG16" s="886"/>
      <c r="WAH16" s="886"/>
      <c r="WAI16" s="886"/>
      <c r="WAJ16" s="885"/>
      <c r="WAK16" s="886"/>
      <c r="WAL16" s="886"/>
      <c r="WAM16" s="886"/>
      <c r="WAN16" s="885"/>
      <c r="WAO16" s="886"/>
      <c r="WAP16" s="886"/>
      <c r="WAQ16" s="886"/>
      <c r="WAR16" s="885"/>
      <c r="WAS16" s="886"/>
      <c r="WAT16" s="886"/>
      <c r="WAU16" s="886"/>
      <c r="WAV16" s="885"/>
      <c r="WAW16" s="886"/>
      <c r="WAX16" s="886"/>
      <c r="WAY16" s="886"/>
      <c r="WAZ16" s="885"/>
      <c r="WBA16" s="886"/>
      <c r="WBB16" s="886"/>
      <c r="WBC16" s="886"/>
      <c r="WBD16" s="885"/>
      <c r="WBE16" s="886"/>
      <c r="WBF16" s="886"/>
      <c r="WBG16" s="886"/>
      <c r="WBH16" s="885"/>
      <c r="WBI16" s="886"/>
      <c r="WBJ16" s="886"/>
      <c r="WBK16" s="886"/>
      <c r="WBL16" s="885"/>
      <c r="WBM16" s="886"/>
      <c r="WBN16" s="886"/>
      <c r="WBO16" s="886"/>
      <c r="WBP16" s="885"/>
      <c r="WBQ16" s="886"/>
      <c r="WBR16" s="886"/>
      <c r="WBS16" s="886"/>
      <c r="WBT16" s="885"/>
      <c r="WBU16" s="886"/>
      <c r="WBV16" s="886"/>
      <c r="WBW16" s="886"/>
      <c r="WBX16" s="885"/>
      <c r="WBY16" s="886"/>
      <c r="WBZ16" s="886"/>
      <c r="WCA16" s="886"/>
      <c r="WCB16" s="885"/>
      <c r="WCC16" s="886"/>
      <c r="WCD16" s="886"/>
      <c r="WCE16" s="886"/>
      <c r="WCF16" s="885"/>
      <c r="WCG16" s="886"/>
      <c r="WCH16" s="886"/>
      <c r="WCI16" s="886"/>
      <c r="WCJ16" s="885"/>
      <c r="WCK16" s="886"/>
      <c r="WCL16" s="886"/>
      <c r="WCM16" s="886"/>
      <c r="WCN16" s="885"/>
      <c r="WCO16" s="886"/>
      <c r="WCP16" s="886"/>
      <c r="WCQ16" s="886"/>
      <c r="WCR16" s="885"/>
      <c r="WCS16" s="886"/>
      <c r="WCT16" s="886"/>
      <c r="WCU16" s="886"/>
      <c r="WCV16" s="885"/>
      <c r="WCW16" s="886"/>
      <c r="WCX16" s="886"/>
      <c r="WCY16" s="886"/>
      <c r="WCZ16" s="885"/>
      <c r="WDA16" s="886"/>
      <c r="WDB16" s="886"/>
      <c r="WDC16" s="886"/>
      <c r="WDD16" s="885"/>
      <c r="WDE16" s="886"/>
      <c r="WDF16" s="886"/>
      <c r="WDG16" s="886"/>
      <c r="WDH16" s="885"/>
      <c r="WDI16" s="886"/>
      <c r="WDJ16" s="886"/>
      <c r="WDK16" s="886"/>
      <c r="WDL16" s="885"/>
      <c r="WDM16" s="886"/>
      <c r="WDN16" s="886"/>
      <c r="WDO16" s="886"/>
      <c r="WDP16" s="885"/>
      <c r="WDQ16" s="886"/>
      <c r="WDR16" s="886"/>
      <c r="WDS16" s="886"/>
      <c r="WDT16" s="885"/>
      <c r="WDU16" s="886"/>
      <c r="WDV16" s="886"/>
      <c r="WDW16" s="886"/>
      <c r="WDX16" s="885"/>
      <c r="WDY16" s="886"/>
      <c r="WDZ16" s="886"/>
      <c r="WEA16" s="886"/>
      <c r="WEB16" s="885"/>
      <c r="WEC16" s="886"/>
      <c r="WED16" s="886"/>
      <c r="WEE16" s="886"/>
      <c r="WEF16" s="885"/>
      <c r="WEG16" s="886"/>
      <c r="WEH16" s="886"/>
      <c r="WEI16" s="886"/>
      <c r="WEJ16" s="885"/>
      <c r="WEK16" s="886"/>
      <c r="WEL16" s="886"/>
      <c r="WEM16" s="886"/>
      <c r="WEN16" s="885"/>
      <c r="WEO16" s="886"/>
      <c r="WEP16" s="886"/>
      <c r="WEQ16" s="886"/>
      <c r="WER16" s="885"/>
      <c r="WES16" s="886"/>
      <c r="WET16" s="886"/>
      <c r="WEU16" s="886"/>
      <c r="WEV16" s="885"/>
      <c r="WEW16" s="886"/>
      <c r="WEX16" s="886"/>
      <c r="WEY16" s="886"/>
      <c r="WEZ16" s="885"/>
      <c r="WFA16" s="886"/>
      <c r="WFB16" s="886"/>
      <c r="WFC16" s="886"/>
      <c r="WFD16" s="885"/>
      <c r="WFE16" s="886"/>
      <c r="WFF16" s="886"/>
      <c r="WFG16" s="886"/>
      <c r="WFH16" s="885"/>
      <c r="WFI16" s="886"/>
      <c r="WFJ16" s="886"/>
      <c r="WFK16" s="886"/>
      <c r="WFL16" s="885"/>
      <c r="WFM16" s="886"/>
      <c r="WFN16" s="886"/>
      <c r="WFO16" s="886"/>
      <c r="WFP16" s="885"/>
      <c r="WFQ16" s="886"/>
      <c r="WFR16" s="886"/>
      <c r="WFS16" s="886"/>
      <c r="WFT16" s="885"/>
      <c r="WFU16" s="886"/>
      <c r="WFV16" s="886"/>
      <c r="WFW16" s="886"/>
      <c r="WFX16" s="885"/>
      <c r="WFY16" s="886"/>
      <c r="WFZ16" s="886"/>
      <c r="WGA16" s="886"/>
      <c r="WGB16" s="885"/>
      <c r="WGC16" s="886"/>
      <c r="WGD16" s="886"/>
      <c r="WGE16" s="886"/>
      <c r="WGF16" s="885"/>
      <c r="WGG16" s="886"/>
      <c r="WGH16" s="886"/>
      <c r="WGI16" s="886"/>
      <c r="WGJ16" s="885"/>
      <c r="WGK16" s="886"/>
      <c r="WGL16" s="886"/>
      <c r="WGM16" s="886"/>
      <c r="WGN16" s="885"/>
      <c r="WGO16" s="886"/>
      <c r="WGP16" s="886"/>
      <c r="WGQ16" s="886"/>
      <c r="WGR16" s="885"/>
      <c r="WGS16" s="886"/>
      <c r="WGT16" s="886"/>
      <c r="WGU16" s="886"/>
      <c r="WGV16" s="885"/>
      <c r="WGW16" s="886"/>
      <c r="WGX16" s="886"/>
      <c r="WGY16" s="886"/>
      <c r="WGZ16" s="885"/>
      <c r="WHA16" s="886"/>
      <c r="WHB16" s="886"/>
      <c r="WHC16" s="886"/>
      <c r="WHD16" s="885"/>
      <c r="WHE16" s="886"/>
      <c r="WHF16" s="886"/>
      <c r="WHG16" s="886"/>
      <c r="WHH16" s="885"/>
      <c r="WHI16" s="886"/>
      <c r="WHJ16" s="886"/>
      <c r="WHK16" s="886"/>
      <c r="WHL16" s="885"/>
      <c r="WHM16" s="886"/>
      <c r="WHN16" s="886"/>
      <c r="WHO16" s="886"/>
      <c r="WHP16" s="885"/>
      <c r="WHQ16" s="886"/>
      <c r="WHR16" s="886"/>
      <c r="WHS16" s="886"/>
      <c r="WHT16" s="885"/>
      <c r="WHU16" s="886"/>
      <c r="WHV16" s="886"/>
      <c r="WHW16" s="886"/>
      <c r="WHX16" s="885"/>
      <c r="WHY16" s="886"/>
      <c r="WHZ16" s="886"/>
      <c r="WIA16" s="886"/>
      <c r="WIB16" s="885"/>
      <c r="WIC16" s="886"/>
      <c r="WID16" s="886"/>
      <c r="WIE16" s="886"/>
      <c r="WIF16" s="885"/>
      <c r="WIG16" s="886"/>
      <c r="WIH16" s="886"/>
      <c r="WII16" s="886"/>
      <c r="WIJ16" s="885"/>
      <c r="WIK16" s="886"/>
      <c r="WIL16" s="886"/>
      <c r="WIM16" s="886"/>
      <c r="WIN16" s="885"/>
      <c r="WIO16" s="886"/>
      <c r="WIP16" s="886"/>
      <c r="WIQ16" s="886"/>
      <c r="WIR16" s="885"/>
      <c r="WIS16" s="886"/>
      <c r="WIT16" s="886"/>
      <c r="WIU16" s="886"/>
      <c r="WIV16" s="885"/>
      <c r="WIW16" s="886"/>
      <c r="WIX16" s="886"/>
      <c r="WIY16" s="886"/>
      <c r="WIZ16" s="885"/>
      <c r="WJA16" s="886"/>
      <c r="WJB16" s="886"/>
      <c r="WJC16" s="886"/>
      <c r="WJD16" s="885"/>
      <c r="WJE16" s="886"/>
      <c r="WJF16" s="886"/>
      <c r="WJG16" s="886"/>
      <c r="WJH16" s="885"/>
      <c r="WJI16" s="886"/>
      <c r="WJJ16" s="886"/>
      <c r="WJK16" s="886"/>
      <c r="WJL16" s="885"/>
      <c r="WJM16" s="886"/>
      <c r="WJN16" s="886"/>
      <c r="WJO16" s="886"/>
      <c r="WJP16" s="885"/>
      <c r="WJQ16" s="886"/>
      <c r="WJR16" s="886"/>
      <c r="WJS16" s="886"/>
      <c r="WJT16" s="885"/>
      <c r="WJU16" s="886"/>
      <c r="WJV16" s="886"/>
      <c r="WJW16" s="886"/>
      <c r="WJX16" s="885"/>
      <c r="WJY16" s="886"/>
      <c r="WJZ16" s="886"/>
      <c r="WKA16" s="886"/>
      <c r="WKB16" s="885"/>
      <c r="WKC16" s="886"/>
      <c r="WKD16" s="886"/>
      <c r="WKE16" s="886"/>
      <c r="WKF16" s="885"/>
      <c r="WKG16" s="886"/>
      <c r="WKH16" s="886"/>
      <c r="WKI16" s="886"/>
      <c r="WKJ16" s="885"/>
      <c r="WKK16" s="886"/>
      <c r="WKL16" s="886"/>
      <c r="WKM16" s="886"/>
      <c r="WKN16" s="885"/>
      <c r="WKO16" s="886"/>
      <c r="WKP16" s="886"/>
      <c r="WKQ16" s="886"/>
      <c r="WKR16" s="885"/>
      <c r="WKS16" s="886"/>
      <c r="WKT16" s="886"/>
      <c r="WKU16" s="886"/>
      <c r="WKV16" s="885"/>
      <c r="WKW16" s="886"/>
      <c r="WKX16" s="886"/>
      <c r="WKY16" s="886"/>
      <c r="WKZ16" s="885"/>
      <c r="WLA16" s="886"/>
      <c r="WLB16" s="886"/>
      <c r="WLC16" s="886"/>
      <c r="WLD16" s="885"/>
      <c r="WLE16" s="886"/>
      <c r="WLF16" s="886"/>
      <c r="WLG16" s="886"/>
      <c r="WLH16" s="885"/>
      <c r="WLI16" s="886"/>
      <c r="WLJ16" s="886"/>
      <c r="WLK16" s="886"/>
      <c r="WLL16" s="885"/>
      <c r="WLM16" s="886"/>
      <c r="WLN16" s="886"/>
      <c r="WLO16" s="886"/>
      <c r="WLP16" s="885"/>
      <c r="WLQ16" s="886"/>
      <c r="WLR16" s="886"/>
      <c r="WLS16" s="886"/>
      <c r="WLT16" s="885"/>
      <c r="WLU16" s="886"/>
      <c r="WLV16" s="886"/>
      <c r="WLW16" s="886"/>
      <c r="WLX16" s="885"/>
      <c r="WLY16" s="886"/>
      <c r="WLZ16" s="886"/>
      <c r="WMA16" s="886"/>
      <c r="WMB16" s="885"/>
      <c r="WMC16" s="886"/>
      <c r="WMD16" s="886"/>
      <c r="WME16" s="886"/>
      <c r="WMF16" s="885"/>
      <c r="WMG16" s="886"/>
      <c r="WMH16" s="886"/>
      <c r="WMI16" s="886"/>
      <c r="WMJ16" s="885"/>
      <c r="WMK16" s="886"/>
      <c r="WML16" s="886"/>
      <c r="WMM16" s="886"/>
      <c r="WMN16" s="885"/>
      <c r="WMO16" s="886"/>
      <c r="WMP16" s="886"/>
      <c r="WMQ16" s="886"/>
      <c r="WMR16" s="885"/>
      <c r="WMS16" s="886"/>
      <c r="WMT16" s="886"/>
      <c r="WMU16" s="886"/>
      <c r="WMV16" s="885"/>
      <c r="WMW16" s="886"/>
      <c r="WMX16" s="886"/>
      <c r="WMY16" s="886"/>
      <c r="WMZ16" s="885"/>
      <c r="WNA16" s="886"/>
      <c r="WNB16" s="886"/>
      <c r="WNC16" s="886"/>
      <c r="WND16" s="885"/>
      <c r="WNE16" s="886"/>
      <c r="WNF16" s="886"/>
      <c r="WNG16" s="886"/>
      <c r="WNH16" s="885"/>
      <c r="WNI16" s="886"/>
      <c r="WNJ16" s="886"/>
      <c r="WNK16" s="886"/>
      <c r="WNL16" s="885"/>
      <c r="WNM16" s="886"/>
      <c r="WNN16" s="886"/>
      <c r="WNO16" s="886"/>
      <c r="WNP16" s="885"/>
      <c r="WNQ16" s="886"/>
      <c r="WNR16" s="886"/>
      <c r="WNS16" s="886"/>
      <c r="WNT16" s="885"/>
      <c r="WNU16" s="886"/>
      <c r="WNV16" s="886"/>
      <c r="WNW16" s="886"/>
      <c r="WNX16" s="885"/>
      <c r="WNY16" s="886"/>
      <c r="WNZ16" s="886"/>
      <c r="WOA16" s="886"/>
      <c r="WOB16" s="885"/>
      <c r="WOC16" s="886"/>
      <c r="WOD16" s="886"/>
      <c r="WOE16" s="886"/>
      <c r="WOF16" s="885"/>
      <c r="WOG16" s="886"/>
      <c r="WOH16" s="886"/>
      <c r="WOI16" s="886"/>
      <c r="WOJ16" s="885"/>
      <c r="WOK16" s="886"/>
      <c r="WOL16" s="886"/>
      <c r="WOM16" s="886"/>
      <c r="WON16" s="885"/>
      <c r="WOO16" s="886"/>
      <c r="WOP16" s="886"/>
      <c r="WOQ16" s="886"/>
      <c r="WOR16" s="885"/>
      <c r="WOS16" s="886"/>
      <c r="WOT16" s="886"/>
      <c r="WOU16" s="886"/>
      <c r="WOV16" s="885"/>
      <c r="WOW16" s="886"/>
      <c r="WOX16" s="886"/>
      <c r="WOY16" s="886"/>
      <c r="WOZ16" s="885"/>
      <c r="WPA16" s="886"/>
      <c r="WPB16" s="886"/>
      <c r="WPC16" s="886"/>
      <c r="WPD16" s="885"/>
      <c r="WPE16" s="886"/>
      <c r="WPF16" s="886"/>
      <c r="WPG16" s="886"/>
      <c r="WPH16" s="885"/>
      <c r="WPI16" s="886"/>
      <c r="WPJ16" s="886"/>
      <c r="WPK16" s="886"/>
      <c r="WPL16" s="885"/>
      <c r="WPM16" s="886"/>
      <c r="WPN16" s="886"/>
      <c r="WPO16" s="886"/>
      <c r="WPP16" s="885"/>
      <c r="WPQ16" s="886"/>
      <c r="WPR16" s="886"/>
      <c r="WPS16" s="886"/>
      <c r="WPT16" s="885"/>
      <c r="WPU16" s="886"/>
      <c r="WPV16" s="886"/>
      <c r="WPW16" s="886"/>
      <c r="WPX16" s="885"/>
      <c r="WPY16" s="886"/>
      <c r="WPZ16" s="886"/>
      <c r="WQA16" s="886"/>
      <c r="WQB16" s="885"/>
      <c r="WQC16" s="886"/>
      <c r="WQD16" s="886"/>
      <c r="WQE16" s="886"/>
      <c r="WQF16" s="885"/>
      <c r="WQG16" s="886"/>
      <c r="WQH16" s="886"/>
      <c r="WQI16" s="886"/>
      <c r="WQJ16" s="885"/>
      <c r="WQK16" s="886"/>
      <c r="WQL16" s="886"/>
      <c r="WQM16" s="886"/>
      <c r="WQN16" s="885"/>
      <c r="WQO16" s="886"/>
      <c r="WQP16" s="886"/>
      <c r="WQQ16" s="886"/>
      <c r="WQR16" s="885"/>
      <c r="WQS16" s="886"/>
      <c r="WQT16" s="886"/>
      <c r="WQU16" s="886"/>
      <c r="WQV16" s="885"/>
      <c r="WQW16" s="886"/>
      <c r="WQX16" s="886"/>
      <c r="WQY16" s="886"/>
      <c r="WQZ16" s="885"/>
      <c r="WRA16" s="886"/>
      <c r="WRB16" s="886"/>
      <c r="WRC16" s="886"/>
      <c r="WRD16" s="885"/>
      <c r="WRE16" s="886"/>
      <c r="WRF16" s="886"/>
      <c r="WRG16" s="886"/>
      <c r="WRH16" s="885"/>
      <c r="WRI16" s="886"/>
      <c r="WRJ16" s="886"/>
      <c r="WRK16" s="886"/>
      <c r="WRL16" s="885"/>
      <c r="WRM16" s="886"/>
      <c r="WRN16" s="886"/>
      <c r="WRO16" s="886"/>
      <c r="WRP16" s="885"/>
      <c r="WRQ16" s="886"/>
      <c r="WRR16" s="886"/>
      <c r="WRS16" s="886"/>
      <c r="WRT16" s="885"/>
      <c r="WRU16" s="886"/>
      <c r="WRV16" s="886"/>
      <c r="WRW16" s="886"/>
      <c r="WRX16" s="885"/>
      <c r="WRY16" s="886"/>
      <c r="WRZ16" s="886"/>
      <c r="WSA16" s="886"/>
      <c r="WSB16" s="885"/>
      <c r="WSC16" s="886"/>
      <c r="WSD16" s="886"/>
      <c r="WSE16" s="886"/>
      <c r="WSF16" s="885"/>
      <c r="WSG16" s="886"/>
      <c r="WSH16" s="886"/>
      <c r="WSI16" s="886"/>
      <c r="WSJ16" s="885"/>
      <c r="WSK16" s="886"/>
      <c r="WSL16" s="886"/>
      <c r="WSM16" s="886"/>
      <c r="WSN16" s="885"/>
      <c r="WSO16" s="886"/>
      <c r="WSP16" s="886"/>
      <c r="WSQ16" s="886"/>
      <c r="WSR16" s="885"/>
      <c r="WSS16" s="886"/>
      <c r="WST16" s="886"/>
      <c r="WSU16" s="886"/>
      <c r="WSV16" s="885"/>
      <c r="WSW16" s="886"/>
      <c r="WSX16" s="886"/>
      <c r="WSY16" s="886"/>
      <c r="WSZ16" s="885"/>
      <c r="WTA16" s="886"/>
      <c r="WTB16" s="886"/>
      <c r="WTC16" s="886"/>
      <c r="WTD16" s="885"/>
      <c r="WTE16" s="886"/>
      <c r="WTF16" s="886"/>
      <c r="WTG16" s="886"/>
      <c r="WTH16" s="885"/>
      <c r="WTI16" s="886"/>
      <c r="WTJ16" s="886"/>
      <c r="WTK16" s="886"/>
      <c r="WTL16" s="885"/>
      <c r="WTM16" s="886"/>
      <c r="WTN16" s="886"/>
      <c r="WTO16" s="886"/>
      <c r="WTP16" s="885"/>
      <c r="WTQ16" s="886"/>
      <c r="WTR16" s="886"/>
      <c r="WTS16" s="886"/>
      <c r="WTT16" s="885"/>
      <c r="WTU16" s="886"/>
      <c r="WTV16" s="886"/>
      <c r="WTW16" s="886"/>
      <c r="WTX16" s="885"/>
      <c r="WTY16" s="886"/>
      <c r="WTZ16" s="886"/>
      <c r="WUA16" s="886"/>
      <c r="WUB16" s="885"/>
      <c r="WUC16" s="886"/>
      <c r="WUD16" s="886"/>
      <c r="WUE16" s="886"/>
      <c r="WUF16" s="885"/>
      <c r="WUG16" s="886"/>
      <c r="WUH16" s="886"/>
      <c r="WUI16" s="886"/>
      <c r="WUJ16" s="885"/>
      <c r="WUK16" s="886"/>
      <c r="WUL16" s="886"/>
      <c r="WUM16" s="886"/>
      <c r="WUN16" s="885"/>
      <c r="WUO16" s="886"/>
      <c r="WUP16" s="886"/>
      <c r="WUQ16" s="886"/>
      <c r="WUR16" s="885"/>
      <c r="WUS16" s="886"/>
      <c r="WUT16" s="886"/>
      <c r="WUU16" s="886"/>
      <c r="WUV16" s="885"/>
      <c r="WUW16" s="886"/>
      <c r="WUX16" s="886"/>
      <c r="WUY16" s="886"/>
      <c r="WUZ16" s="885"/>
      <c r="WVA16" s="886"/>
      <c r="WVB16" s="886"/>
      <c r="WVC16" s="886"/>
      <c r="WVD16" s="885"/>
      <c r="WVE16" s="886"/>
      <c r="WVF16" s="886"/>
      <c r="WVG16" s="886"/>
      <c r="WVH16" s="885"/>
      <c r="WVI16" s="886"/>
      <c r="WVJ16" s="886"/>
      <c r="WVK16" s="886"/>
      <c r="WVL16" s="885"/>
      <c r="WVM16" s="886"/>
      <c r="WVN16" s="886"/>
      <c r="WVO16" s="886"/>
      <c r="WVP16" s="885"/>
      <c r="WVQ16" s="886"/>
      <c r="WVR16" s="886"/>
      <c r="WVS16" s="886"/>
      <c r="WVT16" s="885"/>
      <c r="WVU16" s="886"/>
      <c r="WVV16" s="886"/>
      <c r="WVW16" s="886"/>
      <c r="WVX16" s="885"/>
      <c r="WVY16" s="886"/>
      <c r="WVZ16" s="886"/>
      <c r="WWA16" s="886"/>
      <c r="WWB16" s="885"/>
      <c r="WWC16" s="886"/>
      <c r="WWD16" s="886"/>
      <c r="WWE16" s="886"/>
      <c r="WWF16" s="885"/>
      <c r="WWG16" s="886"/>
      <c r="WWH16" s="886"/>
      <c r="WWI16" s="886"/>
      <c r="WWJ16" s="885"/>
      <c r="WWK16" s="886"/>
      <c r="WWL16" s="886"/>
      <c r="WWM16" s="886"/>
      <c r="WWN16" s="885"/>
      <c r="WWO16" s="886"/>
      <c r="WWP16" s="886"/>
      <c r="WWQ16" s="886"/>
      <c r="WWR16" s="885"/>
      <c r="WWS16" s="886"/>
      <c r="WWT16" s="886"/>
      <c r="WWU16" s="886"/>
      <c r="WWV16" s="885"/>
      <c r="WWW16" s="886"/>
      <c r="WWX16" s="886"/>
      <c r="WWY16" s="886"/>
      <c r="WWZ16" s="885"/>
      <c r="WXA16" s="886"/>
      <c r="WXB16" s="886"/>
      <c r="WXC16" s="886"/>
      <c r="WXD16" s="885"/>
      <c r="WXE16" s="886"/>
      <c r="WXF16" s="886"/>
      <c r="WXG16" s="886"/>
      <c r="WXH16" s="885"/>
      <c r="WXI16" s="886"/>
      <c r="WXJ16" s="886"/>
      <c r="WXK16" s="886"/>
      <c r="WXL16" s="885"/>
      <c r="WXM16" s="886"/>
      <c r="WXN16" s="886"/>
      <c r="WXO16" s="886"/>
      <c r="WXP16" s="885"/>
      <c r="WXQ16" s="886"/>
      <c r="WXR16" s="886"/>
      <c r="WXS16" s="886"/>
      <c r="WXT16" s="885"/>
      <c r="WXU16" s="886"/>
      <c r="WXV16" s="886"/>
      <c r="WXW16" s="886"/>
      <c r="WXX16" s="885"/>
      <c r="WXY16" s="886"/>
      <c r="WXZ16" s="886"/>
      <c r="WYA16" s="886"/>
      <c r="WYB16" s="885"/>
      <c r="WYC16" s="886"/>
      <c r="WYD16" s="886"/>
      <c r="WYE16" s="886"/>
      <c r="WYF16" s="885"/>
      <c r="WYG16" s="886"/>
      <c r="WYH16" s="886"/>
      <c r="WYI16" s="886"/>
      <c r="WYJ16" s="885"/>
      <c r="WYK16" s="886"/>
      <c r="WYL16" s="886"/>
      <c r="WYM16" s="886"/>
      <c r="WYN16" s="885"/>
      <c r="WYO16" s="886"/>
      <c r="WYP16" s="886"/>
      <c r="WYQ16" s="886"/>
      <c r="WYR16" s="885"/>
      <c r="WYS16" s="886"/>
      <c r="WYT16" s="886"/>
      <c r="WYU16" s="886"/>
      <c r="WYV16" s="885"/>
      <c r="WYW16" s="886"/>
      <c r="WYX16" s="886"/>
      <c r="WYY16" s="886"/>
      <c r="WYZ16" s="885"/>
      <c r="WZA16" s="886"/>
      <c r="WZB16" s="886"/>
      <c r="WZC16" s="886"/>
      <c r="WZD16" s="885"/>
      <c r="WZE16" s="886"/>
      <c r="WZF16" s="886"/>
      <c r="WZG16" s="886"/>
      <c r="WZH16" s="885"/>
      <c r="WZI16" s="886"/>
      <c r="WZJ16" s="886"/>
      <c r="WZK16" s="886"/>
      <c r="WZL16" s="885"/>
      <c r="WZM16" s="886"/>
      <c r="WZN16" s="886"/>
      <c r="WZO16" s="886"/>
      <c r="WZP16" s="885"/>
      <c r="WZQ16" s="886"/>
      <c r="WZR16" s="886"/>
      <c r="WZS16" s="886"/>
      <c r="WZT16" s="885"/>
      <c r="WZU16" s="886"/>
      <c r="WZV16" s="886"/>
      <c r="WZW16" s="886"/>
      <c r="WZX16" s="885"/>
      <c r="WZY16" s="886"/>
      <c r="WZZ16" s="886"/>
      <c r="XAA16" s="886"/>
      <c r="XAB16" s="885"/>
      <c r="XAC16" s="886"/>
      <c r="XAD16" s="886"/>
      <c r="XAE16" s="886"/>
      <c r="XAF16" s="885"/>
      <c r="XAG16" s="886"/>
      <c r="XAH16" s="886"/>
      <c r="XAI16" s="886"/>
      <c r="XAJ16" s="885"/>
      <c r="XAK16" s="886"/>
      <c r="XAL16" s="886"/>
      <c r="XAM16" s="886"/>
      <c r="XAN16" s="885"/>
      <c r="XAO16" s="886"/>
      <c r="XAP16" s="886"/>
      <c r="XAQ16" s="886"/>
      <c r="XAR16" s="885"/>
      <c r="XAS16" s="886"/>
      <c r="XAT16" s="886"/>
      <c r="XAU16" s="886"/>
      <c r="XAV16" s="885"/>
      <c r="XAW16" s="886"/>
      <c r="XAX16" s="886"/>
      <c r="XAY16" s="886"/>
      <c r="XAZ16" s="885"/>
      <c r="XBA16" s="886"/>
      <c r="XBB16" s="886"/>
      <c r="XBC16" s="886"/>
      <c r="XBD16" s="885"/>
      <c r="XBE16" s="886"/>
      <c r="XBF16" s="886"/>
      <c r="XBG16" s="886"/>
      <c r="XBH16" s="885"/>
      <c r="XBI16" s="886"/>
      <c r="XBJ16" s="886"/>
      <c r="XBK16" s="886"/>
      <c r="XBL16" s="885"/>
      <c r="XBM16" s="886"/>
      <c r="XBN16" s="886"/>
      <c r="XBO16" s="886"/>
      <c r="XBP16" s="885"/>
      <c r="XBQ16" s="886"/>
      <c r="XBR16" s="886"/>
      <c r="XBS16" s="886"/>
      <c r="XBT16" s="885"/>
      <c r="XBU16" s="886"/>
      <c r="XBV16" s="886"/>
      <c r="XBW16" s="886"/>
      <c r="XBX16" s="885"/>
      <c r="XBY16" s="886"/>
      <c r="XBZ16" s="886"/>
      <c r="XCA16" s="886"/>
      <c r="XCB16" s="885"/>
      <c r="XCC16" s="886"/>
      <c r="XCD16" s="886"/>
      <c r="XCE16" s="886"/>
      <c r="XCF16" s="885"/>
      <c r="XCG16" s="886"/>
      <c r="XCH16" s="886"/>
      <c r="XCI16" s="886"/>
      <c r="XCJ16" s="885"/>
      <c r="XCK16" s="886"/>
      <c r="XCL16" s="886"/>
      <c r="XCM16" s="886"/>
      <c r="XCN16" s="885"/>
      <c r="XCO16" s="886"/>
      <c r="XCP16" s="886"/>
      <c r="XCQ16" s="886"/>
      <c r="XCR16" s="885"/>
      <c r="XCS16" s="886"/>
      <c r="XCT16" s="886"/>
      <c r="XCU16" s="886"/>
      <c r="XCV16" s="885"/>
      <c r="XCW16" s="886"/>
      <c r="XCX16" s="886"/>
      <c r="XCY16" s="886"/>
      <c r="XCZ16" s="885"/>
      <c r="XDA16" s="886"/>
      <c r="XDB16" s="886"/>
      <c r="XDC16" s="886"/>
      <c r="XDD16" s="885"/>
      <c r="XDE16" s="886"/>
      <c r="XDF16" s="886"/>
      <c r="XDG16" s="886"/>
      <c r="XDH16" s="885"/>
      <c r="XDI16" s="886"/>
      <c r="XDJ16" s="886"/>
      <c r="XDK16" s="886"/>
      <c r="XDL16" s="885"/>
      <c r="XDM16" s="886"/>
      <c r="XDN16" s="886"/>
      <c r="XDO16" s="886"/>
      <c r="XDP16" s="885"/>
      <c r="XDQ16" s="886"/>
      <c r="XDR16" s="886"/>
      <c r="XDS16" s="886"/>
      <c r="XDT16" s="885"/>
      <c r="XDU16" s="886"/>
      <c r="XDV16" s="886"/>
      <c r="XDW16" s="886"/>
      <c r="XDX16" s="885"/>
      <c r="XDY16" s="886"/>
      <c r="XDZ16" s="886"/>
      <c r="XEA16" s="886"/>
      <c r="XEB16" s="885"/>
      <c r="XEC16" s="886"/>
      <c r="XED16" s="886"/>
      <c r="XEE16" s="886"/>
      <c r="XEF16" s="885"/>
      <c r="XEG16" s="886"/>
      <c r="XEH16" s="886"/>
      <c r="XEI16" s="886"/>
      <c r="XEJ16" s="885"/>
      <c r="XEK16" s="886"/>
      <c r="XEL16" s="886"/>
      <c r="XEM16" s="886"/>
    </row>
    <row r="17" spans="1:16367" s="215" customFormat="1" ht="22.5" customHeight="1" x14ac:dyDescent="0.25">
      <c r="A17" s="976" t="s">
        <v>593</v>
      </c>
      <c r="B17" s="243"/>
      <c r="C17" s="875">
        <f>SUM('تراز 1400'!$M$79)</f>
        <v>5971508739</v>
      </c>
      <c r="D17" s="1066"/>
      <c r="E17" s="875">
        <v>0</v>
      </c>
      <c r="H17" s="883"/>
      <c r="L17" s="870"/>
      <c r="P17" s="885"/>
      <c r="Q17" s="886"/>
      <c r="R17" s="886"/>
      <c r="S17" s="886"/>
      <c r="T17" s="885"/>
      <c r="U17" s="886"/>
      <c r="V17" s="886"/>
      <c r="W17" s="886"/>
      <c r="X17" s="885"/>
      <c r="Y17" s="886"/>
      <c r="Z17" s="886"/>
      <c r="AA17" s="886"/>
      <c r="AB17" s="885"/>
      <c r="AC17" s="886"/>
      <c r="AD17" s="886"/>
      <c r="AE17" s="886"/>
      <c r="AF17" s="885"/>
      <c r="AG17" s="886"/>
      <c r="AH17" s="886"/>
      <c r="AI17" s="886"/>
      <c r="AJ17" s="885"/>
      <c r="AK17" s="886"/>
      <c r="AL17" s="886"/>
      <c r="AM17" s="886"/>
      <c r="AN17" s="885"/>
      <c r="AO17" s="886"/>
      <c r="AP17" s="886"/>
      <c r="AQ17" s="886"/>
      <c r="AR17" s="885"/>
      <c r="AS17" s="886"/>
      <c r="AT17" s="886"/>
      <c r="AU17" s="886"/>
      <c r="AV17" s="885"/>
      <c r="AW17" s="886"/>
      <c r="AX17" s="886"/>
      <c r="AY17" s="886"/>
      <c r="AZ17" s="885"/>
      <c r="BA17" s="886"/>
      <c r="BB17" s="886"/>
      <c r="BC17" s="886"/>
      <c r="BD17" s="885"/>
      <c r="BE17" s="886"/>
      <c r="BF17" s="886"/>
      <c r="BG17" s="886"/>
      <c r="BH17" s="885"/>
      <c r="BI17" s="886"/>
      <c r="BJ17" s="886"/>
      <c r="BK17" s="886"/>
      <c r="BL17" s="885"/>
      <c r="BM17" s="886"/>
      <c r="BN17" s="886"/>
      <c r="BO17" s="886"/>
      <c r="BP17" s="885"/>
      <c r="BQ17" s="886"/>
      <c r="BR17" s="886"/>
      <c r="BS17" s="886"/>
      <c r="BT17" s="885"/>
      <c r="BU17" s="886"/>
      <c r="BV17" s="886"/>
      <c r="BW17" s="886"/>
      <c r="BX17" s="885"/>
      <c r="BY17" s="886"/>
      <c r="BZ17" s="886"/>
      <c r="CA17" s="886"/>
      <c r="CB17" s="885"/>
      <c r="CC17" s="886"/>
      <c r="CD17" s="886"/>
      <c r="CE17" s="886"/>
      <c r="CF17" s="885"/>
      <c r="CG17" s="886"/>
      <c r="CH17" s="886"/>
      <c r="CI17" s="886"/>
      <c r="CJ17" s="885"/>
      <c r="CK17" s="886"/>
      <c r="CL17" s="886"/>
      <c r="CM17" s="886"/>
      <c r="CN17" s="885"/>
      <c r="CO17" s="886"/>
      <c r="CP17" s="886"/>
      <c r="CQ17" s="886"/>
      <c r="CR17" s="885"/>
      <c r="CS17" s="886"/>
      <c r="CT17" s="886"/>
      <c r="CU17" s="886"/>
      <c r="CV17" s="885"/>
      <c r="CW17" s="886"/>
      <c r="CX17" s="886"/>
      <c r="CY17" s="886"/>
      <c r="CZ17" s="885"/>
      <c r="DA17" s="886"/>
      <c r="DB17" s="886"/>
      <c r="DC17" s="886"/>
      <c r="DD17" s="885"/>
      <c r="DE17" s="886"/>
      <c r="DF17" s="886"/>
      <c r="DG17" s="886"/>
      <c r="DH17" s="885"/>
      <c r="DI17" s="886"/>
      <c r="DJ17" s="886"/>
      <c r="DK17" s="886"/>
      <c r="DL17" s="885"/>
      <c r="DM17" s="886"/>
      <c r="DN17" s="886"/>
      <c r="DO17" s="886"/>
      <c r="DP17" s="885"/>
      <c r="DQ17" s="886"/>
      <c r="DR17" s="886"/>
      <c r="DS17" s="886"/>
      <c r="DT17" s="885"/>
      <c r="DU17" s="886"/>
      <c r="DV17" s="886"/>
      <c r="DW17" s="886"/>
      <c r="DX17" s="885"/>
      <c r="DY17" s="886"/>
      <c r="DZ17" s="886"/>
      <c r="EA17" s="886"/>
      <c r="EB17" s="885"/>
      <c r="EC17" s="886"/>
      <c r="ED17" s="886"/>
      <c r="EE17" s="886"/>
      <c r="EF17" s="885"/>
      <c r="EG17" s="886"/>
      <c r="EH17" s="886"/>
      <c r="EI17" s="886"/>
      <c r="EJ17" s="885"/>
      <c r="EK17" s="886"/>
      <c r="EL17" s="886"/>
      <c r="EM17" s="886"/>
      <c r="EN17" s="885"/>
      <c r="EO17" s="886"/>
      <c r="EP17" s="886"/>
      <c r="EQ17" s="886"/>
      <c r="ER17" s="885"/>
      <c r="ES17" s="886"/>
      <c r="ET17" s="886"/>
      <c r="EU17" s="886"/>
      <c r="EV17" s="885"/>
      <c r="EW17" s="886"/>
      <c r="EX17" s="886"/>
      <c r="EY17" s="886"/>
      <c r="EZ17" s="885"/>
      <c r="FA17" s="886"/>
      <c r="FB17" s="886"/>
      <c r="FC17" s="886"/>
      <c r="FD17" s="885"/>
      <c r="FE17" s="886"/>
      <c r="FF17" s="886"/>
      <c r="FG17" s="886"/>
      <c r="FH17" s="885"/>
      <c r="FI17" s="886"/>
      <c r="FJ17" s="886"/>
      <c r="FK17" s="886"/>
      <c r="FL17" s="885"/>
      <c r="FM17" s="886"/>
      <c r="FN17" s="886"/>
      <c r="FO17" s="886"/>
      <c r="FP17" s="885"/>
      <c r="FQ17" s="886"/>
      <c r="FR17" s="886"/>
      <c r="FS17" s="886"/>
      <c r="FT17" s="885"/>
      <c r="FU17" s="886"/>
      <c r="FV17" s="886"/>
      <c r="FW17" s="886"/>
      <c r="FX17" s="885"/>
      <c r="FY17" s="886"/>
      <c r="FZ17" s="886"/>
      <c r="GA17" s="886"/>
      <c r="GB17" s="885"/>
      <c r="GC17" s="886"/>
      <c r="GD17" s="886"/>
      <c r="GE17" s="886"/>
      <c r="GF17" s="885"/>
      <c r="GG17" s="886"/>
      <c r="GH17" s="886"/>
      <c r="GI17" s="886"/>
      <c r="GJ17" s="885"/>
      <c r="GK17" s="886"/>
      <c r="GL17" s="886"/>
      <c r="GM17" s="886"/>
      <c r="GN17" s="885"/>
      <c r="GO17" s="886"/>
      <c r="GP17" s="886"/>
      <c r="GQ17" s="886"/>
      <c r="GR17" s="885"/>
      <c r="GS17" s="886"/>
      <c r="GT17" s="886"/>
      <c r="GU17" s="886"/>
      <c r="GV17" s="885"/>
      <c r="GW17" s="886"/>
      <c r="GX17" s="886"/>
      <c r="GY17" s="886"/>
      <c r="GZ17" s="885"/>
      <c r="HA17" s="886"/>
      <c r="HB17" s="886"/>
      <c r="HC17" s="886"/>
      <c r="HD17" s="885"/>
      <c r="HE17" s="886"/>
      <c r="HF17" s="886"/>
      <c r="HG17" s="886"/>
      <c r="HH17" s="885"/>
      <c r="HI17" s="886"/>
      <c r="HJ17" s="886"/>
      <c r="HK17" s="886"/>
      <c r="HL17" s="885"/>
      <c r="HM17" s="886"/>
      <c r="HN17" s="886"/>
      <c r="HO17" s="886"/>
      <c r="HP17" s="885"/>
      <c r="HQ17" s="886"/>
      <c r="HR17" s="886"/>
      <c r="HS17" s="886"/>
      <c r="HT17" s="885"/>
      <c r="HU17" s="886"/>
      <c r="HV17" s="886"/>
      <c r="HW17" s="886"/>
      <c r="HX17" s="885"/>
      <c r="HY17" s="886"/>
      <c r="HZ17" s="886"/>
      <c r="IA17" s="886"/>
      <c r="IB17" s="885"/>
      <c r="IC17" s="886"/>
      <c r="ID17" s="886"/>
      <c r="IE17" s="886"/>
      <c r="IF17" s="885"/>
      <c r="IG17" s="886"/>
      <c r="IH17" s="886"/>
      <c r="II17" s="886"/>
      <c r="IJ17" s="885"/>
      <c r="IK17" s="886"/>
      <c r="IL17" s="886"/>
      <c r="IM17" s="886"/>
      <c r="IN17" s="885"/>
      <c r="IO17" s="886"/>
      <c r="IP17" s="886"/>
      <c r="IQ17" s="886"/>
      <c r="IR17" s="885"/>
      <c r="IS17" s="886"/>
      <c r="IT17" s="886"/>
      <c r="IU17" s="886"/>
      <c r="IV17" s="885"/>
      <c r="IW17" s="886"/>
      <c r="IX17" s="886"/>
      <c r="IY17" s="886"/>
      <c r="IZ17" s="885"/>
      <c r="JA17" s="886"/>
      <c r="JB17" s="886"/>
      <c r="JC17" s="886"/>
      <c r="JD17" s="885"/>
      <c r="JE17" s="886"/>
      <c r="JF17" s="886"/>
      <c r="JG17" s="886"/>
      <c r="JH17" s="885"/>
      <c r="JI17" s="886"/>
      <c r="JJ17" s="886"/>
      <c r="JK17" s="886"/>
      <c r="JL17" s="885"/>
      <c r="JM17" s="886"/>
      <c r="JN17" s="886"/>
      <c r="JO17" s="886"/>
      <c r="JP17" s="885"/>
      <c r="JQ17" s="886"/>
      <c r="JR17" s="886"/>
      <c r="JS17" s="886"/>
      <c r="JT17" s="885"/>
      <c r="JU17" s="886"/>
      <c r="JV17" s="886"/>
      <c r="JW17" s="886"/>
      <c r="JX17" s="885"/>
      <c r="JY17" s="886"/>
      <c r="JZ17" s="886"/>
      <c r="KA17" s="886"/>
      <c r="KB17" s="885"/>
      <c r="KC17" s="886"/>
      <c r="KD17" s="886"/>
      <c r="KE17" s="886"/>
      <c r="KF17" s="885"/>
      <c r="KG17" s="886"/>
      <c r="KH17" s="886"/>
      <c r="KI17" s="886"/>
      <c r="KJ17" s="885"/>
      <c r="KK17" s="886"/>
      <c r="KL17" s="886"/>
      <c r="KM17" s="886"/>
      <c r="KN17" s="885"/>
      <c r="KO17" s="886"/>
      <c r="KP17" s="886"/>
      <c r="KQ17" s="886"/>
      <c r="KR17" s="885"/>
      <c r="KS17" s="886"/>
      <c r="KT17" s="886"/>
      <c r="KU17" s="886"/>
      <c r="KV17" s="885"/>
      <c r="KW17" s="886"/>
      <c r="KX17" s="886"/>
      <c r="KY17" s="886"/>
      <c r="KZ17" s="885"/>
      <c r="LA17" s="886"/>
      <c r="LB17" s="886"/>
      <c r="LC17" s="886"/>
      <c r="LD17" s="885"/>
      <c r="LE17" s="886"/>
      <c r="LF17" s="886"/>
      <c r="LG17" s="886"/>
      <c r="LH17" s="885"/>
      <c r="LI17" s="886"/>
      <c r="LJ17" s="886"/>
      <c r="LK17" s="886"/>
      <c r="LL17" s="885"/>
      <c r="LM17" s="886"/>
      <c r="LN17" s="886"/>
      <c r="LO17" s="886"/>
      <c r="LP17" s="885"/>
      <c r="LQ17" s="886"/>
      <c r="LR17" s="886"/>
      <c r="LS17" s="886"/>
      <c r="LT17" s="885"/>
      <c r="LU17" s="886"/>
      <c r="LV17" s="886"/>
      <c r="LW17" s="886"/>
      <c r="LX17" s="885"/>
      <c r="LY17" s="886"/>
      <c r="LZ17" s="886"/>
      <c r="MA17" s="886"/>
      <c r="MB17" s="885"/>
      <c r="MC17" s="886"/>
      <c r="MD17" s="886"/>
      <c r="ME17" s="886"/>
      <c r="MF17" s="885"/>
      <c r="MG17" s="886"/>
      <c r="MH17" s="886"/>
      <c r="MI17" s="886"/>
      <c r="MJ17" s="885"/>
      <c r="MK17" s="886"/>
      <c r="ML17" s="886"/>
      <c r="MM17" s="886"/>
      <c r="MN17" s="885"/>
      <c r="MO17" s="886"/>
      <c r="MP17" s="886"/>
      <c r="MQ17" s="886"/>
      <c r="MR17" s="885"/>
      <c r="MS17" s="886"/>
      <c r="MT17" s="886"/>
      <c r="MU17" s="886"/>
      <c r="MV17" s="885"/>
      <c r="MW17" s="886"/>
      <c r="MX17" s="886"/>
      <c r="MY17" s="886"/>
      <c r="MZ17" s="885"/>
      <c r="NA17" s="886"/>
      <c r="NB17" s="886"/>
      <c r="NC17" s="886"/>
      <c r="ND17" s="885"/>
      <c r="NE17" s="886"/>
      <c r="NF17" s="886"/>
      <c r="NG17" s="886"/>
      <c r="NH17" s="885"/>
      <c r="NI17" s="886"/>
      <c r="NJ17" s="886"/>
      <c r="NK17" s="886"/>
      <c r="NL17" s="885"/>
      <c r="NM17" s="886"/>
      <c r="NN17" s="886"/>
      <c r="NO17" s="886"/>
      <c r="NP17" s="885"/>
      <c r="NQ17" s="886"/>
      <c r="NR17" s="886"/>
      <c r="NS17" s="886"/>
      <c r="NT17" s="885"/>
      <c r="NU17" s="886"/>
      <c r="NV17" s="886"/>
      <c r="NW17" s="886"/>
      <c r="NX17" s="885"/>
      <c r="NY17" s="886"/>
      <c r="NZ17" s="886"/>
      <c r="OA17" s="886"/>
      <c r="OB17" s="885"/>
      <c r="OC17" s="886"/>
      <c r="OD17" s="886"/>
      <c r="OE17" s="886"/>
      <c r="OF17" s="885"/>
      <c r="OG17" s="886"/>
      <c r="OH17" s="886"/>
      <c r="OI17" s="886"/>
      <c r="OJ17" s="885"/>
      <c r="OK17" s="886"/>
      <c r="OL17" s="886"/>
      <c r="OM17" s="886"/>
      <c r="ON17" s="885"/>
      <c r="OO17" s="886"/>
      <c r="OP17" s="886"/>
      <c r="OQ17" s="886"/>
      <c r="OR17" s="885"/>
      <c r="OS17" s="886"/>
      <c r="OT17" s="886"/>
      <c r="OU17" s="886"/>
      <c r="OV17" s="885"/>
      <c r="OW17" s="886"/>
      <c r="OX17" s="886"/>
      <c r="OY17" s="886"/>
      <c r="OZ17" s="885"/>
      <c r="PA17" s="886"/>
      <c r="PB17" s="886"/>
      <c r="PC17" s="886"/>
      <c r="PD17" s="885"/>
      <c r="PE17" s="886"/>
      <c r="PF17" s="886"/>
      <c r="PG17" s="886"/>
      <c r="PH17" s="885"/>
      <c r="PI17" s="886"/>
      <c r="PJ17" s="886"/>
      <c r="PK17" s="886"/>
      <c r="PL17" s="885"/>
      <c r="PM17" s="886"/>
      <c r="PN17" s="886"/>
      <c r="PO17" s="886"/>
      <c r="PP17" s="885"/>
      <c r="PQ17" s="886"/>
      <c r="PR17" s="886"/>
      <c r="PS17" s="886"/>
      <c r="PT17" s="885"/>
      <c r="PU17" s="886"/>
      <c r="PV17" s="886"/>
      <c r="PW17" s="886"/>
      <c r="PX17" s="885"/>
      <c r="PY17" s="886"/>
      <c r="PZ17" s="886"/>
      <c r="QA17" s="886"/>
      <c r="QB17" s="885"/>
      <c r="QC17" s="886"/>
      <c r="QD17" s="886"/>
      <c r="QE17" s="886"/>
      <c r="QF17" s="885"/>
      <c r="QG17" s="886"/>
      <c r="QH17" s="886"/>
      <c r="QI17" s="886"/>
      <c r="QJ17" s="885"/>
      <c r="QK17" s="886"/>
      <c r="QL17" s="886"/>
      <c r="QM17" s="886"/>
      <c r="QN17" s="885"/>
      <c r="QO17" s="886"/>
      <c r="QP17" s="886"/>
      <c r="QQ17" s="886"/>
      <c r="QR17" s="885"/>
      <c r="QS17" s="886"/>
      <c r="QT17" s="886"/>
      <c r="QU17" s="886"/>
      <c r="QV17" s="885"/>
      <c r="QW17" s="886"/>
      <c r="QX17" s="886"/>
      <c r="QY17" s="886"/>
      <c r="QZ17" s="885"/>
      <c r="RA17" s="886"/>
      <c r="RB17" s="886"/>
      <c r="RC17" s="886"/>
      <c r="RD17" s="885"/>
      <c r="RE17" s="886"/>
      <c r="RF17" s="886"/>
      <c r="RG17" s="886"/>
      <c r="RH17" s="885"/>
      <c r="RI17" s="886"/>
      <c r="RJ17" s="886"/>
      <c r="RK17" s="886"/>
      <c r="RL17" s="885"/>
      <c r="RM17" s="886"/>
      <c r="RN17" s="886"/>
      <c r="RO17" s="886"/>
      <c r="RP17" s="885"/>
      <c r="RQ17" s="886"/>
      <c r="RR17" s="886"/>
      <c r="RS17" s="886"/>
      <c r="RT17" s="885"/>
      <c r="RU17" s="886"/>
      <c r="RV17" s="886"/>
      <c r="RW17" s="886"/>
      <c r="RX17" s="885"/>
      <c r="RY17" s="886"/>
      <c r="RZ17" s="886"/>
      <c r="SA17" s="886"/>
      <c r="SB17" s="885"/>
      <c r="SC17" s="886"/>
      <c r="SD17" s="886"/>
      <c r="SE17" s="886"/>
      <c r="SF17" s="885"/>
      <c r="SG17" s="886"/>
      <c r="SH17" s="886"/>
      <c r="SI17" s="886"/>
      <c r="SJ17" s="885"/>
      <c r="SK17" s="886"/>
      <c r="SL17" s="886"/>
      <c r="SM17" s="886"/>
      <c r="SN17" s="885"/>
      <c r="SO17" s="886"/>
      <c r="SP17" s="886"/>
      <c r="SQ17" s="886"/>
      <c r="SR17" s="885"/>
      <c r="SS17" s="886"/>
      <c r="ST17" s="886"/>
      <c r="SU17" s="886"/>
      <c r="SV17" s="885"/>
      <c r="SW17" s="886"/>
      <c r="SX17" s="886"/>
      <c r="SY17" s="886"/>
      <c r="SZ17" s="885"/>
      <c r="TA17" s="886"/>
      <c r="TB17" s="886"/>
      <c r="TC17" s="886"/>
      <c r="TD17" s="885"/>
      <c r="TE17" s="886"/>
      <c r="TF17" s="886"/>
      <c r="TG17" s="886"/>
      <c r="TH17" s="885"/>
      <c r="TI17" s="886"/>
      <c r="TJ17" s="886"/>
      <c r="TK17" s="886"/>
      <c r="TL17" s="885"/>
      <c r="TM17" s="886"/>
      <c r="TN17" s="886"/>
      <c r="TO17" s="886"/>
      <c r="TP17" s="885"/>
      <c r="TQ17" s="886"/>
      <c r="TR17" s="886"/>
      <c r="TS17" s="886"/>
      <c r="TT17" s="885"/>
      <c r="TU17" s="886"/>
      <c r="TV17" s="886"/>
      <c r="TW17" s="886"/>
      <c r="TX17" s="885"/>
      <c r="TY17" s="886"/>
      <c r="TZ17" s="886"/>
      <c r="UA17" s="886"/>
      <c r="UB17" s="885"/>
      <c r="UC17" s="886"/>
      <c r="UD17" s="886"/>
      <c r="UE17" s="886"/>
      <c r="UF17" s="885"/>
      <c r="UG17" s="886"/>
      <c r="UH17" s="886"/>
      <c r="UI17" s="886"/>
      <c r="UJ17" s="885"/>
      <c r="UK17" s="886"/>
      <c r="UL17" s="886"/>
      <c r="UM17" s="886"/>
      <c r="UN17" s="885"/>
      <c r="UO17" s="886"/>
      <c r="UP17" s="886"/>
      <c r="UQ17" s="886"/>
      <c r="UR17" s="885"/>
      <c r="US17" s="886"/>
      <c r="UT17" s="886"/>
      <c r="UU17" s="886"/>
      <c r="UV17" s="885"/>
      <c r="UW17" s="886"/>
      <c r="UX17" s="886"/>
      <c r="UY17" s="886"/>
      <c r="UZ17" s="885"/>
      <c r="VA17" s="886"/>
      <c r="VB17" s="886"/>
      <c r="VC17" s="886"/>
      <c r="VD17" s="885"/>
      <c r="VE17" s="886"/>
      <c r="VF17" s="886"/>
      <c r="VG17" s="886"/>
      <c r="VH17" s="885"/>
      <c r="VI17" s="886"/>
      <c r="VJ17" s="886"/>
      <c r="VK17" s="886"/>
      <c r="VL17" s="885"/>
      <c r="VM17" s="886"/>
      <c r="VN17" s="886"/>
      <c r="VO17" s="886"/>
      <c r="VP17" s="885"/>
      <c r="VQ17" s="886"/>
      <c r="VR17" s="886"/>
      <c r="VS17" s="886"/>
      <c r="VT17" s="885"/>
      <c r="VU17" s="886"/>
      <c r="VV17" s="886"/>
      <c r="VW17" s="886"/>
      <c r="VX17" s="885"/>
      <c r="VY17" s="886"/>
      <c r="VZ17" s="886"/>
      <c r="WA17" s="886"/>
      <c r="WB17" s="885"/>
      <c r="WC17" s="886"/>
      <c r="WD17" s="886"/>
      <c r="WE17" s="886"/>
      <c r="WF17" s="885"/>
      <c r="WG17" s="886"/>
      <c r="WH17" s="886"/>
      <c r="WI17" s="886"/>
      <c r="WJ17" s="885"/>
      <c r="WK17" s="886"/>
      <c r="WL17" s="886"/>
      <c r="WM17" s="886"/>
      <c r="WN17" s="885"/>
      <c r="WO17" s="886"/>
      <c r="WP17" s="886"/>
      <c r="WQ17" s="886"/>
      <c r="WR17" s="885"/>
      <c r="WS17" s="886"/>
      <c r="WT17" s="886"/>
      <c r="WU17" s="886"/>
      <c r="WV17" s="885"/>
      <c r="WW17" s="886"/>
      <c r="WX17" s="886"/>
      <c r="WY17" s="886"/>
      <c r="WZ17" s="885"/>
      <c r="XA17" s="886"/>
      <c r="XB17" s="886"/>
      <c r="XC17" s="886"/>
      <c r="XD17" s="885"/>
      <c r="XE17" s="886"/>
      <c r="XF17" s="886"/>
      <c r="XG17" s="886"/>
      <c r="XH17" s="885"/>
      <c r="XI17" s="886"/>
      <c r="XJ17" s="886"/>
      <c r="XK17" s="886"/>
      <c r="XL17" s="885"/>
      <c r="XM17" s="886"/>
      <c r="XN17" s="886"/>
      <c r="XO17" s="886"/>
      <c r="XP17" s="885"/>
      <c r="XQ17" s="886"/>
      <c r="XR17" s="886"/>
      <c r="XS17" s="886"/>
      <c r="XT17" s="885"/>
      <c r="XU17" s="886"/>
      <c r="XV17" s="886"/>
      <c r="XW17" s="886"/>
      <c r="XX17" s="885"/>
      <c r="XY17" s="886"/>
      <c r="XZ17" s="886"/>
      <c r="YA17" s="886"/>
      <c r="YB17" s="885"/>
      <c r="YC17" s="886"/>
      <c r="YD17" s="886"/>
      <c r="YE17" s="886"/>
      <c r="YF17" s="885"/>
      <c r="YG17" s="886"/>
      <c r="YH17" s="886"/>
      <c r="YI17" s="886"/>
      <c r="YJ17" s="885"/>
      <c r="YK17" s="886"/>
      <c r="YL17" s="886"/>
      <c r="YM17" s="886"/>
      <c r="YN17" s="885"/>
      <c r="YO17" s="886"/>
      <c r="YP17" s="886"/>
      <c r="YQ17" s="886"/>
      <c r="YR17" s="885"/>
      <c r="YS17" s="886"/>
      <c r="YT17" s="886"/>
      <c r="YU17" s="886"/>
      <c r="YV17" s="885"/>
      <c r="YW17" s="886"/>
      <c r="YX17" s="886"/>
      <c r="YY17" s="886"/>
      <c r="YZ17" s="885"/>
      <c r="ZA17" s="886"/>
      <c r="ZB17" s="886"/>
      <c r="ZC17" s="886"/>
      <c r="ZD17" s="885"/>
      <c r="ZE17" s="886"/>
      <c r="ZF17" s="886"/>
      <c r="ZG17" s="886"/>
      <c r="ZH17" s="885"/>
      <c r="ZI17" s="886"/>
      <c r="ZJ17" s="886"/>
      <c r="ZK17" s="886"/>
      <c r="ZL17" s="885"/>
      <c r="ZM17" s="886"/>
      <c r="ZN17" s="886"/>
      <c r="ZO17" s="886"/>
      <c r="ZP17" s="885"/>
      <c r="ZQ17" s="886"/>
      <c r="ZR17" s="886"/>
      <c r="ZS17" s="886"/>
      <c r="ZT17" s="885"/>
      <c r="ZU17" s="886"/>
      <c r="ZV17" s="886"/>
      <c r="ZW17" s="886"/>
      <c r="ZX17" s="885"/>
      <c r="ZY17" s="886"/>
      <c r="ZZ17" s="886"/>
      <c r="AAA17" s="886"/>
      <c r="AAB17" s="885"/>
      <c r="AAC17" s="886"/>
      <c r="AAD17" s="886"/>
      <c r="AAE17" s="886"/>
      <c r="AAF17" s="885"/>
      <c r="AAG17" s="886"/>
      <c r="AAH17" s="886"/>
      <c r="AAI17" s="886"/>
      <c r="AAJ17" s="885"/>
      <c r="AAK17" s="886"/>
      <c r="AAL17" s="886"/>
      <c r="AAM17" s="886"/>
      <c r="AAN17" s="885"/>
      <c r="AAO17" s="886"/>
      <c r="AAP17" s="886"/>
      <c r="AAQ17" s="886"/>
      <c r="AAR17" s="885"/>
      <c r="AAS17" s="886"/>
      <c r="AAT17" s="886"/>
      <c r="AAU17" s="886"/>
      <c r="AAV17" s="885"/>
      <c r="AAW17" s="886"/>
      <c r="AAX17" s="886"/>
      <c r="AAY17" s="886"/>
      <c r="AAZ17" s="885"/>
      <c r="ABA17" s="886"/>
      <c r="ABB17" s="886"/>
      <c r="ABC17" s="886"/>
      <c r="ABD17" s="885"/>
      <c r="ABE17" s="886"/>
      <c r="ABF17" s="886"/>
      <c r="ABG17" s="886"/>
      <c r="ABH17" s="885"/>
      <c r="ABI17" s="886"/>
      <c r="ABJ17" s="886"/>
      <c r="ABK17" s="886"/>
      <c r="ABL17" s="885"/>
      <c r="ABM17" s="886"/>
      <c r="ABN17" s="886"/>
      <c r="ABO17" s="886"/>
      <c r="ABP17" s="885"/>
      <c r="ABQ17" s="886"/>
      <c r="ABR17" s="886"/>
      <c r="ABS17" s="886"/>
      <c r="ABT17" s="885"/>
      <c r="ABU17" s="886"/>
      <c r="ABV17" s="886"/>
      <c r="ABW17" s="886"/>
      <c r="ABX17" s="885"/>
      <c r="ABY17" s="886"/>
      <c r="ABZ17" s="886"/>
      <c r="ACA17" s="886"/>
      <c r="ACB17" s="885"/>
      <c r="ACC17" s="886"/>
      <c r="ACD17" s="886"/>
      <c r="ACE17" s="886"/>
      <c r="ACF17" s="885"/>
      <c r="ACG17" s="886"/>
      <c r="ACH17" s="886"/>
      <c r="ACI17" s="886"/>
      <c r="ACJ17" s="885"/>
      <c r="ACK17" s="886"/>
      <c r="ACL17" s="886"/>
      <c r="ACM17" s="886"/>
      <c r="ACN17" s="885"/>
      <c r="ACO17" s="886"/>
      <c r="ACP17" s="886"/>
      <c r="ACQ17" s="886"/>
      <c r="ACR17" s="885"/>
      <c r="ACS17" s="886"/>
      <c r="ACT17" s="886"/>
      <c r="ACU17" s="886"/>
      <c r="ACV17" s="885"/>
      <c r="ACW17" s="886"/>
      <c r="ACX17" s="886"/>
      <c r="ACY17" s="886"/>
      <c r="ACZ17" s="885"/>
      <c r="ADA17" s="886"/>
      <c r="ADB17" s="886"/>
      <c r="ADC17" s="886"/>
      <c r="ADD17" s="885"/>
      <c r="ADE17" s="886"/>
      <c r="ADF17" s="886"/>
      <c r="ADG17" s="886"/>
      <c r="ADH17" s="885"/>
      <c r="ADI17" s="886"/>
      <c r="ADJ17" s="886"/>
      <c r="ADK17" s="886"/>
      <c r="ADL17" s="885"/>
      <c r="ADM17" s="886"/>
      <c r="ADN17" s="886"/>
      <c r="ADO17" s="886"/>
      <c r="ADP17" s="885"/>
      <c r="ADQ17" s="886"/>
      <c r="ADR17" s="886"/>
      <c r="ADS17" s="886"/>
      <c r="ADT17" s="885"/>
      <c r="ADU17" s="886"/>
      <c r="ADV17" s="886"/>
      <c r="ADW17" s="886"/>
      <c r="ADX17" s="885"/>
      <c r="ADY17" s="886"/>
      <c r="ADZ17" s="886"/>
      <c r="AEA17" s="886"/>
      <c r="AEB17" s="885"/>
      <c r="AEC17" s="886"/>
      <c r="AED17" s="886"/>
      <c r="AEE17" s="886"/>
      <c r="AEF17" s="885"/>
      <c r="AEG17" s="886"/>
      <c r="AEH17" s="886"/>
      <c r="AEI17" s="886"/>
      <c r="AEJ17" s="885"/>
      <c r="AEK17" s="886"/>
      <c r="AEL17" s="886"/>
      <c r="AEM17" s="886"/>
      <c r="AEN17" s="885"/>
      <c r="AEO17" s="886"/>
      <c r="AEP17" s="886"/>
      <c r="AEQ17" s="886"/>
      <c r="AER17" s="885"/>
      <c r="AES17" s="886"/>
      <c r="AET17" s="886"/>
      <c r="AEU17" s="886"/>
      <c r="AEV17" s="885"/>
      <c r="AEW17" s="886"/>
      <c r="AEX17" s="886"/>
      <c r="AEY17" s="886"/>
      <c r="AEZ17" s="885"/>
      <c r="AFA17" s="886"/>
      <c r="AFB17" s="886"/>
      <c r="AFC17" s="886"/>
      <c r="AFD17" s="885"/>
      <c r="AFE17" s="886"/>
      <c r="AFF17" s="886"/>
      <c r="AFG17" s="886"/>
      <c r="AFH17" s="885"/>
      <c r="AFI17" s="886"/>
      <c r="AFJ17" s="886"/>
      <c r="AFK17" s="886"/>
      <c r="AFL17" s="885"/>
      <c r="AFM17" s="886"/>
      <c r="AFN17" s="886"/>
      <c r="AFO17" s="886"/>
      <c r="AFP17" s="885"/>
      <c r="AFQ17" s="886"/>
      <c r="AFR17" s="886"/>
      <c r="AFS17" s="886"/>
      <c r="AFT17" s="885"/>
      <c r="AFU17" s="886"/>
      <c r="AFV17" s="886"/>
      <c r="AFW17" s="886"/>
      <c r="AFX17" s="885"/>
      <c r="AFY17" s="886"/>
      <c r="AFZ17" s="886"/>
      <c r="AGA17" s="886"/>
      <c r="AGB17" s="885"/>
      <c r="AGC17" s="886"/>
      <c r="AGD17" s="886"/>
      <c r="AGE17" s="886"/>
      <c r="AGF17" s="885"/>
      <c r="AGG17" s="886"/>
      <c r="AGH17" s="886"/>
      <c r="AGI17" s="886"/>
      <c r="AGJ17" s="885"/>
      <c r="AGK17" s="886"/>
      <c r="AGL17" s="886"/>
      <c r="AGM17" s="886"/>
      <c r="AGN17" s="885"/>
      <c r="AGO17" s="886"/>
      <c r="AGP17" s="886"/>
      <c r="AGQ17" s="886"/>
      <c r="AGR17" s="885"/>
      <c r="AGS17" s="886"/>
      <c r="AGT17" s="886"/>
      <c r="AGU17" s="886"/>
      <c r="AGV17" s="885"/>
      <c r="AGW17" s="886"/>
      <c r="AGX17" s="886"/>
      <c r="AGY17" s="886"/>
      <c r="AGZ17" s="885"/>
      <c r="AHA17" s="886"/>
      <c r="AHB17" s="886"/>
      <c r="AHC17" s="886"/>
      <c r="AHD17" s="885"/>
      <c r="AHE17" s="886"/>
      <c r="AHF17" s="886"/>
      <c r="AHG17" s="886"/>
      <c r="AHH17" s="885"/>
      <c r="AHI17" s="886"/>
      <c r="AHJ17" s="886"/>
      <c r="AHK17" s="886"/>
      <c r="AHL17" s="885"/>
      <c r="AHM17" s="886"/>
      <c r="AHN17" s="886"/>
      <c r="AHO17" s="886"/>
      <c r="AHP17" s="885"/>
      <c r="AHQ17" s="886"/>
      <c r="AHR17" s="886"/>
      <c r="AHS17" s="886"/>
      <c r="AHT17" s="885"/>
      <c r="AHU17" s="886"/>
      <c r="AHV17" s="886"/>
      <c r="AHW17" s="886"/>
      <c r="AHX17" s="885"/>
      <c r="AHY17" s="886"/>
      <c r="AHZ17" s="886"/>
      <c r="AIA17" s="886"/>
      <c r="AIB17" s="885"/>
      <c r="AIC17" s="886"/>
      <c r="AID17" s="886"/>
      <c r="AIE17" s="886"/>
      <c r="AIF17" s="885"/>
      <c r="AIG17" s="886"/>
      <c r="AIH17" s="886"/>
      <c r="AII17" s="886"/>
      <c r="AIJ17" s="885"/>
      <c r="AIK17" s="886"/>
      <c r="AIL17" s="886"/>
      <c r="AIM17" s="886"/>
      <c r="AIN17" s="885"/>
      <c r="AIO17" s="886"/>
      <c r="AIP17" s="886"/>
      <c r="AIQ17" s="886"/>
      <c r="AIR17" s="885"/>
      <c r="AIS17" s="886"/>
      <c r="AIT17" s="886"/>
      <c r="AIU17" s="886"/>
      <c r="AIV17" s="885"/>
      <c r="AIW17" s="886"/>
      <c r="AIX17" s="886"/>
      <c r="AIY17" s="886"/>
      <c r="AIZ17" s="885"/>
      <c r="AJA17" s="886"/>
      <c r="AJB17" s="886"/>
      <c r="AJC17" s="886"/>
      <c r="AJD17" s="885"/>
      <c r="AJE17" s="886"/>
      <c r="AJF17" s="886"/>
      <c r="AJG17" s="886"/>
      <c r="AJH17" s="885"/>
      <c r="AJI17" s="886"/>
      <c r="AJJ17" s="886"/>
      <c r="AJK17" s="886"/>
      <c r="AJL17" s="885"/>
      <c r="AJM17" s="886"/>
      <c r="AJN17" s="886"/>
      <c r="AJO17" s="886"/>
      <c r="AJP17" s="885"/>
      <c r="AJQ17" s="886"/>
      <c r="AJR17" s="886"/>
      <c r="AJS17" s="886"/>
      <c r="AJT17" s="885"/>
      <c r="AJU17" s="886"/>
      <c r="AJV17" s="886"/>
      <c r="AJW17" s="886"/>
      <c r="AJX17" s="885"/>
      <c r="AJY17" s="886"/>
      <c r="AJZ17" s="886"/>
      <c r="AKA17" s="886"/>
      <c r="AKB17" s="885"/>
      <c r="AKC17" s="886"/>
      <c r="AKD17" s="886"/>
      <c r="AKE17" s="886"/>
      <c r="AKF17" s="885"/>
      <c r="AKG17" s="886"/>
      <c r="AKH17" s="886"/>
      <c r="AKI17" s="886"/>
      <c r="AKJ17" s="885"/>
      <c r="AKK17" s="886"/>
      <c r="AKL17" s="886"/>
      <c r="AKM17" s="886"/>
      <c r="AKN17" s="885"/>
      <c r="AKO17" s="886"/>
      <c r="AKP17" s="886"/>
      <c r="AKQ17" s="886"/>
      <c r="AKR17" s="885"/>
      <c r="AKS17" s="886"/>
      <c r="AKT17" s="886"/>
      <c r="AKU17" s="886"/>
      <c r="AKV17" s="885"/>
      <c r="AKW17" s="886"/>
      <c r="AKX17" s="886"/>
      <c r="AKY17" s="886"/>
      <c r="AKZ17" s="885"/>
      <c r="ALA17" s="886"/>
      <c r="ALB17" s="886"/>
      <c r="ALC17" s="886"/>
      <c r="ALD17" s="885"/>
      <c r="ALE17" s="886"/>
      <c r="ALF17" s="886"/>
      <c r="ALG17" s="886"/>
      <c r="ALH17" s="885"/>
      <c r="ALI17" s="886"/>
      <c r="ALJ17" s="886"/>
      <c r="ALK17" s="886"/>
      <c r="ALL17" s="885"/>
      <c r="ALM17" s="886"/>
      <c r="ALN17" s="886"/>
      <c r="ALO17" s="886"/>
      <c r="ALP17" s="885"/>
      <c r="ALQ17" s="886"/>
      <c r="ALR17" s="886"/>
      <c r="ALS17" s="886"/>
      <c r="ALT17" s="885"/>
      <c r="ALU17" s="886"/>
      <c r="ALV17" s="886"/>
      <c r="ALW17" s="886"/>
      <c r="ALX17" s="885"/>
      <c r="ALY17" s="886"/>
      <c r="ALZ17" s="886"/>
      <c r="AMA17" s="886"/>
      <c r="AMB17" s="885"/>
      <c r="AMC17" s="886"/>
      <c r="AMD17" s="886"/>
      <c r="AME17" s="886"/>
      <c r="AMF17" s="885"/>
      <c r="AMG17" s="886"/>
      <c r="AMH17" s="886"/>
      <c r="AMI17" s="886"/>
      <c r="AMJ17" s="885"/>
      <c r="AMK17" s="886"/>
      <c r="AML17" s="886"/>
      <c r="AMM17" s="886"/>
      <c r="AMN17" s="885"/>
      <c r="AMO17" s="886"/>
      <c r="AMP17" s="886"/>
      <c r="AMQ17" s="886"/>
      <c r="AMR17" s="885"/>
      <c r="AMS17" s="886"/>
      <c r="AMT17" s="886"/>
      <c r="AMU17" s="886"/>
      <c r="AMV17" s="885"/>
      <c r="AMW17" s="886"/>
      <c r="AMX17" s="886"/>
      <c r="AMY17" s="886"/>
      <c r="AMZ17" s="885"/>
      <c r="ANA17" s="886"/>
      <c r="ANB17" s="886"/>
      <c r="ANC17" s="886"/>
      <c r="AND17" s="885"/>
      <c r="ANE17" s="886"/>
      <c r="ANF17" s="886"/>
      <c r="ANG17" s="886"/>
      <c r="ANH17" s="885"/>
      <c r="ANI17" s="886"/>
      <c r="ANJ17" s="886"/>
      <c r="ANK17" s="886"/>
      <c r="ANL17" s="885"/>
      <c r="ANM17" s="886"/>
      <c r="ANN17" s="886"/>
      <c r="ANO17" s="886"/>
      <c r="ANP17" s="885"/>
      <c r="ANQ17" s="886"/>
      <c r="ANR17" s="886"/>
      <c r="ANS17" s="886"/>
      <c r="ANT17" s="885"/>
      <c r="ANU17" s="886"/>
      <c r="ANV17" s="886"/>
      <c r="ANW17" s="886"/>
      <c r="ANX17" s="885"/>
      <c r="ANY17" s="886"/>
      <c r="ANZ17" s="886"/>
      <c r="AOA17" s="886"/>
      <c r="AOB17" s="885"/>
      <c r="AOC17" s="886"/>
      <c r="AOD17" s="886"/>
      <c r="AOE17" s="886"/>
      <c r="AOF17" s="885"/>
      <c r="AOG17" s="886"/>
      <c r="AOH17" s="886"/>
      <c r="AOI17" s="886"/>
      <c r="AOJ17" s="885"/>
      <c r="AOK17" s="886"/>
      <c r="AOL17" s="886"/>
      <c r="AOM17" s="886"/>
      <c r="AON17" s="885"/>
      <c r="AOO17" s="886"/>
      <c r="AOP17" s="886"/>
      <c r="AOQ17" s="886"/>
      <c r="AOR17" s="885"/>
      <c r="AOS17" s="886"/>
      <c r="AOT17" s="886"/>
      <c r="AOU17" s="886"/>
      <c r="AOV17" s="885"/>
      <c r="AOW17" s="886"/>
      <c r="AOX17" s="886"/>
      <c r="AOY17" s="886"/>
      <c r="AOZ17" s="885"/>
      <c r="APA17" s="886"/>
      <c r="APB17" s="886"/>
      <c r="APC17" s="886"/>
      <c r="APD17" s="885"/>
      <c r="APE17" s="886"/>
      <c r="APF17" s="886"/>
      <c r="APG17" s="886"/>
      <c r="APH17" s="885"/>
      <c r="API17" s="886"/>
      <c r="APJ17" s="886"/>
      <c r="APK17" s="886"/>
      <c r="APL17" s="885"/>
      <c r="APM17" s="886"/>
      <c r="APN17" s="886"/>
      <c r="APO17" s="886"/>
      <c r="APP17" s="885"/>
      <c r="APQ17" s="886"/>
      <c r="APR17" s="886"/>
      <c r="APS17" s="886"/>
      <c r="APT17" s="885"/>
      <c r="APU17" s="886"/>
      <c r="APV17" s="886"/>
      <c r="APW17" s="886"/>
      <c r="APX17" s="885"/>
      <c r="APY17" s="886"/>
      <c r="APZ17" s="886"/>
      <c r="AQA17" s="886"/>
      <c r="AQB17" s="885"/>
      <c r="AQC17" s="886"/>
      <c r="AQD17" s="886"/>
      <c r="AQE17" s="886"/>
      <c r="AQF17" s="885"/>
      <c r="AQG17" s="886"/>
      <c r="AQH17" s="886"/>
      <c r="AQI17" s="886"/>
      <c r="AQJ17" s="885"/>
      <c r="AQK17" s="886"/>
      <c r="AQL17" s="886"/>
      <c r="AQM17" s="886"/>
      <c r="AQN17" s="885"/>
      <c r="AQO17" s="886"/>
      <c r="AQP17" s="886"/>
      <c r="AQQ17" s="886"/>
      <c r="AQR17" s="885"/>
      <c r="AQS17" s="886"/>
      <c r="AQT17" s="886"/>
      <c r="AQU17" s="886"/>
      <c r="AQV17" s="885"/>
      <c r="AQW17" s="886"/>
      <c r="AQX17" s="886"/>
      <c r="AQY17" s="886"/>
      <c r="AQZ17" s="885"/>
      <c r="ARA17" s="886"/>
      <c r="ARB17" s="886"/>
      <c r="ARC17" s="886"/>
      <c r="ARD17" s="885"/>
      <c r="ARE17" s="886"/>
      <c r="ARF17" s="886"/>
      <c r="ARG17" s="886"/>
      <c r="ARH17" s="885"/>
      <c r="ARI17" s="886"/>
      <c r="ARJ17" s="886"/>
      <c r="ARK17" s="886"/>
      <c r="ARL17" s="885"/>
      <c r="ARM17" s="886"/>
      <c r="ARN17" s="886"/>
      <c r="ARO17" s="886"/>
      <c r="ARP17" s="885"/>
      <c r="ARQ17" s="886"/>
      <c r="ARR17" s="886"/>
      <c r="ARS17" s="886"/>
      <c r="ART17" s="885"/>
      <c r="ARU17" s="886"/>
      <c r="ARV17" s="886"/>
      <c r="ARW17" s="886"/>
      <c r="ARX17" s="885"/>
      <c r="ARY17" s="886"/>
      <c r="ARZ17" s="886"/>
      <c r="ASA17" s="886"/>
      <c r="ASB17" s="885"/>
      <c r="ASC17" s="886"/>
      <c r="ASD17" s="886"/>
      <c r="ASE17" s="886"/>
      <c r="ASF17" s="885"/>
      <c r="ASG17" s="886"/>
      <c r="ASH17" s="886"/>
      <c r="ASI17" s="886"/>
      <c r="ASJ17" s="885"/>
      <c r="ASK17" s="886"/>
      <c r="ASL17" s="886"/>
      <c r="ASM17" s="886"/>
      <c r="ASN17" s="885"/>
      <c r="ASO17" s="886"/>
      <c r="ASP17" s="886"/>
      <c r="ASQ17" s="886"/>
      <c r="ASR17" s="885"/>
      <c r="ASS17" s="886"/>
      <c r="AST17" s="886"/>
      <c r="ASU17" s="886"/>
      <c r="ASV17" s="885"/>
      <c r="ASW17" s="886"/>
      <c r="ASX17" s="886"/>
      <c r="ASY17" s="886"/>
      <c r="ASZ17" s="885"/>
      <c r="ATA17" s="886"/>
      <c r="ATB17" s="886"/>
      <c r="ATC17" s="886"/>
      <c r="ATD17" s="885"/>
      <c r="ATE17" s="886"/>
      <c r="ATF17" s="886"/>
      <c r="ATG17" s="886"/>
      <c r="ATH17" s="885"/>
      <c r="ATI17" s="886"/>
      <c r="ATJ17" s="886"/>
      <c r="ATK17" s="886"/>
      <c r="ATL17" s="885"/>
      <c r="ATM17" s="886"/>
      <c r="ATN17" s="886"/>
      <c r="ATO17" s="886"/>
      <c r="ATP17" s="885"/>
      <c r="ATQ17" s="886"/>
      <c r="ATR17" s="886"/>
      <c r="ATS17" s="886"/>
      <c r="ATT17" s="885"/>
      <c r="ATU17" s="886"/>
      <c r="ATV17" s="886"/>
      <c r="ATW17" s="886"/>
      <c r="ATX17" s="885"/>
      <c r="ATY17" s="886"/>
      <c r="ATZ17" s="886"/>
      <c r="AUA17" s="886"/>
      <c r="AUB17" s="885"/>
      <c r="AUC17" s="886"/>
      <c r="AUD17" s="886"/>
      <c r="AUE17" s="886"/>
      <c r="AUF17" s="885"/>
      <c r="AUG17" s="886"/>
      <c r="AUH17" s="886"/>
      <c r="AUI17" s="886"/>
      <c r="AUJ17" s="885"/>
      <c r="AUK17" s="886"/>
      <c r="AUL17" s="886"/>
      <c r="AUM17" s="886"/>
      <c r="AUN17" s="885"/>
      <c r="AUO17" s="886"/>
      <c r="AUP17" s="886"/>
      <c r="AUQ17" s="886"/>
      <c r="AUR17" s="885"/>
      <c r="AUS17" s="886"/>
      <c r="AUT17" s="886"/>
      <c r="AUU17" s="886"/>
      <c r="AUV17" s="885"/>
      <c r="AUW17" s="886"/>
      <c r="AUX17" s="886"/>
      <c r="AUY17" s="886"/>
      <c r="AUZ17" s="885"/>
      <c r="AVA17" s="886"/>
      <c r="AVB17" s="886"/>
      <c r="AVC17" s="886"/>
      <c r="AVD17" s="885"/>
      <c r="AVE17" s="886"/>
      <c r="AVF17" s="886"/>
      <c r="AVG17" s="886"/>
      <c r="AVH17" s="885"/>
      <c r="AVI17" s="886"/>
      <c r="AVJ17" s="886"/>
      <c r="AVK17" s="886"/>
      <c r="AVL17" s="885"/>
      <c r="AVM17" s="886"/>
      <c r="AVN17" s="886"/>
      <c r="AVO17" s="886"/>
      <c r="AVP17" s="885"/>
      <c r="AVQ17" s="886"/>
      <c r="AVR17" s="886"/>
      <c r="AVS17" s="886"/>
      <c r="AVT17" s="885"/>
      <c r="AVU17" s="886"/>
      <c r="AVV17" s="886"/>
      <c r="AVW17" s="886"/>
      <c r="AVX17" s="885"/>
      <c r="AVY17" s="886"/>
      <c r="AVZ17" s="886"/>
      <c r="AWA17" s="886"/>
      <c r="AWB17" s="885"/>
      <c r="AWC17" s="886"/>
      <c r="AWD17" s="886"/>
      <c r="AWE17" s="886"/>
      <c r="AWF17" s="885"/>
      <c r="AWG17" s="886"/>
      <c r="AWH17" s="886"/>
      <c r="AWI17" s="886"/>
      <c r="AWJ17" s="885"/>
      <c r="AWK17" s="886"/>
      <c r="AWL17" s="886"/>
      <c r="AWM17" s="886"/>
      <c r="AWN17" s="885"/>
      <c r="AWO17" s="886"/>
      <c r="AWP17" s="886"/>
      <c r="AWQ17" s="886"/>
      <c r="AWR17" s="885"/>
      <c r="AWS17" s="886"/>
      <c r="AWT17" s="886"/>
      <c r="AWU17" s="886"/>
      <c r="AWV17" s="885"/>
      <c r="AWW17" s="886"/>
      <c r="AWX17" s="886"/>
      <c r="AWY17" s="886"/>
      <c r="AWZ17" s="885"/>
      <c r="AXA17" s="886"/>
      <c r="AXB17" s="886"/>
      <c r="AXC17" s="886"/>
      <c r="AXD17" s="885"/>
      <c r="AXE17" s="886"/>
      <c r="AXF17" s="886"/>
      <c r="AXG17" s="886"/>
      <c r="AXH17" s="885"/>
      <c r="AXI17" s="886"/>
      <c r="AXJ17" s="886"/>
      <c r="AXK17" s="886"/>
      <c r="AXL17" s="885"/>
      <c r="AXM17" s="886"/>
      <c r="AXN17" s="886"/>
      <c r="AXO17" s="886"/>
      <c r="AXP17" s="885"/>
      <c r="AXQ17" s="886"/>
      <c r="AXR17" s="886"/>
      <c r="AXS17" s="886"/>
      <c r="AXT17" s="885"/>
      <c r="AXU17" s="886"/>
      <c r="AXV17" s="886"/>
      <c r="AXW17" s="886"/>
      <c r="AXX17" s="885"/>
      <c r="AXY17" s="886"/>
      <c r="AXZ17" s="886"/>
      <c r="AYA17" s="886"/>
      <c r="AYB17" s="885"/>
      <c r="AYC17" s="886"/>
      <c r="AYD17" s="886"/>
      <c r="AYE17" s="886"/>
      <c r="AYF17" s="885"/>
      <c r="AYG17" s="886"/>
      <c r="AYH17" s="886"/>
      <c r="AYI17" s="886"/>
      <c r="AYJ17" s="885"/>
      <c r="AYK17" s="886"/>
      <c r="AYL17" s="886"/>
      <c r="AYM17" s="886"/>
      <c r="AYN17" s="885"/>
      <c r="AYO17" s="886"/>
      <c r="AYP17" s="886"/>
      <c r="AYQ17" s="886"/>
      <c r="AYR17" s="885"/>
      <c r="AYS17" s="886"/>
      <c r="AYT17" s="886"/>
      <c r="AYU17" s="886"/>
      <c r="AYV17" s="885"/>
      <c r="AYW17" s="886"/>
      <c r="AYX17" s="886"/>
      <c r="AYY17" s="886"/>
      <c r="AYZ17" s="885"/>
      <c r="AZA17" s="886"/>
      <c r="AZB17" s="886"/>
      <c r="AZC17" s="886"/>
      <c r="AZD17" s="885"/>
      <c r="AZE17" s="886"/>
      <c r="AZF17" s="886"/>
      <c r="AZG17" s="886"/>
      <c r="AZH17" s="885"/>
      <c r="AZI17" s="886"/>
      <c r="AZJ17" s="886"/>
      <c r="AZK17" s="886"/>
      <c r="AZL17" s="885"/>
      <c r="AZM17" s="886"/>
      <c r="AZN17" s="886"/>
      <c r="AZO17" s="886"/>
      <c r="AZP17" s="885"/>
      <c r="AZQ17" s="886"/>
      <c r="AZR17" s="886"/>
      <c r="AZS17" s="886"/>
      <c r="AZT17" s="885"/>
      <c r="AZU17" s="886"/>
      <c r="AZV17" s="886"/>
      <c r="AZW17" s="886"/>
      <c r="AZX17" s="885"/>
      <c r="AZY17" s="886"/>
      <c r="AZZ17" s="886"/>
      <c r="BAA17" s="886"/>
      <c r="BAB17" s="885"/>
      <c r="BAC17" s="886"/>
      <c r="BAD17" s="886"/>
      <c r="BAE17" s="886"/>
      <c r="BAF17" s="885"/>
      <c r="BAG17" s="886"/>
      <c r="BAH17" s="886"/>
      <c r="BAI17" s="886"/>
      <c r="BAJ17" s="885"/>
      <c r="BAK17" s="886"/>
      <c r="BAL17" s="886"/>
      <c r="BAM17" s="886"/>
      <c r="BAN17" s="885"/>
      <c r="BAO17" s="886"/>
      <c r="BAP17" s="886"/>
      <c r="BAQ17" s="886"/>
      <c r="BAR17" s="885"/>
      <c r="BAS17" s="886"/>
      <c r="BAT17" s="886"/>
      <c r="BAU17" s="886"/>
      <c r="BAV17" s="885"/>
      <c r="BAW17" s="886"/>
      <c r="BAX17" s="886"/>
      <c r="BAY17" s="886"/>
      <c r="BAZ17" s="885"/>
      <c r="BBA17" s="886"/>
      <c r="BBB17" s="886"/>
      <c r="BBC17" s="886"/>
      <c r="BBD17" s="885"/>
      <c r="BBE17" s="886"/>
      <c r="BBF17" s="886"/>
      <c r="BBG17" s="886"/>
      <c r="BBH17" s="885"/>
      <c r="BBI17" s="886"/>
      <c r="BBJ17" s="886"/>
      <c r="BBK17" s="886"/>
      <c r="BBL17" s="885"/>
      <c r="BBM17" s="886"/>
      <c r="BBN17" s="886"/>
      <c r="BBO17" s="886"/>
      <c r="BBP17" s="885"/>
      <c r="BBQ17" s="886"/>
      <c r="BBR17" s="886"/>
      <c r="BBS17" s="886"/>
      <c r="BBT17" s="885"/>
      <c r="BBU17" s="886"/>
      <c r="BBV17" s="886"/>
      <c r="BBW17" s="886"/>
      <c r="BBX17" s="885"/>
      <c r="BBY17" s="886"/>
      <c r="BBZ17" s="886"/>
      <c r="BCA17" s="886"/>
      <c r="BCB17" s="885"/>
      <c r="BCC17" s="886"/>
      <c r="BCD17" s="886"/>
      <c r="BCE17" s="886"/>
      <c r="BCF17" s="885"/>
      <c r="BCG17" s="886"/>
      <c r="BCH17" s="886"/>
      <c r="BCI17" s="886"/>
      <c r="BCJ17" s="885"/>
      <c r="BCK17" s="886"/>
      <c r="BCL17" s="886"/>
      <c r="BCM17" s="886"/>
      <c r="BCN17" s="885"/>
      <c r="BCO17" s="886"/>
      <c r="BCP17" s="886"/>
      <c r="BCQ17" s="886"/>
      <c r="BCR17" s="885"/>
      <c r="BCS17" s="886"/>
      <c r="BCT17" s="886"/>
      <c r="BCU17" s="886"/>
      <c r="BCV17" s="885"/>
      <c r="BCW17" s="886"/>
      <c r="BCX17" s="886"/>
      <c r="BCY17" s="886"/>
      <c r="BCZ17" s="885"/>
      <c r="BDA17" s="886"/>
      <c r="BDB17" s="886"/>
      <c r="BDC17" s="886"/>
      <c r="BDD17" s="885"/>
      <c r="BDE17" s="886"/>
      <c r="BDF17" s="886"/>
      <c r="BDG17" s="886"/>
      <c r="BDH17" s="885"/>
      <c r="BDI17" s="886"/>
      <c r="BDJ17" s="886"/>
      <c r="BDK17" s="886"/>
      <c r="BDL17" s="885"/>
      <c r="BDM17" s="886"/>
      <c r="BDN17" s="886"/>
      <c r="BDO17" s="886"/>
      <c r="BDP17" s="885"/>
      <c r="BDQ17" s="886"/>
      <c r="BDR17" s="886"/>
      <c r="BDS17" s="886"/>
      <c r="BDT17" s="885"/>
      <c r="BDU17" s="886"/>
      <c r="BDV17" s="886"/>
      <c r="BDW17" s="886"/>
      <c r="BDX17" s="885"/>
      <c r="BDY17" s="886"/>
      <c r="BDZ17" s="886"/>
      <c r="BEA17" s="886"/>
      <c r="BEB17" s="885"/>
      <c r="BEC17" s="886"/>
      <c r="BED17" s="886"/>
      <c r="BEE17" s="886"/>
      <c r="BEF17" s="885"/>
      <c r="BEG17" s="886"/>
      <c r="BEH17" s="886"/>
      <c r="BEI17" s="886"/>
      <c r="BEJ17" s="885"/>
      <c r="BEK17" s="886"/>
      <c r="BEL17" s="886"/>
      <c r="BEM17" s="886"/>
      <c r="BEN17" s="885"/>
      <c r="BEO17" s="886"/>
      <c r="BEP17" s="886"/>
      <c r="BEQ17" s="886"/>
      <c r="BER17" s="885"/>
      <c r="BES17" s="886"/>
      <c r="BET17" s="886"/>
      <c r="BEU17" s="886"/>
      <c r="BEV17" s="885"/>
      <c r="BEW17" s="886"/>
      <c r="BEX17" s="886"/>
      <c r="BEY17" s="886"/>
      <c r="BEZ17" s="885"/>
      <c r="BFA17" s="886"/>
      <c r="BFB17" s="886"/>
      <c r="BFC17" s="886"/>
      <c r="BFD17" s="885"/>
      <c r="BFE17" s="886"/>
      <c r="BFF17" s="886"/>
      <c r="BFG17" s="886"/>
      <c r="BFH17" s="885"/>
      <c r="BFI17" s="886"/>
      <c r="BFJ17" s="886"/>
      <c r="BFK17" s="886"/>
      <c r="BFL17" s="885"/>
      <c r="BFM17" s="886"/>
      <c r="BFN17" s="886"/>
      <c r="BFO17" s="886"/>
      <c r="BFP17" s="885"/>
      <c r="BFQ17" s="886"/>
      <c r="BFR17" s="886"/>
      <c r="BFS17" s="886"/>
      <c r="BFT17" s="885"/>
      <c r="BFU17" s="886"/>
      <c r="BFV17" s="886"/>
      <c r="BFW17" s="886"/>
      <c r="BFX17" s="885"/>
      <c r="BFY17" s="886"/>
      <c r="BFZ17" s="886"/>
      <c r="BGA17" s="886"/>
      <c r="BGB17" s="885"/>
      <c r="BGC17" s="886"/>
      <c r="BGD17" s="886"/>
      <c r="BGE17" s="886"/>
      <c r="BGF17" s="885"/>
      <c r="BGG17" s="886"/>
      <c r="BGH17" s="886"/>
      <c r="BGI17" s="886"/>
      <c r="BGJ17" s="885"/>
      <c r="BGK17" s="886"/>
      <c r="BGL17" s="886"/>
      <c r="BGM17" s="886"/>
      <c r="BGN17" s="885"/>
      <c r="BGO17" s="886"/>
      <c r="BGP17" s="886"/>
      <c r="BGQ17" s="886"/>
      <c r="BGR17" s="885"/>
      <c r="BGS17" s="886"/>
      <c r="BGT17" s="886"/>
      <c r="BGU17" s="886"/>
      <c r="BGV17" s="885"/>
      <c r="BGW17" s="886"/>
      <c r="BGX17" s="886"/>
      <c r="BGY17" s="886"/>
      <c r="BGZ17" s="885"/>
      <c r="BHA17" s="886"/>
      <c r="BHB17" s="886"/>
      <c r="BHC17" s="886"/>
      <c r="BHD17" s="885"/>
      <c r="BHE17" s="886"/>
      <c r="BHF17" s="886"/>
      <c r="BHG17" s="886"/>
      <c r="BHH17" s="885"/>
      <c r="BHI17" s="886"/>
      <c r="BHJ17" s="886"/>
      <c r="BHK17" s="886"/>
      <c r="BHL17" s="885"/>
      <c r="BHM17" s="886"/>
      <c r="BHN17" s="886"/>
      <c r="BHO17" s="886"/>
      <c r="BHP17" s="885"/>
      <c r="BHQ17" s="886"/>
      <c r="BHR17" s="886"/>
      <c r="BHS17" s="886"/>
      <c r="BHT17" s="885"/>
      <c r="BHU17" s="886"/>
      <c r="BHV17" s="886"/>
      <c r="BHW17" s="886"/>
      <c r="BHX17" s="885"/>
      <c r="BHY17" s="886"/>
      <c r="BHZ17" s="886"/>
      <c r="BIA17" s="886"/>
      <c r="BIB17" s="885"/>
      <c r="BIC17" s="886"/>
      <c r="BID17" s="886"/>
      <c r="BIE17" s="886"/>
      <c r="BIF17" s="885"/>
      <c r="BIG17" s="886"/>
      <c r="BIH17" s="886"/>
      <c r="BII17" s="886"/>
      <c r="BIJ17" s="885"/>
      <c r="BIK17" s="886"/>
      <c r="BIL17" s="886"/>
      <c r="BIM17" s="886"/>
      <c r="BIN17" s="885"/>
      <c r="BIO17" s="886"/>
      <c r="BIP17" s="886"/>
      <c r="BIQ17" s="886"/>
      <c r="BIR17" s="885"/>
      <c r="BIS17" s="886"/>
      <c r="BIT17" s="886"/>
      <c r="BIU17" s="886"/>
      <c r="BIV17" s="885"/>
      <c r="BIW17" s="886"/>
      <c r="BIX17" s="886"/>
      <c r="BIY17" s="886"/>
      <c r="BIZ17" s="885"/>
      <c r="BJA17" s="886"/>
      <c r="BJB17" s="886"/>
      <c r="BJC17" s="886"/>
      <c r="BJD17" s="885"/>
      <c r="BJE17" s="886"/>
      <c r="BJF17" s="886"/>
      <c r="BJG17" s="886"/>
      <c r="BJH17" s="885"/>
      <c r="BJI17" s="886"/>
      <c r="BJJ17" s="886"/>
      <c r="BJK17" s="886"/>
      <c r="BJL17" s="885"/>
      <c r="BJM17" s="886"/>
      <c r="BJN17" s="886"/>
      <c r="BJO17" s="886"/>
      <c r="BJP17" s="885"/>
      <c r="BJQ17" s="886"/>
      <c r="BJR17" s="886"/>
      <c r="BJS17" s="886"/>
      <c r="BJT17" s="885"/>
      <c r="BJU17" s="886"/>
      <c r="BJV17" s="886"/>
      <c r="BJW17" s="886"/>
      <c r="BJX17" s="885"/>
      <c r="BJY17" s="886"/>
      <c r="BJZ17" s="886"/>
      <c r="BKA17" s="886"/>
      <c r="BKB17" s="885"/>
      <c r="BKC17" s="886"/>
      <c r="BKD17" s="886"/>
      <c r="BKE17" s="886"/>
      <c r="BKF17" s="885"/>
      <c r="BKG17" s="886"/>
      <c r="BKH17" s="886"/>
      <c r="BKI17" s="886"/>
      <c r="BKJ17" s="885"/>
      <c r="BKK17" s="886"/>
      <c r="BKL17" s="886"/>
      <c r="BKM17" s="886"/>
      <c r="BKN17" s="885"/>
      <c r="BKO17" s="886"/>
      <c r="BKP17" s="886"/>
      <c r="BKQ17" s="886"/>
      <c r="BKR17" s="885"/>
      <c r="BKS17" s="886"/>
      <c r="BKT17" s="886"/>
      <c r="BKU17" s="886"/>
      <c r="BKV17" s="885"/>
      <c r="BKW17" s="886"/>
      <c r="BKX17" s="886"/>
      <c r="BKY17" s="886"/>
      <c r="BKZ17" s="885"/>
      <c r="BLA17" s="886"/>
      <c r="BLB17" s="886"/>
      <c r="BLC17" s="886"/>
      <c r="BLD17" s="885"/>
      <c r="BLE17" s="886"/>
      <c r="BLF17" s="886"/>
      <c r="BLG17" s="886"/>
      <c r="BLH17" s="885"/>
      <c r="BLI17" s="886"/>
      <c r="BLJ17" s="886"/>
      <c r="BLK17" s="886"/>
      <c r="BLL17" s="885"/>
      <c r="BLM17" s="886"/>
      <c r="BLN17" s="886"/>
      <c r="BLO17" s="886"/>
      <c r="BLP17" s="885"/>
      <c r="BLQ17" s="886"/>
      <c r="BLR17" s="886"/>
      <c r="BLS17" s="886"/>
      <c r="BLT17" s="885"/>
      <c r="BLU17" s="886"/>
      <c r="BLV17" s="886"/>
      <c r="BLW17" s="886"/>
      <c r="BLX17" s="885"/>
      <c r="BLY17" s="886"/>
      <c r="BLZ17" s="886"/>
      <c r="BMA17" s="886"/>
      <c r="BMB17" s="885"/>
      <c r="BMC17" s="886"/>
      <c r="BMD17" s="886"/>
      <c r="BME17" s="886"/>
      <c r="BMF17" s="885"/>
      <c r="BMG17" s="886"/>
      <c r="BMH17" s="886"/>
      <c r="BMI17" s="886"/>
      <c r="BMJ17" s="885"/>
      <c r="BMK17" s="886"/>
      <c r="BML17" s="886"/>
      <c r="BMM17" s="886"/>
      <c r="BMN17" s="885"/>
      <c r="BMO17" s="886"/>
      <c r="BMP17" s="886"/>
      <c r="BMQ17" s="886"/>
      <c r="BMR17" s="885"/>
      <c r="BMS17" s="886"/>
      <c r="BMT17" s="886"/>
      <c r="BMU17" s="886"/>
      <c r="BMV17" s="885"/>
      <c r="BMW17" s="886"/>
      <c r="BMX17" s="886"/>
      <c r="BMY17" s="886"/>
      <c r="BMZ17" s="885"/>
      <c r="BNA17" s="886"/>
      <c r="BNB17" s="886"/>
      <c r="BNC17" s="886"/>
      <c r="BND17" s="885"/>
      <c r="BNE17" s="886"/>
      <c r="BNF17" s="886"/>
      <c r="BNG17" s="886"/>
      <c r="BNH17" s="885"/>
      <c r="BNI17" s="886"/>
      <c r="BNJ17" s="886"/>
      <c r="BNK17" s="886"/>
      <c r="BNL17" s="885"/>
      <c r="BNM17" s="886"/>
      <c r="BNN17" s="886"/>
      <c r="BNO17" s="886"/>
      <c r="BNP17" s="885"/>
      <c r="BNQ17" s="886"/>
      <c r="BNR17" s="886"/>
      <c r="BNS17" s="886"/>
      <c r="BNT17" s="885"/>
      <c r="BNU17" s="886"/>
      <c r="BNV17" s="886"/>
      <c r="BNW17" s="886"/>
      <c r="BNX17" s="885"/>
      <c r="BNY17" s="886"/>
      <c r="BNZ17" s="886"/>
      <c r="BOA17" s="886"/>
      <c r="BOB17" s="885"/>
      <c r="BOC17" s="886"/>
      <c r="BOD17" s="886"/>
      <c r="BOE17" s="886"/>
      <c r="BOF17" s="885"/>
      <c r="BOG17" s="886"/>
      <c r="BOH17" s="886"/>
      <c r="BOI17" s="886"/>
      <c r="BOJ17" s="885"/>
      <c r="BOK17" s="886"/>
      <c r="BOL17" s="886"/>
      <c r="BOM17" s="886"/>
      <c r="BON17" s="885"/>
      <c r="BOO17" s="886"/>
      <c r="BOP17" s="886"/>
      <c r="BOQ17" s="886"/>
      <c r="BOR17" s="885"/>
      <c r="BOS17" s="886"/>
      <c r="BOT17" s="886"/>
      <c r="BOU17" s="886"/>
      <c r="BOV17" s="885"/>
      <c r="BOW17" s="886"/>
      <c r="BOX17" s="886"/>
      <c r="BOY17" s="886"/>
      <c r="BOZ17" s="885"/>
      <c r="BPA17" s="886"/>
      <c r="BPB17" s="886"/>
      <c r="BPC17" s="886"/>
      <c r="BPD17" s="885"/>
      <c r="BPE17" s="886"/>
      <c r="BPF17" s="886"/>
      <c r="BPG17" s="886"/>
      <c r="BPH17" s="885"/>
      <c r="BPI17" s="886"/>
      <c r="BPJ17" s="886"/>
      <c r="BPK17" s="886"/>
      <c r="BPL17" s="885"/>
      <c r="BPM17" s="886"/>
      <c r="BPN17" s="886"/>
      <c r="BPO17" s="886"/>
      <c r="BPP17" s="885"/>
      <c r="BPQ17" s="886"/>
      <c r="BPR17" s="886"/>
      <c r="BPS17" s="886"/>
      <c r="BPT17" s="885"/>
      <c r="BPU17" s="886"/>
      <c r="BPV17" s="886"/>
      <c r="BPW17" s="886"/>
      <c r="BPX17" s="885"/>
      <c r="BPY17" s="886"/>
      <c r="BPZ17" s="886"/>
      <c r="BQA17" s="886"/>
      <c r="BQB17" s="885"/>
      <c r="BQC17" s="886"/>
      <c r="BQD17" s="886"/>
      <c r="BQE17" s="886"/>
      <c r="BQF17" s="885"/>
      <c r="BQG17" s="886"/>
      <c r="BQH17" s="886"/>
      <c r="BQI17" s="886"/>
      <c r="BQJ17" s="885"/>
      <c r="BQK17" s="886"/>
      <c r="BQL17" s="886"/>
      <c r="BQM17" s="886"/>
      <c r="BQN17" s="885"/>
      <c r="BQO17" s="886"/>
      <c r="BQP17" s="886"/>
      <c r="BQQ17" s="886"/>
      <c r="BQR17" s="885"/>
      <c r="BQS17" s="886"/>
      <c r="BQT17" s="886"/>
      <c r="BQU17" s="886"/>
      <c r="BQV17" s="885"/>
      <c r="BQW17" s="886"/>
      <c r="BQX17" s="886"/>
      <c r="BQY17" s="886"/>
      <c r="BQZ17" s="885"/>
      <c r="BRA17" s="886"/>
      <c r="BRB17" s="886"/>
      <c r="BRC17" s="886"/>
      <c r="BRD17" s="885"/>
      <c r="BRE17" s="886"/>
      <c r="BRF17" s="886"/>
      <c r="BRG17" s="886"/>
      <c r="BRH17" s="885"/>
      <c r="BRI17" s="886"/>
      <c r="BRJ17" s="886"/>
      <c r="BRK17" s="886"/>
      <c r="BRL17" s="885"/>
      <c r="BRM17" s="886"/>
      <c r="BRN17" s="886"/>
      <c r="BRO17" s="886"/>
      <c r="BRP17" s="885"/>
      <c r="BRQ17" s="886"/>
      <c r="BRR17" s="886"/>
      <c r="BRS17" s="886"/>
      <c r="BRT17" s="885"/>
      <c r="BRU17" s="886"/>
      <c r="BRV17" s="886"/>
      <c r="BRW17" s="886"/>
      <c r="BRX17" s="885"/>
      <c r="BRY17" s="886"/>
      <c r="BRZ17" s="886"/>
      <c r="BSA17" s="886"/>
      <c r="BSB17" s="885"/>
      <c r="BSC17" s="886"/>
      <c r="BSD17" s="886"/>
      <c r="BSE17" s="886"/>
      <c r="BSF17" s="885"/>
      <c r="BSG17" s="886"/>
      <c r="BSH17" s="886"/>
      <c r="BSI17" s="886"/>
      <c r="BSJ17" s="885"/>
      <c r="BSK17" s="886"/>
      <c r="BSL17" s="886"/>
      <c r="BSM17" s="886"/>
      <c r="BSN17" s="885"/>
      <c r="BSO17" s="886"/>
      <c r="BSP17" s="886"/>
      <c r="BSQ17" s="886"/>
      <c r="BSR17" s="885"/>
      <c r="BSS17" s="886"/>
      <c r="BST17" s="886"/>
      <c r="BSU17" s="886"/>
      <c r="BSV17" s="885"/>
      <c r="BSW17" s="886"/>
      <c r="BSX17" s="886"/>
      <c r="BSY17" s="886"/>
      <c r="BSZ17" s="885"/>
      <c r="BTA17" s="886"/>
      <c r="BTB17" s="886"/>
      <c r="BTC17" s="886"/>
      <c r="BTD17" s="885"/>
      <c r="BTE17" s="886"/>
      <c r="BTF17" s="886"/>
      <c r="BTG17" s="886"/>
      <c r="BTH17" s="885"/>
      <c r="BTI17" s="886"/>
      <c r="BTJ17" s="886"/>
      <c r="BTK17" s="886"/>
      <c r="BTL17" s="885"/>
      <c r="BTM17" s="886"/>
      <c r="BTN17" s="886"/>
      <c r="BTO17" s="886"/>
      <c r="BTP17" s="885"/>
      <c r="BTQ17" s="886"/>
      <c r="BTR17" s="886"/>
      <c r="BTS17" s="886"/>
      <c r="BTT17" s="885"/>
      <c r="BTU17" s="886"/>
      <c r="BTV17" s="886"/>
      <c r="BTW17" s="886"/>
      <c r="BTX17" s="885"/>
      <c r="BTY17" s="886"/>
      <c r="BTZ17" s="886"/>
      <c r="BUA17" s="886"/>
      <c r="BUB17" s="885"/>
      <c r="BUC17" s="886"/>
      <c r="BUD17" s="886"/>
      <c r="BUE17" s="886"/>
      <c r="BUF17" s="885"/>
      <c r="BUG17" s="886"/>
      <c r="BUH17" s="886"/>
      <c r="BUI17" s="886"/>
      <c r="BUJ17" s="885"/>
      <c r="BUK17" s="886"/>
      <c r="BUL17" s="886"/>
      <c r="BUM17" s="886"/>
      <c r="BUN17" s="885"/>
      <c r="BUO17" s="886"/>
      <c r="BUP17" s="886"/>
      <c r="BUQ17" s="886"/>
      <c r="BUR17" s="885"/>
      <c r="BUS17" s="886"/>
      <c r="BUT17" s="886"/>
      <c r="BUU17" s="886"/>
      <c r="BUV17" s="885"/>
      <c r="BUW17" s="886"/>
      <c r="BUX17" s="886"/>
      <c r="BUY17" s="886"/>
      <c r="BUZ17" s="885"/>
      <c r="BVA17" s="886"/>
      <c r="BVB17" s="886"/>
      <c r="BVC17" s="886"/>
      <c r="BVD17" s="885"/>
      <c r="BVE17" s="886"/>
      <c r="BVF17" s="886"/>
      <c r="BVG17" s="886"/>
      <c r="BVH17" s="885"/>
      <c r="BVI17" s="886"/>
      <c r="BVJ17" s="886"/>
      <c r="BVK17" s="886"/>
      <c r="BVL17" s="885"/>
      <c r="BVM17" s="886"/>
      <c r="BVN17" s="886"/>
      <c r="BVO17" s="886"/>
      <c r="BVP17" s="885"/>
      <c r="BVQ17" s="886"/>
      <c r="BVR17" s="886"/>
      <c r="BVS17" s="886"/>
      <c r="BVT17" s="885"/>
      <c r="BVU17" s="886"/>
      <c r="BVV17" s="886"/>
      <c r="BVW17" s="886"/>
      <c r="BVX17" s="885"/>
      <c r="BVY17" s="886"/>
      <c r="BVZ17" s="886"/>
      <c r="BWA17" s="886"/>
      <c r="BWB17" s="885"/>
      <c r="BWC17" s="886"/>
      <c r="BWD17" s="886"/>
      <c r="BWE17" s="886"/>
      <c r="BWF17" s="885"/>
      <c r="BWG17" s="886"/>
      <c r="BWH17" s="886"/>
      <c r="BWI17" s="886"/>
      <c r="BWJ17" s="885"/>
      <c r="BWK17" s="886"/>
      <c r="BWL17" s="886"/>
      <c r="BWM17" s="886"/>
      <c r="BWN17" s="885"/>
      <c r="BWO17" s="886"/>
      <c r="BWP17" s="886"/>
      <c r="BWQ17" s="886"/>
      <c r="BWR17" s="885"/>
      <c r="BWS17" s="886"/>
      <c r="BWT17" s="886"/>
      <c r="BWU17" s="886"/>
      <c r="BWV17" s="885"/>
      <c r="BWW17" s="886"/>
      <c r="BWX17" s="886"/>
      <c r="BWY17" s="886"/>
      <c r="BWZ17" s="885"/>
      <c r="BXA17" s="886"/>
      <c r="BXB17" s="886"/>
      <c r="BXC17" s="886"/>
      <c r="BXD17" s="885"/>
      <c r="BXE17" s="886"/>
      <c r="BXF17" s="886"/>
      <c r="BXG17" s="886"/>
      <c r="BXH17" s="885"/>
      <c r="BXI17" s="886"/>
      <c r="BXJ17" s="886"/>
      <c r="BXK17" s="886"/>
      <c r="BXL17" s="885"/>
      <c r="BXM17" s="886"/>
      <c r="BXN17" s="886"/>
      <c r="BXO17" s="886"/>
      <c r="BXP17" s="885"/>
      <c r="BXQ17" s="886"/>
      <c r="BXR17" s="886"/>
      <c r="BXS17" s="886"/>
      <c r="BXT17" s="885"/>
      <c r="BXU17" s="886"/>
      <c r="BXV17" s="886"/>
      <c r="BXW17" s="886"/>
      <c r="BXX17" s="885"/>
      <c r="BXY17" s="886"/>
      <c r="BXZ17" s="886"/>
      <c r="BYA17" s="886"/>
      <c r="BYB17" s="885"/>
      <c r="BYC17" s="886"/>
      <c r="BYD17" s="886"/>
      <c r="BYE17" s="886"/>
      <c r="BYF17" s="885"/>
      <c r="BYG17" s="886"/>
      <c r="BYH17" s="886"/>
      <c r="BYI17" s="886"/>
      <c r="BYJ17" s="885"/>
      <c r="BYK17" s="886"/>
      <c r="BYL17" s="886"/>
      <c r="BYM17" s="886"/>
      <c r="BYN17" s="885"/>
      <c r="BYO17" s="886"/>
      <c r="BYP17" s="886"/>
      <c r="BYQ17" s="886"/>
      <c r="BYR17" s="885"/>
      <c r="BYS17" s="886"/>
      <c r="BYT17" s="886"/>
      <c r="BYU17" s="886"/>
      <c r="BYV17" s="885"/>
      <c r="BYW17" s="886"/>
      <c r="BYX17" s="886"/>
      <c r="BYY17" s="886"/>
      <c r="BYZ17" s="885"/>
      <c r="BZA17" s="886"/>
      <c r="BZB17" s="886"/>
      <c r="BZC17" s="886"/>
      <c r="BZD17" s="885"/>
      <c r="BZE17" s="886"/>
      <c r="BZF17" s="886"/>
      <c r="BZG17" s="886"/>
      <c r="BZH17" s="885"/>
      <c r="BZI17" s="886"/>
      <c r="BZJ17" s="886"/>
      <c r="BZK17" s="886"/>
      <c r="BZL17" s="885"/>
      <c r="BZM17" s="886"/>
      <c r="BZN17" s="886"/>
      <c r="BZO17" s="886"/>
      <c r="BZP17" s="885"/>
      <c r="BZQ17" s="886"/>
      <c r="BZR17" s="886"/>
      <c r="BZS17" s="886"/>
      <c r="BZT17" s="885"/>
      <c r="BZU17" s="886"/>
      <c r="BZV17" s="886"/>
      <c r="BZW17" s="886"/>
      <c r="BZX17" s="885"/>
      <c r="BZY17" s="886"/>
      <c r="BZZ17" s="886"/>
      <c r="CAA17" s="886"/>
      <c r="CAB17" s="885"/>
      <c r="CAC17" s="886"/>
      <c r="CAD17" s="886"/>
      <c r="CAE17" s="886"/>
      <c r="CAF17" s="885"/>
      <c r="CAG17" s="886"/>
      <c r="CAH17" s="886"/>
      <c r="CAI17" s="886"/>
      <c r="CAJ17" s="885"/>
      <c r="CAK17" s="886"/>
      <c r="CAL17" s="886"/>
      <c r="CAM17" s="886"/>
      <c r="CAN17" s="885"/>
      <c r="CAO17" s="886"/>
      <c r="CAP17" s="886"/>
      <c r="CAQ17" s="886"/>
      <c r="CAR17" s="885"/>
      <c r="CAS17" s="886"/>
      <c r="CAT17" s="886"/>
      <c r="CAU17" s="886"/>
      <c r="CAV17" s="885"/>
      <c r="CAW17" s="886"/>
      <c r="CAX17" s="886"/>
      <c r="CAY17" s="886"/>
      <c r="CAZ17" s="885"/>
      <c r="CBA17" s="886"/>
      <c r="CBB17" s="886"/>
      <c r="CBC17" s="886"/>
      <c r="CBD17" s="885"/>
      <c r="CBE17" s="886"/>
      <c r="CBF17" s="886"/>
      <c r="CBG17" s="886"/>
      <c r="CBH17" s="885"/>
      <c r="CBI17" s="886"/>
      <c r="CBJ17" s="886"/>
      <c r="CBK17" s="886"/>
      <c r="CBL17" s="885"/>
      <c r="CBM17" s="886"/>
      <c r="CBN17" s="886"/>
      <c r="CBO17" s="886"/>
      <c r="CBP17" s="885"/>
      <c r="CBQ17" s="886"/>
      <c r="CBR17" s="886"/>
      <c r="CBS17" s="886"/>
      <c r="CBT17" s="885"/>
      <c r="CBU17" s="886"/>
      <c r="CBV17" s="886"/>
      <c r="CBW17" s="886"/>
      <c r="CBX17" s="885"/>
      <c r="CBY17" s="886"/>
      <c r="CBZ17" s="886"/>
      <c r="CCA17" s="886"/>
      <c r="CCB17" s="885"/>
      <c r="CCC17" s="886"/>
      <c r="CCD17" s="886"/>
      <c r="CCE17" s="886"/>
      <c r="CCF17" s="885"/>
      <c r="CCG17" s="886"/>
      <c r="CCH17" s="886"/>
      <c r="CCI17" s="886"/>
      <c r="CCJ17" s="885"/>
      <c r="CCK17" s="886"/>
      <c r="CCL17" s="886"/>
      <c r="CCM17" s="886"/>
      <c r="CCN17" s="885"/>
      <c r="CCO17" s="886"/>
      <c r="CCP17" s="886"/>
      <c r="CCQ17" s="886"/>
      <c r="CCR17" s="885"/>
      <c r="CCS17" s="886"/>
      <c r="CCT17" s="886"/>
      <c r="CCU17" s="886"/>
      <c r="CCV17" s="885"/>
      <c r="CCW17" s="886"/>
      <c r="CCX17" s="886"/>
      <c r="CCY17" s="886"/>
      <c r="CCZ17" s="885"/>
      <c r="CDA17" s="886"/>
      <c r="CDB17" s="886"/>
      <c r="CDC17" s="886"/>
      <c r="CDD17" s="885"/>
      <c r="CDE17" s="886"/>
      <c r="CDF17" s="886"/>
      <c r="CDG17" s="886"/>
      <c r="CDH17" s="885"/>
      <c r="CDI17" s="886"/>
      <c r="CDJ17" s="886"/>
      <c r="CDK17" s="886"/>
      <c r="CDL17" s="885"/>
      <c r="CDM17" s="886"/>
      <c r="CDN17" s="886"/>
      <c r="CDO17" s="886"/>
      <c r="CDP17" s="885"/>
      <c r="CDQ17" s="886"/>
      <c r="CDR17" s="886"/>
      <c r="CDS17" s="886"/>
      <c r="CDT17" s="885"/>
      <c r="CDU17" s="886"/>
      <c r="CDV17" s="886"/>
      <c r="CDW17" s="886"/>
      <c r="CDX17" s="885"/>
      <c r="CDY17" s="886"/>
      <c r="CDZ17" s="886"/>
      <c r="CEA17" s="886"/>
      <c r="CEB17" s="885"/>
      <c r="CEC17" s="886"/>
      <c r="CED17" s="886"/>
      <c r="CEE17" s="886"/>
      <c r="CEF17" s="885"/>
      <c r="CEG17" s="886"/>
      <c r="CEH17" s="886"/>
      <c r="CEI17" s="886"/>
      <c r="CEJ17" s="885"/>
      <c r="CEK17" s="886"/>
      <c r="CEL17" s="886"/>
      <c r="CEM17" s="886"/>
      <c r="CEN17" s="885"/>
      <c r="CEO17" s="886"/>
      <c r="CEP17" s="886"/>
      <c r="CEQ17" s="886"/>
      <c r="CER17" s="885"/>
      <c r="CES17" s="886"/>
      <c r="CET17" s="886"/>
      <c r="CEU17" s="886"/>
      <c r="CEV17" s="885"/>
      <c r="CEW17" s="886"/>
      <c r="CEX17" s="886"/>
      <c r="CEY17" s="886"/>
      <c r="CEZ17" s="885"/>
      <c r="CFA17" s="886"/>
      <c r="CFB17" s="886"/>
      <c r="CFC17" s="886"/>
      <c r="CFD17" s="885"/>
      <c r="CFE17" s="886"/>
      <c r="CFF17" s="886"/>
      <c r="CFG17" s="886"/>
      <c r="CFH17" s="885"/>
      <c r="CFI17" s="886"/>
      <c r="CFJ17" s="886"/>
      <c r="CFK17" s="886"/>
      <c r="CFL17" s="885"/>
      <c r="CFM17" s="886"/>
      <c r="CFN17" s="886"/>
      <c r="CFO17" s="886"/>
      <c r="CFP17" s="885"/>
      <c r="CFQ17" s="886"/>
      <c r="CFR17" s="886"/>
      <c r="CFS17" s="886"/>
      <c r="CFT17" s="885"/>
      <c r="CFU17" s="886"/>
      <c r="CFV17" s="886"/>
      <c r="CFW17" s="886"/>
      <c r="CFX17" s="885"/>
      <c r="CFY17" s="886"/>
      <c r="CFZ17" s="886"/>
      <c r="CGA17" s="886"/>
      <c r="CGB17" s="885"/>
      <c r="CGC17" s="886"/>
      <c r="CGD17" s="886"/>
      <c r="CGE17" s="886"/>
      <c r="CGF17" s="885"/>
      <c r="CGG17" s="886"/>
      <c r="CGH17" s="886"/>
      <c r="CGI17" s="886"/>
      <c r="CGJ17" s="885"/>
      <c r="CGK17" s="886"/>
      <c r="CGL17" s="886"/>
      <c r="CGM17" s="886"/>
      <c r="CGN17" s="885"/>
      <c r="CGO17" s="886"/>
      <c r="CGP17" s="886"/>
      <c r="CGQ17" s="886"/>
      <c r="CGR17" s="885"/>
      <c r="CGS17" s="886"/>
      <c r="CGT17" s="886"/>
      <c r="CGU17" s="886"/>
      <c r="CGV17" s="885"/>
      <c r="CGW17" s="886"/>
      <c r="CGX17" s="886"/>
      <c r="CGY17" s="886"/>
      <c r="CGZ17" s="885"/>
      <c r="CHA17" s="886"/>
      <c r="CHB17" s="886"/>
      <c r="CHC17" s="886"/>
      <c r="CHD17" s="885"/>
      <c r="CHE17" s="886"/>
      <c r="CHF17" s="886"/>
      <c r="CHG17" s="886"/>
      <c r="CHH17" s="885"/>
      <c r="CHI17" s="886"/>
      <c r="CHJ17" s="886"/>
      <c r="CHK17" s="886"/>
      <c r="CHL17" s="885"/>
      <c r="CHM17" s="886"/>
      <c r="CHN17" s="886"/>
      <c r="CHO17" s="886"/>
      <c r="CHP17" s="885"/>
      <c r="CHQ17" s="886"/>
      <c r="CHR17" s="886"/>
      <c r="CHS17" s="886"/>
      <c r="CHT17" s="885"/>
      <c r="CHU17" s="886"/>
      <c r="CHV17" s="886"/>
      <c r="CHW17" s="886"/>
      <c r="CHX17" s="885"/>
      <c r="CHY17" s="886"/>
      <c r="CHZ17" s="886"/>
      <c r="CIA17" s="886"/>
      <c r="CIB17" s="885"/>
      <c r="CIC17" s="886"/>
      <c r="CID17" s="886"/>
      <c r="CIE17" s="886"/>
      <c r="CIF17" s="885"/>
      <c r="CIG17" s="886"/>
      <c r="CIH17" s="886"/>
      <c r="CII17" s="886"/>
      <c r="CIJ17" s="885"/>
      <c r="CIK17" s="886"/>
      <c r="CIL17" s="886"/>
      <c r="CIM17" s="886"/>
      <c r="CIN17" s="885"/>
      <c r="CIO17" s="886"/>
      <c r="CIP17" s="886"/>
      <c r="CIQ17" s="886"/>
      <c r="CIR17" s="885"/>
      <c r="CIS17" s="886"/>
      <c r="CIT17" s="886"/>
      <c r="CIU17" s="886"/>
      <c r="CIV17" s="885"/>
      <c r="CIW17" s="886"/>
      <c r="CIX17" s="886"/>
      <c r="CIY17" s="886"/>
      <c r="CIZ17" s="885"/>
      <c r="CJA17" s="886"/>
      <c r="CJB17" s="886"/>
      <c r="CJC17" s="886"/>
      <c r="CJD17" s="885"/>
      <c r="CJE17" s="886"/>
      <c r="CJF17" s="886"/>
      <c r="CJG17" s="886"/>
      <c r="CJH17" s="885"/>
      <c r="CJI17" s="886"/>
      <c r="CJJ17" s="886"/>
      <c r="CJK17" s="886"/>
      <c r="CJL17" s="885"/>
      <c r="CJM17" s="886"/>
      <c r="CJN17" s="886"/>
      <c r="CJO17" s="886"/>
      <c r="CJP17" s="885"/>
      <c r="CJQ17" s="886"/>
      <c r="CJR17" s="886"/>
      <c r="CJS17" s="886"/>
      <c r="CJT17" s="885"/>
      <c r="CJU17" s="886"/>
      <c r="CJV17" s="886"/>
      <c r="CJW17" s="886"/>
      <c r="CJX17" s="885"/>
      <c r="CJY17" s="886"/>
      <c r="CJZ17" s="886"/>
      <c r="CKA17" s="886"/>
      <c r="CKB17" s="885"/>
      <c r="CKC17" s="886"/>
      <c r="CKD17" s="886"/>
      <c r="CKE17" s="886"/>
      <c r="CKF17" s="885"/>
      <c r="CKG17" s="886"/>
      <c r="CKH17" s="886"/>
      <c r="CKI17" s="886"/>
      <c r="CKJ17" s="885"/>
      <c r="CKK17" s="886"/>
      <c r="CKL17" s="886"/>
      <c r="CKM17" s="886"/>
      <c r="CKN17" s="885"/>
      <c r="CKO17" s="886"/>
      <c r="CKP17" s="886"/>
      <c r="CKQ17" s="886"/>
      <c r="CKR17" s="885"/>
      <c r="CKS17" s="886"/>
      <c r="CKT17" s="886"/>
      <c r="CKU17" s="886"/>
      <c r="CKV17" s="885"/>
      <c r="CKW17" s="886"/>
      <c r="CKX17" s="886"/>
      <c r="CKY17" s="886"/>
      <c r="CKZ17" s="885"/>
      <c r="CLA17" s="886"/>
      <c r="CLB17" s="886"/>
      <c r="CLC17" s="886"/>
      <c r="CLD17" s="885"/>
      <c r="CLE17" s="886"/>
      <c r="CLF17" s="886"/>
      <c r="CLG17" s="886"/>
      <c r="CLH17" s="885"/>
      <c r="CLI17" s="886"/>
      <c r="CLJ17" s="886"/>
      <c r="CLK17" s="886"/>
      <c r="CLL17" s="885"/>
      <c r="CLM17" s="886"/>
      <c r="CLN17" s="886"/>
      <c r="CLO17" s="886"/>
      <c r="CLP17" s="885"/>
      <c r="CLQ17" s="886"/>
      <c r="CLR17" s="886"/>
      <c r="CLS17" s="886"/>
      <c r="CLT17" s="885"/>
      <c r="CLU17" s="886"/>
      <c r="CLV17" s="886"/>
      <c r="CLW17" s="886"/>
      <c r="CLX17" s="885"/>
      <c r="CLY17" s="886"/>
      <c r="CLZ17" s="886"/>
      <c r="CMA17" s="886"/>
      <c r="CMB17" s="885"/>
      <c r="CMC17" s="886"/>
      <c r="CMD17" s="886"/>
      <c r="CME17" s="886"/>
      <c r="CMF17" s="885"/>
      <c r="CMG17" s="886"/>
      <c r="CMH17" s="886"/>
      <c r="CMI17" s="886"/>
      <c r="CMJ17" s="885"/>
      <c r="CMK17" s="886"/>
      <c r="CML17" s="886"/>
      <c r="CMM17" s="886"/>
      <c r="CMN17" s="885"/>
      <c r="CMO17" s="886"/>
      <c r="CMP17" s="886"/>
      <c r="CMQ17" s="886"/>
      <c r="CMR17" s="885"/>
      <c r="CMS17" s="886"/>
      <c r="CMT17" s="886"/>
      <c r="CMU17" s="886"/>
      <c r="CMV17" s="885"/>
      <c r="CMW17" s="886"/>
      <c r="CMX17" s="886"/>
      <c r="CMY17" s="886"/>
      <c r="CMZ17" s="885"/>
      <c r="CNA17" s="886"/>
      <c r="CNB17" s="886"/>
      <c r="CNC17" s="886"/>
      <c r="CND17" s="885"/>
      <c r="CNE17" s="886"/>
      <c r="CNF17" s="886"/>
      <c r="CNG17" s="886"/>
      <c r="CNH17" s="885"/>
      <c r="CNI17" s="886"/>
      <c r="CNJ17" s="886"/>
      <c r="CNK17" s="886"/>
      <c r="CNL17" s="885"/>
      <c r="CNM17" s="886"/>
      <c r="CNN17" s="886"/>
      <c r="CNO17" s="886"/>
      <c r="CNP17" s="885"/>
      <c r="CNQ17" s="886"/>
      <c r="CNR17" s="886"/>
      <c r="CNS17" s="886"/>
      <c r="CNT17" s="885"/>
      <c r="CNU17" s="886"/>
      <c r="CNV17" s="886"/>
      <c r="CNW17" s="886"/>
      <c r="CNX17" s="885"/>
      <c r="CNY17" s="886"/>
      <c r="CNZ17" s="886"/>
      <c r="COA17" s="886"/>
      <c r="COB17" s="885"/>
      <c r="COC17" s="886"/>
      <c r="COD17" s="886"/>
      <c r="COE17" s="886"/>
      <c r="COF17" s="885"/>
      <c r="COG17" s="886"/>
      <c r="COH17" s="886"/>
      <c r="COI17" s="886"/>
      <c r="COJ17" s="885"/>
      <c r="COK17" s="886"/>
      <c r="COL17" s="886"/>
      <c r="COM17" s="886"/>
      <c r="CON17" s="885"/>
      <c r="COO17" s="886"/>
      <c r="COP17" s="886"/>
      <c r="COQ17" s="886"/>
      <c r="COR17" s="885"/>
      <c r="COS17" s="886"/>
      <c r="COT17" s="886"/>
      <c r="COU17" s="886"/>
      <c r="COV17" s="885"/>
      <c r="COW17" s="886"/>
      <c r="COX17" s="886"/>
      <c r="COY17" s="886"/>
      <c r="COZ17" s="885"/>
      <c r="CPA17" s="886"/>
      <c r="CPB17" s="886"/>
      <c r="CPC17" s="886"/>
      <c r="CPD17" s="885"/>
      <c r="CPE17" s="886"/>
      <c r="CPF17" s="886"/>
      <c r="CPG17" s="886"/>
      <c r="CPH17" s="885"/>
      <c r="CPI17" s="886"/>
      <c r="CPJ17" s="886"/>
      <c r="CPK17" s="886"/>
      <c r="CPL17" s="885"/>
      <c r="CPM17" s="886"/>
      <c r="CPN17" s="886"/>
      <c r="CPO17" s="886"/>
      <c r="CPP17" s="885"/>
      <c r="CPQ17" s="886"/>
      <c r="CPR17" s="886"/>
      <c r="CPS17" s="886"/>
      <c r="CPT17" s="885"/>
      <c r="CPU17" s="886"/>
      <c r="CPV17" s="886"/>
      <c r="CPW17" s="886"/>
      <c r="CPX17" s="885"/>
      <c r="CPY17" s="886"/>
      <c r="CPZ17" s="886"/>
      <c r="CQA17" s="886"/>
      <c r="CQB17" s="885"/>
      <c r="CQC17" s="886"/>
      <c r="CQD17" s="886"/>
      <c r="CQE17" s="886"/>
      <c r="CQF17" s="885"/>
      <c r="CQG17" s="886"/>
      <c r="CQH17" s="886"/>
      <c r="CQI17" s="886"/>
      <c r="CQJ17" s="885"/>
      <c r="CQK17" s="886"/>
      <c r="CQL17" s="886"/>
      <c r="CQM17" s="886"/>
      <c r="CQN17" s="885"/>
      <c r="CQO17" s="886"/>
      <c r="CQP17" s="886"/>
      <c r="CQQ17" s="886"/>
      <c r="CQR17" s="885"/>
      <c r="CQS17" s="886"/>
      <c r="CQT17" s="886"/>
      <c r="CQU17" s="886"/>
      <c r="CQV17" s="885"/>
      <c r="CQW17" s="886"/>
      <c r="CQX17" s="886"/>
      <c r="CQY17" s="886"/>
      <c r="CQZ17" s="885"/>
      <c r="CRA17" s="886"/>
      <c r="CRB17" s="886"/>
      <c r="CRC17" s="886"/>
      <c r="CRD17" s="885"/>
      <c r="CRE17" s="886"/>
      <c r="CRF17" s="886"/>
      <c r="CRG17" s="886"/>
      <c r="CRH17" s="885"/>
      <c r="CRI17" s="886"/>
      <c r="CRJ17" s="886"/>
      <c r="CRK17" s="886"/>
      <c r="CRL17" s="885"/>
      <c r="CRM17" s="886"/>
      <c r="CRN17" s="886"/>
      <c r="CRO17" s="886"/>
      <c r="CRP17" s="885"/>
      <c r="CRQ17" s="886"/>
      <c r="CRR17" s="886"/>
      <c r="CRS17" s="886"/>
      <c r="CRT17" s="885"/>
      <c r="CRU17" s="886"/>
      <c r="CRV17" s="886"/>
      <c r="CRW17" s="886"/>
      <c r="CRX17" s="885"/>
      <c r="CRY17" s="886"/>
      <c r="CRZ17" s="886"/>
      <c r="CSA17" s="886"/>
      <c r="CSB17" s="885"/>
      <c r="CSC17" s="886"/>
      <c r="CSD17" s="886"/>
      <c r="CSE17" s="886"/>
      <c r="CSF17" s="885"/>
      <c r="CSG17" s="886"/>
      <c r="CSH17" s="886"/>
      <c r="CSI17" s="886"/>
      <c r="CSJ17" s="885"/>
      <c r="CSK17" s="886"/>
      <c r="CSL17" s="886"/>
      <c r="CSM17" s="886"/>
      <c r="CSN17" s="885"/>
      <c r="CSO17" s="886"/>
      <c r="CSP17" s="886"/>
      <c r="CSQ17" s="886"/>
      <c r="CSR17" s="885"/>
      <c r="CSS17" s="886"/>
      <c r="CST17" s="886"/>
      <c r="CSU17" s="886"/>
      <c r="CSV17" s="885"/>
      <c r="CSW17" s="886"/>
      <c r="CSX17" s="886"/>
      <c r="CSY17" s="886"/>
      <c r="CSZ17" s="885"/>
      <c r="CTA17" s="886"/>
      <c r="CTB17" s="886"/>
      <c r="CTC17" s="886"/>
      <c r="CTD17" s="885"/>
      <c r="CTE17" s="886"/>
      <c r="CTF17" s="886"/>
      <c r="CTG17" s="886"/>
      <c r="CTH17" s="885"/>
      <c r="CTI17" s="886"/>
      <c r="CTJ17" s="886"/>
      <c r="CTK17" s="886"/>
      <c r="CTL17" s="885"/>
      <c r="CTM17" s="886"/>
      <c r="CTN17" s="886"/>
      <c r="CTO17" s="886"/>
      <c r="CTP17" s="885"/>
      <c r="CTQ17" s="886"/>
      <c r="CTR17" s="886"/>
      <c r="CTS17" s="886"/>
      <c r="CTT17" s="885"/>
      <c r="CTU17" s="886"/>
      <c r="CTV17" s="886"/>
      <c r="CTW17" s="886"/>
      <c r="CTX17" s="885"/>
      <c r="CTY17" s="886"/>
      <c r="CTZ17" s="886"/>
      <c r="CUA17" s="886"/>
      <c r="CUB17" s="885"/>
      <c r="CUC17" s="886"/>
      <c r="CUD17" s="886"/>
      <c r="CUE17" s="886"/>
      <c r="CUF17" s="885"/>
      <c r="CUG17" s="886"/>
      <c r="CUH17" s="886"/>
      <c r="CUI17" s="886"/>
      <c r="CUJ17" s="885"/>
      <c r="CUK17" s="886"/>
      <c r="CUL17" s="886"/>
      <c r="CUM17" s="886"/>
      <c r="CUN17" s="885"/>
      <c r="CUO17" s="886"/>
      <c r="CUP17" s="886"/>
      <c r="CUQ17" s="886"/>
      <c r="CUR17" s="885"/>
      <c r="CUS17" s="886"/>
      <c r="CUT17" s="886"/>
      <c r="CUU17" s="886"/>
      <c r="CUV17" s="885"/>
      <c r="CUW17" s="886"/>
      <c r="CUX17" s="886"/>
      <c r="CUY17" s="886"/>
      <c r="CUZ17" s="885"/>
      <c r="CVA17" s="886"/>
      <c r="CVB17" s="886"/>
      <c r="CVC17" s="886"/>
      <c r="CVD17" s="885"/>
      <c r="CVE17" s="886"/>
      <c r="CVF17" s="886"/>
      <c r="CVG17" s="886"/>
      <c r="CVH17" s="885"/>
      <c r="CVI17" s="886"/>
      <c r="CVJ17" s="886"/>
      <c r="CVK17" s="886"/>
      <c r="CVL17" s="885"/>
      <c r="CVM17" s="886"/>
      <c r="CVN17" s="886"/>
      <c r="CVO17" s="886"/>
      <c r="CVP17" s="885"/>
      <c r="CVQ17" s="886"/>
      <c r="CVR17" s="886"/>
      <c r="CVS17" s="886"/>
      <c r="CVT17" s="885"/>
      <c r="CVU17" s="886"/>
      <c r="CVV17" s="886"/>
      <c r="CVW17" s="886"/>
      <c r="CVX17" s="885"/>
      <c r="CVY17" s="886"/>
      <c r="CVZ17" s="886"/>
      <c r="CWA17" s="886"/>
      <c r="CWB17" s="885"/>
      <c r="CWC17" s="886"/>
      <c r="CWD17" s="886"/>
      <c r="CWE17" s="886"/>
      <c r="CWF17" s="885"/>
      <c r="CWG17" s="886"/>
      <c r="CWH17" s="886"/>
      <c r="CWI17" s="886"/>
      <c r="CWJ17" s="885"/>
      <c r="CWK17" s="886"/>
      <c r="CWL17" s="886"/>
      <c r="CWM17" s="886"/>
      <c r="CWN17" s="885"/>
      <c r="CWO17" s="886"/>
      <c r="CWP17" s="886"/>
      <c r="CWQ17" s="886"/>
      <c r="CWR17" s="885"/>
      <c r="CWS17" s="886"/>
      <c r="CWT17" s="886"/>
      <c r="CWU17" s="886"/>
      <c r="CWV17" s="885"/>
      <c r="CWW17" s="886"/>
      <c r="CWX17" s="886"/>
      <c r="CWY17" s="886"/>
      <c r="CWZ17" s="885"/>
      <c r="CXA17" s="886"/>
      <c r="CXB17" s="886"/>
      <c r="CXC17" s="886"/>
      <c r="CXD17" s="885"/>
      <c r="CXE17" s="886"/>
      <c r="CXF17" s="886"/>
      <c r="CXG17" s="886"/>
      <c r="CXH17" s="885"/>
      <c r="CXI17" s="886"/>
      <c r="CXJ17" s="886"/>
      <c r="CXK17" s="886"/>
      <c r="CXL17" s="885"/>
      <c r="CXM17" s="886"/>
      <c r="CXN17" s="886"/>
      <c r="CXO17" s="886"/>
      <c r="CXP17" s="885"/>
      <c r="CXQ17" s="886"/>
      <c r="CXR17" s="886"/>
      <c r="CXS17" s="886"/>
      <c r="CXT17" s="885"/>
      <c r="CXU17" s="886"/>
      <c r="CXV17" s="886"/>
      <c r="CXW17" s="886"/>
      <c r="CXX17" s="885"/>
      <c r="CXY17" s="886"/>
      <c r="CXZ17" s="886"/>
      <c r="CYA17" s="886"/>
      <c r="CYB17" s="885"/>
      <c r="CYC17" s="886"/>
      <c r="CYD17" s="886"/>
      <c r="CYE17" s="886"/>
      <c r="CYF17" s="885"/>
      <c r="CYG17" s="886"/>
      <c r="CYH17" s="886"/>
      <c r="CYI17" s="886"/>
      <c r="CYJ17" s="885"/>
      <c r="CYK17" s="886"/>
      <c r="CYL17" s="886"/>
      <c r="CYM17" s="886"/>
      <c r="CYN17" s="885"/>
      <c r="CYO17" s="886"/>
      <c r="CYP17" s="886"/>
      <c r="CYQ17" s="886"/>
      <c r="CYR17" s="885"/>
      <c r="CYS17" s="886"/>
      <c r="CYT17" s="886"/>
      <c r="CYU17" s="886"/>
      <c r="CYV17" s="885"/>
      <c r="CYW17" s="886"/>
      <c r="CYX17" s="886"/>
      <c r="CYY17" s="886"/>
      <c r="CYZ17" s="885"/>
      <c r="CZA17" s="886"/>
      <c r="CZB17" s="886"/>
      <c r="CZC17" s="886"/>
      <c r="CZD17" s="885"/>
      <c r="CZE17" s="886"/>
      <c r="CZF17" s="886"/>
      <c r="CZG17" s="886"/>
      <c r="CZH17" s="885"/>
      <c r="CZI17" s="886"/>
      <c r="CZJ17" s="886"/>
      <c r="CZK17" s="886"/>
      <c r="CZL17" s="885"/>
      <c r="CZM17" s="886"/>
      <c r="CZN17" s="886"/>
      <c r="CZO17" s="886"/>
      <c r="CZP17" s="885"/>
      <c r="CZQ17" s="886"/>
      <c r="CZR17" s="886"/>
      <c r="CZS17" s="886"/>
      <c r="CZT17" s="885"/>
      <c r="CZU17" s="886"/>
      <c r="CZV17" s="886"/>
      <c r="CZW17" s="886"/>
      <c r="CZX17" s="885"/>
      <c r="CZY17" s="886"/>
      <c r="CZZ17" s="886"/>
      <c r="DAA17" s="886"/>
      <c r="DAB17" s="885"/>
      <c r="DAC17" s="886"/>
      <c r="DAD17" s="886"/>
      <c r="DAE17" s="886"/>
      <c r="DAF17" s="885"/>
      <c r="DAG17" s="886"/>
      <c r="DAH17" s="886"/>
      <c r="DAI17" s="886"/>
      <c r="DAJ17" s="885"/>
      <c r="DAK17" s="886"/>
      <c r="DAL17" s="886"/>
      <c r="DAM17" s="886"/>
      <c r="DAN17" s="885"/>
      <c r="DAO17" s="886"/>
      <c r="DAP17" s="886"/>
      <c r="DAQ17" s="886"/>
      <c r="DAR17" s="885"/>
      <c r="DAS17" s="886"/>
      <c r="DAT17" s="886"/>
      <c r="DAU17" s="886"/>
      <c r="DAV17" s="885"/>
      <c r="DAW17" s="886"/>
      <c r="DAX17" s="886"/>
      <c r="DAY17" s="886"/>
      <c r="DAZ17" s="885"/>
      <c r="DBA17" s="886"/>
      <c r="DBB17" s="886"/>
      <c r="DBC17" s="886"/>
      <c r="DBD17" s="885"/>
      <c r="DBE17" s="886"/>
      <c r="DBF17" s="886"/>
      <c r="DBG17" s="886"/>
      <c r="DBH17" s="885"/>
      <c r="DBI17" s="886"/>
      <c r="DBJ17" s="886"/>
      <c r="DBK17" s="886"/>
      <c r="DBL17" s="885"/>
      <c r="DBM17" s="886"/>
      <c r="DBN17" s="886"/>
      <c r="DBO17" s="886"/>
      <c r="DBP17" s="885"/>
      <c r="DBQ17" s="886"/>
      <c r="DBR17" s="886"/>
      <c r="DBS17" s="886"/>
      <c r="DBT17" s="885"/>
      <c r="DBU17" s="886"/>
      <c r="DBV17" s="886"/>
      <c r="DBW17" s="886"/>
      <c r="DBX17" s="885"/>
      <c r="DBY17" s="886"/>
      <c r="DBZ17" s="886"/>
      <c r="DCA17" s="886"/>
      <c r="DCB17" s="885"/>
      <c r="DCC17" s="886"/>
      <c r="DCD17" s="886"/>
      <c r="DCE17" s="886"/>
      <c r="DCF17" s="885"/>
      <c r="DCG17" s="886"/>
      <c r="DCH17" s="886"/>
      <c r="DCI17" s="886"/>
      <c r="DCJ17" s="885"/>
      <c r="DCK17" s="886"/>
      <c r="DCL17" s="886"/>
      <c r="DCM17" s="886"/>
      <c r="DCN17" s="885"/>
      <c r="DCO17" s="886"/>
      <c r="DCP17" s="886"/>
      <c r="DCQ17" s="886"/>
      <c r="DCR17" s="885"/>
      <c r="DCS17" s="886"/>
      <c r="DCT17" s="886"/>
      <c r="DCU17" s="886"/>
      <c r="DCV17" s="885"/>
      <c r="DCW17" s="886"/>
      <c r="DCX17" s="886"/>
      <c r="DCY17" s="886"/>
      <c r="DCZ17" s="885"/>
      <c r="DDA17" s="886"/>
      <c r="DDB17" s="886"/>
      <c r="DDC17" s="886"/>
      <c r="DDD17" s="885"/>
      <c r="DDE17" s="886"/>
      <c r="DDF17" s="886"/>
      <c r="DDG17" s="886"/>
      <c r="DDH17" s="885"/>
      <c r="DDI17" s="886"/>
      <c r="DDJ17" s="886"/>
      <c r="DDK17" s="886"/>
      <c r="DDL17" s="885"/>
      <c r="DDM17" s="886"/>
      <c r="DDN17" s="886"/>
      <c r="DDO17" s="886"/>
      <c r="DDP17" s="885"/>
      <c r="DDQ17" s="886"/>
      <c r="DDR17" s="886"/>
      <c r="DDS17" s="886"/>
      <c r="DDT17" s="885"/>
      <c r="DDU17" s="886"/>
      <c r="DDV17" s="886"/>
      <c r="DDW17" s="886"/>
      <c r="DDX17" s="885"/>
      <c r="DDY17" s="886"/>
      <c r="DDZ17" s="886"/>
      <c r="DEA17" s="886"/>
      <c r="DEB17" s="885"/>
      <c r="DEC17" s="886"/>
      <c r="DED17" s="886"/>
      <c r="DEE17" s="886"/>
      <c r="DEF17" s="885"/>
      <c r="DEG17" s="886"/>
      <c r="DEH17" s="886"/>
      <c r="DEI17" s="886"/>
      <c r="DEJ17" s="885"/>
      <c r="DEK17" s="886"/>
      <c r="DEL17" s="886"/>
      <c r="DEM17" s="886"/>
      <c r="DEN17" s="885"/>
      <c r="DEO17" s="886"/>
      <c r="DEP17" s="886"/>
      <c r="DEQ17" s="886"/>
      <c r="DER17" s="885"/>
      <c r="DES17" s="886"/>
      <c r="DET17" s="886"/>
      <c r="DEU17" s="886"/>
      <c r="DEV17" s="885"/>
      <c r="DEW17" s="886"/>
      <c r="DEX17" s="886"/>
      <c r="DEY17" s="886"/>
      <c r="DEZ17" s="885"/>
      <c r="DFA17" s="886"/>
      <c r="DFB17" s="886"/>
      <c r="DFC17" s="886"/>
      <c r="DFD17" s="885"/>
      <c r="DFE17" s="886"/>
      <c r="DFF17" s="886"/>
      <c r="DFG17" s="886"/>
      <c r="DFH17" s="885"/>
      <c r="DFI17" s="886"/>
      <c r="DFJ17" s="886"/>
      <c r="DFK17" s="886"/>
      <c r="DFL17" s="885"/>
      <c r="DFM17" s="886"/>
      <c r="DFN17" s="886"/>
      <c r="DFO17" s="886"/>
      <c r="DFP17" s="885"/>
      <c r="DFQ17" s="886"/>
      <c r="DFR17" s="886"/>
      <c r="DFS17" s="886"/>
      <c r="DFT17" s="885"/>
      <c r="DFU17" s="886"/>
      <c r="DFV17" s="886"/>
      <c r="DFW17" s="886"/>
      <c r="DFX17" s="885"/>
      <c r="DFY17" s="886"/>
      <c r="DFZ17" s="886"/>
      <c r="DGA17" s="886"/>
      <c r="DGB17" s="885"/>
      <c r="DGC17" s="886"/>
      <c r="DGD17" s="886"/>
      <c r="DGE17" s="886"/>
      <c r="DGF17" s="885"/>
      <c r="DGG17" s="886"/>
      <c r="DGH17" s="886"/>
      <c r="DGI17" s="886"/>
      <c r="DGJ17" s="885"/>
      <c r="DGK17" s="886"/>
      <c r="DGL17" s="886"/>
      <c r="DGM17" s="886"/>
      <c r="DGN17" s="885"/>
      <c r="DGO17" s="886"/>
      <c r="DGP17" s="886"/>
      <c r="DGQ17" s="886"/>
      <c r="DGR17" s="885"/>
      <c r="DGS17" s="886"/>
      <c r="DGT17" s="886"/>
      <c r="DGU17" s="886"/>
      <c r="DGV17" s="885"/>
      <c r="DGW17" s="886"/>
      <c r="DGX17" s="886"/>
      <c r="DGY17" s="886"/>
      <c r="DGZ17" s="885"/>
      <c r="DHA17" s="886"/>
      <c r="DHB17" s="886"/>
      <c r="DHC17" s="886"/>
      <c r="DHD17" s="885"/>
      <c r="DHE17" s="886"/>
      <c r="DHF17" s="886"/>
      <c r="DHG17" s="886"/>
      <c r="DHH17" s="885"/>
      <c r="DHI17" s="886"/>
      <c r="DHJ17" s="886"/>
      <c r="DHK17" s="886"/>
      <c r="DHL17" s="885"/>
      <c r="DHM17" s="886"/>
      <c r="DHN17" s="886"/>
      <c r="DHO17" s="886"/>
      <c r="DHP17" s="885"/>
      <c r="DHQ17" s="886"/>
      <c r="DHR17" s="886"/>
      <c r="DHS17" s="886"/>
      <c r="DHT17" s="885"/>
      <c r="DHU17" s="886"/>
      <c r="DHV17" s="886"/>
      <c r="DHW17" s="886"/>
      <c r="DHX17" s="885"/>
      <c r="DHY17" s="886"/>
      <c r="DHZ17" s="886"/>
      <c r="DIA17" s="886"/>
      <c r="DIB17" s="885"/>
      <c r="DIC17" s="886"/>
      <c r="DID17" s="886"/>
      <c r="DIE17" s="886"/>
      <c r="DIF17" s="885"/>
      <c r="DIG17" s="886"/>
      <c r="DIH17" s="886"/>
      <c r="DII17" s="886"/>
      <c r="DIJ17" s="885"/>
      <c r="DIK17" s="886"/>
      <c r="DIL17" s="886"/>
      <c r="DIM17" s="886"/>
      <c r="DIN17" s="885"/>
      <c r="DIO17" s="886"/>
      <c r="DIP17" s="886"/>
      <c r="DIQ17" s="886"/>
      <c r="DIR17" s="885"/>
      <c r="DIS17" s="886"/>
      <c r="DIT17" s="886"/>
      <c r="DIU17" s="886"/>
      <c r="DIV17" s="885"/>
      <c r="DIW17" s="886"/>
      <c r="DIX17" s="886"/>
      <c r="DIY17" s="886"/>
      <c r="DIZ17" s="885"/>
      <c r="DJA17" s="886"/>
      <c r="DJB17" s="886"/>
      <c r="DJC17" s="886"/>
      <c r="DJD17" s="885"/>
      <c r="DJE17" s="886"/>
      <c r="DJF17" s="886"/>
      <c r="DJG17" s="886"/>
      <c r="DJH17" s="885"/>
      <c r="DJI17" s="886"/>
      <c r="DJJ17" s="886"/>
      <c r="DJK17" s="886"/>
      <c r="DJL17" s="885"/>
      <c r="DJM17" s="886"/>
      <c r="DJN17" s="886"/>
      <c r="DJO17" s="886"/>
      <c r="DJP17" s="885"/>
      <c r="DJQ17" s="886"/>
      <c r="DJR17" s="886"/>
      <c r="DJS17" s="886"/>
      <c r="DJT17" s="885"/>
      <c r="DJU17" s="886"/>
      <c r="DJV17" s="886"/>
      <c r="DJW17" s="886"/>
      <c r="DJX17" s="885"/>
      <c r="DJY17" s="886"/>
      <c r="DJZ17" s="886"/>
      <c r="DKA17" s="886"/>
      <c r="DKB17" s="885"/>
      <c r="DKC17" s="886"/>
      <c r="DKD17" s="886"/>
      <c r="DKE17" s="886"/>
      <c r="DKF17" s="885"/>
      <c r="DKG17" s="886"/>
      <c r="DKH17" s="886"/>
      <c r="DKI17" s="886"/>
      <c r="DKJ17" s="885"/>
      <c r="DKK17" s="886"/>
      <c r="DKL17" s="886"/>
      <c r="DKM17" s="886"/>
      <c r="DKN17" s="885"/>
      <c r="DKO17" s="886"/>
      <c r="DKP17" s="886"/>
      <c r="DKQ17" s="886"/>
      <c r="DKR17" s="885"/>
      <c r="DKS17" s="886"/>
      <c r="DKT17" s="886"/>
      <c r="DKU17" s="886"/>
      <c r="DKV17" s="885"/>
      <c r="DKW17" s="886"/>
      <c r="DKX17" s="886"/>
      <c r="DKY17" s="886"/>
      <c r="DKZ17" s="885"/>
      <c r="DLA17" s="886"/>
      <c r="DLB17" s="886"/>
      <c r="DLC17" s="886"/>
      <c r="DLD17" s="885"/>
      <c r="DLE17" s="886"/>
      <c r="DLF17" s="886"/>
      <c r="DLG17" s="886"/>
      <c r="DLH17" s="885"/>
      <c r="DLI17" s="886"/>
      <c r="DLJ17" s="886"/>
      <c r="DLK17" s="886"/>
      <c r="DLL17" s="885"/>
      <c r="DLM17" s="886"/>
      <c r="DLN17" s="886"/>
      <c r="DLO17" s="886"/>
      <c r="DLP17" s="885"/>
      <c r="DLQ17" s="886"/>
      <c r="DLR17" s="886"/>
      <c r="DLS17" s="886"/>
      <c r="DLT17" s="885"/>
      <c r="DLU17" s="886"/>
      <c r="DLV17" s="886"/>
      <c r="DLW17" s="886"/>
      <c r="DLX17" s="885"/>
      <c r="DLY17" s="886"/>
      <c r="DLZ17" s="886"/>
      <c r="DMA17" s="886"/>
      <c r="DMB17" s="885"/>
      <c r="DMC17" s="886"/>
      <c r="DMD17" s="886"/>
      <c r="DME17" s="886"/>
      <c r="DMF17" s="885"/>
      <c r="DMG17" s="886"/>
      <c r="DMH17" s="886"/>
      <c r="DMI17" s="886"/>
      <c r="DMJ17" s="885"/>
      <c r="DMK17" s="886"/>
      <c r="DML17" s="886"/>
      <c r="DMM17" s="886"/>
      <c r="DMN17" s="885"/>
      <c r="DMO17" s="886"/>
      <c r="DMP17" s="886"/>
      <c r="DMQ17" s="886"/>
      <c r="DMR17" s="885"/>
      <c r="DMS17" s="886"/>
      <c r="DMT17" s="886"/>
      <c r="DMU17" s="886"/>
      <c r="DMV17" s="885"/>
      <c r="DMW17" s="886"/>
      <c r="DMX17" s="886"/>
      <c r="DMY17" s="886"/>
      <c r="DMZ17" s="885"/>
      <c r="DNA17" s="886"/>
      <c r="DNB17" s="886"/>
      <c r="DNC17" s="886"/>
      <c r="DND17" s="885"/>
      <c r="DNE17" s="886"/>
      <c r="DNF17" s="886"/>
      <c r="DNG17" s="886"/>
      <c r="DNH17" s="885"/>
      <c r="DNI17" s="886"/>
      <c r="DNJ17" s="886"/>
      <c r="DNK17" s="886"/>
      <c r="DNL17" s="885"/>
      <c r="DNM17" s="886"/>
      <c r="DNN17" s="886"/>
      <c r="DNO17" s="886"/>
      <c r="DNP17" s="885"/>
      <c r="DNQ17" s="886"/>
      <c r="DNR17" s="886"/>
      <c r="DNS17" s="886"/>
      <c r="DNT17" s="885"/>
      <c r="DNU17" s="886"/>
      <c r="DNV17" s="886"/>
      <c r="DNW17" s="886"/>
      <c r="DNX17" s="885"/>
      <c r="DNY17" s="886"/>
      <c r="DNZ17" s="886"/>
      <c r="DOA17" s="886"/>
      <c r="DOB17" s="885"/>
      <c r="DOC17" s="886"/>
      <c r="DOD17" s="886"/>
      <c r="DOE17" s="886"/>
      <c r="DOF17" s="885"/>
      <c r="DOG17" s="886"/>
      <c r="DOH17" s="886"/>
      <c r="DOI17" s="886"/>
      <c r="DOJ17" s="885"/>
      <c r="DOK17" s="886"/>
      <c r="DOL17" s="886"/>
      <c r="DOM17" s="886"/>
      <c r="DON17" s="885"/>
      <c r="DOO17" s="886"/>
      <c r="DOP17" s="886"/>
      <c r="DOQ17" s="886"/>
      <c r="DOR17" s="885"/>
      <c r="DOS17" s="886"/>
      <c r="DOT17" s="886"/>
      <c r="DOU17" s="886"/>
      <c r="DOV17" s="885"/>
      <c r="DOW17" s="886"/>
      <c r="DOX17" s="886"/>
      <c r="DOY17" s="886"/>
      <c r="DOZ17" s="885"/>
      <c r="DPA17" s="886"/>
      <c r="DPB17" s="886"/>
      <c r="DPC17" s="886"/>
      <c r="DPD17" s="885"/>
      <c r="DPE17" s="886"/>
      <c r="DPF17" s="886"/>
      <c r="DPG17" s="886"/>
      <c r="DPH17" s="885"/>
      <c r="DPI17" s="886"/>
      <c r="DPJ17" s="886"/>
      <c r="DPK17" s="886"/>
      <c r="DPL17" s="885"/>
      <c r="DPM17" s="886"/>
      <c r="DPN17" s="886"/>
      <c r="DPO17" s="886"/>
      <c r="DPP17" s="885"/>
      <c r="DPQ17" s="886"/>
      <c r="DPR17" s="886"/>
      <c r="DPS17" s="886"/>
      <c r="DPT17" s="885"/>
      <c r="DPU17" s="886"/>
      <c r="DPV17" s="886"/>
      <c r="DPW17" s="886"/>
      <c r="DPX17" s="885"/>
      <c r="DPY17" s="886"/>
      <c r="DPZ17" s="886"/>
      <c r="DQA17" s="886"/>
      <c r="DQB17" s="885"/>
      <c r="DQC17" s="886"/>
      <c r="DQD17" s="886"/>
      <c r="DQE17" s="886"/>
      <c r="DQF17" s="885"/>
      <c r="DQG17" s="886"/>
      <c r="DQH17" s="886"/>
      <c r="DQI17" s="886"/>
      <c r="DQJ17" s="885"/>
      <c r="DQK17" s="886"/>
      <c r="DQL17" s="886"/>
      <c r="DQM17" s="886"/>
      <c r="DQN17" s="885"/>
      <c r="DQO17" s="886"/>
      <c r="DQP17" s="886"/>
      <c r="DQQ17" s="886"/>
      <c r="DQR17" s="885"/>
      <c r="DQS17" s="886"/>
      <c r="DQT17" s="886"/>
      <c r="DQU17" s="886"/>
      <c r="DQV17" s="885"/>
      <c r="DQW17" s="886"/>
      <c r="DQX17" s="886"/>
      <c r="DQY17" s="886"/>
      <c r="DQZ17" s="885"/>
      <c r="DRA17" s="886"/>
      <c r="DRB17" s="886"/>
      <c r="DRC17" s="886"/>
      <c r="DRD17" s="885"/>
      <c r="DRE17" s="886"/>
      <c r="DRF17" s="886"/>
      <c r="DRG17" s="886"/>
      <c r="DRH17" s="885"/>
      <c r="DRI17" s="886"/>
      <c r="DRJ17" s="886"/>
      <c r="DRK17" s="886"/>
      <c r="DRL17" s="885"/>
      <c r="DRM17" s="886"/>
      <c r="DRN17" s="886"/>
      <c r="DRO17" s="886"/>
      <c r="DRP17" s="885"/>
      <c r="DRQ17" s="886"/>
      <c r="DRR17" s="886"/>
      <c r="DRS17" s="886"/>
      <c r="DRT17" s="885"/>
      <c r="DRU17" s="886"/>
      <c r="DRV17" s="886"/>
      <c r="DRW17" s="886"/>
      <c r="DRX17" s="885"/>
      <c r="DRY17" s="886"/>
      <c r="DRZ17" s="886"/>
      <c r="DSA17" s="886"/>
      <c r="DSB17" s="885"/>
      <c r="DSC17" s="886"/>
      <c r="DSD17" s="886"/>
      <c r="DSE17" s="886"/>
      <c r="DSF17" s="885"/>
      <c r="DSG17" s="886"/>
      <c r="DSH17" s="886"/>
      <c r="DSI17" s="886"/>
      <c r="DSJ17" s="885"/>
      <c r="DSK17" s="886"/>
      <c r="DSL17" s="886"/>
      <c r="DSM17" s="886"/>
      <c r="DSN17" s="885"/>
      <c r="DSO17" s="886"/>
      <c r="DSP17" s="886"/>
      <c r="DSQ17" s="886"/>
      <c r="DSR17" s="885"/>
      <c r="DSS17" s="886"/>
      <c r="DST17" s="886"/>
      <c r="DSU17" s="886"/>
      <c r="DSV17" s="885"/>
      <c r="DSW17" s="886"/>
      <c r="DSX17" s="886"/>
      <c r="DSY17" s="886"/>
      <c r="DSZ17" s="885"/>
      <c r="DTA17" s="886"/>
      <c r="DTB17" s="886"/>
      <c r="DTC17" s="886"/>
      <c r="DTD17" s="885"/>
      <c r="DTE17" s="886"/>
      <c r="DTF17" s="886"/>
      <c r="DTG17" s="886"/>
      <c r="DTH17" s="885"/>
      <c r="DTI17" s="886"/>
      <c r="DTJ17" s="886"/>
      <c r="DTK17" s="886"/>
      <c r="DTL17" s="885"/>
      <c r="DTM17" s="886"/>
      <c r="DTN17" s="886"/>
      <c r="DTO17" s="886"/>
      <c r="DTP17" s="885"/>
      <c r="DTQ17" s="886"/>
      <c r="DTR17" s="886"/>
      <c r="DTS17" s="886"/>
      <c r="DTT17" s="885"/>
      <c r="DTU17" s="886"/>
      <c r="DTV17" s="886"/>
      <c r="DTW17" s="886"/>
      <c r="DTX17" s="885"/>
      <c r="DTY17" s="886"/>
      <c r="DTZ17" s="886"/>
      <c r="DUA17" s="886"/>
      <c r="DUB17" s="885"/>
      <c r="DUC17" s="886"/>
      <c r="DUD17" s="886"/>
      <c r="DUE17" s="886"/>
      <c r="DUF17" s="885"/>
      <c r="DUG17" s="886"/>
      <c r="DUH17" s="886"/>
      <c r="DUI17" s="886"/>
      <c r="DUJ17" s="885"/>
      <c r="DUK17" s="886"/>
      <c r="DUL17" s="886"/>
      <c r="DUM17" s="886"/>
      <c r="DUN17" s="885"/>
      <c r="DUO17" s="886"/>
      <c r="DUP17" s="886"/>
      <c r="DUQ17" s="886"/>
      <c r="DUR17" s="885"/>
      <c r="DUS17" s="886"/>
      <c r="DUT17" s="886"/>
      <c r="DUU17" s="886"/>
      <c r="DUV17" s="885"/>
      <c r="DUW17" s="886"/>
      <c r="DUX17" s="886"/>
      <c r="DUY17" s="886"/>
      <c r="DUZ17" s="885"/>
      <c r="DVA17" s="886"/>
      <c r="DVB17" s="886"/>
      <c r="DVC17" s="886"/>
      <c r="DVD17" s="885"/>
      <c r="DVE17" s="886"/>
      <c r="DVF17" s="886"/>
      <c r="DVG17" s="886"/>
      <c r="DVH17" s="885"/>
      <c r="DVI17" s="886"/>
      <c r="DVJ17" s="886"/>
      <c r="DVK17" s="886"/>
      <c r="DVL17" s="885"/>
      <c r="DVM17" s="886"/>
      <c r="DVN17" s="886"/>
      <c r="DVO17" s="886"/>
      <c r="DVP17" s="885"/>
      <c r="DVQ17" s="886"/>
      <c r="DVR17" s="886"/>
      <c r="DVS17" s="886"/>
      <c r="DVT17" s="885"/>
      <c r="DVU17" s="886"/>
      <c r="DVV17" s="886"/>
      <c r="DVW17" s="886"/>
      <c r="DVX17" s="885"/>
      <c r="DVY17" s="886"/>
      <c r="DVZ17" s="886"/>
      <c r="DWA17" s="886"/>
      <c r="DWB17" s="885"/>
      <c r="DWC17" s="886"/>
      <c r="DWD17" s="886"/>
      <c r="DWE17" s="886"/>
      <c r="DWF17" s="885"/>
      <c r="DWG17" s="886"/>
      <c r="DWH17" s="886"/>
      <c r="DWI17" s="886"/>
      <c r="DWJ17" s="885"/>
      <c r="DWK17" s="886"/>
      <c r="DWL17" s="886"/>
      <c r="DWM17" s="886"/>
      <c r="DWN17" s="885"/>
      <c r="DWO17" s="886"/>
      <c r="DWP17" s="886"/>
      <c r="DWQ17" s="886"/>
      <c r="DWR17" s="885"/>
      <c r="DWS17" s="886"/>
      <c r="DWT17" s="886"/>
      <c r="DWU17" s="886"/>
      <c r="DWV17" s="885"/>
      <c r="DWW17" s="886"/>
      <c r="DWX17" s="886"/>
      <c r="DWY17" s="886"/>
      <c r="DWZ17" s="885"/>
      <c r="DXA17" s="886"/>
      <c r="DXB17" s="886"/>
      <c r="DXC17" s="886"/>
      <c r="DXD17" s="885"/>
      <c r="DXE17" s="886"/>
      <c r="DXF17" s="886"/>
      <c r="DXG17" s="886"/>
      <c r="DXH17" s="885"/>
      <c r="DXI17" s="886"/>
      <c r="DXJ17" s="886"/>
      <c r="DXK17" s="886"/>
      <c r="DXL17" s="885"/>
      <c r="DXM17" s="886"/>
      <c r="DXN17" s="886"/>
      <c r="DXO17" s="886"/>
      <c r="DXP17" s="885"/>
      <c r="DXQ17" s="886"/>
      <c r="DXR17" s="886"/>
      <c r="DXS17" s="886"/>
      <c r="DXT17" s="885"/>
      <c r="DXU17" s="886"/>
      <c r="DXV17" s="886"/>
      <c r="DXW17" s="886"/>
      <c r="DXX17" s="885"/>
      <c r="DXY17" s="886"/>
      <c r="DXZ17" s="886"/>
      <c r="DYA17" s="886"/>
      <c r="DYB17" s="885"/>
      <c r="DYC17" s="886"/>
      <c r="DYD17" s="886"/>
      <c r="DYE17" s="886"/>
      <c r="DYF17" s="885"/>
      <c r="DYG17" s="886"/>
      <c r="DYH17" s="886"/>
      <c r="DYI17" s="886"/>
      <c r="DYJ17" s="885"/>
      <c r="DYK17" s="886"/>
      <c r="DYL17" s="886"/>
      <c r="DYM17" s="886"/>
      <c r="DYN17" s="885"/>
      <c r="DYO17" s="886"/>
      <c r="DYP17" s="886"/>
      <c r="DYQ17" s="886"/>
      <c r="DYR17" s="885"/>
      <c r="DYS17" s="886"/>
      <c r="DYT17" s="886"/>
      <c r="DYU17" s="886"/>
      <c r="DYV17" s="885"/>
      <c r="DYW17" s="886"/>
      <c r="DYX17" s="886"/>
      <c r="DYY17" s="886"/>
      <c r="DYZ17" s="885"/>
      <c r="DZA17" s="886"/>
      <c r="DZB17" s="886"/>
      <c r="DZC17" s="886"/>
      <c r="DZD17" s="885"/>
      <c r="DZE17" s="886"/>
      <c r="DZF17" s="886"/>
      <c r="DZG17" s="886"/>
      <c r="DZH17" s="885"/>
      <c r="DZI17" s="886"/>
      <c r="DZJ17" s="886"/>
      <c r="DZK17" s="886"/>
      <c r="DZL17" s="885"/>
      <c r="DZM17" s="886"/>
      <c r="DZN17" s="886"/>
      <c r="DZO17" s="886"/>
      <c r="DZP17" s="885"/>
      <c r="DZQ17" s="886"/>
      <c r="DZR17" s="886"/>
      <c r="DZS17" s="886"/>
      <c r="DZT17" s="885"/>
      <c r="DZU17" s="886"/>
      <c r="DZV17" s="886"/>
      <c r="DZW17" s="886"/>
      <c r="DZX17" s="885"/>
      <c r="DZY17" s="886"/>
      <c r="DZZ17" s="886"/>
      <c r="EAA17" s="886"/>
      <c r="EAB17" s="885"/>
      <c r="EAC17" s="886"/>
      <c r="EAD17" s="886"/>
      <c r="EAE17" s="886"/>
      <c r="EAF17" s="885"/>
      <c r="EAG17" s="886"/>
      <c r="EAH17" s="886"/>
      <c r="EAI17" s="886"/>
      <c r="EAJ17" s="885"/>
      <c r="EAK17" s="886"/>
      <c r="EAL17" s="886"/>
      <c r="EAM17" s="886"/>
      <c r="EAN17" s="885"/>
      <c r="EAO17" s="886"/>
      <c r="EAP17" s="886"/>
      <c r="EAQ17" s="886"/>
      <c r="EAR17" s="885"/>
      <c r="EAS17" s="886"/>
      <c r="EAT17" s="886"/>
      <c r="EAU17" s="886"/>
      <c r="EAV17" s="885"/>
      <c r="EAW17" s="886"/>
      <c r="EAX17" s="886"/>
      <c r="EAY17" s="886"/>
      <c r="EAZ17" s="885"/>
      <c r="EBA17" s="886"/>
      <c r="EBB17" s="886"/>
      <c r="EBC17" s="886"/>
      <c r="EBD17" s="885"/>
      <c r="EBE17" s="886"/>
      <c r="EBF17" s="886"/>
      <c r="EBG17" s="886"/>
      <c r="EBH17" s="885"/>
      <c r="EBI17" s="886"/>
      <c r="EBJ17" s="886"/>
      <c r="EBK17" s="886"/>
      <c r="EBL17" s="885"/>
      <c r="EBM17" s="886"/>
      <c r="EBN17" s="886"/>
      <c r="EBO17" s="886"/>
      <c r="EBP17" s="885"/>
      <c r="EBQ17" s="886"/>
      <c r="EBR17" s="886"/>
      <c r="EBS17" s="886"/>
      <c r="EBT17" s="885"/>
      <c r="EBU17" s="886"/>
      <c r="EBV17" s="886"/>
      <c r="EBW17" s="886"/>
      <c r="EBX17" s="885"/>
      <c r="EBY17" s="886"/>
      <c r="EBZ17" s="886"/>
      <c r="ECA17" s="886"/>
      <c r="ECB17" s="885"/>
      <c r="ECC17" s="886"/>
      <c r="ECD17" s="886"/>
      <c r="ECE17" s="886"/>
      <c r="ECF17" s="885"/>
      <c r="ECG17" s="886"/>
      <c r="ECH17" s="886"/>
      <c r="ECI17" s="886"/>
      <c r="ECJ17" s="885"/>
      <c r="ECK17" s="886"/>
      <c r="ECL17" s="886"/>
      <c r="ECM17" s="886"/>
      <c r="ECN17" s="885"/>
      <c r="ECO17" s="886"/>
      <c r="ECP17" s="886"/>
      <c r="ECQ17" s="886"/>
      <c r="ECR17" s="885"/>
      <c r="ECS17" s="886"/>
      <c r="ECT17" s="886"/>
      <c r="ECU17" s="886"/>
      <c r="ECV17" s="885"/>
      <c r="ECW17" s="886"/>
      <c r="ECX17" s="886"/>
      <c r="ECY17" s="886"/>
      <c r="ECZ17" s="885"/>
      <c r="EDA17" s="886"/>
      <c r="EDB17" s="886"/>
      <c r="EDC17" s="886"/>
      <c r="EDD17" s="885"/>
      <c r="EDE17" s="886"/>
      <c r="EDF17" s="886"/>
      <c r="EDG17" s="886"/>
      <c r="EDH17" s="885"/>
      <c r="EDI17" s="886"/>
      <c r="EDJ17" s="886"/>
      <c r="EDK17" s="886"/>
      <c r="EDL17" s="885"/>
      <c r="EDM17" s="886"/>
      <c r="EDN17" s="886"/>
      <c r="EDO17" s="886"/>
      <c r="EDP17" s="885"/>
      <c r="EDQ17" s="886"/>
      <c r="EDR17" s="886"/>
      <c r="EDS17" s="886"/>
      <c r="EDT17" s="885"/>
      <c r="EDU17" s="886"/>
      <c r="EDV17" s="886"/>
      <c r="EDW17" s="886"/>
      <c r="EDX17" s="885"/>
      <c r="EDY17" s="886"/>
      <c r="EDZ17" s="886"/>
      <c r="EEA17" s="886"/>
      <c r="EEB17" s="885"/>
      <c r="EEC17" s="886"/>
      <c r="EED17" s="886"/>
      <c r="EEE17" s="886"/>
      <c r="EEF17" s="885"/>
      <c r="EEG17" s="886"/>
      <c r="EEH17" s="886"/>
      <c r="EEI17" s="886"/>
      <c r="EEJ17" s="885"/>
      <c r="EEK17" s="886"/>
      <c r="EEL17" s="886"/>
      <c r="EEM17" s="886"/>
      <c r="EEN17" s="885"/>
      <c r="EEO17" s="886"/>
      <c r="EEP17" s="886"/>
      <c r="EEQ17" s="886"/>
      <c r="EER17" s="885"/>
      <c r="EES17" s="886"/>
      <c r="EET17" s="886"/>
      <c r="EEU17" s="886"/>
      <c r="EEV17" s="885"/>
      <c r="EEW17" s="886"/>
      <c r="EEX17" s="886"/>
      <c r="EEY17" s="886"/>
      <c r="EEZ17" s="885"/>
      <c r="EFA17" s="886"/>
      <c r="EFB17" s="886"/>
      <c r="EFC17" s="886"/>
      <c r="EFD17" s="885"/>
      <c r="EFE17" s="886"/>
      <c r="EFF17" s="886"/>
      <c r="EFG17" s="886"/>
      <c r="EFH17" s="885"/>
      <c r="EFI17" s="886"/>
      <c r="EFJ17" s="886"/>
      <c r="EFK17" s="886"/>
      <c r="EFL17" s="885"/>
      <c r="EFM17" s="886"/>
      <c r="EFN17" s="886"/>
      <c r="EFO17" s="886"/>
      <c r="EFP17" s="885"/>
      <c r="EFQ17" s="886"/>
      <c r="EFR17" s="886"/>
      <c r="EFS17" s="886"/>
      <c r="EFT17" s="885"/>
      <c r="EFU17" s="886"/>
      <c r="EFV17" s="886"/>
      <c r="EFW17" s="886"/>
      <c r="EFX17" s="885"/>
      <c r="EFY17" s="886"/>
      <c r="EFZ17" s="886"/>
      <c r="EGA17" s="886"/>
      <c r="EGB17" s="885"/>
      <c r="EGC17" s="886"/>
      <c r="EGD17" s="886"/>
      <c r="EGE17" s="886"/>
      <c r="EGF17" s="885"/>
      <c r="EGG17" s="886"/>
      <c r="EGH17" s="886"/>
      <c r="EGI17" s="886"/>
      <c r="EGJ17" s="885"/>
      <c r="EGK17" s="886"/>
      <c r="EGL17" s="886"/>
      <c r="EGM17" s="886"/>
      <c r="EGN17" s="885"/>
      <c r="EGO17" s="886"/>
      <c r="EGP17" s="886"/>
      <c r="EGQ17" s="886"/>
      <c r="EGR17" s="885"/>
      <c r="EGS17" s="886"/>
      <c r="EGT17" s="886"/>
      <c r="EGU17" s="886"/>
      <c r="EGV17" s="885"/>
      <c r="EGW17" s="886"/>
      <c r="EGX17" s="886"/>
      <c r="EGY17" s="886"/>
      <c r="EGZ17" s="885"/>
      <c r="EHA17" s="886"/>
      <c r="EHB17" s="886"/>
      <c r="EHC17" s="886"/>
      <c r="EHD17" s="885"/>
      <c r="EHE17" s="886"/>
      <c r="EHF17" s="886"/>
      <c r="EHG17" s="886"/>
      <c r="EHH17" s="885"/>
      <c r="EHI17" s="886"/>
      <c r="EHJ17" s="886"/>
      <c r="EHK17" s="886"/>
      <c r="EHL17" s="885"/>
      <c r="EHM17" s="886"/>
      <c r="EHN17" s="886"/>
      <c r="EHO17" s="886"/>
      <c r="EHP17" s="885"/>
      <c r="EHQ17" s="886"/>
      <c r="EHR17" s="886"/>
      <c r="EHS17" s="886"/>
      <c r="EHT17" s="885"/>
      <c r="EHU17" s="886"/>
      <c r="EHV17" s="886"/>
      <c r="EHW17" s="886"/>
      <c r="EHX17" s="885"/>
      <c r="EHY17" s="886"/>
      <c r="EHZ17" s="886"/>
      <c r="EIA17" s="886"/>
      <c r="EIB17" s="885"/>
      <c r="EIC17" s="886"/>
      <c r="EID17" s="886"/>
      <c r="EIE17" s="886"/>
      <c r="EIF17" s="885"/>
      <c r="EIG17" s="886"/>
      <c r="EIH17" s="886"/>
      <c r="EII17" s="886"/>
      <c r="EIJ17" s="885"/>
      <c r="EIK17" s="886"/>
      <c r="EIL17" s="886"/>
      <c r="EIM17" s="886"/>
      <c r="EIN17" s="885"/>
      <c r="EIO17" s="886"/>
      <c r="EIP17" s="886"/>
      <c r="EIQ17" s="886"/>
      <c r="EIR17" s="885"/>
      <c r="EIS17" s="886"/>
      <c r="EIT17" s="886"/>
      <c r="EIU17" s="886"/>
      <c r="EIV17" s="885"/>
      <c r="EIW17" s="886"/>
      <c r="EIX17" s="886"/>
      <c r="EIY17" s="886"/>
      <c r="EIZ17" s="885"/>
      <c r="EJA17" s="886"/>
      <c r="EJB17" s="886"/>
      <c r="EJC17" s="886"/>
      <c r="EJD17" s="885"/>
      <c r="EJE17" s="886"/>
      <c r="EJF17" s="886"/>
      <c r="EJG17" s="886"/>
      <c r="EJH17" s="885"/>
      <c r="EJI17" s="886"/>
      <c r="EJJ17" s="886"/>
      <c r="EJK17" s="886"/>
      <c r="EJL17" s="885"/>
      <c r="EJM17" s="886"/>
      <c r="EJN17" s="886"/>
      <c r="EJO17" s="886"/>
      <c r="EJP17" s="885"/>
      <c r="EJQ17" s="886"/>
      <c r="EJR17" s="886"/>
      <c r="EJS17" s="886"/>
      <c r="EJT17" s="885"/>
      <c r="EJU17" s="886"/>
      <c r="EJV17" s="886"/>
      <c r="EJW17" s="886"/>
      <c r="EJX17" s="885"/>
      <c r="EJY17" s="886"/>
      <c r="EJZ17" s="886"/>
      <c r="EKA17" s="886"/>
      <c r="EKB17" s="885"/>
      <c r="EKC17" s="886"/>
      <c r="EKD17" s="886"/>
      <c r="EKE17" s="886"/>
      <c r="EKF17" s="885"/>
      <c r="EKG17" s="886"/>
      <c r="EKH17" s="886"/>
      <c r="EKI17" s="886"/>
      <c r="EKJ17" s="885"/>
      <c r="EKK17" s="886"/>
      <c r="EKL17" s="886"/>
      <c r="EKM17" s="886"/>
      <c r="EKN17" s="885"/>
      <c r="EKO17" s="886"/>
      <c r="EKP17" s="886"/>
      <c r="EKQ17" s="886"/>
      <c r="EKR17" s="885"/>
      <c r="EKS17" s="886"/>
      <c r="EKT17" s="886"/>
      <c r="EKU17" s="886"/>
      <c r="EKV17" s="885"/>
      <c r="EKW17" s="886"/>
      <c r="EKX17" s="886"/>
      <c r="EKY17" s="886"/>
      <c r="EKZ17" s="885"/>
      <c r="ELA17" s="886"/>
      <c r="ELB17" s="886"/>
      <c r="ELC17" s="886"/>
      <c r="ELD17" s="885"/>
      <c r="ELE17" s="886"/>
      <c r="ELF17" s="886"/>
      <c r="ELG17" s="886"/>
      <c r="ELH17" s="885"/>
      <c r="ELI17" s="886"/>
      <c r="ELJ17" s="886"/>
      <c r="ELK17" s="886"/>
      <c r="ELL17" s="885"/>
      <c r="ELM17" s="886"/>
      <c r="ELN17" s="886"/>
      <c r="ELO17" s="886"/>
      <c r="ELP17" s="885"/>
      <c r="ELQ17" s="886"/>
      <c r="ELR17" s="886"/>
      <c r="ELS17" s="886"/>
      <c r="ELT17" s="885"/>
      <c r="ELU17" s="886"/>
      <c r="ELV17" s="886"/>
      <c r="ELW17" s="886"/>
      <c r="ELX17" s="885"/>
      <c r="ELY17" s="886"/>
      <c r="ELZ17" s="886"/>
      <c r="EMA17" s="886"/>
      <c r="EMB17" s="885"/>
      <c r="EMC17" s="886"/>
      <c r="EMD17" s="886"/>
      <c r="EME17" s="886"/>
      <c r="EMF17" s="885"/>
      <c r="EMG17" s="886"/>
      <c r="EMH17" s="886"/>
      <c r="EMI17" s="886"/>
      <c r="EMJ17" s="885"/>
      <c r="EMK17" s="886"/>
      <c r="EML17" s="886"/>
      <c r="EMM17" s="886"/>
      <c r="EMN17" s="885"/>
      <c r="EMO17" s="886"/>
      <c r="EMP17" s="886"/>
      <c r="EMQ17" s="886"/>
      <c r="EMR17" s="885"/>
      <c r="EMS17" s="886"/>
      <c r="EMT17" s="886"/>
      <c r="EMU17" s="886"/>
      <c r="EMV17" s="885"/>
      <c r="EMW17" s="886"/>
      <c r="EMX17" s="886"/>
      <c r="EMY17" s="886"/>
      <c r="EMZ17" s="885"/>
      <c r="ENA17" s="886"/>
      <c r="ENB17" s="886"/>
      <c r="ENC17" s="886"/>
      <c r="END17" s="885"/>
      <c r="ENE17" s="886"/>
      <c r="ENF17" s="886"/>
      <c r="ENG17" s="886"/>
      <c r="ENH17" s="885"/>
      <c r="ENI17" s="886"/>
      <c r="ENJ17" s="886"/>
      <c r="ENK17" s="886"/>
      <c r="ENL17" s="885"/>
      <c r="ENM17" s="886"/>
      <c r="ENN17" s="886"/>
      <c r="ENO17" s="886"/>
      <c r="ENP17" s="885"/>
      <c r="ENQ17" s="886"/>
      <c r="ENR17" s="886"/>
      <c r="ENS17" s="886"/>
      <c r="ENT17" s="885"/>
      <c r="ENU17" s="886"/>
      <c r="ENV17" s="886"/>
      <c r="ENW17" s="886"/>
      <c r="ENX17" s="885"/>
      <c r="ENY17" s="886"/>
      <c r="ENZ17" s="886"/>
      <c r="EOA17" s="886"/>
      <c r="EOB17" s="885"/>
      <c r="EOC17" s="886"/>
      <c r="EOD17" s="886"/>
      <c r="EOE17" s="886"/>
      <c r="EOF17" s="885"/>
      <c r="EOG17" s="886"/>
      <c r="EOH17" s="886"/>
      <c r="EOI17" s="886"/>
      <c r="EOJ17" s="885"/>
      <c r="EOK17" s="886"/>
      <c r="EOL17" s="886"/>
      <c r="EOM17" s="886"/>
      <c r="EON17" s="885"/>
      <c r="EOO17" s="886"/>
      <c r="EOP17" s="886"/>
      <c r="EOQ17" s="886"/>
      <c r="EOR17" s="885"/>
      <c r="EOS17" s="886"/>
      <c r="EOT17" s="886"/>
      <c r="EOU17" s="886"/>
      <c r="EOV17" s="885"/>
      <c r="EOW17" s="886"/>
      <c r="EOX17" s="886"/>
      <c r="EOY17" s="886"/>
      <c r="EOZ17" s="885"/>
      <c r="EPA17" s="886"/>
      <c r="EPB17" s="886"/>
      <c r="EPC17" s="886"/>
      <c r="EPD17" s="885"/>
      <c r="EPE17" s="886"/>
      <c r="EPF17" s="886"/>
      <c r="EPG17" s="886"/>
      <c r="EPH17" s="885"/>
      <c r="EPI17" s="886"/>
      <c r="EPJ17" s="886"/>
      <c r="EPK17" s="886"/>
      <c r="EPL17" s="885"/>
      <c r="EPM17" s="886"/>
      <c r="EPN17" s="886"/>
      <c r="EPO17" s="886"/>
      <c r="EPP17" s="885"/>
      <c r="EPQ17" s="886"/>
      <c r="EPR17" s="886"/>
      <c r="EPS17" s="886"/>
      <c r="EPT17" s="885"/>
      <c r="EPU17" s="886"/>
      <c r="EPV17" s="886"/>
      <c r="EPW17" s="886"/>
      <c r="EPX17" s="885"/>
      <c r="EPY17" s="886"/>
      <c r="EPZ17" s="886"/>
      <c r="EQA17" s="886"/>
      <c r="EQB17" s="885"/>
      <c r="EQC17" s="886"/>
      <c r="EQD17" s="886"/>
      <c r="EQE17" s="886"/>
      <c r="EQF17" s="885"/>
      <c r="EQG17" s="886"/>
      <c r="EQH17" s="886"/>
      <c r="EQI17" s="886"/>
      <c r="EQJ17" s="885"/>
      <c r="EQK17" s="886"/>
      <c r="EQL17" s="886"/>
      <c r="EQM17" s="886"/>
      <c r="EQN17" s="885"/>
      <c r="EQO17" s="886"/>
      <c r="EQP17" s="886"/>
      <c r="EQQ17" s="886"/>
      <c r="EQR17" s="885"/>
      <c r="EQS17" s="886"/>
      <c r="EQT17" s="886"/>
      <c r="EQU17" s="886"/>
      <c r="EQV17" s="885"/>
      <c r="EQW17" s="886"/>
      <c r="EQX17" s="886"/>
      <c r="EQY17" s="886"/>
      <c r="EQZ17" s="885"/>
      <c r="ERA17" s="886"/>
      <c r="ERB17" s="886"/>
      <c r="ERC17" s="886"/>
      <c r="ERD17" s="885"/>
      <c r="ERE17" s="886"/>
      <c r="ERF17" s="886"/>
      <c r="ERG17" s="886"/>
      <c r="ERH17" s="885"/>
      <c r="ERI17" s="886"/>
      <c r="ERJ17" s="886"/>
      <c r="ERK17" s="886"/>
      <c r="ERL17" s="885"/>
      <c r="ERM17" s="886"/>
      <c r="ERN17" s="886"/>
      <c r="ERO17" s="886"/>
      <c r="ERP17" s="885"/>
      <c r="ERQ17" s="886"/>
      <c r="ERR17" s="886"/>
      <c r="ERS17" s="886"/>
      <c r="ERT17" s="885"/>
      <c r="ERU17" s="886"/>
      <c r="ERV17" s="886"/>
      <c r="ERW17" s="886"/>
      <c r="ERX17" s="885"/>
      <c r="ERY17" s="886"/>
      <c r="ERZ17" s="886"/>
      <c r="ESA17" s="886"/>
      <c r="ESB17" s="885"/>
      <c r="ESC17" s="886"/>
      <c r="ESD17" s="886"/>
      <c r="ESE17" s="886"/>
      <c r="ESF17" s="885"/>
      <c r="ESG17" s="886"/>
      <c r="ESH17" s="886"/>
      <c r="ESI17" s="886"/>
      <c r="ESJ17" s="885"/>
      <c r="ESK17" s="886"/>
      <c r="ESL17" s="886"/>
      <c r="ESM17" s="886"/>
      <c r="ESN17" s="885"/>
      <c r="ESO17" s="886"/>
      <c r="ESP17" s="886"/>
      <c r="ESQ17" s="886"/>
      <c r="ESR17" s="885"/>
      <c r="ESS17" s="886"/>
      <c r="EST17" s="886"/>
      <c r="ESU17" s="886"/>
      <c r="ESV17" s="885"/>
      <c r="ESW17" s="886"/>
      <c r="ESX17" s="886"/>
      <c r="ESY17" s="886"/>
      <c r="ESZ17" s="885"/>
      <c r="ETA17" s="886"/>
      <c r="ETB17" s="886"/>
      <c r="ETC17" s="886"/>
      <c r="ETD17" s="885"/>
      <c r="ETE17" s="886"/>
      <c r="ETF17" s="886"/>
      <c r="ETG17" s="886"/>
      <c r="ETH17" s="885"/>
      <c r="ETI17" s="886"/>
      <c r="ETJ17" s="886"/>
      <c r="ETK17" s="886"/>
      <c r="ETL17" s="885"/>
      <c r="ETM17" s="886"/>
      <c r="ETN17" s="886"/>
      <c r="ETO17" s="886"/>
      <c r="ETP17" s="885"/>
      <c r="ETQ17" s="886"/>
      <c r="ETR17" s="886"/>
      <c r="ETS17" s="886"/>
      <c r="ETT17" s="885"/>
      <c r="ETU17" s="886"/>
      <c r="ETV17" s="886"/>
      <c r="ETW17" s="886"/>
      <c r="ETX17" s="885"/>
      <c r="ETY17" s="886"/>
      <c r="ETZ17" s="886"/>
      <c r="EUA17" s="886"/>
      <c r="EUB17" s="885"/>
      <c r="EUC17" s="886"/>
      <c r="EUD17" s="886"/>
      <c r="EUE17" s="886"/>
      <c r="EUF17" s="885"/>
      <c r="EUG17" s="886"/>
      <c r="EUH17" s="886"/>
      <c r="EUI17" s="886"/>
      <c r="EUJ17" s="885"/>
      <c r="EUK17" s="886"/>
      <c r="EUL17" s="886"/>
      <c r="EUM17" s="886"/>
      <c r="EUN17" s="885"/>
      <c r="EUO17" s="886"/>
      <c r="EUP17" s="886"/>
      <c r="EUQ17" s="886"/>
      <c r="EUR17" s="885"/>
      <c r="EUS17" s="886"/>
      <c r="EUT17" s="886"/>
      <c r="EUU17" s="886"/>
      <c r="EUV17" s="885"/>
      <c r="EUW17" s="886"/>
      <c r="EUX17" s="886"/>
      <c r="EUY17" s="886"/>
      <c r="EUZ17" s="885"/>
      <c r="EVA17" s="886"/>
      <c r="EVB17" s="886"/>
      <c r="EVC17" s="886"/>
      <c r="EVD17" s="885"/>
      <c r="EVE17" s="886"/>
      <c r="EVF17" s="886"/>
      <c r="EVG17" s="886"/>
      <c r="EVH17" s="885"/>
      <c r="EVI17" s="886"/>
      <c r="EVJ17" s="886"/>
      <c r="EVK17" s="886"/>
      <c r="EVL17" s="885"/>
      <c r="EVM17" s="886"/>
      <c r="EVN17" s="886"/>
      <c r="EVO17" s="886"/>
      <c r="EVP17" s="885"/>
      <c r="EVQ17" s="886"/>
      <c r="EVR17" s="886"/>
      <c r="EVS17" s="886"/>
      <c r="EVT17" s="885"/>
      <c r="EVU17" s="886"/>
      <c r="EVV17" s="886"/>
      <c r="EVW17" s="886"/>
      <c r="EVX17" s="885"/>
      <c r="EVY17" s="886"/>
      <c r="EVZ17" s="886"/>
      <c r="EWA17" s="886"/>
      <c r="EWB17" s="885"/>
      <c r="EWC17" s="886"/>
      <c r="EWD17" s="886"/>
      <c r="EWE17" s="886"/>
      <c r="EWF17" s="885"/>
      <c r="EWG17" s="886"/>
      <c r="EWH17" s="886"/>
      <c r="EWI17" s="886"/>
      <c r="EWJ17" s="885"/>
      <c r="EWK17" s="886"/>
      <c r="EWL17" s="886"/>
      <c r="EWM17" s="886"/>
      <c r="EWN17" s="885"/>
      <c r="EWO17" s="886"/>
      <c r="EWP17" s="886"/>
      <c r="EWQ17" s="886"/>
      <c r="EWR17" s="885"/>
      <c r="EWS17" s="886"/>
      <c r="EWT17" s="886"/>
      <c r="EWU17" s="886"/>
      <c r="EWV17" s="885"/>
      <c r="EWW17" s="886"/>
      <c r="EWX17" s="886"/>
      <c r="EWY17" s="886"/>
      <c r="EWZ17" s="885"/>
      <c r="EXA17" s="886"/>
      <c r="EXB17" s="886"/>
      <c r="EXC17" s="886"/>
      <c r="EXD17" s="885"/>
      <c r="EXE17" s="886"/>
      <c r="EXF17" s="886"/>
      <c r="EXG17" s="886"/>
      <c r="EXH17" s="885"/>
      <c r="EXI17" s="886"/>
      <c r="EXJ17" s="886"/>
      <c r="EXK17" s="886"/>
      <c r="EXL17" s="885"/>
      <c r="EXM17" s="886"/>
      <c r="EXN17" s="886"/>
      <c r="EXO17" s="886"/>
      <c r="EXP17" s="885"/>
      <c r="EXQ17" s="886"/>
      <c r="EXR17" s="886"/>
      <c r="EXS17" s="886"/>
      <c r="EXT17" s="885"/>
      <c r="EXU17" s="886"/>
      <c r="EXV17" s="886"/>
      <c r="EXW17" s="886"/>
      <c r="EXX17" s="885"/>
      <c r="EXY17" s="886"/>
      <c r="EXZ17" s="886"/>
      <c r="EYA17" s="886"/>
      <c r="EYB17" s="885"/>
      <c r="EYC17" s="886"/>
      <c r="EYD17" s="886"/>
      <c r="EYE17" s="886"/>
      <c r="EYF17" s="885"/>
      <c r="EYG17" s="886"/>
      <c r="EYH17" s="886"/>
      <c r="EYI17" s="886"/>
      <c r="EYJ17" s="885"/>
      <c r="EYK17" s="886"/>
      <c r="EYL17" s="886"/>
      <c r="EYM17" s="886"/>
      <c r="EYN17" s="885"/>
      <c r="EYO17" s="886"/>
      <c r="EYP17" s="886"/>
      <c r="EYQ17" s="886"/>
      <c r="EYR17" s="885"/>
      <c r="EYS17" s="886"/>
      <c r="EYT17" s="886"/>
      <c r="EYU17" s="886"/>
      <c r="EYV17" s="885"/>
      <c r="EYW17" s="886"/>
      <c r="EYX17" s="886"/>
      <c r="EYY17" s="886"/>
      <c r="EYZ17" s="885"/>
      <c r="EZA17" s="886"/>
      <c r="EZB17" s="886"/>
      <c r="EZC17" s="886"/>
      <c r="EZD17" s="885"/>
      <c r="EZE17" s="886"/>
      <c r="EZF17" s="886"/>
      <c r="EZG17" s="886"/>
      <c r="EZH17" s="885"/>
      <c r="EZI17" s="886"/>
      <c r="EZJ17" s="886"/>
      <c r="EZK17" s="886"/>
      <c r="EZL17" s="885"/>
      <c r="EZM17" s="886"/>
      <c r="EZN17" s="886"/>
      <c r="EZO17" s="886"/>
      <c r="EZP17" s="885"/>
      <c r="EZQ17" s="886"/>
      <c r="EZR17" s="886"/>
      <c r="EZS17" s="886"/>
      <c r="EZT17" s="885"/>
      <c r="EZU17" s="886"/>
      <c r="EZV17" s="886"/>
      <c r="EZW17" s="886"/>
      <c r="EZX17" s="885"/>
      <c r="EZY17" s="886"/>
      <c r="EZZ17" s="886"/>
      <c r="FAA17" s="886"/>
      <c r="FAB17" s="885"/>
      <c r="FAC17" s="886"/>
      <c r="FAD17" s="886"/>
      <c r="FAE17" s="886"/>
      <c r="FAF17" s="885"/>
      <c r="FAG17" s="886"/>
      <c r="FAH17" s="886"/>
      <c r="FAI17" s="886"/>
      <c r="FAJ17" s="885"/>
      <c r="FAK17" s="886"/>
      <c r="FAL17" s="886"/>
      <c r="FAM17" s="886"/>
      <c r="FAN17" s="885"/>
      <c r="FAO17" s="886"/>
      <c r="FAP17" s="886"/>
      <c r="FAQ17" s="886"/>
      <c r="FAR17" s="885"/>
      <c r="FAS17" s="886"/>
      <c r="FAT17" s="886"/>
      <c r="FAU17" s="886"/>
      <c r="FAV17" s="885"/>
      <c r="FAW17" s="886"/>
      <c r="FAX17" s="886"/>
      <c r="FAY17" s="886"/>
      <c r="FAZ17" s="885"/>
      <c r="FBA17" s="886"/>
      <c r="FBB17" s="886"/>
      <c r="FBC17" s="886"/>
      <c r="FBD17" s="885"/>
      <c r="FBE17" s="886"/>
      <c r="FBF17" s="886"/>
      <c r="FBG17" s="886"/>
      <c r="FBH17" s="885"/>
      <c r="FBI17" s="886"/>
      <c r="FBJ17" s="886"/>
      <c r="FBK17" s="886"/>
      <c r="FBL17" s="885"/>
      <c r="FBM17" s="886"/>
      <c r="FBN17" s="886"/>
      <c r="FBO17" s="886"/>
      <c r="FBP17" s="885"/>
      <c r="FBQ17" s="886"/>
      <c r="FBR17" s="886"/>
      <c r="FBS17" s="886"/>
      <c r="FBT17" s="885"/>
      <c r="FBU17" s="886"/>
      <c r="FBV17" s="886"/>
      <c r="FBW17" s="886"/>
      <c r="FBX17" s="885"/>
      <c r="FBY17" s="886"/>
      <c r="FBZ17" s="886"/>
      <c r="FCA17" s="886"/>
      <c r="FCB17" s="885"/>
      <c r="FCC17" s="886"/>
      <c r="FCD17" s="886"/>
      <c r="FCE17" s="886"/>
      <c r="FCF17" s="885"/>
      <c r="FCG17" s="886"/>
      <c r="FCH17" s="886"/>
      <c r="FCI17" s="886"/>
      <c r="FCJ17" s="885"/>
      <c r="FCK17" s="886"/>
      <c r="FCL17" s="886"/>
      <c r="FCM17" s="886"/>
      <c r="FCN17" s="885"/>
      <c r="FCO17" s="886"/>
      <c r="FCP17" s="886"/>
      <c r="FCQ17" s="886"/>
      <c r="FCR17" s="885"/>
      <c r="FCS17" s="886"/>
      <c r="FCT17" s="886"/>
      <c r="FCU17" s="886"/>
      <c r="FCV17" s="885"/>
      <c r="FCW17" s="886"/>
      <c r="FCX17" s="886"/>
      <c r="FCY17" s="886"/>
      <c r="FCZ17" s="885"/>
      <c r="FDA17" s="886"/>
      <c r="FDB17" s="886"/>
      <c r="FDC17" s="886"/>
      <c r="FDD17" s="885"/>
      <c r="FDE17" s="886"/>
      <c r="FDF17" s="886"/>
      <c r="FDG17" s="886"/>
      <c r="FDH17" s="885"/>
      <c r="FDI17" s="886"/>
      <c r="FDJ17" s="886"/>
      <c r="FDK17" s="886"/>
      <c r="FDL17" s="885"/>
      <c r="FDM17" s="886"/>
      <c r="FDN17" s="886"/>
      <c r="FDO17" s="886"/>
      <c r="FDP17" s="885"/>
      <c r="FDQ17" s="886"/>
      <c r="FDR17" s="886"/>
      <c r="FDS17" s="886"/>
      <c r="FDT17" s="885"/>
      <c r="FDU17" s="886"/>
      <c r="FDV17" s="886"/>
      <c r="FDW17" s="886"/>
      <c r="FDX17" s="885"/>
      <c r="FDY17" s="886"/>
      <c r="FDZ17" s="886"/>
      <c r="FEA17" s="886"/>
      <c r="FEB17" s="885"/>
      <c r="FEC17" s="886"/>
      <c r="FED17" s="886"/>
      <c r="FEE17" s="886"/>
      <c r="FEF17" s="885"/>
      <c r="FEG17" s="886"/>
      <c r="FEH17" s="886"/>
      <c r="FEI17" s="886"/>
      <c r="FEJ17" s="885"/>
      <c r="FEK17" s="886"/>
      <c r="FEL17" s="886"/>
      <c r="FEM17" s="886"/>
      <c r="FEN17" s="885"/>
      <c r="FEO17" s="886"/>
      <c r="FEP17" s="886"/>
      <c r="FEQ17" s="886"/>
      <c r="FER17" s="885"/>
      <c r="FES17" s="886"/>
      <c r="FET17" s="886"/>
      <c r="FEU17" s="886"/>
      <c r="FEV17" s="885"/>
      <c r="FEW17" s="886"/>
      <c r="FEX17" s="886"/>
      <c r="FEY17" s="886"/>
      <c r="FEZ17" s="885"/>
      <c r="FFA17" s="886"/>
      <c r="FFB17" s="886"/>
      <c r="FFC17" s="886"/>
      <c r="FFD17" s="885"/>
      <c r="FFE17" s="886"/>
      <c r="FFF17" s="886"/>
      <c r="FFG17" s="886"/>
      <c r="FFH17" s="885"/>
      <c r="FFI17" s="886"/>
      <c r="FFJ17" s="886"/>
      <c r="FFK17" s="886"/>
      <c r="FFL17" s="885"/>
      <c r="FFM17" s="886"/>
      <c r="FFN17" s="886"/>
      <c r="FFO17" s="886"/>
      <c r="FFP17" s="885"/>
      <c r="FFQ17" s="886"/>
      <c r="FFR17" s="886"/>
      <c r="FFS17" s="886"/>
      <c r="FFT17" s="885"/>
      <c r="FFU17" s="886"/>
      <c r="FFV17" s="886"/>
      <c r="FFW17" s="886"/>
      <c r="FFX17" s="885"/>
      <c r="FFY17" s="886"/>
      <c r="FFZ17" s="886"/>
      <c r="FGA17" s="886"/>
      <c r="FGB17" s="885"/>
      <c r="FGC17" s="886"/>
      <c r="FGD17" s="886"/>
      <c r="FGE17" s="886"/>
      <c r="FGF17" s="885"/>
      <c r="FGG17" s="886"/>
      <c r="FGH17" s="886"/>
      <c r="FGI17" s="886"/>
      <c r="FGJ17" s="885"/>
      <c r="FGK17" s="886"/>
      <c r="FGL17" s="886"/>
      <c r="FGM17" s="886"/>
      <c r="FGN17" s="885"/>
      <c r="FGO17" s="886"/>
      <c r="FGP17" s="886"/>
      <c r="FGQ17" s="886"/>
      <c r="FGR17" s="885"/>
      <c r="FGS17" s="886"/>
      <c r="FGT17" s="886"/>
      <c r="FGU17" s="886"/>
      <c r="FGV17" s="885"/>
      <c r="FGW17" s="886"/>
      <c r="FGX17" s="886"/>
      <c r="FGY17" s="886"/>
      <c r="FGZ17" s="885"/>
      <c r="FHA17" s="886"/>
      <c r="FHB17" s="886"/>
      <c r="FHC17" s="886"/>
      <c r="FHD17" s="885"/>
      <c r="FHE17" s="886"/>
      <c r="FHF17" s="886"/>
      <c r="FHG17" s="886"/>
      <c r="FHH17" s="885"/>
      <c r="FHI17" s="886"/>
      <c r="FHJ17" s="886"/>
      <c r="FHK17" s="886"/>
      <c r="FHL17" s="885"/>
      <c r="FHM17" s="886"/>
      <c r="FHN17" s="886"/>
      <c r="FHO17" s="886"/>
      <c r="FHP17" s="885"/>
      <c r="FHQ17" s="886"/>
      <c r="FHR17" s="886"/>
      <c r="FHS17" s="886"/>
      <c r="FHT17" s="885"/>
      <c r="FHU17" s="886"/>
      <c r="FHV17" s="886"/>
      <c r="FHW17" s="886"/>
      <c r="FHX17" s="885"/>
      <c r="FHY17" s="886"/>
      <c r="FHZ17" s="886"/>
      <c r="FIA17" s="886"/>
      <c r="FIB17" s="885"/>
      <c r="FIC17" s="886"/>
      <c r="FID17" s="886"/>
      <c r="FIE17" s="886"/>
      <c r="FIF17" s="885"/>
      <c r="FIG17" s="886"/>
      <c r="FIH17" s="886"/>
      <c r="FII17" s="886"/>
      <c r="FIJ17" s="885"/>
      <c r="FIK17" s="886"/>
      <c r="FIL17" s="886"/>
      <c r="FIM17" s="886"/>
      <c r="FIN17" s="885"/>
      <c r="FIO17" s="886"/>
      <c r="FIP17" s="886"/>
      <c r="FIQ17" s="886"/>
      <c r="FIR17" s="885"/>
      <c r="FIS17" s="886"/>
      <c r="FIT17" s="886"/>
      <c r="FIU17" s="886"/>
      <c r="FIV17" s="885"/>
      <c r="FIW17" s="886"/>
      <c r="FIX17" s="886"/>
      <c r="FIY17" s="886"/>
      <c r="FIZ17" s="885"/>
      <c r="FJA17" s="886"/>
      <c r="FJB17" s="886"/>
      <c r="FJC17" s="886"/>
      <c r="FJD17" s="885"/>
      <c r="FJE17" s="886"/>
      <c r="FJF17" s="886"/>
      <c r="FJG17" s="886"/>
      <c r="FJH17" s="885"/>
      <c r="FJI17" s="886"/>
      <c r="FJJ17" s="886"/>
      <c r="FJK17" s="886"/>
      <c r="FJL17" s="885"/>
      <c r="FJM17" s="886"/>
      <c r="FJN17" s="886"/>
      <c r="FJO17" s="886"/>
      <c r="FJP17" s="885"/>
      <c r="FJQ17" s="886"/>
      <c r="FJR17" s="886"/>
      <c r="FJS17" s="886"/>
      <c r="FJT17" s="885"/>
      <c r="FJU17" s="886"/>
      <c r="FJV17" s="886"/>
      <c r="FJW17" s="886"/>
      <c r="FJX17" s="885"/>
      <c r="FJY17" s="886"/>
      <c r="FJZ17" s="886"/>
      <c r="FKA17" s="886"/>
      <c r="FKB17" s="885"/>
      <c r="FKC17" s="886"/>
      <c r="FKD17" s="886"/>
      <c r="FKE17" s="886"/>
      <c r="FKF17" s="885"/>
      <c r="FKG17" s="886"/>
      <c r="FKH17" s="886"/>
      <c r="FKI17" s="886"/>
      <c r="FKJ17" s="885"/>
      <c r="FKK17" s="886"/>
      <c r="FKL17" s="886"/>
      <c r="FKM17" s="886"/>
      <c r="FKN17" s="885"/>
      <c r="FKO17" s="886"/>
      <c r="FKP17" s="886"/>
      <c r="FKQ17" s="886"/>
      <c r="FKR17" s="885"/>
      <c r="FKS17" s="886"/>
      <c r="FKT17" s="886"/>
      <c r="FKU17" s="886"/>
      <c r="FKV17" s="885"/>
      <c r="FKW17" s="886"/>
      <c r="FKX17" s="886"/>
      <c r="FKY17" s="886"/>
      <c r="FKZ17" s="885"/>
      <c r="FLA17" s="886"/>
      <c r="FLB17" s="886"/>
      <c r="FLC17" s="886"/>
      <c r="FLD17" s="885"/>
      <c r="FLE17" s="886"/>
      <c r="FLF17" s="886"/>
      <c r="FLG17" s="886"/>
      <c r="FLH17" s="885"/>
      <c r="FLI17" s="886"/>
      <c r="FLJ17" s="886"/>
      <c r="FLK17" s="886"/>
      <c r="FLL17" s="885"/>
      <c r="FLM17" s="886"/>
      <c r="FLN17" s="886"/>
      <c r="FLO17" s="886"/>
      <c r="FLP17" s="885"/>
      <c r="FLQ17" s="886"/>
      <c r="FLR17" s="886"/>
      <c r="FLS17" s="886"/>
      <c r="FLT17" s="885"/>
      <c r="FLU17" s="886"/>
      <c r="FLV17" s="886"/>
      <c r="FLW17" s="886"/>
      <c r="FLX17" s="885"/>
      <c r="FLY17" s="886"/>
      <c r="FLZ17" s="886"/>
      <c r="FMA17" s="886"/>
      <c r="FMB17" s="885"/>
      <c r="FMC17" s="886"/>
      <c r="FMD17" s="886"/>
      <c r="FME17" s="886"/>
      <c r="FMF17" s="885"/>
      <c r="FMG17" s="886"/>
      <c r="FMH17" s="886"/>
      <c r="FMI17" s="886"/>
      <c r="FMJ17" s="885"/>
      <c r="FMK17" s="886"/>
      <c r="FML17" s="886"/>
      <c r="FMM17" s="886"/>
      <c r="FMN17" s="885"/>
      <c r="FMO17" s="886"/>
      <c r="FMP17" s="886"/>
      <c r="FMQ17" s="886"/>
      <c r="FMR17" s="885"/>
      <c r="FMS17" s="886"/>
      <c r="FMT17" s="886"/>
      <c r="FMU17" s="886"/>
      <c r="FMV17" s="885"/>
      <c r="FMW17" s="886"/>
      <c r="FMX17" s="886"/>
      <c r="FMY17" s="886"/>
      <c r="FMZ17" s="885"/>
      <c r="FNA17" s="886"/>
      <c r="FNB17" s="886"/>
      <c r="FNC17" s="886"/>
      <c r="FND17" s="885"/>
      <c r="FNE17" s="886"/>
      <c r="FNF17" s="886"/>
      <c r="FNG17" s="886"/>
      <c r="FNH17" s="885"/>
      <c r="FNI17" s="886"/>
      <c r="FNJ17" s="886"/>
      <c r="FNK17" s="886"/>
      <c r="FNL17" s="885"/>
      <c r="FNM17" s="886"/>
      <c r="FNN17" s="886"/>
      <c r="FNO17" s="886"/>
      <c r="FNP17" s="885"/>
      <c r="FNQ17" s="886"/>
      <c r="FNR17" s="886"/>
      <c r="FNS17" s="886"/>
      <c r="FNT17" s="885"/>
      <c r="FNU17" s="886"/>
      <c r="FNV17" s="886"/>
      <c r="FNW17" s="886"/>
      <c r="FNX17" s="885"/>
      <c r="FNY17" s="886"/>
      <c r="FNZ17" s="886"/>
      <c r="FOA17" s="886"/>
      <c r="FOB17" s="885"/>
      <c r="FOC17" s="886"/>
      <c r="FOD17" s="886"/>
      <c r="FOE17" s="886"/>
      <c r="FOF17" s="885"/>
      <c r="FOG17" s="886"/>
      <c r="FOH17" s="886"/>
      <c r="FOI17" s="886"/>
      <c r="FOJ17" s="885"/>
      <c r="FOK17" s="886"/>
      <c r="FOL17" s="886"/>
      <c r="FOM17" s="886"/>
      <c r="FON17" s="885"/>
      <c r="FOO17" s="886"/>
      <c r="FOP17" s="886"/>
      <c r="FOQ17" s="886"/>
      <c r="FOR17" s="885"/>
      <c r="FOS17" s="886"/>
      <c r="FOT17" s="886"/>
      <c r="FOU17" s="886"/>
      <c r="FOV17" s="885"/>
      <c r="FOW17" s="886"/>
      <c r="FOX17" s="886"/>
      <c r="FOY17" s="886"/>
      <c r="FOZ17" s="885"/>
      <c r="FPA17" s="886"/>
      <c r="FPB17" s="886"/>
      <c r="FPC17" s="886"/>
      <c r="FPD17" s="885"/>
      <c r="FPE17" s="886"/>
      <c r="FPF17" s="886"/>
      <c r="FPG17" s="886"/>
      <c r="FPH17" s="885"/>
      <c r="FPI17" s="886"/>
      <c r="FPJ17" s="886"/>
      <c r="FPK17" s="886"/>
      <c r="FPL17" s="885"/>
      <c r="FPM17" s="886"/>
      <c r="FPN17" s="886"/>
      <c r="FPO17" s="886"/>
      <c r="FPP17" s="885"/>
      <c r="FPQ17" s="886"/>
      <c r="FPR17" s="886"/>
      <c r="FPS17" s="886"/>
      <c r="FPT17" s="885"/>
      <c r="FPU17" s="886"/>
      <c r="FPV17" s="886"/>
      <c r="FPW17" s="886"/>
      <c r="FPX17" s="885"/>
      <c r="FPY17" s="886"/>
      <c r="FPZ17" s="886"/>
      <c r="FQA17" s="886"/>
      <c r="FQB17" s="885"/>
      <c r="FQC17" s="886"/>
      <c r="FQD17" s="886"/>
      <c r="FQE17" s="886"/>
      <c r="FQF17" s="885"/>
      <c r="FQG17" s="886"/>
      <c r="FQH17" s="886"/>
      <c r="FQI17" s="886"/>
      <c r="FQJ17" s="885"/>
      <c r="FQK17" s="886"/>
      <c r="FQL17" s="886"/>
      <c r="FQM17" s="886"/>
      <c r="FQN17" s="885"/>
      <c r="FQO17" s="886"/>
      <c r="FQP17" s="886"/>
      <c r="FQQ17" s="886"/>
      <c r="FQR17" s="885"/>
      <c r="FQS17" s="886"/>
      <c r="FQT17" s="886"/>
      <c r="FQU17" s="886"/>
      <c r="FQV17" s="885"/>
      <c r="FQW17" s="886"/>
      <c r="FQX17" s="886"/>
      <c r="FQY17" s="886"/>
      <c r="FQZ17" s="885"/>
      <c r="FRA17" s="886"/>
      <c r="FRB17" s="886"/>
      <c r="FRC17" s="886"/>
      <c r="FRD17" s="885"/>
      <c r="FRE17" s="886"/>
      <c r="FRF17" s="886"/>
      <c r="FRG17" s="886"/>
      <c r="FRH17" s="885"/>
      <c r="FRI17" s="886"/>
      <c r="FRJ17" s="886"/>
      <c r="FRK17" s="886"/>
      <c r="FRL17" s="885"/>
      <c r="FRM17" s="886"/>
      <c r="FRN17" s="886"/>
      <c r="FRO17" s="886"/>
      <c r="FRP17" s="885"/>
      <c r="FRQ17" s="886"/>
      <c r="FRR17" s="886"/>
      <c r="FRS17" s="886"/>
      <c r="FRT17" s="885"/>
      <c r="FRU17" s="886"/>
      <c r="FRV17" s="886"/>
      <c r="FRW17" s="886"/>
      <c r="FRX17" s="885"/>
      <c r="FRY17" s="886"/>
      <c r="FRZ17" s="886"/>
      <c r="FSA17" s="886"/>
      <c r="FSB17" s="885"/>
      <c r="FSC17" s="886"/>
      <c r="FSD17" s="886"/>
      <c r="FSE17" s="886"/>
      <c r="FSF17" s="885"/>
      <c r="FSG17" s="886"/>
      <c r="FSH17" s="886"/>
      <c r="FSI17" s="886"/>
      <c r="FSJ17" s="885"/>
      <c r="FSK17" s="886"/>
      <c r="FSL17" s="886"/>
      <c r="FSM17" s="886"/>
      <c r="FSN17" s="885"/>
      <c r="FSO17" s="886"/>
      <c r="FSP17" s="886"/>
      <c r="FSQ17" s="886"/>
      <c r="FSR17" s="885"/>
      <c r="FSS17" s="886"/>
      <c r="FST17" s="886"/>
      <c r="FSU17" s="886"/>
      <c r="FSV17" s="885"/>
      <c r="FSW17" s="886"/>
      <c r="FSX17" s="886"/>
      <c r="FSY17" s="886"/>
      <c r="FSZ17" s="885"/>
      <c r="FTA17" s="886"/>
      <c r="FTB17" s="886"/>
      <c r="FTC17" s="886"/>
      <c r="FTD17" s="885"/>
      <c r="FTE17" s="886"/>
      <c r="FTF17" s="886"/>
      <c r="FTG17" s="886"/>
      <c r="FTH17" s="885"/>
      <c r="FTI17" s="886"/>
      <c r="FTJ17" s="886"/>
      <c r="FTK17" s="886"/>
      <c r="FTL17" s="885"/>
      <c r="FTM17" s="886"/>
      <c r="FTN17" s="886"/>
      <c r="FTO17" s="886"/>
      <c r="FTP17" s="885"/>
      <c r="FTQ17" s="886"/>
      <c r="FTR17" s="886"/>
      <c r="FTS17" s="886"/>
      <c r="FTT17" s="885"/>
      <c r="FTU17" s="886"/>
      <c r="FTV17" s="886"/>
      <c r="FTW17" s="886"/>
      <c r="FTX17" s="885"/>
      <c r="FTY17" s="886"/>
      <c r="FTZ17" s="886"/>
      <c r="FUA17" s="886"/>
      <c r="FUB17" s="885"/>
      <c r="FUC17" s="886"/>
      <c r="FUD17" s="886"/>
      <c r="FUE17" s="886"/>
      <c r="FUF17" s="885"/>
      <c r="FUG17" s="886"/>
      <c r="FUH17" s="886"/>
      <c r="FUI17" s="886"/>
      <c r="FUJ17" s="885"/>
      <c r="FUK17" s="886"/>
      <c r="FUL17" s="886"/>
      <c r="FUM17" s="886"/>
      <c r="FUN17" s="885"/>
      <c r="FUO17" s="886"/>
      <c r="FUP17" s="886"/>
      <c r="FUQ17" s="886"/>
      <c r="FUR17" s="885"/>
      <c r="FUS17" s="886"/>
      <c r="FUT17" s="886"/>
      <c r="FUU17" s="886"/>
      <c r="FUV17" s="885"/>
      <c r="FUW17" s="886"/>
      <c r="FUX17" s="886"/>
      <c r="FUY17" s="886"/>
      <c r="FUZ17" s="885"/>
      <c r="FVA17" s="886"/>
      <c r="FVB17" s="886"/>
      <c r="FVC17" s="886"/>
      <c r="FVD17" s="885"/>
      <c r="FVE17" s="886"/>
      <c r="FVF17" s="886"/>
      <c r="FVG17" s="886"/>
      <c r="FVH17" s="885"/>
      <c r="FVI17" s="886"/>
      <c r="FVJ17" s="886"/>
      <c r="FVK17" s="886"/>
      <c r="FVL17" s="885"/>
      <c r="FVM17" s="886"/>
      <c r="FVN17" s="886"/>
      <c r="FVO17" s="886"/>
      <c r="FVP17" s="885"/>
      <c r="FVQ17" s="886"/>
      <c r="FVR17" s="886"/>
      <c r="FVS17" s="886"/>
      <c r="FVT17" s="885"/>
      <c r="FVU17" s="886"/>
      <c r="FVV17" s="886"/>
      <c r="FVW17" s="886"/>
      <c r="FVX17" s="885"/>
      <c r="FVY17" s="886"/>
      <c r="FVZ17" s="886"/>
      <c r="FWA17" s="886"/>
      <c r="FWB17" s="885"/>
      <c r="FWC17" s="886"/>
      <c r="FWD17" s="886"/>
      <c r="FWE17" s="886"/>
      <c r="FWF17" s="885"/>
      <c r="FWG17" s="886"/>
      <c r="FWH17" s="886"/>
      <c r="FWI17" s="886"/>
      <c r="FWJ17" s="885"/>
      <c r="FWK17" s="886"/>
      <c r="FWL17" s="886"/>
      <c r="FWM17" s="886"/>
      <c r="FWN17" s="885"/>
      <c r="FWO17" s="886"/>
      <c r="FWP17" s="886"/>
      <c r="FWQ17" s="886"/>
      <c r="FWR17" s="885"/>
      <c r="FWS17" s="886"/>
      <c r="FWT17" s="886"/>
      <c r="FWU17" s="886"/>
      <c r="FWV17" s="885"/>
      <c r="FWW17" s="886"/>
      <c r="FWX17" s="886"/>
      <c r="FWY17" s="886"/>
      <c r="FWZ17" s="885"/>
      <c r="FXA17" s="886"/>
      <c r="FXB17" s="886"/>
      <c r="FXC17" s="886"/>
      <c r="FXD17" s="885"/>
      <c r="FXE17" s="886"/>
      <c r="FXF17" s="886"/>
      <c r="FXG17" s="886"/>
      <c r="FXH17" s="885"/>
      <c r="FXI17" s="886"/>
      <c r="FXJ17" s="886"/>
      <c r="FXK17" s="886"/>
      <c r="FXL17" s="885"/>
      <c r="FXM17" s="886"/>
      <c r="FXN17" s="886"/>
      <c r="FXO17" s="886"/>
      <c r="FXP17" s="885"/>
      <c r="FXQ17" s="886"/>
      <c r="FXR17" s="886"/>
      <c r="FXS17" s="886"/>
      <c r="FXT17" s="885"/>
      <c r="FXU17" s="886"/>
      <c r="FXV17" s="886"/>
      <c r="FXW17" s="886"/>
      <c r="FXX17" s="885"/>
      <c r="FXY17" s="886"/>
      <c r="FXZ17" s="886"/>
      <c r="FYA17" s="886"/>
      <c r="FYB17" s="885"/>
      <c r="FYC17" s="886"/>
      <c r="FYD17" s="886"/>
      <c r="FYE17" s="886"/>
      <c r="FYF17" s="885"/>
      <c r="FYG17" s="886"/>
      <c r="FYH17" s="886"/>
      <c r="FYI17" s="886"/>
      <c r="FYJ17" s="885"/>
      <c r="FYK17" s="886"/>
      <c r="FYL17" s="886"/>
      <c r="FYM17" s="886"/>
      <c r="FYN17" s="885"/>
      <c r="FYO17" s="886"/>
      <c r="FYP17" s="886"/>
      <c r="FYQ17" s="886"/>
      <c r="FYR17" s="885"/>
      <c r="FYS17" s="886"/>
      <c r="FYT17" s="886"/>
      <c r="FYU17" s="886"/>
      <c r="FYV17" s="885"/>
      <c r="FYW17" s="886"/>
      <c r="FYX17" s="886"/>
      <c r="FYY17" s="886"/>
      <c r="FYZ17" s="885"/>
      <c r="FZA17" s="886"/>
      <c r="FZB17" s="886"/>
      <c r="FZC17" s="886"/>
      <c r="FZD17" s="885"/>
      <c r="FZE17" s="886"/>
      <c r="FZF17" s="886"/>
      <c r="FZG17" s="886"/>
      <c r="FZH17" s="885"/>
      <c r="FZI17" s="886"/>
      <c r="FZJ17" s="886"/>
      <c r="FZK17" s="886"/>
      <c r="FZL17" s="885"/>
      <c r="FZM17" s="886"/>
      <c r="FZN17" s="886"/>
      <c r="FZO17" s="886"/>
      <c r="FZP17" s="885"/>
      <c r="FZQ17" s="886"/>
      <c r="FZR17" s="886"/>
      <c r="FZS17" s="886"/>
      <c r="FZT17" s="885"/>
      <c r="FZU17" s="886"/>
      <c r="FZV17" s="886"/>
      <c r="FZW17" s="886"/>
      <c r="FZX17" s="885"/>
      <c r="FZY17" s="886"/>
      <c r="FZZ17" s="886"/>
      <c r="GAA17" s="886"/>
      <c r="GAB17" s="885"/>
      <c r="GAC17" s="886"/>
      <c r="GAD17" s="886"/>
      <c r="GAE17" s="886"/>
      <c r="GAF17" s="885"/>
      <c r="GAG17" s="886"/>
      <c r="GAH17" s="886"/>
      <c r="GAI17" s="886"/>
      <c r="GAJ17" s="885"/>
      <c r="GAK17" s="886"/>
      <c r="GAL17" s="886"/>
      <c r="GAM17" s="886"/>
      <c r="GAN17" s="885"/>
      <c r="GAO17" s="886"/>
      <c r="GAP17" s="886"/>
      <c r="GAQ17" s="886"/>
      <c r="GAR17" s="885"/>
      <c r="GAS17" s="886"/>
      <c r="GAT17" s="886"/>
      <c r="GAU17" s="886"/>
      <c r="GAV17" s="885"/>
      <c r="GAW17" s="886"/>
      <c r="GAX17" s="886"/>
      <c r="GAY17" s="886"/>
      <c r="GAZ17" s="885"/>
      <c r="GBA17" s="886"/>
      <c r="GBB17" s="886"/>
      <c r="GBC17" s="886"/>
      <c r="GBD17" s="885"/>
      <c r="GBE17" s="886"/>
      <c r="GBF17" s="886"/>
      <c r="GBG17" s="886"/>
      <c r="GBH17" s="885"/>
      <c r="GBI17" s="886"/>
      <c r="GBJ17" s="886"/>
      <c r="GBK17" s="886"/>
      <c r="GBL17" s="885"/>
      <c r="GBM17" s="886"/>
      <c r="GBN17" s="886"/>
      <c r="GBO17" s="886"/>
      <c r="GBP17" s="885"/>
      <c r="GBQ17" s="886"/>
      <c r="GBR17" s="886"/>
      <c r="GBS17" s="886"/>
      <c r="GBT17" s="885"/>
      <c r="GBU17" s="886"/>
      <c r="GBV17" s="886"/>
      <c r="GBW17" s="886"/>
      <c r="GBX17" s="885"/>
      <c r="GBY17" s="886"/>
      <c r="GBZ17" s="886"/>
      <c r="GCA17" s="886"/>
      <c r="GCB17" s="885"/>
      <c r="GCC17" s="886"/>
      <c r="GCD17" s="886"/>
      <c r="GCE17" s="886"/>
      <c r="GCF17" s="885"/>
      <c r="GCG17" s="886"/>
      <c r="GCH17" s="886"/>
      <c r="GCI17" s="886"/>
      <c r="GCJ17" s="885"/>
      <c r="GCK17" s="886"/>
      <c r="GCL17" s="886"/>
      <c r="GCM17" s="886"/>
      <c r="GCN17" s="885"/>
      <c r="GCO17" s="886"/>
      <c r="GCP17" s="886"/>
      <c r="GCQ17" s="886"/>
      <c r="GCR17" s="885"/>
      <c r="GCS17" s="886"/>
      <c r="GCT17" s="886"/>
      <c r="GCU17" s="886"/>
      <c r="GCV17" s="885"/>
      <c r="GCW17" s="886"/>
      <c r="GCX17" s="886"/>
      <c r="GCY17" s="886"/>
      <c r="GCZ17" s="885"/>
      <c r="GDA17" s="886"/>
      <c r="GDB17" s="886"/>
      <c r="GDC17" s="886"/>
      <c r="GDD17" s="885"/>
      <c r="GDE17" s="886"/>
      <c r="GDF17" s="886"/>
      <c r="GDG17" s="886"/>
      <c r="GDH17" s="885"/>
      <c r="GDI17" s="886"/>
      <c r="GDJ17" s="886"/>
      <c r="GDK17" s="886"/>
      <c r="GDL17" s="885"/>
      <c r="GDM17" s="886"/>
      <c r="GDN17" s="886"/>
      <c r="GDO17" s="886"/>
      <c r="GDP17" s="885"/>
      <c r="GDQ17" s="886"/>
      <c r="GDR17" s="886"/>
      <c r="GDS17" s="886"/>
      <c r="GDT17" s="885"/>
      <c r="GDU17" s="886"/>
      <c r="GDV17" s="886"/>
      <c r="GDW17" s="886"/>
      <c r="GDX17" s="885"/>
      <c r="GDY17" s="886"/>
      <c r="GDZ17" s="886"/>
      <c r="GEA17" s="886"/>
      <c r="GEB17" s="885"/>
      <c r="GEC17" s="886"/>
      <c r="GED17" s="886"/>
      <c r="GEE17" s="886"/>
      <c r="GEF17" s="885"/>
      <c r="GEG17" s="886"/>
      <c r="GEH17" s="886"/>
      <c r="GEI17" s="886"/>
      <c r="GEJ17" s="885"/>
      <c r="GEK17" s="886"/>
      <c r="GEL17" s="886"/>
      <c r="GEM17" s="886"/>
      <c r="GEN17" s="885"/>
      <c r="GEO17" s="886"/>
      <c r="GEP17" s="886"/>
      <c r="GEQ17" s="886"/>
      <c r="GER17" s="885"/>
      <c r="GES17" s="886"/>
      <c r="GET17" s="886"/>
      <c r="GEU17" s="886"/>
      <c r="GEV17" s="885"/>
      <c r="GEW17" s="886"/>
      <c r="GEX17" s="886"/>
      <c r="GEY17" s="886"/>
      <c r="GEZ17" s="885"/>
      <c r="GFA17" s="886"/>
      <c r="GFB17" s="886"/>
      <c r="GFC17" s="886"/>
      <c r="GFD17" s="885"/>
      <c r="GFE17" s="886"/>
      <c r="GFF17" s="886"/>
      <c r="GFG17" s="886"/>
      <c r="GFH17" s="885"/>
      <c r="GFI17" s="886"/>
      <c r="GFJ17" s="886"/>
      <c r="GFK17" s="886"/>
      <c r="GFL17" s="885"/>
      <c r="GFM17" s="886"/>
      <c r="GFN17" s="886"/>
      <c r="GFO17" s="886"/>
      <c r="GFP17" s="885"/>
      <c r="GFQ17" s="886"/>
      <c r="GFR17" s="886"/>
      <c r="GFS17" s="886"/>
      <c r="GFT17" s="885"/>
      <c r="GFU17" s="886"/>
      <c r="GFV17" s="886"/>
      <c r="GFW17" s="886"/>
      <c r="GFX17" s="885"/>
      <c r="GFY17" s="886"/>
      <c r="GFZ17" s="886"/>
      <c r="GGA17" s="886"/>
      <c r="GGB17" s="885"/>
      <c r="GGC17" s="886"/>
      <c r="GGD17" s="886"/>
      <c r="GGE17" s="886"/>
      <c r="GGF17" s="885"/>
      <c r="GGG17" s="886"/>
      <c r="GGH17" s="886"/>
      <c r="GGI17" s="886"/>
      <c r="GGJ17" s="885"/>
      <c r="GGK17" s="886"/>
      <c r="GGL17" s="886"/>
      <c r="GGM17" s="886"/>
      <c r="GGN17" s="885"/>
      <c r="GGO17" s="886"/>
      <c r="GGP17" s="886"/>
      <c r="GGQ17" s="886"/>
      <c r="GGR17" s="885"/>
      <c r="GGS17" s="886"/>
      <c r="GGT17" s="886"/>
      <c r="GGU17" s="886"/>
      <c r="GGV17" s="885"/>
      <c r="GGW17" s="886"/>
      <c r="GGX17" s="886"/>
      <c r="GGY17" s="886"/>
      <c r="GGZ17" s="885"/>
      <c r="GHA17" s="886"/>
      <c r="GHB17" s="886"/>
      <c r="GHC17" s="886"/>
      <c r="GHD17" s="885"/>
      <c r="GHE17" s="886"/>
      <c r="GHF17" s="886"/>
      <c r="GHG17" s="886"/>
      <c r="GHH17" s="885"/>
      <c r="GHI17" s="886"/>
      <c r="GHJ17" s="886"/>
      <c r="GHK17" s="886"/>
      <c r="GHL17" s="885"/>
      <c r="GHM17" s="886"/>
      <c r="GHN17" s="886"/>
      <c r="GHO17" s="886"/>
      <c r="GHP17" s="885"/>
      <c r="GHQ17" s="886"/>
      <c r="GHR17" s="886"/>
      <c r="GHS17" s="886"/>
      <c r="GHT17" s="885"/>
      <c r="GHU17" s="886"/>
      <c r="GHV17" s="886"/>
      <c r="GHW17" s="886"/>
      <c r="GHX17" s="885"/>
      <c r="GHY17" s="886"/>
      <c r="GHZ17" s="886"/>
      <c r="GIA17" s="886"/>
      <c r="GIB17" s="885"/>
      <c r="GIC17" s="886"/>
      <c r="GID17" s="886"/>
      <c r="GIE17" s="886"/>
      <c r="GIF17" s="885"/>
      <c r="GIG17" s="886"/>
      <c r="GIH17" s="886"/>
      <c r="GII17" s="886"/>
      <c r="GIJ17" s="885"/>
      <c r="GIK17" s="886"/>
      <c r="GIL17" s="886"/>
      <c r="GIM17" s="886"/>
      <c r="GIN17" s="885"/>
      <c r="GIO17" s="886"/>
      <c r="GIP17" s="886"/>
      <c r="GIQ17" s="886"/>
      <c r="GIR17" s="885"/>
      <c r="GIS17" s="886"/>
      <c r="GIT17" s="886"/>
      <c r="GIU17" s="886"/>
      <c r="GIV17" s="885"/>
      <c r="GIW17" s="886"/>
      <c r="GIX17" s="886"/>
      <c r="GIY17" s="886"/>
      <c r="GIZ17" s="885"/>
      <c r="GJA17" s="886"/>
      <c r="GJB17" s="886"/>
      <c r="GJC17" s="886"/>
      <c r="GJD17" s="885"/>
      <c r="GJE17" s="886"/>
      <c r="GJF17" s="886"/>
      <c r="GJG17" s="886"/>
      <c r="GJH17" s="885"/>
      <c r="GJI17" s="886"/>
      <c r="GJJ17" s="886"/>
      <c r="GJK17" s="886"/>
      <c r="GJL17" s="885"/>
      <c r="GJM17" s="886"/>
      <c r="GJN17" s="886"/>
      <c r="GJO17" s="886"/>
      <c r="GJP17" s="885"/>
      <c r="GJQ17" s="886"/>
      <c r="GJR17" s="886"/>
      <c r="GJS17" s="886"/>
      <c r="GJT17" s="885"/>
      <c r="GJU17" s="886"/>
      <c r="GJV17" s="886"/>
      <c r="GJW17" s="886"/>
      <c r="GJX17" s="885"/>
      <c r="GJY17" s="886"/>
      <c r="GJZ17" s="886"/>
      <c r="GKA17" s="886"/>
      <c r="GKB17" s="885"/>
      <c r="GKC17" s="886"/>
      <c r="GKD17" s="886"/>
      <c r="GKE17" s="886"/>
      <c r="GKF17" s="885"/>
      <c r="GKG17" s="886"/>
      <c r="GKH17" s="886"/>
      <c r="GKI17" s="886"/>
      <c r="GKJ17" s="885"/>
      <c r="GKK17" s="886"/>
      <c r="GKL17" s="886"/>
      <c r="GKM17" s="886"/>
      <c r="GKN17" s="885"/>
      <c r="GKO17" s="886"/>
      <c r="GKP17" s="886"/>
      <c r="GKQ17" s="886"/>
      <c r="GKR17" s="885"/>
      <c r="GKS17" s="886"/>
      <c r="GKT17" s="886"/>
      <c r="GKU17" s="886"/>
      <c r="GKV17" s="885"/>
      <c r="GKW17" s="886"/>
      <c r="GKX17" s="886"/>
      <c r="GKY17" s="886"/>
      <c r="GKZ17" s="885"/>
      <c r="GLA17" s="886"/>
      <c r="GLB17" s="886"/>
      <c r="GLC17" s="886"/>
      <c r="GLD17" s="885"/>
      <c r="GLE17" s="886"/>
      <c r="GLF17" s="886"/>
      <c r="GLG17" s="886"/>
      <c r="GLH17" s="885"/>
      <c r="GLI17" s="886"/>
      <c r="GLJ17" s="886"/>
      <c r="GLK17" s="886"/>
      <c r="GLL17" s="885"/>
      <c r="GLM17" s="886"/>
      <c r="GLN17" s="886"/>
      <c r="GLO17" s="886"/>
      <c r="GLP17" s="885"/>
      <c r="GLQ17" s="886"/>
      <c r="GLR17" s="886"/>
      <c r="GLS17" s="886"/>
      <c r="GLT17" s="885"/>
      <c r="GLU17" s="886"/>
      <c r="GLV17" s="886"/>
      <c r="GLW17" s="886"/>
      <c r="GLX17" s="885"/>
      <c r="GLY17" s="886"/>
      <c r="GLZ17" s="886"/>
      <c r="GMA17" s="886"/>
      <c r="GMB17" s="885"/>
      <c r="GMC17" s="886"/>
      <c r="GMD17" s="886"/>
      <c r="GME17" s="886"/>
      <c r="GMF17" s="885"/>
      <c r="GMG17" s="886"/>
      <c r="GMH17" s="886"/>
      <c r="GMI17" s="886"/>
      <c r="GMJ17" s="885"/>
      <c r="GMK17" s="886"/>
      <c r="GML17" s="886"/>
      <c r="GMM17" s="886"/>
      <c r="GMN17" s="885"/>
      <c r="GMO17" s="886"/>
      <c r="GMP17" s="886"/>
      <c r="GMQ17" s="886"/>
      <c r="GMR17" s="885"/>
      <c r="GMS17" s="886"/>
      <c r="GMT17" s="886"/>
      <c r="GMU17" s="886"/>
      <c r="GMV17" s="885"/>
      <c r="GMW17" s="886"/>
      <c r="GMX17" s="886"/>
      <c r="GMY17" s="886"/>
      <c r="GMZ17" s="885"/>
      <c r="GNA17" s="886"/>
      <c r="GNB17" s="886"/>
      <c r="GNC17" s="886"/>
      <c r="GND17" s="885"/>
      <c r="GNE17" s="886"/>
      <c r="GNF17" s="886"/>
      <c r="GNG17" s="886"/>
      <c r="GNH17" s="885"/>
      <c r="GNI17" s="886"/>
      <c r="GNJ17" s="886"/>
      <c r="GNK17" s="886"/>
      <c r="GNL17" s="885"/>
      <c r="GNM17" s="886"/>
      <c r="GNN17" s="886"/>
      <c r="GNO17" s="886"/>
      <c r="GNP17" s="885"/>
      <c r="GNQ17" s="886"/>
      <c r="GNR17" s="886"/>
      <c r="GNS17" s="886"/>
      <c r="GNT17" s="885"/>
      <c r="GNU17" s="886"/>
      <c r="GNV17" s="886"/>
      <c r="GNW17" s="886"/>
      <c r="GNX17" s="885"/>
      <c r="GNY17" s="886"/>
      <c r="GNZ17" s="886"/>
      <c r="GOA17" s="886"/>
      <c r="GOB17" s="885"/>
      <c r="GOC17" s="886"/>
      <c r="GOD17" s="886"/>
      <c r="GOE17" s="886"/>
      <c r="GOF17" s="885"/>
      <c r="GOG17" s="886"/>
      <c r="GOH17" s="886"/>
      <c r="GOI17" s="886"/>
      <c r="GOJ17" s="885"/>
      <c r="GOK17" s="886"/>
      <c r="GOL17" s="886"/>
      <c r="GOM17" s="886"/>
      <c r="GON17" s="885"/>
      <c r="GOO17" s="886"/>
      <c r="GOP17" s="886"/>
      <c r="GOQ17" s="886"/>
      <c r="GOR17" s="885"/>
      <c r="GOS17" s="886"/>
      <c r="GOT17" s="886"/>
      <c r="GOU17" s="886"/>
      <c r="GOV17" s="885"/>
      <c r="GOW17" s="886"/>
      <c r="GOX17" s="886"/>
      <c r="GOY17" s="886"/>
      <c r="GOZ17" s="885"/>
      <c r="GPA17" s="886"/>
      <c r="GPB17" s="886"/>
      <c r="GPC17" s="886"/>
      <c r="GPD17" s="885"/>
      <c r="GPE17" s="886"/>
      <c r="GPF17" s="886"/>
      <c r="GPG17" s="886"/>
      <c r="GPH17" s="885"/>
      <c r="GPI17" s="886"/>
      <c r="GPJ17" s="886"/>
      <c r="GPK17" s="886"/>
      <c r="GPL17" s="885"/>
      <c r="GPM17" s="886"/>
      <c r="GPN17" s="886"/>
      <c r="GPO17" s="886"/>
      <c r="GPP17" s="885"/>
      <c r="GPQ17" s="886"/>
      <c r="GPR17" s="886"/>
      <c r="GPS17" s="886"/>
      <c r="GPT17" s="885"/>
      <c r="GPU17" s="886"/>
      <c r="GPV17" s="886"/>
      <c r="GPW17" s="886"/>
      <c r="GPX17" s="885"/>
      <c r="GPY17" s="886"/>
      <c r="GPZ17" s="886"/>
      <c r="GQA17" s="886"/>
      <c r="GQB17" s="885"/>
      <c r="GQC17" s="886"/>
      <c r="GQD17" s="886"/>
      <c r="GQE17" s="886"/>
      <c r="GQF17" s="885"/>
      <c r="GQG17" s="886"/>
      <c r="GQH17" s="886"/>
      <c r="GQI17" s="886"/>
      <c r="GQJ17" s="885"/>
      <c r="GQK17" s="886"/>
      <c r="GQL17" s="886"/>
      <c r="GQM17" s="886"/>
      <c r="GQN17" s="885"/>
      <c r="GQO17" s="886"/>
      <c r="GQP17" s="886"/>
      <c r="GQQ17" s="886"/>
      <c r="GQR17" s="885"/>
      <c r="GQS17" s="886"/>
      <c r="GQT17" s="886"/>
      <c r="GQU17" s="886"/>
      <c r="GQV17" s="885"/>
      <c r="GQW17" s="886"/>
      <c r="GQX17" s="886"/>
      <c r="GQY17" s="886"/>
      <c r="GQZ17" s="885"/>
      <c r="GRA17" s="886"/>
      <c r="GRB17" s="886"/>
      <c r="GRC17" s="886"/>
      <c r="GRD17" s="885"/>
      <c r="GRE17" s="886"/>
      <c r="GRF17" s="886"/>
      <c r="GRG17" s="886"/>
      <c r="GRH17" s="885"/>
      <c r="GRI17" s="886"/>
      <c r="GRJ17" s="886"/>
      <c r="GRK17" s="886"/>
      <c r="GRL17" s="885"/>
      <c r="GRM17" s="886"/>
      <c r="GRN17" s="886"/>
      <c r="GRO17" s="886"/>
      <c r="GRP17" s="885"/>
      <c r="GRQ17" s="886"/>
      <c r="GRR17" s="886"/>
      <c r="GRS17" s="886"/>
      <c r="GRT17" s="885"/>
      <c r="GRU17" s="886"/>
      <c r="GRV17" s="886"/>
      <c r="GRW17" s="886"/>
      <c r="GRX17" s="885"/>
      <c r="GRY17" s="886"/>
      <c r="GRZ17" s="886"/>
      <c r="GSA17" s="886"/>
      <c r="GSB17" s="885"/>
      <c r="GSC17" s="886"/>
      <c r="GSD17" s="886"/>
      <c r="GSE17" s="886"/>
      <c r="GSF17" s="885"/>
      <c r="GSG17" s="886"/>
      <c r="GSH17" s="886"/>
      <c r="GSI17" s="886"/>
      <c r="GSJ17" s="885"/>
      <c r="GSK17" s="886"/>
      <c r="GSL17" s="886"/>
      <c r="GSM17" s="886"/>
      <c r="GSN17" s="885"/>
      <c r="GSO17" s="886"/>
      <c r="GSP17" s="886"/>
      <c r="GSQ17" s="886"/>
      <c r="GSR17" s="885"/>
      <c r="GSS17" s="886"/>
      <c r="GST17" s="886"/>
      <c r="GSU17" s="886"/>
      <c r="GSV17" s="885"/>
      <c r="GSW17" s="886"/>
      <c r="GSX17" s="886"/>
      <c r="GSY17" s="886"/>
      <c r="GSZ17" s="885"/>
      <c r="GTA17" s="886"/>
      <c r="GTB17" s="886"/>
      <c r="GTC17" s="886"/>
      <c r="GTD17" s="885"/>
      <c r="GTE17" s="886"/>
      <c r="GTF17" s="886"/>
      <c r="GTG17" s="886"/>
      <c r="GTH17" s="885"/>
      <c r="GTI17" s="886"/>
      <c r="GTJ17" s="886"/>
      <c r="GTK17" s="886"/>
      <c r="GTL17" s="885"/>
      <c r="GTM17" s="886"/>
      <c r="GTN17" s="886"/>
      <c r="GTO17" s="886"/>
      <c r="GTP17" s="885"/>
      <c r="GTQ17" s="886"/>
      <c r="GTR17" s="886"/>
      <c r="GTS17" s="886"/>
      <c r="GTT17" s="885"/>
      <c r="GTU17" s="886"/>
      <c r="GTV17" s="886"/>
      <c r="GTW17" s="886"/>
      <c r="GTX17" s="885"/>
      <c r="GTY17" s="886"/>
      <c r="GTZ17" s="886"/>
      <c r="GUA17" s="886"/>
      <c r="GUB17" s="885"/>
      <c r="GUC17" s="886"/>
      <c r="GUD17" s="886"/>
      <c r="GUE17" s="886"/>
      <c r="GUF17" s="885"/>
      <c r="GUG17" s="886"/>
      <c r="GUH17" s="886"/>
      <c r="GUI17" s="886"/>
      <c r="GUJ17" s="885"/>
      <c r="GUK17" s="886"/>
      <c r="GUL17" s="886"/>
      <c r="GUM17" s="886"/>
      <c r="GUN17" s="885"/>
      <c r="GUO17" s="886"/>
      <c r="GUP17" s="886"/>
      <c r="GUQ17" s="886"/>
      <c r="GUR17" s="885"/>
      <c r="GUS17" s="886"/>
      <c r="GUT17" s="886"/>
      <c r="GUU17" s="886"/>
      <c r="GUV17" s="885"/>
      <c r="GUW17" s="886"/>
      <c r="GUX17" s="886"/>
      <c r="GUY17" s="886"/>
      <c r="GUZ17" s="885"/>
      <c r="GVA17" s="886"/>
      <c r="GVB17" s="886"/>
      <c r="GVC17" s="886"/>
      <c r="GVD17" s="885"/>
      <c r="GVE17" s="886"/>
      <c r="GVF17" s="886"/>
      <c r="GVG17" s="886"/>
      <c r="GVH17" s="885"/>
      <c r="GVI17" s="886"/>
      <c r="GVJ17" s="886"/>
      <c r="GVK17" s="886"/>
      <c r="GVL17" s="885"/>
      <c r="GVM17" s="886"/>
      <c r="GVN17" s="886"/>
      <c r="GVO17" s="886"/>
      <c r="GVP17" s="885"/>
      <c r="GVQ17" s="886"/>
      <c r="GVR17" s="886"/>
      <c r="GVS17" s="886"/>
      <c r="GVT17" s="885"/>
      <c r="GVU17" s="886"/>
      <c r="GVV17" s="886"/>
      <c r="GVW17" s="886"/>
      <c r="GVX17" s="885"/>
      <c r="GVY17" s="886"/>
      <c r="GVZ17" s="886"/>
      <c r="GWA17" s="886"/>
      <c r="GWB17" s="885"/>
      <c r="GWC17" s="886"/>
      <c r="GWD17" s="886"/>
      <c r="GWE17" s="886"/>
      <c r="GWF17" s="885"/>
      <c r="GWG17" s="886"/>
      <c r="GWH17" s="886"/>
      <c r="GWI17" s="886"/>
      <c r="GWJ17" s="885"/>
      <c r="GWK17" s="886"/>
      <c r="GWL17" s="886"/>
      <c r="GWM17" s="886"/>
      <c r="GWN17" s="885"/>
      <c r="GWO17" s="886"/>
      <c r="GWP17" s="886"/>
      <c r="GWQ17" s="886"/>
      <c r="GWR17" s="885"/>
      <c r="GWS17" s="886"/>
      <c r="GWT17" s="886"/>
      <c r="GWU17" s="886"/>
      <c r="GWV17" s="885"/>
      <c r="GWW17" s="886"/>
      <c r="GWX17" s="886"/>
      <c r="GWY17" s="886"/>
      <c r="GWZ17" s="885"/>
      <c r="GXA17" s="886"/>
      <c r="GXB17" s="886"/>
      <c r="GXC17" s="886"/>
      <c r="GXD17" s="885"/>
      <c r="GXE17" s="886"/>
      <c r="GXF17" s="886"/>
      <c r="GXG17" s="886"/>
      <c r="GXH17" s="885"/>
      <c r="GXI17" s="886"/>
      <c r="GXJ17" s="886"/>
      <c r="GXK17" s="886"/>
      <c r="GXL17" s="885"/>
      <c r="GXM17" s="886"/>
      <c r="GXN17" s="886"/>
      <c r="GXO17" s="886"/>
      <c r="GXP17" s="885"/>
      <c r="GXQ17" s="886"/>
      <c r="GXR17" s="886"/>
      <c r="GXS17" s="886"/>
      <c r="GXT17" s="885"/>
      <c r="GXU17" s="886"/>
      <c r="GXV17" s="886"/>
      <c r="GXW17" s="886"/>
      <c r="GXX17" s="885"/>
      <c r="GXY17" s="886"/>
      <c r="GXZ17" s="886"/>
      <c r="GYA17" s="886"/>
      <c r="GYB17" s="885"/>
      <c r="GYC17" s="886"/>
      <c r="GYD17" s="886"/>
      <c r="GYE17" s="886"/>
      <c r="GYF17" s="885"/>
      <c r="GYG17" s="886"/>
      <c r="GYH17" s="886"/>
      <c r="GYI17" s="886"/>
      <c r="GYJ17" s="885"/>
      <c r="GYK17" s="886"/>
      <c r="GYL17" s="886"/>
      <c r="GYM17" s="886"/>
      <c r="GYN17" s="885"/>
      <c r="GYO17" s="886"/>
      <c r="GYP17" s="886"/>
      <c r="GYQ17" s="886"/>
      <c r="GYR17" s="885"/>
      <c r="GYS17" s="886"/>
      <c r="GYT17" s="886"/>
      <c r="GYU17" s="886"/>
      <c r="GYV17" s="885"/>
      <c r="GYW17" s="886"/>
      <c r="GYX17" s="886"/>
      <c r="GYY17" s="886"/>
      <c r="GYZ17" s="885"/>
      <c r="GZA17" s="886"/>
      <c r="GZB17" s="886"/>
      <c r="GZC17" s="886"/>
      <c r="GZD17" s="885"/>
      <c r="GZE17" s="886"/>
      <c r="GZF17" s="886"/>
      <c r="GZG17" s="886"/>
      <c r="GZH17" s="885"/>
      <c r="GZI17" s="886"/>
      <c r="GZJ17" s="886"/>
      <c r="GZK17" s="886"/>
      <c r="GZL17" s="885"/>
      <c r="GZM17" s="886"/>
      <c r="GZN17" s="886"/>
      <c r="GZO17" s="886"/>
      <c r="GZP17" s="885"/>
      <c r="GZQ17" s="886"/>
      <c r="GZR17" s="886"/>
      <c r="GZS17" s="886"/>
      <c r="GZT17" s="885"/>
      <c r="GZU17" s="886"/>
      <c r="GZV17" s="886"/>
      <c r="GZW17" s="886"/>
      <c r="GZX17" s="885"/>
      <c r="GZY17" s="886"/>
      <c r="GZZ17" s="886"/>
      <c r="HAA17" s="886"/>
      <c r="HAB17" s="885"/>
      <c r="HAC17" s="886"/>
      <c r="HAD17" s="886"/>
      <c r="HAE17" s="886"/>
      <c r="HAF17" s="885"/>
      <c r="HAG17" s="886"/>
      <c r="HAH17" s="886"/>
      <c r="HAI17" s="886"/>
      <c r="HAJ17" s="885"/>
      <c r="HAK17" s="886"/>
      <c r="HAL17" s="886"/>
      <c r="HAM17" s="886"/>
      <c r="HAN17" s="885"/>
      <c r="HAO17" s="886"/>
      <c r="HAP17" s="886"/>
      <c r="HAQ17" s="886"/>
      <c r="HAR17" s="885"/>
      <c r="HAS17" s="886"/>
      <c r="HAT17" s="886"/>
      <c r="HAU17" s="886"/>
      <c r="HAV17" s="885"/>
      <c r="HAW17" s="886"/>
      <c r="HAX17" s="886"/>
      <c r="HAY17" s="886"/>
      <c r="HAZ17" s="885"/>
      <c r="HBA17" s="886"/>
      <c r="HBB17" s="886"/>
      <c r="HBC17" s="886"/>
      <c r="HBD17" s="885"/>
      <c r="HBE17" s="886"/>
      <c r="HBF17" s="886"/>
      <c r="HBG17" s="886"/>
      <c r="HBH17" s="885"/>
      <c r="HBI17" s="886"/>
      <c r="HBJ17" s="886"/>
      <c r="HBK17" s="886"/>
      <c r="HBL17" s="885"/>
      <c r="HBM17" s="886"/>
      <c r="HBN17" s="886"/>
      <c r="HBO17" s="886"/>
      <c r="HBP17" s="885"/>
      <c r="HBQ17" s="886"/>
      <c r="HBR17" s="886"/>
      <c r="HBS17" s="886"/>
      <c r="HBT17" s="885"/>
      <c r="HBU17" s="886"/>
      <c r="HBV17" s="886"/>
      <c r="HBW17" s="886"/>
      <c r="HBX17" s="885"/>
      <c r="HBY17" s="886"/>
      <c r="HBZ17" s="886"/>
      <c r="HCA17" s="886"/>
      <c r="HCB17" s="885"/>
      <c r="HCC17" s="886"/>
      <c r="HCD17" s="886"/>
      <c r="HCE17" s="886"/>
      <c r="HCF17" s="885"/>
      <c r="HCG17" s="886"/>
      <c r="HCH17" s="886"/>
      <c r="HCI17" s="886"/>
      <c r="HCJ17" s="885"/>
      <c r="HCK17" s="886"/>
      <c r="HCL17" s="886"/>
      <c r="HCM17" s="886"/>
      <c r="HCN17" s="885"/>
      <c r="HCO17" s="886"/>
      <c r="HCP17" s="886"/>
      <c r="HCQ17" s="886"/>
      <c r="HCR17" s="885"/>
      <c r="HCS17" s="886"/>
      <c r="HCT17" s="886"/>
      <c r="HCU17" s="886"/>
      <c r="HCV17" s="885"/>
      <c r="HCW17" s="886"/>
      <c r="HCX17" s="886"/>
      <c r="HCY17" s="886"/>
      <c r="HCZ17" s="885"/>
      <c r="HDA17" s="886"/>
      <c r="HDB17" s="886"/>
      <c r="HDC17" s="886"/>
      <c r="HDD17" s="885"/>
      <c r="HDE17" s="886"/>
      <c r="HDF17" s="886"/>
      <c r="HDG17" s="886"/>
      <c r="HDH17" s="885"/>
      <c r="HDI17" s="886"/>
      <c r="HDJ17" s="886"/>
      <c r="HDK17" s="886"/>
      <c r="HDL17" s="885"/>
      <c r="HDM17" s="886"/>
      <c r="HDN17" s="886"/>
      <c r="HDO17" s="886"/>
      <c r="HDP17" s="885"/>
      <c r="HDQ17" s="886"/>
      <c r="HDR17" s="886"/>
      <c r="HDS17" s="886"/>
      <c r="HDT17" s="885"/>
      <c r="HDU17" s="886"/>
      <c r="HDV17" s="886"/>
      <c r="HDW17" s="886"/>
      <c r="HDX17" s="885"/>
      <c r="HDY17" s="886"/>
      <c r="HDZ17" s="886"/>
      <c r="HEA17" s="886"/>
      <c r="HEB17" s="885"/>
      <c r="HEC17" s="886"/>
      <c r="HED17" s="886"/>
      <c r="HEE17" s="886"/>
      <c r="HEF17" s="885"/>
      <c r="HEG17" s="886"/>
      <c r="HEH17" s="886"/>
      <c r="HEI17" s="886"/>
      <c r="HEJ17" s="885"/>
      <c r="HEK17" s="886"/>
      <c r="HEL17" s="886"/>
      <c r="HEM17" s="886"/>
      <c r="HEN17" s="885"/>
      <c r="HEO17" s="886"/>
      <c r="HEP17" s="886"/>
      <c r="HEQ17" s="886"/>
      <c r="HER17" s="885"/>
      <c r="HES17" s="886"/>
      <c r="HET17" s="886"/>
      <c r="HEU17" s="886"/>
      <c r="HEV17" s="885"/>
      <c r="HEW17" s="886"/>
      <c r="HEX17" s="886"/>
      <c r="HEY17" s="886"/>
      <c r="HEZ17" s="885"/>
      <c r="HFA17" s="886"/>
      <c r="HFB17" s="886"/>
      <c r="HFC17" s="886"/>
      <c r="HFD17" s="885"/>
      <c r="HFE17" s="886"/>
      <c r="HFF17" s="886"/>
      <c r="HFG17" s="886"/>
      <c r="HFH17" s="885"/>
      <c r="HFI17" s="886"/>
      <c r="HFJ17" s="886"/>
      <c r="HFK17" s="886"/>
      <c r="HFL17" s="885"/>
      <c r="HFM17" s="886"/>
      <c r="HFN17" s="886"/>
      <c r="HFO17" s="886"/>
      <c r="HFP17" s="885"/>
      <c r="HFQ17" s="886"/>
      <c r="HFR17" s="886"/>
      <c r="HFS17" s="886"/>
      <c r="HFT17" s="885"/>
      <c r="HFU17" s="886"/>
      <c r="HFV17" s="886"/>
      <c r="HFW17" s="886"/>
      <c r="HFX17" s="885"/>
      <c r="HFY17" s="886"/>
      <c r="HFZ17" s="886"/>
      <c r="HGA17" s="886"/>
      <c r="HGB17" s="885"/>
      <c r="HGC17" s="886"/>
      <c r="HGD17" s="886"/>
      <c r="HGE17" s="886"/>
      <c r="HGF17" s="885"/>
      <c r="HGG17" s="886"/>
      <c r="HGH17" s="886"/>
      <c r="HGI17" s="886"/>
      <c r="HGJ17" s="885"/>
      <c r="HGK17" s="886"/>
      <c r="HGL17" s="886"/>
      <c r="HGM17" s="886"/>
      <c r="HGN17" s="885"/>
      <c r="HGO17" s="886"/>
      <c r="HGP17" s="886"/>
      <c r="HGQ17" s="886"/>
      <c r="HGR17" s="885"/>
      <c r="HGS17" s="886"/>
      <c r="HGT17" s="886"/>
      <c r="HGU17" s="886"/>
      <c r="HGV17" s="885"/>
      <c r="HGW17" s="886"/>
      <c r="HGX17" s="886"/>
      <c r="HGY17" s="886"/>
      <c r="HGZ17" s="885"/>
      <c r="HHA17" s="886"/>
      <c r="HHB17" s="886"/>
      <c r="HHC17" s="886"/>
      <c r="HHD17" s="885"/>
      <c r="HHE17" s="886"/>
      <c r="HHF17" s="886"/>
      <c r="HHG17" s="886"/>
      <c r="HHH17" s="885"/>
      <c r="HHI17" s="886"/>
      <c r="HHJ17" s="886"/>
      <c r="HHK17" s="886"/>
      <c r="HHL17" s="885"/>
      <c r="HHM17" s="886"/>
      <c r="HHN17" s="886"/>
      <c r="HHO17" s="886"/>
      <c r="HHP17" s="885"/>
      <c r="HHQ17" s="886"/>
      <c r="HHR17" s="886"/>
      <c r="HHS17" s="886"/>
      <c r="HHT17" s="885"/>
      <c r="HHU17" s="886"/>
      <c r="HHV17" s="886"/>
      <c r="HHW17" s="886"/>
      <c r="HHX17" s="885"/>
      <c r="HHY17" s="886"/>
      <c r="HHZ17" s="886"/>
      <c r="HIA17" s="886"/>
      <c r="HIB17" s="885"/>
      <c r="HIC17" s="886"/>
      <c r="HID17" s="886"/>
      <c r="HIE17" s="886"/>
      <c r="HIF17" s="885"/>
      <c r="HIG17" s="886"/>
      <c r="HIH17" s="886"/>
      <c r="HII17" s="886"/>
      <c r="HIJ17" s="885"/>
      <c r="HIK17" s="886"/>
      <c r="HIL17" s="886"/>
      <c r="HIM17" s="886"/>
      <c r="HIN17" s="885"/>
      <c r="HIO17" s="886"/>
      <c r="HIP17" s="886"/>
      <c r="HIQ17" s="886"/>
      <c r="HIR17" s="885"/>
      <c r="HIS17" s="886"/>
      <c r="HIT17" s="886"/>
      <c r="HIU17" s="886"/>
      <c r="HIV17" s="885"/>
      <c r="HIW17" s="886"/>
      <c r="HIX17" s="886"/>
      <c r="HIY17" s="886"/>
      <c r="HIZ17" s="885"/>
      <c r="HJA17" s="886"/>
      <c r="HJB17" s="886"/>
      <c r="HJC17" s="886"/>
      <c r="HJD17" s="885"/>
      <c r="HJE17" s="886"/>
      <c r="HJF17" s="886"/>
      <c r="HJG17" s="886"/>
      <c r="HJH17" s="885"/>
      <c r="HJI17" s="886"/>
      <c r="HJJ17" s="886"/>
      <c r="HJK17" s="886"/>
      <c r="HJL17" s="885"/>
      <c r="HJM17" s="886"/>
      <c r="HJN17" s="886"/>
      <c r="HJO17" s="886"/>
      <c r="HJP17" s="885"/>
      <c r="HJQ17" s="886"/>
      <c r="HJR17" s="886"/>
      <c r="HJS17" s="886"/>
      <c r="HJT17" s="885"/>
      <c r="HJU17" s="886"/>
      <c r="HJV17" s="886"/>
      <c r="HJW17" s="886"/>
      <c r="HJX17" s="885"/>
      <c r="HJY17" s="886"/>
      <c r="HJZ17" s="886"/>
      <c r="HKA17" s="886"/>
      <c r="HKB17" s="885"/>
      <c r="HKC17" s="886"/>
      <c r="HKD17" s="886"/>
      <c r="HKE17" s="886"/>
      <c r="HKF17" s="885"/>
      <c r="HKG17" s="886"/>
      <c r="HKH17" s="886"/>
      <c r="HKI17" s="886"/>
      <c r="HKJ17" s="885"/>
      <c r="HKK17" s="886"/>
      <c r="HKL17" s="886"/>
      <c r="HKM17" s="886"/>
      <c r="HKN17" s="885"/>
      <c r="HKO17" s="886"/>
      <c r="HKP17" s="886"/>
      <c r="HKQ17" s="886"/>
      <c r="HKR17" s="885"/>
      <c r="HKS17" s="886"/>
      <c r="HKT17" s="886"/>
      <c r="HKU17" s="886"/>
      <c r="HKV17" s="885"/>
      <c r="HKW17" s="886"/>
      <c r="HKX17" s="886"/>
      <c r="HKY17" s="886"/>
      <c r="HKZ17" s="885"/>
      <c r="HLA17" s="886"/>
      <c r="HLB17" s="886"/>
      <c r="HLC17" s="886"/>
      <c r="HLD17" s="885"/>
      <c r="HLE17" s="886"/>
      <c r="HLF17" s="886"/>
      <c r="HLG17" s="886"/>
      <c r="HLH17" s="885"/>
      <c r="HLI17" s="886"/>
      <c r="HLJ17" s="886"/>
      <c r="HLK17" s="886"/>
      <c r="HLL17" s="885"/>
      <c r="HLM17" s="886"/>
      <c r="HLN17" s="886"/>
      <c r="HLO17" s="886"/>
      <c r="HLP17" s="885"/>
      <c r="HLQ17" s="886"/>
      <c r="HLR17" s="886"/>
      <c r="HLS17" s="886"/>
      <c r="HLT17" s="885"/>
      <c r="HLU17" s="886"/>
      <c r="HLV17" s="886"/>
      <c r="HLW17" s="886"/>
      <c r="HLX17" s="885"/>
      <c r="HLY17" s="886"/>
      <c r="HLZ17" s="886"/>
      <c r="HMA17" s="886"/>
      <c r="HMB17" s="885"/>
      <c r="HMC17" s="886"/>
      <c r="HMD17" s="886"/>
      <c r="HME17" s="886"/>
      <c r="HMF17" s="885"/>
      <c r="HMG17" s="886"/>
      <c r="HMH17" s="886"/>
      <c r="HMI17" s="886"/>
      <c r="HMJ17" s="885"/>
      <c r="HMK17" s="886"/>
      <c r="HML17" s="886"/>
      <c r="HMM17" s="886"/>
      <c r="HMN17" s="885"/>
      <c r="HMO17" s="886"/>
      <c r="HMP17" s="886"/>
      <c r="HMQ17" s="886"/>
      <c r="HMR17" s="885"/>
      <c r="HMS17" s="886"/>
      <c r="HMT17" s="886"/>
      <c r="HMU17" s="886"/>
      <c r="HMV17" s="885"/>
      <c r="HMW17" s="886"/>
      <c r="HMX17" s="886"/>
      <c r="HMY17" s="886"/>
      <c r="HMZ17" s="885"/>
      <c r="HNA17" s="886"/>
      <c r="HNB17" s="886"/>
      <c r="HNC17" s="886"/>
      <c r="HND17" s="885"/>
      <c r="HNE17" s="886"/>
      <c r="HNF17" s="886"/>
      <c r="HNG17" s="886"/>
      <c r="HNH17" s="885"/>
      <c r="HNI17" s="886"/>
      <c r="HNJ17" s="886"/>
      <c r="HNK17" s="886"/>
      <c r="HNL17" s="885"/>
      <c r="HNM17" s="886"/>
      <c r="HNN17" s="886"/>
      <c r="HNO17" s="886"/>
      <c r="HNP17" s="885"/>
      <c r="HNQ17" s="886"/>
      <c r="HNR17" s="886"/>
      <c r="HNS17" s="886"/>
      <c r="HNT17" s="885"/>
      <c r="HNU17" s="886"/>
      <c r="HNV17" s="886"/>
      <c r="HNW17" s="886"/>
      <c r="HNX17" s="885"/>
      <c r="HNY17" s="886"/>
      <c r="HNZ17" s="886"/>
      <c r="HOA17" s="886"/>
      <c r="HOB17" s="885"/>
      <c r="HOC17" s="886"/>
      <c r="HOD17" s="886"/>
      <c r="HOE17" s="886"/>
      <c r="HOF17" s="885"/>
      <c r="HOG17" s="886"/>
      <c r="HOH17" s="886"/>
      <c r="HOI17" s="886"/>
      <c r="HOJ17" s="885"/>
      <c r="HOK17" s="886"/>
      <c r="HOL17" s="886"/>
      <c r="HOM17" s="886"/>
      <c r="HON17" s="885"/>
      <c r="HOO17" s="886"/>
      <c r="HOP17" s="886"/>
      <c r="HOQ17" s="886"/>
      <c r="HOR17" s="885"/>
      <c r="HOS17" s="886"/>
      <c r="HOT17" s="886"/>
      <c r="HOU17" s="886"/>
      <c r="HOV17" s="885"/>
      <c r="HOW17" s="886"/>
      <c r="HOX17" s="886"/>
      <c r="HOY17" s="886"/>
      <c r="HOZ17" s="885"/>
      <c r="HPA17" s="886"/>
      <c r="HPB17" s="886"/>
      <c r="HPC17" s="886"/>
      <c r="HPD17" s="885"/>
      <c r="HPE17" s="886"/>
      <c r="HPF17" s="886"/>
      <c r="HPG17" s="886"/>
      <c r="HPH17" s="885"/>
      <c r="HPI17" s="886"/>
      <c r="HPJ17" s="886"/>
      <c r="HPK17" s="886"/>
      <c r="HPL17" s="885"/>
      <c r="HPM17" s="886"/>
      <c r="HPN17" s="886"/>
      <c r="HPO17" s="886"/>
      <c r="HPP17" s="885"/>
      <c r="HPQ17" s="886"/>
      <c r="HPR17" s="886"/>
      <c r="HPS17" s="886"/>
      <c r="HPT17" s="885"/>
      <c r="HPU17" s="886"/>
      <c r="HPV17" s="886"/>
      <c r="HPW17" s="886"/>
      <c r="HPX17" s="885"/>
      <c r="HPY17" s="886"/>
      <c r="HPZ17" s="886"/>
      <c r="HQA17" s="886"/>
      <c r="HQB17" s="885"/>
      <c r="HQC17" s="886"/>
      <c r="HQD17" s="886"/>
      <c r="HQE17" s="886"/>
      <c r="HQF17" s="885"/>
      <c r="HQG17" s="886"/>
      <c r="HQH17" s="886"/>
      <c r="HQI17" s="886"/>
      <c r="HQJ17" s="885"/>
      <c r="HQK17" s="886"/>
      <c r="HQL17" s="886"/>
      <c r="HQM17" s="886"/>
      <c r="HQN17" s="885"/>
      <c r="HQO17" s="886"/>
      <c r="HQP17" s="886"/>
      <c r="HQQ17" s="886"/>
      <c r="HQR17" s="885"/>
      <c r="HQS17" s="886"/>
      <c r="HQT17" s="886"/>
      <c r="HQU17" s="886"/>
      <c r="HQV17" s="885"/>
      <c r="HQW17" s="886"/>
      <c r="HQX17" s="886"/>
      <c r="HQY17" s="886"/>
      <c r="HQZ17" s="885"/>
      <c r="HRA17" s="886"/>
      <c r="HRB17" s="886"/>
      <c r="HRC17" s="886"/>
      <c r="HRD17" s="885"/>
      <c r="HRE17" s="886"/>
      <c r="HRF17" s="886"/>
      <c r="HRG17" s="886"/>
      <c r="HRH17" s="885"/>
      <c r="HRI17" s="886"/>
      <c r="HRJ17" s="886"/>
      <c r="HRK17" s="886"/>
      <c r="HRL17" s="885"/>
      <c r="HRM17" s="886"/>
      <c r="HRN17" s="886"/>
      <c r="HRO17" s="886"/>
      <c r="HRP17" s="885"/>
      <c r="HRQ17" s="886"/>
      <c r="HRR17" s="886"/>
      <c r="HRS17" s="886"/>
      <c r="HRT17" s="885"/>
      <c r="HRU17" s="886"/>
      <c r="HRV17" s="886"/>
      <c r="HRW17" s="886"/>
      <c r="HRX17" s="885"/>
      <c r="HRY17" s="886"/>
      <c r="HRZ17" s="886"/>
      <c r="HSA17" s="886"/>
      <c r="HSB17" s="885"/>
      <c r="HSC17" s="886"/>
      <c r="HSD17" s="886"/>
      <c r="HSE17" s="886"/>
      <c r="HSF17" s="885"/>
      <c r="HSG17" s="886"/>
      <c r="HSH17" s="886"/>
      <c r="HSI17" s="886"/>
      <c r="HSJ17" s="885"/>
      <c r="HSK17" s="886"/>
      <c r="HSL17" s="886"/>
      <c r="HSM17" s="886"/>
      <c r="HSN17" s="885"/>
      <c r="HSO17" s="886"/>
      <c r="HSP17" s="886"/>
      <c r="HSQ17" s="886"/>
      <c r="HSR17" s="885"/>
      <c r="HSS17" s="886"/>
      <c r="HST17" s="886"/>
      <c r="HSU17" s="886"/>
      <c r="HSV17" s="885"/>
      <c r="HSW17" s="886"/>
      <c r="HSX17" s="886"/>
      <c r="HSY17" s="886"/>
      <c r="HSZ17" s="885"/>
      <c r="HTA17" s="886"/>
      <c r="HTB17" s="886"/>
      <c r="HTC17" s="886"/>
      <c r="HTD17" s="885"/>
      <c r="HTE17" s="886"/>
      <c r="HTF17" s="886"/>
      <c r="HTG17" s="886"/>
      <c r="HTH17" s="885"/>
      <c r="HTI17" s="886"/>
      <c r="HTJ17" s="886"/>
      <c r="HTK17" s="886"/>
      <c r="HTL17" s="885"/>
      <c r="HTM17" s="886"/>
      <c r="HTN17" s="886"/>
      <c r="HTO17" s="886"/>
      <c r="HTP17" s="885"/>
      <c r="HTQ17" s="886"/>
      <c r="HTR17" s="886"/>
      <c r="HTS17" s="886"/>
      <c r="HTT17" s="885"/>
      <c r="HTU17" s="886"/>
      <c r="HTV17" s="886"/>
      <c r="HTW17" s="886"/>
      <c r="HTX17" s="885"/>
      <c r="HTY17" s="886"/>
      <c r="HTZ17" s="886"/>
      <c r="HUA17" s="886"/>
      <c r="HUB17" s="885"/>
      <c r="HUC17" s="886"/>
      <c r="HUD17" s="886"/>
      <c r="HUE17" s="886"/>
      <c r="HUF17" s="885"/>
      <c r="HUG17" s="886"/>
      <c r="HUH17" s="886"/>
      <c r="HUI17" s="886"/>
      <c r="HUJ17" s="885"/>
      <c r="HUK17" s="886"/>
      <c r="HUL17" s="886"/>
      <c r="HUM17" s="886"/>
      <c r="HUN17" s="885"/>
      <c r="HUO17" s="886"/>
      <c r="HUP17" s="886"/>
      <c r="HUQ17" s="886"/>
      <c r="HUR17" s="885"/>
      <c r="HUS17" s="886"/>
      <c r="HUT17" s="886"/>
      <c r="HUU17" s="886"/>
      <c r="HUV17" s="885"/>
      <c r="HUW17" s="886"/>
      <c r="HUX17" s="886"/>
      <c r="HUY17" s="886"/>
      <c r="HUZ17" s="885"/>
      <c r="HVA17" s="886"/>
      <c r="HVB17" s="886"/>
      <c r="HVC17" s="886"/>
      <c r="HVD17" s="885"/>
      <c r="HVE17" s="886"/>
      <c r="HVF17" s="886"/>
      <c r="HVG17" s="886"/>
      <c r="HVH17" s="885"/>
      <c r="HVI17" s="886"/>
      <c r="HVJ17" s="886"/>
      <c r="HVK17" s="886"/>
      <c r="HVL17" s="885"/>
      <c r="HVM17" s="886"/>
      <c r="HVN17" s="886"/>
      <c r="HVO17" s="886"/>
      <c r="HVP17" s="885"/>
      <c r="HVQ17" s="886"/>
      <c r="HVR17" s="886"/>
      <c r="HVS17" s="886"/>
      <c r="HVT17" s="885"/>
      <c r="HVU17" s="886"/>
      <c r="HVV17" s="886"/>
      <c r="HVW17" s="886"/>
      <c r="HVX17" s="885"/>
      <c r="HVY17" s="886"/>
      <c r="HVZ17" s="886"/>
      <c r="HWA17" s="886"/>
      <c r="HWB17" s="885"/>
      <c r="HWC17" s="886"/>
      <c r="HWD17" s="886"/>
      <c r="HWE17" s="886"/>
      <c r="HWF17" s="885"/>
      <c r="HWG17" s="886"/>
      <c r="HWH17" s="886"/>
      <c r="HWI17" s="886"/>
      <c r="HWJ17" s="885"/>
      <c r="HWK17" s="886"/>
      <c r="HWL17" s="886"/>
      <c r="HWM17" s="886"/>
      <c r="HWN17" s="885"/>
      <c r="HWO17" s="886"/>
      <c r="HWP17" s="886"/>
      <c r="HWQ17" s="886"/>
      <c r="HWR17" s="885"/>
      <c r="HWS17" s="886"/>
      <c r="HWT17" s="886"/>
      <c r="HWU17" s="886"/>
      <c r="HWV17" s="885"/>
      <c r="HWW17" s="886"/>
      <c r="HWX17" s="886"/>
      <c r="HWY17" s="886"/>
      <c r="HWZ17" s="885"/>
      <c r="HXA17" s="886"/>
      <c r="HXB17" s="886"/>
      <c r="HXC17" s="886"/>
      <c r="HXD17" s="885"/>
      <c r="HXE17" s="886"/>
      <c r="HXF17" s="886"/>
      <c r="HXG17" s="886"/>
      <c r="HXH17" s="885"/>
      <c r="HXI17" s="886"/>
      <c r="HXJ17" s="886"/>
      <c r="HXK17" s="886"/>
      <c r="HXL17" s="885"/>
      <c r="HXM17" s="886"/>
      <c r="HXN17" s="886"/>
      <c r="HXO17" s="886"/>
      <c r="HXP17" s="885"/>
      <c r="HXQ17" s="886"/>
      <c r="HXR17" s="886"/>
      <c r="HXS17" s="886"/>
      <c r="HXT17" s="885"/>
      <c r="HXU17" s="886"/>
      <c r="HXV17" s="886"/>
      <c r="HXW17" s="886"/>
      <c r="HXX17" s="885"/>
      <c r="HXY17" s="886"/>
      <c r="HXZ17" s="886"/>
      <c r="HYA17" s="886"/>
      <c r="HYB17" s="885"/>
      <c r="HYC17" s="886"/>
      <c r="HYD17" s="886"/>
      <c r="HYE17" s="886"/>
      <c r="HYF17" s="885"/>
      <c r="HYG17" s="886"/>
      <c r="HYH17" s="886"/>
      <c r="HYI17" s="886"/>
      <c r="HYJ17" s="885"/>
      <c r="HYK17" s="886"/>
      <c r="HYL17" s="886"/>
      <c r="HYM17" s="886"/>
      <c r="HYN17" s="885"/>
      <c r="HYO17" s="886"/>
      <c r="HYP17" s="886"/>
      <c r="HYQ17" s="886"/>
      <c r="HYR17" s="885"/>
      <c r="HYS17" s="886"/>
      <c r="HYT17" s="886"/>
      <c r="HYU17" s="886"/>
      <c r="HYV17" s="885"/>
      <c r="HYW17" s="886"/>
      <c r="HYX17" s="886"/>
      <c r="HYY17" s="886"/>
      <c r="HYZ17" s="885"/>
      <c r="HZA17" s="886"/>
      <c r="HZB17" s="886"/>
      <c r="HZC17" s="886"/>
      <c r="HZD17" s="885"/>
      <c r="HZE17" s="886"/>
      <c r="HZF17" s="886"/>
      <c r="HZG17" s="886"/>
      <c r="HZH17" s="885"/>
      <c r="HZI17" s="886"/>
      <c r="HZJ17" s="886"/>
      <c r="HZK17" s="886"/>
      <c r="HZL17" s="885"/>
      <c r="HZM17" s="886"/>
      <c r="HZN17" s="886"/>
      <c r="HZO17" s="886"/>
      <c r="HZP17" s="885"/>
      <c r="HZQ17" s="886"/>
      <c r="HZR17" s="886"/>
      <c r="HZS17" s="886"/>
      <c r="HZT17" s="885"/>
      <c r="HZU17" s="886"/>
      <c r="HZV17" s="886"/>
      <c r="HZW17" s="886"/>
      <c r="HZX17" s="885"/>
      <c r="HZY17" s="886"/>
      <c r="HZZ17" s="886"/>
      <c r="IAA17" s="886"/>
      <c r="IAB17" s="885"/>
      <c r="IAC17" s="886"/>
      <c r="IAD17" s="886"/>
      <c r="IAE17" s="886"/>
      <c r="IAF17" s="885"/>
      <c r="IAG17" s="886"/>
      <c r="IAH17" s="886"/>
      <c r="IAI17" s="886"/>
      <c r="IAJ17" s="885"/>
      <c r="IAK17" s="886"/>
      <c r="IAL17" s="886"/>
      <c r="IAM17" s="886"/>
      <c r="IAN17" s="885"/>
      <c r="IAO17" s="886"/>
      <c r="IAP17" s="886"/>
      <c r="IAQ17" s="886"/>
      <c r="IAR17" s="885"/>
      <c r="IAS17" s="886"/>
      <c r="IAT17" s="886"/>
      <c r="IAU17" s="886"/>
      <c r="IAV17" s="885"/>
      <c r="IAW17" s="886"/>
      <c r="IAX17" s="886"/>
      <c r="IAY17" s="886"/>
      <c r="IAZ17" s="885"/>
      <c r="IBA17" s="886"/>
      <c r="IBB17" s="886"/>
      <c r="IBC17" s="886"/>
      <c r="IBD17" s="885"/>
      <c r="IBE17" s="886"/>
      <c r="IBF17" s="886"/>
      <c r="IBG17" s="886"/>
      <c r="IBH17" s="885"/>
      <c r="IBI17" s="886"/>
      <c r="IBJ17" s="886"/>
      <c r="IBK17" s="886"/>
      <c r="IBL17" s="885"/>
      <c r="IBM17" s="886"/>
      <c r="IBN17" s="886"/>
      <c r="IBO17" s="886"/>
      <c r="IBP17" s="885"/>
      <c r="IBQ17" s="886"/>
      <c r="IBR17" s="886"/>
      <c r="IBS17" s="886"/>
      <c r="IBT17" s="885"/>
      <c r="IBU17" s="886"/>
      <c r="IBV17" s="886"/>
      <c r="IBW17" s="886"/>
      <c r="IBX17" s="885"/>
      <c r="IBY17" s="886"/>
      <c r="IBZ17" s="886"/>
      <c r="ICA17" s="886"/>
      <c r="ICB17" s="885"/>
      <c r="ICC17" s="886"/>
      <c r="ICD17" s="886"/>
      <c r="ICE17" s="886"/>
      <c r="ICF17" s="885"/>
      <c r="ICG17" s="886"/>
      <c r="ICH17" s="886"/>
      <c r="ICI17" s="886"/>
      <c r="ICJ17" s="885"/>
      <c r="ICK17" s="886"/>
      <c r="ICL17" s="886"/>
      <c r="ICM17" s="886"/>
      <c r="ICN17" s="885"/>
      <c r="ICO17" s="886"/>
      <c r="ICP17" s="886"/>
      <c r="ICQ17" s="886"/>
      <c r="ICR17" s="885"/>
      <c r="ICS17" s="886"/>
      <c r="ICT17" s="886"/>
      <c r="ICU17" s="886"/>
      <c r="ICV17" s="885"/>
      <c r="ICW17" s="886"/>
      <c r="ICX17" s="886"/>
      <c r="ICY17" s="886"/>
      <c r="ICZ17" s="885"/>
      <c r="IDA17" s="886"/>
      <c r="IDB17" s="886"/>
      <c r="IDC17" s="886"/>
      <c r="IDD17" s="885"/>
      <c r="IDE17" s="886"/>
      <c r="IDF17" s="886"/>
      <c r="IDG17" s="886"/>
      <c r="IDH17" s="885"/>
      <c r="IDI17" s="886"/>
      <c r="IDJ17" s="886"/>
      <c r="IDK17" s="886"/>
      <c r="IDL17" s="885"/>
      <c r="IDM17" s="886"/>
      <c r="IDN17" s="886"/>
      <c r="IDO17" s="886"/>
      <c r="IDP17" s="885"/>
      <c r="IDQ17" s="886"/>
      <c r="IDR17" s="886"/>
      <c r="IDS17" s="886"/>
      <c r="IDT17" s="885"/>
      <c r="IDU17" s="886"/>
      <c r="IDV17" s="886"/>
      <c r="IDW17" s="886"/>
      <c r="IDX17" s="885"/>
      <c r="IDY17" s="886"/>
      <c r="IDZ17" s="886"/>
      <c r="IEA17" s="886"/>
      <c r="IEB17" s="885"/>
      <c r="IEC17" s="886"/>
      <c r="IED17" s="886"/>
      <c r="IEE17" s="886"/>
      <c r="IEF17" s="885"/>
      <c r="IEG17" s="886"/>
      <c r="IEH17" s="886"/>
      <c r="IEI17" s="886"/>
      <c r="IEJ17" s="885"/>
      <c r="IEK17" s="886"/>
      <c r="IEL17" s="886"/>
      <c r="IEM17" s="886"/>
      <c r="IEN17" s="885"/>
      <c r="IEO17" s="886"/>
      <c r="IEP17" s="886"/>
      <c r="IEQ17" s="886"/>
      <c r="IER17" s="885"/>
      <c r="IES17" s="886"/>
      <c r="IET17" s="886"/>
      <c r="IEU17" s="886"/>
      <c r="IEV17" s="885"/>
      <c r="IEW17" s="886"/>
      <c r="IEX17" s="886"/>
      <c r="IEY17" s="886"/>
      <c r="IEZ17" s="885"/>
      <c r="IFA17" s="886"/>
      <c r="IFB17" s="886"/>
      <c r="IFC17" s="886"/>
      <c r="IFD17" s="885"/>
      <c r="IFE17" s="886"/>
      <c r="IFF17" s="886"/>
      <c r="IFG17" s="886"/>
      <c r="IFH17" s="885"/>
      <c r="IFI17" s="886"/>
      <c r="IFJ17" s="886"/>
      <c r="IFK17" s="886"/>
      <c r="IFL17" s="885"/>
      <c r="IFM17" s="886"/>
      <c r="IFN17" s="886"/>
      <c r="IFO17" s="886"/>
      <c r="IFP17" s="885"/>
      <c r="IFQ17" s="886"/>
      <c r="IFR17" s="886"/>
      <c r="IFS17" s="886"/>
      <c r="IFT17" s="885"/>
      <c r="IFU17" s="886"/>
      <c r="IFV17" s="886"/>
      <c r="IFW17" s="886"/>
      <c r="IFX17" s="885"/>
      <c r="IFY17" s="886"/>
      <c r="IFZ17" s="886"/>
      <c r="IGA17" s="886"/>
      <c r="IGB17" s="885"/>
      <c r="IGC17" s="886"/>
      <c r="IGD17" s="886"/>
      <c r="IGE17" s="886"/>
      <c r="IGF17" s="885"/>
      <c r="IGG17" s="886"/>
      <c r="IGH17" s="886"/>
      <c r="IGI17" s="886"/>
      <c r="IGJ17" s="885"/>
      <c r="IGK17" s="886"/>
      <c r="IGL17" s="886"/>
      <c r="IGM17" s="886"/>
      <c r="IGN17" s="885"/>
      <c r="IGO17" s="886"/>
      <c r="IGP17" s="886"/>
      <c r="IGQ17" s="886"/>
      <c r="IGR17" s="885"/>
      <c r="IGS17" s="886"/>
      <c r="IGT17" s="886"/>
      <c r="IGU17" s="886"/>
      <c r="IGV17" s="885"/>
      <c r="IGW17" s="886"/>
      <c r="IGX17" s="886"/>
      <c r="IGY17" s="886"/>
      <c r="IGZ17" s="885"/>
      <c r="IHA17" s="886"/>
      <c r="IHB17" s="886"/>
      <c r="IHC17" s="886"/>
      <c r="IHD17" s="885"/>
      <c r="IHE17" s="886"/>
      <c r="IHF17" s="886"/>
      <c r="IHG17" s="886"/>
      <c r="IHH17" s="885"/>
      <c r="IHI17" s="886"/>
      <c r="IHJ17" s="886"/>
      <c r="IHK17" s="886"/>
      <c r="IHL17" s="885"/>
      <c r="IHM17" s="886"/>
      <c r="IHN17" s="886"/>
      <c r="IHO17" s="886"/>
      <c r="IHP17" s="885"/>
      <c r="IHQ17" s="886"/>
      <c r="IHR17" s="886"/>
      <c r="IHS17" s="886"/>
      <c r="IHT17" s="885"/>
      <c r="IHU17" s="886"/>
      <c r="IHV17" s="886"/>
      <c r="IHW17" s="886"/>
      <c r="IHX17" s="885"/>
      <c r="IHY17" s="886"/>
      <c r="IHZ17" s="886"/>
      <c r="IIA17" s="886"/>
      <c r="IIB17" s="885"/>
      <c r="IIC17" s="886"/>
      <c r="IID17" s="886"/>
      <c r="IIE17" s="886"/>
      <c r="IIF17" s="885"/>
      <c r="IIG17" s="886"/>
      <c r="IIH17" s="886"/>
      <c r="III17" s="886"/>
      <c r="IIJ17" s="885"/>
      <c r="IIK17" s="886"/>
      <c r="IIL17" s="886"/>
      <c r="IIM17" s="886"/>
      <c r="IIN17" s="885"/>
      <c r="IIO17" s="886"/>
      <c r="IIP17" s="886"/>
      <c r="IIQ17" s="886"/>
      <c r="IIR17" s="885"/>
      <c r="IIS17" s="886"/>
      <c r="IIT17" s="886"/>
      <c r="IIU17" s="886"/>
      <c r="IIV17" s="885"/>
      <c r="IIW17" s="886"/>
      <c r="IIX17" s="886"/>
      <c r="IIY17" s="886"/>
      <c r="IIZ17" s="885"/>
      <c r="IJA17" s="886"/>
      <c r="IJB17" s="886"/>
      <c r="IJC17" s="886"/>
      <c r="IJD17" s="885"/>
      <c r="IJE17" s="886"/>
      <c r="IJF17" s="886"/>
      <c r="IJG17" s="886"/>
      <c r="IJH17" s="885"/>
      <c r="IJI17" s="886"/>
      <c r="IJJ17" s="886"/>
      <c r="IJK17" s="886"/>
      <c r="IJL17" s="885"/>
      <c r="IJM17" s="886"/>
      <c r="IJN17" s="886"/>
      <c r="IJO17" s="886"/>
      <c r="IJP17" s="885"/>
      <c r="IJQ17" s="886"/>
      <c r="IJR17" s="886"/>
      <c r="IJS17" s="886"/>
      <c r="IJT17" s="885"/>
      <c r="IJU17" s="886"/>
      <c r="IJV17" s="886"/>
      <c r="IJW17" s="886"/>
      <c r="IJX17" s="885"/>
      <c r="IJY17" s="886"/>
      <c r="IJZ17" s="886"/>
      <c r="IKA17" s="886"/>
      <c r="IKB17" s="885"/>
      <c r="IKC17" s="886"/>
      <c r="IKD17" s="886"/>
      <c r="IKE17" s="886"/>
      <c r="IKF17" s="885"/>
      <c r="IKG17" s="886"/>
      <c r="IKH17" s="886"/>
      <c r="IKI17" s="886"/>
      <c r="IKJ17" s="885"/>
      <c r="IKK17" s="886"/>
      <c r="IKL17" s="886"/>
      <c r="IKM17" s="886"/>
      <c r="IKN17" s="885"/>
      <c r="IKO17" s="886"/>
      <c r="IKP17" s="886"/>
      <c r="IKQ17" s="886"/>
      <c r="IKR17" s="885"/>
      <c r="IKS17" s="886"/>
      <c r="IKT17" s="886"/>
      <c r="IKU17" s="886"/>
      <c r="IKV17" s="885"/>
      <c r="IKW17" s="886"/>
      <c r="IKX17" s="886"/>
      <c r="IKY17" s="886"/>
      <c r="IKZ17" s="885"/>
      <c r="ILA17" s="886"/>
      <c r="ILB17" s="886"/>
      <c r="ILC17" s="886"/>
      <c r="ILD17" s="885"/>
      <c r="ILE17" s="886"/>
      <c r="ILF17" s="886"/>
      <c r="ILG17" s="886"/>
      <c r="ILH17" s="885"/>
      <c r="ILI17" s="886"/>
      <c r="ILJ17" s="886"/>
      <c r="ILK17" s="886"/>
      <c r="ILL17" s="885"/>
      <c r="ILM17" s="886"/>
      <c r="ILN17" s="886"/>
      <c r="ILO17" s="886"/>
      <c r="ILP17" s="885"/>
      <c r="ILQ17" s="886"/>
      <c r="ILR17" s="886"/>
      <c r="ILS17" s="886"/>
      <c r="ILT17" s="885"/>
      <c r="ILU17" s="886"/>
      <c r="ILV17" s="886"/>
      <c r="ILW17" s="886"/>
      <c r="ILX17" s="885"/>
      <c r="ILY17" s="886"/>
      <c r="ILZ17" s="886"/>
      <c r="IMA17" s="886"/>
      <c r="IMB17" s="885"/>
      <c r="IMC17" s="886"/>
      <c r="IMD17" s="886"/>
      <c r="IME17" s="886"/>
      <c r="IMF17" s="885"/>
      <c r="IMG17" s="886"/>
      <c r="IMH17" s="886"/>
      <c r="IMI17" s="886"/>
      <c r="IMJ17" s="885"/>
      <c r="IMK17" s="886"/>
      <c r="IML17" s="886"/>
      <c r="IMM17" s="886"/>
      <c r="IMN17" s="885"/>
      <c r="IMO17" s="886"/>
      <c r="IMP17" s="886"/>
      <c r="IMQ17" s="886"/>
      <c r="IMR17" s="885"/>
      <c r="IMS17" s="886"/>
      <c r="IMT17" s="886"/>
      <c r="IMU17" s="886"/>
      <c r="IMV17" s="885"/>
      <c r="IMW17" s="886"/>
      <c r="IMX17" s="886"/>
      <c r="IMY17" s="886"/>
      <c r="IMZ17" s="885"/>
      <c r="INA17" s="886"/>
      <c r="INB17" s="886"/>
      <c r="INC17" s="886"/>
      <c r="IND17" s="885"/>
      <c r="INE17" s="886"/>
      <c r="INF17" s="886"/>
      <c r="ING17" s="886"/>
      <c r="INH17" s="885"/>
      <c r="INI17" s="886"/>
      <c r="INJ17" s="886"/>
      <c r="INK17" s="886"/>
      <c r="INL17" s="885"/>
      <c r="INM17" s="886"/>
      <c r="INN17" s="886"/>
      <c r="INO17" s="886"/>
      <c r="INP17" s="885"/>
      <c r="INQ17" s="886"/>
      <c r="INR17" s="886"/>
      <c r="INS17" s="886"/>
      <c r="INT17" s="885"/>
      <c r="INU17" s="886"/>
      <c r="INV17" s="886"/>
      <c r="INW17" s="886"/>
      <c r="INX17" s="885"/>
      <c r="INY17" s="886"/>
      <c r="INZ17" s="886"/>
      <c r="IOA17" s="886"/>
      <c r="IOB17" s="885"/>
      <c r="IOC17" s="886"/>
      <c r="IOD17" s="886"/>
      <c r="IOE17" s="886"/>
      <c r="IOF17" s="885"/>
      <c r="IOG17" s="886"/>
      <c r="IOH17" s="886"/>
      <c r="IOI17" s="886"/>
      <c r="IOJ17" s="885"/>
      <c r="IOK17" s="886"/>
      <c r="IOL17" s="886"/>
      <c r="IOM17" s="886"/>
      <c r="ION17" s="885"/>
      <c r="IOO17" s="886"/>
      <c r="IOP17" s="886"/>
      <c r="IOQ17" s="886"/>
      <c r="IOR17" s="885"/>
      <c r="IOS17" s="886"/>
      <c r="IOT17" s="886"/>
      <c r="IOU17" s="886"/>
      <c r="IOV17" s="885"/>
      <c r="IOW17" s="886"/>
      <c r="IOX17" s="886"/>
      <c r="IOY17" s="886"/>
      <c r="IOZ17" s="885"/>
      <c r="IPA17" s="886"/>
      <c r="IPB17" s="886"/>
      <c r="IPC17" s="886"/>
      <c r="IPD17" s="885"/>
      <c r="IPE17" s="886"/>
      <c r="IPF17" s="886"/>
      <c r="IPG17" s="886"/>
      <c r="IPH17" s="885"/>
      <c r="IPI17" s="886"/>
      <c r="IPJ17" s="886"/>
      <c r="IPK17" s="886"/>
      <c r="IPL17" s="885"/>
      <c r="IPM17" s="886"/>
      <c r="IPN17" s="886"/>
      <c r="IPO17" s="886"/>
      <c r="IPP17" s="885"/>
      <c r="IPQ17" s="886"/>
      <c r="IPR17" s="886"/>
      <c r="IPS17" s="886"/>
      <c r="IPT17" s="885"/>
      <c r="IPU17" s="886"/>
      <c r="IPV17" s="886"/>
      <c r="IPW17" s="886"/>
      <c r="IPX17" s="885"/>
      <c r="IPY17" s="886"/>
      <c r="IPZ17" s="886"/>
      <c r="IQA17" s="886"/>
      <c r="IQB17" s="885"/>
      <c r="IQC17" s="886"/>
      <c r="IQD17" s="886"/>
      <c r="IQE17" s="886"/>
      <c r="IQF17" s="885"/>
      <c r="IQG17" s="886"/>
      <c r="IQH17" s="886"/>
      <c r="IQI17" s="886"/>
      <c r="IQJ17" s="885"/>
      <c r="IQK17" s="886"/>
      <c r="IQL17" s="886"/>
      <c r="IQM17" s="886"/>
      <c r="IQN17" s="885"/>
      <c r="IQO17" s="886"/>
      <c r="IQP17" s="886"/>
      <c r="IQQ17" s="886"/>
      <c r="IQR17" s="885"/>
      <c r="IQS17" s="886"/>
      <c r="IQT17" s="886"/>
      <c r="IQU17" s="886"/>
      <c r="IQV17" s="885"/>
      <c r="IQW17" s="886"/>
      <c r="IQX17" s="886"/>
      <c r="IQY17" s="886"/>
      <c r="IQZ17" s="885"/>
      <c r="IRA17" s="886"/>
      <c r="IRB17" s="886"/>
      <c r="IRC17" s="886"/>
      <c r="IRD17" s="885"/>
      <c r="IRE17" s="886"/>
      <c r="IRF17" s="886"/>
      <c r="IRG17" s="886"/>
      <c r="IRH17" s="885"/>
      <c r="IRI17" s="886"/>
      <c r="IRJ17" s="886"/>
      <c r="IRK17" s="886"/>
      <c r="IRL17" s="885"/>
      <c r="IRM17" s="886"/>
      <c r="IRN17" s="886"/>
      <c r="IRO17" s="886"/>
      <c r="IRP17" s="885"/>
      <c r="IRQ17" s="886"/>
      <c r="IRR17" s="886"/>
      <c r="IRS17" s="886"/>
      <c r="IRT17" s="885"/>
      <c r="IRU17" s="886"/>
      <c r="IRV17" s="886"/>
      <c r="IRW17" s="886"/>
      <c r="IRX17" s="885"/>
      <c r="IRY17" s="886"/>
      <c r="IRZ17" s="886"/>
      <c r="ISA17" s="886"/>
      <c r="ISB17" s="885"/>
      <c r="ISC17" s="886"/>
      <c r="ISD17" s="886"/>
      <c r="ISE17" s="886"/>
      <c r="ISF17" s="885"/>
      <c r="ISG17" s="886"/>
      <c r="ISH17" s="886"/>
      <c r="ISI17" s="886"/>
      <c r="ISJ17" s="885"/>
      <c r="ISK17" s="886"/>
      <c r="ISL17" s="886"/>
      <c r="ISM17" s="886"/>
      <c r="ISN17" s="885"/>
      <c r="ISO17" s="886"/>
      <c r="ISP17" s="886"/>
      <c r="ISQ17" s="886"/>
      <c r="ISR17" s="885"/>
      <c r="ISS17" s="886"/>
      <c r="IST17" s="886"/>
      <c r="ISU17" s="886"/>
      <c r="ISV17" s="885"/>
      <c r="ISW17" s="886"/>
      <c r="ISX17" s="886"/>
      <c r="ISY17" s="886"/>
      <c r="ISZ17" s="885"/>
      <c r="ITA17" s="886"/>
      <c r="ITB17" s="886"/>
      <c r="ITC17" s="886"/>
      <c r="ITD17" s="885"/>
      <c r="ITE17" s="886"/>
      <c r="ITF17" s="886"/>
      <c r="ITG17" s="886"/>
      <c r="ITH17" s="885"/>
      <c r="ITI17" s="886"/>
      <c r="ITJ17" s="886"/>
      <c r="ITK17" s="886"/>
      <c r="ITL17" s="885"/>
      <c r="ITM17" s="886"/>
      <c r="ITN17" s="886"/>
      <c r="ITO17" s="886"/>
      <c r="ITP17" s="885"/>
      <c r="ITQ17" s="886"/>
      <c r="ITR17" s="886"/>
      <c r="ITS17" s="886"/>
      <c r="ITT17" s="885"/>
      <c r="ITU17" s="886"/>
      <c r="ITV17" s="886"/>
      <c r="ITW17" s="886"/>
      <c r="ITX17" s="885"/>
      <c r="ITY17" s="886"/>
      <c r="ITZ17" s="886"/>
      <c r="IUA17" s="886"/>
      <c r="IUB17" s="885"/>
      <c r="IUC17" s="886"/>
      <c r="IUD17" s="886"/>
      <c r="IUE17" s="886"/>
      <c r="IUF17" s="885"/>
      <c r="IUG17" s="886"/>
      <c r="IUH17" s="886"/>
      <c r="IUI17" s="886"/>
      <c r="IUJ17" s="885"/>
      <c r="IUK17" s="886"/>
      <c r="IUL17" s="886"/>
      <c r="IUM17" s="886"/>
      <c r="IUN17" s="885"/>
      <c r="IUO17" s="886"/>
      <c r="IUP17" s="886"/>
      <c r="IUQ17" s="886"/>
      <c r="IUR17" s="885"/>
      <c r="IUS17" s="886"/>
      <c r="IUT17" s="886"/>
      <c r="IUU17" s="886"/>
      <c r="IUV17" s="885"/>
      <c r="IUW17" s="886"/>
      <c r="IUX17" s="886"/>
      <c r="IUY17" s="886"/>
      <c r="IUZ17" s="885"/>
      <c r="IVA17" s="886"/>
      <c r="IVB17" s="886"/>
      <c r="IVC17" s="886"/>
      <c r="IVD17" s="885"/>
      <c r="IVE17" s="886"/>
      <c r="IVF17" s="886"/>
      <c r="IVG17" s="886"/>
      <c r="IVH17" s="885"/>
      <c r="IVI17" s="886"/>
      <c r="IVJ17" s="886"/>
      <c r="IVK17" s="886"/>
      <c r="IVL17" s="885"/>
      <c r="IVM17" s="886"/>
      <c r="IVN17" s="886"/>
      <c r="IVO17" s="886"/>
      <c r="IVP17" s="885"/>
      <c r="IVQ17" s="886"/>
      <c r="IVR17" s="886"/>
      <c r="IVS17" s="886"/>
      <c r="IVT17" s="885"/>
      <c r="IVU17" s="886"/>
      <c r="IVV17" s="886"/>
      <c r="IVW17" s="886"/>
      <c r="IVX17" s="885"/>
      <c r="IVY17" s="886"/>
      <c r="IVZ17" s="886"/>
      <c r="IWA17" s="886"/>
      <c r="IWB17" s="885"/>
      <c r="IWC17" s="886"/>
      <c r="IWD17" s="886"/>
      <c r="IWE17" s="886"/>
      <c r="IWF17" s="885"/>
      <c r="IWG17" s="886"/>
      <c r="IWH17" s="886"/>
      <c r="IWI17" s="886"/>
      <c r="IWJ17" s="885"/>
      <c r="IWK17" s="886"/>
      <c r="IWL17" s="886"/>
      <c r="IWM17" s="886"/>
      <c r="IWN17" s="885"/>
      <c r="IWO17" s="886"/>
      <c r="IWP17" s="886"/>
      <c r="IWQ17" s="886"/>
      <c r="IWR17" s="885"/>
      <c r="IWS17" s="886"/>
      <c r="IWT17" s="886"/>
      <c r="IWU17" s="886"/>
      <c r="IWV17" s="885"/>
      <c r="IWW17" s="886"/>
      <c r="IWX17" s="886"/>
      <c r="IWY17" s="886"/>
      <c r="IWZ17" s="885"/>
      <c r="IXA17" s="886"/>
      <c r="IXB17" s="886"/>
      <c r="IXC17" s="886"/>
      <c r="IXD17" s="885"/>
      <c r="IXE17" s="886"/>
      <c r="IXF17" s="886"/>
      <c r="IXG17" s="886"/>
      <c r="IXH17" s="885"/>
      <c r="IXI17" s="886"/>
      <c r="IXJ17" s="886"/>
      <c r="IXK17" s="886"/>
      <c r="IXL17" s="885"/>
      <c r="IXM17" s="886"/>
      <c r="IXN17" s="886"/>
      <c r="IXO17" s="886"/>
      <c r="IXP17" s="885"/>
      <c r="IXQ17" s="886"/>
      <c r="IXR17" s="886"/>
      <c r="IXS17" s="886"/>
      <c r="IXT17" s="885"/>
      <c r="IXU17" s="886"/>
      <c r="IXV17" s="886"/>
      <c r="IXW17" s="886"/>
      <c r="IXX17" s="885"/>
      <c r="IXY17" s="886"/>
      <c r="IXZ17" s="886"/>
      <c r="IYA17" s="886"/>
      <c r="IYB17" s="885"/>
      <c r="IYC17" s="886"/>
      <c r="IYD17" s="886"/>
      <c r="IYE17" s="886"/>
      <c r="IYF17" s="885"/>
      <c r="IYG17" s="886"/>
      <c r="IYH17" s="886"/>
      <c r="IYI17" s="886"/>
      <c r="IYJ17" s="885"/>
      <c r="IYK17" s="886"/>
      <c r="IYL17" s="886"/>
      <c r="IYM17" s="886"/>
      <c r="IYN17" s="885"/>
      <c r="IYO17" s="886"/>
      <c r="IYP17" s="886"/>
      <c r="IYQ17" s="886"/>
      <c r="IYR17" s="885"/>
      <c r="IYS17" s="886"/>
      <c r="IYT17" s="886"/>
      <c r="IYU17" s="886"/>
      <c r="IYV17" s="885"/>
      <c r="IYW17" s="886"/>
      <c r="IYX17" s="886"/>
      <c r="IYY17" s="886"/>
      <c r="IYZ17" s="885"/>
      <c r="IZA17" s="886"/>
      <c r="IZB17" s="886"/>
      <c r="IZC17" s="886"/>
      <c r="IZD17" s="885"/>
      <c r="IZE17" s="886"/>
      <c r="IZF17" s="886"/>
      <c r="IZG17" s="886"/>
      <c r="IZH17" s="885"/>
      <c r="IZI17" s="886"/>
      <c r="IZJ17" s="886"/>
      <c r="IZK17" s="886"/>
      <c r="IZL17" s="885"/>
      <c r="IZM17" s="886"/>
      <c r="IZN17" s="886"/>
      <c r="IZO17" s="886"/>
      <c r="IZP17" s="885"/>
      <c r="IZQ17" s="886"/>
      <c r="IZR17" s="886"/>
      <c r="IZS17" s="886"/>
      <c r="IZT17" s="885"/>
      <c r="IZU17" s="886"/>
      <c r="IZV17" s="886"/>
      <c r="IZW17" s="886"/>
      <c r="IZX17" s="885"/>
      <c r="IZY17" s="886"/>
      <c r="IZZ17" s="886"/>
      <c r="JAA17" s="886"/>
      <c r="JAB17" s="885"/>
      <c r="JAC17" s="886"/>
      <c r="JAD17" s="886"/>
      <c r="JAE17" s="886"/>
      <c r="JAF17" s="885"/>
      <c r="JAG17" s="886"/>
      <c r="JAH17" s="886"/>
      <c r="JAI17" s="886"/>
      <c r="JAJ17" s="885"/>
      <c r="JAK17" s="886"/>
      <c r="JAL17" s="886"/>
      <c r="JAM17" s="886"/>
      <c r="JAN17" s="885"/>
      <c r="JAO17" s="886"/>
      <c r="JAP17" s="886"/>
      <c r="JAQ17" s="886"/>
      <c r="JAR17" s="885"/>
      <c r="JAS17" s="886"/>
      <c r="JAT17" s="886"/>
      <c r="JAU17" s="886"/>
      <c r="JAV17" s="885"/>
      <c r="JAW17" s="886"/>
      <c r="JAX17" s="886"/>
      <c r="JAY17" s="886"/>
      <c r="JAZ17" s="885"/>
      <c r="JBA17" s="886"/>
      <c r="JBB17" s="886"/>
      <c r="JBC17" s="886"/>
      <c r="JBD17" s="885"/>
      <c r="JBE17" s="886"/>
      <c r="JBF17" s="886"/>
      <c r="JBG17" s="886"/>
      <c r="JBH17" s="885"/>
      <c r="JBI17" s="886"/>
      <c r="JBJ17" s="886"/>
      <c r="JBK17" s="886"/>
      <c r="JBL17" s="885"/>
      <c r="JBM17" s="886"/>
      <c r="JBN17" s="886"/>
      <c r="JBO17" s="886"/>
      <c r="JBP17" s="885"/>
      <c r="JBQ17" s="886"/>
      <c r="JBR17" s="886"/>
      <c r="JBS17" s="886"/>
      <c r="JBT17" s="885"/>
      <c r="JBU17" s="886"/>
      <c r="JBV17" s="886"/>
      <c r="JBW17" s="886"/>
      <c r="JBX17" s="885"/>
      <c r="JBY17" s="886"/>
      <c r="JBZ17" s="886"/>
      <c r="JCA17" s="886"/>
      <c r="JCB17" s="885"/>
      <c r="JCC17" s="886"/>
      <c r="JCD17" s="886"/>
      <c r="JCE17" s="886"/>
      <c r="JCF17" s="885"/>
      <c r="JCG17" s="886"/>
      <c r="JCH17" s="886"/>
      <c r="JCI17" s="886"/>
      <c r="JCJ17" s="885"/>
      <c r="JCK17" s="886"/>
      <c r="JCL17" s="886"/>
      <c r="JCM17" s="886"/>
      <c r="JCN17" s="885"/>
      <c r="JCO17" s="886"/>
      <c r="JCP17" s="886"/>
      <c r="JCQ17" s="886"/>
      <c r="JCR17" s="885"/>
      <c r="JCS17" s="886"/>
      <c r="JCT17" s="886"/>
      <c r="JCU17" s="886"/>
      <c r="JCV17" s="885"/>
      <c r="JCW17" s="886"/>
      <c r="JCX17" s="886"/>
      <c r="JCY17" s="886"/>
      <c r="JCZ17" s="885"/>
      <c r="JDA17" s="886"/>
      <c r="JDB17" s="886"/>
      <c r="JDC17" s="886"/>
      <c r="JDD17" s="885"/>
      <c r="JDE17" s="886"/>
      <c r="JDF17" s="886"/>
      <c r="JDG17" s="886"/>
      <c r="JDH17" s="885"/>
      <c r="JDI17" s="886"/>
      <c r="JDJ17" s="886"/>
      <c r="JDK17" s="886"/>
      <c r="JDL17" s="885"/>
      <c r="JDM17" s="886"/>
      <c r="JDN17" s="886"/>
      <c r="JDO17" s="886"/>
      <c r="JDP17" s="885"/>
      <c r="JDQ17" s="886"/>
      <c r="JDR17" s="886"/>
      <c r="JDS17" s="886"/>
      <c r="JDT17" s="885"/>
      <c r="JDU17" s="886"/>
      <c r="JDV17" s="886"/>
      <c r="JDW17" s="886"/>
      <c r="JDX17" s="885"/>
      <c r="JDY17" s="886"/>
      <c r="JDZ17" s="886"/>
      <c r="JEA17" s="886"/>
      <c r="JEB17" s="885"/>
      <c r="JEC17" s="886"/>
      <c r="JED17" s="886"/>
      <c r="JEE17" s="886"/>
      <c r="JEF17" s="885"/>
      <c r="JEG17" s="886"/>
      <c r="JEH17" s="886"/>
      <c r="JEI17" s="886"/>
      <c r="JEJ17" s="885"/>
      <c r="JEK17" s="886"/>
      <c r="JEL17" s="886"/>
      <c r="JEM17" s="886"/>
      <c r="JEN17" s="885"/>
      <c r="JEO17" s="886"/>
      <c r="JEP17" s="886"/>
      <c r="JEQ17" s="886"/>
      <c r="JER17" s="885"/>
      <c r="JES17" s="886"/>
      <c r="JET17" s="886"/>
      <c r="JEU17" s="886"/>
      <c r="JEV17" s="885"/>
      <c r="JEW17" s="886"/>
      <c r="JEX17" s="886"/>
      <c r="JEY17" s="886"/>
      <c r="JEZ17" s="885"/>
      <c r="JFA17" s="886"/>
      <c r="JFB17" s="886"/>
      <c r="JFC17" s="886"/>
      <c r="JFD17" s="885"/>
      <c r="JFE17" s="886"/>
      <c r="JFF17" s="886"/>
      <c r="JFG17" s="886"/>
      <c r="JFH17" s="885"/>
      <c r="JFI17" s="886"/>
      <c r="JFJ17" s="886"/>
      <c r="JFK17" s="886"/>
      <c r="JFL17" s="885"/>
      <c r="JFM17" s="886"/>
      <c r="JFN17" s="886"/>
      <c r="JFO17" s="886"/>
      <c r="JFP17" s="885"/>
      <c r="JFQ17" s="886"/>
      <c r="JFR17" s="886"/>
      <c r="JFS17" s="886"/>
      <c r="JFT17" s="885"/>
      <c r="JFU17" s="886"/>
      <c r="JFV17" s="886"/>
      <c r="JFW17" s="886"/>
      <c r="JFX17" s="885"/>
      <c r="JFY17" s="886"/>
      <c r="JFZ17" s="886"/>
      <c r="JGA17" s="886"/>
      <c r="JGB17" s="885"/>
      <c r="JGC17" s="886"/>
      <c r="JGD17" s="886"/>
      <c r="JGE17" s="886"/>
      <c r="JGF17" s="885"/>
      <c r="JGG17" s="886"/>
      <c r="JGH17" s="886"/>
      <c r="JGI17" s="886"/>
      <c r="JGJ17" s="885"/>
      <c r="JGK17" s="886"/>
      <c r="JGL17" s="886"/>
      <c r="JGM17" s="886"/>
      <c r="JGN17" s="885"/>
      <c r="JGO17" s="886"/>
      <c r="JGP17" s="886"/>
      <c r="JGQ17" s="886"/>
      <c r="JGR17" s="885"/>
      <c r="JGS17" s="886"/>
      <c r="JGT17" s="886"/>
      <c r="JGU17" s="886"/>
      <c r="JGV17" s="885"/>
      <c r="JGW17" s="886"/>
      <c r="JGX17" s="886"/>
      <c r="JGY17" s="886"/>
      <c r="JGZ17" s="885"/>
      <c r="JHA17" s="886"/>
      <c r="JHB17" s="886"/>
      <c r="JHC17" s="886"/>
      <c r="JHD17" s="885"/>
      <c r="JHE17" s="886"/>
      <c r="JHF17" s="886"/>
      <c r="JHG17" s="886"/>
      <c r="JHH17" s="885"/>
      <c r="JHI17" s="886"/>
      <c r="JHJ17" s="886"/>
      <c r="JHK17" s="886"/>
      <c r="JHL17" s="885"/>
      <c r="JHM17" s="886"/>
      <c r="JHN17" s="886"/>
      <c r="JHO17" s="886"/>
      <c r="JHP17" s="885"/>
      <c r="JHQ17" s="886"/>
      <c r="JHR17" s="886"/>
      <c r="JHS17" s="886"/>
      <c r="JHT17" s="885"/>
      <c r="JHU17" s="886"/>
      <c r="JHV17" s="886"/>
      <c r="JHW17" s="886"/>
      <c r="JHX17" s="885"/>
      <c r="JHY17" s="886"/>
      <c r="JHZ17" s="886"/>
      <c r="JIA17" s="886"/>
      <c r="JIB17" s="885"/>
      <c r="JIC17" s="886"/>
      <c r="JID17" s="886"/>
      <c r="JIE17" s="886"/>
      <c r="JIF17" s="885"/>
      <c r="JIG17" s="886"/>
      <c r="JIH17" s="886"/>
      <c r="JII17" s="886"/>
      <c r="JIJ17" s="885"/>
      <c r="JIK17" s="886"/>
      <c r="JIL17" s="886"/>
      <c r="JIM17" s="886"/>
      <c r="JIN17" s="885"/>
      <c r="JIO17" s="886"/>
      <c r="JIP17" s="886"/>
      <c r="JIQ17" s="886"/>
      <c r="JIR17" s="885"/>
      <c r="JIS17" s="886"/>
      <c r="JIT17" s="886"/>
      <c r="JIU17" s="886"/>
      <c r="JIV17" s="885"/>
      <c r="JIW17" s="886"/>
      <c r="JIX17" s="886"/>
      <c r="JIY17" s="886"/>
      <c r="JIZ17" s="885"/>
      <c r="JJA17" s="886"/>
      <c r="JJB17" s="886"/>
      <c r="JJC17" s="886"/>
      <c r="JJD17" s="885"/>
      <c r="JJE17" s="886"/>
      <c r="JJF17" s="886"/>
      <c r="JJG17" s="886"/>
      <c r="JJH17" s="885"/>
      <c r="JJI17" s="886"/>
      <c r="JJJ17" s="886"/>
      <c r="JJK17" s="886"/>
      <c r="JJL17" s="885"/>
      <c r="JJM17" s="886"/>
      <c r="JJN17" s="886"/>
      <c r="JJO17" s="886"/>
      <c r="JJP17" s="885"/>
      <c r="JJQ17" s="886"/>
      <c r="JJR17" s="886"/>
      <c r="JJS17" s="886"/>
      <c r="JJT17" s="885"/>
      <c r="JJU17" s="886"/>
      <c r="JJV17" s="886"/>
      <c r="JJW17" s="886"/>
      <c r="JJX17" s="885"/>
      <c r="JJY17" s="886"/>
      <c r="JJZ17" s="886"/>
      <c r="JKA17" s="886"/>
      <c r="JKB17" s="885"/>
      <c r="JKC17" s="886"/>
      <c r="JKD17" s="886"/>
      <c r="JKE17" s="886"/>
      <c r="JKF17" s="885"/>
      <c r="JKG17" s="886"/>
      <c r="JKH17" s="886"/>
      <c r="JKI17" s="886"/>
      <c r="JKJ17" s="885"/>
      <c r="JKK17" s="886"/>
      <c r="JKL17" s="886"/>
      <c r="JKM17" s="886"/>
      <c r="JKN17" s="885"/>
      <c r="JKO17" s="886"/>
      <c r="JKP17" s="886"/>
      <c r="JKQ17" s="886"/>
      <c r="JKR17" s="885"/>
      <c r="JKS17" s="886"/>
      <c r="JKT17" s="886"/>
      <c r="JKU17" s="886"/>
      <c r="JKV17" s="885"/>
      <c r="JKW17" s="886"/>
      <c r="JKX17" s="886"/>
      <c r="JKY17" s="886"/>
      <c r="JKZ17" s="885"/>
      <c r="JLA17" s="886"/>
      <c r="JLB17" s="886"/>
      <c r="JLC17" s="886"/>
      <c r="JLD17" s="885"/>
      <c r="JLE17" s="886"/>
      <c r="JLF17" s="886"/>
      <c r="JLG17" s="886"/>
      <c r="JLH17" s="885"/>
      <c r="JLI17" s="886"/>
      <c r="JLJ17" s="886"/>
      <c r="JLK17" s="886"/>
      <c r="JLL17" s="885"/>
      <c r="JLM17" s="886"/>
      <c r="JLN17" s="886"/>
      <c r="JLO17" s="886"/>
      <c r="JLP17" s="885"/>
      <c r="JLQ17" s="886"/>
      <c r="JLR17" s="886"/>
      <c r="JLS17" s="886"/>
      <c r="JLT17" s="885"/>
      <c r="JLU17" s="886"/>
      <c r="JLV17" s="886"/>
      <c r="JLW17" s="886"/>
      <c r="JLX17" s="885"/>
      <c r="JLY17" s="886"/>
      <c r="JLZ17" s="886"/>
      <c r="JMA17" s="886"/>
      <c r="JMB17" s="885"/>
      <c r="JMC17" s="886"/>
      <c r="JMD17" s="886"/>
      <c r="JME17" s="886"/>
      <c r="JMF17" s="885"/>
      <c r="JMG17" s="886"/>
      <c r="JMH17" s="886"/>
      <c r="JMI17" s="886"/>
      <c r="JMJ17" s="885"/>
      <c r="JMK17" s="886"/>
      <c r="JML17" s="886"/>
      <c r="JMM17" s="886"/>
      <c r="JMN17" s="885"/>
      <c r="JMO17" s="886"/>
      <c r="JMP17" s="886"/>
      <c r="JMQ17" s="886"/>
      <c r="JMR17" s="885"/>
      <c r="JMS17" s="886"/>
      <c r="JMT17" s="886"/>
      <c r="JMU17" s="886"/>
      <c r="JMV17" s="885"/>
      <c r="JMW17" s="886"/>
      <c r="JMX17" s="886"/>
      <c r="JMY17" s="886"/>
      <c r="JMZ17" s="885"/>
      <c r="JNA17" s="886"/>
      <c r="JNB17" s="886"/>
      <c r="JNC17" s="886"/>
      <c r="JND17" s="885"/>
      <c r="JNE17" s="886"/>
      <c r="JNF17" s="886"/>
      <c r="JNG17" s="886"/>
      <c r="JNH17" s="885"/>
      <c r="JNI17" s="886"/>
      <c r="JNJ17" s="886"/>
      <c r="JNK17" s="886"/>
      <c r="JNL17" s="885"/>
      <c r="JNM17" s="886"/>
      <c r="JNN17" s="886"/>
      <c r="JNO17" s="886"/>
      <c r="JNP17" s="885"/>
      <c r="JNQ17" s="886"/>
      <c r="JNR17" s="886"/>
      <c r="JNS17" s="886"/>
      <c r="JNT17" s="885"/>
      <c r="JNU17" s="886"/>
      <c r="JNV17" s="886"/>
      <c r="JNW17" s="886"/>
      <c r="JNX17" s="885"/>
      <c r="JNY17" s="886"/>
      <c r="JNZ17" s="886"/>
      <c r="JOA17" s="886"/>
      <c r="JOB17" s="885"/>
      <c r="JOC17" s="886"/>
      <c r="JOD17" s="886"/>
      <c r="JOE17" s="886"/>
      <c r="JOF17" s="885"/>
      <c r="JOG17" s="886"/>
      <c r="JOH17" s="886"/>
      <c r="JOI17" s="886"/>
      <c r="JOJ17" s="885"/>
      <c r="JOK17" s="886"/>
      <c r="JOL17" s="886"/>
      <c r="JOM17" s="886"/>
      <c r="JON17" s="885"/>
      <c r="JOO17" s="886"/>
      <c r="JOP17" s="886"/>
      <c r="JOQ17" s="886"/>
      <c r="JOR17" s="885"/>
      <c r="JOS17" s="886"/>
      <c r="JOT17" s="886"/>
      <c r="JOU17" s="886"/>
      <c r="JOV17" s="885"/>
      <c r="JOW17" s="886"/>
      <c r="JOX17" s="886"/>
      <c r="JOY17" s="886"/>
      <c r="JOZ17" s="885"/>
      <c r="JPA17" s="886"/>
      <c r="JPB17" s="886"/>
      <c r="JPC17" s="886"/>
      <c r="JPD17" s="885"/>
      <c r="JPE17" s="886"/>
      <c r="JPF17" s="886"/>
      <c r="JPG17" s="886"/>
      <c r="JPH17" s="885"/>
      <c r="JPI17" s="886"/>
      <c r="JPJ17" s="886"/>
      <c r="JPK17" s="886"/>
      <c r="JPL17" s="885"/>
      <c r="JPM17" s="886"/>
      <c r="JPN17" s="886"/>
      <c r="JPO17" s="886"/>
      <c r="JPP17" s="885"/>
      <c r="JPQ17" s="886"/>
      <c r="JPR17" s="886"/>
      <c r="JPS17" s="886"/>
      <c r="JPT17" s="885"/>
      <c r="JPU17" s="886"/>
      <c r="JPV17" s="886"/>
      <c r="JPW17" s="886"/>
      <c r="JPX17" s="885"/>
      <c r="JPY17" s="886"/>
      <c r="JPZ17" s="886"/>
      <c r="JQA17" s="886"/>
      <c r="JQB17" s="885"/>
      <c r="JQC17" s="886"/>
      <c r="JQD17" s="886"/>
      <c r="JQE17" s="886"/>
      <c r="JQF17" s="885"/>
      <c r="JQG17" s="886"/>
      <c r="JQH17" s="886"/>
      <c r="JQI17" s="886"/>
      <c r="JQJ17" s="885"/>
      <c r="JQK17" s="886"/>
      <c r="JQL17" s="886"/>
      <c r="JQM17" s="886"/>
      <c r="JQN17" s="885"/>
      <c r="JQO17" s="886"/>
      <c r="JQP17" s="886"/>
      <c r="JQQ17" s="886"/>
      <c r="JQR17" s="885"/>
      <c r="JQS17" s="886"/>
      <c r="JQT17" s="886"/>
      <c r="JQU17" s="886"/>
      <c r="JQV17" s="885"/>
      <c r="JQW17" s="886"/>
      <c r="JQX17" s="886"/>
      <c r="JQY17" s="886"/>
      <c r="JQZ17" s="885"/>
      <c r="JRA17" s="886"/>
      <c r="JRB17" s="886"/>
      <c r="JRC17" s="886"/>
      <c r="JRD17" s="885"/>
      <c r="JRE17" s="886"/>
      <c r="JRF17" s="886"/>
      <c r="JRG17" s="886"/>
      <c r="JRH17" s="885"/>
      <c r="JRI17" s="886"/>
      <c r="JRJ17" s="886"/>
      <c r="JRK17" s="886"/>
      <c r="JRL17" s="885"/>
      <c r="JRM17" s="886"/>
      <c r="JRN17" s="886"/>
      <c r="JRO17" s="886"/>
      <c r="JRP17" s="885"/>
      <c r="JRQ17" s="886"/>
      <c r="JRR17" s="886"/>
      <c r="JRS17" s="886"/>
      <c r="JRT17" s="885"/>
      <c r="JRU17" s="886"/>
      <c r="JRV17" s="886"/>
      <c r="JRW17" s="886"/>
      <c r="JRX17" s="885"/>
      <c r="JRY17" s="886"/>
      <c r="JRZ17" s="886"/>
      <c r="JSA17" s="886"/>
      <c r="JSB17" s="885"/>
      <c r="JSC17" s="886"/>
      <c r="JSD17" s="886"/>
      <c r="JSE17" s="886"/>
      <c r="JSF17" s="885"/>
      <c r="JSG17" s="886"/>
      <c r="JSH17" s="886"/>
      <c r="JSI17" s="886"/>
      <c r="JSJ17" s="885"/>
      <c r="JSK17" s="886"/>
      <c r="JSL17" s="886"/>
      <c r="JSM17" s="886"/>
      <c r="JSN17" s="885"/>
      <c r="JSO17" s="886"/>
      <c r="JSP17" s="886"/>
      <c r="JSQ17" s="886"/>
      <c r="JSR17" s="885"/>
      <c r="JSS17" s="886"/>
      <c r="JST17" s="886"/>
      <c r="JSU17" s="886"/>
      <c r="JSV17" s="885"/>
      <c r="JSW17" s="886"/>
      <c r="JSX17" s="886"/>
      <c r="JSY17" s="886"/>
      <c r="JSZ17" s="885"/>
      <c r="JTA17" s="886"/>
      <c r="JTB17" s="886"/>
      <c r="JTC17" s="886"/>
      <c r="JTD17" s="885"/>
      <c r="JTE17" s="886"/>
      <c r="JTF17" s="886"/>
      <c r="JTG17" s="886"/>
      <c r="JTH17" s="885"/>
      <c r="JTI17" s="886"/>
      <c r="JTJ17" s="886"/>
      <c r="JTK17" s="886"/>
      <c r="JTL17" s="885"/>
      <c r="JTM17" s="886"/>
      <c r="JTN17" s="886"/>
      <c r="JTO17" s="886"/>
      <c r="JTP17" s="885"/>
      <c r="JTQ17" s="886"/>
      <c r="JTR17" s="886"/>
      <c r="JTS17" s="886"/>
      <c r="JTT17" s="885"/>
      <c r="JTU17" s="886"/>
      <c r="JTV17" s="886"/>
      <c r="JTW17" s="886"/>
      <c r="JTX17" s="885"/>
      <c r="JTY17" s="886"/>
      <c r="JTZ17" s="886"/>
      <c r="JUA17" s="886"/>
      <c r="JUB17" s="885"/>
      <c r="JUC17" s="886"/>
      <c r="JUD17" s="886"/>
      <c r="JUE17" s="886"/>
      <c r="JUF17" s="885"/>
      <c r="JUG17" s="886"/>
      <c r="JUH17" s="886"/>
      <c r="JUI17" s="886"/>
      <c r="JUJ17" s="885"/>
      <c r="JUK17" s="886"/>
      <c r="JUL17" s="886"/>
      <c r="JUM17" s="886"/>
      <c r="JUN17" s="885"/>
      <c r="JUO17" s="886"/>
      <c r="JUP17" s="886"/>
      <c r="JUQ17" s="886"/>
      <c r="JUR17" s="885"/>
      <c r="JUS17" s="886"/>
      <c r="JUT17" s="886"/>
      <c r="JUU17" s="886"/>
      <c r="JUV17" s="885"/>
      <c r="JUW17" s="886"/>
      <c r="JUX17" s="886"/>
      <c r="JUY17" s="886"/>
      <c r="JUZ17" s="885"/>
      <c r="JVA17" s="886"/>
      <c r="JVB17" s="886"/>
      <c r="JVC17" s="886"/>
      <c r="JVD17" s="885"/>
      <c r="JVE17" s="886"/>
      <c r="JVF17" s="886"/>
      <c r="JVG17" s="886"/>
      <c r="JVH17" s="885"/>
      <c r="JVI17" s="886"/>
      <c r="JVJ17" s="886"/>
      <c r="JVK17" s="886"/>
      <c r="JVL17" s="885"/>
      <c r="JVM17" s="886"/>
      <c r="JVN17" s="886"/>
      <c r="JVO17" s="886"/>
      <c r="JVP17" s="885"/>
      <c r="JVQ17" s="886"/>
      <c r="JVR17" s="886"/>
      <c r="JVS17" s="886"/>
      <c r="JVT17" s="885"/>
      <c r="JVU17" s="886"/>
      <c r="JVV17" s="886"/>
      <c r="JVW17" s="886"/>
      <c r="JVX17" s="885"/>
      <c r="JVY17" s="886"/>
      <c r="JVZ17" s="886"/>
      <c r="JWA17" s="886"/>
      <c r="JWB17" s="885"/>
      <c r="JWC17" s="886"/>
      <c r="JWD17" s="886"/>
      <c r="JWE17" s="886"/>
      <c r="JWF17" s="885"/>
      <c r="JWG17" s="886"/>
      <c r="JWH17" s="886"/>
      <c r="JWI17" s="886"/>
      <c r="JWJ17" s="885"/>
      <c r="JWK17" s="886"/>
      <c r="JWL17" s="886"/>
      <c r="JWM17" s="886"/>
      <c r="JWN17" s="885"/>
      <c r="JWO17" s="886"/>
      <c r="JWP17" s="886"/>
      <c r="JWQ17" s="886"/>
      <c r="JWR17" s="885"/>
      <c r="JWS17" s="886"/>
      <c r="JWT17" s="886"/>
      <c r="JWU17" s="886"/>
      <c r="JWV17" s="885"/>
      <c r="JWW17" s="886"/>
      <c r="JWX17" s="886"/>
      <c r="JWY17" s="886"/>
      <c r="JWZ17" s="885"/>
      <c r="JXA17" s="886"/>
      <c r="JXB17" s="886"/>
      <c r="JXC17" s="886"/>
      <c r="JXD17" s="885"/>
      <c r="JXE17" s="886"/>
      <c r="JXF17" s="886"/>
      <c r="JXG17" s="886"/>
      <c r="JXH17" s="885"/>
      <c r="JXI17" s="886"/>
      <c r="JXJ17" s="886"/>
      <c r="JXK17" s="886"/>
      <c r="JXL17" s="885"/>
      <c r="JXM17" s="886"/>
      <c r="JXN17" s="886"/>
      <c r="JXO17" s="886"/>
      <c r="JXP17" s="885"/>
      <c r="JXQ17" s="886"/>
      <c r="JXR17" s="886"/>
      <c r="JXS17" s="886"/>
      <c r="JXT17" s="885"/>
      <c r="JXU17" s="886"/>
      <c r="JXV17" s="886"/>
      <c r="JXW17" s="886"/>
      <c r="JXX17" s="885"/>
      <c r="JXY17" s="886"/>
      <c r="JXZ17" s="886"/>
      <c r="JYA17" s="886"/>
      <c r="JYB17" s="885"/>
      <c r="JYC17" s="886"/>
      <c r="JYD17" s="886"/>
      <c r="JYE17" s="886"/>
      <c r="JYF17" s="885"/>
      <c r="JYG17" s="886"/>
      <c r="JYH17" s="886"/>
      <c r="JYI17" s="886"/>
      <c r="JYJ17" s="885"/>
      <c r="JYK17" s="886"/>
      <c r="JYL17" s="886"/>
      <c r="JYM17" s="886"/>
      <c r="JYN17" s="885"/>
      <c r="JYO17" s="886"/>
      <c r="JYP17" s="886"/>
      <c r="JYQ17" s="886"/>
      <c r="JYR17" s="885"/>
      <c r="JYS17" s="886"/>
      <c r="JYT17" s="886"/>
      <c r="JYU17" s="886"/>
      <c r="JYV17" s="885"/>
      <c r="JYW17" s="886"/>
      <c r="JYX17" s="886"/>
      <c r="JYY17" s="886"/>
      <c r="JYZ17" s="885"/>
      <c r="JZA17" s="886"/>
      <c r="JZB17" s="886"/>
      <c r="JZC17" s="886"/>
      <c r="JZD17" s="885"/>
      <c r="JZE17" s="886"/>
      <c r="JZF17" s="886"/>
      <c r="JZG17" s="886"/>
      <c r="JZH17" s="885"/>
      <c r="JZI17" s="886"/>
      <c r="JZJ17" s="886"/>
      <c r="JZK17" s="886"/>
      <c r="JZL17" s="885"/>
      <c r="JZM17" s="886"/>
      <c r="JZN17" s="886"/>
      <c r="JZO17" s="886"/>
      <c r="JZP17" s="885"/>
      <c r="JZQ17" s="886"/>
      <c r="JZR17" s="886"/>
      <c r="JZS17" s="886"/>
      <c r="JZT17" s="885"/>
      <c r="JZU17" s="886"/>
      <c r="JZV17" s="886"/>
      <c r="JZW17" s="886"/>
      <c r="JZX17" s="885"/>
      <c r="JZY17" s="886"/>
      <c r="JZZ17" s="886"/>
      <c r="KAA17" s="886"/>
      <c r="KAB17" s="885"/>
      <c r="KAC17" s="886"/>
      <c r="KAD17" s="886"/>
      <c r="KAE17" s="886"/>
      <c r="KAF17" s="885"/>
      <c r="KAG17" s="886"/>
      <c r="KAH17" s="886"/>
      <c r="KAI17" s="886"/>
      <c r="KAJ17" s="885"/>
      <c r="KAK17" s="886"/>
      <c r="KAL17" s="886"/>
      <c r="KAM17" s="886"/>
      <c r="KAN17" s="885"/>
      <c r="KAO17" s="886"/>
      <c r="KAP17" s="886"/>
      <c r="KAQ17" s="886"/>
      <c r="KAR17" s="885"/>
      <c r="KAS17" s="886"/>
      <c r="KAT17" s="886"/>
      <c r="KAU17" s="886"/>
      <c r="KAV17" s="885"/>
      <c r="KAW17" s="886"/>
      <c r="KAX17" s="886"/>
      <c r="KAY17" s="886"/>
      <c r="KAZ17" s="885"/>
      <c r="KBA17" s="886"/>
      <c r="KBB17" s="886"/>
      <c r="KBC17" s="886"/>
      <c r="KBD17" s="885"/>
      <c r="KBE17" s="886"/>
      <c r="KBF17" s="886"/>
      <c r="KBG17" s="886"/>
      <c r="KBH17" s="885"/>
      <c r="KBI17" s="886"/>
      <c r="KBJ17" s="886"/>
      <c r="KBK17" s="886"/>
      <c r="KBL17" s="885"/>
      <c r="KBM17" s="886"/>
      <c r="KBN17" s="886"/>
      <c r="KBO17" s="886"/>
      <c r="KBP17" s="885"/>
      <c r="KBQ17" s="886"/>
      <c r="KBR17" s="886"/>
      <c r="KBS17" s="886"/>
      <c r="KBT17" s="885"/>
      <c r="KBU17" s="886"/>
      <c r="KBV17" s="886"/>
      <c r="KBW17" s="886"/>
      <c r="KBX17" s="885"/>
      <c r="KBY17" s="886"/>
      <c r="KBZ17" s="886"/>
      <c r="KCA17" s="886"/>
      <c r="KCB17" s="885"/>
      <c r="KCC17" s="886"/>
      <c r="KCD17" s="886"/>
      <c r="KCE17" s="886"/>
      <c r="KCF17" s="885"/>
      <c r="KCG17" s="886"/>
      <c r="KCH17" s="886"/>
      <c r="KCI17" s="886"/>
      <c r="KCJ17" s="885"/>
      <c r="KCK17" s="886"/>
      <c r="KCL17" s="886"/>
      <c r="KCM17" s="886"/>
      <c r="KCN17" s="885"/>
      <c r="KCO17" s="886"/>
      <c r="KCP17" s="886"/>
      <c r="KCQ17" s="886"/>
      <c r="KCR17" s="885"/>
      <c r="KCS17" s="886"/>
      <c r="KCT17" s="886"/>
      <c r="KCU17" s="886"/>
      <c r="KCV17" s="885"/>
      <c r="KCW17" s="886"/>
      <c r="KCX17" s="886"/>
      <c r="KCY17" s="886"/>
      <c r="KCZ17" s="885"/>
      <c r="KDA17" s="886"/>
      <c r="KDB17" s="886"/>
      <c r="KDC17" s="886"/>
      <c r="KDD17" s="885"/>
      <c r="KDE17" s="886"/>
      <c r="KDF17" s="886"/>
      <c r="KDG17" s="886"/>
      <c r="KDH17" s="885"/>
      <c r="KDI17" s="886"/>
      <c r="KDJ17" s="886"/>
      <c r="KDK17" s="886"/>
      <c r="KDL17" s="885"/>
      <c r="KDM17" s="886"/>
      <c r="KDN17" s="886"/>
      <c r="KDO17" s="886"/>
      <c r="KDP17" s="885"/>
      <c r="KDQ17" s="886"/>
      <c r="KDR17" s="886"/>
      <c r="KDS17" s="886"/>
      <c r="KDT17" s="885"/>
      <c r="KDU17" s="886"/>
      <c r="KDV17" s="886"/>
      <c r="KDW17" s="886"/>
      <c r="KDX17" s="885"/>
      <c r="KDY17" s="886"/>
      <c r="KDZ17" s="886"/>
      <c r="KEA17" s="886"/>
      <c r="KEB17" s="885"/>
      <c r="KEC17" s="886"/>
      <c r="KED17" s="886"/>
      <c r="KEE17" s="886"/>
      <c r="KEF17" s="885"/>
      <c r="KEG17" s="886"/>
      <c r="KEH17" s="886"/>
      <c r="KEI17" s="886"/>
      <c r="KEJ17" s="885"/>
      <c r="KEK17" s="886"/>
      <c r="KEL17" s="886"/>
      <c r="KEM17" s="886"/>
      <c r="KEN17" s="885"/>
      <c r="KEO17" s="886"/>
      <c r="KEP17" s="886"/>
      <c r="KEQ17" s="886"/>
      <c r="KER17" s="885"/>
      <c r="KES17" s="886"/>
      <c r="KET17" s="886"/>
      <c r="KEU17" s="886"/>
      <c r="KEV17" s="885"/>
      <c r="KEW17" s="886"/>
      <c r="KEX17" s="886"/>
      <c r="KEY17" s="886"/>
      <c r="KEZ17" s="885"/>
      <c r="KFA17" s="886"/>
      <c r="KFB17" s="886"/>
      <c r="KFC17" s="886"/>
      <c r="KFD17" s="885"/>
      <c r="KFE17" s="886"/>
      <c r="KFF17" s="886"/>
      <c r="KFG17" s="886"/>
      <c r="KFH17" s="885"/>
      <c r="KFI17" s="886"/>
      <c r="KFJ17" s="886"/>
      <c r="KFK17" s="886"/>
      <c r="KFL17" s="885"/>
      <c r="KFM17" s="886"/>
      <c r="KFN17" s="886"/>
      <c r="KFO17" s="886"/>
      <c r="KFP17" s="885"/>
      <c r="KFQ17" s="886"/>
      <c r="KFR17" s="886"/>
      <c r="KFS17" s="886"/>
      <c r="KFT17" s="885"/>
      <c r="KFU17" s="886"/>
      <c r="KFV17" s="886"/>
      <c r="KFW17" s="886"/>
      <c r="KFX17" s="885"/>
      <c r="KFY17" s="886"/>
      <c r="KFZ17" s="886"/>
      <c r="KGA17" s="886"/>
      <c r="KGB17" s="885"/>
      <c r="KGC17" s="886"/>
      <c r="KGD17" s="886"/>
      <c r="KGE17" s="886"/>
      <c r="KGF17" s="885"/>
      <c r="KGG17" s="886"/>
      <c r="KGH17" s="886"/>
      <c r="KGI17" s="886"/>
      <c r="KGJ17" s="885"/>
      <c r="KGK17" s="886"/>
      <c r="KGL17" s="886"/>
      <c r="KGM17" s="886"/>
      <c r="KGN17" s="885"/>
      <c r="KGO17" s="886"/>
      <c r="KGP17" s="886"/>
      <c r="KGQ17" s="886"/>
      <c r="KGR17" s="885"/>
      <c r="KGS17" s="886"/>
      <c r="KGT17" s="886"/>
      <c r="KGU17" s="886"/>
      <c r="KGV17" s="885"/>
      <c r="KGW17" s="886"/>
      <c r="KGX17" s="886"/>
      <c r="KGY17" s="886"/>
      <c r="KGZ17" s="885"/>
      <c r="KHA17" s="886"/>
      <c r="KHB17" s="886"/>
      <c r="KHC17" s="886"/>
      <c r="KHD17" s="885"/>
      <c r="KHE17" s="886"/>
      <c r="KHF17" s="886"/>
      <c r="KHG17" s="886"/>
      <c r="KHH17" s="885"/>
      <c r="KHI17" s="886"/>
      <c r="KHJ17" s="886"/>
      <c r="KHK17" s="886"/>
      <c r="KHL17" s="885"/>
      <c r="KHM17" s="886"/>
      <c r="KHN17" s="886"/>
      <c r="KHO17" s="886"/>
      <c r="KHP17" s="885"/>
      <c r="KHQ17" s="886"/>
      <c r="KHR17" s="886"/>
      <c r="KHS17" s="886"/>
      <c r="KHT17" s="885"/>
      <c r="KHU17" s="886"/>
      <c r="KHV17" s="886"/>
      <c r="KHW17" s="886"/>
      <c r="KHX17" s="885"/>
      <c r="KHY17" s="886"/>
      <c r="KHZ17" s="886"/>
      <c r="KIA17" s="886"/>
      <c r="KIB17" s="885"/>
      <c r="KIC17" s="886"/>
      <c r="KID17" s="886"/>
      <c r="KIE17" s="886"/>
      <c r="KIF17" s="885"/>
      <c r="KIG17" s="886"/>
      <c r="KIH17" s="886"/>
      <c r="KII17" s="886"/>
      <c r="KIJ17" s="885"/>
      <c r="KIK17" s="886"/>
      <c r="KIL17" s="886"/>
      <c r="KIM17" s="886"/>
      <c r="KIN17" s="885"/>
      <c r="KIO17" s="886"/>
      <c r="KIP17" s="886"/>
      <c r="KIQ17" s="886"/>
      <c r="KIR17" s="885"/>
      <c r="KIS17" s="886"/>
      <c r="KIT17" s="886"/>
      <c r="KIU17" s="886"/>
      <c r="KIV17" s="885"/>
      <c r="KIW17" s="886"/>
      <c r="KIX17" s="886"/>
      <c r="KIY17" s="886"/>
      <c r="KIZ17" s="885"/>
      <c r="KJA17" s="886"/>
      <c r="KJB17" s="886"/>
      <c r="KJC17" s="886"/>
      <c r="KJD17" s="885"/>
      <c r="KJE17" s="886"/>
      <c r="KJF17" s="886"/>
      <c r="KJG17" s="886"/>
      <c r="KJH17" s="885"/>
      <c r="KJI17" s="886"/>
      <c r="KJJ17" s="886"/>
      <c r="KJK17" s="886"/>
      <c r="KJL17" s="885"/>
      <c r="KJM17" s="886"/>
      <c r="KJN17" s="886"/>
      <c r="KJO17" s="886"/>
      <c r="KJP17" s="885"/>
      <c r="KJQ17" s="886"/>
      <c r="KJR17" s="886"/>
      <c r="KJS17" s="886"/>
      <c r="KJT17" s="885"/>
      <c r="KJU17" s="886"/>
      <c r="KJV17" s="886"/>
      <c r="KJW17" s="886"/>
      <c r="KJX17" s="885"/>
      <c r="KJY17" s="886"/>
      <c r="KJZ17" s="886"/>
      <c r="KKA17" s="886"/>
      <c r="KKB17" s="885"/>
      <c r="KKC17" s="886"/>
      <c r="KKD17" s="886"/>
      <c r="KKE17" s="886"/>
      <c r="KKF17" s="885"/>
      <c r="KKG17" s="886"/>
      <c r="KKH17" s="886"/>
      <c r="KKI17" s="886"/>
      <c r="KKJ17" s="885"/>
      <c r="KKK17" s="886"/>
      <c r="KKL17" s="886"/>
      <c r="KKM17" s="886"/>
      <c r="KKN17" s="885"/>
      <c r="KKO17" s="886"/>
      <c r="KKP17" s="886"/>
      <c r="KKQ17" s="886"/>
      <c r="KKR17" s="885"/>
      <c r="KKS17" s="886"/>
      <c r="KKT17" s="886"/>
      <c r="KKU17" s="886"/>
      <c r="KKV17" s="885"/>
      <c r="KKW17" s="886"/>
      <c r="KKX17" s="886"/>
      <c r="KKY17" s="886"/>
      <c r="KKZ17" s="885"/>
      <c r="KLA17" s="886"/>
      <c r="KLB17" s="886"/>
      <c r="KLC17" s="886"/>
      <c r="KLD17" s="885"/>
      <c r="KLE17" s="886"/>
      <c r="KLF17" s="886"/>
      <c r="KLG17" s="886"/>
      <c r="KLH17" s="885"/>
      <c r="KLI17" s="886"/>
      <c r="KLJ17" s="886"/>
      <c r="KLK17" s="886"/>
      <c r="KLL17" s="885"/>
      <c r="KLM17" s="886"/>
      <c r="KLN17" s="886"/>
      <c r="KLO17" s="886"/>
      <c r="KLP17" s="885"/>
      <c r="KLQ17" s="886"/>
      <c r="KLR17" s="886"/>
      <c r="KLS17" s="886"/>
      <c r="KLT17" s="885"/>
      <c r="KLU17" s="886"/>
      <c r="KLV17" s="886"/>
      <c r="KLW17" s="886"/>
      <c r="KLX17" s="885"/>
      <c r="KLY17" s="886"/>
      <c r="KLZ17" s="886"/>
      <c r="KMA17" s="886"/>
      <c r="KMB17" s="885"/>
      <c r="KMC17" s="886"/>
      <c r="KMD17" s="886"/>
      <c r="KME17" s="886"/>
      <c r="KMF17" s="885"/>
      <c r="KMG17" s="886"/>
      <c r="KMH17" s="886"/>
      <c r="KMI17" s="886"/>
      <c r="KMJ17" s="885"/>
      <c r="KMK17" s="886"/>
      <c r="KML17" s="886"/>
      <c r="KMM17" s="886"/>
      <c r="KMN17" s="885"/>
      <c r="KMO17" s="886"/>
      <c r="KMP17" s="886"/>
      <c r="KMQ17" s="886"/>
      <c r="KMR17" s="885"/>
      <c r="KMS17" s="886"/>
      <c r="KMT17" s="886"/>
      <c r="KMU17" s="886"/>
      <c r="KMV17" s="885"/>
      <c r="KMW17" s="886"/>
      <c r="KMX17" s="886"/>
      <c r="KMY17" s="886"/>
      <c r="KMZ17" s="885"/>
      <c r="KNA17" s="886"/>
      <c r="KNB17" s="886"/>
      <c r="KNC17" s="886"/>
      <c r="KND17" s="885"/>
      <c r="KNE17" s="886"/>
      <c r="KNF17" s="886"/>
      <c r="KNG17" s="886"/>
      <c r="KNH17" s="885"/>
      <c r="KNI17" s="886"/>
      <c r="KNJ17" s="886"/>
      <c r="KNK17" s="886"/>
      <c r="KNL17" s="885"/>
      <c r="KNM17" s="886"/>
      <c r="KNN17" s="886"/>
      <c r="KNO17" s="886"/>
      <c r="KNP17" s="885"/>
      <c r="KNQ17" s="886"/>
      <c r="KNR17" s="886"/>
      <c r="KNS17" s="886"/>
      <c r="KNT17" s="885"/>
      <c r="KNU17" s="886"/>
      <c r="KNV17" s="886"/>
      <c r="KNW17" s="886"/>
      <c r="KNX17" s="885"/>
      <c r="KNY17" s="886"/>
      <c r="KNZ17" s="886"/>
      <c r="KOA17" s="886"/>
      <c r="KOB17" s="885"/>
      <c r="KOC17" s="886"/>
      <c r="KOD17" s="886"/>
      <c r="KOE17" s="886"/>
      <c r="KOF17" s="885"/>
      <c r="KOG17" s="886"/>
      <c r="KOH17" s="886"/>
      <c r="KOI17" s="886"/>
      <c r="KOJ17" s="885"/>
      <c r="KOK17" s="886"/>
      <c r="KOL17" s="886"/>
      <c r="KOM17" s="886"/>
      <c r="KON17" s="885"/>
      <c r="KOO17" s="886"/>
      <c r="KOP17" s="886"/>
      <c r="KOQ17" s="886"/>
      <c r="KOR17" s="885"/>
      <c r="KOS17" s="886"/>
      <c r="KOT17" s="886"/>
      <c r="KOU17" s="886"/>
      <c r="KOV17" s="885"/>
      <c r="KOW17" s="886"/>
      <c r="KOX17" s="886"/>
      <c r="KOY17" s="886"/>
      <c r="KOZ17" s="885"/>
      <c r="KPA17" s="886"/>
      <c r="KPB17" s="886"/>
      <c r="KPC17" s="886"/>
      <c r="KPD17" s="885"/>
      <c r="KPE17" s="886"/>
      <c r="KPF17" s="886"/>
      <c r="KPG17" s="886"/>
      <c r="KPH17" s="885"/>
      <c r="KPI17" s="886"/>
      <c r="KPJ17" s="886"/>
      <c r="KPK17" s="886"/>
      <c r="KPL17" s="885"/>
      <c r="KPM17" s="886"/>
      <c r="KPN17" s="886"/>
      <c r="KPO17" s="886"/>
      <c r="KPP17" s="885"/>
      <c r="KPQ17" s="886"/>
      <c r="KPR17" s="886"/>
      <c r="KPS17" s="886"/>
      <c r="KPT17" s="885"/>
      <c r="KPU17" s="886"/>
      <c r="KPV17" s="886"/>
      <c r="KPW17" s="886"/>
      <c r="KPX17" s="885"/>
      <c r="KPY17" s="886"/>
      <c r="KPZ17" s="886"/>
      <c r="KQA17" s="886"/>
      <c r="KQB17" s="885"/>
      <c r="KQC17" s="886"/>
      <c r="KQD17" s="886"/>
      <c r="KQE17" s="886"/>
      <c r="KQF17" s="885"/>
      <c r="KQG17" s="886"/>
      <c r="KQH17" s="886"/>
      <c r="KQI17" s="886"/>
      <c r="KQJ17" s="885"/>
      <c r="KQK17" s="886"/>
      <c r="KQL17" s="886"/>
      <c r="KQM17" s="886"/>
      <c r="KQN17" s="885"/>
      <c r="KQO17" s="886"/>
      <c r="KQP17" s="886"/>
      <c r="KQQ17" s="886"/>
      <c r="KQR17" s="885"/>
      <c r="KQS17" s="886"/>
      <c r="KQT17" s="886"/>
      <c r="KQU17" s="886"/>
      <c r="KQV17" s="885"/>
      <c r="KQW17" s="886"/>
      <c r="KQX17" s="886"/>
      <c r="KQY17" s="886"/>
      <c r="KQZ17" s="885"/>
      <c r="KRA17" s="886"/>
      <c r="KRB17" s="886"/>
      <c r="KRC17" s="886"/>
      <c r="KRD17" s="885"/>
      <c r="KRE17" s="886"/>
      <c r="KRF17" s="886"/>
      <c r="KRG17" s="886"/>
      <c r="KRH17" s="885"/>
      <c r="KRI17" s="886"/>
      <c r="KRJ17" s="886"/>
      <c r="KRK17" s="886"/>
      <c r="KRL17" s="885"/>
      <c r="KRM17" s="886"/>
      <c r="KRN17" s="886"/>
      <c r="KRO17" s="886"/>
      <c r="KRP17" s="885"/>
      <c r="KRQ17" s="886"/>
      <c r="KRR17" s="886"/>
      <c r="KRS17" s="886"/>
      <c r="KRT17" s="885"/>
      <c r="KRU17" s="886"/>
      <c r="KRV17" s="886"/>
      <c r="KRW17" s="886"/>
      <c r="KRX17" s="885"/>
      <c r="KRY17" s="886"/>
      <c r="KRZ17" s="886"/>
      <c r="KSA17" s="886"/>
      <c r="KSB17" s="885"/>
      <c r="KSC17" s="886"/>
      <c r="KSD17" s="886"/>
      <c r="KSE17" s="886"/>
      <c r="KSF17" s="885"/>
      <c r="KSG17" s="886"/>
      <c r="KSH17" s="886"/>
      <c r="KSI17" s="886"/>
      <c r="KSJ17" s="885"/>
      <c r="KSK17" s="886"/>
      <c r="KSL17" s="886"/>
      <c r="KSM17" s="886"/>
      <c r="KSN17" s="885"/>
      <c r="KSO17" s="886"/>
      <c r="KSP17" s="886"/>
      <c r="KSQ17" s="886"/>
      <c r="KSR17" s="885"/>
      <c r="KSS17" s="886"/>
      <c r="KST17" s="886"/>
      <c r="KSU17" s="886"/>
      <c r="KSV17" s="885"/>
      <c r="KSW17" s="886"/>
      <c r="KSX17" s="886"/>
      <c r="KSY17" s="886"/>
      <c r="KSZ17" s="885"/>
      <c r="KTA17" s="886"/>
      <c r="KTB17" s="886"/>
      <c r="KTC17" s="886"/>
      <c r="KTD17" s="885"/>
      <c r="KTE17" s="886"/>
      <c r="KTF17" s="886"/>
      <c r="KTG17" s="886"/>
      <c r="KTH17" s="885"/>
      <c r="KTI17" s="886"/>
      <c r="KTJ17" s="886"/>
      <c r="KTK17" s="886"/>
      <c r="KTL17" s="885"/>
      <c r="KTM17" s="886"/>
      <c r="KTN17" s="886"/>
      <c r="KTO17" s="886"/>
      <c r="KTP17" s="885"/>
      <c r="KTQ17" s="886"/>
      <c r="KTR17" s="886"/>
      <c r="KTS17" s="886"/>
      <c r="KTT17" s="885"/>
      <c r="KTU17" s="886"/>
      <c r="KTV17" s="886"/>
      <c r="KTW17" s="886"/>
      <c r="KTX17" s="885"/>
      <c r="KTY17" s="886"/>
      <c r="KTZ17" s="886"/>
      <c r="KUA17" s="886"/>
      <c r="KUB17" s="885"/>
      <c r="KUC17" s="886"/>
      <c r="KUD17" s="886"/>
      <c r="KUE17" s="886"/>
      <c r="KUF17" s="885"/>
      <c r="KUG17" s="886"/>
      <c r="KUH17" s="886"/>
      <c r="KUI17" s="886"/>
      <c r="KUJ17" s="885"/>
      <c r="KUK17" s="886"/>
      <c r="KUL17" s="886"/>
      <c r="KUM17" s="886"/>
      <c r="KUN17" s="885"/>
      <c r="KUO17" s="886"/>
      <c r="KUP17" s="886"/>
      <c r="KUQ17" s="886"/>
      <c r="KUR17" s="885"/>
      <c r="KUS17" s="886"/>
      <c r="KUT17" s="886"/>
      <c r="KUU17" s="886"/>
      <c r="KUV17" s="885"/>
      <c r="KUW17" s="886"/>
      <c r="KUX17" s="886"/>
      <c r="KUY17" s="886"/>
      <c r="KUZ17" s="885"/>
      <c r="KVA17" s="886"/>
      <c r="KVB17" s="886"/>
      <c r="KVC17" s="886"/>
      <c r="KVD17" s="885"/>
      <c r="KVE17" s="886"/>
      <c r="KVF17" s="886"/>
      <c r="KVG17" s="886"/>
      <c r="KVH17" s="885"/>
      <c r="KVI17" s="886"/>
      <c r="KVJ17" s="886"/>
      <c r="KVK17" s="886"/>
      <c r="KVL17" s="885"/>
      <c r="KVM17" s="886"/>
      <c r="KVN17" s="886"/>
      <c r="KVO17" s="886"/>
      <c r="KVP17" s="885"/>
      <c r="KVQ17" s="886"/>
      <c r="KVR17" s="886"/>
      <c r="KVS17" s="886"/>
      <c r="KVT17" s="885"/>
      <c r="KVU17" s="886"/>
      <c r="KVV17" s="886"/>
      <c r="KVW17" s="886"/>
      <c r="KVX17" s="885"/>
      <c r="KVY17" s="886"/>
      <c r="KVZ17" s="886"/>
      <c r="KWA17" s="886"/>
      <c r="KWB17" s="885"/>
      <c r="KWC17" s="886"/>
      <c r="KWD17" s="886"/>
      <c r="KWE17" s="886"/>
      <c r="KWF17" s="885"/>
      <c r="KWG17" s="886"/>
      <c r="KWH17" s="886"/>
      <c r="KWI17" s="886"/>
      <c r="KWJ17" s="885"/>
      <c r="KWK17" s="886"/>
      <c r="KWL17" s="886"/>
      <c r="KWM17" s="886"/>
      <c r="KWN17" s="885"/>
      <c r="KWO17" s="886"/>
      <c r="KWP17" s="886"/>
      <c r="KWQ17" s="886"/>
      <c r="KWR17" s="885"/>
      <c r="KWS17" s="886"/>
      <c r="KWT17" s="886"/>
      <c r="KWU17" s="886"/>
      <c r="KWV17" s="885"/>
      <c r="KWW17" s="886"/>
      <c r="KWX17" s="886"/>
      <c r="KWY17" s="886"/>
      <c r="KWZ17" s="885"/>
      <c r="KXA17" s="886"/>
      <c r="KXB17" s="886"/>
      <c r="KXC17" s="886"/>
      <c r="KXD17" s="885"/>
      <c r="KXE17" s="886"/>
      <c r="KXF17" s="886"/>
      <c r="KXG17" s="886"/>
      <c r="KXH17" s="885"/>
      <c r="KXI17" s="886"/>
      <c r="KXJ17" s="886"/>
      <c r="KXK17" s="886"/>
      <c r="KXL17" s="885"/>
      <c r="KXM17" s="886"/>
      <c r="KXN17" s="886"/>
      <c r="KXO17" s="886"/>
      <c r="KXP17" s="885"/>
      <c r="KXQ17" s="886"/>
      <c r="KXR17" s="886"/>
      <c r="KXS17" s="886"/>
      <c r="KXT17" s="885"/>
      <c r="KXU17" s="886"/>
      <c r="KXV17" s="886"/>
      <c r="KXW17" s="886"/>
      <c r="KXX17" s="885"/>
      <c r="KXY17" s="886"/>
      <c r="KXZ17" s="886"/>
      <c r="KYA17" s="886"/>
      <c r="KYB17" s="885"/>
      <c r="KYC17" s="886"/>
      <c r="KYD17" s="886"/>
      <c r="KYE17" s="886"/>
      <c r="KYF17" s="885"/>
      <c r="KYG17" s="886"/>
      <c r="KYH17" s="886"/>
      <c r="KYI17" s="886"/>
      <c r="KYJ17" s="885"/>
      <c r="KYK17" s="886"/>
      <c r="KYL17" s="886"/>
      <c r="KYM17" s="886"/>
      <c r="KYN17" s="885"/>
      <c r="KYO17" s="886"/>
      <c r="KYP17" s="886"/>
      <c r="KYQ17" s="886"/>
      <c r="KYR17" s="885"/>
      <c r="KYS17" s="886"/>
      <c r="KYT17" s="886"/>
      <c r="KYU17" s="886"/>
      <c r="KYV17" s="885"/>
      <c r="KYW17" s="886"/>
      <c r="KYX17" s="886"/>
      <c r="KYY17" s="886"/>
      <c r="KYZ17" s="885"/>
      <c r="KZA17" s="886"/>
      <c r="KZB17" s="886"/>
      <c r="KZC17" s="886"/>
      <c r="KZD17" s="885"/>
      <c r="KZE17" s="886"/>
      <c r="KZF17" s="886"/>
      <c r="KZG17" s="886"/>
      <c r="KZH17" s="885"/>
      <c r="KZI17" s="886"/>
      <c r="KZJ17" s="886"/>
      <c r="KZK17" s="886"/>
      <c r="KZL17" s="885"/>
      <c r="KZM17" s="886"/>
      <c r="KZN17" s="886"/>
      <c r="KZO17" s="886"/>
      <c r="KZP17" s="885"/>
      <c r="KZQ17" s="886"/>
      <c r="KZR17" s="886"/>
      <c r="KZS17" s="886"/>
      <c r="KZT17" s="885"/>
      <c r="KZU17" s="886"/>
      <c r="KZV17" s="886"/>
      <c r="KZW17" s="886"/>
      <c r="KZX17" s="885"/>
      <c r="KZY17" s="886"/>
      <c r="KZZ17" s="886"/>
      <c r="LAA17" s="886"/>
      <c r="LAB17" s="885"/>
      <c r="LAC17" s="886"/>
      <c r="LAD17" s="886"/>
      <c r="LAE17" s="886"/>
      <c r="LAF17" s="885"/>
      <c r="LAG17" s="886"/>
      <c r="LAH17" s="886"/>
      <c r="LAI17" s="886"/>
      <c r="LAJ17" s="885"/>
      <c r="LAK17" s="886"/>
      <c r="LAL17" s="886"/>
      <c r="LAM17" s="886"/>
      <c r="LAN17" s="885"/>
      <c r="LAO17" s="886"/>
      <c r="LAP17" s="886"/>
      <c r="LAQ17" s="886"/>
      <c r="LAR17" s="885"/>
      <c r="LAS17" s="886"/>
      <c r="LAT17" s="886"/>
      <c r="LAU17" s="886"/>
      <c r="LAV17" s="885"/>
      <c r="LAW17" s="886"/>
      <c r="LAX17" s="886"/>
      <c r="LAY17" s="886"/>
      <c r="LAZ17" s="885"/>
      <c r="LBA17" s="886"/>
      <c r="LBB17" s="886"/>
      <c r="LBC17" s="886"/>
      <c r="LBD17" s="885"/>
      <c r="LBE17" s="886"/>
      <c r="LBF17" s="886"/>
      <c r="LBG17" s="886"/>
      <c r="LBH17" s="885"/>
      <c r="LBI17" s="886"/>
      <c r="LBJ17" s="886"/>
      <c r="LBK17" s="886"/>
      <c r="LBL17" s="885"/>
      <c r="LBM17" s="886"/>
      <c r="LBN17" s="886"/>
      <c r="LBO17" s="886"/>
      <c r="LBP17" s="885"/>
      <c r="LBQ17" s="886"/>
      <c r="LBR17" s="886"/>
      <c r="LBS17" s="886"/>
      <c r="LBT17" s="885"/>
      <c r="LBU17" s="886"/>
      <c r="LBV17" s="886"/>
      <c r="LBW17" s="886"/>
      <c r="LBX17" s="885"/>
      <c r="LBY17" s="886"/>
      <c r="LBZ17" s="886"/>
      <c r="LCA17" s="886"/>
      <c r="LCB17" s="885"/>
      <c r="LCC17" s="886"/>
      <c r="LCD17" s="886"/>
      <c r="LCE17" s="886"/>
      <c r="LCF17" s="885"/>
      <c r="LCG17" s="886"/>
      <c r="LCH17" s="886"/>
      <c r="LCI17" s="886"/>
      <c r="LCJ17" s="885"/>
      <c r="LCK17" s="886"/>
      <c r="LCL17" s="886"/>
      <c r="LCM17" s="886"/>
      <c r="LCN17" s="885"/>
      <c r="LCO17" s="886"/>
      <c r="LCP17" s="886"/>
      <c r="LCQ17" s="886"/>
      <c r="LCR17" s="885"/>
      <c r="LCS17" s="886"/>
      <c r="LCT17" s="886"/>
      <c r="LCU17" s="886"/>
      <c r="LCV17" s="885"/>
      <c r="LCW17" s="886"/>
      <c r="LCX17" s="886"/>
      <c r="LCY17" s="886"/>
      <c r="LCZ17" s="885"/>
      <c r="LDA17" s="886"/>
      <c r="LDB17" s="886"/>
      <c r="LDC17" s="886"/>
      <c r="LDD17" s="885"/>
      <c r="LDE17" s="886"/>
      <c r="LDF17" s="886"/>
      <c r="LDG17" s="886"/>
      <c r="LDH17" s="885"/>
      <c r="LDI17" s="886"/>
      <c r="LDJ17" s="886"/>
      <c r="LDK17" s="886"/>
      <c r="LDL17" s="885"/>
      <c r="LDM17" s="886"/>
      <c r="LDN17" s="886"/>
      <c r="LDO17" s="886"/>
      <c r="LDP17" s="885"/>
      <c r="LDQ17" s="886"/>
      <c r="LDR17" s="886"/>
      <c r="LDS17" s="886"/>
      <c r="LDT17" s="885"/>
      <c r="LDU17" s="886"/>
      <c r="LDV17" s="886"/>
      <c r="LDW17" s="886"/>
      <c r="LDX17" s="885"/>
      <c r="LDY17" s="886"/>
      <c r="LDZ17" s="886"/>
      <c r="LEA17" s="886"/>
      <c r="LEB17" s="885"/>
      <c r="LEC17" s="886"/>
      <c r="LED17" s="886"/>
      <c r="LEE17" s="886"/>
      <c r="LEF17" s="885"/>
      <c r="LEG17" s="886"/>
      <c r="LEH17" s="886"/>
      <c r="LEI17" s="886"/>
      <c r="LEJ17" s="885"/>
      <c r="LEK17" s="886"/>
      <c r="LEL17" s="886"/>
      <c r="LEM17" s="886"/>
      <c r="LEN17" s="885"/>
      <c r="LEO17" s="886"/>
      <c r="LEP17" s="886"/>
      <c r="LEQ17" s="886"/>
      <c r="LER17" s="885"/>
      <c r="LES17" s="886"/>
      <c r="LET17" s="886"/>
      <c r="LEU17" s="886"/>
      <c r="LEV17" s="885"/>
      <c r="LEW17" s="886"/>
      <c r="LEX17" s="886"/>
      <c r="LEY17" s="886"/>
      <c r="LEZ17" s="885"/>
      <c r="LFA17" s="886"/>
      <c r="LFB17" s="886"/>
      <c r="LFC17" s="886"/>
      <c r="LFD17" s="885"/>
      <c r="LFE17" s="886"/>
      <c r="LFF17" s="886"/>
      <c r="LFG17" s="886"/>
      <c r="LFH17" s="885"/>
      <c r="LFI17" s="886"/>
      <c r="LFJ17" s="886"/>
      <c r="LFK17" s="886"/>
      <c r="LFL17" s="885"/>
      <c r="LFM17" s="886"/>
      <c r="LFN17" s="886"/>
      <c r="LFO17" s="886"/>
      <c r="LFP17" s="885"/>
      <c r="LFQ17" s="886"/>
      <c r="LFR17" s="886"/>
      <c r="LFS17" s="886"/>
      <c r="LFT17" s="885"/>
      <c r="LFU17" s="886"/>
      <c r="LFV17" s="886"/>
      <c r="LFW17" s="886"/>
      <c r="LFX17" s="885"/>
      <c r="LFY17" s="886"/>
      <c r="LFZ17" s="886"/>
      <c r="LGA17" s="886"/>
      <c r="LGB17" s="885"/>
      <c r="LGC17" s="886"/>
      <c r="LGD17" s="886"/>
      <c r="LGE17" s="886"/>
      <c r="LGF17" s="885"/>
      <c r="LGG17" s="886"/>
      <c r="LGH17" s="886"/>
      <c r="LGI17" s="886"/>
      <c r="LGJ17" s="885"/>
      <c r="LGK17" s="886"/>
      <c r="LGL17" s="886"/>
      <c r="LGM17" s="886"/>
      <c r="LGN17" s="885"/>
      <c r="LGO17" s="886"/>
      <c r="LGP17" s="886"/>
      <c r="LGQ17" s="886"/>
      <c r="LGR17" s="885"/>
      <c r="LGS17" s="886"/>
      <c r="LGT17" s="886"/>
      <c r="LGU17" s="886"/>
      <c r="LGV17" s="885"/>
      <c r="LGW17" s="886"/>
      <c r="LGX17" s="886"/>
      <c r="LGY17" s="886"/>
      <c r="LGZ17" s="885"/>
      <c r="LHA17" s="886"/>
      <c r="LHB17" s="886"/>
      <c r="LHC17" s="886"/>
      <c r="LHD17" s="885"/>
      <c r="LHE17" s="886"/>
      <c r="LHF17" s="886"/>
      <c r="LHG17" s="886"/>
      <c r="LHH17" s="885"/>
      <c r="LHI17" s="886"/>
      <c r="LHJ17" s="886"/>
      <c r="LHK17" s="886"/>
      <c r="LHL17" s="885"/>
      <c r="LHM17" s="886"/>
      <c r="LHN17" s="886"/>
      <c r="LHO17" s="886"/>
      <c r="LHP17" s="885"/>
      <c r="LHQ17" s="886"/>
      <c r="LHR17" s="886"/>
      <c r="LHS17" s="886"/>
      <c r="LHT17" s="885"/>
      <c r="LHU17" s="886"/>
      <c r="LHV17" s="886"/>
      <c r="LHW17" s="886"/>
      <c r="LHX17" s="885"/>
      <c r="LHY17" s="886"/>
      <c r="LHZ17" s="886"/>
      <c r="LIA17" s="886"/>
      <c r="LIB17" s="885"/>
      <c r="LIC17" s="886"/>
      <c r="LID17" s="886"/>
      <c r="LIE17" s="886"/>
      <c r="LIF17" s="885"/>
      <c r="LIG17" s="886"/>
      <c r="LIH17" s="886"/>
      <c r="LII17" s="886"/>
      <c r="LIJ17" s="885"/>
      <c r="LIK17" s="886"/>
      <c r="LIL17" s="886"/>
      <c r="LIM17" s="886"/>
      <c r="LIN17" s="885"/>
      <c r="LIO17" s="886"/>
      <c r="LIP17" s="886"/>
      <c r="LIQ17" s="886"/>
      <c r="LIR17" s="885"/>
      <c r="LIS17" s="886"/>
      <c r="LIT17" s="886"/>
      <c r="LIU17" s="886"/>
      <c r="LIV17" s="885"/>
      <c r="LIW17" s="886"/>
      <c r="LIX17" s="886"/>
      <c r="LIY17" s="886"/>
      <c r="LIZ17" s="885"/>
      <c r="LJA17" s="886"/>
      <c r="LJB17" s="886"/>
      <c r="LJC17" s="886"/>
      <c r="LJD17" s="885"/>
      <c r="LJE17" s="886"/>
      <c r="LJF17" s="886"/>
      <c r="LJG17" s="886"/>
      <c r="LJH17" s="885"/>
      <c r="LJI17" s="886"/>
      <c r="LJJ17" s="886"/>
      <c r="LJK17" s="886"/>
      <c r="LJL17" s="885"/>
      <c r="LJM17" s="886"/>
      <c r="LJN17" s="886"/>
      <c r="LJO17" s="886"/>
      <c r="LJP17" s="885"/>
      <c r="LJQ17" s="886"/>
      <c r="LJR17" s="886"/>
      <c r="LJS17" s="886"/>
      <c r="LJT17" s="885"/>
      <c r="LJU17" s="886"/>
      <c r="LJV17" s="886"/>
      <c r="LJW17" s="886"/>
      <c r="LJX17" s="885"/>
      <c r="LJY17" s="886"/>
      <c r="LJZ17" s="886"/>
      <c r="LKA17" s="886"/>
      <c r="LKB17" s="885"/>
      <c r="LKC17" s="886"/>
      <c r="LKD17" s="886"/>
      <c r="LKE17" s="886"/>
      <c r="LKF17" s="885"/>
      <c r="LKG17" s="886"/>
      <c r="LKH17" s="886"/>
      <c r="LKI17" s="886"/>
      <c r="LKJ17" s="885"/>
      <c r="LKK17" s="886"/>
      <c r="LKL17" s="886"/>
      <c r="LKM17" s="886"/>
      <c r="LKN17" s="885"/>
      <c r="LKO17" s="886"/>
      <c r="LKP17" s="886"/>
      <c r="LKQ17" s="886"/>
      <c r="LKR17" s="885"/>
      <c r="LKS17" s="886"/>
      <c r="LKT17" s="886"/>
      <c r="LKU17" s="886"/>
      <c r="LKV17" s="885"/>
      <c r="LKW17" s="886"/>
      <c r="LKX17" s="886"/>
      <c r="LKY17" s="886"/>
      <c r="LKZ17" s="885"/>
      <c r="LLA17" s="886"/>
      <c r="LLB17" s="886"/>
      <c r="LLC17" s="886"/>
      <c r="LLD17" s="885"/>
      <c r="LLE17" s="886"/>
      <c r="LLF17" s="886"/>
      <c r="LLG17" s="886"/>
      <c r="LLH17" s="885"/>
      <c r="LLI17" s="886"/>
      <c r="LLJ17" s="886"/>
      <c r="LLK17" s="886"/>
      <c r="LLL17" s="885"/>
      <c r="LLM17" s="886"/>
      <c r="LLN17" s="886"/>
      <c r="LLO17" s="886"/>
      <c r="LLP17" s="885"/>
      <c r="LLQ17" s="886"/>
      <c r="LLR17" s="886"/>
      <c r="LLS17" s="886"/>
      <c r="LLT17" s="885"/>
      <c r="LLU17" s="886"/>
      <c r="LLV17" s="886"/>
      <c r="LLW17" s="886"/>
      <c r="LLX17" s="885"/>
      <c r="LLY17" s="886"/>
      <c r="LLZ17" s="886"/>
      <c r="LMA17" s="886"/>
      <c r="LMB17" s="885"/>
      <c r="LMC17" s="886"/>
      <c r="LMD17" s="886"/>
      <c r="LME17" s="886"/>
      <c r="LMF17" s="885"/>
      <c r="LMG17" s="886"/>
      <c r="LMH17" s="886"/>
      <c r="LMI17" s="886"/>
      <c r="LMJ17" s="885"/>
      <c r="LMK17" s="886"/>
      <c r="LML17" s="886"/>
      <c r="LMM17" s="886"/>
      <c r="LMN17" s="885"/>
      <c r="LMO17" s="886"/>
      <c r="LMP17" s="886"/>
      <c r="LMQ17" s="886"/>
      <c r="LMR17" s="885"/>
      <c r="LMS17" s="886"/>
      <c r="LMT17" s="886"/>
      <c r="LMU17" s="886"/>
      <c r="LMV17" s="885"/>
      <c r="LMW17" s="886"/>
      <c r="LMX17" s="886"/>
      <c r="LMY17" s="886"/>
      <c r="LMZ17" s="885"/>
      <c r="LNA17" s="886"/>
      <c r="LNB17" s="886"/>
      <c r="LNC17" s="886"/>
      <c r="LND17" s="885"/>
      <c r="LNE17" s="886"/>
      <c r="LNF17" s="886"/>
      <c r="LNG17" s="886"/>
      <c r="LNH17" s="885"/>
      <c r="LNI17" s="886"/>
      <c r="LNJ17" s="886"/>
      <c r="LNK17" s="886"/>
      <c r="LNL17" s="885"/>
      <c r="LNM17" s="886"/>
      <c r="LNN17" s="886"/>
      <c r="LNO17" s="886"/>
      <c r="LNP17" s="885"/>
      <c r="LNQ17" s="886"/>
      <c r="LNR17" s="886"/>
      <c r="LNS17" s="886"/>
      <c r="LNT17" s="885"/>
      <c r="LNU17" s="886"/>
      <c r="LNV17" s="886"/>
      <c r="LNW17" s="886"/>
      <c r="LNX17" s="885"/>
      <c r="LNY17" s="886"/>
      <c r="LNZ17" s="886"/>
      <c r="LOA17" s="886"/>
      <c r="LOB17" s="885"/>
      <c r="LOC17" s="886"/>
      <c r="LOD17" s="886"/>
      <c r="LOE17" s="886"/>
      <c r="LOF17" s="885"/>
      <c r="LOG17" s="886"/>
      <c r="LOH17" s="886"/>
      <c r="LOI17" s="886"/>
      <c r="LOJ17" s="885"/>
      <c r="LOK17" s="886"/>
      <c r="LOL17" s="886"/>
      <c r="LOM17" s="886"/>
      <c r="LON17" s="885"/>
      <c r="LOO17" s="886"/>
      <c r="LOP17" s="886"/>
      <c r="LOQ17" s="886"/>
      <c r="LOR17" s="885"/>
      <c r="LOS17" s="886"/>
      <c r="LOT17" s="886"/>
      <c r="LOU17" s="886"/>
      <c r="LOV17" s="885"/>
      <c r="LOW17" s="886"/>
      <c r="LOX17" s="886"/>
      <c r="LOY17" s="886"/>
      <c r="LOZ17" s="885"/>
      <c r="LPA17" s="886"/>
      <c r="LPB17" s="886"/>
      <c r="LPC17" s="886"/>
      <c r="LPD17" s="885"/>
      <c r="LPE17" s="886"/>
      <c r="LPF17" s="886"/>
      <c r="LPG17" s="886"/>
      <c r="LPH17" s="885"/>
      <c r="LPI17" s="886"/>
      <c r="LPJ17" s="886"/>
      <c r="LPK17" s="886"/>
      <c r="LPL17" s="885"/>
      <c r="LPM17" s="886"/>
      <c r="LPN17" s="886"/>
      <c r="LPO17" s="886"/>
      <c r="LPP17" s="885"/>
      <c r="LPQ17" s="886"/>
      <c r="LPR17" s="886"/>
      <c r="LPS17" s="886"/>
      <c r="LPT17" s="885"/>
      <c r="LPU17" s="886"/>
      <c r="LPV17" s="886"/>
      <c r="LPW17" s="886"/>
      <c r="LPX17" s="885"/>
      <c r="LPY17" s="886"/>
      <c r="LPZ17" s="886"/>
      <c r="LQA17" s="886"/>
      <c r="LQB17" s="885"/>
      <c r="LQC17" s="886"/>
      <c r="LQD17" s="886"/>
      <c r="LQE17" s="886"/>
      <c r="LQF17" s="885"/>
      <c r="LQG17" s="886"/>
      <c r="LQH17" s="886"/>
      <c r="LQI17" s="886"/>
      <c r="LQJ17" s="885"/>
      <c r="LQK17" s="886"/>
      <c r="LQL17" s="886"/>
      <c r="LQM17" s="886"/>
      <c r="LQN17" s="885"/>
      <c r="LQO17" s="886"/>
      <c r="LQP17" s="886"/>
      <c r="LQQ17" s="886"/>
      <c r="LQR17" s="885"/>
      <c r="LQS17" s="886"/>
      <c r="LQT17" s="886"/>
      <c r="LQU17" s="886"/>
      <c r="LQV17" s="885"/>
      <c r="LQW17" s="886"/>
      <c r="LQX17" s="886"/>
      <c r="LQY17" s="886"/>
      <c r="LQZ17" s="885"/>
      <c r="LRA17" s="886"/>
      <c r="LRB17" s="886"/>
      <c r="LRC17" s="886"/>
      <c r="LRD17" s="885"/>
      <c r="LRE17" s="886"/>
      <c r="LRF17" s="886"/>
      <c r="LRG17" s="886"/>
      <c r="LRH17" s="885"/>
      <c r="LRI17" s="886"/>
      <c r="LRJ17" s="886"/>
      <c r="LRK17" s="886"/>
      <c r="LRL17" s="885"/>
      <c r="LRM17" s="886"/>
      <c r="LRN17" s="886"/>
      <c r="LRO17" s="886"/>
      <c r="LRP17" s="885"/>
      <c r="LRQ17" s="886"/>
      <c r="LRR17" s="886"/>
      <c r="LRS17" s="886"/>
      <c r="LRT17" s="885"/>
      <c r="LRU17" s="886"/>
      <c r="LRV17" s="886"/>
      <c r="LRW17" s="886"/>
      <c r="LRX17" s="885"/>
      <c r="LRY17" s="886"/>
      <c r="LRZ17" s="886"/>
      <c r="LSA17" s="886"/>
      <c r="LSB17" s="885"/>
      <c r="LSC17" s="886"/>
      <c r="LSD17" s="886"/>
      <c r="LSE17" s="886"/>
      <c r="LSF17" s="885"/>
      <c r="LSG17" s="886"/>
      <c r="LSH17" s="886"/>
      <c r="LSI17" s="886"/>
      <c r="LSJ17" s="885"/>
      <c r="LSK17" s="886"/>
      <c r="LSL17" s="886"/>
      <c r="LSM17" s="886"/>
      <c r="LSN17" s="885"/>
      <c r="LSO17" s="886"/>
      <c r="LSP17" s="886"/>
      <c r="LSQ17" s="886"/>
      <c r="LSR17" s="885"/>
      <c r="LSS17" s="886"/>
      <c r="LST17" s="886"/>
      <c r="LSU17" s="886"/>
      <c r="LSV17" s="885"/>
      <c r="LSW17" s="886"/>
      <c r="LSX17" s="886"/>
      <c r="LSY17" s="886"/>
      <c r="LSZ17" s="885"/>
      <c r="LTA17" s="886"/>
      <c r="LTB17" s="886"/>
      <c r="LTC17" s="886"/>
      <c r="LTD17" s="885"/>
      <c r="LTE17" s="886"/>
      <c r="LTF17" s="886"/>
      <c r="LTG17" s="886"/>
      <c r="LTH17" s="885"/>
      <c r="LTI17" s="886"/>
      <c r="LTJ17" s="886"/>
      <c r="LTK17" s="886"/>
      <c r="LTL17" s="885"/>
      <c r="LTM17" s="886"/>
      <c r="LTN17" s="886"/>
      <c r="LTO17" s="886"/>
      <c r="LTP17" s="885"/>
      <c r="LTQ17" s="886"/>
      <c r="LTR17" s="886"/>
      <c r="LTS17" s="886"/>
      <c r="LTT17" s="885"/>
      <c r="LTU17" s="886"/>
      <c r="LTV17" s="886"/>
      <c r="LTW17" s="886"/>
      <c r="LTX17" s="885"/>
      <c r="LTY17" s="886"/>
      <c r="LTZ17" s="886"/>
      <c r="LUA17" s="886"/>
      <c r="LUB17" s="885"/>
      <c r="LUC17" s="886"/>
      <c r="LUD17" s="886"/>
      <c r="LUE17" s="886"/>
      <c r="LUF17" s="885"/>
      <c r="LUG17" s="886"/>
      <c r="LUH17" s="886"/>
      <c r="LUI17" s="886"/>
      <c r="LUJ17" s="885"/>
      <c r="LUK17" s="886"/>
      <c r="LUL17" s="886"/>
      <c r="LUM17" s="886"/>
      <c r="LUN17" s="885"/>
      <c r="LUO17" s="886"/>
      <c r="LUP17" s="886"/>
      <c r="LUQ17" s="886"/>
      <c r="LUR17" s="885"/>
      <c r="LUS17" s="886"/>
      <c r="LUT17" s="886"/>
      <c r="LUU17" s="886"/>
      <c r="LUV17" s="885"/>
      <c r="LUW17" s="886"/>
      <c r="LUX17" s="886"/>
      <c r="LUY17" s="886"/>
      <c r="LUZ17" s="885"/>
      <c r="LVA17" s="886"/>
      <c r="LVB17" s="886"/>
      <c r="LVC17" s="886"/>
      <c r="LVD17" s="885"/>
      <c r="LVE17" s="886"/>
      <c r="LVF17" s="886"/>
      <c r="LVG17" s="886"/>
      <c r="LVH17" s="885"/>
      <c r="LVI17" s="886"/>
      <c r="LVJ17" s="886"/>
      <c r="LVK17" s="886"/>
      <c r="LVL17" s="885"/>
      <c r="LVM17" s="886"/>
      <c r="LVN17" s="886"/>
      <c r="LVO17" s="886"/>
      <c r="LVP17" s="885"/>
      <c r="LVQ17" s="886"/>
      <c r="LVR17" s="886"/>
      <c r="LVS17" s="886"/>
      <c r="LVT17" s="885"/>
      <c r="LVU17" s="886"/>
      <c r="LVV17" s="886"/>
      <c r="LVW17" s="886"/>
      <c r="LVX17" s="885"/>
      <c r="LVY17" s="886"/>
      <c r="LVZ17" s="886"/>
      <c r="LWA17" s="886"/>
      <c r="LWB17" s="885"/>
      <c r="LWC17" s="886"/>
      <c r="LWD17" s="886"/>
      <c r="LWE17" s="886"/>
      <c r="LWF17" s="885"/>
      <c r="LWG17" s="886"/>
      <c r="LWH17" s="886"/>
      <c r="LWI17" s="886"/>
      <c r="LWJ17" s="885"/>
      <c r="LWK17" s="886"/>
      <c r="LWL17" s="886"/>
      <c r="LWM17" s="886"/>
      <c r="LWN17" s="885"/>
      <c r="LWO17" s="886"/>
      <c r="LWP17" s="886"/>
      <c r="LWQ17" s="886"/>
      <c r="LWR17" s="885"/>
      <c r="LWS17" s="886"/>
      <c r="LWT17" s="886"/>
      <c r="LWU17" s="886"/>
      <c r="LWV17" s="885"/>
      <c r="LWW17" s="886"/>
      <c r="LWX17" s="886"/>
      <c r="LWY17" s="886"/>
      <c r="LWZ17" s="885"/>
      <c r="LXA17" s="886"/>
      <c r="LXB17" s="886"/>
      <c r="LXC17" s="886"/>
      <c r="LXD17" s="885"/>
      <c r="LXE17" s="886"/>
      <c r="LXF17" s="886"/>
      <c r="LXG17" s="886"/>
      <c r="LXH17" s="885"/>
      <c r="LXI17" s="886"/>
      <c r="LXJ17" s="886"/>
      <c r="LXK17" s="886"/>
      <c r="LXL17" s="885"/>
      <c r="LXM17" s="886"/>
      <c r="LXN17" s="886"/>
      <c r="LXO17" s="886"/>
      <c r="LXP17" s="885"/>
      <c r="LXQ17" s="886"/>
      <c r="LXR17" s="886"/>
      <c r="LXS17" s="886"/>
      <c r="LXT17" s="885"/>
      <c r="LXU17" s="886"/>
      <c r="LXV17" s="886"/>
      <c r="LXW17" s="886"/>
      <c r="LXX17" s="885"/>
      <c r="LXY17" s="886"/>
      <c r="LXZ17" s="886"/>
      <c r="LYA17" s="886"/>
      <c r="LYB17" s="885"/>
      <c r="LYC17" s="886"/>
      <c r="LYD17" s="886"/>
      <c r="LYE17" s="886"/>
      <c r="LYF17" s="885"/>
      <c r="LYG17" s="886"/>
      <c r="LYH17" s="886"/>
      <c r="LYI17" s="886"/>
      <c r="LYJ17" s="885"/>
      <c r="LYK17" s="886"/>
      <c r="LYL17" s="886"/>
      <c r="LYM17" s="886"/>
      <c r="LYN17" s="885"/>
      <c r="LYO17" s="886"/>
      <c r="LYP17" s="886"/>
      <c r="LYQ17" s="886"/>
      <c r="LYR17" s="885"/>
      <c r="LYS17" s="886"/>
      <c r="LYT17" s="886"/>
      <c r="LYU17" s="886"/>
      <c r="LYV17" s="885"/>
      <c r="LYW17" s="886"/>
      <c r="LYX17" s="886"/>
      <c r="LYY17" s="886"/>
      <c r="LYZ17" s="885"/>
      <c r="LZA17" s="886"/>
      <c r="LZB17" s="886"/>
      <c r="LZC17" s="886"/>
      <c r="LZD17" s="885"/>
      <c r="LZE17" s="886"/>
      <c r="LZF17" s="886"/>
      <c r="LZG17" s="886"/>
      <c r="LZH17" s="885"/>
      <c r="LZI17" s="886"/>
      <c r="LZJ17" s="886"/>
      <c r="LZK17" s="886"/>
      <c r="LZL17" s="885"/>
      <c r="LZM17" s="886"/>
      <c r="LZN17" s="886"/>
      <c r="LZO17" s="886"/>
      <c r="LZP17" s="885"/>
      <c r="LZQ17" s="886"/>
      <c r="LZR17" s="886"/>
      <c r="LZS17" s="886"/>
      <c r="LZT17" s="885"/>
      <c r="LZU17" s="886"/>
      <c r="LZV17" s="886"/>
      <c r="LZW17" s="886"/>
      <c r="LZX17" s="885"/>
      <c r="LZY17" s="886"/>
      <c r="LZZ17" s="886"/>
      <c r="MAA17" s="886"/>
      <c r="MAB17" s="885"/>
      <c r="MAC17" s="886"/>
      <c r="MAD17" s="886"/>
      <c r="MAE17" s="886"/>
      <c r="MAF17" s="885"/>
      <c r="MAG17" s="886"/>
      <c r="MAH17" s="886"/>
      <c r="MAI17" s="886"/>
      <c r="MAJ17" s="885"/>
      <c r="MAK17" s="886"/>
      <c r="MAL17" s="886"/>
      <c r="MAM17" s="886"/>
      <c r="MAN17" s="885"/>
      <c r="MAO17" s="886"/>
      <c r="MAP17" s="886"/>
      <c r="MAQ17" s="886"/>
      <c r="MAR17" s="885"/>
      <c r="MAS17" s="886"/>
      <c r="MAT17" s="886"/>
      <c r="MAU17" s="886"/>
      <c r="MAV17" s="885"/>
      <c r="MAW17" s="886"/>
      <c r="MAX17" s="886"/>
      <c r="MAY17" s="886"/>
      <c r="MAZ17" s="885"/>
      <c r="MBA17" s="886"/>
      <c r="MBB17" s="886"/>
      <c r="MBC17" s="886"/>
      <c r="MBD17" s="885"/>
      <c r="MBE17" s="886"/>
      <c r="MBF17" s="886"/>
      <c r="MBG17" s="886"/>
      <c r="MBH17" s="885"/>
      <c r="MBI17" s="886"/>
      <c r="MBJ17" s="886"/>
      <c r="MBK17" s="886"/>
      <c r="MBL17" s="885"/>
      <c r="MBM17" s="886"/>
      <c r="MBN17" s="886"/>
      <c r="MBO17" s="886"/>
      <c r="MBP17" s="885"/>
      <c r="MBQ17" s="886"/>
      <c r="MBR17" s="886"/>
      <c r="MBS17" s="886"/>
      <c r="MBT17" s="885"/>
      <c r="MBU17" s="886"/>
      <c r="MBV17" s="886"/>
      <c r="MBW17" s="886"/>
      <c r="MBX17" s="885"/>
      <c r="MBY17" s="886"/>
      <c r="MBZ17" s="886"/>
      <c r="MCA17" s="886"/>
      <c r="MCB17" s="885"/>
      <c r="MCC17" s="886"/>
      <c r="MCD17" s="886"/>
      <c r="MCE17" s="886"/>
      <c r="MCF17" s="885"/>
      <c r="MCG17" s="886"/>
      <c r="MCH17" s="886"/>
      <c r="MCI17" s="886"/>
      <c r="MCJ17" s="885"/>
      <c r="MCK17" s="886"/>
      <c r="MCL17" s="886"/>
      <c r="MCM17" s="886"/>
      <c r="MCN17" s="885"/>
      <c r="MCO17" s="886"/>
      <c r="MCP17" s="886"/>
      <c r="MCQ17" s="886"/>
      <c r="MCR17" s="885"/>
      <c r="MCS17" s="886"/>
      <c r="MCT17" s="886"/>
      <c r="MCU17" s="886"/>
      <c r="MCV17" s="885"/>
      <c r="MCW17" s="886"/>
      <c r="MCX17" s="886"/>
      <c r="MCY17" s="886"/>
      <c r="MCZ17" s="885"/>
      <c r="MDA17" s="886"/>
      <c r="MDB17" s="886"/>
      <c r="MDC17" s="886"/>
      <c r="MDD17" s="885"/>
      <c r="MDE17" s="886"/>
      <c r="MDF17" s="886"/>
      <c r="MDG17" s="886"/>
      <c r="MDH17" s="885"/>
      <c r="MDI17" s="886"/>
      <c r="MDJ17" s="886"/>
      <c r="MDK17" s="886"/>
      <c r="MDL17" s="885"/>
      <c r="MDM17" s="886"/>
      <c r="MDN17" s="886"/>
      <c r="MDO17" s="886"/>
      <c r="MDP17" s="885"/>
      <c r="MDQ17" s="886"/>
      <c r="MDR17" s="886"/>
      <c r="MDS17" s="886"/>
      <c r="MDT17" s="885"/>
      <c r="MDU17" s="886"/>
      <c r="MDV17" s="886"/>
      <c r="MDW17" s="886"/>
      <c r="MDX17" s="885"/>
      <c r="MDY17" s="886"/>
      <c r="MDZ17" s="886"/>
      <c r="MEA17" s="886"/>
      <c r="MEB17" s="885"/>
      <c r="MEC17" s="886"/>
      <c r="MED17" s="886"/>
      <c r="MEE17" s="886"/>
      <c r="MEF17" s="885"/>
      <c r="MEG17" s="886"/>
      <c r="MEH17" s="886"/>
      <c r="MEI17" s="886"/>
      <c r="MEJ17" s="885"/>
      <c r="MEK17" s="886"/>
      <c r="MEL17" s="886"/>
      <c r="MEM17" s="886"/>
      <c r="MEN17" s="885"/>
      <c r="MEO17" s="886"/>
      <c r="MEP17" s="886"/>
      <c r="MEQ17" s="886"/>
      <c r="MER17" s="885"/>
      <c r="MES17" s="886"/>
      <c r="MET17" s="886"/>
      <c r="MEU17" s="886"/>
      <c r="MEV17" s="885"/>
      <c r="MEW17" s="886"/>
      <c r="MEX17" s="886"/>
      <c r="MEY17" s="886"/>
      <c r="MEZ17" s="885"/>
      <c r="MFA17" s="886"/>
      <c r="MFB17" s="886"/>
      <c r="MFC17" s="886"/>
      <c r="MFD17" s="885"/>
      <c r="MFE17" s="886"/>
      <c r="MFF17" s="886"/>
      <c r="MFG17" s="886"/>
      <c r="MFH17" s="885"/>
      <c r="MFI17" s="886"/>
      <c r="MFJ17" s="886"/>
      <c r="MFK17" s="886"/>
      <c r="MFL17" s="885"/>
      <c r="MFM17" s="886"/>
      <c r="MFN17" s="886"/>
      <c r="MFO17" s="886"/>
      <c r="MFP17" s="885"/>
      <c r="MFQ17" s="886"/>
      <c r="MFR17" s="886"/>
      <c r="MFS17" s="886"/>
      <c r="MFT17" s="885"/>
      <c r="MFU17" s="886"/>
      <c r="MFV17" s="886"/>
      <c r="MFW17" s="886"/>
      <c r="MFX17" s="885"/>
      <c r="MFY17" s="886"/>
      <c r="MFZ17" s="886"/>
      <c r="MGA17" s="886"/>
      <c r="MGB17" s="885"/>
      <c r="MGC17" s="886"/>
      <c r="MGD17" s="886"/>
      <c r="MGE17" s="886"/>
      <c r="MGF17" s="885"/>
      <c r="MGG17" s="886"/>
      <c r="MGH17" s="886"/>
      <c r="MGI17" s="886"/>
      <c r="MGJ17" s="885"/>
      <c r="MGK17" s="886"/>
      <c r="MGL17" s="886"/>
      <c r="MGM17" s="886"/>
      <c r="MGN17" s="885"/>
      <c r="MGO17" s="886"/>
      <c r="MGP17" s="886"/>
      <c r="MGQ17" s="886"/>
      <c r="MGR17" s="885"/>
      <c r="MGS17" s="886"/>
      <c r="MGT17" s="886"/>
      <c r="MGU17" s="886"/>
      <c r="MGV17" s="885"/>
      <c r="MGW17" s="886"/>
      <c r="MGX17" s="886"/>
      <c r="MGY17" s="886"/>
      <c r="MGZ17" s="885"/>
      <c r="MHA17" s="886"/>
      <c r="MHB17" s="886"/>
      <c r="MHC17" s="886"/>
      <c r="MHD17" s="885"/>
      <c r="MHE17" s="886"/>
      <c r="MHF17" s="886"/>
      <c r="MHG17" s="886"/>
      <c r="MHH17" s="885"/>
      <c r="MHI17" s="886"/>
      <c r="MHJ17" s="886"/>
      <c r="MHK17" s="886"/>
      <c r="MHL17" s="885"/>
      <c r="MHM17" s="886"/>
      <c r="MHN17" s="886"/>
      <c r="MHO17" s="886"/>
      <c r="MHP17" s="885"/>
      <c r="MHQ17" s="886"/>
      <c r="MHR17" s="886"/>
      <c r="MHS17" s="886"/>
      <c r="MHT17" s="885"/>
      <c r="MHU17" s="886"/>
      <c r="MHV17" s="886"/>
      <c r="MHW17" s="886"/>
      <c r="MHX17" s="885"/>
      <c r="MHY17" s="886"/>
      <c r="MHZ17" s="886"/>
      <c r="MIA17" s="886"/>
      <c r="MIB17" s="885"/>
      <c r="MIC17" s="886"/>
      <c r="MID17" s="886"/>
      <c r="MIE17" s="886"/>
      <c r="MIF17" s="885"/>
      <c r="MIG17" s="886"/>
      <c r="MIH17" s="886"/>
      <c r="MII17" s="886"/>
      <c r="MIJ17" s="885"/>
      <c r="MIK17" s="886"/>
      <c r="MIL17" s="886"/>
      <c r="MIM17" s="886"/>
      <c r="MIN17" s="885"/>
      <c r="MIO17" s="886"/>
      <c r="MIP17" s="886"/>
      <c r="MIQ17" s="886"/>
      <c r="MIR17" s="885"/>
      <c r="MIS17" s="886"/>
      <c r="MIT17" s="886"/>
      <c r="MIU17" s="886"/>
      <c r="MIV17" s="885"/>
      <c r="MIW17" s="886"/>
      <c r="MIX17" s="886"/>
      <c r="MIY17" s="886"/>
      <c r="MIZ17" s="885"/>
      <c r="MJA17" s="886"/>
      <c r="MJB17" s="886"/>
      <c r="MJC17" s="886"/>
      <c r="MJD17" s="885"/>
      <c r="MJE17" s="886"/>
      <c r="MJF17" s="886"/>
      <c r="MJG17" s="886"/>
      <c r="MJH17" s="885"/>
      <c r="MJI17" s="886"/>
      <c r="MJJ17" s="886"/>
      <c r="MJK17" s="886"/>
      <c r="MJL17" s="885"/>
      <c r="MJM17" s="886"/>
      <c r="MJN17" s="886"/>
      <c r="MJO17" s="886"/>
      <c r="MJP17" s="885"/>
      <c r="MJQ17" s="886"/>
      <c r="MJR17" s="886"/>
      <c r="MJS17" s="886"/>
      <c r="MJT17" s="885"/>
      <c r="MJU17" s="886"/>
      <c r="MJV17" s="886"/>
      <c r="MJW17" s="886"/>
      <c r="MJX17" s="885"/>
      <c r="MJY17" s="886"/>
      <c r="MJZ17" s="886"/>
      <c r="MKA17" s="886"/>
      <c r="MKB17" s="885"/>
      <c r="MKC17" s="886"/>
      <c r="MKD17" s="886"/>
      <c r="MKE17" s="886"/>
      <c r="MKF17" s="885"/>
      <c r="MKG17" s="886"/>
      <c r="MKH17" s="886"/>
      <c r="MKI17" s="886"/>
      <c r="MKJ17" s="885"/>
      <c r="MKK17" s="886"/>
      <c r="MKL17" s="886"/>
      <c r="MKM17" s="886"/>
      <c r="MKN17" s="885"/>
      <c r="MKO17" s="886"/>
      <c r="MKP17" s="886"/>
      <c r="MKQ17" s="886"/>
      <c r="MKR17" s="885"/>
      <c r="MKS17" s="886"/>
      <c r="MKT17" s="886"/>
      <c r="MKU17" s="886"/>
      <c r="MKV17" s="885"/>
      <c r="MKW17" s="886"/>
      <c r="MKX17" s="886"/>
      <c r="MKY17" s="886"/>
      <c r="MKZ17" s="885"/>
      <c r="MLA17" s="886"/>
      <c r="MLB17" s="886"/>
      <c r="MLC17" s="886"/>
      <c r="MLD17" s="885"/>
      <c r="MLE17" s="886"/>
      <c r="MLF17" s="886"/>
      <c r="MLG17" s="886"/>
      <c r="MLH17" s="885"/>
      <c r="MLI17" s="886"/>
      <c r="MLJ17" s="886"/>
      <c r="MLK17" s="886"/>
      <c r="MLL17" s="885"/>
      <c r="MLM17" s="886"/>
      <c r="MLN17" s="886"/>
      <c r="MLO17" s="886"/>
      <c r="MLP17" s="885"/>
      <c r="MLQ17" s="886"/>
      <c r="MLR17" s="886"/>
      <c r="MLS17" s="886"/>
      <c r="MLT17" s="885"/>
      <c r="MLU17" s="886"/>
      <c r="MLV17" s="886"/>
      <c r="MLW17" s="886"/>
      <c r="MLX17" s="885"/>
      <c r="MLY17" s="886"/>
      <c r="MLZ17" s="886"/>
      <c r="MMA17" s="886"/>
      <c r="MMB17" s="885"/>
      <c r="MMC17" s="886"/>
      <c r="MMD17" s="886"/>
      <c r="MME17" s="886"/>
      <c r="MMF17" s="885"/>
      <c r="MMG17" s="886"/>
      <c r="MMH17" s="886"/>
      <c r="MMI17" s="886"/>
      <c r="MMJ17" s="885"/>
      <c r="MMK17" s="886"/>
      <c r="MML17" s="886"/>
      <c r="MMM17" s="886"/>
      <c r="MMN17" s="885"/>
      <c r="MMO17" s="886"/>
      <c r="MMP17" s="886"/>
      <c r="MMQ17" s="886"/>
      <c r="MMR17" s="885"/>
      <c r="MMS17" s="886"/>
      <c r="MMT17" s="886"/>
      <c r="MMU17" s="886"/>
      <c r="MMV17" s="885"/>
      <c r="MMW17" s="886"/>
      <c r="MMX17" s="886"/>
      <c r="MMY17" s="886"/>
      <c r="MMZ17" s="885"/>
      <c r="MNA17" s="886"/>
      <c r="MNB17" s="886"/>
      <c r="MNC17" s="886"/>
      <c r="MND17" s="885"/>
      <c r="MNE17" s="886"/>
      <c r="MNF17" s="886"/>
      <c r="MNG17" s="886"/>
      <c r="MNH17" s="885"/>
      <c r="MNI17" s="886"/>
      <c r="MNJ17" s="886"/>
      <c r="MNK17" s="886"/>
      <c r="MNL17" s="885"/>
      <c r="MNM17" s="886"/>
      <c r="MNN17" s="886"/>
      <c r="MNO17" s="886"/>
      <c r="MNP17" s="885"/>
      <c r="MNQ17" s="886"/>
      <c r="MNR17" s="886"/>
      <c r="MNS17" s="886"/>
      <c r="MNT17" s="885"/>
      <c r="MNU17" s="886"/>
      <c r="MNV17" s="886"/>
      <c r="MNW17" s="886"/>
      <c r="MNX17" s="885"/>
      <c r="MNY17" s="886"/>
      <c r="MNZ17" s="886"/>
      <c r="MOA17" s="886"/>
      <c r="MOB17" s="885"/>
      <c r="MOC17" s="886"/>
      <c r="MOD17" s="886"/>
      <c r="MOE17" s="886"/>
      <c r="MOF17" s="885"/>
      <c r="MOG17" s="886"/>
      <c r="MOH17" s="886"/>
      <c r="MOI17" s="886"/>
      <c r="MOJ17" s="885"/>
      <c r="MOK17" s="886"/>
      <c r="MOL17" s="886"/>
      <c r="MOM17" s="886"/>
      <c r="MON17" s="885"/>
      <c r="MOO17" s="886"/>
      <c r="MOP17" s="886"/>
      <c r="MOQ17" s="886"/>
      <c r="MOR17" s="885"/>
      <c r="MOS17" s="886"/>
      <c r="MOT17" s="886"/>
      <c r="MOU17" s="886"/>
      <c r="MOV17" s="885"/>
      <c r="MOW17" s="886"/>
      <c r="MOX17" s="886"/>
      <c r="MOY17" s="886"/>
      <c r="MOZ17" s="885"/>
      <c r="MPA17" s="886"/>
      <c r="MPB17" s="886"/>
      <c r="MPC17" s="886"/>
      <c r="MPD17" s="885"/>
      <c r="MPE17" s="886"/>
      <c r="MPF17" s="886"/>
      <c r="MPG17" s="886"/>
      <c r="MPH17" s="885"/>
      <c r="MPI17" s="886"/>
      <c r="MPJ17" s="886"/>
      <c r="MPK17" s="886"/>
      <c r="MPL17" s="885"/>
      <c r="MPM17" s="886"/>
      <c r="MPN17" s="886"/>
      <c r="MPO17" s="886"/>
      <c r="MPP17" s="885"/>
      <c r="MPQ17" s="886"/>
      <c r="MPR17" s="886"/>
      <c r="MPS17" s="886"/>
      <c r="MPT17" s="885"/>
      <c r="MPU17" s="886"/>
      <c r="MPV17" s="886"/>
      <c r="MPW17" s="886"/>
      <c r="MPX17" s="885"/>
      <c r="MPY17" s="886"/>
      <c r="MPZ17" s="886"/>
      <c r="MQA17" s="886"/>
      <c r="MQB17" s="885"/>
      <c r="MQC17" s="886"/>
      <c r="MQD17" s="886"/>
      <c r="MQE17" s="886"/>
      <c r="MQF17" s="885"/>
      <c r="MQG17" s="886"/>
      <c r="MQH17" s="886"/>
      <c r="MQI17" s="886"/>
      <c r="MQJ17" s="885"/>
      <c r="MQK17" s="886"/>
      <c r="MQL17" s="886"/>
      <c r="MQM17" s="886"/>
      <c r="MQN17" s="885"/>
      <c r="MQO17" s="886"/>
      <c r="MQP17" s="886"/>
      <c r="MQQ17" s="886"/>
      <c r="MQR17" s="885"/>
      <c r="MQS17" s="886"/>
      <c r="MQT17" s="886"/>
      <c r="MQU17" s="886"/>
      <c r="MQV17" s="885"/>
      <c r="MQW17" s="886"/>
      <c r="MQX17" s="886"/>
      <c r="MQY17" s="886"/>
      <c r="MQZ17" s="885"/>
      <c r="MRA17" s="886"/>
      <c r="MRB17" s="886"/>
      <c r="MRC17" s="886"/>
      <c r="MRD17" s="885"/>
      <c r="MRE17" s="886"/>
      <c r="MRF17" s="886"/>
      <c r="MRG17" s="886"/>
      <c r="MRH17" s="885"/>
      <c r="MRI17" s="886"/>
      <c r="MRJ17" s="886"/>
      <c r="MRK17" s="886"/>
      <c r="MRL17" s="885"/>
      <c r="MRM17" s="886"/>
      <c r="MRN17" s="886"/>
      <c r="MRO17" s="886"/>
      <c r="MRP17" s="885"/>
      <c r="MRQ17" s="886"/>
      <c r="MRR17" s="886"/>
      <c r="MRS17" s="886"/>
      <c r="MRT17" s="885"/>
      <c r="MRU17" s="886"/>
      <c r="MRV17" s="886"/>
      <c r="MRW17" s="886"/>
      <c r="MRX17" s="885"/>
      <c r="MRY17" s="886"/>
      <c r="MRZ17" s="886"/>
      <c r="MSA17" s="886"/>
      <c r="MSB17" s="885"/>
      <c r="MSC17" s="886"/>
      <c r="MSD17" s="886"/>
      <c r="MSE17" s="886"/>
      <c r="MSF17" s="885"/>
      <c r="MSG17" s="886"/>
      <c r="MSH17" s="886"/>
      <c r="MSI17" s="886"/>
      <c r="MSJ17" s="885"/>
      <c r="MSK17" s="886"/>
      <c r="MSL17" s="886"/>
      <c r="MSM17" s="886"/>
      <c r="MSN17" s="885"/>
      <c r="MSO17" s="886"/>
      <c r="MSP17" s="886"/>
      <c r="MSQ17" s="886"/>
      <c r="MSR17" s="885"/>
      <c r="MSS17" s="886"/>
      <c r="MST17" s="886"/>
      <c r="MSU17" s="886"/>
      <c r="MSV17" s="885"/>
      <c r="MSW17" s="886"/>
      <c r="MSX17" s="886"/>
      <c r="MSY17" s="886"/>
      <c r="MSZ17" s="885"/>
      <c r="MTA17" s="886"/>
      <c r="MTB17" s="886"/>
      <c r="MTC17" s="886"/>
      <c r="MTD17" s="885"/>
      <c r="MTE17" s="886"/>
      <c r="MTF17" s="886"/>
      <c r="MTG17" s="886"/>
      <c r="MTH17" s="885"/>
      <c r="MTI17" s="886"/>
      <c r="MTJ17" s="886"/>
      <c r="MTK17" s="886"/>
      <c r="MTL17" s="885"/>
      <c r="MTM17" s="886"/>
      <c r="MTN17" s="886"/>
      <c r="MTO17" s="886"/>
      <c r="MTP17" s="885"/>
      <c r="MTQ17" s="886"/>
      <c r="MTR17" s="886"/>
      <c r="MTS17" s="886"/>
      <c r="MTT17" s="885"/>
      <c r="MTU17" s="886"/>
      <c r="MTV17" s="886"/>
      <c r="MTW17" s="886"/>
      <c r="MTX17" s="885"/>
      <c r="MTY17" s="886"/>
      <c r="MTZ17" s="886"/>
      <c r="MUA17" s="886"/>
      <c r="MUB17" s="885"/>
      <c r="MUC17" s="886"/>
      <c r="MUD17" s="886"/>
      <c r="MUE17" s="886"/>
      <c r="MUF17" s="885"/>
      <c r="MUG17" s="886"/>
      <c r="MUH17" s="886"/>
      <c r="MUI17" s="886"/>
      <c r="MUJ17" s="885"/>
      <c r="MUK17" s="886"/>
      <c r="MUL17" s="886"/>
      <c r="MUM17" s="886"/>
      <c r="MUN17" s="885"/>
      <c r="MUO17" s="886"/>
      <c r="MUP17" s="886"/>
      <c r="MUQ17" s="886"/>
      <c r="MUR17" s="885"/>
      <c r="MUS17" s="886"/>
      <c r="MUT17" s="886"/>
      <c r="MUU17" s="886"/>
      <c r="MUV17" s="885"/>
      <c r="MUW17" s="886"/>
      <c r="MUX17" s="886"/>
      <c r="MUY17" s="886"/>
      <c r="MUZ17" s="885"/>
      <c r="MVA17" s="886"/>
      <c r="MVB17" s="886"/>
      <c r="MVC17" s="886"/>
      <c r="MVD17" s="885"/>
      <c r="MVE17" s="886"/>
      <c r="MVF17" s="886"/>
      <c r="MVG17" s="886"/>
      <c r="MVH17" s="885"/>
      <c r="MVI17" s="886"/>
      <c r="MVJ17" s="886"/>
      <c r="MVK17" s="886"/>
      <c r="MVL17" s="885"/>
      <c r="MVM17" s="886"/>
      <c r="MVN17" s="886"/>
      <c r="MVO17" s="886"/>
      <c r="MVP17" s="885"/>
      <c r="MVQ17" s="886"/>
      <c r="MVR17" s="886"/>
      <c r="MVS17" s="886"/>
      <c r="MVT17" s="885"/>
      <c r="MVU17" s="886"/>
      <c r="MVV17" s="886"/>
      <c r="MVW17" s="886"/>
      <c r="MVX17" s="885"/>
      <c r="MVY17" s="886"/>
      <c r="MVZ17" s="886"/>
      <c r="MWA17" s="886"/>
      <c r="MWB17" s="885"/>
      <c r="MWC17" s="886"/>
      <c r="MWD17" s="886"/>
      <c r="MWE17" s="886"/>
      <c r="MWF17" s="885"/>
      <c r="MWG17" s="886"/>
      <c r="MWH17" s="886"/>
      <c r="MWI17" s="886"/>
      <c r="MWJ17" s="885"/>
      <c r="MWK17" s="886"/>
      <c r="MWL17" s="886"/>
      <c r="MWM17" s="886"/>
      <c r="MWN17" s="885"/>
      <c r="MWO17" s="886"/>
      <c r="MWP17" s="886"/>
      <c r="MWQ17" s="886"/>
      <c r="MWR17" s="885"/>
      <c r="MWS17" s="886"/>
      <c r="MWT17" s="886"/>
      <c r="MWU17" s="886"/>
      <c r="MWV17" s="885"/>
      <c r="MWW17" s="886"/>
      <c r="MWX17" s="886"/>
      <c r="MWY17" s="886"/>
      <c r="MWZ17" s="885"/>
      <c r="MXA17" s="886"/>
      <c r="MXB17" s="886"/>
      <c r="MXC17" s="886"/>
      <c r="MXD17" s="885"/>
      <c r="MXE17" s="886"/>
      <c r="MXF17" s="886"/>
      <c r="MXG17" s="886"/>
      <c r="MXH17" s="885"/>
      <c r="MXI17" s="886"/>
      <c r="MXJ17" s="886"/>
      <c r="MXK17" s="886"/>
      <c r="MXL17" s="885"/>
      <c r="MXM17" s="886"/>
      <c r="MXN17" s="886"/>
      <c r="MXO17" s="886"/>
      <c r="MXP17" s="885"/>
      <c r="MXQ17" s="886"/>
      <c r="MXR17" s="886"/>
      <c r="MXS17" s="886"/>
      <c r="MXT17" s="885"/>
      <c r="MXU17" s="886"/>
      <c r="MXV17" s="886"/>
      <c r="MXW17" s="886"/>
      <c r="MXX17" s="885"/>
      <c r="MXY17" s="886"/>
      <c r="MXZ17" s="886"/>
      <c r="MYA17" s="886"/>
      <c r="MYB17" s="885"/>
      <c r="MYC17" s="886"/>
      <c r="MYD17" s="886"/>
      <c r="MYE17" s="886"/>
      <c r="MYF17" s="885"/>
      <c r="MYG17" s="886"/>
      <c r="MYH17" s="886"/>
      <c r="MYI17" s="886"/>
      <c r="MYJ17" s="885"/>
      <c r="MYK17" s="886"/>
      <c r="MYL17" s="886"/>
      <c r="MYM17" s="886"/>
      <c r="MYN17" s="885"/>
      <c r="MYO17" s="886"/>
      <c r="MYP17" s="886"/>
      <c r="MYQ17" s="886"/>
      <c r="MYR17" s="885"/>
      <c r="MYS17" s="886"/>
      <c r="MYT17" s="886"/>
      <c r="MYU17" s="886"/>
      <c r="MYV17" s="885"/>
      <c r="MYW17" s="886"/>
      <c r="MYX17" s="886"/>
      <c r="MYY17" s="886"/>
      <c r="MYZ17" s="885"/>
      <c r="MZA17" s="886"/>
      <c r="MZB17" s="886"/>
      <c r="MZC17" s="886"/>
      <c r="MZD17" s="885"/>
      <c r="MZE17" s="886"/>
      <c r="MZF17" s="886"/>
      <c r="MZG17" s="886"/>
      <c r="MZH17" s="885"/>
      <c r="MZI17" s="886"/>
      <c r="MZJ17" s="886"/>
      <c r="MZK17" s="886"/>
      <c r="MZL17" s="885"/>
      <c r="MZM17" s="886"/>
      <c r="MZN17" s="886"/>
      <c r="MZO17" s="886"/>
      <c r="MZP17" s="885"/>
      <c r="MZQ17" s="886"/>
      <c r="MZR17" s="886"/>
      <c r="MZS17" s="886"/>
      <c r="MZT17" s="885"/>
      <c r="MZU17" s="886"/>
      <c r="MZV17" s="886"/>
      <c r="MZW17" s="886"/>
      <c r="MZX17" s="885"/>
      <c r="MZY17" s="886"/>
      <c r="MZZ17" s="886"/>
      <c r="NAA17" s="886"/>
      <c r="NAB17" s="885"/>
      <c r="NAC17" s="886"/>
      <c r="NAD17" s="886"/>
      <c r="NAE17" s="886"/>
      <c r="NAF17" s="885"/>
      <c r="NAG17" s="886"/>
      <c r="NAH17" s="886"/>
      <c r="NAI17" s="886"/>
      <c r="NAJ17" s="885"/>
      <c r="NAK17" s="886"/>
      <c r="NAL17" s="886"/>
      <c r="NAM17" s="886"/>
      <c r="NAN17" s="885"/>
      <c r="NAO17" s="886"/>
      <c r="NAP17" s="886"/>
      <c r="NAQ17" s="886"/>
      <c r="NAR17" s="885"/>
      <c r="NAS17" s="886"/>
      <c r="NAT17" s="886"/>
      <c r="NAU17" s="886"/>
      <c r="NAV17" s="885"/>
      <c r="NAW17" s="886"/>
      <c r="NAX17" s="886"/>
      <c r="NAY17" s="886"/>
      <c r="NAZ17" s="885"/>
      <c r="NBA17" s="886"/>
      <c r="NBB17" s="886"/>
      <c r="NBC17" s="886"/>
      <c r="NBD17" s="885"/>
      <c r="NBE17" s="886"/>
      <c r="NBF17" s="886"/>
      <c r="NBG17" s="886"/>
      <c r="NBH17" s="885"/>
      <c r="NBI17" s="886"/>
      <c r="NBJ17" s="886"/>
      <c r="NBK17" s="886"/>
      <c r="NBL17" s="885"/>
      <c r="NBM17" s="886"/>
      <c r="NBN17" s="886"/>
      <c r="NBO17" s="886"/>
      <c r="NBP17" s="885"/>
      <c r="NBQ17" s="886"/>
      <c r="NBR17" s="886"/>
      <c r="NBS17" s="886"/>
      <c r="NBT17" s="885"/>
      <c r="NBU17" s="886"/>
      <c r="NBV17" s="886"/>
      <c r="NBW17" s="886"/>
      <c r="NBX17" s="885"/>
      <c r="NBY17" s="886"/>
      <c r="NBZ17" s="886"/>
      <c r="NCA17" s="886"/>
      <c r="NCB17" s="885"/>
      <c r="NCC17" s="886"/>
      <c r="NCD17" s="886"/>
      <c r="NCE17" s="886"/>
      <c r="NCF17" s="885"/>
      <c r="NCG17" s="886"/>
      <c r="NCH17" s="886"/>
      <c r="NCI17" s="886"/>
      <c r="NCJ17" s="885"/>
      <c r="NCK17" s="886"/>
      <c r="NCL17" s="886"/>
      <c r="NCM17" s="886"/>
      <c r="NCN17" s="885"/>
      <c r="NCO17" s="886"/>
      <c r="NCP17" s="886"/>
      <c r="NCQ17" s="886"/>
      <c r="NCR17" s="885"/>
      <c r="NCS17" s="886"/>
      <c r="NCT17" s="886"/>
      <c r="NCU17" s="886"/>
      <c r="NCV17" s="885"/>
      <c r="NCW17" s="886"/>
      <c r="NCX17" s="886"/>
      <c r="NCY17" s="886"/>
      <c r="NCZ17" s="885"/>
      <c r="NDA17" s="886"/>
      <c r="NDB17" s="886"/>
      <c r="NDC17" s="886"/>
      <c r="NDD17" s="885"/>
      <c r="NDE17" s="886"/>
      <c r="NDF17" s="886"/>
      <c r="NDG17" s="886"/>
      <c r="NDH17" s="885"/>
      <c r="NDI17" s="886"/>
      <c r="NDJ17" s="886"/>
      <c r="NDK17" s="886"/>
      <c r="NDL17" s="885"/>
      <c r="NDM17" s="886"/>
      <c r="NDN17" s="886"/>
      <c r="NDO17" s="886"/>
      <c r="NDP17" s="885"/>
      <c r="NDQ17" s="886"/>
      <c r="NDR17" s="886"/>
      <c r="NDS17" s="886"/>
      <c r="NDT17" s="885"/>
      <c r="NDU17" s="886"/>
      <c r="NDV17" s="886"/>
      <c r="NDW17" s="886"/>
      <c r="NDX17" s="885"/>
      <c r="NDY17" s="886"/>
      <c r="NDZ17" s="886"/>
      <c r="NEA17" s="886"/>
      <c r="NEB17" s="885"/>
      <c r="NEC17" s="886"/>
      <c r="NED17" s="886"/>
      <c r="NEE17" s="886"/>
      <c r="NEF17" s="885"/>
      <c r="NEG17" s="886"/>
      <c r="NEH17" s="886"/>
      <c r="NEI17" s="886"/>
      <c r="NEJ17" s="885"/>
      <c r="NEK17" s="886"/>
      <c r="NEL17" s="886"/>
      <c r="NEM17" s="886"/>
      <c r="NEN17" s="885"/>
      <c r="NEO17" s="886"/>
      <c r="NEP17" s="886"/>
      <c r="NEQ17" s="886"/>
      <c r="NER17" s="885"/>
      <c r="NES17" s="886"/>
      <c r="NET17" s="886"/>
      <c r="NEU17" s="886"/>
      <c r="NEV17" s="885"/>
      <c r="NEW17" s="886"/>
      <c r="NEX17" s="886"/>
      <c r="NEY17" s="886"/>
      <c r="NEZ17" s="885"/>
      <c r="NFA17" s="886"/>
      <c r="NFB17" s="886"/>
      <c r="NFC17" s="886"/>
      <c r="NFD17" s="885"/>
      <c r="NFE17" s="886"/>
      <c r="NFF17" s="886"/>
      <c r="NFG17" s="886"/>
      <c r="NFH17" s="885"/>
      <c r="NFI17" s="886"/>
      <c r="NFJ17" s="886"/>
      <c r="NFK17" s="886"/>
      <c r="NFL17" s="885"/>
      <c r="NFM17" s="886"/>
      <c r="NFN17" s="886"/>
      <c r="NFO17" s="886"/>
      <c r="NFP17" s="885"/>
      <c r="NFQ17" s="886"/>
      <c r="NFR17" s="886"/>
      <c r="NFS17" s="886"/>
      <c r="NFT17" s="885"/>
      <c r="NFU17" s="886"/>
      <c r="NFV17" s="886"/>
      <c r="NFW17" s="886"/>
      <c r="NFX17" s="885"/>
      <c r="NFY17" s="886"/>
      <c r="NFZ17" s="886"/>
      <c r="NGA17" s="886"/>
      <c r="NGB17" s="885"/>
      <c r="NGC17" s="886"/>
      <c r="NGD17" s="886"/>
      <c r="NGE17" s="886"/>
      <c r="NGF17" s="885"/>
      <c r="NGG17" s="886"/>
      <c r="NGH17" s="886"/>
      <c r="NGI17" s="886"/>
      <c r="NGJ17" s="885"/>
      <c r="NGK17" s="886"/>
      <c r="NGL17" s="886"/>
      <c r="NGM17" s="886"/>
      <c r="NGN17" s="885"/>
      <c r="NGO17" s="886"/>
      <c r="NGP17" s="886"/>
      <c r="NGQ17" s="886"/>
      <c r="NGR17" s="885"/>
      <c r="NGS17" s="886"/>
      <c r="NGT17" s="886"/>
      <c r="NGU17" s="886"/>
      <c r="NGV17" s="885"/>
      <c r="NGW17" s="886"/>
      <c r="NGX17" s="886"/>
      <c r="NGY17" s="886"/>
      <c r="NGZ17" s="885"/>
      <c r="NHA17" s="886"/>
      <c r="NHB17" s="886"/>
      <c r="NHC17" s="886"/>
      <c r="NHD17" s="885"/>
      <c r="NHE17" s="886"/>
      <c r="NHF17" s="886"/>
      <c r="NHG17" s="886"/>
      <c r="NHH17" s="885"/>
      <c r="NHI17" s="886"/>
      <c r="NHJ17" s="886"/>
      <c r="NHK17" s="886"/>
      <c r="NHL17" s="885"/>
      <c r="NHM17" s="886"/>
      <c r="NHN17" s="886"/>
      <c r="NHO17" s="886"/>
      <c r="NHP17" s="885"/>
      <c r="NHQ17" s="886"/>
      <c r="NHR17" s="886"/>
      <c r="NHS17" s="886"/>
      <c r="NHT17" s="885"/>
      <c r="NHU17" s="886"/>
      <c r="NHV17" s="886"/>
      <c r="NHW17" s="886"/>
      <c r="NHX17" s="885"/>
      <c r="NHY17" s="886"/>
      <c r="NHZ17" s="886"/>
      <c r="NIA17" s="886"/>
      <c r="NIB17" s="885"/>
      <c r="NIC17" s="886"/>
      <c r="NID17" s="886"/>
      <c r="NIE17" s="886"/>
      <c r="NIF17" s="885"/>
      <c r="NIG17" s="886"/>
      <c r="NIH17" s="886"/>
      <c r="NII17" s="886"/>
      <c r="NIJ17" s="885"/>
      <c r="NIK17" s="886"/>
      <c r="NIL17" s="886"/>
      <c r="NIM17" s="886"/>
      <c r="NIN17" s="885"/>
      <c r="NIO17" s="886"/>
      <c r="NIP17" s="886"/>
      <c r="NIQ17" s="886"/>
      <c r="NIR17" s="885"/>
      <c r="NIS17" s="886"/>
      <c r="NIT17" s="886"/>
      <c r="NIU17" s="886"/>
      <c r="NIV17" s="885"/>
      <c r="NIW17" s="886"/>
      <c r="NIX17" s="886"/>
      <c r="NIY17" s="886"/>
      <c r="NIZ17" s="885"/>
      <c r="NJA17" s="886"/>
      <c r="NJB17" s="886"/>
      <c r="NJC17" s="886"/>
      <c r="NJD17" s="885"/>
      <c r="NJE17" s="886"/>
      <c r="NJF17" s="886"/>
      <c r="NJG17" s="886"/>
      <c r="NJH17" s="885"/>
      <c r="NJI17" s="886"/>
      <c r="NJJ17" s="886"/>
      <c r="NJK17" s="886"/>
      <c r="NJL17" s="885"/>
      <c r="NJM17" s="886"/>
      <c r="NJN17" s="886"/>
      <c r="NJO17" s="886"/>
      <c r="NJP17" s="885"/>
      <c r="NJQ17" s="886"/>
      <c r="NJR17" s="886"/>
      <c r="NJS17" s="886"/>
      <c r="NJT17" s="885"/>
      <c r="NJU17" s="886"/>
      <c r="NJV17" s="886"/>
      <c r="NJW17" s="886"/>
      <c r="NJX17" s="885"/>
      <c r="NJY17" s="886"/>
      <c r="NJZ17" s="886"/>
      <c r="NKA17" s="886"/>
      <c r="NKB17" s="885"/>
      <c r="NKC17" s="886"/>
      <c r="NKD17" s="886"/>
      <c r="NKE17" s="886"/>
      <c r="NKF17" s="885"/>
      <c r="NKG17" s="886"/>
      <c r="NKH17" s="886"/>
      <c r="NKI17" s="886"/>
      <c r="NKJ17" s="885"/>
      <c r="NKK17" s="886"/>
      <c r="NKL17" s="886"/>
      <c r="NKM17" s="886"/>
      <c r="NKN17" s="885"/>
      <c r="NKO17" s="886"/>
      <c r="NKP17" s="886"/>
      <c r="NKQ17" s="886"/>
      <c r="NKR17" s="885"/>
      <c r="NKS17" s="886"/>
      <c r="NKT17" s="886"/>
      <c r="NKU17" s="886"/>
      <c r="NKV17" s="885"/>
      <c r="NKW17" s="886"/>
      <c r="NKX17" s="886"/>
      <c r="NKY17" s="886"/>
      <c r="NKZ17" s="885"/>
      <c r="NLA17" s="886"/>
      <c r="NLB17" s="886"/>
      <c r="NLC17" s="886"/>
      <c r="NLD17" s="885"/>
      <c r="NLE17" s="886"/>
      <c r="NLF17" s="886"/>
      <c r="NLG17" s="886"/>
      <c r="NLH17" s="885"/>
      <c r="NLI17" s="886"/>
      <c r="NLJ17" s="886"/>
      <c r="NLK17" s="886"/>
      <c r="NLL17" s="885"/>
      <c r="NLM17" s="886"/>
      <c r="NLN17" s="886"/>
      <c r="NLO17" s="886"/>
      <c r="NLP17" s="885"/>
      <c r="NLQ17" s="886"/>
      <c r="NLR17" s="886"/>
      <c r="NLS17" s="886"/>
      <c r="NLT17" s="885"/>
      <c r="NLU17" s="886"/>
      <c r="NLV17" s="886"/>
      <c r="NLW17" s="886"/>
      <c r="NLX17" s="885"/>
      <c r="NLY17" s="886"/>
      <c r="NLZ17" s="886"/>
      <c r="NMA17" s="886"/>
      <c r="NMB17" s="885"/>
      <c r="NMC17" s="886"/>
      <c r="NMD17" s="886"/>
      <c r="NME17" s="886"/>
      <c r="NMF17" s="885"/>
      <c r="NMG17" s="886"/>
      <c r="NMH17" s="886"/>
      <c r="NMI17" s="886"/>
      <c r="NMJ17" s="885"/>
      <c r="NMK17" s="886"/>
      <c r="NML17" s="886"/>
      <c r="NMM17" s="886"/>
      <c r="NMN17" s="885"/>
      <c r="NMO17" s="886"/>
      <c r="NMP17" s="886"/>
      <c r="NMQ17" s="886"/>
      <c r="NMR17" s="885"/>
      <c r="NMS17" s="886"/>
      <c r="NMT17" s="886"/>
      <c r="NMU17" s="886"/>
      <c r="NMV17" s="885"/>
      <c r="NMW17" s="886"/>
      <c r="NMX17" s="886"/>
      <c r="NMY17" s="886"/>
      <c r="NMZ17" s="885"/>
      <c r="NNA17" s="886"/>
      <c r="NNB17" s="886"/>
      <c r="NNC17" s="886"/>
      <c r="NND17" s="885"/>
      <c r="NNE17" s="886"/>
      <c r="NNF17" s="886"/>
      <c r="NNG17" s="886"/>
      <c r="NNH17" s="885"/>
      <c r="NNI17" s="886"/>
      <c r="NNJ17" s="886"/>
      <c r="NNK17" s="886"/>
      <c r="NNL17" s="885"/>
      <c r="NNM17" s="886"/>
      <c r="NNN17" s="886"/>
      <c r="NNO17" s="886"/>
      <c r="NNP17" s="885"/>
      <c r="NNQ17" s="886"/>
      <c r="NNR17" s="886"/>
      <c r="NNS17" s="886"/>
      <c r="NNT17" s="885"/>
      <c r="NNU17" s="886"/>
      <c r="NNV17" s="886"/>
      <c r="NNW17" s="886"/>
      <c r="NNX17" s="885"/>
      <c r="NNY17" s="886"/>
      <c r="NNZ17" s="886"/>
      <c r="NOA17" s="886"/>
      <c r="NOB17" s="885"/>
      <c r="NOC17" s="886"/>
      <c r="NOD17" s="886"/>
      <c r="NOE17" s="886"/>
      <c r="NOF17" s="885"/>
      <c r="NOG17" s="886"/>
      <c r="NOH17" s="886"/>
      <c r="NOI17" s="886"/>
      <c r="NOJ17" s="885"/>
      <c r="NOK17" s="886"/>
      <c r="NOL17" s="886"/>
      <c r="NOM17" s="886"/>
      <c r="NON17" s="885"/>
      <c r="NOO17" s="886"/>
      <c r="NOP17" s="886"/>
      <c r="NOQ17" s="886"/>
      <c r="NOR17" s="885"/>
      <c r="NOS17" s="886"/>
      <c r="NOT17" s="886"/>
      <c r="NOU17" s="886"/>
      <c r="NOV17" s="885"/>
      <c r="NOW17" s="886"/>
      <c r="NOX17" s="886"/>
      <c r="NOY17" s="886"/>
      <c r="NOZ17" s="885"/>
      <c r="NPA17" s="886"/>
      <c r="NPB17" s="886"/>
      <c r="NPC17" s="886"/>
      <c r="NPD17" s="885"/>
      <c r="NPE17" s="886"/>
      <c r="NPF17" s="886"/>
      <c r="NPG17" s="886"/>
      <c r="NPH17" s="885"/>
      <c r="NPI17" s="886"/>
      <c r="NPJ17" s="886"/>
      <c r="NPK17" s="886"/>
      <c r="NPL17" s="885"/>
      <c r="NPM17" s="886"/>
      <c r="NPN17" s="886"/>
      <c r="NPO17" s="886"/>
      <c r="NPP17" s="885"/>
      <c r="NPQ17" s="886"/>
      <c r="NPR17" s="886"/>
      <c r="NPS17" s="886"/>
      <c r="NPT17" s="885"/>
      <c r="NPU17" s="886"/>
      <c r="NPV17" s="886"/>
      <c r="NPW17" s="886"/>
      <c r="NPX17" s="885"/>
      <c r="NPY17" s="886"/>
      <c r="NPZ17" s="886"/>
      <c r="NQA17" s="886"/>
      <c r="NQB17" s="885"/>
      <c r="NQC17" s="886"/>
      <c r="NQD17" s="886"/>
      <c r="NQE17" s="886"/>
      <c r="NQF17" s="885"/>
      <c r="NQG17" s="886"/>
      <c r="NQH17" s="886"/>
      <c r="NQI17" s="886"/>
      <c r="NQJ17" s="885"/>
      <c r="NQK17" s="886"/>
      <c r="NQL17" s="886"/>
      <c r="NQM17" s="886"/>
      <c r="NQN17" s="885"/>
      <c r="NQO17" s="886"/>
      <c r="NQP17" s="886"/>
      <c r="NQQ17" s="886"/>
      <c r="NQR17" s="885"/>
      <c r="NQS17" s="886"/>
      <c r="NQT17" s="886"/>
      <c r="NQU17" s="886"/>
      <c r="NQV17" s="885"/>
      <c r="NQW17" s="886"/>
      <c r="NQX17" s="886"/>
      <c r="NQY17" s="886"/>
      <c r="NQZ17" s="885"/>
      <c r="NRA17" s="886"/>
      <c r="NRB17" s="886"/>
      <c r="NRC17" s="886"/>
      <c r="NRD17" s="885"/>
      <c r="NRE17" s="886"/>
      <c r="NRF17" s="886"/>
      <c r="NRG17" s="886"/>
      <c r="NRH17" s="885"/>
      <c r="NRI17" s="886"/>
      <c r="NRJ17" s="886"/>
      <c r="NRK17" s="886"/>
      <c r="NRL17" s="885"/>
      <c r="NRM17" s="886"/>
      <c r="NRN17" s="886"/>
      <c r="NRO17" s="886"/>
      <c r="NRP17" s="885"/>
      <c r="NRQ17" s="886"/>
      <c r="NRR17" s="886"/>
      <c r="NRS17" s="886"/>
      <c r="NRT17" s="885"/>
      <c r="NRU17" s="886"/>
      <c r="NRV17" s="886"/>
      <c r="NRW17" s="886"/>
      <c r="NRX17" s="885"/>
      <c r="NRY17" s="886"/>
      <c r="NRZ17" s="886"/>
      <c r="NSA17" s="886"/>
      <c r="NSB17" s="885"/>
      <c r="NSC17" s="886"/>
      <c r="NSD17" s="886"/>
      <c r="NSE17" s="886"/>
      <c r="NSF17" s="885"/>
      <c r="NSG17" s="886"/>
      <c r="NSH17" s="886"/>
      <c r="NSI17" s="886"/>
      <c r="NSJ17" s="885"/>
      <c r="NSK17" s="886"/>
      <c r="NSL17" s="886"/>
      <c r="NSM17" s="886"/>
      <c r="NSN17" s="885"/>
      <c r="NSO17" s="886"/>
      <c r="NSP17" s="886"/>
      <c r="NSQ17" s="886"/>
      <c r="NSR17" s="885"/>
      <c r="NSS17" s="886"/>
      <c r="NST17" s="886"/>
      <c r="NSU17" s="886"/>
      <c r="NSV17" s="885"/>
      <c r="NSW17" s="886"/>
      <c r="NSX17" s="886"/>
      <c r="NSY17" s="886"/>
      <c r="NSZ17" s="885"/>
      <c r="NTA17" s="886"/>
      <c r="NTB17" s="886"/>
      <c r="NTC17" s="886"/>
      <c r="NTD17" s="885"/>
      <c r="NTE17" s="886"/>
      <c r="NTF17" s="886"/>
      <c r="NTG17" s="886"/>
      <c r="NTH17" s="885"/>
      <c r="NTI17" s="886"/>
      <c r="NTJ17" s="886"/>
      <c r="NTK17" s="886"/>
      <c r="NTL17" s="885"/>
      <c r="NTM17" s="886"/>
      <c r="NTN17" s="886"/>
      <c r="NTO17" s="886"/>
      <c r="NTP17" s="885"/>
      <c r="NTQ17" s="886"/>
      <c r="NTR17" s="886"/>
      <c r="NTS17" s="886"/>
      <c r="NTT17" s="885"/>
      <c r="NTU17" s="886"/>
      <c r="NTV17" s="886"/>
      <c r="NTW17" s="886"/>
      <c r="NTX17" s="885"/>
      <c r="NTY17" s="886"/>
      <c r="NTZ17" s="886"/>
      <c r="NUA17" s="886"/>
      <c r="NUB17" s="885"/>
      <c r="NUC17" s="886"/>
      <c r="NUD17" s="886"/>
      <c r="NUE17" s="886"/>
      <c r="NUF17" s="885"/>
      <c r="NUG17" s="886"/>
      <c r="NUH17" s="886"/>
      <c r="NUI17" s="886"/>
      <c r="NUJ17" s="885"/>
      <c r="NUK17" s="886"/>
      <c r="NUL17" s="886"/>
      <c r="NUM17" s="886"/>
      <c r="NUN17" s="885"/>
      <c r="NUO17" s="886"/>
      <c r="NUP17" s="886"/>
      <c r="NUQ17" s="886"/>
      <c r="NUR17" s="885"/>
      <c r="NUS17" s="886"/>
      <c r="NUT17" s="886"/>
      <c r="NUU17" s="886"/>
      <c r="NUV17" s="885"/>
      <c r="NUW17" s="886"/>
      <c r="NUX17" s="886"/>
      <c r="NUY17" s="886"/>
      <c r="NUZ17" s="885"/>
      <c r="NVA17" s="886"/>
      <c r="NVB17" s="886"/>
      <c r="NVC17" s="886"/>
      <c r="NVD17" s="885"/>
      <c r="NVE17" s="886"/>
      <c r="NVF17" s="886"/>
      <c r="NVG17" s="886"/>
      <c r="NVH17" s="885"/>
      <c r="NVI17" s="886"/>
      <c r="NVJ17" s="886"/>
      <c r="NVK17" s="886"/>
      <c r="NVL17" s="885"/>
      <c r="NVM17" s="886"/>
      <c r="NVN17" s="886"/>
      <c r="NVO17" s="886"/>
      <c r="NVP17" s="885"/>
      <c r="NVQ17" s="886"/>
      <c r="NVR17" s="886"/>
      <c r="NVS17" s="886"/>
      <c r="NVT17" s="885"/>
      <c r="NVU17" s="886"/>
      <c r="NVV17" s="886"/>
      <c r="NVW17" s="886"/>
      <c r="NVX17" s="885"/>
      <c r="NVY17" s="886"/>
      <c r="NVZ17" s="886"/>
      <c r="NWA17" s="886"/>
      <c r="NWB17" s="885"/>
      <c r="NWC17" s="886"/>
      <c r="NWD17" s="886"/>
      <c r="NWE17" s="886"/>
      <c r="NWF17" s="885"/>
      <c r="NWG17" s="886"/>
      <c r="NWH17" s="886"/>
      <c r="NWI17" s="886"/>
      <c r="NWJ17" s="885"/>
      <c r="NWK17" s="886"/>
      <c r="NWL17" s="886"/>
      <c r="NWM17" s="886"/>
      <c r="NWN17" s="885"/>
      <c r="NWO17" s="886"/>
      <c r="NWP17" s="886"/>
      <c r="NWQ17" s="886"/>
      <c r="NWR17" s="885"/>
      <c r="NWS17" s="886"/>
      <c r="NWT17" s="886"/>
      <c r="NWU17" s="886"/>
      <c r="NWV17" s="885"/>
      <c r="NWW17" s="886"/>
      <c r="NWX17" s="886"/>
      <c r="NWY17" s="886"/>
      <c r="NWZ17" s="885"/>
      <c r="NXA17" s="886"/>
      <c r="NXB17" s="886"/>
      <c r="NXC17" s="886"/>
      <c r="NXD17" s="885"/>
      <c r="NXE17" s="886"/>
      <c r="NXF17" s="886"/>
      <c r="NXG17" s="886"/>
      <c r="NXH17" s="885"/>
      <c r="NXI17" s="886"/>
      <c r="NXJ17" s="886"/>
      <c r="NXK17" s="886"/>
      <c r="NXL17" s="885"/>
      <c r="NXM17" s="886"/>
      <c r="NXN17" s="886"/>
      <c r="NXO17" s="886"/>
      <c r="NXP17" s="885"/>
      <c r="NXQ17" s="886"/>
      <c r="NXR17" s="886"/>
      <c r="NXS17" s="886"/>
      <c r="NXT17" s="885"/>
      <c r="NXU17" s="886"/>
      <c r="NXV17" s="886"/>
      <c r="NXW17" s="886"/>
      <c r="NXX17" s="885"/>
      <c r="NXY17" s="886"/>
      <c r="NXZ17" s="886"/>
      <c r="NYA17" s="886"/>
      <c r="NYB17" s="885"/>
      <c r="NYC17" s="886"/>
      <c r="NYD17" s="886"/>
      <c r="NYE17" s="886"/>
      <c r="NYF17" s="885"/>
      <c r="NYG17" s="886"/>
      <c r="NYH17" s="886"/>
      <c r="NYI17" s="886"/>
      <c r="NYJ17" s="885"/>
      <c r="NYK17" s="886"/>
      <c r="NYL17" s="886"/>
      <c r="NYM17" s="886"/>
      <c r="NYN17" s="885"/>
      <c r="NYO17" s="886"/>
      <c r="NYP17" s="886"/>
      <c r="NYQ17" s="886"/>
      <c r="NYR17" s="885"/>
      <c r="NYS17" s="886"/>
      <c r="NYT17" s="886"/>
      <c r="NYU17" s="886"/>
      <c r="NYV17" s="885"/>
      <c r="NYW17" s="886"/>
      <c r="NYX17" s="886"/>
      <c r="NYY17" s="886"/>
      <c r="NYZ17" s="885"/>
      <c r="NZA17" s="886"/>
      <c r="NZB17" s="886"/>
      <c r="NZC17" s="886"/>
      <c r="NZD17" s="885"/>
      <c r="NZE17" s="886"/>
      <c r="NZF17" s="886"/>
      <c r="NZG17" s="886"/>
      <c r="NZH17" s="885"/>
      <c r="NZI17" s="886"/>
      <c r="NZJ17" s="886"/>
      <c r="NZK17" s="886"/>
      <c r="NZL17" s="885"/>
      <c r="NZM17" s="886"/>
      <c r="NZN17" s="886"/>
      <c r="NZO17" s="886"/>
      <c r="NZP17" s="885"/>
      <c r="NZQ17" s="886"/>
      <c r="NZR17" s="886"/>
      <c r="NZS17" s="886"/>
      <c r="NZT17" s="885"/>
      <c r="NZU17" s="886"/>
      <c r="NZV17" s="886"/>
      <c r="NZW17" s="886"/>
      <c r="NZX17" s="885"/>
      <c r="NZY17" s="886"/>
      <c r="NZZ17" s="886"/>
      <c r="OAA17" s="886"/>
      <c r="OAB17" s="885"/>
      <c r="OAC17" s="886"/>
      <c r="OAD17" s="886"/>
      <c r="OAE17" s="886"/>
      <c r="OAF17" s="885"/>
      <c r="OAG17" s="886"/>
      <c r="OAH17" s="886"/>
      <c r="OAI17" s="886"/>
      <c r="OAJ17" s="885"/>
      <c r="OAK17" s="886"/>
      <c r="OAL17" s="886"/>
      <c r="OAM17" s="886"/>
      <c r="OAN17" s="885"/>
      <c r="OAO17" s="886"/>
      <c r="OAP17" s="886"/>
      <c r="OAQ17" s="886"/>
      <c r="OAR17" s="885"/>
      <c r="OAS17" s="886"/>
      <c r="OAT17" s="886"/>
      <c r="OAU17" s="886"/>
      <c r="OAV17" s="885"/>
      <c r="OAW17" s="886"/>
      <c r="OAX17" s="886"/>
      <c r="OAY17" s="886"/>
      <c r="OAZ17" s="885"/>
      <c r="OBA17" s="886"/>
      <c r="OBB17" s="886"/>
      <c r="OBC17" s="886"/>
      <c r="OBD17" s="885"/>
      <c r="OBE17" s="886"/>
      <c r="OBF17" s="886"/>
      <c r="OBG17" s="886"/>
      <c r="OBH17" s="885"/>
      <c r="OBI17" s="886"/>
      <c r="OBJ17" s="886"/>
      <c r="OBK17" s="886"/>
      <c r="OBL17" s="885"/>
      <c r="OBM17" s="886"/>
      <c r="OBN17" s="886"/>
      <c r="OBO17" s="886"/>
      <c r="OBP17" s="885"/>
      <c r="OBQ17" s="886"/>
      <c r="OBR17" s="886"/>
      <c r="OBS17" s="886"/>
      <c r="OBT17" s="885"/>
      <c r="OBU17" s="886"/>
      <c r="OBV17" s="886"/>
      <c r="OBW17" s="886"/>
      <c r="OBX17" s="885"/>
      <c r="OBY17" s="886"/>
      <c r="OBZ17" s="886"/>
      <c r="OCA17" s="886"/>
      <c r="OCB17" s="885"/>
      <c r="OCC17" s="886"/>
      <c r="OCD17" s="886"/>
      <c r="OCE17" s="886"/>
      <c r="OCF17" s="885"/>
      <c r="OCG17" s="886"/>
      <c r="OCH17" s="886"/>
      <c r="OCI17" s="886"/>
      <c r="OCJ17" s="885"/>
      <c r="OCK17" s="886"/>
      <c r="OCL17" s="886"/>
      <c r="OCM17" s="886"/>
      <c r="OCN17" s="885"/>
      <c r="OCO17" s="886"/>
      <c r="OCP17" s="886"/>
      <c r="OCQ17" s="886"/>
      <c r="OCR17" s="885"/>
      <c r="OCS17" s="886"/>
      <c r="OCT17" s="886"/>
      <c r="OCU17" s="886"/>
      <c r="OCV17" s="885"/>
      <c r="OCW17" s="886"/>
      <c r="OCX17" s="886"/>
      <c r="OCY17" s="886"/>
      <c r="OCZ17" s="885"/>
      <c r="ODA17" s="886"/>
      <c r="ODB17" s="886"/>
      <c r="ODC17" s="886"/>
      <c r="ODD17" s="885"/>
      <c r="ODE17" s="886"/>
      <c r="ODF17" s="886"/>
      <c r="ODG17" s="886"/>
      <c r="ODH17" s="885"/>
      <c r="ODI17" s="886"/>
      <c r="ODJ17" s="886"/>
      <c r="ODK17" s="886"/>
      <c r="ODL17" s="885"/>
      <c r="ODM17" s="886"/>
      <c r="ODN17" s="886"/>
      <c r="ODO17" s="886"/>
      <c r="ODP17" s="885"/>
      <c r="ODQ17" s="886"/>
      <c r="ODR17" s="886"/>
      <c r="ODS17" s="886"/>
      <c r="ODT17" s="885"/>
      <c r="ODU17" s="886"/>
      <c r="ODV17" s="886"/>
      <c r="ODW17" s="886"/>
      <c r="ODX17" s="885"/>
      <c r="ODY17" s="886"/>
      <c r="ODZ17" s="886"/>
      <c r="OEA17" s="886"/>
      <c r="OEB17" s="885"/>
      <c r="OEC17" s="886"/>
      <c r="OED17" s="886"/>
      <c r="OEE17" s="886"/>
      <c r="OEF17" s="885"/>
      <c r="OEG17" s="886"/>
      <c r="OEH17" s="886"/>
      <c r="OEI17" s="886"/>
      <c r="OEJ17" s="885"/>
      <c r="OEK17" s="886"/>
      <c r="OEL17" s="886"/>
      <c r="OEM17" s="886"/>
      <c r="OEN17" s="885"/>
      <c r="OEO17" s="886"/>
      <c r="OEP17" s="886"/>
      <c r="OEQ17" s="886"/>
      <c r="OER17" s="885"/>
      <c r="OES17" s="886"/>
      <c r="OET17" s="886"/>
      <c r="OEU17" s="886"/>
      <c r="OEV17" s="885"/>
      <c r="OEW17" s="886"/>
      <c r="OEX17" s="886"/>
      <c r="OEY17" s="886"/>
      <c r="OEZ17" s="885"/>
      <c r="OFA17" s="886"/>
      <c r="OFB17" s="886"/>
      <c r="OFC17" s="886"/>
      <c r="OFD17" s="885"/>
      <c r="OFE17" s="886"/>
      <c r="OFF17" s="886"/>
      <c r="OFG17" s="886"/>
      <c r="OFH17" s="885"/>
      <c r="OFI17" s="886"/>
      <c r="OFJ17" s="886"/>
      <c r="OFK17" s="886"/>
      <c r="OFL17" s="885"/>
      <c r="OFM17" s="886"/>
      <c r="OFN17" s="886"/>
      <c r="OFO17" s="886"/>
      <c r="OFP17" s="885"/>
      <c r="OFQ17" s="886"/>
      <c r="OFR17" s="886"/>
      <c r="OFS17" s="886"/>
      <c r="OFT17" s="885"/>
      <c r="OFU17" s="886"/>
      <c r="OFV17" s="886"/>
      <c r="OFW17" s="886"/>
      <c r="OFX17" s="885"/>
      <c r="OFY17" s="886"/>
      <c r="OFZ17" s="886"/>
      <c r="OGA17" s="886"/>
      <c r="OGB17" s="885"/>
      <c r="OGC17" s="886"/>
      <c r="OGD17" s="886"/>
      <c r="OGE17" s="886"/>
      <c r="OGF17" s="885"/>
      <c r="OGG17" s="886"/>
      <c r="OGH17" s="886"/>
      <c r="OGI17" s="886"/>
      <c r="OGJ17" s="885"/>
      <c r="OGK17" s="886"/>
      <c r="OGL17" s="886"/>
      <c r="OGM17" s="886"/>
      <c r="OGN17" s="885"/>
      <c r="OGO17" s="886"/>
      <c r="OGP17" s="886"/>
      <c r="OGQ17" s="886"/>
      <c r="OGR17" s="885"/>
      <c r="OGS17" s="886"/>
      <c r="OGT17" s="886"/>
      <c r="OGU17" s="886"/>
      <c r="OGV17" s="885"/>
      <c r="OGW17" s="886"/>
      <c r="OGX17" s="886"/>
      <c r="OGY17" s="886"/>
      <c r="OGZ17" s="885"/>
      <c r="OHA17" s="886"/>
      <c r="OHB17" s="886"/>
      <c r="OHC17" s="886"/>
      <c r="OHD17" s="885"/>
      <c r="OHE17" s="886"/>
      <c r="OHF17" s="886"/>
      <c r="OHG17" s="886"/>
      <c r="OHH17" s="885"/>
      <c r="OHI17" s="886"/>
      <c r="OHJ17" s="886"/>
      <c r="OHK17" s="886"/>
      <c r="OHL17" s="885"/>
      <c r="OHM17" s="886"/>
      <c r="OHN17" s="886"/>
      <c r="OHO17" s="886"/>
      <c r="OHP17" s="885"/>
      <c r="OHQ17" s="886"/>
      <c r="OHR17" s="886"/>
      <c r="OHS17" s="886"/>
      <c r="OHT17" s="885"/>
      <c r="OHU17" s="886"/>
      <c r="OHV17" s="886"/>
      <c r="OHW17" s="886"/>
      <c r="OHX17" s="885"/>
      <c r="OHY17" s="886"/>
      <c r="OHZ17" s="886"/>
      <c r="OIA17" s="886"/>
      <c r="OIB17" s="885"/>
      <c r="OIC17" s="886"/>
      <c r="OID17" s="886"/>
      <c r="OIE17" s="886"/>
      <c r="OIF17" s="885"/>
      <c r="OIG17" s="886"/>
      <c r="OIH17" s="886"/>
      <c r="OII17" s="886"/>
      <c r="OIJ17" s="885"/>
      <c r="OIK17" s="886"/>
      <c r="OIL17" s="886"/>
      <c r="OIM17" s="886"/>
      <c r="OIN17" s="885"/>
      <c r="OIO17" s="886"/>
      <c r="OIP17" s="886"/>
      <c r="OIQ17" s="886"/>
      <c r="OIR17" s="885"/>
      <c r="OIS17" s="886"/>
      <c r="OIT17" s="886"/>
      <c r="OIU17" s="886"/>
      <c r="OIV17" s="885"/>
      <c r="OIW17" s="886"/>
      <c r="OIX17" s="886"/>
      <c r="OIY17" s="886"/>
      <c r="OIZ17" s="885"/>
      <c r="OJA17" s="886"/>
      <c r="OJB17" s="886"/>
      <c r="OJC17" s="886"/>
      <c r="OJD17" s="885"/>
      <c r="OJE17" s="886"/>
      <c r="OJF17" s="886"/>
      <c r="OJG17" s="886"/>
      <c r="OJH17" s="885"/>
      <c r="OJI17" s="886"/>
      <c r="OJJ17" s="886"/>
      <c r="OJK17" s="886"/>
      <c r="OJL17" s="885"/>
      <c r="OJM17" s="886"/>
      <c r="OJN17" s="886"/>
      <c r="OJO17" s="886"/>
      <c r="OJP17" s="885"/>
      <c r="OJQ17" s="886"/>
      <c r="OJR17" s="886"/>
      <c r="OJS17" s="886"/>
      <c r="OJT17" s="885"/>
      <c r="OJU17" s="886"/>
      <c r="OJV17" s="886"/>
      <c r="OJW17" s="886"/>
      <c r="OJX17" s="885"/>
      <c r="OJY17" s="886"/>
      <c r="OJZ17" s="886"/>
      <c r="OKA17" s="886"/>
      <c r="OKB17" s="885"/>
      <c r="OKC17" s="886"/>
      <c r="OKD17" s="886"/>
      <c r="OKE17" s="886"/>
      <c r="OKF17" s="885"/>
      <c r="OKG17" s="886"/>
      <c r="OKH17" s="886"/>
      <c r="OKI17" s="886"/>
      <c r="OKJ17" s="885"/>
      <c r="OKK17" s="886"/>
      <c r="OKL17" s="886"/>
      <c r="OKM17" s="886"/>
      <c r="OKN17" s="885"/>
      <c r="OKO17" s="886"/>
      <c r="OKP17" s="886"/>
      <c r="OKQ17" s="886"/>
      <c r="OKR17" s="885"/>
      <c r="OKS17" s="886"/>
      <c r="OKT17" s="886"/>
      <c r="OKU17" s="886"/>
      <c r="OKV17" s="885"/>
      <c r="OKW17" s="886"/>
      <c r="OKX17" s="886"/>
      <c r="OKY17" s="886"/>
      <c r="OKZ17" s="885"/>
      <c r="OLA17" s="886"/>
      <c r="OLB17" s="886"/>
      <c r="OLC17" s="886"/>
      <c r="OLD17" s="885"/>
      <c r="OLE17" s="886"/>
      <c r="OLF17" s="886"/>
      <c r="OLG17" s="886"/>
      <c r="OLH17" s="885"/>
      <c r="OLI17" s="886"/>
      <c r="OLJ17" s="886"/>
      <c r="OLK17" s="886"/>
      <c r="OLL17" s="885"/>
      <c r="OLM17" s="886"/>
      <c r="OLN17" s="886"/>
      <c r="OLO17" s="886"/>
      <c r="OLP17" s="885"/>
      <c r="OLQ17" s="886"/>
      <c r="OLR17" s="886"/>
      <c r="OLS17" s="886"/>
      <c r="OLT17" s="885"/>
      <c r="OLU17" s="886"/>
      <c r="OLV17" s="886"/>
      <c r="OLW17" s="886"/>
      <c r="OLX17" s="885"/>
      <c r="OLY17" s="886"/>
      <c r="OLZ17" s="886"/>
      <c r="OMA17" s="886"/>
      <c r="OMB17" s="885"/>
      <c r="OMC17" s="886"/>
      <c r="OMD17" s="886"/>
      <c r="OME17" s="886"/>
      <c r="OMF17" s="885"/>
      <c r="OMG17" s="886"/>
      <c r="OMH17" s="886"/>
      <c r="OMI17" s="886"/>
      <c r="OMJ17" s="885"/>
      <c r="OMK17" s="886"/>
      <c r="OML17" s="886"/>
      <c r="OMM17" s="886"/>
      <c r="OMN17" s="885"/>
      <c r="OMO17" s="886"/>
      <c r="OMP17" s="886"/>
      <c r="OMQ17" s="886"/>
      <c r="OMR17" s="885"/>
      <c r="OMS17" s="886"/>
      <c r="OMT17" s="886"/>
      <c r="OMU17" s="886"/>
      <c r="OMV17" s="885"/>
      <c r="OMW17" s="886"/>
      <c r="OMX17" s="886"/>
      <c r="OMY17" s="886"/>
      <c r="OMZ17" s="885"/>
      <c r="ONA17" s="886"/>
      <c r="ONB17" s="886"/>
      <c r="ONC17" s="886"/>
      <c r="OND17" s="885"/>
      <c r="ONE17" s="886"/>
      <c r="ONF17" s="886"/>
      <c r="ONG17" s="886"/>
      <c r="ONH17" s="885"/>
      <c r="ONI17" s="886"/>
      <c r="ONJ17" s="886"/>
      <c r="ONK17" s="886"/>
      <c r="ONL17" s="885"/>
      <c r="ONM17" s="886"/>
      <c r="ONN17" s="886"/>
      <c r="ONO17" s="886"/>
      <c r="ONP17" s="885"/>
      <c r="ONQ17" s="886"/>
      <c r="ONR17" s="886"/>
      <c r="ONS17" s="886"/>
      <c r="ONT17" s="885"/>
      <c r="ONU17" s="886"/>
      <c r="ONV17" s="886"/>
      <c r="ONW17" s="886"/>
      <c r="ONX17" s="885"/>
      <c r="ONY17" s="886"/>
      <c r="ONZ17" s="886"/>
      <c r="OOA17" s="886"/>
      <c r="OOB17" s="885"/>
      <c r="OOC17" s="886"/>
      <c r="OOD17" s="886"/>
      <c r="OOE17" s="886"/>
      <c r="OOF17" s="885"/>
      <c r="OOG17" s="886"/>
      <c r="OOH17" s="886"/>
      <c r="OOI17" s="886"/>
      <c r="OOJ17" s="885"/>
      <c r="OOK17" s="886"/>
      <c r="OOL17" s="886"/>
      <c r="OOM17" s="886"/>
      <c r="OON17" s="885"/>
      <c r="OOO17" s="886"/>
      <c r="OOP17" s="886"/>
      <c r="OOQ17" s="886"/>
      <c r="OOR17" s="885"/>
      <c r="OOS17" s="886"/>
      <c r="OOT17" s="886"/>
      <c r="OOU17" s="886"/>
      <c r="OOV17" s="885"/>
      <c r="OOW17" s="886"/>
      <c r="OOX17" s="886"/>
      <c r="OOY17" s="886"/>
      <c r="OOZ17" s="885"/>
      <c r="OPA17" s="886"/>
      <c r="OPB17" s="886"/>
      <c r="OPC17" s="886"/>
      <c r="OPD17" s="885"/>
      <c r="OPE17" s="886"/>
      <c r="OPF17" s="886"/>
      <c r="OPG17" s="886"/>
      <c r="OPH17" s="885"/>
      <c r="OPI17" s="886"/>
      <c r="OPJ17" s="886"/>
      <c r="OPK17" s="886"/>
      <c r="OPL17" s="885"/>
      <c r="OPM17" s="886"/>
      <c r="OPN17" s="886"/>
      <c r="OPO17" s="886"/>
      <c r="OPP17" s="885"/>
      <c r="OPQ17" s="886"/>
      <c r="OPR17" s="886"/>
      <c r="OPS17" s="886"/>
      <c r="OPT17" s="885"/>
      <c r="OPU17" s="886"/>
      <c r="OPV17" s="886"/>
      <c r="OPW17" s="886"/>
      <c r="OPX17" s="885"/>
      <c r="OPY17" s="886"/>
      <c r="OPZ17" s="886"/>
      <c r="OQA17" s="886"/>
      <c r="OQB17" s="885"/>
      <c r="OQC17" s="886"/>
      <c r="OQD17" s="886"/>
      <c r="OQE17" s="886"/>
      <c r="OQF17" s="885"/>
      <c r="OQG17" s="886"/>
      <c r="OQH17" s="886"/>
      <c r="OQI17" s="886"/>
      <c r="OQJ17" s="885"/>
      <c r="OQK17" s="886"/>
      <c r="OQL17" s="886"/>
      <c r="OQM17" s="886"/>
      <c r="OQN17" s="885"/>
      <c r="OQO17" s="886"/>
      <c r="OQP17" s="886"/>
      <c r="OQQ17" s="886"/>
      <c r="OQR17" s="885"/>
      <c r="OQS17" s="886"/>
      <c r="OQT17" s="886"/>
      <c r="OQU17" s="886"/>
      <c r="OQV17" s="885"/>
      <c r="OQW17" s="886"/>
      <c r="OQX17" s="886"/>
      <c r="OQY17" s="886"/>
      <c r="OQZ17" s="885"/>
      <c r="ORA17" s="886"/>
      <c r="ORB17" s="886"/>
      <c r="ORC17" s="886"/>
      <c r="ORD17" s="885"/>
      <c r="ORE17" s="886"/>
      <c r="ORF17" s="886"/>
      <c r="ORG17" s="886"/>
      <c r="ORH17" s="885"/>
      <c r="ORI17" s="886"/>
      <c r="ORJ17" s="886"/>
      <c r="ORK17" s="886"/>
      <c r="ORL17" s="885"/>
      <c r="ORM17" s="886"/>
      <c r="ORN17" s="886"/>
      <c r="ORO17" s="886"/>
      <c r="ORP17" s="885"/>
      <c r="ORQ17" s="886"/>
      <c r="ORR17" s="886"/>
      <c r="ORS17" s="886"/>
      <c r="ORT17" s="885"/>
      <c r="ORU17" s="886"/>
      <c r="ORV17" s="886"/>
      <c r="ORW17" s="886"/>
      <c r="ORX17" s="885"/>
      <c r="ORY17" s="886"/>
      <c r="ORZ17" s="886"/>
      <c r="OSA17" s="886"/>
      <c r="OSB17" s="885"/>
      <c r="OSC17" s="886"/>
      <c r="OSD17" s="886"/>
      <c r="OSE17" s="886"/>
      <c r="OSF17" s="885"/>
      <c r="OSG17" s="886"/>
      <c r="OSH17" s="886"/>
      <c r="OSI17" s="886"/>
      <c r="OSJ17" s="885"/>
      <c r="OSK17" s="886"/>
      <c r="OSL17" s="886"/>
      <c r="OSM17" s="886"/>
      <c r="OSN17" s="885"/>
      <c r="OSO17" s="886"/>
      <c r="OSP17" s="886"/>
      <c r="OSQ17" s="886"/>
      <c r="OSR17" s="885"/>
      <c r="OSS17" s="886"/>
      <c r="OST17" s="886"/>
      <c r="OSU17" s="886"/>
      <c r="OSV17" s="885"/>
      <c r="OSW17" s="886"/>
      <c r="OSX17" s="886"/>
      <c r="OSY17" s="886"/>
      <c r="OSZ17" s="885"/>
      <c r="OTA17" s="886"/>
      <c r="OTB17" s="886"/>
      <c r="OTC17" s="886"/>
      <c r="OTD17" s="885"/>
      <c r="OTE17" s="886"/>
      <c r="OTF17" s="886"/>
      <c r="OTG17" s="886"/>
      <c r="OTH17" s="885"/>
      <c r="OTI17" s="886"/>
      <c r="OTJ17" s="886"/>
      <c r="OTK17" s="886"/>
      <c r="OTL17" s="885"/>
      <c r="OTM17" s="886"/>
      <c r="OTN17" s="886"/>
      <c r="OTO17" s="886"/>
      <c r="OTP17" s="885"/>
      <c r="OTQ17" s="886"/>
      <c r="OTR17" s="886"/>
      <c r="OTS17" s="886"/>
      <c r="OTT17" s="885"/>
      <c r="OTU17" s="886"/>
      <c r="OTV17" s="886"/>
      <c r="OTW17" s="886"/>
      <c r="OTX17" s="885"/>
      <c r="OTY17" s="886"/>
      <c r="OTZ17" s="886"/>
      <c r="OUA17" s="886"/>
      <c r="OUB17" s="885"/>
      <c r="OUC17" s="886"/>
      <c r="OUD17" s="886"/>
      <c r="OUE17" s="886"/>
      <c r="OUF17" s="885"/>
      <c r="OUG17" s="886"/>
      <c r="OUH17" s="886"/>
      <c r="OUI17" s="886"/>
      <c r="OUJ17" s="885"/>
      <c r="OUK17" s="886"/>
      <c r="OUL17" s="886"/>
      <c r="OUM17" s="886"/>
      <c r="OUN17" s="885"/>
      <c r="OUO17" s="886"/>
      <c r="OUP17" s="886"/>
      <c r="OUQ17" s="886"/>
      <c r="OUR17" s="885"/>
      <c r="OUS17" s="886"/>
      <c r="OUT17" s="886"/>
      <c r="OUU17" s="886"/>
      <c r="OUV17" s="885"/>
      <c r="OUW17" s="886"/>
      <c r="OUX17" s="886"/>
      <c r="OUY17" s="886"/>
      <c r="OUZ17" s="885"/>
      <c r="OVA17" s="886"/>
      <c r="OVB17" s="886"/>
      <c r="OVC17" s="886"/>
      <c r="OVD17" s="885"/>
      <c r="OVE17" s="886"/>
      <c r="OVF17" s="886"/>
      <c r="OVG17" s="886"/>
      <c r="OVH17" s="885"/>
      <c r="OVI17" s="886"/>
      <c r="OVJ17" s="886"/>
      <c r="OVK17" s="886"/>
      <c r="OVL17" s="885"/>
      <c r="OVM17" s="886"/>
      <c r="OVN17" s="886"/>
      <c r="OVO17" s="886"/>
      <c r="OVP17" s="885"/>
      <c r="OVQ17" s="886"/>
      <c r="OVR17" s="886"/>
      <c r="OVS17" s="886"/>
      <c r="OVT17" s="885"/>
      <c r="OVU17" s="886"/>
      <c r="OVV17" s="886"/>
      <c r="OVW17" s="886"/>
      <c r="OVX17" s="885"/>
      <c r="OVY17" s="886"/>
      <c r="OVZ17" s="886"/>
      <c r="OWA17" s="886"/>
      <c r="OWB17" s="885"/>
      <c r="OWC17" s="886"/>
      <c r="OWD17" s="886"/>
      <c r="OWE17" s="886"/>
      <c r="OWF17" s="885"/>
      <c r="OWG17" s="886"/>
      <c r="OWH17" s="886"/>
      <c r="OWI17" s="886"/>
      <c r="OWJ17" s="885"/>
      <c r="OWK17" s="886"/>
      <c r="OWL17" s="886"/>
      <c r="OWM17" s="886"/>
      <c r="OWN17" s="885"/>
      <c r="OWO17" s="886"/>
      <c r="OWP17" s="886"/>
      <c r="OWQ17" s="886"/>
      <c r="OWR17" s="885"/>
      <c r="OWS17" s="886"/>
      <c r="OWT17" s="886"/>
      <c r="OWU17" s="886"/>
      <c r="OWV17" s="885"/>
      <c r="OWW17" s="886"/>
      <c r="OWX17" s="886"/>
      <c r="OWY17" s="886"/>
      <c r="OWZ17" s="885"/>
      <c r="OXA17" s="886"/>
      <c r="OXB17" s="886"/>
      <c r="OXC17" s="886"/>
      <c r="OXD17" s="885"/>
      <c r="OXE17" s="886"/>
      <c r="OXF17" s="886"/>
      <c r="OXG17" s="886"/>
      <c r="OXH17" s="885"/>
      <c r="OXI17" s="886"/>
      <c r="OXJ17" s="886"/>
      <c r="OXK17" s="886"/>
      <c r="OXL17" s="885"/>
      <c r="OXM17" s="886"/>
      <c r="OXN17" s="886"/>
      <c r="OXO17" s="886"/>
      <c r="OXP17" s="885"/>
      <c r="OXQ17" s="886"/>
      <c r="OXR17" s="886"/>
      <c r="OXS17" s="886"/>
      <c r="OXT17" s="885"/>
      <c r="OXU17" s="886"/>
      <c r="OXV17" s="886"/>
      <c r="OXW17" s="886"/>
      <c r="OXX17" s="885"/>
      <c r="OXY17" s="886"/>
      <c r="OXZ17" s="886"/>
      <c r="OYA17" s="886"/>
      <c r="OYB17" s="885"/>
      <c r="OYC17" s="886"/>
      <c r="OYD17" s="886"/>
      <c r="OYE17" s="886"/>
      <c r="OYF17" s="885"/>
      <c r="OYG17" s="886"/>
      <c r="OYH17" s="886"/>
      <c r="OYI17" s="886"/>
      <c r="OYJ17" s="885"/>
      <c r="OYK17" s="886"/>
      <c r="OYL17" s="886"/>
      <c r="OYM17" s="886"/>
      <c r="OYN17" s="885"/>
      <c r="OYO17" s="886"/>
      <c r="OYP17" s="886"/>
      <c r="OYQ17" s="886"/>
      <c r="OYR17" s="885"/>
      <c r="OYS17" s="886"/>
      <c r="OYT17" s="886"/>
      <c r="OYU17" s="886"/>
      <c r="OYV17" s="885"/>
      <c r="OYW17" s="886"/>
      <c r="OYX17" s="886"/>
      <c r="OYY17" s="886"/>
      <c r="OYZ17" s="885"/>
      <c r="OZA17" s="886"/>
      <c r="OZB17" s="886"/>
      <c r="OZC17" s="886"/>
      <c r="OZD17" s="885"/>
      <c r="OZE17" s="886"/>
      <c r="OZF17" s="886"/>
      <c r="OZG17" s="886"/>
      <c r="OZH17" s="885"/>
      <c r="OZI17" s="886"/>
      <c r="OZJ17" s="886"/>
      <c r="OZK17" s="886"/>
      <c r="OZL17" s="885"/>
      <c r="OZM17" s="886"/>
      <c r="OZN17" s="886"/>
      <c r="OZO17" s="886"/>
      <c r="OZP17" s="885"/>
      <c r="OZQ17" s="886"/>
      <c r="OZR17" s="886"/>
      <c r="OZS17" s="886"/>
      <c r="OZT17" s="885"/>
      <c r="OZU17" s="886"/>
      <c r="OZV17" s="886"/>
      <c r="OZW17" s="886"/>
      <c r="OZX17" s="885"/>
      <c r="OZY17" s="886"/>
      <c r="OZZ17" s="886"/>
      <c r="PAA17" s="886"/>
      <c r="PAB17" s="885"/>
      <c r="PAC17" s="886"/>
      <c r="PAD17" s="886"/>
      <c r="PAE17" s="886"/>
      <c r="PAF17" s="885"/>
      <c r="PAG17" s="886"/>
      <c r="PAH17" s="886"/>
      <c r="PAI17" s="886"/>
      <c r="PAJ17" s="885"/>
      <c r="PAK17" s="886"/>
      <c r="PAL17" s="886"/>
      <c r="PAM17" s="886"/>
      <c r="PAN17" s="885"/>
      <c r="PAO17" s="886"/>
      <c r="PAP17" s="886"/>
      <c r="PAQ17" s="886"/>
      <c r="PAR17" s="885"/>
      <c r="PAS17" s="886"/>
      <c r="PAT17" s="886"/>
      <c r="PAU17" s="886"/>
      <c r="PAV17" s="885"/>
      <c r="PAW17" s="886"/>
      <c r="PAX17" s="886"/>
      <c r="PAY17" s="886"/>
      <c r="PAZ17" s="885"/>
      <c r="PBA17" s="886"/>
      <c r="PBB17" s="886"/>
      <c r="PBC17" s="886"/>
      <c r="PBD17" s="885"/>
      <c r="PBE17" s="886"/>
      <c r="PBF17" s="886"/>
      <c r="PBG17" s="886"/>
      <c r="PBH17" s="885"/>
      <c r="PBI17" s="886"/>
      <c r="PBJ17" s="886"/>
      <c r="PBK17" s="886"/>
      <c r="PBL17" s="885"/>
      <c r="PBM17" s="886"/>
      <c r="PBN17" s="886"/>
      <c r="PBO17" s="886"/>
      <c r="PBP17" s="885"/>
      <c r="PBQ17" s="886"/>
      <c r="PBR17" s="886"/>
      <c r="PBS17" s="886"/>
      <c r="PBT17" s="885"/>
      <c r="PBU17" s="886"/>
      <c r="PBV17" s="886"/>
      <c r="PBW17" s="886"/>
      <c r="PBX17" s="885"/>
      <c r="PBY17" s="886"/>
      <c r="PBZ17" s="886"/>
      <c r="PCA17" s="886"/>
      <c r="PCB17" s="885"/>
      <c r="PCC17" s="886"/>
      <c r="PCD17" s="886"/>
      <c r="PCE17" s="886"/>
      <c r="PCF17" s="885"/>
      <c r="PCG17" s="886"/>
      <c r="PCH17" s="886"/>
      <c r="PCI17" s="886"/>
      <c r="PCJ17" s="885"/>
      <c r="PCK17" s="886"/>
      <c r="PCL17" s="886"/>
      <c r="PCM17" s="886"/>
      <c r="PCN17" s="885"/>
      <c r="PCO17" s="886"/>
      <c r="PCP17" s="886"/>
      <c r="PCQ17" s="886"/>
      <c r="PCR17" s="885"/>
      <c r="PCS17" s="886"/>
      <c r="PCT17" s="886"/>
      <c r="PCU17" s="886"/>
      <c r="PCV17" s="885"/>
      <c r="PCW17" s="886"/>
      <c r="PCX17" s="886"/>
      <c r="PCY17" s="886"/>
      <c r="PCZ17" s="885"/>
      <c r="PDA17" s="886"/>
      <c r="PDB17" s="886"/>
      <c r="PDC17" s="886"/>
      <c r="PDD17" s="885"/>
      <c r="PDE17" s="886"/>
      <c r="PDF17" s="886"/>
      <c r="PDG17" s="886"/>
      <c r="PDH17" s="885"/>
      <c r="PDI17" s="886"/>
      <c r="PDJ17" s="886"/>
      <c r="PDK17" s="886"/>
      <c r="PDL17" s="885"/>
      <c r="PDM17" s="886"/>
      <c r="PDN17" s="886"/>
      <c r="PDO17" s="886"/>
      <c r="PDP17" s="885"/>
      <c r="PDQ17" s="886"/>
      <c r="PDR17" s="886"/>
      <c r="PDS17" s="886"/>
      <c r="PDT17" s="885"/>
      <c r="PDU17" s="886"/>
      <c r="PDV17" s="886"/>
      <c r="PDW17" s="886"/>
      <c r="PDX17" s="885"/>
      <c r="PDY17" s="886"/>
      <c r="PDZ17" s="886"/>
      <c r="PEA17" s="886"/>
      <c r="PEB17" s="885"/>
      <c r="PEC17" s="886"/>
      <c r="PED17" s="886"/>
      <c r="PEE17" s="886"/>
      <c r="PEF17" s="885"/>
      <c r="PEG17" s="886"/>
      <c r="PEH17" s="886"/>
      <c r="PEI17" s="886"/>
      <c r="PEJ17" s="885"/>
      <c r="PEK17" s="886"/>
      <c r="PEL17" s="886"/>
      <c r="PEM17" s="886"/>
      <c r="PEN17" s="885"/>
      <c r="PEO17" s="886"/>
      <c r="PEP17" s="886"/>
      <c r="PEQ17" s="886"/>
      <c r="PER17" s="885"/>
      <c r="PES17" s="886"/>
      <c r="PET17" s="886"/>
      <c r="PEU17" s="886"/>
      <c r="PEV17" s="885"/>
      <c r="PEW17" s="886"/>
      <c r="PEX17" s="886"/>
      <c r="PEY17" s="886"/>
      <c r="PEZ17" s="885"/>
      <c r="PFA17" s="886"/>
      <c r="PFB17" s="886"/>
      <c r="PFC17" s="886"/>
      <c r="PFD17" s="885"/>
      <c r="PFE17" s="886"/>
      <c r="PFF17" s="886"/>
      <c r="PFG17" s="886"/>
      <c r="PFH17" s="885"/>
      <c r="PFI17" s="886"/>
      <c r="PFJ17" s="886"/>
      <c r="PFK17" s="886"/>
      <c r="PFL17" s="885"/>
      <c r="PFM17" s="886"/>
      <c r="PFN17" s="886"/>
      <c r="PFO17" s="886"/>
      <c r="PFP17" s="885"/>
      <c r="PFQ17" s="886"/>
      <c r="PFR17" s="886"/>
      <c r="PFS17" s="886"/>
      <c r="PFT17" s="885"/>
      <c r="PFU17" s="886"/>
      <c r="PFV17" s="886"/>
      <c r="PFW17" s="886"/>
      <c r="PFX17" s="885"/>
      <c r="PFY17" s="886"/>
      <c r="PFZ17" s="886"/>
      <c r="PGA17" s="886"/>
      <c r="PGB17" s="885"/>
      <c r="PGC17" s="886"/>
      <c r="PGD17" s="886"/>
      <c r="PGE17" s="886"/>
      <c r="PGF17" s="885"/>
      <c r="PGG17" s="886"/>
      <c r="PGH17" s="886"/>
      <c r="PGI17" s="886"/>
      <c r="PGJ17" s="885"/>
      <c r="PGK17" s="886"/>
      <c r="PGL17" s="886"/>
      <c r="PGM17" s="886"/>
      <c r="PGN17" s="885"/>
      <c r="PGO17" s="886"/>
      <c r="PGP17" s="886"/>
      <c r="PGQ17" s="886"/>
      <c r="PGR17" s="885"/>
      <c r="PGS17" s="886"/>
      <c r="PGT17" s="886"/>
      <c r="PGU17" s="886"/>
      <c r="PGV17" s="885"/>
      <c r="PGW17" s="886"/>
      <c r="PGX17" s="886"/>
      <c r="PGY17" s="886"/>
      <c r="PGZ17" s="885"/>
      <c r="PHA17" s="886"/>
      <c r="PHB17" s="886"/>
      <c r="PHC17" s="886"/>
      <c r="PHD17" s="885"/>
      <c r="PHE17" s="886"/>
      <c r="PHF17" s="886"/>
      <c r="PHG17" s="886"/>
      <c r="PHH17" s="885"/>
      <c r="PHI17" s="886"/>
      <c r="PHJ17" s="886"/>
      <c r="PHK17" s="886"/>
      <c r="PHL17" s="885"/>
      <c r="PHM17" s="886"/>
      <c r="PHN17" s="886"/>
      <c r="PHO17" s="886"/>
      <c r="PHP17" s="885"/>
      <c r="PHQ17" s="886"/>
      <c r="PHR17" s="886"/>
      <c r="PHS17" s="886"/>
      <c r="PHT17" s="885"/>
      <c r="PHU17" s="886"/>
      <c r="PHV17" s="886"/>
      <c r="PHW17" s="886"/>
      <c r="PHX17" s="885"/>
      <c r="PHY17" s="886"/>
      <c r="PHZ17" s="886"/>
      <c r="PIA17" s="886"/>
      <c r="PIB17" s="885"/>
      <c r="PIC17" s="886"/>
      <c r="PID17" s="886"/>
      <c r="PIE17" s="886"/>
      <c r="PIF17" s="885"/>
      <c r="PIG17" s="886"/>
      <c r="PIH17" s="886"/>
      <c r="PII17" s="886"/>
      <c r="PIJ17" s="885"/>
      <c r="PIK17" s="886"/>
      <c r="PIL17" s="886"/>
      <c r="PIM17" s="886"/>
      <c r="PIN17" s="885"/>
      <c r="PIO17" s="886"/>
      <c r="PIP17" s="886"/>
      <c r="PIQ17" s="886"/>
      <c r="PIR17" s="885"/>
      <c r="PIS17" s="886"/>
      <c r="PIT17" s="886"/>
      <c r="PIU17" s="886"/>
      <c r="PIV17" s="885"/>
      <c r="PIW17" s="886"/>
      <c r="PIX17" s="886"/>
      <c r="PIY17" s="886"/>
      <c r="PIZ17" s="885"/>
      <c r="PJA17" s="886"/>
      <c r="PJB17" s="886"/>
      <c r="PJC17" s="886"/>
      <c r="PJD17" s="885"/>
      <c r="PJE17" s="886"/>
      <c r="PJF17" s="886"/>
      <c r="PJG17" s="886"/>
      <c r="PJH17" s="885"/>
      <c r="PJI17" s="886"/>
      <c r="PJJ17" s="886"/>
      <c r="PJK17" s="886"/>
      <c r="PJL17" s="885"/>
      <c r="PJM17" s="886"/>
      <c r="PJN17" s="886"/>
      <c r="PJO17" s="886"/>
      <c r="PJP17" s="885"/>
      <c r="PJQ17" s="886"/>
      <c r="PJR17" s="886"/>
      <c r="PJS17" s="886"/>
      <c r="PJT17" s="885"/>
      <c r="PJU17" s="886"/>
      <c r="PJV17" s="886"/>
      <c r="PJW17" s="886"/>
      <c r="PJX17" s="885"/>
      <c r="PJY17" s="886"/>
      <c r="PJZ17" s="886"/>
      <c r="PKA17" s="886"/>
      <c r="PKB17" s="885"/>
      <c r="PKC17" s="886"/>
      <c r="PKD17" s="886"/>
      <c r="PKE17" s="886"/>
      <c r="PKF17" s="885"/>
      <c r="PKG17" s="886"/>
      <c r="PKH17" s="886"/>
      <c r="PKI17" s="886"/>
      <c r="PKJ17" s="885"/>
      <c r="PKK17" s="886"/>
      <c r="PKL17" s="886"/>
      <c r="PKM17" s="886"/>
      <c r="PKN17" s="885"/>
      <c r="PKO17" s="886"/>
      <c r="PKP17" s="886"/>
      <c r="PKQ17" s="886"/>
      <c r="PKR17" s="885"/>
      <c r="PKS17" s="886"/>
      <c r="PKT17" s="886"/>
      <c r="PKU17" s="886"/>
      <c r="PKV17" s="885"/>
      <c r="PKW17" s="886"/>
      <c r="PKX17" s="886"/>
      <c r="PKY17" s="886"/>
      <c r="PKZ17" s="885"/>
      <c r="PLA17" s="886"/>
      <c r="PLB17" s="886"/>
      <c r="PLC17" s="886"/>
      <c r="PLD17" s="885"/>
      <c r="PLE17" s="886"/>
      <c r="PLF17" s="886"/>
      <c r="PLG17" s="886"/>
      <c r="PLH17" s="885"/>
      <c r="PLI17" s="886"/>
      <c r="PLJ17" s="886"/>
      <c r="PLK17" s="886"/>
      <c r="PLL17" s="885"/>
      <c r="PLM17" s="886"/>
      <c r="PLN17" s="886"/>
      <c r="PLO17" s="886"/>
      <c r="PLP17" s="885"/>
      <c r="PLQ17" s="886"/>
      <c r="PLR17" s="886"/>
      <c r="PLS17" s="886"/>
      <c r="PLT17" s="885"/>
      <c r="PLU17" s="886"/>
      <c r="PLV17" s="886"/>
      <c r="PLW17" s="886"/>
      <c r="PLX17" s="885"/>
      <c r="PLY17" s="886"/>
      <c r="PLZ17" s="886"/>
      <c r="PMA17" s="886"/>
      <c r="PMB17" s="885"/>
      <c r="PMC17" s="886"/>
      <c r="PMD17" s="886"/>
      <c r="PME17" s="886"/>
      <c r="PMF17" s="885"/>
      <c r="PMG17" s="886"/>
      <c r="PMH17" s="886"/>
      <c r="PMI17" s="886"/>
      <c r="PMJ17" s="885"/>
      <c r="PMK17" s="886"/>
      <c r="PML17" s="886"/>
      <c r="PMM17" s="886"/>
      <c r="PMN17" s="885"/>
      <c r="PMO17" s="886"/>
      <c r="PMP17" s="886"/>
      <c r="PMQ17" s="886"/>
      <c r="PMR17" s="885"/>
      <c r="PMS17" s="886"/>
      <c r="PMT17" s="886"/>
      <c r="PMU17" s="886"/>
      <c r="PMV17" s="885"/>
      <c r="PMW17" s="886"/>
      <c r="PMX17" s="886"/>
      <c r="PMY17" s="886"/>
      <c r="PMZ17" s="885"/>
      <c r="PNA17" s="886"/>
      <c r="PNB17" s="886"/>
      <c r="PNC17" s="886"/>
      <c r="PND17" s="885"/>
      <c r="PNE17" s="886"/>
      <c r="PNF17" s="886"/>
      <c r="PNG17" s="886"/>
      <c r="PNH17" s="885"/>
      <c r="PNI17" s="886"/>
      <c r="PNJ17" s="886"/>
      <c r="PNK17" s="886"/>
      <c r="PNL17" s="885"/>
      <c r="PNM17" s="886"/>
      <c r="PNN17" s="886"/>
      <c r="PNO17" s="886"/>
      <c r="PNP17" s="885"/>
      <c r="PNQ17" s="886"/>
      <c r="PNR17" s="886"/>
      <c r="PNS17" s="886"/>
      <c r="PNT17" s="885"/>
      <c r="PNU17" s="886"/>
      <c r="PNV17" s="886"/>
      <c r="PNW17" s="886"/>
      <c r="PNX17" s="885"/>
      <c r="PNY17" s="886"/>
      <c r="PNZ17" s="886"/>
      <c r="POA17" s="886"/>
      <c r="POB17" s="885"/>
      <c r="POC17" s="886"/>
      <c r="POD17" s="886"/>
      <c r="POE17" s="886"/>
      <c r="POF17" s="885"/>
      <c r="POG17" s="886"/>
      <c r="POH17" s="886"/>
      <c r="POI17" s="886"/>
      <c r="POJ17" s="885"/>
      <c r="POK17" s="886"/>
      <c r="POL17" s="886"/>
      <c r="POM17" s="886"/>
      <c r="PON17" s="885"/>
      <c r="POO17" s="886"/>
      <c r="POP17" s="886"/>
      <c r="POQ17" s="886"/>
      <c r="POR17" s="885"/>
      <c r="POS17" s="886"/>
      <c r="POT17" s="886"/>
      <c r="POU17" s="886"/>
      <c r="POV17" s="885"/>
      <c r="POW17" s="886"/>
      <c r="POX17" s="886"/>
      <c r="POY17" s="886"/>
      <c r="POZ17" s="885"/>
      <c r="PPA17" s="886"/>
      <c r="PPB17" s="886"/>
      <c r="PPC17" s="886"/>
      <c r="PPD17" s="885"/>
      <c r="PPE17" s="886"/>
      <c r="PPF17" s="886"/>
      <c r="PPG17" s="886"/>
      <c r="PPH17" s="885"/>
      <c r="PPI17" s="886"/>
      <c r="PPJ17" s="886"/>
      <c r="PPK17" s="886"/>
      <c r="PPL17" s="885"/>
      <c r="PPM17" s="886"/>
      <c r="PPN17" s="886"/>
      <c r="PPO17" s="886"/>
      <c r="PPP17" s="885"/>
      <c r="PPQ17" s="886"/>
      <c r="PPR17" s="886"/>
      <c r="PPS17" s="886"/>
      <c r="PPT17" s="885"/>
      <c r="PPU17" s="886"/>
      <c r="PPV17" s="886"/>
      <c r="PPW17" s="886"/>
      <c r="PPX17" s="885"/>
      <c r="PPY17" s="886"/>
      <c r="PPZ17" s="886"/>
      <c r="PQA17" s="886"/>
      <c r="PQB17" s="885"/>
      <c r="PQC17" s="886"/>
      <c r="PQD17" s="886"/>
      <c r="PQE17" s="886"/>
      <c r="PQF17" s="885"/>
      <c r="PQG17" s="886"/>
      <c r="PQH17" s="886"/>
      <c r="PQI17" s="886"/>
      <c r="PQJ17" s="885"/>
      <c r="PQK17" s="886"/>
      <c r="PQL17" s="886"/>
      <c r="PQM17" s="886"/>
      <c r="PQN17" s="885"/>
      <c r="PQO17" s="886"/>
      <c r="PQP17" s="886"/>
      <c r="PQQ17" s="886"/>
      <c r="PQR17" s="885"/>
      <c r="PQS17" s="886"/>
      <c r="PQT17" s="886"/>
      <c r="PQU17" s="886"/>
      <c r="PQV17" s="885"/>
      <c r="PQW17" s="886"/>
      <c r="PQX17" s="886"/>
      <c r="PQY17" s="886"/>
      <c r="PQZ17" s="885"/>
      <c r="PRA17" s="886"/>
      <c r="PRB17" s="886"/>
      <c r="PRC17" s="886"/>
      <c r="PRD17" s="885"/>
      <c r="PRE17" s="886"/>
      <c r="PRF17" s="886"/>
      <c r="PRG17" s="886"/>
      <c r="PRH17" s="885"/>
      <c r="PRI17" s="886"/>
      <c r="PRJ17" s="886"/>
      <c r="PRK17" s="886"/>
      <c r="PRL17" s="885"/>
      <c r="PRM17" s="886"/>
      <c r="PRN17" s="886"/>
      <c r="PRO17" s="886"/>
      <c r="PRP17" s="885"/>
      <c r="PRQ17" s="886"/>
      <c r="PRR17" s="886"/>
      <c r="PRS17" s="886"/>
      <c r="PRT17" s="885"/>
      <c r="PRU17" s="886"/>
      <c r="PRV17" s="886"/>
      <c r="PRW17" s="886"/>
      <c r="PRX17" s="885"/>
      <c r="PRY17" s="886"/>
      <c r="PRZ17" s="886"/>
      <c r="PSA17" s="886"/>
      <c r="PSB17" s="885"/>
      <c r="PSC17" s="886"/>
      <c r="PSD17" s="886"/>
      <c r="PSE17" s="886"/>
      <c r="PSF17" s="885"/>
      <c r="PSG17" s="886"/>
      <c r="PSH17" s="886"/>
      <c r="PSI17" s="886"/>
      <c r="PSJ17" s="885"/>
      <c r="PSK17" s="886"/>
      <c r="PSL17" s="886"/>
      <c r="PSM17" s="886"/>
      <c r="PSN17" s="885"/>
      <c r="PSO17" s="886"/>
      <c r="PSP17" s="886"/>
      <c r="PSQ17" s="886"/>
      <c r="PSR17" s="885"/>
      <c r="PSS17" s="886"/>
      <c r="PST17" s="886"/>
      <c r="PSU17" s="886"/>
      <c r="PSV17" s="885"/>
      <c r="PSW17" s="886"/>
      <c r="PSX17" s="886"/>
      <c r="PSY17" s="886"/>
      <c r="PSZ17" s="885"/>
      <c r="PTA17" s="886"/>
      <c r="PTB17" s="886"/>
      <c r="PTC17" s="886"/>
      <c r="PTD17" s="885"/>
      <c r="PTE17" s="886"/>
      <c r="PTF17" s="886"/>
      <c r="PTG17" s="886"/>
      <c r="PTH17" s="885"/>
      <c r="PTI17" s="886"/>
      <c r="PTJ17" s="886"/>
      <c r="PTK17" s="886"/>
      <c r="PTL17" s="885"/>
      <c r="PTM17" s="886"/>
      <c r="PTN17" s="886"/>
      <c r="PTO17" s="886"/>
      <c r="PTP17" s="885"/>
      <c r="PTQ17" s="886"/>
      <c r="PTR17" s="886"/>
      <c r="PTS17" s="886"/>
      <c r="PTT17" s="885"/>
      <c r="PTU17" s="886"/>
      <c r="PTV17" s="886"/>
      <c r="PTW17" s="886"/>
      <c r="PTX17" s="885"/>
      <c r="PTY17" s="886"/>
      <c r="PTZ17" s="886"/>
      <c r="PUA17" s="886"/>
      <c r="PUB17" s="885"/>
      <c r="PUC17" s="886"/>
      <c r="PUD17" s="886"/>
      <c r="PUE17" s="886"/>
      <c r="PUF17" s="885"/>
      <c r="PUG17" s="886"/>
      <c r="PUH17" s="886"/>
      <c r="PUI17" s="886"/>
      <c r="PUJ17" s="885"/>
      <c r="PUK17" s="886"/>
      <c r="PUL17" s="886"/>
      <c r="PUM17" s="886"/>
      <c r="PUN17" s="885"/>
      <c r="PUO17" s="886"/>
      <c r="PUP17" s="886"/>
      <c r="PUQ17" s="886"/>
      <c r="PUR17" s="885"/>
      <c r="PUS17" s="886"/>
      <c r="PUT17" s="886"/>
      <c r="PUU17" s="886"/>
      <c r="PUV17" s="885"/>
      <c r="PUW17" s="886"/>
      <c r="PUX17" s="886"/>
      <c r="PUY17" s="886"/>
      <c r="PUZ17" s="885"/>
      <c r="PVA17" s="886"/>
      <c r="PVB17" s="886"/>
      <c r="PVC17" s="886"/>
      <c r="PVD17" s="885"/>
      <c r="PVE17" s="886"/>
      <c r="PVF17" s="886"/>
      <c r="PVG17" s="886"/>
      <c r="PVH17" s="885"/>
      <c r="PVI17" s="886"/>
      <c r="PVJ17" s="886"/>
      <c r="PVK17" s="886"/>
      <c r="PVL17" s="885"/>
      <c r="PVM17" s="886"/>
      <c r="PVN17" s="886"/>
      <c r="PVO17" s="886"/>
      <c r="PVP17" s="885"/>
      <c r="PVQ17" s="886"/>
      <c r="PVR17" s="886"/>
      <c r="PVS17" s="886"/>
      <c r="PVT17" s="885"/>
      <c r="PVU17" s="886"/>
      <c r="PVV17" s="886"/>
      <c r="PVW17" s="886"/>
      <c r="PVX17" s="885"/>
      <c r="PVY17" s="886"/>
      <c r="PVZ17" s="886"/>
      <c r="PWA17" s="886"/>
      <c r="PWB17" s="885"/>
      <c r="PWC17" s="886"/>
      <c r="PWD17" s="886"/>
      <c r="PWE17" s="886"/>
      <c r="PWF17" s="885"/>
      <c r="PWG17" s="886"/>
      <c r="PWH17" s="886"/>
      <c r="PWI17" s="886"/>
      <c r="PWJ17" s="885"/>
      <c r="PWK17" s="886"/>
      <c r="PWL17" s="886"/>
      <c r="PWM17" s="886"/>
      <c r="PWN17" s="885"/>
      <c r="PWO17" s="886"/>
      <c r="PWP17" s="886"/>
      <c r="PWQ17" s="886"/>
      <c r="PWR17" s="885"/>
      <c r="PWS17" s="886"/>
      <c r="PWT17" s="886"/>
      <c r="PWU17" s="886"/>
      <c r="PWV17" s="885"/>
      <c r="PWW17" s="886"/>
      <c r="PWX17" s="886"/>
      <c r="PWY17" s="886"/>
      <c r="PWZ17" s="885"/>
      <c r="PXA17" s="886"/>
      <c r="PXB17" s="886"/>
      <c r="PXC17" s="886"/>
      <c r="PXD17" s="885"/>
      <c r="PXE17" s="886"/>
      <c r="PXF17" s="886"/>
      <c r="PXG17" s="886"/>
      <c r="PXH17" s="885"/>
      <c r="PXI17" s="886"/>
      <c r="PXJ17" s="886"/>
      <c r="PXK17" s="886"/>
      <c r="PXL17" s="885"/>
      <c r="PXM17" s="886"/>
      <c r="PXN17" s="886"/>
      <c r="PXO17" s="886"/>
      <c r="PXP17" s="885"/>
      <c r="PXQ17" s="886"/>
      <c r="PXR17" s="886"/>
      <c r="PXS17" s="886"/>
      <c r="PXT17" s="885"/>
      <c r="PXU17" s="886"/>
      <c r="PXV17" s="886"/>
      <c r="PXW17" s="886"/>
      <c r="PXX17" s="885"/>
      <c r="PXY17" s="886"/>
      <c r="PXZ17" s="886"/>
      <c r="PYA17" s="886"/>
      <c r="PYB17" s="885"/>
      <c r="PYC17" s="886"/>
      <c r="PYD17" s="886"/>
      <c r="PYE17" s="886"/>
      <c r="PYF17" s="885"/>
      <c r="PYG17" s="886"/>
      <c r="PYH17" s="886"/>
      <c r="PYI17" s="886"/>
      <c r="PYJ17" s="885"/>
      <c r="PYK17" s="886"/>
      <c r="PYL17" s="886"/>
      <c r="PYM17" s="886"/>
      <c r="PYN17" s="885"/>
      <c r="PYO17" s="886"/>
      <c r="PYP17" s="886"/>
      <c r="PYQ17" s="886"/>
      <c r="PYR17" s="885"/>
      <c r="PYS17" s="886"/>
      <c r="PYT17" s="886"/>
      <c r="PYU17" s="886"/>
      <c r="PYV17" s="885"/>
      <c r="PYW17" s="886"/>
      <c r="PYX17" s="886"/>
      <c r="PYY17" s="886"/>
      <c r="PYZ17" s="885"/>
      <c r="PZA17" s="886"/>
      <c r="PZB17" s="886"/>
      <c r="PZC17" s="886"/>
      <c r="PZD17" s="885"/>
      <c r="PZE17" s="886"/>
      <c r="PZF17" s="886"/>
      <c r="PZG17" s="886"/>
      <c r="PZH17" s="885"/>
      <c r="PZI17" s="886"/>
      <c r="PZJ17" s="886"/>
      <c r="PZK17" s="886"/>
      <c r="PZL17" s="885"/>
      <c r="PZM17" s="886"/>
      <c r="PZN17" s="886"/>
      <c r="PZO17" s="886"/>
      <c r="PZP17" s="885"/>
      <c r="PZQ17" s="886"/>
      <c r="PZR17" s="886"/>
      <c r="PZS17" s="886"/>
      <c r="PZT17" s="885"/>
      <c r="PZU17" s="886"/>
      <c r="PZV17" s="886"/>
      <c r="PZW17" s="886"/>
      <c r="PZX17" s="885"/>
      <c r="PZY17" s="886"/>
      <c r="PZZ17" s="886"/>
      <c r="QAA17" s="886"/>
      <c r="QAB17" s="885"/>
      <c r="QAC17" s="886"/>
      <c r="QAD17" s="886"/>
      <c r="QAE17" s="886"/>
      <c r="QAF17" s="885"/>
      <c r="QAG17" s="886"/>
      <c r="QAH17" s="886"/>
      <c r="QAI17" s="886"/>
      <c r="QAJ17" s="885"/>
      <c r="QAK17" s="886"/>
      <c r="QAL17" s="886"/>
      <c r="QAM17" s="886"/>
      <c r="QAN17" s="885"/>
      <c r="QAO17" s="886"/>
      <c r="QAP17" s="886"/>
      <c r="QAQ17" s="886"/>
      <c r="QAR17" s="885"/>
      <c r="QAS17" s="886"/>
      <c r="QAT17" s="886"/>
      <c r="QAU17" s="886"/>
      <c r="QAV17" s="885"/>
      <c r="QAW17" s="886"/>
      <c r="QAX17" s="886"/>
      <c r="QAY17" s="886"/>
      <c r="QAZ17" s="885"/>
      <c r="QBA17" s="886"/>
      <c r="QBB17" s="886"/>
      <c r="QBC17" s="886"/>
      <c r="QBD17" s="885"/>
      <c r="QBE17" s="886"/>
      <c r="QBF17" s="886"/>
      <c r="QBG17" s="886"/>
      <c r="QBH17" s="885"/>
      <c r="QBI17" s="886"/>
      <c r="QBJ17" s="886"/>
      <c r="QBK17" s="886"/>
      <c r="QBL17" s="885"/>
      <c r="QBM17" s="886"/>
      <c r="QBN17" s="886"/>
      <c r="QBO17" s="886"/>
      <c r="QBP17" s="885"/>
      <c r="QBQ17" s="886"/>
      <c r="QBR17" s="886"/>
      <c r="QBS17" s="886"/>
      <c r="QBT17" s="885"/>
      <c r="QBU17" s="886"/>
      <c r="QBV17" s="886"/>
      <c r="QBW17" s="886"/>
      <c r="QBX17" s="885"/>
      <c r="QBY17" s="886"/>
      <c r="QBZ17" s="886"/>
      <c r="QCA17" s="886"/>
      <c r="QCB17" s="885"/>
      <c r="QCC17" s="886"/>
      <c r="QCD17" s="886"/>
      <c r="QCE17" s="886"/>
      <c r="QCF17" s="885"/>
      <c r="QCG17" s="886"/>
      <c r="QCH17" s="886"/>
      <c r="QCI17" s="886"/>
      <c r="QCJ17" s="885"/>
      <c r="QCK17" s="886"/>
      <c r="QCL17" s="886"/>
      <c r="QCM17" s="886"/>
      <c r="QCN17" s="885"/>
      <c r="QCO17" s="886"/>
      <c r="QCP17" s="886"/>
      <c r="QCQ17" s="886"/>
      <c r="QCR17" s="885"/>
      <c r="QCS17" s="886"/>
      <c r="QCT17" s="886"/>
      <c r="QCU17" s="886"/>
      <c r="QCV17" s="885"/>
      <c r="QCW17" s="886"/>
      <c r="QCX17" s="886"/>
      <c r="QCY17" s="886"/>
      <c r="QCZ17" s="885"/>
      <c r="QDA17" s="886"/>
      <c r="QDB17" s="886"/>
      <c r="QDC17" s="886"/>
      <c r="QDD17" s="885"/>
      <c r="QDE17" s="886"/>
      <c r="QDF17" s="886"/>
      <c r="QDG17" s="886"/>
      <c r="QDH17" s="885"/>
      <c r="QDI17" s="886"/>
      <c r="QDJ17" s="886"/>
      <c r="QDK17" s="886"/>
      <c r="QDL17" s="885"/>
      <c r="QDM17" s="886"/>
      <c r="QDN17" s="886"/>
      <c r="QDO17" s="886"/>
      <c r="QDP17" s="885"/>
      <c r="QDQ17" s="886"/>
      <c r="QDR17" s="886"/>
      <c r="QDS17" s="886"/>
      <c r="QDT17" s="885"/>
      <c r="QDU17" s="886"/>
      <c r="QDV17" s="886"/>
      <c r="QDW17" s="886"/>
      <c r="QDX17" s="885"/>
      <c r="QDY17" s="886"/>
      <c r="QDZ17" s="886"/>
      <c r="QEA17" s="886"/>
      <c r="QEB17" s="885"/>
      <c r="QEC17" s="886"/>
      <c r="QED17" s="886"/>
      <c r="QEE17" s="886"/>
      <c r="QEF17" s="885"/>
      <c r="QEG17" s="886"/>
      <c r="QEH17" s="886"/>
      <c r="QEI17" s="886"/>
      <c r="QEJ17" s="885"/>
      <c r="QEK17" s="886"/>
      <c r="QEL17" s="886"/>
      <c r="QEM17" s="886"/>
      <c r="QEN17" s="885"/>
      <c r="QEO17" s="886"/>
      <c r="QEP17" s="886"/>
      <c r="QEQ17" s="886"/>
      <c r="QER17" s="885"/>
      <c r="QES17" s="886"/>
      <c r="QET17" s="886"/>
      <c r="QEU17" s="886"/>
      <c r="QEV17" s="885"/>
      <c r="QEW17" s="886"/>
      <c r="QEX17" s="886"/>
      <c r="QEY17" s="886"/>
      <c r="QEZ17" s="885"/>
      <c r="QFA17" s="886"/>
      <c r="QFB17" s="886"/>
      <c r="QFC17" s="886"/>
      <c r="QFD17" s="885"/>
      <c r="QFE17" s="886"/>
      <c r="QFF17" s="886"/>
      <c r="QFG17" s="886"/>
      <c r="QFH17" s="885"/>
      <c r="QFI17" s="886"/>
      <c r="QFJ17" s="886"/>
      <c r="QFK17" s="886"/>
      <c r="QFL17" s="885"/>
      <c r="QFM17" s="886"/>
      <c r="QFN17" s="886"/>
      <c r="QFO17" s="886"/>
      <c r="QFP17" s="885"/>
      <c r="QFQ17" s="886"/>
      <c r="QFR17" s="886"/>
      <c r="QFS17" s="886"/>
      <c r="QFT17" s="885"/>
      <c r="QFU17" s="886"/>
      <c r="QFV17" s="886"/>
      <c r="QFW17" s="886"/>
      <c r="QFX17" s="885"/>
      <c r="QFY17" s="886"/>
      <c r="QFZ17" s="886"/>
      <c r="QGA17" s="886"/>
      <c r="QGB17" s="885"/>
      <c r="QGC17" s="886"/>
      <c r="QGD17" s="886"/>
      <c r="QGE17" s="886"/>
      <c r="QGF17" s="885"/>
      <c r="QGG17" s="886"/>
      <c r="QGH17" s="886"/>
      <c r="QGI17" s="886"/>
      <c r="QGJ17" s="885"/>
      <c r="QGK17" s="886"/>
      <c r="QGL17" s="886"/>
      <c r="QGM17" s="886"/>
      <c r="QGN17" s="885"/>
      <c r="QGO17" s="886"/>
      <c r="QGP17" s="886"/>
      <c r="QGQ17" s="886"/>
      <c r="QGR17" s="885"/>
      <c r="QGS17" s="886"/>
      <c r="QGT17" s="886"/>
      <c r="QGU17" s="886"/>
      <c r="QGV17" s="885"/>
      <c r="QGW17" s="886"/>
      <c r="QGX17" s="886"/>
      <c r="QGY17" s="886"/>
      <c r="QGZ17" s="885"/>
      <c r="QHA17" s="886"/>
      <c r="QHB17" s="886"/>
      <c r="QHC17" s="886"/>
      <c r="QHD17" s="885"/>
      <c r="QHE17" s="886"/>
      <c r="QHF17" s="886"/>
      <c r="QHG17" s="886"/>
      <c r="QHH17" s="885"/>
      <c r="QHI17" s="886"/>
      <c r="QHJ17" s="886"/>
      <c r="QHK17" s="886"/>
      <c r="QHL17" s="885"/>
      <c r="QHM17" s="886"/>
      <c r="QHN17" s="886"/>
      <c r="QHO17" s="886"/>
      <c r="QHP17" s="885"/>
      <c r="QHQ17" s="886"/>
      <c r="QHR17" s="886"/>
      <c r="QHS17" s="886"/>
      <c r="QHT17" s="885"/>
      <c r="QHU17" s="886"/>
      <c r="QHV17" s="886"/>
      <c r="QHW17" s="886"/>
      <c r="QHX17" s="885"/>
      <c r="QHY17" s="886"/>
      <c r="QHZ17" s="886"/>
      <c r="QIA17" s="886"/>
      <c r="QIB17" s="885"/>
      <c r="QIC17" s="886"/>
      <c r="QID17" s="886"/>
      <c r="QIE17" s="886"/>
      <c r="QIF17" s="885"/>
      <c r="QIG17" s="886"/>
      <c r="QIH17" s="886"/>
      <c r="QII17" s="886"/>
      <c r="QIJ17" s="885"/>
      <c r="QIK17" s="886"/>
      <c r="QIL17" s="886"/>
      <c r="QIM17" s="886"/>
      <c r="QIN17" s="885"/>
      <c r="QIO17" s="886"/>
      <c r="QIP17" s="886"/>
      <c r="QIQ17" s="886"/>
      <c r="QIR17" s="885"/>
      <c r="QIS17" s="886"/>
      <c r="QIT17" s="886"/>
      <c r="QIU17" s="886"/>
      <c r="QIV17" s="885"/>
      <c r="QIW17" s="886"/>
      <c r="QIX17" s="886"/>
      <c r="QIY17" s="886"/>
      <c r="QIZ17" s="885"/>
      <c r="QJA17" s="886"/>
      <c r="QJB17" s="886"/>
      <c r="QJC17" s="886"/>
      <c r="QJD17" s="885"/>
      <c r="QJE17" s="886"/>
      <c r="QJF17" s="886"/>
      <c r="QJG17" s="886"/>
      <c r="QJH17" s="885"/>
      <c r="QJI17" s="886"/>
      <c r="QJJ17" s="886"/>
      <c r="QJK17" s="886"/>
      <c r="QJL17" s="885"/>
      <c r="QJM17" s="886"/>
      <c r="QJN17" s="886"/>
      <c r="QJO17" s="886"/>
      <c r="QJP17" s="885"/>
      <c r="QJQ17" s="886"/>
      <c r="QJR17" s="886"/>
      <c r="QJS17" s="886"/>
      <c r="QJT17" s="885"/>
      <c r="QJU17" s="886"/>
      <c r="QJV17" s="886"/>
      <c r="QJW17" s="886"/>
      <c r="QJX17" s="885"/>
      <c r="QJY17" s="886"/>
      <c r="QJZ17" s="886"/>
      <c r="QKA17" s="886"/>
      <c r="QKB17" s="885"/>
      <c r="QKC17" s="886"/>
      <c r="QKD17" s="886"/>
      <c r="QKE17" s="886"/>
      <c r="QKF17" s="885"/>
      <c r="QKG17" s="886"/>
      <c r="QKH17" s="886"/>
      <c r="QKI17" s="886"/>
      <c r="QKJ17" s="885"/>
      <c r="QKK17" s="886"/>
      <c r="QKL17" s="886"/>
      <c r="QKM17" s="886"/>
      <c r="QKN17" s="885"/>
      <c r="QKO17" s="886"/>
      <c r="QKP17" s="886"/>
      <c r="QKQ17" s="886"/>
      <c r="QKR17" s="885"/>
      <c r="QKS17" s="886"/>
      <c r="QKT17" s="886"/>
      <c r="QKU17" s="886"/>
      <c r="QKV17" s="885"/>
      <c r="QKW17" s="886"/>
      <c r="QKX17" s="886"/>
      <c r="QKY17" s="886"/>
      <c r="QKZ17" s="885"/>
      <c r="QLA17" s="886"/>
      <c r="QLB17" s="886"/>
      <c r="QLC17" s="886"/>
      <c r="QLD17" s="885"/>
      <c r="QLE17" s="886"/>
      <c r="QLF17" s="886"/>
      <c r="QLG17" s="886"/>
      <c r="QLH17" s="885"/>
      <c r="QLI17" s="886"/>
      <c r="QLJ17" s="886"/>
      <c r="QLK17" s="886"/>
      <c r="QLL17" s="885"/>
      <c r="QLM17" s="886"/>
      <c r="QLN17" s="886"/>
      <c r="QLO17" s="886"/>
      <c r="QLP17" s="885"/>
      <c r="QLQ17" s="886"/>
      <c r="QLR17" s="886"/>
      <c r="QLS17" s="886"/>
      <c r="QLT17" s="885"/>
      <c r="QLU17" s="886"/>
      <c r="QLV17" s="886"/>
      <c r="QLW17" s="886"/>
      <c r="QLX17" s="885"/>
      <c r="QLY17" s="886"/>
      <c r="QLZ17" s="886"/>
      <c r="QMA17" s="886"/>
      <c r="QMB17" s="885"/>
      <c r="QMC17" s="886"/>
      <c r="QMD17" s="886"/>
      <c r="QME17" s="886"/>
      <c r="QMF17" s="885"/>
      <c r="QMG17" s="886"/>
      <c r="QMH17" s="886"/>
      <c r="QMI17" s="886"/>
      <c r="QMJ17" s="885"/>
      <c r="QMK17" s="886"/>
      <c r="QML17" s="886"/>
      <c r="QMM17" s="886"/>
      <c r="QMN17" s="885"/>
      <c r="QMO17" s="886"/>
      <c r="QMP17" s="886"/>
      <c r="QMQ17" s="886"/>
      <c r="QMR17" s="885"/>
      <c r="QMS17" s="886"/>
      <c r="QMT17" s="886"/>
      <c r="QMU17" s="886"/>
      <c r="QMV17" s="885"/>
      <c r="QMW17" s="886"/>
      <c r="QMX17" s="886"/>
      <c r="QMY17" s="886"/>
      <c r="QMZ17" s="885"/>
      <c r="QNA17" s="886"/>
      <c r="QNB17" s="886"/>
      <c r="QNC17" s="886"/>
      <c r="QND17" s="885"/>
      <c r="QNE17" s="886"/>
      <c r="QNF17" s="886"/>
      <c r="QNG17" s="886"/>
      <c r="QNH17" s="885"/>
      <c r="QNI17" s="886"/>
      <c r="QNJ17" s="886"/>
      <c r="QNK17" s="886"/>
      <c r="QNL17" s="885"/>
      <c r="QNM17" s="886"/>
      <c r="QNN17" s="886"/>
      <c r="QNO17" s="886"/>
      <c r="QNP17" s="885"/>
      <c r="QNQ17" s="886"/>
      <c r="QNR17" s="886"/>
      <c r="QNS17" s="886"/>
      <c r="QNT17" s="885"/>
      <c r="QNU17" s="886"/>
      <c r="QNV17" s="886"/>
      <c r="QNW17" s="886"/>
      <c r="QNX17" s="885"/>
      <c r="QNY17" s="886"/>
      <c r="QNZ17" s="886"/>
      <c r="QOA17" s="886"/>
      <c r="QOB17" s="885"/>
      <c r="QOC17" s="886"/>
      <c r="QOD17" s="886"/>
      <c r="QOE17" s="886"/>
      <c r="QOF17" s="885"/>
      <c r="QOG17" s="886"/>
      <c r="QOH17" s="886"/>
      <c r="QOI17" s="886"/>
      <c r="QOJ17" s="885"/>
      <c r="QOK17" s="886"/>
      <c r="QOL17" s="886"/>
      <c r="QOM17" s="886"/>
      <c r="QON17" s="885"/>
      <c r="QOO17" s="886"/>
      <c r="QOP17" s="886"/>
      <c r="QOQ17" s="886"/>
      <c r="QOR17" s="885"/>
      <c r="QOS17" s="886"/>
      <c r="QOT17" s="886"/>
      <c r="QOU17" s="886"/>
      <c r="QOV17" s="885"/>
      <c r="QOW17" s="886"/>
      <c r="QOX17" s="886"/>
      <c r="QOY17" s="886"/>
      <c r="QOZ17" s="885"/>
      <c r="QPA17" s="886"/>
      <c r="QPB17" s="886"/>
      <c r="QPC17" s="886"/>
      <c r="QPD17" s="885"/>
      <c r="QPE17" s="886"/>
      <c r="QPF17" s="886"/>
      <c r="QPG17" s="886"/>
      <c r="QPH17" s="885"/>
      <c r="QPI17" s="886"/>
      <c r="QPJ17" s="886"/>
      <c r="QPK17" s="886"/>
      <c r="QPL17" s="885"/>
      <c r="QPM17" s="886"/>
      <c r="QPN17" s="886"/>
      <c r="QPO17" s="886"/>
      <c r="QPP17" s="885"/>
      <c r="QPQ17" s="886"/>
      <c r="QPR17" s="886"/>
      <c r="QPS17" s="886"/>
      <c r="QPT17" s="885"/>
      <c r="QPU17" s="886"/>
      <c r="QPV17" s="886"/>
      <c r="QPW17" s="886"/>
      <c r="QPX17" s="885"/>
      <c r="QPY17" s="886"/>
      <c r="QPZ17" s="886"/>
      <c r="QQA17" s="886"/>
      <c r="QQB17" s="885"/>
      <c r="QQC17" s="886"/>
      <c r="QQD17" s="886"/>
      <c r="QQE17" s="886"/>
      <c r="QQF17" s="885"/>
      <c r="QQG17" s="886"/>
      <c r="QQH17" s="886"/>
      <c r="QQI17" s="886"/>
      <c r="QQJ17" s="885"/>
      <c r="QQK17" s="886"/>
      <c r="QQL17" s="886"/>
      <c r="QQM17" s="886"/>
      <c r="QQN17" s="885"/>
      <c r="QQO17" s="886"/>
      <c r="QQP17" s="886"/>
      <c r="QQQ17" s="886"/>
      <c r="QQR17" s="885"/>
      <c r="QQS17" s="886"/>
      <c r="QQT17" s="886"/>
      <c r="QQU17" s="886"/>
      <c r="QQV17" s="885"/>
      <c r="QQW17" s="886"/>
      <c r="QQX17" s="886"/>
      <c r="QQY17" s="886"/>
      <c r="QQZ17" s="885"/>
      <c r="QRA17" s="886"/>
      <c r="QRB17" s="886"/>
      <c r="QRC17" s="886"/>
      <c r="QRD17" s="885"/>
      <c r="QRE17" s="886"/>
      <c r="QRF17" s="886"/>
      <c r="QRG17" s="886"/>
      <c r="QRH17" s="885"/>
      <c r="QRI17" s="886"/>
      <c r="QRJ17" s="886"/>
      <c r="QRK17" s="886"/>
      <c r="QRL17" s="885"/>
      <c r="QRM17" s="886"/>
      <c r="QRN17" s="886"/>
      <c r="QRO17" s="886"/>
      <c r="QRP17" s="885"/>
      <c r="QRQ17" s="886"/>
      <c r="QRR17" s="886"/>
      <c r="QRS17" s="886"/>
      <c r="QRT17" s="885"/>
      <c r="QRU17" s="886"/>
      <c r="QRV17" s="886"/>
      <c r="QRW17" s="886"/>
      <c r="QRX17" s="885"/>
      <c r="QRY17" s="886"/>
      <c r="QRZ17" s="886"/>
      <c r="QSA17" s="886"/>
      <c r="QSB17" s="885"/>
      <c r="QSC17" s="886"/>
      <c r="QSD17" s="886"/>
      <c r="QSE17" s="886"/>
      <c r="QSF17" s="885"/>
      <c r="QSG17" s="886"/>
      <c r="QSH17" s="886"/>
      <c r="QSI17" s="886"/>
      <c r="QSJ17" s="885"/>
      <c r="QSK17" s="886"/>
      <c r="QSL17" s="886"/>
      <c r="QSM17" s="886"/>
      <c r="QSN17" s="885"/>
      <c r="QSO17" s="886"/>
      <c r="QSP17" s="886"/>
      <c r="QSQ17" s="886"/>
      <c r="QSR17" s="885"/>
      <c r="QSS17" s="886"/>
      <c r="QST17" s="886"/>
      <c r="QSU17" s="886"/>
      <c r="QSV17" s="885"/>
      <c r="QSW17" s="886"/>
      <c r="QSX17" s="886"/>
      <c r="QSY17" s="886"/>
      <c r="QSZ17" s="885"/>
      <c r="QTA17" s="886"/>
      <c r="QTB17" s="886"/>
      <c r="QTC17" s="886"/>
      <c r="QTD17" s="885"/>
      <c r="QTE17" s="886"/>
      <c r="QTF17" s="886"/>
      <c r="QTG17" s="886"/>
      <c r="QTH17" s="885"/>
      <c r="QTI17" s="886"/>
      <c r="QTJ17" s="886"/>
      <c r="QTK17" s="886"/>
      <c r="QTL17" s="885"/>
      <c r="QTM17" s="886"/>
      <c r="QTN17" s="886"/>
      <c r="QTO17" s="886"/>
      <c r="QTP17" s="885"/>
      <c r="QTQ17" s="886"/>
      <c r="QTR17" s="886"/>
      <c r="QTS17" s="886"/>
      <c r="QTT17" s="885"/>
      <c r="QTU17" s="886"/>
      <c r="QTV17" s="886"/>
      <c r="QTW17" s="886"/>
      <c r="QTX17" s="885"/>
      <c r="QTY17" s="886"/>
      <c r="QTZ17" s="886"/>
      <c r="QUA17" s="886"/>
      <c r="QUB17" s="885"/>
      <c r="QUC17" s="886"/>
      <c r="QUD17" s="886"/>
      <c r="QUE17" s="886"/>
      <c r="QUF17" s="885"/>
      <c r="QUG17" s="886"/>
      <c r="QUH17" s="886"/>
      <c r="QUI17" s="886"/>
      <c r="QUJ17" s="885"/>
      <c r="QUK17" s="886"/>
      <c r="QUL17" s="886"/>
      <c r="QUM17" s="886"/>
      <c r="QUN17" s="885"/>
      <c r="QUO17" s="886"/>
      <c r="QUP17" s="886"/>
      <c r="QUQ17" s="886"/>
      <c r="QUR17" s="885"/>
      <c r="QUS17" s="886"/>
      <c r="QUT17" s="886"/>
      <c r="QUU17" s="886"/>
      <c r="QUV17" s="885"/>
      <c r="QUW17" s="886"/>
      <c r="QUX17" s="886"/>
      <c r="QUY17" s="886"/>
      <c r="QUZ17" s="885"/>
      <c r="QVA17" s="886"/>
      <c r="QVB17" s="886"/>
      <c r="QVC17" s="886"/>
      <c r="QVD17" s="885"/>
      <c r="QVE17" s="886"/>
      <c r="QVF17" s="886"/>
      <c r="QVG17" s="886"/>
      <c r="QVH17" s="885"/>
      <c r="QVI17" s="886"/>
      <c r="QVJ17" s="886"/>
      <c r="QVK17" s="886"/>
      <c r="QVL17" s="885"/>
      <c r="QVM17" s="886"/>
      <c r="QVN17" s="886"/>
      <c r="QVO17" s="886"/>
      <c r="QVP17" s="885"/>
      <c r="QVQ17" s="886"/>
      <c r="QVR17" s="886"/>
      <c r="QVS17" s="886"/>
      <c r="QVT17" s="885"/>
      <c r="QVU17" s="886"/>
      <c r="QVV17" s="886"/>
      <c r="QVW17" s="886"/>
      <c r="QVX17" s="885"/>
      <c r="QVY17" s="886"/>
      <c r="QVZ17" s="886"/>
      <c r="QWA17" s="886"/>
      <c r="QWB17" s="885"/>
      <c r="QWC17" s="886"/>
      <c r="QWD17" s="886"/>
      <c r="QWE17" s="886"/>
      <c r="QWF17" s="885"/>
      <c r="QWG17" s="886"/>
      <c r="QWH17" s="886"/>
      <c r="QWI17" s="886"/>
      <c r="QWJ17" s="885"/>
      <c r="QWK17" s="886"/>
      <c r="QWL17" s="886"/>
      <c r="QWM17" s="886"/>
      <c r="QWN17" s="885"/>
      <c r="QWO17" s="886"/>
      <c r="QWP17" s="886"/>
      <c r="QWQ17" s="886"/>
      <c r="QWR17" s="885"/>
      <c r="QWS17" s="886"/>
      <c r="QWT17" s="886"/>
      <c r="QWU17" s="886"/>
      <c r="QWV17" s="885"/>
      <c r="QWW17" s="886"/>
      <c r="QWX17" s="886"/>
      <c r="QWY17" s="886"/>
      <c r="QWZ17" s="885"/>
      <c r="QXA17" s="886"/>
      <c r="QXB17" s="886"/>
      <c r="QXC17" s="886"/>
      <c r="QXD17" s="885"/>
      <c r="QXE17" s="886"/>
      <c r="QXF17" s="886"/>
      <c r="QXG17" s="886"/>
      <c r="QXH17" s="885"/>
      <c r="QXI17" s="886"/>
      <c r="QXJ17" s="886"/>
      <c r="QXK17" s="886"/>
      <c r="QXL17" s="885"/>
      <c r="QXM17" s="886"/>
      <c r="QXN17" s="886"/>
      <c r="QXO17" s="886"/>
      <c r="QXP17" s="885"/>
      <c r="QXQ17" s="886"/>
      <c r="QXR17" s="886"/>
      <c r="QXS17" s="886"/>
      <c r="QXT17" s="885"/>
      <c r="QXU17" s="886"/>
      <c r="QXV17" s="886"/>
      <c r="QXW17" s="886"/>
      <c r="QXX17" s="885"/>
      <c r="QXY17" s="886"/>
      <c r="QXZ17" s="886"/>
      <c r="QYA17" s="886"/>
      <c r="QYB17" s="885"/>
      <c r="QYC17" s="886"/>
      <c r="QYD17" s="886"/>
      <c r="QYE17" s="886"/>
      <c r="QYF17" s="885"/>
      <c r="QYG17" s="886"/>
      <c r="QYH17" s="886"/>
      <c r="QYI17" s="886"/>
      <c r="QYJ17" s="885"/>
      <c r="QYK17" s="886"/>
      <c r="QYL17" s="886"/>
      <c r="QYM17" s="886"/>
      <c r="QYN17" s="885"/>
      <c r="QYO17" s="886"/>
      <c r="QYP17" s="886"/>
      <c r="QYQ17" s="886"/>
      <c r="QYR17" s="885"/>
      <c r="QYS17" s="886"/>
      <c r="QYT17" s="886"/>
      <c r="QYU17" s="886"/>
      <c r="QYV17" s="885"/>
      <c r="QYW17" s="886"/>
      <c r="QYX17" s="886"/>
      <c r="QYY17" s="886"/>
      <c r="QYZ17" s="885"/>
      <c r="QZA17" s="886"/>
      <c r="QZB17" s="886"/>
      <c r="QZC17" s="886"/>
      <c r="QZD17" s="885"/>
      <c r="QZE17" s="886"/>
      <c r="QZF17" s="886"/>
      <c r="QZG17" s="886"/>
      <c r="QZH17" s="885"/>
      <c r="QZI17" s="886"/>
      <c r="QZJ17" s="886"/>
      <c r="QZK17" s="886"/>
      <c r="QZL17" s="885"/>
      <c r="QZM17" s="886"/>
      <c r="QZN17" s="886"/>
      <c r="QZO17" s="886"/>
      <c r="QZP17" s="885"/>
      <c r="QZQ17" s="886"/>
      <c r="QZR17" s="886"/>
      <c r="QZS17" s="886"/>
      <c r="QZT17" s="885"/>
      <c r="QZU17" s="886"/>
      <c r="QZV17" s="886"/>
      <c r="QZW17" s="886"/>
      <c r="QZX17" s="885"/>
      <c r="QZY17" s="886"/>
      <c r="QZZ17" s="886"/>
      <c r="RAA17" s="886"/>
      <c r="RAB17" s="885"/>
      <c r="RAC17" s="886"/>
      <c r="RAD17" s="886"/>
      <c r="RAE17" s="886"/>
      <c r="RAF17" s="885"/>
      <c r="RAG17" s="886"/>
      <c r="RAH17" s="886"/>
      <c r="RAI17" s="886"/>
      <c r="RAJ17" s="885"/>
      <c r="RAK17" s="886"/>
      <c r="RAL17" s="886"/>
      <c r="RAM17" s="886"/>
      <c r="RAN17" s="885"/>
      <c r="RAO17" s="886"/>
      <c r="RAP17" s="886"/>
      <c r="RAQ17" s="886"/>
      <c r="RAR17" s="885"/>
      <c r="RAS17" s="886"/>
      <c r="RAT17" s="886"/>
      <c r="RAU17" s="886"/>
      <c r="RAV17" s="885"/>
      <c r="RAW17" s="886"/>
      <c r="RAX17" s="886"/>
      <c r="RAY17" s="886"/>
      <c r="RAZ17" s="885"/>
      <c r="RBA17" s="886"/>
      <c r="RBB17" s="886"/>
      <c r="RBC17" s="886"/>
      <c r="RBD17" s="885"/>
      <c r="RBE17" s="886"/>
      <c r="RBF17" s="886"/>
      <c r="RBG17" s="886"/>
      <c r="RBH17" s="885"/>
      <c r="RBI17" s="886"/>
      <c r="RBJ17" s="886"/>
      <c r="RBK17" s="886"/>
      <c r="RBL17" s="885"/>
      <c r="RBM17" s="886"/>
      <c r="RBN17" s="886"/>
      <c r="RBO17" s="886"/>
      <c r="RBP17" s="885"/>
      <c r="RBQ17" s="886"/>
      <c r="RBR17" s="886"/>
      <c r="RBS17" s="886"/>
      <c r="RBT17" s="885"/>
      <c r="RBU17" s="886"/>
      <c r="RBV17" s="886"/>
      <c r="RBW17" s="886"/>
      <c r="RBX17" s="885"/>
      <c r="RBY17" s="886"/>
      <c r="RBZ17" s="886"/>
      <c r="RCA17" s="886"/>
      <c r="RCB17" s="885"/>
      <c r="RCC17" s="886"/>
      <c r="RCD17" s="886"/>
      <c r="RCE17" s="886"/>
      <c r="RCF17" s="885"/>
      <c r="RCG17" s="886"/>
      <c r="RCH17" s="886"/>
      <c r="RCI17" s="886"/>
      <c r="RCJ17" s="885"/>
      <c r="RCK17" s="886"/>
      <c r="RCL17" s="886"/>
      <c r="RCM17" s="886"/>
      <c r="RCN17" s="885"/>
      <c r="RCO17" s="886"/>
      <c r="RCP17" s="886"/>
      <c r="RCQ17" s="886"/>
      <c r="RCR17" s="885"/>
      <c r="RCS17" s="886"/>
      <c r="RCT17" s="886"/>
      <c r="RCU17" s="886"/>
      <c r="RCV17" s="885"/>
      <c r="RCW17" s="886"/>
      <c r="RCX17" s="886"/>
      <c r="RCY17" s="886"/>
      <c r="RCZ17" s="885"/>
      <c r="RDA17" s="886"/>
      <c r="RDB17" s="886"/>
      <c r="RDC17" s="886"/>
      <c r="RDD17" s="885"/>
      <c r="RDE17" s="886"/>
      <c r="RDF17" s="886"/>
      <c r="RDG17" s="886"/>
      <c r="RDH17" s="885"/>
      <c r="RDI17" s="886"/>
      <c r="RDJ17" s="886"/>
      <c r="RDK17" s="886"/>
      <c r="RDL17" s="885"/>
      <c r="RDM17" s="886"/>
      <c r="RDN17" s="886"/>
      <c r="RDO17" s="886"/>
      <c r="RDP17" s="885"/>
      <c r="RDQ17" s="886"/>
      <c r="RDR17" s="886"/>
      <c r="RDS17" s="886"/>
      <c r="RDT17" s="885"/>
      <c r="RDU17" s="886"/>
      <c r="RDV17" s="886"/>
      <c r="RDW17" s="886"/>
      <c r="RDX17" s="885"/>
      <c r="RDY17" s="886"/>
      <c r="RDZ17" s="886"/>
      <c r="REA17" s="886"/>
      <c r="REB17" s="885"/>
      <c r="REC17" s="886"/>
      <c r="RED17" s="886"/>
      <c r="REE17" s="886"/>
      <c r="REF17" s="885"/>
      <c r="REG17" s="886"/>
      <c r="REH17" s="886"/>
      <c r="REI17" s="886"/>
      <c r="REJ17" s="885"/>
      <c r="REK17" s="886"/>
      <c r="REL17" s="886"/>
      <c r="REM17" s="886"/>
      <c r="REN17" s="885"/>
      <c r="REO17" s="886"/>
      <c r="REP17" s="886"/>
      <c r="REQ17" s="886"/>
      <c r="RER17" s="885"/>
      <c r="RES17" s="886"/>
      <c r="RET17" s="886"/>
      <c r="REU17" s="886"/>
      <c r="REV17" s="885"/>
      <c r="REW17" s="886"/>
      <c r="REX17" s="886"/>
      <c r="REY17" s="886"/>
      <c r="REZ17" s="885"/>
      <c r="RFA17" s="886"/>
      <c r="RFB17" s="886"/>
      <c r="RFC17" s="886"/>
      <c r="RFD17" s="885"/>
      <c r="RFE17" s="886"/>
      <c r="RFF17" s="886"/>
      <c r="RFG17" s="886"/>
      <c r="RFH17" s="885"/>
      <c r="RFI17" s="886"/>
      <c r="RFJ17" s="886"/>
      <c r="RFK17" s="886"/>
      <c r="RFL17" s="885"/>
      <c r="RFM17" s="886"/>
      <c r="RFN17" s="886"/>
      <c r="RFO17" s="886"/>
      <c r="RFP17" s="885"/>
      <c r="RFQ17" s="886"/>
      <c r="RFR17" s="886"/>
      <c r="RFS17" s="886"/>
      <c r="RFT17" s="885"/>
      <c r="RFU17" s="886"/>
      <c r="RFV17" s="886"/>
      <c r="RFW17" s="886"/>
      <c r="RFX17" s="885"/>
      <c r="RFY17" s="886"/>
      <c r="RFZ17" s="886"/>
      <c r="RGA17" s="886"/>
      <c r="RGB17" s="885"/>
      <c r="RGC17" s="886"/>
      <c r="RGD17" s="886"/>
      <c r="RGE17" s="886"/>
      <c r="RGF17" s="885"/>
      <c r="RGG17" s="886"/>
      <c r="RGH17" s="886"/>
      <c r="RGI17" s="886"/>
      <c r="RGJ17" s="885"/>
      <c r="RGK17" s="886"/>
      <c r="RGL17" s="886"/>
      <c r="RGM17" s="886"/>
      <c r="RGN17" s="885"/>
      <c r="RGO17" s="886"/>
      <c r="RGP17" s="886"/>
      <c r="RGQ17" s="886"/>
      <c r="RGR17" s="885"/>
      <c r="RGS17" s="886"/>
      <c r="RGT17" s="886"/>
      <c r="RGU17" s="886"/>
      <c r="RGV17" s="885"/>
      <c r="RGW17" s="886"/>
      <c r="RGX17" s="886"/>
      <c r="RGY17" s="886"/>
      <c r="RGZ17" s="885"/>
      <c r="RHA17" s="886"/>
      <c r="RHB17" s="886"/>
      <c r="RHC17" s="886"/>
      <c r="RHD17" s="885"/>
      <c r="RHE17" s="886"/>
      <c r="RHF17" s="886"/>
      <c r="RHG17" s="886"/>
      <c r="RHH17" s="885"/>
      <c r="RHI17" s="886"/>
      <c r="RHJ17" s="886"/>
      <c r="RHK17" s="886"/>
      <c r="RHL17" s="885"/>
      <c r="RHM17" s="886"/>
      <c r="RHN17" s="886"/>
      <c r="RHO17" s="886"/>
      <c r="RHP17" s="885"/>
      <c r="RHQ17" s="886"/>
      <c r="RHR17" s="886"/>
      <c r="RHS17" s="886"/>
      <c r="RHT17" s="885"/>
      <c r="RHU17" s="886"/>
      <c r="RHV17" s="886"/>
      <c r="RHW17" s="886"/>
      <c r="RHX17" s="885"/>
      <c r="RHY17" s="886"/>
      <c r="RHZ17" s="886"/>
      <c r="RIA17" s="886"/>
      <c r="RIB17" s="885"/>
      <c r="RIC17" s="886"/>
      <c r="RID17" s="886"/>
      <c r="RIE17" s="886"/>
      <c r="RIF17" s="885"/>
      <c r="RIG17" s="886"/>
      <c r="RIH17" s="886"/>
      <c r="RII17" s="886"/>
      <c r="RIJ17" s="885"/>
      <c r="RIK17" s="886"/>
      <c r="RIL17" s="886"/>
      <c r="RIM17" s="886"/>
      <c r="RIN17" s="885"/>
      <c r="RIO17" s="886"/>
      <c r="RIP17" s="886"/>
      <c r="RIQ17" s="886"/>
      <c r="RIR17" s="885"/>
      <c r="RIS17" s="886"/>
      <c r="RIT17" s="886"/>
      <c r="RIU17" s="886"/>
      <c r="RIV17" s="885"/>
      <c r="RIW17" s="886"/>
      <c r="RIX17" s="886"/>
      <c r="RIY17" s="886"/>
      <c r="RIZ17" s="885"/>
      <c r="RJA17" s="886"/>
      <c r="RJB17" s="886"/>
      <c r="RJC17" s="886"/>
      <c r="RJD17" s="885"/>
      <c r="RJE17" s="886"/>
      <c r="RJF17" s="886"/>
      <c r="RJG17" s="886"/>
      <c r="RJH17" s="885"/>
      <c r="RJI17" s="886"/>
      <c r="RJJ17" s="886"/>
      <c r="RJK17" s="886"/>
      <c r="RJL17" s="885"/>
      <c r="RJM17" s="886"/>
      <c r="RJN17" s="886"/>
      <c r="RJO17" s="886"/>
      <c r="RJP17" s="885"/>
      <c r="RJQ17" s="886"/>
      <c r="RJR17" s="886"/>
      <c r="RJS17" s="886"/>
      <c r="RJT17" s="885"/>
      <c r="RJU17" s="886"/>
      <c r="RJV17" s="886"/>
      <c r="RJW17" s="886"/>
      <c r="RJX17" s="885"/>
      <c r="RJY17" s="886"/>
      <c r="RJZ17" s="886"/>
      <c r="RKA17" s="886"/>
      <c r="RKB17" s="885"/>
      <c r="RKC17" s="886"/>
      <c r="RKD17" s="886"/>
      <c r="RKE17" s="886"/>
      <c r="RKF17" s="885"/>
      <c r="RKG17" s="886"/>
      <c r="RKH17" s="886"/>
      <c r="RKI17" s="886"/>
      <c r="RKJ17" s="885"/>
      <c r="RKK17" s="886"/>
      <c r="RKL17" s="886"/>
      <c r="RKM17" s="886"/>
      <c r="RKN17" s="885"/>
      <c r="RKO17" s="886"/>
      <c r="RKP17" s="886"/>
      <c r="RKQ17" s="886"/>
      <c r="RKR17" s="885"/>
      <c r="RKS17" s="886"/>
      <c r="RKT17" s="886"/>
      <c r="RKU17" s="886"/>
      <c r="RKV17" s="885"/>
      <c r="RKW17" s="886"/>
      <c r="RKX17" s="886"/>
      <c r="RKY17" s="886"/>
      <c r="RKZ17" s="885"/>
      <c r="RLA17" s="886"/>
      <c r="RLB17" s="886"/>
      <c r="RLC17" s="886"/>
      <c r="RLD17" s="885"/>
      <c r="RLE17" s="886"/>
      <c r="RLF17" s="886"/>
      <c r="RLG17" s="886"/>
      <c r="RLH17" s="885"/>
      <c r="RLI17" s="886"/>
      <c r="RLJ17" s="886"/>
      <c r="RLK17" s="886"/>
      <c r="RLL17" s="885"/>
      <c r="RLM17" s="886"/>
      <c r="RLN17" s="886"/>
      <c r="RLO17" s="886"/>
      <c r="RLP17" s="885"/>
      <c r="RLQ17" s="886"/>
      <c r="RLR17" s="886"/>
      <c r="RLS17" s="886"/>
      <c r="RLT17" s="885"/>
      <c r="RLU17" s="886"/>
      <c r="RLV17" s="886"/>
      <c r="RLW17" s="886"/>
      <c r="RLX17" s="885"/>
      <c r="RLY17" s="886"/>
      <c r="RLZ17" s="886"/>
      <c r="RMA17" s="886"/>
      <c r="RMB17" s="885"/>
      <c r="RMC17" s="886"/>
      <c r="RMD17" s="886"/>
      <c r="RME17" s="886"/>
      <c r="RMF17" s="885"/>
      <c r="RMG17" s="886"/>
      <c r="RMH17" s="886"/>
      <c r="RMI17" s="886"/>
      <c r="RMJ17" s="885"/>
      <c r="RMK17" s="886"/>
      <c r="RML17" s="886"/>
      <c r="RMM17" s="886"/>
      <c r="RMN17" s="885"/>
      <c r="RMO17" s="886"/>
      <c r="RMP17" s="886"/>
      <c r="RMQ17" s="886"/>
      <c r="RMR17" s="885"/>
      <c r="RMS17" s="886"/>
      <c r="RMT17" s="886"/>
      <c r="RMU17" s="886"/>
      <c r="RMV17" s="885"/>
      <c r="RMW17" s="886"/>
      <c r="RMX17" s="886"/>
      <c r="RMY17" s="886"/>
      <c r="RMZ17" s="885"/>
      <c r="RNA17" s="886"/>
      <c r="RNB17" s="886"/>
      <c r="RNC17" s="886"/>
      <c r="RND17" s="885"/>
      <c r="RNE17" s="886"/>
      <c r="RNF17" s="886"/>
      <c r="RNG17" s="886"/>
      <c r="RNH17" s="885"/>
      <c r="RNI17" s="886"/>
      <c r="RNJ17" s="886"/>
      <c r="RNK17" s="886"/>
      <c r="RNL17" s="885"/>
      <c r="RNM17" s="886"/>
      <c r="RNN17" s="886"/>
      <c r="RNO17" s="886"/>
      <c r="RNP17" s="885"/>
      <c r="RNQ17" s="886"/>
      <c r="RNR17" s="886"/>
      <c r="RNS17" s="886"/>
      <c r="RNT17" s="885"/>
      <c r="RNU17" s="886"/>
      <c r="RNV17" s="886"/>
      <c r="RNW17" s="886"/>
      <c r="RNX17" s="885"/>
      <c r="RNY17" s="886"/>
      <c r="RNZ17" s="886"/>
      <c r="ROA17" s="886"/>
      <c r="ROB17" s="885"/>
      <c r="ROC17" s="886"/>
      <c r="ROD17" s="886"/>
      <c r="ROE17" s="886"/>
      <c r="ROF17" s="885"/>
      <c r="ROG17" s="886"/>
      <c r="ROH17" s="886"/>
      <c r="ROI17" s="886"/>
      <c r="ROJ17" s="885"/>
      <c r="ROK17" s="886"/>
      <c r="ROL17" s="886"/>
      <c r="ROM17" s="886"/>
      <c r="RON17" s="885"/>
      <c r="ROO17" s="886"/>
      <c r="ROP17" s="886"/>
      <c r="ROQ17" s="886"/>
      <c r="ROR17" s="885"/>
      <c r="ROS17" s="886"/>
      <c r="ROT17" s="886"/>
      <c r="ROU17" s="886"/>
      <c r="ROV17" s="885"/>
      <c r="ROW17" s="886"/>
      <c r="ROX17" s="886"/>
      <c r="ROY17" s="886"/>
      <c r="ROZ17" s="885"/>
      <c r="RPA17" s="886"/>
      <c r="RPB17" s="886"/>
      <c r="RPC17" s="886"/>
      <c r="RPD17" s="885"/>
      <c r="RPE17" s="886"/>
      <c r="RPF17" s="886"/>
      <c r="RPG17" s="886"/>
      <c r="RPH17" s="885"/>
      <c r="RPI17" s="886"/>
      <c r="RPJ17" s="886"/>
      <c r="RPK17" s="886"/>
      <c r="RPL17" s="885"/>
      <c r="RPM17" s="886"/>
      <c r="RPN17" s="886"/>
      <c r="RPO17" s="886"/>
      <c r="RPP17" s="885"/>
      <c r="RPQ17" s="886"/>
      <c r="RPR17" s="886"/>
      <c r="RPS17" s="886"/>
      <c r="RPT17" s="885"/>
      <c r="RPU17" s="886"/>
      <c r="RPV17" s="886"/>
      <c r="RPW17" s="886"/>
      <c r="RPX17" s="885"/>
      <c r="RPY17" s="886"/>
      <c r="RPZ17" s="886"/>
      <c r="RQA17" s="886"/>
      <c r="RQB17" s="885"/>
      <c r="RQC17" s="886"/>
      <c r="RQD17" s="886"/>
      <c r="RQE17" s="886"/>
      <c r="RQF17" s="885"/>
      <c r="RQG17" s="886"/>
      <c r="RQH17" s="886"/>
      <c r="RQI17" s="886"/>
      <c r="RQJ17" s="885"/>
      <c r="RQK17" s="886"/>
      <c r="RQL17" s="886"/>
      <c r="RQM17" s="886"/>
      <c r="RQN17" s="885"/>
      <c r="RQO17" s="886"/>
      <c r="RQP17" s="886"/>
      <c r="RQQ17" s="886"/>
      <c r="RQR17" s="885"/>
      <c r="RQS17" s="886"/>
      <c r="RQT17" s="886"/>
      <c r="RQU17" s="886"/>
      <c r="RQV17" s="885"/>
      <c r="RQW17" s="886"/>
      <c r="RQX17" s="886"/>
      <c r="RQY17" s="886"/>
      <c r="RQZ17" s="885"/>
      <c r="RRA17" s="886"/>
      <c r="RRB17" s="886"/>
      <c r="RRC17" s="886"/>
      <c r="RRD17" s="885"/>
      <c r="RRE17" s="886"/>
      <c r="RRF17" s="886"/>
      <c r="RRG17" s="886"/>
      <c r="RRH17" s="885"/>
      <c r="RRI17" s="886"/>
      <c r="RRJ17" s="886"/>
      <c r="RRK17" s="886"/>
      <c r="RRL17" s="885"/>
      <c r="RRM17" s="886"/>
      <c r="RRN17" s="886"/>
      <c r="RRO17" s="886"/>
      <c r="RRP17" s="885"/>
      <c r="RRQ17" s="886"/>
      <c r="RRR17" s="886"/>
      <c r="RRS17" s="886"/>
      <c r="RRT17" s="885"/>
      <c r="RRU17" s="886"/>
      <c r="RRV17" s="886"/>
      <c r="RRW17" s="886"/>
      <c r="RRX17" s="885"/>
      <c r="RRY17" s="886"/>
      <c r="RRZ17" s="886"/>
      <c r="RSA17" s="886"/>
      <c r="RSB17" s="885"/>
      <c r="RSC17" s="886"/>
      <c r="RSD17" s="886"/>
      <c r="RSE17" s="886"/>
      <c r="RSF17" s="885"/>
      <c r="RSG17" s="886"/>
      <c r="RSH17" s="886"/>
      <c r="RSI17" s="886"/>
      <c r="RSJ17" s="885"/>
      <c r="RSK17" s="886"/>
      <c r="RSL17" s="886"/>
      <c r="RSM17" s="886"/>
      <c r="RSN17" s="885"/>
      <c r="RSO17" s="886"/>
      <c r="RSP17" s="886"/>
      <c r="RSQ17" s="886"/>
      <c r="RSR17" s="885"/>
      <c r="RSS17" s="886"/>
      <c r="RST17" s="886"/>
      <c r="RSU17" s="886"/>
      <c r="RSV17" s="885"/>
      <c r="RSW17" s="886"/>
      <c r="RSX17" s="886"/>
      <c r="RSY17" s="886"/>
      <c r="RSZ17" s="885"/>
      <c r="RTA17" s="886"/>
      <c r="RTB17" s="886"/>
      <c r="RTC17" s="886"/>
      <c r="RTD17" s="885"/>
      <c r="RTE17" s="886"/>
      <c r="RTF17" s="886"/>
      <c r="RTG17" s="886"/>
      <c r="RTH17" s="885"/>
      <c r="RTI17" s="886"/>
      <c r="RTJ17" s="886"/>
      <c r="RTK17" s="886"/>
      <c r="RTL17" s="885"/>
      <c r="RTM17" s="886"/>
      <c r="RTN17" s="886"/>
      <c r="RTO17" s="886"/>
      <c r="RTP17" s="885"/>
      <c r="RTQ17" s="886"/>
      <c r="RTR17" s="886"/>
      <c r="RTS17" s="886"/>
      <c r="RTT17" s="885"/>
      <c r="RTU17" s="886"/>
      <c r="RTV17" s="886"/>
      <c r="RTW17" s="886"/>
      <c r="RTX17" s="885"/>
      <c r="RTY17" s="886"/>
      <c r="RTZ17" s="886"/>
      <c r="RUA17" s="886"/>
      <c r="RUB17" s="885"/>
      <c r="RUC17" s="886"/>
      <c r="RUD17" s="886"/>
      <c r="RUE17" s="886"/>
      <c r="RUF17" s="885"/>
      <c r="RUG17" s="886"/>
      <c r="RUH17" s="886"/>
      <c r="RUI17" s="886"/>
      <c r="RUJ17" s="885"/>
      <c r="RUK17" s="886"/>
      <c r="RUL17" s="886"/>
      <c r="RUM17" s="886"/>
      <c r="RUN17" s="885"/>
      <c r="RUO17" s="886"/>
      <c r="RUP17" s="886"/>
      <c r="RUQ17" s="886"/>
      <c r="RUR17" s="885"/>
      <c r="RUS17" s="886"/>
      <c r="RUT17" s="886"/>
      <c r="RUU17" s="886"/>
      <c r="RUV17" s="885"/>
      <c r="RUW17" s="886"/>
      <c r="RUX17" s="886"/>
      <c r="RUY17" s="886"/>
      <c r="RUZ17" s="885"/>
      <c r="RVA17" s="886"/>
      <c r="RVB17" s="886"/>
      <c r="RVC17" s="886"/>
      <c r="RVD17" s="885"/>
      <c r="RVE17" s="886"/>
      <c r="RVF17" s="886"/>
      <c r="RVG17" s="886"/>
      <c r="RVH17" s="885"/>
      <c r="RVI17" s="886"/>
      <c r="RVJ17" s="886"/>
      <c r="RVK17" s="886"/>
      <c r="RVL17" s="885"/>
      <c r="RVM17" s="886"/>
      <c r="RVN17" s="886"/>
      <c r="RVO17" s="886"/>
      <c r="RVP17" s="885"/>
      <c r="RVQ17" s="886"/>
      <c r="RVR17" s="886"/>
      <c r="RVS17" s="886"/>
      <c r="RVT17" s="885"/>
      <c r="RVU17" s="886"/>
      <c r="RVV17" s="886"/>
      <c r="RVW17" s="886"/>
      <c r="RVX17" s="885"/>
      <c r="RVY17" s="886"/>
      <c r="RVZ17" s="886"/>
      <c r="RWA17" s="886"/>
      <c r="RWB17" s="885"/>
      <c r="RWC17" s="886"/>
      <c r="RWD17" s="886"/>
      <c r="RWE17" s="886"/>
      <c r="RWF17" s="885"/>
      <c r="RWG17" s="886"/>
      <c r="RWH17" s="886"/>
      <c r="RWI17" s="886"/>
      <c r="RWJ17" s="885"/>
      <c r="RWK17" s="886"/>
      <c r="RWL17" s="886"/>
      <c r="RWM17" s="886"/>
      <c r="RWN17" s="885"/>
      <c r="RWO17" s="886"/>
      <c r="RWP17" s="886"/>
      <c r="RWQ17" s="886"/>
      <c r="RWR17" s="885"/>
      <c r="RWS17" s="886"/>
      <c r="RWT17" s="886"/>
      <c r="RWU17" s="886"/>
      <c r="RWV17" s="885"/>
      <c r="RWW17" s="886"/>
      <c r="RWX17" s="886"/>
      <c r="RWY17" s="886"/>
      <c r="RWZ17" s="885"/>
      <c r="RXA17" s="886"/>
      <c r="RXB17" s="886"/>
      <c r="RXC17" s="886"/>
      <c r="RXD17" s="885"/>
      <c r="RXE17" s="886"/>
      <c r="RXF17" s="886"/>
      <c r="RXG17" s="886"/>
      <c r="RXH17" s="885"/>
      <c r="RXI17" s="886"/>
      <c r="RXJ17" s="886"/>
      <c r="RXK17" s="886"/>
      <c r="RXL17" s="885"/>
      <c r="RXM17" s="886"/>
      <c r="RXN17" s="886"/>
      <c r="RXO17" s="886"/>
      <c r="RXP17" s="885"/>
      <c r="RXQ17" s="886"/>
      <c r="RXR17" s="886"/>
      <c r="RXS17" s="886"/>
      <c r="RXT17" s="885"/>
      <c r="RXU17" s="886"/>
      <c r="RXV17" s="886"/>
      <c r="RXW17" s="886"/>
      <c r="RXX17" s="885"/>
      <c r="RXY17" s="886"/>
      <c r="RXZ17" s="886"/>
      <c r="RYA17" s="886"/>
      <c r="RYB17" s="885"/>
      <c r="RYC17" s="886"/>
      <c r="RYD17" s="886"/>
      <c r="RYE17" s="886"/>
      <c r="RYF17" s="885"/>
      <c r="RYG17" s="886"/>
      <c r="RYH17" s="886"/>
      <c r="RYI17" s="886"/>
      <c r="RYJ17" s="885"/>
      <c r="RYK17" s="886"/>
      <c r="RYL17" s="886"/>
      <c r="RYM17" s="886"/>
      <c r="RYN17" s="885"/>
      <c r="RYO17" s="886"/>
      <c r="RYP17" s="886"/>
      <c r="RYQ17" s="886"/>
      <c r="RYR17" s="885"/>
      <c r="RYS17" s="886"/>
      <c r="RYT17" s="886"/>
      <c r="RYU17" s="886"/>
      <c r="RYV17" s="885"/>
      <c r="RYW17" s="886"/>
      <c r="RYX17" s="886"/>
      <c r="RYY17" s="886"/>
      <c r="RYZ17" s="885"/>
      <c r="RZA17" s="886"/>
      <c r="RZB17" s="886"/>
      <c r="RZC17" s="886"/>
      <c r="RZD17" s="885"/>
      <c r="RZE17" s="886"/>
      <c r="RZF17" s="886"/>
      <c r="RZG17" s="886"/>
      <c r="RZH17" s="885"/>
      <c r="RZI17" s="886"/>
      <c r="RZJ17" s="886"/>
      <c r="RZK17" s="886"/>
      <c r="RZL17" s="885"/>
      <c r="RZM17" s="886"/>
      <c r="RZN17" s="886"/>
      <c r="RZO17" s="886"/>
      <c r="RZP17" s="885"/>
      <c r="RZQ17" s="886"/>
      <c r="RZR17" s="886"/>
      <c r="RZS17" s="886"/>
      <c r="RZT17" s="885"/>
      <c r="RZU17" s="886"/>
      <c r="RZV17" s="886"/>
      <c r="RZW17" s="886"/>
      <c r="RZX17" s="885"/>
      <c r="RZY17" s="886"/>
      <c r="RZZ17" s="886"/>
      <c r="SAA17" s="886"/>
      <c r="SAB17" s="885"/>
      <c r="SAC17" s="886"/>
      <c r="SAD17" s="886"/>
      <c r="SAE17" s="886"/>
      <c r="SAF17" s="885"/>
      <c r="SAG17" s="886"/>
      <c r="SAH17" s="886"/>
      <c r="SAI17" s="886"/>
      <c r="SAJ17" s="885"/>
      <c r="SAK17" s="886"/>
      <c r="SAL17" s="886"/>
      <c r="SAM17" s="886"/>
      <c r="SAN17" s="885"/>
      <c r="SAO17" s="886"/>
      <c r="SAP17" s="886"/>
      <c r="SAQ17" s="886"/>
      <c r="SAR17" s="885"/>
      <c r="SAS17" s="886"/>
      <c r="SAT17" s="886"/>
      <c r="SAU17" s="886"/>
      <c r="SAV17" s="885"/>
      <c r="SAW17" s="886"/>
      <c r="SAX17" s="886"/>
      <c r="SAY17" s="886"/>
      <c r="SAZ17" s="885"/>
      <c r="SBA17" s="886"/>
      <c r="SBB17" s="886"/>
      <c r="SBC17" s="886"/>
      <c r="SBD17" s="885"/>
      <c r="SBE17" s="886"/>
      <c r="SBF17" s="886"/>
      <c r="SBG17" s="886"/>
      <c r="SBH17" s="885"/>
      <c r="SBI17" s="886"/>
      <c r="SBJ17" s="886"/>
      <c r="SBK17" s="886"/>
      <c r="SBL17" s="885"/>
      <c r="SBM17" s="886"/>
      <c r="SBN17" s="886"/>
      <c r="SBO17" s="886"/>
      <c r="SBP17" s="885"/>
      <c r="SBQ17" s="886"/>
      <c r="SBR17" s="886"/>
      <c r="SBS17" s="886"/>
      <c r="SBT17" s="885"/>
      <c r="SBU17" s="886"/>
      <c r="SBV17" s="886"/>
      <c r="SBW17" s="886"/>
      <c r="SBX17" s="885"/>
      <c r="SBY17" s="886"/>
      <c r="SBZ17" s="886"/>
      <c r="SCA17" s="886"/>
      <c r="SCB17" s="885"/>
      <c r="SCC17" s="886"/>
      <c r="SCD17" s="886"/>
      <c r="SCE17" s="886"/>
      <c r="SCF17" s="885"/>
      <c r="SCG17" s="886"/>
      <c r="SCH17" s="886"/>
      <c r="SCI17" s="886"/>
      <c r="SCJ17" s="885"/>
      <c r="SCK17" s="886"/>
      <c r="SCL17" s="886"/>
      <c r="SCM17" s="886"/>
      <c r="SCN17" s="885"/>
      <c r="SCO17" s="886"/>
      <c r="SCP17" s="886"/>
      <c r="SCQ17" s="886"/>
      <c r="SCR17" s="885"/>
      <c r="SCS17" s="886"/>
      <c r="SCT17" s="886"/>
      <c r="SCU17" s="886"/>
      <c r="SCV17" s="885"/>
      <c r="SCW17" s="886"/>
      <c r="SCX17" s="886"/>
      <c r="SCY17" s="886"/>
      <c r="SCZ17" s="885"/>
      <c r="SDA17" s="886"/>
      <c r="SDB17" s="886"/>
      <c r="SDC17" s="886"/>
      <c r="SDD17" s="885"/>
      <c r="SDE17" s="886"/>
      <c r="SDF17" s="886"/>
      <c r="SDG17" s="886"/>
      <c r="SDH17" s="885"/>
      <c r="SDI17" s="886"/>
      <c r="SDJ17" s="886"/>
      <c r="SDK17" s="886"/>
      <c r="SDL17" s="885"/>
      <c r="SDM17" s="886"/>
      <c r="SDN17" s="886"/>
      <c r="SDO17" s="886"/>
      <c r="SDP17" s="885"/>
      <c r="SDQ17" s="886"/>
      <c r="SDR17" s="886"/>
      <c r="SDS17" s="886"/>
      <c r="SDT17" s="885"/>
      <c r="SDU17" s="886"/>
      <c r="SDV17" s="886"/>
      <c r="SDW17" s="886"/>
      <c r="SDX17" s="885"/>
      <c r="SDY17" s="886"/>
      <c r="SDZ17" s="886"/>
      <c r="SEA17" s="886"/>
      <c r="SEB17" s="885"/>
      <c r="SEC17" s="886"/>
      <c r="SED17" s="886"/>
      <c r="SEE17" s="886"/>
      <c r="SEF17" s="885"/>
      <c r="SEG17" s="886"/>
      <c r="SEH17" s="886"/>
      <c r="SEI17" s="886"/>
      <c r="SEJ17" s="885"/>
      <c r="SEK17" s="886"/>
      <c r="SEL17" s="886"/>
      <c r="SEM17" s="886"/>
      <c r="SEN17" s="885"/>
      <c r="SEO17" s="886"/>
      <c r="SEP17" s="886"/>
      <c r="SEQ17" s="886"/>
      <c r="SER17" s="885"/>
      <c r="SES17" s="886"/>
      <c r="SET17" s="886"/>
      <c r="SEU17" s="886"/>
      <c r="SEV17" s="885"/>
      <c r="SEW17" s="886"/>
      <c r="SEX17" s="886"/>
      <c r="SEY17" s="886"/>
      <c r="SEZ17" s="885"/>
      <c r="SFA17" s="886"/>
      <c r="SFB17" s="886"/>
      <c r="SFC17" s="886"/>
      <c r="SFD17" s="885"/>
      <c r="SFE17" s="886"/>
      <c r="SFF17" s="886"/>
      <c r="SFG17" s="886"/>
      <c r="SFH17" s="885"/>
      <c r="SFI17" s="886"/>
      <c r="SFJ17" s="886"/>
      <c r="SFK17" s="886"/>
      <c r="SFL17" s="885"/>
      <c r="SFM17" s="886"/>
      <c r="SFN17" s="886"/>
      <c r="SFO17" s="886"/>
      <c r="SFP17" s="885"/>
      <c r="SFQ17" s="886"/>
      <c r="SFR17" s="886"/>
      <c r="SFS17" s="886"/>
      <c r="SFT17" s="885"/>
      <c r="SFU17" s="886"/>
      <c r="SFV17" s="886"/>
      <c r="SFW17" s="886"/>
      <c r="SFX17" s="885"/>
      <c r="SFY17" s="886"/>
      <c r="SFZ17" s="886"/>
      <c r="SGA17" s="886"/>
      <c r="SGB17" s="885"/>
      <c r="SGC17" s="886"/>
      <c r="SGD17" s="886"/>
      <c r="SGE17" s="886"/>
      <c r="SGF17" s="885"/>
      <c r="SGG17" s="886"/>
      <c r="SGH17" s="886"/>
      <c r="SGI17" s="886"/>
      <c r="SGJ17" s="885"/>
      <c r="SGK17" s="886"/>
      <c r="SGL17" s="886"/>
      <c r="SGM17" s="886"/>
      <c r="SGN17" s="885"/>
      <c r="SGO17" s="886"/>
      <c r="SGP17" s="886"/>
      <c r="SGQ17" s="886"/>
      <c r="SGR17" s="885"/>
      <c r="SGS17" s="886"/>
      <c r="SGT17" s="886"/>
      <c r="SGU17" s="886"/>
      <c r="SGV17" s="885"/>
      <c r="SGW17" s="886"/>
      <c r="SGX17" s="886"/>
      <c r="SGY17" s="886"/>
      <c r="SGZ17" s="885"/>
      <c r="SHA17" s="886"/>
      <c r="SHB17" s="886"/>
      <c r="SHC17" s="886"/>
      <c r="SHD17" s="885"/>
      <c r="SHE17" s="886"/>
      <c r="SHF17" s="886"/>
      <c r="SHG17" s="886"/>
      <c r="SHH17" s="885"/>
      <c r="SHI17" s="886"/>
      <c r="SHJ17" s="886"/>
      <c r="SHK17" s="886"/>
      <c r="SHL17" s="885"/>
      <c r="SHM17" s="886"/>
      <c r="SHN17" s="886"/>
      <c r="SHO17" s="886"/>
      <c r="SHP17" s="885"/>
      <c r="SHQ17" s="886"/>
      <c r="SHR17" s="886"/>
      <c r="SHS17" s="886"/>
      <c r="SHT17" s="885"/>
      <c r="SHU17" s="886"/>
      <c r="SHV17" s="886"/>
      <c r="SHW17" s="886"/>
      <c r="SHX17" s="885"/>
      <c r="SHY17" s="886"/>
      <c r="SHZ17" s="886"/>
      <c r="SIA17" s="886"/>
      <c r="SIB17" s="885"/>
      <c r="SIC17" s="886"/>
      <c r="SID17" s="886"/>
      <c r="SIE17" s="886"/>
      <c r="SIF17" s="885"/>
      <c r="SIG17" s="886"/>
      <c r="SIH17" s="886"/>
      <c r="SII17" s="886"/>
      <c r="SIJ17" s="885"/>
      <c r="SIK17" s="886"/>
      <c r="SIL17" s="886"/>
      <c r="SIM17" s="886"/>
      <c r="SIN17" s="885"/>
      <c r="SIO17" s="886"/>
      <c r="SIP17" s="886"/>
      <c r="SIQ17" s="886"/>
      <c r="SIR17" s="885"/>
      <c r="SIS17" s="886"/>
      <c r="SIT17" s="886"/>
      <c r="SIU17" s="886"/>
      <c r="SIV17" s="885"/>
      <c r="SIW17" s="886"/>
      <c r="SIX17" s="886"/>
      <c r="SIY17" s="886"/>
      <c r="SIZ17" s="885"/>
      <c r="SJA17" s="886"/>
      <c r="SJB17" s="886"/>
      <c r="SJC17" s="886"/>
      <c r="SJD17" s="885"/>
      <c r="SJE17" s="886"/>
      <c r="SJF17" s="886"/>
      <c r="SJG17" s="886"/>
      <c r="SJH17" s="885"/>
      <c r="SJI17" s="886"/>
      <c r="SJJ17" s="886"/>
      <c r="SJK17" s="886"/>
      <c r="SJL17" s="885"/>
      <c r="SJM17" s="886"/>
      <c r="SJN17" s="886"/>
      <c r="SJO17" s="886"/>
      <c r="SJP17" s="885"/>
      <c r="SJQ17" s="886"/>
      <c r="SJR17" s="886"/>
      <c r="SJS17" s="886"/>
      <c r="SJT17" s="885"/>
      <c r="SJU17" s="886"/>
      <c r="SJV17" s="886"/>
      <c r="SJW17" s="886"/>
      <c r="SJX17" s="885"/>
      <c r="SJY17" s="886"/>
      <c r="SJZ17" s="886"/>
      <c r="SKA17" s="886"/>
      <c r="SKB17" s="885"/>
      <c r="SKC17" s="886"/>
      <c r="SKD17" s="886"/>
      <c r="SKE17" s="886"/>
      <c r="SKF17" s="885"/>
      <c r="SKG17" s="886"/>
      <c r="SKH17" s="886"/>
      <c r="SKI17" s="886"/>
      <c r="SKJ17" s="885"/>
      <c r="SKK17" s="886"/>
      <c r="SKL17" s="886"/>
      <c r="SKM17" s="886"/>
      <c r="SKN17" s="885"/>
      <c r="SKO17" s="886"/>
      <c r="SKP17" s="886"/>
      <c r="SKQ17" s="886"/>
      <c r="SKR17" s="885"/>
      <c r="SKS17" s="886"/>
      <c r="SKT17" s="886"/>
      <c r="SKU17" s="886"/>
      <c r="SKV17" s="885"/>
      <c r="SKW17" s="886"/>
      <c r="SKX17" s="886"/>
      <c r="SKY17" s="886"/>
      <c r="SKZ17" s="885"/>
      <c r="SLA17" s="886"/>
      <c r="SLB17" s="886"/>
      <c r="SLC17" s="886"/>
      <c r="SLD17" s="885"/>
      <c r="SLE17" s="886"/>
      <c r="SLF17" s="886"/>
      <c r="SLG17" s="886"/>
      <c r="SLH17" s="885"/>
      <c r="SLI17" s="886"/>
      <c r="SLJ17" s="886"/>
      <c r="SLK17" s="886"/>
      <c r="SLL17" s="885"/>
      <c r="SLM17" s="886"/>
      <c r="SLN17" s="886"/>
      <c r="SLO17" s="886"/>
      <c r="SLP17" s="885"/>
      <c r="SLQ17" s="886"/>
      <c r="SLR17" s="886"/>
      <c r="SLS17" s="886"/>
      <c r="SLT17" s="885"/>
      <c r="SLU17" s="886"/>
      <c r="SLV17" s="886"/>
      <c r="SLW17" s="886"/>
      <c r="SLX17" s="885"/>
      <c r="SLY17" s="886"/>
      <c r="SLZ17" s="886"/>
      <c r="SMA17" s="886"/>
      <c r="SMB17" s="885"/>
      <c r="SMC17" s="886"/>
      <c r="SMD17" s="886"/>
      <c r="SME17" s="886"/>
      <c r="SMF17" s="885"/>
      <c r="SMG17" s="886"/>
      <c r="SMH17" s="886"/>
      <c r="SMI17" s="886"/>
      <c r="SMJ17" s="885"/>
      <c r="SMK17" s="886"/>
      <c r="SML17" s="886"/>
      <c r="SMM17" s="886"/>
      <c r="SMN17" s="885"/>
      <c r="SMO17" s="886"/>
      <c r="SMP17" s="886"/>
      <c r="SMQ17" s="886"/>
      <c r="SMR17" s="885"/>
      <c r="SMS17" s="886"/>
      <c r="SMT17" s="886"/>
      <c r="SMU17" s="886"/>
      <c r="SMV17" s="885"/>
      <c r="SMW17" s="886"/>
      <c r="SMX17" s="886"/>
      <c r="SMY17" s="886"/>
      <c r="SMZ17" s="885"/>
      <c r="SNA17" s="886"/>
      <c r="SNB17" s="886"/>
      <c r="SNC17" s="886"/>
      <c r="SND17" s="885"/>
      <c r="SNE17" s="886"/>
      <c r="SNF17" s="886"/>
      <c r="SNG17" s="886"/>
      <c r="SNH17" s="885"/>
      <c r="SNI17" s="886"/>
      <c r="SNJ17" s="886"/>
      <c r="SNK17" s="886"/>
      <c r="SNL17" s="885"/>
      <c r="SNM17" s="886"/>
      <c r="SNN17" s="886"/>
      <c r="SNO17" s="886"/>
      <c r="SNP17" s="885"/>
      <c r="SNQ17" s="886"/>
      <c r="SNR17" s="886"/>
      <c r="SNS17" s="886"/>
      <c r="SNT17" s="885"/>
      <c r="SNU17" s="886"/>
      <c r="SNV17" s="886"/>
      <c r="SNW17" s="886"/>
      <c r="SNX17" s="885"/>
      <c r="SNY17" s="886"/>
      <c r="SNZ17" s="886"/>
      <c r="SOA17" s="886"/>
      <c r="SOB17" s="885"/>
      <c r="SOC17" s="886"/>
      <c r="SOD17" s="886"/>
      <c r="SOE17" s="886"/>
      <c r="SOF17" s="885"/>
      <c r="SOG17" s="886"/>
      <c r="SOH17" s="886"/>
      <c r="SOI17" s="886"/>
      <c r="SOJ17" s="885"/>
      <c r="SOK17" s="886"/>
      <c r="SOL17" s="886"/>
      <c r="SOM17" s="886"/>
      <c r="SON17" s="885"/>
      <c r="SOO17" s="886"/>
      <c r="SOP17" s="886"/>
      <c r="SOQ17" s="886"/>
      <c r="SOR17" s="885"/>
      <c r="SOS17" s="886"/>
      <c r="SOT17" s="886"/>
      <c r="SOU17" s="886"/>
      <c r="SOV17" s="885"/>
      <c r="SOW17" s="886"/>
      <c r="SOX17" s="886"/>
      <c r="SOY17" s="886"/>
      <c r="SOZ17" s="885"/>
      <c r="SPA17" s="886"/>
      <c r="SPB17" s="886"/>
      <c r="SPC17" s="886"/>
      <c r="SPD17" s="885"/>
      <c r="SPE17" s="886"/>
      <c r="SPF17" s="886"/>
      <c r="SPG17" s="886"/>
      <c r="SPH17" s="885"/>
      <c r="SPI17" s="886"/>
      <c r="SPJ17" s="886"/>
      <c r="SPK17" s="886"/>
      <c r="SPL17" s="885"/>
      <c r="SPM17" s="886"/>
      <c r="SPN17" s="886"/>
      <c r="SPO17" s="886"/>
      <c r="SPP17" s="885"/>
      <c r="SPQ17" s="886"/>
      <c r="SPR17" s="886"/>
      <c r="SPS17" s="886"/>
      <c r="SPT17" s="885"/>
      <c r="SPU17" s="886"/>
      <c r="SPV17" s="886"/>
      <c r="SPW17" s="886"/>
      <c r="SPX17" s="885"/>
      <c r="SPY17" s="886"/>
      <c r="SPZ17" s="886"/>
      <c r="SQA17" s="886"/>
      <c r="SQB17" s="885"/>
      <c r="SQC17" s="886"/>
      <c r="SQD17" s="886"/>
      <c r="SQE17" s="886"/>
      <c r="SQF17" s="885"/>
      <c r="SQG17" s="886"/>
      <c r="SQH17" s="886"/>
      <c r="SQI17" s="886"/>
      <c r="SQJ17" s="885"/>
      <c r="SQK17" s="886"/>
      <c r="SQL17" s="886"/>
      <c r="SQM17" s="886"/>
      <c r="SQN17" s="885"/>
      <c r="SQO17" s="886"/>
      <c r="SQP17" s="886"/>
      <c r="SQQ17" s="886"/>
      <c r="SQR17" s="885"/>
      <c r="SQS17" s="886"/>
      <c r="SQT17" s="886"/>
      <c r="SQU17" s="886"/>
      <c r="SQV17" s="885"/>
      <c r="SQW17" s="886"/>
      <c r="SQX17" s="886"/>
      <c r="SQY17" s="886"/>
      <c r="SQZ17" s="885"/>
      <c r="SRA17" s="886"/>
      <c r="SRB17" s="886"/>
      <c r="SRC17" s="886"/>
      <c r="SRD17" s="885"/>
      <c r="SRE17" s="886"/>
      <c r="SRF17" s="886"/>
      <c r="SRG17" s="886"/>
      <c r="SRH17" s="885"/>
      <c r="SRI17" s="886"/>
      <c r="SRJ17" s="886"/>
      <c r="SRK17" s="886"/>
      <c r="SRL17" s="885"/>
      <c r="SRM17" s="886"/>
      <c r="SRN17" s="886"/>
      <c r="SRO17" s="886"/>
      <c r="SRP17" s="885"/>
      <c r="SRQ17" s="886"/>
      <c r="SRR17" s="886"/>
      <c r="SRS17" s="886"/>
      <c r="SRT17" s="885"/>
      <c r="SRU17" s="886"/>
      <c r="SRV17" s="886"/>
      <c r="SRW17" s="886"/>
      <c r="SRX17" s="885"/>
      <c r="SRY17" s="886"/>
      <c r="SRZ17" s="886"/>
      <c r="SSA17" s="886"/>
      <c r="SSB17" s="885"/>
      <c r="SSC17" s="886"/>
      <c r="SSD17" s="886"/>
      <c r="SSE17" s="886"/>
      <c r="SSF17" s="885"/>
      <c r="SSG17" s="886"/>
      <c r="SSH17" s="886"/>
      <c r="SSI17" s="886"/>
      <c r="SSJ17" s="885"/>
      <c r="SSK17" s="886"/>
      <c r="SSL17" s="886"/>
      <c r="SSM17" s="886"/>
      <c r="SSN17" s="885"/>
      <c r="SSO17" s="886"/>
      <c r="SSP17" s="886"/>
      <c r="SSQ17" s="886"/>
      <c r="SSR17" s="885"/>
      <c r="SSS17" s="886"/>
      <c r="SST17" s="886"/>
      <c r="SSU17" s="886"/>
      <c r="SSV17" s="885"/>
      <c r="SSW17" s="886"/>
      <c r="SSX17" s="886"/>
      <c r="SSY17" s="886"/>
      <c r="SSZ17" s="885"/>
      <c r="STA17" s="886"/>
      <c r="STB17" s="886"/>
      <c r="STC17" s="886"/>
      <c r="STD17" s="885"/>
      <c r="STE17" s="886"/>
      <c r="STF17" s="886"/>
      <c r="STG17" s="886"/>
      <c r="STH17" s="885"/>
      <c r="STI17" s="886"/>
      <c r="STJ17" s="886"/>
      <c r="STK17" s="886"/>
      <c r="STL17" s="885"/>
      <c r="STM17" s="886"/>
      <c r="STN17" s="886"/>
      <c r="STO17" s="886"/>
      <c r="STP17" s="885"/>
      <c r="STQ17" s="886"/>
      <c r="STR17" s="886"/>
      <c r="STS17" s="886"/>
      <c r="STT17" s="885"/>
      <c r="STU17" s="886"/>
      <c r="STV17" s="886"/>
      <c r="STW17" s="886"/>
      <c r="STX17" s="885"/>
      <c r="STY17" s="886"/>
      <c r="STZ17" s="886"/>
      <c r="SUA17" s="886"/>
      <c r="SUB17" s="885"/>
      <c r="SUC17" s="886"/>
      <c r="SUD17" s="886"/>
      <c r="SUE17" s="886"/>
      <c r="SUF17" s="885"/>
      <c r="SUG17" s="886"/>
      <c r="SUH17" s="886"/>
      <c r="SUI17" s="886"/>
      <c r="SUJ17" s="885"/>
      <c r="SUK17" s="886"/>
      <c r="SUL17" s="886"/>
      <c r="SUM17" s="886"/>
      <c r="SUN17" s="885"/>
      <c r="SUO17" s="886"/>
      <c r="SUP17" s="886"/>
      <c r="SUQ17" s="886"/>
      <c r="SUR17" s="885"/>
      <c r="SUS17" s="886"/>
      <c r="SUT17" s="886"/>
      <c r="SUU17" s="886"/>
      <c r="SUV17" s="885"/>
      <c r="SUW17" s="886"/>
      <c r="SUX17" s="886"/>
      <c r="SUY17" s="886"/>
      <c r="SUZ17" s="885"/>
      <c r="SVA17" s="886"/>
      <c r="SVB17" s="886"/>
      <c r="SVC17" s="886"/>
      <c r="SVD17" s="885"/>
      <c r="SVE17" s="886"/>
      <c r="SVF17" s="886"/>
      <c r="SVG17" s="886"/>
      <c r="SVH17" s="885"/>
      <c r="SVI17" s="886"/>
      <c r="SVJ17" s="886"/>
      <c r="SVK17" s="886"/>
      <c r="SVL17" s="885"/>
      <c r="SVM17" s="886"/>
      <c r="SVN17" s="886"/>
      <c r="SVO17" s="886"/>
      <c r="SVP17" s="885"/>
      <c r="SVQ17" s="886"/>
      <c r="SVR17" s="886"/>
      <c r="SVS17" s="886"/>
      <c r="SVT17" s="885"/>
      <c r="SVU17" s="886"/>
      <c r="SVV17" s="886"/>
      <c r="SVW17" s="886"/>
      <c r="SVX17" s="885"/>
      <c r="SVY17" s="886"/>
      <c r="SVZ17" s="886"/>
      <c r="SWA17" s="886"/>
      <c r="SWB17" s="885"/>
      <c r="SWC17" s="886"/>
      <c r="SWD17" s="886"/>
      <c r="SWE17" s="886"/>
      <c r="SWF17" s="885"/>
      <c r="SWG17" s="886"/>
      <c r="SWH17" s="886"/>
      <c r="SWI17" s="886"/>
      <c r="SWJ17" s="885"/>
      <c r="SWK17" s="886"/>
      <c r="SWL17" s="886"/>
      <c r="SWM17" s="886"/>
      <c r="SWN17" s="885"/>
      <c r="SWO17" s="886"/>
      <c r="SWP17" s="886"/>
      <c r="SWQ17" s="886"/>
      <c r="SWR17" s="885"/>
      <c r="SWS17" s="886"/>
      <c r="SWT17" s="886"/>
      <c r="SWU17" s="886"/>
      <c r="SWV17" s="885"/>
      <c r="SWW17" s="886"/>
      <c r="SWX17" s="886"/>
      <c r="SWY17" s="886"/>
      <c r="SWZ17" s="885"/>
      <c r="SXA17" s="886"/>
      <c r="SXB17" s="886"/>
      <c r="SXC17" s="886"/>
      <c r="SXD17" s="885"/>
      <c r="SXE17" s="886"/>
      <c r="SXF17" s="886"/>
      <c r="SXG17" s="886"/>
      <c r="SXH17" s="885"/>
      <c r="SXI17" s="886"/>
      <c r="SXJ17" s="886"/>
      <c r="SXK17" s="886"/>
      <c r="SXL17" s="885"/>
      <c r="SXM17" s="886"/>
      <c r="SXN17" s="886"/>
      <c r="SXO17" s="886"/>
      <c r="SXP17" s="885"/>
      <c r="SXQ17" s="886"/>
      <c r="SXR17" s="886"/>
      <c r="SXS17" s="886"/>
      <c r="SXT17" s="885"/>
      <c r="SXU17" s="886"/>
      <c r="SXV17" s="886"/>
      <c r="SXW17" s="886"/>
      <c r="SXX17" s="885"/>
      <c r="SXY17" s="886"/>
      <c r="SXZ17" s="886"/>
      <c r="SYA17" s="886"/>
      <c r="SYB17" s="885"/>
      <c r="SYC17" s="886"/>
      <c r="SYD17" s="886"/>
      <c r="SYE17" s="886"/>
      <c r="SYF17" s="885"/>
      <c r="SYG17" s="886"/>
      <c r="SYH17" s="886"/>
      <c r="SYI17" s="886"/>
      <c r="SYJ17" s="885"/>
      <c r="SYK17" s="886"/>
      <c r="SYL17" s="886"/>
      <c r="SYM17" s="886"/>
      <c r="SYN17" s="885"/>
      <c r="SYO17" s="886"/>
      <c r="SYP17" s="886"/>
      <c r="SYQ17" s="886"/>
      <c r="SYR17" s="885"/>
      <c r="SYS17" s="886"/>
      <c r="SYT17" s="886"/>
      <c r="SYU17" s="886"/>
      <c r="SYV17" s="885"/>
      <c r="SYW17" s="886"/>
      <c r="SYX17" s="886"/>
      <c r="SYY17" s="886"/>
      <c r="SYZ17" s="885"/>
      <c r="SZA17" s="886"/>
      <c r="SZB17" s="886"/>
      <c r="SZC17" s="886"/>
      <c r="SZD17" s="885"/>
      <c r="SZE17" s="886"/>
      <c r="SZF17" s="886"/>
      <c r="SZG17" s="886"/>
      <c r="SZH17" s="885"/>
      <c r="SZI17" s="886"/>
      <c r="SZJ17" s="886"/>
      <c r="SZK17" s="886"/>
      <c r="SZL17" s="885"/>
      <c r="SZM17" s="886"/>
      <c r="SZN17" s="886"/>
      <c r="SZO17" s="886"/>
      <c r="SZP17" s="885"/>
      <c r="SZQ17" s="886"/>
      <c r="SZR17" s="886"/>
      <c r="SZS17" s="886"/>
      <c r="SZT17" s="885"/>
      <c r="SZU17" s="886"/>
      <c r="SZV17" s="886"/>
      <c r="SZW17" s="886"/>
      <c r="SZX17" s="885"/>
      <c r="SZY17" s="886"/>
      <c r="SZZ17" s="886"/>
      <c r="TAA17" s="886"/>
      <c r="TAB17" s="885"/>
      <c r="TAC17" s="886"/>
      <c r="TAD17" s="886"/>
      <c r="TAE17" s="886"/>
      <c r="TAF17" s="885"/>
      <c r="TAG17" s="886"/>
      <c r="TAH17" s="886"/>
      <c r="TAI17" s="886"/>
      <c r="TAJ17" s="885"/>
      <c r="TAK17" s="886"/>
      <c r="TAL17" s="886"/>
      <c r="TAM17" s="886"/>
      <c r="TAN17" s="885"/>
      <c r="TAO17" s="886"/>
      <c r="TAP17" s="886"/>
      <c r="TAQ17" s="886"/>
      <c r="TAR17" s="885"/>
      <c r="TAS17" s="886"/>
      <c r="TAT17" s="886"/>
      <c r="TAU17" s="886"/>
      <c r="TAV17" s="885"/>
      <c r="TAW17" s="886"/>
      <c r="TAX17" s="886"/>
      <c r="TAY17" s="886"/>
      <c r="TAZ17" s="885"/>
      <c r="TBA17" s="886"/>
      <c r="TBB17" s="886"/>
      <c r="TBC17" s="886"/>
      <c r="TBD17" s="885"/>
      <c r="TBE17" s="886"/>
      <c r="TBF17" s="886"/>
      <c r="TBG17" s="886"/>
      <c r="TBH17" s="885"/>
      <c r="TBI17" s="886"/>
      <c r="TBJ17" s="886"/>
      <c r="TBK17" s="886"/>
      <c r="TBL17" s="885"/>
      <c r="TBM17" s="886"/>
      <c r="TBN17" s="886"/>
      <c r="TBO17" s="886"/>
      <c r="TBP17" s="885"/>
      <c r="TBQ17" s="886"/>
      <c r="TBR17" s="886"/>
      <c r="TBS17" s="886"/>
      <c r="TBT17" s="885"/>
      <c r="TBU17" s="886"/>
      <c r="TBV17" s="886"/>
      <c r="TBW17" s="886"/>
      <c r="TBX17" s="885"/>
      <c r="TBY17" s="886"/>
      <c r="TBZ17" s="886"/>
      <c r="TCA17" s="886"/>
      <c r="TCB17" s="885"/>
      <c r="TCC17" s="886"/>
      <c r="TCD17" s="886"/>
      <c r="TCE17" s="886"/>
      <c r="TCF17" s="885"/>
      <c r="TCG17" s="886"/>
      <c r="TCH17" s="886"/>
      <c r="TCI17" s="886"/>
      <c r="TCJ17" s="885"/>
      <c r="TCK17" s="886"/>
      <c r="TCL17" s="886"/>
      <c r="TCM17" s="886"/>
      <c r="TCN17" s="885"/>
      <c r="TCO17" s="886"/>
      <c r="TCP17" s="886"/>
      <c r="TCQ17" s="886"/>
      <c r="TCR17" s="885"/>
      <c r="TCS17" s="886"/>
      <c r="TCT17" s="886"/>
      <c r="TCU17" s="886"/>
      <c r="TCV17" s="885"/>
      <c r="TCW17" s="886"/>
      <c r="TCX17" s="886"/>
      <c r="TCY17" s="886"/>
      <c r="TCZ17" s="885"/>
      <c r="TDA17" s="886"/>
      <c r="TDB17" s="886"/>
      <c r="TDC17" s="886"/>
      <c r="TDD17" s="885"/>
      <c r="TDE17" s="886"/>
      <c r="TDF17" s="886"/>
      <c r="TDG17" s="886"/>
      <c r="TDH17" s="885"/>
      <c r="TDI17" s="886"/>
      <c r="TDJ17" s="886"/>
      <c r="TDK17" s="886"/>
      <c r="TDL17" s="885"/>
      <c r="TDM17" s="886"/>
      <c r="TDN17" s="886"/>
      <c r="TDO17" s="886"/>
      <c r="TDP17" s="885"/>
      <c r="TDQ17" s="886"/>
      <c r="TDR17" s="886"/>
      <c r="TDS17" s="886"/>
      <c r="TDT17" s="885"/>
      <c r="TDU17" s="886"/>
      <c r="TDV17" s="886"/>
      <c r="TDW17" s="886"/>
      <c r="TDX17" s="885"/>
      <c r="TDY17" s="886"/>
      <c r="TDZ17" s="886"/>
      <c r="TEA17" s="886"/>
      <c r="TEB17" s="885"/>
      <c r="TEC17" s="886"/>
      <c r="TED17" s="886"/>
      <c r="TEE17" s="886"/>
      <c r="TEF17" s="885"/>
      <c r="TEG17" s="886"/>
      <c r="TEH17" s="886"/>
      <c r="TEI17" s="886"/>
      <c r="TEJ17" s="885"/>
      <c r="TEK17" s="886"/>
      <c r="TEL17" s="886"/>
      <c r="TEM17" s="886"/>
      <c r="TEN17" s="885"/>
      <c r="TEO17" s="886"/>
      <c r="TEP17" s="886"/>
      <c r="TEQ17" s="886"/>
      <c r="TER17" s="885"/>
      <c r="TES17" s="886"/>
      <c r="TET17" s="886"/>
      <c r="TEU17" s="886"/>
      <c r="TEV17" s="885"/>
      <c r="TEW17" s="886"/>
      <c r="TEX17" s="886"/>
      <c r="TEY17" s="886"/>
      <c r="TEZ17" s="885"/>
      <c r="TFA17" s="886"/>
      <c r="TFB17" s="886"/>
      <c r="TFC17" s="886"/>
      <c r="TFD17" s="885"/>
      <c r="TFE17" s="886"/>
      <c r="TFF17" s="886"/>
      <c r="TFG17" s="886"/>
      <c r="TFH17" s="885"/>
      <c r="TFI17" s="886"/>
      <c r="TFJ17" s="886"/>
      <c r="TFK17" s="886"/>
      <c r="TFL17" s="885"/>
      <c r="TFM17" s="886"/>
      <c r="TFN17" s="886"/>
      <c r="TFO17" s="886"/>
      <c r="TFP17" s="885"/>
      <c r="TFQ17" s="886"/>
      <c r="TFR17" s="886"/>
      <c r="TFS17" s="886"/>
      <c r="TFT17" s="885"/>
      <c r="TFU17" s="886"/>
      <c r="TFV17" s="886"/>
      <c r="TFW17" s="886"/>
      <c r="TFX17" s="885"/>
      <c r="TFY17" s="886"/>
      <c r="TFZ17" s="886"/>
      <c r="TGA17" s="886"/>
      <c r="TGB17" s="885"/>
      <c r="TGC17" s="886"/>
      <c r="TGD17" s="886"/>
      <c r="TGE17" s="886"/>
      <c r="TGF17" s="885"/>
      <c r="TGG17" s="886"/>
      <c r="TGH17" s="886"/>
      <c r="TGI17" s="886"/>
      <c r="TGJ17" s="885"/>
      <c r="TGK17" s="886"/>
      <c r="TGL17" s="886"/>
      <c r="TGM17" s="886"/>
      <c r="TGN17" s="885"/>
      <c r="TGO17" s="886"/>
      <c r="TGP17" s="886"/>
      <c r="TGQ17" s="886"/>
      <c r="TGR17" s="885"/>
      <c r="TGS17" s="886"/>
      <c r="TGT17" s="886"/>
      <c r="TGU17" s="886"/>
      <c r="TGV17" s="885"/>
      <c r="TGW17" s="886"/>
      <c r="TGX17" s="886"/>
      <c r="TGY17" s="886"/>
      <c r="TGZ17" s="885"/>
      <c r="THA17" s="886"/>
      <c r="THB17" s="886"/>
      <c r="THC17" s="886"/>
      <c r="THD17" s="885"/>
      <c r="THE17" s="886"/>
      <c r="THF17" s="886"/>
      <c r="THG17" s="886"/>
      <c r="THH17" s="885"/>
      <c r="THI17" s="886"/>
      <c r="THJ17" s="886"/>
      <c r="THK17" s="886"/>
      <c r="THL17" s="885"/>
      <c r="THM17" s="886"/>
      <c r="THN17" s="886"/>
      <c r="THO17" s="886"/>
      <c r="THP17" s="885"/>
      <c r="THQ17" s="886"/>
      <c r="THR17" s="886"/>
      <c r="THS17" s="886"/>
      <c r="THT17" s="885"/>
      <c r="THU17" s="886"/>
      <c r="THV17" s="886"/>
      <c r="THW17" s="886"/>
      <c r="THX17" s="885"/>
      <c r="THY17" s="886"/>
      <c r="THZ17" s="886"/>
      <c r="TIA17" s="886"/>
      <c r="TIB17" s="885"/>
      <c r="TIC17" s="886"/>
      <c r="TID17" s="886"/>
      <c r="TIE17" s="886"/>
      <c r="TIF17" s="885"/>
      <c r="TIG17" s="886"/>
      <c r="TIH17" s="886"/>
      <c r="TII17" s="886"/>
      <c r="TIJ17" s="885"/>
      <c r="TIK17" s="886"/>
      <c r="TIL17" s="886"/>
      <c r="TIM17" s="886"/>
      <c r="TIN17" s="885"/>
      <c r="TIO17" s="886"/>
      <c r="TIP17" s="886"/>
      <c r="TIQ17" s="886"/>
      <c r="TIR17" s="885"/>
      <c r="TIS17" s="886"/>
      <c r="TIT17" s="886"/>
      <c r="TIU17" s="886"/>
      <c r="TIV17" s="885"/>
      <c r="TIW17" s="886"/>
      <c r="TIX17" s="886"/>
      <c r="TIY17" s="886"/>
      <c r="TIZ17" s="885"/>
      <c r="TJA17" s="886"/>
      <c r="TJB17" s="886"/>
      <c r="TJC17" s="886"/>
      <c r="TJD17" s="885"/>
      <c r="TJE17" s="886"/>
      <c r="TJF17" s="886"/>
      <c r="TJG17" s="886"/>
      <c r="TJH17" s="885"/>
      <c r="TJI17" s="886"/>
      <c r="TJJ17" s="886"/>
      <c r="TJK17" s="886"/>
      <c r="TJL17" s="885"/>
      <c r="TJM17" s="886"/>
      <c r="TJN17" s="886"/>
      <c r="TJO17" s="886"/>
      <c r="TJP17" s="885"/>
      <c r="TJQ17" s="886"/>
      <c r="TJR17" s="886"/>
      <c r="TJS17" s="886"/>
      <c r="TJT17" s="885"/>
      <c r="TJU17" s="886"/>
      <c r="TJV17" s="886"/>
      <c r="TJW17" s="886"/>
      <c r="TJX17" s="885"/>
      <c r="TJY17" s="886"/>
      <c r="TJZ17" s="886"/>
      <c r="TKA17" s="886"/>
      <c r="TKB17" s="885"/>
      <c r="TKC17" s="886"/>
      <c r="TKD17" s="886"/>
      <c r="TKE17" s="886"/>
      <c r="TKF17" s="885"/>
      <c r="TKG17" s="886"/>
      <c r="TKH17" s="886"/>
      <c r="TKI17" s="886"/>
      <c r="TKJ17" s="885"/>
      <c r="TKK17" s="886"/>
      <c r="TKL17" s="886"/>
      <c r="TKM17" s="886"/>
      <c r="TKN17" s="885"/>
      <c r="TKO17" s="886"/>
      <c r="TKP17" s="886"/>
      <c r="TKQ17" s="886"/>
      <c r="TKR17" s="885"/>
      <c r="TKS17" s="886"/>
      <c r="TKT17" s="886"/>
      <c r="TKU17" s="886"/>
      <c r="TKV17" s="885"/>
      <c r="TKW17" s="886"/>
      <c r="TKX17" s="886"/>
      <c r="TKY17" s="886"/>
      <c r="TKZ17" s="885"/>
      <c r="TLA17" s="886"/>
      <c r="TLB17" s="886"/>
      <c r="TLC17" s="886"/>
      <c r="TLD17" s="885"/>
      <c r="TLE17" s="886"/>
      <c r="TLF17" s="886"/>
      <c r="TLG17" s="886"/>
      <c r="TLH17" s="885"/>
      <c r="TLI17" s="886"/>
      <c r="TLJ17" s="886"/>
      <c r="TLK17" s="886"/>
      <c r="TLL17" s="885"/>
      <c r="TLM17" s="886"/>
      <c r="TLN17" s="886"/>
      <c r="TLO17" s="886"/>
      <c r="TLP17" s="885"/>
      <c r="TLQ17" s="886"/>
      <c r="TLR17" s="886"/>
      <c r="TLS17" s="886"/>
      <c r="TLT17" s="885"/>
      <c r="TLU17" s="886"/>
      <c r="TLV17" s="886"/>
      <c r="TLW17" s="886"/>
      <c r="TLX17" s="885"/>
      <c r="TLY17" s="886"/>
      <c r="TLZ17" s="886"/>
      <c r="TMA17" s="886"/>
      <c r="TMB17" s="885"/>
      <c r="TMC17" s="886"/>
      <c r="TMD17" s="886"/>
      <c r="TME17" s="886"/>
      <c r="TMF17" s="885"/>
      <c r="TMG17" s="886"/>
      <c r="TMH17" s="886"/>
      <c r="TMI17" s="886"/>
      <c r="TMJ17" s="885"/>
      <c r="TMK17" s="886"/>
      <c r="TML17" s="886"/>
      <c r="TMM17" s="886"/>
      <c r="TMN17" s="885"/>
      <c r="TMO17" s="886"/>
      <c r="TMP17" s="886"/>
      <c r="TMQ17" s="886"/>
      <c r="TMR17" s="885"/>
      <c r="TMS17" s="886"/>
      <c r="TMT17" s="886"/>
      <c r="TMU17" s="886"/>
      <c r="TMV17" s="885"/>
      <c r="TMW17" s="886"/>
      <c r="TMX17" s="886"/>
      <c r="TMY17" s="886"/>
      <c r="TMZ17" s="885"/>
      <c r="TNA17" s="886"/>
      <c r="TNB17" s="886"/>
      <c r="TNC17" s="886"/>
      <c r="TND17" s="885"/>
      <c r="TNE17" s="886"/>
      <c r="TNF17" s="886"/>
      <c r="TNG17" s="886"/>
      <c r="TNH17" s="885"/>
      <c r="TNI17" s="886"/>
      <c r="TNJ17" s="886"/>
      <c r="TNK17" s="886"/>
      <c r="TNL17" s="885"/>
      <c r="TNM17" s="886"/>
      <c r="TNN17" s="886"/>
      <c r="TNO17" s="886"/>
      <c r="TNP17" s="885"/>
      <c r="TNQ17" s="886"/>
      <c r="TNR17" s="886"/>
      <c r="TNS17" s="886"/>
      <c r="TNT17" s="885"/>
      <c r="TNU17" s="886"/>
      <c r="TNV17" s="886"/>
      <c r="TNW17" s="886"/>
      <c r="TNX17" s="885"/>
      <c r="TNY17" s="886"/>
      <c r="TNZ17" s="886"/>
      <c r="TOA17" s="886"/>
      <c r="TOB17" s="885"/>
      <c r="TOC17" s="886"/>
      <c r="TOD17" s="886"/>
      <c r="TOE17" s="886"/>
      <c r="TOF17" s="885"/>
      <c r="TOG17" s="886"/>
      <c r="TOH17" s="886"/>
      <c r="TOI17" s="886"/>
      <c r="TOJ17" s="885"/>
      <c r="TOK17" s="886"/>
      <c r="TOL17" s="886"/>
      <c r="TOM17" s="886"/>
      <c r="TON17" s="885"/>
      <c r="TOO17" s="886"/>
      <c r="TOP17" s="886"/>
      <c r="TOQ17" s="886"/>
      <c r="TOR17" s="885"/>
      <c r="TOS17" s="886"/>
      <c r="TOT17" s="886"/>
      <c r="TOU17" s="886"/>
      <c r="TOV17" s="885"/>
      <c r="TOW17" s="886"/>
      <c r="TOX17" s="886"/>
      <c r="TOY17" s="886"/>
      <c r="TOZ17" s="885"/>
      <c r="TPA17" s="886"/>
      <c r="TPB17" s="886"/>
      <c r="TPC17" s="886"/>
      <c r="TPD17" s="885"/>
      <c r="TPE17" s="886"/>
      <c r="TPF17" s="886"/>
      <c r="TPG17" s="886"/>
      <c r="TPH17" s="885"/>
      <c r="TPI17" s="886"/>
      <c r="TPJ17" s="886"/>
      <c r="TPK17" s="886"/>
      <c r="TPL17" s="885"/>
      <c r="TPM17" s="886"/>
      <c r="TPN17" s="886"/>
      <c r="TPO17" s="886"/>
      <c r="TPP17" s="885"/>
      <c r="TPQ17" s="886"/>
      <c r="TPR17" s="886"/>
      <c r="TPS17" s="886"/>
      <c r="TPT17" s="885"/>
      <c r="TPU17" s="886"/>
      <c r="TPV17" s="886"/>
      <c r="TPW17" s="886"/>
      <c r="TPX17" s="885"/>
      <c r="TPY17" s="886"/>
      <c r="TPZ17" s="886"/>
      <c r="TQA17" s="886"/>
      <c r="TQB17" s="885"/>
      <c r="TQC17" s="886"/>
      <c r="TQD17" s="886"/>
      <c r="TQE17" s="886"/>
      <c r="TQF17" s="885"/>
      <c r="TQG17" s="886"/>
      <c r="TQH17" s="886"/>
      <c r="TQI17" s="886"/>
      <c r="TQJ17" s="885"/>
      <c r="TQK17" s="886"/>
      <c r="TQL17" s="886"/>
      <c r="TQM17" s="886"/>
      <c r="TQN17" s="885"/>
      <c r="TQO17" s="886"/>
      <c r="TQP17" s="886"/>
      <c r="TQQ17" s="886"/>
      <c r="TQR17" s="885"/>
      <c r="TQS17" s="886"/>
      <c r="TQT17" s="886"/>
      <c r="TQU17" s="886"/>
      <c r="TQV17" s="885"/>
      <c r="TQW17" s="886"/>
      <c r="TQX17" s="886"/>
      <c r="TQY17" s="886"/>
      <c r="TQZ17" s="885"/>
      <c r="TRA17" s="886"/>
      <c r="TRB17" s="886"/>
      <c r="TRC17" s="886"/>
      <c r="TRD17" s="885"/>
      <c r="TRE17" s="886"/>
      <c r="TRF17" s="886"/>
      <c r="TRG17" s="886"/>
      <c r="TRH17" s="885"/>
      <c r="TRI17" s="886"/>
      <c r="TRJ17" s="886"/>
      <c r="TRK17" s="886"/>
      <c r="TRL17" s="885"/>
      <c r="TRM17" s="886"/>
      <c r="TRN17" s="886"/>
      <c r="TRO17" s="886"/>
      <c r="TRP17" s="885"/>
      <c r="TRQ17" s="886"/>
      <c r="TRR17" s="886"/>
      <c r="TRS17" s="886"/>
      <c r="TRT17" s="885"/>
      <c r="TRU17" s="886"/>
      <c r="TRV17" s="886"/>
      <c r="TRW17" s="886"/>
      <c r="TRX17" s="885"/>
      <c r="TRY17" s="886"/>
      <c r="TRZ17" s="886"/>
      <c r="TSA17" s="886"/>
      <c r="TSB17" s="885"/>
      <c r="TSC17" s="886"/>
      <c r="TSD17" s="886"/>
      <c r="TSE17" s="886"/>
      <c r="TSF17" s="885"/>
      <c r="TSG17" s="886"/>
      <c r="TSH17" s="886"/>
      <c r="TSI17" s="886"/>
      <c r="TSJ17" s="885"/>
      <c r="TSK17" s="886"/>
      <c r="TSL17" s="886"/>
      <c r="TSM17" s="886"/>
      <c r="TSN17" s="885"/>
      <c r="TSO17" s="886"/>
      <c r="TSP17" s="886"/>
      <c r="TSQ17" s="886"/>
      <c r="TSR17" s="885"/>
      <c r="TSS17" s="886"/>
      <c r="TST17" s="886"/>
      <c r="TSU17" s="886"/>
      <c r="TSV17" s="885"/>
      <c r="TSW17" s="886"/>
      <c r="TSX17" s="886"/>
      <c r="TSY17" s="886"/>
      <c r="TSZ17" s="885"/>
      <c r="TTA17" s="886"/>
      <c r="TTB17" s="886"/>
      <c r="TTC17" s="886"/>
      <c r="TTD17" s="885"/>
      <c r="TTE17" s="886"/>
      <c r="TTF17" s="886"/>
      <c r="TTG17" s="886"/>
      <c r="TTH17" s="885"/>
      <c r="TTI17" s="886"/>
      <c r="TTJ17" s="886"/>
      <c r="TTK17" s="886"/>
      <c r="TTL17" s="885"/>
      <c r="TTM17" s="886"/>
      <c r="TTN17" s="886"/>
      <c r="TTO17" s="886"/>
      <c r="TTP17" s="885"/>
      <c r="TTQ17" s="886"/>
      <c r="TTR17" s="886"/>
      <c r="TTS17" s="886"/>
      <c r="TTT17" s="885"/>
      <c r="TTU17" s="886"/>
      <c r="TTV17" s="886"/>
      <c r="TTW17" s="886"/>
      <c r="TTX17" s="885"/>
      <c r="TTY17" s="886"/>
      <c r="TTZ17" s="886"/>
      <c r="TUA17" s="886"/>
      <c r="TUB17" s="885"/>
      <c r="TUC17" s="886"/>
      <c r="TUD17" s="886"/>
      <c r="TUE17" s="886"/>
      <c r="TUF17" s="885"/>
      <c r="TUG17" s="886"/>
      <c r="TUH17" s="886"/>
      <c r="TUI17" s="886"/>
      <c r="TUJ17" s="885"/>
      <c r="TUK17" s="886"/>
      <c r="TUL17" s="886"/>
      <c r="TUM17" s="886"/>
      <c r="TUN17" s="885"/>
      <c r="TUO17" s="886"/>
      <c r="TUP17" s="886"/>
      <c r="TUQ17" s="886"/>
      <c r="TUR17" s="885"/>
      <c r="TUS17" s="886"/>
      <c r="TUT17" s="886"/>
      <c r="TUU17" s="886"/>
      <c r="TUV17" s="885"/>
      <c r="TUW17" s="886"/>
      <c r="TUX17" s="886"/>
      <c r="TUY17" s="886"/>
      <c r="TUZ17" s="885"/>
      <c r="TVA17" s="886"/>
      <c r="TVB17" s="886"/>
      <c r="TVC17" s="886"/>
      <c r="TVD17" s="885"/>
      <c r="TVE17" s="886"/>
      <c r="TVF17" s="886"/>
      <c r="TVG17" s="886"/>
      <c r="TVH17" s="885"/>
      <c r="TVI17" s="886"/>
      <c r="TVJ17" s="886"/>
      <c r="TVK17" s="886"/>
      <c r="TVL17" s="885"/>
      <c r="TVM17" s="886"/>
      <c r="TVN17" s="886"/>
      <c r="TVO17" s="886"/>
      <c r="TVP17" s="885"/>
      <c r="TVQ17" s="886"/>
      <c r="TVR17" s="886"/>
      <c r="TVS17" s="886"/>
      <c r="TVT17" s="885"/>
      <c r="TVU17" s="886"/>
      <c r="TVV17" s="886"/>
      <c r="TVW17" s="886"/>
      <c r="TVX17" s="885"/>
      <c r="TVY17" s="886"/>
      <c r="TVZ17" s="886"/>
      <c r="TWA17" s="886"/>
      <c r="TWB17" s="885"/>
      <c r="TWC17" s="886"/>
      <c r="TWD17" s="886"/>
      <c r="TWE17" s="886"/>
      <c r="TWF17" s="885"/>
      <c r="TWG17" s="886"/>
      <c r="TWH17" s="886"/>
      <c r="TWI17" s="886"/>
      <c r="TWJ17" s="885"/>
      <c r="TWK17" s="886"/>
      <c r="TWL17" s="886"/>
      <c r="TWM17" s="886"/>
      <c r="TWN17" s="885"/>
      <c r="TWO17" s="886"/>
      <c r="TWP17" s="886"/>
      <c r="TWQ17" s="886"/>
      <c r="TWR17" s="885"/>
      <c r="TWS17" s="886"/>
      <c r="TWT17" s="886"/>
      <c r="TWU17" s="886"/>
      <c r="TWV17" s="885"/>
      <c r="TWW17" s="886"/>
      <c r="TWX17" s="886"/>
      <c r="TWY17" s="886"/>
      <c r="TWZ17" s="885"/>
      <c r="TXA17" s="886"/>
      <c r="TXB17" s="886"/>
      <c r="TXC17" s="886"/>
      <c r="TXD17" s="885"/>
      <c r="TXE17" s="886"/>
      <c r="TXF17" s="886"/>
      <c r="TXG17" s="886"/>
      <c r="TXH17" s="885"/>
      <c r="TXI17" s="886"/>
      <c r="TXJ17" s="886"/>
      <c r="TXK17" s="886"/>
      <c r="TXL17" s="885"/>
      <c r="TXM17" s="886"/>
      <c r="TXN17" s="886"/>
      <c r="TXO17" s="886"/>
      <c r="TXP17" s="885"/>
      <c r="TXQ17" s="886"/>
      <c r="TXR17" s="886"/>
      <c r="TXS17" s="886"/>
      <c r="TXT17" s="885"/>
      <c r="TXU17" s="886"/>
      <c r="TXV17" s="886"/>
      <c r="TXW17" s="886"/>
      <c r="TXX17" s="885"/>
      <c r="TXY17" s="886"/>
      <c r="TXZ17" s="886"/>
      <c r="TYA17" s="886"/>
      <c r="TYB17" s="885"/>
      <c r="TYC17" s="886"/>
      <c r="TYD17" s="886"/>
      <c r="TYE17" s="886"/>
      <c r="TYF17" s="885"/>
      <c r="TYG17" s="886"/>
      <c r="TYH17" s="886"/>
      <c r="TYI17" s="886"/>
      <c r="TYJ17" s="885"/>
      <c r="TYK17" s="886"/>
      <c r="TYL17" s="886"/>
      <c r="TYM17" s="886"/>
      <c r="TYN17" s="885"/>
      <c r="TYO17" s="886"/>
      <c r="TYP17" s="886"/>
      <c r="TYQ17" s="886"/>
      <c r="TYR17" s="885"/>
      <c r="TYS17" s="886"/>
      <c r="TYT17" s="886"/>
      <c r="TYU17" s="886"/>
      <c r="TYV17" s="885"/>
      <c r="TYW17" s="886"/>
      <c r="TYX17" s="886"/>
      <c r="TYY17" s="886"/>
      <c r="TYZ17" s="885"/>
      <c r="TZA17" s="886"/>
      <c r="TZB17" s="886"/>
      <c r="TZC17" s="886"/>
      <c r="TZD17" s="885"/>
      <c r="TZE17" s="886"/>
      <c r="TZF17" s="886"/>
      <c r="TZG17" s="886"/>
      <c r="TZH17" s="885"/>
      <c r="TZI17" s="886"/>
      <c r="TZJ17" s="886"/>
      <c r="TZK17" s="886"/>
      <c r="TZL17" s="885"/>
      <c r="TZM17" s="886"/>
      <c r="TZN17" s="886"/>
      <c r="TZO17" s="886"/>
      <c r="TZP17" s="885"/>
      <c r="TZQ17" s="886"/>
      <c r="TZR17" s="886"/>
      <c r="TZS17" s="886"/>
      <c r="TZT17" s="885"/>
      <c r="TZU17" s="886"/>
      <c r="TZV17" s="886"/>
      <c r="TZW17" s="886"/>
      <c r="TZX17" s="885"/>
      <c r="TZY17" s="886"/>
      <c r="TZZ17" s="886"/>
      <c r="UAA17" s="886"/>
      <c r="UAB17" s="885"/>
      <c r="UAC17" s="886"/>
      <c r="UAD17" s="886"/>
      <c r="UAE17" s="886"/>
      <c r="UAF17" s="885"/>
      <c r="UAG17" s="886"/>
      <c r="UAH17" s="886"/>
      <c r="UAI17" s="886"/>
      <c r="UAJ17" s="885"/>
      <c r="UAK17" s="886"/>
      <c r="UAL17" s="886"/>
      <c r="UAM17" s="886"/>
      <c r="UAN17" s="885"/>
      <c r="UAO17" s="886"/>
      <c r="UAP17" s="886"/>
      <c r="UAQ17" s="886"/>
      <c r="UAR17" s="885"/>
      <c r="UAS17" s="886"/>
      <c r="UAT17" s="886"/>
      <c r="UAU17" s="886"/>
      <c r="UAV17" s="885"/>
      <c r="UAW17" s="886"/>
      <c r="UAX17" s="886"/>
      <c r="UAY17" s="886"/>
      <c r="UAZ17" s="885"/>
      <c r="UBA17" s="886"/>
      <c r="UBB17" s="886"/>
      <c r="UBC17" s="886"/>
      <c r="UBD17" s="885"/>
      <c r="UBE17" s="886"/>
      <c r="UBF17" s="886"/>
      <c r="UBG17" s="886"/>
      <c r="UBH17" s="885"/>
      <c r="UBI17" s="886"/>
      <c r="UBJ17" s="886"/>
      <c r="UBK17" s="886"/>
      <c r="UBL17" s="885"/>
      <c r="UBM17" s="886"/>
      <c r="UBN17" s="886"/>
      <c r="UBO17" s="886"/>
      <c r="UBP17" s="885"/>
      <c r="UBQ17" s="886"/>
      <c r="UBR17" s="886"/>
      <c r="UBS17" s="886"/>
      <c r="UBT17" s="885"/>
      <c r="UBU17" s="886"/>
      <c r="UBV17" s="886"/>
      <c r="UBW17" s="886"/>
      <c r="UBX17" s="885"/>
      <c r="UBY17" s="886"/>
      <c r="UBZ17" s="886"/>
      <c r="UCA17" s="886"/>
      <c r="UCB17" s="885"/>
      <c r="UCC17" s="886"/>
      <c r="UCD17" s="886"/>
      <c r="UCE17" s="886"/>
      <c r="UCF17" s="885"/>
      <c r="UCG17" s="886"/>
      <c r="UCH17" s="886"/>
      <c r="UCI17" s="886"/>
      <c r="UCJ17" s="885"/>
      <c r="UCK17" s="886"/>
      <c r="UCL17" s="886"/>
      <c r="UCM17" s="886"/>
      <c r="UCN17" s="885"/>
      <c r="UCO17" s="886"/>
      <c r="UCP17" s="886"/>
      <c r="UCQ17" s="886"/>
      <c r="UCR17" s="885"/>
      <c r="UCS17" s="886"/>
      <c r="UCT17" s="886"/>
      <c r="UCU17" s="886"/>
      <c r="UCV17" s="885"/>
      <c r="UCW17" s="886"/>
      <c r="UCX17" s="886"/>
      <c r="UCY17" s="886"/>
      <c r="UCZ17" s="885"/>
      <c r="UDA17" s="886"/>
      <c r="UDB17" s="886"/>
      <c r="UDC17" s="886"/>
      <c r="UDD17" s="885"/>
      <c r="UDE17" s="886"/>
      <c r="UDF17" s="886"/>
      <c r="UDG17" s="886"/>
      <c r="UDH17" s="885"/>
      <c r="UDI17" s="886"/>
      <c r="UDJ17" s="886"/>
      <c r="UDK17" s="886"/>
      <c r="UDL17" s="885"/>
      <c r="UDM17" s="886"/>
      <c r="UDN17" s="886"/>
      <c r="UDO17" s="886"/>
      <c r="UDP17" s="885"/>
      <c r="UDQ17" s="886"/>
      <c r="UDR17" s="886"/>
      <c r="UDS17" s="886"/>
      <c r="UDT17" s="885"/>
      <c r="UDU17" s="886"/>
      <c r="UDV17" s="886"/>
      <c r="UDW17" s="886"/>
      <c r="UDX17" s="885"/>
      <c r="UDY17" s="886"/>
      <c r="UDZ17" s="886"/>
      <c r="UEA17" s="886"/>
      <c r="UEB17" s="885"/>
      <c r="UEC17" s="886"/>
      <c r="UED17" s="886"/>
      <c r="UEE17" s="886"/>
      <c r="UEF17" s="885"/>
      <c r="UEG17" s="886"/>
      <c r="UEH17" s="886"/>
      <c r="UEI17" s="886"/>
      <c r="UEJ17" s="885"/>
      <c r="UEK17" s="886"/>
      <c r="UEL17" s="886"/>
      <c r="UEM17" s="886"/>
      <c r="UEN17" s="885"/>
      <c r="UEO17" s="886"/>
      <c r="UEP17" s="886"/>
      <c r="UEQ17" s="886"/>
      <c r="UER17" s="885"/>
      <c r="UES17" s="886"/>
      <c r="UET17" s="886"/>
      <c r="UEU17" s="886"/>
      <c r="UEV17" s="885"/>
      <c r="UEW17" s="886"/>
      <c r="UEX17" s="886"/>
      <c r="UEY17" s="886"/>
      <c r="UEZ17" s="885"/>
      <c r="UFA17" s="886"/>
      <c r="UFB17" s="886"/>
      <c r="UFC17" s="886"/>
      <c r="UFD17" s="885"/>
      <c r="UFE17" s="886"/>
      <c r="UFF17" s="886"/>
      <c r="UFG17" s="886"/>
      <c r="UFH17" s="885"/>
      <c r="UFI17" s="886"/>
      <c r="UFJ17" s="886"/>
      <c r="UFK17" s="886"/>
      <c r="UFL17" s="885"/>
      <c r="UFM17" s="886"/>
      <c r="UFN17" s="886"/>
      <c r="UFO17" s="886"/>
      <c r="UFP17" s="885"/>
      <c r="UFQ17" s="886"/>
      <c r="UFR17" s="886"/>
      <c r="UFS17" s="886"/>
      <c r="UFT17" s="885"/>
      <c r="UFU17" s="886"/>
      <c r="UFV17" s="886"/>
      <c r="UFW17" s="886"/>
      <c r="UFX17" s="885"/>
      <c r="UFY17" s="886"/>
      <c r="UFZ17" s="886"/>
      <c r="UGA17" s="886"/>
      <c r="UGB17" s="885"/>
      <c r="UGC17" s="886"/>
      <c r="UGD17" s="886"/>
      <c r="UGE17" s="886"/>
      <c r="UGF17" s="885"/>
      <c r="UGG17" s="886"/>
      <c r="UGH17" s="886"/>
      <c r="UGI17" s="886"/>
      <c r="UGJ17" s="885"/>
      <c r="UGK17" s="886"/>
      <c r="UGL17" s="886"/>
      <c r="UGM17" s="886"/>
      <c r="UGN17" s="885"/>
      <c r="UGO17" s="886"/>
      <c r="UGP17" s="886"/>
      <c r="UGQ17" s="886"/>
      <c r="UGR17" s="885"/>
      <c r="UGS17" s="886"/>
      <c r="UGT17" s="886"/>
      <c r="UGU17" s="886"/>
      <c r="UGV17" s="885"/>
      <c r="UGW17" s="886"/>
      <c r="UGX17" s="886"/>
      <c r="UGY17" s="886"/>
      <c r="UGZ17" s="885"/>
      <c r="UHA17" s="886"/>
      <c r="UHB17" s="886"/>
      <c r="UHC17" s="886"/>
      <c r="UHD17" s="885"/>
      <c r="UHE17" s="886"/>
      <c r="UHF17" s="886"/>
      <c r="UHG17" s="886"/>
      <c r="UHH17" s="885"/>
      <c r="UHI17" s="886"/>
      <c r="UHJ17" s="886"/>
      <c r="UHK17" s="886"/>
      <c r="UHL17" s="885"/>
      <c r="UHM17" s="886"/>
      <c r="UHN17" s="886"/>
      <c r="UHO17" s="886"/>
      <c r="UHP17" s="885"/>
      <c r="UHQ17" s="886"/>
      <c r="UHR17" s="886"/>
      <c r="UHS17" s="886"/>
      <c r="UHT17" s="885"/>
      <c r="UHU17" s="886"/>
      <c r="UHV17" s="886"/>
      <c r="UHW17" s="886"/>
      <c r="UHX17" s="885"/>
      <c r="UHY17" s="886"/>
      <c r="UHZ17" s="886"/>
      <c r="UIA17" s="886"/>
      <c r="UIB17" s="885"/>
      <c r="UIC17" s="886"/>
      <c r="UID17" s="886"/>
      <c r="UIE17" s="886"/>
      <c r="UIF17" s="885"/>
      <c r="UIG17" s="886"/>
      <c r="UIH17" s="886"/>
      <c r="UII17" s="886"/>
      <c r="UIJ17" s="885"/>
      <c r="UIK17" s="886"/>
      <c r="UIL17" s="886"/>
      <c r="UIM17" s="886"/>
      <c r="UIN17" s="885"/>
      <c r="UIO17" s="886"/>
      <c r="UIP17" s="886"/>
      <c r="UIQ17" s="886"/>
      <c r="UIR17" s="885"/>
      <c r="UIS17" s="886"/>
      <c r="UIT17" s="886"/>
      <c r="UIU17" s="886"/>
      <c r="UIV17" s="885"/>
      <c r="UIW17" s="886"/>
      <c r="UIX17" s="886"/>
      <c r="UIY17" s="886"/>
      <c r="UIZ17" s="885"/>
      <c r="UJA17" s="886"/>
      <c r="UJB17" s="886"/>
      <c r="UJC17" s="886"/>
      <c r="UJD17" s="885"/>
      <c r="UJE17" s="886"/>
      <c r="UJF17" s="886"/>
      <c r="UJG17" s="886"/>
      <c r="UJH17" s="885"/>
      <c r="UJI17" s="886"/>
      <c r="UJJ17" s="886"/>
      <c r="UJK17" s="886"/>
      <c r="UJL17" s="885"/>
      <c r="UJM17" s="886"/>
      <c r="UJN17" s="886"/>
      <c r="UJO17" s="886"/>
      <c r="UJP17" s="885"/>
      <c r="UJQ17" s="886"/>
      <c r="UJR17" s="886"/>
      <c r="UJS17" s="886"/>
      <c r="UJT17" s="885"/>
      <c r="UJU17" s="886"/>
      <c r="UJV17" s="886"/>
      <c r="UJW17" s="886"/>
      <c r="UJX17" s="885"/>
      <c r="UJY17" s="886"/>
      <c r="UJZ17" s="886"/>
      <c r="UKA17" s="886"/>
      <c r="UKB17" s="885"/>
      <c r="UKC17" s="886"/>
      <c r="UKD17" s="886"/>
      <c r="UKE17" s="886"/>
      <c r="UKF17" s="885"/>
      <c r="UKG17" s="886"/>
      <c r="UKH17" s="886"/>
      <c r="UKI17" s="886"/>
      <c r="UKJ17" s="885"/>
      <c r="UKK17" s="886"/>
      <c r="UKL17" s="886"/>
      <c r="UKM17" s="886"/>
      <c r="UKN17" s="885"/>
      <c r="UKO17" s="886"/>
      <c r="UKP17" s="886"/>
      <c r="UKQ17" s="886"/>
      <c r="UKR17" s="885"/>
      <c r="UKS17" s="886"/>
      <c r="UKT17" s="886"/>
      <c r="UKU17" s="886"/>
      <c r="UKV17" s="885"/>
      <c r="UKW17" s="886"/>
      <c r="UKX17" s="886"/>
      <c r="UKY17" s="886"/>
      <c r="UKZ17" s="885"/>
      <c r="ULA17" s="886"/>
      <c r="ULB17" s="886"/>
      <c r="ULC17" s="886"/>
      <c r="ULD17" s="885"/>
      <c r="ULE17" s="886"/>
      <c r="ULF17" s="886"/>
      <c r="ULG17" s="886"/>
      <c r="ULH17" s="885"/>
      <c r="ULI17" s="886"/>
      <c r="ULJ17" s="886"/>
      <c r="ULK17" s="886"/>
      <c r="ULL17" s="885"/>
      <c r="ULM17" s="886"/>
      <c r="ULN17" s="886"/>
      <c r="ULO17" s="886"/>
      <c r="ULP17" s="885"/>
      <c r="ULQ17" s="886"/>
      <c r="ULR17" s="886"/>
      <c r="ULS17" s="886"/>
      <c r="ULT17" s="885"/>
      <c r="ULU17" s="886"/>
      <c r="ULV17" s="886"/>
      <c r="ULW17" s="886"/>
      <c r="ULX17" s="885"/>
      <c r="ULY17" s="886"/>
      <c r="ULZ17" s="886"/>
      <c r="UMA17" s="886"/>
      <c r="UMB17" s="885"/>
      <c r="UMC17" s="886"/>
      <c r="UMD17" s="886"/>
      <c r="UME17" s="886"/>
      <c r="UMF17" s="885"/>
      <c r="UMG17" s="886"/>
      <c r="UMH17" s="886"/>
      <c r="UMI17" s="886"/>
      <c r="UMJ17" s="885"/>
      <c r="UMK17" s="886"/>
      <c r="UML17" s="886"/>
      <c r="UMM17" s="886"/>
      <c r="UMN17" s="885"/>
      <c r="UMO17" s="886"/>
      <c r="UMP17" s="886"/>
      <c r="UMQ17" s="886"/>
      <c r="UMR17" s="885"/>
      <c r="UMS17" s="886"/>
      <c r="UMT17" s="886"/>
      <c r="UMU17" s="886"/>
      <c r="UMV17" s="885"/>
      <c r="UMW17" s="886"/>
      <c r="UMX17" s="886"/>
      <c r="UMY17" s="886"/>
      <c r="UMZ17" s="885"/>
      <c r="UNA17" s="886"/>
      <c r="UNB17" s="886"/>
      <c r="UNC17" s="886"/>
      <c r="UND17" s="885"/>
      <c r="UNE17" s="886"/>
      <c r="UNF17" s="886"/>
      <c r="UNG17" s="886"/>
      <c r="UNH17" s="885"/>
      <c r="UNI17" s="886"/>
      <c r="UNJ17" s="886"/>
      <c r="UNK17" s="886"/>
      <c r="UNL17" s="885"/>
      <c r="UNM17" s="886"/>
      <c r="UNN17" s="886"/>
      <c r="UNO17" s="886"/>
      <c r="UNP17" s="885"/>
      <c r="UNQ17" s="886"/>
      <c r="UNR17" s="886"/>
      <c r="UNS17" s="886"/>
      <c r="UNT17" s="885"/>
      <c r="UNU17" s="886"/>
      <c r="UNV17" s="886"/>
      <c r="UNW17" s="886"/>
      <c r="UNX17" s="885"/>
      <c r="UNY17" s="886"/>
      <c r="UNZ17" s="886"/>
      <c r="UOA17" s="886"/>
      <c r="UOB17" s="885"/>
      <c r="UOC17" s="886"/>
      <c r="UOD17" s="886"/>
      <c r="UOE17" s="886"/>
      <c r="UOF17" s="885"/>
      <c r="UOG17" s="886"/>
      <c r="UOH17" s="886"/>
      <c r="UOI17" s="886"/>
      <c r="UOJ17" s="885"/>
      <c r="UOK17" s="886"/>
      <c r="UOL17" s="886"/>
      <c r="UOM17" s="886"/>
      <c r="UON17" s="885"/>
      <c r="UOO17" s="886"/>
      <c r="UOP17" s="886"/>
      <c r="UOQ17" s="886"/>
      <c r="UOR17" s="885"/>
      <c r="UOS17" s="886"/>
      <c r="UOT17" s="886"/>
      <c r="UOU17" s="886"/>
      <c r="UOV17" s="885"/>
      <c r="UOW17" s="886"/>
      <c r="UOX17" s="886"/>
      <c r="UOY17" s="886"/>
      <c r="UOZ17" s="885"/>
      <c r="UPA17" s="886"/>
      <c r="UPB17" s="886"/>
      <c r="UPC17" s="886"/>
      <c r="UPD17" s="885"/>
      <c r="UPE17" s="886"/>
      <c r="UPF17" s="886"/>
      <c r="UPG17" s="886"/>
      <c r="UPH17" s="885"/>
      <c r="UPI17" s="886"/>
      <c r="UPJ17" s="886"/>
      <c r="UPK17" s="886"/>
      <c r="UPL17" s="885"/>
      <c r="UPM17" s="886"/>
      <c r="UPN17" s="886"/>
      <c r="UPO17" s="886"/>
      <c r="UPP17" s="885"/>
      <c r="UPQ17" s="886"/>
      <c r="UPR17" s="886"/>
      <c r="UPS17" s="886"/>
      <c r="UPT17" s="885"/>
      <c r="UPU17" s="886"/>
      <c r="UPV17" s="886"/>
      <c r="UPW17" s="886"/>
      <c r="UPX17" s="885"/>
      <c r="UPY17" s="886"/>
      <c r="UPZ17" s="886"/>
      <c r="UQA17" s="886"/>
      <c r="UQB17" s="885"/>
      <c r="UQC17" s="886"/>
      <c r="UQD17" s="886"/>
      <c r="UQE17" s="886"/>
      <c r="UQF17" s="885"/>
      <c r="UQG17" s="886"/>
      <c r="UQH17" s="886"/>
      <c r="UQI17" s="886"/>
      <c r="UQJ17" s="885"/>
      <c r="UQK17" s="886"/>
      <c r="UQL17" s="886"/>
      <c r="UQM17" s="886"/>
      <c r="UQN17" s="885"/>
      <c r="UQO17" s="886"/>
      <c r="UQP17" s="886"/>
      <c r="UQQ17" s="886"/>
      <c r="UQR17" s="885"/>
      <c r="UQS17" s="886"/>
      <c r="UQT17" s="886"/>
      <c r="UQU17" s="886"/>
      <c r="UQV17" s="885"/>
      <c r="UQW17" s="886"/>
      <c r="UQX17" s="886"/>
      <c r="UQY17" s="886"/>
      <c r="UQZ17" s="885"/>
      <c r="URA17" s="886"/>
      <c r="URB17" s="886"/>
      <c r="URC17" s="886"/>
      <c r="URD17" s="885"/>
      <c r="URE17" s="886"/>
      <c r="URF17" s="886"/>
      <c r="URG17" s="886"/>
      <c r="URH17" s="885"/>
      <c r="URI17" s="886"/>
      <c r="URJ17" s="886"/>
      <c r="URK17" s="886"/>
      <c r="URL17" s="885"/>
      <c r="URM17" s="886"/>
      <c r="URN17" s="886"/>
      <c r="URO17" s="886"/>
      <c r="URP17" s="885"/>
      <c r="URQ17" s="886"/>
      <c r="URR17" s="886"/>
      <c r="URS17" s="886"/>
      <c r="URT17" s="885"/>
      <c r="URU17" s="886"/>
      <c r="URV17" s="886"/>
      <c r="URW17" s="886"/>
      <c r="URX17" s="885"/>
      <c r="URY17" s="886"/>
      <c r="URZ17" s="886"/>
      <c r="USA17" s="886"/>
      <c r="USB17" s="885"/>
      <c r="USC17" s="886"/>
      <c r="USD17" s="886"/>
      <c r="USE17" s="886"/>
      <c r="USF17" s="885"/>
      <c r="USG17" s="886"/>
      <c r="USH17" s="886"/>
      <c r="USI17" s="886"/>
      <c r="USJ17" s="885"/>
      <c r="USK17" s="886"/>
      <c r="USL17" s="886"/>
      <c r="USM17" s="886"/>
      <c r="USN17" s="885"/>
      <c r="USO17" s="886"/>
      <c r="USP17" s="886"/>
      <c r="USQ17" s="886"/>
      <c r="USR17" s="885"/>
      <c r="USS17" s="886"/>
      <c r="UST17" s="886"/>
      <c r="USU17" s="886"/>
      <c r="USV17" s="885"/>
      <c r="USW17" s="886"/>
      <c r="USX17" s="886"/>
      <c r="USY17" s="886"/>
      <c r="USZ17" s="885"/>
      <c r="UTA17" s="886"/>
      <c r="UTB17" s="886"/>
      <c r="UTC17" s="886"/>
      <c r="UTD17" s="885"/>
      <c r="UTE17" s="886"/>
      <c r="UTF17" s="886"/>
      <c r="UTG17" s="886"/>
      <c r="UTH17" s="885"/>
      <c r="UTI17" s="886"/>
      <c r="UTJ17" s="886"/>
      <c r="UTK17" s="886"/>
      <c r="UTL17" s="885"/>
      <c r="UTM17" s="886"/>
      <c r="UTN17" s="886"/>
      <c r="UTO17" s="886"/>
      <c r="UTP17" s="885"/>
      <c r="UTQ17" s="886"/>
      <c r="UTR17" s="886"/>
      <c r="UTS17" s="886"/>
      <c r="UTT17" s="885"/>
      <c r="UTU17" s="886"/>
      <c r="UTV17" s="886"/>
      <c r="UTW17" s="886"/>
      <c r="UTX17" s="885"/>
      <c r="UTY17" s="886"/>
      <c r="UTZ17" s="886"/>
      <c r="UUA17" s="886"/>
      <c r="UUB17" s="885"/>
      <c r="UUC17" s="886"/>
      <c r="UUD17" s="886"/>
      <c r="UUE17" s="886"/>
      <c r="UUF17" s="885"/>
      <c r="UUG17" s="886"/>
      <c r="UUH17" s="886"/>
      <c r="UUI17" s="886"/>
      <c r="UUJ17" s="885"/>
      <c r="UUK17" s="886"/>
      <c r="UUL17" s="886"/>
      <c r="UUM17" s="886"/>
      <c r="UUN17" s="885"/>
      <c r="UUO17" s="886"/>
      <c r="UUP17" s="886"/>
      <c r="UUQ17" s="886"/>
      <c r="UUR17" s="885"/>
      <c r="UUS17" s="886"/>
      <c r="UUT17" s="886"/>
      <c r="UUU17" s="886"/>
      <c r="UUV17" s="885"/>
      <c r="UUW17" s="886"/>
      <c r="UUX17" s="886"/>
      <c r="UUY17" s="886"/>
      <c r="UUZ17" s="885"/>
      <c r="UVA17" s="886"/>
      <c r="UVB17" s="886"/>
      <c r="UVC17" s="886"/>
      <c r="UVD17" s="885"/>
      <c r="UVE17" s="886"/>
      <c r="UVF17" s="886"/>
      <c r="UVG17" s="886"/>
      <c r="UVH17" s="885"/>
      <c r="UVI17" s="886"/>
      <c r="UVJ17" s="886"/>
      <c r="UVK17" s="886"/>
      <c r="UVL17" s="885"/>
      <c r="UVM17" s="886"/>
      <c r="UVN17" s="886"/>
      <c r="UVO17" s="886"/>
      <c r="UVP17" s="885"/>
      <c r="UVQ17" s="886"/>
      <c r="UVR17" s="886"/>
      <c r="UVS17" s="886"/>
      <c r="UVT17" s="885"/>
      <c r="UVU17" s="886"/>
      <c r="UVV17" s="886"/>
      <c r="UVW17" s="886"/>
      <c r="UVX17" s="885"/>
      <c r="UVY17" s="886"/>
      <c r="UVZ17" s="886"/>
      <c r="UWA17" s="886"/>
      <c r="UWB17" s="885"/>
      <c r="UWC17" s="886"/>
      <c r="UWD17" s="886"/>
      <c r="UWE17" s="886"/>
      <c r="UWF17" s="885"/>
      <c r="UWG17" s="886"/>
      <c r="UWH17" s="886"/>
      <c r="UWI17" s="886"/>
      <c r="UWJ17" s="885"/>
      <c r="UWK17" s="886"/>
      <c r="UWL17" s="886"/>
      <c r="UWM17" s="886"/>
      <c r="UWN17" s="885"/>
      <c r="UWO17" s="886"/>
      <c r="UWP17" s="886"/>
      <c r="UWQ17" s="886"/>
      <c r="UWR17" s="885"/>
      <c r="UWS17" s="886"/>
      <c r="UWT17" s="886"/>
      <c r="UWU17" s="886"/>
      <c r="UWV17" s="885"/>
      <c r="UWW17" s="886"/>
      <c r="UWX17" s="886"/>
      <c r="UWY17" s="886"/>
      <c r="UWZ17" s="885"/>
      <c r="UXA17" s="886"/>
      <c r="UXB17" s="886"/>
      <c r="UXC17" s="886"/>
      <c r="UXD17" s="885"/>
      <c r="UXE17" s="886"/>
      <c r="UXF17" s="886"/>
      <c r="UXG17" s="886"/>
      <c r="UXH17" s="885"/>
      <c r="UXI17" s="886"/>
      <c r="UXJ17" s="886"/>
      <c r="UXK17" s="886"/>
      <c r="UXL17" s="885"/>
      <c r="UXM17" s="886"/>
      <c r="UXN17" s="886"/>
      <c r="UXO17" s="886"/>
      <c r="UXP17" s="885"/>
      <c r="UXQ17" s="886"/>
      <c r="UXR17" s="886"/>
      <c r="UXS17" s="886"/>
      <c r="UXT17" s="885"/>
      <c r="UXU17" s="886"/>
      <c r="UXV17" s="886"/>
      <c r="UXW17" s="886"/>
      <c r="UXX17" s="885"/>
      <c r="UXY17" s="886"/>
      <c r="UXZ17" s="886"/>
      <c r="UYA17" s="886"/>
      <c r="UYB17" s="885"/>
      <c r="UYC17" s="886"/>
      <c r="UYD17" s="886"/>
      <c r="UYE17" s="886"/>
      <c r="UYF17" s="885"/>
      <c r="UYG17" s="886"/>
      <c r="UYH17" s="886"/>
      <c r="UYI17" s="886"/>
      <c r="UYJ17" s="885"/>
      <c r="UYK17" s="886"/>
      <c r="UYL17" s="886"/>
      <c r="UYM17" s="886"/>
      <c r="UYN17" s="885"/>
      <c r="UYO17" s="886"/>
      <c r="UYP17" s="886"/>
      <c r="UYQ17" s="886"/>
      <c r="UYR17" s="885"/>
      <c r="UYS17" s="886"/>
      <c r="UYT17" s="886"/>
      <c r="UYU17" s="886"/>
      <c r="UYV17" s="885"/>
      <c r="UYW17" s="886"/>
      <c r="UYX17" s="886"/>
      <c r="UYY17" s="886"/>
      <c r="UYZ17" s="885"/>
      <c r="UZA17" s="886"/>
      <c r="UZB17" s="886"/>
      <c r="UZC17" s="886"/>
      <c r="UZD17" s="885"/>
      <c r="UZE17" s="886"/>
      <c r="UZF17" s="886"/>
      <c r="UZG17" s="886"/>
      <c r="UZH17" s="885"/>
      <c r="UZI17" s="886"/>
      <c r="UZJ17" s="886"/>
      <c r="UZK17" s="886"/>
      <c r="UZL17" s="885"/>
      <c r="UZM17" s="886"/>
      <c r="UZN17" s="886"/>
      <c r="UZO17" s="886"/>
      <c r="UZP17" s="885"/>
      <c r="UZQ17" s="886"/>
      <c r="UZR17" s="886"/>
      <c r="UZS17" s="886"/>
      <c r="UZT17" s="885"/>
      <c r="UZU17" s="886"/>
      <c r="UZV17" s="886"/>
      <c r="UZW17" s="886"/>
      <c r="UZX17" s="885"/>
      <c r="UZY17" s="886"/>
      <c r="UZZ17" s="886"/>
      <c r="VAA17" s="886"/>
      <c r="VAB17" s="885"/>
      <c r="VAC17" s="886"/>
      <c r="VAD17" s="886"/>
      <c r="VAE17" s="886"/>
      <c r="VAF17" s="885"/>
      <c r="VAG17" s="886"/>
      <c r="VAH17" s="886"/>
      <c r="VAI17" s="886"/>
      <c r="VAJ17" s="885"/>
      <c r="VAK17" s="886"/>
      <c r="VAL17" s="886"/>
      <c r="VAM17" s="886"/>
      <c r="VAN17" s="885"/>
      <c r="VAO17" s="886"/>
      <c r="VAP17" s="886"/>
      <c r="VAQ17" s="886"/>
      <c r="VAR17" s="885"/>
      <c r="VAS17" s="886"/>
      <c r="VAT17" s="886"/>
      <c r="VAU17" s="886"/>
      <c r="VAV17" s="885"/>
      <c r="VAW17" s="886"/>
      <c r="VAX17" s="886"/>
      <c r="VAY17" s="886"/>
      <c r="VAZ17" s="885"/>
      <c r="VBA17" s="886"/>
      <c r="VBB17" s="886"/>
      <c r="VBC17" s="886"/>
      <c r="VBD17" s="885"/>
      <c r="VBE17" s="886"/>
      <c r="VBF17" s="886"/>
      <c r="VBG17" s="886"/>
      <c r="VBH17" s="885"/>
      <c r="VBI17" s="886"/>
      <c r="VBJ17" s="886"/>
      <c r="VBK17" s="886"/>
      <c r="VBL17" s="885"/>
      <c r="VBM17" s="886"/>
      <c r="VBN17" s="886"/>
      <c r="VBO17" s="886"/>
      <c r="VBP17" s="885"/>
      <c r="VBQ17" s="886"/>
      <c r="VBR17" s="886"/>
      <c r="VBS17" s="886"/>
      <c r="VBT17" s="885"/>
      <c r="VBU17" s="886"/>
      <c r="VBV17" s="886"/>
      <c r="VBW17" s="886"/>
      <c r="VBX17" s="885"/>
      <c r="VBY17" s="886"/>
      <c r="VBZ17" s="886"/>
      <c r="VCA17" s="886"/>
      <c r="VCB17" s="885"/>
      <c r="VCC17" s="886"/>
      <c r="VCD17" s="886"/>
      <c r="VCE17" s="886"/>
      <c r="VCF17" s="885"/>
      <c r="VCG17" s="886"/>
      <c r="VCH17" s="886"/>
      <c r="VCI17" s="886"/>
      <c r="VCJ17" s="885"/>
      <c r="VCK17" s="886"/>
      <c r="VCL17" s="886"/>
      <c r="VCM17" s="886"/>
      <c r="VCN17" s="885"/>
      <c r="VCO17" s="886"/>
      <c r="VCP17" s="886"/>
      <c r="VCQ17" s="886"/>
      <c r="VCR17" s="885"/>
      <c r="VCS17" s="886"/>
      <c r="VCT17" s="886"/>
      <c r="VCU17" s="886"/>
      <c r="VCV17" s="885"/>
      <c r="VCW17" s="886"/>
      <c r="VCX17" s="886"/>
      <c r="VCY17" s="886"/>
      <c r="VCZ17" s="885"/>
      <c r="VDA17" s="886"/>
      <c r="VDB17" s="886"/>
      <c r="VDC17" s="886"/>
      <c r="VDD17" s="885"/>
      <c r="VDE17" s="886"/>
      <c r="VDF17" s="886"/>
      <c r="VDG17" s="886"/>
      <c r="VDH17" s="885"/>
      <c r="VDI17" s="886"/>
      <c r="VDJ17" s="886"/>
      <c r="VDK17" s="886"/>
      <c r="VDL17" s="885"/>
      <c r="VDM17" s="886"/>
      <c r="VDN17" s="886"/>
      <c r="VDO17" s="886"/>
      <c r="VDP17" s="885"/>
      <c r="VDQ17" s="886"/>
      <c r="VDR17" s="886"/>
      <c r="VDS17" s="886"/>
      <c r="VDT17" s="885"/>
      <c r="VDU17" s="886"/>
      <c r="VDV17" s="886"/>
      <c r="VDW17" s="886"/>
      <c r="VDX17" s="885"/>
      <c r="VDY17" s="886"/>
      <c r="VDZ17" s="886"/>
      <c r="VEA17" s="886"/>
      <c r="VEB17" s="885"/>
      <c r="VEC17" s="886"/>
      <c r="VED17" s="886"/>
      <c r="VEE17" s="886"/>
      <c r="VEF17" s="885"/>
      <c r="VEG17" s="886"/>
      <c r="VEH17" s="886"/>
      <c r="VEI17" s="886"/>
      <c r="VEJ17" s="885"/>
      <c r="VEK17" s="886"/>
      <c r="VEL17" s="886"/>
      <c r="VEM17" s="886"/>
      <c r="VEN17" s="885"/>
      <c r="VEO17" s="886"/>
      <c r="VEP17" s="886"/>
      <c r="VEQ17" s="886"/>
      <c r="VER17" s="885"/>
      <c r="VES17" s="886"/>
      <c r="VET17" s="886"/>
      <c r="VEU17" s="886"/>
      <c r="VEV17" s="885"/>
      <c r="VEW17" s="886"/>
      <c r="VEX17" s="886"/>
      <c r="VEY17" s="886"/>
      <c r="VEZ17" s="885"/>
      <c r="VFA17" s="886"/>
      <c r="VFB17" s="886"/>
      <c r="VFC17" s="886"/>
      <c r="VFD17" s="885"/>
      <c r="VFE17" s="886"/>
      <c r="VFF17" s="886"/>
      <c r="VFG17" s="886"/>
      <c r="VFH17" s="885"/>
      <c r="VFI17" s="886"/>
      <c r="VFJ17" s="886"/>
      <c r="VFK17" s="886"/>
      <c r="VFL17" s="885"/>
      <c r="VFM17" s="886"/>
      <c r="VFN17" s="886"/>
      <c r="VFO17" s="886"/>
      <c r="VFP17" s="885"/>
      <c r="VFQ17" s="886"/>
      <c r="VFR17" s="886"/>
      <c r="VFS17" s="886"/>
      <c r="VFT17" s="885"/>
      <c r="VFU17" s="886"/>
      <c r="VFV17" s="886"/>
      <c r="VFW17" s="886"/>
      <c r="VFX17" s="885"/>
      <c r="VFY17" s="886"/>
      <c r="VFZ17" s="886"/>
      <c r="VGA17" s="886"/>
      <c r="VGB17" s="885"/>
      <c r="VGC17" s="886"/>
      <c r="VGD17" s="886"/>
      <c r="VGE17" s="886"/>
      <c r="VGF17" s="885"/>
      <c r="VGG17" s="886"/>
      <c r="VGH17" s="886"/>
      <c r="VGI17" s="886"/>
      <c r="VGJ17" s="885"/>
      <c r="VGK17" s="886"/>
      <c r="VGL17" s="886"/>
      <c r="VGM17" s="886"/>
      <c r="VGN17" s="885"/>
      <c r="VGO17" s="886"/>
      <c r="VGP17" s="886"/>
      <c r="VGQ17" s="886"/>
      <c r="VGR17" s="885"/>
      <c r="VGS17" s="886"/>
      <c r="VGT17" s="886"/>
      <c r="VGU17" s="886"/>
      <c r="VGV17" s="885"/>
      <c r="VGW17" s="886"/>
      <c r="VGX17" s="886"/>
      <c r="VGY17" s="886"/>
      <c r="VGZ17" s="885"/>
      <c r="VHA17" s="886"/>
      <c r="VHB17" s="886"/>
      <c r="VHC17" s="886"/>
      <c r="VHD17" s="885"/>
      <c r="VHE17" s="886"/>
      <c r="VHF17" s="886"/>
      <c r="VHG17" s="886"/>
      <c r="VHH17" s="885"/>
      <c r="VHI17" s="886"/>
      <c r="VHJ17" s="886"/>
      <c r="VHK17" s="886"/>
      <c r="VHL17" s="885"/>
      <c r="VHM17" s="886"/>
      <c r="VHN17" s="886"/>
      <c r="VHO17" s="886"/>
      <c r="VHP17" s="885"/>
      <c r="VHQ17" s="886"/>
      <c r="VHR17" s="886"/>
      <c r="VHS17" s="886"/>
      <c r="VHT17" s="885"/>
      <c r="VHU17" s="886"/>
      <c r="VHV17" s="886"/>
      <c r="VHW17" s="886"/>
      <c r="VHX17" s="885"/>
      <c r="VHY17" s="886"/>
      <c r="VHZ17" s="886"/>
      <c r="VIA17" s="886"/>
      <c r="VIB17" s="885"/>
      <c r="VIC17" s="886"/>
      <c r="VID17" s="886"/>
      <c r="VIE17" s="886"/>
      <c r="VIF17" s="885"/>
      <c r="VIG17" s="886"/>
      <c r="VIH17" s="886"/>
      <c r="VII17" s="886"/>
      <c r="VIJ17" s="885"/>
      <c r="VIK17" s="886"/>
      <c r="VIL17" s="886"/>
      <c r="VIM17" s="886"/>
      <c r="VIN17" s="885"/>
      <c r="VIO17" s="886"/>
      <c r="VIP17" s="886"/>
      <c r="VIQ17" s="886"/>
      <c r="VIR17" s="885"/>
      <c r="VIS17" s="886"/>
      <c r="VIT17" s="886"/>
      <c r="VIU17" s="886"/>
      <c r="VIV17" s="885"/>
      <c r="VIW17" s="886"/>
      <c r="VIX17" s="886"/>
      <c r="VIY17" s="886"/>
      <c r="VIZ17" s="885"/>
      <c r="VJA17" s="886"/>
      <c r="VJB17" s="886"/>
      <c r="VJC17" s="886"/>
      <c r="VJD17" s="885"/>
      <c r="VJE17" s="886"/>
      <c r="VJF17" s="886"/>
      <c r="VJG17" s="886"/>
      <c r="VJH17" s="885"/>
      <c r="VJI17" s="886"/>
      <c r="VJJ17" s="886"/>
      <c r="VJK17" s="886"/>
      <c r="VJL17" s="885"/>
      <c r="VJM17" s="886"/>
      <c r="VJN17" s="886"/>
      <c r="VJO17" s="886"/>
      <c r="VJP17" s="885"/>
      <c r="VJQ17" s="886"/>
      <c r="VJR17" s="886"/>
      <c r="VJS17" s="886"/>
      <c r="VJT17" s="885"/>
      <c r="VJU17" s="886"/>
      <c r="VJV17" s="886"/>
      <c r="VJW17" s="886"/>
      <c r="VJX17" s="885"/>
      <c r="VJY17" s="886"/>
      <c r="VJZ17" s="886"/>
      <c r="VKA17" s="886"/>
      <c r="VKB17" s="885"/>
      <c r="VKC17" s="886"/>
      <c r="VKD17" s="886"/>
      <c r="VKE17" s="886"/>
      <c r="VKF17" s="885"/>
      <c r="VKG17" s="886"/>
      <c r="VKH17" s="886"/>
      <c r="VKI17" s="886"/>
      <c r="VKJ17" s="885"/>
      <c r="VKK17" s="886"/>
      <c r="VKL17" s="886"/>
      <c r="VKM17" s="886"/>
      <c r="VKN17" s="885"/>
      <c r="VKO17" s="886"/>
      <c r="VKP17" s="886"/>
      <c r="VKQ17" s="886"/>
      <c r="VKR17" s="885"/>
      <c r="VKS17" s="886"/>
      <c r="VKT17" s="886"/>
      <c r="VKU17" s="886"/>
      <c r="VKV17" s="885"/>
      <c r="VKW17" s="886"/>
      <c r="VKX17" s="886"/>
      <c r="VKY17" s="886"/>
      <c r="VKZ17" s="885"/>
      <c r="VLA17" s="886"/>
      <c r="VLB17" s="886"/>
      <c r="VLC17" s="886"/>
      <c r="VLD17" s="885"/>
      <c r="VLE17" s="886"/>
      <c r="VLF17" s="886"/>
      <c r="VLG17" s="886"/>
      <c r="VLH17" s="885"/>
      <c r="VLI17" s="886"/>
      <c r="VLJ17" s="886"/>
      <c r="VLK17" s="886"/>
      <c r="VLL17" s="885"/>
      <c r="VLM17" s="886"/>
      <c r="VLN17" s="886"/>
      <c r="VLO17" s="886"/>
      <c r="VLP17" s="885"/>
      <c r="VLQ17" s="886"/>
      <c r="VLR17" s="886"/>
      <c r="VLS17" s="886"/>
      <c r="VLT17" s="885"/>
      <c r="VLU17" s="886"/>
      <c r="VLV17" s="886"/>
      <c r="VLW17" s="886"/>
      <c r="VLX17" s="885"/>
      <c r="VLY17" s="886"/>
      <c r="VLZ17" s="886"/>
      <c r="VMA17" s="886"/>
      <c r="VMB17" s="885"/>
      <c r="VMC17" s="886"/>
      <c r="VMD17" s="886"/>
      <c r="VME17" s="886"/>
      <c r="VMF17" s="885"/>
      <c r="VMG17" s="886"/>
      <c r="VMH17" s="886"/>
      <c r="VMI17" s="886"/>
      <c r="VMJ17" s="885"/>
      <c r="VMK17" s="886"/>
      <c r="VML17" s="886"/>
      <c r="VMM17" s="886"/>
      <c r="VMN17" s="885"/>
      <c r="VMO17" s="886"/>
      <c r="VMP17" s="886"/>
      <c r="VMQ17" s="886"/>
      <c r="VMR17" s="885"/>
      <c r="VMS17" s="886"/>
      <c r="VMT17" s="886"/>
      <c r="VMU17" s="886"/>
      <c r="VMV17" s="885"/>
      <c r="VMW17" s="886"/>
      <c r="VMX17" s="886"/>
      <c r="VMY17" s="886"/>
      <c r="VMZ17" s="885"/>
      <c r="VNA17" s="886"/>
      <c r="VNB17" s="886"/>
      <c r="VNC17" s="886"/>
      <c r="VND17" s="885"/>
      <c r="VNE17" s="886"/>
      <c r="VNF17" s="886"/>
      <c r="VNG17" s="886"/>
      <c r="VNH17" s="885"/>
      <c r="VNI17" s="886"/>
      <c r="VNJ17" s="886"/>
      <c r="VNK17" s="886"/>
      <c r="VNL17" s="885"/>
      <c r="VNM17" s="886"/>
      <c r="VNN17" s="886"/>
      <c r="VNO17" s="886"/>
      <c r="VNP17" s="885"/>
      <c r="VNQ17" s="886"/>
      <c r="VNR17" s="886"/>
      <c r="VNS17" s="886"/>
      <c r="VNT17" s="885"/>
      <c r="VNU17" s="886"/>
      <c r="VNV17" s="886"/>
      <c r="VNW17" s="886"/>
      <c r="VNX17" s="885"/>
      <c r="VNY17" s="886"/>
      <c r="VNZ17" s="886"/>
      <c r="VOA17" s="886"/>
      <c r="VOB17" s="885"/>
      <c r="VOC17" s="886"/>
      <c r="VOD17" s="886"/>
      <c r="VOE17" s="886"/>
      <c r="VOF17" s="885"/>
      <c r="VOG17" s="886"/>
      <c r="VOH17" s="886"/>
      <c r="VOI17" s="886"/>
      <c r="VOJ17" s="885"/>
      <c r="VOK17" s="886"/>
      <c r="VOL17" s="886"/>
      <c r="VOM17" s="886"/>
      <c r="VON17" s="885"/>
      <c r="VOO17" s="886"/>
      <c r="VOP17" s="886"/>
      <c r="VOQ17" s="886"/>
      <c r="VOR17" s="885"/>
      <c r="VOS17" s="886"/>
      <c r="VOT17" s="886"/>
      <c r="VOU17" s="886"/>
      <c r="VOV17" s="885"/>
      <c r="VOW17" s="886"/>
      <c r="VOX17" s="886"/>
      <c r="VOY17" s="886"/>
      <c r="VOZ17" s="885"/>
      <c r="VPA17" s="886"/>
      <c r="VPB17" s="886"/>
      <c r="VPC17" s="886"/>
      <c r="VPD17" s="885"/>
      <c r="VPE17" s="886"/>
      <c r="VPF17" s="886"/>
      <c r="VPG17" s="886"/>
      <c r="VPH17" s="885"/>
      <c r="VPI17" s="886"/>
      <c r="VPJ17" s="886"/>
      <c r="VPK17" s="886"/>
      <c r="VPL17" s="885"/>
      <c r="VPM17" s="886"/>
      <c r="VPN17" s="886"/>
      <c r="VPO17" s="886"/>
      <c r="VPP17" s="885"/>
      <c r="VPQ17" s="886"/>
      <c r="VPR17" s="886"/>
      <c r="VPS17" s="886"/>
      <c r="VPT17" s="885"/>
      <c r="VPU17" s="886"/>
      <c r="VPV17" s="886"/>
      <c r="VPW17" s="886"/>
      <c r="VPX17" s="885"/>
      <c r="VPY17" s="886"/>
      <c r="VPZ17" s="886"/>
      <c r="VQA17" s="886"/>
      <c r="VQB17" s="885"/>
      <c r="VQC17" s="886"/>
      <c r="VQD17" s="886"/>
      <c r="VQE17" s="886"/>
      <c r="VQF17" s="885"/>
      <c r="VQG17" s="886"/>
      <c r="VQH17" s="886"/>
      <c r="VQI17" s="886"/>
      <c r="VQJ17" s="885"/>
      <c r="VQK17" s="886"/>
      <c r="VQL17" s="886"/>
      <c r="VQM17" s="886"/>
      <c r="VQN17" s="885"/>
      <c r="VQO17" s="886"/>
      <c r="VQP17" s="886"/>
      <c r="VQQ17" s="886"/>
      <c r="VQR17" s="885"/>
      <c r="VQS17" s="886"/>
      <c r="VQT17" s="886"/>
      <c r="VQU17" s="886"/>
      <c r="VQV17" s="885"/>
      <c r="VQW17" s="886"/>
      <c r="VQX17" s="886"/>
      <c r="VQY17" s="886"/>
      <c r="VQZ17" s="885"/>
      <c r="VRA17" s="886"/>
      <c r="VRB17" s="886"/>
      <c r="VRC17" s="886"/>
      <c r="VRD17" s="885"/>
      <c r="VRE17" s="886"/>
      <c r="VRF17" s="886"/>
      <c r="VRG17" s="886"/>
      <c r="VRH17" s="885"/>
      <c r="VRI17" s="886"/>
      <c r="VRJ17" s="886"/>
      <c r="VRK17" s="886"/>
      <c r="VRL17" s="885"/>
      <c r="VRM17" s="886"/>
      <c r="VRN17" s="886"/>
      <c r="VRO17" s="886"/>
      <c r="VRP17" s="885"/>
      <c r="VRQ17" s="886"/>
      <c r="VRR17" s="886"/>
      <c r="VRS17" s="886"/>
      <c r="VRT17" s="885"/>
      <c r="VRU17" s="886"/>
      <c r="VRV17" s="886"/>
      <c r="VRW17" s="886"/>
      <c r="VRX17" s="885"/>
      <c r="VRY17" s="886"/>
      <c r="VRZ17" s="886"/>
      <c r="VSA17" s="886"/>
      <c r="VSB17" s="885"/>
      <c r="VSC17" s="886"/>
      <c r="VSD17" s="886"/>
      <c r="VSE17" s="886"/>
      <c r="VSF17" s="885"/>
      <c r="VSG17" s="886"/>
      <c r="VSH17" s="886"/>
      <c r="VSI17" s="886"/>
      <c r="VSJ17" s="885"/>
      <c r="VSK17" s="886"/>
      <c r="VSL17" s="886"/>
      <c r="VSM17" s="886"/>
      <c r="VSN17" s="885"/>
      <c r="VSO17" s="886"/>
      <c r="VSP17" s="886"/>
      <c r="VSQ17" s="886"/>
      <c r="VSR17" s="885"/>
      <c r="VSS17" s="886"/>
      <c r="VST17" s="886"/>
      <c r="VSU17" s="886"/>
      <c r="VSV17" s="885"/>
      <c r="VSW17" s="886"/>
      <c r="VSX17" s="886"/>
      <c r="VSY17" s="886"/>
      <c r="VSZ17" s="885"/>
      <c r="VTA17" s="886"/>
      <c r="VTB17" s="886"/>
      <c r="VTC17" s="886"/>
      <c r="VTD17" s="885"/>
      <c r="VTE17" s="886"/>
      <c r="VTF17" s="886"/>
      <c r="VTG17" s="886"/>
      <c r="VTH17" s="885"/>
      <c r="VTI17" s="886"/>
      <c r="VTJ17" s="886"/>
      <c r="VTK17" s="886"/>
      <c r="VTL17" s="885"/>
      <c r="VTM17" s="886"/>
      <c r="VTN17" s="886"/>
      <c r="VTO17" s="886"/>
      <c r="VTP17" s="885"/>
      <c r="VTQ17" s="886"/>
      <c r="VTR17" s="886"/>
      <c r="VTS17" s="886"/>
      <c r="VTT17" s="885"/>
      <c r="VTU17" s="886"/>
      <c r="VTV17" s="886"/>
      <c r="VTW17" s="886"/>
      <c r="VTX17" s="885"/>
      <c r="VTY17" s="886"/>
      <c r="VTZ17" s="886"/>
      <c r="VUA17" s="886"/>
      <c r="VUB17" s="885"/>
      <c r="VUC17" s="886"/>
      <c r="VUD17" s="886"/>
      <c r="VUE17" s="886"/>
      <c r="VUF17" s="885"/>
      <c r="VUG17" s="886"/>
      <c r="VUH17" s="886"/>
      <c r="VUI17" s="886"/>
      <c r="VUJ17" s="885"/>
      <c r="VUK17" s="886"/>
      <c r="VUL17" s="886"/>
      <c r="VUM17" s="886"/>
      <c r="VUN17" s="885"/>
      <c r="VUO17" s="886"/>
      <c r="VUP17" s="886"/>
      <c r="VUQ17" s="886"/>
      <c r="VUR17" s="885"/>
      <c r="VUS17" s="886"/>
      <c r="VUT17" s="886"/>
      <c r="VUU17" s="886"/>
      <c r="VUV17" s="885"/>
      <c r="VUW17" s="886"/>
      <c r="VUX17" s="886"/>
      <c r="VUY17" s="886"/>
      <c r="VUZ17" s="885"/>
      <c r="VVA17" s="886"/>
      <c r="VVB17" s="886"/>
      <c r="VVC17" s="886"/>
      <c r="VVD17" s="885"/>
      <c r="VVE17" s="886"/>
      <c r="VVF17" s="886"/>
      <c r="VVG17" s="886"/>
      <c r="VVH17" s="885"/>
      <c r="VVI17" s="886"/>
      <c r="VVJ17" s="886"/>
      <c r="VVK17" s="886"/>
      <c r="VVL17" s="885"/>
      <c r="VVM17" s="886"/>
      <c r="VVN17" s="886"/>
      <c r="VVO17" s="886"/>
      <c r="VVP17" s="885"/>
      <c r="VVQ17" s="886"/>
      <c r="VVR17" s="886"/>
      <c r="VVS17" s="886"/>
      <c r="VVT17" s="885"/>
      <c r="VVU17" s="886"/>
      <c r="VVV17" s="886"/>
      <c r="VVW17" s="886"/>
      <c r="VVX17" s="885"/>
      <c r="VVY17" s="886"/>
      <c r="VVZ17" s="886"/>
      <c r="VWA17" s="886"/>
      <c r="VWB17" s="885"/>
      <c r="VWC17" s="886"/>
      <c r="VWD17" s="886"/>
      <c r="VWE17" s="886"/>
      <c r="VWF17" s="885"/>
      <c r="VWG17" s="886"/>
      <c r="VWH17" s="886"/>
      <c r="VWI17" s="886"/>
      <c r="VWJ17" s="885"/>
      <c r="VWK17" s="886"/>
      <c r="VWL17" s="886"/>
      <c r="VWM17" s="886"/>
      <c r="VWN17" s="885"/>
      <c r="VWO17" s="886"/>
      <c r="VWP17" s="886"/>
      <c r="VWQ17" s="886"/>
      <c r="VWR17" s="885"/>
      <c r="VWS17" s="886"/>
      <c r="VWT17" s="886"/>
      <c r="VWU17" s="886"/>
      <c r="VWV17" s="885"/>
      <c r="VWW17" s="886"/>
      <c r="VWX17" s="886"/>
      <c r="VWY17" s="886"/>
      <c r="VWZ17" s="885"/>
      <c r="VXA17" s="886"/>
      <c r="VXB17" s="886"/>
      <c r="VXC17" s="886"/>
      <c r="VXD17" s="885"/>
      <c r="VXE17" s="886"/>
      <c r="VXF17" s="886"/>
      <c r="VXG17" s="886"/>
      <c r="VXH17" s="885"/>
      <c r="VXI17" s="886"/>
      <c r="VXJ17" s="886"/>
      <c r="VXK17" s="886"/>
      <c r="VXL17" s="885"/>
      <c r="VXM17" s="886"/>
      <c r="VXN17" s="886"/>
      <c r="VXO17" s="886"/>
      <c r="VXP17" s="885"/>
      <c r="VXQ17" s="886"/>
      <c r="VXR17" s="886"/>
      <c r="VXS17" s="886"/>
      <c r="VXT17" s="885"/>
      <c r="VXU17" s="886"/>
      <c r="VXV17" s="886"/>
      <c r="VXW17" s="886"/>
      <c r="VXX17" s="885"/>
      <c r="VXY17" s="886"/>
      <c r="VXZ17" s="886"/>
      <c r="VYA17" s="886"/>
      <c r="VYB17" s="885"/>
      <c r="VYC17" s="886"/>
      <c r="VYD17" s="886"/>
      <c r="VYE17" s="886"/>
      <c r="VYF17" s="885"/>
      <c r="VYG17" s="886"/>
      <c r="VYH17" s="886"/>
      <c r="VYI17" s="886"/>
      <c r="VYJ17" s="885"/>
      <c r="VYK17" s="886"/>
      <c r="VYL17" s="886"/>
      <c r="VYM17" s="886"/>
      <c r="VYN17" s="885"/>
      <c r="VYO17" s="886"/>
      <c r="VYP17" s="886"/>
      <c r="VYQ17" s="886"/>
      <c r="VYR17" s="885"/>
      <c r="VYS17" s="886"/>
      <c r="VYT17" s="886"/>
      <c r="VYU17" s="886"/>
      <c r="VYV17" s="885"/>
      <c r="VYW17" s="886"/>
      <c r="VYX17" s="886"/>
      <c r="VYY17" s="886"/>
      <c r="VYZ17" s="885"/>
      <c r="VZA17" s="886"/>
      <c r="VZB17" s="886"/>
      <c r="VZC17" s="886"/>
      <c r="VZD17" s="885"/>
      <c r="VZE17" s="886"/>
      <c r="VZF17" s="886"/>
      <c r="VZG17" s="886"/>
      <c r="VZH17" s="885"/>
      <c r="VZI17" s="886"/>
      <c r="VZJ17" s="886"/>
      <c r="VZK17" s="886"/>
      <c r="VZL17" s="885"/>
      <c r="VZM17" s="886"/>
      <c r="VZN17" s="886"/>
      <c r="VZO17" s="886"/>
      <c r="VZP17" s="885"/>
      <c r="VZQ17" s="886"/>
      <c r="VZR17" s="886"/>
      <c r="VZS17" s="886"/>
      <c r="VZT17" s="885"/>
      <c r="VZU17" s="886"/>
      <c r="VZV17" s="886"/>
      <c r="VZW17" s="886"/>
      <c r="VZX17" s="885"/>
      <c r="VZY17" s="886"/>
      <c r="VZZ17" s="886"/>
      <c r="WAA17" s="886"/>
      <c r="WAB17" s="885"/>
      <c r="WAC17" s="886"/>
      <c r="WAD17" s="886"/>
      <c r="WAE17" s="886"/>
      <c r="WAF17" s="885"/>
      <c r="WAG17" s="886"/>
      <c r="WAH17" s="886"/>
      <c r="WAI17" s="886"/>
      <c r="WAJ17" s="885"/>
      <c r="WAK17" s="886"/>
      <c r="WAL17" s="886"/>
      <c r="WAM17" s="886"/>
      <c r="WAN17" s="885"/>
      <c r="WAO17" s="886"/>
      <c r="WAP17" s="886"/>
      <c r="WAQ17" s="886"/>
      <c r="WAR17" s="885"/>
      <c r="WAS17" s="886"/>
      <c r="WAT17" s="886"/>
      <c r="WAU17" s="886"/>
      <c r="WAV17" s="885"/>
      <c r="WAW17" s="886"/>
      <c r="WAX17" s="886"/>
      <c r="WAY17" s="886"/>
      <c r="WAZ17" s="885"/>
      <c r="WBA17" s="886"/>
      <c r="WBB17" s="886"/>
      <c r="WBC17" s="886"/>
      <c r="WBD17" s="885"/>
      <c r="WBE17" s="886"/>
      <c r="WBF17" s="886"/>
      <c r="WBG17" s="886"/>
      <c r="WBH17" s="885"/>
      <c r="WBI17" s="886"/>
      <c r="WBJ17" s="886"/>
      <c r="WBK17" s="886"/>
      <c r="WBL17" s="885"/>
      <c r="WBM17" s="886"/>
      <c r="WBN17" s="886"/>
      <c r="WBO17" s="886"/>
      <c r="WBP17" s="885"/>
      <c r="WBQ17" s="886"/>
      <c r="WBR17" s="886"/>
      <c r="WBS17" s="886"/>
      <c r="WBT17" s="885"/>
      <c r="WBU17" s="886"/>
      <c r="WBV17" s="886"/>
      <c r="WBW17" s="886"/>
      <c r="WBX17" s="885"/>
      <c r="WBY17" s="886"/>
      <c r="WBZ17" s="886"/>
      <c r="WCA17" s="886"/>
      <c r="WCB17" s="885"/>
      <c r="WCC17" s="886"/>
      <c r="WCD17" s="886"/>
      <c r="WCE17" s="886"/>
      <c r="WCF17" s="885"/>
      <c r="WCG17" s="886"/>
      <c r="WCH17" s="886"/>
      <c r="WCI17" s="886"/>
      <c r="WCJ17" s="885"/>
      <c r="WCK17" s="886"/>
      <c r="WCL17" s="886"/>
      <c r="WCM17" s="886"/>
      <c r="WCN17" s="885"/>
      <c r="WCO17" s="886"/>
      <c r="WCP17" s="886"/>
      <c r="WCQ17" s="886"/>
      <c r="WCR17" s="885"/>
      <c r="WCS17" s="886"/>
      <c r="WCT17" s="886"/>
      <c r="WCU17" s="886"/>
      <c r="WCV17" s="885"/>
      <c r="WCW17" s="886"/>
      <c r="WCX17" s="886"/>
      <c r="WCY17" s="886"/>
      <c r="WCZ17" s="885"/>
      <c r="WDA17" s="886"/>
      <c r="WDB17" s="886"/>
      <c r="WDC17" s="886"/>
      <c r="WDD17" s="885"/>
      <c r="WDE17" s="886"/>
      <c r="WDF17" s="886"/>
      <c r="WDG17" s="886"/>
      <c r="WDH17" s="885"/>
      <c r="WDI17" s="886"/>
      <c r="WDJ17" s="886"/>
      <c r="WDK17" s="886"/>
      <c r="WDL17" s="885"/>
      <c r="WDM17" s="886"/>
      <c r="WDN17" s="886"/>
      <c r="WDO17" s="886"/>
      <c r="WDP17" s="885"/>
      <c r="WDQ17" s="886"/>
      <c r="WDR17" s="886"/>
      <c r="WDS17" s="886"/>
      <c r="WDT17" s="885"/>
      <c r="WDU17" s="886"/>
      <c r="WDV17" s="886"/>
      <c r="WDW17" s="886"/>
      <c r="WDX17" s="885"/>
      <c r="WDY17" s="886"/>
      <c r="WDZ17" s="886"/>
      <c r="WEA17" s="886"/>
      <c r="WEB17" s="885"/>
      <c r="WEC17" s="886"/>
      <c r="WED17" s="886"/>
      <c r="WEE17" s="886"/>
      <c r="WEF17" s="885"/>
      <c r="WEG17" s="886"/>
      <c r="WEH17" s="886"/>
      <c r="WEI17" s="886"/>
      <c r="WEJ17" s="885"/>
      <c r="WEK17" s="886"/>
      <c r="WEL17" s="886"/>
      <c r="WEM17" s="886"/>
      <c r="WEN17" s="885"/>
      <c r="WEO17" s="886"/>
      <c r="WEP17" s="886"/>
      <c r="WEQ17" s="886"/>
      <c r="WER17" s="885"/>
      <c r="WES17" s="886"/>
      <c r="WET17" s="886"/>
      <c r="WEU17" s="886"/>
      <c r="WEV17" s="885"/>
      <c r="WEW17" s="886"/>
      <c r="WEX17" s="886"/>
      <c r="WEY17" s="886"/>
      <c r="WEZ17" s="885"/>
      <c r="WFA17" s="886"/>
      <c r="WFB17" s="886"/>
      <c r="WFC17" s="886"/>
      <c r="WFD17" s="885"/>
      <c r="WFE17" s="886"/>
      <c r="WFF17" s="886"/>
      <c r="WFG17" s="886"/>
      <c r="WFH17" s="885"/>
      <c r="WFI17" s="886"/>
      <c r="WFJ17" s="886"/>
      <c r="WFK17" s="886"/>
      <c r="WFL17" s="885"/>
      <c r="WFM17" s="886"/>
      <c r="WFN17" s="886"/>
      <c r="WFO17" s="886"/>
      <c r="WFP17" s="885"/>
      <c r="WFQ17" s="886"/>
      <c r="WFR17" s="886"/>
      <c r="WFS17" s="886"/>
      <c r="WFT17" s="885"/>
      <c r="WFU17" s="886"/>
      <c r="WFV17" s="886"/>
      <c r="WFW17" s="886"/>
      <c r="WFX17" s="885"/>
      <c r="WFY17" s="886"/>
      <c r="WFZ17" s="886"/>
      <c r="WGA17" s="886"/>
      <c r="WGB17" s="885"/>
      <c r="WGC17" s="886"/>
      <c r="WGD17" s="886"/>
      <c r="WGE17" s="886"/>
      <c r="WGF17" s="885"/>
      <c r="WGG17" s="886"/>
      <c r="WGH17" s="886"/>
      <c r="WGI17" s="886"/>
      <c r="WGJ17" s="885"/>
      <c r="WGK17" s="886"/>
      <c r="WGL17" s="886"/>
      <c r="WGM17" s="886"/>
      <c r="WGN17" s="885"/>
      <c r="WGO17" s="886"/>
      <c r="WGP17" s="886"/>
      <c r="WGQ17" s="886"/>
      <c r="WGR17" s="885"/>
      <c r="WGS17" s="886"/>
      <c r="WGT17" s="886"/>
      <c r="WGU17" s="886"/>
      <c r="WGV17" s="885"/>
      <c r="WGW17" s="886"/>
      <c r="WGX17" s="886"/>
      <c r="WGY17" s="886"/>
      <c r="WGZ17" s="885"/>
      <c r="WHA17" s="886"/>
      <c r="WHB17" s="886"/>
      <c r="WHC17" s="886"/>
      <c r="WHD17" s="885"/>
      <c r="WHE17" s="886"/>
      <c r="WHF17" s="886"/>
      <c r="WHG17" s="886"/>
      <c r="WHH17" s="885"/>
      <c r="WHI17" s="886"/>
      <c r="WHJ17" s="886"/>
      <c r="WHK17" s="886"/>
      <c r="WHL17" s="885"/>
      <c r="WHM17" s="886"/>
      <c r="WHN17" s="886"/>
      <c r="WHO17" s="886"/>
      <c r="WHP17" s="885"/>
      <c r="WHQ17" s="886"/>
      <c r="WHR17" s="886"/>
      <c r="WHS17" s="886"/>
      <c r="WHT17" s="885"/>
      <c r="WHU17" s="886"/>
      <c r="WHV17" s="886"/>
      <c r="WHW17" s="886"/>
      <c r="WHX17" s="885"/>
      <c r="WHY17" s="886"/>
      <c r="WHZ17" s="886"/>
      <c r="WIA17" s="886"/>
      <c r="WIB17" s="885"/>
      <c r="WIC17" s="886"/>
      <c r="WID17" s="886"/>
      <c r="WIE17" s="886"/>
      <c r="WIF17" s="885"/>
      <c r="WIG17" s="886"/>
      <c r="WIH17" s="886"/>
      <c r="WII17" s="886"/>
      <c r="WIJ17" s="885"/>
      <c r="WIK17" s="886"/>
      <c r="WIL17" s="886"/>
      <c r="WIM17" s="886"/>
      <c r="WIN17" s="885"/>
      <c r="WIO17" s="886"/>
      <c r="WIP17" s="886"/>
      <c r="WIQ17" s="886"/>
      <c r="WIR17" s="885"/>
      <c r="WIS17" s="886"/>
      <c r="WIT17" s="886"/>
      <c r="WIU17" s="886"/>
      <c r="WIV17" s="885"/>
      <c r="WIW17" s="886"/>
      <c r="WIX17" s="886"/>
      <c r="WIY17" s="886"/>
      <c r="WIZ17" s="885"/>
      <c r="WJA17" s="886"/>
      <c r="WJB17" s="886"/>
      <c r="WJC17" s="886"/>
      <c r="WJD17" s="885"/>
      <c r="WJE17" s="886"/>
      <c r="WJF17" s="886"/>
      <c r="WJG17" s="886"/>
      <c r="WJH17" s="885"/>
      <c r="WJI17" s="886"/>
      <c r="WJJ17" s="886"/>
      <c r="WJK17" s="886"/>
      <c r="WJL17" s="885"/>
      <c r="WJM17" s="886"/>
      <c r="WJN17" s="886"/>
      <c r="WJO17" s="886"/>
      <c r="WJP17" s="885"/>
      <c r="WJQ17" s="886"/>
      <c r="WJR17" s="886"/>
      <c r="WJS17" s="886"/>
      <c r="WJT17" s="885"/>
      <c r="WJU17" s="886"/>
      <c r="WJV17" s="886"/>
      <c r="WJW17" s="886"/>
      <c r="WJX17" s="885"/>
      <c r="WJY17" s="886"/>
      <c r="WJZ17" s="886"/>
      <c r="WKA17" s="886"/>
      <c r="WKB17" s="885"/>
      <c r="WKC17" s="886"/>
      <c r="WKD17" s="886"/>
      <c r="WKE17" s="886"/>
      <c r="WKF17" s="885"/>
      <c r="WKG17" s="886"/>
      <c r="WKH17" s="886"/>
      <c r="WKI17" s="886"/>
      <c r="WKJ17" s="885"/>
      <c r="WKK17" s="886"/>
      <c r="WKL17" s="886"/>
      <c r="WKM17" s="886"/>
      <c r="WKN17" s="885"/>
      <c r="WKO17" s="886"/>
      <c r="WKP17" s="886"/>
      <c r="WKQ17" s="886"/>
      <c r="WKR17" s="885"/>
      <c r="WKS17" s="886"/>
      <c r="WKT17" s="886"/>
      <c r="WKU17" s="886"/>
      <c r="WKV17" s="885"/>
      <c r="WKW17" s="886"/>
      <c r="WKX17" s="886"/>
      <c r="WKY17" s="886"/>
      <c r="WKZ17" s="885"/>
      <c r="WLA17" s="886"/>
      <c r="WLB17" s="886"/>
      <c r="WLC17" s="886"/>
      <c r="WLD17" s="885"/>
      <c r="WLE17" s="886"/>
      <c r="WLF17" s="886"/>
      <c r="WLG17" s="886"/>
      <c r="WLH17" s="885"/>
      <c r="WLI17" s="886"/>
      <c r="WLJ17" s="886"/>
      <c r="WLK17" s="886"/>
      <c r="WLL17" s="885"/>
      <c r="WLM17" s="886"/>
      <c r="WLN17" s="886"/>
      <c r="WLO17" s="886"/>
      <c r="WLP17" s="885"/>
      <c r="WLQ17" s="886"/>
      <c r="WLR17" s="886"/>
      <c r="WLS17" s="886"/>
      <c r="WLT17" s="885"/>
      <c r="WLU17" s="886"/>
      <c r="WLV17" s="886"/>
      <c r="WLW17" s="886"/>
      <c r="WLX17" s="885"/>
      <c r="WLY17" s="886"/>
      <c r="WLZ17" s="886"/>
      <c r="WMA17" s="886"/>
      <c r="WMB17" s="885"/>
      <c r="WMC17" s="886"/>
      <c r="WMD17" s="886"/>
      <c r="WME17" s="886"/>
      <c r="WMF17" s="885"/>
      <c r="WMG17" s="886"/>
      <c r="WMH17" s="886"/>
      <c r="WMI17" s="886"/>
      <c r="WMJ17" s="885"/>
      <c r="WMK17" s="886"/>
      <c r="WML17" s="886"/>
      <c r="WMM17" s="886"/>
      <c r="WMN17" s="885"/>
      <c r="WMO17" s="886"/>
      <c r="WMP17" s="886"/>
      <c r="WMQ17" s="886"/>
      <c r="WMR17" s="885"/>
      <c r="WMS17" s="886"/>
      <c r="WMT17" s="886"/>
      <c r="WMU17" s="886"/>
      <c r="WMV17" s="885"/>
      <c r="WMW17" s="886"/>
      <c r="WMX17" s="886"/>
      <c r="WMY17" s="886"/>
      <c r="WMZ17" s="885"/>
      <c r="WNA17" s="886"/>
      <c r="WNB17" s="886"/>
      <c r="WNC17" s="886"/>
      <c r="WND17" s="885"/>
      <c r="WNE17" s="886"/>
      <c r="WNF17" s="886"/>
      <c r="WNG17" s="886"/>
      <c r="WNH17" s="885"/>
      <c r="WNI17" s="886"/>
      <c r="WNJ17" s="886"/>
      <c r="WNK17" s="886"/>
      <c r="WNL17" s="885"/>
      <c r="WNM17" s="886"/>
      <c r="WNN17" s="886"/>
      <c r="WNO17" s="886"/>
      <c r="WNP17" s="885"/>
      <c r="WNQ17" s="886"/>
      <c r="WNR17" s="886"/>
      <c r="WNS17" s="886"/>
      <c r="WNT17" s="885"/>
      <c r="WNU17" s="886"/>
      <c r="WNV17" s="886"/>
      <c r="WNW17" s="886"/>
      <c r="WNX17" s="885"/>
      <c r="WNY17" s="886"/>
      <c r="WNZ17" s="886"/>
      <c r="WOA17" s="886"/>
      <c r="WOB17" s="885"/>
      <c r="WOC17" s="886"/>
      <c r="WOD17" s="886"/>
      <c r="WOE17" s="886"/>
      <c r="WOF17" s="885"/>
      <c r="WOG17" s="886"/>
      <c r="WOH17" s="886"/>
      <c r="WOI17" s="886"/>
      <c r="WOJ17" s="885"/>
      <c r="WOK17" s="886"/>
      <c r="WOL17" s="886"/>
      <c r="WOM17" s="886"/>
      <c r="WON17" s="885"/>
      <c r="WOO17" s="886"/>
      <c r="WOP17" s="886"/>
      <c r="WOQ17" s="886"/>
      <c r="WOR17" s="885"/>
      <c r="WOS17" s="886"/>
      <c r="WOT17" s="886"/>
      <c r="WOU17" s="886"/>
      <c r="WOV17" s="885"/>
      <c r="WOW17" s="886"/>
      <c r="WOX17" s="886"/>
      <c r="WOY17" s="886"/>
      <c r="WOZ17" s="885"/>
      <c r="WPA17" s="886"/>
      <c r="WPB17" s="886"/>
      <c r="WPC17" s="886"/>
      <c r="WPD17" s="885"/>
      <c r="WPE17" s="886"/>
      <c r="WPF17" s="886"/>
      <c r="WPG17" s="886"/>
      <c r="WPH17" s="885"/>
      <c r="WPI17" s="886"/>
      <c r="WPJ17" s="886"/>
      <c r="WPK17" s="886"/>
      <c r="WPL17" s="885"/>
      <c r="WPM17" s="886"/>
      <c r="WPN17" s="886"/>
      <c r="WPO17" s="886"/>
      <c r="WPP17" s="885"/>
      <c r="WPQ17" s="886"/>
      <c r="WPR17" s="886"/>
      <c r="WPS17" s="886"/>
      <c r="WPT17" s="885"/>
      <c r="WPU17" s="886"/>
      <c r="WPV17" s="886"/>
      <c r="WPW17" s="886"/>
      <c r="WPX17" s="885"/>
      <c r="WPY17" s="886"/>
      <c r="WPZ17" s="886"/>
      <c r="WQA17" s="886"/>
      <c r="WQB17" s="885"/>
      <c r="WQC17" s="886"/>
      <c r="WQD17" s="886"/>
      <c r="WQE17" s="886"/>
      <c r="WQF17" s="885"/>
      <c r="WQG17" s="886"/>
      <c r="WQH17" s="886"/>
      <c r="WQI17" s="886"/>
      <c r="WQJ17" s="885"/>
      <c r="WQK17" s="886"/>
      <c r="WQL17" s="886"/>
      <c r="WQM17" s="886"/>
      <c r="WQN17" s="885"/>
      <c r="WQO17" s="886"/>
      <c r="WQP17" s="886"/>
      <c r="WQQ17" s="886"/>
      <c r="WQR17" s="885"/>
      <c r="WQS17" s="886"/>
      <c r="WQT17" s="886"/>
      <c r="WQU17" s="886"/>
      <c r="WQV17" s="885"/>
      <c r="WQW17" s="886"/>
      <c r="WQX17" s="886"/>
      <c r="WQY17" s="886"/>
      <c r="WQZ17" s="885"/>
      <c r="WRA17" s="886"/>
      <c r="WRB17" s="886"/>
      <c r="WRC17" s="886"/>
      <c r="WRD17" s="885"/>
      <c r="WRE17" s="886"/>
      <c r="WRF17" s="886"/>
      <c r="WRG17" s="886"/>
      <c r="WRH17" s="885"/>
      <c r="WRI17" s="886"/>
      <c r="WRJ17" s="886"/>
      <c r="WRK17" s="886"/>
      <c r="WRL17" s="885"/>
      <c r="WRM17" s="886"/>
      <c r="WRN17" s="886"/>
      <c r="WRO17" s="886"/>
      <c r="WRP17" s="885"/>
      <c r="WRQ17" s="886"/>
      <c r="WRR17" s="886"/>
      <c r="WRS17" s="886"/>
      <c r="WRT17" s="885"/>
      <c r="WRU17" s="886"/>
      <c r="WRV17" s="886"/>
      <c r="WRW17" s="886"/>
      <c r="WRX17" s="885"/>
      <c r="WRY17" s="886"/>
      <c r="WRZ17" s="886"/>
      <c r="WSA17" s="886"/>
      <c r="WSB17" s="885"/>
      <c r="WSC17" s="886"/>
      <c r="WSD17" s="886"/>
      <c r="WSE17" s="886"/>
      <c r="WSF17" s="885"/>
      <c r="WSG17" s="886"/>
      <c r="WSH17" s="886"/>
      <c r="WSI17" s="886"/>
      <c r="WSJ17" s="885"/>
      <c r="WSK17" s="886"/>
      <c r="WSL17" s="886"/>
      <c r="WSM17" s="886"/>
      <c r="WSN17" s="885"/>
      <c r="WSO17" s="886"/>
      <c r="WSP17" s="886"/>
      <c r="WSQ17" s="886"/>
      <c r="WSR17" s="885"/>
      <c r="WSS17" s="886"/>
      <c r="WST17" s="886"/>
      <c r="WSU17" s="886"/>
      <c r="WSV17" s="885"/>
      <c r="WSW17" s="886"/>
      <c r="WSX17" s="886"/>
      <c r="WSY17" s="886"/>
      <c r="WSZ17" s="885"/>
      <c r="WTA17" s="886"/>
      <c r="WTB17" s="886"/>
      <c r="WTC17" s="886"/>
      <c r="WTD17" s="885"/>
      <c r="WTE17" s="886"/>
      <c r="WTF17" s="886"/>
      <c r="WTG17" s="886"/>
      <c r="WTH17" s="885"/>
      <c r="WTI17" s="886"/>
      <c r="WTJ17" s="886"/>
      <c r="WTK17" s="886"/>
      <c r="WTL17" s="885"/>
      <c r="WTM17" s="886"/>
      <c r="WTN17" s="886"/>
      <c r="WTO17" s="886"/>
      <c r="WTP17" s="885"/>
      <c r="WTQ17" s="886"/>
      <c r="WTR17" s="886"/>
      <c r="WTS17" s="886"/>
      <c r="WTT17" s="885"/>
      <c r="WTU17" s="886"/>
      <c r="WTV17" s="886"/>
      <c r="WTW17" s="886"/>
      <c r="WTX17" s="885"/>
      <c r="WTY17" s="886"/>
      <c r="WTZ17" s="886"/>
      <c r="WUA17" s="886"/>
      <c r="WUB17" s="885"/>
      <c r="WUC17" s="886"/>
      <c r="WUD17" s="886"/>
      <c r="WUE17" s="886"/>
      <c r="WUF17" s="885"/>
      <c r="WUG17" s="886"/>
      <c r="WUH17" s="886"/>
      <c r="WUI17" s="886"/>
      <c r="WUJ17" s="885"/>
      <c r="WUK17" s="886"/>
      <c r="WUL17" s="886"/>
      <c r="WUM17" s="886"/>
      <c r="WUN17" s="885"/>
      <c r="WUO17" s="886"/>
      <c r="WUP17" s="886"/>
      <c r="WUQ17" s="886"/>
      <c r="WUR17" s="885"/>
      <c r="WUS17" s="886"/>
      <c r="WUT17" s="886"/>
      <c r="WUU17" s="886"/>
      <c r="WUV17" s="885"/>
      <c r="WUW17" s="886"/>
      <c r="WUX17" s="886"/>
      <c r="WUY17" s="886"/>
      <c r="WUZ17" s="885"/>
      <c r="WVA17" s="886"/>
      <c r="WVB17" s="886"/>
      <c r="WVC17" s="886"/>
      <c r="WVD17" s="885"/>
      <c r="WVE17" s="886"/>
      <c r="WVF17" s="886"/>
      <c r="WVG17" s="886"/>
      <c r="WVH17" s="885"/>
      <c r="WVI17" s="886"/>
      <c r="WVJ17" s="886"/>
      <c r="WVK17" s="886"/>
      <c r="WVL17" s="885"/>
      <c r="WVM17" s="886"/>
      <c r="WVN17" s="886"/>
      <c r="WVO17" s="886"/>
      <c r="WVP17" s="885"/>
      <c r="WVQ17" s="886"/>
      <c r="WVR17" s="886"/>
      <c r="WVS17" s="886"/>
      <c r="WVT17" s="885"/>
      <c r="WVU17" s="886"/>
      <c r="WVV17" s="886"/>
      <c r="WVW17" s="886"/>
      <c r="WVX17" s="885"/>
      <c r="WVY17" s="886"/>
      <c r="WVZ17" s="886"/>
      <c r="WWA17" s="886"/>
      <c r="WWB17" s="885"/>
      <c r="WWC17" s="886"/>
      <c r="WWD17" s="886"/>
      <c r="WWE17" s="886"/>
      <c r="WWF17" s="885"/>
      <c r="WWG17" s="886"/>
      <c r="WWH17" s="886"/>
      <c r="WWI17" s="886"/>
      <c r="WWJ17" s="885"/>
      <c r="WWK17" s="886"/>
      <c r="WWL17" s="886"/>
      <c r="WWM17" s="886"/>
      <c r="WWN17" s="885"/>
      <c r="WWO17" s="886"/>
      <c r="WWP17" s="886"/>
      <c r="WWQ17" s="886"/>
      <c r="WWR17" s="885"/>
      <c r="WWS17" s="886"/>
      <c r="WWT17" s="886"/>
      <c r="WWU17" s="886"/>
      <c r="WWV17" s="885"/>
      <c r="WWW17" s="886"/>
      <c r="WWX17" s="886"/>
      <c r="WWY17" s="886"/>
      <c r="WWZ17" s="885"/>
      <c r="WXA17" s="886"/>
      <c r="WXB17" s="886"/>
      <c r="WXC17" s="886"/>
      <c r="WXD17" s="885"/>
      <c r="WXE17" s="886"/>
      <c r="WXF17" s="886"/>
      <c r="WXG17" s="886"/>
      <c r="WXH17" s="885"/>
      <c r="WXI17" s="886"/>
      <c r="WXJ17" s="886"/>
      <c r="WXK17" s="886"/>
      <c r="WXL17" s="885"/>
      <c r="WXM17" s="886"/>
      <c r="WXN17" s="886"/>
      <c r="WXO17" s="886"/>
      <c r="WXP17" s="885"/>
      <c r="WXQ17" s="886"/>
      <c r="WXR17" s="886"/>
      <c r="WXS17" s="886"/>
      <c r="WXT17" s="885"/>
      <c r="WXU17" s="886"/>
      <c r="WXV17" s="886"/>
      <c r="WXW17" s="886"/>
      <c r="WXX17" s="885"/>
      <c r="WXY17" s="886"/>
      <c r="WXZ17" s="886"/>
      <c r="WYA17" s="886"/>
      <c r="WYB17" s="885"/>
      <c r="WYC17" s="886"/>
      <c r="WYD17" s="886"/>
      <c r="WYE17" s="886"/>
      <c r="WYF17" s="885"/>
      <c r="WYG17" s="886"/>
      <c r="WYH17" s="886"/>
      <c r="WYI17" s="886"/>
      <c r="WYJ17" s="885"/>
      <c r="WYK17" s="886"/>
      <c r="WYL17" s="886"/>
      <c r="WYM17" s="886"/>
      <c r="WYN17" s="885"/>
      <c r="WYO17" s="886"/>
      <c r="WYP17" s="886"/>
      <c r="WYQ17" s="886"/>
      <c r="WYR17" s="885"/>
      <c r="WYS17" s="886"/>
      <c r="WYT17" s="886"/>
      <c r="WYU17" s="886"/>
      <c r="WYV17" s="885"/>
      <c r="WYW17" s="886"/>
      <c r="WYX17" s="886"/>
      <c r="WYY17" s="886"/>
      <c r="WYZ17" s="885"/>
      <c r="WZA17" s="886"/>
      <c r="WZB17" s="886"/>
      <c r="WZC17" s="886"/>
      <c r="WZD17" s="885"/>
      <c r="WZE17" s="886"/>
      <c r="WZF17" s="886"/>
      <c r="WZG17" s="886"/>
      <c r="WZH17" s="885"/>
      <c r="WZI17" s="886"/>
      <c r="WZJ17" s="886"/>
      <c r="WZK17" s="886"/>
      <c r="WZL17" s="885"/>
      <c r="WZM17" s="886"/>
      <c r="WZN17" s="886"/>
      <c r="WZO17" s="886"/>
      <c r="WZP17" s="885"/>
      <c r="WZQ17" s="886"/>
      <c r="WZR17" s="886"/>
      <c r="WZS17" s="886"/>
      <c r="WZT17" s="885"/>
      <c r="WZU17" s="886"/>
      <c r="WZV17" s="886"/>
      <c r="WZW17" s="886"/>
      <c r="WZX17" s="885"/>
      <c r="WZY17" s="886"/>
      <c r="WZZ17" s="886"/>
      <c r="XAA17" s="886"/>
      <c r="XAB17" s="885"/>
      <c r="XAC17" s="886"/>
      <c r="XAD17" s="886"/>
      <c r="XAE17" s="886"/>
      <c r="XAF17" s="885"/>
      <c r="XAG17" s="886"/>
      <c r="XAH17" s="886"/>
      <c r="XAI17" s="886"/>
      <c r="XAJ17" s="885"/>
      <c r="XAK17" s="886"/>
      <c r="XAL17" s="886"/>
      <c r="XAM17" s="886"/>
      <c r="XAN17" s="885"/>
      <c r="XAO17" s="886"/>
      <c r="XAP17" s="886"/>
      <c r="XAQ17" s="886"/>
      <c r="XAR17" s="885"/>
      <c r="XAS17" s="886"/>
      <c r="XAT17" s="886"/>
      <c r="XAU17" s="886"/>
      <c r="XAV17" s="885"/>
      <c r="XAW17" s="886"/>
      <c r="XAX17" s="886"/>
      <c r="XAY17" s="886"/>
      <c r="XAZ17" s="885"/>
      <c r="XBA17" s="886"/>
      <c r="XBB17" s="886"/>
      <c r="XBC17" s="886"/>
      <c r="XBD17" s="885"/>
      <c r="XBE17" s="886"/>
      <c r="XBF17" s="886"/>
      <c r="XBG17" s="886"/>
      <c r="XBH17" s="885"/>
      <c r="XBI17" s="886"/>
      <c r="XBJ17" s="886"/>
      <c r="XBK17" s="886"/>
      <c r="XBL17" s="885"/>
      <c r="XBM17" s="886"/>
      <c r="XBN17" s="886"/>
      <c r="XBO17" s="886"/>
      <c r="XBP17" s="885"/>
      <c r="XBQ17" s="886"/>
      <c r="XBR17" s="886"/>
      <c r="XBS17" s="886"/>
      <c r="XBT17" s="885"/>
      <c r="XBU17" s="886"/>
      <c r="XBV17" s="886"/>
      <c r="XBW17" s="886"/>
      <c r="XBX17" s="885"/>
      <c r="XBY17" s="886"/>
      <c r="XBZ17" s="886"/>
      <c r="XCA17" s="886"/>
      <c r="XCB17" s="885"/>
      <c r="XCC17" s="886"/>
      <c r="XCD17" s="886"/>
      <c r="XCE17" s="886"/>
      <c r="XCF17" s="885"/>
      <c r="XCG17" s="886"/>
      <c r="XCH17" s="886"/>
      <c r="XCI17" s="886"/>
      <c r="XCJ17" s="885"/>
      <c r="XCK17" s="886"/>
      <c r="XCL17" s="886"/>
      <c r="XCM17" s="886"/>
      <c r="XCN17" s="885"/>
      <c r="XCO17" s="886"/>
      <c r="XCP17" s="886"/>
      <c r="XCQ17" s="886"/>
      <c r="XCR17" s="885"/>
      <c r="XCS17" s="886"/>
      <c r="XCT17" s="886"/>
      <c r="XCU17" s="886"/>
      <c r="XCV17" s="885"/>
      <c r="XCW17" s="886"/>
      <c r="XCX17" s="886"/>
      <c r="XCY17" s="886"/>
      <c r="XCZ17" s="885"/>
      <c r="XDA17" s="886"/>
      <c r="XDB17" s="886"/>
      <c r="XDC17" s="886"/>
      <c r="XDD17" s="885"/>
      <c r="XDE17" s="886"/>
      <c r="XDF17" s="886"/>
      <c r="XDG17" s="886"/>
      <c r="XDH17" s="885"/>
      <c r="XDI17" s="886"/>
      <c r="XDJ17" s="886"/>
      <c r="XDK17" s="886"/>
      <c r="XDL17" s="885"/>
      <c r="XDM17" s="886"/>
      <c r="XDN17" s="886"/>
      <c r="XDO17" s="886"/>
      <c r="XDP17" s="885"/>
      <c r="XDQ17" s="886"/>
      <c r="XDR17" s="886"/>
      <c r="XDS17" s="886"/>
      <c r="XDT17" s="885"/>
      <c r="XDU17" s="886"/>
      <c r="XDV17" s="886"/>
      <c r="XDW17" s="886"/>
      <c r="XDX17" s="885"/>
      <c r="XDY17" s="886"/>
      <c r="XDZ17" s="886"/>
      <c r="XEA17" s="886"/>
      <c r="XEB17" s="885"/>
      <c r="XEC17" s="886"/>
      <c r="XED17" s="886"/>
      <c r="XEE17" s="886"/>
      <c r="XEF17" s="885"/>
      <c r="XEG17" s="886"/>
      <c r="XEH17" s="886"/>
      <c r="XEI17" s="886"/>
      <c r="XEJ17" s="885"/>
      <c r="XEK17" s="886"/>
      <c r="XEL17" s="886"/>
      <c r="XEM17" s="886"/>
    </row>
    <row r="18" spans="1:16367" s="215" customFormat="1" ht="22.5" customHeight="1" x14ac:dyDescent="0.25">
      <c r="A18" s="976" t="s">
        <v>1870</v>
      </c>
      <c r="B18" s="243"/>
      <c r="C18" s="875">
        <f>SUM('تراز 1400'!$M$104)</f>
        <v>4144853183</v>
      </c>
      <c r="D18" s="1066"/>
      <c r="E18" s="875">
        <v>0</v>
      </c>
      <c r="H18" s="883"/>
      <c r="L18" s="884"/>
      <c r="P18" s="885"/>
      <c r="Q18" s="886"/>
      <c r="R18" s="886"/>
      <c r="S18" s="886"/>
      <c r="T18" s="885"/>
      <c r="U18" s="886"/>
      <c r="V18" s="886"/>
      <c r="W18" s="886"/>
      <c r="X18" s="885"/>
      <c r="Y18" s="886"/>
      <c r="Z18" s="886"/>
      <c r="AA18" s="886"/>
      <c r="AB18" s="885"/>
      <c r="AC18" s="886"/>
      <c r="AD18" s="886"/>
      <c r="AE18" s="886"/>
      <c r="AF18" s="885"/>
      <c r="AG18" s="886"/>
      <c r="AH18" s="886"/>
      <c r="AI18" s="886"/>
      <c r="AJ18" s="885"/>
      <c r="AK18" s="886"/>
      <c r="AL18" s="886"/>
      <c r="AM18" s="886"/>
      <c r="AN18" s="885"/>
      <c r="AO18" s="886"/>
      <c r="AP18" s="886"/>
      <c r="AQ18" s="886"/>
      <c r="AR18" s="885"/>
      <c r="AS18" s="886"/>
      <c r="AT18" s="886"/>
      <c r="AU18" s="886"/>
      <c r="AV18" s="885"/>
      <c r="AW18" s="886"/>
      <c r="AX18" s="886"/>
      <c r="AY18" s="886"/>
      <c r="AZ18" s="885"/>
      <c r="BA18" s="886"/>
      <c r="BB18" s="886"/>
      <c r="BC18" s="886"/>
      <c r="BD18" s="885"/>
      <c r="BE18" s="886"/>
      <c r="BF18" s="886"/>
      <c r="BG18" s="886"/>
      <c r="BH18" s="885"/>
      <c r="BI18" s="886"/>
      <c r="BJ18" s="886"/>
      <c r="BK18" s="886"/>
      <c r="BL18" s="885"/>
      <c r="BM18" s="886"/>
      <c r="BN18" s="886"/>
      <c r="BO18" s="886"/>
      <c r="BP18" s="885"/>
      <c r="BQ18" s="886"/>
      <c r="BR18" s="886"/>
      <c r="BS18" s="886"/>
      <c r="BT18" s="885"/>
      <c r="BU18" s="886"/>
      <c r="BV18" s="886"/>
      <c r="BW18" s="886"/>
      <c r="BX18" s="885"/>
      <c r="BY18" s="886"/>
      <c r="BZ18" s="886"/>
      <c r="CA18" s="886"/>
      <c r="CB18" s="885"/>
      <c r="CC18" s="886"/>
      <c r="CD18" s="886"/>
      <c r="CE18" s="886"/>
      <c r="CF18" s="885"/>
      <c r="CG18" s="886"/>
      <c r="CH18" s="886"/>
      <c r="CI18" s="886"/>
      <c r="CJ18" s="885"/>
      <c r="CK18" s="886"/>
      <c r="CL18" s="886"/>
      <c r="CM18" s="886"/>
      <c r="CN18" s="885"/>
      <c r="CO18" s="886"/>
      <c r="CP18" s="886"/>
      <c r="CQ18" s="886"/>
      <c r="CR18" s="885"/>
      <c r="CS18" s="886"/>
      <c r="CT18" s="886"/>
      <c r="CU18" s="886"/>
      <c r="CV18" s="885"/>
      <c r="CW18" s="886"/>
      <c r="CX18" s="886"/>
      <c r="CY18" s="886"/>
      <c r="CZ18" s="885"/>
      <c r="DA18" s="886"/>
      <c r="DB18" s="886"/>
      <c r="DC18" s="886"/>
      <c r="DD18" s="885"/>
      <c r="DE18" s="886"/>
      <c r="DF18" s="886"/>
      <c r="DG18" s="886"/>
      <c r="DH18" s="885"/>
      <c r="DI18" s="886"/>
      <c r="DJ18" s="886"/>
      <c r="DK18" s="886"/>
      <c r="DL18" s="885"/>
      <c r="DM18" s="886"/>
      <c r="DN18" s="886"/>
      <c r="DO18" s="886"/>
      <c r="DP18" s="885"/>
      <c r="DQ18" s="886"/>
      <c r="DR18" s="886"/>
      <c r="DS18" s="886"/>
      <c r="DT18" s="885"/>
      <c r="DU18" s="886"/>
      <c r="DV18" s="886"/>
      <c r="DW18" s="886"/>
      <c r="DX18" s="885"/>
      <c r="DY18" s="886"/>
      <c r="DZ18" s="886"/>
      <c r="EA18" s="886"/>
      <c r="EB18" s="885"/>
      <c r="EC18" s="886"/>
      <c r="ED18" s="886"/>
      <c r="EE18" s="886"/>
      <c r="EF18" s="885"/>
      <c r="EG18" s="886"/>
      <c r="EH18" s="886"/>
      <c r="EI18" s="886"/>
      <c r="EJ18" s="885"/>
      <c r="EK18" s="886"/>
      <c r="EL18" s="886"/>
      <c r="EM18" s="886"/>
      <c r="EN18" s="885"/>
      <c r="EO18" s="886"/>
      <c r="EP18" s="886"/>
      <c r="EQ18" s="886"/>
      <c r="ER18" s="885"/>
      <c r="ES18" s="886"/>
      <c r="ET18" s="886"/>
      <c r="EU18" s="886"/>
      <c r="EV18" s="885"/>
      <c r="EW18" s="886"/>
      <c r="EX18" s="886"/>
      <c r="EY18" s="886"/>
      <c r="EZ18" s="885"/>
      <c r="FA18" s="886"/>
      <c r="FB18" s="886"/>
      <c r="FC18" s="886"/>
      <c r="FD18" s="885"/>
      <c r="FE18" s="886"/>
      <c r="FF18" s="886"/>
      <c r="FG18" s="886"/>
      <c r="FH18" s="885"/>
      <c r="FI18" s="886"/>
      <c r="FJ18" s="886"/>
      <c r="FK18" s="886"/>
      <c r="FL18" s="885"/>
      <c r="FM18" s="886"/>
      <c r="FN18" s="886"/>
      <c r="FO18" s="886"/>
      <c r="FP18" s="885"/>
      <c r="FQ18" s="886"/>
      <c r="FR18" s="886"/>
      <c r="FS18" s="886"/>
      <c r="FT18" s="885"/>
      <c r="FU18" s="886"/>
      <c r="FV18" s="886"/>
      <c r="FW18" s="886"/>
      <c r="FX18" s="885"/>
      <c r="FY18" s="886"/>
      <c r="FZ18" s="886"/>
      <c r="GA18" s="886"/>
      <c r="GB18" s="885"/>
      <c r="GC18" s="886"/>
      <c r="GD18" s="886"/>
      <c r="GE18" s="886"/>
      <c r="GF18" s="885"/>
      <c r="GG18" s="886"/>
      <c r="GH18" s="886"/>
      <c r="GI18" s="886"/>
      <c r="GJ18" s="885"/>
      <c r="GK18" s="886"/>
      <c r="GL18" s="886"/>
      <c r="GM18" s="886"/>
      <c r="GN18" s="885"/>
      <c r="GO18" s="886"/>
      <c r="GP18" s="886"/>
      <c r="GQ18" s="886"/>
      <c r="GR18" s="885"/>
      <c r="GS18" s="886"/>
      <c r="GT18" s="886"/>
      <c r="GU18" s="886"/>
      <c r="GV18" s="885"/>
      <c r="GW18" s="886"/>
      <c r="GX18" s="886"/>
      <c r="GY18" s="886"/>
      <c r="GZ18" s="885"/>
      <c r="HA18" s="886"/>
      <c r="HB18" s="886"/>
      <c r="HC18" s="886"/>
      <c r="HD18" s="885"/>
      <c r="HE18" s="886"/>
      <c r="HF18" s="886"/>
      <c r="HG18" s="886"/>
      <c r="HH18" s="885"/>
      <c r="HI18" s="886"/>
      <c r="HJ18" s="886"/>
      <c r="HK18" s="886"/>
      <c r="HL18" s="885"/>
      <c r="HM18" s="886"/>
      <c r="HN18" s="886"/>
      <c r="HO18" s="886"/>
      <c r="HP18" s="885"/>
      <c r="HQ18" s="886"/>
      <c r="HR18" s="886"/>
      <c r="HS18" s="886"/>
      <c r="HT18" s="885"/>
      <c r="HU18" s="886"/>
      <c r="HV18" s="886"/>
      <c r="HW18" s="886"/>
      <c r="HX18" s="885"/>
      <c r="HY18" s="886"/>
      <c r="HZ18" s="886"/>
      <c r="IA18" s="886"/>
      <c r="IB18" s="885"/>
      <c r="IC18" s="886"/>
      <c r="ID18" s="886"/>
      <c r="IE18" s="886"/>
      <c r="IF18" s="885"/>
      <c r="IG18" s="886"/>
      <c r="IH18" s="886"/>
      <c r="II18" s="886"/>
      <c r="IJ18" s="885"/>
      <c r="IK18" s="886"/>
      <c r="IL18" s="886"/>
      <c r="IM18" s="886"/>
      <c r="IN18" s="885"/>
      <c r="IO18" s="886"/>
      <c r="IP18" s="886"/>
      <c r="IQ18" s="886"/>
      <c r="IR18" s="885"/>
      <c r="IS18" s="886"/>
      <c r="IT18" s="886"/>
      <c r="IU18" s="886"/>
      <c r="IV18" s="885"/>
      <c r="IW18" s="886"/>
      <c r="IX18" s="886"/>
      <c r="IY18" s="886"/>
      <c r="IZ18" s="885"/>
      <c r="JA18" s="886"/>
      <c r="JB18" s="886"/>
      <c r="JC18" s="886"/>
      <c r="JD18" s="885"/>
      <c r="JE18" s="886"/>
      <c r="JF18" s="886"/>
      <c r="JG18" s="886"/>
      <c r="JH18" s="885"/>
      <c r="JI18" s="886"/>
      <c r="JJ18" s="886"/>
      <c r="JK18" s="886"/>
      <c r="JL18" s="885"/>
      <c r="JM18" s="886"/>
      <c r="JN18" s="886"/>
      <c r="JO18" s="886"/>
      <c r="JP18" s="885"/>
      <c r="JQ18" s="886"/>
      <c r="JR18" s="886"/>
      <c r="JS18" s="886"/>
      <c r="JT18" s="885"/>
      <c r="JU18" s="886"/>
      <c r="JV18" s="886"/>
      <c r="JW18" s="886"/>
      <c r="JX18" s="885"/>
      <c r="JY18" s="886"/>
      <c r="JZ18" s="886"/>
      <c r="KA18" s="886"/>
      <c r="KB18" s="885"/>
      <c r="KC18" s="886"/>
      <c r="KD18" s="886"/>
      <c r="KE18" s="886"/>
      <c r="KF18" s="885"/>
      <c r="KG18" s="886"/>
      <c r="KH18" s="886"/>
      <c r="KI18" s="886"/>
      <c r="KJ18" s="885"/>
      <c r="KK18" s="886"/>
      <c r="KL18" s="886"/>
      <c r="KM18" s="886"/>
      <c r="KN18" s="885"/>
      <c r="KO18" s="886"/>
      <c r="KP18" s="886"/>
      <c r="KQ18" s="886"/>
      <c r="KR18" s="885"/>
      <c r="KS18" s="886"/>
      <c r="KT18" s="886"/>
      <c r="KU18" s="886"/>
      <c r="KV18" s="885"/>
      <c r="KW18" s="886"/>
      <c r="KX18" s="886"/>
      <c r="KY18" s="886"/>
      <c r="KZ18" s="885"/>
      <c r="LA18" s="886"/>
      <c r="LB18" s="886"/>
      <c r="LC18" s="886"/>
      <c r="LD18" s="885"/>
      <c r="LE18" s="886"/>
      <c r="LF18" s="886"/>
      <c r="LG18" s="886"/>
      <c r="LH18" s="885"/>
      <c r="LI18" s="886"/>
      <c r="LJ18" s="886"/>
      <c r="LK18" s="886"/>
      <c r="LL18" s="885"/>
      <c r="LM18" s="886"/>
      <c r="LN18" s="886"/>
      <c r="LO18" s="886"/>
      <c r="LP18" s="885"/>
      <c r="LQ18" s="886"/>
      <c r="LR18" s="886"/>
      <c r="LS18" s="886"/>
      <c r="LT18" s="885"/>
      <c r="LU18" s="886"/>
      <c r="LV18" s="886"/>
      <c r="LW18" s="886"/>
      <c r="LX18" s="885"/>
      <c r="LY18" s="886"/>
      <c r="LZ18" s="886"/>
      <c r="MA18" s="886"/>
      <c r="MB18" s="885"/>
      <c r="MC18" s="886"/>
      <c r="MD18" s="886"/>
      <c r="ME18" s="886"/>
      <c r="MF18" s="885"/>
      <c r="MG18" s="886"/>
      <c r="MH18" s="886"/>
      <c r="MI18" s="886"/>
      <c r="MJ18" s="885"/>
      <c r="MK18" s="886"/>
      <c r="ML18" s="886"/>
      <c r="MM18" s="886"/>
      <c r="MN18" s="885"/>
      <c r="MO18" s="886"/>
      <c r="MP18" s="886"/>
      <c r="MQ18" s="886"/>
      <c r="MR18" s="885"/>
      <c r="MS18" s="886"/>
      <c r="MT18" s="886"/>
      <c r="MU18" s="886"/>
      <c r="MV18" s="885"/>
      <c r="MW18" s="886"/>
      <c r="MX18" s="886"/>
      <c r="MY18" s="886"/>
      <c r="MZ18" s="885"/>
      <c r="NA18" s="886"/>
      <c r="NB18" s="886"/>
      <c r="NC18" s="886"/>
      <c r="ND18" s="885"/>
      <c r="NE18" s="886"/>
      <c r="NF18" s="886"/>
      <c r="NG18" s="886"/>
      <c r="NH18" s="885"/>
      <c r="NI18" s="886"/>
      <c r="NJ18" s="886"/>
      <c r="NK18" s="886"/>
      <c r="NL18" s="885"/>
      <c r="NM18" s="886"/>
      <c r="NN18" s="886"/>
      <c r="NO18" s="886"/>
      <c r="NP18" s="885"/>
      <c r="NQ18" s="886"/>
      <c r="NR18" s="886"/>
      <c r="NS18" s="886"/>
      <c r="NT18" s="885"/>
      <c r="NU18" s="886"/>
      <c r="NV18" s="886"/>
      <c r="NW18" s="886"/>
      <c r="NX18" s="885"/>
      <c r="NY18" s="886"/>
      <c r="NZ18" s="886"/>
      <c r="OA18" s="886"/>
      <c r="OB18" s="885"/>
      <c r="OC18" s="886"/>
      <c r="OD18" s="886"/>
      <c r="OE18" s="886"/>
      <c r="OF18" s="885"/>
      <c r="OG18" s="886"/>
      <c r="OH18" s="886"/>
      <c r="OI18" s="886"/>
      <c r="OJ18" s="885"/>
      <c r="OK18" s="886"/>
      <c r="OL18" s="886"/>
      <c r="OM18" s="886"/>
      <c r="ON18" s="885"/>
      <c r="OO18" s="886"/>
      <c r="OP18" s="886"/>
      <c r="OQ18" s="886"/>
      <c r="OR18" s="885"/>
      <c r="OS18" s="886"/>
      <c r="OT18" s="886"/>
      <c r="OU18" s="886"/>
      <c r="OV18" s="885"/>
      <c r="OW18" s="886"/>
      <c r="OX18" s="886"/>
      <c r="OY18" s="886"/>
      <c r="OZ18" s="885"/>
      <c r="PA18" s="886"/>
      <c r="PB18" s="886"/>
      <c r="PC18" s="886"/>
      <c r="PD18" s="885"/>
      <c r="PE18" s="886"/>
      <c r="PF18" s="886"/>
      <c r="PG18" s="886"/>
      <c r="PH18" s="885"/>
      <c r="PI18" s="886"/>
      <c r="PJ18" s="886"/>
      <c r="PK18" s="886"/>
      <c r="PL18" s="885"/>
      <c r="PM18" s="886"/>
      <c r="PN18" s="886"/>
      <c r="PO18" s="886"/>
      <c r="PP18" s="885"/>
      <c r="PQ18" s="886"/>
      <c r="PR18" s="886"/>
      <c r="PS18" s="886"/>
      <c r="PT18" s="885"/>
      <c r="PU18" s="886"/>
      <c r="PV18" s="886"/>
      <c r="PW18" s="886"/>
      <c r="PX18" s="885"/>
      <c r="PY18" s="886"/>
      <c r="PZ18" s="886"/>
      <c r="QA18" s="886"/>
      <c r="QB18" s="885"/>
      <c r="QC18" s="886"/>
      <c r="QD18" s="886"/>
      <c r="QE18" s="886"/>
      <c r="QF18" s="885"/>
      <c r="QG18" s="886"/>
      <c r="QH18" s="886"/>
      <c r="QI18" s="886"/>
      <c r="QJ18" s="885"/>
      <c r="QK18" s="886"/>
      <c r="QL18" s="886"/>
      <c r="QM18" s="886"/>
      <c r="QN18" s="885"/>
      <c r="QO18" s="886"/>
      <c r="QP18" s="886"/>
      <c r="QQ18" s="886"/>
      <c r="QR18" s="885"/>
      <c r="QS18" s="886"/>
      <c r="QT18" s="886"/>
      <c r="QU18" s="886"/>
      <c r="QV18" s="885"/>
      <c r="QW18" s="886"/>
      <c r="QX18" s="886"/>
      <c r="QY18" s="886"/>
      <c r="QZ18" s="885"/>
      <c r="RA18" s="886"/>
      <c r="RB18" s="886"/>
      <c r="RC18" s="886"/>
      <c r="RD18" s="885"/>
      <c r="RE18" s="886"/>
      <c r="RF18" s="886"/>
      <c r="RG18" s="886"/>
      <c r="RH18" s="885"/>
      <c r="RI18" s="886"/>
      <c r="RJ18" s="886"/>
      <c r="RK18" s="886"/>
      <c r="RL18" s="885"/>
      <c r="RM18" s="886"/>
      <c r="RN18" s="886"/>
      <c r="RO18" s="886"/>
      <c r="RP18" s="885"/>
      <c r="RQ18" s="886"/>
      <c r="RR18" s="886"/>
      <c r="RS18" s="886"/>
      <c r="RT18" s="885"/>
      <c r="RU18" s="886"/>
      <c r="RV18" s="886"/>
      <c r="RW18" s="886"/>
      <c r="RX18" s="885"/>
      <c r="RY18" s="886"/>
      <c r="RZ18" s="886"/>
      <c r="SA18" s="886"/>
      <c r="SB18" s="885"/>
      <c r="SC18" s="886"/>
      <c r="SD18" s="886"/>
      <c r="SE18" s="886"/>
      <c r="SF18" s="885"/>
      <c r="SG18" s="886"/>
      <c r="SH18" s="886"/>
      <c r="SI18" s="886"/>
      <c r="SJ18" s="885"/>
      <c r="SK18" s="886"/>
      <c r="SL18" s="886"/>
      <c r="SM18" s="886"/>
      <c r="SN18" s="885"/>
      <c r="SO18" s="886"/>
      <c r="SP18" s="886"/>
      <c r="SQ18" s="886"/>
      <c r="SR18" s="885"/>
      <c r="SS18" s="886"/>
      <c r="ST18" s="886"/>
      <c r="SU18" s="886"/>
      <c r="SV18" s="885"/>
      <c r="SW18" s="886"/>
      <c r="SX18" s="886"/>
      <c r="SY18" s="886"/>
      <c r="SZ18" s="885"/>
      <c r="TA18" s="886"/>
      <c r="TB18" s="886"/>
      <c r="TC18" s="886"/>
      <c r="TD18" s="885"/>
      <c r="TE18" s="886"/>
      <c r="TF18" s="886"/>
      <c r="TG18" s="886"/>
      <c r="TH18" s="885"/>
      <c r="TI18" s="886"/>
      <c r="TJ18" s="886"/>
      <c r="TK18" s="886"/>
      <c r="TL18" s="885"/>
      <c r="TM18" s="886"/>
      <c r="TN18" s="886"/>
      <c r="TO18" s="886"/>
      <c r="TP18" s="885"/>
      <c r="TQ18" s="886"/>
      <c r="TR18" s="886"/>
      <c r="TS18" s="886"/>
      <c r="TT18" s="885"/>
      <c r="TU18" s="886"/>
      <c r="TV18" s="886"/>
      <c r="TW18" s="886"/>
      <c r="TX18" s="885"/>
      <c r="TY18" s="886"/>
      <c r="TZ18" s="886"/>
      <c r="UA18" s="886"/>
      <c r="UB18" s="885"/>
      <c r="UC18" s="886"/>
      <c r="UD18" s="886"/>
      <c r="UE18" s="886"/>
      <c r="UF18" s="885"/>
      <c r="UG18" s="886"/>
      <c r="UH18" s="886"/>
      <c r="UI18" s="886"/>
      <c r="UJ18" s="885"/>
      <c r="UK18" s="886"/>
      <c r="UL18" s="886"/>
      <c r="UM18" s="886"/>
      <c r="UN18" s="885"/>
      <c r="UO18" s="886"/>
      <c r="UP18" s="886"/>
      <c r="UQ18" s="886"/>
      <c r="UR18" s="885"/>
      <c r="US18" s="886"/>
      <c r="UT18" s="886"/>
      <c r="UU18" s="886"/>
      <c r="UV18" s="885"/>
      <c r="UW18" s="886"/>
      <c r="UX18" s="886"/>
      <c r="UY18" s="886"/>
      <c r="UZ18" s="885"/>
      <c r="VA18" s="886"/>
      <c r="VB18" s="886"/>
      <c r="VC18" s="886"/>
      <c r="VD18" s="885"/>
      <c r="VE18" s="886"/>
      <c r="VF18" s="886"/>
      <c r="VG18" s="886"/>
      <c r="VH18" s="885"/>
      <c r="VI18" s="886"/>
      <c r="VJ18" s="886"/>
      <c r="VK18" s="886"/>
      <c r="VL18" s="885"/>
      <c r="VM18" s="886"/>
      <c r="VN18" s="886"/>
      <c r="VO18" s="886"/>
      <c r="VP18" s="885"/>
      <c r="VQ18" s="886"/>
      <c r="VR18" s="886"/>
      <c r="VS18" s="886"/>
      <c r="VT18" s="885"/>
      <c r="VU18" s="886"/>
      <c r="VV18" s="886"/>
      <c r="VW18" s="886"/>
      <c r="VX18" s="885"/>
      <c r="VY18" s="886"/>
      <c r="VZ18" s="886"/>
      <c r="WA18" s="886"/>
      <c r="WB18" s="885"/>
      <c r="WC18" s="886"/>
      <c r="WD18" s="886"/>
      <c r="WE18" s="886"/>
      <c r="WF18" s="885"/>
      <c r="WG18" s="886"/>
      <c r="WH18" s="886"/>
      <c r="WI18" s="886"/>
      <c r="WJ18" s="885"/>
      <c r="WK18" s="886"/>
      <c r="WL18" s="886"/>
      <c r="WM18" s="886"/>
      <c r="WN18" s="885"/>
      <c r="WO18" s="886"/>
      <c r="WP18" s="886"/>
      <c r="WQ18" s="886"/>
      <c r="WR18" s="885"/>
      <c r="WS18" s="886"/>
      <c r="WT18" s="886"/>
      <c r="WU18" s="886"/>
      <c r="WV18" s="885"/>
      <c r="WW18" s="886"/>
      <c r="WX18" s="886"/>
      <c r="WY18" s="886"/>
      <c r="WZ18" s="885"/>
      <c r="XA18" s="886"/>
      <c r="XB18" s="886"/>
      <c r="XC18" s="886"/>
      <c r="XD18" s="885"/>
      <c r="XE18" s="886"/>
      <c r="XF18" s="886"/>
      <c r="XG18" s="886"/>
      <c r="XH18" s="885"/>
      <c r="XI18" s="886"/>
      <c r="XJ18" s="886"/>
      <c r="XK18" s="886"/>
      <c r="XL18" s="885"/>
      <c r="XM18" s="886"/>
      <c r="XN18" s="886"/>
      <c r="XO18" s="886"/>
      <c r="XP18" s="885"/>
      <c r="XQ18" s="886"/>
      <c r="XR18" s="886"/>
      <c r="XS18" s="886"/>
      <c r="XT18" s="885"/>
      <c r="XU18" s="886"/>
      <c r="XV18" s="886"/>
      <c r="XW18" s="886"/>
      <c r="XX18" s="885"/>
      <c r="XY18" s="886"/>
      <c r="XZ18" s="886"/>
      <c r="YA18" s="886"/>
      <c r="YB18" s="885"/>
      <c r="YC18" s="886"/>
      <c r="YD18" s="886"/>
      <c r="YE18" s="886"/>
      <c r="YF18" s="885"/>
      <c r="YG18" s="886"/>
      <c r="YH18" s="886"/>
      <c r="YI18" s="886"/>
      <c r="YJ18" s="885"/>
      <c r="YK18" s="886"/>
      <c r="YL18" s="886"/>
      <c r="YM18" s="886"/>
      <c r="YN18" s="885"/>
      <c r="YO18" s="886"/>
      <c r="YP18" s="886"/>
      <c r="YQ18" s="886"/>
      <c r="YR18" s="885"/>
      <c r="YS18" s="886"/>
      <c r="YT18" s="886"/>
      <c r="YU18" s="886"/>
      <c r="YV18" s="885"/>
      <c r="YW18" s="886"/>
      <c r="YX18" s="886"/>
      <c r="YY18" s="886"/>
      <c r="YZ18" s="885"/>
      <c r="ZA18" s="886"/>
      <c r="ZB18" s="886"/>
      <c r="ZC18" s="886"/>
      <c r="ZD18" s="885"/>
      <c r="ZE18" s="886"/>
      <c r="ZF18" s="886"/>
      <c r="ZG18" s="886"/>
      <c r="ZH18" s="885"/>
      <c r="ZI18" s="886"/>
      <c r="ZJ18" s="886"/>
      <c r="ZK18" s="886"/>
      <c r="ZL18" s="885"/>
      <c r="ZM18" s="886"/>
      <c r="ZN18" s="886"/>
      <c r="ZO18" s="886"/>
      <c r="ZP18" s="885"/>
      <c r="ZQ18" s="886"/>
      <c r="ZR18" s="886"/>
      <c r="ZS18" s="886"/>
      <c r="ZT18" s="885"/>
      <c r="ZU18" s="886"/>
      <c r="ZV18" s="886"/>
      <c r="ZW18" s="886"/>
      <c r="ZX18" s="885"/>
      <c r="ZY18" s="886"/>
      <c r="ZZ18" s="886"/>
      <c r="AAA18" s="886"/>
      <c r="AAB18" s="885"/>
      <c r="AAC18" s="886"/>
      <c r="AAD18" s="886"/>
      <c r="AAE18" s="886"/>
      <c r="AAF18" s="885"/>
      <c r="AAG18" s="886"/>
      <c r="AAH18" s="886"/>
      <c r="AAI18" s="886"/>
      <c r="AAJ18" s="885"/>
      <c r="AAK18" s="886"/>
      <c r="AAL18" s="886"/>
      <c r="AAM18" s="886"/>
      <c r="AAN18" s="885"/>
      <c r="AAO18" s="886"/>
      <c r="AAP18" s="886"/>
      <c r="AAQ18" s="886"/>
      <c r="AAR18" s="885"/>
      <c r="AAS18" s="886"/>
      <c r="AAT18" s="886"/>
      <c r="AAU18" s="886"/>
      <c r="AAV18" s="885"/>
      <c r="AAW18" s="886"/>
      <c r="AAX18" s="886"/>
      <c r="AAY18" s="886"/>
      <c r="AAZ18" s="885"/>
      <c r="ABA18" s="886"/>
      <c r="ABB18" s="886"/>
      <c r="ABC18" s="886"/>
      <c r="ABD18" s="885"/>
      <c r="ABE18" s="886"/>
      <c r="ABF18" s="886"/>
      <c r="ABG18" s="886"/>
      <c r="ABH18" s="885"/>
      <c r="ABI18" s="886"/>
      <c r="ABJ18" s="886"/>
      <c r="ABK18" s="886"/>
      <c r="ABL18" s="885"/>
      <c r="ABM18" s="886"/>
      <c r="ABN18" s="886"/>
      <c r="ABO18" s="886"/>
      <c r="ABP18" s="885"/>
      <c r="ABQ18" s="886"/>
      <c r="ABR18" s="886"/>
      <c r="ABS18" s="886"/>
      <c r="ABT18" s="885"/>
      <c r="ABU18" s="886"/>
      <c r="ABV18" s="886"/>
      <c r="ABW18" s="886"/>
      <c r="ABX18" s="885"/>
      <c r="ABY18" s="886"/>
      <c r="ABZ18" s="886"/>
      <c r="ACA18" s="886"/>
      <c r="ACB18" s="885"/>
      <c r="ACC18" s="886"/>
      <c r="ACD18" s="886"/>
      <c r="ACE18" s="886"/>
      <c r="ACF18" s="885"/>
      <c r="ACG18" s="886"/>
      <c r="ACH18" s="886"/>
      <c r="ACI18" s="886"/>
      <c r="ACJ18" s="885"/>
      <c r="ACK18" s="886"/>
      <c r="ACL18" s="886"/>
      <c r="ACM18" s="886"/>
      <c r="ACN18" s="885"/>
      <c r="ACO18" s="886"/>
      <c r="ACP18" s="886"/>
      <c r="ACQ18" s="886"/>
      <c r="ACR18" s="885"/>
      <c r="ACS18" s="886"/>
      <c r="ACT18" s="886"/>
      <c r="ACU18" s="886"/>
      <c r="ACV18" s="885"/>
      <c r="ACW18" s="886"/>
      <c r="ACX18" s="886"/>
      <c r="ACY18" s="886"/>
      <c r="ACZ18" s="885"/>
      <c r="ADA18" s="886"/>
      <c r="ADB18" s="886"/>
      <c r="ADC18" s="886"/>
      <c r="ADD18" s="885"/>
      <c r="ADE18" s="886"/>
      <c r="ADF18" s="886"/>
      <c r="ADG18" s="886"/>
      <c r="ADH18" s="885"/>
      <c r="ADI18" s="886"/>
      <c r="ADJ18" s="886"/>
      <c r="ADK18" s="886"/>
      <c r="ADL18" s="885"/>
      <c r="ADM18" s="886"/>
      <c r="ADN18" s="886"/>
      <c r="ADO18" s="886"/>
      <c r="ADP18" s="885"/>
      <c r="ADQ18" s="886"/>
      <c r="ADR18" s="886"/>
      <c r="ADS18" s="886"/>
      <c r="ADT18" s="885"/>
      <c r="ADU18" s="886"/>
      <c r="ADV18" s="886"/>
      <c r="ADW18" s="886"/>
      <c r="ADX18" s="885"/>
      <c r="ADY18" s="886"/>
      <c r="ADZ18" s="886"/>
      <c r="AEA18" s="886"/>
      <c r="AEB18" s="885"/>
      <c r="AEC18" s="886"/>
      <c r="AED18" s="886"/>
      <c r="AEE18" s="886"/>
      <c r="AEF18" s="885"/>
      <c r="AEG18" s="886"/>
      <c r="AEH18" s="886"/>
      <c r="AEI18" s="886"/>
      <c r="AEJ18" s="885"/>
      <c r="AEK18" s="886"/>
      <c r="AEL18" s="886"/>
      <c r="AEM18" s="886"/>
      <c r="AEN18" s="885"/>
      <c r="AEO18" s="886"/>
      <c r="AEP18" s="886"/>
      <c r="AEQ18" s="886"/>
      <c r="AER18" s="885"/>
      <c r="AES18" s="886"/>
      <c r="AET18" s="886"/>
      <c r="AEU18" s="886"/>
      <c r="AEV18" s="885"/>
      <c r="AEW18" s="886"/>
      <c r="AEX18" s="886"/>
      <c r="AEY18" s="886"/>
      <c r="AEZ18" s="885"/>
      <c r="AFA18" s="886"/>
      <c r="AFB18" s="886"/>
      <c r="AFC18" s="886"/>
      <c r="AFD18" s="885"/>
      <c r="AFE18" s="886"/>
      <c r="AFF18" s="886"/>
      <c r="AFG18" s="886"/>
      <c r="AFH18" s="885"/>
      <c r="AFI18" s="886"/>
      <c r="AFJ18" s="886"/>
      <c r="AFK18" s="886"/>
      <c r="AFL18" s="885"/>
      <c r="AFM18" s="886"/>
      <c r="AFN18" s="886"/>
      <c r="AFO18" s="886"/>
      <c r="AFP18" s="885"/>
      <c r="AFQ18" s="886"/>
      <c r="AFR18" s="886"/>
      <c r="AFS18" s="886"/>
      <c r="AFT18" s="885"/>
      <c r="AFU18" s="886"/>
      <c r="AFV18" s="886"/>
      <c r="AFW18" s="886"/>
      <c r="AFX18" s="885"/>
      <c r="AFY18" s="886"/>
      <c r="AFZ18" s="886"/>
      <c r="AGA18" s="886"/>
      <c r="AGB18" s="885"/>
      <c r="AGC18" s="886"/>
      <c r="AGD18" s="886"/>
      <c r="AGE18" s="886"/>
      <c r="AGF18" s="885"/>
      <c r="AGG18" s="886"/>
      <c r="AGH18" s="886"/>
      <c r="AGI18" s="886"/>
      <c r="AGJ18" s="885"/>
      <c r="AGK18" s="886"/>
      <c r="AGL18" s="886"/>
      <c r="AGM18" s="886"/>
      <c r="AGN18" s="885"/>
      <c r="AGO18" s="886"/>
      <c r="AGP18" s="886"/>
      <c r="AGQ18" s="886"/>
      <c r="AGR18" s="885"/>
      <c r="AGS18" s="886"/>
      <c r="AGT18" s="886"/>
      <c r="AGU18" s="886"/>
      <c r="AGV18" s="885"/>
      <c r="AGW18" s="886"/>
      <c r="AGX18" s="886"/>
      <c r="AGY18" s="886"/>
      <c r="AGZ18" s="885"/>
      <c r="AHA18" s="886"/>
      <c r="AHB18" s="886"/>
      <c r="AHC18" s="886"/>
      <c r="AHD18" s="885"/>
      <c r="AHE18" s="886"/>
      <c r="AHF18" s="886"/>
      <c r="AHG18" s="886"/>
      <c r="AHH18" s="885"/>
      <c r="AHI18" s="886"/>
      <c r="AHJ18" s="886"/>
      <c r="AHK18" s="886"/>
      <c r="AHL18" s="885"/>
      <c r="AHM18" s="886"/>
      <c r="AHN18" s="886"/>
      <c r="AHO18" s="886"/>
      <c r="AHP18" s="885"/>
      <c r="AHQ18" s="886"/>
      <c r="AHR18" s="886"/>
      <c r="AHS18" s="886"/>
      <c r="AHT18" s="885"/>
      <c r="AHU18" s="886"/>
      <c r="AHV18" s="886"/>
      <c r="AHW18" s="886"/>
      <c r="AHX18" s="885"/>
      <c r="AHY18" s="886"/>
      <c r="AHZ18" s="886"/>
      <c r="AIA18" s="886"/>
      <c r="AIB18" s="885"/>
      <c r="AIC18" s="886"/>
      <c r="AID18" s="886"/>
      <c r="AIE18" s="886"/>
      <c r="AIF18" s="885"/>
      <c r="AIG18" s="886"/>
      <c r="AIH18" s="886"/>
      <c r="AII18" s="886"/>
      <c r="AIJ18" s="885"/>
      <c r="AIK18" s="886"/>
      <c r="AIL18" s="886"/>
      <c r="AIM18" s="886"/>
      <c r="AIN18" s="885"/>
      <c r="AIO18" s="886"/>
      <c r="AIP18" s="886"/>
      <c r="AIQ18" s="886"/>
      <c r="AIR18" s="885"/>
      <c r="AIS18" s="886"/>
      <c r="AIT18" s="886"/>
      <c r="AIU18" s="886"/>
      <c r="AIV18" s="885"/>
      <c r="AIW18" s="886"/>
      <c r="AIX18" s="886"/>
      <c r="AIY18" s="886"/>
      <c r="AIZ18" s="885"/>
      <c r="AJA18" s="886"/>
      <c r="AJB18" s="886"/>
      <c r="AJC18" s="886"/>
      <c r="AJD18" s="885"/>
      <c r="AJE18" s="886"/>
      <c r="AJF18" s="886"/>
      <c r="AJG18" s="886"/>
      <c r="AJH18" s="885"/>
      <c r="AJI18" s="886"/>
      <c r="AJJ18" s="886"/>
      <c r="AJK18" s="886"/>
      <c r="AJL18" s="885"/>
      <c r="AJM18" s="886"/>
      <c r="AJN18" s="886"/>
      <c r="AJO18" s="886"/>
      <c r="AJP18" s="885"/>
      <c r="AJQ18" s="886"/>
      <c r="AJR18" s="886"/>
      <c r="AJS18" s="886"/>
      <c r="AJT18" s="885"/>
      <c r="AJU18" s="886"/>
      <c r="AJV18" s="886"/>
      <c r="AJW18" s="886"/>
      <c r="AJX18" s="885"/>
      <c r="AJY18" s="886"/>
      <c r="AJZ18" s="886"/>
      <c r="AKA18" s="886"/>
      <c r="AKB18" s="885"/>
      <c r="AKC18" s="886"/>
      <c r="AKD18" s="886"/>
      <c r="AKE18" s="886"/>
      <c r="AKF18" s="885"/>
      <c r="AKG18" s="886"/>
      <c r="AKH18" s="886"/>
      <c r="AKI18" s="886"/>
      <c r="AKJ18" s="885"/>
      <c r="AKK18" s="886"/>
      <c r="AKL18" s="886"/>
      <c r="AKM18" s="886"/>
      <c r="AKN18" s="885"/>
      <c r="AKO18" s="886"/>
      <c r="AKP18" s="886"/>
      <c r="AKQ18" s="886"/>
      <c r="AKR18" s="885"/>
      <c r="AKS18" s="886"/>
      <c r="AKT18" s="886"/>
      <c r="AKU18" s="886"/>
      <c r="AKV18" s="885"/>
      <c r="AKW18" s="886"/>
      <c r="AKX18" s="886"/>
      <c r="AKY18" s="886"/>
      <c r="AKZ18" s="885"/>
      <c r="ALA18" s="886"/>
      <c r="ALB18" s="886"/>
      <c r="ALC18" s="886"/>
      <c r="ALD18" s="885"/>
      <c r="ALE18" s="886"/>
      <c r="ALF18" s="886"/>
      <c r="ALG18" s="886"/>
      <c r="ALH18" s="885"/>
      <c r="ALI18" s="886"/>
      <c r="ALJ18" s="886"/>
      <c r="ALK18" s="886"/>
      <c r="ALL18" s="885"/>
      <c r="ALM18" s="886"/>
      <c r="ALN18" s="886"/>
      <c r="ALO18" s="886"/>
      <c r="ALP18" s="885"/>
      <c r="ALQ18" s="886"/>
      <c r="ALR18" s="886"/>
      <c r="ALS18" s="886"/>
      <c r="ALT18" s="885"/>
      <c r="ALU18" s="886"/>
      <c r="ALV18" s="886"/>
      <c r="ALW18" s="886"/>
      <c r="ALX18" s="885"/>
      <c r="ALY18" s="886"/>
      <c r="ALZ18" s="886"/>
      <c r="AMA18" s="886"/>
      <c r="AMB18" s="885"/>
      <c r="AMC18" s="886"/>
      <c r="AMD18" s="886"/>
      <c r="AME18" s="886"/>
      <c r="AMF18" s="885"/>
      <c r="AMG18" s="886"/>
      <c r="AMH18" s="886"/>
      <c r="AMI18" s="886"/>
      <c r="AMJ18" s="885"/>
      <c r="AMK18" s="886"/>
      <c r="AML18" s="886"/>
      <c r="AMM18" s="886"/>
      <c r="AMN18" s="885"/>
      <c r="AMO18" s="886"/>
      <c r="AMP18" s="886"/>
      <c r="AMQ18" s="886"/>
      <c r="AMR18" s="885"/>
      <c r="AMS18" s="886"/>
      <c r="AMT18" s="886"/>
      <c r="AMU18" s="886"/>
      <c r="AMV18" s="885"/>
      <c r="AMW18" s="886"/>
      <c r="AMX18" s="886"/>
      <c r="AMY18" s="886"/>
      <c r="AMZ18" s="885"/>
      <c r="ANA18" s="886"/>
      <c r="ANB18" s="886"/>
      <c r="ANC18" s="886"/>
      <c r="AND18" s="885"/>
      <c r="ANE18" s="886"/>
      <c r="ANF18" s="886"/>
      <c r="ANG18" s="886"/>
      <c r="ANH18" s="885"/>
      <c r="ANI18" s="886"/>
      <c r="ANJ18" s="886"/>
      <c r="ANK18" s="886"/>
      <c r="ANL18" s="885"/>
      <c r="ANM18" s="886"/>
      <c r="ANN18" s="886"/>
      <c r="ANO18" s="886"/>
      <c r="ANP18" s="885"/>
      <c r="ANQ18" s="886"/>
      <c r="ANR18" s="886"/>
      <c r="ANS18" s="886"/>
      <c r="ANT18" s="885"/>
      <c r="ANU18" s="886"/>
      <c r="ANV18" s="886"/>
      <c r="ANW18" s="886"/>
      <c r="ANX18" s="885"/>
      <c r="ANY18" s="886"/>
      <c r="ANZ18" s="886"/>
      <c r="AOA18" s="886"/>
      <c r="AOB18" s="885"/>
      <c r="AOC18" s="886"/>
      <c r="AOD18" s="886"/>
      <c r="AOE18" s="886"/>
      <c r="AOF18" s="885"/>
      <c r="AOG18" s="886"/>
      <c r="AOH18" s="886"/>
      <c r="AOI18" s="886"/>
      <c r="AOJ18" s="885"/>
      <c r="AOK18" s="886"/>
      <c r="AOL18" s="886"/>
      <c r="AOM18" s="886"/>
      <c r="AON18" s="885"/>
      <c r="AOO18" s="886"/>
      <c r="AOP18" s="886"/>
      <c r="AOQ18" s="886"/>
      <c r="AOR18" s="885"/>
      <c r="AOS18" s="886"/>
      <c r="AOT18" s="886"/>
      <c r="AOU18" s="886"/>
      <c r="AOV18" s="885"/>
      <c r="AOW18" s="886"/>
      <c r="AOX18" s="886"/>
      <c r="AOY18" s="886"/>
      <c r="AOZ18" s="885"/>
      <c r="APA18" s="886"/>
      <c r="APB18" s="886"/>
      <c r="APC18" s="886"/>
      <c r="APD18" s="885"/>
      <c r="APE18" s="886"/>
      <c r="APF18" s="886"/>
      <c r="APG18" s="886"/>
      <c r="APH18" s="885"/>
      <c r="API18" s="886"/>
      <c r="APJ18" s="886"/>
      <c r="APK18" s="886"/>
      <c r="APL18" s="885"/>
      <c r="APM18" s="886"/>
      <c r="APN18" s="886"/>
      <c r="APO18" s="886"/>
      <c r="APP18" s="885"/>
      <c r="APQ18" s="886"/>
      <c r="APR18" s="886"/>
      <c r="APS18" s="886"/>
      <c r="APT18" s="885"/>
      <c r="APU18" s="886"/>
      <c r="APV18" s="886"/>
      <c r="APW18" s="886"/>
      <c r="APX18" s="885"/>
      <c r="APY18" s="886"/>
      <c r="APZ18" s="886"/>
      <c r="AQA18" s="886"/>
      <c r="AQB18" s="885"/>
      <c r="AQC18" s="886"/>
      <c r="AQD18" s="886"/>
      <c r="AQE18" s="886"/>
      <c r="AQF18" s="885"/>
      <c r="AQG18" s="886"/>
      <c r="AQH18" s="886"/>
      <c r="AQI18" s="886"/>
      <c r="AQJ18" s="885"/>
      <c r="AQK18" s="886"/>
      <c r="AQL18" s="886"/>
      <c r="AQM18" s="886"/>
      <c r="AQN18" s="885"/>
      <c r="AQO18" s="886"/>
      <c r="AQP18" s="886"/>
      <c r="AQQ18" s="886"/>
      <c r="AQR18" s="885"/>
      <c r="AQS18" s="886"/>
      <c r="AQT18" s="886"/>
      <c r="AQU18" s="886"/>
      <c r="AQV18" s="885"/>
      <c r="AQW18" s="886"/>
      <c r="AQX18" s="886"/>
      <c r="AQY18" s="886"/>
      <c r="AQZ18" s="885"/>
      <c r="ARA18" s="886"/>
      <c r="ARB18" s="886"/>
      <c r="ARC18" s="886"/>
      <c r="ARD18" s="885"/>
      <c r="ARE18" s="886"/>
      <c r="ARF18" s="886"/>
      <c r="ARG18" s="886"/>
      <c r="ARH18" s="885"/>
      <c r="ARI18" s="886"/>
      <c r="ARJ18" s="886"/>
      <c r="ARK18" s="886"/>
      <c r="ARL18" s="885"/>
      <c r="ARM18" s="886"/>
      <c r="ARN18" s="886"/>
      <c r="ARO18" s="886"/>
      <c r="ARP18" s="885"/>
      <c r="ARQ18" s="886"/>
      <c r="ARR18" s="886"/>
      <c r="ARS18" s="886"/>
      <c r="ART18" s="885"/>
      <c r="ARU18" s="886"/>
      <c r="ARV18" s="886"/>
      <c r="ARW18" s="886"/>
      <c r="ARX18" s="885"/>
      <c r="ARY18" s="886"/>
      <c r="ARZ18" s="886"/>
      <c r="ASA18" s="886"/>
      <c r="ASB18" s="885"/>
      <c r="ASC18" s="886"/>
      <c r="ASD18" s="886"/>
      <c r="ASE18" s="886"/>
      <c r="ASF18" s="885"/>
      <c r="ASG18" s="886"/>
      <c r="ASH18" s="886"/>
      <c r="ASI18" s="886"/>
      <c r="ASJ18" s="885"/>
      <c r="ASK18" s="886"/>
      <c r="ASL18" s="886"/>
      <c r="ASM18" s="886"/>
      <c r="ASN18" s="885"/>
      <c r="ASO18" s="886"/>
      <c r="ASP18" s="886"/>
      <c r="ASQ18" s="886"/>
      <c r="ASR18" s="885"/>
      <c r="ASS18" s="886"/>
      <c r="AST18" s="886"/>
      <c r="ASU18" s="886"/>
      <c r="ASV18" s="885"/>
      <c r="ASW18" s="886"/>
      <c r="ASX18" s="886"/>
      <c r="ASY18" s="886"/>
      <c r="ASZ18" s="885"/>
      <c r="ATA18" s="886"/>
      <c r="ATB18" s="886"/>
      <c r="ATC18" s="886"/>
      <c r="ATD18" s="885"/>
      <c r="ATE18" s="886"/>
      <c r="ATF18" s="886"/>
      <c r="ATG18" s="886"/>
      <c r="ATH18" s="885"/>
      <c r="ATI18" s="886"/>
      <c r="ATJ18" s="886"/>
      <c r="ATK18" s="886"/>
      <c r="ATL18" s="885"/>
      <c r="ATM18" s="886"/>
      <c r="ATN18" s="886"/>
      <c r="ATO18" s="886"/>
      <c r="ATP18" s="885"/>
      <c r="ATQ18" s="886"/>
      <c r="ATR18" s="886"/>
      <c r="ATS18" s="886"/>
      <c r="ATT18" s="885"/>
      <c r="ATU18" s="886"/>
      <c r="ATV18" s="886"/>
      <c r="ATW18" s="886"/>
      <c r="ATX18" s="885"/>
      <c r="ATY18" s="886"/>
      <c r="ATZ18" s="886"/>
      <c r="AUA18" s="886"/>
      <c r="AUB18" s="885"/>
      <c r="AUC18" s="886"/>
      <c r="AUD18" s="886"/>
      <c r="AUE18" s="886"/>
      <c r="AUF18" s="885"/>
      <c r="AUG18" s="886"/>
      <c r="AUH18" s="886"/>
      <c r="AUI18" s="886"/>
      <c r="AUJ18" s="885"/>
      <c r="AUK18" s="886"/>
      <c r="AUL18" s="886"/>
      <c r="AUM18" s="886"/>
      <c r="AUN18" s="885"/>
      <c r="AUO18" s="886"/>
      <c r="AUP18" s="886"/>
      <c r="AUQ18" s="886"/>
      <c r="AUR18" s="885"/>
      <c r="AUS18" s="886"/>
      <c r="AUT18" s="886"/>
      <c r="AUU18" s="886"/>
      <c r="AUV18" s="885"/>
      <c r="AUW18" s="886"/>
      <c r="AUX18" s="886"/>
      <c r="AUY18" s="886"/>
      <c r="AUZ18" s="885"/>
      <c r="AVA18" s="886"/>
      <c r="AVB18" s="886"/>
      <c r="AVC18" s="886"/>
      <c r="AVD18" s="885"/>
      <c r="AVE18" s="886"/>
      <c r="AVF18" s="886"/>
      <c r="AVG18" s="886"/>
      <c r="AVH18" s="885"/>
      <c r="AVI18" s="886"/>
      <c r="AVJ18" s="886"/>
      <c r="AVK18" s="886"/>
      <c r="AVL18" s="885"/>
      <c r="AVM18" s="886"/>
      <c r="AVN18" s="886"/>
      <c r="AVO18" s="886"/>
      <c r="AVP18" s="885"/>
      <c r="AVQ18" s="886"/>
      <c r="AVR18" s="886"/>
      <c r="AVS18" s="886"/>
      <c r="AVT18" s="885"/>
      <c r="AVU18" s="886"/>
      <c r="AVV18" s="886"/>
      <c r="AVW18" s="886"/>
      <c r="AVX18" s="885"/>
      <c r="AVY18" s="886"/>
      <c r="AVZ18" s="886"/>
      <c r="AWA18" s="886"/>
      <c r="AWB18" s="885"/>
      <c r="AWC18" s="886"/>
      <c r="AWD18" s="886"/>
      <c r="AWE18" s="886"/>
      <c r="AWF18" s="885"/>
      <c r="AWG18" s="886"/>
      <c r="AWH18" s="886"/>
      <c r="AWI18" s="886"/>
      <c r="AWJ18" s="885"/>
      <c r="AWK18" s="886"/>
      <c r="AWL18" s="886"/>
      <c r="AWM18" s="886"/>
      <c r="AWN18" s="885"/>
      <c r="AWO18" s="886"/>
      <c r="AWP18" s="886"/>
      <c r="AWQ18" s="886"/>
      <c r="AWR18" s="885"/>
      <c r="AWS18" s="886"/>
      <c r="AWT18" s="886"/>
      <c r="AWU18" s="886"/>
      <c r="AWV18" s="885"/>
      <c r="AWW18" s="886"/>
      <c r="AWX18" s="886"/>
      <c r="AWY18" s="886"/>
      <c r="AWZ18" s="885"/>
      <c r="AXA18" s="886"/>
      <c r="AXB18" s="886"/>
      <c r="AXC18" s="886"/>
      <c r="AXD18" s="885"/>
      <c r="AXE18" s="886"/>
      <c r="AXF18" s="886"/>
      <c r="AXG18" s="886"/>
      <c r="AXH18" s="885"/>
      <c r="AXI18" s="886"/>
      <c r="AXJ18" s="886"/>
      <c r="AXK18" s="886"/>
      <c r="AXL18" s="885"/>
      <c r="AXM18" s="886"/>
      <c r="AXN18" s="886"/>
      <c r="AXO18" s="886"/>
      <c r="AXP18" s="885"/>
      <c r="AXQ18" s="886"/>
      <c r="AXR18" s="886"/>
      <c r="AXS18" s="886"/>
      <c r="AXT18" s="885"/>
      <c r="AXU18" s="886"/>
      <c r="AXV18" s="886"/>
      <c r="AXW18" s="886"/>
      <c r="AXX18" s="885"/>
      <c r="AXY18" s="886"/>
      <c r="AXZ18" s="886"/>
      <c r="AYA18" s="886"/>
      <c r="AYB18" s="885"/>
      <c r="AYC18" s="886"/>
      <c r="AYD18" s="886"/>
      <c r="AYE18" s="886"/>
      <c r="AYF18" s="885"/>
      <c r="AYG18" s="886"/>
      <c r="AYH18" s="886"/>
      <c r="AYI18" s="886"/>
      <c r="AYJ18" s="885"/>
      <c r="AYK18" s="886"/>
      <c r="AYL18" s="886"/>
      <c r="AYM18" s="886"/>
      <c r="AYN18" s="885"/>
      <c r="AYO18" s="886"/>
      <c r="AYP18" s="886"/>
      <c r="AYQ18" s="886"/>
      <c r="AYR18" s="885"/>
      <c r="AYS18" s="886"/>
      <c r="AYT18" s="886"/>
      <c r="AYU18" s="886"/>
      <c r="AYV18" s="885"/>
      <c r="AYW18" s="886"/>
      <c r="AYX18" s="886"/>
      <c r="AYY18" s="886"/>
      <c r="AYZ18" s="885"/>
      <c r="AZA18" s="886"/>
      <c r="AZB18" s="886"/>
      <c r="AZC18" s="886"/>
      <c r="AZD18" s="885"/>
      <c r="AZE18" s="886"/>
      <c r="AZF18" s="886"/>
      <c r="AZG18" s="886"/>
      <c r="AZH18" s="885"/>
      <c r="AZI18" s="886"/>
      <c r="AZJ18" s="886"/>
      <c r="AZK18" s="886"/>
      <c r="AZL18" s="885"/>
      <c r="AZM18" s="886"/>
      <c r="AZN18" s="886"/>
      <c r="AZO18" s="886"/>
      <c r="AZP18" s="885"/>
      <c r="AZQ18" s="886"/>
      <c r="AZR18" s="886"/>
      <c r="AZS18" s="886"/>
      <c r="AZT18" s="885"/>
      <c r="AZU18" s="886"/>
      <c r="AZV18" s="886"/>
      <c r="AZW18" s="886"/>
      <c r="AZX18" s="885"/>
      <c r="AZY18" s="886"/>
      <c r="AZZ18" s="886"/>
      <c r="BAA18" s="886"/>
      <c r="BAB18" s="885"/>
      <c r="BAC18" s="886"/>
      <c r="BAD18" s="886"/>
      <c r="BAE18" s="886"/>
      <c r="BAF18" s="885"/>
      <c r="BAG18" s="886"/>
      <c r="BAH18" s="886"/>
      <c r="BAI18" s="886"/>
      <c r="BAJ18" s="885"/>
      <c r="BAK18" s="886"/>
      <c r="BAL18" s="886"/>
      <c r="BAM18" s="886"/>
      <c r="BAN18" s="885"/>
      <c r="BAO18" s="886"/>
      <c r="BAP18" s="886"/>
      <c r="BAQ18" s="886"/>
      <c r="BAR18" s="885"/>
      <c r="BAS18" s="886"/>
      <c r="BAT18" s="886"/>
      <c r="BAU18" s="886"/>
      <c r="BAV18" s="885"/>
      <c r="BAW18" s="886"/>
      <c r="BAX18" s="886"/>
      <c r="BAY18" s="886"/>
      <c r="BAZ18" s="885"/>
      <c r="BBA18" s="886"/>
      <c r="BBB18" s="886"/>
      <c r="BBC18" s="886"/>
      <c r="BBD18" s="885"/>
      <c r="BBE18" s="886"/>
      <c r="BBF18" s="886"/>
      <c r="BBG18" s="886"/>
      <c r="BBH18" s="885"/>
      <c r="BBI18" s="886"/>
      <c r="BBJ18" s="886"/>
      <c r="BBK18" s="886"/>
      <c r="BBL18" s="885"/>
      <c r="BBM18" s="886"/>
      <c r="BBN18" s="886"/>
      <c r="BBO18" s="886"/>
      <c r="BBP18" s="885"/>
      <c r="BBQ18" s="886"/>
      <c r="BBR18" s="886"/>
      <c r="BBS18" s="886"/>
      <c r="BBT18" s="885"/>
      <c r="BBU18" s="886"/>
      <c r="BBV18" s="886"/>
      <c r="BBW18" s="886"/>
      <c r="BBX18" s="885"/>
      <c r="BBY18" s="886"/>
      <c r="BBZ18" s="886"/>
      <c r="BCA18" s="886"/>
      <c r="BCB18" s="885"/>
      <c r="BCC18" s="886"/>
      <c r="BCD18" s="886"/>
      <c r="BCE18" s="886"/>
      <c r="BCF18" s="885"/>
      <c r="BCG18" s="886"/>
      <c r="BCH18" s="886"/>
      <c r="BCI18" s="886"/>
      <c r="BCJ18" s="885"/>
      <c r="BCK18" s="886"/>
      <c r="BCL18" s="886"/>
      <c r="BCM18" s="886"/>
      <c r="BCN18" s="885"/>
      <c r="BCO18" s="886"/>
      <c r="BCP18" s="886"/>
      <c r="BCQ18" s="886"/>
      <c r="BCR18" s="885"/>
      <c r="BCS18" s="886"/>
      <c r="BCT18" s="886"/>
      <c r="BCU18" s="886"/>
      <c r="BCV18" s="885"/>
      <c r="BCW18" s="886"/>
      <c r="BCX18" s="886"/>
      <c r="BCY18" s="886"/>
      <c r="BCZ18" s="885"/>
      <c r="BDA18" s="886"/>
      <c r="BDB18" s="886"/>
      <c r="BDC18" s="886"/>
      <c r="BDD18" s="885"/>
      <c r="BDE18" s="886"/>
      <c r="BDF18" s="886"/>
      <c r="BDG18" s="886"/>
      <c r="BDH18" s="885"/>
      <c r="BDI18" s="886"/>
      <c r="BDJ18" s="886"/>
      <c r="BDK18" s="886"/>
      <c r="BDL18" s="885"/>
      <c r="BDM18" s="886"/>
      <c r="BDN18" s="886"/>
      <c r="BDO18" s="886"/>
      <c r="BDP18" s="885"/>
      <c r="BDQ18" s="886"/>
      <c r="BDR18" s="886"/>
      <c r="BDS18" s="886"/>
      <c r="BDT18" s="885"/>
      <c r="BDU18" s="886"/>
      <c r="BDV18" s="886"/>
      <c r="BDW18" s="886"/>
      <c r="BDX18" s="885"/>
      <c r="BDY18" s="886"/>
      <c r="BDZ18" s="886"/>
      <c r="BEA18" s="886"/>
      <c r="BEB18" s="885"/>
      <c r="BEC18" s="886"/>
      <c r="BED18" s="886"/>
      <c r="BEE18" s="886"/>
      <c r="BEF18" s="885"/>
      <c r="BEG18" s="886"/>
      <c r="BEH18" s="886"/>
      <c r="BEI18" s="886"/>
      <c r="BEJ18" s="885"/>
      <c r="BEK18" s="886"/>
      <c r="BEL18" s="886"/>
      <c r="BEM18" s="886"/>
      <c r="BEN18" s="885"/>
      <c r="BEO18" s="886"/>
      <c r="BEP18" s="886"/>
      <c r="BEQ18" s="886"/>
      <c r="BER18" s="885"/>
      <c r="BES18" s="886"/>
      <c r="BET18" s="886"/>
      <c r="BEU18" s="886"/>
      <c r="BEV18" s="885"/>
      <c r="BEW18" s="886"/>
      <c r="BEX18" s="886"/>
      <c r="BEY18" s="886"/>
      <c r="BEZ18" s="885"/>
      <c r="BFA18" s="886"/>
      <c r="BFB18" s="886"/>
      <c r="BFC18" s="886"/>
      <c r="BFD18" s="885"/>
      <c r="BFE18" s="886"/>
      <c r="BFF18" s="886"/>
      <c r="BFG18" s="886"/>
      <c r="BFH18" s="885"/>
      <c r="BFI18" s="886"/>
      <c r="BFJ18" s="886"/>
      <c r="BFK18" s="886"/>
      <c r="BFL18" s="885"/>
      <c r="BFM18" s="886"/>
      <c r="BFN18" s="886"/>
      <c r="BFO18" s="886"/>
      <c r="BFP18" s="885"/>
      <c r="BFQ18" s="886"/>
      <c r="BFR18" s="886"/>
      <c r="BFS18" s="886"/>
      <c r="BFT18" s="885"/>
      <c r="BFU18" s="886"/>
      <c r="BFV18" s="886"/>
      <c r="BFW18" s="886"/>
      <c r="BFX18" s="885"/>
      <c r="BFY18" s="886"/>
      <c r="BFZ18" s="886"/>
      <c r="BGA18" s="886"/>
      <c r="BGB18" s="885"/>
      <c r="BGC18" s="886"/>
      <c r="BGD18" s="886"/>
      <c r="BGE18" s="886"/>
      <c r="BGF18" s="885"/>
      <c r="BGG18" s="886"/>
      <c r="BGH18" s="886"/>
      <c r="BGI18" s="886"/>
      <c r="BGJ18" s="885"/>
      <c r="BGK18" s="886"/>
      <c r="BGL18" s="886"/>
      <c r="BGM18" s="886"/>
      <c r="BGN18" s="885"/>
      <c r="BGO18" s="886"/>
      <c r="BGP18" s="886"/>
      <c r="BGQ18" s="886"/>
      <c r="BGR18" s="885"/>
      <c r="BGS18" s="886"/>
      <c r="BGT18" s="886"/>
      <c r="BGU18" s="886"/>
      <c r="BGV18" s="885"/>
      <c r="BGW18" s="886"/>
      <c r="BGX18" s="886"/>
      <c r="BGY18" s="886"/>
      <c r="BGZ18" s="885"/>
      <c r="BHA18" s="886"/>
      <c r="BHB18" s="886"/>
      <c r="BHC18" s="886"/>
      <c r="BHD18" s="885"/>
      <c r="BHE18" s="886"/>
      <c r="BHF18" s="886"/>
      <c r="BHG18" s="886"/>
      <c r="BHH18" s="885"/>
      <c r="BHI18" s="886"/>
      <c r="BHJ18" s="886"/>
      <c r="BHK18" s="886"/>
      <c r="BHL18" s="885"/>
      <c r="BHM18" s="886"/>
      <c r="BHN18" s="886"/>
      <c r="BHO18" s="886"/>
      <c r="BHP18" s="885"/>
      <c r="BHQ18" s="886"/>
      <c r="BHR18" s="886"/>
      <c r="BHS18" s="886"/>
      <c r="BHT18" s="885"/>
      <c r="BHU18" s="886"/>
      <c r="BHV18" s="886"/>
      <c r="BHW18" s="886"/>
      <c r="BHX18" s="885"/>
      <c r="BHY18" s="886"/>
      <c r="BHZ18" s="886"/>
      <c r="BIA18" s="886"/>
      <c r="BIB18" s="885"/>
      <c r="BIC18" s="886"/>
      <c r="BID18" s="886"/>
      <c r="BIE18" s="886"/>
      <c r="BIF18" s="885"/>
      <c r="BIG18" s="886"/>
      <c r="BIH18" s="886"/>
      <c r="BII18" s="886"/>
      <c r="BIJ18" s="885"/>
      <c r="BIK18" s="886"/>
      <c r="BIL18" s="886"/>
      <c r="BIM18" s="886"/>
      <c r="BIN18" s="885"/>
      <c r="BIO18" s="886"/>
      <c r="BIP18" s="886"/>
      <c r="BIQ18" s="886"/>
      <c r="BIR18" s="885"/>
      <c r="BIS18" s="886"/>
      <c r="BIT18" s="886"/>
      <c r="BIU18" s="886"/>
      <c r="BIV18" s="885"/>
      <c r="BIW18" s="886"/>
      <c r="BIX18" s="886"/>
      <c r="BIY18" s="886"/>
      <c r="BIZ18" s="885"/>
      <c r="BJA18" s="886"/>
      <c r="BJB18" s="886"/>
      <c r="BJC18" s="886"/>
      <c r="BJD18" s="885"/>
      <c r="BJE18" s="886"/>
      <c r="BJF18" s="886"/>
      <c r="BJG18" s="886"/>
      <c r="BJH18" s="885"/>
      <c r="BJI18" s="886"/>
      <c r="BJJ18" s="886"/>
      <c r="BJK18" s="886"/>
      <c r="BJL18" s="885"/>
      <c r="BJM18" s="886"/>
      <c r="BJN18" s="886"/>
      <c r="BJO18" s="886"/>
      <c r="BJP18" s="885"/>
      <c r="BJQ18" s="886"/>
      <c r="BJR18" s="886"/>
      <c r="BJS18" s="886"/>
      <c r="BJT18" s="885"/>
      <c r="BJU18" s="886"/>
      <c r="BJV18" s="886"/>
      <c r="BJW18" s="886"/>
      <c r="BJX18" s="885"/>
      <c r="BJY18" s="886"/>
      <c r="BJZ18" s="886"/>
      <c r="BKA18" s="886"/>
      <c r="BKB18" s="885"/>
      <c r="BKC18" s="886"/>
      <c r="BKD18" s="886"/>
      <c r="BKE18" s="886"/>
      <c r="BKF18" s="885"/>
      <c r="BKG18" s="886"/>
      <c r="BKH18" s="886"/>
      <c r="BKI18" s="886"/>
      <c r="BKJ18" s="885"/>
      <c r="BKK18" s="886"/>
      <c r="BKL18" s="886"/>
      <c r="BKM18" s="886"/>
      <c r="BKN18" s="885"/>
      <c r="BKO18" s="886"/>
      <c r="BKP18" s="886"/>
      <c r="BKQ18" s="886"/>
      <c r="BKR18" s="885"/>
      <c r="BKS18" s="886"/>
      <c r="BKT18" s="886"/>
      <c r="BKU18" s="886"/>
      <c r="BKV18" s="885"/>
      <c r="BKW18" s="886"/>
      <c r="BKX18" s="886"/>
      <c r="BKY18" s="886"/>
      <c r="BKZ18" s="885"/>
      <c r="BLA18" s="886"/>
      <c r="BLB18" s="886"/>
      <c r="BLC18" s="886"/>
      <c r="BLD18" s="885"/>
      <c r="BLE18" s="886"/>
      <c r="BLF18" s="886"/>
      <c r="BLG18" s="886"/>
      <c r="BLH18" s="885"/>
      <c r="BLI18" s="886"/>
      <c r="BLJ18" s="886"/>
      <c r="BLK18" s="886"/>
      <c r="BLL18" s="885"/>
      <c r="BLM18" s="886"/>
      <c r="BLN18" s="886"/>
      <c r="BLO18" s="886"/>
      <c r="BLP18" s="885"/>
      <c r="BLQ18" s="886"/>
      <c r="BLR18" s="886"/>
      <c r="BLS18" s="886"/>
      <c r="BLT18" s="885"/>
      <c r="BLU18" s="886"/>
      <c r="BLV18" s="886"/>
      <c r="BLW18" s="886"/>
      <c r="BLX18" s="885"/>
      <c r="BLY18" s="886"/>
      <c r="BLZ18" s="886"/>
      <c r="BMA18" s="886"/>
      <c r="BMB18" s="885"/>
      <c r="BMC18" s="886"/>
      <c r="BMD18" s="886"/>
      <c r="BME18" s="886"/>
      <c r="BMF18" s="885"/>
      <c r="BMG18" s="886"/>
      <c r="BMH18" s="886"/>
      <c r="BMI18" s="886"/>
      <c r="BMJ18" s="885"/>
      <c r="BMK18" s="886"/>
      <c r="BML18" s="886"/>
      <c r="BMM18" s="886"/>
      <c r="BMN18" s="885"/>
      <c r="BMO18" s="886"/>
      <c r="BMP18" s="886"/>
      <c r="BMQ18" s="886"/>
      <c r="BMR18" s="885"/>
      <c r="BMS18" s="886"/>
      <c r="BMT18" s="886"/>
      <c r="BMU18" s="886"/>
      <c r="BMV18" s="885"/>
      <c r="BMW18" s="886"/>
      <c r="BMX18" s="886"/>
      <c r="BMY18" s="886"/>
      <c r="BMZ18" s="885"/>
      <c r="BNA18" s="886"/>
      <c r="BNB18" s="886"/>
      <c r="BNC18" s="886"/>
      <c r="BND18" s="885"/>
      <c r="BNE18" s="886"/>
      <c r="BNF18" s="886"/>
      <c r="BNG18" s="886"/>
      <c r="BNH18" s="885"/>
      <c r="BNI18" s="886"/>
      <c r="BNJ18" s="886"/>
      <c r="BNK18" s="886"/>
      <c r="BNL18" s="885"/>
      <c r="BNM18" s="886"/>
      <c r="BNN18" s="886"/>
      <c r="BNO18" s="886"/>
      <c r="BNP18" s="885"/>
      <c r="BNQ18" s="886"/>
      <c r="BNR18" s="886"/>
      <c r="BNS18" s="886"/>
      <c r="BNT18" s="885"/>
      <c r="BNU18" s="886"/>
      <c r="BNV18" s="886"/>
      <c r="BNW18" s="886"/>
      <c r="BNX18" s="885"/>
      <c r="BNY18" s="886"/>
      <c r="BNZ18" s="886"/>
      <c r="BOA18" s="886"/>
      <c r="BOB18" s="885"/>
      <c r="BOC18" s="886"/>
      <c r="BOD18" s="886"/>
      <c r="BOE18" s="886"/>
      <c r="BOF18" s="885"/>
      <c r="BOG18" s="886"/>
      <c r="BOH18" s="886"/>
      <c r="BOI18" s="886"/>
      <c r="BOJ18" s="885"/>
      <c r="BOK18" s="886"/>
      <c r="BOL18" s="886"/>
      <c r="BOM18" s="886"/>
      <c r="BON18" s="885"/>
      <c r="BOO18" s="886"/>
      <c r="BOP18" s="886"/>
      <c r="BOQ18" s="886"/>
      <c r="BOR18" s="885"/>
      <c r="BOS18" s="886"/>
      <c r="BOT18" s="886"/>
      <c r="BOU18" s="886"/>
      <c r="BOV18" s="885"/>
      <c r="BOW18" s="886"/>
      <c r="BOX18" s="886"/>
      <c r="BOY18" s="886"/>
      <c r="BOZ18" s="885"/>
      <c r="BPA18" s="886"/>
      <c r="BPB18" s="886"/>
      <c r="BPC18" s="886"/>
      <c r="BPD18" s="885"/>
      <c r="BPE18" s="886"/>
      <c r="BPF18" s="886"/>
      <c r="BPG18" s="886"/>
      <c r="BPH18" s="885"/>
      <c r="BPI18" s="886"/>
      <c r="BPJ18" s="886"/>
      <c r="BPK18" s="886"/>
      <c r="BPL18" s="885"/>
      <c r="BPM18" s="886"/>
      <c r="BPN18" s="886"/>
      <c r="BPO18" s="886"/>
      <c r="BPP18" s="885"/>
      <c r="BPQ18" s="886"/>
      <c r="BPR18" s="886"/>
      <c r="BPS18" s="886"/>
      <c r="BPT18" s="885"/>
      <c r="BPU18" s="886"/>
      <c r="BPV18" s="886"/>
      <c r="BPW18" s="886"/>
      <c r="BPX18" s="885"/>
      <c r="BPY18" s="886"/>
      <c r="BPZ18" s="886"/>
      <c r="BQA18" s="886"/>
      <c r="BQB18" s="885"/>
      <c r="BQC18" s="886"/>
      <c r="BQD18" s="886"/>
      <c r="BQE18" s="886"/>
      <c r="BQF18" s="885"/>
      <c r="BQG18" s="886"/>
      <c r="BQH18" s="886"/>
      <c r="BQI18" s="886"/>
      <c r="BQJ18" s="885"/>
      <c r="BQK18" s="886"/>
      <c r="BQL18" s="886"/>
      <c r="BQM18" s="886"/>
      <c r="BQN18" s="885"/>
      <c r="BQO18" s="886"/>
      <c r="BQP18" s="886"/>
      <c r="BQQ18" s="886"/>
      <c r="BQR18" s="885"/>
      <c r="BQS18" s="886"/>
      <c r="BQT18" s="886"/>
      <c r="BQU18" s="886"/>
      <c r="BQV18" s="885"/>
      <c r="BQW18" s="886"/>
      <c r="BQX18" s="886"/>
      <c r="BQY18" s="886"/>
      <c r="BQZ18" s="885"/>
      <c r="BRA18" s="886"/>
      <c r="BRB18" s="886"/>
      <c r="BRC18" s="886"/>
      <c r="BRD18" s="885"/>
      <c r="BRE18" s="886"/>
      <c r="BRF18" s="886"/>
      <c r="BRG18" s="886"/>
      <c r="BRH18" s="885"/>
      <c r="BRI18" s="886"/>
      <c r="BRJ18" s="886"/>
      <c r="BRK18" s="886"/>
      <c r="BRL18" s="885"/>
      <c r="BRM18" s="886"/>
      <c r="BRN18" s="886"/>
      <c r="BRO18" s="886"/>
      <c r="BRP18" s="885"/>
      <c r="BRQ18" s="886"/>
      <c r="BRR18" s="886"/>
      <c r="BRS18" s="886"/>
      <c r="BRT18" s="885"/>
      <c r="BRU18" s="886"/>
      <c r="BRV18" s="886"/>
      <c r="BRW18" s="886"/>
      <c r="BRX18" s="885"/>
      <c r="BRY18" s="886"/>
      <c r="BRZ18" s="886"/>
      <c r="BSA18" s="886"/>
      <c r="BSB18" s="885"/>
      <c r="BSC18" s="886"/>
      <c r="BSD18" s="886"/>
      <c r="BSE18" s="886"/>
      <c r="BSF18" s="885"/>
      <c r="BSG18" s="886"/>
      <c r="BSH18" s="886"/>
      <c r="BSI18" s="886"/>
      <c r="BSJ18" s="885"/>
      <c r="BSK18" s="886"/>
      <c r="BSL18" s="886"/>
      <c r="BSM18" s="886"/>
      <c r="BSN18" s="885"/>
      <c r="BSO18" s="886"/>
      <c r="BSP18" s="886"/>
      <c r="BSQ18" s="886"/>
      <c r="BSR18" s="885"/>
      <c r="BSS18" s="886"/>
      <c r="BST18" s="886"/>
      <c r="BSU18" s="886"/>
      <c r="BSV18" s="885"/>
      <c r="BSW18" s="886"/>
      <c r="BSX18" s="886"/>
      <c r="BSY18" s="886"/>
      <c r="BSZ18" s="885"/>
      <c r="BTA18" s="886"/>
      <c r="BTB18" s="886"/>
      <c r="BTC18" s="886"/>
      <c r="BTD18" s="885"/>
      <c r="BTE18" s="886"/>
      <c r="BTF18" s="886"/>
      <c r="BTG18" s="886"/>
      <c r="BTH18" s="885"/>
      <c r="BTI18" s="886"/>
      <c r="BTJ18" s="886"/>
      <c r="BTK18" s="886"/>
      <c r="BTL18" s="885"/>
      <c r="BTM18" s="886"/>
      <c r="BTN18" s="886"/>
      <c r="BTO18" s="886"/>
      <c r="BTP18" s="885"/>
      <c r="BTQ18" s="886"/>
      <c r="BTR18" s="886"/>
      <c r="BTS18" s="886"/>
      <c r="BTT18" s="885"/>
      <c r="BTU18" s="886"/>
      <c r="BTV18" s="886"/>
      <c r="BTW18" s="886"/>
      <c r="BTX18" s="885"/>
      <c r="BTY18" s="886"/>
      <c r="BTZ18" s="886"/>
      <c r="BUA18" s="886"/>
      <c r="BUB18" s="885"/>
      <c r="BUC18" s="886"/>
      <c r="BUD18" s="886"/>
      <c r="BUE18" s="886"/>
      <c r="BUF18" s="885"/>
      <c r="BUG18" s="886"/>
      <c r="BUH18" s="886"/>
      <c r="BUI18" s="886"/>
      <c r="BUJ18" s="885"/>
      <c r="BUK18" s="886"/>
      <c r="BUL18" s="886"/>
      <c r="BUM18" s="886"/>
      <c r="BUN18" s="885"/>
      <c r="BUO18" s="886"/>
      <c r="BUP18" s="886"/>
      <c r="BUQ18" s="886"/>
      <c r="BUR18" s="885"/>
      <c r="BUS18" s="886"/>
      <c r="BUT18" s="886"/>
      <c r="BUU18" s="886"/>
      <c r="BUV18" s="885"/>
      <c r="BUW18" s="886"/>
      <c r="BUX18" s="886"/>
      <c r="BUY18" s="886"/>
      <c r="BUZ18" s="885"/>
      <c r="BVA18" s="886"/>
      <c r="BVB18" s="886"/>
      <c r="BVC18" s="886"/>
      <c r="BVD18" s="885"/>
      <c r="BVE18" s="886"/>
      <c r="BVF18" s="886"/>
      <c r="BVG18" s="886"/>
      <c r="BVH18" s="885"/>
      <c r="BVI18" s="886"/>
      <c r="BVJ18" s="886"/>
      <c r="BVK18" s="886"/>
      <c r="BVL18" s="885"/>
      <c r="BVM18" s="886"/>
      <c r="BVN18" s="886"/>
      <c r="BVO18" s="886"/>
      <c r="BVP18" s="885"/>
      <c r="BVQ18" s="886"/>
      <c r="BVR18" s="886"/>
      <c r="BVS18" s="886"/>
      <c r="BVT18" s="885"/>
      <c r="BVU18" s="886"/>
      <c r="BVV18" s="886"/>
      <c r="BVW18" s="886"/>
      <c r="BVX18" s="885"/>
      <c r="BVY18" s="886"/>
      <c r="BVZ18" s="886"/>
      <c r="BWA18" s="886"/>
      <c r="BWB18" s="885"/>
      <c r="BWC18" s="886"/>
      <c r="BWD18" s="886"/>
      <c r="BWE18" s="886"/>
      <c r="BWF18" s="885"/>
      <c r="BWG18" s="886"/>
      <c r="BWH18" s="886"/>
      <c r="BWI18" s="886"/>
      <c r="BWJ18" s="885"/>
      <c r="BWK18" s="886"/>
      <c r="BWL18" s="886"/>
      <c r="BWM18" s="886"/>
      <c r="BWN18" s="885"/>
      <c r="BWO18" s="886"/>
      <c r="BWP18" s="886"/>
      <c r="BWQ18" s="886"/>
      <c r="BWR18" s="885"/>
      <c r="BWS18" s="886"/>
      <c r="BWT18" s="886"/>
      <c r="BWU18" s="886"/>
      <c r="BWV18" s="885"/>
      <c r="BWW18" s="886"/>
      <c r="BWX18" s="886"/>
      <c r="BWY18" s="886"/>
      <c r="BWZ18" s="885"/>
      <c r="BXA18" s="886"/>
      <c r="BXB18" s="886"/>
      <c r="BXC18" s="886"/>
      <c r="BXD18" s="885"/>
      <c r="BXE18" s="886"/>
      <c r="BXF18" s="886"/>
      <c r="BXG18" s="886"/>
      <c r="BXH18" s="885"/>
      <c r="BXI18" s="886"/>
      <c r="BXJ18" s="886"/>
      <c r="BXK18" s="886"/>
      <c r="BXL18" s="885"/>
      <c r="BXM18" s="886"/>
      <c r="BXN18" s="886"/>
      <c r="BXO18" s="886"/>
      <c r="BXP18" s="885"/>
      <c r="BXQ18" s="886"/>
      <c r="BXR18" s="886"/>
      <c r="BXS18" s="886"/>
      <c r="BXT18" s="885"/>
      <c r="BXU18" s="886"/>
      <c r="BXV18" s="886"/>
      <c r="BXW18" s="886"/>
      <c r="BXX18" s="885"/>
      <c r="BXY18" s="886"/>
      <c r="BXZ18" s="886"/>
      <c r="BYA18" s="886"/>
      <c r="BYB18" s="885"/>
      <c r="BYC18" s="886"/>
      <c r="BYD18" s="886"/>
      <c r="BYE18" s="886"/>
      <c r="BYF18" s="885"/>
      <c r="BYG18" s="886"/>
      <c r="BYH18" s="886"/>
      <c r="BYI18" s="886"/>
      <c r="BYJ18" s="885"/>
      <c r="BYK18" s="886"/>
      <c r="BYL18" s="886"/>
      <c r="BYM18" s="886"/>
      <c r="BYN18" s="885"/>
      <c r="BYO18" s="886"/>
      <c r="BYP18" s="886"/>
      <c r="BYQ18" s="886"/>
      <c r="BYR18" s="885"/>
      <c r="BYS18" s="886"/>
      <c r="BYT18" s="886"/>
      <c r="BYU18" s="886"/>
      <c r="BYV18" s="885"/>
      <c r="BYW18" s="886"/>
      <c r="BYX18" s="886"/>
      <c r="BYY18" s="886"/>
      <c r="BYZ18" s="885"/>
      <c r="BZA18" s="886"/>
      <c r="BZB18" s="886"/>
      <c r="BZC18" s="886"/>
      <c r="BZD18" s="885"/>
      <c r="BZE18" s="886"/>
      <c r="BZF18" s="886"/>
      <c r="BZG18" s="886"/>
      <c r="BZH18" s="885"/>
      <c r="BZI18" s="886"/>
      <c r="BZJ18" s="886"/>
      <c r="BZK18" s="886"/>
      <c r="BZL18" s="885"/>
      <c r="BZM18" s="886"/>
      <c r="BZN18" s="886"/>
      <c r="BZO18" s="886"/>
      <c r="BZP18" s="885"/>
      <c r="BZQ18" s="886"/>
      <c r="BZR18" s="886"/>
      <c r="BZS18" s="886"/>
      <c r="BZT18" s="885"/>
      <c r="BZU18" s="886"/>
      <c r="BZV18" s="886"/>
      <c r="BZW18" s="886"/>
      <c r="BZX18" s="885"/>
      <c r="BZY18" s="886"/>
      <c r="BZZ18" s="886"/>
      <c r="CAA18" s="886"/>
      <c r="CAB18" s="885"/>
      <c r="CAC18" s="886"/>
      <c r="CAD18" s="886"/>
      <c r="CAE18" s="886"/>
      <c r="CAF18" s="885"/>
      <c r="CAG18" s="886"/>
      <c r="CAH18" s="886"/>
      <c r="CAI18" s="886"/>
      <c r="CAJ18" s="885"/>
      <c r="CAK18" s="886"/>
      <c r="CAL18" s="886"/>
      <c r="CAM18" s="886"/>
      <c r="CAN18" s="885"/>
      <c r="CAO18" s="886"/>
      <c r="CAP18" s="886"/>
      <c r="CAQ18" s="886"/>
      <c r="CAR18" s="885"/>
      <c r="CAS18" s="886"/>
      <c r="CAT18" s="886"/>
      <c r="CAU18" s="886"/>
      <c r="CAV18" s="885"/>
      <c r="CAW18" s="886"/>
      <c r="CAX18" s="886"/>
      <c r="CAY18" s="886"/>
      <c r="CAZ18" s="885"/>
      <c r="CBA18" s="886"/>
      <c r="CBB18" s="886"/>
      <c r="CBC18" s="886"/>
      <c r="CBD18" s="885"/>
      <c r="CBE18" s="886"/>
      <c r="CBF18" s="886"/>
      <c r="CBG18" s="886"/>
      <c r="CBH18" s="885"/>
      <c r="CBI18" s="886"/>
      <c r="CBJ18" s="886"/>
      <c r="CBK18" s="886"/>
      <c r="CBL18" s="885"/>
      <c r="CBM18" s="886"/>
      <c r="CBN18" s="886"/>
      <c r="CBO18" s="886"/>
      <c r="CBP18" s="885"/>
      <c r="CBQ18" s="886"/>
      <c r="CBR18" s="886"/>
      <c r="CBS18" s="886"/>
      <c r="CBT18" s="885"/>
      <c r="CBU18" s="886"/>
      <c r="CBV18" s="886"/>
      <c r="CBW18" s="886"/>
      <c r="CBX18" s="885"/>
      <c r="CBY18" s="886"/>
      <c r="CBZ18" s="886"/>
      <c r="CCA18" s="886"/>
      <c r="CCB18" s="885"/>
      <c r="CCC18" s="886"/>
      <c r="CCD18" s="886"/>
      <c r="CCE18" s="886"/>
      <c r="CCF18" s="885"/>
      <c r="CCG18" s="886"/>
      <c r="CCH18" s="886"/>
      <c r="CCI18" s="886"/>
      <c r="CCJ18" s="885"/>
      <c r="CCK18" s="886"/>
      <c r="CCL18" s="886"/>
      <c r="CCM18" s="886"/>
      <c r="CCN18" s="885"/>
      <c r="CCO18" s="886"/>
      <c r="CCP18" s="886"/>
      <c r="CCQ18" s="886"/>
      <c r="CCR18" s="885"/>
      <c r="CCS18" s="886"/>
      <c r="CCT18" s="886"/>
      <c r="CCU18" s="886"/>
      <c r="CCV18" s="885"/>
      <c r="CCW18" s="886"/>
      <c r="CCX18" s="886"/>
      <c r="CCY18" s="886"/>
      <c r="CCZ18" s="885"/>
      <c r="CDA18" s="886"/>
      <c r="CDB18" s="886"/>
      <c r="CDC18" s="886"/>
      <c r="CDD18" s="885"/>
      <c r="CDE18" s="886"/>
      <c r="CDF18" s="886"/>
      <c r="CDG18" s="886"/>
      <c r="CDH18" s="885"/>
      <c r="CDI18" s="886"/>
      <c r="CDJ18" s="886"/>
      <c r="CDK18" s="886"/>
      <c r="CDL18" s="885"/>
      <c r="CDM18" s="886"/>
      <c r="CDN18" s="886"/>
      <c r="CDO18" s="886"/>
      <c r="CDP18" s="885"/>
      <c r="CDQ18" s="886"/>
      <c r="CDR18" s="886"/>
      <c r="CDS18" s="886"/>
      <c r="CDT18" s="885"/>
      <c r="CDU18" s="886"/>
      <c r="CDV18" s="886"/>
      <c r="CDW18" s="886"/>
      <c r="CDX18" s="885"/>
      <c r="CDY18" s="886"/>
      <c r="CDZ18" s="886"/>
      <c r="CEA18" s="886"/>
      <c r="CEB18" s="885"/>
      <c r="CEC18" s="886"/>
      <c r="CED18" s="886"/>
      <c r="CEE18" s="886"/>
      <c r="CEF18" s="885"/>
      <c r="CEG18" s="886"/>
      <c r="CEH18" s="886"/>
      <c r="CEI18" s="886"/>
      <c r="CEJ18" s="885"/>
      <c r="CEK18" s="886"/>
      <c r="CEL18" s="886"/>
      <c r="CEM18" s="886"/>
      <c r="CEN18" s="885"/>
      <c r="CEO18" s="886"/>
      <c r="CEP18" s="886"/>
      <c r="CEQ18" s="886"/>
      <c r="CER18" s="885"/>
      <c r="CES18" s="886"/>
      <c r="CET18" s="886"/>
      <c r="CEU18" s="886"/>
      <c r="CEV18" s="885"/>
      <c r="CEW18" s="886"/>
      <c r="CEX18" s="886"/>
      <c r="CEY18" s="886"/>
      <c r="CEZ18" s="885"/>
      <c r="CFA18" s="886"/>
      <c r="CFB18" s="886"/>
      <c r="CFC18" s="886"/>
      <c r="CFD18" s="885"/>
      <c r="CFE18" s="886"/>
      <c r="CFF18" s="886"/>
      <c r="CFG18" s="886"/>
      <c r="CFH18" s="885"/>
      <c r="CFI18" s="886"/>
      <c r="CFJ18" s="886"/>
      <c r="CFK18" s="886"/>
      <c r="CFL18" s="885"/>
      <c r="CFM18" s="886"/>
      <c r="CFN18" s="886"/>
      <c r="CFO18" s="886"/>
      <c r="CFP18" s="885"/>
      <c r="CFQ18" s="886"/>
      <c r="CFR18" s="886"/>
      <c r="CFS18" s="886"/>
      <c r="CFT18" s="885"/>
      <c r="CFU18" s="886"/>
      <c r="CFV18" s="886"/>
      <c r="CFW18" s="886"/>
      <c r="CFX18" s="885"/>
      <c r="CFY18" s="886"/>
      <c r="CFZ18" s="886"/>
      <c r="CGA18" s="886"/>
      <c r="CGB18" s="885"/>
      <c r="CGC18" s="886"/>
      <c r="CGD18" s="886"/>
      <c r="CGE18" s="886"/>
      <c r="CGF18" s="885"/>
      <c r="CGG18" s="886"/>
      <c r="CGH18" s="886"/>
      <c r="CGI18" s="886"/>
      <c r="CGJ18" s="885"/>
      <c r="CGK18" s="886"/>
      <c r="CGL18" s="886"/>
      <c r="CGM18" s="886"/>
      <c r="CGN18" s="885"/>
      <c r="CGO18" s="886"/>
      <c r="CGP18" s="886"/>
      <c r="CGQ18" s="886"/>
      <c r="CGR18" s="885"/>
      <c r="CGS18" s="886"/>
      <c r="CGT18" s="886"/>
      <c r="CGU18" s="886"/>
      <c r="CGV18" s="885"/>
      <c r="CGW18" s="886"/>
      <c r="CGX18" s="886"/>
      <c r="CGY18" s="886"/>
      <c r="CGZ18" s="885"/>
      <c r="CHA18" s="886"/>
      <c r="CHB18" s="886"/>
      <c r="CHC18" s="886"/>
      <c r="CHD18" s="885"/>
      <c r="CHE18" s="886"/>
      <c r="CHF18" s="886"/>
      <c r="CHG18" s="886"/>
      <c r="CHH18" s="885"/>
      <c r="CHI18" s="886"/>
      <c r="CHJ18" s="886"/>
      <c r="CHK18" s="886"/>
      <c r="CHL18" s="885"/>
      <c r="CHM18" s="886"/>
      <c r="CHN18" s="886"/>
      <c r="CHO18" s="886"/>
      <c r="CHP18" s="885"/>
      <c r="CHQ18" s="886"/>
      <c r="CHR18" s="886"/>
      <c r="CHS18" s="886"/>
      <c r="CHT18" s="885"/>
      <c r="CHU18" s="886"/>
      <c r="CHV18" s="886"/>
      <c r="CHW18" s="886"/>
      <c r="CHX18" s="885"/>
      <c r="CHY18" s="886"/>
      <c r="CHZ18" s="886"/>
      <c r="CIA18" s="886"/>
      <c r="CIB18" s="885"/>
      <c r="CIC18" s="886"/>
      <c r="CID18" s="886"/>
      <c r="CIE18" s="886"/>
      <c r="CIF18" s="885"/>
      <c r="CIG18" s="886"/>
      <c r="CIH18" s="886"/>
      <c r="CII18" s="886"/>
      <c r="CIJ18" s="885"/>
      <c r="CIK18" s="886"/>
      <c r="CIL18" s="886"/>
      <c r="CIM18" s="886"/>
      <c r="CIN18" s="885"/>
      <c r="CIO18" s="886"/>
      <c r="CIP18" s="886"/>
      <c r="CIQ18" s="886"/>
      <c r="CIR18" s="885"/>
      <c r="CIS18" s="886"/>
      <c r="CIT18" s="886"/>
      <c r="CIU18" s="886"/>
      <c r="CIV18" s="885"/>
      <c r="CIW18" s="886"/>
      <c r="CIX18" s="886"/>
      <c r="CIY18" s="886"/>
      <c r="CIZ18" s="885"/>
      <c r="CJA18" s="886"/>
      <c r="CJB18" s="886"/>
      <c r="CJC18" s="886"/>
      <c r="CJD18" s="885"/>
      <c r="CJE18" s="886"/>
      <c r="CJF18" s="886"/>
      <c r="CJG18" s="886"/>
      <c r="CJH18" s="885"/>
      <c r="CJI18" s="886"/>
      <c r="CJJ18" s="886"/>
      <c r="CJK18" s="886"/>
      <c r="CJL18" s="885"/>
      <c r="CJM18" s="886"/>
      <c r="CJN18" s="886"/>
      <c r="CJO18" s="886"/>
      <c r="CJP18" s="885"/>
      <c r="CJQ18" s="886"/>
      <c r="CJR18" s="886"/>
      <c r="CJS18" s="886"/>
      <c r="CJT18" s="885"/>
      <c r="CJU18" s="886"/>
      <c r="CJV18" s="886"/>
      <c r="CJW18" s="886"/>
      <c r="CJX18" s="885"/>
      <c r="CJY18" s="886"/>
      <c r="CJZ18" s="886"/>
      <c r="CKA18" s="886"/>
      <c r="CKB18" s="885"/>
      <c r="CKC18" s="886"/>
      <c r="CKD18" s="886"/>
      <c r="CKE18" s="886"/>
      <c r="CKF18" s="885"/>
      <c r="CKG18" s="886"/>
      <c r="CKH18" s="886"/>
      <c r="CKI18" s="886"/>
      <c r="CKJ18" s="885"/>
      <c r="CKK18" s="886"/>
      <c r="CKL18" s="886"/>
      <c r="CKM18" s="886"/>
      <c r="CKN18" s="885"/>
      <c r="CKO18" s="886"/>
      <c r="CKP18" s="886"/>
      <c r="CKQ18" s="886"/>
      <c r="CKR18" s="885"/>
      <c r="CKS18" s="886"/>
      <c r="CKT18" s="886"/>
      <c r="CKU18" s="886"/>
      <c r="CKV18" s="885"/>
      <c r="CKW18" s="886"/>
      <c r="CKX18" s="886"/>
      <c r="CKY18" s="886"/>
      <c r="CKZ18" s="885"/>
      <c r="CLA18" s="886"/>
      <c r="CLB18" s="886"/>
      <c r="CLC18" s="886"/>
      <c r="CLD18" s="885"/>
      <c r="CLE18" s="886"/>
      <c r="CLF18" s="886"/>
      <c r="CLG18" s="886"/>
      <c r="CLH18" s="885"/>
      <c r="CLI18" s="886"/>
      <c r="CLJ18" s="886"/>
      <c r="CLK18" s="886"/>
      <c r="CLL18" s="885"/>
      <c r="CLM18" s="886"/>
      <c r="CLN18" s="886"/>
      <c r="CLO18" s="886"/>
      <c r="CLP18" s="885"/>
      <c r="CLQ18" s="886"/>
      <c r="CLR18" s="886"/>
      <c r="CLS18" s="886"/>
      <c r="CLT18" s="885"/>
      <c r="CLU18" s="886"/>
      <c r="CLV18" s="886"/>
      <c r="CLW18" s="886"/>
      <c r="CLX18" s="885"/>
      <c r="CLY18" s="886"/>
      <c r="CLZ18" s="886"/>
      <c r="CMA18" s="886"/>
      <c r="CMB18" s="885"/>
      <c r="CMC18" s="886"/>
      <c r="CMD18" s="886"/>
      <c r="CME18" s="886"/>
      <c r="CMF18" s="885"/>
      <c r="CMG18" s="886"/>
      <c r="CMH18" s="886"/>
      <c r="CMI18" s="886"/>
      <c r="CMJ18" s="885"/>
      <c r="CMK18" s="886"/>
      <c r="CML18" s="886"/>
      <c r="CMM18" s="886"/>
      <c r="CMN18" s="885"/>
      <c r="CMO18" s="886"/>
      <c r="CMP18" s="886"/>
      <c r="CMQ18" s="886"/>
      <c r="CMR18" s="885"/>
      <c r="CMS18" s="886"/>
      <c r="CMT18" s="886"/>
      <c r="CMU18" s="886"/>
      <c r="CMV18" s="885"/>
      <c r="CMW18" s="886"/>
      <c r="CMX18" s="886"/>
      <c r="CMY18" s="886"/>
      <c r="CMZ18" s="885"/>
      <c r="CNA18" s="886"/>
      <c r="CNB18" s="886"/>
      <c r="CNC18" s="886"/>
      <c r="CND18" s="885"/>
      <c r="CNE18" s="886"/>
      <c r="CNF18" s="886"/>
      <c r="CNG18" s="886"/>
      <c r="CNH18" s="885"/>
      <c r="CNI18" s="886"/>
      <c r="CNJ18" s="886"/>
      <c r="CNK18" s="886"/>
      <c r="CNL18" s="885"/>
      <c r="CNM18" s="886"/>
      <c r="CNN18" s="886"/>
      <c r="CNO18" s="886"/>
      <c r="CNP18" s="885"/>
      <c r="CNQ18" s="886"/>
      <c r="CNR18" s="886"/>
      <c r="CNS18" s="886"/>
      <c r="CNT18" s="885"/>
      <c r="CNU18" s="886"/>
      <c r="CNV18" s="886"/>
      <c r="CNW18" s="886"/>
      <c r="CNX18" s="885"/>
      <c r="CNY18" s="886"/>
      <c r="CNZ18" s="886"/>
      <c r="COA18" s="886"/>
      <c r="COB18" s="885"/>
      <c r="COC18" s="886"/>
      <c r="COD18" s="886"/>
      <c r="COE18" s="886"/>
      <c r="COF18" s="885"/>
      <c r="COG18" s="886"/>
      <c r="COH18" s="886"/>
      <c r="COI18" s="886"/>
      <c r="COJ18" s="885"/>
      <c r="COK18" s="886"/>
      <c r="COL18" s="886"/>
      <c r="COM18" s="886"/>
      <c r="CON18" s="885"/>
      <c r="COO18" s="886"/>
      <c r="COP18" s="886"/>
      <c r="COQ18" s="886"/>
      <c r="COR18" s="885"/>
      <c r="COS18" s="886"/>
      <c r="COT18" s="886"/>
      <c r="COU18" s="886"/>
      <c r="COV18" s="885"/>
      <c r="COW18" s="886"/>
      <c r="COX18" s="886"/>
      <c r="COY18" s="886"/>
      <c r="COZ18" s="885"/>
      <c r="CPA18" s="886"/>
      <c r="CPB18" s="886"/>
      <c r="CPC18" s="886"/>
      <c r="CPD18" s="885"/>
      <c r="CPE18" s="886"/>
      <c r="CPF18" s="886"/>
      <c r="CPG18" s="886"/>
      <c r="CPH18" s="885"/>
      <c r="CPI18" s="886"/>
      <c r="CPJ18" s="886"/>
      <c r="CPK18" s="886"/>
      <c r="CPL18" s="885"/>
      <c r="CPM18" s="886"/>
      <c r="CPN18" s="886"/>
      <c r="CPO18" s="886"/>
      <c r="CPP18" s="885"/>
      <c r="CPQ18" s="886"/>
      <c r="CPR18" s="886"/>
      <c r="CPS18" s="886"/>
      <c r="CPT18" s="885"/>
      <c r="CPU18" s="886"/>
      <c r="CPV18" s="886"/>
      <c r="CPW18" s="886"/>
      <c r="CPX18" s="885"/>
      <c r="CPY18" s="886"/>
      <c r="CPZ18" s="886"/>
      <c r="CQA18" s="886"/>
      <c r="CQB18" s="885"/>
      <c r="CQC18" s="886"/>
      <c r="CQD18" s="886"/>
      <c r="CQE18" s="886"/>
      <c r="CQF18" s="885"/>
      <c r="CQG18" s="886"/>
      <c r="CQH18" s="886"/>
      <c r="CQI18" s="886"/>
      <c r="CQJ18" s="885"/>
      <c r="CQK18" s="886"/>
      <c r="CQL18" s="886"/>
      <c r="CQM18" s="886"/>
      <c r="CQN18" s="885"/>
      <c r="CQO18" s="886"/>
      <c r="CQP18" s="886"/>
      <c r="CQQ18" s="886"/>
      <c r="CQR18" s="885"/>
      <c r="CQS18" s="886"/>
      <c r="CQT18" s="886"/>
      <c r="CQU18" s="886"/>
      <c r="CQV18" s="885"/>
      <c r="CQW18" s="886"/>
      <c r="CQX18" s="886"/>
      <c r="CQY18" s="886"/>
      <c r="CQZ18" s="885"/>
      <c r="CRA18" s="886"/>
      <c r="CRB18" s="886"/>
      <c r="CRC18" s="886"/>
      <c r="CRD18" s="885"/>
      <c r="CRE18" s="886"/>
      <c r="CRF18" s="886"/>
      <c r="CRG18" s="886"/>
      <c r="CRH18" s="885"/>
      <c r="CRI18" s="886"/>
      <c r="CRJ18" s="886"/>
      <c r="CRK18" s="886"/>
      <c r="CRL18" s="885"/>
      <c r="CRM18" s="886"/>
      <c r="CRN18" s="886"/>
      <c r="CRO18" s="886"/>
      <c r="CRP18" s="885"/>
      <c r="CRQ18" s="886"/>
      <c r="CRR18" s="886"/>
      <c r="CRS18" s="886"/>
      <c r="CRT18" s="885"/>
      <c r="CRU18" s="886"/>
      <c r="CRV18" s="886"/>
      <c r="CRW18" s="886"/>
      <c r="CRX18" s="885"/>
      <c r="CRY18" s="886"/>
      <c r="CRZ18" s="886"/>
      <c r="CSA18" s="886"/>
      <c r="CSB18" s="885"/>
      <c r="CSC18" s="886"/>
      <c r="CSD18" s="886"/>
      <c r="CSE18" s="886"/>
      <c r="CSF18" s="885"/>
      <c r="CSG18" s="886"/>
      <c r="CSH18" s="886"/>
      <c r="CSI18" s="886"/>
      <c r="CSJ18" s="885"/>
      <c r="CSK18" s="886"/>
      <c r="CSL18" s="886"/>
      <c r="CSM18" s="886"/>
      <c r="CSN18" s="885"/>
      <c r="CSO18" s="886"/>
      <c r="CSP18" s="886"/>
      <c r="CSQ18" s="886"/>
      <c r="CSR18" s="885"/>
      <c r="CSS18" s="886"/>
      <c r="CST18" s="886"/>
      <c r="CSU18" s="886"/>
      <c r="CSV18" s="885"/>
      <c r="CSW18" s="886"/>
      <c r="CSX18" s="886"/>
      <c r="CSY18" s="886"/>
      <c r="CSZ18" s="885"/>
      <c r="CTA18" s="886"/>
      <c r="CTB18" s="886"/>
      <c r="CTC18" s="886"/>
      <c r="CTD18" s="885"/>
      <c r="CTE18" s="886"/>
      <c r="CTF18" s="886"/>
      <c r="CTG18" s="886"/>
      <c r="CTH18" s="885"/>
      <c r="CTI18" s="886"/>
      <c r="CTJ18" s="886"/>
      <c r="CTK18" s="886"/>
      <c r="CTL18" s="885"/>
      <c r="CTM18" s="886"/>
      <c r="CTN18" s="886"/>
      <c r="CTO18" s="886"/>
      <c r="CTP18" s="885"/>
      <c r="CTQ18" s="886"/>
      <c r="CTR18" s="886"/>
      <c r="CTS18" s="886"/>
      <c r="CTT18" s="885"/>
      <c r="CTU18" s="886"/>
      <c r="CTV18" s="886"/>
      <c r="CTW18" s="886"/>
      <c r="CTX18" s="885"/>
      <c r="CTY18" s="886"/>
      <c r="CTZ18" s="886"/>
      <c r="CUA18" s="886"/>
      <c r="CUB18" s="885"/>
      <c r="CUC18" s="886"/>
      <c r="CUD18" s="886"/>
      <c r="CUE18" s="886"/>
      <c r="CUF18" s="885"/>
      <c r="CUG18" s="886"/>
      <c r="CUH18" s="886"/>
      <c r="CUI18" s="886"/>
      <c r="CUJ18" s="885"/>
      <c r="CUK18" s="886"/>
      <c r="CUL18" s="886"/>
      <c r="CUM18" s="886"/>
      <c r="CUN18" s="885"/>
      <c r="CUO18" s="886"/>
      <c r="CUP18" s="886"/>
      <c r="CUQ18" s="886"/>
      <c r="CUR18" s="885"/>
      <c r="CUS18" s="886"/>
      <c r="CUT18" s="886"/>
      <c r="CUU18" s="886"/>
      <c r="CUV18" s="885"/>
      <c r="CUW18" s="886"/>
      <c r="CUX18" s="886"/>
      <c r="CUY18" s="886"/>
      <c r="CUZ18" s="885"/>
      <c r="CVA18" s="886"/>
      <c r="CVB18" s="886"/>
      <c r="CVC18" s="886"/>
      <c r="CVD18" s="885"/>
      <c r="CVE18" s="886"/>
      <c r="CVF18" s="886"/>
      <c r="CVG18" s="886"/>
      <c r="CVH18" s="885"/>
      <c r="CVI18" s="886"/>
      <c r="CVJ18" s="886"/>
      <c r="CVK18" s="886"/>
      <c r="CVL18" s="885"/>
      <c r="CVM18" s="886"/>
      <c r="CVN18" s="886"/>
      <c r="CVO18" s="886"/>
      <c r="CVP18" s="885"/>
      <c r="CVQ18" s="886"/>
      <c r="CVR18" s="886"/>
      <c r="CVS18" s="886"/>
      <c r="CVT18" s="885"/>
      <c r="CVU18" s="886"/>
      <c r="CVV18" s="886"/>
      <c r="CVW18" s="886"/>
      <c r="CVX18" s="885"/>
      <c r="CVY18" s="886"/>
      <c r="CVZ18" s="886"/>
      <c r="CWA18" s="886"/>
      <c r="CWB18" s="885"/>
      <c r="CWC18" s="886"/>
      <c r="CWD18" s="886"/>
      <c r="CWE18" s="886"/>
      <c r="CWF18" s="885"/>
      <c r="CWG18" s="886"/>
      <c r="CWH18" s="886"/>
      <c r="CWI18" s="886"/>
      <c r="CWJ18" s="885"/>
      <c r="CWK18" s="886"/>
      <c r="CWL18" s="886"/>
      <c r="CWM18" s="886"/>
      <c r="CWN18" s="885"/>
      <c r="CWO18" s="886"/>
      <c r="CWP18" s="886"/>
      <c r="CWQ18" s="886"/>
      <c r="CWR18" s="885"/>
      <c r="CWS18" s="886"/>
      <c r="CWT18" s="886"/>
      <c r="CWU18" s="886"/>
      <c r="CWV18" s="885"/>
      <c r="CWW18" s="886"/>
      <c r="CWX18" s="886"/>
      <c r="CWY18" s="886"/>
      <c r="CWZ18" s="885"/>
      <c r="CXA18" s="886"/>
      <c r="CXB18" s="886"/>
      <c r="CXC18" s="886"/>
      <c r="CXD18" s="885"/>
      <c r="CXE18" s="886"/>
      <c r="CXF18" s="886"/>
      <c r="CXG18" s="886"/>
      <c r="CXH18" s="885"/>
      <c r="CXI18" s="886"/>
      <c r="CXJ18" s="886"/>
      <c r="CXK18" s="886"/>
      <c r="CXL18" s="885"/>
      <c r="CXM18" s="886"/>
      <c r="CXN18" s="886"/>
      <c r="CXO18" s="886"/>
      <c r="CXP18" s="885"/>
      <c r="CXQ18" s="886"/>
      <c r="CXR18" s="886"/>
      <c r="CXS18" s="886"/>
      <c r="CXT18" s="885"/>
      <c r="CXU18" s="886"/>
      <c r="CXV18" s="886"/>
      <c r="CXW18" s="886"/>
      <c r="CXX18" s="885"/>
      <c r="CXY18" s="886"/>
      <c r="CXZ18" s="886"/>
      <c r="CYA18" s="886"/>
      <c r="CYB18" s="885"/>
      <c r="CYC18" s="886"/>
      <c r="CYD18" s="886"/>
      <c r="CYE18" s="886"/>
      <c r="CYF18" s="885"/>
      <c r="CYG18" s="886"/>
      <c r="CYH18" s="886"/>
      <c r="CYI18" s="886"/>
      <c r="CYJ18" s="885"/>
      <c r="CYK18" s="886"/>
      <c r="CYL18" s="886"/>
      <c r="CYM18" s="886"/>
      <c r="CYN18" s="885"/>
      <c r="CYO18" s="886"/>
      <c r="CYP18" s="886"/>
      <c r="CYQ18" s="886"/>
      <c r="CYR18" s="885"/>
      <c r="CYS18" s="886"/>
      <c r="CYT18" s="886"/>
      <c r="CYU18" s="886"/>
      <c r="CYV18" s="885"/>
      <c r="CYW18" s="886"/>
      <c r="CYX18" s="886"/>
      <c r="CYY18" s="886"/>
      <c r="CYZ18" s="885"/>
      <c r="CZA18" s="886"/>
      <c r="CZB18" s="886"/>
      <c r="CZC18" s="886"/>
      <c r="CZD18" s="885"/>
      <c r="CZE18" s="886"/>
      <c r="CZF18" s="886"/>
      <c r="CZG18" s="886"/>
      <c r="CZH18" s="885"/>
      <c r="CZI18" s="886"/>
      <c r="CZJ18" s="886"/>
      <c r="CZK18" s="886"/>
      <c r="CZL18" s="885"/>
      <c r="CZM18" s="886"/>
      <c r="CZN18" s="886"/>
      <c r="CZO18" s="886"/>
      <c r="CZP18" s="885"/>
      <c r="CZQ18" s="886"/>
      <c r="CZR18" s="886"/>
      <c r="CZS18" s="886"/>
      <c r="CZT18" s="885"/>
      <c r="CZU18" s="886"/>
      <c r="CZV18" s="886"/>
      <c r="CZW18" s="886"/>
      <c r="CZX18" s="885"/>
      <c r="CZY18" s="886"/>
      <c r="CZZ18" s="886"/>
      <c r="DAA18" s="886"/>
      <c r="DAB18" s="885"/>
      <c r="DAC18" s="886"/>
      <c r="DAD18" s="886"/>
      <c r="DAE18" s="886"/>
      <c r="DAF18" s="885"/>
      <c r="DAG18" s="886"/>
      <c r="DAH18" s="886"/>
      <c r="DAI18" s="886"/>
      <c r="DAJ18" s="885"/>
      <c r="DAK18" s="886"/>
      <c r="DAL18" s="886"/>
      <c r="DAM18" s="886"/>
      <c r="DAN18" s="885"/>
      <c r="DAO18" s="886"/>
      <c r="DAP18" s="886"/>
      <c r="DAQ18" s="886"/>
      <c r="DAR18" s="885"/>
      <c r="DAS18" s="886"/>
      <c r="DAT18" s="886"/>
      <c r="DAU18" s="886"/>
      <c r="DAV18" s="885"/>
      <c r="DAW18" s="886"/>
      <c r="DAX18" s="886"/>
      <c r="DAY18" s="886"/>
      <c r="DAZ18" s="885"/>
      <c r="DBA18" s="886"/>
      <c r="DBB18" s="886"/>
      <c r="DBC18" s="886"/>
      <c r="DBD18" s="885"/>
      <c r="DBE18" s="886"/>
      <c r="DBF18" s="886"/>
      <c r="DBG18" s="886"/>
      <c r="DBH18" s="885"/>
      <c r="DBI18" s="886"/>
      <c r="DBJ18" s="886"/>
      <c r="DBK18" s="886"/>
      <c r="DBL18" s="885"/>
      <c r="DBM18" s="886"/>
      <c r="DBN18" s="886"/>
      <c r="DBO18" s="886"/>
      <c r="DBP18" s="885"/>
      <c r="DBQ18" s="886"/>
      <c r="DBR18" s="886"/>
      <c r="DBS18" s="886"/>
      <c r="DBT18" s="885"/>
      <c r="DBU18" s="886"/>
      <c r="DBV18" s="886"/>
      <c r="DBW18" s="886"/>
      <c r="DBX18" s="885"/>
      <c r="DBY18" s="886"/>
      <c r="DBZ18" s="886"/>
      <c r="DCA18" s="886"/>
      <c r="DCB18" s="885"/>
      <c r="DCC18" s="886"/>
      <c r="DCD18" s="886"/>
      <c r="DCE18" s="886"/>
      <c r="DCF18" s="885"/>
      <c r="DCG18" s="886"/>
      <c r="DCH18" s="886"/>
      <c r="DCI18" s="886"/>
      <c r="DCJ18" s="885"/>
      <c r="DCK18" s="886"/>
      <c r="DCL18" s="886"/>
      <c r="DCM18" s="886"/>
      <c r="DCN18" s="885"/>
      <c r="DCO18" s="886"/>
      <c r="DCP18" s="886"/>
      <c r="DCQ18" s="886"/>
      <c r="DCR18" s="885"/>
      <c r="DCS18" s="886"/>
      <c r="DCT18" s="886"/>
      <c r="DCU18" s="886"/>
      <c r="DCV18" s="885"/>
      <c r="DCW18" s="886"/>
      <c r="DCX18" s="886"/>
      <c r="DCY18" s="886"/>
      <c r="DCZ18" s="885"/>
      <c r="DDA18" s="886"/>
      <c r="DDB18" s="886"/>
      <c r="DDC18" s="886"/>
      <c r="DDD18" s="885"/>
      <c r="DDE18" s="886"/>
      <c r="DDF18" s="886"/>
      <c r="DDG18" s="886"/>
      <c r="DDH18" s="885"/>
      <c r="DDI18" s="886"/>
      <c r="DDJ18" s="886"/>
      <c r="DDK18" s="886"/>
      <c r="DDL18" s="885"/>
      <c r="DDM18" s="886"/>
      <c r="DDN18" s="886"/>
      <c r="DDO18" s="886"/>
      <c r="DDP18" s="885"/>
      <c r="DDQ18" s="886"/>
      <c r="DDR18" s="886"/>
      <c r="DDS18" s="886"/>
      <c r="DDT18" s="885"/>
      <c r="DDU18" s="886"/>
      <c r="DDV18" s="886"/>
      <c r="DDW18" s="886"/>
      <c r="DDX18" s="885"/>
      <c r="DDY18" s="886"/>
      <c r="DDZ18" s="886"/>
      <c r="DEA18" s="886"/>
      <c r="DEB18" s="885"/>
      <c r="DEC18" s="886"/>
      <c r="DED18" s="886"/>
      <c r="DEE18" s="886"/>
      <c r="DEF18" s="885"/>
      <c r="DEG18" s="886"/>
      <c r="DEH18" s="886"/>
      <c r="DEI18" s="886"/>
      <c r="DEJ18" s="885"/>
      <c r="DEK18" s="886"/>
      <c r="DEL18" s="886"/>
      <c r="DEM18" s="886"/>
      <c r="DEN18" s="885"/>
      <c r="DEO18" s="886"/>
      <c r="DEP18" s="886"/>
      <c r="DEQ18" s="886"/>
      <c r="DER18" s="885"/>
      <c r="DES18" s="886"/>
      <c r="DET18" s="886"/>
      <c r="DEU18" s="886"/>
      <c r="DEV18" s="885"/>
      <c r="DEW18" s="886"/>
      <c r="DEX18" s="886"/>
      <c r="DEY18" s="886"/>
      <c r="DEZ18" s="885"/>
      <c r="DFA18" s="886"/>
      <c r="DFB18" s="886"/>
      <c r="DFC18" s="886"/>
      <c r="DFD18" s="885"/>
      <c r="DFE18" s="886"/>
      <c r="DFF18" s="886"/>
      <c r="DFG18" s="886"/>
      <c r="DFH18" s="885"/>
      <c r="DFI18" s="886"/>
      <c r="DFJ18" s="886"/>
      <c r="DFK18" s="886"/>
      <c r="DFL18" s="885"/>
      <c r="DFM18" s="886"/>
      <c r="DFN18" s="886"/>
      <c r="DFO18" s="886"/>
      <c r="DFP18" s="885"/>
      <c r="DFQ18" s="886"/>
      <c r="DFR18" s="886"/>
      <c r="DFS18" s="886"/>
      <c r="DFT18" s="885"/>
      <c r="DFU18" s="886"/>
      <c r="DFV18" s="886"/>
      <c r="DFW18" s="886"/>
      <c r="DFX18" s="885"/>
      <c r="DFY18" s="886"/>
      <c r="DFZ18" s="886"/>
      <c r="DGA18" s="886"/>
      <c r="DGB18" s="885"/>
      <c r="DGC18" s="886"/>
      <c r="DGD18" s="886"/>
      <c r="DGE18" s="886"/>
      <c r="DGF18" s="885"/>
      <c r="DGG18" s="886"/>
      <c r="DGH18" s="886"/>
      <c r="DGI18" s="886"/>
      <c r="DGJ18" s="885"/>
      <c r="DGK18" s="886"/>
      <c r="DGL18" s="886"/>
      <c r="DGM18" s="886"/>
      <c r="DGN18" s="885"/>
      <c r="DGO18" s="886"/>
      <c r="DGP18" s="886"/>
      <c r="DGQ18" s="886"/>
      <c r="DGR18" s="885"/>
      <c r="DGS18" s="886"/>
      <c r="DGT18" s="886"/>
      <c r="DGU18" s="886"/>
      <c r="DGV18" s="885"/>
      <c r="DGW18" s="886"/>
      <c r="DGX18" s="886"/>
      <c r="DGY18" s="886"/>
      <c r="DGZ18" s="885"/>
      <c r="DHA18" s="886"/>
      <c r="DHB18" s="886"/>
      <c r="DHC18" s="886"/>
      <c r="DHD18" s="885"/>
      <c r="DHE18" s="886"/>
      <c r="DHF18" s="886"/>
      <c r="DHG18" s="886"/>
      <c r="DHH18" s="885"/>
      <c r="DHI18" s="886"/>
      <c r="DHJ18" s="886"/>
      <c r="DHK18" s="886"/>
      <c r="DHL18" s="885"/>
      <c r="DHM18" s="886"/>
      <c r="DHN18" s="886"/>
      <c r="DHO18" s="886"/>
      <c r="DHP18" s="885"/>
      <c r="DHQ18" s="886"/>
      <c r="DHR18" s="886"/>
      <c r="DHS18" s="886"/>
      <c r="DHT18" s="885"/>
      <c r="DHU18" s="886"/>
      <c r="DHV18" s="886"/>
      <c r="DHW18" s="886"/>
      <c r="DHX18" s="885"/>
      <c r="DHY18" s="886"/>
      <c r="DHZ18" s="886"/>
      <c r="DIA18" s="886"/>
      <c r="DIB18" s="885"/>
      <c r="DIC18" s="886"/>
      <c r="DID18" s="886"/>
      <c r="DIE18" s="886"/>
      <c r="DIF18" s="885"/>
      <c r="DIG18" s="886"/>
      <c r="DIH18" s="886"/>
      <c r="DII18" s="886"/>
      <c r="DIJ18" s="885"/>
      <c r="DIK18" s="886"/>
      <c r="DIL18" s="886"/>
      <c r="DIM18" s="886"/>
      <c r="DIN18" s="885"/>
      <c r="DIO18" s="886"/>
      <c r="DIP18" s="886"/>
      <c r="DIQ18" s="886"/>
      <c r="DIR18" s="885"/>
      <c r="DIS18" s="886"/>
      <c r="DIT18" s="886"/>
      <c r="DIU18" s="886"/>
      <c r="DIV18" s="885"/>
      <c r="DIW18" s="886"/>
      <c r="DIX18" s="886"/>
      <c r="DIY18" s="886"/>
      <c r="DIZ18" s="885"/>
      <c r="DJA18" s="886"/>
      <c r="DJB18" s="886"/>
      <c r="DJC18" s="886"/>
      <c r="DJD18" s="885"/>
      <c r="DJE18" s="886"/>
      <c r="DJF18" s="886"/>
      <c r="DJG18" s="886"/>
      <c r="DJH18" s="885"/>
      <c r="DJI18" s="886"/>
      <c r="DJJ18" s="886"/>
      <c r="DJK18" s="886"/>
      <c r="DJL18" s="885"/>
      <c r="DJM18" s="886"/>
      <c r="DJN18" s="886"/>
      <c r="DJO18" s="886"/>
      <c r="DJP18" s="885"/>
      <c r="DJQ18" s="886"/>
      <c r="DJR18" s="886"/>
      <c r="DJS18" s="886"/>
      <c r="DJT18" s="885"/>
      <c r="DJU18" s="886"/>
      <c r="DJV18" s="886"/>
      <c r="DJW18" s="886"/>
      <c r="DJX18" s="885"/>
      <c r="DJY18" s="886"/>
      <c r="DJZ18" s="886"/>
      <c r="DKA18" s="886"/>
      <c r="DKB18" s="885"/>
      <c r="DKC18" s="886"/>
      <c r="DKD18" s="886"/>
      <c r="DKE18" s="886"/>
      <c r="DKF18" s="885"/>
      <c r="DKG18" s="886"/>
      <c r="DKH18" s="886"/>
      <c r="DKI18" s="886"/>
      <c r="DKJ18" s="885"/>
      <c r="DKK18" s="886"/>
      <c r="DKL18" s="886"/>
      <c r="DKM18" s="886"/>
      <c r="DKN18" s="885"/>
      <c r="DKO18" s="886"/>
      <c r="DKP18" s="886"/>
      <c r="DKQ18" s="886"/>
      <c r="DKR18" s="885"/>
      <c r="DKS18" s="886"/>
      <c r="DKT18" s="886"/>
      <c r="DKU18" s="886"/>
      <c r="DKV18" s="885"/>
      <c r="DKW18" s="886"/>
      <c r="DKX18" s="886"/>
      <c r="DKY18" s="886"/>
      <c r="DKZ18" s="885"/>
      <c r="DLA18" s="886"/>
      <c r="DLB18" s="886"/>
      <c r="DLC18" s="886"/>
      <c r="DLD18" s="885"/>
      <c r="DLE18" s="886"/>
      <c r="DLF18" s="886"/>
      <c r="DLG18" s="886"/>
      <c r="DLH18" s="885"/>
      <c r="DLI18" s="886"/>
      <c r="DLJ18" s="886"/>
      <c r="DLK18" s="886"/>
      <c r="DLL18" s="885"/>
      <c r="DLM18" s="886"/>
      <c r="DLN18" s="886"/>
      <c r="DLO18" s="886"/>
      <c r="DLP18" s="885"/>
      <c r="DLQ18" s="886"/>
      <c r="DLR18" s="886"/>
      <c r="DLS18" s="886"/>
      <c r="DLT18" s="885"/>
      <c r="DLU18" s="886"/>
      <c r="DLV18" s="886"/>
      <c r="DLW18" s="886"/>
      <c r="DLX18" s="885"/>
      <c r="DLY18" s="886"/>
      <c r="DLZ18" s="886"/>
      <c r="DMA18" s="886"/>
      <c r="DMB18" s="885"/>
      <c r="DMC18" s="886"/>
      <c r="DMD18" s="886"/>
      <c r="DME18" s="886"/>
      <c r="DMF18" s="885"/>
      <c r="DMG18" s="886"/>
      <c r="DMH18" s="886"/>
      <c r="DMI18" s="886"/>
      <c r="DMJ18" s="885"/>
      <c r="DMK18" s="886"/>
      <c r="DML18" s="886"/>
      <c r="DMM18" s="886"/>
      <c r="DMN18" s="885"/>
      <c r="DMO18" s="886"/>
      <c r="DMP18" s="886"/>
      <c r="DMQ18" s="886"/>
      <c r="DMR18" s="885"/>
      <c r="DMS18" s="886"/>
      <c r="DMT18" s="886"/>
      <c r="DMU18" s="886"/>
      <c r="DMV18" s="885"/>
      <c r="DMW18" s="886"/>
      <c r="DMX18" s="886"/>
      <c r="DMY18" s="886"/>
      <c r="DMZ18" s="885"/>
      <c r="DNA18" s="886"/>
      <c r="DNB18" s="886"/>
      <c r="DNC18" s="886"/>
      <c r="DND18" s="885"/>
      <c r="DNE18" s="886"/>
      <c r="DNF18" s="886"/>
      <c r="DNG18" s="886"/>
      <c r="DNH18" s="885"/>
      <c r="DNI18" s="886"/>
      <c r="DNJ18" s="886"/>
      <c r="DNK18" s="886"/>
      <c r="DNL18" s="885"/>
      <c r="DNM18" s="886"/>
      <c r="DNN18" s="886"/>
      <c r="DNO18" s="886"/>
      <c r="DNP18" s="885"/>
      <c r="DNQ18" s="886"/>
      <c r="DNR18" s="886"/>
      <c r="DNS18" s="886"/>
      <c r="DNT18" s="885"/>
      <c r="DNU18" s="886"/>
      <c r="DNV18" s="886"/>
      <c r="DNW18" s="886"/>
      <c r="DNX18" s="885"/>
      <c r="DNY18" s="886"/>
      <c r="DNZ18" s="886"/>
      <c r="DOA18" s="886"/>
      <c r="DOB18" s="885"/>
      <c r="DOC18" s="886"/>
      <c r="DOD18" s="886"/>
      <c r="DOE18" s="886"/>
      <c r="DOF18" s="885"/>
      <c r="DOG18" s="886"/>
      <c r="DOH18" s="886"/>
      <c r="DOI18" s="886"/>
      <c r="DOJ18" s="885"/>
      <c r="DOK18" s="886"/>
      <c r="DOL18" s="886"/>
      <c r="DOM18" s="886"/>
      <c r="DON18" s="885"/>
      <c r="DOO18" s="886"/>
      <c r="DOP18" s="886"/>
      <c r="DOQ18" s="886"/>
      <c r="DOR18" s="885"/>
      <c r="DOS18" s="886"/>
      <c r="DOT18" s="886"/>
      <c r="DOU18" s="886"/>
      <c r="DOV18" s="885"/>
      <c r="DOW18" s="886"/>
      <c r="DOX18" s="886"/>
      <c r="DOY18" s="886"/>
      <c r="DOZ18" s="885"/>
      <c r="DPA18" s="886"/>
      <c r="DPB18" s="886"/>
      <c r="DPC18" s="886"/>
      <c r="DPD18" s="885"/>
      <c r="DPE18" s="886"/>
      <c r="DPF18" s="886"/>
      <c r="DPG18" s="886"/>
      <c r="DPH18" s="885"/>
      <c r="DPI18" s="886"/>
      <c r="DPJ18" s="886"/>
      <c r="DPK18" s="886"/>
      <c r="DPL18" s="885"/>
      <c r="DPM18" s="886"/>
      <c r="DPN18" s="886"/>
      <c r="DPO18" s="886"/>
      <c r="DPP18" s="885"/>
      <c r="DPQ18" s="886"/>
      <c r="DPR18" s="886"/>
      <c r="DPS18" s="886"/>
      <c r="DPT18" s="885"/>
      <c r="DPU18" s="886"/>
      <c r="DPV18" s="886"/>
      <c r="DPW18" s="886"/>
      <c r="DPX18" s="885"/>
      <c r="DPY18" s="886"/>
      <c r="DPZ18" s="886"/>
      <c r="DQA18" s="886"/>
      <c r="DQB18" s="885"/>
      <c r="DQC18" s="886"/>
      <c r="DQD18" s="886"/>
      <c r="DQE18" s="886"/>
      <c r="DQF18" s="885"/>
      <c r="DQG18" s="886"/>
      <c r="DQH18" s="886"/>
      <c r="DQI18" s="886"/>
      <c r="DQJ18" s="885"/>
      <c r="DQK18" s="886"/>
      <c r="DQL18" s="886"/>
      <c r="DQM18" s="886"/>
      <c r="DQN18" s="885"/>
      <c r="DQO18" s="886"/>
      <c r="DQP18" s="886"/>
      <c r="DQQ18" s="886"/>
      <c r="DQR18" s="885"/>
      <c r="DQS18" s="886"/>
      <c r="DQT18" s="886"/>
      <c r="DQU18" s="886"/>
      <c r="DQV18" s="885"/>
      <c r="DQW18" s="886"/>
      <c r="DQX18" s="886"/>
      <c r="DQY18" s="886"/>
      <c r="DQZ18" s="885"/>
      <c r="DRA18" s="886"/>
      <c r="DRB18" s="886"/>
      <c r="DRC18" s="886"/>
      <c r="DRD18" s="885"/>
      <c r="DRE18" s="886"/>
      <c r="DRF18" s="886"/>
      <c r="DRG18" s="886"/>
      <c r="DRH18" s="885"/>
      <c r="DRI18" s="886"/>
      <c r="DRJ18" s="886"/>
      <c r="DRK18" s="886"/>
      <c r="DRL18" s="885"/>
      <c r="DRM18" s="886"/>
      <c r="DRN18" s="886"/>
      <c r="DRO18" s="886"/>
      <c r="DRP18" s="885"/>
      <c r="DRQ18" s="886"/>
      <c r="DRR18" s="886"/>
      <c r="DRS18" s="886"/>
      <c r="DRT18" s="885"/>
      <c r="DRU18" s="886"/>
      <c r="DRV18" s="886"/>
      <c r="DRW18" s="886"/>
      <c r="DRX18" s="885"/>
      <c r="DRY18" s="886"/>
      <c r="DRZ18" s="886"/>
      <c r="DSA18" s="886"/>
      <c r="DSB18" s="885"/>
      <c r="DSC18" s="886"/>
      <c r="DSD18" s="886"/>
      <c r="DSE18" s="886"/>
      <c r="DSF18" s="885"/>
      <c r="DSG18" s="886"/>
      <c r="DSH18" s="886"/>
      <c r="DSI18" s="886"/>
      <c r="DSJ18" s="885"/>
      <c r="DSK18" s="886"/>
      <c r="DSL18" s="886"/>
      <c r="DSM18" s="886"/>
      <c r="DSN18" s="885"/>
      <c r="DSO18" s="886"/>
      <c r="DSP18" s="886"/>
      <c r="DSQ18" s="886"/>
      <c r="DSR18" s="885"/>
      <c r="DSS18" s="886"/>
      <c r="DST18" s="886"/>
      <c r="DSU18" s="886"/>
      <c r="DSV18" s="885"/>
      <c r="DSW18" s="886"/>
      <c r="DSX18" s="886"/>
      <c r="DSY18" s="886"/>
      <c r="DSZ18" s="885"/>
      <c r="DTA18" s="886"/>
      <c r="DTB18" s="886"/>
      <c r="DTC18" s="886"/>
      <c r="DTD18" s="885"/>
      <c r="DTE18" s="886"/>
      <c r="DTF18" s="886"/>
      <c r="DTG18" s="886"/>
      <c r="DTH18" s="885"/>
      <c r="DTI18" s="886"/>
      <c r="DTJ18" s="886"/>
      <c r="DTK18" s="886"/>
      <c r="DTL18" s="885"/>
      <c r="DTM18" s="886"/>
      <c r="DTN18" s="886"/>
      <c r="DTO18" s="886"/>
      <c r="DTP18" s="885"/>
      <c r="DTQ18" s="886"/>
      <c r="DTR18" s="886"/>
      <c r="DTS18" s="886"/>
      <c r="DTT18" s="885"/>
      <c r="DTU18" s="886"/>
      <c r="DTV18" s="886"/>
      <c r="DTW18" s="886"/>
      <c r="DTX18" s="885"/>
      <c r="DTY18" s="886"/>
      <c r="DTZ18" s="886"/>
      <c r="DUA18" s="886"/>
      <c r="DUB18" s="885"/>
      <c r="DUC18" s="886"/>
      <c r="DUD18" s="886"/>
      <c r="DUE18" s="886"/>
      <c r="DUF18" s="885"/>
      <c r="DUG18" s="886"/>
      <c r="DUH18" s="886"/>
      <c r="DUI18" s="886"/>
      <c r="DUJ18" s="885"/>
      <c r="DUK18" s="886"/>
      <c r="DUL18" s="886"/>
      <c r="DUM18" s="886"/>
      <c r="DUN18" s="885"/>
      <c r="DUO18" s="886"/>
      <c r="DUP18" s="886"/>
      <c r="DUQ18" s="886"/>
      <c r="DUR18" s="885"/>
      <c r="DUS18" s="886"/>
      <c r="DUT18" s="886"/>
      <c r="DUU18" s="886"/>
      <c r="DUV18" s="885"/>
      <c r="DUW18" s="886"/>
      <c r="DUX18" s="886"/>
      <c r="DUY18" s="886"/>
      <c r="DUZ18" s="885"/>
      <c r="DVA18" s="886"/>
      <c r="DVB18" s="886"/>
      <c r="DVC18" s="886"/>
      <c r="DVD18" s="885"/>
      <c r="DVE18" s="886"/>
      <c r="DVF18" s="886"/>
      <c r="DVG18" s="886"/>
      <c r="DVH18" s="885"/>
      <c r="DVI18" s="886"/>
      <c r="DVJ18" s="886"/>
      <c r="DVK18" s="886"/>
      <c r="DVL18" s="885"/>
      <c r="DVM18" s="886"/>
      <c r="DVN18" s="886"/>
      <c r="DVO18" s="886"/>
      <c r="DVP18" s="885"/>
      <c r="DVQ18" s="886"/>
      <c r="DVR18" s="886"/>
      <c r="DVS18" s="886"/>
      <c r="DVT18" s="885"/>
      <c r="DVU18" s="886"/>
      <c r="DVV18" s="886"/>
      <c r="DVW18" s="886"/>
      <c r="DVX18" s="885"/>
      <c r="DVY18" s="886"/>
      <c r="DVZ18" s="886"/>
      <c r="DWA18" s="886"/>
      <c r="DWB18" s="885"/>
      <c r="DWC18" s="886"/>
      <c r="DWD18" s="886"/>
      <c r="DWE18" s="886"/>
      <c r="DWF18" s="885"/>
      <c r="DWG18" s="886"/>
      <c r="DWH18" s="886"/>
      <c r="DWI18" s="886"/>
      <c r="DWJ18" s="885"/>
      <c r="DWK18" s="886"/>
      <c r="DWL18" s="886"/>
      <c r="DWM18" s="886"/>
      <c r="DWN18" s="885"/>
      <c r="DWO18" s="886"/>
      <c r="DWP18" s="886"/>
      <c r="DWQ18" s="886"/>
      <c r="DWR18" s="885"/>
      <c r="DWS18" s="886"/>
      <c r="DWT18" s="886"/>
      <c r="DWU18" s="886"/>
      <c r="DWV18" s="885"/>
      <c r="DWW18" s="886"/>
      <c r="DWX18" s="886"/>
      <c r="DWY18" s="886"/>
      <c r="DWZ18" s="885"/>
      <c r="DXA18" s="886"/>
      <c r="DXB18" s="886"/>
      <c r="DXC18" s="886"/>
      <c r="DXD18" s="885"/>
      <c r="DXE18" s="886"/>
      <c r="DXF18" s="886"/>
      <c r="DXG18" s="886"/>
      <c r="DXH18" s="885"/>
      <c r="DXI18" s="886"/>
      <c r="DXJ18" s="886"/>
      <c r="DXK18" s="886"/>
      <c r="DXL18" s="885"/>
      <c r="DXM18" s="886"/>
      <c r="DXN18" s="886"/>
      <c r="DXO18" s="886"/>
      <c r="DXP18" s="885"/>
      <c r="DXQ18" s="886"/>
      <c r="DXR18" s="886"/>
      <c r="DXS18" s="886"/>
      <c r="DXT18" s="885"/>
      <c r="DXU18" s="886"/>
      <c r="DXV18" s="886"/>
      <c r="DXW18" s="886"/>
      <c r="DXX18" s="885"/>
      <c r="DXY18" s="886"/>
      <c r="DXZ18" s="886"/>
      <c r="DYA18" s="886"/>
      <c r="DYB18" s="885"/>
      <c r="DYC18" s="886"/>
      <c r="DYD18" s="886"/>
      <c r="DYE18" s="886"/>
      <c r="DYF18" s="885"/>
      <c r="DYG18" s="886"/>
      <c r="DYH18" s="886"/>
      <c r="DYI18" s="886"/>
      <c r="DYJ18" s="885"/>
      <c r="DYK18" s="886"/>
      <c r="DYL18" s="886"/>
      <c r="DYM18" s="886"/>
      <c r="DYN18" s="885"/>
      <c r="DYO18" s="886"/>
      <c r="DYP18" s="886"/>
      <c r="DYQ18" s="886"/>
      <c r="DYR18" s="885"/>
      <c r="DYS18" s="886"/>
      <c r="DYT18" s="886"/>
      <c r="DYU18" s="886"/>
      <c r="DYV18" s="885"/>
      <c r="DYW18" s="886"/>
      <c r="DYX18" s="886"/>
      <c r="DYY18" s="886"/>
      <c r="DYZ18" s="885"/>
      <c r="DZA18" s="886"/>
      <c r="DZB18" s="886"/>
      <c r="DZC18" s="886"/>
      <c r="DZD18" s="885"/>
      <c r="DZE18" s="886"/>
      <c r="DZF18" s="886"/>
      <c r="DZG18" s="886"/>
      <c r="DZH18" s="885"/>
      <c r="DZI18" s="886"/>
      <c r="DZJ18" s="886"/>
      <c r="DZK18" s="886"/>
      <c r="DZL18" s="885"/>
      <c r="DZM18" s="886"/>
      <c r="DZN18" s="886"/>
      <c r="DZO18" s="886"/>
      <c r="DZP18" s="885"/>
      <c r="DZQ18" s="886"/>
      <c r="DZR18" s="886"/>
      <c r="DZS18" s="886"/>
      <c r="DZT18" s="885"/>
      <c r="DZU18" s="886"/>
      <c r="DZV18" s="886"/>
      <c r="DZW18" s="886"/>
      <c r="DZX18" s="885"/>
      <c r="DZY18" s="886"/>
      <c r="DZZ18" s="886"/>
      <c r="EAA18" s="886"/>
      <c r="EAB18" s="885"/>
      <c r="EAC18" s="886"/>
      <c r="EAD18" s="886"/>
      <c r="EAE18" s="886"/>
      <c r="EAF18" s="885"/>
      <c r="EAG18" s="886"/>
      <c r="EAH18" s="886"/>
      <c r="EAI18" s="886"/>
      <c r="EAJ18" s="885"/>
      <c r="EAK18" s="886"/>
      <c r="EAL18" s="886"/>
      <c r="EAM18" s="886"/>
      <c r="EAN18" s="885"/>
      <c r="EAO18" s="886"/>
      <c r="EAP18" s="886"/>
      <c r="EAQ18" s="886"/>
      <c r="EAR18" s="885"/>
      <c r="EAS18" s="886"/>
      <c r="EAT18" s="886"/>
      <c r="EAU18" s="886"/>
      <c r="EAV18" s="885"/>
      <c r="EAW18" s="886"/>
      <c r="EAX18" s="886"/>
      <c r="EAY18" s="886"/>
      <c r="EAZ18" s="885"/>
      <c r="EBA18" s="886"/>
      <c r="EBB18" s="886"/>
      <c r="EBC18" s="886"/>
      <c r="EBD18" s="885"/>
      <c r="EBE18" s="886"/>
      <c r="EBF18" s="886"/>
      <c r="EBG18" s="886"/>
      <c r="EBH18" s="885"/>
      <c r="EBI18" s="886"/>
      <c r="EBJ18" s="886"/>
      <c r="EBK18" s="886"/>
      <c r="EBL18" s="885"/>
      <c r="EBM18" s="886"/>
      <c r="EBN18" s="886"/>
      <c r="EBO18" s="886"/>
      <c r="EBP18" s="885"/>
      <c r="EBQ18" s="886"/>
      <c r="EBR18" s="886"/>
      <c r="EBS18" s="886"/>
      <c r="EBT18" s="885"/>
      <c r="EBU18" s="886"/>
      <c r="EBV18" s="886"/>
      <c r="EBW18" s="886"/>
      <c r="EBX18" s="885"/>
      <c r="EBY18" s="886"/>
      <c r="EBZ18" s="886"/>
      <c r="ECA18" s="886"/>
      <c r="ECB18" s="885"/>
      <c r="ECC18" s="886"/>
      <c r="ECD18" s="886"/>
      <c r="ECE18" s="886"/>
      <c r="ECF18" s="885"/>
      <c r="ECG18" s="886"/>
      <c r="ECH18" s="886"/>
      <c r="ECI18" s="886"/>
      <c r="ECJ18" s="885"/>
      <c r="ECK18" s="886"/>
      <c r="ECL18" s="886"/>
      <c r="ECM18" s="886"/>
      <c r="ECN18" s="885"/>
      <c r="ECO18" s="886"/>
      <c r="ECP18" s="886"/>
      <c r="ECQ18" s="886"/>
      <c r="ECR18" s="885"/>
      <c r="ECS18" s="886"/>
      <c r="ECT18" s="886"/>
      <c r="ECU18" s="886"/>
      <c r="ECV18" s="885"/>
      <c r="ECW18" s="886"/>
      <c r="ECX18" s="886"/>
      <c r="ECY18" s="886"/>
      <c r="ECZ18" s="885"/>
      <c r="EDA18" s="886"/>
      <c r="EDB18" s="886"/>
      <c r="EDC18" s="886"/>
      <c r="EDD18" s="885"/>
      <c r="EDE18" s="886"/>
      <c r="EDF18" s="886"/>
      <c r="EDG18" s="886"/>
      <c r="EDH18" s="885"/>
      <c r="EDI18" s="886"/>
      <c r="EDJ18" s="886"/>
      <c r="EDK18" s="886"/>
      <c r="EDL18" s="885"/>
      <c r="EDM18" s="886"/>
      <c r="EDN18" s="886"/>
      <c r="EDO18" s="886"/>
      <c r="EDP18" s="885"/>
      <c r="EDQ18" s="886"/>
      <c r="EDR18" s="886"/>
      <c r="EDS18" s="886"/>
      <c r="EDT18" s="885"/>
      <c r="EDU18" s="886"/>
      <c r="EDV18" s="886"/>
      <c r="EDW18" s="886"/>
      <c r="EDX18" s="885"/>
      <c r="EDY18" s="886"/>
      <c r="EDZ18" s="886"/>
      <c r="EEA18" s="886"/>
      <c r="EEB18" s="885"/>
      <c r="EEC18" s="886"/>
      <c r="EED18" s="886"/>
      <c r="EEE18" s="886"/>
      <c r="EEF18" s="885"/>
      <c r="EEG18" s="886"/>
      <c r="EEH18" s="886"/>
      <c r="EEI18" s="886"/>
      <c r="EEJ18" s="885"/>
      <c r="EEK18" s="886"/>
      <c r="EEL18" s="886"/>
      <c r="EEM18" s="886"/>
      <c r="EEN18" s="885"/>
      <c r="EEO18" s="886"/>
      <c r="EEP18" s="886"/>
      <c r="EEQ18" s="886"/>
      <c r="EER18" s="885"/>
      <c r="EES18" s="886"/>
      <c r="EET18" s="886"/>
      <c r="EEU18" s="886"/>
      <c r="EEV18" s="885"/>
      <c r="EEW18" s="886"/>
      <c r="EEX18" s="886"/>
      <c r="EEY18" s="886"/>
      <c r="EEZ18" s="885"/>
      <c r="EFA18" s="886"/>
      <c r="EFB18" s="886"/>
      <c r="EFC18" s="886"/>
      <c r="EFD18" s="885"/>
      <c r="EFE18" s="886"/>
      <c r="EFF18" s="886"/>
      <c r="EFG18" s="886"/>
      <c r="EFH18" s="885"/>
      <c r="EFI18" s="886"/>
      <c r="EFJ18" s="886"/>
      <c r="EFK18" s="886"/>
      <c r="EFL18" s="885"/>
      <c r="EFM18" s="886"/>
      <c r="EFN18" s="886"/>
      <c r="EFO18" s="886"/>
      <c r="EFP18" s="885"/>
      <c r="EFQ18" s="886"/>
      <c r="EFR18" s="886"/>
      <c r="EFS18" s="886"/>
      <c r="EFT18" s="885"/>
      <c r="EFU18" s="886"/>
      <c r="EFV18" s="886"/>
      <c r="EFW18" s="886"/>
      <c r="EFX18" s="885"/>
      <c r="EFY18" s="886"/>
      <c r="EFZ18" s="886"/>
      <c r="EGA18" s="886"/>
      <c r="EGB18" s="885"/>
      <c r="EGC18" s="886"/>
      <c r="EGD18" s="886"/>
      <c r="EGE18" s="886"/>
      <c r="EGF18" s="885"/>
      <c r="EGG18" s="886"/>
      <c r="EGH18" s="886"/>
      <c r="EGI18" s="886"/>
      <c r="EGJ18" s="885"/>
      <c r="EGK18" s="886"/>
      <c r="EGL18" s="886"/>
      <c r="EGM18" s="886"/>
      <c r="EGN18" s="885"/>
      <c r="EGO18" s="886"/>
      <c r="EGP18" s="886"/>
      <c r="EGQ18" s="886"/>
      <c r="EGR18" s="885"/>
      <c r="EGS18" s="886"/>
      <c r="EGT18" s="886"/>
      <c r="EGU18" s="886"/>
      <c r="EGV18" s="885"/>
      <c r="EGW18" s="886"/>
      <c r="EGX18" s="886"/>
      <c r="EGY18" s="886"/>
      <c r="EGZ18" s="885"/>
      <c r="EHA18" s="886"/>
      <c r="EHB18" s="886"/>
      <c r="EHC18" s="886"/>
      <c r="EHD18" s="885"/>
      <c r="EHE18" s="886"/>
      <c r="EHF18" s="886"/>
      <c r="EHG18" s="886"/>
      <c r="EHH18" s="885"/>
      <c r="EHI18" s="886"/>
      <c r="EHJ18" s="886"/>
      <c r="EHK18" s="886"/>
      <c r="EHL18" s="885"/>
      <c r="EHM18" s="886"/>
      <c r="EHN18" s="886"/>
      <c r="EHO18" s="886"/>
      <c r="EHP18" s="885"/>
      <c r="EHQ18" s="886"/>
      <c r="EHR18" s="886"/>
      <c r="EHS18" s="886"/>
      <c r="EHT18" s="885"/>
      <c r="EHU18" s="886"/>
      <c r="EHV18" s="886"/>
      <c r="EHW18" s="886"/>
      <c r="EHX18" s="885"/>
      <c r="EHY18" s="886"/>
      <c r="EHZ18" s="886"/>
      <c r="EIA18" s="886"/>
      <c r="EIB18" s="885"/>
      <c r="EIC18" s="886"/>
      <c r="EID18" s="886"/>
      <c r="EIE18" s="886"/>
      <c r="EIF18" s="885"/>
      <c r="EIG18" s="886"/>
      <c r="EIH18" s="886"/>
      <c r="EII18" s="886"/>
      <c r="EIJ18" s="885"/>
      <c r="EIK18" s="886"/>
      <c r="EIL18" s="886"/>
      <c r="EIM18" s="886"/>
      <c r="EIN18" s="885"/>
      <c r="EIO18" s="886"/>
      <c r="EIP18" s="886"/>
      <c r="EIQ18" s="886"/>
      <c r="EIR18" s="885"/>
      <c r="EIS18" s="886"/>
      <c r="EIT18" s="886"/>
      <c r="EIU18" s="886"/>
      <c r="EIV18" s="885"/>
      <c r="EIW18" s="886"/>
      <c r="EIX18" s="886"/>
      <c r="EIY18" s="886"/>
      <c r="EIZ18" s="885"/>
      <c r="EJA18" s="886"/>
      <c r="EJB18" s="886"/>
      <c r="EJC18" s="886"/>
      <c r="EJD18" s="885"/>
      <c r="EJE18" s="886"/>
      <c r="EJF18" s="886"/>
      <c r="EJG18" s="886"/>
      <c r="EJH18" s="885"/>
      <c r="EJI18" s="886"/>
      <c r="EJJ18" s="886"/>
      <c r="EJK18" s="886"/>
      <c r="EJL18" s="885"/>
      <c r="EJM18" s="886"/>
      <c r="EJN18" s="886"/>
      <c r="EJO18" s="886"/>
      <c r="EJP18" s="885"/>
      <c r="EJQ18" s="886"/>
      <c r="EJR18" s="886"/>
      <c r="EJS18" s="886"/>
      <c r="EJT18" s="885"/>
      <c r="EJU18" s="886"/>
      <c r="EJV18" s="886"/>
      <c r="EJW18" s="886"/>
      <c r="EJX18" s="885"/>
      <c r="EJY18" s="886"/>
      <c r="EJZ18" s="886"/>
      <c r="EKA18" s="886"/>
      <c r="EKB18" s="885"/>
      <c r="EKC18" s="886"/>
      <c r="EKD18" s="886"/>
      <c r="EKE18" s="886"/>
      <c r="EKF18" s="885"/>
      <c r="EKG18" s="886"/>
      <c r="EKH18" s="886"/>
      <c r="EKI18" s="886"/>
      <c r="EKJ18" s="885"/>
      <c r="EKK18" s="886"/>
      <c r="EKL18" s="886"/>
      <c r="EKM18" s="886"/>
      <c r="EKN18" s="885"/>
      <c r="EKO18" s="886"/>
      <c r="EKP18" s="886"/>
      <c r="EKQ18" s="886"/>
      <c r="EKR18" s="885"/>
      <c r="EKS18" s="886"/>
      <c r="EKT18" s="886"/>
      <c r="EKU18" s="886"/>
      <c r="EKV18" s="885"/>
      <c r="EKW18" s="886"/>
      <c r="EKX18" s="886"/>
      <c r="EKY18" s="886"/>
      <c r="EKZ18" s="885"/>
      <c r="ELA18" s="886"/>
      <c r="ELB18" s="886"/>
      <c r="ELC18" s="886"/>
      <c r="ELD18" s="885"/>
      <c r="ELE18" s="886"/>
      <c r="ELF18" s="886"/>
      <c r="ELG18" s="886"/>
      <c r="ELH18" s="885"/>
      <c r="ELI18" s="886"/>
      <c r="ELJ18" s="886"/>
      <c r="ELK18" s="886"/>
      <c r="ELL18" s="885"/>
      <c r="ELM18" s="886"/>
      <c r="ELN18" s="886"/>
      <c r="ELO18" s="886"/>
      <c r="ELP18" s="885"/>
      <c r="ELQ18" s="886"/>
      <c r="ELR18" s="886"/>
      <c r="ELS18" s="886"/>
      <c r="ELT18" s="885"/>
      <c r="ELU18" s="886"/>
      <c r="ELV18" s="886"/>
      <c r="ELW18" s="886"/>
      <c r="ELX18" s="885"/>
      <c r="ELY18" s="886"/>
      <c r="ELZ18" s="886"/>
      <c r="EMA18" s="886"/>
      <c r="EMB18" s="885"/>
      <c r="EMC18" s="886"/>
      <c r="EMD18" s="886"/>
      <c r="EME18" s="886"/>
      <c r="EMF18" s="885"/>
      <c r="EMG18" s="886"/>
      <c r="EMH18" s="886"/>
      <c r="EMI18" s="886"/>
      <c r="EMJ18" s="885"/>
      <c r="EMK18" s="886"/>
      <c r="EML18" s="886"/>
      <c r="EMM18" s="886"/>
      <c r="EMN18" s="885"/>
      <c r="EMO18" s="886"/>
      <c r="EMP18" s="886"/>
      <c r="EMQ18" s="886"/>
      <c r="EMR18" s="885"/>
      <c r="EMS18" s="886"/>
      <c r="EMT18" s="886"/>
      <c r="EMU18" s="886"/>
      <c r="EMV18" s="885"/>
      <c r="EMW18" s="886"/>
      <c r="EMX18" s="886"/>
      <c r="EMY18" s="886"/>
      <c r="EMZ18" s="885"/>
      <c r="ENA18" s="886"/>
      <c r="ENB18" s="886"/>
      <c r="ENC18" s="886"/>
      <c r="END18" s="885"/>
      <c r="ENE18" s="886"/>
      <c r="ENF18" s="886"/>
      <c r="ENG18" s="886"/>
      <c r="ENH18" s="885"/>
      <c r="ENI18" s="886"/>
      <c r="ENJ18" s="886"/>
      <c r="ENK18" s="886"/>
      <c r="ENL18" s="885"/>
      <c r="ENM18" s="886"/>
      <c r="ENN18" s="886"/>
      <c r="ENO18" s="886"/>
      <c r="ENP18" s="885"/>
      <c r="ENQ18" s="886"/>
      <c r="ENR18" s="886"/>
      <c r="ENS18" s="886"/>
      <c r="ENT18" s="885"/>
      <c r="ENU18" s="886"/>
      <c r="ENV18" s="886"/>
      <c r="ENW18" s="886"/>
      <c r="ENX18" s="885"/>
      <c r="ENY18" s="886"/>
      <c r="ENZ18" s="886"/>
      <c r="EOA18" s="886"/>
      <c r="EOB18" s="885"/>
      <c r="EOC18" s="886"/>
      <c r="EOD18" s="886"/>
      <c r="EOE18" s="886"/>
      <c r="EOF18" s="885"/>
      <c r="EOG18" s="886"/>
      <c r="EOH18" s="886"/>
      <c r="EOI18" s="886"/>
      <c r="EOJ18" s="885"/>
      <c r="EOK18" s="886"/>
      <c r="EOL18" s="886"/>
      <c r="EOM18" s="886"/>
      <c r="EON18" s="885"/>
      <c r="EOO18" s="886"/>
      <c r="EOP18" s="886"/>
      <c r="EOQ18" s="886"/>
      <c r="EOR18" s="885"/>
      <c r="EOS18" s="886"/>
      <c r="EOT18" s="886"/>
      <c r="EOU18" s="886"/>
      <c r="EOV18" s="885"/>
      <c r="EOW18" s="886"/>
      <c r="EOX18" s="886"/>
      <c r="EOY18" s="886"/>
      <c r="EOZ18" s="885"/>
      <c r="EPA18" s="886"/>
      <c r="EPB18" s="886"/>
      <c r="EPC18" s="886"/>
      <c r="EPD18" s="885"/>
      <c r="EPE18" s="886"/>
      <c r="EPF18" s="886"/>
      <c r="EPG18" s="886"/>
      <c r="EPH18" s="885"/>
      <c r="EPI18" s="886"/>
      <c r="EPJ18" s="886"/>
      <c r="EPK18" s="886"/>
      <c r="EPL18" s="885"/>
      <c r="EPM18" s="886"/>
      <c r="EPN18" s="886"/>
      <c r="EPO18" s="886"/>
      <c r="EPP18" s="885"/>
      <c r="EPQ18" s="886"/>
      <c r="EPR18" s="886"/>
      <c r="EPS18" s="886"/>
      <c r="EPT18" s="885"/>
      <c r="EPU18" s="886"/>
      <c r="EPV18" s="886"/>
      <c r="EPW18" s="886"/>
      <c r="EPX18" s="885"/>
      <c r="EPY18" s="886"/>
      <c r="EPZ18" s="886"/>
      <c r="EQA18" s="886"/>
      <c r="EQB18" s="885"/>
      <c r="EQC18" s="886"/>
      <c r="EQD18" s="886"/>
      <c r="EQE18" s="886"/>
      <c r="EQF18" s="885"/>
      <c r="EQG18" s="886"/>
      <c r="EQH18" s="886"/>
      <c r="EQI18" s="886"/>
      <c r="EQJ18" s="885"/>
      <c r="EQK18" s="886"/>
      <c r="EQL18" s="886"/>
      <c r="EQM18" s="886"/>
      <c r="EQN18" s="885"/>
      <c r="EQO18" s="886"/>
      <c r="EQP18" s="886"/>
      <c r="EQQ18" s="886"/>
      <c r="EQR18" s="885"/>
      <c r="EQS18" s="886"/>
      <c r="EQT18" s="886"/>
      <c r="EQU18" s="886"/>
      <c r="EQV18" s="885"/>
      <c r="EQW18" s="886"/>
      <c r="EQX18" s="886"/>
      <c r="EQY18" s="886"/>
      <c r="EQZ18" s="885"/>
      <c r="ERA18" s="886"/>
      <c r="ERB18" s="886"/>
      <c r="ERC18" s="886"/>
      <c r="ERD18" s="885"/>
      <c r="ERE18" s="886"/>
      <c r="ERF18" s="886"/>
      <c r="ERG18" s="886"/>
      <c r="ERH18" s="885"/>
      <c r="ERI18" s="886"/>
      <c r="ERJ18" s="886"/>
      <c r="ERK18" s="886"/>
      <c r="ERL18" s="885"/>
      <c r="ERM18" s="886"/>
      <c r="ERN18" s="886"/>
      <c r="ERO18" s="886"/>
      <c r="ERP18" s="885"/>
      <c r="ERQ18" s="886"/>
      <c r="ERR18" s="886"/>
      <c r="ERS18" s="886"/>
      <c r="ERT18" s="885"/>
      <c r="ERU18" s="886"/>
      <c r="ERV18" s="886"/>
      <c r="ERW18" s="886"/>
      <c r="ERX18" s="885"/>
      <c r="ERY18" s="886"/>
      <c r="ERZ18" s="886"/>
      <c r="ESA18" s="886"/>
      <c r="ESB18" s="885"/>
      <c r="ESC18" s="886"/>
      <c r="ESD18" s="886"/>
      <c r="ESE18" s="886"/>
      <c r="ESF18" s="885"/>
      <c r="ESG18" s="886"/>
      <c r="ESH18" s="886"/>
      <c r="ESI18" s="886"/>
      <c r="ESJ18" s="885"/>
      <c r="ESK18" s="886"/>
      <c r="ESL18" s="886"/>
      <c r="ESM18" s="886"/>
      <c r="ESN18" s="885"/>
      <c r="ESO18" s="886"/>
      <c r="ESP18" s="886"/>
      <c r="ESQ18" s="886"/>
      <c r="ESR18" s="885"/>
      <c r="ESS18" s="886"/>
      <c r="EST18" s="886"/>
      <c r="ESU18" s="886"/>
      <c r="ESV18" s="885"/>
      <c r="ESW18" s="886"/>
      <c r="ESX18" s="886"/>
      <c r="ESY18" s="886"/>
      <c r="ESZ18" s="885"/>
      <c r="ETA18" s="886"/>
      <c r="ETB18" s="886"/>
      <c r="ETC18" s="886"/>
      <c r="ETD18" s="885"/>
      <c r="ETE18" s="886"/>
      <c r="ETF18" s="886"/>
      <c r="ETG18" s="886"/>
      <c r="ETH18" s="885"/>
      <c r="ETI18" s="886"/>
      <c r="ETJ18" s="886"/>
      <c r="ETK18" s="886"/>
      <c r="ETL18" s="885"/>
      <c r="ETM18" s="886"/>
      <c r="ETN18" s="886"/>
      <c r="ETO18" s="886"/>
      <c r="ETP18" s="885"/>
      <c r="ETQ18" s="886"/>
      <c r="ETR18" s="886"/>
      <c r="ETS18" s="886"/>
      <c r="ETT18" s="885"/>
      <c r="ETU18" s="886"/>
      <c r="ETV18" s="886"/>
      <c r="ETW18" s="886"/>
      <c r="ETX18" s="885"/>
      <c r="ETY18" s="886"/>
      <c r="ETZ18" s="886"/>
      <c r="EUA18" s="886"/>
      <c r="EUB18" s="885"/>
      <c r="EUC18" s="886"/>
      <c r="EUD18" s="886"/>
      <c r="EUE18" s="886"/>
      <c r="EUF18" s="885"/>
      <c r="EUG18" s="886"/>
      <c r="EUH18" s="886"/>
      <c r="EUI18" s="886"/>
      <c r="EUJ18" s="885"/>
      <c r="EUK18" s="886"/>
      <c r="EUL18" s="886"/>
      <c r="EUM18" s="886"/>
      <c r="EUN18" s="885"/>
      <c r="EUO18" s="886"/>
      <c r="EUP18" s="886"/>
      <c r="EUQ18" s="886"/>
      <c r="EUR18" s="885"/>
      <c r="EUS18" s="886"/>
      <c r="EUT18" s="886"/>
      <c r="EUU18" s="886"/>
      <c r="EUV18" s="885"/>
      <c r="EUW18" s="886"/>
      <c r="EUX18" s="886"/>
      <c r="EUY18" s="886"/>
      <c r="EUZ18" s="885"/>
      <c r="EVA18" s="886"/>
      <c r="EVB18" s="886"/>
      <c r="EVC18" s="886"/>
      <c r="EVD18" s="885"/>
      <c r="EVE18" s="886"/>
      <c r="EVF18" s="886"/>
      <c r="EVG18" s="886"/>
      <c r="EVH18" s="885"/>
      <c r="EVI18" s="886"/>
      <c r="EVJ18" s="886"/>
      <c r="EVK18" s="886"/>
      <c r="EVL18" s="885"/>
      <c r="EVM18" s="886"/>
      <c r="EVN18" s="886"/>
      <c r="EVO18" s="886"/>
      <c r="EVP18" s="885"/>
      <c r="EVQ18" s="886"/>
      <c r="EVR18" s="886"/>
      <c r="EVS18" s="886"/>
      <c r="EVT18" s="885"/>
      <c r="EVU18" s="886"/>
      <c r="EVV18" s="886"/>
      <c r="EVW18" s="886"/>
      <c r="EVX18" s="885"/>
      <c r="EVY18" s="886"/>
      <c r="EVZ18" s="886"/>
      <c r="EWA18" s="886"/>
      <c r="EWB18" s="885"/>
      <c r="EWC18" s="886"/>
      <c r="EWD18" s="886"/>
      <c r="EWE18" s="886"/>
      <c r="EWF18" s="885"/>
      <c r="EWG18" s="886"/>
      <c r="EWH18" s="886"/>
      <c r="EWI18" s="886"/>
      <c r="EWJ18" s="885"/>
      <c r="EWK18" s="886"/>
      <c r="EWL18" s="886"/>
      <c r="EWM18" s="886"/>
      <c r="EWN18" s="885"/>
      <c r="EWO18" s="886"/>
      <c r="EWP18" s="886"/>
      <c r="EWQ18" s="886"/>
      <c r="EWR18" s="885"/>
      <c r="EWS18" s="886"/>
      <c r="EWT18" s="886"/>
      <c r="EWU18" s="886"/>
      <c r="EWV18" s="885"/>
      <c r="EWW18" s="886"/>
      <c r="EWX18" s="886"/>
      <c r="EWY18" s="886"/>
      <c r="EWZ18" s="885"/>
      <c r="EXA18" s="886"/>
      <c r="EXB18" s="886"/>
      <c r="EXC18" s="886"/>
      <c r="EXD18" s="885"/>
      <c r="EXE18" s="886"/>
      <c r="EXF18" s="886"/>
      <c r="EXG18" s="886"/>
      <c r="EXH18" s="885"/>
      <c r="EXI18" s="886"/>
      <c r="EXJ18" s="886"/>
      <c r="EXK18" s="886"/>
      <c r="EXL18" s="885"/>
      <c r="EXM18" s="886"/>
      <c r="EXN18" s="886"/>
      <c r="EXO18" s="886"/>
      <c r="EXP18" s="885"/>
      <c r="EXQ18" s="886"/>
      <c r="EXR18" s="886"/>
      <c r="EXS18" s="886"/>
      <c r="EXT18" s="885"/>
      <c r="EXU18" s="886"/>
      <c r="EXV18" s="886"/>
      <c r="EXW18" s="886"/>
      <c r="EXX18" s="885"/>
      <c r="EXY18" s="886"/>
      <c r="EXZ18" s="886"/>
      <c r="EYA18" s="886"/>
      <c r="EYB18" s="885"/>
      <c r="EYC18" s="886"/>
      <c r="EYD18" s="886"/>
      <c r="EYE18" s="886"/>
      <c r="EYF18" s="885"/>
      <c r="EYG18" s="886"/>
      <c r="EYH18" s="886"/>
      <c r="EYI18" s="886"/>
      <c r="EYJ18" s="885"/>
      <c r="EYK18" s="886"/>
      <c r="EYL18" s="886"/>
      <c r="EYM18" s="886"/>
      <c r="EYN18" s="885"/>
      <c r="EYO18" s="886"/>
      <c r="EYP18" s="886"/>
      <c r="EYQ18" s="886"/>
      <c r="EYR18" s="885"/>
      <c r="EYS18" s="886"/>
      <c r="EYT18" s="886"/>
      <c r="EYU18" s="886"/>
      <c r="EYV18" s="885"/>
      <c r="EYW18" s="886"/>
      <c r="EYX18" s="886"/>
      <c r="EYY18" s="886"/>
      <c r="EYZ18" s="885"/>
      <c r="EZA18" s="886"/>
      <c r="EZB18" s="886"/>
      <c r="EZC18" s="886"/>
      <c r="EZD18" s="885"/>
      <c r="EZE18" s="886"/>
      <c r="EZF18" s="886"/>
      <c r="EZG18" s="886"/>
      <c r="EZH18" s="885"/>
      <c r="EZI18" s="886"/>
      <c r="EZJ18" s="886"/>
      <c r="EZK18" s="886"/>
      <c r="EZL18" s="885"/>
      <c r="EZM18" s="886"/>
      <c r="EZN18" s="886"/>
      <c r="EZO18" s="886"/>
      <c r="EZP18" s="885"/>
      <c r="EZQ18" s="886"/>
      <c r="EZR18" s="886"/>
      <c r="EZS18" s="886"/>
      <c r="EZT18" s="885"/>
      <c r="EZU18" s="886"/>
      <c r="EZV18" s="886"/>
      <c r="EZW18" s="886"/>
      <c r="EZX18" s="885"/>
      <c r="EZY18" s="886"/>
      <c r="EZZ18" s="886"/>
      <c r="FAA18" s="886"/>
      <c r="FAB18" s="885"/>
      <c r="FAC18" s="886"/>
      <c r="FAD18" s="886"/>
      <c r="FAE18" s="886"/>
      <c r="FAF18" s="885"/>
      <c r="FAG18" s="886"/>
      <c r="FAH18" s="886"/>
      <c r="FAI18" s="886"/>
      <c r="FAJ18" s="885"/>
      <c r="FAK18" s="886"/>
      <c r="FAL18" s="886"/>
      <c r="FAM18" s="886"/>
      <c r="FAN18" s="885"/>
      <c r="FAO18" s="886"/>
      <c r="FAP18" s="886"/>
      <c r="FAQ18" s="886"/>
      <c r="FAR18" s="885"/>
      <c r="FAS18" s="886"/>
      <c r="FAT18" s="886"/>
      <c r="FAU18" s="886"/>
      <c r="FAV18" s="885"/>
      <c r="FAW18" s="886"/>
      <c r="FAX18" s="886"/>
      <c r="FAY18" s="886"/>
      <c r="FAZ18" s="885"/>
      <c r="FBA18" s="886"/>
      <c r="FBB18" s="886"/>
      <c r="FBC18" s="886"/>
      <c r="FBD18" s="885"/>
      <c r="FBE18" s="886"/>
      <c r="FBF18" s="886"/>
      <c r="FBG18" s="886"/>
      <c r="FBH18" s="885"/>
      <c r="FBI18" s="886"/>
      <c r="FBJ18" s="886"/>
      <c r="FBK18" s="886"/>
      <c r="FBL18" s="885"/>
      <c r="FBM18" s="886"/>
      <c r="FBN18" s="886"/>
      <c r="FBO18" s="886"/>
      <c r="FBP18" s="885"/>
      <c r="FBQ18" s="886"/>
      <c r="FBR18" s="886"/>
      <c r="FBS18" s="886"/>
      <c r="FBT18" s="885"/>
      <c r="FBU18" s="886"/>
      <c r="FBV18" s="886"/>
      <c r="FBW18" s="886"/>
      <c r="FBX18" s="885"/>
      <c r="FBY18" s="886"/>
      <c r="FBZ18" s="886"/>
      <c r="FCA18" s="886"/>
      <c r="FCB18" s="885"/>
      <c r="FCC18" s="886"/>
      <c r="FCD18" s="886"/>
      <c r="FCE18" s="886"/>
      <c r="FCF18" s="885"/>
      <c r="FCG18" s="886"/>
      <c r="FCH18" s="886"/>
      <c r="FCI18" s="886"/>
      <c r="FCJ18" s="885"/>
      <c r="FCK18" s="886"/>
      <c r="FCL18" s="886"/>
      <c r="FCM18" s="886"/>
      <c r="FCN18" s="885"/>
      <c r="FCO18" s="886"/>
      <c r="FCP18" s="886"/>
      <c r="FCQ18" s="886"/>
      <c r="FCR18" s="885"/>
      <c r="FCS18" s="886"/>
      <c r="FCT18" s="886"/>
      <c r="FCU18" s="886"/>
      <c r="FCV18" s="885"/>
      <c r="FCW18" s="886"/>
      <c r="FCX18" s="886"/>
      <c r="FCY18" s="886"/>
      <c r="FCZ18" s="885"/>
      <c r="FDA18" s="886"/>
      <c r="FDB18" s="886"/>
      <c r="FDC18" s="886"/>
      <c r="FDD18" s="885"/>
      <c r="FDE18" s="886"/>
      <c r="FDF18" s="886"/>
      <c r="FDG18" s="886"/>
      <c r="FDH18" s="885"/>
      <c r="FDI18" s="886"/>
      <c r="FDJ18" s="886"/>
      <c r="FDK18" s="886"/>
      <c r="FDL18" s="885"/>
      <c r="FDM18" s="886"/>
      <c r="FDN18" s="886"/>
      <c r="FDO18" s="886"/>
      <c r="FDP18" s="885"/>
      <c r="FDQ18" s="886"/>
      <c r="FDR18" s="886"/>
      <c r="FDS18" s="886"/>
      <c r="FDT18" s="885"/>
      <c r="FDU18" s="886"/>
      <c r="FDV18" s="886"/>
      <c r="FDW18" s="886"/>
      <c r="FDX18" s="885"/>
      <c r="FDY18" s="886"/>
      <c r="FDZ18" s="886"/>
      <c r="FEA18" s="886"/>
      <c r="FEB18" s="885"/>
      <c r="FEC18" s="886"/>
      <c r="FED18" s="886"/>
      <c r="FEE18" s="886"/>
      <c r="FEF18" s="885"/>
      <c r="FEG18" s="886"/>
      <c r="FEH18" s="886"/>
      <c r="FEI18" s="886"/>
      <c r="FEJ18" s="885"/>
      <c r="FEK18" s="886"/>
      <c r="FEL18" s="886"/>
      <c r="FEM18" s="886"/>
      <c r="FEN18" s="885"/>
      <c r="FEO18" s="886"/>
      <c r="FEP18" s="886"/>
      <c r="FEQ18" s="886"/>
      <c r="FER18" s="885"/>
      <c r="FES18" s="886"/>
      <c r="FET18" s="886"/>
      <c r="FEU18" s="886"/>
      <c r="FEV18" s="885"/>
      <c r="FEW18" s="886"/>
      <c r="FEX18" s="886"/>
      <c r="FEY18" s="886"/>
      <c r="FEZ18" s="885"/>
      <c r="FFA18" s="886"/>
      <c r="FFB18" s="886"/>
      <c r="FFC18" s="886"/>
      <c r="FFD18" s="885"/>
      <c r="FFE18" s="886"/>
      <c r="FFF18" s="886"/>
      <c r="FFG18" s="886"/>
      <c r="FFH18" s="885"/>
      <c r="FFI18" s="886"/>
      <c r="FFJ18" s="886"/>
      <c r="FFK18" s="886"/>
      <c r="FFL18" s="885"/>
      <c r="FFM18" s="886"/>
      <c r="FFN18" s="886"/>
      <c r="FFO18" s="886"/>
      <c r="FFP18" s="885"/>
      <c r="FFQ18" s="886"/>
      <c r="FFR18" s="886"/>
      <c r="FFS18" s="886"/>
      <c r="FFT18" s="885"/>
      <c r="FFU18" s="886"/>
      <c r="FFV18" s="886"/>
      <c r="FFW18" s="886"/>
      <c r="FFX18" s="885"/>
      <c r="FFY18" s="886"/>
      <c r="FFZ18" s="886"/>
      <c r="FGA18" s="886"/>
      <c r="FGB18" s="885"/>
      <c r="FGC18" s="886"/>
      <c r="FGD18" s="886"/>
      <c r="FGE18" s="886"/>
      <c r="FGF18" s="885"/>
      <c r="FGG18" s="886"/>
      <c r="FGH18" s="886"/>
      <c r="FGI18" s="886"/>
      <c r="FGJ18" s="885"/>
      <c r="FGK18" s="886"/>
      <c r="FGL18" s="886"/>
      <c r="FGM18" s="886"/>
      <c r="FGN18" s="885"/>
      <c r="FGO18" s="886"/>
      <c r="FGP18" s="886"/>
      <c r="FGQ18" s="886"/>
      <c r="FGR18" s="885"/>
      <c r="FGS18" s="886"/>
      <c r="FGT18" s="886"/>
      <c r="FGU18" s="886"/>
      <c r="FGV18" s="885"/>
      <c r="FGW18" s="886"/>
      <c r="FGX18" s="886"/>
      <c r="FGY18" s="886"/>
      <c r="FGZ18" s="885"/>
      <c r="FHA18" s="886"/>
      <c r="FHB18" s="886"/>
      <c r="FHC18" s="886"/>
      <c r="FHD18" s="885"/>
      <c r="FHE18" s="886"/>
      <c r="FHF18" s="886"/>
      <c r="FHG18" s="886"/>
      <c r="FHH18" s="885"/>
      <c r="FHI18" s="886"/>
      <c r="FHJ18" s="886"/>
      <c r="FHK18" s="886"/>
      <c r="FHL18" s="885"/>
      <c r="FHM18" s="886"/>
      <c r="FHN18" s="886"/>
      <c r="FHO18" s="886"/>
      <c r="FHP18" s="885"/>
      <c r="FHQ18" s="886"/>
      <c r="FHR18" s="886"/>
      <c r="FHS18" s="886"/>
      <c r="FHT18" s="885"/>
      <c r="FHU18" s="886"/>
      <c r="FHV18" s="886"/>
      <c r="FHW18" s="886"/>
      <c r="FHX18" s="885"/>
      <c r="FHY18" s="886"/>
      <c r="FHZ18" s="886"/>
      <c r="FIA18" s="886"/>
      <c r="FIB18" s="885"/>
      <c r="FIC18" s="886"/>
      <c r="FID18" s="886"/>
      <c r="FIE18" s="886"/>
      <c r="FIF18" s="885"/>
      <c r="FIG18" s="886"/>
      <c r="FIH18" s="886"/>
      <c r="FII18" s="886"/>
      <c r="FIJ18" s="885"/>
      <c r="FIK18" s="886"/>
      <c r="FIL18" s="886"/>
      <c r="FIM18" s="886"/>
      <c r="FIN18" s="885"/>
      <c r="FIO18" s="886"/>
      <c r="FIP18" s="886"/>
      <c r="FIQ18" s="886"/>
      <c r="FIR18" s="885"/>
      <c r="FIS18" s="886"/>
      <c r="FIT18" s="886"/>
      <c r="FIU18" s="886"/>
      <c r="FIV18" s="885"/>
      <c r="FIW18" s="886"/>
      <c r="FIX18" s="886"/>
      <c r="FIY18" s="886"/>
      <c r="FIZ18" s="885"/>
      <c r="FJA18" s="886"/>
      <c r="FJB18" s="886"/>
      <c r="FJC18" s="886"/>
      <c r="FJD18" s="885"/>
      <c r="FJE18" s="886"/>
      <c r="FJF18" s="886"/>
      <c r="FJG18" s="886"/>
      <c r="FJH18" s="885"/>
      <c r="FJI18" s="886"/>
      <c r="FJJ18" s="886"/>
      <c r="FJK18" s="886"/>
      <c r="FJL18" s="885"/>
      <c r="FJM18" s="886"/>
      <c r="FJN18" s="886"/>
      <c r="FJO18" s="886"/>
      <c r="FJP18" s="885"/>
      <c r="FJQ18" s="886"/>
      <c r="FJR18" s="886"/>
      <c r="FJS18" s="886"/>
      <c r="FJT18" s="885"/>
      <c r="FJU18" s="886"/>
      <c r="FJV18" s="886"/>
      <c r="FJW18" s="886"/>
      <c r="FJX18" s="885"/>
      <c r="FJY18" s="886"/>
      <c r="FJZ18" s="886"/>
      <c r="FKA18" s="886"/>
      <c r="FKB18" s="885"/>
      <c r="FKC18" s="886"/>
      <c r="FKD18" s="886"/>
      <c r="FKE18" s="886"/>
      <c r="FKF18" s="885"/>
      <c r="FKG18" s="886"/>
      <c r="FKH18" s="886"/>
      <c r="FKI18" s="886"/>
      <c r="FKJ18" s="885"/>
      <c r="FKK18" s="886"/>
      <c r="FKL18" s="886"/>
      <c r="FKM18" s="886"/>
      <c r="FKN18" s="885"/>
      <c r="FKO18" s="886"/>
      <c r="FKP18" s="886"/>
      <c r="FKQ18" s="886"/>
      <c r="FKR18" s="885"/>
      <c r="FKS18" s="886"/>
      <c r="FKT18" s="886"/>
      <c r="FKU18" s="886"/>
      <c r="FKV18" s="885"/>
      <c r="FKW18" s="886"/>
      <c r="FKX18" s="886"/>
      <c r="FKY18" s="886"/>
      <c r="FKZ18" s="885"/>
      <c r="FLA18" s="886"/>
      <c r="FLB18" s="886"/>
      <c r="FLC18" s="886"/>
      <c r="FLD18" s="885"/>
      <c r="FLE18" s="886"/>
      <c r="FLF18" s="886"/>
      <c r="FLG18" s="886"/>
      <c r="FLH18" s="885"/>
      <c r="FLI18" s="886"/>
      <c r="FLJ18" s="886"/>
      <c r="FLK18" s="886"/>
      <c r="FLL18" s="885"/>
      <c r="FLM18" s="886"/>
      <c r="FLN18" s="886"/>
      <c r="FLO18" s="886"/>
      <c r="FLP18" s="885"/>
      <c r="FLQ18" s="886"/>
      <c r="FLR18" s="886"/>
      <c r="FLS18" s="886"/>
      <c r="FLT18" s="885"/>
      <c r="FLU18" s="886"/>
      <c r="FLV18" s="886"/>
      <c r="FLW18" s="886"/>
      <c r="FLX18" s="885"/>
      <c r="FLY18" s="886"/>
      <c r="FLZ18" s="886"/>
      <c r="FMA18" s="886"/>
      <c r="FMB18" s="885"/>
      <c r="FMC18" s="886"/>
      <c r="FMD18" s="886"/>
      <c r="FME18" s="886"/>
      <c r="FMF18" s="885"/>
      <c r="FMG18" s="886"/>
      <c r="FMH18" s="886"/>
      <c r="FMI18" s="886"/>
      <c r="FMJ18" s="885"/>
      <c r="FMK18" s="886"/>
      <c r="FML18" s="886"/>
      <c r="FMM18" s="886"/>
      <c r="FMN18" s="885"/>
      <c r="FMO18" s="886"/>
      <c r="FMP18" s="886"/>
      <c r="FMQ18" s="886"/>
      <c r="FMR18" s="885"/>
      <c r="FMS18" s="886"/>
      <c r="FMT18" s="886"/>
      <c r="FMU18" s="886"/>
      <c r="FMV18" s="885"/>
      <c r="FMW18" s="886"/>
      <c r="FMX18" s="886"/>
      <c r="FMY18" s="886"/>
      <c r="FMZ18" s="885"/>
      <c r="FNA18" s="886"/>
      <c r="FNB18" s="886"/>
      <c r="FNC18" s="886"/>
      <c r="FND18" s="885"/>
      <c r="FNE18" s="886"/>
      <c r="FNF18" s="886"/>
      <c r="FNG18" s="886"/>
      <c r="FNH18" s="885"/>
      <c r="FNI18" s="886"/>
      <c r="FNJ18" s="886"/>
      <c r="FNK18" s="886"/>
      <c r="FNL18" s="885"/>
      <c r="FNM18" s="886"/>
      <c r="FNN18" s="886"/>
      <c r="FNO18" s="886"/>
      <c r="FNP18" s="885"/>
      <c r="FNQ18" s="886"/>
      <c r="FNR18" s="886"/>
      <c r="FNS18" s="886"/>
      <c r="FNT18" s="885"/>
      <c r="FNU18" s="886"/>
      <c r="FNV18" s="886"/>
      <c r="FNW18" s="886"/>
      <c r="FNX18" s="885"/>
      <c r="FNY18" s="886"/>
      <c r="FNZ18" s="886"/>
      <c r="FOA18" s="886"/>
      <c r="FOB18" s="885"/>
      <c r="FOC18" s="886"/>
      <c r="FOD18" s="886"/>
      <c r="FOE18" s="886"/>
      <c r="FOF18" s="885"/>
      <c r="FOG18" s="886"/>
      <c r="FOH18" s="886"/>
      <c r="FOI18" s="886"/>
      <c r="FOJ18" s="885"/>
      <c r="FOK18" s="886"/>
      <c r="FOL18" s="886"/>
      <c r="FOM18" s="886"/>
      <c r="FON18" s="885"/>
      <c r="FOO18" s="886"/>
      <c r="FOP18" s="886"/>
      <c r="FOQ18" s="886"/>
      <c r="FOR18" s="885"/>
      <c r="FOS18" s="886"/>
      <c r="FOT18" s="886"/>
      <c r="FOU18" s="886"/>
      <c r="FOV18" s="885"/>
      <c r="FOW18" s="886"/>
      <c r="FOX18" s="886"/>
      <c r="FOY18" s="886"/>
      <c r="FOZ18" s="885"/>
      <c r="FPA18" s="886"/>
      <c r="FPB18" s="886"/>
      <c r="FPC18" s="886"/>
      <c r="FPD18" s="885"/>
      <c r="FPE18" s="886"/>
      <c r="FPF18" s="886"/>
      <c r="FPG18" s="886"/>
      <c r="FPH18" s="885"/>
      <c r="FPI18" s="886"/>
      <c r="FPJ18" s="886"/>
      <c r="FPK18" s="886"/>
      <c r="FPL18" s="885"/>
      <c r="FPM18" s="886"/>
      <c r="FPN18" s="886"/>
      <c r="FPO18" s="886"/>
      <c r="FPP18" s="885"/>
      <c r="FPQ18" s="886"/>
      <c r="FPR18" s="886"/>
      <c r="FPS18" s="886"/>
      <c r="FPT18" s="885"/>
      <c r="FPU18" s="886"/>
      <c r="FPV18" s="886"/>
      <c r="FPW18" s="886"/>
      <c r="FPX18" s="885"/>
      <c r="FPY18" s="886"/>
      <c r="FPZ18" s="886"/>
      <c r="FQA18" s="886"/>
      <c r="FQB18" s="885"/>
      <c r="FQC18" s="886"/>
      <c r="FQD18" s="886"/>
      <c r="FQE18" s="886"/>
      <c r="FQF18" s="885"/>
      <c r="FQG18" s="886"/>
      <c r="FQH18" s="886"/>
      <c r="FQI18" s="886"/>
      <c r="FQJ18" s="885"/>
      <c r="FQK18" s="886"/>
      <c r="FQL18" s="886"/>
      <c r="FQM18" s="886"/>
      <c r="FQN18" s="885"/>
      <c r="FQO18" s="886"/>
      <c r="FQP18" s="886"/>
      <c r="FQQ18" s="886"/>
      <c r="FQR18" s="885"/>
      <c r="FQS18" s="886"/>
      <c r="FQT18" s="886"/>
      <c r="FQU18" s="886"/>
      <c r="FQV18" s="885"/>
      <c r="FQW18" s="886"/>
      <c r="FQX18" s="886"/>
      <c r="FQY18" s="886"/>
      <c r="FQZ18" s="885"/>
      <c r="FRA18" s="886"/>
      <c r="FRB18" s="886"/>
      <c r="FRC18" s="886"/>
      <c r="FRD18" s="885"/>
      <c r="FRE18" s="886"/>
      <c r="FRF18" s="886"/>
      <c r="FRG18" s="886"/>
      <c r="FRH18" s="885"/>
      <c r="FRI18" s="886"/>
      <c r="FRJ18" s="886"/>
      <c r="FRK18" s="886"/>
      <c r="FRL18" s="885"/>
      <c r="FRM18" s="886"/>
      <c r="FRN18" s="886"/>
      <c r="FRO18" s="886"/>
      <c r="FRP18" s="885"/>
      <c r="FRQ18" s="886"/>
      <c r="FRR18" s="886"/>
      <c r="FRS18" s="886"/>
      <c r="FRT18" s="885"/>
      <c r="FRU18" s="886"/>
      <c r="FRV18" s="886"/>
      <c r="FRW18" s="886"/>
      <c r="FRX18" s="885"/>
      <c r="FRY18" s="886"/>
      <c r="FRZ18" s="886"/>
      <c r="FSA18" s="886"/>
      <c r="FSB18" s="885"/>
      <c r="FSC18" s="886"/>
      <c r="FSD18" s="886"/>
      <c r="FSE18" s="886"/>
      <c r="FSF18" s="885"/>
      <c r="FSG18" s="886"/>
      <c r="FSH18" s="886"/>
      <c r="FSI18" s="886"/>
      <c r="FSJ18" s="885"/>
      <c r="FSK18" s="886"/>
      <c r="FSL18" s="886"/>
      <c r="FSM18" s="886"/>
      <c r="FSN18" s="885"/>
      <c r="FSO18" s="886"/>
      <c r="FSP18" s="886"/>
      <c r="FSQ18" s="886"/>
      <c r="FSR18" s="885"/>
      <c r="FSS18" s="886"/>
      <c r="FST18" s="886"/>
      <c r="FSU18" s="886"/>
      <c r="FSV18" s="885"/>
      <c r="FSW18" s="886"/>
      <c r="FSX18" s="886"/>
      <c r="FSY18" s="886"/>
      <c r="FSZ18" s="885"/>
      <c r="FTA18" s="886"/>
      <c r="FTB18" s="886"/>
      <c r="FTC18" s="886"/>
      <c r="FTD18" s="885"/>
      <c r="FTE18" s="886"/>
      <c r="FTF18" s="886"/>
      <c r="FTG18" s="886"/>
      <c r="FTH18" s="885"/>
      <c r="FTI18" s="886"/>
      <c r="FTJ18" s="886"/>
      <c r="FTK18" s="886"/>
      <c r="FTL18" s="885"/>
      <c r="FTM18" s="886"/>
      <c r="FTN18" s="886"/>
      <c r="FTO18" s="886"/>
      <c r="FTP18" s="885"/>
      <c r="FTQ18" s="886"/>
      <c r="FTR18" s="886"/>
      <c r="FTS18" s="886"/>
      <c r="FTT18" s="885"/>
      <c r="FTU18" s="886"/>
      <c r="FTV18" s="886"/>
      <c r="FTW18" s="886"/>
      <c r="FTX18" s="885"/>
      <c r="FTY18" s="886"/>
      <c r="FTZ18" s="886"/>
      <c r="FUA18" s="886"/>
      <c r="FUB18" s="885"/>
      <c r="FUC18" s="886"/>
      <c r="FUD18" s="886"/>
      <c r="FUE18" s="886"/>
      <c r="FUF18" s="885"/>
      <c r="FUG18" s="886"/>
      <c r="FUH18" s="886"/>
      <c r="FUI18" s="886"/>
      <c r="FUJ18" s="885"/>
      <c r="FUK18" s="886"/>
      <c r="FUL18" s="886"/>
      <c r="FUM18" s="886"/>
      <c r="FUN18" s="885"/>
      <c r="FUO18" s="886"/>
      <c r="FUP18" s="886"/>
      <c r="FUQ18" s="886"/>
      <c r="FUR18" s="885"/>
      <c r="FUS18" s="886"/>
      <c r="FUT18" s="886"/>
      <c r="FUU18" s="886"/>
      <c r="FUV18" s="885"/>
      <c r="FUW18" s="886"/>
      <c r="FUX18" s="886"/>
      <c r="FUY18" s="886"/>
      <c r="FUZ18" s="885"/>
      <c r="FVA18" s="886"/>
      <c r="FVB18" s="886"/>
      <c r="FVC18" s="886"/>
      <c r="FVD18" s="885"/>
      <c r="FVE18" s="886"/>
      <c r="FVF18" s="886"/>
      <c r="FVG18" s="886"/>
      <c r="FVH18" s="885"/>
      <c r="FVI18" s="886"/>
      <c r="FVJ18" s="886"/>
      <c r="FVK18" s="886"/>
      <c r="FVL18" s="885"/>
      <c r="FVM18" s="886"/>
      <c r="FVN18" s="886"/>
      <c r="FVO18" s="886"/>
      <c r="FVP18" s="885"/>
      <c r="FVQ18" s="886"/>
      <c r="FVR18" s="886"/>
      <c r="FVS18" s="886"/>
      <c r="FVT18" s="885"/>
      <c r="FVU18" s="886"/>
      <c r="FVV18" s="886"/>
      <c r="FVW18" s="886"/>
      <c r="FVX18" s="885"/>
      <c r="FVY18" s="886"/>
      <c r="FVZ18" s="886"/>
      <c r="FWA18" s="886"/>
      <c r="FWB18" s="885"/>
      <c r="FWC18" s="886"/>
      <c r="FWD18" s="886"/>
      <c r="FWE18" s="886"/>
      <c r="FWF18" s="885"/>
      <c r="FWG18" s="886"/>
      <c r="FWH18" s="886"/>
      <c r="FWI18" s="886"/>
      <c r="FWJ18" s="885"/>
      <c r="FWK18" s="886"/>
      <c r="FWL18" s="886"/>
      <c r="FWM18" s="886"/>
      <c r="FWN18" s="885"/>
      <c r="FWO18" s="886"/>
      <c r="FWP18" s="886"/>
      <c r="FWQ18" s="886"/>
      <c r="FWR18" s="885"/>
      <c r="FWS18" s="886"/>
      <c r="FWT18" s="886"/>
      <c r="FWU18" s="886"/>
      <c r="FWV18" s="885"/>
      <c r="FWW18" s="886"/>
      <c r="FWX18" s="886"/>
      <c r="FWY18" s="886"/>
      <c r="FWZ18" s="885"/>
      <c r="FXA18" s="886"/>
      <c r="FXB18" s="886"/>
      <c r="FXC18" s="886"/>
      <c r="FXD18" s="885"/>
      <c r="FXE18" s="886"/>
      <c r="FXF18" s="886"/>
      <c r="FXG18" s="886"/>
      <c r="FXH18" s="885"/>
      <c r="FXI18" s="886"/>
      <c r="FXJ18" s="886"/>
      <c r="FXK18" s="886"/>
      <c r="FXL18" s="885"/>
      <c r="FXM18" s="886"/>
      <c r="FXN18" s="886"/>
      <c r="FXO18" s="886"/>
      <c r="FXP18" s="885"/>
      <c r="FXQ18" s="886"/>
      <c r="FXR18" s="886"/>
      <c r="FXS18" s="886"/>
      <c r="FXT18" s="885"/>
      <c r="FXU18" s="886"/>
      <c r="FXV18" s="886"/>
      <c r="FXW18" s="886"/>
      <c r="FXX18" s="885"/>
      <c r="FXY18" s="886"/>
      <c r="FXZ18" s="886"/>
      <c r="FYA18" s="886"/>
      <c r="FYB18" s="885"/>
      <c r="FYC18" s="886"/>
      <c r="FYD18" s="886"/>
      <c r="FYE18" s="886"/>
      <c r="FYF18" s="885"/>
      <c r="FYG18" s="886"/>
      <c r="FYH18" s="886"/>
      <c r="FYI18" s="886"/>
      <c r="FYJ18" s="885"/>
      <c r="FYK18" s="886"/>
      <c r="FYL18" s="886"/>
      <c r="FYM18" s="886"/>
      <c r="FYN18" s="885"/>
      <c r="FYO18" s="886"/>
      <c r="FYP18" s="886"/>
      <c r="FYQ18" s="886"/>
      <c r="FYR18" s="885"/>
      <c r="FYS18" s="886"/>
      <c r="FYT18" s="886"/>
      <c r="FYU18" s="886"/>
      <c r="FYV18" s="885"/>
      <c r="FYW18" s="886"/>
      <c r="FYX18" s="886"/>
      <c r="FYY18" s="886"/>
      <c r="FYZ18" s="885"/>
      <c r="FZA18" s="886"/>
      <c r="FZB18" s="886"/>
      <c r="FZC18" s="886"/>
      <c r="FZD18" s="885"/>
      <c r="FZE18" s="886"/>
      <c r="FZF18" s="886"/>
      <c r="FZG18" s="886"/>
      <c r="FZH18" s="885"/>
      <c r="FZI18" s="886"/>
      <c r="FZJ18" s="886"/>
      <c r="FZK18" s="886"/>
      <c r="FZL18" s="885"/>
      <c r="FZM18" s="886"/>
      <c r="FZN18" s="886"/>
      <c r="FZO18" s="886"/>
      <c r="FZP18" s="885"/>
      <c r="FZQ18" s="886"/>
      <c r="FZR18" s="886"/>
      <c r="FZS18" s="886"/>
      <c r="FZT18" s="885"/>
      <c r="FZU18" s="886"/>
      <c r="FZV18" s="886"/>
      <c r="FZW18" s="886"/>
      <c r="FZX18" s="885"/>
      <c r="FZY18" s="886"/>
      <c r="FZZ18" s="886"/>
      <c r="GAA18" s="886"/>
      <c r="GAB18" s="885"/>
      <c r="GAC18" s="886"/>
      <c r="GAD18" s="886"/>
      <c r="GAE18" s="886"/>
      <c r="GAF18" s="885"/>
      <c r="GAG18" s="886"/>
      <c r="GAH18" s="886"/>
      <c r="GAI18" s="886"/>
      <c r="GAJ18" s="885"/>
      <c r="GAK18" s="886"/>
      <c r="GAL18" s="886"/>
      <c r="GAM18" s="886"/>
      <c r="GAN18" s="885"/>
      <c r="GAO18" s="886"/>
      <c r="GAP18" s="886"/>
      <c r="GAQ18" s="886"/>
      <c r="GAR18" s="885"/>
      <c r="GAS18" s="886"/>
      <c r="GAT18" s="886"/>
      <c r="GAU18" s="886"/>
      <c r="GAV18" s="885"/>
      <c r="GAW18" s="886"/>
      <c r="GAX18" s="886"/>
      <c r="GAY18" s="886"/>
      <c r="GAZ18" s="885"/>
      <c r="GBA18" s="886"/>
      <c r="GBB18" s="886"/>
      <c r="GBC18" s="886"/>
      <c r="GBD18" s="885"/>
      <c r="GBE18" s="886"/>
      <c r="GBF18" s="886"/>
      <c r="GBG18" s="886"/>
      <c r="GBH18" s="885"/>
      <c r="GBI18" s="886"/>
      <c r="GBJ18" s="886"/>
      <c r="GBK18" s="886"/>
      <c r="GBL18" s="885"/>
      <c r="GBM18" s="886"/>
      <c r="GBN18" s="886"/>
      <c r="GBO18" s="886"/>
      <c r="GBP18" s="885"/>
      <c r="GBQ18" s="886"/>
      <c r="GBR18" s="886"/>
      <c r="GBS18" s="886"/>
      <c r="GBT18" s="885"/>
      <c r="GBU18" s="886"/>
      <c r="GBV18" s="886"/>
      <c r="GBW18" s="886"/>
      <c r="GBX18" s="885"/>
      <c r="GBY18" s="886"/>
      <c r="GBZ18" s="886"/>
      <c r="GCA18" s="886"/>
      <c r="GCB18" s="885"/>
      <c r="GCC18" s="886"/>
      <c r="GCD18" s="886"/>
      <c r="GCE18" s="886"/>
      <c r="GCF18" s="885"/>
      <c r="GCG18" s="886"/>
      <c r="GCH18" s="886"/>
      <c r="GCI18" s="886"/>
      <c r="GCJ18" s="885"/>
      <c r="GCK18" s="886"/>
      <c r="GCL18" s="886"/>
      <c r="GCM18" s="886"/>
      <c r="GCN18" s="885"/>
      <c r="GCO18" s="886"/>
      <c r="GCP18" s="886"/>
      <c r="GCQ18" s="886"/>
      <c r="GCR18" s="885"/>
      <c r="GCS18" s="886"/>
      <c r="GCT18" s="886"/>
      <c r="GCU18" s="886"/>
      <c r="GCV18" s="885"/>
      <c r="GCW18" s="886"/>
      <c r="GCX18" s="886"/>
      <c r="GCY18" s="886"/>
      <c r="GCZ18" s="885"/>
      <c r="GDA18" s="886"/>
      <c r="GDB18" s="886"/>
      <c r="GDC18" s="886"/>
      <c r="GDD18" s="885"/>
      <c r="GDE18" s="886"/>
      <c r="GDF18" s="886"/>
      <c r="GDG18" s="886"/>
      <c r="GDH18" s="885"/>
      <c r="GDI18" s="886"/>
      <c r="GDJ18" s="886"/>
      <c r="GDK18" s="886"/>
      <c r="GDL18" s="885"/>
      <c r="GDM18" s="886"/>
      <c r="GDN18" s="886"/>
      <c r="GDO18" s="886"/>
      <c r="GDP18" s="885"/>
      <c r="GDQ18" s="886"/>
      <c r="GDR18" s="886"/>
      <c r="GDS18" s="886"/>
      <c r="GDT18" s="885"/>
      <c r="GDU18" s="886"/>
      <c r="GDV18" s="886"/>
      <c r="GDW18" s="886"/>
      <c r="GDX18" s="885"/>
      <c r="GDY18" s="886"/>
      <c r="GDZ18" s="886"/>
      <c r="GEA18" s="886"/>
      <c r="GEB18" s="885"/>
      <c r="GEC18" s="886"/>
      <c r="GED18" s="886"/>
      <c r="GEE18" s="886"/>
      <c r="GEF18" s="885"/>
      <c r="GEG18" s="886"/>
      <c r="GEH18" s="886"/>
      <c r="GEI18" s="886"/>
      <c r="GEJ18" s="885"/>
      <c r="GEK18" s="886"/>
      <c r="GEL18" s="886"/>
      <c r="GEM18" s="886"/>
      <c r="GEN18" s="885"/>
      <c r="GEO18" s="886"/>
      <c r="GEP18" s="886"/>
      <c r="GEQ18" s="886"/>
      <c r="GER18" s="885"/>
      <c r="GES18" s="886"/>
      <c r="GET18" s="886"/>
      <c r="GEU18" s="886"/>
      <c r="GEV18" s="885"/>
      <c r="GEW18" s="886"/>
      <c r="GEX18" s="886"/>
      <c r="GEY18" s="886"/>
      <c r="GEZ18" s="885"/>
      <c r="GFA18" s="886"/>
      <c r="GFB18" s="886"/>
      <c r="GFC18" s="886"/>
      <c r="GFD18" s="885"/>
      <c r="GFE18" s="886"/>
      <c r="GFF18" s="886"/>
      <c r="GFG18" s="886"/>
      <c r="GFH18" s="885"/>
      <c r="GFI18" s="886"/>
      <c r="GFJ18" s="886"/>
      <c r="GFK18" s="886"/>
      <c r="GFL18" s="885"/>
      <c r="GFM18" s="886"/>
      <c r="GFN18" s="886"/>
      <c r="GFO18" s="886"/>
      <c r="GFP18" s="885"/>
      <c r="GFQ18" s="886"/>
      <c r="GFR18" s="886"/>
      <c r="GFS18" s="886"/>
      <c r="GFT18" s="885"/>
      <c r="GFU18" s="886"/>
      <c r="GFV18" s="886"/>
      <c r="GFW18" s="886"/>
      <c r="GFX18" s="885"/>
      <c r="GFY18" s="886"/>
      <c r="GFZ18" s="886"/>
      <c r="GGA18" s="886"/>
      <c r="GGB18" s="885"/>
      <c r="GGC18" s="886"/>
      <c r="GGD18" s="886"/>
      <c r="GGE18" s="886"/>
      <c r="GGF18" s="885"/>
      <c r="GGG18" s="886"/>
      <c r="GGH18" s="886"/>
      <c r="GGI18" s="886"/>
      <c r="GGJ18" s="885"/>
      <c r="GGK18" s="886"/>
      <c r="GGL18" s="886"/>
      <c r="GGM18" s="886"/>
      <c r="GGN18" s="885"/>
      <c r="GGO18" s="886"/>
      <c r="GGP18" s="886"/>
      <c r="GGQ18" s="886"/>
      <c r="GGR18" s="885"/>
      <c r="GGS18" s="886"/>
      <c r="GGT18" s="886"/>
      <c r="GGU18" s="886"/>
      <c r="GGV18" s="885"/>
      <c r="GGW18" s="886"/>
      <c r="GGX18" s="886"/>
      <c r="GGY18" s="886"/>
      <c r="GGZ18" s="885"/>
      <c r="GHA18" s="886"/>
      <c r="GHB18" s="886"/>
      <c r="GHC18" s="886"/>
      <c r="GHD18" s="885"/>
      <c r="GHE18" s="886"/>
      <c r="GHF18" s="886"/>
      <c r="GHG18" s="886"/>
      <c r="GHH18" s="885"/>
      <c r="GHI18" s="886"/>
      <c r="GHJ18" s="886"/>
      <c r="GHK18" s="886"/>
      <c r="GHL18" s="885"/>
      <c r="GHM18" s="886"/>
      <c r="GHN18" s="886"/>
      <c r="GHO18" s="886"/>
      <c r="GHP18" s="885"/>
      <c r="GHQ18" s="886"/>
      <c r="GHR18" s="886"/>
      <c r="GHS18" s="886"/>
      <c r="GHT18" s="885"/>
      <c r="GHU18" s="886"/>
      <c r="GHV18" s="886"/>
      <c r="GHW18" s="886"/>
      <c r="GHX18" s="885"/>
      <c r="GHY18" s="886"/>
      <c r="GHZ18" s="886"/>
      <c r="GIA18" s="886"/>
      <c r="GIB18" s="885"/>
      <c r="GIC18" s="886"/>
      <c r="GID18" s="886"/>
      <c r="GIE18" s="886"/>
      <c r="GIF18" s="885"/>
      <c r="GIG18" s="886"/>
      <c r="GIH18" s="886"/>
      <c r="GII18" s="886"/>
      <c r="GIJ18" s="885"/>
      <c r="GIK18" s="886"/>
      <c r="GIL18" s="886"/>
      <c r="GIM18" s="886"/>
      <c r="GIN18" s="885"/>
      <c r="GIO18" s="886"/>
      <c r="GIP18" s="886"/>
      <c r="GIQ18" s="886"/>
      <c r="GIR18" s="885"/>
      <c r="GIS18" s="886"/>
      <c r="GIT18" s="886"/>
      <c r="GIU18" s="886"/>
      <c r="GIV18" s="885"/>
      <c r="GIW18" s="886"/>
      <c r="GIX18" s="886"/>
      <c r="GIY18" s="886"/>
      <c r="GIZ18" s="885"/>
      <c r="GJA18" s="886"/>
      <c r="GJB18" s="886"/>
      <c r="GJC18" s="886"/>
      <c r="GJD18" s="885"/>
      <c r="GJE18" s="886"/>
      <c r="GJF18" s="886"/>
      <c r="GJG18" s="886"/>
      <c r="GJH18" s="885"/>
      <c r="GJI18" s="886"/>
      <c r="GJJ18" s="886"/>
      <c r="GJK18" s="886"/>
      <c r="GJL18" s="885"/>
      <c r="GJM18" s="886"/>
      <c r="GJN18" s="886"/>
      <c r="GJO18" s="886"/>
      <c r="GJP18" s="885"/>
      <c r="GJQ18" s="886"/>
      <c r="GJR18" s="886"/>
      <c r="GJS18" s="886"/>
      <c r="GJT18" s="885"/>
      <c r="GJU18" s="886"/>
      <c r="GJV18" s="886"/>
      <c r="GJW18" s="886"/>
      <c r="GJX18" s="885"/>
      <c r="GJY18" s="886"/>
      <c r="GJZ18" s="886"/>
      <c r="GKA18" s="886"/>
      <c r="GKB18" s="885"/>
      <c r="GKC18" s="886"/>
      <c r="GKD18" s="886"/>
      <c r="GKE18" s="886"/>
      <c r="GKF18" s="885"/>
      <c r="GKG18" s="886"/>
      <c r="GKH18" s="886"/>
      <c r="GKI18" s="886"/>
      <c r="GKJ18" s="885"/>
      <c r="GKK18" s="886"/>
      <c r="GKL18" s="886"/>
      <c r="GKM18" s="886"/>
      <c r="GKN18" s="885"/>
      <c r="GKO18" s="886"/>
      <c r="GKP18" s="886"/>
      <c r="GKQ18" s="886"/>
      <c r="GKR18" s="885"/>
      <c r="GKS18" s="886"/>
      <c r="GKT18" s="886"/>
      <c r="GKU18" s="886"/>
      <c r="GKV18" s="885"/>
      <c r="GKW18" s="886"/>
      <c r="GKX18" s="886"/>
      <c r="GKY18" s="886"/>
      <c r="GKZ18" s="885"/>
      <c r="GLA18" s="886"/>
      <c r="GLB18" s="886"/>
      <c r="GLC18" s="886"/>
      <c r="GLD18" s="885"/>
      <c r="GLE18" s="886"/>
      <c r="GLF18" s="886"/>
      <c r="GLG18" s="886"/>
      <c r="GLH18" s="885"/>
      <c r="GLI18" s="886"/>
      <c r="GLJ18" s="886"/>
      <c r="GLK18" s="886"/>
      <c r="GLL18" s="885"/>
      <c r="GLM18" s="886"/>
      <c r="GLN18" s="886"/>
      <c r="GLO18" s="886"/>
      <c r="GLP18" s="885"/>
      <c r="GLQ18" s="886"/>
      <c r="GLR18" s="886"/>
      <c r="GLS18" s="886"/>
      <c r="GLT18" s="885"/>
      <c r="GLU18" s="886"/>
      <c r="GLV18" s="886"/>
      <c r="GLW18" s="886"/>
      <c r="GLX18" s="885"/>
      <c r="GLY18" s="886"/>
      <c r="GLZ18" s="886"/>
      <c r="GMA18" s="886"/>
      <c r="GMB18" s="885"/>
      <c r="GMC18" s="886"/>
      <c r="GMD18" s="886"/>
      <c r="GME18" s="886"/>
      <c r="GMF18" s="885"/>
      <c r="GMG18" s="886"/>
      <c r="GMH18" s="886"/>
      <c r="GMI18" s="886"/>
      <c r="GMJ18" s="885"/>
      <c r="GMK18" s="886"/>
      <c r="GML18" s="886"/>
      <c r="GMM18" s="886"/>
      <c r="GMN18" s="885"/>
      <c r="GMO18" s="886"/>
      <c r="GMP18" s="886"/>
      <c r="GMQ18" s="886"/>
      <c r="GMR18" s="885"/>
      <c r="GMS18" s="886"/>
      <c r="GMT18" s="886"/>
      <c r="GMU18" s="886"/>
      <c r="GMV18" s="885"/>
      <c r="GMW18" s="886"/>
      <c r="GMX18" s="886"/>
      <c r="GMY18" s="886"/>
      <c r="GMZ18" s="885"/>
      <c r="GNA18" s="886"/>
      <c r="GNB18" s="886"/>
      <c r="GNC18" s="886"/>
      <c r="GND18" s="885"/>
      <c r="GNE18" s="886"/>
      <c r="GNF18" s="886"/>
      <c r="GNG18" s="886"/>
      <c r="GNH18" s="885"/>
      <c r="GNI18" s="886"/>
      <c r="GNJ18" s="886"/>
      <c r="GNK18" s="886"/>
      <c r="GNL18" s="885"/>
      <c r="GNM18" s="886"/>
      <c r="GNN18" s="886"/>
      <c r="GNO18" s="886"/>
      <c r="GNP18" s="885"/>
      <c r="GNQ18" s="886"/>
      <c r="GNR18" s="886"/>
      <c r="GNS18" s="886"/>
      <c r="GNT18" s="885"/>
      <c r="GNU18" s="886"/>
      <c r="GNV18" s="886"/>
      <c r="GNW18" s="886"/>
      <c r="GNX18" s="885"/>
      <c r="GNY18" s="886"/>
      <c r="GNZ18" s="886"/>
      <c r="GOA18" s="886"/>
      <c r="GOB18" s="885"/>
      <c r="GOC18" s="886"/>
      <c r="GOD18" s="886"/>
      <c r="GOE18" s="886"/>
      <c r="GOF18" s="885"/>
      <c r="GOG18" s="886"/>
      <c r="GOH18" s="886"/>
      <c r="GOI18" s="886"/>
      <c r="GOJ18" s="885"/>
      <c r="GOK18" s="886"/>
      <c r="GOL18" s="886"/>
      <c r="GOM18" s="886"/>
      <c r="GON18" s="885"/>
      <c r="GOO18" s="886"/>
      <c r="GOP18" s="886"/>
      <c r="GOQ18" s="886"/>
      <c r="GOR18" s="885"/>
      <c r="GOS18" s="886"/>
      <c r="GOT18" s="886"/>
      <c r="GOU18" s="886"/>
      <c r="GOV18" s="885"/>
      <c r="GOW18" s="886"/>
      <c r="GOX18" s="886"/>
      <c r="GOY18" s="886"/>
      <c r="GOZ18" s="885"/>
      <c r="GPA18" s="886"/>
      <c r="GPB18" s="886"/>
      <c r="GPC18" s="886"/>
      <c r="GPD18" s="885"/>
      <c r="GPE18" s="886"/>
      <c r="GPF18" s="886"/>
      <c r="GPG18" s="886"/>
      <c r="GPH18" s="885"/>
      <c r="GPI18" s="886"/>
      <c r="GPJ18" s="886"/>
      <c r="GPK18" s="886"/>
      <c r="GPL18" s="885"/>
      <c r="GPM18" s="886"/>
      <c r="GPN18" s="886"/>
      <c r="GPO18" s="886"/>
      <c r="GPP18" s="885"/>
      <c r="GPQ18" s="886"/>
      <c r="GPR18" s="886"/>
      <c r="GPS18" s="886"/>
      <c r="GPT18" s="885"/>
      <c r="GPU18" s="886"/>
      <c r="GPV18" s="886"/>
      <c r="GPW18" s="886"/>
      <c r="GPX18" s="885"/>
      <c r="GPY18" s="886"/>
      <c r="GPZ18" s="886"/>
      <c r="GQA18" s="886"/>
      <c r="GQB18" s="885"/>
      <c r="GQC18" s="886"/>
      <c r="GQD18" s="886"/>
      <c r="GQE18" s="886"/>
      <c r="GQF18" s="885"/>
      <c r="GQG18" s="886"/>
      <c r="GQH18" s="886"/>
      <c r="GQI18" s="886"/>
      <c r="GQJ18" s="885"/>
      <c r="GQK18" s="886"/>
      <c r="GQL18" s="886"/>
      <c r="GQM18" s="886"/>
      <c r="GQN18" s="885"/>
      <c r="GQO18" s="886"/>
      <c r="GQP18" s="886"/>
      <c r="GQQ18" s="886"/>
      <c r="GQR18" s="885"/>
      <c r="GQS18" s="886"/>
      <c r="GQT18" s="886"/>
      <c r="GQU18" s="886"/>
      <c r="GQV18" s="885"/>
      <c r="GQW18" s="886"/>
      <c r="GQX18" s="886"/>
      <c r="GQY18" s="886"/>
      <c r="GQZ18" s="885"/>
      <c r="GRA18" s="886"/>
      <c r="GRB18" s="886"/>
      <c r="GRC18" s="886"/>
      <c r="GRD18" s="885"/>
      <c r="GRE18" s="886"/>
      <c r="GRF18" s="886"/>
      <c r="GRG18" s="886"/>
      <c r="GRH18" s="885"/>
      <c r="GRI18" s="886"/>
      <c r="GRJ18" s="886"/>
      <c r="GRK18" s="886"/>
      <c r="GRL18" s="885"/>
      <c r="GRM18" s="886"/>
      <c r="GRN18" s="886"/>
      <c r="GRO18" s="886"/>
      <c r="GRP18" s="885"/>
      <c r="GRQ18" s="886"/>
      <c r="GRR18" s="886"/>
      <c r="GRS18" s="886"/>
      <c r="GRT18" s="885"/>
      <c r="GRU18" s="886"/>
      <c r="GRV18" s="886"/>
      <c r="GRW18" s="886"/>
      <c r="GRX18" s="885"/>
      <c r="GRY18" s="886"/>
      <c r="GRZ18" s="886"/>
      <c r="GSA18" s="886"/>
      <c r="GSB18" s="885"/>
      <c r="GSC18" s="886"/>
      <c r="GSD18" s="886"/>
      <c r="GSE18" s="886"/>
      <c r="GSF18" s="885"/>
      <c r="GSG18" s="886"/>
      <c r="GSH18" s="886"/>
      <c r="GSI18" s="886"/>
      <c r="GSJ18" s="885"/>
      <c r="GSK18" s="886"/>
      <c r="GSL18" s="886"/>
      <c r="GSM18" s="886"/>
      <c r="GSN18" s="885"/>
      <c r="GSO18" s="886"/>
      <c r="GSP18" s="886"/>
      <c r="GSQ18" s="886"/>
      <c r="GSR18" s="885"/>
      <c r="GSS18" s="886"/>
      <c r="GST18" s="886"/>
      <c r="GSU18" s="886"/>
      <c r="GSV18" s="885"/>
      <c r="GSW18" s="886"/>
      <c r="GSX18" s="886"/>
      <c r="GSY18" s="886"/>
      <c r="GSZ18" s="885"/>
      <c r="GTA18" s="886"/>
      <c r="GTB18" s="886"/>
      <c r="GTC18" s="886"/>
      <c r="GTD18" s="885"/>
      <c r="GTE18" s="886"/>
      <c r="GTF18" s="886"/>
      <c r="GTG18" s="886"/>
      <c r="GTH18" s="885"/>
      <c r="GTI18" s="886"/>
      <c r="GTJ18" s="886"/>
      <c r="GTK18" s="886"/>
      <c r="GTL18" s="885"/>
      <c r="GTM18" s="886"/>
      <c r="GTN18" s="886"/>
      <c r="GTO18" s="886"/>
      <c r="GTP18" s="885"/>
      <c r="GTQ18" s="886"/>
      <c r="GTR18" s="886"/>
      <c r="GTS18" s="886"/>
      <c r="GTT18" s="885"/>
      <c r="GTU18" s="886"/>
      <c r="GTV18" s="886"/>
      <c r="GTW18" s="886"/>
      <c r="GTX18" s="885"/>
      <c r="GTY18" s="886"/>
      <c r="GTZ18" s="886"/>
      <c r="GUA18" s="886"/>
      <c r="GUB18" s="885"/>
      <c r="GUC18" s="886"/>
      <c r="GUD18" s="886"/>
      <c r="GUE18" s="886"/>
      <c r="GUF18" s="885"/>
      <c r="GUG18" s="886"/>
      <c r="GUH18" s="886"/>
      <c r="GUI18" s="886"/>
      <c r="GUJ18" s="885"/>
      <c r="GUK18" s="886"/>
      <c r="GUL18" s="886"/>
      <c r="GUM18" s="886"/>
      <c r="GUN18" s="885"/>
      <c r="GUO18" s="886"/>
      <c r="GUP18" s="886"/>
      <c r="GUQ18" s="886"/>
      <c r="GUR18" s="885"/>
      <c r="GUS18" s="886"/>
      <c r="GUT18" s="886"/>
      <c r="GUU18" s="886"/>
      <c r="GUV18" s="885"/>
      <c r="GUW18" s="886"/>
      <c r="GUX18" s="886"/>
      <c r="GUY18" s="886"/>
      <c r="GUZ18" s="885"/>
      <c r="GVA18" s="886"/>
      <c r="GVB18" s="886"/>
      <c r="GVC18" s="886"/>
      <c r="GVD18" s="885"/>
      <c r="GVE18" s="886"/>
      <c r="GVF18" s="886"/>
      <c r="GVG18" s="886"/>
      <c r="GVH18" s="885"/>
      <c r="GVI18" s="886"/>
      <c r="GVJ18" s="886"/>
      <c r="GVK18" s="886"/>
      <c r="GVL18" s="885"/>
      <c r="GVM18" s="886"/>
      <c r="GVN18" s="886"/>
      <c r="GVO18" s="886"/>
      <c r="GVP18" s="885"/>
      <c r="GVQ18" s="886"/>
      <c r="GVR18" s="886"/>
      <c r="GVS18" s="886"/>
      <c r="GVT18" s="885"/>
      <c r="GVU18" s="886"/>
      <c r="GVV18" s="886"/>
      <c r="GVW18" s="886"/>
      <c r="GVX18" s="885"/>
      <c r="GVY18" s="886"/>
      <c r="GVZ18" s="886"/>
      <c r="GWA18" s="886"/>
      <c r="GWB18" s="885"/>
      <c r="GWC18" s="886"/>
      <c r="GWD18" s="886"/>
      <c r="GWE18" s="886"/>
      <c r="GWF18" s="885"/>
      <c r="GWG18" s="886"/>
      <c r="GWH18" s="886"/>
      <c r="GWI18" s="886"/>
      <c r="GWJ18" s="885"/>
      <c r="GWK18" s="886"/>
      <c r="GWL18" s="886"/>
      <c r="GWM18" s="886"/>
      <c r="GWN18" s="885"/>
      <c r="GWO18" s="886"/>
      <c r="GWP18" s="886"/>
      <c r="GWQ18" s="886"/>
      <c r="GWR18" s="885"/>
      <c r="GWS18" s="886"/>
      <c r="GWT18" s="886"/>
      <c r="GWU18" s="886"/>
      <c r="GWV18" s="885"/>
      <c r="GWW18" s="886"/>
      <c r="GWX18" s="886"/>
      <c r="GWY18" s="886"/>
      <c r="GWZ18" s="885"/>
      <c r="GXA18" s="886"/>
      <c r="GXB18" s="886"/>
      <c r="GXC18" s="886"/>
      <c r="GXD18" s="885"/>
      <c r="GXE18" s="886"/>
      <c r="GXF18" s="886"/>
      <c r="GXG18" s="886"/>
      <c r="GXH18" s="885"/>
      <c r="GXI18" s="886"/>
      <c r="GXJ18" s="886"/>
      <c r="GXK18" s="886"/>
      <c r="GXL18" s="885"/>
      <c r="GXM18" s="886"/>
      <c r="GXN18" s="886"/>
      <c r="GXO18" s="886"/>
      <c r="GXP18" s="885"/>
      <c r="GXQ18" s="886"/>
      <c r="GXR18" s="886"/>
      <c r="GXS18" s="886"/>
      <c r="GXT18" s="885"/>
      <c r="GXU18" s="886"/>
      <c r="GXV18" s="886"/>
      <c r="GXW18" s="886"/>
      <c r="GXX18" s="885"/>
      <c r="GXY18" s="886"/>
      <c r="GXZ18" s="886"/>
      <c r="GYA18" s="886"/>
      <c r="GYB18" s="885"/>
      <c r="GYC18" s="886"/>
      <c r="GYD18" s="886"/>
      <c r="GYE18" s="886"/>
      <c r="GYF18" s="885"/>
      <c r="GYG18" s="886"/>
      <c r="GYH18" s="886"/>
      <c r="GYI18" s="886"/>
      <c r="GYJ18" s="885"/>
      <c r="GYK18" s="886"/>
      <c r="GYL18" s="886"/>
      <c r="GYM18" s="886"/>
      <c r="GYN18" s="885"/>
      <c r="GYO18" s="886"/>
      <c r="GYP18" s="886"/>
      <c r="GYQ18" s="886"/>
      <c r="GYR18" s="885"/>
      <c r="GYS18" s="886"/>
      <c r="GYT18" s="886"/>
      <c r="GYU18" s="886"/>
      <c r="GYV18" s="885"/>
      <c r="GYW18" s="886"/>
      <c r="GYX18" s="886"/>
      <c r="GYY18" s="886"/>
      <c r="GYZ18" s="885"/>
      <c r="GZA18" s="886"/>
      <c r="GZB18" s="886"/>
      <c r="GZC18" s="886"/>
      <c r="GZD18" s="885"/>
      <c r="GZE18" s="886"/>
      <c r="GZF18" s="886"/>
      <c r="GZG18" s="886"/>
      <c r="GZH18" s="885"/>
      <c r="GZI18" s="886"/>
      <c r="GZJ18" s="886"/>
      <c r="GZK18" s="886"/>
      <c r="GZL18" s="885"/>
      <c r="GZM18" s="886"/>
      <c r="GZN18" s="886"/>
      <c r="GZO18" s="886"/>
      <c r="GZP18" s="885"/>
      <c r="GZQ18" s="886"/>
      <c r="GZR18" s="886"/>
      <c r="GZS18" s="886"/>
      <c r="GZT18" s="885"/>
      <c r="GZU18" s="886"/>
      <c r="GZV18" s="886"/>
      <c r="GZW18" s="886"/>
      <c r="GZX18" s="885"/>
      <c r="GZY18" s="886"/>
      <c r="GZZ18" s="886"/>
      <c r="HAA18" s="886"/>
      <c r="HAB18" s="885"/>
      <c r="HAC18" s="886"/>
      <c r="HAD18" s="886"/>
      <c r="HAE18" s="886"/>
      <c r="HAF18" s="885"/>
      <c r="HAG18" s="886"/>
      <c r="HAH18" s="886"/>
      <c r="HAI18" s="886"/>
      <c r="HAJ18" s="885"/>
      <c r="HAK18" s="886"/>
      <c r="HAL18" s="886"/>
      <c r="HAM18" s="886"/>
      <c r="HAN18" s="885"/>
      <c r="HAO18" s="886"/>
      <c r="HAP18" s="886"/>
      <c r="HAQ18" s="886"/>
      <c r="HAR18" s="885"/>
      <c r="HAS18" s="886"/>
      <c r="HAT18" s="886"/>
      <c r="HAU18" s="886"/>
      <c r="HAV18" s="885"/>
      <c r="HAW18" s="886"/>
      <c r="HAX18" s="886"/>
      <c r="HAY18" s="886"/>
      <c r="HAZ18" s="885"/>
      <c r="HBA18" s="886"/>
      <c r="HBB18" s="886"/>
      <c r="HBC18" s="886"/>
      <c r="HBD18" s="885"/>
      <c r="HBE18" s="886"/>
      <c r="HBF18" s="886"/>
      <c r="HBG18" s="886"/>
      <c r="HBH18" s="885"/>
      <c r="HBI18" s="886"/>
      <c r="HBJ18" s="886"/>
      <c r="HBK18" s="886"/>
      <c r="HBL18" s="885"/>
      <c r="HBM18" s="886"/>
      <c r="HBN18" s="886"/>
      <c r="HBO18" s="886"/>
      <c r="HBP18" s="885"/>
      <c r="HBQ18" s="886"/>
      <c r="HBR18" s="886"/>
      <c r="HBS18" s="886"/>
      <c r="HBT18" s="885"/>
      <c r="HBU18" s="886"/>
      <c r="HBV18" s="886"/>
      <c r="HBW18" s="886"/>
      <c r="HBX18" s="885"/>
      <c r="HBY18" s="886"/>
      <c r="HBZ18" s="886"/>
      <c r="HCA18" s="886"/>
      <c r="HCB18" s="885"/>
      <c r="HCC18" s="886"/>
      <c r="HCD18" s="886"/>
      <c r="HCE18" s="886"/>
      <c r="HCF18" s="885"/>
      <c r="HCG18" s="886"/>
      <c r="HCH18" s="886"/>
      <c r="HCI18" s="886"/>
      <c r="HCJ18" s="885"/>
      <c r="HCK18" s="886"/>
      <c r="HCL18" s="886"/>
      <c r="HCM18" s="886"/>
      <c r="HCN18" s="885"/>
      <c r="HCO18" s="886"/>
      <c r="HCP18" s="886"/>
      <c r="HCQ18" s="886"/>
      <c r="HCR18" s="885"/>
      <c r="HCS18" s="886"/>
      <c r="HCT18" s="886"/>
      <c r="HCU18" s="886"/>
      <c r="HCV18" s="885"/>
      <c r="HCW18" s="886"/>
      <c r="HCX18" s="886"/>
      <c r="HCY18" s="886"/>
      <c r="HCZ18" s="885"/>
      <c r="HDA18" s="886"/>
      <c r="HDB18" s="886"/>
      <c r="HDC18" s="886"/>
      <c r="HDD18" s="885"/>
      <c r="HDE18" s="886"/>
      <c r="HDF18" s="886"/>
      <c r="HDG18" s="886"/>
      <c r="HDH18" s="885"/>
      <c r="HDI18" s="886"/>
      <c r="HDJ18" s="886"/>
      <c r="HDK18" s="886"/>
      <c r="HDL18" s="885"/>
      <c r="HDM18" s="886"/>
      <c r="HDN18" s="886"/>
      <c r="HDO18" s="886"/>
      <c r="HDP18" s="885"/>
      <c r="HDQ18" s="886"/>
      <c r="HDR18" s="886"/>
      <c r="HDS18" s="886"/>
      <c r="HDT18" s="885"/>
      <c r="HDU18" s="886"/>
      <c r="HDV18" s="886"/>
      <c r="HDW18" s="886"/>
      <c r="HDX18" s="885"/>
      <c r="HDY18" s="886"/>
      <c r="HDZ18" s="886"/>
      <c r="HEA18" s="886"/>
      <c r="HEB18" s="885"/>
      <c r="HEC18" s="886"/>
      <c r="HED18" s="886"/>
      <c r="HEE18" s="886"/>
      <c r="HEF18" s="885"/>
      <c r="HEG18" s="886"/>
      <c r="HEH18" s="886"/>
      <c r="HEI18" s="886"/>
      <c r="HEJ18" s="885"/>
      <c r="HEK18" s="886"/>
      <c r="HEL18" s="886"/>
      <c r="HEM18" s="886"/>
      <c r="HEN18" s="885"/>
      <c r="HEO18" s="886"/>
      <c r="HEP18" s="886"/>
      <c r="HEQ18" s="886"/>
      <c r="HER18" s="885"/>
      <c r="HES18" s="886"/>
      <c r="HET18" s="886"/>
      <c r="HEU18" s="886"/>
      <c r="HEV18" s="885"/>
      <c r="HEW18" s="886"/>
      <c r="HEX18" s="886"/>
      <c r="HEY18" s="886"/>
      <c r="HEZ18" s="885"/>
      <c r="HFA18" s="886"/>
      <c r="HFB18" s="886"/>
      <c r="HFC18" s="886"/>
      <c r="HFD18" s="885"/>
      <c r="HFE18" s="886"/>
      <c r="HFF18" s="886"/>
      <c r="HFG18" s="886"/>
      <c r="HFH18" s="885"/>
      <c r="HFI18" s="886"/>
      <c r="HFJ18" s="886"/>
      <c r="HFK18" s="886"/>
      <c r="HFL18" s="885"/>
      <c r="HFM18" s="886"/>
      <c r="HFN18" s="886"/>
      <c r="HFO18" s="886"/>
      <c r="HFP18" s="885"/>
      <c r="HFQ18" s="886"/>
      <c r="HFR18" s="886"/>
      <c r="HFS18" s="886"/>
      <c r="HFT18" s="885"/>
      <c r="HFU18" s="886"/>
      <c r="HFV18" s="886"/>
      <c r="HFW18" s="886"/>
      <c r="HFX18" s="885"/>
      <c r="HFY18" s="886"/>
      <c r="HFZ18" s="886"/>
      <c r="HGA18" s="886"/>
      <c r="HGB18" s="885"/>
      <c r="HGC18" s="886"/>
      <c r="HGD18" s="886"/>
      <c r="HGE18" s="886"/>
      <c r="HGF18" s="885"/>
      <c r="HGG18" s="886"/>
      <c r="HGH18" s="886"/>
      <c r="HGI18" s="886"/>
      <c r="HGJ18" s="885"/>
      <c r="HGK18" s="886"/>
      <c r="HGL18" s="886"/>
      <c r="HGM18" s="886"/>
      <c r="HGN18" s="885"/>
      <c r="HGO18" s="886"/>
      <c r="HGP18" s="886"/>
      <c r="HGQ18" s="886"/>
      <c r="HGR18" s="885"/>
      <c r="HGS18" s="886"/>
      <c r="HGT18" s="886"/>
      <c r="HGU18" s="886"/>
      <c r="HGV18" s="885"/>
      <c r="HGW18" s="886"/>
      <c r="HGX18" s="886"/>
      <c r="HGY18" s="886"/>
      <c r="HGZ18" s="885"/>
      <c r="HHA18" s="886"/>
      <c r="HHB18" s="886"/>
      <c r="HHC18" s="886"/>
      <c r="HHD18" s="885"/>
      <c r="HHE18" s="886"/>
      <c r="HHF18" s="886"/>
      <c r="HHG18" s="886"/>
      <c r="HHH18" s="885"/>
      <c r="HHI18" s="886"/>
      <c r="HHJ18" s="886"/>
      <c r="HHK18" s="886"/>
      <c r="HHL18" s="885"/>
      <c r="HHM18" s="886"/>
      <c r="HHN18" s="886"/>
      <c r="HHO18" s="886"/>
      <c r="HHP18" s="885"/>
      <c r="HHQ18" s="886"/>
      <c r="HHR18" s="886"/>
      <c r="HHS18" s="886"/>
      <c r="HHT18" s="885"/>
      <c r="HHU18" s="886"/>
      <c r="HHV18" s="886"/>
      <c r="HHW18" s="886"/>
      <c r="HHX18" s="885"/>
      <c r="HHY18" s="886"/>
      <c r="HHZ18" s="886"/>
      <c r="HIA18" s="886"/>
      <c r="HIB18" s="885"/>
      <c r="HIC18" s="886"/>
      <c r="HID18" s="886"/>
      <c r="HIE18" s="886"/>
      <c r="HIF18" s="885"/>
      <c r="HIG18" s="886"/>
      <c r="HIH18" s="886"/>
      <c r="HII18" s="886"/>
      <c r="HIJ18" s="885"/>
      <c r="HIK18" s="886"/>
      <c r="HIL18" s="886"/>
      <c r="HIM18" s="886"/>
      <c r="HIN18" s="885"/>
      <c r="HIO18" s="886"/>
      <c r="HIP18" s="886"/>
      <c r="HIQ18" s="886"/>
      <c r="HIR18" s="885"/>
      <c r="HIS18" s="886"/>
      <c r="HIT18" s="886"/>
      <c r="HIU18" s="886"/>
      <c r="HIV18" s="885"/>
      <c r="HIW18" s="886"/>
      <c r="HIX18" s="886"/>
      <c r="HIY18" s="886"/>
      <c r="HIZ18" s="885"/>
      <c r="HJA18" s="886"/>
      <c r="HJB18" s="886"/>
      <c r="HJC18" s="886"/>
      <c r="HJD18" s="885"/>
      <c r="HJE18" s="886"/>
      <c r="HJF18" s="886"/>
      <c r="HJG18" s="886"/>
      <c r="HJH18" s="885"/>
      <c r="HJI18" s="886"/>
      <c r="HJJ18" s="886"/>
      <c r="HJK18" s="886"/>
      <c r="HJL18" s="885"/>
      <c r="HJM18" s="886"/>
      <c r="HJN18" s="886"/>
      <c r="HJO18" s="886"/>
      <c r="HJP18" s="885"/>
      <c r="HJQ18" s="886"/>
      <c r="HJR18" s="886"/>
      <c r="HJS18" s="886"/>
      <c r="HJT18" s="885"/>
      <c r="HJU18" s="886"/>
      <c r="HJV18" s="886"/>
      <c r="HJW18" s="886"/>
      <c r="HJX18" s="885"/>
      <c r="HJY18" s="886"/>
      <c r="HJZ18" s="886"/>
      <c r="HKA18" s="886"/>
      <c r="HKB18" s="885"/>
      <c r="HKC18" s="886"/>
      <c r="HKD18" s="886"/>
      <c r="HKE18" s="886"/>
      <c r="HKF18" s="885"/>
      <c r="HKG18" s="886"/>
      <c r="HKH18" s="886"/>
      <c r="HKI18" s="886"/>
      <c r="HKJ18" s="885"/>
      <c r="HKK18" s="886"/>
      <c r="HKL18" s="886"/>
      <c r="HKM18" s="886"/>
      <c r="HKN18" s="885"/>
      <c r="HKO18" s="886"/>
      <c r="HKP18" s="886"/>
      <c r="HKQ18" s="886"/>
      <c r="HKR18" s="885"/>
      <c r="HKS18" s="886"/>
      <c r="HKT18" s="886"/>
      <c r="HKU18" s="886"/>
      <c r="HKV18" s="885"/>
      <c r="HKW18" s="886"/>
      <c r="HKX18" s="886"/>
      <c r="HKY18" s="886"/>
      <c r="HKZ18" s="885"/>
      <c r="HLA18" s="886"/>
      <c r="HLB18" s="886"/>
      <c r="HLC18" s="886"/>
      <c r="HLD18" s="885"/>
      <c r="HLE18" s="886"/>
      <c r="HLF18" s="886"/>
      <c r="HLG18" s="886"/>
      <c r="HLH18" s="885"/>
      <c r="HLI18" s="886"/>
      <c r="HLJ18" s="886"/>
      <c r="HLK18" s="886"/>
      <c r="HLL18" s="885"/>
      <c r="HLM18" s="886"/>
      <c r="HLN18" s="886"/>
      <c r="HLO18" s="886"/>
      <c r="HLP18" s="885"/>
      <c r="HLQ18" s="886"/>
      <c r="HLR18" s="886"/>
      <c r="HLS18" s="886"/>
      <c r="HLT18" s="885"/>
      <c r="HLU18" s="886"/>
      <c r="HLV18" s="886"/>
      <c r="HLW18" s="886"/>
      <c r="HLX18" s="885"/>
      <c r="HLY18" s="886"/>
      <c r="HLZ18" s="886"/>
      <c r="HMA18" s="886"/>
      <c r="HMB18" s="885"/>
      <c r="HMC18" s="886"/>
      <c r="HMD18" s="886"/>
      <c r="HME18" s="886"/>
      <c r="HMF18" s="885"/>
      <c r="HMG18" s="886"/>
      <c r="HMH18" s="886"/>
      <c r="HMI18" s="886"/>
      <c r="HMJ18" s="885"/>
      <c r="HMK18" s="886"/>
      <c r="HML18" s="886"/>
      <c r="HMM18" s="886"/>
      <c r="HMN18" s="885"/>
      <c r="HMO18" s="886"/>
      <c r="HMP18" s="886"/>
      <c r="HMQ18" s="886"/>
      <c r="HMR18" s="885"/>
      <c r="HMS18" s="886"/>
      <c r="HMT18" s="886"/>
      <c r="HMU18" s="886"/>
      <c r="HMV18" s="885"/>
      <c r="HMW18" s="886"/>
      <c r="HMX18" s="886"/>
      <c r="HMY18" s="886"/>
      <c r="HMZ18" s="885"/>
      <c r="HNA18" s="886"/>
      <c r="HNB18" s="886"/>
      <c r="HNC18" s="886"/>
      <c r="HND18" s="885"/>
      <c r="HNE18" s="886"/>
      <c r="HNF18" s="886"/>
      <c r="HNG18" s="886"/>
      <c r="HNH18" s="885"/>
      <c r="HNI18" s="886"/>
      <c r="HNJ18" s="886"/>
      <c r="HNK18" s="886"/>
      <c r="HNL18" s="885"/>
      <c r="HNM18" s="886"/>
      <c r="HNN18" s="886"/>
      <c r="HNO18" s="886"/>
      <c r="HNP18" s="885"/>
      <c r="HNQ18" s="886"/>
      <c r="HNR18" s="886"/>
      <c r="HNS18" s="886"/>
      <c r="HNT18" s="885"/>
      <c r="HNU18" s="886"/>
      <c r="HNV18" s="886"/>
      <c r="HNW18" s="886"/>
      <c r="HNX18" s="885"/>
      <c r="HNY18" s="886"/>
      <c r="HNZ18" s="886"/>
      <c r="HOA18" s="886"/>
      <c r="HOB18" s="885"/>
      <c r="HOC18" s="886"/>
      <c r="HOD18" s="886"/>
      <c r="HOE18" s="886"/>
      <c r="HOF18" s="885"/>
      <c r="HOG18" s="886"/>
      <c r="HOH18" s="886"/>
      <c r="HOI18" s="886"/>
      <c r="HOJ18" s="885"/>
      <c r="HOK18" s="886"/>
      <c r="HOL18" s="886"/>
      <c r="HOM18" s="886"/>
      <c r="HON18" s="885"/>
      <c r="HOO18" s="886"/>
      <c r="HOP18" s="886"/>
      <c r="HOQ18" s="886"/>
      <c r="HOR18" s="885"/>
      <c r="HOS18" s="886"/>
      <c r="HOT18" s="886"/>
      <c r="HOU18" s="886"/>
      <c r="HOV18" s="885"/>
      <c r="HOW18" s="886"/>
      <c r="HOX18" s="886"/>
      <c r="HOY18" s="886"/>
      <c r="HOZ18" s="885"/>
      <c r="HPA18" s="886"/>
      <c r="HPB18" s="886"/>
      <c r="HPC18" s="886"/>
      <c r="HPD18" s="885"/>
      <c r="HPE18" s="886"/>
      <c r="HPF18" s="886"/>
      <c r="HPG18" s="886"/>
      <c r="HPH18" s="885"/>
      <c r="HPI18" s="886"/>
      <c r="HPJ18" s="886"/>
      <c r="HPK18" s="886"/>
      <c r="HPL18" s="885"/>
      <c r="HPM18" s="886"/>
      <c r="HPN18" s="886"/>
      <c r="HPO18" s="886"/>
      <c r="HPP18" s="885"/>
      <c r="HPQ18" s="886"/>
      <c r="HPR18" s="886"/>
      <c r="HPS18" s="886"/>
      <c r="HPT18" s="885"/>
      <c r="HPU18" s="886"/>
      <c r="HPV18" s="886"/>
      <c r="HPW18" s="886"/>
      <c r="HPX18" s="885"/>
      <c r="HPY18" s="886"/>
      <c r="HPZ18" s="886"/>
      <c r="HQA18" s="886"/>
      <c r="HQB18" s="885"/>
      <c r="HQC18" s="886"/>
      <c r="HQD18" s="886"/>
      <c r="HQE18" s="886"/>
      <c r="HQF18" s="885"/>
      <c r="HQG18" s="886"/>
      <c r="HQH18" s="886"/>
      <c r="HQI18" s="886"/>
      <c r="HQJ18" s="885"/>
      <c r="HQK18" s="886"/>
      <c r="HQL18" s="886"/>
      <c r="HQM18" s="886"/>
      <c r="HQN18" s="885"/>
      <c r="HQO18" s="886"/>
      <c r="HQP18" s="886"/>
      <c r="HQQ18" s="886"/>
      <c r="HQR18" s="885"/>
      <c r="HQS18" s="886"/>
      <c r="HQT18" s="886"/>
      <c r="HQU18" s="886"/>
      <c r="HQV18" s="885"/>
      <c r="HQW18" s="886"/>
      <c r="HQX18" s="886"/>
      <c r="HQY18" s="886"/>
      <c r="HQZ18" s="885"/>
      <c r="HRA18" s="886"/>
      <c r="HRB18" s="886"/>
      <c r="HRC18" s="886"/>
      <c r="HRD18" s="885"/>
      <c r="HRE18" s="886"/>
      <c r="HRF18" s="886"/>
      <c r="HRG18" s="886"/>
      <c r="HRH18" s="885"/>
      <c r="HRI18" s="886"/>
      <c r="HRJ18" s="886"/>
      <c r="HRK18" s="886"/>
      <c r="HRL18" s="885"/>
      <c r="HRM18" s="886"/>
      <c r="HRN18" s="886"/>
      <c r="HRO18" s="886"/>
      <c r="HRP18" s="885"/>
      <c r="HRQ18" s="886"/>
      <c r="HRR18" s="886"/>
      <c r="HRS18" s="886"/>
      <c r="HRT18" s="885"/>
      <c r="HRU18" s="886"/>
      <c r="HRV18" s="886"/>
      <c r="HRW18" s="886"/>
      <c r="HRX18" s="885"/>
      <c r="HRY18" s="886"/>
      <c r="HRZ18" s="886"/>
      <c r="HSA18" s="886"/>
      <c r="HSB18" s="885"/>
      <c r="HSC18" s="886"/>
      <c r="HSD18" s="886"/>
      <c r="HSE18" s="886"/>
      <c r="HSF18" s="885"/>
      <c r="HSG18" s="886"/>
      <c r="HSH18" s="886"/>
      <c r="HSI18" s="886"/>
      <c r="HSJ18" s="885"/>
      <c r="HSK18" s="886"/>
      <c r="HSL18" s="886"/>
      <c r="HSM18" s="886"/>
      <c r="HSN18" s="885"/>
      <c r="HSO18" s="886"/>
      <c r="HSP18" s="886"/>
      <c r="HSQ18" s="886"/>
      <c r="HSR18" s="885"/>
      <c r="HSS18" s="886"/>
      <c r="HST18" s="886"/>
      <c r="HSU18" s="886"/>
      <c r="HSV18" s="885"/>
      <c r="HSW18" s="886"/>
      <c r="HSX18" s="886"/>
      <c r="HSY18" s="886"/>
      <c r="HSZ18" s="885"/>
      <c r="HTA18" s="886"/>
      <c r="HTB18" s="886"/>
      <c r="HTC18" s="886"/>
      <c r="HTD18" s="885"/>
      <c r="HTE18" s="886"/>
      <c r="HTF18" s="886"/>
      <c r="HTG18" s="886"/>
      <c r="HTH18" s="885"/>
      <c r="HTI18" s="886"/>
      <c r="HTJ18" s="886"/>
      <c r="HTK18" s="886"/>
      <c r="HTL18" s="885"/>
      <c r="HTM18" s="886"/>
      <c r="HTN18" s="886"/>
      <c r="HTO18" s="886"/>
      <c r="HTP18" s="885"/>
      <c r="HTQ18" s="886"/>
      <c r="HTR18" s="886"/>
      <c r="HTS18" s="886"/>
      <c r="HTT18" s="885"/>
      <c r="HTU18" s="886"/>
      <c r="HTV18" s="886"/>
      <c r="HTW18" s="886"/>
      <c r="HTX18" s="885"/>
      <c r="HTY18" s="886"/>
      <c r="HTZ18" s="886"/>
      <c r="HUA18" s="886"/>
      <c r="HUB18" s="885"/>
      <c r="HUC18" s="886"/>
      <c r="HUD18" s="886"/>
      <c r="HUE18" s="886"/>
      <c r="HUF18" s="885"/>
      <c r="HUG18" s="886"/>
      <c r="HUH18" s="886"/>
      <c r="HUI18" s="886"/>
      <c r="HUJ18" s="885"/>
      <c r="HUK18" s="886"/>
      <c r="HUL18" s="886"/>
      <c r="HUM18" s="886"/>
      <c r="HUN18" s="885"/>
      <c r="HUO18" s="886"/>
      <c r="HUP18" s="886"/>
      <c r="HUQ18" s="886"/>
      <c r="HUR18" s="885"/>
      <c r="HUS18" s="886"/>
      <c r="HUT18" s="886"/>
      <c r="HUU18" s="886"/>
      <c r="HUV18" s="885"/>
      <c r="HUW18" s="886"/>
      <c r="HUX18" s="886"/>
      <c r="HUY18" s="886"/>
      <c r="HUZ18" s="885"/>
      <c r="HVA18" s="886"/>
      <c r="HVB18" s="886"/>
      <c r="HVC18" s="886"/>
      <c r="HVD18" s="885"/>
      <c r="HVE18" s="886"/>
      <c r="HVF18" s="886"/>
      <c r="HVG18" s="886"/>
      <c r="HVH18" s="885"/>
      <c r="HVI18" s="886"/>
      <c r="HVJ18" s="886"/>
      <c r="HVK18" s="886"/>
      <c r="HVL18" s="885"/>
      <c r="HVM18" s="886"/>
      <c r="HVN18" s="886"/>
      <c r="HVO18" s="886"/>
      <c r="HVP18" s="885"/>
      <c r="HVQ18" s="886"/>
      <c r="HVR18" s="886"/>
      <c r="HVS18" s="886"/>
      <c r="HVT18" s="885"/>
      <c r="HVU18" s="886"/>
      <c r="HVV18" s="886"/>
      <c r="HVW18" s="886"/>
      <c r="HVX18" s="885"/>
      <c r="HVY18" s="886"/>
      <c r="HVZ18" s="886"/>
      <c r="HWA18" s="886"/>
      <c r="HWB18" s="885"/>
      <c r="HWC18" s="886"/>
      <c r="HWD18" s="886"/>
      <c r="HWE18" s="886"/>
      <c r="HWF18" s="885"/>
      <c r="HWG18" s="886"/>
      <c r="HWH18" s="886"/>
      <c r="HWI18" s="886"/>
      <c r="HWJ18" s="885"/>
      <c r="HWK18" s="886"/>
      <c r="HWL18" s="886"/>
      <c r="HWM18" s="886"/>
      <c r="HWN18" s="885"/>
      <c r="HWO18" s="886"/>
      <c r="HWP18" s="886"/>
      <c r="HWQ18" s="886"/>
      <c r="HWR18" s="885"/>
      <c r="HWS18" s="886"/>
      <c r="HWT18" s="886"/>
      <c r="HWU18" s="886"/>
      <c r="HWV18" s="885"/>
      <c r="HWW18" s="886"/>
      <c r="HWX18" s="886"/>
      <c r="HWY18" s="886"/>
      <c r="HWZ18" s="885"/>
      <c r="HXA18" s="886"/>
      <c r="HXB18" s="886"/>
      <c r="HXC18" s="886"/>
      <c r="HXD18" s="885"/>
      <c r="HXE18" s="886"/>
      <c r="HXF18" s="886"/>
      <c r="HXG18" s="886"/>
      <c r="HXH18" s="885"/>
      <c r="HXI18" s="886"/>
      <c r="HXJ18" s="886"/>
      <c r="HXK18" s="886"/>
      <c r="HXL18" s="885"/>
      <c r="HXM18" s="886"/>
      <c r="HXN18" s="886"/>
      <c r="HXO18" s="886"/>
      <c r="HXP18" s="885"/>
      <c r="HXQ18" s="886"/>
      <c r="HXR18" s="886"/>
      <c r="HXS18" s="886"/>
      <c r="HXT18" s="885"/>
      <c r="HXU18" s="886"/>
      <c r="HXV18" s="886"/>
      <c r="HXW18" s="886"/>
      <c r="HXX18" s="885"/>
      <c r="HXY18" s="886"/>
      <c r="HXZ18" s="886"/>
      <c r="HYA18" s="886"/>
      <c r="HYB18" s="885"/>
      <c r="HYC18" s="886"/>
      <c r="HYD18" s="886"/>
      <c r="HYE18" s="886"/>
      <c r="HYF18" s="885"/>
      <c r="HYG18" s="886"/>
      <c r="HYH18" s="886"/>
      <c r="HYI18" s="886"/>
      <c r="HYJ18" s="885"/>
      <c r="HYK18" s="886"/>
      <c r="HYL18" s="886"/>
      <c r="HYM18" s="886"/>
      <c r="HYN18" s="885"/>
      <c r="HYO18" s="886"/>
      <c r="HYP18" s="886"/>
      <c r="HYQ18" s="886"/>
      <c r="HYR18" s="885"/>
      <c r="HYS18" s="886"/>
      <c r="HYT18" s="886"/>
      <c r="HYU18" s="886"/>
      <c r="HYV18" s="885"/>
      <c r="HYW18" s="886"/>
      <c r="HYX18" s="886"/>
      <c r="HYY18" s="886"/>
      <c r="HYZ18" s="885"/>
      <c r="HZA18" s="886"/>
      <c r="HZB18" s="886"/>
      <c r="HZC18" s="886"/>
      <c r="HZD18" s="885"/>
      <c r="HZE18" s="886"/>
      <c r="HZF18" s="886"/>
      <c r="HZG18" s="886"/>
      <c r="HZH18" s="885"/>
      <c r="HZI18" s="886"/>
      <c r="HZJ18" s="886"/>
      <c r="HZK18" s="886"/>
      <c r="HZL18" s="885"/>
      <c r="HZM18" s="886"/>
      <c r="HZN18" s="886"/>
      <c r="HZO18" s="886"/>
      <c r="HZP18" s="885"/>
      <c r="HZQ18" s="886"/>
      <c r="HZR18" s="886"/>
      <c r="HZS18" s="886"/>
      <c r="HZT18" s="885"/>
      <c r="HZU18" s="886"/>
      <c r="HZV18" s="886"/>
      <c r="HZW18" s="886"/>
      <c r="HZX18" s="885"/>
      <c r="HZY18" s="886"/>
      <c r="HZZ18" s="886"/>
      <c r="IAA18" s="886"/>
      <c r="IAB18" s="885"/>
      <c r="IAC18" s="886"/>
      <c r="IAD18" s="886"/>
      <c r="IAE18" s="886"/>
      <c r="IAF18" s="885"/>
      <c r="IAG18" s="886"/>
      <c r="IAH18" s="886"/>
      <c r="IAI18" s="886"/>
      <c r="IAJ18" s="885"/>
      <c r="IAK18" s="886"/>
      <c r="IAL18" s="886"/>
      <c r="IAM18" s="886"/>
      <c r="IAN18" s="885"/>
      <c r="IAO18" s="886"/>
      <c r="IAP18" s="886"/>
      <c r="IAQ18" s="886"/>
      <c r="IAR18" s="885"/>
      <c r="IAS18" s="886"/>
      <c r="IAT18" s="886"/>
      <c r="IAU18" s="886"/>
      <c r="IAV18" s="885"/>
      <c r="IAW18" s="886"/>
      <c r="IAX18" s="886"/>
      <c r="IAY18" s="886"/>
      <c r="IAZ18" s="885"/>
      <c r="IBA18" s="886"/>
      <c r="IBB18" s="886"/>
      <c r="IBC18" s="886"/>
      <c r="IBD18" s="885"/>
      <c r="IBE18" s="886"/>
      <c r="IBF18" s="886"/>
      <c r="IBG18" s="886"/>
      <c r="IBH18" s="885"/>
      <c r="IBI18" s="886"/>
      <c r="IBJ18" s="886"/>
      <c r="IBK18" s="886"/>
      <c r="IBL18" s="885"/>
      <c r="IBM18" s="886"/>
      <c r="IBN18" s="886"/>
      <c r="IBO18" s="886"/>
      <c r="IBP18" s="885"/>
      <c r="IBQ18" s="886"/>
      <c r="IBR18" s="886"/>
      <c r="IBS18" s="886"/>
      <c r="IBT18" s="885"/>
      <c r="IBU18" s="886"/>
      <c r="IBV18" s="886"/>
      <c r="IBW18" s="886"/>
      <c r="IBX18" s="885"/>
      <c r="IBY18" s="886"/>
      <c r="IBZ18" s="886"/>
      <c r="ICA18" s="886"/>
      <c r="ICB18" s="885"/>
      <c r="ICC18" s="886"/>
      <c r="ICD18" s="886"/>
      <c r="ICE18" s="886"/>
      <c r="ICF18" s="885"/>
      <c r="ICG18" s="886"/>
      <c r="ICH18" s="886"/>
      <c r="ICI18" s="886"/>
      <c r="ICJ18" s="885"/>
      <c r="ICK18" s="886"/>
      <c r="ICL18" s="886"/>
      <c r="ICM18" s="886"/>
      <c r="ICN18" s="885"/>
      <c r="ICO18" s="886"/>
      <c r="ICP18" s="886"/>
      <c r="ICQ18" s="886"/>
      <c r="ICR18" s="885"/>
      <c r="ICS18" s="886"/>
      <c r="ICT18" s="886"/>
      <c r="ICU18" s="886"/>
      <c r="ICV18" s="885"/>
      <c r="ICW18" s="886"/>
      <c r="ICX18" s="886"/>
      <c r="ICY18" s="886"/>
      <c r="ICZ18" s="885"/>
      <c r="IDA18" s="886"/>
      <c r="IDB18" s="886"/>
      <c r="IDC18" s="886"/>
      <c r="IDD18" s="885"/>
      <c r="IDE18" s="886"/>
      <c r="IDF18" s="886"/>
      <c r="IDG18" s="886"/>
      <c r="IDH18" s="885"/>
      <c r="IDI18" s="886"/>
      <c r="IDJ18" s="886"/>
      <c r="IDK18" s="886"/>
      <c r="IDL18" s="885"/>
      <c r="IDM18" s="886"/>
      <c r="IDN18" s="886"/>
      <c r="IDO18" s="886"/>
      <c r="IDP18" s="885"/>
      <c r="IDQ18" s="886"/>
      <c r="IDR18" s="886"/>
      <c r="IDS18" s="886"/>
      <c r="IDT18" s="885"/>
      <c r="IDU18" s="886"/>
      <c r="IDV18" s="886"/>
      <c r="IDW18" s="886"/>
      <c r="IDX18" s="885"/>
      <c r="IDY18" s="886"/>
      <c r="IDZ18" s="886"/>
      <c r="IEA18" s="886"/>
      <c r="IEB18" s="885"/>
      <c r="IEC18" s="886"/>
      <c r="IED18" s="886"/>
      <c r="IEE18" s="886"/>
      <c r="IEF18" s="885"/>
      <c r="IEG18" s="886"/>
      <c r="IEH18" s="886"/>
      <c r="IEI18" s="886"/>
      <c r="IEJ18" s="885"/>
      <c r="IEK18" s="886"/>
      <c r="IEL18" s="886"/>
      <c r="IEM18" s="886"/>
      <c r="IEN18" s="885"/>
      <c r="IEO18" s="886"/>
      <c r="IEP18" s="886"/>
      <c r="IEQ18" s="886"/>
      <c r="IER18" s="885"/>
      <c r="IES18" s="886"/>
      <c r="IET18" s="886"/>
      <c r="IEU18" s="886"/>
      <c r="IEV18" s="885"/>
      <c r="IEW18" s="886"/>
      <c r="IEX18" s="886"/>
      <c r="IEY18" s="886"/>
      <c r="IEZ18" s="885"/>
      <c r="IFA18" s="886"/>
      <c r="IFB18" s="886"/>
      <c r="IFC18" s="886"/>
      <c r="IFD18" s="885"/>
      <c r="IFE18" s="886"/>
      <c r="IFF18" s="886"/>
      <c r="IFG18" s="886"/>
      <c r="IFH18" s="885"/>
      <c r="IFI18" s="886"/>
      <c r="IFJ18" s="886"/>
      <c r="IFK18" s="886"/>
      <c r="IFL18" s="885"/>
      <c r="IFM18" s="886"/>
      <c r="IFN18" s="886"/>
      <c r="IFO18" s="886"/>
      <c r="IFP18" s="885"/>
      <c r="IFQ18" s="886"/>
      <c r="IFR18" s="886"/>
      <c r="IFS18" s="886"/>
      <c r="IFT18" s="885"/>
      <c r="IFU18" s="886"/>
      <c r="IFV18" s="886"/>
      <c r="IFW18" s="886"/>
      <c r="IFX18" s="885"/>
      <c r="IFY18" s="886"/>
      <c r="IFZ18" s="886"/>
      <c r="IGA18" s="886"/>
      <c r="IGB18" s="885"/>
      <c r="IGC18" s="886"/>
      <c r="IGD18" s="886"/>
      <c r="IGE18" s="886"/>
      <c r="IGF18" s="885"/>
      <c r="IGG18" s="886"/>
      <c r="IGH18" s="886"/>
      <c r="IGI18" s="886"/>
      <c r="IGJ18" s="885"/>
      <c r="IGK18" s="886"/>
      <c r="IGL18" s="886"/>
      <c r="IGM18" s="886"/>
      <c r="IGN18" s="885"/>
      <c r="IGO18" s="886"/>
      <c r="IGP18" s="886"/>
      <c r="IGQ18" s="886"/>
      <c r="IGR18" s="885"/>
      <c r="IGS18" s="886"/>
      <c r="IGT18" s="886"/>
      <c r="IGU18" s="886"/>
      <c r="IGV18" s="885"/>
      <c r="IGW18" s="886"/>
      <c r="IGX18" s="886"/>
      <c r="IGY18" s="886"/>
      <c r="IGZ18" s="885"/>
      <c r="IHA18" s="886"/>
      <c r="IHB18" s="886"/>
      <c r="IHC18" s="886"/>
      <c r="IHD18" s="885"/>
      <c r="IHE18" s="886"/>
      <c r="IHF18" s="886"/>
      <c r="IHG18" s="886"/>
      <c r="IHH18" s="885"/>
      <c r="IHI18" s="886"/>
      <c r="IHJ18" s="886"/>
      <c r="IHK18" s="886"/>
      <c r="IHL18" s="885"/>
      <c r="IHM18" s="886"/>
      <c r="IHN18" s="886"/>
      <c r="IHO18" s="886"/>
      <c r="IHP18" s="885"/>
      <c r="IHQ18" s="886"/>
      <c r="IHR18" s="886"/>
      <c r="IHS18" s="886"/>
      <c r="IHT18" s="885"/>
      <c r="IHU18" s="886"/>
      <c r="IHV18" s="886"/>
      <c r="IHW18" s="886"/>
      <c r="IHX18" s="885"/>
      <c r="IHY18" s="886"/>
      <c r="IHZ18" s="886"/>
      <c r="IIA18" s="886"/>
      <c r="IIB18" s="885"/>
      <c r="IIC18" s="886"/>
      <c r="IID18" s="886"/>
      <c r="IIE18" s="886"/>
      <c r="IIF18" s="885"/>
      <c r="IIG18" s="886"/>
      <c r="IIH18" s="886"/>
      <c r="III18" s="886"/>
      <c r="IIJ18" s="885"/>
      <c r="IIK18" s="886"/>
      <c r="IIL18" s="886"/>
      <c r="IIM18" s="886"/>
      <c r="IIN18" s="885"/>
      <c r="IIO18" s="886"/>
      <c r="IIP18" s="886"/>
      <c r="IIQ18" s="886"/>
      <c r="IIR18" s="885"/>
      <c r="IIS18" s="886"/>
      <c r="IIT18" s="886"/>
      <c r="IIU18" s="886"/>
      <c r="IIV18" s="885"/>
      <c r="IIW18" s="886"/>
      <c r="IIX18" s="886"/>
      <c r="IIY18" s="886"/>
      <c r="IIZ18" s="885"/>
      <c r="IJA18" s="886"/>
      <c r="IJB18" s="886"/>
      <c r="IJC18" s="886"/>
      <c r="IJD18" s="885"/>
      <c r="IJE18" s="886"/>
      <c r="IJF18" s="886"/>
      <c r="IJG18" s="886"/>
      <c r="IJH18" s="885"/>
      <c r="IJI18" s="886"/>
      <c r="IJJ18" s="886"/>
      <c r="IJK18" s="886"/>
      <c r="IJL18" s="885"/>
      <c r="IJM18" s="886"/>
      <c r="IJN18" s="886"/>
      <c r="IJO18" s="886"/>
      <c r="IJP18" s="885"/>
      <c r="IJQ18" s="886"/>
      <c r="IJR18" s="886"/>
      <c r="IJS18" s="886"/>
      <c r="IJT18" s="885"/>
      <c r="IJU18" s="886"/>
      <c r="IJV18" s="886"/>
      <c r="IJW18" s="886"/>
      <c r="IJX18" s="885"/>
      <c r="IJY18" s="886"/>
      <c r="IJZ18" s="886"/>
      <c r="IKA18" s="886"/>
      <c r="IKB18" s="885"/>
      <c r="IKC18" s="886"/>
      <c r="IKD18" s="886"/>
      <c r="IKE18" s="886"/>
      <c r="IKF18" s="885"/>
      <c r="IKG18" s="886"/>
      <c r="IKH18" s="886"/>
      <c r="IKI18" s="886"/>
      <c r="IKJ18" s="885"/>
      <c r="IKK18" s="886"/>
      <c r="IKL18" s="886"/>
      <c r="IKM18" s="886"/>
      <c r="IKN18" s="885"/>
      <c r="IKO18" s="886"/>
      <c r="IKP18" s="886"/>
      <c r="IKQ18" s="886"/>
      <c r="IKR18" s="885"/>
      <c r="IKS18" s="886"/>
      <c r="IKT18" s="886"/>
      <c r="IKU18" s="886"/>
      <c r="IKV18" s="885"/>
      <c r="IKW18" s="886"/>
      <c r="IKX18" s="886"/>
      <c r="IKY18" s="886"/>
      <c r="IKZ18" s="885"/>
      <c r="ILA18" s="886"/>
      <c r="ILB18" s="886"/>
      <c r="ILC18" s="886"/>
      <c r="ILD18" s="885"/>
      <c r="ILE18" s="886"/>
      <c r="ILF18" s="886"/>
      <c r="ILG18" s="886"/>
      <c r="ILH18" s="885"/>
      <c r="ILI18" s="886"/>
      <c r="ILJ18" s="886"/>
      <c r="ILK18" s="886"/>
      <c r="ILL18" s="885"/>
      <c r="ILM18" s="886"/>
      <c r="ILN18" s="886"/>
      <c r="ILO18" s="886"/>
      <c r="ILP18" s="885"/>
      <c r="ILQ18" s="886"/>
      <c r="ILR18" s="886"/>
      <c r="ILS18" s="886"/>
      <c r="ILT18" s="885"/>
      <c r="ILU18" s="886"/>
      <c r="ILV18" s="886"/>
      <c r="ILW18" s="886"/>
      <c r="ILX18" s="885"/>
      <c r="ILY18" s="886"/>
      <c r="ILZ18" s="886"/>
      <c r="IMA18" s="886"/>
      <c r="IMB18" s="885"/>
      <c r="IMC18" s="886"/>
      <c r="IMD18" s="886"/>
      <c r="IME18" s="886"/>
      <c r="IMF18" s="885"/>
      <c r="IMG18" s="886"/>
      <c r="IMH18" s="886"/>
      <c r="IMI18" s="886"/>
      <c r="IMJ18" s="885"/>
      <c r="IMK18" s="886"/>
      <c r="IML18" s="886"/>
      <c r="IMM18" s="886"/>
      <c r="IMN18" s="885"/>
      <c r="IMO18" s="886"/>
      <c r="IMP18" s="886"/>
      <c r="IMQ18" s="886"/>
      <c r="IMR18" s="885"/>
      <c r="IMS18" s="886"/>
      <c r="IMT18" s="886"/>
      <c r="IMU18" s="886"/>
      <c r="IMV18" s="885"/>
      <c r="IMW18" s="886"/>
      <c r="IMX18" s="886"/>
      <c r="IMY18" s="886"/>
      <c r="IMZ18" s="885"/>
      <c r="INA18" s="886"/>
      <c r="INB18" s="886"/>
      <c r="INC18" s="886"/>
      <c r="IND18" s="885"/>
      <c r="INE18" s="886"/>
      <c r="INF18" s="886"/>
      <c r="ING18" s="886"/>
      <c r="INH18" s="885"/>
      <c r="INI18" s="886"/>
      <c r="INJ18" s="886"/>
      <c r="INK18" s="886"/>
      <c r="INL18" s="885"/>
      <c r="INM18" s="886"/>
      <c r="INN18" s="886"/>
      <c r="INO18" s="886"/>
      <c r="INP18" s="885"/>
      <c r="INQ18" s="886"/>
      <c r="INR18" s="886"/>
      <c r="INS18" s="886"/>
      <c r="INT18" s="885"/>
      <c r="INU18" s="886"/>
      <c r="INV18" s="886"/>
      <c r="INW18" s="886"/>
      <c r="INX18" s="885"/>
      <c r="INY18" s="886"/>
      <c r="INZ18" s="886"/>
      <c r="IOA18" s="886"/>
      <c r="IOB18" s="885"/>
      <c r="IOC18" s="886"/>
      <c r="IOD18" s="886"/>
      <c r="IOE18" s="886"/>
      <c r="IOF18" s="885"/>
      <c r="IOG18" s="886"/>
      <c r="IOH18" s="886"/>
      <c r="IOI18" s="886"/>
      <c r="IOJ18" s="885"/>
      <c r="IOK18" s="886"/>
      <c r="IOL18" s="886"/>
      <c r="IOM18" s="886"/>
      <c r="ION18" s="885"/>
      <c r="IOO18" s="886"/>
      <c r="IOP18" s="886"/>
      <c r="IOQ18" s="886"/>
      <c r="IOR18" s="885"/>
      <c r="IOS18" s="886"/>
      <c r="IOT18" s="886"/>
      <c r="IOU18" s="886"/>
      <c r="IOV18" s="885"/>
      <c r="IOW18" s="886"/>
      <c r="IOX18" s="886"/>
      <c r="IOY18" s="886"/>
      <c r="IOZ18" s="885"/>
      <c r="IPA18" s="886"/>
      <c r="IPB18" s="886"/>
      <c r="IPC18" s="886"/>
      <c r="IPD18" s="885"/>
      <c r="IPE18" s="886"/>
      <c r="IPF18" s="886"/>
      <c r="IPG18" s="886"/>
      <c r="IPH18" s="885"/>
      <c r="IPI18" s="886"/>
      <c r="IPJ18" s="886"/>
      <c r="IPK18" s="886"/>
      <c r="IPL18" s="885"/>
      <c r="IPM18" s="886"/>
      <c r="IPN18" s="886"/>
      <c r="IPO18" s="886"/>
      <c r="IPP18" s="885"/>
      <c r="IPQ18" s="886"/>
      <c r="IPR18" s="886"/>
      <c r="IPS18" s="886"/>
      <c r="IPT18" s="885"/>
      <c r="IPU18" s="886"/>
      <c r="IPV18" s="886"/>
      <c r="IPW18" s="886"/>
      <c r="IPX18" s="885"/>
      <c r="IPY18" s="886"/>
      <c r="IPZ18" s="886"/>
      <c r="IQA18" s="886"/>
      <c r="IQB18" s="885"/>
      <c r="IQC18" s="886"/>
      <c r="IQD18" s="886"/>
      <c r="IQE18" s="886"/>
      <c r="IQF18" s="885"/>
      <c r="IQG18" s="886"/>
      <c r="IQH18" s="886"/>
      <c r="IQI18" s="886"/>
      <c r="IQJ18" s="885"/>
      <c r="IQK18" s="886"/>
      <c r="IQL18" s="886"/>
      <c r="IQM18" s="886"/>
      <c r="IQN18" s="885"/>
      <c r="IQO18" s="886"/>
      <c r="IQP18" s="886"/>
      <c r="IQQ18" s="886"/>
      <c r="IQR18" s="885"/>
      <c r="IQS18" s="886"/>
      <c r="IQT18" s="886"/>
      <c r="IQU18" s="886"/>
      <c r="IQV18" s="885"/>
      <c r="IQW18" s="886"/>
      <c r="IQX18" s="886"/>
      <c r="IQY18" s="886"/>
      <c r="IQZ18" s="885"/>
      <c r="IRA18" s="886"/>
      <c r="IRB18" s="886"/>
      <c r="IRC18" s="886"/>
      <c r="IRD18" s="885"/>
      <c r="IRE18" s="886"/>
      <c r="IRF18" s="886"/>
      <c r="IRG18" s="886"/>
      <c r="IRH18" s="885"/>
      <c r="IRI18" s="886"/>
      <c r="IRJ18" s="886"/>
      <c r="IRK18" s="886"/>
      <c r="IRL18" s="885"/>
      <c r="IRM18" s="886"/>
      <c r="IRN18" s="886"/>
      <c r="IRO18" s="886"/>
      <c r="IRP18" s="885"/>
      <c r="IRQ18" s="886"/>
      <c r="IRR18" s="886"/>
      <c r="IRS18" s="886"/>
      <c r="IRT18" s="885"/>
      <c r="IRU18" s="886"/>
      <c r="IRV18" s="886"/>
      <c r="IRW18" s="886"/>
      <c r="IRX18" s="885"/>
      <c r="IRY18" s="886"/>
      <c r="IRZ18" s="886"/>
      <c r="ISA18" s="886"/>
      <c r="ISB18" s="885"/>
      <c r="ISC18" s="886"/>
      <c r="ISD18" s="886"/>
      <c r="ISE18" s="886"/>
      <c r="ISF18" s="885"/>
      <c r="ISG18" s="886"/>
      <c r="ISH18" s="886"/>
      <c r="ISI18" s="886"/>
      <c r="ISJ18" s="885"/>
      <c r="ISK18" s="886"/>
      <c r="ISL18" s="886"/>
      <c r="ISM18" s="886"/>
      <c r="ISN18" s="885"/>
      <c r="ISO18" s="886"/>
      <c r="ISP18" s="886"/>
      <c r="ISQ18" s="886"/>
      <c r="ISR18" s="885"/>
      <c r="ISS18" s="886"/>
      <c r="IST18" s="886"/>
      <c r="ISU18" s="886"/>
      <c r="ISV18" s="885"/>
      <c r="ISW18" s="886"/>
      <c r="ISX18" s="886"/>
      <c r="ISY18" s="886"/>
      <c r="ISZ18" s="885"/>
      <c r="ITA18" s="886"/>
      <c r="ITB18" s="886"/>
      <c r="ITC18" s="886"/>
      <c r="ITD18" s="885"/>
      <c r="ITE18" s="886"/>
      <c r="ITF18" s="886"/>
      <c r="ITG18" s="886"/>
      <c r="ITH18" s="885"/>
      <c r="ITI18" s="886"/>
      <c r="ITJ18" s="886"/>
      <c r="ITK18" s="886"/>
      <c r="ITL18" s="885"/>
      <c r="ITM18" s="886"/>
      <c r="ITN18" s="886"/>
      <c r="ITO18" s="886"/>
      <c r="ITP18" s="885"/>
      <c r="ITQ18" s="886"/>
      <c r="ITR18" s="886"/>
      <c r="ITS18" s="886"/>
      <c r="ITT18" s="885"/>
      <c r="ITU18" s="886"/>
      <c r="ITV18" s="886"/>
      <c r="ITW18" s="886"/>
      <c r="ITX18" s="885"/>
      <c r="ITY18" s="886"/>
      <c r="ITZ18" s="886"/>
      <c r="IUA18" s="886"/>
      <c r="IUB18" s="885"/>
      <c r="IUC18" s="886"/>
      <c r="IUD18" s="886"/>
      <c r="IUE18" s="886"/>
      <c r="IUF18" s="885"/>
      <c r="IUG18" s="886"/>
      <c r="IUH18" s="886"/>
      <c r="IUI18" s="886"/>
      <c r="IUJ18" s="885"/>
      <c r="IUK18" s="886"/>
      <c r="IUL18" s="886"/>
      <c r="IUM18" s="886"/>
      <c r="IUN18" s="885"/>
      <c r="IUO18" s="886"/>
      <c r="IUP18" s="886"/>
      <c r="IUQ18" s="886"/>
      <c r="IUR18" s="885"/>
      <c r="IUS18" s="886"/>
      <c r="IUT18" s="886"/>
      <c r="IUU18" s="886"/>
      <c r="IUV18" s="885"/>
      <c r="IUW18" s="886"/>
      <c r="IUX18" s="886"/>
      <c r="IUY18" s="886"/>
      <c r="IUZ18" s="885"/>
      <c r="IVA18" s="886"/>
      <c r="IVB18" s="886"/>
      <c r="IVC18" s="886"/>
      <c r="IVD18" s="885"/>
      <c r="IVE18" s="886"/>
      <c r="IVF18" s="886"/>
      <c r="IVG18" s="886"/>
      <c r="IVH18" s="885"/>
      <c r="IVI18" s="886"/>
      <c r="IVJ18" s="886"/>
      <c r="IVK18" s="886"/>
      <c r="IVL18" s="885"/>
      <c r="IVM18" s="886"/>
      <c r="IVN18" s="886"/>
      <c r="IVO18" s="886"/>
      <c r="IVP18" s="885"/>
      <c r="IVQ18" s="886"/>
      <c r="IVR18" s="886"/>
      <c r="IVS18" s="886"/>
      <c r="IVT18" s="885"/>
      <c r="IVU18" s="886"/>
      <c r="IVV18" s="886"/>
      <c r="IVW18" s="886"/>
      <c r="IVX18" s="885"/>
      <c r="IVY18" s="886"/>
      <c r="IVZ18" s="886"/>
      <c r="IWA18" s="886"/>
      <c r="IWB18" s="885"/>
      <c r="IWC18" s="886"/>
      <c r="IWD18" s="886"/>
      <c r="IWE18" s="886"/>
      <c r="IWF18" s="885"/>
      <c r="IWG18" s="886"/>
      <c r="IWH18" s="886"/>
      <c r="IWI18" s="886"/>
      <c r="IWJ18" s="885"/>
      <c r="IWK18" s="886"/>
      <c r="IWL18" s="886"/>
      <c r="IWM18" s="886"/>
      <c r="IWN18" s="885"/>
      <c r="IWO18" s="886"/>
      <c r="IWP18" s="886"/>
      <c r="IWQ18" s="886"/>
      <c r="IWR18" s="885"/>
      <c r="IWS18" s="886"/>
      <c r="IWT18" s="886"/>
      <c r="IWU18" s="886"/>
      <c r="IWV18" s="885"/>
      <c r="IWW18" s="886"/>
      <c r="IWX18" s="886"/>
      <c r="IWY18" s="886"/>
      <c r="IWZ18" s="885"/>
      <c r="IXA18" s="886"/>
      <c r="IXB18" s="886"/>
      <c r="IXC18" s="886"/>
      <c r="IXD18" s="885"/>
      <c r="IXE18" s="886"/>
      <c r="IXF18" s="886"/>
      <c r="IXG18" s="886"/>
      <c r="IXH18" s="885"/>
      <c r="IXI18" s="886"/>
      <c r="IXJ18" s="886"/>
      <c r="IXK18" s="886"/>
      <c r="IXL18" s="885"/>
      <c r="IXM18" s="886"/>
      <c r="IXN18" s="886"/>
      <c r="IXO18" s="886"/>
      <c r="IXP18" s="885"/>
      <c r="IXQ18" s="886"/>
      <c r="IXR18" s="886"/>
      <c r="IXS18" s="886"/>
      <c r="IXT18" s="885"/>
      <c r="IXU18" s="886"/>
      <c r="IXV18" s="886"/>
      <c r="IXW18" s="886"/>
      <c r="IXX18" s="885"/>
      <c r="IXY18" s="886"/>
      <c r="IXZ18" s="886"/>
      <c r="IYA18" s="886"/>
      <c r="IYB18" s="885"/>
      <c r="IYC18" s="886"/>
      <c r="IYD18" s="886"/>
      <c r="IYE18" s="886"/>
      <c r="IYF18" s="885"/>
      <c r="IYG18" s="886"/>
      <c r="IYH18" s="886"/>
      <c r="IYI18" s="886"/>
      <c r="IYJ18" s="885"/>
      <c r="IYK18" s="886"/>
      <c r="IYL18" s="886"/>
      <c r="IYM18" s="886"/>
      <c r="IYN18" s="885"/>
      <c r="IYO18" s="886"/>
      <c r="IYP18" s="886"/>
      <c r="IYQ18" s="886"/>
      <c r="IYR18" s="885"/>
      <c r="IYS18" s="886"/>
      <c r="IYT18" s="886"/>
      <c r="IYU18" s="886"/>
      <c r="IYV18" s="885"/>
      <c r="IYW18" s="886"/>
      <c r="IYX18" s="886"/>
      <c r="IYY18" s="886"/>
      <c r="IYZ18" s="885"/>
      <c r="IZA18" s="886"/>
      <c r="IZB18" s="886"/>
      <c r="IZC18" s="886"/>
      <c r="IZD18" s="885"/>
      <c r="IZE18" s="886"/>
      <c r="IZF18" s="886"/>
      <c r="IZG18" s="886"/>
      <c r="IZH18" s="885"/>
      <c r="IZI18" s="886"/>
      <c r="IZJ18" s="886"/>
      <c r="IZK18" s="886"/>
      <c r="IZL18" s="885"/>
      <c r="IZM18" s="886"/>
      <c r="IZN18" s="886"/>
      <c r="IZO18" s="886"/>
      <c r="IZP18" s="885"/>
      <c r="IZQ18" s="886"/>
      <c r="IZR18" s="886"/>
      <c r="IZS18" s="886"/>
      <c r="IZT18" s="885"/>
      <c r="IZU18" s="886"/>
      <c r="IZV18" s="886"/>
      <c r="IZW18" s="886"/>
      <c r="IZX18" s="885"/>
      <c r="IZY18" s="886"/>
      <c r="IZZ18" s="886"/>
      <c r="JAA18" s="886"/>
      <c r="JAB18" s="885"/>
      <c r="JAC18" s="886"/>
      <c r="JAD18" s="886"/>
      <c r="JAE18" s="886"/>
      <c r="JAF18" s="885"/>
      <c r="JAG18" s="886"/>
      <c r="JAH18" s="886"/>
      <c r="JAI18" s="886"/>
      <c r="JAJ18" s="885"/>
      <c r="JAK18" s="886"/>
      <c r="JAL18" s="886"/>
      <c r="JAM18" s="886"/>
      <c r="JAN18" s="885"/>
      <c r="JAO18" s="886"/>
      <c r="JAP18" s="886"/>
      <c r="JAQ18" s="886"/>
      <c r="JAR18" s="885"/>
      <c r="JAS18" s="886"/>
      <c r="JAT18" s="886"/>
      <c r="JAU18" s="886"/>
      <c r="JAV18" s="885"/>
      <c r="JAW18" s="886"/>
      <c r="JAX18" s="886"/>
      <c r="JAY18" s="886"/>
      <c r="JAZ18" s="885"/>
      <c r="JBA18" s="886"/>
      <c r="JBB18" s="886"/>
      <c r="JBC18" s="886"/>
      <c r="JBD18" s="885"/>
      <c r="JBE18" s="886"/>
      <c r="JBF18" s="886"/>
      <c r="JBG18" s="886"/>
      <c r="JBH18" s="885"/>
      <c r="JBI18" s="886"/>
      <c r="JBJ18" s="886"/>
      <c r="JBK18" s="886"/>
      <c r="JBL18" s="885"/>
      <c r="JBM18" s="886"/>
      <c r="JBN18" s="886"/>
      <c r="JBO18" s="886"/>
      <c r="JBP18" s="885"/>
      <c r="JBQ18" s="886"/>
      <c r="JBR18" s="886"/>
      <c r="JBS18" s="886"/>
      <c r="JBT18" s="885"/>
      <c r="JBU18" s="886"/>
      <c r="JBV18" s="886"/>
      <c r="JBW18" s="886"/>
      <c r="JBX18" s="885"/>
      <c r="JBY18" s="886"/>
      <c r="JBZ18" s="886"/>
      <c r="JCA18" s="886"/>
      <c r="JCB18" s="885"/>
      <c r="JCC18" s="886"/>
      <c r="JCD18" s="886"/>
      <c r="JCE18" s="886"/>
      <c r="JCF18" s="885"/>
      <c r="JCG18" s="886"/>
      <c r="JCH18" s="886"/>
      <c r="JCI18" s="886"/>
      <c r="JCJ18" s="885"/>
      <c r="JCK18" s="886"/>
      <c r="JCL18" s="886"/>
      <c r="JCM18" s="886"/>
      <c r="JCN18" s="885"/>
      <c r="JCO18" s="886"/>
      <c r="JCP18" s="886"/>
      <c r="JCQ18" s="886"/>
      <c r="JCR18" s="885"/>
      <c r="JCS18" s="886"/>
      <c r="JCT18" s="886"/>
      <c r="JCU18" s="886"/>
      <c r="JCV18" s="885"/>
      <c r="JCW18" s="886"/>
      <c r="JCX18" s="886"/>
      <c r="JCY18" s="886"/>
      <c r="JCZ18" s="885"/>
      <c r="JDA18" s="886"/>
      <c r="JDB18" s="886"/>
      <c r="JDC18" s="886"/>
      <c r="JDD18" s="885"/>
      <c r="JDE18" s="886"/>
      <c r="JDF18" s="886"/>
      <c r="JDG18" s="886"/>
      <c r="JDH18" s="885"/>
      <c r="JDI18" s="886"/>
      <c r="JDJ18" s="886"/>
      <c r="JDK18" s="886"/>
      <c r="JDL18" s="885"/>
      <c r="JDM18" s="886"/>
      <c r="JDN18" s="886"/>
      <c r="JDO18" s="886"/>
      <c r="JDP18" s="885"/>
      <c r="JDQ18" s="886"/>
      <c r="JDR18" s="886"/>
      <c r="JDS18" s="886"/>
      <c r="JDT18" s="885"/>
      <c r="JDU18" s="886"/>
      <c r="JDV18" s="886"/>
      <c r="JDW18" s="886"/>
      <c r="JDX18" s="885"/>
      <c r="JDY18" s="886"/>
      <c r="JDZ18" s="886"/>
      <c r="JEA18" s="886"/>
      <c r="JEB18" s="885"/>
      <c r="JEC18" s="886"/>
      <c r="JED18" s="886"/>
      <c r="JEE18" s="886"/>
      <c r="JEF18" s="885"/>
      <c r="JEG18" s="886"/>
      <c r="JEH18" s="886"/>
      <c r="JEI18" s="886"/>
      <c r="JEJ18" s="885"/>
      <c r="JEK18" s="886"/>
      <c r="JEL18" s="886"/>
      <c r="JEM18" s="886"/>
      <c r="JEN18" s="885"/>
      <c r="JEO18" s="886"/>
      <c r="JEP18" s="886"/>
      <c r="JEQ18" s="886"/>
      <c r="JER18" s="885"/>
      <c r="JES18" s="886"/>
      <c r="JET18" s="886"/>
      <c r="JEU18" s="886"/>
      <c r="JEV18" s="885"/>
      <c r="JEW18" s="886"/>
      <c r="JEX18" s="886"/>
      <c r="JEY18" s="886"/>
      <c r="JEZ18" s="885"/>
      <c r="JFA18" s="886"/>
      <c r="JFB18" s="886"/>
      <c r="JFC18" s="886"/>
      <c r="JFD18" s="885"/>
      <c r="JFE18" s="886"/>
      <c r="JFF18" s="886"/>
      <c r="JFG18" s="886"/>
      <c r="JFH18" s="885"/>
      <c r="JFI18" s="886"/>
      <c r="JFJ18" s="886"/>
      <c r="JFK18" s="886"/>
      <c r="JFL18" s="885"/>
      <c r="JFM18" s="886"/>
      <c r="JFN18" s="886"/>
      <c r="JFO18" s="886"/>
      <c r="JFP18" s="885"/>
      <c r="JFQ18" s="886"/>
      <c r="JFR18" s="886"/>
      <c r="JFS18" s="886"/>
      <c r="JFT18" s="885"/>
      <c r="JFU18" s="886"/>
      <c r="JFV18" s="886"/>
      <c r="JFW18" s="886"/>
      <c r="JFX18" s="885"/>
      <c r="JFY18" s="886"/>
      <c r="JFZ18" s="886"/>
      <c r="JGA18" s="886"/>
      <c r="JGB18" s="885"/>
      <c r="JGC18" s="886"/>
      <c r="JGD18" s="886"/>
      <c r="JGE18" s="886"/>
      <c r="JGF18" s="885"/>
      <c r="JGG18" s="886"/>
      <c r="JGH18" s="886"/>
      <c r="JGI18" s="886"/>
      <c r="JGJ18" s="885"/>
      <c r="JGK18" s="886"/>
      <c r="JGL18" s="886"/>
      <c r="JGM18" s="886"/>
      <c r="JGN18" s="885"/>
      <c r="JGO18" s="886"/>
      <c r="JGP18" s="886"/>
      <c r="JGQ18" s="886"/>
      <c r="JGR18" s="885"/>
      <c r="JGS18" s="886"/>
      <c r="JGT18" s="886"/>
      <c r="JGU18" s="886"/>
      <c r="JGV18" s="885"/>
      <c r="JGW18" s="886"/>
      <c r="JGX18" s="886"/>
      <c r="JGY18" s="886"/>
      <c r="JGZ18" s="885"/>
      <c r="JHA18" s="886"/>
      <c r="JHB18" s="886"/>
      <c r="JHC18" s="886"/>
      <c r="JHD18" s="885"/>
      <c r="JHE18" s="886"/>
      <c r="JHF18" s="886"/>
      <c r="JHG18" s="886"/>
      <c r="JHH18" s="885"/>
      <c r="JHI18" s="886"/>
      <c r="JHJ18" s="886"/>
      <c r="JHK18" s="886"/>
      <c r="JHL18" s="885"/>
      <c r="JHM18" s="886"/>
      <c r="JHN18" s="886"/>
      <c r="JHO18" s="886"/>
      <c r="JHP18" s="885"/>
      <c r="JHQ18" s="886"/>
      <c r="JHR18" s="886"/>
      <c r="JHS18" s="886"/>
      <c r="JHT18" s="885"/>
      <c r="JHU18" s="886"/>
      <c r="JHV18" s="886"/>
      <c r="JHW18" s="886"/>
      <c r="JHX18" s="885"/>
      <c r="JHY18" s="886"/>
      <c r="JHZ18" s="886"/>
      <c r="JIA18" s="886"/>
      <c r="JIB18" s="885"/>
      <c r="JIC18" s="886"/>
      <c r="JID18" s="886"/>
      <c r="JIE18" s="886"/>
      <c r="JIF18" s="885"/>
      <c r="JIG18" s="886"/>
      <c r="JIH18" s="886"/>
      <c r="JII18" s="886"/>
      <c r="JIJ18" s="885"/>
      <c r="JIK18" s="886"/>
      <c r="JIL18" s="886"/>
      <c r="JIM18" s="886"/>
      <c r="JIN18" s="885"/>
      <c r="JIO18" s="886"/>
      <c r="JIP18" s="886"/>
      <c r="JIQ18" s="886"/>
      <c r="JIR18" s="885"/>
      <c r="JIS18" s="886"/>
      <c r="JIT18" s="886"/>
      <c r="JIU18" s="886"/>
      <c r="JIV18" s="885"/>
      <c r="JIW18" s="886"/>
      <c r="JIX18" s="886"/>
      <c r="JIY18" s="886"/>
      <c r="JIZ18" s="885"/>
      <c r="JJA18" s="886"/>
      <c r="JJB18" s="886"/>
      <c r="JJC18" s="886"/>
      <c r="JJD18" s="885"/>
      <c r="JJE18" s="886"/>
      <c r="JJF18" s="886"/>
      <c r="JJG18" s="886"/>
      <c r="JJH18" s="885"/>
      <c r="JJI18" s="886"/>
      <c r="JJJ18" s="886"/>
      <c r="JJK18" s="886"/>
      <c r="JJL18" s="885"/>
      <c r="JJM18" s="886"/>
      <c r="JJN18" s="886"/>
      <c r="JJO18" s="886"/>
      <c r="JJP18" s="885"/>
      <c r="JJQ18" s="886"/>
      <c r="JJR18" s="886"/>
      <c r="JJS18" s="886"/>
      <c r="JJT18" s="885"/>
      <c r="JJU18" s="886"/>
      <c r="JJV18" s="886"/>
      <c r="JJW18" s="886"/>
      <c r="JJX18" s="885"/>
      <c r="JJY18" s="886"/>
      <c r="JJZ18" s="886"/>
      <c r="JKA18" s="886"/>
      <c r="JKB18" s="885"/>
      <c r="JKC18" s="886"/>
      <c r="JKD18" s="886"/>
      <c r="JKE18" s="886"/>
      <c r="JKF18" s="885"/>
      <c r="JKG18" s="886"/>
      <c r="JKH18" s="886"/>
      <c r="JKI18" s="886"/>
      <c r="JKJ18" s="885"/>
      <c r="JKK18" s="886"/>
      <c r="JKL18" s="886"/>
      <c r="JKM18" s="886"/>
      <c r="JKN18" s="885"/>
      <c r="JKO18" s="886"/>
      <c r="JKP18" s="886"/>
      <c r="JKQ18" s="886"/>
      <c r="JKR18" s="885"/>
      <c r="JKS18" s="886"/>
      <c r="JKT18" s="886"/>
      <c r="JKU18" s="886"/>
      <c r="JKV18" s="885"/>
      <c r="JKW18" s="886"/>
      <c r="JKX18" s="886"/>
      <c r="JKY18" s="886"/>
      <c r="JKZ18" s="885"/>
      <c r="JLA18" s="886"/>
      <c r="JLB18" s="886"/>
      <c r="JLC18" s="886"/>
      <c r="JLD18" s="885"/>
      <c r="JLE18" s="886"/>
      <c r="JLF18" s="886"/>
      <c r="JLG18" s="886"/>
      <c r="JLH18" s="885"/>
      <c r="JLI18" s="886"/>
      <c r="JLJ18" s="886"/>
      <c r="JLK18" s="886"/>
      <c r="JLL18" s="885"/>
      <c r="JLM18" s="886"/>
      <c r="JLN18" s="886"/>
      <c r="JLO18" s="886"/>
      <c r="JLP18" s="885"/>
      <c r="JLQ18" s="886"/>
      <c r="JLR18" s="886"/>
      <c r="JLS18" s="886"/>
      <c r="JLT18" s="885"/>
      <c r="JLU18" s="886"/>
      <c r="JLV18" s="886"/>
      <c r="JLW18" s="886"/>
      <c r="JLX18" s="885"/>
      <c r="JLY18" s="886"/>
      <c r="JLZ18" s="886"/>
      <c r="JMA18" s="886"/>
      <c r="JMB18" s="885"/>
      <c r="JMC18" s="886"/>
      <c r="JMD18" s="886"/>
      <c r="JME18" s="886"/>
      <c r="JMF18" s="885"/>
      <c r="JMG18" s="886"/>
      <c r="JMH18" s="886"/>
      <c r="JMI18" s="886"/>
      <c r="JMJ18" s="885"/>
      <c r="JMK18" s="886"/>
      <c r="JML18" s="886"/>
      <c r="JMM18" s="886"/>
      <c r="JMN18" s="885"/>
      <c r="JMO18" s="886"/>
      <c r="JMP18" s="886"/>
      <c r="JMQ18" s="886"/>
      <c r="JMR18" s="885"/>
      <c r="JMS18" s="886"/>
      <c r="JMT18" s="886"/>
      <c r="JMU18" s="886"/>
      <c r="JMV18" s="885"/>
      <c r="JMW18" s="886"/>
      <c r="JMX18" s="886"/>
      <c r="JMY18" s="886"/>
      <c r="JMZ18" s="885"/>
      <c r="JNA18" s="886"/>
      <c r="JNB18" s="886"/>
      <c r="JNC18" s="886"/>
      <c r="JND18" s="885"/>
      <c r="JNE18" s="886"/>
      <c r="JNF18" s="886"/>
      <c r="JNG18" s="886"/>
      <c r="JNH18" s="885"/>
      <c r="JNI18" s="886"/>
      <c r="JNJ18" s="886"/>
      <c r="JNK18" s="886"/>
      <c r="JNL18" s="885"/>
      <c r="JNM18" s="886"/>
      <c r="JNN18" s="886"/>
      <c r="JNO18" s="886"/>
      <c r="JNP18" s="885"/>
      <c r="JNQ18" s="886"/>
      <c r="JNR18" s="886"/>
      <c r="JNS18" s="886"/>
      <c r="JNT18" s="885"/>
      <c r="JNU18" s="886"/>
      <c r="JNV18" s="886"/>
      <c r="JNW18" s="886"/>
      <c r="JNX18" s="885"/>
      <c r="JNY18" s="886"/>
      <c r="JNZ18" s="886"/>
      <c r="JOA18" s="886"/>
      <c r="JOB18" s="885"/>
      <c r="JOC18" s="886"/>
      <c r="JOD18" s="886"/>
      <c r="JOE18" s="886"/>
      <c r="JOF18" s="885"/>
      <c r="JOG18" s="886"/>
      <c r="JOH18" s="886"/>
      <c r="JOI18" s="886"/>
      <c r="JOJ18" s="885"/>
      <c r="JOK18" s="886"/>
      <c r="JOL18" s="886"/>
      <c r="JOM18" s="886"/>
      <c r="JON18" s="885"/>
      <c r="JOO18" s="886"/>
      <c r="JOP18" s="886"/>
      <c r="JOQ18" s="886"/>
      <c r="JOR18" s="885"/>
      <c r="JOS18" s="886"/>
      <c r="JOT18" s="886"/>
      <c r="JOU18" s="886"/>
      <c r="JOV18" s="885"/>
      <c r="JOW18" s="886"/>
      <c r="JOX18" s="886"/>
      <c r="JOY18" s="886"/>
      <c r="JOZ18" s="885"/>
      <c r="JPA18" s="886"/>
      <c r="JPB18" s="886"/>
      <c r="JPC18" s="886"/>
      <c r="JPD18" s="885"/>
      <c r="JPE18" s="886"/>
      <c r="JPF18" s="886"/>
      <c r="JPG18" s="886"/>
      <c r="JPH18" s="885"/>
      <c r="JPI18" s="886"/>
      <c r="JPJ18" s="886"/>
      <c r="JPK18" s="886"/>
      <c r="JPL18" s="885"/>
      <c r="JPM18" s="886"/>
      <c r="JPN18" s="886"/>
      <c r="JPO18" s="886"/>
      <c r="JPP18" s="885"/>
      <c r="JPQ18" s="886"/>
      <c r="JPR18" s="886"/>
      <c r="JPS18" s="886"/>
      <c r="JPT18" s="885"/>
      <c r="JPU18" s="886"/>
      <c r="JPV18" s="886"/>
      <c r="JPW18" s="886"/>
      <c r="JPX18" s="885"/>
      <c r="JPY18" s="886"/>
      <c r="JPZ18" s="886"/>
      <c r="JQA18" s="886"/>
      <c r="JQB18" s="885"/>
      <c r="JQC18" s="886"/>
      <c r="JQD18" s="886"/>
      <c r="JQE18" s="886"/>
      <c r="JQF18" s="885"/>
      <c r="JQG18" s="886"/>
      <c r="JQH18" s="886"/>
      <c r="JQI18" s="886"/>
      <c r="JQJ18" s="885"/>
      <c r="JQK18" s="886"/>
      <c r="JQL18" s="886"/>
      <c r="JQM18" s="886"/>
      <c r="JQN18" s="885"/>
      <c r="JQO18" s="886"/>
      <c r="JQP18" s="886"/>
      <c r="JQQ18" s="886"/>
      <c r="JQR18" s="885"/>
      <c r="JQS18" s="886"/>
      <c r="JQT18" s="886"/>
      <c r="JQU18" s="886"/>
      <c r="JQV18" s="885"/>
      <c r="JQW18" s="886"/>
      <c r="JQX18" s="886"/>
      <c r="JQY18" s="886"/>
      <c r="JQZ18" s="885"/>
      <c r="JRA18" s="886"/>
      <c r="JRB18" s="886"/>
      <c r="JRC18" s="886"/>
      <c r="JRD18" s="885"/>
      <c r="JRE18" s="886"/>
      <c r="JRF18" s="886"/>
      <c r="JRG18" s="886"/>
      <c r="JRH18" s="885"/>
      <c r="JRI18" s="886"/>
      <c r="JRJ18" s="886"/>
      <c r="JRK18" s="886"/>
      <c r="JRL18" s="885"/>
      <c r="JRM18" s="886"/>
      <c r="JRN18" s="886"/>
      <c r="JRO18" s="886"/>
      <c r="JRP18" s="885"/>
      <c r="JRQ18" s="886"/>
      <c r="JRR18" s="886"/>
      <c r="JRS18" s="886"/>
      <c r="JRT18" s="885"/>
      <c r="JRU18" s="886"/>
      <c r="JRV18" s="886"/>
      <c r="JRW18" s="886"/>
      <c r="JRX18" s="885"/>
      <c r="JRY18" s="886"/>
      <c r="JRZ18" s="886"/>
      <c r="JSA18" s="886"/>
      <c r="JSB18" s="885"/>
      <c r="JSC18" s="886"/>
      <c r="JSD18" s="886"/>
      <c r="JSE18" s="886"/>
      <c r="JSF18" s="885"/>
      <c r="JSG18" s="886"/>
      <c r="JSH18" s="886"/>
      <c r="JSI18" s="886"/>
      <c r="JSJ18" s="885"/>
      <c r="JSK18" s="886"/>
      <c r="JSL18" s="886"/>
      <c r="JSM18" s="886"/>
      <c r="JSN18" s="885"/>
      <c r="JSO18" s="886"/>
      <c r="JSP18" s="886"/>
      <c r="JSQ18" s="886"/>
      <c r="JSR18" s="885"/>
      <c r="JSS18" s="886"/>
      <c r="JST18" s="886"/>
      <c r="JSU18" s="886"/>
      <c r="JSV18" s="885"/>
      <c r="JSW18" s="886"/>
      <c r="JSX18" s="886"/>
      <c r="JSY18" s="886"/>
      <c r="JSZ18" s="885"/>
      <c r="JTA18" s="886"/>
      <c r="JTB18" s="886"/>
      <c r="JTC18" s="886"/>
      <c r="JTD18" s="885"/>
      <c r="JTE18" s="886"/>
      <c r="JTF18" s="886"/>
      <c r="JTG18" s="886"/>
      <c r="JTH18" s="885"/>
      <c r="JTI18" s="886"/>
      <c r="JTJ18" s="886"/>
      <c r="JTK18" s="886"/>
      <c r="JTL18" s="885"/>
      <c r="JTM18" s="886"/>
      <c r="JTN18" s="886"/>
      <c r="JTO18" s="886"/>
      <c r="JTP18" s="885"/>
      <c r="JTQ18" s="886"/>
      <c r="JTR18" s="886"/>
      <c r="JTS18" s="886"/>
      <c r="JTT18" s="885"/>
      <c r="JTU18" s="886"/>
      <c r="JTV18" s="886"/>
      <c r="JTW18" s="886"/>
      <c r="JTX18" s="885"/>
      <c r="JTY18" s="886"/>
      <c r="JTZ18" s="886"/>
      <c r="JUA18" s="886"/>
      <c r="JUB18" s="885"/>
      <c r="JUC18" s="886"/>
      <c r="JUD18" s="886"/>
      <c r="JUE18" s="886"/>
      <c r="JUF18" s="885"/>
      <c r="JUG18" s="886"/>
      <c r="JUH18" s="886"/>
      <c r="JUI18" s="886"/>
      <c r="JUJ18" s="885"/>
      <c r="JUK18" s="886"/>
      <c r="JUL18" s="886"/>
      <c r="JUM18" s="886"/>
      <c r="JUN18" s="885"/>
      <c r="JUO18" s="886"/>
      <c r="JUP18" s="886"/>
      <c r="JUQ18" s="886"/>
      <c r="JUR18" s="885"/>
      <c r="JUS18" s="886"/>
      <c r="JUT18" s="886"/>
      <c r="JUU18" s="886"/>
      <c r="JUV18" s="885"/>
      <c r="JUW18" s="886"/>
      <c r="JUX18" s="886"/>
      <c r="JUY18" s="886"/>
      <c r="JUZ18" s="885"/>
      <c r="JVA18" s="886"/>
      <c r="JVB18" s="886"/>
      <c r="JVC18" s="886"/>
      <c r="JVD18" s="885"/>
      <c r="JVE18" s="886"/>
      <c r="JVF18" s="886"/>
      <c r="JVG18" s="886"/>
      <c r="JVH18" s="885"/>
      <c r="JVI18" s="886"/>
      <c r="JVJ18" s="886"/>
      <c r="JVK18" s="886"/>
      <c r="JVL18" s="885"/>
      <c r="JVM18" s="886"/>
      <c r="JVN18" s="886"/>
      <c r="JVO18" s="886"/>
      <c r="JVP18" s="885"/>
      <c r="JVQ18" s="886"/>
      <c r="JVR18" s="886"/>
      <c r="JVS18" s="886"/>
      <c r="JVT18" s="885"/>
      <c r="JVU18" s="886"/>
      <c r="JVV18" s="886"/>
      <c r="JVW18" s="886"/>
      <c r="JVX18" s="885"/>
      <c r="JVY18" s="886"/>
      <c r="JVZ18" s="886"/>
      <c r="JWA18" s="886"/>
      <c r="JWB18" s="885"/>
      <c r="JWC18" s="886"/>
      <c r="JWD18" s="886"/>
      <c r="JWE18" s="886"/>
      <c r="JWF18" s="885"/>
      <c r="JWG18" s="886"/>
      <c r="JWH18" s="886"/>
      <c r="JWI18" s="886"/>
      <c r="JWJ18" s="885"/>
      <c r="JWK18" s="886"/>
      <c r="JWL18" s="886"/>
      <c r="JWM18" s="886"/>
      <c r="JWN18" s="885"/>
      <c r="JWO18" s="886"/>
      <c r="JWP18" s="886"/>
      <c r="JWQ18" s="886"/>
      <c r="JWR18" s="885"/>
      <c r="JWS18" s="886"/>
      <c r="JWT18" s="886"/>
      <c r="JWU18" s="886"/>
      <c r="JWV18" s="885"/>
      <c r="JWW18" s="886"/>
      <c r="JWX18" s="886"/>
      <c r="JWY18" s="886"/>
      <c r="JWZ18" s="885"/>
      <c r="JXA18" s="886"/>
      <c r="JXB18" s="886"/>
      <c r="JXC18" s="886"/>
      <c r="JXD18" s="885"/>
      <c r="JXE18" s="886"/>
      <c r="JXF18" s="886"/>
      <c r="JXG18" s="886"/>
      <c r="JXH18" s="885"/>
      <c r="JXI18" s="886"/>
      <c r="JXJ18" s="886"/>
      <c r="JXK18" s="886"/>
      <c r="JXL18" s="885"/>
      <c r="JXM18" s="886"/>
      <c r="JXN18" s="886"/>
      <c r="JXO18" s="886"/>
      <c r="JXP18" s="885"/>
      <c r="JXQ18" s="886"/>
      <c r="JXR18" s="886"/>
      <c r="JXS18" s="886"/>
      <c r="JXT18" s="885"/>
      <c r="JXU18" s="886"/>
      <c r="JXV18" s="886"/>
      <c r="JXW18" s="886"/>
      <c r="JXX18" s="885"/>
      <c r="JXY18" s="886"/>
      <c r="JXZ18" s="886"/>
      <c r="JYA18" s="886"/>
      <c r="JYB18" s="885"/>
      <c r="JYC18" s="886"/>
      <c r="JYD18" s="886"/>
      <c r="JYE18" s="886"/>
      <c r="JYF18" s="885"/>
      <c r="JYG18" s="886"/>
      <c r="JYH18" s="886"/>
      <c r="JYI18" s="886"/>
      <c r="JYJ18" s="885"/>
      <c r="JYK18" s="886"/>
      <c r="JYL18" s="886"/>
      <c r="JYM18" s="886"/>
      <c r="JYN18" s="885"/>
      <c r="JYO18" s="886"/>
      <c r="JYP18" s="886"/>
      <c r="JYQ18" s="886"/>
      <c r="JYR18" s="885"/>
      <c r="JYS18" s="886"/>
      <c r="JYT18" s="886"/>
      <c r="JYU18" s="886"/>
      <c r="JYV18" s="885"/>
      <c r="JYW18" s="886"/>
      <c r="JYX18" s="886"/>
      <c r="JYY18" s="886"/>
      <c r="JYZ18" s="885"/>
      <c r="JZA18" s="886"/>
      <c r="JZB18" s="886"/>
      <c r="JZC18" s="886"/>
      <c r="JZD18" s="885"/>
      <c r="JZE18" s="886"/>
      <c r="JZF18" s="886"/>
      <c r="JZG18" s="886"/>
      <c r="JZH18" s="885"/>
      <c r="JZI18" s="886"/>
      <c r="JZJ18" s="886"/>
      <c r="JZK18" s="886"/>
      <c r="JZL18" s="885"/>
      <c r="JZM18" s="886"/>
      <c r="JZN18" s="886"/>
      <c r="JZO18" s="886"/>
      <c r="JZP18" s="885"/>
      <c r="JZQ18" s="886"/>
      <c r="JZR18" s="886"/>
      <c r="JZS18" s="886"/>
      <c r="JZT18" s="885"/>
      <c r="JZU18" s="886"/>
      <c r="JZV18" s="886"/>
      <c r="JZW18" s="886"/>
      <c r="JZX18" s="885"/>
      <c r="JZY18" s="886"/>
      <c r="JZZ18" s="886"/>
      <c r="KAA18" s="886"/>
      <c r="KAB18" s="885"/>
      <c r="KAC18" s="886"/>
      <c r="KAD18" s="886"/>
      <c r="KAE18" s="886"/>
      <c r="KAF18" s="885"/>
      <c r="KAG18" s="886"/>
      <c r="KAH18" s="886"/>
      <c r="KAI18" s="886"/>
      <c r="KAJ18" s="885"/>
      <c r="KAK18" s="886"/>
      <c r="KAL18" s="886"/>
      <c r="KAM18" s="886"/>
      <c r="KAN18" s="885"/>
      <c r="KAO18" s="886"/>
      <c r="KAP18" s="886"/>
      <c r="KAQ18" s="886"/>
      <c r="KAR18" s="885"/>
      <c r="KAS18" s="886"/>
      <c r="KAT18" s="886"/>
      <c r="KAU18" s="886"/>
      <c r="KAV18" s="885"/>
      <c r="KAW18" s="886"/>
      <c r="KAX18" s="886"/>
      <c r="KAY18" s="886"/>
      <c r="KAZ18" s="885"/>
      <c r="KBA18" s="886"/>
      <c r="KBB18" s="886"/>
      <c r="KBC18" s="886"/>
      <c r="KBD18" s="885"/>
      <c r="KBE18" s="886"/>
      <c r="KBF18" s="886"/>
      <c r="KBG18" s="886"/>
      <c r="KBH18" s="885"/>
      <c r="KBI18" s="886"/>
      <c r="KBJ18" s="886"/>
      <c r="KBK18" s="886"/>
      <c r="KBL18" s="885"/>
      <c r="KBM18" s="886"/>
      <c r="KBN18" s="886"/>
      <c r="KBO18" s="886"/>
      <c r="KBP18" s="885"/>
      <c r="KBQ18" s="886"/>
      <c r="KBR18" s="886"/>
      <c r="KBS18" s="886"/>
      <c r="KBT18" s="885"/>
      <c r="KBU18" s="886"/>
      <c r="KBV18" s="886"/>
      <c r="KBW18" s="886"/>
      <c r="KBX18" s="885"/>
      <c r="KBY18" s="886"/>
      <c r="KBZ18" s="886"/>
      <c r="KCA18" s="886"/>
      <c r="KCB18" s="885"/>
      <c r="KCC18" s="886"/>
      <c r="KCD18" s="886"/>
      <c r="KCE18" s="886"/>
      <c r="KCF18" s="885"/>
      <c r="KCG18" s="886"/>
      <c r="KCH18" s="886"/>
      <c r="KCI18" s="886"/>
      <c r="KCJ18" s="885"/>
      <c r="KCK18" s="886"/>
      <c r="KCL18" s="886"/>
      <c r="KCM18" s="886"/>
      <c r="KCN18" s="885"/>
      <c r="KCO18" s="886"/>
      <c r="KCP18" s="886"/>
      <c r="KCQ18" s="886"/>
      <c r="KCR18" s="885"/>
      <c r="KCS18" s="886"/>
      <c r="KCT18" s="886"/>
      <c r="KCU18" s="886"/>
      <c r="KCV18" s="885"/>
      <c r="KCW18" s="886"/>
      <c r="KCX18" s="886"/>
      <c r="KCY18" s="886"/>
      <c r="KCZ18" s="885"/>
      <c r="KDA18" s="886"/>
      <c r="KDB18" s="886"/>
      <c r="KDC18" s="886"/>
      <c r="KDD18" s="885"/>
      <c r="KDE18" s="886"/>
      <c r="KDF18" s="886"/>
      <c r="KDG18" s="886"/>
      <c r="KDH18" s="885"/>
      <c r="KDI18" s="886"/>
      <c r="KDJ18" s="886"/>
      <c r="KDK18" s="886"/>
      <c r="KDL18" s="885"/>
      <c r="KDM18" s="886"/>
      <c r="KDN18" s="886"/>
      <c r="KDO18" s="886"/>
      <c r="KDP18" s="885"/>
      <c r="KDQ18" s="886"/>
      <c r="KDR18" s="886"/>
      <c r="KDS18" s="886"/>
      <c r="KDT18" s="885"/>
      <c r="KDU18" s="886"/>
      <c r="KDV18" s="886"/>
      <c r="KDW18" s="886"/>
      <c r="KDX18" s="885"/>
      <c r="KDY18" s="886"/>
      <c r="KDZ18" s="886"/>
      <c r="KEA18" s="886"/>
      <c r="KEB18" s="885"/>
      <c r="KEC18" s="886"/>
      <c r="KED18" s="886"/>
      <c r="KEE18" s="886"/>
      <c r="KEF18" s="885"/>
      <c r="KEG18" s="886"/>
      <c r="KEH18" s="886"/>
      <c r="KEI18" s="886"/>
      <c r="KEJ18" s="885"/>
      <c r="KEK18" s="886"/>
      <c r="KEL18" s="886"/>
      <c r="KEM18" s="886"/>
      <c r="KEN18" s="885"/>
      <c r="KEO18" s="886"/>
      <c r="KEP18" s="886"/>
      <c r="KEQ18" s="886"/>
      <c r="KER18" s="885"/>
      <c r="KES18" s="886"/>
      <c r="KET18" s="886"/>
      <c r="KEU18" s="886"/>
      <c r="KEV18" s="885"/>
      <c r="KEW18" s="886"/>
      <c r="KEX18" s="886"/>
      <c r="KEY18" s="886"/>
      <c r="KEZ18" s="885"/>
      <c r="KFA18" s="886"/>
      <c r="KFB18" s="886"/>
      <c r="KFC18" s="886"/>
      <c r="KFD18" s="885"/>
      <c r="KFE18" s="886"/>
      <c r="KFF18" s="886"/>
      <c r="KFG18" s="886"/>
      <c r="KFH18" s="885"/>
      <c r="KFI18" s="886"/>
      <c r="KFJ18" s="886"/>
      <c r="KFK18" s="886"/>
      <c r="KFL18" s="885"/>
      <c r="KFM18" s="886"/>
      <c r="KFN18" s="886"/>
      <c r="KFO18" s="886"/>
      <c r="KFP18" s="885"/>
      <c r="KFQ18" s="886"/>
      <c r="KFR18" s="886"/>
      <c r="KFS18" s="886"/>
      <c r="KFT18" s="885"/>
      <c r="KFU18" s="886"/>
      <c r="KFV18" s="886"/>
      <c r="KFW18" s="886"/>
      <c r="KFX18" s="885"/>
      <c r="KFY18" s="886"/>
      <c r="KFZ18" s="886"/>
      <c r="KGA18" s="886"/>
      <c r="KGB18" s="885"/>
      <c r="KGC18" s="886"/>
      <c r="KGD18" s="886"/>
      <c r="KGE18" s="886"/>
      <c r="KGF18" s="885"/>
      <c r="KGG18" s="886"/>
      <c r="KGH18" s="886"/>
      <c r="KGI18" s="886"/>
      <c r="KGJ18" s="885"/>
      <c r="KGK18" s="886"/>
      <c r="KGL18" s="886"/>
      <c r="KGM18" s="886"/>
      <c r="KGN18" s="885"/>
      <c r="KGO18" s="886"/>
      <c r="KGP18" s="886"/>
      <c r="KGQ18" s="886"/>
      <c r="KGR18" s="885"/>
      <c r="KGS18" s="886"/>
      <c r="KGT18" s="886"/>
      <c r="KGU18" s="886"/>
      <c r="KGV18" s="885"/>
      <c r="KGW18" s="886"/>
      <c r="KGX18" s="886"/>
      <c r="KGY18" s="886"/>
      <c r="KGZ18" s="885"/>
      <c r="KHA18" s="886"/>
      <c r="KHB18" s="886"/>
      <c r="KHC18" s="886"/>
      <c r="KHD18" s="885"/>
      <c r="KHE18" s="886"/>
      <c r="KHF18" s="886"/>
      <c r="KHG18" s="886"/>
      <c r="KHH18" s="885"/>
      <c r="KHI18" s="886"/>
      <c r="KHJ18" s="886"/>
      <c r="KHK18" s="886"/>
      <c r="KHL18" s="885"/>
      <c r="KHM18" s="886"/>
      <c r="KHN18" s="886"/>
      <c r="KHO18" s="886"/>
      <c r="KHP18" s="885"/>
      <c r="KHQ18" s="886"/>
      <c r="KHR18" s="886"/>
      <c r="KHS18" s="886"/>
      <c r="KHT18" s="885"/>
      <c r="KHU18" s="886"/>
      <c r="KHV18" s="886"/>
      <c r="KHW18" s="886"/>
      <c r="KHX18" s="885"/>
      <c r="KHY18" s="886"/>
      <c r="KHZ18" s="886"/>
      <c r="KIA18" s="886"/>
      <c r="KIB18" s="885"/>
      <c r="KIC18" s="886"/>
      <c r="KID18" s="886"/>
      <c r="KIE18" s="886"/>
      <c r="KIF18" s="885"/>
      <c r="KIG18" s="886"/>
      <c r="KIH18" s="886"/>
      <c r="KII18" s="886"/>
      <c r="KIJ18" s="885"/>
      <c r="KIK18" s="886"/>
      <c r="KIL18" s="886"/>
      <c r="KIM18" s="886"/>
      <c r="KIN18" s="885"/>
      <c r="KIO18" s="886"/>
      <c r="KIP18" s="886"/>
      <c r="KIQ18" s="886"/>
      <c r="KIR18" s="885"/>
      <c r="KIS18" s="886"/>
      <c r="KIT18" s="886"/>
      <c r="KIU18" s="886"/>
      <c r="KIV18" s="885"/>
      <c r="KIW18" s="886"/>
      <c r="KIX18" s="886"/>
      <c r="KIY18" s="886"/>
      <c r="KIZ18" s="885"/>
      <c r="KJA18" s="886"/>
      <c r="KJB18" s="886"/>
      <c r="KJC18" s="886"/>
      <c r="KJD18" s="885"/>
      <c r="KJE18" s="886"/>
      <c r="KJF18" s="886"/>
      <c r="KJG18" s="886"/>
      <c r="KJH18" s="885"/>
      <c r="KJI18" s="886"/>
      <c r="KJJ18" s="886"/>
      <c r="KJK18" s="886"/>
      <c r="KJL18" s="885"/>
      <c r="KJM18" s="886"/>
      <c r="KJN18" s="886"/>
      <c r="KJO18" s="886"/>
      <c r="KJP18" s="885"/>
      <c r="KJQ18" s="886"/>
      <c r="KJR18" s="886"/>
      <c r="KJS18" s="886"/>
      <c r="KJT18" s="885"/>
      <c r="KJU18" s="886"/>
      <c r="KJV18" s="886"/>
      <c r="KJW18" s="886"/>
      <c r="KJX18" s="885"/>
      <c r="KJY18" s="886"/>
      <c r="KJZ18" s="886"/>
      <c r="KKA18" s="886"/>
      <c r="KKB18" s="885"/>
      <c r="KKC18" s="886"/>
      <c r="KKD18" s="886"/>
      <c r="KKE18" s="886"/>
      <c r="KKF18" s="885"/>
      <c r="KKG18" s="886"/>
      <c r="KKH18" s="886"/>
      <c r="KKI18" s="886"/>
      <c r="KKJ18" s="885"/>
      <c r="KKK18" s="886"/>
      <c r="KKL18" s="886"/>
      <c r="KKM18" s="886"/>
      <c r="KKN18" s="885"/>
      <c r="KKO18" s="886"/>
      <c r="KKP18" s="886"/>
      <c r="KKQ18" s="886"/>
      <c r="KKR18" s="885"/>
      <c r="KKS18" s="886"/>
      <c r="KKT18" s="886"/>
      <c r="KKU18" s="886"/>
      <c r="KKV18" s="885"/>
      <c r="KKW18" s="886"/>
      <c r="KKX18" s="886"/>
      <c r="KKY18" s="886"/>
      <c r="KKZ18" s="885"/>
      <c r="KLA18" s="886"/>
      <c r="KLB18" s="886"/>
      <c r="KLC18" s="886"/>
      <c r="KLD18" s="885"/>
      <c r="KLE18" s="886"/>
      <c r="KLF18" s="886"/>
      <c r="KLG18" s="886"/>
      <c r="KLH18" s="885"/>
      <c r="KLI18" s="886"/>
      <c r="KLJ18" s="886"/>
      <c r="KLK18" s="886"/>
      <c r="KLL18" s="885"/>
      <c r="KLM18" s="886"/>
      <c r="KLN18" s="886"/>
      <c r="KLO18" s="886"/>
      <c r="KLP18" s="885"/>
      <c r="KLQ18" s="886"/>
      <c r="KLR18" s="886"/>
      <c r="KLS18" s="886"/>
      <c r="KLT18" s="885"/>
      <c r="KLU18" s="886"/>
      <c r="KLV18" s="886"/>
      <c r="KLW18" s="886"/>
      <c r="KLX18" s="885"/>
      <c r="KLY18" s="886"/>
      <c r="KLZ18" s="886"/>
      <c r="KMA18" s="886"/>
      <c r="KMB18" s="885"/>
      <c r="KMC18" s="886"/>
      <c r="KMD18" s="886"/>
      <c r="KME18" s="886"/>
      <c r="KMF18" s="885"/>
      <c r="KMG18" s="886"/>
      <c r="KMH18" s="886"/>
      <c r="KMI18" s="886"/>
      <c r="KMJ18" s="885"/>
      <c r="KMK18" s="886"/>
      <c r="KML18" s="886"/>
      <c r="KMM18" s="886"/>
      <c r="KMN18" s="885"/>
      <c r="KMO18" s="886"/>
      <c r="KMP18" s="886"/>
      <c r="KMQ18" s="886"/>
      <c r="KMR18" s="885"/>
      <c r="KMS18" s="886"/>
      <c r="KMT18" s="886"/>
      <c r="KMU18" s="886"/>
      <c r="KMV18" s="885"/>
      <c r="KMW18" s="886"/>
      <c r="KMX18" s="886"/>
      <c r="KMY18" s="886"/>
      <c r="KMZ18" s="885"/>
      <c r="KNA18" s="886"/>
      <c r="KNB18" s="886"/>
      <c r="KNC18" s="886"/>
      <c r="KND18" s="885"/>
      <c r="KNE18" s="886"/>
      <c r="KNF18" s="886"/>
      <c r="KNG18" s="886"/>
      <c r="KNH18" s="885"/>
      <c r="KNI18" s="886"/>
      <c r="KNJ18" s="886"/>
      <c r="KNK18" s="886"/>
      <c r="KNL18" s="885"/>
      <c r="KNM18" s="886"/>
      <c r="KNN18" s="886"/>
      <c r="KNO18" s="886"/>
      <c r="KNP18" s="885"/>
      <c r="KNQ18" s="886"/>
      <c r="KNR18" s="886"/>
      <c r="KNS18" s="886"/>
      <c r="KNT18" s="885"/>
      <c r="KNU18" s="886"/>
      <c r="KNV18" s="886"/>
      <c r="KNW18" s="886"/>
      <c r="KNX18" s="885"/>
      <c r="KNY18" s="886"/>
      <c r="KNZ18" s="886"/>
      <c r="KOA18" s="886"/>
      <c r="KOB18" s="885"/>
      <c r="KOC18" s="886"/>
      <c r="KOD18" s="886"/>
      <c r="KOE18" s="886"/>
      <c r="KOF18" s="885"/>
      <c r="KOG18" s="886"/>
      <c r="KOH18" s="886"/>
      <c r="KOI18" s="886"/>
      <c r="KOJ18" s="885"/>
      <c r="KOK18" s="886"/>
      <c r="KOL18" s="886"/>
      <c r="KOM18" s="886"/>
      <c r="KON18" s="885"/>
      <c r="KOO18" s="886"/>
      <c r="KOP18" s="886"/>
      <c r="KOQ18" s="886"/>
      <c r="KOR18" s="885"/>
      <c r="KOS18" s="886"/>
      <c r="KOT18" s="886"/>
      <c r="KOU18" s="886"/>
      <c r="KOV18" s="885"/>
      <c r="KOW18" s="886"/>
      <c r="KOX18" s="886"/>
      <c r="KOY18" s="886"/>
      <c r="KOZ18" s="885"/>
      <c r="KPA18" s="886"/>
      <c r="KPB18" s="886"/>
      <c r="KPC18" s="886"/>
      <c r="KPD18" s="885"/>
      <c r="KPE18" s="886"/>
      <c r="KPF18" s="886"/>
      <c r="KPG18" s="886"/>
      <c r="KPH18" s="885"/>
      <c r="KPI18" s="886"/>
      <c r="KPJ18" s="886"/>
      <c r="KPK18" s="886"/>
      <c r="KPL18" s="885"/>
      <c r="KPM18" s="886"/>
      <c r="KPN18" s="886"/>
      <c r="KPO18" s="886"/>
      <c r="KPP18" s="885"/>
      <c r="KPQ18" s="886"/>
      <c r="KPR18" s="886"/>
      <c r="KPS18" s="886"/>
      <c r="KPT18" s="885"/>
      <c r="KPU18" s="886"/>
      <c r="KPV18" s="886"/>
      <c r="KPW18" s="886"/>
      <c r="KPX18" s="885"/>
      <c r="KPY18" s="886"/>
      <c r="KPZ18" s="886"/>
      <c r="KQA18" s="886"/>
      <c r="KQB18" s="885"/>
      <c r="KQC18" s="886"/>
      <c r="KQD18" s="886"/>
      <c r="KQE18" s="886"/>
      <c r="KQF18" s="885"/>
      <c r="KQG18" s="886"/>
      <c r="KQH18" s="886"/>
      <c r="KQI18" s="886"/>
      <c r="KQJ18" s="885"/>
      <c r="KQK18" s="886"/>
      <c r="KQL18" s="886"/>
      <c r="KQM18" s="886"/>
      <c r="KQN18" s="885"/>
      <c r="KQO18" s="886"/>
      <c r="KQP18" s="886"/>
      <c r="KQQ18" s="886"/>
      <c r="KQR18" s="885"/>
      <c r="KQS18" s="886"/>
      <c r="KQT18" s="886"/>
      <c r="KQU18" s="886"/>
      <c r="KQV18" s="885"/>
      <c r="KQW18" s="886"/>
      <c r="KQX18" s="886"/>
      <c r="KQY18" s="886"/>
      <c r="KQZ18" s="885"/>
      <c r="KRA18" s="886"/>
      <c r="KRB18" s="886"/>
      <c r="KRC18" s="886"/>
      <c r="KRD18" s="885"/>
      <c r="KRE18" s="886"/>
      <c r="KRF18" s="886"/>
      <c r="KRG18" s="886"/>
      <c r="KRH18" s="885"/>
      <c r="KRI18" s="886"/>
      <c r="KRJ18" s="886"/>
      <c r="KRK18" s="886"/>
      <c r="KRL18" s="885"/>
      <c r="KRM18" s="886"/>
      <c r="KRN18" s="886"/>
      <c r="KRO18" s="886"/>
      <c r="KRP18" s="885"/>
      <c r="KRQ18" s="886"/>
      <c r="KRR18" s="886"/>
      <c r="KRS18" s="886"/>
      <c r="KRT18" s="885"/>
      <c r="KRU18" s="886"/>
      <c r="KRV18" s="886"/>
      <c r="KRW18" s="886"/>
      <c r="KRX18" s="885"/>
      <c r="KRY18" s="886"/>
      <c r="KRZ18" s="886"/>
      <c r="KSA18" s="886"/>
      <c r="KSB18" s="885"/>
      <c r="KSC18" s="886"/>
      <c r="KSD18" s="886"/>
      <c r="KSE18" s="886"/>
      <c r="KSF18" s="885"/>
      <c r="KSG18" s="886"/>
      <c r="KSH18" s="886"/>
      <c r="KSI18" s="886"/>
      <c r="KSJ18" s="885"/>
      <c r="KSK18" s="886"/>
      <c r="KSL18" s="886"/>
      <c r="KSM18" s="886"/>
      <c r="KSN18" s="885"/>
      <c r="KSO18" s="886"/>
      <c r="KSP18" s="886"/>
      <c r="KSQ18" s="886"/>
      <c r="KSR18" s="885"/>
      <c r="KSS18" s="886"/>
      <c r="KST18" s="886"/>
      <c r="KSU18" s="886"/>
      <c r="KSV18" s="885"/>
      <c r="KSW18" s="886"/>
      <c r="KSX18" s="886"/>
      <c r="KSY18" s="886"/>
      <c r="KSZ18" s="885"/>
      <c r="KTA18" s="886"/>
      <c r="KTB18" s="886"/>
      <c r="KTC18" s="886"/>
      <c r="KTD18" s="885"/>
      <c r="KTE18" s="886"/>
      <c r="KTF18" s="886"/>
      <c r="KTG18" s="886"/>
      <c r="KTH18" s="885"/>
      <c r="KTI18" s="886"/>
      <c r="KTJ18" s="886"/>
      <c r="KTK18" s="886"/>
      <c r="KTL18" s="885"/>
      <c r="KTM18" s="886"/>
      <c r="KTN18" s="886"/>
      <c r="KTO18" s="886"/>
      <c r="KTP18" s="885"/>
      <c r="KTQ18" s="886"/>
      <c r="KTR18" s="886"/>
      <c r="KTS18" s="886"/>
      <c r="KTT18" s="885"/>
      <c r="KTU18" s="886"/>
      <c r="KTV18" s="886"/>
      <c r="KTW18" s="886"/>
      <c r="KTX18" s="885"/>
      <c r="KTY18" s="886"/>
      <c r="KTZ18" s="886"/>
      <c r="KUA18" s="886"/>
      <c r="KUB18" s="885"/>
      <c r="KUC18" s="886"/>
      <c r="KUD18" s="886"/>
      <c r="KUE18" s="886"/>
      <c r="KUF18" s="885"/>
      <c r="KUG18" s="886"/>
      <c r="KUH18" s="886"/>
      <c r="KUI18" s="886"/>
      <c r="KUJ18" s="885"/>
      <c r="KUK18" s="886"/>
      <c r="KUL18" s="886"/>
      <c r="KUM18" s="886"/>
      <c r="KUN18" s="885"/>
      <c r="KUO18" s="886"/>
      <c r="KUP18" s="886"/>
      <c r="KUQ18" s="886"/>
      <c r="KUR18" s="885"/>
      <c r="KUS18" s="886"/>
      <c r="KUT18" s="886"/>
      <c r="KUU18" s="886"/>
      <c r="KUV18" s="885"/>
      <c r="KUW18" s="886"/>
      <c r="KUX18" s="886"/>
      <c r="KUY18" s="886"/>
      <c r="KUZ18" s="885"/>
      <c r="KVA18" s="886"/>
      <c r="KVB18" s="886"/>
      <c r="KVC18" s="886"/>
      <c r="KVD18" s="885"/>
      <c r="KVE18" s="886"/>
      <c r="KVF18" s="886"/>
      <c r="KVG18" s="886"/>
      <c r="KVH18" s="885"/>
      <c r="KVI18" s="886"/>
      <c r="KVJ18" s="886"/>
      <c r="KVK18" s="886"/>
      <c r="KVL18" s="885"/>
      <c r="KVM18" s="886"/>
      <c r="KVN18" s="886"/>
      <c r="KVO18" s="886"/>
      <c r="KVP18" s="885"/>
      <c r="KVQ18" s="886"/>
      <c r="KVR18" s="886"/>
      <c r="KVS18" s="886"/>
      <c r="KVT18" s="885"/>
      <c r="KVU18" s="886"/>
      <c r="KVV18" s="886"/>
      <c r="KVW18" s="886"/>
      <c r="KVX18" s="885"/>
      <c r="KVY18" s="886"/>
      <c r="KVZ18" s="886"/>
      <c r="KWA18" s="886"/>
      <c r="KWB18" s="885"/>
      <c r="KWC18" s="886"/>
      <c r="KWD18" s="886"/>
      <c r="KWE18" s="886"/>
      <c r="KWF18" s="885"/>
      <c r="KWG18" s="886"/>
      <c r="KWH18" s="886"/>
      <c r="KWI18" s="886"/>
      <c r="KWJ18" s="885"/>
      <c r="KWK18" s="886"/>
      <c r="KWL18" s="886"/>
      <c r="KWM18" s="886"/>
      <c r="KWN18" s="885"/>
      <c r="KWO18" s="886"/>
      <c r="KWP18" s="886"/>
      <c r="KWQ18" s="886"/>
      <c r="KWR18" s="885"/>
      <c r="KWS18" s="886"/>
      <c r="KWT18" s="886"/>
      <c r="KWU18" s="886"/>
      <c r="KWV18" s="885"/>
      <c r="KWW18" s="886"/>
      <c r="KWX18" s="886"/>
      <c r="KWY18" s="886"/>
      <c r="KWZ18" s="885"/>
      <c r="KXA18" s="886"/>
      <c r="KXB18" s="886"/>
      <c r="KXC18" s="886"/>
      <c r="KXD18" s="885"/>
      <c r="KXE18" s="886"/>
      <c r="KXF18" s="886"/>
      <c r="KXG18" s="886"/>
      <c r="KXH18" s="885"/>
      <c r="KXI18" s="886"/>
      <c r="KXJ18" s="886"/>
      <c r="KXK18" s="886"/>
      <c r="KXL18" s="885"/>
      <c r="KXM18" s="886"/>
      <c r="KXN18" s="886"/>
      <c r="KXO18" s="886"/>
      <c r="KXP18" s="885"/>
      <c r="KXQ18" s="886"/>
      <c r="KXR18" s="886"/>
      <c r="KXS18" s="886"/>
      <c r="KXT18" s="885"/>
      <c r="KXU18" s="886"/>
      <c r="KXV18" s="886"/>
      <c r="KXW18" s="886"/>
      <c r="KXX18" s="885"/>
      <c r="KXY18" s="886"/>
      <c r="KXZ18" s="886"/>
      <c r="KYA18" s="886"/>
      <c r="KYB18" s="885"/>
      <c r="KYC18" s="886"/>
      <c r="KYD18" s="886"/>
      <c r="KYE18" s="886"/>
      <c r="KYF18" s="885"/>
      <c r="KYG18" s="886"/>
      <c r="KYH18" s="886"/>
      <c r="KYI18" s="886"/>
      <c r="KYJ18" s="885"/>
      <c r="KYK18" s="886"/>
      <c r="KYL18" s="886"/>
      <c r="KYM18" s="886"/>
      <c r="KYN18" s="885"/>
      <c r="KYO18" s="886"/>
      <c r="KYP18" s="886"/>
      <c r="KYQ18" s="886"/>
      <c r="KYR18" s="885"/>
      <c r="KYS18" s="886"/>
      <c r="KYT18" s="886"/>
      <c r="KYU18" s="886"/>
      <c r="KYV18" s="885"/>
      <c r="KYW18" s="886"/>
      <c r="KYX18" s="886"/>
      <c r="KYY18" s="886"/>
      <c r="KYZ18" s="885"/>
      <c r="KZA18" s="886"/>
      <c r="KZB18" s="886"/>
      <c r="KZC18" s="886"/>
      <c r="KZD18" s="885"/>
      <c r="KZE18" s="886"/>
      <c r="KZF18" s="886"/>
      <c r="KZG18" s="886"/>
      <c r="KZH18" s="885"/>
      <c r="KZI18" s="886"/>
      <c r="KZJ18" s="886"/>
      <c r="KZK18" s="886"/>
      <c r="KZL18" s="885"/>
      <c r="KZM18" s="886"/>
      <c r="KZN18" s="886"/>
      <c r="KZO18" s="886"/>
      <c r="KZP18" s="885"/>
      <c r="KZQ18" s="886"/>
      <c r="KZR18" s="886"/>
      <c r="KZS18" s="886"/>
      <c r="KZT18" s="885"/>
      <c r="KZU18" s="886"/>
      <c r="KZV18" s="886"/>
      <c r="KZW18" s="886"/>
      <c r="KZX18" s="885"/>
      <c r="KZY18" s="886"/>
      <c r="KZZ18" s="886"/>
      <c r="LAA18" s="886"/>
      <c r="LAB18" s="885"/>
      <c r="LAC18" s="886"/>
      <c r="LAD18" s="886"/>
      <c r="LAE18" s="886"/>
      <c r="LAF18" s="885"/>
      <c r="LAG18" s="886"/>
      <c r="LAH18" s="886"/>
      <c r="LAI18" s="886"/>
      <c r="LAJ18" s="885"/>
      <c r="LAK18" s="886"/>
      <c r="LAL18" s="886"/>
      <c r="LAM18" s="886"/>
      <c r="LAN18" s="885"/>
      <c r="LAO18" s="886"/>
      <c r="LAP18" s="886"/>
      <c r="LAQ18" s="886"/>
      <c r="LAR18" s="885"/>
      <c r="LAS18" s="886"/>
      <c r="LAT18" s="886"/>
      <c r="LAU18" s="886"/>
      <c r="LAV18" s="885"/>
      <c r="LAW18" s="886"/>
      <c r="LAX18" s="886"/>
      <c r="LAY18" s="886"/>
      <c r="LAZ18" s="885"/>
      <c r="LBA18" s="886"/>
      <c r="LBB18" s="886"/>
      <c r="LBC18" s="886"/>
      <c r="LBD18" s="885"/>
      <c r="LBE18" s="886"/>
      <c r="LBF18" s="886"/>
      <c r="LBG18" s="886"/>
      <c r="LBH18" s="885"/>
      <c r="LBI18" s="886"/>
      <c r="LBJ18" s="886"/>
      <c r="LBK18" s="886"/>
      <c r="LBL18" s="885"/>
      <c r="LBM18" s="886"/>
      <c r="LBN18" s="886"/>
      <c r="LBO18" s="886"/>
      <c r="LBP18" s="885"/>
      <c r="LBQ18" s="886"/>
      <c r="LBR18" s="886"/>
      <c r="LBS18" s="886"/>
      <c r="LBT18" s="885"/>
      <c r="LBU18" s="886"/>
      <c r="LBV18" s="886"/>
      <c r="LBW18" s="886"/>
      <c r="LBX18" s="885"/>
      <c r="LBY18" s="886"/>
      <c r="LBZ18" s="886"/>
      <c r="LCA18" s="886"/>
      <c r="LCB18" s="885"/>
      <c r="LCC18" s="886"/>
      <c r="LCD18" s="886"/>
      <c r="LCE18" s="886"/>
      <c r="LCF18" s="885"/>
      <c r="LCG18" s="886"/>
      <c r="LCH18" s="886"/>
      <c r="LCI18" s="886"/>
      <c r="LCJ18" s="885"/>
      <c r="LCK18" s="886"/>
      <c r="LCL18" s="886"/>
      <c r="LCM18" s="886"/>
      <c r="LCN18" s="885"/>
      <c r="LCO18" s="886"/>
      <c r="LCP18" s="886"/>
      <c r="LCQ18" s="886"/>
      <c r="LCR18" s="885"/>
      <c r="LCS18" s="886"/>
      <c r="LCT18" s="886"/>
      <c r="LCU18" s="886"/>
      <c r="LCV18" s="885"/>
      <c r="LCW18" s="886"/>
      <c r="LCX18" s="886"/>
      <c r="LCY18" s="886"/>
      <c r="LCZ18" s="885"/>
      <c r="LDA18" s="886"/>
      <c r="LDB18" s="886"/>
      <c r="LDC18" s="886"/>
      <c r="LDD18" s="885"/>
      <c r="LDE18" s="886"/>
      <c r="LDF18" s="886"/>
      <c r="LDG18" s="886"/>
      <c r="LDH18" s="885"/>
      <c r="LDI18" s="886"/>
      <c r="LDJ18" s="886"/>
      <c r="LDK18" s="886"/>
      <c r="LDL18" s="885"/>
      <c r="LDM18" s="886"/>
      <c r="LDN18" s="886"/>
      <c r="LDO18" s="886"/>
      <c r="LDP18" s="885"/>
      <c r="LDQ18" s="886"/>
      <c r="LDR18" s="886"/>
      <c r="LDS18" s="886"/>
      <c r="LDT18" s="885"/>
      <c r="LDU18" s="886"/>
      <c r="LDV18" s="886"/>
      <c r="LDW18" s="886"/>
      <c r="LDX18" s="885"/>
      <c r="LDY18" s="886"/>
      <c r="LDZ18" s="886"/>
      <c r="LEA18" s="886"/>
      <c r="LEB18" s="885"/>
      <c r="LEC18" s="886"/>
      <c r="LED18" s="886"/>
      <c r="LEE18" s="886"/>
      <c r="LEF18" s="885"/>
      <c r="LEG18" s="886"/>
      <c r="LEH18" s="886"/>
      <c r="LEI18" s="886"/>
      <c r="LEJ18" s="885"/>
      <c r="LEK18" s="886"/>
      <c r="LEL18" s="886"/>
      <c r="LEM18" s="886"/>
      <c r="LEN18" s="885"/>
      <c r="LEO18" s="886"/>
      <c r="LEP18" s="886"/>
      <c r="LEQ18" s="886"/>
      <c r="LER18" s="885"/>
      <c r="LES18" s="886"/>
      <c r="LET18" s="886"/>
      <c r="LEU18" s="886"/>
      <c r="LEV18" s="885"/>
      <c r="LEW18" s="886"/>
      <c r="LEX18" s="886"/>
      <c r="LEY18" s="886"/>
      <c r="LEZ18" s="885"/>
      <c r="LFA18" s="886"/>
      <c r="LFB18" s="886"/>
      <c r="LFC18" s="886"/>
      <c r="LFD18" s="885"/>
      <c r="LFE18" s="886"/>
      <c r="LFF18" s="886"/>
      <c r="LFG18" s="886"/>
      <c r="LFH18" s="885"/>
      <c r="LFI18" s="886"/>
      <c r="LFJ18" s="886"/>
      <c r="LFK18" s="886"/>
      <c r="LFL18" s="885"/>
      <c r="LFM18" s="886"/>
      <c r="LFN18" s="886"/>
      <c r="LFO18" s="886"/>
      <c r="LFP18" s="885"/>
      <c r="LFQ18" s="886"/>
      <c r="LFR18" s="886"/>
      <c r="LFS18" s="886"/>
      <c r="LFT18" s="885"/>
      <c r="LFU18" s="886"/>
      <c r="LFV18" s="886"/>
      <c r="LFW18" s="886"/>
      <c r="LFX18" s="885"/>
      <c r="LFY18" s="886"/>
      <c r="LFZ18" s="886"/>
      <c r="LGA18" s="886"/>
      <c r="LGB18" s="885"/>
      <c r="LGC18" s="886"/>
      <c r="LGD18" s="886"/>
      <c r="LGE18" s="886"/>
      <c r="LGF18" s="885"/>
      <c r="LGG18" s="886"/>
      <c r="LGH18" s="886"/>
      <c r="LGI18" s="886"/>
      <c r="LGJ18" s="885"/>
      <c r="LGK18" s="886"/>
      <c r="LGL18" s="886"/>
      <c r="LGM18" s="886"/>
      <c r="LGN18" s="885"/>
      <c r="LGO18" s="886"/>
      <c r="LGP18" s="886"/>
      <c r="LGQ18" s="886"/>
      <c r="LGR18" s="885"/>
      <c r="LGS18" s="886"/>
      <c r="LGT18" s="886"/>
      <c r="LGU18" s="886"/>
      <c r="LGV18" s="885"/>
      <c r="LGW18" s="886"/>
      <c r="LGX18" s="886"/>
      <c r="LGY18" s="886"/>
      <c r="LGZ18" s="885"/>
      <c r="LHA18" s="886"/>
      <c r="LHB18" s="886"/>
      <c r="LHC18" s="886"/>
      <c r="LHD18" s="885"/>
      <c r="LHE18" s="886"/>
      <c r="LHF18" s="886"/>
      <c r="LHG18" s="886"/>
      <c r="LHH18" s="885"/>
      <c r="LHI18" s="886"/>
      <c r="LHJ18" s="886"/>
      <c r="LHK18" s="886"/>
      <c r="LHL18" s="885"/>
      <c r="LHM18" s="886"/>
      <c r="LHN18" s="886"/>
      <c r="LHO18" s="886"/>
      <c r="LHP18" s="885"/>
      <c r="LHQ18" s="886"/>
      <c r="LHR18" s="886"/>
      <c r="LHS18" s="886"/>
      <c r="LHT18" s="885"/>
      <c r="LHU18" s="886"/>
      <c r="LHV18" s="886"/>
      <c r="LHW18" s="886"/>
      <c r="LHX18" s="885"/>
      <c r="LHY18" s="886"/>
      <c r="LHZ18" s="886"/>
      <c r="LIA18" s="886"/>
      <c r="LIB18" s="885"/>
      <c r="LIC18" s="886"/>
      <c r="LID18" s="886"/>
      <c r="LIE18" s="886"/>
      <c r="LIF18" s="885"/>
      <c r="LIG18" s="886"/>
      <c r="LIH18" s="886"/>
      <c r="LII18" s="886"/>
      <c r="LIJ18" s="885"/>
      <c r="LIK18" s="886"/>
      <c r="LIL18" s="886"/>
      <c r="LIM18" s="886"/>
      <c r="LIN18" s="885"/>
      <c r="LIO18" s="886"/>
      <c r="LIP18" s="886"/>
      <c r="LIQ18" s="886"/>
      <c r="LIR18" s="885"/>
      <c r="LIS18" s="886"/>
      <c r="LIT18" s="886"/>
      <c r="LIU18" s="886"/>
      <c r="LIV18" s="885"/>
      <c r="LIW18" s="886"/>
      <c r="LIX18" s="886"/>
      <c r="LIY18" s="886"/>
      <c r="LIZ18" s="885"/>
      <c r="LJA18" s="886"/>
      <c r="LJB18" s="886"/>
      <c r="LJC18" s="886"/>
      <c r="LJD18" s="885"/>
      <c r="LJE18" s="886"/>
      <c r="LJF18" s="886"/>
      <c r="LJG18" s="886"/>
      <c r="LJH18" s="885"/>
      <c r="LJI18" s="886"/>
      <c r="LJJ18" s="886"/>
      <c r="LJK18" s="886"/>
      <c r="LJL18" s="885"/>
      <c r="LJM18" s="886"/>
      <c r="LJN18" s="886"/>
      <c r="LJO18" s="886"/>
      <c r="LJP18" s="885"/>
      <c r="LJQ18" s="886"/>
      <c r="LJR18" s="886"/>
      <c r="LJS18" s="886"/>
      <c r="LJT18" s="885"/>
      <c r="LJU18" s="886"/>
      <c r="LJV18" s="886"/>
      <c r="LJW18" s="886"/>
      <c r="LJX18" s="885"/>
      <c r="LJY18" s="886"/>
      <c r="LJZ18" s="886"/>
      <c r="LKA18" s="886"/>
      <c r="LKB18" s="885"/>
      <c r="LKC18" s="886"/>
      <c r="LKD18" s="886"/>
      <c r="LKE18" s="886"/>
      <c r="LKF18" s="885"/>
      <c r="LKG18" s="886"/>
      <c r="LKH18" s="886"/>
      <c r="LKI18" s="886"/>
      <c r="LKJ18" s="885"/>
      <c r="LKK18" s="886"/>
      <c r="LKL18" s="886"/>
      <c r="LKM18" s="886"/>
      <c r="LKN18" s="885"/>
      <c r="LKO18" s="886"/>
      <c r="LKP18" s="886"/>
      <c r="LKQ18" s="886"/>
      <c r="LKR18" s="885"/>
      <c r="LKS18" s="886"/>
      <c r="LKT18" s="886"/>
      <c r="LKU18" s="886"/>
      <c r="LKV18" s="885"/>
      <c r="LKW18" s="886"/>
      <c r="LKX18" s="886"/>
      <c r="LKY18" s="886"/>
      <c r="LKZ18" s="885"/>
      <c r="LLA18" s="886"/>
      <c r="LLB18" s="886"/>
      <c r="LLC18" s="886"/>
      <c r="LLD18" s="885"/>
      <c r="LLE18" s="886"/>
      <c r="LLF18" s="886"/>
      <c r="LLG18" s="886"/>
      <c r="LLH18" s="885"/>
      <c r="LLI18" s="886"/>
      <c r="LLJ18" s="886"/>
      <c r="LLK18" s="886"/>
      <c r="LLL18" s="885"/>
      <c r="LLM18" s="886"/>
      <c r="LLN18" s="886"/>
      <c r="LLO18" s="886"/>
      <c r="LLP18" s="885"/>
      <c r="LLQ18" s="886"/>
      <c r="LLR18" s="886"/>
      <c r="LLS18" s="886"/>
      <c r="LLT18" s="885"/>
      <c r="LLU18" s="886"/>
      <c r="LLV18" s="886"/>
      <c r="LLW18" s="886"/>
      <c r="LLX18" s="885"/>
      <c r="LLY18" s="886"/>
      <c r="LLZ18" s="886"/>
      <c r="LMA18" s="886"/>
      <c r="LMB18" s="885"/>
      <c r="LMC18" s="886"/>
      <c r="LMD18" s="886"/>
      <c r="LME18" s="886"/>
      <c r="LMF18" s="885"/>
      <c r="LMG18" s="886"/>
      <c r="LMH18" s="886"/>
      <c r="LMI18" s="886"/>
      <c r="LMJ18" s="885"/>
      <c r="LMK18" s="886"/>
      <c r="LML18" s="886"/>
      <c r="LMM18" s="886"/>
      <c r="LMN18" s="885"/>
      <c r="LMO18" s="886"/>
      <c r="LMP18" s="886"/>
      <c r="LMQ18" s="886"/>
      <c r="LMR18" s="885"/>
      <c r="LMS18" s="886"/>
      <c r="LMT18" s="886"/>
      <c r="LMU18" s="886"/>
      <c r="LMV18" s="885"/>
      <c r="LMW18" s="886"/>
      <c r="LMX18" s="886"/>
      <c r="LMY18" s="886"/>
      <c r="LMZ18" s="885"/>
      <c r="LNA18" s="886"/>
      <c r="LNB18" s="886"/>
      <c r="LNC18" s="886"/>
      <c r="LND18" s="885"/>
      <c r="LNE18" s="886"/>
      <c r="LNF18" s="886"/>
      <c r="LNG18" s="886"/>
      <c r="LNH18" s="885"/>
      <c r="LNI18" s="886"/>
      <c r="LNJ18" s="886"/>
      <c r="LNK18" s="886"/>
      <c r="LNL18" s="885"/>
      <c r="LNM18" s="886"/>
      <c r="LNN18" s="886"/>
      <c r="LNO18" s="886"/>
      <c r="LNP18" s="885"/>
      <c r="LNQ18" s="886"/>
      <c r="LNR18" s="886"/>
      <c r="LNS18" s="886"/>
      <c r="LNT18" s="885"/>
      <c r="LNU18" s="886"/>
      <c r="LNV18" s="886"/>
      <c r="LNW18" s="886"/>
      <c r="LNX18" s="885"/>
      <c r="LNY18" s="886"/>
      <c r="LNZ18" s="886"/>
      <c r="LOA18" s="886"/>
      <c r="LOB18" s="885"/>
      <c r="LOC18" s="886"/>
      <c r="LOD18" s="886"/>
      <c r="LOE18" s="886"/>
      <c r="LOF18" s="885"/>
      <c r="LOG18" s="886"/>
      <c r="LOH18" s="886"/>
      <c r="LOI18" s="886"/>
      <c r="LOJ18" s="885"/>
      <c r="LOK18" s="886"/>
      <c r="LOL18" s="886"/>
      <c r="LOM18" s="886"/>
      <c r="LON18" s="885"/>
      <c r="LOO18" s="886"/>
      <c r="LOP18" s="886"/>
      <c r="LOQ18" s="886"/>
      <c r="LOR18" s="885"/>
      <c r="LOS18" s="886"/>
      <c r="LOT18" s="886"/>
      <c r="LOU18" s="886"/>
      <c r="LOV18" s="885"/>
      <c r="LOW18" s="886"/>
      <c r="LOX18" s="886"/>
      <c r="LOY18" s="886"/>
      <c r="LOZ18" s="885"/>
      <c r="LPA18" s="886"/>
      <c r="LPB18" s="886"/>
      <c r="LPC18" s="886"/>
      <c r="LPD18" s="885"/>
      <c r="LPE18" s="886"/>
      <c r="LPF18" s="886"/>
      <c r="LPG18" s="886"/>
      <c r="LPH18" s="885"/>
      <c r="LPI18" s="886"/>
      <c r="LPJ18" s="886"/>
      <c r="LPK18" s="886"/>
      <c r="LPL18" s="885"/>
      <c r="LPM18" s="886"/>
      <c r="LPN18" s="886"/>
      <c r="LPO18" s="886"/>
      <c r="LPP18" s="885"/>
      <c r="LPQ18" s="886"/>
      <c r="LPR18" s="886"/>
      <c r="LPS18" s="886"/>
      <c r="LPT18" s="885"/>
      <c r="LPU18" s="886"/>
      <c r="LPV18" s="886"/>
      <c r="LPW18" s="886"/>
      <c r="LPX18" s="885"/>
      <c r="LPY18" s="886"/>
      <c r="LPZ18" s="886"/>
      <c r="LQA18" s="886"/>
      <c r="LQB18" s="885"/>
      <c r="LQC18" s="886"/>
      <c r="LQD18" s="886"/>
      <c r="LQE18" s="886"/>
      <c r="LQF18" s="885"/>
      <c r="LQG18" s="886"/>
      <c r="LQH18" s="886"/>
      <c r="LQI18" s="886"/>
      <c r="LQJ18" s="885"/>
      <c r="LQK18" s="886"/>
      <c r="LQL18" s="886"/>
      <c r="LQM18" s="886"/>
      <c r="LQN18" s="885"/>
      <c r="LQO18" s="886"/>
      <c r="LQP18" s="886"/>
      <c r="LQQ18" s="886"/>
      <c r="LQR18" s="885"/>
      <c r="LQS18" s="886"/>
      <c r="LQT18" s="886"/>
      <c r="LQU18" s="886"/>
      <c r="LQV18" s="885"/>
      <c r="LQW18" s="886"/>
      <c r="LQX18" s="886"/>
      <c r="LQY18" s="886"/>
      <c r="LQZ18" s="885"/>
      <c r="LRA18" s="886"/>
      <c r="LRB18" s="886"/>
      <c r="LRC18" s="886"/>
      <c r="LRD18" s="885"/>
      <c r="LRE18" s="886"/>
      <c r="LRF18" s="886"/>
      <c r="LRG18" s="886"/>
      <c r="LRH18" s="885"/>
      <c r="LRI18" s="886"/>
      <c r="LRJ18" s="886"/>
      <c r="LRK18" s="886"/>
      <c r="LRL18" s="885"/>
      <c r="LRM18" s="886"/>
      <c r="LRN18" s="886"/>
      <c r="LRO18" s="886"/>
      <c r="LRP18" s="885"/>
      <c r="LRQ18" s="886"/>
      <c r="LRR18" s="886"/>
      <c r="LRS18" s="886"/>
      <c r="LRT18" s="885"/>
      <c r="LRU18" s="886"/>
      <c r="LRV18" s="886"/>
      <c r="LRW18" s="886"/>
      <c r="LRX18" s="885"/>
      <c r="LRY18" s="886"/>
      <c r="LRZ18" s="886"/>
      <c r="LSA18" s="886"/>
      <c r="LSB18" s="885"/>
      <c r="LSC18" s="886"/>
      <c r="LSD18" s="886"/>
      <c r="LSE18" s="886"/>
      <c r="LSF18" s="885"/>
      <c r="LSG18" s="886"/>
      <c r="LSH18" s="886"/>
      <c r="LSI18" s="886"/>
      <c r="LSJ18" s="885"/>
      <c r="LSK18" s="886"/>
      <c r="LSL18" s="886"/>
      <c r="LSM18" s="886"/>
      <c r="LSN18" s="885"/>
      <c r="LSO18" s="886"/>
      <c r="LSP18" s="886"/>
      <c r="LSQ18" s="886"/>
      <c r="LSR18" s="885"/>
      <c r="LSS18" s="886"/>
      <c r="LST18" s="886"/>
      <c r="LSU18" s="886"/>
      <c r="LSV18" s="885"/>
      <c r="LSW18" s="886"/>
      <c r="LSX18" s="886"/>
      <c r="LSY18" s="886"/>
      <c r="LSZ18" s="885"/>
      <c r="LTA18" s="886"/>
      <c r="LTB18" s="886"/>
      <c r="LTC18" s="886"/>
      <c r="LTD18" s="885"/>
      <c r="LTE18" s="886"/>
      <c r="LTF18" s="886"/>
      <c r="LTG18" s="886"/>
      <c r="LTH18" s="885"/>
      <c r="LTI18" s="886"/>
      <c r="LTJ18" s="886"/>
      <c r="LTK18" s="886"/>
      <c r="LTL18" s="885"/>
      <c r="LTM18" s="886"/>
      <c r="LTN18" s="886"/>
      <c r="LTO18" s="886"/>
      <c r="LTP18" s="885"/>
      <c r="LTQ18" s="886"/>
      <c r="LTR18" s="886"/>
      <c r="LTS18" s="886"/>
      <c r="LTT18" s="885"/>
      <c r="LTU18" s="886"/>
      <c r="LTV18" s="886"/>
      <c r="LTW18" s="886"/>
      <c r="LTX18" s="885"/>
      <c r="LTY18" s="886"/>
      <c r="LTZ18" s="886"/>
      <c r="LUA18" s="886"/>
      <c r="LUB18" s="885"/>
      <c r="LUC18" s="886"/>
      <c r="LUD18" s="886"/>
      <c r="LUE18" s="886"/>
      <c r="LUF18" s="885"/>
      <c r="LUG18" s="886"/>
      <c r="LUH18" s="886"/>
      <c r="LUI18" s="886"/>
      <c r="LUJ18" s="885"/>
      <c r="LUK18" s="886"/>
      <c r="LUL18" s="886"/>
      <c r="LUM18" s="886"/>
      <c r="LUN18" s="885"/>
      <c r="LUO18" s="886"/>
      <c r="LUP18" s="886"/>
      <c r="LUQ18" s="886"/>
      <c r="LUR18" s="885"/>
      <c r="LUS18" s="886"/>
      <c r="LUT18" s="886"/>
      <c r="LUU18" s="886"/>
      <c r="LUV18" s="885"/>
      <c r="LUW18" s="886"/>
      <c r="LUX18" s="886"/>
      <c r="LUY18" s="886"/>
      <c r="LUZ18" s="885"/>
      <c r="LVA18" s="886"/>
      <c r="LVB18" s="886"/>
      <c r="LVC18" s="886"/>
      <c r="LVD18" s="885"/>
      <c r="LVE18" s="886"/>
      <c r="LVF18" s="886"/>
      <c r="LVG18" s="886"/>
      <c r="LVH18" s="885"/>
      <c r="LVI18" s="886"/>
      <c r="LVJ18" s="886"/>
      <c r="LVK18" s="886"/>
      <c r="LVL18" s="885"/>
      <c r="LVM18" s="886"/>
      <c r="LVN18" s="886"/>
      <c r="LVO18" s="886"/>
      <c r="LVP18" s="885"/>
      <c r="LVQ18" s="886"/>
      <c r="LVR18" s="886"/>
      <c r="LVS18" s="886"/>
      <c r="LVT18" s="885"/>
      <c r="LVU18" s="886"/>
      <c r="LVV18" s="886"/>
      <c r="LVW18" s="886"/>
      <c r="LVX18" s="885"/>
      <c r="LVY18" s="886"/>
      <c r="LVZ18" s="886"/>
      <c r="LWA18" s="886"/>
      <c r="LWB18" s="885"/>
      <c r="LWC18" s="886"/>
      <c r="LWD18" s="886"/>
      <c r="LWE18" s="886"/>
      <c r="LWF18" s="885"/>
      <c r="LWG18" s="886"/>
      <c r="LWH18" s="886"/>
      <c r="LWI18" s="886"/>
      <c r="LWJ18" s="885"/>
      <c r="LWK18" s="886"/>
      <c r="LWL18" s="886"/>
      <c r="LWM18" s="886"/>
      <c r="LWN18" s="885"/>
      <c r="LWO18" s="886"/>
      <c r="LWP18" s="886"/>
      <c r="LWQ18" s="886"/>
      <c r="LWR18" s="885"/>
      <c r="LWS18" s="886"/>
      <c r="LWT18" s="886"/>
      <c r="LWU18" s="886"/>
      <c r="LWV18" s="885"/>
      <c r="LWW18" s="886"/>
      <c r="LWX18" s="886"/>
      <c r="LWY18" s="886"/>
      <c r="LWZ18" s="885"/>
      <c r="LXA18" s="886"/>
      <c r="LXB18" s="886"/>
      <c r="LXC18" s="886"/>
      <c r="LXD18" s="885"/>
      <c r="LXE18" s="886"/>
      <c r="LXF18" s="886"/>
      <c r="LXG18" s="886"/>
      <c r="LXH18" s="885"/>
      <c r="LXI18" s="886"/>
      <c r="LXJ18" s="886"/>
      <c r="LXK18" s="886"/>
      <c r="LXL18" s="885"/>
      <c r="LXM18" s="886"/>
      <c r="LXN18" s="886"/>
      <c r="LXO18" s="886"/>
      <c r="LXP18" s="885"/>
      <c r="LXQ18" s="886"/>
      <c r="LXR18" s="886"/>
      <c r="LXS18" s="886"/>
      <c r="LXT18" s="885"/>
      <c r="LXU18" s="886"/>
      <c r="LXV18" s="886"/>
      <c r="LXW18" s="886"/>
      <c r="LXX18" s="885"/>
      <c r="LXY18" s="886"/>
      <c r="LXZ18" s="886"/>
      <c r="LYA18" s="886"/>
      <c r="LYB18" s="885"/>
      <c r="LYC18" s="886"/>
      <c r="LYD18" s="886"/>
      <c r="LYE18" s="886"/>
      <c r="LYF18" s="885"/>
      <c r="LYG18" s="886"/>
      <c r="LYH18" s="886"/>
      <c r="LYI18" s="886"/>
      <c r="LYJ18" s="885"/>
      <c r="LYK18" s="886"/>
      <c r="LYL18" s="886"/>
      <c r="LYM18" s="886"/>
      <c r="LYN18" s="885"/>
      <c r="LYO18" s="886"/>
      <c r="LYP18" s="886"/>
      <c r="LYQ18" s="886"/>
      <c r="LYR18" s="885"/>
      <c r="LYS18" s="886"/>
      <c r="LYT18" s="886"/>
      <c r="LYU18" s="886"/>
      <c r="LYV18" s="885"/>
      <c r="LYW18" s="886"/>
      <c r="LYX18" s="886"/>
      <c r="LYY18" s="886"/>
      <c r="LYZ18" s="885"/>
      <c r="LZA18" s="886"/>
      <c r="LZB18" s="886"/>
      <c r="LZC18" s="886"/>
      <c r="LZD18" s="885"/>
      <c r="LZE18" s="886"/>
      <c r="LZF18" s="886"/>
      <c r="LZG18" s="886"/>
      <c r="LZH18" s="885"/>
      <c r="LZI18" s="886"/>
      <c r="LZJ18" s="886"/>
      <c r="LZK18" s="886"/>
      <c r="LZL18" s="885"/>
      <c r="LZM18" s="886"/>
      <c r="LZN18" s="886"/>
      <c r="LZO18" s="886"/>
      <c r="LZP18" s="885"/>
      <c r="LZQ18" s="886"/>
      <c r="LZR18" s="886"/>
      <c r="LZS18" s="886"/>
      <c r="LZT18" s="885"/>
      <c r="LZU18" s="886"/>
      <c r="LZV18" s="886"/>
      <c r="LZW18" s="886"/>
      <c r="LZX18" s="885"/>
      <c r="LZY18" s="886"/>
      <c r="LZZ18" s="886"/>
      <c r="MAA18" s="886"/>
      <c r="MAB18" s="885"/>
      <c r="MAC18" s="886"/>
      <c r="MAD18" s="886"/>
      <c r="MAE18" s="886"/>
      <c r="MAF18" s="885"/>
      <c r="MAG18" s="886"/>
      <c r="MAH18" s="886"/>
      <c r="MAI18" s="886"/>
      <c r="MAJ18" s="885"/>
      <c r="MAK18" s="886"/>
      <c r="MAL18" s="886"/>
      <c r="MAM18" s="886"/>
      <c r="MAN18" s="885"/>
      <c r="MAO18" s="886"/>
      <c r="MAP18" s="886"/>
      <c r="MAQ18" s="886"/>
      <c r="MAR18" s="885"/>
      <c r="MAS18" s="886"/>
      <c r="MAT18" s="886"/>
      <c r="MAU18" s="886"/>
      <c r="MAV18" s="885"/>
      <c r="MAW18" s="886"/>
      <c r="MAX18" s="886"/>
      <c r="MAY18" s="886"/>
      <c r="MAZ18" s="885"/>
      <c r="MBA18" s="886"/>
      <c r="MBB18" s="886"/>
      <c r="MBC18" s="886"/>
      <c r="MBD18" s="885"/>
      <c r="MBE18" s="886"/>
      <c r="MBF18" s="886"/>
      <c r="MBG18" s="886"/>
      <c r="MBH18" s="885"/>
      <c r="MBI18" s="886"/>
      <c r="MBJ18" s="886"/>
      <c r="MBK18" s="886"/>
      <c r="MBL18" s="885"/>
      <c r="MBM18" s="886"/>
      <c r="MBN18" s="886"/>
      <c r="MBO18" s="886"/>
      <c r="MBP18" s="885"/>
      <c r="MBQ18" s="886"/>
      <c r="MBR18" s="886"/>
      <c r="MBS18" s="886"/>
      <c r="MBT18" s="885"/>
      <c r="MBU18" s="886"/>
      <c r="MBV18" s="886"/>
      <c r="MBW18" s="886"/>
      <c r="MBX18" s="885"/>
      <c r="MBY18" s="886"/>
      <c r="MBZ18" s="886"/>
      <c r="MCA18" s="886"/>
      <c r="MCB18" s="885"/>
      <c r="MCC18" s="886"/>
      <c r="MCD18" s="886"/>
      <c r="MCE18" s="886"/>
      <c r="MCF18" s="885"/>
      <c r="MCG18" s="886"/>
      <c r="MCH18" s="886"/>
      <c r="MCI18" s="886"/>
      <c r="MCJ18" s="885"/>
      <c r="MCK18" s="886"/>
      <c r="MCL18" s="886"/>
      <c r="MCM18" s="886"/>
      <c r="MCN18" s="885"/>
      <c r="MCO18" s="886"/>
      <c r="MCP18" s="886"/>
      <c r="MCQ18" s="886"/>
      <c r="MCR18" s="885"/>
      <c r="MCS18" s="886"/>
      <c r="MCT18" s="886"/>
      <c r="MCU18" s="886"/>
      <c r="MCV18" s="885"/>
      <c r="MCW18" s="886"/>
      <c r="MCX18" s="886"/>
      <c r="MCY18" s="886"/>
      <c r="MCZ18" s="885"/>
      <c r="MDA18" s="886"/>
      <c r="MDB18" s="886"/>
      <c r="MDC18" s="886"/>
      <c r="MDD18" s="885"/>
      <c r="MDE18" s="886"/>
      <c r="MDF18" s="886"/>
      <c r="MDG18" s="886"/>
      <c r="MDH18" s="885"/>
      <c r="MDI18" s="886"/>
      <c r="MDJ18" s="886"/>
      <c r="MDK18" s="886"/>
      <c r="MDL18" s="885"/>
      <c r="MDM18" s="886"/>
      <c r="MDN18" s="886"/>
      <c r="MDO18" s="886"/>
      <c r="MDP18" s="885"/>
      <c r="MDQ18" s="886"/>
      <c r="MDR18" s="886"/>
      <c r="MDS18" s="886"/>
      <c r="MDT18" s="885"/>
      <c r="MDU18" s="886"/>
      <c r="MDV18" s="886"/>
      <c r="MDW18" s="886"/>
      <c r="MDX18" s="885"/>
      <c r="MDY18" s="886"/>
      <c r="MDZ18" s="886"/>
      <c r="MEA18" s="886"/>
      <c r="MEB18" s="885"/>
      <c r="MEC18" s="886"/>
      <c r="MED18" s="886"/>
      <c r="MEE18" s="886"/>
      <c r="MEF18" s="885"/>
      <c r="MEG18" s="886"/>
      <c r="MEH18" s="886"/>
      <c r="MEI18" s="886"/>
      <c r="MEJ18" s="885"/>
      <c r="MEK18" s="886"/>
      <c r="MEL18" s="886"/>
      <c r="MEM18" s="886"/>
      <c r="MEN18" s="885"/>
      <c r="MEO18" s="886"/>
      <c r="MEP18" s="886"/>
      <c r="MEQ18" s="886"/>
      <c r="MER18" s="885"/>
      <c r="MES18" s="886"/>
      <c r="MET18" s="886"/>
      <c r="MEU18" s="886"/>
      <c r="MEV18" s="885"/>
      <c r="MEW18" s="886"/>
      <c r="MEX18" s="886"/>
      <c r="MEY18" s="886"/>
      <c r="MEZ18" s="885"/>
      <c r="MFA18" s="886"/>
      <c r="MFB18" s="886"/>
      <c r="MFC18" s="886"/>
      <c r="MFD18" s="885"/>
      <c r="MFE18" s="886"/>
      <c r="MFF18" s="886"/>
      <c r="MFG18" s="886"/>
      <c r="MFH18" s="885"/>
      <c r="MFI18" s="886"/>
      <c r="MFJ18" s="886"/>
      <c r="MFK18" s="886"/>
      <c r="MFL18" s="885"/>
      <c r="MFM18" s="886"/>
      <c r="MFN18" s="886"/>
      <c r="MFO18" s="886"/>
      <c r="MFP18" s="885"/>
      <c r="MFQ18" s="886"/>
      <c r="MFR18" s="886"/>
      <c r="MFS18" s="886"/>
      <c r="MFT18" s="885"/>
      <c r="MFU18" s="886"/>
      <c r="MFV18" s="886"/>
      <c r="MFW18" s="886"/>
      <c r="MFX18" s="885"/>
      <c r="MFY18" s="886"/>
      <c r="MFZ18" s="886"/>
      <c r="MGA18" s="886"/>
      <c r="MGB18" s="885"/>
      <c r="MGC18" s="886"/>
      <c r="MGD18" s="886"/>
      <c r="MGE18" s="886"/>
      <c r="MGF18" s="885"/>
      <c r="MGG18" s="886"/>
      <c r="MGH18" s="886"/>
      <c r="MGI18" s="886"/>
      <c r="MGJ18" s="885"/>
      <c r="MGK18" s="886"/>
      <c r="MGL18" s="886"/>
      <c r="MGM18" s="886"/>
      <c r="MGN18" s="885"/>
      <c r="MGO18" s="886"/>
      <c r="MGP18" s="886"/>
      <c r="MGQ18" s="886"/>
      <c r="MGR18" s="885"/>
      <c r="MGS18" s="886"/>
      <c r="MGT18" s="886"/>
      <c r="MGU18" s="886"/>
      <c r="MGV18" s="885"/>
      <c r="MGW18" s="886"/>
      <c r="MGX18" s="886"/>
      <c r="MGY18" s="886"/>
      <c r="MGZ18" s="885"/>
      <c r="MHA18" s="886"/>
      <c r="MHB18" s="886"/>
      <c r="MHC18" s="886"/>
      <c r="MHD18" s="885"/>
      <c r="MHE18" s="886"/>
      <c r="MHF18" s="886"/>
      <c r="MHG18" s="886"/>
      <c r="MHH18" s="885"/>
      <c r="MHI18" s="886"/>
      <c r="MHJ18" s="886"/>
      <c r="MHK18" s="886"/>
      <c r="MHL18" s="885"/>
      <c r="MHM18" s="886"/>
      <c r="MHN18" s="886"/>
      <c r="MHO18" s="886"/>
      <c r="MHP18" s="885"/>
      <c r="MHQ18" s="886"/>
      <c r="MHR18" s="886"/>
      <c r="MHS18" s="886"/>
      <c r="MHT18" s="885"/>
      <c r="MHU18" s="886"/>
      <c r="MHV18" s="886"/>
      <c r="MHW18" s="886"/>
      <c r="MHX18" s="885"/>
      <c r="MHY18" s="886"/>
      <c r="MHZ18" s="886"/>
      <c r="MIA18" s="886"/>
      <c r="MIB18" s="885"/>
      <c r="MIC18" s="886"/>
      <c r="MID18" s="886"/>
      <c r="MIE18" s="886"/>
      <c r="MIF18" s="885"/>
      <c r="MIG18" s="886"/>
      <c r="MIH18" s="886"/>
      <c r="MII18" s="886"/>
      <c r="MIJ18" s="885"/>
      <c r="MIK18" s="886"/>
      <c r="MIL18" s="886"/>
      <c r="MIM18" s="886"/>
      <c r="MIN18" s="885"/>
      <c r="MIO18" s="886"/>
      <c r="MIP18" s="886"/>
      <c r="MIQ18" s="886"/>
      <c r="MIR18" s="885"/>
      <c r="MIS18" s="886"/>
      <c r="MIT18" s="886"/>
      <c r="MIU18" s="886"/>
      <c r="MIV18" s="885"/>
      <c r="MIW18" s="886"/>
      <c r="MIX18" s="886"/>
      <c r="MIY18" s="886"/>
      <c r="MIZ18" s="885"/>
      <c r="MJA18" s="886"/>
      <c r="MJB18" s="886"/>
      <c r="MJC18" s="886"/>
      <c r="MJD18" s="885"/>
      <c r="MJE18" s="886"/>
      <c r="MJF18" s="886"/>
      <c r="MJG18" s="886"/>
      <c r="MJH18" s="885"/>
      <c r="MJI18" s="886"/>
      <c r="MJJ18" s="886"/>
      <c r="MJK18" s="886"/>
      <c r="MJL18" s="885"/>
      <c r="MJM18" s="886"/>
      <c r="MJN18" s="886"/>
      <c r="MJO18" s="886"/>
      <c r="MJP18" s="885"/>
      <c r="MJQ18" s="886"/>
      <c r="MJR18" s="886"/>
      <c r="MJS18" s="886"/>
      <c r="MJT18" s="885"/>
      <c r="MJU18" s="886"/>
      <c r="MJV18" s="886"/>
      <c r="MJW18" s="886"/>
      <c r="MJX18" s="885"/>
      <c r="MJY18" s="886"/>
      <c r="MJZ18" s="886"/>
      <c r="MKA18" s="886"/>
      <c r="MKB18" s="885"/>
      <c r="MKC18" s="886"/>
      <c r="MKD18" s="886"/>
      <c r="MKE18" s="886"/>
      <c r="MKF18" s="885"/>
      <c r="MKG18" s="886"/>
      <c r="MKH18" s="886"/>
      <c r="MKI18" s="886"/>
      <c r="MKJ18" s="885"/>
      <c r="MKK18" s="886"/>
      <c r="MKL18" s="886"/>
      <c r="MKM18" s="886"/>
      <c r="MKN18" s="885"/>
      <c r="MKO18" s="886"/>
      <c r="MKP18" s="886"/>
      <c r="MKQ18" s="886"/>
      <c r="MKR18" s="885"/>
      <c r="MKS18" s="886"/>
      <c r="MKT18" s="886"/>
      <c r="MKU18" s="886"/>
      <c r="MKV18" s="885"/>
      <c r="MKW18" s="886"/>
      <c r="MKX18" s="886"/>
      <c r="MKY18" s="886"/>
      <c r="MKZ18" s="885"/>
      <c r="MLA18" s="886"/>
      <c r="MLB18" s="886"/>
      <c r="MLC18" s="886"/>
      <c r="MLD18" s="885"/>
      <c r="MLE18" s="886"/>
      <c r="MLF18" s="886"/>
      <c r="MLG18" s="886"/>
      <c r="MLH18" s="885"/>
      <c r="MLI18" s="886"/>
      <c r="MLJ18" s="886"/>
      <c r="MLK18" s="886"/>
      <c r="MLL18" s="885"/>
      <c r="MLM18" s="886"/>
      <c r="MLN18" s="886"/>
      <c r="MLO18" s="886"/>
      <c r="MLP18" s="885"/>
      <c r="MLQ18" s="886"/>
      <c r="MLR18" s="886"/>
      <c r="MLS18" s="886"/>
      <c r="MLT18" s="885"/>
      <c r="MLU18" s="886"/>
      <c r="MLV18" s="886"/>
      <c r="MLW18" s="886"/>
      <c r="MLX18" s="885"/>
      <c r="MLY18" s="886"/>
      <c r="MLZ18" s="886"/>
      <c r="MMA18" s="886"/>
      <c r="MMB18" s="885"/>
      <c r="MMC18" s="886"/>
      <c r="MMD18" s="886"/>
      <c r="MME18" s="886"/>
      <c r="MMF18" s="885"/>
      <c r="MMG18" s="886"/>
      <c r="MMH18" s="886"/>
      <c r="MMI18" s="886"/>
      <c r="MMJ18" s="885"/>
      <c r="MMK18" s="886"/>
      <c r="MML18" s="886"/>
      <c r="MMM18" s="886"/>
      <c r="MMN18" s="885"/>
      <c r="MMO18" s="886"/>
      <c r="MMP18" s="886"/>
      <c r="MMQ18" s="886"/>
      <c r="MMR18" s="885"/>
      <c r="MMS18" s="886"/>
      <c r="MMT18" s="886"/>
      <c r="MMU18" s="886"/>
      <c r="MMV18" s="885"/>
      <c r="MMW18" s="886"/>
      <c r="MMX18" s="886"/>
      <c r="MMY18" s="886"/>
      <c r="MMZ18" s="885"/>
      <c r="MNA18" s="886"/>
      <c r="MNB18" s="886"/>
      <c r="MNC18" s="886"/>
      <c r="MND18" s="885"/>
      <c r="MNE18" s="886"/>
      <c r="MNF18" s="886"/>
      <c r="MNG18" s="886"/>
      <c r="MNH18" s="885"/>
      <c r="MNI18" s="886"/>
      <c r="MNJ18" s="886"/>
      <c r="MNK18" s="886"/>
      <c r="MNL18" s="885"/>
      <c r="MNM18" s="886"/>
      <c r="MNN18" s="886"/>
      <c r="MNO18" s="886"/>
      <c r="MNP18" s="885"/>
      <c r="MNQ18" s="886"/>
      <c r="MNR18" s="886"/>
      <c r="MNS18" s="886"/>
      <c r="MNT18" s="885"/>
      <c r="MNU18" s="886"/>
      <c r="MNV18" s="886"/>
      <c r="MNW18" s="886"/>
      <c r="MNX18" s="885"/>
      <c r="MNY18" s="886"/>
      <c r="MNZ18" s="886"/>
      <c r="MOA18" s="886"/>
      <c r="MOB18" s="885"/>
      <c r="MOC18" s="886"/>
      <c r="MOD18" s="886"/>
      <c r="MOE18" s="886"/>
      <c r="MOF18" s="885"/>
      <c r="MOG18" s="886"/>
      <c r="MOH18" s="886"/>
      <c r="MOI18" s="886"/>
      <c r="MOJ18" s="885"/>
      <c r="MOK18" s="886"/>
      <c r="MOL18" s="886"/>
      <c r="MOM18" s="886"/>
      <c r="MON18" s="885"/>
      <c r="MOO18" s="886"/>
      <c r="MOP18" s="886"/>
      <c r="MOQ18" s="886"/>
      <c r="MOR18" s="885"/>
      <c r="MOS18" s="886"/>
      <c r="MOT18" s="886"/>
      <c r="MOU18" s="886"/>
      <c r="MOV18" s="885"/>
      <c r="MOW18" s="886"/>
      <c r="MOX18" s="886"/>
      <c r="MOY18" s="886"/>
      <c r="MOZ18" s="885"/>
      <c r="MPA18" s="886"/>
      <c r="MPB18" s="886"/>
      <c r="MPC18" s="886"/>
      <c r="MPD18" s="885"/>
      <c r="MPE18" s="886"/>
      <c r="MPF18" s="886"/>
      <c r="MPG18" s="886"/>
      <c r="MPH18" s="885"/>
      <c r="MPI18" s="886"/>
      <c r="MPJ18" s="886"/>
      <c r="MPK18" s="886"/>
      <c r="MPL18" s="885"/>
      <c r="MPM18" s="886"/>
      <c r="MPN18" s="886"/>
      <c r="MPO18" s="886"/>
      <c r="MPP18" s="885"/>
      <c r="MPQ18" s="886"/>
      <c r="MPR18" s="886"/>
      <c r="MPS18" s="886"/>
      <c r="MPT18" s="885"/>
      <c r="MPU18" s="886"/>
      <c r="MPV18" s="886"/>
      <c r="MPW18" s="886"/>
      <c r="MPX18" s="885"/>
      <c r="MPY18" s="886"/>
      <c r="MPZ18" s="886"/>
      <c r="MQA18" s="886"/>
      <c r="MQB18" s="885"/>
      <c r="MQC18" s="886"/>
      <c r="MQD18" s="886"/>
      <c r="MQE18" s="886"/>
      <c r="MQF18" s="885"/>
      <c r="MQG18" s="886"/>
      <c r="MQH18" s="886"/>
      <c r="MQI18" s="886"/>
      <c r="MQJ18" s="885"/>
      <c r="MQK18" s="886"/>
      <c r="MQL18" s="886"/>
      <c r="MQM18" s="886"/>
      <c r="MQN18" s="885"/>
      <c r="MQO18" s="886"/>
      <c r="MQP18" s="886"/>
      <c r="MQQ18" s="886"/>
      <c r="MQR18" s="885"/>
      <c r="MQS18" s="886"/>
      <c r="MQT18" s="886"/>
      <c r="MQU18" s="886"/>
      <c r="MQV18" s="885"/>
      <c r="MQW18" s="886"/>
      <c r="MQX18" s="886"/>
      <c r="MQY18" s="886"/>
      <c r="MQZ18" s="885"/>
      <c r="MRA18" s="886"/>
      <c r="MRB18" s="886"/>
      <c r="MRC18" s="886"/>
      <c r="MRD18" s="885"/>
      <c r="MRE18" s="886"/>
      <c r="MRF18" s="886"/>
      <c r="MRG18" s="886"/>
      <c r="MRH18" s="885"/>
      <c r="MRI18" s="886"/>
      <c r="MRJ18" s="886"/>
      <c r="MRK18" s="886"/>
      <c r="MRL18" s="885"/>
      <c r="MRM18" s="886"/>
      <c r="MRN18" s="886"/>
      <c r="MRO18" s="886"/>
      <c r="MRP18" s="885"/>
      <c r="MRQ18" s="886"/>
      <c r="MRR18" s="886"/>
      <c r="MRS18" s="886"/>
      <c r="MRT18" s="885"/>
      <c r="MRU18" s="886"/>
      <c r="MRV18" s="886"/>
      <c r="MRW18" s="886"/>
      <c r="MRX18" s="885"/>
      <c r="MRY18" s="886"/>
      <c r="MRZ18" s="886"/>
      <c r="MSA18" s="886"/>
      <c r="MSB18" s="885"/>
      <c r="MSC18" s="886"/>
      <c r="MSD18" s="886"/>
      <c r="MSE18" s="886"/>
      <c r="MSF18" s="885"/>
      <c r="MSG18" s="886"/>
      <c r="MSH18" s="886"/>
      <c r="MSI18" s="886"/>
      <c r="MSJ18" s="885"/>
      <c r="MSK18" s="886"/>
      <c r="MSL18" s="886"/>
      <c r="MSM18" s="886"/>
      <c r="MSN18" s="885"/>
      <c r="MSO18" s="886"/>
      <c r="MSP18" s="886"/>
      <c r="MSQ18" s="886"/>
      <c r="MSR18" s="885"/>
      <c r="MSS18" s="886"/>
      <c r="MST18" s="886"/>
      <c r="MSU18" s="886"/>
      <c r="MSV18" s="885"/>
      <c r="MSW18" s="886"/>
      <c r="MSX18" s="886"/>
      <c r="MSY18" s="886"/>
      <c r="MSZ18" s="885"/>
      <c r="MTA18" s="886"/>
      <c r="MTB18" s="886"/>
      <c r="MTC18" s="886"/>
      <c r="MTD18" s="885"/>
      <c r="MTE18" s="886"/>
      <c r="MTF18" s="886"/>
      <c r="MTG18" s="886"/>
      <c r="MTH18" s="885"/>
      <c r="MTI18" s="886"/>
      <c r="MTJ18" s="886"/>
      <c r="MTK18" s="886"/>
      <c r="MTL18" s="885"/>
      <c r="MTM18" s="886"/>
      <c r="MTN18" s="886"/>
      <c r="MTO18" s="886"/>
      <c r="MTP18" s="885"/>
      <c r="MTQ18" s="886"/>
      <c r="MTR18" s="886"/>
      <c r="MTS18" s="886"/>
      <c r="MTT18" s="885"/>
      <c r="MTU18" s="886"/>
      <c r="MTV18" s="886"/>
      <c r="MTW18" s="886"/>
      <c r="MTX18" s="885"/>
      <c r="MTY18" s="886"/>
      <c r="MTZ18" s="886"/>
      <c r="MUA18" s="886"/>
      <c r="MUB18" s="885"/>
      <c r="MUC18" s="886"/>
      <c r="MUD18" s="886"/>
      <c r="MUE18" s="886"/>
      <c r="MUF18" s="885"/>
      <c r="MUG18" s="886"/>
      <c r="MUH18" s="886"/>
      <c r="MUI18" s="886"/>
      <c r="MUJ18" s="885"/>
      <c r="MUK18" s="886"/>
      <c r="MUL18" s="886"/>
      <c r="MUM18" s="886"/>
      <c r="MUN18" s="885"/>
      <c r="MUO18" s="886"/>
      <c r="MUP18" s="886"/>
      <c r="MUQ18" s="886"/>
      <c r="MUR18" s="885"/>
      <c r="MUS18" s="886"/>
      <c r="MUT18" s="886"/>
      <c r="MUU18" s="886"/>
      <c r="MUV18" s="885"/>
      <c r="MUW18" s="886"/>
      <c r="MUX18" s="886"/>
      <c r="MUY18" s="886"/>
      <c r="MUZ18" s="885"/>
      <c r="MVA18" s="886"/>
      <c r="MVB18" s="886"/>
      <c r="MVC18" s="886"/>
      <c r="MVD18" s="885"/>
      <c r="MVE18" s="886"/>
      <c r="MVF18" s="886"/>
      <c r="MVG18" s="886"/>
      <c r="MVH18" s="885"/>
      <c r="MVI18" s="886"/>
      <c r="MVJ18" s="886"/>
      <c r="MVK18" s="886"/>
      <c r="MVL18" s="885"/>
      <c r="MVM18" s="886"/>
      <c r="MVN18" s="886"/>
      <c r="MVO18" s="886"/>
      <c r="MVP18" s="885"/>
      <c r="MVQ18" s="886"/>
      <c r="MVR18" s="886"/>
      <c r="MVS18" s="886"/>
      <c r="MVT18" s="885"/>
      <c r="MVU18" s="886"/>
      <c r="MVV18" s="886"/>
      <c r="MVW18" s="886"/>
      <c r="MVX18" s="885"/>
      <c r="MVY18" s="886"/>
      <c r="MVZ18" s="886"/>
      <c r="MWA18" s="886"/>
      <c r="MWB18" s="885"/>
      <c r="MWC18" s="886"/>
      <c r="MWD18" s="886"/>
      <c r="MWE18" s="886"/>
      <c r="MWF18" s="885"/>
      <c r="MWG18" s="886"/>
      <c r="MWH18" s="886"/>
      <c r="MWI18" s="886"/>
      <c r="MWJ18" s="885"/>
      <c r="MWK18" s="886"/>
      <c r="MWL18" s="886"/>
      <c r="MWM18" s="886"/>
      <c r="MWN18" s="885"/>
      <c r="MWO18" s="886"/>
      <c r="MWP18" s="886"/>
      <c r="MWQ18" s="886"/>
      <c r="MWR18" s="885"/>
      <c r="MWS18" s="886"/>
      <c r="MWT18" s="886"/>
      <c r="MWU18" s="886"/>
      <c r="MWV18" s="885"/>
      <c r="MWW18" s="886"/>
      <c r="MWX18" s="886"/>
      <c r="MWY18" s="886"/>
      <c r="MWZ18" s="885"/>
      <c r="MXA18" s="886"/>
      <c r="MXB18" s="886"/>
      <c r="MXC18" s="886"/>
      <c r="MXD18" s="885"/>
      <c r="MXE18" s="886"/>
      <c r="MXF18" s="886"/>
      <c r="MXG18" s="886"/>
      <c r="MXH18" s="885"/>
      <c r="MXI18" s="886"/>
      <c r="MXJ18" s="886"/>
      <c r="MXK18" s="886"/>
      <c r="MXL18" s="885"/>
      <c r="MXM18" s="886"/>
      <c r="MXN18" s="886"/>
      <c r="MXO18" s="886"/>
      <c r="MXP18" s="885"/>
      <c r="MXQ18" s="886"/>
      <c r="MXR18" s="886"/>
      <c r="MXS18" s="886"/>
      <c r="MXT18" s="885"/>
      <c r="MXU18" s="886"/>
      <c r="MXV18" s="886"/>
      <c r="MXW18" s="886"/>
      <c r="MXX18" s="885"/>
      <c r="MXY18" s="886"/>
      <c r="MXZ18" s="886"/>
      <c r="MYA18" s="886"/>
      <c r="MYB18" s="885"/>
      <c r="MYC18" s="886"/>
      <c r="MYD18" s="886"/>
      <c r="MYE18" s="886"/>
      <c r="MYF18" s="885"/>
      <c r="MYG18" s="886"/>
      <c r="MYH18" s="886"/>
      <c r="MYI18" s="886"/>
      <c r="MYJ18" s="885"/>
      <c r="MYK18" s="886"/>
      <c r="MYL18" s="886"/>
      <c r="MYM18" s="886"/>
      <c r="MYN18" s="885"/>
      <c r="MYO18" s="886"/>
      <c r="MYP18" s="886"/>
      <c r="MYQ18" s="886"/>
      <c r="MYR18" s="885"/>
      <c r="MYS18" s="886"/>
      <c r="MYT18" s="886"/>
      <c r="MYU18" s="886"/>
      <c r="MYV18" s="885"/>
      <c r="MYW18" s="886"/>
      <c r="MYX18" s="886"/>
      <c r="MYY18" s="886"/>
      <c r="MYZ18" s="885"/>
      <c r="MZA18" s="886"/>
      <c r="MZB18" s="886"/>
      <c r="MZC18" s="886"/>
      <c r="MZD18" s="885"/>
      <c r="MZE18" s="886"/>
      <c r="MZF18" s="886"/>
      <c r="MZG18" s="886"/>
      <c r="MZH18" s="885"/>
      <c r="MZI18" s="886"/>
      <c r="MZJ18" s="886"/>
      <c r="MZK18" s="886"/>
      <c r="MZL18" s="885"/>
      <c r="MZM18" s="886"/>
      <c r="MZN18" s="886"/>
      <c r="MZO18" s="886"/>
      <c r="MZP18" s="885"/>
      <c r="MZQ18" s="886"/>
      <c r="MZR18" s="886"/>
      <c r="MZS18" s="886"/>
      <c r="MZT18" s="885"/>
      <c r="MZU18" s="886"/>
      <c r="MZV18" s="886"/>
      <c r="MZW18" s="886"/>
      <c r="MZX18" s="885"/>
      <c r="MZY18" s="886"/>
      <c r="MZZ18" s="886"/>
      <c r="NAA18" s="886"/>
      <c r="NAB18" s="885"/>
      <c r="NAC18" s="886"/>
      <c r="NAD18" s="886"/>
      <c r="NAE18" s="886"/>
      <c r="NAF18" s="885"/>
      <c r="NAG18" s="886"/>
      <c r="NAH18" s="886"/>
      <c r="NAI18" s="886"/>
      <c r="NAJ18" s="885"/>
      <c r="NAK18" s="886"/>
      <c r="NAL18" s="886"/>
      <c r="NAM18" s="886"/>
      <c r="NAN18" s="885"/>
      <c r="NAO18" s="886"/>
      <c r="NAP18" s="886"/>
      <c r="NAQ18" s="886"/>
      <c r="NAR18" s="885"/>
      <c r="NAS18" s="886"/>
      <c r="NAT18" s="886"/>
      <c r="NAU18" s="886"/>
      <c r="NAV18" s="885"/>
      <c r="NAW18" s="886"/>
      <c r="NAX18" s="886"/>
      <c r="NAY18" s="886"/>
      <c r="NAZ18" s="885"/>
      <c r="NBA18" s="886"/>
      <c r="NBB18" s="886"/>
      <c r="NBC18" s="886"/>
      <c r="NBD18" s="885"/>
      <c r="NBE18" s="886"/>
      <c r="NBF18" s="886"/>
      <c r="NBG18" s="886"/>
      <c r="NBH18" s="885"/>
      <c r="NBI18" s="886"/>
      <c r="NBJ18" s="886"/>
      <c r="NBK18" s="886"/>
      <c r="NBL18" s="885"/>
      <c r="NBM18" s="886"/>
      <c r="NBN18" s="886"/>
      <c r="NBO18" s="886"/>
      <c r="NBP18" s="885"/>
      <c r="NBQ18" s="886"/>
      <c r="NBR18" s="886"/>
      <c r="NBS18" s="886"/>
      <c r="NBT18" s="885"/>
      <c r="NBU18" s="886"/>
      <c r="NBV18" s="886"/>
      <c r="NBW18" s="886"/>
      <c r="NBX18" s="885"/>
      <c r="NBY18" s="886"/>
      <c r="NBZ18" s="886"/>
      <c r="NCA18" s="886"/>
      <c r="NCB18" s="885"/>
      <c r="NCC18" s="886"/>
      <c r="NCD18" s="886"/>
      <c r="NCE18" s="886"/>
      <c r="NCF18" s="885"/>
      <c r="NCG18" s="886"/>
      <c r="NCH18" s="886"/>
      <c r="NCI18" s="886"/>
      <c r="NCJ18" s="885"/>
      <c r="NCK18" s="886"/>
      <c r="NCL18" s="886"/>
      <c r="NCM18" s="886"/>
      <c r="NCN18" s="885"/>
      <c r="NCO18" s="886"/>
      <c r="NCP18" s="886"/>
      <c r="NCQ18" s="886"/>
      <c r="NCR18" s="885"/>
      <c r="NCS18" s="886"/>
      <c r="NCT18" s="886"/>
      <c r="NCU18" s="886"/>
      <c r="NCV18" s="885"/>
      <c r="NCW18" s="886"/>
      <c r="NCX18" s="886"/>
      <c r="NCY18" s="886"/>
      <c r="NCZ18" s="885"/>
      <c r="NDA18" s="886"/>
      <c r="NDB18" s="886"/>
      <c r="NDC18" s="886"/>
      <c r="NDD18" s="885"/>
      <c r="NDE18" s="886"/>
      <c r="NDF18" s="886"/>
      <c r="NDG18" s="886"/>
      <c r="NDH18" s="885"/>
      <c r="NDI18" s="886"/>
      <c r="NDJ18" s="886"/>
      <c r="NDK18" s="886"/>
      <c r="NDL18" s="885"/>
      <c r="NDM18" s="886"/>
      <c r="NDN18" s="886"/>
      <c r="NDO18" s="886"/>
      <c r="NDP18" s="885"/>
      <c r="NDQ18" s="886"/>
      <c r="NDR18" s="886"/>
      <c r="NDS18" s="886"/>
      <c r="NDT18" s="885"/>
      <c r="NDU18" s="886"/>
      <c r="NDV18" s="886"/>
      <c r="NDW18" s="886"/>
      <c r="NDX18" s="885"/>
      <c r="NDY18" s="886"/>
      <c r="NDZ18" s="886"/>
      <c r="NEA18" s="886"/>
      <c r="NEB18" s="885"/>
      <c r="NEC18" s="886"/>
      <c r="NED18" s="886"/>
      <c r="NEE18" s="886"/>
      <c r="NEF18" s="885"/>
      <c r="NEG18" s="886"/>
      <c r="NEH18" s="886"/>
      <c r="NEI18" s="886"/>
      <c r="NEJ18" s="885"/>
      <c r="NEK18" s="886"/>
      <c r="NEL18" s="886"/>
      <c r="NEM18" s="886"/>
      <c r="NEN18" s="885"/>
      <c r="NEO18" s="886"/>
      <c r="NEP18" s="886"/>
      <c r="NEQ18" s="886"/>
      <c r="NER18" s="885"/>
      <c r="NES18" s="886"/>
      <c r="NET18" s="886"/>
      <c r="NEU18" s="886"/>
      <c r="NEV18" s="885"/>
      <c r="NEW18" s="886"/>
      <c r="NEX18" s="886"/>
      <c r="NEY18" s="886"/>
      <c r="NEZ18" s="885"/>
      <c r="NFA18" s="886"/>
      <c r="NFB18" s="886"/>
      <c r="NFC18" s="886"/>
      <c r="NFD18" s="885"/>
      <c r="NFE18" s="886"/>
      <c r="NFF18" s="886"/>
      <c r="NFG18" s="886"/>
      <c r="NFH18" s="885"/>
      <c r="NFI18" s="886"/>
      <c r="NFJ18" s="886"/>
      <c r="NFK18" s="886"/>
      <c r="NFL18" s="885"/>
      <c r="NFM18" s="886"/>
      <c r="NFN18" s="886"/>
      <c r="NFO18" s="886"/>
      <c r="NFP18" s="885"/>
      <c r="NFQ18" s="886"/>
      <c r="NFR18" s="886"/>
      <c r="NFS18" s="886"/>
      <c r="NFT18" s="885"/>
      <c r="NFU18" s="886"/>
      <c r="NFV18" s="886"/>
      <c r="NFW18" s="886"/>
      <c r="NFX18" s="885"/>
      <c r="NFY18" s="886"/>
      <c r="NFZ18" s="886"/>
      <c r="NGA18" s="886"/>
      <c r="NGB18" s="885"/>
      <c r="NGC18" s="886"/>
      <c r="NGD18" s="886"/>
      <c r="NGE18" s="886"/>
      <c r="NGF18" s="885"/>
      <c r="NGG18" s="886"/>
      <c r="NGH18" s="886"/>
      <c r="NGI18" s="886"/>
      <c r="NGJ18" s="885"/>
      <c r="NGK18" s="886"/>
      <c r="NGL18" s="886"/>
      <c r="NGM18" s="886"/>
      <c r="NGN18" s="885"/>
      <c r="NGO18" s="886"/>
      <c r="NGP18" s="886"/>
      <c r="NGQ18" s="886"/>
      <c r="NGR18" s="885"/>
      <c r="NGS18" s="886"/>
      <c r="NGT18" s="886"/>
      <c r="NGU18" s="886"/>
      <c r="NGV18" s="885"/>
      <c r="NGW18" s="886"/>
      <c r="NGX18" s="886"/>
      <c r="NGY18" s="886"/>
      <c r="NGZ18" s="885"/>
      <c r="NHA18" s="886"/>
      <c r="NHB18" s="886"/>
      <c r="NHC18" s="886"/>
      <c r="NHD18" s="885"/>
      <c r="NHE18" s="886"/>
      <c r="NHF18" s="886"/>
      <c r="NHG18" s="886"/>
      <c r="NHH18" s="885"/>
      <c r="NHI18" s="886"/>
      <c r="NHJ18" s="886"/>
      <c r="NHK18" s="886"/>
      <c r="NHL18" s="885"/>
      <c r="NHM18" s="886"/>
      <c r="NHN18" s="886"/>
      <c r="NHO18" s="886"/>
      <c r="NHP18" s="885"/>
      <c r="NHQ18" s="886"/>
      <c r="NHR18" s="886"/>
      <c r="NHS18" s="886"/>
      <c r="NHT18" s="885"/>
      <c r="NHU18" s="886"/>
      <c r="NHV18" s="886"/>
      <c r="NHW18" s="886"/>
      <c r="NHX18" s="885"/>
      <c r="NHY18" s="886"/>
      <c r="NHZ18" s="886"/>
      <c r="NIA18" s="886"/>
      <c r="NIB18" s="885"/>
      <c r="NIC18" s="886"/>
      <c r="NID18" s="886"/>
      <c r="NIE18" s="886"/>
      <c r="NIF18" s="885"/>
      <c r="NIG18" s="886"/>
      <c r="NIH18" s="886"/>
      <c r="NII18" s="886"/>
      <c r="NIJ18" s="885"/>
      <c r="NIK18" s="886"/>
      <c r="NIL18" s="886"/>
      <c r="NIM18" s="886"/>
      <c r="NIN18" s="885"/>
      <c r="NIO18" s="886"/>
      <c r="NIP18" s="886"/>
      <c r="NIQ18" s="886"/>
      <c r="NIR18" s="885"/>
      <c r="NIS18" s="886"/>
      <c r="NIT18" s="886"/>
      <c r="NIU18" s="886"/>
      <c r="NIV18" s="885"/>
      <c r="NIW18" s="886"/>
      <c r="NIX18" s="886"/>
      <c r="NIY18" s="886"/>
      <c r="NIZ18" s="885"/>
      <c r="NJA18" s="886"/>
      <c r="NJB18" s="886"/>
      <c r="NJC18" s="886"/>
      <c r="NJD18" s="885"/>
      <c r="NJE18" s="886"/>
      <c r="NJF18" s="886"/>
      <c r="NJG18" s="886"/>
      <c r="NJH18" s="885"/>
      <c r="NJI18" s="886"/>
      <c r="NJJ18" s="886"/>
      <c r="NJK18" s="886"/>
      <c r="NJL18" s="885"/>
      <c r="NJM18" s="886"/>
      <c r="NJN18" s="886"/>
      <c r="NJO18" s="886"/>
      <c r="NJP18" s="885"/>
      <c r="NJQ18" s="886"/>
      <c r="NJR18" s="886"/>
      <c r="NJS18" s="886"/>
      <c r="NJT18" s="885"/>
      <c r="NJU18" s="886"/>
      <c r="NJV18" s="886"/>
      <c r="NJW18" s="886"/>
      <c r="NJX18" s="885"/>
      <c r="NJY18" s="886"/>
      <c r="NJZ18" s="886"/>
      <c r="NKA18" s="886"/>
      <c r="NKB18" s="885"/>
      <c r="NKC18" s="886"/>
      <c r="NKD18" s="886"/>
      <c r="NKE18" s="886"/>
      <c r="NKF18" s="885"/>
      <c r="NKG18" s="886"/>
      <c r="NKH18" s="886"/>
      <c r="NKI18" s="886"/>
      <c r="NKJ18" s="885"/>
      <c r="NKK18" s="886"/>
      <c r="NKL18" s="886"/>
      <c r="NKM18" s="886"/>
      <c r="NKN18" s="885"/>
      <c r="NKO18" s="886"/>
      <c r="NKP18" s="886"/>
      <c r="NKQ18" s="886"/>
      <c r="NKR18" s="885"/>
      <c r="NKS18" s="886"/>
      <c r="NKT18" s="886"/>
      <c r="NKU18" s="886"/>
      <c r="NKV18" s="885"/>
      <c r="NKW18" s="886"/>
      <c r="NKX18" s="886"/>
      <c r="NKY18" s="886"/>
      <c r="NKZ18" s="885"/>
      <c r="NLA18" s="886"/>
      <c r="NLB18" s="886"/>
      <c r="NLC18" s="886"/>
      <c r="NLD18" s="885"/>
      <c r="NLE18" s="886"/>
      <c r="NLF18" s="886"/>
      <c r="NLG18" s="886"/>
      <c r="NLH18" s="885"/>
      <c r="NLI18" s="886"/>
      <c r="NLJ18" s="886"/>
      <c r="NLK18" s="886"/>
      <c r="NLL18" s="885"/>
      <c r="NLM18" s="886"/>
      <c r="NLN18" s="886"/>
      <c r="NLO18" s="886"/>
      <c r="NLP18" s="885"/>
      <c r="NLQ18" s="886"/>
      <c r="NLR18" s="886"/>
      <c r="NLS18" s="886"/>
      <c r="NLT18" s="885"/>
      <c r="NLU18" s="886"/>
      <c r="NLV18" s="886"/>
      <c r="NLW18" s="886"/>
      <c r="NLX18" s="885"/>
      <c r="NLY18" s="886"/>
      <c r="NLZ18" s="886"/>
      <c r="NMA18" s="886"/>
      <c r="NMB18" s="885"/>
      <c r="NMC18" s="886"/>
      <c r="NMD18" s="886"/>
      <c r="NME18" s="886"/>
      <c r="NMF18" s="885"/>
      <c r="NMG18" s="886"/>
      <c r="NMH18" s="886"/>
      <c r="NMI18" s="886"/>
      <c r="NMJ18" s="885"/>
      <c r="NMK18" s="886"/>
      <c r="NML18" s="886"/>
      <c r="NMM18" s="886"/>
      <c r="NMN18" s="885"/>
      <c r="NMO18" s="886"/>
      <c r="NMP18" s="886"/>
      <c r="NMQ18" s="886"/>
      <c r="NMR18" s="885"/>
      <c r="NMS18" s="886"/>
      <c r="NMT18" s="886"/>
      <c r="NMU18" s="886"/>
      <c r="NMV18" s="885"/>
      <c r="NMW18" s="886"/>
      <c r="NMX18" s="886"/>
      <c r="NMY18" s="886"/>
      <c r="NMZ18" s="885"/>
      <c r="NNA18" s="886"/>
      <c r="NNB18" s="886"/>
      <c r="NNC18" s="886"/>
      <c r="NND18" s="885"/>
      <c r="NNE18" s="886"/>
      <c r="NNF18" s="886"/>
      <c r="NNG18" s="886"/>
      <c r="NNH18" s="885"/>
      <c r="NNI18" s="886"/>
      <c r="NNJ18" s="886"/>
      <c r="NNK18" s="886"/>
      <c r="NNL18" s="885"/>
      <c r="NNM18" s="886"/>
      <c r="NNN18" s="886"/>
      <c r="NNO18" s="886"/>
      <c r="NNP18" s="885"/>
      <c r="NNQ18" s="886"/>
      <c r="NNR18" s="886"/>
      <c r="NNS18" s="886"/>
      <c r="NNT18" s="885"/>
      <c r="NNU18" s="886"/>
      <c r="NNV18" s="886"/>
      <c r="NNW18" s="886"/>
      <c r="NNX18" s="885"/>
      <c r="NNY18" s="886"/>
      <c r="NNZ18" s="886"/>
      <c r="NOA18" s="886"/>
      <c r="NOB18" s="885"/>
      <c r="NOC18" s="886"/>
      <c r="NOD18" s="886"/>
      <c r="NOE18" s="886"/>
      <c r="NOF18" s="885"/>
      <c r="NOG18" s="886"/>
      <c r="NOH18" s="886"/>
      <c r="NOI18" s="886"/>
      <c r="NOJ18" s="885"/>
      <c r="NOK18" s="886"/>
      <c r="NOL18" s="886"/>
      <c r="NOM18" s="886"/>
      <c r="NON18" s="885"/>
      <c r="NOO18" s="886"/>
      <c r="NOP18" s="886"/>
      <c r="NOQ18" s="886"/>
      <c r="NOR18" s="885"/>
      <c r="NOS18" s="886"/>
      <c r="NOT18" s="886"/>
      <c r="NOU18" s="886"/>
      <c r="NOV18" s="885"/>
      <c r="NOW18" s="886"/>
      <c r="NOX18" s="886"/>
      <c r="NOY18" s="886"/>
      <c r="NOZ18" s="885"/>
      <c r="NPA18" s="886"/>
      <c r="NPB18" s="886"/>
      <c r="NPC18" s="886"/>
      <c r="NPD18" s="885"/>
      <c r="NPE18" s="886"/>
      <c r="NPF18" s="886"/>
      <c r="NPG18" s="886"/>
      <c r="NPH18" s="885"/>
      <c r="NPI18" s="886"/>
      <c r="NPJ18" s="886"/>
      <c r="NPK18" s="886"/>
      <c r="NPL18" s="885"/>
      <c r="NPM18" s="886"/>
      <c r="NPN18" s="886"/>
      <c r="NPO18" s="886"/>
      <c r="NPP18" s="885"/>
      <c r="NPQ18" s="886"/>
      <c r="NPR18" s="886"/>
      <c r="NPS18" s="886"/>
      <c r="NPT18" s="885"/>
      <c r="NPU18" s="886"/>
      <c r="NPV18" s="886"/>
      <c r="NPW18" s="886"/>
      <c r="NPX18" s="885"/>
      <c r="NPY18" s="886"/>
      <c r="NPZ18" s="886"/>
      <c r="NQA18" s="886"/>
      <c r="NQB18" s="885"/>
      <c r="NQC18" s="886"/>
      <c r="NQD18" s="886"/>
      <c r="NQE18" s="886"/>
      <c r="NQF18" s="885"/>
      <c r="NQG18" s="886"/>
      <c r="NQH18" s="886"/>
      <c r="NQI18" s="886"/>
      <c r="NQJ18" s="885"/>
      <c r="NQK18" s="886"/>
      <c r="NQL18" s="886"/>
      <c r="NQM18" s="886"/>
      <c r="NQN18" s="885"/>
      <c r="NQO18" s="886"/>
      <c r="NQP18" s="886"/>
      <c r="NQQ18" s="886"/>
      <c r="NQR18" s="885"/>
      <c r="NQS18" s="886"/>
      <c r="NQT18" s="886"/>
      <c r="NQU18" s="886"/>
      <c r="NQV18" s="885"/>
      <c r="NQW18" s="886"/>
      <c r="NQX18" s="886"/>
      <c r="NQY18" s="886"/>
      <c r="NQZ18" s="885"/>
      <c r="NRA18" s="886"/>
      <c r="NRB18" s="886"/>
      <c r="NRC18" s="886"/>
      <c r="NRD18" s="885"/>
      <c r="NRE18" s="886"/>
      <c r="NRF18" s="886"/>
      <c r="NRG18" s="886"/>
      <c r="NRH18" s="885"/>
      <c r="NRI18" s="886"/>
      <c r="NRJ18" s="886"/>
      <c r="NRK18" s="886"/>
      <c r="NRL18" s="885"/>
      <c r="NRM18" s="886"/>
      <c r="NRN18" s="886"/>
      <c r="NRO18" s="886"/>
      <c r="NRP18" s="885"/>
      <c r="NRQ18" s="886"/>
      <c r="NRR18" s="886"/>
      <c r="NRS18" s="886"/>
      <c r="NRT18" s="885"/>
      <c r="NRU18" s="886"/>
      <c r="NRV18" s="886"/>
      <c r="NRW18" s="886"/>
      <c r="NRX18" s="885"/>
      <c r="NRY18" s="886"/>
      <c r="NRZ18" s="886"/>
      <c r="NSA18" s="886"/>
      <c r="NSB18" s="885"/>
      <c r="NSC18" s="886"/>
      <c r="NSD18" s="886"/>
      <c r="NSE18" s="886"/>
      <c r="NSF18" s="885"/>
      <c r="NSG18" s="886"/>
      <c r="NSH18" s="886"/>
      <c r="NSI18" s="886"/>
      <c r="NSJ18" s="885"/>
      <c r="NSK18" s="886"/>
      <c r="NSL18" s="886"/>
      <c r="NSM18" s="886"/>
      <c r="NSN18" s="885"/>
      <c r="NSO18" s="886"/>
      <c r="NSP18" s="886"/>
      <c r="NSQ18" s="886"/>
      <c r="NSR18" s="885"/>
      <c r="NSS18" s="886"/>
      <c r="NST18" s="886"/>
      <c r="NSU18" s="886"/>
      <c r="NSV18" s="885"/>
      <c r="NSW18" s="886"/>
      <c r="NSX18" s="886"/>
      <c r="NSY18" s="886"/>
      <c r="NSZ18" s="885"/>
      <c r="NTA18" s="886"/>
      <c r="NTB18" s="886"/>
      <c r="NTC18" s="886"/>
      <c r="NTD18" s="885"/>
      <c r="NTE18" s="886"/>
      <c r="NTF18" s="886"/>
      <c r="NTG18" s="886"/>
      <c r="NTH18" s="885"/>
      <c r="NTI18" s="886"/>
      <c r="NTJ18" s="886"/>
      <c r="NTK18" s="886"/>
      <c r="NTL18" s="885"/>
      <c r="NTM18" s="886"/>
      <c r="NTN18" s="886"/>
      <c r="NTO18" s="886"/>
      <c r="NTP18" s="885"/>
      <c r="NTQ18" s="886"/>
      <c r="NTR18" s="886"/>
      <c r="NTS18" s="886"/>
      <c r="NTT18" s="885"/>
      <c r="NTU18" s="886"/>
      <c r="NTV18" s="886"/>
      <c r="NTW18" s="886"/>
      <c r="NTX18" s="885"/>
      <c r="NTY18" s="886"/>
      <c r="NTZ18" s="886"/>
      <c r="NUA18" s="886"/>
      <c r="NUB18" s="885"/>
      <c r="NUC18" s="886"/>
      <c r="NUD18" s="886"/>
      <c r="NUE18" s="886"/>
      <c r="NUF18" s="885"/>
      <c r="NUG18" s="886"/>
      <c r="NUH18" s="886"/>
      <c r="NUI18" s="886"/>
      <c r="NUJ18" s="885"/>
      <c r="NUK18" s="886"/>
      <c r="NUL18" s="886"/>
      <c r="NUM18" s="886"/>
      <c r="NUN18" s="885"/>
      <c r="NUO18" s="886"/>
      <c r="NUP18" s="886"/>
      <c r="NUQ18" s="886"/>
      <c r="NUR18" s="885"/>
      <c r="NUS18" s="886"/>
      <c r="NUT18" s="886"/>
      <c r="NUU18" s="886"/>
      <c r="NUV18" s="885"/>
      <c r="NUW18" s="886"/>
      <c r="NUX18" s="886"/>
      <c r="NUY18" s="886"/>
      <c r="NUZ18" s="885"/>
      <c r="NVA18" s="886"/>
      <c r="NVB18" s="886"/>
      <c r="NVC18" s="886"/>
      <c r="NVD18" s="885"/>
      <c r="NVE18" s="886"/>
      <c r="NVF18" s="886"/>
      <c r="NVG18" s="886"/>
      <c r="NVH18" s="885"/>
      <c r="NVI18" s="886"/>
      <c r="NVJ18" s="886"/>
      <c r="NVK18" s="886"/>
      <c r="NVL18" s="885"/>
      <c r="NVM18" s="886"/>
      <c r="NVN18" s="886"/>
      <c r="NVO18" s="886"/>
      <c r="NVP18" s="885"/>
      <c r="NVQ18" s="886"/>
      <c r="NVR18" s="886"/>
      <c r="NVS18" s="886"/>
      <c r="NVT18" s="885"/>
      <c r="NVU18" s="886"/>
      <c r="NVV18" s="886"/>
      <c r="NVW18" s="886"/>
      <c r="NVX18" s="885"/>
      <c r="NVY18" s="886"/>
      <c r="NVZ18" s="886"/>
      <c r="NWA18" s="886"/>
      <c r="NWB18" s="885"/>
      <c r="NWC18" s="886"/>
      <c r="NWD18" s="886"/>
      <c r="NWE18" s="886"/>
      <c r="NWF18" s="885"/>
      <c r="NWG18" s="886"/>
      <c r="NWH18" s="886"/>
      <c r="NWI18" s="886"/>
      <c r="NWJ18" s="885"/>
      <c r="NWK18" s="886"/>
      <c r="NWL18" s="886"/>
      <c r="NWM18" s="886"/>
      <c r="NWN18" s="885"/>
      <c r="NWO18" s="886"/>
      <c r="NWP18" s="886"/>
      <c r="NWQ18" s="886"/>
      <c r="NWR18" s="885"/>
      <c r="NWS18" s="886"/>
      <c r="NWT18" s="886"/>
      <c r="NWU18" s="886"/>
      <c r="NWV18" s="885"/>
      <c r="NWW18" s="886"/>
      <c r="NWX18" s="886"/>
      <c r="NWY18" s="886"/>
      <c r="NWZ18" s="885"/>
      <c r="NXA18" s="886"/>
      <c r="NXB18" s="886"/>
      <c r="NXC18" s="886"/>
      <c r="NXD18" s="885"/>
      <c r="NXE18" s="886"/>
      <c r="NXF18" s="886"/>
      <c r="NXG18" s="886"/>
      <c r="NXH18" s="885"/>
      <c r="NXI18" s="886"/>
      <c r="NXJ18" s="886"/>
      <c r="NXK18" s="886"/>
      <c r="NXL18" s="885"/>
      <c r="NXM18" s="886"/>
      <c r="NXN18" s="886"/>
      <c r="NXO18" s="886"/>
      <c r="NXP18" s="885"/>
      <c r="NXQ18" s="886"/>
      <c r="NXR18" s="886"/>
      <c r="NXS18" s="886"/>
      <c r="NXT18" s="885"/>
      <c r="NXU18" s="886"/>
      <c r="NXV18" s="886"/>
      <c r="NXW18" s="886"/>
      <c r="NXX18" s="885"/>
      <c r="NXY18" s="886"/>
      <c r="NXZ18" s="886"/>
      <c r="NYA18" s="886"/>
      <c r="NYB18" s="885"/>
      <c r="NYC18" s="886"/>
      <c r="NYD18" s="886"/>
      <c r="NYE18" s="886"/>
      <c r="NYF18" s="885"/>
      <c r="NYG18" s="886"/>
      <c r="NYH18" s="886"/>
      <c r="NYI18" s="886"/>
      <c r="NYJ18" s="885"/>
      <c r="NYK18" s="886"/>
      <c r="NYL18" s="886"/>
      <c r="NYM18" s="886"/>
      <c r="NYN18" s="885"/>
      <c r="NYO18" s="886"/>
      <c r="NYP18" s="886"/>
      <c r="NYQ18" s="886"/>
      <c r="NYR18" s="885"/>
      <c r="NYS18" s="886"/>
      <c r="NYT18" s="886"/>
      <c r="NYU18" s="886"/>
      <c r="NYV18" s="885"/>
      <c r="NYW18" s="886"/>
      <c r="NYX18" s="886"/>
      <c r="NYY18" s="886"/>
      <c r="NYZ18" s="885"/>
      <c r="NZA18" s="886"/>
      <c r="NZB18" s="886"/>
      <c r="NZC18" s="886"/>
      <c r="NZD18" s="885"/>
      <c r="NZE18" s="886"/>
      <c r="NZF18" s="886"/>
      <c r="NZG18" s="886"/>
      <c r="NZH18" s="885"/>
      <c r="NZI18" s="886"/>
      <c r="NZJ18" s="886"/>
      <c r="NZK18" s="886"/>
      <c r="NZL18" s="885"/>
      <c r="NZM18" s="886"/>
      <c r="NZN18" s="886"/>
      <c r="NZO18" s="886"/>
      <c r="NZP18" s="885"/>
      <c r="NZQ18" s="886"/>
      <c r="NZR18" s="886"/>
      <c r="NZS18" s="886"/>
      <c r="NZT18" s="885"/>
      <c r="NZU18" s="886"/>
      <c r="NZV18" s="886"/>
      <c r="NZW18" s="886"/>
      <c r="NZX18" s="885"/>
      <c r="NZY18" s="886"/>
      <c r="NZZ18" s="886"/>
      <c r="OAA18" s="886"/>
      <c r="OAB18" s="885"/>
      <c r="OAC18" s="886"/>
      <c r="OAD18" s="886"/>
      <c r="OAE18" s="886"/>
      <c r="OAF18" s="885"/>
      <c r="OAG18" s="886"/>
      <c r="OAH18" s="886"/>
      <c r="OAI18" s="886"/>
      <c r="OAJ18" s="885"/>
      <c r="OAK18" s="886"/>
      <c r="OAL18" s="886"/>
      <c r="OAM18" s="886"/>
      <c r="OAN18" s="885"/>
      <c r="OAO18" s="886"/>
      <c r="OAP18" s="886"/>
      <c r="OAQ18" s="886"/>
      <c r="OAR18" s="885"/>
      <c r="OAS18" s="886"/>
      <c r="OAT18" s="886"/>
      <c r="OAU18" s="886"/>
      <c r="OAV18" s="885"/>
      <c r="OAW18" s="886"/>
      <c r="OAX18" s="886"/>
      <c r="OAY18" s="886"/>
      <c r="OAZ18" s="885"/>
      <c r="OBA18" s="886"/>
      <c r="OBB18" s="886"/>
      <c r="OBC18" s="886"/>
      <c r="OBD18" s="885"/>
      <c r="OBE18" s="886"/>
      <c r="OBF18" s="886"/>
      <c r="OBG18" s="886"/>
      <c r="OBH18" s="885"/>
      <c r="OBI18" s="886"/>
      <c r="OBJ18" s="886"/>
      <c r="OBK18" s="886"/>
      <c r="OBL18" s="885"/>
      <c r="OBM18" s="886"/>
      <c r="OBN18" s="886"/>
      <c r="OBO18" s="886"/>
      <c r="OBP18" s="885"/>
      <c r="OBQ18" s="886"/>
      <c r="OBR18" s="886"/>
      <c r="OBS18" s="886"/>
      <c r="OBT18" s="885"/>
      <c r="OBU18" s="886"/>
      <c r="OBV18" s="886"/>
      <c r="OBW18" s="886"/>
      <c r="OBX18" s="885"/>
      <c r="OBY18" s="886"/>
      <c r="OBZ18" s="886"/>
      <c r="OCA18" s="886"/>
      <c r="OCB18" s="885"/>
      <c r="OCC18" s="886"/>
      <c r="OCD18" s="886"/>
      <c r="OCE18" s="886"/>
      <c r="OCF18" s="885"/>
      <c r="OCG18" s="886"/>
      <c r="OCH18" s="886"/>
      <c r="OCI18" s="886"/>
      <c r="OCJ18" s="885"/>
      <c r="OCK18" s="886"/>
      <c r="OCL18" s="886"/>
      <c r="OCM18" s="886"/>
      <c r="OCN18" s="885"/>
      <c r="OCO18" s="886"/>
      <c r="OCP18" s="886"/>
      <c r="OCQ18" s="886"/>
      <c r="OCR18" s="885"/>
      <c r="OCS18" s="886"/>
      <c r="OCT18" s="886"/>
      <c r="OCU18" s="886"/>
      <c r="OCV18" s="885"/>
      <c r="OCW18" s="886"/>
      <c r="OCX18" s="886"/>
      <c r="OCY18" s="886"/>
      <c r="OCZ18" s="885"/>
      <c r="ODA18" s="886"/>
      <c r="ODB18" s="886"/>
      <c r="ODC18" s="886"/>
      <c r="ODD18" s="885"/>
      <c r="ODE18" s="886"/>
      <c r="ODF18" s="886"/>
      <c r="ODG18" s="886"/>
      <c r="ODH18" s="885"/>
      <c r="ODI18" s="886"/>
      <c r="ODJ18" s="886"/>
      <c r="ODK18" s="886"/>
      <c r="ODL18" s="885"/>
      <c r="ODM18" s="886"/>
      <c r="ODN18" s="886"/>
      <c r="ODO18" s="886"/>
      <c r="ODP18" s="885"/>
      <c r="ODQ18" s="886"/>
      <c r="ODR18" s="886"/>
      <c r="ODS18" s="886"/>
      <c r="ODT18" s="885"/>
      <c r="ODU18" s="886"/>
      <c r="ODV18" s="886"/>
      <c r="ODW18" s="886"/>
      <c r="ODX18" s="885"/>
      <c r="ODY18" s="886"/>
      <c r="ODZ18" s="886"/>
      <c r="OEA18" s="886"/>
      <c r="OEB18" s="885"/>
      <c r="OEC18" s="886"/>
      <c r="OED18" s="886"/>
      <c r="OEE18" s="886"/>
      <c r="OEF18" s="885"/>
      <c r="OEG18" s="886"/>
      <c r="OEH18" s="886"/>
      <c r="OEI18" s="886"/>
      <c r="OEJ18" s="885"/>
      <c r="OEK18" s="886"/>
      <c r="OEL18" s="886"/>
      <c r="OEM18" s="886"/>
      <c r="OEN18" s="885"/>
      <c r="OEO18" s="886"/>
      <c r="OEP18" s="886"/>
      <c r="OEQ18" s="886"/>
      <c r="OER18" s="885"/>
      <c r="OES18" s="886"/>
      <c r="OET18" s="886"/>
      <c r="OEU18" s="886"/>
      <c r="OEV18" s="885"/>
      <c r="OEW18" s="886"/>
      <c r="OEX18" s="886"/>
      <c r="OEY18" s="886"/>
      <c r="OEZ18" s="885"/>
      <c r="OFA18" s="886"/>
      <c r="OFB18" s="886"/>
      <c r="OFC18" s="886"/>
      <c r="OFD18" s="885"/>
      <c r="OFE18" s="886"/>
      <c r="OFF18" s="886"/>
      <c r="OFG18" s="886"/>
      <c r="OFH18" s="885"/>
      <c r="OFI18" s="886"/>
      <c r="OFJ18" s="886"/>
      <c r="OFK18" s="886"/>
      <c r="OFL18" s="885"/>
      <c r="OFM18" s="886"/>
      <c r="OFN18" s="886"/>
      <c r="OFO18" s="886"/>
      <c r="OFP18" s="885"/>
      <c r="OFQ18" s="886"/>
      <c r="OFR18" s="886"/>
      <c r="OFS18" s="886"/>
      <c r="OFT18" s="885"/>
      <c r="OFU18" s="886"/>
      <c r="OFV18" s="886"/>
      <c r="OFW18" s="886"/>
      <c r="OFX18" s="885"/>
      <c r="OFY18" s="886"/>
      <c r="OFZ18" s="886"/>
      <c r="OGA18" s="886"/>
      <c r="OGB18" s="885"/>
      <c r="OGC18" s="886"/>
      <c r="OGD18" s="886"/>
      <c r="OGE18" s="886"/>
      <c r="OGF18" s="885"/>
      <c r="OGG18" s="886"/>
      <c r="OGH18" s="886"/>
      <c r="OGI18" s="886"/>
      <c r="OGJ18" s="885"/>
      <c r="OGK18" s="886"/>
      <c r="OGL18" s="886"/>
      <c r="OGM18" s="886"/>
      <c r="OGN18" s="885"/>
      <c r="OGO18" s="886"/>
      <c r="OGP18" s="886"/>
      <c r="OGQ18" s="886"/>
      <c r="OGR18" s="885"/>
      <c r="OGS18" s="886"/>
      <c r="OGT18" s="886"/>
      <c r="OGU18" s="886"/>
      <c r="OGV18" s="885"/>
      <c r="OGW18" s="886"/>
      <c r="OGX18" s="886"/>
      <c r="OGY18" s="886"/>
      <c r="OGZ18" s="885"/>
      <c r="OHA18" s="886"/>
      <c r="OHB18" s="886"/>
      <c r="OHC18" s="886"/>
      <c r="OHD18" s="885"/>
      <c r="OHE18" s="886"/>
      <c r="OHF18" s="886"/>
      <c r="OHG18" s="886"/>
      <c r="OHH18" s="885"/>
      <c r="OHI18" s="886"/>
      <c r="OHJ18" s="886"/>
      <c r="OHK18" s="886"/>
      <c r="OHL18" s="885"/>
      <c r="OHM18" s="886"/>
      <c r="OHN18" s="886"/>
      <c r="OHO18" s="886"/>
      <c r="OHP18" s="885"/>
      <c r="OHQ18" s="886"/>
      <c r="OHR18" s="886"/>
      <c r="OHS18" s="886"/>
      <c r="OHT18" s="885"/>
      <c r="OHU18" s="886"/>
      <c r="OHV18" s="886"/>
      <c r="OHW18" s="886"/>
      <c r="OHX18" s="885"/>
      <c r="OHY18" s="886"/>
      <c r="OHZ18" s="886"/>
      <c r="OIA18" s="886"/>
      <c r="OIB18" s="885"/>
      <c r="OIC18" s="886"/>
      <c r="OID18" s="886"/>
      <c r="OIE18" s="886"/>
      <c r="OIF18" s="885"/>
      <c r="OIG18" s="886"/>
      <c r="OIH18" s="886"/>
      <c r="OII18" s="886"/>
      <c r="OIJ18" s="885"/>
      <c r="OIK18" s="886"/>
      <c r="OIL18" s="886"/>
      <c r="OIM18" s="886"/>
      <c r="OIN18" s="885"/>
      <c r="OIO18" s="886"/>
      <c r="OIP18" s="886"/>
      <c r="OIQ18" s="886"/>
      <c r="OIR18" s="885"/>
      <c r="OIS18" s="886"/>
      <c r="OIT18" s="886"/>
      <c r="OIU18" s="886"/>
      <c r="OIV18" s="885"/>
      <c r="OIW18" s="886"/>
      <c r="OIX18" s="886"/>
      <c r="OIY18" s="886"/>
      <c r="OIZ18" s="885"/>
      <c r="OJA18" s="886"/>
      <c r="OJB18" s="886"/>
      <c r="OJC18" s="886"/>
      <c r="OJD18" s="885"/>
      <c r="OJE18" s="886"/>
      <c r="OJF18" s="886"/>
      <c r="OJG18" s="886"/>
      <c r="OJH18" s="885"/>
      <c r="OJI18" s="886"/>
      <c r="OJJ18" s="886"/>
      <c r="OJK18" s="886"/>
      <c r="OJL18" s="885"/>
      <c r="OJM18" s="886"/>
      <c r="OJN18" s="886"/>
      <c r="OJO18" s="886"/>
      <c r="OJP18" s="885"/>
      <c r="OJQ18" s="886"/>
      <c r="OJR18" s="886"/>
      <c r="OJS18" s="886"/>
      <c r="OJT18" s="885"/>
      <c r="OJU18" s="886"/>
      <c r="OJV18" s="886"/>
      <c r="OJW18" s="886"/>
      <c r="OJX18" s="885"/>
      <c r="OJY18" s="886"/>
      <c r="OJZ18" s="886"/>
      <c r="OKA18" s="886"/>
      <c r="OKB18" s="885"/>
      <c r="OKC18" s="886"/>
      <c r="OKD18" s="886"/>
      <c r="OKE18" s="886"/>
      <c r="OKF18" s="885"/>
      <c r="OKG18" s="886"/>
      <c r="OKH18" s="886"/>
      <c r="OKI18" s="886"/>
      <c r="OKJ18" s="885"/>
      <c r="OKK18" s="886"/>
      <c r="OKL18" s="886"/>
      <c r="OKM18" s="886"/>
      <c r="OKN18" s="885"/>
      <c r="OKO18" s="886"/>
      <c r="OKP18" s="886"/>
      <c r="OKQ18" s="886"/>
      <c r="OKR18" s="885"/>
      <c r="OKS18" s="886"/>
      <c r="OKT18" s="886"/>
      <c r="OKU18" s="886"/>
      <c r="OKV18" s="885"/>
      <c r="OKW18" s="886"/>
      <c r="OKX18" s="886"/>
      <c r="OKY18" s="886"/>
      <c r="OKZ18" s="885"/>
      <c r="OLA18" s="886"/>
      <c r="OLB18" s="886"/>
      <c r="OLC18" s="886"/>
      <c r="OLD18" s="885"/>
      <c r="OLE18" s="886"/>
      <c r="OLF18" s="886"/>
      <c r="OLG18" s="886"/>
      <c r="OLH18" s="885"/>
      <c r="OLI18" s="886"/>
      <c r="OLJ18" s="886"/>
      <c r="OLK18" s="886"/>
      <c r="OLL18" s="885"/>
      <c r="OLM18" s="886"/>
      <c r="OLN18" s="886"/>
      <c r="OLO18" s="886"/>
      <c r="OLP18" s="885"/>
      <c r="OLQ18" s="886"/>
      <c r="OLR18" s="886"/>
      <c r="OLS18" s="886"/>
      <c r="OLT18" s="885"/>
      <c r="OLU18" s="886"/>
      <c r="OLV18" s="886"/>
      <c r="OLW18" s="886"/>
      <c r="OLX18" s="885"/>
      <c r="OLY18" s="886"/>
      <c r="OLZ18" s="886"/>
      <c r="OMA18" s="886"/>
      <c r="OMB18" s="885"/>
      <c r="OMC18" s="886"/>
      <c r="OMD18" s="886"/>
      <c r="OME18" s="886"/>
      <c r="OMF18" s="885"/>
      <c r="OMG18" s="886"/>
      <c r="OMH18" s="886"/>
      <c r="OMI18" s="886"/>
      <c r="OMJ18" s="885"/>
      <c r="OMK18" s="886"/>
      <c r="OML18" s="886"/>
      <c r="OMM18" s="886"/>
      <c r="OMN18" s="885"/>
      <c r="OMO18" s="886"/>
      <c r="OMP18" s="886"/>
      <c r="OMQ18" s="886"/>
      <c r="OMR18" s="885"/>
      <c r="OMS18" s="886"/>
      <c r="OMT18" s="886"/>
      <c r="OMU18" s="886"/>
      <c r="OMV18" s="885"/>
      <c r="OMW18" s="886"/>
      <c r="OMX18" s="886"/>
      <c r="OMY18" s="886"/>
      <c r="OMZ18" s="885"/>
      <c r="ONA18" s="886"/>
      <c r="ONB18" s="886"/>
      <c r="ONC18" s="886"/>
      <c r="OND18" s="885"/>
      <c r="ONE18" s="886"/>
      <c r="ONF18" s="886"/>
      <c r="ONG18" s="886"/>
      <c r="ONH18" s="885"/>
      <c r="ONI18" s="886"/>
      <c r="ONJ18" s="886"/>
      <c r="ONK18" s="886"/>
      <c r="ONL18" s="885"/>
      <c r="ONM18" s="886"/>
      <c r="ONN18" s="886"/>
      <c r="ONO18" s="886"/>
      <c r="ONP18" s="885"/>
      <c r="ONQ18" s="886"/>
      <c r="ONR18" s="886"/>
      <c r="ONS18" s="886"/>
      <c r="ONT18" s="885"/>
      <c r="ONU18" s="886"/>
      <c r="ONV18" s="886"/>
      <c r="ONW18" s="886"/>
      <c r="ONX18" s="885"/>
      <c r="ONY18" s="886"/>
      <c r="ONZ18" s="886"/>
      <c r="OOA18" s="886"/>
      <c r="OOB18" s="885"/>
      <c r="OOC18" s="886"/>
      <c r="OOD18" s="886"/>
      <c r="OOE18" s="886"/>
      <c r="OOF18" s="885"/>
      <c r="OOG18" s="886"/>
      <c r="OOH18" s="886"/>
      <c r="OOI18" s="886"/>
      <c r="OOJ18" s="885"/>
      <c r="OOK18" s="886"/>
      <c r="OOL18" s="886"/>
      <c r="OOM18" s="886"/>
      <c r="OON18" s="885"/>
      <c r="OOO18" s="886"/>
      <c r="OOP18" s="886"/>
      <c r="OOQ18" s="886"/>
      <c r="OOR18" s="885"/>
      <c r="OOS18" s="886"/>
      <c r="OOT18" s="886"/>
      <c r="OOU18" s="886"/>
      <c r="OOV18" s="885"/>
      <c r="OOW18" s="886"/>
      <c r="OOX18" s="886"/>
      <c r="OOY18" s="886"/>
      <c r="OOZ18" s="885"/>
      <c r="OPA18" s="886"/>
      <c r="OPB18" s="886"/>
      <c r="OPC18" s="886"/>
      <c r="OPD18" s="885"/>
      <c r="OPE18" s="886"/>
      <c r="OPF18" s="886"/>
      <c r="OPG18" s="886"/>
      <c r="OPH18" s="885"/>
      <c r="OPI18" s="886"/>
      <c r="OPJ18" s="886"/>
      <c r="OPK18" s="886"/>
      <c r="OPL18" s="885"/>
      <c r="OPM18" s="886"/>
      <c r="OPN18" s="886"/>
      <c r="OPO18" s="886"/>
      <c r="OPP18" s="885"/>
      <c r="OPQ18" s="886"/>
      <c r="OPR18" s="886"/>
      <c r="OPS18" s="886"/>
      <c r="OPT18" s="885"/>
      <c r="OPU18" s="886"/>
      <c r="OPV18" s="886"/>
      <c r="OPW18" s="886"/>
      <c r="OPX18" s="885"/>
      <c r="OPY18" s="886"/>
      <c r="OPZ18" s="886"/>
      <c r="OQA18" s="886"/>
      <c r="OQB18" s="885"/>
      <c r="OQC18" s="886"/>
      <c r="OQD18" s="886"/>
      <c r="OQE18" s="886"/>
      <c r="OQF18" s="885"/>
      <c r="OQG18" s="886"/>
      <c r="OQH18" s="886"/>
      <c r="OQI18" s="886"/>
      <c r="OQJ18" s="885"/>
      <c r="OQK18" s="886"/>
      <c r="OQL18" s="886"/>
      <c r="OQM18" s="886"/>
      <c r="OQN18" s="885"/>
      <c r="OQO18" s="886"/>
      <c r="OQP18" s="886"/>
      <c r="OQQ18" s="886"/>
      <c r="OQR18" s="885"/>
      <c r="OQS18" s="886"/>
      <c r="OQT18" s="886"/>
      <c r="OQU18" s="886"/>
      <c r="OQV18" s="885"/>
      <c r="OQW18" s="886"/>
      <c r="OQX18" s="886"/>
      <c r="OQY18" s="886"/>
      <c r="OQZ18" s="885"/>
      <c r="ORA18" s="886"/>
      <c r="ORB18" s="886"/>
      <c r="ORC18" s="886"/>
      <c r="ORD18" s="885"/>
      <c r="ORE18" s="886"/>
      <c r="ORF18" s="886"/>
      <c r="ORG18" s="886"/>
      <c r="ORH18" s="885"/>
      <c r="ORI18" s="886"/>
      <c r="ORJ18" s="886"/>
      <c r="ORK18" s="886"/>
      <c r="ORL18" s="885"/>
      <c r="ORM18" s="886"/>
      <c r="ORN18" s="886"/>
      <c r="ORO18" s="886"/>
      <c r="ORP18" s="885"/>
      <c r="ORQ18" s="886"/>
      <c r="ORR18" s="886"/>
      <c r="ORS18" s="886"/>
      <c r="ORT18" s="885"/>
      <c r="ORU18" s="886"/>
      <c r="ORV18" s="886"/>
      <c r="ORW18" s="886"/>
      <c r="ORX18" s="885"/>
      <c r="ORY18" s="886"/>
      <c r="ORZ18" s="886"/>
      <c r="OSA18" s="886"/>
      <c r="OSB18" s="885"/>
      <c r="OSC18" s="886"/>
      <c r="OSD18" s="886"/>
      <c r="OSE18" s="886"/>
      <c r="OSF18" s="885"/>
      <c r="OSG18" s="886"/>
      <c r="OSH18" s="886"/>
      <c r="OSI18" s="886"/>
      <c r="OSJ18" s="885"/>
      <c r="OSK18" s="886"/>
      <c r="OSL18" s="886"/>
      <c r="OSM18" s="886"/>
      <c r="OSN18" s="885"/>
      <c r="OSO18" s="886"/>
      <c r="OSP18" s="886"/>
      <c r="OSQ18" s="886"/>
      <c r="OSR18" s="885"/>
      <c r="OSS18" s="886"/>
      <c r="OST18" s="886"/>
      <c r="OSU18" s="886"/>
      <c r="OSV18" s="885"/>
      <c r="OSW18" s="886"/>
      <c r="OSX18" s="886"/>
      <c r="OSY18" s="886"/>
      <c r="OSZ18" s="885"/>
      <c r="OTA18" s="886"/>
      <c r="OTB18" s="886"/>
      <c r="OTC18" s="886"/>
      <c r="OTD18" s="885"/>
      <c r="OTE18" s="886"/>
      <c r="OTF18" s="886"/>
      <c r="OTG18" s="886"/>
      <c r="OTH18" s="885"/>
      <c r="OTI18" s="886"/>
      <c r="OTJ18" s="886"/>
      <c r="OTK18" s="886"/>
      <c r="OTL18" s="885"/>
      <c r="OTM18" s="886"/>
      <c r="OTN18" s="886"/>
      <c r="OTO18" s="886"/>
      <c r="OTP18" s="885"/>
      <c r="OTQ18" s="886"/>
      <c r="OTR18" s="886"/>
      <c r="OTS18" s="886"/>
      <c r="OTT18" s="885"/>
      <c r="OTU18" s="886"/>
      <c r="OTV18" s="886"/>
      <c r="OTW18" s="886"/>
      <c r="OTX18" s="885"/>
      <c r="OTY18" s="886"/>
      <c r="OTZ18" s="886"/>
      <c r="OUA18" s="886"/>
      <c r="OUB18" s="885"/>
      <c r="OUC18" s="886"/>
      <c r="OUD18" s="886"/>
      <c r="OUE18" s="886"/>
      <c r="OUF18" s="885"/>
      <c r="OUG18" s="886"/>
      <c r="OUH18" s="886"/>
      <c r="OUI18" s="886"/>
      <c r="OUJ18" s="885"/>
      <c r="OUK18" s="886"/>
      <c r="OUL18" s="886"/>
      <c r="OUM18" s="886"/>
      <c r="OUN18" s="885"/>
      <c r="OUO18" s="886"/>
      <c r="OUP18" s="886"/>
      <c r="OUQ18" s="886"/>
      <c r="OUR18" s="885"/>
      <c r="OUS18" s="886"/>
      <c r="OUT18" s="886"/>
      <c r="OUU18" s="886"/>
      <c r="OUV18" s="885"/>
      <c r="OUW18" s="886"/>
      <c r="OUX18" s="886"/>
      <c r="OUY18" s="886"/>
      <c r="OUZ18" s="885"/>
      <c r="OVA18" s="886"/>
      <c r="OVB18" s="886"/>
      <c r="OVC18" s="886"/>
      <c r="OVD18" s="885"/>
      <c r="OVE18" s="886"/>
      <c r="OVF18" s="886"/>
      <c r="OVG18" s="886"/>
      <c r="OVH18" s="885"/>
      <c r="OVI18" s="886"/>
      <c r="OVJ18" s="886"/>
      <c r="OVK18" s="886"/>
      <c r="OVL18" s="885"/>
      <c r="OVM18" s="886"/>
      <c r="OVN18" s="886"/>
      <c r="OVO18" s="886"/>
      <c r="OVP18" s="885"/>
      <c r="OVQ18" s="886"/>
      <c r="OVR18" s="886"/>
      <c r="OVS18" s="886"/>
      <c r="OVT18" s="885"/>
      <c r="OVU18" s="886"/>
      <c r="OVV18" s="886"/>
      <c r="OVW18" s="886"/>
      <c r="OVX18" s="885"/>
      <c r="OVY18" s="886"/>
      <c r="OVZ18" s="886"/>
      <c r="OWA18" s="886"/>
      <c r="OWB18" s="885"/>
      <c r="OWC18" s="886"/>
      <c r="OWD18" s="886"/>
      <c r="OWE18" s="886"/>
      <c r="OWF18" s="885"/>
      <c r="OWG18" s="886"/>
      <c r="OWH18" s="886"/>
      <c r="OWI18" s="886"/>
      <c r="OWJ18" s="885"/>
      <c r="OWK18" s="886"/>
      <c r="OWL18" s="886"/>
      <c r="OWM18" s="886"/>
      <c r="OWN18" s="885"/>
      <c r="OWO18" s="886"/>
      <c r="OWP18" s="886"/>
      <c r="OWQ18" s="886"/>
      <c r="OWR18" s="885"/>
      <c r="OWS18" s="886"/>
      <c r="OWT18" s="886"/>
      <c r="OWU18" s="886"/>
      <c r="OWV18" s="885"/>
      <c r="OWW18" s="886"/>
      <c r="OWX18" s="886"/>
      <c r="OWY18" s="886"/>
      <c r="OWZ18" s="885"/>
      <c r="OXA18" s="886"/>
      <c r="OXB18" s="886"/>
      <c r="OXC18" s="886"/>
      <c r="OXD18" s="885"/>
      <c r="OXE18" s="886"/>
      <c r="OXF18" s="886"/>
      <c r="OXG18" s="886"/>
      <c r="OXH18" s="885"/>
      <c r="OXI18" s="886"/>
      <c r="OXJ18" s="886"/>
      <c r="OXK18" s="886"/>
      <c r="OXL18" s="885"/>
      <c r="OXM18" s="886"/>
      <c r="OXN18" s="886"/>
      <c r="OXO18" s="886"/>
      <c r="OXP18" s="885"/>
      <c r="OXQ18" s="886"/>
      <c r="OXR18" s="886"/>
      <c r="OXS18" s="886"/>
      <c r="OXT18" s="885"/>
      <c r="OXU18" s="886"/>
      <c r="OXV18" s="886"/>
      <c r="OXW18" s="886"/>
      <c r="OXX18" s="885"/>
      <c r="OXY18" s="886"/>
      <c r="OXZ18" s="886"/>
      <c r="OYA18" s="886"/>
      <c r="OYB18" s="885"/>
      <c r="OYC18" s="886"/>
      <c r="OYD18" s="886"/>
      <c r="OYE18" s="886"/>
      <c r="OYF18" s="885"/>
      <c r="OYG18" s="886"/>
      <c r="OYH18" s="886"/>
      <c r="OYI18" s="886"/>
      <c r="OYJ18" s="885"/>
      <c r="OYK18" s="886"/>
      <c r="OYL18" s="886"/>
      <c r="OYM18" s="886"/>
      <c r="OYN18" s="885"/>
      <c r="OYO18" s="886"/>
      <c r="OYP18" s="886"/>
      <c r="OYQ18" s="886"/>
      <c r="OYR18" s="885"/>
      <c r="OYS18" s="886"/>
      <c r="OYT18" s="886"/>
      <c r="OYU18" s="886"/>
      <c r="OYV18" s="885"/>
      <c r="OYW18" s="886"/>
      <c r="OYX18" s="886"/>
      <c r="OYY18" s="886"/>
      <c r="OYZ18" s="885"/>
      <c r="OZA18" s="886"/>
      <c r="OZB18" s="886"/>
      <c r="OZC18" s="886"/>
      <c r="OZD18" s="885"/>
      <c r="OZE18" s="886"/>
      <c r="OZF18" s="886"/>
      <c r="OZG18" s="886"/>
      <c r="OZH18" s="885"/>
      <c r="OZI18" s="886"/>
      <c r="OZJ18" s="886"/>
      <c r="OZK18" s="886"/>
      <c r="OZL18" s="885"/>
      <c r="OZM18" s="886"/>
      <c r="OZN18" s="886"/>
      <c r="OZO18" s="886"/>
      <c r="OZP18" s="885"/>
      <c r="OZQ18" s="886"/>
      <c r="OZR18" s="886"/>
      <c r="OZS18" s="886"/>
      <c r="OZT18" s="885"/>
      <c r="OZU18" s="886"/>
      <c r="OZV18" s="886"/>
      <c r="OZW18" s="886"/>
      <c r="OZX18" s="885"/>
      <c r="OZY18" s="886"/>
      <c r="OZZ18" s="886"/>
      <c r="PAA18" s="886"/>
      <c r="PAB18" s="885"/>
      <c r="PAC18" s="886"/>
      <c r="PAD18" s="886"/>
      <c r="PAE18" s="886"/>
      <c r="PAF18" s="885"/>
      <c r="PAG18" s="886"/>
      <c r="PAH18" s="886"/>
      <c r="PAI18" s="886"/>
      <c r="PAJ18" s="885"/>
      <c r="PAK18" s="886"/>
      <c r="PAL18" s="886"/>
      <c r="PAM18" s="886"/>
      <c r="PAN18" s="885"/>
      <c r="PAO18" s="886"/>
      <c r="PAP18" s="886"/>
      <c r="PAQ18" s="886"/>
      <c r="PAR18" s="885"/>
      <c r="PAS18" s="886"/>
      <c r="PAT18" s="886"/>
      <c r="PAU18" s="886"/>
      <c r="PAV18" s="885"/>
      <c r="PAW18" s="886"/>
      <c r="PAX18" s="886"/>
      <c r="PAY18" s="886"/>
      <c r="PAZ18" s="885"/>
      <c r="PBA18" s="886"/>
      <c r="PBB18" s="886"/>
      <c r="PBC18" s="886"/>
      <c r="PBD18" s="885"/>
      <c r="PBE18" s="886"/>
      <c r="PBF18" s="886"/>
      <c r="PBG18" s="886"/>
      <c r="PBH18" s="885"/>
      <c r="PBI18" s="886"/>
      <c r="PBJ18" s="886"/>
      <c r="PBK18" s="886"/>
      <c r="PBL18" s="885"/>
      <c r="PBM18" s="886"/>
      <c r="PBN18" s="886"/>
      <c r="PBO18" s="886"/>
      <c r="PBP18" s="885"/>
      <c r="PBQ18" s="886"/>
      <c r="PBR18" s="886"/>
      <c r="PBS18" s="886"/>
      <c r="PBT18" s="885"/>
      <c r="PBU18" s="886"/>
      <c r="PBV18" s="886"/>
      <c r="PBW18" s="886"/>
      <c r="PBX18" s="885"/>
      <c r="PBY18" s="886"/>
      <c r="PBZ18" s="886"/>
      <c r="PCA18" s="886"/>
      <c r="PCB18" s="885"/>
      <c r="PCC18" s="886"/>
      <c r="PCD18" s="886"/>
      <c r="PCE18" s="886"/>
      <c r="PCF18" s="885"/>
      <c r="PCG18" s="886"/>
      <c r="PCH18" s="886"/>
      <c r="PCI18" s="886"/>
      <c r="PCJ18" s="885"/>
      <c r="PCK18" s="886"/>
      <c r="PCL18" s="886"/>
      <c r="PCM18" s="886"/>
      <c r="PCN18" s="885"/>
      <c r="PCO18" s="886"/>
      <c r="PCP18" s="886"/>
      <c r="PCQ18" s="886"/>
      <c r="PCR18" s="885"/>
      <c r="PCS18" s="886"/>
      <c r="PCT18" s="886"/>
      <c r="PCU18" s="886"/>
      <c r="PCV18" s="885"/>
      <c r="PCW18" s="886"/>
      <c r="PCX18" s="886"/>
      <c r="PCY18" s="886"/>
      <c r="PCZ18" s="885"/>
      <c r="PDA18" s="886"/>
      <c r="PDB18" s="886"/>
      <c r="PDC18" s="886"/>
      <c r="PDD18" s="885"/>
      <c r="PDE18" s="886"/>
      <c r="PDF18" s="886"/>
      <c r="PDG18" s="886"/>
      <c r="PDH18" s="885"/>
      <c r="PDI18" s="886"/>
      <c r="PDJ18" s="886"/>
      <c r="PDK18" s="886"/>
      <c r="PDL18" s="885"/>
      <c r="PDM18" s="886"/>
      <c r="PDN18" s="886"/>
      <c r="PDO18" s="886"/>
      <c r="PDP18" s="885"/>
      <c r="PDQ18" s="886"/>
      <c r="PDR18" s="886"/>
      <c r="PDS18" s="886"/>
      <c r="PDT18" s="885"/>
      <c r="PDU18" s="886"/>
      <c r="PDV18" s="886"/>
      <c r="PDW18" s="886"/>
      <c r="PDX18" s="885"/>
      <c r="PDY18" s="886"/>
      <c r="PDZ18" s="886"/>
      <c r="PEA18" s="886"/>
      <c r="PEB18" s="885"/>
      <c r="PEC18" s="886"/>
      <c r="PED18" s="886"/>
      <c r="PEE18" s="886"/>
      <c r="PEF18" s="885"/>
      <c r="PEG18" s="886"/>
      <c r="PEH18" s="886"/>
      <c r="PEI18" s="886"/>
      <c r="PEJ18" s="885"/>
      <c r="PEK18" s="886"/>
      <c r="PEL18" s="886"/>
      <c r="PEM18" s="886"/>
      <c r="PEN18" s="885"/>
      <c r="PEO18" s="886"/>
      <c r="PEP18" s="886"/>
      <c r="PEQ18" s="886"/>
      <c r="PER18" s="885"/>
      <c r="PES18" s="886"/>
      <c r="PET18" s="886"/>
      <c r="PEU18" s="886"/>
      <c r="PEV18" s="885"/>
      <c r="PEW18" s="886"/>
      <c r="PEX18" s="886"/>
      <c r="PEY18" s="886"/>
      <c r="PEZ18" s="885"/>
      <c r="PFA18" s="886"/>
      <c r="PFB18" s="886"/>
      <c r="PFC18" s="886"/>
      <c r="PFD18" s="885"/>
      <c r="PFE18" s="886"/>
      <c r="PFF18" s="886"/>
      <c r="PFG18" s="886"/>
      <c r="PFH18" s="885"/>
      <c r="PFI18" s="886"/>
      <c r="PFJ18" s="886"/>
      <c r="PFK18" s="886"/>
      <c r="PFL18" s="885"/>
      <c r="PFM18" s="886"/>
      <c r="PFN18" s="886"/>
      <c r="PFO18" s="886"/>
      <c r="PFP18" s="885"/>
      <c r="PFQ18" s="886"/>
      <c r="PFR18" s="886"/>
      <c r="PFS18" s="886"/>
      <c r="PFT18" s="885"/>
      <c r="PFU18" s="886"/>
      <c r="PFV18" s="886"/>
      <c r="PFW18" s="886"/>
      <c r="PFX18" s="885"/>
      <c r="PFY18" s="886"/>
      <c r="PFZ18" s="886"/>
      <c r="PGA18" s="886"/>
      <c r="PGB18" s="885"/>
      <c r="PGC18" s="886"/>
      <c r="PGD18" s="886"/>
      <c r="PGE18" s="886"/>
      <c r="PGF18" s="885"/>
      <c r="PGG18" s="886"/>
      <c r="PGH18" s="886"/>
      <c r="PGI18" s="886"/>
      <c r="PGJ18" s="885"/>
      <c r="PGK18" s="886"/>
      <c r="PGL18" s="886"/>
      <c r="PGM18" s="886"/>
      <c r="PGN18" s="885"/>
      <c r="PGO18" s="886"/>
      <c r="PGP18" s="886"/>
      <c r="PGQ18" s="886"/>
      <c r="PGR18" s="885"/>
      <c r="PGS18" s="886"/>
      <c r="PGT18" s="886"/>
      <c r="PGU18" s="886"/>
      <c r="PGV18" s="885"/>
      <c r="PGW18" s="886"/>
      <c r="PGX18" s="886"/>
      <c r="PGY18" s="886"/>
      <c r="PGZ18" s="885"/>
      <c r="PHA18" s="886"/>
      <c r="PHB18" s="886"/>
      <c r="PHC18" s="886"/>
      <c r="PHD18" s="885"/>
      <c r="PHE18" s="886"/>
      <c r="PHF18" s="886"/>
      <c r="PHG18" s="886"/>
      <c r="PHH18" s="885"/>
      <c r="PHI18" s="886"/>
      <c r="PHJ18" s="886"/>
      <c r="PHK18" s="886"/>
      <c r="PHL18" s="885"/>
      <c r="PHM18" s="886"/>
      <c r="PHN18" s="886"/>
      <c r="PHO18" s="886"/>
      <c r="PHP18" s="885"/>
      <c r="PHQ18" s="886"/>
      <c r="PHR18" s="886"/>
      <c r="PHS18" s="886"/>
      <c r="PHT18" s="885"/>
      <c r="PHU18" s="886"/>
      <c r="PHV18" s="886"/>
      <c r="PHW18" s="886"/>
      <c r="PHX18" s="885"/>
      <c r="PHY18" s="886"/>
      <c r="PHZ18" s="886"/>
      <c r="PIA18" s="886"/>
      <c r="PIB18" s="885"/>
      <c r="PIC18" s="886"/>
      <c r="PID18" s="886"/>
      <c r="PIE18" s="886"/>
      <c r="PIF18" s="885"/>
      <c r="PIG18" s="886"/>
      <c r="PIH18" s="886"/>
      <c r="PII18" s="886"/>
      <c r="PIJ18" s="885"/>
      <c r="PIK18" s="886"/>
      <c r="PIL18" s="886"/>
      <c r="PIM18" s="886"/>
      <c r="PIN18" s="885"/>
      <c r="PIO18" s="886"/>
      <c r="PIP18" s="886"/>
      <c r="PIQ18" s="886"/>
      <c r="PIR18" s="885"/>
      <c r="PIS18" s="886"/>
      <c r="PIT18" s="886"/>
      <c r="PIU18" s="886"/>
      <c r="PIV18" s="885"/>
      <c r="PIW18" s="886"/>
      <c r="PIX18" s="886"/>
      <c r="PIY18" s="886"/>
      <c r="PIZ18" s="885"/>
      <c r="PJA18" s="886"/>
      <c r="PJB18" s="886"/>
      <c r="PJC18" s="886"/>
      <c r="PJD18" s="885"/>
      <c r="PJE18" s="886"/>
      <c r="PJF18" s="886"/>
      <c r="PJG18" s="886"/>
      <c r="PJH18" s="885"/>
      <c r="PJI18" s="886"/>
      <c r="PJJ18" s="886"/>
      <c r="PJK18" s="886"/>
      <c r="PJL18" s="885"/>
      <c r="PJM18" s="886"/>
      <c r="PJN18" s="886"/>
      <c r="PJO18" s="886"/>
      <c r="PJP18" s="885"/>
      <c r="PJQ18" s="886"/>
      <c r="PJR18" s="886"/>
      <c r="PJS18" s="886"/>
      <c r="PJT18" s="885"/>
      <c r="PJU18" s="886"/>
      <c r="PJV18" s="886"/>
      <c r="PJW18" s="886"/>
      <c r="PJX18" s="885"/>
      <c r="PJY18" s="886"/>
      <c r="PJZ18" s="886"/>
      <c r="PKA18" s="886"/>
      <c r="PKB18" s="885"/>
      <c r="PKC18" s="886"/>
      <c r="PKD18" s="886"/>
      <c r="PKE18" s="886"/>
      <c r="PKF18" s="885"/>
      <c r="PKG18" s="886"/>
      <c r="PKH18" s="886"/>
      <c r="PKI18" s="886"/>
      <c r="PKJ18" s="885"/>
      <c r="PKK18" s="886"/>
      <c r="PKL18" s="886"/>
      <c r="PKM18" s="886"/>
      <c r="PKN18" s="885"/>
      <c r="PKO18" s="886"/>
      <c r="PKP18" s="886"/>
      <c r="PKQ18" s="886"/>
      <c r="PKR18" s="885"/>
      <c r="PKS18" s="886"/>
      <c r="PKT18" s="886"/>
      <c r="PKU18" s="886"/>
      <c r="PKV18" s="885"/>
      <c r="PKW18" s="886"/>
      <c r="PKX18" s="886"/>
      <c r="PKY18" s="886"/>
      <c r="PKZ18" s="885"/>
      <c r="PLA18" s="886"/>
      <c r="PLB18" s="886"/>
      <c r="PLC18" s="886"/>
      <c r="PLD18" s="885"/>
      <c r="PLE18" s="886"/>
      <c r="PLF18" s="886"/>
      <c r="PLG18" s="886"/>
      <c r="PLH18" s="885"/>
      <c r="PLI18" s="886"/>
      <c r="PLJ18" s="886"/>
      <c r="PLK18" s="886"/>
      <c r="PLL18" s="885"/>
      <c r="PLM18" s="886"/>
      <c r="PLN18" s="886"/>
      <c r="PLO18" s="886"/>
      <c r="PLP18" s="885"/>
      <c r="PLQ18" s="886"/>
      <c r="PLR18" s="886"/>
      <c r="PLS18" s="886"/>
      <c r="PLT18" s="885"/>
      <c r="PLU18" s="886"/>
      <c r="PLV18" s="886"/>
      <c r="PLW18" s="886"/>
      <c r="PLX18" s="885"/>
      <c r="PLY18" s="886"/>
      <c r="PLZ18" s="886"/>
      <c r="PMA18" s="886"/>
      <c r="PMB18" s="885"/>
      <c r="PMC18" s="886"/>
      <c r="PMD18" s="886"/>
      <c r="PME18" s="886"/>
      <c r="PMF18" s="885"/>
      <c r="PMG18" s="886"/>
      <c r="PMH18" s="886"/>
      <c r="PMI18" s="886"/>
      <c r="PMJ18" s="885"/>
      <c r="PMK18" s="886"/>
      <c r="PML18" s="886"/>
      <c r="PMM18" s="886"/>
      <c r="PMN18" s="885"/>
      <c r="PMO18" s="886"/>
      <c r="PMP18" s="886"/>
      <c r="PMQ18" s="886"/>
      <c r="PMR18" s="885"/>
      <c r="PMS18" s="886"/>
      <c r="PMT18" s="886"/>
      <c r="PMU18" s="886"/>
      <c r="PMV18" s="885"/>
      <c r="PMW18" s="886"/>
      <c r="PMX18" s="886"/>
      <c r="PMY18" s="886"/>
      <c r="PMZ18" s="885"/>
      <c r="PNA18" s="886"/>
      <c r="PNB18" s="886"/>
      <c r="PNC18" s="886"/>
      <c r="PND18" s="885"/>
      <c r="PNE18" s="886"/>
      <c r="PNF18" s="886"/>
      <c r="PNG18" s="886"/>
      <c r="PNH18" s="885"/>
      <c r="PNI18" s="886"/>
      <c r="PNJ18" s="886"/>
      <c r="PNK18" s="886"/>
      <c r="PNL18" s="885"/>
      <c r="PNM18" s="886"/>
      <c r="PNN18" s="886"/>
      <c r="PNO18" s="886"/>
      <c r="PNP18" s="885"/>
      <c r="PNQ18" s="886"/>
      <c r="PNR18" s="886"/>
      <c r="PNS18" s="886"/>
      <c r="PNT18" s="885"/>
      <c r="PNU18" s="886"/>
      <c r="PNV18" s="886"/>
      <c r="PNW18" s="886"/>
      <c r="PNX18" s="885"/>
      <c r="PNY18" s="886"/>
      <c r="PNZ18" s="886"/>
      <c r="POA18" s="886"/>
      <c r="POB18" s="885"/>
      <c r="POC18" s="886"/>
      <c r="POD18" s="886"/>
      <c r="POE18" s="886"/>
      <c r="POF18" s="885"/>
      <c r="POG18" s="886"/>
      <c r="POH18" s="886"/>
      <c r="POI18" s="886"/>
      <c r="POJ18" s="885"/>
      <c r="POK18" s="886"/>
      <c r="POL18" s="886"/>
      <c r="POM18" s="886"/>
      <c r="PON18" s="885"/>
      <c r="POO18" s="886"/>
      <c r="POP18" s="886"/>
      <c r="POQ18" s="886"/>
      <c r="POR18" s="885"/>
      <c r="POS18" s="886"/>
      <c r="POT18" s="886"/>
      <c r="POU18" s="886"/>
      <c r="POV18" s="885"/>
      <c r="POW18" s="886"/>
      <c r="POX18" s="886"/>
      <c r="POY18" s="886"/>
      <c r="POZ18" s="885"/>
      <c r="PPA18" s="886"/>
      <c r="PPB18" s="886"/>
      <c r="PPC18" s="886"/>
      <c r="PPD18" s="885"/>
      <c r="PPE18" s="886"/>
      <c r="PPF18" s="886"/>
      <c r="PPG18" s="886"/>
      <c r="PPH18" s="885"/>
      <c r="PPI18" s="886"/>
      <c r="PPJ18" s="886"/>
      <c r="PPK18" s="886"/>
      <c r="PPL18" s="885"/>
      <c r="PPM18" s="886"/>
      <c r="PPN18" s="886"/>
      <c r="PPO18" s="886"/>
      <c r="PPP18" s="885"/>
      <c r="PPQ18" s="886"/>
      <c r="PPR18" s="886"/>
      <c r="PPS18" s="886"/>
      <c r="PPT18" s="885"/>
      <c r="PPU18" s="886"/>
      <c r="PPV18" s="886"/>
      <c r="PPW18" s="886"/>
      <c r="PPX18" s="885"/>
      <c r="PPY18" s="886"/>
      <c r="PPZ18" s="886"/>
      <c r="PQA18" s="886"/>
      <c r="PQB18" s="885"/>
      <c r="PQC18" s="886"/>
      <c r="PQD18" s="886"/>
      <c r="PQE18" s="886"/>
      <c r="PQF18" s="885"/>
      <c r="PQG18" s="886"/>
      <c r="PQH18" s="886"/>
      <c r="PQI18" s="886"/>
      <c r="PQJ18" s="885"/>
      <c r="PQK18" s="886"/>
      <c r="PQL18" s="886"/>
      <c r="PQM18" s="886"/>
      <c r="PQN18" s="885"/>
      <c r="PQO18" s="886"/>
      <c r="PQP18" s="886"/>
      <c r="PQQ18" s="886"/>
      <c r="PQR18" s="885"/>
      <c r="PQS18" s="886"/>
      <c r="PQT18" s="886"/>
      <c r="PQU18" s="886"/>
      <c r="PQV18" s="885"/>
      <c r="PQW18" s="886"/>
      <c r="PQX18" s="886"/>
      <c r="PQY18" s="886"/>
      <c r="PQZ18" s="885"/>
      <c r="PRA18" s="886"/>
      <c r="PRB18" s="886"/>
      <c r="PRC18" s="886"/>
      <c r="PRD18" s="885"/>
      <c r="PRE18" s="886"/>
      <c r="PRF18" s="886"/>
      <c r="PRG18" s="886"/>
      <c r="PRH18" s="885"/>
      <c r="PRI18" s="886"/>
      <c r="PRJ18" s="886"/>
      <c r="PRK18" s="886"/>
      <c r="PRL18" s="885"/>
      <c r="PRM18" s="886"/>
      <c r="PRN18" s="886"/>
      <c r="PRO18" s="886"/>
      <c r="PRP18" s="885"/>
      <c r="PRQ18" s="886"/>
      <c r="PRR18" s="886"/>
      <c r="PRS18" s="886"/>
      <c r="PRT18" s="885"/>
      <c r="PRU18" s="886"/>
      <c r="PRV18" s="886"/>
      <c r="PRW18" s="886"/>
      <c r="PRX18" s="885"/>
      <c r="PRY18" s="886"/>
      <c r="PRZ18" s="886"/>
      <c r="PSA18" s="886"/>
      <c r="PSB18" s="885"/>
      <c r="PSC18" s="886"/>
      <c r="PSD18" s="886"/>
      <c r="PSE18" s="886"/>
      <c r="PSF18" s="885"/>
      <c r="PSG18" s="886"/>
      <c r="PSH18" s="886"/>
      <c r="PSI18" s="886"/>
      <c r="PSJ18" s="885"/>
      <c r="PSK18" s="886"/>
      <c r="PSL18" s="886"/>
      <c r="PSM18" s="886"/>
      <c r="PSN18" s="885"/>
      <c r="PSO18" s="886"/>
      <c r="PSP18" s="886"/>
      <c r="PSQ18" s="886"/>
      <c r="PSR18" s="885"/>
      <c r="PSS18" s="886"/>
      <c r="PST18" s="886"/>
      <c r="PSU18" s="886"/>
      <c r="PSV18" s="885"/>
      <c r="PSW18" s="886"/>
      <c r="PSX18" s="886"/>
      <c r="PSY18" s="886"/>
      <c r="PSZ18" s="885"/>
      <c r="PTA18" s="886"/>
      <c r="PTB18" s="886"/>
      <c r="PTC18" s="886"/>
      <c r="PTD18" s="885"/>
      <c r="PTE18" s="886"/>
      <c r="PTF18" s="886"/>
      <c r="PTG18" s="886"/>
      <c r="PTH18" s="885"/>
      <c r="PTI18" s="886"/>
      <c r="PTJ18" s="886"/>
      <c r="PTK18" s="886"/>
      <c r="PTL18" s="885"/>
      <c r="PTM18" s="886"/>
      <c r="PTN18" s="886"/>
      <c r="PTO18" s="886"/>
      <c r="PTP18" s="885"/>
      <c r="PTQ18" s="886"/>
      <c r="PTR18" s="886"/>
      <c r="PTS18" s="886"/>
      <c r="PTT18" s="885"/>
      <c r="PTU18" s="886"/>
      <c r="PTV18" s="886"/>
      <c r="PTW18" s="886"/>
      <c r="PTX18" s="885"/>
      <c r="PTY18" s="886"/>
      <c r="PTZ18" s="886"/>
      <c r="PUA18" s="886"/>
      <c r="PUB18" s="885"/>
      <c r="PUC18" s="886"/>
      <c r="PUD18" s="886"/>
      <c r="PUE18" s="886"/>
      <c r="PUF18" s="885"/>
      <c r="PUG18" s="886"/>
      <c r="PUH18" s="886"/>
      <c r="PUI18" s="886"/>
      <c r="PUJ18" s="885"/>
      <c r="PUK18" s="886"/>
      <c r="PUL18" s="886"/>
      <c r="PUM18" s="886"/>
      <c r="PUN18" s="885"/>
      <c r="PUO18" s="886"/>
      <c r="PUP18" s="886"/>
      <c r="PUQ18" s="886"/>
      <c r="PUR18" s="885"/>
      <c r="PUS18" s="886"/>
      <c r="PUT18" s="886"/>
      <c r="PUU18" s="886"/>
      <c r="PUV18" s="885"/>
      <c r="PUW18" s="886"/>
      <c r="PUX18" s="886"/>
      <c r="PUY18" s="886"/>
      <c r="PUZ18" s="885"/>
      <c r="PVA18" s="886"/>
      <c r="PVB18" s="886"/>
      <c r="PVC18" s="886"/>
      <c r="PVD18" s="885"/>
      <c r="PVE18" s="886"/>
      <c r="PVF18" s="886"/>
      <c r="PVG18" s="886"/>
      <c r="PVH18" s="885"/>
      <c r="PVI18" s="886"/>
      <c r="PVJ18" s="886"/>
      <c r="PVK18" s="886"/>
      <c r="PVL18" s="885"/>
      <c r="PVM18" s="886"/>
      <c r="PVN18" s="886"/>
      <c r="PVO18" s="886"/>
      <c r="PVP18" s="885"/>
      <c r="PVQ18" s="886"/>
      <c r="PVR18" s="886"/>
      <c r="PVS18" s="886"/>
      <c r="PVT18" s="885"/>
      <c r="PVU18" s="886"/>
      <c r="PVV18" s="886"/>
      <c r="PVW18" s="886"/>
      <c r="PVX18" s="885"/>
      <c r="PVY18" s="886"/>
      <c r="PVZ18" s="886"/>
      <c r="PWA18" s="886"/>
      <c r="PWB18" s="885"/>
      <c r="PWC18" s="886"/>
      <c r="PWD18" s="886"/>
      <c r="PWE18" s="886"/>
      <c r="PWF18" s="885"/>
      <c r="PWG18" s="886"/>
      <c r="PWH18" s="886"/>
      <c r="PWI18" s="886"/>
      <c r="PWJ18" s="885"/>
      <c r="PWK18" s="886"/>
      <c r="PWL18" s="886"/>
      <c r="PWM18" s="886"/>
      <c r="PWN18" s="885"/>
      <c r="PWO18" s="886"/>
      <c r="PWP18" s="886"/>
      <c r="PWQ18" s="886"/>
      <c r="PWR18" s="885"/>
      <c r="PWS18" s="886"/>
      <c r="PWT18" s="886"/>
      <c r="PWU18" s="886"/>
      <c r="PWV18" s="885"/>
      <c r="PWW18" s="886"/>
      <c r="PWX18" s="886"/>
      <c r="PWY18" s="886"/>
      <c r="PWZ18" s="885"/>
      <c r="PXA18" s="886"/>
      <c r="PXB18" s="886"/>
      <c r="PXC18" s="886"/>
      <c r="PXD18" s="885"/>
      <c r="PXE18" s="886"/>
      <c r="PXF18" s="886"/>
      <c r="PXG18" s="886"/>
      <c r="PXH18" s="885"/>
      <c r="PXI18" s="886"/>
      <c r="PXJ18" s="886"/>
      <c r="PXK18" s="886"/>
      <c r="PXL18" s="885"/>
      <c r="PXM18" s="886"/>
      <c r="PXN18" s="886"/>
      <c r="PXO18" s="886"/>
      <c r="PXP18" s="885"/>
      <c r="PXQ18" s="886"/>
      <c r="PXR18" s="886"/>
      <c r="PXS18" s="886"/>
      <c r="PXT18" s="885"/>
      <c r="PXU18" s="886"/>
      <c r="PXV18" s="886"/>
      <c r="PXW18" s="886"/>
      <c r="PXX18" s="885"/>
      <c r="PXY18" s="886"/>
      <c r="PXZ18" s="886"/>
      <c r="PYA18" s="886"/>
      <c r="PYB18" s="885"/>
      <c r="PYC18" s="886"/>
      <c r="PYD18" s="886"/>
      <c r="PYE18" s="886"/>
      <c r="PYF18" s="885"/>
      <c r="PYG18" s="886"/>
      <c r="PYH18" s="886"/>
      <c r="PYI18" s="886"/>
      <c r="PYJ18" s="885"/>
      <c r="PYK18" s="886"/>
      <c r="PYL18" s="886"/>
      <c r="PYM18" s="886"/>
      <c r="PYN18" s="885"/>
      <c r="PYO18" s="886"/>
      <c r="PYP18" s="886"/>
      <c r="PYQ18" s="886"/>
      <c r="PYR18" s="885"/>
      <c r="PYS18" s="886"/>
      <c r="PYT18" s="886"/>
      <c r="PYU18" s="886"/>
      <c r="PYV18" s="885"/>
      <c r="PYW18" s="886"/>
      <c r="PYX18" s="886"/>
      <c r="PYY18" s="886"/>
      <c r="PYZ18" s="885"/>
      <c r="PZA18" s="886"/>
      <c r="PZB18" s="886"/>
      <c r="PZC18" s="886"/>
      <c r="PZD18" s="885"/>
      <c r="PZE18" s="886"/>
      <c r="PZF18" s="886"/>
      <c r="PZG18" s="886"/>
      <c r="PZH18" s="885"/>
      <c r="PZI18" s="886"/>
      <c r="PZJ18" s="886"/>
      <c r="PZK18" s="886"/>
      <c r="PZL18" s="885"/>
      <c r="PZM18" s="886"/>
      <c r="PZN18" s="886"/>
      <c r="PZO18" s="886"/>
      <c r="PZP18" s="885"/>
      <c r="PZQ18" s="886"/>
      <c r="PZR18" s="886"/>
      <c r="PZS18" s="886"/>
      <c r="PZT18" s="885"/>
      <c r="PZU18" s="886"/>
      <c r="PZV18" s="886"/>
      <c r="PZW18" s="886"/>
      <c r="PZX18" s="885"/>
      <c r="PZY18" s="886"/>
      <c r="PZZ18" s="886"/>
      <c r="QAA18" s="886"/>
      <c r="QAB18" s="885"/>
      <c r="QAC18" s="886"/>
      <c r="QAD18" s="886"/>
      <c r="QAE18" s="886"/>
      <c r="QAF18" s="885"/>
      <c r="QAG18" s="886"/>
      <c r="QAH18" s="886"/>
      <c r="QAI18" s="886"/>
      <c r="QAJ18" s="885"/>
      <c r="QAK18" s="886"/>
      <c r="QAL18" s="886"/>
      <c r="QAM18" s="886"/>
      <c r="QAN18" s="885"/>
      <c r="QAO18" s="886"/>
      <c r="QAP18" s="886"/>
      <c r="QAQ18" s="886"/>
      <c r="QAR18" s="885"/>
      <c r="QAS18" s="886"/>
      <c r="QAT18" s="886"/>
      <c r="QAU18" s="886"/>
      <c r="QAV18" s="885"/>
      <c r="QAW18" s="886"/>
      <c r="QAX18" s="886"/>
      <c r="QAY18" s="886"/>
      <c r="QAZ18" s="885"/>
      <c r="QBA18" s="886"/>
      <c r="QBB18" s="886"/>
      <c r="QBC18" s="886"/>
      <c r="QBD18" s="885"/>
      <c r="QBE18" s="886"/>
      <c r="QBF18" s="886"/>
      <c r="QBG18" s="886"/>
      <c r="QBH18" s="885"/>
      <c r="QBI18" s="886"/>
      <c r="QBJ18" s="886"/>
      <c r="QBK18" s="886"/>
      <c r="QBL18" s="885"/>
      <c r="QBM18" s="886"/>
      <c r="QBN18" s="886"/>
      <c r="QBO18" s="886"/>
      <c r="QBP18" s="885"/>
      <c r="QBQ18" s="886"/>
      <c r="QBR18" s="886"/>
      <c r="QBS18" s="886"/>
      <c r="QBT18" s="885"/>
      <c r="QBU18" s="886"/>
      <c r="QBV18" s="886"/>
      <c r="QBW18" s="886"/>
      <c r="QBX18" s="885"/>
      <c r="QBY18" s="886"/>
      <c r="QBZ18" s="886"/>
      <c r="QCA18" s="886"/>
      <c r="QCB18" s="885"/>
      <c r="QCC18" s="886"/>
      <c r="QCD18" s="886"/>
      <c r="QCE18" s="886"/>
      <c r="QCF18" s="885"/>
      <c r="QCG18" s="886"/>
      <c r="QCH18" s="886"/>
      <c r="QCI18" s="886"/>
      <c r="QCJ18" s="885"/>
      <c r="QCK18" s="886"/>
      <c r="QCL18" s="886"/>
      <c r="QCM18" s="886"/>
      <c r="QCN18" s="885"/>
      <c r="QCO18" s="886"/>
      <c r="QCP18" s="886"/>
      <c r="QCQ18" s="886"/>
      <c r="QCR18" s="885"/>
      <c r="QCS18" s="886"/>
      <c r="QCT18" s="886"/>
      <c r="QCU18" s="886"/>
      <c r="QCV18" s="885"/>
      <c r="QCW18" s="886"/>
      <c r="QCX18" s="886"/>
      <c r="QCY18" s="886"/>
      <c r="QCZ18" s="885"/>
      <c r="QDA18" s="886"/>
      <c r="QDB18" s="886"/>
      <c r="QDC18" s="886"/>
      <c r="QDD18" s="885"/>
      <c r="QDE18" s="886"/>
      <c r="QDF18" s="886"/>
      <c r="QDG18" s="886"/>
      <c r="QDH18" s="885"/>
      <c r="QDI18" s="886"/>
      <c r="QDJ18" s="886"/>
      <c r="QDK18" s="886"/>
      <c r="QDL18" s="885"/>
      <c r="QDM18" s="886"/>
      <c r="QDN18" s="886"/>
      <c r="QDO18" s="886"/>
      <c r="QDP18" s="885"/>
      <c r="QDQ18" s="886"/>
      <c r="QDR18" s="886"/>
      <c r="QDS18" s="886"/>
      <c r="QDT18" s="885"/>
      <c r="QDU18" s="886"/>
      <c r="QDV18" s="886"/>
      <c r="QDW18" s="886"/>
      <c r="QDX18" s="885"/>
      <c r="QDY18" s="886"/>
      <c r="QDZ18" s="886"/>
      <c r="QEA18" s="886"/>
      <c r="QEB18" s="885"/>
      <c r="QEC18" s="886"/>
      <c r="QED18" s="886"/>
      <c r="QEE18" s="886"/>
      <c r="QEF18" s="885"/>
      <c r="QEG18" s="886"/>
      <c r="QEH18" s="886"/>
      <c r="QEI18" s="886"/>
      <c r="QEJ18" s="885"/>
      <c r="QEK18" s="886"/>
      <c r="QEL18" s="886"/>
      <c r="QEM18" s="886"/>
      <c r="QEN18" s="885"/>
      <c r="QEO18" s="886"/>
      <c r="QEP18" s="886"/>
      <c r="QEQ18" s="886"/>
      <c r="QER18" s="885"/>
      <c r="QES18" s="886"/>
      <c r="QET18" s="886"/>
      <c r="QEU18" s="886"/>
      <c r="QEV18" s="885"/>
      <c r="QEW18" s="886"/>
      <c r="QEX18" s="886"/>
      <c r="QEY18" s="886"/>
      <c r="QEZ18" s="885"/>
      <c r="QFA18" s="886"/>
      <c r="QFB18" s="886"/>
      <c r="QFC18" s="886"/>
      <c r="QFD18" s="885"/>
      <c r="QFE18" s="886"/>
      <c r="QFF18" s="886"/>
      <c r="QFG18" s="886"/>
      <c r="QFH18" s="885"/>
      <c r="QFI18" s="886"/>
      <c r="QFJ18" s="886"/>
      <c r="QFK18" s="886"/>
      <c r="QFL18" s="885"/>
      <c r="QFM18" s="886"/>
      <c r="QFN18" s="886"/>
      <c r="QFO18" s="886"/>
      <c r="QFP18" s="885"/>
      <c r="QFQ18" s="886"/>
      <c r="QFR18" s="886"/>
      <c r="QFS18" s="886"/>
      <c r="QFT18" s="885"/>
      <c r="QFU18" s="886"/>
      <c r="QFV18" s="886"/>
      <c r="QFW18" s="886"/>
      <c r="QFX18" s="885"/>
      <c r="QFY18" s="886"/>
      <c r="QFZ18" s="886"/>
      <c r="QGA18" s="886"/>
      <c r="QGB18" s="885"/>
      <c r="QGC18" s="886"/>
      <c r="QGD18" s="886"/>
      <c r="QGE18" s="886"/>
      <c r="QGF18" s="885"/>
      <c r="QGG18" s="886"/>
      <c r="QGH18" s="886"/>
      <c r="QGI18" s="886"/>
      <c r="QGJ18" s="885"/>
      <c r="QGK18" s="886"/>
      <c r="QGL18" s="886"/>
      <c r="QGM18" s="886"/>
      <c r="QGN18" s="885"/>
      <c r="QGO18" s="886"/>
      <c r="QGP18" s="886"/>
      <c r="QGQ18" s="886"/>
      <c r="QGR18" s="885"/>
      <c r="QGS18" s="886"/>
      <c r="QGT18" s="886"/>
      <c r="QGU18" s="886"/>
      <c r="QGV18" s="885"/>
      <c r="QGW18" s="886"/>
      <c r="QGX18" s="886"/>
      <c r="QGY18" s="886"/>
      <c r="QGZ18" s="885"/>
      <c r="QHA18" s="886"/>
      <c r="QHB18" s="886"/>
      <c r="QHC18" s="886"/>
      <c r="QHD18" s="885"/>
      <c r="QHE18" s="886"/>
      <c r="QHF18" s="886"/>
      <c r="QHG18" s="886"/>
      <c r="QHH18" s="885"/>
      <c r="QHI18" s="886"/>
      <c r="QHJ18" s="886"/>
      <c r="QHK18" s="886"/>
      <c r="QHL18" s="885"/>
      <c r="QHM18" s="886"/>
      <c r="QHN18" s="886"/>
      <c r="QHO18" s="886"/>
      <c r="QHP18" s="885"/>
      <c r="QHQ18" s="886"/>
      <c r="QHR18" s="886"/>
      <c r="QHS18" s="886"/>
      <c r="QHT18" s="885"/>
      <c r="QHU18" s="886"/>
      <c r="QHV18" s="886"/>
      <c r="QHW18" s="886"/>
      <c r="QHX18" s="885"/>
      <c r="QHY18" s="886"/>
      <c r="QHZ18" s="886"/>
      <c r="QIA18" s="886"/>
      <c r="QIB18" s="885"/>
      <c r="QIC18" s="886"/>
      <c r="QID18" s="886"/>
      <c r="QIE18" s="886"/>
      <c r="QIF18" s="885"/>
      <c r="QIG18" s="886"/>
      <c r="QIH18" s="886"/>
      <c r="QII18" s="886"/>
      <c r="QIJ18" s="885"/>
      <c r="QIK18" s="886"/>
      <c r="QIL18" s="886"/>
      <c r="QIM18" s="886"/>
      <c r="QIN18" s="885"/>
      <c r="QIO18" s="886"/>
      <c r="QIP18" s="886"/>
      <c r="QIQ18" s="886"/>
      <c r="QIR18" s="885"/>
      <c r="QIS18" s="886"/>
      <c r="QIT18" s="886"/>
      <c r="QIU18" s="886"/>
      <c r="QIV18" s="885"/>
      <c r="QIW18" s="886"/>
      <c r="QIX18" s="886"/>
      <c r="QIY18" s="886"/>
      <c r="QIZ18" s="885"/>
      <c r="QJA18" s="886"/>
      <c r="QJB18" s="886"/>
      <c r="QJC18" s="886"/>
      <c r="QJD18" s="885"/>
      <c r="QJE18" s="886"/>
      <c r="QJF18" s="886"/>
      <c r="QJG18" s="886"/>
      <c r="QJH18" s="885"/>
      <c r="QJI18" s="886"/>
      <c r="QJJ18" s="886"/>
      <c r="QJK18" s="886"/>
      <c r="QJL18" s="885"/>
      <c r="QJM18" s="886"/>
      <c r="QJN18" s="886"/>
      <c r="QJO18" s="886"/>
      <c r="QJP18" s="885"/>
      <c r="QJQ18" s="886"/>
      <c r="QJR18" s="886"/>
      <c r="QJS18" s="886"/>
      <c r="QJT18" s="885"/>
      <c r="QJU18" s="886"/>
      <c r="QJV18" s="886"/>
      <c r="QJW18" s="886"/>
      <c r="QJX18" s="885"/>
      <c r="QJY18" s="886"/>
      <c r="QJZ18" s="886"/>
      <c r="QKA18" s="886"/>
      <c r="QKB18" s="885"/>
      <c r="QKC18" s="886"/>
      <c r="QKD18" s="886"/>
      <c r="QKE18" s="886"/>
      <c r="QKF18" s="885"/>
      <c r="QKG18" s="886"/>
      <c r="QKH18" s="886"/>
      <c r="QKI18" s="886"/>
      <c r="QKJ18" s="885"/>
      <c r="QKK18" s="886"/>
      <c r="QKL18" s="886"/>
      <c r="QKM18" s="886"/>
      <c r="QKN18" s="885"/>
      <c r="QKO18" s="886"/>
      <c r="QKP18" s="886"/>
      <c r="QKQ18" s="886"/>
      <c r="QKR18" s="885"/>
      <c r="QKS18" s="886"/>
      <c r="QKT18" s="886"/>
      <c r="QKU18" s="886"/>
      <c r="QKV18" s="885"/>
      <c r="QKW18" s="886"/>
      <c r="QKX18" s="886"/>
      <c r="QKY18" s="886"/>
      <c r="QKZ18" s="885"/>
      <c r="QLA18" s="886"/>
      <c r="QLB18" s="886"/>
      <c r="QLC18" s="886"/>
      <c r="QLD18" s="885"/>
      <c r="QLE18" s="886"/>
      <c r="QLF18" s="886"/>
      <c r="QLG18" s="886"/>
      <c r="QLH18" s="885"/>
      <c r="QLI18" s="886"/>
      <c r="QLJ18" s="886"/>
      <c r="QLK18" s="886"/>
      <c r="QLL18" s="885"/>
      <c r="QLM18" s="886"/>
      <c r="QLN18" s="886"/>
      <c r="QLO18" s="886"/>
      <c r="QLP18" s="885"/>
      <c r="QLQ18" s="886"/>
      <c r="QLR18" s="886"/>
      <c r="QLS18" s="886"/>
      <c r="QLT18" s="885"/>
      <c r="QLU18" s="886"/>
      <c r="QLV18" s="886"/>
      <c r="QLW18" s="886"/>
      <c r="QLX18" s="885"/>
      <c r="QLY18" s="886"/>
      <c r="QLZ18" s="886"/>
      <c r="QMA18" s="886"/>
      <c r="QMB18" s="885"/>
      <c r="QMC18" s="886"/>
      <c r="QMD18" s="886"/>
      <c r="QME18" s="886"/>
      <c r="QMF18" s="885"/>
      <c r="QMG18" s="886"/>
      <c r="QMH18" s="886"/>
      <c r="QMI18" s="886"/>
      <c r="QMJ18" s="885"/>
      <c r="QMK18" s="886"/>
      <c r="QML18" s="886"/>
      <c r="QMM18" s="886"/>
      <c r="QMN18" s="885"/>
      <c r="QMO18" s="886"/>
      <c r="QMP18" s="886"/>
      <c r="QMQ18" s="886"/>
      <c r="QMR18" s="885"/>
      <c r="QMS18" s="886"/>
      <c r="QMT18" s="886"/>
      <c r="QMU18" s="886"/>
      <c r="QMV18" s="885"/>
      <c r="QMW18" s="886"/>
      <c r="QMX18" s="886"/>
      <c r="QMY18" s="886"/>
      <c r="QMZ18" s="885"/>
      <c r="QNA18" s="886"/>
      <c r="QNB18" s="886"/>
      <c r="QNC18" s="886"/>
      <c r="QND18" s="885"/>
      <c r="QNE18" s="886"/>
      <c r="QNF18" s="886"/>
      <c r="QNG18" s="886"/>
      <c r="QNH18" s="885"/>
      <c r="QNI18" s="886"/>
      <c r="QNJ18" s="886"/>
      <c r="QNK18" s="886"/>
      <c r="QNL18" s="885"/>
      <c r="QNM18" s="886"/>
      <c r="QNN18" s="886"/>
      <c r="QNO18" s="886"/>
      <c r="QNP18" s="885"/>
      <c r="QNQ18" s="886"/>
      <c r="QNR18" s="886"/>
      <c r="QNS18" s="886"/>
      <c r="QNT18" s="885"/>
      <c r="QNU18" s="886"/>
      <c r="QNV18" s="886"/>
      <c r="QNW18" s="886"/>
      <c r="QNX18" s="885"/>
      <c r="QNY18" s="886"/>
      <c r="QNZ18" s="886"/>
      <c r="QOA18" s="886"/>
      <c r="QOB18" s="885"/>
      <c r="QOC18" s="886"/>
      <c r="QOD18" s="886"/>
      <c r="QOE18" s="886"/>
      <c r="QOF18" s="885"/>
      <c r="QOG18" s="886"/>
      <c r="QOH18" s="886"/>
      <c r="QOI18" s="886"/>
      <c r="QOJ18" s="885"/>
      <c r="QOK18" s="886"/>
      <c r="QOL18" s="886"/>
      <c r="QOM18" s="886"/>
      <c r="QON18" s="885"/>
      <c r="QOO18" s="886"/>
      <c r="QOP18" s="886"/>
      <c r="QOQ18" s="886"/>
      <c r="QOR18" s="885"/>
      <c r="QOS18" s="886"/>
      <c r="QOT18" s="886"/>
      <c r="QOU18" s="886"/>
      <c r="QOV18" s="885"/>
      <c r="QOW18" s="886"/>
      <c r="QOX18" s="886"/>
      <c r="QOY18" s="886"/>
      <c r="QOZ18" s="885"/>
      <c r="QPA18" s="886"/>
      <c r="QPB18" s="886"/>
      <c r="QPC18" s="886"/>
      <c r="QPD18" s="885"/>
      <c r="QPE18" s="886"/>
      <c r="QPF18" s="886"/>
      <c r="QPG18" s="886"/>
      <c r="QPH18" s="885"/>
      <c r="QPI18" s="886"/>
      <c r="QPJ18" s="886"/>
      <c r="QPK18" s="886"/>
      <c r="QPL18" s="885"/>
      <c r="QPM18" s="886"/>
      <c r="QPN18" s="886"/>
      <c r="QPO18" s="886"/>
      <c r="QPP18" s="885"/>
      <c r="QPQ18" s="886"/>
      <c r="QPR18" s="886"/>
      <c r="QPS18" s="886"/>
      <c r="QPT18" s="885"/>
      <c r="QPU18" s="886"/>
      <c r="QPV18" s="886"/>
      <c r="QPW18" s="886"/>
      <c r="QPX18" s="885"/>
      <c r="QPY18" s="886"/>
      <c r="QPZ18" s="886"/>
      <c r="QQA18" s="886"/>
      <c r="QQB18" s="885"/>
      <c r="QQC18" s="886"/>
      <c r="QQD18" s="886"/>
      <c r="QQE18" s="886"/>
      <c r="QQF18" s="885"/>
      <c r="QQG18" s="886"/>
      <c r="QQH18" s="886"/>
      <c r="QQI18" s="886"/>
      <c r="QQJ18" s="885"/>
      <c r="QQK18" s="886"/>
      <c r="QQL18" s="886"/>
      <c r="QQM18" s="886"/>
      <c r="QQN18" s="885"/>
      <c r="QQO18" s="886"/>
      <c r="QQP18" s="886"/>
      <c r="QQQ18" s="886"/>
      <c r="QQR18" s="885"/>
      <c r="QQS18" s="886"/>
      <c r="QQT18" s="886"/>
      <c r="QQU18" s="886"/>
      <c r="QQV18" s="885"/>
      <c r="QQW18" s="886"/>
      <c r="QQX18" s="886"/>
      <c r="QQY18" s="886"/>
      <c r="QQZ18" s="885"/>
      <c r="QRA18" s="886"/>
      <c r="QRB18" s="886"/>
      <c r="QRC18" s="886"/>
      <c r="QRD18" s="885"/>
      <c r="QRE18" s="886"/>
      <c r="QRF18" s="886"/>
      <c r="QRG18" s="886"/>
      <c r="QRH18" s="885"/>
      <c r="QRI18" s="886"/>
      <c r="QRJ18" s="886"/>
      <c r="QRK18" s="886"/>
      <c r="QRL18" s="885"/>
      <c r="QRM18" s="886"/>
      <c r="QRN18" s="886"/>
      <c r="QRO18" s="886"/>
      <c r="QRP18" s="885"/>
      <c r="QRQ18" s="886"/>
      <c r="QRR18" s="886"/>
      <c r="QRS18" s="886"/>
      <c r="QRT18" s="885"/>
      <c r="QRU18" s="886"/>
      <c r="QRV18" s="886"/>
      <c r="QRW18" s="886"/>
      <c r="QRX18" s="885"/>
      <c r="QRY18" s="886"/>
      <c r="QRZ18" s="886"/>
      <c r="QSA18" s="886"/>
      <c r="QSB18" s="885"/>
      <c r="QSC18" s="886"/>
      <c r="QSD18" s="886"/>
      <c r="QSE18" s="886"/>
      <c r="QSF18" s="885"/>
      <c r="QSG18" s="886"/>
      <c r="QSH18" s="886"/>
      <c r="QSI18" s="886"/>
      <c r="QSJ18" s="885"/>
      <c r="QSK18" s="886"/>
      <c r="QSL18" s="886"/>
      <c r="QSM18" s="886"/>
      <c r="QSN18" s="885"/>
      <c r="QSO18" s="886"/>
      <c r="QSP18" s="886"/>
      <c r="QSQ18" s="886"/>
      <c r="QSR18" s="885"/>
      <c r="QSS18" s="886"/>
      <c r="QST18" s="886"/>
      <c r="QSU18" s="886"/>
      <c r="QSV18" s="885"/>
      <c r="QSW18" s="886"/>
      <c r="QSX18" s="886"/>
      <c r="QSY18" s="886"/>
      <c r="QSZ18" s="885"/>
      <c r="QTA18" s="886"/>
      <c r="QTB18" s="886"/>
      <c r="QTC18" s="886"/>
      <c r="QTD18" s="885"/>
      <c r="QTE18" s="886"/>
      <c r="QTF18" s="886"/>
      <c r="QTG18" s="886"/>
      <c r="QTH18" s="885"/>
      <c r="QTI18" s="886"/>
      <c r="QTJ18" s="886"/>
      <c r="QTK18" s="886"/>
      <c r="QTL18" s="885"/>
      <c r="QTM18" s="886"/>
      <c r="QTN18" s="886"/>
      <c r="QTO18" s="886"/>
      <c r="QTP18" s="885"/>
      <c r="QTQ18" s="886"/>
      <c r="QTR18" s="886"/>
      <c r="QTS18" s="886"/>
      <c r="QTT18" s="885"/>
      <c r="QTU18" s="886"/>
      <c r="QTV18" s="886"/>
      <c r="QTW18" s="886"/>
      <c r="QTX18" s="885"/>
      <c r="QTY18" s="886"/>
      <c r="QTZ18" s="886"/>
      <c r="QUA18" s="886"/>
      <c r="QUB18" s="885"/>
      <c r="QUC18" s="886"/>
      <c r="QUD18" s="886"/>
      <c r="QUE18" s="886"/>
      <c r="QUF18" s="885"/>
      <c r="QUG18" s="886"/>
      <c r="QUH18" s="886"/>
      <c r="QUI18" s="886"/>
      <c r="QUJ18" s="885"/>
      <c r="QUK18" s="886"/>
      <c r="QUL18" s="886"/>
      <c r="QUM18" s="886"/>
      <c r="QUN18" s="885"/>
      <c r="QUO18" s="886"/>
      <c r="QUP18" s="886"/>
      <c r="QUQ18" s="886"/>
      <c r="QUR18" s="885"/>
      <c r="QUS18" s="886"/>
      <c r="QUT18" s="886"/>
      <c r="QUU18" s="886"/>
      <c r="QUV18" s="885"/>
      <c r="QUW18" s="886"/>
      <c r="QUX18" s="886"/>
      <c r="QUY18" s="886"/>
      <c r="QUZ18" s="885"/>
      <c r="QVA18" s="886"/>
      <c r="QVB18" s="886"/>
      <c r="QVC18" s="886"/>
      <c r="QVD18" s="885"/>
      <c r="QVE18" s="886"/>
      <c r="QVF18" s="886"/>
      <c r="QVG18" s="886"/>
      <c r="QVH18" s="885"/>
      <c r="QVI18" s="886"/>
      <c r="QVJ18" s="886"/>
      <c r="QVK18" s="886"/>
      <c r="QVL18" s="885"/>
      <c r="QVM18" s="886"/>
      <c r="QVN18" s="886"/>
      <c r="QVO18" s="886"/>
      <c r="QVP18" s="885"/>
      <c r="QVQ18" s="886"/>
      <c r="QVR18" s="886"/>
      <c r="QVS18" s="886"/>
      <c r="QVT18" s="885"/>
      <c r="QVU18" s="886"/>
      <c r="QVV18" s="886"/>
      <c r="QVW18" s="886"/>
      <c r="QVX18" s="885"/>
      <c r="QVY18" s="886"/>
      <c r="QVZ18" s="886"/>
      <c r="QWA18" s="886"/>
      <c r="QWB18" s="885"/>
      <c r="QWC18" s="886"/>
      <c r="QWD18" s="886"/>
      <c r="QWE18" s="886"/>
      <c r="QWF18" s="885"/>
      <c r="QWG18" s="886"/>
      <c r="QWH18" s="886"/>
      <c r="QWI18" s="886"/>
      <c r="QWJ18" s="885"/>
      <c r="QWK18" s="886"/>
      <c r="QWL18" s="886"/>
      <c r="QWM18" s="886"/>
      <c r="QWN18" s="885"/>
      <c r="QWO18" s="886"/>
      <c r="QWP18" s="886"/>
      <c r="QWQ18" s="886"/>
      <c r="QWR18" s="885"/>
      <c r="QWS18" s="886"/>
      <c r="QWT18" s="886"/>
      <c r="QWU18" s="886"/>
      <c r="QWV18" s="885"/>
      <c r="QWW18" s="886"/>
      <c r="QWX18" s="886"/>
      <c r="QWY18" s="886"/>
      <c r="QWZ18" s="885"/>
      <c r="QXA18" s="886"/>
      <c r="QXB18" s="886"/>
      <c r="QXC18" s="886"/>
      <c r="QXD18" s="885"/>
      <c r="QXE18" s="886"/>
      <c r="QXF18" s="886"/>
      <c r="QXG18" s="886"/>
      <c r="QXH18" s="885"/>
      <c r="QXI18" s="886"/>
      <c r="QXJ18" s="886"/>
      <c r="QXK18" s="886"/>
      <c r="QXL18" s="885"/>
      <c r="QXM18" s="886"/>
      <c r="QXN18" s="886"/>
      <c r="QXO18" s="886"/>
      <c r="QXP18" s="885"/>
      <c r="QXQ18" s="886"/>
      <c r="QXR18" s="886"/>
      <c r="QXS18" s="886"/>
      <c r="QXT18" s="885"/>
      <c r="QXU18" s="886"/>
      <c r="QXV18" s="886"/>
      <c r="QXW18" s="886"/>
      <c r="QXX18" s="885"/>
      <c r="QXY18" s="886"/>
      <c r="QXZ18" s="886"/>
      <c r="QYA18" s="886"/>
      <c r="QYB18" s="885"/>
      <c r="QYC18" s="886"/>
      <c r="QYD18" s="886"/>
      <c r="QYE18" s="886"/>
      <c r="QYF18" s="885"/>
      <c r="QYG18" s="886"/>
      <c r="QYH18" s="886"/>
      <c r="QYI18" s="886"/>
      <c r="QYJ18" s="885"/>
      <c r="QYK18" s="886"/>
      <c r="QYL18" s="886"/>
      <c r="QYM18" s="886"/>
      <c r="QYN18" s="885"/>
      <c r="QYO18" s="886"/>
      <c r="QYP18" s="886"/>
      <c r="QYQ18" s="886"/>
      <c r="QYR18" s="885"/>
      <c r="QYS18" s="886"/>
      <c r="QYT18" s="886"/>
      <c r="QYU18" s="886"/>
      <c r="QYV18" s="885"/>
      <c r="QYW18" s="886"/>
      <c r="QYX18" s="886"/>
      <c r="QYY18" s="886"/>
      <c r="QYZ18" s="885"/>
      <c r="QZA18" s="886"/>
      <c r="QZB18" s="886"/>
      <c r="QZC18" s="886"/>
      <c r="QZD18" s="885"/>
      <c r="QZE18" s="886"/>
      <c r="QZF18" s="886"/>
      <c r="QZG18" s="886"/>
      <c r="QZH18" s="885"/>
      <c r="QZI18" s="886"/>
      <c r="QZJ18" s="886"/>
      <c r="QZK18" s="886"/>
      <c r="QZL18" s="885"/>
      <c r="QZM18" s="886"/>
      <c r="QZN18" s="886"/>
      <c r="QZO18" s="886"/>
      <c r="QZP18" s="885"/>
      <c r="QZQ18" s="886"/>
      <c r="QZR18" s="886"/>
      <c r="QZS18" s="886"/>
      <c r="QZT18" s="885"/>
      <c r="QZU18" s="886"/>
      <c r="QZV18" s="886"/>
      <c r="QZW18" s="886"/>
      <c r="QZX18" s="885"/>
      <c r="QZY18" s="886"/>
      <c r="QZZ18" s="886"/>
      <c r="RAA18" s="886"/>
      <c r="RAB18" s="885"/>
      <c r="RAC18" s="886"/>
      <c r="RAD18" s="886"/>
      <c r="RAE18" s="886"/>
      <c r="RAF18" s="885"/>
      <c r="RAG18" s="886"/>
      <c r="RAH18" s="886"/>
      <c r="RAI18" s="886"/>
      <c r="RAJ18" s="885"/>
      <c r="RAK18" s="886"/>
      <c r="RAL18" s="886"/>
      <c r="RAM18" s="886"/>
      <c r="RAN18" s="885"/>
      <c r="RAO18" s="886"/>
      <c r="RAP18" s="886"/>
      <c r="RAQ18" s="886"/>
      <c r="RAR18" s="885"/>
      <c r="RAS18" s="886"/>
      <c r="RAT18" s="886"/>
      <c r="RAU18" s="886"/>
      <c r="RAV18" s="885"/>
      <c r="RAW18" s="886"/>
      <c r="RAX18" s="886"/>
      <c r="RAY18" s="886"/>
      <c r="RAZ18" s="885"/>
      <c r="RBA18" s="886"/>
      <c r="RBB18" s="886"/>
      <c r="RBC18" s="886"/>
      <c r="RBD18" s="885"/>
      <c r="RBE18" s="886"/>
      <c r="RBF18" s="886"/>
      <c r="RBG18" s="886"/>
      <c r="RBH18" s="885"/>
      <c r="RBI18" s="886"/>
      <c r="RBJ18" s="886"/>
      <c r="RBK18" s="886"/>
      <c r="RBL18" s="885"/>
      <c r="RBM18" s="886"/>
      <c r="RBN18" s="886"/>
      <c r="RBO18" s="886"/>
      <c r="RBP18" s="885"/>
      <c r="RBQ18" s="886"/>
      <c r="RBR18" s="886"/>
      <c r="RBS18" s="886"/>
      <c r="RBT18" s="885"/>
      <c r="RBU18" s="886"/>
      <c r="RBV18" s="886"/>
      <c r="RBW18" s="886"/>
      <c r="RBX18" s="885"/>
      <c r="RBY18" s="886"/>
      <c r="RBZ18" s="886"/>
      <c r="RCA18" s="886"/>
      <c r="RCB18" s="885"/>
      <c r="RCC18" s="886"/>
      <c r="RCD18" s="886"/>
      <c r="RCE18" s="886"/>
      <c r="RCF18" s="885"/>
      <c r="RCG18" s="886"/>
      <c r="RCH18" s="886"/>
      <c r="RCI18" s="886"/>
      <c r="RCJ18" s="885"/>
      <c r="RCK18" s="886"/>
      <c r="RCL18" s="886"/>
      <c r="RCM18" s="886"/>
      <c r="RCN18" s="885"/>
      <c r="RCO18" s="886"/>
      <c r="RCP18" s="886"/>
      <c r="RCQ18" s="886"/>
      <c r="RCR18" s="885"/>
      <c r="RCS18" s="886"/>
      <c r="RCT18" s="886"/>
      <c r="RCU18" s="886"/>
      <c r="RCV18" s="885"/>
      <c r="RCW18" s="886"/>
      <c r="RCX18" s="886"/>
      <c r="RCY18" s="886"/>
      <c r="RCZ18" s="885"/>
      <c r="RDA18" s="886"/>
      <c r="RDB18" s="886"/>
      <c r="RDC18" s="886"/>
      <c r="RDD18" s="885"/>
      <c r="RDE18" s="886"/>
      <c r="RDF18" s="886"/>
      <c r="RDG18" s="886"/>
      <c r="RDH18" s="885"/>
      <c r="RDI18" s="886"/>
      <c r="RDJ18" s="886"/>
      <c r="RDK18" s="886"/>
      <c r="RDL18" s="885"/>
      <c r="RDM18" s="886"/>
      <c r="RDN18" s="886"/>
      <c r="RDO18" s="886"/>
      <c r="RDP18" s="885"/>
      <c r="RDQ18" s="886"/>
      <c r="RDR18" s="886"/>
      <c r="RDS18" s="886"/>
      <c r="RDT18" s="885"/>
      <c r="RDU18" s="886"/>
      <c r="RDV18" s="886"/>
      <c r="RDW18" s="886"/>
      <c r="RDX18" s="885"/>
      <c r="RDY18" s="886"/>
      <c r="RDZ18" s="886"/>
      <c r="REA18" s="886"/>
      <c r="REB18" s="885"/>
      <c r="REC18" s="886"/>
      <c r="RED18" s="886"/>
      <c r="REE18" s="886"/>
      <c r="REF18" s="885"/>
      <c r="REG18" s="886"/>
      <c r="REH18" s="886"/>
      <c r="REI18" s="886"/>
      <c r="REJ18" s="885"/>
      <c r="REK18" s="886"/>
      <c r="REL18" s="886"/>
      <c r="REM18" s="886"/>
      <c r="REN18" s="885"/>
      <c r="REO18" s="886"/>
      <c r="REP18" s="886"/>
      <c r="REQ18" s="886"/>
      <c r="RER18" s="885"/>
      <c r="RES18" s="886"/>
      <c r="RET18" s="886"/>
      <c r="REU18" s="886"/>
      <c r="REV18" s="885"/>
      <c r="REW18" s="886"/>
      <c r="REX18" s="886"/>
      <c r="REY18" s="886"/>
      <c r="REZ18" s="885"/>
      <c r="RFA18" s="886"/>
      <c r="RFB18" s="886"/>
      <c r="RFC18" s="886"/>
      <c r="RFD18" s="885"/>
      <c r="RFE18" s="886"/>
      <c r="RFF18" s="886"/>
      <c r="RFG18" s="886"/>
      <c r="RFH18" s="885"/>
      <c r="RFI18" s="886"/>
      <c r="RFJ18" s="886"/>
      <c r="RFK18" s="886"/>
      <c r="RFL18" s="885"/>
      <c r="RFM18" s="886"/>
      <c r="RFN18" s="886"/>
      <c r="RFO18" s="886"/>
      <c r="RFP18" s="885"/>
      <c r="RFQ18" s="886"/>
      <c r="RFR18" s="886"/>
      <c r="RFS18" s="886"/>
      <c r="RFT18" s="885"/>
      <c r="RFU18" s="886"/>
      <c r="RFV18" s="886"/>
      <c r="RFW18" s="886"/>
      <c r="RFX18" s="885"/>
      <c r="RFY18" s="886"/>
      <c r="RFZ18" s="886"/>
      <c r="RGA18" s="886"/>
      <c r="RGB18" s="885"/>
      <c r="RGC18" s="886"/>
      <c r="RGD18" s="886"/>
      <c r="RGE18" s="886"/>
      <c r="RGF18" s="885"/>
      <c r="RGG18" s="886"/>
      <c r="RGH18" s="886"/>
      <c r="RGI18" s="886"/>
      <c r="RGJ18" s="885"/>
      <c r="RGK18" s="886"/>
      <c r="RGL18" s="886"/>
      <c r="RGM18" s="886"/>
      <c r="RGN18" s="885"/>
      <c r="RGO18" s="886"/>
      <c r="RGP18" s="886"/>
      <c r="RGQ18" s="886"/>
      <c r="RGR18" s="885"/>
      <c r="RGS18" s="886"/>
      <c r="RGT18" s="886"/>
      <c r="RGU18" s="886"/>
      <c r="RGV18" s="885"/>
      <c r="RGW18" s="886"/>
      <c r="RGX18" s="886"/>
      <c r="RGY18" s="886"/>
      <c r="RGZ18" s="885"/>
      <c r="RHA18" s="886"/>
      <c r="RHB18" s="886"/>
      <c r="RHC18" s="886"/>
      <c r="RHD18" s="885"/>
      <c r="RHE18" s="886"/>
      <c r="RHF18" s="886"/>
      <c r="RHG18" s="886"/>
      <c r="RHH18" s="885"/>
      <c r="RHI18" s="886"/>
      <c r="RHJ18" s="886"/>
      <c r="RHK18" s="886"/>
      <c r="RHL18" s="885"/>
      <c r="RHM18" s="886"/>
      <c r="RHN18" s="886"/>
      <c r="RHO18" s="886"/>
      <c r="RHP18" s="885"/>
      <c r="RHQ18" s="886"/>
      <c r="RHR18" s="886"/>
      <c r="RHS18" s="886"/>
      <c r="RHT18" s="885"/>
      <c r="RHU18" s="886"/>
      <c r="RHV18" s="886"/>
      <c r="RHW18" s="886"/>
      <c r="RHX18" s="885"/>
      <c r="RHY18" s="886"/>
      <c r="RHZ18" s="886"/>
      <c r="RIA18" s="886"/>
      <c r="RIB18" s="885"/>
      <c r="RIC18" s="886"/>
      <c r="RID18" s="886"/>
      <c r="RIE18" s="886"/>
      <c r="RIF18" s="885"/>
      <c r="RIG18" s="886"/>
      <c r="RIH18" s="886"/>
      <c r="RII18" s="886"/>
      <c r="RIJ18" s="885"/>
      <c r="RIK18" s="886"/>
      <c r="RIL18" s="886"/>
      <c r="RIM18" s="886"/>
      <c r="RIN18" s="885"/>
      <c r="RIO18" s="886"/>
      <c r="RIP18" s="886"/>
      <c r="RIQ18" s="886"/>
      <c r="RIR18" s="885"/>
      <c r="RIS18" s="886"/>
      <c r="RIT18" s="886"/>
      <c r="RIU18" s="886"/>
      <c r="RIV18" s="885"/>
      <c r="RIW18" s="886"/>
      <c r="RIX18" s="886"/>
      <c r="RIY18" s="886"/>
      <c r="RIZ18" s="885"/>
      <c r="RJA18" s="886"/>
      <c r="RJB18" s="886"/>
      <c r="RJC18" s="886"/>
      <c r="RJD18" s="885"/>
      <c r="RJE18" s="886"/>
      <c r="RJF18" s="886"/>
      <c r="RJG18" s="886"/>
      <c r="RJH18" s="885"/>
      <c r="RJI18" s="886"/>
      <c r="RJJ18" s="886"/>
      <c r="RJK18" s="886"/>
      <c r="RJL18" s="885"/>
      <c r="RJM18" s="886"/>
      <c r="RJN18" s="886"/>
      <c r="RJO18" s="886"/>
      <c r="RJP18" s="885"/>
      <c r="RJQ18" s="886"/>
      <c r="RJR18" s="886"/>
      <c r="RJS18" s="886"/>
      <c r="RJT18" s="885"/>
      <c r="RJU18" s="886"/>
      <c r="RJV18" s="886"/>
      <c r="RJW18" s="886"/>
      <c r="RJX18" s="885"/>
      <c r="RJY18" s="886"/>
      <c r="RJZ18" s="886"/>
      <c r="RKA18" s="886"/>
      <c r="RKB18" s="885"/>
      <c r="RKC18" s="886"/>
      <c r="RKD18" s="886"/>
      <c r="RKE18" s="886"/>
      <c r="RKF18" s="885"/>
      <c r="RKG18" s="886"/>
      <c r="RKH18" s="886"/>
      <c r="RKI18" s="886"/>
      <c r="RKJ18" s="885"/>
      <c r="RKK18" s="886"/>
      <c r="RKL18" s="886"/>
      <c r="RKM18" s="886"/>
      <c r="RKN18" s="885"/>
      <c r="RKO18" s="886"/>
      <c r="RKP18" s="886"/>
      <c r="RKQ18" s="886"/>
      <c r="RKR18" s="885"/>
      <c r="RKS18" s="886"/>
      <c r="RKT18" s="886"/>
      <c r="RKU18" s="886"/>
      <c r="RKV18" s="885"/>
      <c r="RKW18" s="886"/>
      <c r="RKX18" s="886"/>
      <c r="RKY18" s="886"/>
      <c r="RKZ18" s="885"/>
      <c r="RLA18" s="886"/>
      <c r="RLB18" s="886"/>
      <c r="RLC18" s="886"/>
      <c r="RLD18" s="885"/>
      <c r="RLE18" s="886"/>
      <c r="RLF18" s="886"/>
      <c r="RLG18" s="886"/>
      <c r="RLH18" s="885"/>
      <c r="RLI18" s="886"/>
      <c r="RLJ18" s="886"/>
      <c r="RLK18" s="886"/>
      <c r="RLL18" s="885"/>
      <c r="RLM18" s="886"/>
      <c r="RLN18" s="886"/>
      <c r="RLO18" s="886"/>
      <c r="RLP18" s="885"/>
      <c r="RLQ18" s="886"/>
      <c r="RLR18" s="886"/>
      <c r="RLS18" s="886"/>
      <c r="RLT18" s="885"/>
      <c r="RLU18" s="886"/>
      <c r="RLV18" s="886"/>
      <c r="RLW18" s="886"/>
      <c r="RLX18" s="885"/>
      <c r="RLY18" s="886"/>
      <c r="RLZ18" s="886"/>
      <c r="RMA18" s="886"/>
      <c r="RMB18" s="885"/>
      <c r="RMC18" s="886"/>
      <c r="RMD18" s="886"/>
      <c r="RME18" s="886"/>
      <c r="RMF18" s="885"/>
      <c r="RMG18" s="886"/>
      <c r="RMH18" s="886"/>
      <c r="RMI18" s="886"/>
      <c r="RMJ18" s="885"/>
      <c r="RMK18" s="886"/>
      <c r="RML18" s="886"/>
      <c r="RMM18" s="886"/>
      <c r="RMN18" s="885"/>
      <c r="RMO18" s="886"/>
      <c r="RMP18" s="886"/>
      <c r="RMQ18" s="886"/>
      <c r="RMR18" s="885"/>
      <c r="RMS18" s="886"/>
      <c r="RMT18" s="886"/>
      <c r="RMU18" s="886"/>
      <c r="RMV18" s="885"/>
      <c r="RMW18" s="886"/>
      <c r="RMX18" s="886"/>
      <c r="RMY18" s="886"/>
      <c r="RMZ18" s="885"/>
      <c r="RNA18" s="886"/>
      <c r="RNB18" s="886"/>
      <c r="RNC18" s="886"/>
      <c r="RND18" s="885"/>
      <c r="RNE18" s="886"/>
      <c r="RNF18" s="886"/>
      <c r="RNG18" s="886"/>
      <c r="RNH18" s="885"/>
      <c r="RNI18" s="886"/>
      <c r="RNJ18" s="886"/>
      <c r="RNK18" s="886"/>
      <c r="RNL18" s="885"/>
      <c r="RNM18" s="886"/>
      <c r="RNN18" s="886"/>
      <c r="RNO18" s="886"/>
      <c r="RNP18" s="885"/>
      <c r="RNQ18" s="886"/>
      <c r="RNR18" s="886"/>
      <c r="RNS18" s="886"/>
      <c r="RNT18" s="885"/>
      <c r="RNU18" s="886"/>
      <c r="RNV18" s="886"/>
      <c r="RNW18" s="886"/>
      <c r="RNX18" s="885"/>
      <c r="RNY18" s="886"/>
      <c r="RNZ18" s="886"/>
      <c r="ROA18" s="886"/>
      <c r="ROB18" s="885"/>
      <c r="ROC18" s="886"/>
      <c r="ROD18" s="886"/>
      <c r="ROE18" s="886"/>
      <c r="ROF18" s="885"/>
      <c r="ROG18" s="886"/>
      <c r="ROH18" s="886"/>
      <c r="ROI18" s="886"/>
      <c r="ROJ18" s="885"/>
      <c r="ROK18" s="886"/>
      <c r="ROL18" s="886"/>
      <c r="ROM18" s="886"/>
      <c r="RON18" s="885"/>
      <c r="ROO18" s="886"/>
      <c r="ROP18" s="886"/>
      <c r="ROQ18" s="886"/>
      <c r="ROR18" s="885"/>
      <c r="ROS18" s="886"/>
      <c r="ROT18" s="886"/>
      <c r="ROU18" s="886"/>
      <c r="ROV18" s="885"/>
      <c r="ROW18" s="886"/>
      <c r="ROX18" s="886"/>
      <c r="ROY18" s="886"/>
      <c r="ROZ18" s="885"/>
      <c r="RPA18" s="886"/>
      <c r="RPB18" s="886"/>
      <c r="RPC18" s="886"/>
      <c r="RPD18" s="885"/>
      <c r="RPE18" s="886"/>
      <c r="RPF18" s="886"/>
      <c r="RPG18" s="886"/>
      <c r="RPH18" s="885"/>
      <c r="RPI18" s="886"/>
      <c r="RPJ18" s="886"/>
      <c r="RPK18" s="886"/>
      <c r="RPL18" s="885"/>
      <c r="RPM18" s="886"/>
      <c r="RPN18" s="886"/>
      <c r="RPO18" s="886"/>
      <c r="RPP18" s="885"/>
      <c r="RPQ18" s="886"/>
      <c r="RPR18" s="886"/>
      <c r="RPS18" s="886"/>
      <c r="RPT18" s="885"/>
      <c r="RPU18" s="886"/>
      <c r="RPV18" s="886"/>
      <c r="RPW18" s="886"/>
      <c r="RPX18" s="885"/>
      <c r="RPY18" s="886"/>
      <c r="RPZ18" s="886"/>
      <c r="RQA18" s="886"/>
      <c r="RQB18" s="885"/>
      <c r="RQC18" s="886"/>
      <c r="RQD18" s="886"/>
      <c r="RQE18" s="886"/>
      <c r="RQF18" s="885"/>
      <c r="RQG18" s="886"/>
      <c r="RQH18" s="886"/>
      <c r="RQI18" s="886"/>
      <c r="RQJ18" s="885"/>
      <c r="RQK18" s="886"/>
      <c r="RQL18" s="886"/>
      <c r="RQM18" s="886"/>
      <c r="RQN18" s="885"/>
      <c r="RQO18" s="886"/>
      <c r="RQP18" s="886"/>
      <c r="RQQ18" s="886"/>
      <c r="RQR18" s="885"/>
      <c r="RQS18" s="886"/>
      <c r="RQT18" s="886"/>
      <c r="RQU18" s="886"/>
      <c r="RQV18" s="885"/>
      <c r="RQW18" s="886"/>
      <c r="RQX18" s="886"/>
      <c r="RQY18" s="886"/>
      <c r="RQZ18" s="885"/>
      <c r="RRA18" s="886"/>
      <c r="RRB18" s="886"/>
      <c r="RRC18" s="886"/>
      <c r="RRD18" s="885"/>
      <c r="RRE18" s="886"/>
      <c r="RRF18" s="886"/>
      <c r="RRG18" s="886"/>
      <c r="RRH18" s="885"/>
      <c r="RRI18" s="886"/>
      <c r="RRJ18" s="886"/>
      <c r="RRK18" s="886"/>
      <c r="RRL18" s="885"/>
      <c r="RRM18" s="886"/>
      <c r="RRN18" s="886"/>
      <c r="RRO18" s="886"/>
      <c r="RRP18" s="885"/>
      <c r="RRQ18" s="886"/>
      <c r="RRR18" s="886"/>
      <c r="RRS18" s="886"/>
      <c r="RRT18" s="885"/>
      <c r="RRU18" s="886"/>
      <c r="RRV18" s="886"/>
      <c r="RRW18" s="886"/>
      <c r="RRX18" s="885"/>
      <c r="RRY18" s="886"/>
      <c r="RRZ18" s="886"/>
      <c r="RSA18" s="886"/>
      <c r="RSB18" s="885"/>
      <c r="RSC18" s="886"/>
      <c r="RSD18" s="886"/>
      <c r="RSE18" s="886"/>
      <c r="RSF18" s="885"/>
      <c r="RSG18" s="886"/>
      <c r="RSH18" s="886"/>
      <c r="RSI18" s="886"/>
      <c r="RSJ18" s="885"/>
      <c r="RSK18" s="886"/>
      <c r="RSL18" s="886"/>
      <c r="RSM18" s="886"/>
      <c r="RSN18" s="885"/>
      <c r="RSO18" s="886"/>
      <c r="RSP18" s="886"/>
      <c r="RSQ18" s="886"/>
      <c r="RSR18" s="885"/>
      <c r="RSS18" s="886"/>
      <c r="RST18" s="886"/>
      <c r="RSU18" s="886"/>
      <c r="RSV18" s="885"/>
      <c r="RSW18" s="886"/>
      <c r="RSX18" s="886"/>
      <c r="RSY18" s="886"/>
      <c r="RSZ18" s="885"/>
      <c r="RTA18" s="886"/>
      <c r="RTB18" s="886"/>
      <c r="RTC18" s="886"/>
      <c r="RTD18" s="885"/>
      <c r="RTE18" s="886"/>
      <c r="RTF18" s="886"/>
      <c r="RTG18" s="886"/>
      <c r="RTH18" s="885"/>
      <c r="RTI18" s="886"/>
      <c r="RTJ18" s="886"/>
      <c r="RTK18" s="886"/>
      <c r="RTL18" s="885"/>
      <c r="RTM18" s="886"/>
      <c r="RTN18" s="886"/>
      <c r="RTO18" s="886"/>
      <c r="RTP18" s="885"/>
      <c r="RTQ18" s="886"/>
      <c r="RTR18" s="886"/>
      <c r="RTS18" s="886"/>
      <c r="RTT18" s="885"/>
      <c r="RTU18" s="886"/>
      <c r="RTV18" s="886"/>
      <c r="RTW18" s="886"/>
      <c r="RTX18" s="885"/>
      <c r="RTY18" s="886"/>
      <c r="RTZ18" s="886"/>
      <c r="RUA18" s="886"/>
      <c r="RUB18" s="885"/>
      <c r="RUC18" s="886"/>
      <c r="RUD18" s="886"/>
      <c r="RUE18" s="886"/>
      <c r="RUF18" s="885"/>
      <c r="RUG18" s="886"/>
      <c r="RUH18" s="886"/>
      <c r="RUI18" s="886"/>
      <c r="RUJ18" s="885"/>
      <c r="RUK18" s="886"/>
      <c r="RUL18" s="886"/>
      <c r="RUM18" s="886"/>
      <c r="RUN18" s="885"/>
      <c r="RUO18" s="886"/>
      <c r="RUP18" s="886"/>
      <c r="RUQ18" s="886"/>
      <c r="RUR18" s="885"/>
      <c r="RUS18" s="886"/>
      <c r="RUT18" s="886"/>
      <c r="RUU18" s="886"/>
      <c r="RUV18" s="885"/>
      <c r="RUW18" s="886"/>
      <c r="RUX18" s="886"/>
      <c r="RUY18" s="886"/>
      <c r="RUZ18" s="885"/>
      <c r="RVA18" s="886"/>
      <c r="RVB18" s="886"/>
      <c r="RVC18" s="886"/>
      <c r="RVD18" s="885"/>
      <c r="RVE18" s="886"/>
      <c r="RVF18" s="886"/>
      <c r="RVG18" s="886"/>
      <c r="RVH18" s="885"/>
      <c r="RVI18" s="886"/>
      <c r="RVJ18" s="886"/>
      <c r="RVK18" s="886"/>
      <c r="RVL18" s="885"/>
      <c r="RVM18" s="886"/>
      <c r="RVN18" s="886"/>
      <c r="RVO18" s="886"/>
      <c r="RVP18" s="885"/>
      <c r="RVQ18" s="886"/>
      <c r="RVR18" s="886"/>
      <c r="RVS18" s="886"/>
      <c r="RVT18" s="885"/>
      <c r="RVU18" s="886"/>
      <c r="RVV18" s="886"/>
      <c r="RVW18" s="886"/>
      <c r="RVX18" s="885"/>
      <c r="RVY18" s="886"/>
      <c r="RVZ18" s="886"/>
      <c r="RWA18" s="886"/>
      <c r="RWB18" s="885"/>
      <c r="RWC18" s="886"/>
      <c r="RWD18" s="886"/>
      <c r="RWE18" s="886"/>
      <c r="RWF18" s="885"/>
      <c r="RWG18" s="886"/>
      <c r="RWH18" s="886"/>
      <c r="RWI18" s="886"/>
      <c r="RWJ18" s="885"/>
      <c r="RWK18" s="886"/>
      <c r="RWL18" s="886"/>
      <c r="RWM18" s="886"/>
      <c r="RWN18" s="885"/>
      <c r="RWO18" s="886"/>
      <c r="RWP18" s="886"/>
      <c r="RWQ18" s="886"/>
      <c r="RWR18" s="885"/>
      <c r="RWS18" s="886"/>
      <c r="RWT18" s="886"/>
      <c r="RWU18" s="886"/>
      <c r="RWV18" s="885"/>
      <c r="RWW18" s="886"/>
      <c r="RWX18" s="886"/>
      <c r="RWY18" s="886"/>
      <c r="RWZ18" s="885"/>
      <c r="RXA18" s="886"/>
      <c r="RXB18" s="886"/>
      <c r="RXC18" s="886"/>
      <c r="RXD18" s="885"/>
      <c r="RXE18" s="886"/>
      <c r="RXF18" s="886"/>
      <c r="RXG18" s="886"/>
      <c r="RXH18" s="885"/>
      <c r="RXI18" s="886"/>
      <c r="RXJ18" s="886"/>
      <c r="RXK18" s="886"/>
      <c r="RXL18" s="885"/>
      <c r="RXM18" s="886"/>
      <c r="RXN18" s="886"/>
      <c r="RXO18" s="886"/>
      <c r="RXP18" s="885"/>
      <c r="RXQ18" s="886"/>
      <c r="RXR18" s="886"/>
      <c r="RXS18" s="886"/>
      <c r="RXT18" s="885"/>
      <c r="RXU18" s="886"/>
      <c r="RXV18" s="886"/>
      <c r="RXW18" s="886"/>
      <c r="RXX18" s="885"/>
      <c r="RXY18" s="886"/>
      <c r="RXZ18" s="886"/>
      <c r="RYA18" s="886"/>
      <c r="RYB18" s="885"/>
      <c r="RYC18" s="886"/>
      <c r="RYD18" s="886"/>
      <c r="RYE18" s="886"/>
      <c r="RYF18" s="885"/>
      <c r="RYG18" s="886"/>
      <c r="RYH18" s="886"/>
      <c r="RYI18" s="886"/>
      <c r="RYJ18" s="885"/>
      <c r="RYK18" s="886"/>
      <c r="RYL18" s="886"/>
      <c r="RYM18" s="886"/>
      <c r="RYN18" s="885"/>
      <c r="RYO18" s="886"/>
      <c r="RYP18" s="886"/>
      <c r="RYQ18" s="886"/>
      <c r="RYR18" s="885"/>
      <c r="RYS18" s="886"/>
      <c r="RYT18" s="886"/>
      <c r="RYU18" s="886"/>
      <c r="RYV18" s="885"/>
      <c r="RYW18" s="886"/>
      <c r="RYX18" s="886"/>
      <c r="RYY18" s="886"/>
      <c r="RYZ18" s="885"/>
      <c r="RZA18" s="886"/>
      <c r="RZB18" s="886"/>
      <c r="RZC18" s="886"/>
      <c r="RZD18" s="885"/>
      <c r="RZE18" s="886"/>
      <c r="RZF18" s="886"/>
      <c r="RZG18" s="886"/>
      <c r="RZH18" s="885"/>
      <c r="RZI18" s="886"/>
      <c r="RZJ18" s="886"/>
      <c r="RZK18" s="886"/>
      <c r="RZL18" s="885"/>
      <c r="RZM18" s="886"/>
      <c r="RZN18" s="886"/>
      <c r="RZO18" s="886"/>
      <c r="RZP18" s="885"/>
      <c r="RZQ18" s="886"/>
      <c r="RZR18" s="886"/>
      <c r="RZS18" s="886"/>
      <c r="RZT18" s="885"/>
      <c r="RZU18" s="886"/>
      <c r="RZV18" s="886"/>
      <c r="RZW18" s="886"/>
      <c r="RZX18" s="885"/>
      <c r="RZY18" s="886"/>
      <c r="RZZ18" s="886"/>
      <c r="SAA18" s="886"/>
      <c r="SAB18" s="885"/>
      <c r="SAC18" s="886"/>
      <c r="SAD18" s="886"/>
      <c r="SAE18" s="886"/>
      <c r="SAF18" s="885"/>
      <c r="SAG18" s="886"/>
      <c r="SAH18" s="886"/>
      <c r="SAI18" s="886"/>
      <c r="SAJ18" s="885"/>
      <c r="SAK18" s="886"/>
      <c r="SAL18" s="886"/>
      <c r="SAM18" s="886"/>
      <c r="SAN18" s="885"/>
      <c r="SAO18" s="886"/>
      <c r="SAP18" s="886"/>
      <c r="SAQ18" s="886"/>
      <c r="SAR18" s="885"/>
      <c r="SAS18" s="886"/>
      <c r="SAT18" s="886"/>
      <c r="SAU18" s="886"/>
      <c r="SAV18" s="885"/>
      <c r="SAW18" s="886"/>
      <c r="SAX18" s="886"/>
      <c r="SAY18" s="886"/>
      <c r="SAZ18" s="885"/>
      <c r="SBA18" s="886"/>
      <c r="SBB18" s="886"/>
      <c r="SBC18" s="886"/>
      <c r="SBD18" s="885"/>
      <c r="SBE18" s="886"/>
      <c r="SBF18" s="886"/>
      <c r="SBG18" s="886"/>
      <c r="SBH18" s="885"/>
      <c r="SBI18" s="886"/>
      <c r="SBJ18" s="886"/>
      <c r="SBK18" s="886"/>
      <c r="SBL18" s="885"/>
      <c r="SBM18" s="886"/>
      <c r="SBN18" s="886"/>
      <c r="SBO18" s="886"/>
      <c r="SBP18" s="885"/>
      <c r="SBQ18" s="886"/>
      <c r="SBR18" s="886"/>
      <c r="SBS18" s="886"/>
      <c r="SBT18" s="885"/>
      <c r="SBU18" s="886"/>
      <c r="SBV18" s="886"/>
      <c r="SBW18" s="886"/>
      <c r="SBX18" s="885"/>
      <c r="SBY18" s="886"/>
      <c r="SBZ18" s="886"/>
      <c r="SCA18" s="886"/>
      <c r="SCB18" s="885"/>
      <c r="SCC18" s="886"/>
      <c r="SCD18" s="886"/>
      <c r="SCE18" s="886"/>
      <c r="SCF18" s="885"/>
      <c r="SCG18" s="886"/>
      <c r="SCH18" s="886"/>
      <c r="SCI18" s="886"/>
      <c r="SCJ18" s="885"/>
      <c r="SCK18" s="886"/>
      <c r="SCL18" s="886"/>
      <c r="SCM18" s="886"/>
      <c r="SCN18" s="885"/>
      <c r="SCO18" s="886"/>
      <c r="SCP18" s="886"/>
      <c r="SCQ18" s="886"/>
      <c r="SCR18" s="885"/>
      <c r="SCS18" s="886"/>
      <c r="SCT18" s="886"/>
      <c r="SCU18" s="886"/>
      <c r="SCV18" s="885"/>
      <c r="SCW18" s="886"/>
      <c r="SCX18" s="886"/>
      <c r="SCY18" s="886"/>
      <c r="SCZ18" s="885"/>
      <c r="SDA18" s="886"/>
      <c r="SDB18" s="886"/>
      <c r="SDC18" s="886"/>
      <c r="SDD18" s="885"/>
      <c r="SDE18" s="886"/>
      <c r="SDF18" s="886"/>
      <c r="SDG18" s="886"/>
      <c r="SDH18" s="885"/>
      <c r="SDI18" s="886"/>
      <c r="SDJ18" s="886"/>
      <c r="SDK18" s="886"/>
      <c r="SDL18" s="885"/>
      <c r="SDM18" s="886"/>
      <c r="SDN18" s="886"/>
      <c r="SDO18" s="886"/>
      <c r="SDP18" s="885"/>
      <c r="SDQ18" s="886"/>
      <c r="SDR18" s="886"/>
      <c r="SDS18" s="886"/>
      <c r="SDT18" s="885"/>
      <c r="SDU18" s="886"/>
      <c r="SDV18" s="886"/>
      <c r="SDW18" s="886"/>
      <c r="SDX18" s="885"/>
      <c r="SDY18" s="886"/>
      <c r="SDZ18" s="886"/>
      <c r="SEA18" s="886"/>
      <c r="SEB18" s="885"/>
      <c r="SEC18" s="886"/>
      <c r="SED18" s="886"/>
      <c r="SEE18" s="886"/>
      <c r="SEF18" s="885"/>
      <c r="SEG18" s="886"/>
      <c r="SEH18" s="886"/>
      <c r="SEI18" s="886"/>
      <c r="SEJ18" s="885"/>
      <c r="SEK18" s="886"/>
      <c r="SEL18" s="886"/>
      <c r="SEM18" s="886"/>
      <c r="SEN18" s="885"/>
      <c r="SEO18" s="886"/>
      <c r="SEP18" s="886"/>
      <c r="SEQ18" s="886"/>
      <c r="SER18" s="885"/>
      <c r="SES18" s="886"/>
      <c r="SET18" s="886"/>
      <c r="SEU18" s="886"/>
      <c r="SEV18" s="885"/>
      <c r="SEW18" s="886"/>
      <c r="SEX18" s="886"/>
      <c r="SEY18" s="886"/>
      <c r="SEZ18" s="885"/>
      <c r="SFA18" s="886"/>
      <c r="SFB18" s="886"/>
      <c r="SFC18" s="886"/>
      <c r="SFD18" s="885"/>
      <c r="SFE18" s="886"/>
      <c r="SFF18" s="886"/>
      <c r="SFG18" s="886"/>
      <c r="SFH18" s="885"/>
      <c r="SFI18" s="886"/>
      <c r="SFJ18" s="886"/>
      <c r="SFK18" s="886"/>
      <c r="SFL18" s="885"/>
      <c r="SFM18" s="886"/>
      <c r="SFN18" s="886"/>
      <c r="SFO18" s="886"/>
      <c r="SFP18" s="885"/>
      <c r="SFQ18" s="886"/>
      <c r="SFR18" s="886"/>
      <c r="SFS18" s="886"/>
      <c r="SFT18" s="885"/>
      <c r="SFU18" s="886"/>
      <c r="SFV18" s="886"/>
      <c r="SFW18" s="886"/>
      <c r="SFX18" s="885"/>
      <c r="SFY18" s="886"/>
      <c r="SFZ18" s="886"/>
      <c r="SGA18" s="886"/>
      <c r="SGB18" s="885"/>
      <c r="SGC18" s="886"/>
      <c r="SGD18" s="886"/>
      <c r="SGE18" s="886"/>
      <c r="SGF18" s="885"/>
      <c r="SGG18" s="886"/>
      <c r="SGH18" s="886"/>
      <c r="SGI18" s="886"/>
      <c r="SGJ18" s="885"/>
      <c r="SGK18" s="886"/>
      <c r="SGL18" s="886"/>
      <c r="SGM18" s="886"/>
      <c r="SGN18" s="885"/>
      <c r="SGO18" s="886"/>
      <c r="SGP18" s="886"/>
      <c r="SGQ18" s="886"/>
      <c r="SGR18" s="885"/>
      <c r="SGS18" s="886"/>
      <c r="SGT18" s="886"/>
      <c r="SGU18" s="886"/>
      <c r="SGV18" s="885"/>
      <c r="SGW18" s="886"/>
      <c r="SGX18" s="886"/>
      <c r="SGY18" s="886"/>
      <c r="SGZ18" s="885"/>
      <c r="SHA18" s="886"/>
      <c r="SHB18" s="886"/>
      <c r="SHC18" s="886"/>
      <c r="SHD18" s="885"/>
      <c r="SHE18" s="886"/>
      <c r="SHF18" s="886"/>
      <c r="SHG18" s="886"/>
      <c r="SHH18" s="885"/>
      <c r="SHI18" s="886"/>
      <c r="SHJ18" s="886"/>
      <c r="SHK18" s="886"/>
      <c r="SHL18" s="885"/>
      <c r="SHM18" s="886"/>
      <c r="SHN18" s="886"/>
      <c r="SHO18" s="886"/>
      <c r="SHP18" s="885"/>
      <c r="SHQ18" s="886"/>
      <c r="SHR18" s="886"/>
      <c r="SHS18" s="886"/>
      <c r="SHT18" s="885"/>
      <c r="SHU18" s="886"/>
      <c r="SHV18" s="886"/>
      <c r="SHW18" s="886"/>
      <c r="SHX18" s="885"/>
      <c r="SHY18" s="886"/>
      <c r="SHZ18" s="886"/>
      <c r="SIA18" s="886"/>
      <c r="SIB18" s="885"/>
      <c r="SIC18" s="886"/>
      <c r="SID18" s="886"/>
      <c r="SIE18" s="886"/>
      <c r="SIF18" s="885"/>
      <c r="SIG18" s="886"/>
      <c r="SIH18" s="886"/>
      <c r="SII18" s="886"/>
      <c r="SIJ18" s="885"/>
      <c r="SIK18" s="886"/>
      <c r="SIL18" s="886"/>
      <c r="SIM18" s="886"/>
      <c r="SIN18" s="885"/>
      <c r="SIO18" s="886"/>
      <c r="SIP18" s="886"/>
      <c r="SIQ18" s="886"/>
      <c r="SIR18" s="885"/>
      <c r="SIS18" s="886"/>
      <c r="SIT18" s="886"/>
      <c r="SIU18" s="886"/>
      <c r="SIV18" s="885"/>
      <c r="SIW18" s="886"/>
      <c r="SIX18" s="886"/>
      <c r="SIY18" s="886"/>
      <c r="SIZ18" s="885"/>
      <c r="SJA18" s="886"/>
      <c r="SJB18" s="886"/>
      <c r="SJC18" s="886"/>
      <c r="SJD18" s="885"/>
      <c r="SJE18" s="886"/>
      <c r="SJF18" s="886"/>
      <c r="SJG18" s="886"/>
      <c r="SJH18" s="885"/>
      <c r="SJI18" s="886"/>
      <c r="SJJ18" s="886"/>
      <c r="SJK18" s="886"/>
      <c r="SJL18" s="885"/>
      <c r="SJM18" s="886"/>
      <c r="SJN18" s="886"/>
      <c r="SJO18" s="886"/>
      <c r="SJP18" s="885"/>
      <c r="SJQ18" s="886"/>
      <c r="SJR18" s="886"/>
      <c r="SJS18" s="886"/>
      <c r="SJT18" s="885"/>
      <c r="SJU18" s="886"/>
      <c r="SJV18" s="886"/>
      <c r="SJW18" s="886"/>
      <c r="SJX18" s="885"/>
      <c r="SJY18" s="886"/>
      <c r="SJZ18" s="886"/>
      <c r="SKA18" s="886"/>
      <c r="SKB18" s="885"/>
      <c r="SKC18" s="886"/>
      <c r="SKD18" s="886"/>
      <c r="SKE18" s="886"/>
      <c r="SKF18" s="885"/>
      <c r="SKG18" s="886"/>
      <c r="SKH18" s="886"/>
      <c r="SKI18" s="886"/>
      <c r="SKJ18" s="885"/>
      <c r="SKK18" s="886"/>
      <c r="SKL18" s="886"/>
      <c r="SKM18" s="886"/>
      <c r="SKN18" s="885"/>
      <c r="SKO18" s="886"/>
      <c r="SKP18" s="886"/>
      <c r="SKQ18" s="886"/>
      <c r="SKR18" s="885"/>
      <c r="SKS18" s="886"/>
      <c r="SKT18" s="886"/>
      <c r="SKU18" s="886"/>
      <c r="SKV18" s="885"/>
      <c r="SKW18" s="886"/>
      <c r="SKX18" s="886"/>
      <c r="SKY18" s="886"/>
      <c r="SKZ18" s="885"/>
      <c r="SLA18" s="886"/>
      <c r="SLB18" s="886"/>
      <c r="SLC18" s="886"/>
      <c r="SLD18" s="885"/>
      <c r="SLE18" s="886"/>
      <c r="SLF18" s="886"/>
      <c r="SLG18" s="886"/>
      <c r="SLH18" s="885"/>
      <c r="SLI18" s="886"/>
      <c r="SLJ18" s="886"/>
      <c r="SLK18" s="886"/>
      <c r="SLL18" s="885"/>
      <c r="SLM18" s="886"/>
      <c r="SLN18" s="886"/>
      <c r="SLO18" s="886"/>
      <c r="SLP18" s="885"/>
      <c r="SLQ18" s="886"/>
      <c r="SLR18" s="886"/>
      <c r="SLS18" s="886"/>
      <c r="SLT18" s="885"/>
      <c r="SLU18" s="886"/>
      <c r="SLV18" s="886"/>
      <c r="SLW18" s="886"/>
      <c r="SLX18" s="885"/>
      <c r="SLY18" s="886"/>
      <c r="SLZ18" s="886"/>
      <c r="SMA18" s="886"/>
      <c r="SMB18" s="885"/>
      <c r="SMC18" s="886"/>
      <c r="SMD18" s="886"/>
      <c r="SME18" s="886"/>
      <c r="SMF18" s="885"/>
      <c r="SMG18" s="886"/>
      <c r="SMH18" s="886"/>
      <c r="SMI18" s="886"/>
      <c r="SMJ18" s="885"/>
      <c r="SMK18" s="886"/>
      <c r="SML18" s="886"/>
      <c r="SMM18" s="886"/>
      <c r="SMN18" s="885"/>
      <c r="SMO18" s="886"/>
      <c r="SMP18" s="886"/>
      <c r="SMQ18" s="886"/>
      <c r="SMR18" s="885"/>
      <c r="SMS18" s="886"/>
      <c r="SMT18" s="886"/>
      <c r="SMU18" s="886"/>
      <c r="SMV18" s="885"/>
      <c r="SMW18" s="886"/>
      <c r="SMX18" s="886"/>
      <c r="SMY18" s="886"/>
      <c r="SMZ18" s="885"/>
      <c r="SNA18" s="886"/>
      <c r="SNB18" s="886"/>
      <c r="SNC18" s="886"/>
      <c r="SND18" s="885"/>
      <c r="SNE18" s="886"/>
      <c r="SNF18" s="886"/>
      <c r="SNG18" s="886"/>
      <c r="SNH18" s="885"/>
      <c r="SNI18" s="886"/>
      <c r="SNJ18" s="886"/>
      <c r="SNK18" s="886"/>
      <c r="SNL18" s="885"/>
      <c r="SNM18" s="886"/>
      <c r="SNN18" s="886"/>
      <c r="SNO18" s="886"/>
      <c r="SNP18" s="885"/>
      <c r="SNQ18" s="886"/>
      <c r="SNR18" s="886"/>
      <c r="SNS18" s="886"/>
      <c r="SNT18" s="885"/>
      <c r="SNU18" s="886"/>
      <c r="SNV18" s="886"/>
      <c r="SNW18" s="886"/>
      <c r="SNX18" s="885"/>
      <c r="SNY18" s="886"/>
      <c r="SNZ18" s="886"/>
      <c r="SOA18" s="886"/>
      <c r="SOB18" s="885"/>
      <c r="SOC18" s="886"/>
      <c r="SOD18" s="886"/>
      <c r="SOE18" s="886"/>
      <c r="SOF18" s="885"/>
      <c r="SOG18" s="886"/>
      <c r="SOH18" s="886"/>
      <c r="SOI18" s="886"/>
      <c r="SOJ18" s="885"/>
      <c r="SOK18" s="886"/>
      <c r="SOL18" s="886"/>
      <c r="SOM18" s="886"/>
      <c r="SON18" s="885"/>
      <c r="SOO18" s="886"/>
      <c r="SOP18" s="886"/>
      <c r="SOQ18" s="886"/>
      <c r="SOR18" s="885"/>
      <c r="SOS18" s="886"/>
      <c r="SOT18" s="886"/>
      <c r="SOU18" s="886"/>
      <c r="SOV18" s="885"/>
      <c r="SOW18" s="886"/>
      <c r="SOX18" s="886"/>
      <c r="SOY18" s="886"/>
      <c r="SOZ18" s="885"/>
      <c r="SPA18" s="886"/>
      <c r="SPB18" s="886"/>
      <c r="SPC18" s="886"/>
      <c r="SPD18" s="885"/>
      <c r="SPE18" s="886"/>
      <c r="SPF18" s="886"/>
      <c r="SPG18" s="886"/>
      <c r="SPH18" s="885"/>
      <c r="SPI18" s="886"/>
      <c r="SPJ18" s="886"/>
      <c r="SPK18" s="886"/>
      <c r="SPL18" s="885"/>
      <c r="SPM18" s="886"/>
      <c r="SPN18" s="886"/>
      <c r="SPO18" s="886"/>
      <c r="SPP18" s="885"/>
      <c r="SPQ18" s="886"/>
      <c r="SPR18" s="886"/>
      <c r="SPS18" s="886"/>
      <c r="SPT18" s="885"/>
      <c r="SPU18" s="886"/>
      <c r="SPV18" s="886"/>
      <c r="SPW18" s="886"/>
      <c r="SPX18" s="885"/>
      <c r="SPY18" s="886"/>
      <c r="SPZ18" s="886"/>
      <c r="SQA18" s="886"/>
      <c r="SQB18" s="885"/>
      <c r="SQC18" s="886"/>
      <c r="SQD18" s="886"/>
      <c r="SQE18" s="886"/>
      <c r="SQF18" s="885"/>
      <c r="SQG18" s="886"/>
      <c r="SQH18" s="886"/>
      <c r="SQI18" s="886"/>
      <c r="SQJ18" s="885"/>
      <c r="SQK18" s="886"/>
      <c r="SQL18" s="886"/>
      <c r="SQM18" s="886"/>
      <c r="SQN18" s="885"/>
      <c r="SQO18" s="886"/>
      <c r="SQP18" s="886"/>
      <c r="SQQ18" s="886"/>
      <c r="SQR18" s="885"/>
      <c r="SQS18" s="886"/>
      <c r="SQT18" s="886"/>
      <c r="SQU18" s="886"/>
      <c r="SQV18" s="885"/>
      <c r="SQW18" s="886"/>
      <c r="SQX18" s="886"/>
      <c r="SQY18" s="886"/>
      <c r="SQZ18" s="885"/>
      <c r="SRA18" s="886"/>
      <c r="SRB18" s="886"/>
      <c r="SRC18" s="886"/>
      <c r="SRD18" s="885"/>
      <c r="SRE18" s="886"/>
      <c r="SRF18" s="886"/>
      <c r="SRG18" s="886"/>
      <c r="SRH18" s="885"/>
      <c r="SRI18" s="886"/>
      <c r="SRJ18" s="886"/>
      <c r="SRK18" s="886"/>
      <c r="SRL18" s="885"/>
      <c r="SRM18" s="886"/>
      <c r="SRN18" s="886"/>
      <c r="SRO18" s="886"/>
      <c r="SRP18" s="885"/>
      <c r="SRQ18" s="886"/>
      <c r="SRR18" s="886"/>
      <c r="SRS18" s="886"/>
      <c r="SRT18" s="885"/>
      <c r="SRU18" s="886"/>
      <c r="SRV18" s="886"/>
      <c r="SRW18" s="886"/>
      <c r="SRX18" s="885"/>
      <c r="SRY18" s="886"/>
      <c r="SRZ18" s="886"/>
      <c r="SSA18" s="886"/>
      <c r="SSB18" s="885"/>
      <c r="SSC18" s="886"/>
      <c r="SSD18" s="886"/>
      <c r="SSE18" s="886"/>
      <c r="SSF18" s="885"/>
      <c r="SSG18" s="886"/>
      <c r="SSH18" s="886"/>
      <c r="SSI18" s="886"/>
      <c r="SSJ18" s="885"/>
      <c r="SSK18" s="886"/>
      <c r="SSL18" s="886"/>
      <c r="SSM18" s="886"/>
      <c r="SSN18" s="885"/>
      <c r="SSO18" s="886"/>
      <c r="SSP18" s="886"/>
      <c r="SSQ18" s="886"/>
      <c r="SSR18" s="885"/>
      <c r="SSS18" s="886"/>
      <c r="SST18" s="886"/>
      <c r="SSU18" s="886"/>
      <c r="SSV18" s="885"/>
      <c r="SSW18" s="886"/>
      <c r="SSX18" s="886"/>
      <c r="SSY18" s="886"/>
      <c r="SSZ18" s="885"/>
      <c r="STA18" s="886"/>
      <c r="STB18" s="886"/>
      <c r="STC18" s="886"/>
      <c r="STD18" s="885"/>
      <c r="STE18" s="886"/>
      <c r="STF18" s="886"/>
      <c r="STG18" s="886"/>
      <c r="STH18" s="885"/>
      <c r="STI18" s="886"/>
      <c r="STJ18" s="886"/>
      <c r="STK18" s="886"/>
      <c r="STL18" s="885"/>
      <c r="STM18" s="886"/>
      <c r="STN18" s="886"/>
      <c r="STO18" s="886"/>
      <c r="STP18" s="885"/>
      <c r="STQ18" s="886"/>
      <c r="STR18" s="886"/>
      <c r="STS18" s="886"/>
      <c r="STT18" s="885"/>
      <c r="STU18" s="886"/>
      <c r="STV18" s="886"/>
      <c r="STW18" s="886"/>
      <c r="STX18" s="885"/>
      <c r="STY18" s="886"/>
      <c r="STZ18" s="886"/>
      <c r="SUA18" s="886"/>
      <c r="SUB18" s="885"/>
      <c r="SUC18" s="886"/>
      <c r="SUD18" s="886"/>
      <c r="SUE18" s="886"/>
      <c r="SUF18" s="885"/>
      <c r="SUG18" s="886"/>
      <c r="SUH18" s="886"/>
      <c r="SUI18" s="886"/>
      <c r="SUJ18" s="885"/>
      <c r="SUK18" s="886"/>
      <c r="SUL18" s="886"/>
      <c r="SUM18" s="886"/>
      <c r="SUN18" s="885"/>
      <c r="SUO18" s="886"/>
      <c r="SUP18" s="886"/>
      <c r="SUQ18" s="886"/>
      <c r="SUR18" s="885"/>
      <c r="SUS18" s="886"/>
      <c r="SUT18" s="886"/>
      <c r="SUU18" s="886"/>
      <c r="SUV18" s="885"/>
      <c r="SUW18" s="886"/>
      <c r="SUX18" s="886"/>
      <c r="SUY18" s="886"/>
      <c r="SUZ18" s="885"/>
      <c r="SVA18" s="886"/>
      <c r="SVB18" s="886"/>
      <c r="SVC18" s="886"/>
      <c r="SVD18" s="885"/>
      <c r="SVE18" s="886"/>
      <c r="SVF18" s="886"/>
      <c r="SVG18" s="886"/>
      <c r="SVH18" s="885"/>
      <c r="SVI18" s="886"/>
      <c r="SVJ18" s="886"/>
      <c r="SVK18" s="886"/>
      <c r="SVL18" s="885"/>
      <c r="SVM18" s="886"/>
      <c r="SVN18" s="886"/>
      <c r="SVO18" s="886"/>
      <c r="SVP18" s="885"/>
      <c r="SVQ18" s="886"/>
      <c r="SVR18" s="886"/>
      <c r="SVS18" s="886"/>
      <c r="SVT18" s="885"/>
      <c r="SVU18" s="886"/>
      <c r="SVV18" s="886"/>
      <c r="SVW18" s="886"/>
      <c r="SVX18" s="885"/>
      <c r="SVY18" s="886"/>
      <c r="SVZ18" s="886"/>
      <c r="SWA18" s="886"/>
      <c r="SWB18" s="885"/>
      <c r="SWC18" s="886"/>
      <c r="SWD18" s="886"/>
      <c r="SWE18" s="886"/>
      <c r="SWF18" s="885"/>
      <c r="SWG18" s="886"/>
      <c r="SWH18" s="886"/>
      <c r="SWI18" s="886"/>
      <c r="SWJ18" s="885"/>
      <c r="SWK18" s="886"/>
      <c r="SWL18" s="886"/>
      <c r="SWM18" s="886"/>
      <c r="SWN18" s="885"/>
      <c r="SWO18" s="886"/>
      <c r="SWP18" s="886"/>
      <c r="SWQ18" s="886"/>
      <c r="SWR18" s="885"/>
      <c r="SWS18" s="886"/>
      <c r="SWT18" s="886"/>
      <c r="SWU18" s="886"/>
      <c r="SWV18" s="885"/>
      <c r="SWW18" s="886"/>
      <c r="SWX18" s="886"/>
      <c r="SWY18" s="886"/>
      <c r="SWZ18" s="885"/>
      <c r="SXA18" s="886"/>
      <c r="SXB18" s="886"/>
      <c r="SXC18" s="886"/>
      <c r="SXD18" s="885"/>
      <c r="SXE18" s="886"/>
      <c r="SXF18" s="886"/>
      <c r="SXG18" s="886"/>
      <c r="SXH18" s="885"/>
      <c r="SXI18" s="886"/>
      <c r="SXJ18" s="886"/>
      <c r="SXK18" s="886"/>
      <c r="SXL18" s="885"/>
      <c r="SXM18" s="886"/>
      <c r="SXN18" s="886"/>
      <c r="SXO18" s="886"/>
      <c r="SXP18" s="885"/>
      <c r="SXQ18" s="886"/>
      <c r="SXR18" s="886"/>
      <c r="SXS18" s="886"/>
      <c r="SXT18" s="885"/>
      <c r="SXU18" s="886"/>
      <c r="SXV18" s="886"/>
      <c r="SXW18" s="886"/>
      <c r="SXX18" s="885"/>
      <c r="SXY18" s="886"/>
      <c r="SXZ18" s="886"/>
      <c r="SYA18" s="886"/>
      <c r="SYB18" s="885"/>
      <c r="SYC18" s="886"/>
      <c r="SYD18" s="886"/>
      <c r="SYE18" s="886"/>
      <c r="SYF18" s="885"/>
      <c r="SYG18" s="886"/>
      <c r="SYH18" s="886"/>
      <c r="SYI18" s="886"/>
      <c r="SYJ18" s="885"/>
      <c r="SYK18" s="886"/>
      <c r="SYL18" s="886"/>
      <c r="SYM18" s="886"/>
      <c r="SYN18" s="885"/>
      <c r="SYO18" s="886"/>
      <c r="SYP18" s="886"/>
      <c r="SYQ18" s="886"/>
      <c r="SYR18" s="885"/>
      <c r="SYS18" s="886"/>
      <c r="SYT18" s="886"/>
      <c r="SYU18" s="886"/>
      <c r="SYV18" s="885"/>
      <c r="SYW18" s="886"/>
      <c r="SYX18" s="886"/>
      <c r="SYY18" s="886"/>
      <c r="SYZ18" s="885"/>
      <c r="SZA18" s="886"/>
      <c r="SZB18" s="886"/>
      <c r="SZC18" s="886"/>
      <c r="SZD18" s="885"/>
      <c r="SZE18" s="886"/>
      <c r="SZF18" s="886"/>
      <c r="SZG18" s="886"/>
      <c r="SZH18" s="885"/>
      <c r="SZI18" s="886"/>
      <c r="SZJ18" s="886"/>
      <c r="SZK18" s="886"/>
      <c r="SZL18" s="885"/>
      <c r="SZM18" s="886"/>
      <c r="SZN18" s="886"/>
      <c r="SZO18" s="886"/>
      <c r="SZP18" s="885"/>
      <c r="SZQ18" s="886"/>
      <c r="SZR18" s="886"/>
      <c r="SZS18" s="886"/>
      <c r="SZT18" s="885"/>
      <c r="SZU18" s="886"/>
      <c r="SZV18" s="886"/>
      <c r="SZW18" s="886"/>
      <c r="SZX18" s="885"/>
      <c r="SZY18" s="886"/>
      <c r="SZZ18" s="886"/>
      <c r="TAA18" s="886"/>
      <c r="TAB18" s="885"/>
      <c r="TAC18" s="886"/>
      <c r="TAD18" s="886"/>
      <c r="TAE18" s="886"/>
      <c r="TAF18" s="885"/>
      <c r="TAG18" s="886"/>
      <c r="TAH18" s="886"/>
      <c r="TAI18" s="886"/>
      <c r="TAJ18" s="885"/>
      <c r="TAK18" s="886"/>
      <c r="TAL18" s="886"/>
      <c r="TAM18" s="886"/>
      <c r="TAN18" s="885"/>
      <c r="TAO18" s="886"/>
      <c r="TAP18" s="886"/>
      <c r="TAQ18" s="886"/>
      <c r="TAR18" s="885"/>
      <c r="TAS18" s="886"/>
      <c r="TAT18" s="886"/>
      <c r="TAU18" s="886"/>
      <c r="TAV18" s="885"/>
      <c r="TAW18" s="886"/>
      <c r="TAX18" s="886"/>
      <c r="TAY18" s="886"/>
      <c r="TAZ18" s="885"/>
      <c r="TBA18" s="886"/>
      <c r="TBB18" s="886"/>
      <c r="TBC18" s="886"/>
      <c r="TBD18" s="885"/>
      <c r="TBE18" s="886"/>
      <c r="TBF18" s="886"/>
      <c r="TBG18" s="886"/>
      <c r="TBH18" s="885"/>
      <c r="TBI18" s="886"/>
      <c r="TBJ18" s="886"/>
      <c r="TBK18" s="886"/>
      <c r="TBL18" s="885"/>
      <c r="TBM18" s="886"/>
      <c r="TBN18" s="886"/>
      <c r="TBO18" s="886"/>
      <c r="TBP18" s="885"/>
      <c r="TBQ18" s="886"/>
      <c r="TBR18" s="886"/>
      <c r="TBS18" s="886"/>
      <c r="TBT18" s="885"/>
      <c r="TBU18" s="886"/>
      <c r="TBV18" s="886"/>
      <c r="TBW18" s="886"/>
      <c r="TBX18" s="885"/>
      <c r="TBY18" s="886"/>
      <c r="TBZ18" s="886"/>
      <c r="TCA18" s="886"/>
      <c r="TCB18" s="885"/>
      <c r="TCC18" s="886"/>
      <c r="TCD18" s="886"/>
      <c r="TCE18" s="886"/>
      <c r="TCF18" s="885"/>
      <c r="TCG18" s="886"/>
      <c r="TCH18" s="886"/>
      <c r="TCI18" s="886"/>
      <c r="TCJ18" s="885"/>
      <c r="TCK18" s="886"/>
      <c r="TCL18" s="886"/>
      <c r="TCM18" s="886"/>
      <c r="TCN18" s="885"/>
      <c r="TCO18" s="886"/>
      <c r="TCP18" s="886"/>
      <c r="TCQ18" s="886"/>
      <c r="TCR18" s="885"/>
      <c r="TCS18" s="886"/>
      <c r="TCT18" s="886"/>
      <c r="TCU18" s="886"/>
      <c r="TCV18" s="885"/>
      <c r="TCW18" s="886"/>
      <c r="TCX18" s="886"/>
      <c r="TCY18" s="886"/>
      <c r="TCZ18" s="885"/>
      <c r="TDA18" s="886"/>
      <c r="TDB18" s="886"/>
      <c r="TDC18" s="886"/>
      <c r="TDD18" s="885"/>
      <c r="TDE18" s="886"/>
      <c r="TDF18" s="886"/>
      <c r="TDG18" s="886"/>
      <c r="TDH18" s="885"/>
      <c r="TDI18" s="886"/>
      <c r="TDJ18" s="886"/>
      <c r="TDK18" s="886"/>
      <c r="TDL18" s="885"/>
      <c r="TDM18" s="886"/>
      <c r="TDN18" s="886"/>
      <c r="TDO18" s="886"/>
      <c r="TDP18" s="885"/>
      <c r="TDQ18" s="886"/>
      <c r="TDR18" s="886"/>
      <c r="TDS18" s="886"/>
      <c r="TDT18" s="885"/>
      <c r="TDU18" s="886"/>
      <c r="TDV18" s="886"/>
      <c r="TDW18" s="886"/>
      <c r="TDX18" s="885"/>
      <c r="TDY18" s="886"/>
      <c r="TDZ18" s="886"/>
      <c r="TEA18" s="886"/>
      <c r="TEB18" s="885"/>
      <c r="TEC18" s="886"/>
      <c r="TED18" s="886"/>
      <c r="TEE18" s="886"/>
      <c r="TEF18" s="885"/>
      <c r="TEG18" s="886"/>
      <c r="TEH18" s="886"/>
      <c r="TEI18" s="886"/>
      <c r="TEJ18" s="885"/>
      <c r="TEK18" s="886"/>
      <c r="TEL18" s="886"/>
      <c r="TEM18" s="886"/>
      <c r="TEN18" s="885"/>
      <c r="TEO18" s="886"/>
      <c r="TEP18" s="886"/>
      <c r="TEQ18" s="886"/>
      <c r="TER18" s="885"/>
      <c r="TES18" s="886"/>
      <c r="TET18" s="886"/>
      <c r="TEU18" s="886"/>
      <c r="TEV18" s="885"/>
      <c r="TEW18" s="886"/>
      <c r="TEX18" s="886"/>
      <c r="TEY18" s="886"/>
      <c r="TEZ18" s="885"/>
      <c r="TFA18" s="886"/>
      <c r="TFB18" s="886"/>
      <c r="TFC18" s="886"/>
      <c r="TFD18" s="885"/>
      <c r="TFE18" s="886"/>
      <c r="TFF18" s="886"/>
      <c r="TFG18" s="886"/>
      <c r="TFH18" s="885"/>
      <c r="TFI18" s="886"/>
      <c r="TFJ18" s="886"/>
      <c r="TFK18" s="886"/>
      <c r="TFL18" s="885"/>
      <c r="TFM18" s="886"/>
      <c r="TFN18" s="886"/>
      <c r="TFO18" s="886"/>
      <c r="TFP18" s="885"/>
      <c r="TFQ18" s="886"/>
      <c r="TFR18" s="886"/>
      <c r="TFS18" s="886"/>
      <c r="TFT18" s="885"/>
      <c r="TFU18" s="886"/>
      <c r="TFV18" s="886"/>
      <c r="TFW18" s="886"/>
      <c r="TFX18" s="885"/>
      <c r="TFY18" s="886"/>
      <c r="TFZ18" s="886"/>
      <c r="TGA18" s="886"/>
      <c r="TGB18" s="885"/>
      <c r="TGC18" s="886"/>
      <c r="TGD18" s="886"/>
      <c r="TGE18" s="886"/>
      <c r="TGF18" s="885"/>
      <c r="TGG18" s="886"/>
      <c r="TGH18" s="886"/>
      <c r="TGI18" s="886"/>
      <c r="TGJ18" s="885"/>
      <c r="TGK18" s="886"/>
      <c r="TGL18" s="886"/>
      <c r="TGM18" s="886"/>
      <c r="TGN18" s="885"/>
      <c r="TGO18" s="886"/>
      <c r="TGP18" s="886"/>
      <c r="TGQ18" s="886"/>
      <c r="TGR18" s="885"/>
      <c r="TGS18" s="886"/>
      <c r="TGT18" s="886"/>
      <c r="TGU18" s="886"/>
      <c r="TGV18" s="885"/>
      <c r="TGW18" s="886"/>
      <c r="TGX18" s="886"/>
      <c r="TGY18" s="886"/>
      <c r="TGZ18" s="885"/>
      <c r="THA18" s="886"/>
      <c r="THB18" s="886"/>
      <c r="THC18" s="886"/>
      <c r="THD18" s="885"/>
      <c r="THE18" s="886"/>
      <c r="THF18" s="886"/>
      <c r="THG18" s="886"/>
      <c r="THH18" s="885"/>
      <c r="THI18" s="886"/>
      <c r="THJ18" s="886"/>
      <c r="THK18" s="886"/>
      <c r="THL18" s="885"/>
      <c r="THM18" s="886"/>
      <c r="THN18" s="886"/>
      <c r="THO18" s="886"/>
      <c r="THP18" s="885"/>
      <c r="THQ18" s="886"/>
      <c r="THR18" s="886"/>
      <c r="THS18" s="886"/>
      <c r="THT18" s="885"/>
      <c r="THU18" s="886"/>
      <c r="THV18" s="886"/>
      <c r="THW18" s="886"/>
      <c r="THX18" s="885"/>
      <c r="THY18" s="886"/>
      <c r="THZ18" s="886"/>
      <c r="TIA18" s="886"/>
      <c r="TIB18" s="885"/>
      <c r="TIC18" s="886"/>
      <c r="TID18" s="886"/>
      <c r="TIE18" s="886"/>
      <c r="TIF18" s="885"/>
      <c r="TIG18" s="886"/>
      <c r="TIH18" s="886"/>
      <c r="TII18" s="886"/>
      <c r="TIJ18" s="885"/>
      <c r="TIK18" s="886"/>
      <c r="TIL18" s="886"/>
      <c r="TIM18" s="886"/>
      <c r="TIN18" s="885"/>
      <c r="TIO18" s="886"/>
      <c r="TIP18" s="886"/>
      <c r="TIQ18" s="886"/>
      <c r="TIR18" s="885"/>
      <c r="TIS18" s="886"/>
      <c r="TIT18" s="886"/>
      <c r="TIU18" s="886"/>
      <c r="TIV18" s="885"/>
      <c r="TIW18" s="886"/>
      <c r="TIX18" s="886"/>
      <c r="TIY18" s="886"/>
      <c r="TIZ18" s="885"/>
      <c r="TJA18" s="886"/>
      <c r="TJB18" s="886"/>
      <c r="TJC18" s="886"/>
      <c r="TJD18" s="885"/>
      <c r="TJE18" s="886"/>
      <c r="TJF18" s="886"/>
      <c r="TJG18" s="886"/>
      <c r="TJH18" s="885"/>
      <c r="TJI18" s="886"/>
      <c r="TJJ18" s="886"/>
      <c r="TJK18" s="886"/>
      <c r="TJL18" s="885"/>
      <c r="TJM18" s="886"/>
      <c r="TJN18" s="886"/>
      <c r="TJO18" s="886"/>
      <c r="TJP18" s="885"/>
      <c r="TJQ18" s="886"/>
      <c r="TJR18" s="886"/>
      <c r="TJS18" s="886"/>
      <c r="TJT18" s="885"/>
      <c r="TJU18" s="886"/>
      <c r="TJV18" s="886"/>
      <c r="TJW18" s="886"/>
      <c r="TJX18" s="885"/>
      <c r="TJY18" s="886"/>
      <c r="TJZ18" s="886"/>
      <c r="TKA18" s="886"/>
      <c r="TKB18" s="885"/>
      <c r="TKC18" s="886"/>
      <c r="TKD18" s="886"/>
      <c r="TKE18" s="886"/>
      <c r="TKF18" s="885"/>
      <c r="TKG18" s="886"/>
      <c r="TKH18" s="886"/>
      <c r="TKI18" s="886"/>
      <c r="TKJ18" s="885"/>
      <c r="TKK18" s="886"/>
      <c r="TKL18" s="886"/>
      <c r="TKM18" s="886"/>
      <c r="TKN18" s="885"/>
      <c r="TKO18" s="886"/>
      <c r="TKP18" s="886"/>
      <c r="TKQ18" s="886"/>
      <c r="TKR18" s="885"/>
      <c r="TKS18" s="886"/>
      <c r="TKT18" s="886"/>
      <c r="TKU18" s="886"/>
      <c r="TKV18" s="885"/>
      <c r="TKW18" s="886"/>
      <c r="TKX18" s="886"/>
      <c r="TKY18" s="886"/>
      <c r="TKZ18" s="885"/>
      <c r="TLA18" s="886"/>
      <c r="TLB18" s="886"/>
      <c r="TLC18" s="886"/>
      <c r="TLD18" s="885"/>
      <c r="TLE18" s="886"/>
      <c r="TLF18" s="886"/>
      <c r="TLG18" s="886"/>
      <c r="TLH18" s="885"/>
      <c r="TLI18" s="886"/>
      <c r="TLJ18" s="886"/>
      <c r="TLK18" s="886"/>
      <c r="TLL18" s="885"/>
      <c r="TLM18" s="886"/>
      <c r="TLN18" s="886"/>
      <c r="TLO18" s="886"/>
      <c r="TLP18" s="885"/>
      <c r="TLQ18" s="886"/>
      <c r="TLR18" s="886"/>
      <c r="TLS18" s="886"/>
      <c r="TLT18" s="885"/>
      <c r="TLU18" s="886"/>
      <c r="TLV18" s="886"/>
      <c r="TLW18" s="886"/>
      <c r="TLX18" s="885"/>
      <c r="TLY18" s="886"/>
      <c r="TLZ18" s="886"/>
      <c r="TMA18" s="886"/>
      <c r="TMB18" s="885"/>
      <c r="TMC18" s="886"/>
      <c r="TMD18" s="886"/>
      <c r="TME18" s="886"/>
      <c r="TMF18" s="885"/>
      <c r="TMG18" s="886"/>
      <c r="TMH18" s="886"/>
      <c r="TMI18" s="886"/>
      <c r="TMJ18" s="885"/>
      <c r="TMK18" s="886"/>
      <c r="TML18" s="886"/>
      <c r="TMM18" s="886"/>
      <c r="TMN18" s="885"/>
      <c r="TMO18" s="886"/>
      <c r="TMP18" s="886"/>
      <c r="TMQ18" s="886"/>
      <c r="TMR18" s="885"/>
      <c r="TMS18" s="886"/>
      <c r="TMT18" s="886"/>
      <c r="TMU18" s="886"/>
      <c r="TMV18" s="885"/>
      <c r="TMW18" s="886"/>
      <c r="TMX18" s="886"/>
      <c r="TMY18" s="886"/>
      <c r="TMZ18" s="885"/>
      <c r="TNA18" s="886"/>
      <c r="TNB18" s="886"/>
      <c r="TNC18" s="886"/>
      <c r="TND18" s="885"/>
      <c r="TNE18" s="886"/>
      <c r="TNF18" s="886"/>
      <c r="TNG18" s="886"/>
      <c r="TNH18" s="885"/>
      <c r="TNI18" s="886"/>
      <c r="TNJ18" s="886"/>
      <c r="TNK18" s="886"/>
      <c r="TNL18" s="885"/>
      <c r="TNM18" s="886"/>
      <c r="TNN18" s="886"/>
      <c r="TNO18" s="886"/>
      <c r="TNP18" s="885"/>
      <c r="TNQ18" s="886"/>
      <c r="TNR18" s="886"/>
      <c r="TNS18" s="886"/>
      <c r="TNT18" s="885"/>
      <c r="TNU18" s="886"/>
      <c r="TNV18" s="886"/>
      <c r="TNW18" s="886"/>
      <c r="TNX18" s="885"/>
      <c r="TNY18" s="886"/>
      <c r="TNZ18" s="886"/>
      <c r="TOA18" s="886"/>
      <c r="TOB18" s="885"/>
      <c r="TOC18" s="886"/>
      <c r="TOD18" s="886"/>
      <c r="TOE18" s="886"/>
      <c r="TOF18" s="885"/>
      <c r="TOG18" s="886"/>
      <c r="TOH18" s="886"/>
      <c r="TOI18" s="886"/>
      <c r="TOJ18" s="885"/>
      <c r="TOK18" s="886"/>
      <c r="TOL18" s="886"/>
      <c r="TOM18" s="886"/>
      <c r="TON18" s="885"/>
      <c r="TOO18" s="886"/>
      <c r="TOP18" s="886"/>
      <c r="TOQ18" s="886"/>
      <c r="TOR18" s="885"/>
      <c r="TOS18" s="886"/>
      <c r="TOT18" s="886"/>
      <c r="TOU18" s="886"/>
      <c r="TOV18" s="885"/>
      <c r="TOW18" s="886"/>
      <c r="TOX18" s="886"/>
      <c r="TOY18" s="886"/>
      <c r="TOZ18" s="885"/>
      <c r="TPA18" s="886"/>
      <c r="TPB18" s="886"/>
      <c r="TPC18" s="886"/>
      <c r="TPD18" s="885"/>
      <c r="TPE18" s="886"/>
      <c r="TPF18" s="886"/>
      <c r="TPG18" s="886"/>
      <c r="TPH18" s="885"/>
      <c r="TPI18" s="886"/>
      <c r="TPJ18" s="886"/>
      <c r="TPK18" s="886"/>
      <c r="TPL18" s="885"/>
      <c r="TPM18" s="886"/>
      <c r="TPN18" s="886"/>
      <c r="TPO18" s="886"/>
      <c r="TPP18" s="885"/>
      <c r="TPQ18" s="886"/>
      <c r="TPR18" s="886"/>
      <c r="TPS18" s="886"/>
      <c r="TPT18" s="885"/>
      <c r="TPU18" s="886"/>
      <c r="TPV18" s="886"/>
      <c r="TPW18" s="886"/>
      <c r="TPX18" s="885"/>
      <c r="TPY18" s="886"/>
      <c r="TPZ18" s="886"/>
      <c r="TQA18" s="886"/>
      <c r="TQB18" s="885"/>
      <c r="TQC18" s="886"/>
      <c r="TQD18" s="886"/>
      <c r="TQE18" s="886"/>
      <c r="TQF18" s="885"/>
      <c r="TQG18" s="886"/>
      <c r="TQH18" s="886"/>
      <c r="TQI18" s="886"/>
      <c r="TQJ18" s="885"/>
      <c r="TQK18" s="886"/>
      <c r="TQL18" s="886"/>
      <c r="TQM18" s="886"/>
      <c r="TQN18" s="885"/>
      <c r="TQO18" s="886"/>
      <c r="TQP18" s="886"/>
      <c r="TQQ18" s="886"/>
      <c r="TQR18" s="885"/>
      <c r="TQS18" s="886"/>
      <c r="TQT18" s="886"/>
      <c r="TQU18" s="886"/>
      <c r="TQV18" s="885"/>
      <c r="TQW18" s="886"/>
      <c r="TQX18" s="886"/>
      <c r="TQY18" s="886"/>
      <c r="TQZ18" s="885"/>
      <c r="TRA18" s="886"/>
      <c r="TRB18" s="886"/>
      <c r="TRC18" s="886"/>
      <c r="TRD18" s="885"/>
      <c r="TRE18" s="886"/>
      <c r="TRF18" s="886"/>
      <c r="TRG18" s="886"/>
      <c r="TRH18" s="885"/>
      <c r="TRI18" s="886"/>
      <c r="TRJ18" s="886"/>
      <c r="TRK18" s="886"/>
      <c r="TRL18" s="885"/>
      <c r="TRM18" s="886"/>
      <c r="TRN18" s="886"/>
      <c r="TRO18" s="886"/>
      <c r="TRP18" s="885"/>
      <c r="TRQ18" s="886"/>
      <c r="TRR18" s="886"/>
      <c r="TRS18" s="886"/>
      <c r="TRT18" s="885"/>
      <c r="TRU18" s="886"/>
      <c r="TRV18" s="886"/>
      <c r="TRW18" s="886"/>
      <c r="TRX18" s="885"/>
      <c r="TRY18" s="886"/>
      <c r="TRZ18" s="886"/>
      <c r="TSA18" s="886"/>
      <c r="TSB18" s="885"/>
      <c r="TSC18" s="886"/>
      <c r="TSD18" s="886"/>
      <c r="TSE18" s="886"/>
      <c r="TSF18" s="885"/>
      <c r="TSG18" s="886"/>
      <c r="TSH18" s="886"/>
      <c r="TSI18" s="886"/>
      <c r="TSJ18" s="885"/>
      <c r="TSK18" s="886"/>
      <c r="TSL18" s="886"/>
      <c r="TSM18" s="886"/>
      <c r="TSN18" s="885"/>
      <c r="TSO18" s="886"/>
      <c r="TSP18" s="886"/>
      <c r="TSQ18" s="886"/>
      <c r="TSR18" s="885"/>
      <c r="TSS18" s="886"/>
      <c r="TST18" s="886"/>
      <c r="TSU18" s="886"/>
      <c r="TSV18" s="885"/>
      <c r="TSW18" s="886"/>
      <c r="TSX18" s="886"/>
      <c r="TSY18" s="886"/>
      <c r="TSZ18" s="885"/>
      <c r="TTA18" s="886"/>
      <c r="TTB18" s="886"/>
      <c r="TTC18" s="886"/>
      <c r="TTD18" s="885"/>
      <c r="TTE18" s="886"/>
      <c r="TTF18" s="886"/>
      <c r="TTG18" s="886"/>
      <c r="TTH18" s="885"/>
      <c r="TTI18" s="886"/>
      <c r="TTJ18" s="886"/>
      <c r="TTK18" s="886"/>
      <c r="TTL18" s="885"/>
      <c r="TTM18" s="886"/>
      <c r="TTN18" s="886"/>
      <c r="TTO18" s="886"/>
      <c r="TTP18" s="885"/>
      <c r="TTQ18" s="886"/>
      <c r="TTR18" s="886"/>
      <c r="TTS18" s="886"/>
      <c r="TTT18" s="885"/>
      <c r="TTU18" s="886"/>
      <c r="TTV18" s="886"/>
      <c r="TTW18" s="886"/>
      <c r="TTX18" s="885"/>
      <c r="TTY18" s="886"/>
      <c r="TTZ18" s="886"/>
      <c r="TUA18" s="886"/>
      <c r="TUB18" s="885"/>
      <c r="TUC18" s="886"/>
      <c r="TUD18" s="886"/>
      <c r="TUE18" s="886"/>
      <c r="TUF18" s="885"/>
      <c r="TUG18" s="886"/>
      <c r="TUH18" s="886"/>
      <c r="TUI18" s="886"/>
      <c r="TUJ18" s="885"/>
      <c r="TUK18" s="886"/>
      <c r="TUL18" s="886"/>
      <c r="TUM18" s="886"/>
      <c r="TUN18" s="885"/>
      <c r="TUO18" s="886"/>
      <c r="TUP18" s="886"/>
      <c r="TUQ18" s="886"/>
      <c r="TUR18" s="885"/>
      <c r="TUS18" s="886"/>
      <c r="TUT18" s="886"/>
      <c r="TUU18" s="886"/>
      <c r="TUV18" s="885"/>
      <c r="TUW18" s="886"/>
      <c r="TUX18" s="886"/>
      <c r="TUY18" s="886"/>
      <c r="TUZ18" s="885"/>
      <c r="TVA18" s="886"/>
      <c r="TVB18" s="886"/>
      <c r="TVC18" s="886"/>
      <c r="TVD18" s="885"/>
      <c r="TVE18" s="886"/>
      <c r="TVF18" s="886"/>
      <c r="TVG18" s="886"/>
      <c r="TVH18" s="885"/>
      <c r="TVI18" s="886"/>
      <c r="TVJ18" s="886"/>
      <c r="TVK18" s="886"/>
      <c r="TVL18" s="885"/>
      <c r="TVM18" s="886"/>
      <c r="TVN18" s="886"/>
      <c r="TVO18" s="886"/>
      <c r="TVP18" s="885"/>
      <c r="TVQ18" s="886"/>
      <c r="TVR18" s="886"/>
      <c r="TVS18" s="886"/>
      <c r="TVT18" s="885"/>
      <c r="TVU18" s="886"/>
      <c r="TVV18" s="886"/>
      <c r="TVW18" s="886"/>
      <c r="TVX18" s="885"/>
      <c r="TVY18" s="886"/>
      <c r="TVZ18" s="886"/>
      <c r="TWA18" s="886"/>
      <c r="TWB18" s="885"/>
      <c r="TWC18" s="886"/>
      <c r="TWD18" s="886"/>
      <c r="TWE18" s="886"/>
      <c r="TWF18" s="885"/>
      <c r="TWG18" s="886"/>
      <c r="TWH18" s="886"/>
      <c r="TWI18" s="886"/>
      <c r="TWJ18" s="885"/>
      <c r="TWK18" s="886"/>
      <c r="TWL18" s="886"/>
      <c r="TWM18" s="886"/>
      <c r="TWN18" s="885"/>
      <c r="TWO18" s="886"/>
      <c r="TWP18" s="886"/>
      <c r="TWQ18" s="886"/>
      <c r="TWR18" s="885"/>
      <c r="TWS18" s="886"/>
      <c r="TWT18" s="886"/>
      <c r="TWU18" s="886"/>
      <c r="TWV18" s="885"/>
      <c r="TWW18" s="886"/>
      <c r="TWX18" s="886"/>
      <c r="TWY18" s="886"/>
      <c r="TWZ18" s="885"/>
      <c r="TXA18" s="886"/>
      <c r="TXB18" s="886"/>
      <c r="TXC18" s="886"/>
      <c r="TXD18" s="885"/>
      <c r="TXE18" s="886"/>
      <c r="TXF18" s="886"/>
      <c r="TXG18" s="886"/>
      <c r="TXH18" s="885"/>
      <c r="TXI18" s="886"/>
      <c r="TXJ18" s="886"/>
      <c r="TXK18" s="886"/>
      <c r="TXL18" s="885"/>
      <c r="TXM18" s="886"/>
      <c r="TXN18" s="886"/>
      <c r="TXO18" s="886"/>
      <c r="TXP18" s="885"/>
      <c r="TXQ18" s="886"/>
      <c r="TXR18" s="886"/>
      <c r="TXS18" s="886"/>
      <c r="TXT18" s="885"/>
      <c r="TXU18" s="886"/>
      <c r="TXV18" s="886"/>
      <c r="TXW18" s="886"/>
      <c r="TXX18" s="885"/>
      <c r="TXY18" s="886"/>
      <c r="TXZ18" s="886"/>
      <c r="TYA18" s="886"/>
      <c r="TYB18" s="885"/>
      <c r="TYC18" s="886"/>
      <c r="TYD18" s="886"/>
      <c r="TYE18" s="886"/>
      <c r="TYF18" s="885"/>
      <c r="TYG18" s="886"/>
      <c r="TYH18" s="886"/>
      <c r="TYI18" s="886"/>
      <c r="TYJ18" s="885"/>
      <c r="TYK18" s="886"/>
      <c r="TYL18" s="886"/>
      <c r="TYM18" s="886"/>
      <c r="TYN18" s="885"/>
      <c r="TYO18" s="886"/>
      <c r="TYP18" s="886"/>
      <c r="TYQ18" s="886"/>
      <c r="TYR18" s="885"/>
      <c r="TYS18" s="886"/>
      <c r="TYT18" s="886"/>
      <c r="TYU18" s="886"/>
      <c r="TYV18" s="885"/>
      <c r="TYW18" s="886"/>
      <c r="TYX18" s="886"/>
      <c r="TYY18" s="886"/>
      <c r="TYZ18" s="885"/>
      <c r="TZA18" s="886"/>
      <c r="TZB18" s="886"/>
      <c r="TZC18" s="886"/>
      <c r="TZD18" s="885"/>
      <c r="TZE18" s="886"/>
      <c r="TZF18" s="886"/>
      <c r="TZG18" s="886"/>
      <c r="TZH18" s="885"/>
      <c r="TZI18" s="886"/>
      <c r="TZJ18" s="886"/>
      <c r="TZK18" s="886"/>
      <c r="TZL18" s="885"/>
      <c r="TZM18" s="886"/>
      <c r="TZN18" s="886"/>
      <c r="TZO18" s="886"/>
      <c r="TZP18" s="885"/>
      <c r="TZQ18" s="886"/>
      <c r="TZR18" s="886"/>
      <c r="TZS18" s="886"/>
      <c r="TZT18" s="885"/>
      <c r="TZU18" s="886"/>
      <c r="TZV18" s="886"/>
      <c r="TZW18" s="886"/>
      <c r="TZX18" s="885"/>
      <c r="TZY18" s="886"/>
      <c r="TZZ18" s="886"/>
      <c r="UAA18" s="886"/>
      <c r="UAB18" s="885"/>
      <c r="UAC18" s="886"/>
      <c r="UAD18" s="886"/>
      <c r="UAE18" s="886"/>
      <c r="UAF18" s="885"/>
      <c r="UAG18" s="886"/>
      <c r="UAH18" s="886"/>
      <c r="UAI18" s="886"/>
      <c r="UAJ18" s="885"/>
      <c r="UAK18" s="886"/>
      <c r="UAL18" s="886"/>
      <c r="UAM18" s="886"/>
      <c r="UAN18" s="885"/>
      <c r="UAO18" s="886"/>
      <c r="UAP18" s="886"/>
      <c r="UAQ18" s="886"/>
      <c r="UAR18" s="885"/>
      <c r="UAS18" s="886"/>
      <c r="UAT18" s="886"/>
      <c r="UAU18" s="886"/>
      <c r="UAV18" s="885"/>
      <c r="UAW18" s="886"/>
      <c r="UAX18" s="886"/>
      <c r="UAY18" s="886"/>
      <c r="UAZ18" s="885"/>
      <c r="UBA18" s="886"/>
      <c r="UBB18" s="886"/>
      <c r="UBC18" s="886"/>
      <c r="UBD18" s="885"/>
      <c r="UBE18" s="886"/>
      <c r="UBF18" s="886"/>
      <c r="UBG18" s="886"/>
      <c r="UBH18" s="885"/>
      <c r="UBI18" s="886"/>
      <c r="UBJ18" s="886"/>
      <c r="UBK18" s="886"/>
      <c r="UBL18" s="885"/>
      <c r="UBM18" s="886"/>
      <c r="UBN18" s="886"/>
      <c r="UBO18" s="886"/>
      <c r="UBP18" s="885"/>
      <c r="UBQ18" s="886"/>
      <c r="UBR18" s="886"/>
      <c r="UBS18" s="886"/>
      <c r="UBT18" s="885"/>
      <c r="UBU18" s="886"/>
      <c r="UBV18" s="886"/>
      <c r="UBW18" s="886"/>
      <c r="UBX18" s="885"/>
      <c r="UBY18" s="886"/>
      <c r="UBZ18" s="886"/>
      <c r="UCA18" s="886"/>
      <c r="UCB18" s="885"/>
      <c r="UCC18" s="886"/>
      <c r="UCD18" s="886"/>
      <c r="UCE18" s="886"/>
      <c r="UCF18" s="885"/>
      <c r="UCG18" s="886"/>
      <c r="UCH18" s="886"/>
      <c r="UCI18" s="886"/>
      <c r="UCJ18" s="885"/>
      <c r="UCK18" s="886"/>
      <c r="UCL18" s="886"/>
      <c r="UCM18" s="886"/>
      <c r="UCN18" s="885"/>
      <c r="UCO18" s="886"/>
      <c r="UCP18" s="886"/>
      <c r="UCQ18" s="886"/>
      <c r="UCR18" s="885"/>
      <c r="UCS18" s="886"/>
      <c r="UCT18" s="886"/>
      <c r="UCU18" s="886"/>
      <c r="UCV18" s="885"/>
      <c r="UCW18" s="886"/>
      <c r="UCX18" s="886"/>
      <c r="UCY18" s="886"/>
      <c r="UCZ18" s="885"/>
      <c r="UDA18" s="886"/>
      <c r="UDB18" s="886"/>
      <c r="UDC18" s="886"/>
      <c r="UDD18" s="885"/>
      <c r="UDE18" s="886"/>
      <c r="UDF18" s="886"/>
      <c r="UDG18" s="886"/>
      <c r="UDH18" s="885"/>
      <c r="UDI18" s="886"/>
      <c r="UDJ18" s="886"/>
      <c r="UDK18" s="886"/>
      <c r="UDL18" s="885"/>
      <c r="UDM18" s="886"/>
      <c r="UDN18" s="886"/>
      <c r="UDO18" s="886"/>
      <c r="UDP18" s="885"/>
      <c r="UDQ18" s="886"/>
      <c r="UDR18" s="886"/>
      <c r="UDS18" s="886"/>
      <c r="UDT18" s="885"/>
      <c r="UDU18" s="886"/>
      <c r="UDV18" s="886"/>
      <c r="UDW18" s="886"/>
      <c r="UDX18" s="885"/>
      <c r="UDY18" s="886"/>
      <c r="UDZ18" s="886"/>
      <c r="UEA18" s="886"/>
      <c r="UEB18" s="885"/>
      <c r="UEC18" s="886"/>
      <c r="UED18" s="886"/>
      <c r="UEE18" s="886"/>
      <c r="UEF18" s="885"/>
      <c r="UEG18" s="886"/>
      <c r="UEH18" s="886"/>
      <c r="UEI18" s="886"/>
      <c r="UEJ18" s="885"/>
      <c r="UEK18" s="886"/>
      <c r="UEL18" s="886"/>
      <c r="UEM18" s="886"/>
      <c r="UEN18" s="885"/>
      <c r="UEO18" s="886"/>
      <c r="UEP18" s="886"/>
      <c r="UEQ18" s="886"/>
      <c r="UER18" s="885"/>
      <c r="UES18" s="886"/>
      <c r="UET18" s="886"/>
      <c r="UEU18" s="886"/>
      <c r="UEV18" s="885"/>
      <c r="UEW18" s="886"/>
      <c r="UEX18" s="886"/>
      <c r="UEY18" s="886"/>
      <c r="UEZ18" s="885"/>
      <c r="UFA18" s="886"/>
      <c r="UFB18" s="886"/>
      <c r="UFC18" s="886"/>
      <c r="UFD18" s="885"/>
      <c r="UFE18" s="886"/>
      <c r="UFF18" s="886"/>
      <c r="UFG18" s="886"/>
      <c r="UFH18" s="885"/>
      <c r="UFI18" s="886"/>
      <c r="UFJ18" s="886"/>
      <c r="UFK18" s="886"/>
      <c r="UFL18" s="885"/>
      <c r="UFM18" s="886"/>
      <c r="UFN18" s="886"/>
      <c r="UFO18" s="886"/>
      <c r="UFP18" s="885"/>
      <c r="UFQ18" s="886"/>
      <c r="UFR18" s="886"/>
      <c r="UFS18" s="886"/>
      <c r="UFT18" s="885"/>
      <c r="UFU18" s="886"/>
      <c r="UFV18" s="886"/>
      <c r="UFW18" s="886"/>
      <c r="UFX18" s="885"/>
      <c r="UFY18" s="886"/>
      <c r="UFZ18" s="886"/>
      <c r="UGA18" s="886"/>
      <c r="UGB18" s="885"/>
      <c r="UGC18" s="886"/>
      <c r="UGD18" s="886"/>
      <c r="UGE18" s="886"/>
      <c r="UGF18" s="885"/>
      <c r="UGG18" s="886"/>
      <c r="UGH18" s="886"/>
      <c r="UGI18" s="886"/>
      <c r="UGJ18" s="885"/>
      <c r="UGK18" s="886"/>
      <c r="UGL18" s="886"/>
      <c r="UGM18" s="886"/>
      <c r="UGN18" s="885"/>
      <c r="UGO18" s="886"/>
      <c r="UGP18" s="886"/>
      <c r="UGQ18" s="886"/>
      <c r="UGR18" s="885"/>
      <c r="UGS18" s="886"/>
      <c r="UGT18" s="886"/>
      <c r="UGU18" s="886"/>
      <c r="UGV18" s="885"/>
      <c r="UGW18" s="886"/>
      <c r="UGX18" s="886"/>
      <c r="UGY18" s="886"/>
      <c r="UGZ18" s="885"/>
      <c r="UHA18" s="886"/>
      <c r="UHB18" s="886"/>
      <c r="UHC18" s="886"/>
      <c r="UHD18" s="885"/>
      <c r="UHE18" s="886"/>
      <c r="UHF18" s="886"/>
      <c r="UHG18" s="886"/>
      <c r="UHH18" s="885"/>
      <c r="UHI18" s="886"/>
      <c r="UHJ18" s="886"/>
      <c r="UHK18" s="886"/>
      <c r="UHL18" s="885"/>
      <c r="UHM18" s="886"/>
      <c r="UHN18" s="886"/>
      <c r="UHO18" s="886"/>
      <c r="UHP18" s="885"/>
      <c r="UHQ18" s="886"/>
      <c r="UHR18" s="886"/>
      <c r="UHS18" s="886"/>
      <c r="UHT18" s="885"/>
      <c r="UHU18" s="886"/>
      <c r="UHV18" s="886"/>
      <c r="UHW18" s="886"/>
      <c r="UHX18" s="885"/>
      <c r="UHY18" s="886"/>
      <c r="UHZ18" s="886"/>
      <c r="UIA18" s="886"/>
      <c r="UIB18" s="885"/>
      <c r="UIC18" s="886"/>
      <c r="UID18" s="886"/>
      <c r="UIE18" s="886"/>
      <c r="UIF18" s="885"/>
      <c r="UIG18" s="886"/>
      <c r="UIH18" s="886"/>
      <c r="UII18" s="886"/>
      <c r="UIJ18" s="885"/>
      <c r="UIK18" s="886"/>
      <c r="UIL18" s="886"/>
      <c r="UIM18" s="886"/>
      <c r="UIN18" s="885"/>
      <c r="UIO18" s="886"/>
      <c r="UIP18" s="886"/>
      <c r="UIQ18" s="886"/>
      <c r="UIR18" s="885"/>
      <c r="UIS18" s="886"/>
      <c r="UIT18" s="886"/>
      <c r="UIU18" s="886"/>
      <c r="UIV18" s="885"/>
      <c r="UIW18" s="886"/>
      <c r="UIX18" s="886"/>
      <c r="UIY18" s="886"/>
      <c r="UIZ18" s="885"/>
      <c r="UJA18" s="886"/>
      <c r="UJB18" s="886"/>
      <c r="UJC18" s="886"/>
      <c r="UJD18" s="885"/>
      <c r="UJE18" s="886"/>
      <c r="UJF18" s="886"/>
      <c r="UJG18" s="886"/>
      <c r="UJH18" s="885"/>
      <c r="UJI18" s="886"/>
      <c r="UJJ18" s="886"/>
      <c r="UJK18" s="886"/>
      <c r="UJL18" s="885"/>
      <c r="UJM18" s="886"/>
      <c r="UJN18" s="886"/>
      <c r="UJO18" s="886"/>
      <c r="UJP18" s="885"/>
      <c r="UJQ18" s="886"/>
      <c r="UJR18" s="886"/>
      <c r="UJS18" s="886"/>
      <c r="UJT18" s="885"/>
      <c r="UJU18" s="886"/>
      <c r="UJV18" s="886"/>
      <c r="UJW18" s="886"/>
      <c r="UJX18" s="885"/>
      <c r="UJY18" s="886"/>
      <c r="UJZ18" s="886"/>
      <c r="UKA18" s="886"/>
      <c r="UKB18" s="885"/>
      <c r="UKC18" s="886"/>
      <c r="UKD18" s="886"/>
      <c r="UKE18" s="886"/>
      <c r="UKF18" s="885"/>
      <c r="UKG18" s="886"/>
      <c r="UKH18" s="886"/>
      <c r="UKI18" s="886"/>
      <c r="UKJ18" s="885"/>
      <c r="UKK18" s="886"/>
      <c r="UKL18" s="886"/>
      <c r="UKM18" s="886"/>
      <c r="UKN18" s="885"/>
      <c r="UKO18" s="886"/>
      <c r="UKP18" s="886"/>
      <c r="UKQ18" s="886"/>
      <c r="UKR18" s="885"/>
      <c r="UKS18" s="886"/>
      <c r="UKT18" s="886"/>
      <c r="UKU18" s="886"/>
      <c r="UKV18" s="885"/>
      <c r="UKW18" s="886"/>
      <c r="UKX18" s="886"/>
      <c r="UKY18" s="886"/>
      <c r="UKZ18" s="885"/>
      <c r="ULA18" s="886"/>
      <c r="ULB18" s="886"/>
      <c r="ULC18" s="886"/>
      <c r="ULD18" s="885"/>
      <c r="ULE18" s="886"/>
      <c r="ULF18" s="886"/>
      <c r="ULG18" s="886"/>
      <c r="ULH18" s="885"/>
      <c r="ULI18" s="886"/>
      <c r="ULJ18" s="886"/>
      <c r="ULK18" s="886"/>
      <c r="ULL18" s="885"/>
      <c r="ULM18" s="886"/>
      <c r="ULN18" s="886"/>
      <c r="ULO18" s="886"/>
      <c r="ULP18" s="885"/>
      <c r="ULQ18" s="886"/>
      <c r="ULR18" s="886"/>
      <c r="ULS18" s="886"/>
      <c r="ULT18" s="885"/>
      <c r="ULU18" s="886"/>
      <c r="ULV18" s="886"/>
      <c r="ULW18" s="886"/>
      <c r="ULX18" s="885"/>
      <c r="ULY18" s="886"/>
      <c r="ULZ18" s="886"/>
      <c r="UMA18" s="886"/>
      <c r="UMB18" s="885"/>
      <c r="UMC18" s="886"/>
      <c r="UMD18" s="886"/>
      <c r="UME18" s="886"/>
      <c r="UMF18" s="885"/>
      <c r="UMG18" s="886"/>
      <c r="UMH18" s="886"/>
      <c r="UMI18" s="886"/>
      <c r="UMJ18" s="885"/>
      <c r="UMK18" s="886"/>
      <c r="UML18" s="886"/>
      <c r="UMM18" s="886"/>
      <c r="UMN18" s="885"/>
      <c r="UMO18" s="886"/>
      <c r="UMP18" s="886"/>
      <c r="UMQ18" s="886"/>
      <c r="UMR18" s="885"/>
      <c r="UMS18" s="886"/>
      <c r="UMT18" s="886"/>
      <c r="UMU18" s="886"/>
      <c r="UMV18" s="885"/>
      <c r="UMW18" s="886"/>
      <c r="UMX18" s="886"/>
      <c r="UMY18" s="886"/>
      <c r="UMZ18" s="885"/>
      <c r="UNA18" s="886"/>
      <c r="UNB18" s="886"/>
      <c r="UNC18" s="886"/>
      <c r="UND18" s="885"/>
      <c r="UNE18" s="886"/>
      <c r="UNF18" s="886"/>
      <c r="UNG18" s="886"/>
      <c r="UNH18" s="885"/>
      <c r="UNI18" s="886"/>
      <c r="UNJ18" s="886"/>
      <c r="UNK18" s="886"/>
      <c r="UNL18" s="885"/>
      <c r="UNM18" s="886"/>
      <c r="UNN18" s="886"/>
      <c r="UNO18" s="886"/>
      <c r="UNP18" s="885"/>
      <c r="UNQ18" s="886"/>
      <c r="UNR18" s="886"/>
      <c r="UNS18" s="886"/>
      <c r="UNT18" s="885"/>
      <c r="UNU18" s="886"/>
      <c r="UNV18" s="886"/>
      <c r="UNW18" s="886"/>
      <c r="UNX18" s="885"/>
      <c r="UNY18" s="886"/>
      <c r="UNZ18" s="886"/>
      <c r="UOA18" s="886"/>
      <c r="UOB18" s="885"/>
      <c r="UOC18" s="886"/>
      <c r="UOD18" s="886"/>
      <c r="UOE18" s="886"/>
      <c r="UOF18" s="885"/>
      <c r="UOG18" s="886"/>
      <c r="UOH18" s="886"/>
      <c r="UOI18" s="886"/>
      <c r="UOJ18" s="885"/>
      <c r="UOK18" s="886"/>
      <c r="UOL18" s="886"/>
      <c r="UOM18" s="886"/>
      <c r="UON18" s="885"/>
      <c r="UOO18" s="886"/>
      <c r="UOP18" s="886"/>
      <c r="UOQ18" s="886"/>
      <c r="UOR18" s="885"/>
      <c r="UOS18" s="886"/>
      <c r="UOT18" s="886"/>
      <c r="UOU18" s="886"/>
      <c r="UOV18" s="885"/>
      <c r="UOW18" s="886"/>
      <c r="UOX18" s="886"/>
      <c r="UOY18" s="886"/>
      <c r="UOZ18" s="885"/>
      <c r="UPA18" s="886"/>
      <c r="UPB18" s="886"/>
      <c r="UPC18" s="886"/>
      <c r="UPD18" s="885"/>
      <c r="UPE18" s="886"/>
      <c r="UPF18" s="886"/>
      <c r="UPG18" s="886"/>
      <c r="UPH18" s="885"/>
      <c r="UPI18" s="886"/>
      <c r="UPJ18" s="886"/>
      <c r="UPK18" s="886"/>
      <c r="UPL18" s="885"/>
      <c r="UPM18" s="886"/>
      <c r="UPN18" s="886"/>
      <c r="UPO18" s="886"/>
      <c r="UPP18" s="885"/>
      <c r="UPQ18" s="886"/>
      <c r="UPR18" s="886"/>
      <c r="UPS18" s="886"/>
      <c r="UPT18" s="885"/>
      <c r="UPU18" s="886"/>
      <c r="UPV18" s="886"/>
      <c r="UPW18" s="886"/>
      <c r="UPX18" s="885"/>
      <c r="UPY18" s="886"/>
      <c r="UPZ18" s="886"/>
      <c r="UQA18" s="886"/>
      <c r="UQB18" s="885"/>
      <c r="UQC18" s="886"/>
      <c r="UQD18" s="886"/>
      <c r="UQE18" s="886"/>
      <c r="UQF18" s="885"/>
      <c r="UQG18" s="886"/>
      <c r="UQH18" s="886"/>
      <c r="UQI18" s="886"/>
      <c r="UQJ18" s="885"/>
      <c r="UQK18" s="886"/>
      <c r="UQL18" s="886"/>
      <c r="UQM18" s="886"/>
      <c r="UQN18" s="885"/>
      <c r="UQO18" s="886"/>
      <c r="UQP18" s="886"/>
      <c r="UQQ18" s="886"/>
      <c r="UQR18" s="885"/>
      <c r="UQS18" s="886"/>
      <c r="UQT18" s="886"/>
      <c r="UQU18" s="886"/>
      <c r="UQV18" s="885"/>
      <c r="UQW18" s="886"/>
      <c r="UQX18" s="886"/>
      <c r="UQY18" s="886"/>
      <c r="UQZ18" s="885"/>
      <c r="URA18" s="886"/>
      <c r="URB18" s="886"/>
      <c r="URC18" s="886"/>
      <c r="URD18" s="885"/>
      <c r="URE18" s="886"/>
      <c r="URF18" s="886"/>
      <c r="URG18" s="886"/>
      <c r="URH18" s="885"/>
      <c r="URI18" s="886"/>
      <c r="URJ18" s="886"/>
      <c r="URK18" s="886"/>
      <c r="URL18" s="885"/>
      <c r="URM18" s="886"/>
      <c r="URN18" s="886"/>
      <c r="URO18" s="886"/>
      <c r="URP18" s="885"/>
      <c r="URQ18" s="886"/>
      <c r="URR18" s="886"/>
      <c r="URS18" s="886"/>
      <c r="URT18" s="885"/>
      <c r="URU18" s="886"/>
      <c r="URV18" s="886"/>
      <c r="URW18" s="886"/>
      <c r="URX18" s="885"/>
      <c r="URY18" s="886"/>
      <c r="URZ18" s="886"/>
      <c r="USA18" s="886"/>
      <c r="USB18" s="885"/>
      <c r="USC18" s="886"/>
      <c r="USD18" s="886"/>
      <c r="USE18" s="886"/>
      <c r="USF18" s="885"/>
      <c r="USG18" s="886"/>
      <c r="USH18" s="886"/>
      <c r="USI18" s="886"/>
      <c r="USJ18" s="885"/>
      <c r="USK18" s="886"/>
      <c r="USL18" s="886"/>
      <c r="USM18" s="886"/>
      <c r="USN18" s="885"/>
      <c r="USO18" s="886"/>
      <c r="USP18" s="886"/>
      <c r="USQ18" s="886"/>
      <c r="USR18" s="885"/>
      <c r="USS18" s="886"/>
      <c r="UST18" s="886"/>
      <c r="USU18" s="886"/>
      <c r="USV18" s="885"/>
      <c r="USW18" s="886"/>
      <c r="USX18" s="886"/>
      <c r="USY18" s="886"/>
      <c r="USZ18" s="885"/>
      <c r="UTA18" s="886"/>
      <c r="UTB18" s="886"/>
      <c r="UTC18" s="886"/>
      <c r="UTD18" s="885"/>
      <c r="UTE18" s="886"/>
      <c r="UTF18" s="886"/>
      <c r="UTG18" s="886"/>
      <c r="UTH18" s="885"/>
      <c r="UTI18" s="886"/>
      <c r="UTJ18" s="886"/>
      <c r="UTK18" s="886"/>
      <c r="UTL18" s="885"/>
      <c r="UTM18" s="886"/>
      <c r="UTN18" s="886"/>
      <c r="UTO18" s="886"/>
      <c r="UTP18" s="885"/>
      <c r="UTQ18" s="886"/>
      <c r="UTR18" s="886"/>
      <c r="UTS18" s="886"/>
      <c r="UTT18" s="885"/>
      <c r="UTU18" s="886"/>
      <c r="UTV18" s="886"/>
      <c r="UTW18" s="886"/>
      <c r="UTX18" s="885"/>
      <c r="UTY18" s="886"/>
      <c r="UTZ18" s="886"/>
      <c r="UUA18" s="886"/>
      <c r="UUB18" s="885"/>
      <c r="UUC18" s="886"/>
      <c r="UUD18" s="886"/>
      <c r="UUE18" s="886"/>
      <c r="UUF18" s="885"/>
      <c r="UUG18" s="886"/>
      <c r="UUH18" s="886"/>
      <c r="UUI18" s="886"/>
      <c r="UUJ18" s="885"/>
      <c r="UUK18" s="886"/>
      <c r="UUL18" s="886"/>
      <c r="UUM18" s="886"/>
      <c r="UUN18" s="885"/>
      <c r="UUO18" s="886"/>
      <c r="UUP18" s="886"/>
      <c r="UUQ18" s="886"/>
      <c r="UUR18" s="885"/>
      <c r="UUS18" s="886"/>
      <c r="UUT18" s="886"/>
      <c r="UUU18" s="886"/>
      <c r="UUV18" s="885"/>
      <c r="UUW18" s="886"/>
      <c r="UUX18" s="886"/>
      <c r="UUY18" s="886"/>
      <c r="UUZ18" s="885"/>
      <c r="UVA18" s="886"/>
      <c r="UVB18" s="886"/>
      <c r="UVC18" s="886"/>
      <c r="UVD18" s="885"/>
      <c r="UVE18" s="886"/>
      <c r="UVF18" s="886"/>
      <c r="UVG18" s="886"/>
      <c r="UVH18" s="885"/>
      <c r="UVI18" s="886"/>
      <c r="UVJ18" s="886"/>
      <c r="UVK18" s="886"/>
      <c r="UVL18" s="885"/>
      <c r="UVM18" s="886"/>
      <c r="UVN18" s="886"/>
      <c r="UVO18" s="886"/>
      <c r="UVP18" s="885"/>
      <c r="UVQ18" s="886"/>
      <c r="UVR18" s="886"/>
      <c r="UVS18" s="886"/>
      <c r="UVT18" s="885"/>
      <c r="UVU18" s="886"/>
      <c r="UVV18" s="886"/>
      <c r="UVW18" s="886"/>
      <c r="UVX18" s="885"/>
      <c r="UVY18" s="886"/>
      <c r="UVZ18" s="886"/>
      <c r="UWA18" s="886"/>
      <c r="UWB18" s="885"/>
      <c r="UWC18" s="886"/>
      <c r="UWD18" s="886"/>
      <c r="UWE18" s="886"/>
      <c r="UWF18" s="885"/>
      <c r="UWG18" s="886"/>
      <c r="UWH18" s="886"/>
      <c r="UWI18" s="886"/>
      <c r="UWJ18" s="885"/>
      <c r="UWK18" s="886"/>
      <c r="UWL18" s="886"/>
      <c r="UWM18" s="886"/>
      <c r="UWN18" s="885"/>
      <c r="UWO18" s="886"/>
      <c r="UWP18" s="886"/>
      <c r="UWQ18" s="886"/>
      <c r="UWR18" s="885"/>
      <c r="UWS18" s="886"/>
      <c r="UWT18" s="886"/>
      <c r="UWU18" s="886"/>
      <c r="UWV18" s="885"/>
      <c r="UWW18" s="886"/>
      <c r="UWX18" s="886"/>
      <c r="UWY18" s="886"/>
      <c r="UWZ18" s="885"/>
      <c r="UXA18" s="886"/>
      <c r="UXB18" s="886"/>
      <c r="UXC18" s="886"/>
      <c r="UXD18" s="885"/>
      <c r="UXE18" s="886"/>
      <c r="UXF18" s="886"/>
      <c r="UXG18" s="886"/>
      <c r="UXH18" s="885"/>
      <c r="UXI18" s="886"/>
      <c r="UXJ18" s="886"/>
      <c r="UXK18" s="886"/>
      <c r="UXL18" s="885"/>
      <c r="UXM18" s="886"/>
      <c r="UXN18" s="886"/>
      <c r="UXO18" s="886"/>
      <c r="UXP18" s="885"/>
      <c r="UXQ18" s="886"/>
      <c r="UXR18" s="886"/>
      <c r="UXS18" s="886"/>
      <c r="UXT18" s="885"/>
      <c r="UXU18" s="886"/>
      <c r="UXV18" s="886"/>
      <c r="UXW18" s="886"/>
      <c r="UXX18" s="885"/>
      <c r="UXY18" s="886"/>
      <c r="UXZ18" s="886"/>
      <c r="UYA18" s="886"/>
      <c r="UYB18" s="885"/>
      <c r="UYC18" s="886"/>
      <c r="UYD18" s="886"/>
      <c r="UYE18" s="886"/>
      <c r="UYF18" s="885"/>
      <c r="UYG18" s="886"/>
      <c r="UYH18" s="886"/>
      <c r="UYI18" s="886"/>
      <c r="UYJ18" s="885"/>
      <c r="UYK18" s="886"/>
      <c r="UYL18" s="886"/>
      <c r="UYM18" s="886"/>
      <c r="UYN18" s="885"/>
      <c r="UYO18" s="886"/>
      <c r="UYP18" s="886"/>
      <c r="UYQ18" s="886"/>
      <c r="UYR18" s="885"/>
      <c r="UYS18" s="886"/>
      <c r="UYT18" s="886"/>
      <c r="UYU18" s="886"/>
      <c r="UYV18" s="885"/>
      <c r="UYW18" s="886"/>
      <c r="UYX18" s="886"/>
      <c r="UYY18" s="886"/>
      <c r="UYZ18" s="885"/>
      <c r="UZA18" s="886"/>
      <c r="UZB18" s="886"/>
      <c r="UZC18" s="886"/>
      <c r="UZD18" s="885"/>
      <c r="UZE18" s="886"/>
      <c r="UZF18" s="886"/>
      <c r="UZG18" s="886"/>
      <c r="UZH18" s="885"/>
      <c r="UZI18" s="886"/>
      <c r="UZJ18" s="886"/>
      <c r="UZK18" s="886"/>
      <c r="UZL18" s="885"/>
      <c r="UZM18" s="886"/>
      <c r="UZN18" s="886"/>
      <c r="UZO18" s="886"/>
      <c r="UZP18" s="885"/>
      <c r="UZQ18" s="886"/>
      <c r="UZR18" s="886"/>
      <c r="UZS18" s="886"/>
      <c r="UZT18" s="885"/>
      <c r="UZU18" s="886"/>
      <c r="UZV18" s="886"/>
      <c r="UZW18" s="886"/>
      <c r="UZX18" s="885"/>
      <c r="UZY18" s="886"/>
      <c r="UZZ18" s="886"/>
      <c r="VAA18" s="886"/>
      <c r="VAB18" s="885"/>
      <c r="VAC18" s="886"/>
      <c r="VAD18" s="886"/>
      <c r="VAE18" s="886"/>
      <c r="VAF18" s="885"/>
      <c r="VAG18" s="886"/>
      <c r="VAH18" s="886"/>
      <c r="VAI18" s="886"/>
      <c r="VAJ18" s="885"/>
      <c r="VAK18" s="886"/>
      <c r="VAL18" s="886"/>
      <c r="VAM18" s="886"/>
      <c r="VAN18" s="885"/>
      <c r="VAO18" s="886"/>
      <c r="VAP18" s="886"/>
      <c r="VAQ18" s="886"/>
      <c r="VAR18" s="885"/>
      <c r="VAS18" s="886"/>
      <c r="VAT18" s="886"/>
      <c r="VAU18" s="886"/>
      <c r="VAV18" s="885"/>
      <c r="VAW18" s="886"/>
      <c r="VAX18" s="886"/>
      <c r="VAY18" s="886"/>
      <c r="VAZ18" s="885"/>
      <c r="VBA18" s="886"/>
      <c r="VBB18" s="886"/>
      <c r="VBC18" s="886"/>
      <c r="VBD18" s="885"/>
      <c r="VBE18" s="886"/>
      <c r="VBF18" s="886"/>
      <c r="VBG18" s="886"/>
      <c r="VBH18" s="885"/>
      <c r="VBI18" s="886"/>
      <c r="VBJ18" s="886"/>
      <c r="VBK18" s="886"/>
      <c r="VBL18" s="885"/>
      <c r="VBM18" s="886"/>
      <c r="VBN18" s="886"/>
      <c r="VBO18" s="886"/>
      <c r="VBP18" s="885"/>
      <c r="VBQ18" s="886"/>
      <c r="VBR18" s="886"/>
      <c r="VBS18" s="886"/>
      <c r="VBT18" s="885"/>
      <c r="VBU18" s="886"/>
      <c r="VBV18" s="886"/>
      <c r="VBW18" s="886"/>
      <c r="VBX18" s="885"/>
      <c r="VBY18" s="886"/>
      <c r="VBZ18" s="886"/>
      <c r="VCA18" s="886"/>
      <c r="VCB18" s="885"/>
      <c r="VCC18" s="886"/>
      <c r="VCD18" s="886"/>
      <c r="VCE18" s="886"/>
      <c r="VCF18" s="885"/>
      <c r="VCG18" s="886"/>
      <c r="VCH18" s="886"/>
      <c r="VCI18" s="886"/>
      <c r="VCJ18" s="885"/>
      <c r="VCK18" s="886"/>
      <c r="VCL18" s="886"/>
      <c r="VCM18" s="886"/>
      <c r="VCN18" s="885"/>
      <c r="VCO18" s="886"/>
      <c r="VCP18" s="886"/>
      <c r="VCQ18" s="886"/>
      <c r="VCR18" s="885"/>
      <c r="VCS18" s="886"/>
      <c r="VCT18" s="886"/>
      <c r="VCU18" s="886"/>
      <c r="VCV18" s="885"/>
      <c r="VCW18" s="886"/>
      <c r="VCX18" s="886"/>
      <c r="VCY18" s="886"/>
      <c r="VCZ18" s="885"/>
      <c r="VDA18" s="886"/>
      <c r="VDB18" s="886"/>
      <c r="VDC18" s="886"/>
      <c r="VDD18" s="885"/>
      <c r="VDE18" s="886"/>
      <c r="VDF18" s="886"/>
      <c r="VDG18" s="886"/>
      <c r="VDH18" s="885"/>
      <c r="VDI18" s="886"/>
      <c r="VDJ18" s="886"/>
      <c r="VDK18" s="886"/>
      <c r="VDL18" s="885"/>
      <c r="VDM18" s="886"/>
      <c r="VDN18" s="886"/>
      <c r="VDO18" s="886"/>
      <c r="VDP18" s="885"/>
      <c r="VDQ18" s="886"/>
      <c r="VDR18" s="886"/>
      <c r="VDS18" s="886"/>
      <c r="VDT18" s="885"/>
      <c r="VDU18" s="886"/>
      <c r="VDV18" s="886"/>
      <c r="VDW18" s="886"/>
      <c r="VDX18" s="885"/>
      <c r="VDY18" s="886"/>
      <c r="VDZ18" s="886"/>
      <c r="VEA18" s="886"/>
      <c r="VEB18" s="885"/>
      <c r="VEC18" s="886"/>
      <c r="VED18" s="886"/>
      <c r="VEE18" s="886"/>
      <c r="VEF18" s="885"/>
      <c r="VEG18" s="886"/>
      <c r="VEH18" s="886"/>
      <c r="VEI18" s="886"/>
      <c r="VEJ18" s="885"/>
      <c r="VEK18" s="886"/>
      <c r="VEL18" s="886"/>
      <c r="VEM18" s="886"/>
      <c r="VEN18" s="885"/>
      <c r="VEO18" s="886"/>
      <c r="VEP18" s="886"/>
      <c r="VEQ18" s="886"/>
      <c r="VER18" s="885"/>
      <c r="VES18" s="886"/>
      <c r="VET18" s="886"/>
      <c r="VEU18" s="886"/>
      <c r="VEV18" s="885"/>
      <c r="VEW18" s="886"/>
      <c r="VEX18" s="886"/>
      <c r="VEY18" s="886"/>
      <c r="VEZ18" s="885"/>
      <c r="VFA18" s="886"/>
      <c r="VFB18" s="886"/>
      <c r="VFC18" s="886"/>
      <c r="VFD18" s="885"/>
      <c r="VFE18" s="886"/>
      <c r="VFF18" s="886"/>
      <c r="VFG18" s="886"/>
      <c r="VFH18" s="885"/>
      <c r="VFI18" s="886"/>
      <c r="VFJ18" s="886"/>
      <c r="VFK18" s="886"/>
      <c r="VFL18" s="885"/>
      <c r="VFM18" s="886"/>
      <c r="VFN18" s="886"/>
      <c r="VFO18" s="886"/>
      <c r="VFP18" s="885"/>
      <c r="VFQ18" s="886"/>
      <c r="VFR18" s="886"/>
      <c r="VFS18" s="886"/>
      <c r="VFT18" s="885"/>
      <c r="VFU18" s="886"/>
      <c r="VFV18" s="886"/>
      <c r="VFW18" s="886"/>
      <c r="VFX18" s="885"/>
      <c r="VFY18" s="886"/>
      <c r="VFZ18" s="886"/>
      <c r="VGA18" s="886"/>
      <c r="VGB18" s="885"/>
      <c r="VGC18" s="886"/>
      <c r="VGD18" s="886"/>
      <c r="VGE18" s="886"/>
      <c r="VGF18" s="885"/>
      <c r="VGG18" s="886"/>
      <c r="VGH18" s="886"/>
      <c r="VGI18" s="886"/>
      <c r="VGJ18" s="885"/>
      <c r="VGK18" s="886"/>
      <c r="VGL18" s="886"/>
      <c r="VGM18" s="886"/>
      <c r="VGN18" s="885"/>
      <c r="VGO18" s="886"/>
      <c r="VGP18" s="886"/>
      <c r="VGQ18" s="886"/>
      <c r="VGR18" s="885"/>
      <c r="VGS18" s="886"/>
      <c r="VGT18" s="886"/>
      <c r="VGU18" s="886"/>
      <c r="VGV18" s="885"/>
      <c r="VGW18" s="886"/>
      <c r="VGX18" s="886"/>
      <c r="VGY18" s="886"/>
      <c r="VGZ18" s="885"/>
      <c r="VHA18" s="886"/>
      <c r="VHB18" s="886"/>
      <c r="VHC18" s="886"/>
      <c r="VHD18" s="885"/>
      <c r="VHE18" s="886"/>
      <c r="VHF18" s="886"/>
      <c r="VHG18" s="886"/>
      <c r="VHH18" s="885"/>
      <c r="VHI18" s="886"/>
      <c r="VHJ18" s="886"/>
      <c r="VHK18" s="886"/>
      <c r="VHL18" s="885"/>
      <c r="VHM18" s="886"/>
      <c r="VHN18" s="886"/>
      <c r="VHO18" s="886"/>
      <c r="VHP18" s="885"/>
      <c r="VHQ18" s="886"/>
      <c r="VHR18" s="886"/>
      <c r="VHS18" s="886"/>
      <c r="VHT18" s="885"/>
      <c r="VHU18" s="886"/>
      <c r="VHV18" s="886"/>
      <c r="VHW18" s="886"/>
      <c r="VHX18" s="885"/>
      <c r="VHY18" s="886"/>
      <c r="VHZ18" s="886"/>
      <c r="VIA18" s="886"/>
      <c r="VIB18" s="885"/>
      <c r="VIC18" s="886"/>
      <c r="VID18" s="886"/>
      <c r="VIE18" s="886"/>
      <c r="VIF18" s="885"/>
      <c r="VIG18" s="886"/>
      <c r="VIH18" s="886"/>
      <c r="VII18" s="886"/>
      <c r="VIJ18" s="885"/>
      <c r="VIK18" s="886"/>
      <c r="VIL18" s="886"/>
      <c r="VIM18" s="886"/>
      <c r="VIN18" s="885"/>
      <c r="VIO18" s="886"/>
      <c r="VIP18" s="886"/>
      <c r="VIQ18" s="886"/>
      <c r="VIR18" s="885"/>
      <c r="VIS18" s="886"/>
      <c r="VIT18" s="886"/>
      <c r="VIU18" s="886"/>
      <c r="VIV18" s="885"/>
      <c r="VIW18" s="886"/>
      <c r="VIX18" s="886"/>
      <c r="VIY18" s="886"/>
      <c r="VIZ18" s="885"/>
      <c r="VJA18" s="886"/>
      <c r="VJB18" s="886"/>
      <c r="VJC18" s="886"/>
      <c r="VJD18" s="885"/>
      <c r="VJE18" s="886"/>
      <c r="VJF18" s="886"/>
      <c r="VJG18" s="886"/>
      <c r="VJH18" s="885"/>
      <c r="VJI18" s="886"/>
      <c r="VJJ18" s="886"/>
      <c r="VJK18" s="886"/>
      <c r="VJL18" s="885"/>
      <c r="VJM18" s="886"/>
      <c r="VJN18" s="886"/>
      <c r="VJO18" s="886"/>
      <c r="VJP18" s="885"/>
      <c r="VJQ18" s="886"/>
      <c r="VJR18" s="886"/>
      <c r="VJS18" s="886"/>
      <c r="VJT18" s="885"/>
      <c r="VJU18" s="886"/>
      <c r="VJV18" s="886"/>
      <c r="VJW18" s="886"/>
      <c r="VJX18" s="885"/>
      <c r="VJY18" s="886"/>
      <c r="VJZ18" s="886"/>
      <c r="VKA18" s="886"/>
      <c r="VKB18" s="885"/>
      <c r="VKC18" s="886"/>
      <c r="VKD18" s="886"/>
      <c r="VKE18" s="886"/>
      <c r="VKF18" s="885"/>
      <c r="VKG18" s="886"/>
      <c r="VKH18" s="886"/>
      <c r="VKI18" s="886"/>
      <c r="VKJ18" s="885"/>
      <c r="VKK18" s="886"/>
      <c r="VKL18" s="886"/>
      <c r="VKM18" s="886"/>
      <c r="VKN18" s="885"/>
      <c r="VKO18" s="886"/>
      <c r="VKP18" s="886"/>
      <c r="VKQ18" s="886"/>
      <c r="VKR18" s="885"/>
      <c r="VKS18" s="886"/>
      <c r="VKT18" s="886"/>
      <c r="VKU18" s="886"/>
      <c r="VKV18" s="885"/>
      <c r="VKW18" s="886"/>
      <c r="VKX18" s="886"/>
      <c r="VKY18" s="886"/>
      <c r="VKZ18" s="885"/>
      <c r="VLA18" s="886"/>
      <c r="VLB18" s="886"/>
      <c r="VLC18" s="886"/>
      <c r="VLD18" s="885"/>
      <c r="VLE18" s="886"/>
      <c r="VLF18" s="886"/>
      <c r="VLG18" s="886"/>
      <c r="VLH18" s="885"/>
      <c r="VLI18" s="886"/>
      <c r="VLJ18" s="886"/>
      <c r="VLK18" s="886"/>
      <c r="VLL18" s="885"/>
      <c r="VLM18" s="886"/>
      <c r="VLN18" s="886"/>
      <c r="VLO18" s="886"/>
      <c r="VLP18" s="885"/>
      <c r="VLQ18" s="886"/>
      <c r="VLR18" s="886"/>
      <c r="VLS18" s="886"/>
      <c r="VLT18" s="885"/>
      <c r="VLU18" s="886"/>
      <c r="VLV18" s="886"/>
      <c r="VLW18" s="886"/>
      <c r="VLX18" s="885"/>
      <c r="VLY18" s="886"/>
      <c r="VLZ18" s="886"/>
      <c r="VMA18" s="886"/>
      <c r="VMB18" s="885"/>
      <c r="VMC18" s="886"/>
      <c r="VMD18" s="886"/>
      <c r="VME18" s="886"/>
      <c r="VMF18" s="885"/>
      <c r="VMG18" s="886"/>
      <c r="VMH18" s="886"/>
      <c r="VMI18" s="886"/>
      <c r="VMJ18" s="885"/>
      <c r="VMK18" s="886"/>
      <c r="VML18" s="886"/>
      <c r="VMM18" s="886"/>
      <c r="VMN18" s="885"/>
      <c r="VMO18" s="886"/>
      <c r="VMP18" s="886"/>
      <c r="VMQ18" s="886"/>
      <c r="VMR18" s="885"/>
      <c r="VMS18" s="886"/>
      <c r="VMT18" s="886"/>
      <c r="VMU18" s="886"/>
      <c r="VMV18" s="885"/>
      <c r="VMW18" s="886"/>
      <c r="VMX18" s="886"/>
      <c r="VMY18" s="886"/>
      <c r="VMZ18" s="885"/>
      <c r="VNA18" s="886"/>
      <c r="VNB18" s="886"/>
      <c r="VNC18" s="886"/>
      <c r="VND18" s="885"/>
      <c r="VNE18" s="886"/>
      <c r="VNF18" s="886"/>
      <c r="VNG18" s="886"/>
      <c r="VNH18" s="885"/>
      <c r="VNI18" s="886"/>
      <c r="VNJ18" s="886"/>
      <c r="VNK18" s="886"/>
      <c r="VNL18" s="885"/>
      <c r="VNM18" s="886"/>
      <c r="VNN18" s="886"/>
      <c r="VNO18" s="886"/>
      <c r="VNP18" s="885"/>
      <c r="VNQ18" s="886"/>
      <c r="VNR18" s="886"/>
      <c r="VNS18" s="886"/>
      <c r="VNT18" s="885"/>
      <c r="VNU18" s="886"/>
      <c r="VNV18" s="886"/>
      <c r="VNW18" s="886"/>
      <c r="VNX18" s="885"/>
      <c r="VNY18" s="886"/>
      <c r="VNZ18" s="886"/>
      <c r="VOA18" s="886"/>
      <c r="VOB18" s="885"/>
      <c r="VOC18" s="886"/>
      <c r="VOD18" s="886"/>
      <c r="VOE18" s="886"/>
      <c r="VOF18" s="885"/>
      <c r="VOG18" s="886"/>
      <c r="VOH18" s="886"/>
      <c r="VOI18" s="886"/>
      <c r="VOJ18" s="885"/>
      <c r="VOK18" s="886"/>
      <c r="VOL18" s="886"/>
      <c r="VOM18" s="886"/>
      <c r="VON18" s="885"/>
      <c r="VOO18" s="886"/>
      <c r="VOP18" s="886"/>
      <c r="VOQ18" s="886"/>
      <c r="VOR18" s="885"/>
      <c r="VOS18" s="886"/>
      <c r="VOT18" s="886"/>
      <c r="VOU18" s="886"/>
      <c r="VOV18" s="885"/>
      <c r="VOW18" s="886"/>
      <c r="VOX18" s="886"/>
      <c r="VOY18" s="886"/>
      <c r="VOZ18" s="885"/>
      <c r="VPA18" s="886"/>
      <c r="VPB18" s="886"/>
      <c r="VPC18" s="886"/>
      <c r="VPD18" s="885"/>
      <c r="VPE18" s="886"/>
      <c r="VPF18" s="886"/>
      <c r="VPG18" s="886"/>
      <c r="VPH18" s="885"/>
      <c r="VPI18" s="886"/>
      <c r="VPJ18" s="886"/>
      <c r="VPK18" s="886"/>
      <c r="VPL18" s="885"/>
      <c r="VPM18" s="886"/>
      <c r="VPN18" s="886"/>
      <c r="VPO18" s="886"/>
      <c r="VPP18" s="885"/>
      <c r="VPQ18" s="886"/>
      <c r="VPR18" s="886"/>
      <c r="VPS18" s="886"/>
      <c r="VPT18" s="885"/>
      <c r="VPU18" s="886"/>
      <c r="VPV18" s="886"/>
      <c r="VPW18" s="886"/>
      <c r="VPX18" s="885"/>
      <c r="VPY18" s="886"/>
      <c r="VPZ18" s="886"/>
      <c r="VQA18" s="886"/>
      <c r="VQB18" s="885"/>
      <c r="VQC18" s="886"/>
      <c r="VQD18" s="886"/>
      <c r="VQE18" s="886"/>
      <c r="VQF18" s="885"/>
      <c r="VQG18" s="886"/>
      <c r="VQH18" s="886"/>
      <c r="VQI18" s="886"/>
      <c r="VQJ18" s="885"/>
      <c r="VQK18" s="886"/>
      <c r="VQL18" s="886"/>
      <c r="VQM18" s="886"/>
      <c r="VQN18" s="885"/>
      <c r="VQO18" s="886"/>
      <c r="VQP18" s="886"/>
      <c r="VQQ18" s="886"/>
      <c r="VQR18" s="885"/>
      <c r="VQS18" s="886"/>
      <c r="VQT18" s="886"/>
      <c r="VQU18" s="886"/>
      <c r="VQV18" s="885"/>
      <c r="VQW18" s="886"/>
      <c r="VQX18" s="886"/>
      <c r="VQY18" s="886"/>
      <c r="VQZ18" s="885"/>
      <c r="VRA18" s="886"/>
      <c r="VRB18" s="886"/>
      <c r="VRC18" s="886"/>
      <c r="VRD18" s="885"/>
      <c r="VRE18" s="886"/>
      <c r="VRF18" s="886"/>
      <c r="VRG18" s="886"/>
      <c r="VRH18" s="885"/>
      <c r="VRI18" s="886"/>
      <c r="VRJ18" s="886"/>
      <c r="VRK18" s="886"/>
      <c r="VRL18" s="885"/>
      <c r="VRM18" s="886"/>
      <c r="VRN18" s="886"/>
      <c r="VRO18" s="886"/>
      <c r="VRP18" s="885"/>
      <c r="VRQ18" s="886"/>
      <c r="VRR18" s="886"/>
      <c r="VRS18" s="886"/>
      <c r="VRT18" s="885"/>
      <c r="VRU18" s="886"/>
      <c r="VRV18" s="886"/>
      <c r="VRW18" s="886"/>
      <c r="VRX18" s="885"/>
      <c r="VRY18" s="886"/>
      <c r="VRZ18" s="886"/>
      <c r="VSA18" s="886"/>
      <c r="VSB18" s="885"/>
      <c r="VSC18" s="886"/>
      <c r="VSD18" s="886"/>
      <c r="VSE18" s="886"/>
      <c r="VSF18" s="885"/>
      <c r="VSG18" s="886"/>
      <c r="VSH18" s="886"/>
      <c r="VSI18" s="886"/>
      <c r="VSJ18" s="885"/>
      <c r="VSK18" s="886"/>
      <c r="VSL18" s="886"/>
      <c r="VSM18" s="886"/>
      <c r="VSN18" s="885"/>
      <c r="VSO18" s="886"/>
      <c r="VSP18" s="886"/>
      <c r="VSQ18" s="886"/>
      <c r="VSR18" s="885"/>
      <c r="VSS18" s="886"/>
      <c r="VST18" s="886"/>
      <c r="VSU18" s="886"/>
      <c r="VSV18" s="885"/>
      <c r="VSW18" s="886"/>
      <c r="VSX18" s="886"/>
      <c r="VSY18" s="886"/>
      <c r="VSZ18" s="885"/>
      <c r="VTA18" s="886"/>
      <c r="VTB18" s="886"/>
      <c r="VTC18" s="886"/>
      <c r="VTD18" s="885"/>
      <c r="VTE18" s="886"/>
      <c r="VTF18" s="886"/>
      <c r="VTG18" s="886"/>
      <c r="VTH18" s="885"/>
      <c r="VTI18" s="886"/>
      <c r="VTJ18" s="886"/>
      <c r="VTK18" s="886"/>
      <c r="VTL18" s="885"/>
      <c r="VTM18" s="886"/>
      <c r="VTN18" s="886"/>
      <c r="VTO18" s="886"/>
      <c r="VTP18" s="885"/>
      <c r="VTQ18" s="886"/>
      <c r="VTR18" s="886"/>
      <c r="VTS18" s="886"/>
      <c r="VTT18" s="885"/>
      <c r="VTU18" s="886"/>
      <c r="VTV18" s="886"/>
      <c r="VTW18" s="886"/>
      <c r="VTX18" s="885"/>
      <c r="VTY18" s="886"/>
      <c r="VTZ18" s="886"/>
      <c r="VUA18" s="886"/>
      <c r="VUB18" s="885"/>
      <c r="VUC18" s="886"/>
      <c r="VUD18" s="886"/>
      <c r="VUE18" s="886"/>
      <c r="VUF18" s="885"/>
      <c r="VUG18" s="886"/>
      <c r="VUH18" s="886"/>
      <c r="VUI18" s="886"/>
      <c r="VUJ18" s="885"/>
      <c r="VUK18" s="886"/>
      <c r="VUL18" s="886"/>
      <c r="VUM18" s="886"/>
      <c r="VUN18" s="885"/>
      <c r="VUO18" s="886"/>
      <c r="VUP18" s="886"/>
      <c r="VUQ18" s="886"/>
      <c r="VUR18" s="885"/>
      <c r="VUS18" s="886"/>
      <c r="VUT18" s="886"/>
      <c r="VUU18" s="886"/>
      <c r="VUV18" s="885"/>
      <c r="VUW18" s="886"/>
      <c r="VUX18" s="886"/>
      <c r="VUY18" s="886"/>
      <c r="VUZ18" s="885"/>
      <c r="VVA18" s="886"/>
      <c r="VVB18" s="886"/>
      <c r="VVC18" s="886"/>
      <c r="VVD18" s="885"/>
      <c r="VVE18" s="886"/>
      <c r="VVF18" s="886"/>
      <c r="VVG18" s="886"/>
      <c r="VVH18" s="885"/>
      <c r="VVI18" s="886"/>
      <c r="VVJ18" s="886"/>
      <c r="VVK18" s="886"/>
      <c r="VVL18" s="885"/>
      <c r="VVM18" s="886"/>
      <c r="VVN18" s="886"/>
      <c r="VVO18" s="886"/>
      <c r="VVP18" s="885"/>
      <c r="VVQ18" s="886"/>
      <c r="VVR18" s="886"/>
      <c r="VVS18" s="886"/>
      <c r="VVT18" s="885"/>
      <c r="VVU18" s="886"/>
      <c r="VVV18" s="886"/>
      <c r="VVW18" s="886"/>
      <c r="VVX18" s="885"/>
      <c r="VVY18" s="886"/>
      <c r="VVZ18" s="886"/>
      <c r="VWA18" s="886"/>
      <c r="VWB18" s="885"/>
      <c r="VWC18" s="886"/>
      <c r="VWD18" s="886"/>
      <c r="VWE18" s="886"/>
      <c r="VWF18" s="885"/>
      <c r="VWG18" s="886"/>
      <c r="VWH18" s="886"/>
      <c r="VWI18" s="886"/>
      <c r="VWJ18" s="885"/>
      <c r="VWK18" s="886"/>
      <c r="VWL18" s="886"/>
      <c r="VWM18" s="886"/>
      <c r="VWN18" s="885"/>
      <c r="VWO18" s="886"/>
      <c r="VWP18" s="886"/>
      <c r="VWQ18" s="886"/>
      <c r="VWR18" s="885"/>
      <c r="VWS18" s="886"/>
      <c r="VWT18" s="886"/>
      <c r="VWU18" s="886"/>
      <c r="VWV18" s="885"/>
      <c r="VWW18" s="886"/>
      <c r="VWX18" s="886"/>
      <c r="VWY18" s="886"/>
      <c r="VWZ18" s="885"/>
      <c r="VXA18" s="886"/>
      <c r="VXB18" s="886"/>
      <c r="VXC18" s="886"/>
      <c r="VXD18" s="885"/>
      <c r="VXE18" s="886"/>
      <c r="VXF18" s="886"/>
      <c r="VXG18" s="886"/>
      <c r="VXH18" s="885"/>
      <c r="VXI18" s="886"/>
      <c r="VXJ18" s="886"/>
      <c r="VXK18" s="886"/>
      <c r="VXL18" s="885"/>
      <c r="VXM18" s="886"/>
      <c r="VXN18" s="886"/>
      <c r="VXO18" s="886"/>
      <c r="VXP18" s="885"/>
      <c r="VXQ18" s="886"/>
      <c r="VXR18" s="886"/>
      <c r="VXS18" s="886"/>
      <c r="VXT18" s="885"/>
      <c r="VXU18" s="886"/>
      <c r="VXV18" s="886"/>
      <c r="VXW18" s="886"/>
      <c r="VXX18" s="885"/>
      <c r="VXY18" s="886"/>
      <c r="VXZ18" s="886"/>
      <c r="VYA18" s="886"/>
      <c r="VYB18" s="885"/>
      <c r="VYC18" s="886"/>
      <c r="VYD18" s="886"/>
      <c r="VYE18" s="886"/>
      <c r="VYF18" s="885"/>
      <c r="VYG18" s="886"/>
      <c r="VYH18" s="886"/>
      <c r="VYI18" s="886"/>
      <c r="VYJ18" s="885"/>
      <c r="VYK18" s="886"/>
      <c r="VYL18" s="886"/>
      <c r="VYM18" s="886"/>
      <c r="VYN18" s="885"/>
      <c r="VYO18" s="886"/>
      <c r="VYP18" s="886"/>
      <c r="VYQ18" s="886"/>
      <c r="VYR18" s="885"/>
      <c r="VYS18" s="886"/>
      <c r="VYT18" s="886"/>
      <c r="VYU18" s="886"/>
      <c r="VYV18" s="885"/>
      <c r="VYW18" s="886"/>
      <c r="VYX18" s="886"/>
      <c r="VYY18" s="886"/>
      <c r="VYZ18" s="885"/>
      <c r="VZA18" s="886"/>
      <c r="VZB18" s="886"/>
      <c r="VZC18" s="886"/>
      <c r="VZD18" s="885"/>
      <c r="VZE18" s="886"/>
      <c r="VZF18" s="886"/>
      <c r="VZG18" s="886"/>
      <c r="VZH18" s="885"/>
      <c r="VZI18" s="886"/>
      <c r="VZJ18" s="886"/>
      <c r="VZK18" s="886"/>
      <c r="VZL18" s="885"/>
      <c r="VZM18" s="886"/>
      <c r="VZN18" s="886"/>
      <c r="VZO18" s="886"/>
      <c r="VZP18" s="885"/>
      <c r="VZQ18" s="886"/>
      <c r="VZR18" s="886"/>
      <c r="VZS18" s="886"/>
      <c r="VZT18" s="885"/>
      <c r="VZU18" s="886"/>
      <c r="VZV18" s="886"/>
      <c r="VZW18" s="886"/>
      <c r="VZX18" s="885"/>
      <c r="VZY18" s="886"/>
      <c r="VZZ18" s="886"/>
      <c r="WAA18" s="886"/>
      <c r="WAB18" s="885"/>
      <c r="WAC18" s="886"/>
      <c r="WAD18" s="886"/>
      <c r="WAE18" s="886"/>
      <c r="WAF18" s="885"/>
      <c r="WAG18" s="886"/>
      <c r="WAH18" s="886"/>
      <c r="WAI18" s="886"/>
      <c r="WAJ18" s="885"/>
      <c r="WAK18" s="886"/>
      <c r="WAL18" s="886"/>
      <c r="WAM18" s="886"/>
      <c r="WAN18" s="885"/>
      <c r="WAO18" s="886"/>
      <c r="WAP18" s="886"/>
      <c r="WAQ18" s="886"/>
      <c r="WAR18" s="885"/>
      <c r="WAS18" s="886"/>
      <c r="WAT18" s="886"/>
      <c r="WAU18" s="886"/>
      <c r="WAV18" s="885"/>
      <c r="WAW18" s="886"/>
      <c r="WAX18" s="886"/>
      <c r="WAY18" s="886"/>
      <c r="WAZ18" s="885"/>
      <c r="WBA18" s="886"/>
      <c r="WBB18" s="886"/>
      <c r="WBC18" s="886"/>
      <c r="WBD18" s="885"/>
      <c r="WBE18" s="886"/>
      <c r="WBF18" s="886"/>
      <c r="WBG18" s="886"/>
      <c r="WBH18" s="885"/>
      <c r="WBI18" s="886"/>
      <c r="WBJ18" s="886"/>
      <c r="WBK18" s="886"/>
      <c r="WBL18" s="885"/>
      <c r="WBM18" s="886"/>
      <c r="WBN18" s="886"/>
      <c r="WBO18" s="886"/>
      <c r="WBP18" s="885"/>
      <c r="WBQ18" s="886"/>
      <c r="WBR18" s="886"/>
      <c r="WBS18" s="886"/>
      <c r="WBT18" s="885"/>
      <c r="WBU18" s="886"/>
      <c r="WBV18" s="886"/>
      <c r="WBW18" s="886"/>
      <c r="WBX18" s="885"/>
      <c r="WBY18" s="886"/>
      <c r="WBZ18" s="886"/>
      <c r="WCA18" s="886"/>
      <c r="WCB18" s="885"/>
      <c r="WCC18" s="886"/>
      <c r="WCD18" s="886"/>
      <c r="WCE18" s="886"/>
      <c r="WCF18" s="885"/>
      <c r="WCG18" s="886"/>
      <c r="WCH18" s="886"/>
      <c r="WCI18" s="886"/>
      <c r="WCJ18" s="885"/>
      <c r="WCK18" s="886"/>
      <c r="WCL18" s="886"/>
      <c r="WCM18" s="886"/>
      <c r="WCN18" s="885"/>
      <c r="WCO18" s="886"/>
      <c r="WCP18" s="886"/>
      <c r="WCQ18" s="886"/>
      <c r="WCR18" s="885"/>
      <c r="WCS18" s="886"/>
      <c r="WCT18" s="886"/>
      <c r="WCU18" s="886"/>
      <c r="WCV18" s="885"/>
      <c r="WCW18" s="886"/>
      <c r="WCX18" s="886"/>
      <c r="WCY18" s="886"/>
      <c r="WCZ18" s="885"/>
      <c r="WDA18" s="886"/>
      <c r="WDB18" s="886"/>
      <c r="WDC18" s="886"/>
      <c r="WDD18" s="885"/>
      <c r="WDE18" s="886"/>
      <c r="WDF18" s="886"/>
      <c r="WDG18" s="886"/>
      <c r="WDH18" s="885"/>
      <c r="WDI18" s="886"/>
      <c r="WDJ18" s="886"/>
      <c r="WDK18" s="886"/>
      <c r="WDL18" s="885"/>
      <c r="WDM18" s="886"/>
      <c r="WDN18" s="886"/>
      <c r="WDO18" s="886"/>
      <c r="WDP18" s="885"/>
      <c r="WDQ18" s="886"/>
      <c r="WDR18" s="886"/>
      <c r="WDS18" s="886"/>
      <c r="WDT18" s="885"/>
      <c r="WDU18" s="886"/>
      <c r="WDV18" s="886"/>
      <c r="WDW18" s="886"/>
      <c r="WDX18" s="885"/>
      <c r="WDY18" s="886"/>
      <c r="WDZ18" s="886"/>
      <c r="WEA18" s="886"/>
      <c r="WEB18" s="885"/>
      <c r="WEC18" s="886"/>
      <c r="WED18" s="886"/>
      <c r="WEE18" s="886"/>
      <c r="WEF18" s="885"/>
      <c r="WEG18" s="886"/>
      <c r="WEH18" s="886"/>
      <c r="WEI18" s="886"/>
      <c r="WEJ18" s="885"/>
      <c r="WEK18" s="886"/>
      <c r="WEL18" s="886"/>
      <c r="WEM18" s="886"/>
      <c r="WEN18" s="885"/>
      <c r="WEO18" s="886"/>
      <c r="WEP18" s="886"/>
      <c r="WEQ18" s="886"/>
      <c r="WER18" s="885"/>
      <c r="WES18" s="886"/>
      <c r="WET18" s="886"/>
      <c r="WEU18" s="886"/>
      <c r="WEV18" s="885"/>
      <c r="WEW18" s="886"/>
      <c r="WEX18" s="886"/>
      <c r="WEY18" s="886"/>
      <c r="WEZ18" s="885"/>
      <c r="WFA18" s="886"/>
      <c r="WFB18" s="886"/>
      <c r="WFC18" s="886"/>
      <c r="WFD18" s="885"/>
      <c r="WFE18" s="886"/>
      <c r="WFF18" s="886"/>
      <c r="WFG18" s="886"/>
      <c r="WFH18" s="885"/>
      <c r="WFI18" s="886"/>
      <c r="WFJ18" s="886"/>
      <c r="WFK18" s="886"/>
      <c r="WFL18" s="885"/>
      <c r="WFM18" s="886"/>
      <c r="WFN18" s="886"/>
      <c r="WFO18" s="886"/>
      <c r="WFP18" s="885"/>
      <c r="WFQ18" s="886"/>
      <c r="WFR18" s="886"/>
      <c r="WFS18" s="886"/>
      <c r="WFT18" s="885"/>
      <c r="WFU18" s="886"/>
      <c r="WFV18" s="886"/>
      <c r="WFW18" s="886"/>
      <c r="WFX18" s="885"/>
      <c r="WFY18" s="886"/>
      <c r="WFZ18" s="886"/>
      <c r="WGA18" s="886"/>
      <c r="WGB18" s="885"/>
      <c r="WGC18" s="886"/>
      <c r="WGD18" s="886"/>
      <c r="WGE18" s="886"/>
      <c r="WGF18" s="885"/>
      <c r="WGG18" s="886"/>
      <c r="WGH18" s="886"/>
      <c r="WGI18" s="886"/>
      <c r="WGJ18" s="885"/>
      <c r="WGK18" s="886"/>
      <c r="WGL18" s="886"/>
      <c r="WGM18" s="886"/>
      <c r="WGN18" s="885"/>
      <c r="WGO18" s="886"/>
      <c r="WGP18" s="886"/>
      <c r="WGQ18" s="886"/>
      <c r="WGR18" s="885"/>
      <c r="WGS18" s="886"/>
      <c r="WGT18" s="886"/>
      <c r="WGU18" s="886"/>
      <c r="WGV18" s="885"/>
      <c r="WGW18" s="886"/>
      <c r="WGX18" s="886"/>
      <c r="WGY18" s="886"/>
      <c r="WGZ18" s="885"/>
      <c r="WHA18" s="886"/>
      <c r="WHB18" s="886"/>
      <c r="WHC18" s="886"/>
      <c r="WHD18" s="885"/>
      <c r="WHE18" s="886"/>
      <c r="WHF18" s="886"/>
      <c r="WHG18" s="886"/>
      <c r="WHH18" s="885"/>
      <c r="WHI18" s="886"/>
      <c r="WHJ18" s="886"/>
      <c r="WHK18" s="886"/>
      <c r="WHL18" s="885"/>
      <c r="WHM18" s="886"/>
      <c r="WHN18" s="886"/>
      <c r="WHO18" s="886"/>
      <c r="WHP18" s="885"/>
      <c r="WHQ18" s="886"/>
      <c r="WHR18" s="886"/>
      <c r="WHS18" s="886"/>
      <c r="WHT18" s="885"/>
      <c r="WHU18" s="886"/>
      <c r="WHV18" s="886"/>
      <c r="WHW18" s="886"/>
      <c r="WHX18" s="885"/>
      <c r="WHY18" s="886"/>
      <c r="WHZ18" s="886"/>
      <c r="WIA18" s="886"/>
      <c r="WIB18" s="885"/>
      <c r="WIC18" s="886"/>
      <c r="WID18" s="886"/>
      <c r="WIE18" s="886"/>
      <c r="WIF18" s="885"/>
      <c r="WIG18" s="886"/>
      <c r="WIH18" s="886"/>
      <c r="WII18" s="886"/>
      <c r="WIJ18" s="885"/>
      <c r="WIK18" s="886"/>
      <c r="WIL18" s="886"/>
      <c r="WIM18" s="886"/>
      <c r="WIN18" s="885"/>
      <c r="WIO18" s="886"/>
      <c r="WIP18" s="886"/>
      <c r="WIQ18" s="886"/>
      <c r="WIR18" s="885"/>
      <c r="WIS18" s="886"/>
      <c r="WIT18" s="886"/>
      <c r="WIU18" s="886"/>
      <c r="WIV18" s="885"/>
      <c r="WIW18" s="886"/>
      <c r="WIX18" s="886"/>
      <c r="WIY18" s="886"/>
      <c r="WIZ18" s="885"/>
      <c r="WJA18" s="886"/>
      <c r="WJB18" s="886"/>
      <c r="WJC18" s="886"/>
      <c r="WJD18" s="885"/>
      <c r="WJE18" s="886"/>
      <c r="WJF18" s="886"/>
      <c r="WJG18" s="886"/>
      <c r="WJH18" s="885"/>
      <c r="WJI18" s="886"/>
      <c r="WJJ18" s="886"/>
      <c r="WJK18" s="886"/>
      <c r="WJL18" s="885"/>
      <c r="WJM18" s="886"/>
      <c r="WJN18" s="886"/>
      <c r="WJO18" s="886"/>
      <c r="WJP18" s="885"/>
      <c r="WJQ18" s="886"/>
      <c r="WJR18" s="886"/>
      <c r="WJS18" s="886"/>
      <c r="WJT18" s="885"/>
      <c r="WJU18" s="886"/>
      <c r="WJV18" s="886"/>
      <c r="WJW18" s="886"/>
      <c r="WJX18" s="885"/>
      <c r="WJY18" s="886"/>
      <c r="WJZ18" s="886"/>
      <c r="WKA18" s="886"/>
      <c r="WKB18" s="885"/>
      <c r="WKC18" s="886"/>
      <c r="WKD18" s="886"/>
      <c r="WKE18" s="886"/>
      <c r="WKF18" s="885"/>
      <c r="WKG18" s="886"/>
      <c r="WKH18" s="886"/>
      <c r="WKI18" s="886"/>
      <c r="WKJ18" s="885"/>
      <c r="WKK18" s="886"/>
      <c r="WKL18" s="886"/>
      <c r="WKM18" s="886"/>
      <c r="WKN18" s="885"/>
      <c r="WKO18" s="886"/>
      <c r="WKP18" s="886"/>
      <c r="WKQ18" s="886"/>
      <c r="WKR18" s="885"/>
      <c r="WKS18" s="886"/>
      <c r="WKT18" s="886"/>
      <c r="WKU18" s="886"/>
      <c r="WKV18" s="885"/>
      <c r="WKW18" s="886"/>
      <c r="WKX18" s="886"/>
      <c r="WKY18" s="886"/>
      <c r="WKZ18" s="885"/>
      <c r="WLA18" s="886"/>
      <c r="WLB18" s="886"/>
      <c r="WLC18" s="886"/>
      <c r="WLD18" s="885"/>
      <c r="WLE18" s="886"/>
      <c r="WLF18" s="886"/>
      <c r="WLG18" s="886"/>
      <c r="WLH18" s="885"/>
      <c r="WLI18" s="886"/>
      <c r="WLJ18" s="886"/>
      <c r="WLK18" s="886"/>
      <c r="WLL18" s="885"/>
      <c r="WLM18" s="886"/>
      <c r="WLN18" s="886"/>
      <c r="WLO18" s="886"/>
      <c r="WLP18" s="885"/>
      <c r="WLQ18" s="886"/>
      <c r="WLR18" s="886"/>
      <c r="WLS18" s="886"/>
      <c r="WLT18" s="885"/>
      <c r="WLU18" s="886"/>
      <c r="WLV18" s="886"/>
      <c r="WLW18" s="886"/>
      <c r="WLX18" s="885"/>
      <c r="WLY18" s="886"/>
      <c r="WLZ18" s="886"/>
      <c r="WMA18" s="886"/>
      <c r="WMB18" s="885"/>
      <c r="WMC18" s="886"/>
      <c r="WMD18" s="886"/>
      <c r="WME18" s="886"/>
      <c r="WMF18" s="885"/>
      <c r="WMG18" s="886"/>
      <c r="WMH18" s="886"/>
      <c r="WMI18" s="886"/>
      <c r="WMJ18" s="885"/>
      <c r="WMK18" s="886"/>
      <c r="WML18" s="886"/>
      <c r="WMM18" s="886"/>
      <c r="WMN18" s="885"/>
      <c r="WMO18" s="886"/>
      <c r="WMP18" s="886"/>
      <c r="WMQ18" s="886"/>
      <c r="WMR18" s="885"/>
      <c r="WMS18" s="886"/>
      <c r="WMT18" s="886"/>
      <c r="WMU18" s="886"/>
      <c r="WMV18" s="885"/>
      <c r="WMW18" s="886"/>
      <c r="WMX18" s="886"/>
      <c r="WMY18" s="886"/>
      <c r="WMZ18" s="885"/>
      <c r="WNA18" s="886"/>
      <c r="WNB18" s="886"/>
      <c r="WNC18" s="886"/>
      <c r="WND18" s="885"/>
      <c r="WNE18" s="886"/>
      <c r="WNF18" s="886"/>
      <c r="WNG18" s="886"/>
      <c r="WNH18" s="885"/>
      <c r="WNI18" s="886"/>
      <c r="WNJ18" s="886"/>
      <c r="WNK18" s="886"/>
      <c r="WNL18" s="885"/>
      <c r="WNM18" s="886"/>
      <c r="WNN18" s="886"/>
      <c r="WNO18" s="886"/>
      <c r="WNP18" s="885"/>
      <c r="WNQ18" s="886"/>
      <c r="WNR18" s="886"/>
      <c r="WNS18" s="886"/>
      <c r="WNT18" s="885"/>
      <c r="WNU18" s="886"/>
      <c r="WNV18" s="886"/>
      <c r="WNW18" s="886"/>
      <c r="WNX18" s="885"/>
      <c r="WNY18" s="886"/>
      <c r="WNZ18" s="886"/>
      <c r="WOA18" s="886"/>
      <c r="WOB18" s="885"/>
      <c r="WOC18" s="886"/>
      <c r="WOD18" s="886"/>
      <c r="WOE18" s="886"/>
      <c r="WOF18" s="885"/>
      <c r="WOG18" s="886"/>
      <c r="WOH18" s="886"/>
      <c r="WOI18" s="886"/>
      <c r="WOJ18" s="885"/>
      <c r="WOK18" s="886"/>
      <c r="WOL18" s="886"/>
      <c r="WOM18" s="886"/>
      <c r="WON18" s="885"/>
      <c r="WOO18" s="886"/>
      <c r="WOP18" s="886"/>
      <c r="WOQ18" s="886"/>
      <c r="WOR18" s="885"/>
      <c r="WOS18" s="886"/>
      <c r="WOT18" s="886"/>
      <c r="WOU18" s="886"/>
      <c r="WOV18" s="885"/>
      <c r="WOW18" s="886"/>
      <c r="WOX18" s="886"/>
      <c r="WOY18" s="886"/>
      <c r="WOZ18" s="885"/>
      <c r="WPA18" s="886"/>
      <c r="WPB18" s="886"/>
      <c r="WPC18" s="886"/>
      <c r="WPD18" s="885"/>
      <c r="WPE18" s="886"/>
      <c r="WPF18" s="886"/>
      <c r="WPG18" s="886"/>
      <c r="WPH18" s="885"/>
      <c r="WPI18" s="886"/>
      <c r="WPJ18" s="886"/>
      <c r="WPK18" s="886"/>
      <c r="WPL18" s="885"/>
      <c r="WPM18" s="886"/>
      <c r="WPN18" s="886"/>
      <c r="WPO18" s="886"/>
      <c r="WPP18" s="885"/>
      <c r="WPQ18" s="886"/>
      <c r="WPR18" s="886"/>
      <c r="WPS18" s="886"/>
      <c r="WPT18" s="885"/>
      <c r="WPU18" s="886"/>
      <c r="WPV18" s="886"/>
      <c r="WPW18" s="886"/>
      <c r="WPX18" s="885"/>
      <c r="WPY18" s="886"/>
      <c r="WPZ18" s="886"/>
      <c r="WQA18" s="886"/>
      <c r="WQB18" s="885"/>
      <c r="WQC18" s="886"/>
      <c r="WQD18" s="886"/>
      <c r="WQE18" s="886"/>
      <c r="WQF18" s="885"/>
      <c r="WQG18" s="886"/>
      <c r="WQH18" s="886"/>
      <c r="WQI18" s="886"/>
      <c r="WQJ18" s="885"/>
      <c r="WQK18" s="886"/>
      <c r="WQL18" s="886"/>
      <c r="WQM18" s="886"/>
      <c r="WQN18" s="885"/>
      <c r="WQO18" s="886"/>
      <c r="WQP18" s="886"/>
      <c r="WQQ18" s="886"/>
      <c r="WQR18" s="885"/>
      <c r="WQS18" s="886"/>
      <c r="WQT18" s="886"/>
      <c r="WQU18" s="886"/>
      <c r="WQV18" s="885"/>
      <c r="WQW18" s="886"/>
      <c r="WQX18" s="886"/>
      <c r="WQY18" s="886"/>
      <c r="WQZ18" s="885"/>
      <c r="WRA18" s="886"/>
      <c r="WRB18" s="886"/>
      <c r="WRC18" s="886"/>
      <c r="WRD18" s="885"/>
      <c r="WRE18" s="886"/>
      <c r="WRF18" s="886"/>
      <c r="WRG18" s="886"/>
      <c r="WRH18" s="885"/>
      <c r="WRI18" s="886"/>
      <c r="WRJ18" s="886"/>
      <c r="WRK18" s="886"/>
      <c r="WRL18" s="885"/>
      <c r="WRM18" s="886"/>
      <c r="WRN18" s="886"/>
      <c r="WRO18" s="886"/>
      <c r="WRP18" s="885"/>
      <c r="WRQ18" s="886"/>
      <c r="WRR18" s="886"/>
      <c r="WRS18" s="886"/>
      <c r="WRT18" s="885"/>
      <c r="WRU18" s="886"/>
      <c r="WRV18" s="886"/>
      <c r="WRW18" s="886"/>
      <c r="WRX18" s="885"/>
      <c r="WRY18" s="886"/>
      <c r="WRZ18" s="886"/>
      <c r="WSA18" s="886"/>
      <c r="WSB18" s="885"/>
      <c r="WSC18" s="886"/>
      <c r="WSD18" s="886"/>
      <c r="WSE18" s="886"/>
      <c r="WSF18" s="885"/>
      <c r="WSG18" s="886"/>
      <c r="WSH18" s="886"/>
      <c r="WSI18" s="886"/>
      <c r="WSJ18" s="885"/>
      <c r="WSK18" s="886"/>
      <c r="WSL18" s="886"/>
      <c r="WSM18" s="886"/>
      <c r="WSN18" s="885"/>
      <c r="WSO18" s="886"/>
      <c r="WSP18" s="886"/>
      <c r="WSQ18" s="886"/>
      <c r="WSR18" s="885"/>
      <c r="WSS18" s="886"/>
      <c r="WST18" s="886"/>
      <c r="WSU18" s="886"/>
      <c r="WSV18" s="885"/>
      <c r="WSW18" s="886"/>
      <c r="WSX18" s="886"/>
      <c r="WSY18" s="886"/>
      <c r="WSZ18" s="885"/>
      <c r="WTA18" s="886"/>
      <c r="WTB18" s="886"/>
      <c r="WTC18" s="886"/>
      <c r="WTD18" s="885"/>
      <c r="WTE18" s="886"/>
      <c r="WTF18" s="886"/>
      <c r="WTG18" s="886"/>
      <c r="WTH18" s="885"/>
      <c r="WTI18" s="886"/>
      <c r="WTJ18" s="886"/>
      <c r="WTK18" s="886"/>
      <c r="WTL18" s="885"/>
      <c r="WTM18" s="886"/>
      <c r="WTN18" s="886"/>
      <c r="WTO18" s="886"/>
      <c r="WTP18" s="885"/>
      <c r="WTQ18" s="886"/>
      <c r="WTR18" s="886"/>
      <c r="WTS18" s="886"/>
      <c r="WTT18" s="885"/>
      <c r="WTU18" s="886"/>
      <c r="WTV18" s="886"/>
      <c r="WTW18" s="886"/>
      <c r="WTX18" s="885"/>
      <c r="WTY18" s="886"/>
      <c r="WTZ18" s="886"/>
      <c r="WUA18" s="886"/>
      <c r="WUB18" s="885"/>
      <c r="WUC18" s="886"/>
      <c r="WUD18" s="886"/>
      <c r="WUE18" s="886"/>
      <c r="WUF18" s="885"/>
      <c r="WUG18" s="886"/>
      <c r="WUH18" s="886"/>
      <c r="WUI18" s="886"/>
      <c r="WUJ18" s="885"/>
      <c r="WUK18" s="886"/>
      <c r="WUL18" s="886"/>
      <c r="WUM18" s="886"/>
      <c r="WUN18" s="885"/>
      <c r="WUO18" s="886"/>
      <c r="WUP18" s="886"/>
      <c r="WUQ18" s="886"/>
      <c r="WUR18" s="885"/>
      <c r="WUS18" s="886"/>
      <c r="WUT18" s="886"/>
      <c r="WUU18" s="886"/>
      <c r="WUV18" s="885"/>
      <c r="WUW18" s="886"/>
      <c r="WUX18" s="886"/>
      <c r="WUY18" s="886"/>
      <c r="WUZ18" s="885"/>
      <c r="WVA18" s="886"/>
      <c r="WVB18" s="886"/>
      <c r="WVC18" s="886"/>
      <c r="WVD18" s="885"/>
      <c r="WVE18" s="886"/>
      <c r="WVF18" s="886"/>
      <c r="WVG18" s="886"/>
      <c r="WVH18" s="885"/>
      <c r="WVI18" s="886"/>
      <c r="WVJ18" s="886"/>
      <c r="WVK18" s="886"/>
      <c r="WVL18" s="885"/>
      <c r="WVM18" s="886"/>
      <c r="WVN18" s="886"/>
      <c r="WVO18" s="886"/>
      <c r="WVP18" s="885"/>
      <c r="WVQ18" s="886"/>
      <c r="WVR18" s="886"/>
      <c r="WVS18" s="886"/>
      <c r="WVT18" s="885"/>
      <c r="WVU18" s="886"/>
      <c r="WVV18" s="886"/>
      <c r="WVW18" s="886"/>
      <c r="WVX18" s="885"/>
      <c r="WVY18" s="886"/>
      <c r="WVZ18" s="886"/>
      <c r="WWA18" s="886"/>
      <c r="WWB18" s="885"/>
      <c r="WWC18" s="886"/>
      <c r="WWD18" s="886"/>
      <c r="WWE18" s="886"/>
      <c r="WWF18" s="885"/>
      <c r="WWG18" s="886"/>
      <c r="WWH18" s="886"/>
      <c r="WWI18" s="886"/>
      <c r="WWJ18" s="885"/>
      <c r="WWK18" s="886"/>
      <c r="WWL18" s="886"/>
      <c r="WWM18" s="886"/>
      <c r="WWN18" s="885"/>
      <c r="WWO18" s="886"/>
      <c r="WWP18" s="886"/>
      <c r="WWQ18" s="886"/>
      <c r="WWR18" s="885"/>
      <c r="WWS18" s="886"/>
      <c r="WWT18" s="886"/>
      <c r="WWU18" s="886"/>
      <c r="WWV18" s="885"/>
      <c r="WWW18" s="886"/>
      <c r="WWX18" s="886"/>
      <c r="WWY18" s="886"/>
      <c r="WWZ18" s="885"/>
      <c r="WXA18" s="886"/>
      <c r="WXB18" s="886"/>
      <c r="WXC18" s="886"/>
      <c r="WXD18" s="885"/>
      <c r="WXE18" s="886"/>
      <c r="WXF18" s="886"/>
      <c r="WXG18" s="886"/>
      <c r="WXH18" s="885"/>
      <c r="WXI18" s="886"/>
      <c r="WXJ18" s="886"/>
      <c r="WXK18" s="886"/>
      <c r="WXL18" s="885"/>
      <c r="WXM18" s="886"/>
      <c r="WXN18" s="886"/>
      <c r="WXO18" s="886"/>
      <c r="WXP18" s="885"/>
      <c r="WXQ18" s="886"/>
      <c r="WXR18" s="886"/>
      <c r="WXS18" s="886"/>
      <c r="WXT18" s="885"/>
      <c r="WXU18" s="886"/>
      <c r="WXV18" s="886"/>
      <c r="WXW18" s="886"/>
      <c r="WXX18" s="885"/>
      <c r="WXY18" s="886"/>
      <c r="WXZ18" s="886"/>
      <c r="WYA18" s="886"/>
      <c r="WYB18" s="885"/>
      <c r="WYC18" s="886"/>
      <c r="WYD18" s="886"/>
      <c r="WYE18" s="886"/>
      <c r="WYF18" s="885"/>
      <c r="WYG18" s="886"/>
      <c r="WYH18" s="886"/>
      <c r="WYI18" s="886"/>
      <c r="WYJ18" s="885"/>
      <c r="WYK18" s="886"/>
      <c r="WYL18" s="886"/>
      <c r="WYM18" s="886"/>
      <c r="WYN18" s="885"/>
      <c r="WYO18" s="886"/>
      <c r="WYP18" s="886"/>
      <c r="WYQ18" s="886"/>
      <c r="WYR18" s="885"/>
      <c r="WYS18" s="886"/>
      <c r="WYT18" s="886"/>
      <c r="WYU18" s="886"/>
      <c r="WYV18" s="885"/>
      <c r="WYW18" s="886"/>
      <c r="WYX18" s="886"/>
      <c r="WYY18" s="886"/>
      <c r="WYZ18" s="885"/>
      <c r="WZA18" s="886"/>
      <c r="WZB18" s="886"/>
      <c r="WZC18" s="886"/>
      <c r="WZD18" s="885"/>
      <c r="WZE18" s="886"/>
      <c r="WZF18" s="886"/>
      <c r="WZG18" s="886"/>
      <c r="WZH18" s="885"/>
      <c r="WZI18" s="886"/>
      <c r="WZJ18" s="886"/>
      <c r="WZK18" s="886"/>
      <c r="WZL18" s="885"/>
      <c r="WZM18" s="886"/>
      <c r="WZN18" s="886"/>
      <c r="WZO18" s="886"/>
      <c r="WZP18" s="885"/>
      <c r="WZQ18" s="886"/>
      <c r="WZR18" s="886"/>
      <c r="WZS18" s="886"/>
      <c r="WZT18" s="885"/>
      <c r="WZU18" s="886"/>
      <c r="WZV18" s="886"/>
      <c r="WZW18" s="886"/>
      <c r="WZX18" s="885"/>
      <c r="WZY18" s="886"/>
      <c r="WZZ18" s="886"/>
      <c r="XAA18" s="886"/>
      <c r="XAB18" s="885"/>
      <c r="XAC18" s="886"/>
      <c r="XAD18" s="886"/>
      <c r="XAE18" s="886"/>
      <c r="XAF18" s="885"/>
      <c r="XAG18" s="886"/>
      <c r="XAH18" s="886"/>
      <c r="XAI18" s="886"/>
      <c r="XAJ18" s="885"/>
      <c r="XAK18" s="886"/>
      <c r="XAL18" s="886"/>
      <c r="XAM18" s="886"/>
      <c r="XAN18" s="885"/>
      <c r="XAO18" s="886"/>
      <c r="XAP18" s="886"/>
      <c r="XAQ18" s="886"/>
      <c r="XAR18" s="885"/>
      <c r="XAS18" s="886"/>
      <c r="XAT18" s="886"/>
      <c r="XAU18" s="886"/>
      <c r="XAV18" s="885"/>
      <c r="XAW18" s="886"/>
      <c r="XAX18" s="886"/>
      <c r="XAY18" s="886"/>
      <c r="XAZ18" s="885"/>
      <c r="XBA18" s="886"/>
      <c r="XBB18" s="886"/>
      <c r="XBC18" s="886"/>
      <c r="XBD18" s="885"/>
      <c r="XBE18" s="886"/>
      <c r="XBF18" s="886"/>
      <c r="XBG18" s="886"/>
      <c r="XBH18" s="885"/>
      <c r="XBI18" s="886"/>
      <c r="XBJ18" s="886"/>
      <c r="XBK18" s="886"/>
      <c r="XBL18" s="885"/>
      <c r="XBM18" s="886"/>
      <c r="XBN18" s="886"/>
      <c r="XBO18" s="886"/>
      <c r="XBP18" s="885"/>
      <c r="XBQ18" s="886"/>
      <c r="XBR18" s="886"/>
      <c r="XBS18" s="886"/>
      <c r="XBT18" s="885"/>
      <c r="XBU18" s="886"/>
      <c r="XBV18" s="886"/>
      <c r="XBW18" s="886"/>
      <c r="XBX18" s="885"/>
      <c r="XBY18" s="886"/>
      <c r="XBZ18" s="886"/>
      <c r="XCA18" s="886"/>
      <c r="XCB18" s="885"/>
      <c r="XCC18" s="886"/>
      <c r="XCD18" s="886"/>
      <c r="XCE18" s="886"/>
      <c r="XCF18" s="885"/>
      <c r="XCG18" s="886"/>
      <c r="XCH18" s="886"/>
      <c r="XCI18" s="886"/>
      <c r="XCJ18" s="885"/>
      <c r="XCK18" s="886"/>
      <c r="XCL18" s="886"/>
      <c r="XCM18" s="886"/>
      <c r="XCN18" s="885"/>
      <c r="XCO18" s="886"/>
      <c r="XCP18" s="886"/>
      <c r="XCQ18" s="886"/>
      <c r="XCR18" s="885"/>
      <c r="XCS18" s="886"/>
      <c r="XCT18" s="886"/>
      <c r="XCU18" s="886"/>
      <c r="XCV18" s="885"/>
      <c r="XCW18" s="886"/>
      <c r="XCX18" s="886"/>
      <c r="XCY18" s="886"/>
      <c r="XCZ18" s="885"/>
      <c r="XDA18" s="886"/>
      <c r="XDB18" s="886"/>
      <c r="XDC18" s="886"/>
      <c r="XDD18" s="885"/>
      <c r="XDE18" s="886"/>
      <c r="XDF18" s="886"/>
      <c r="XDG18" s="886"/>
      <c r="XDH18" s="885"/>
      <c r="XDI18" s="886"/>
      <c r="XDJ18" s="886"/>
      <c r="XDK18" s="886"/>
      <c r="XDL18" s="885"/>
      <c r="XDM18" s="886"/>
      <c r="XDN18" s="886"/>
      <c r="XDO18" s="886"/>
      <c r="XDP18" s="885"/>
      <c r="XDQ18" s="886"/>
      <c r="XDR18" s="886"/>
      <c r="XDS18" s="886"/>
      <c r="XDT18" s="885"/>
      <c r="XDU18" s="886"/>
      <c r="XDV18" s="886"/>
      <c r="XDW18" s="886"/>
      <c r="XDX18" s="885"/>
      <c r="XDY18" s="886"/>
      <c r="XDZ18" s="886"/>
      <c r="XEA18" s="886"/>
      <c r="XEB18" s="885"/>
      <c r="XEC18" s="886"/>
      <c r="XED18" s="886"/>
      <c r="XEE18" s="886"/>
      <c r="XEF18" s="885"/>
      <c r="XEG18" s="886"/>
      <c r="XEH18" s="886"/>
      <c r="XEI18" s="886"/>
      <c r="XEJ18" s="885"/>
      <c r="XEK18" s="886"/>
      <c r="XEL18" s="886"/>
      <c r="XEM18" s="886"/>
    </row>
    <row r="19" spans="1:16367" s="215" customFormat="1" ht="22.5" customHeight="1" x14ac:dyDescent="0.25">
      <c r="A19" s="976" t="s">
        <v>237</v>
      </c>
      <c r="B19" s="243"/>
      <c r="C19" s="875">
        <f>SUM('تراز 1400'!$M$81:$M$82,'تراز 1400'!$M$84:$M$93,'تراز 1400'!$M$112,'تراز 1400'!$M$114:$M$116)</f>
        <v>7743155096</v>
      </c>
      <c r="D19" s="1066"/>
      <c r="E19" s="875">
        <f>SUM('تراز 1400'!$I$78:$I$82,'تراز 1400'!$I$84:$I$125)</f>
        <v>38640066951</v>
      </c>
      <c r="H19" s="883"/>
      <c r="L19" s="884"/>
      <c r="P19" s="885"/>
      <c r="Q19" s="886"/>
      <c r="R19" s="886"/>
      <c r="S19" s="886"/>
      <c r="T19" s="885"/>
      <c r="U19" s="886"/>
      <c r="V19" s="886"/>
      <c r="W19" s="886"/>
      <c r="X19" s="885"/>
      <c r="Y19" s="886"/>
      <c r="Z19" s="886"/>
      <c r="AA19" s="886"/>
      <c r="AB19" s="885"/>
      <c r="AC19" s="886"/>
      <c r="AD19" s="886"/>
      <c r="AE19" s="886"/>
      <c r="AF19" s="885"/>
      <c r="AG19" s="886"/>
      <c r="AH19" s="886"/>
      <c r="AI19" s="886"/>
      <c r="AJ19" s="885"/>
      <c r="AK19" s="886"/>
      <c r="AL19" s="886"/>
      <c r="AM19" s="886"/>
      <c r="AN19" s="885"/>
      <c r="AO19" s="886"/>
      <c r="AP19" s="886"/>
      <c r="AQ19" s="886"/>
      <c r="AR19" s="885"/>
      <c r="AS19" s="886"/>
      <c r="AT19" s="886"/>
      <c r="AU19" s="886"/>
      <c r="AV19" s="885"/>
      <c r="AW19" s="886"/>
      <c r="AX19" s="886"/>
      <c r="AY19" s="886"/>
      <c r="AZ19" s="885"/>
      <c r="BA19" s="886"/>
      <c r="BB19" s="886"/>
      <c r="BC19" s="886"/>
      <c r="BD19" s="885"/>
      <c r="BE19" s="886"/>
      <c r="BF19" s="886"/>
      <c r="BG19" s="886"/>
      <c r="BH19" s="885"/>
      <c r="BI19" s="886"/>
      <c r="BJ19" s="886"/>
      <c r="BK19" s="886"/>
      <c r="BL19" s="885"/>
      <c r="BM19" s="886"/>
      <c r="BN19" s="886"/>
      <c r="BO19" s="886"/>
      <c r="BP19" s="885"/>
      <c r="BQ19" s="886"/>
      <c r="BR19" s="886"/>
      <c r="BS19" s="886"/>
      <c r="BT19" s="885"/>
      <c r="BU19" s="886"/>
      <c r="BV19" s="886"/>
      <c r="BW19" s="886"/>
      <c r="BX19" s="885"/>
      <c r="BY19" s="886"/>
      <c r="BZ19" s="886"/>
      <c r="CA19" s="886"/>
      <c r="CB19" s="885"/>
      <c r="CC19" s="886"/>
      <c r="CD19" s="886"/>
      <c r="CE19" s="886"/>
      <c r="CF19" s="885"/>
      <c r="CG19" s="886"/>
      <c r="CH19" s="886"/>
      <c r="CI19" s="886"/>
      <c r="CJ19" s="885"/>
      <c r="CK19" s="886"/>
      <c r="CL19" s="886"/>
      <c r="CM19" s="886"/>
      <c r="CN19" s="885"/>
      <c r="CO19" s="886"/>
      <c r="CP19" s="886"/>
      <c r="CQ19" s="886"/>
      <c r="CR19" s="885"/>
      <c r="CS19" s="886"/>
      <c r="CT19" s="886"/>
      <c r="CU19" s="886"/>
      <c r="CV19" s="885"/>
      <c r="CW19" s="886"/>
      <c r="CX19" s="886"/>
      <c r="CY19" s="886"/>
      <c r="CZ19" s="885"/>
      <c r="DA19" s="886"/>
      <c r="DB19" s="886"/>
      <c r="DC19" s="886"/>
      <c r="DD19" s="885"/>
      <c r="DE19" s="886"/>
      <c r="DF19" s="886"/>
      <c r="DG19" s="886"/>
      <c r="DH19" s="885"/>
      <c r="DI19" s="886"/>
      <c r="DJ19" s="886"/>
      <c r="DK19" s="886"/>
      <c r="DL19" s="885"/>
      <c r="DM19" s="886"/>
      <c r="DN19" s="886"/>
      <c r="DO19" s="886"/>
      <c r="DP19" s="885"/>
      <c r="DQ19" s="886"/>
      <c r="DR19" s="886"/>
      <c r="DS19" s="886"/>
      <c r="DT19" s="885"/>
      <c r="DU19" s="886"/>
      <c r="DV19" s="886"/>
      <c r="DW19" s="886"/>
      <c r="DX19" s="885"/>
      <c r="DY19" s="886"/>
      <c r="DZ19" s="886"/>
      <c r="EA19" s="886"/>
      <c r="EB19" s="885"/>
      <c r="EC19" s="886"/>
      <c r="ED19" s="886"/>
      <c r="EE19" s="886"/>
      <c r="EF19" s="885"/>
      <c r="EG19" s="886"/>
      <c r="EH19" s="886"/>
      <c r="EI19" s="886"/>
      <c r="EJ19" s="885"/>
      <c r="EK19" s="886"/>
      <c r="EL19" s="886"/>
      <c r="EM19" s="886"/>
      <c r="EN19" s="885"/>
      <c r="EO19" s="886"/>
      <c r="EP19" s="886"/>
      <c r="EQ19" s="886"/>
      <c r="ER19" s="885"/>
      <c r="ES19" s="886"/>
      <c r="ET19" s="886"/>
      <c r="EU19" s="886"/>
      <c r="EV19" s="885"/>
      <c r="EW19" s="886"/>
      <c r="EX19" s="886"/>
      <c r="EY19" s="886"/>
      <c r="EZ19" s="885"/>
      <c r="FA19" s="886"/>
      <c r="FB19" s="886"/>
      <c r="FC19" s="886"/>
      <c r="FD19" s="885"/>
      <c r="FE19" s="886"/>
      <c r="FF19" s="886"/>
      <c r="FG19" s="886"/>
      <c r="FH19" s="885"/>
      <c r="FI19" s="886"/>
      <c r="FJ19" s="886"/>
      <c r="FK19" s="886"/>
      <c r="FL19" s="885"/>
      <c r="FM19" s="886"/>
      <c r="FN19" s="886"/>
      <c r="FO19" s="886"/>
      <c r="FP19" s="885"/>
      <c r="FQ19" s="886"/>
      <c r="FR19" s="886"/>
      <c r="FS19" s="886"/>
      <c r="FT19" s="885"/>
      <c r="FU19" s="886"/>
      <c r="FV19" s="886"/>
      <c r="FW19" s="886"/>
      <c r="FX19" s="885"/>
      <c r="FY19" s="886"/>
      <c r="FZ19" s="886"/>
      <c r="GA19" s="886"/>
      <c r="GB19" s="885"/>
      <c r="GC19" s="886"/>
      <c r="GD19" s="886"/>
      <c r="GE19" s="886"/>
      <c r="GF19" s="885"/>
      <c r="GG19" s="886"/>
      <c r="GH19" s="886"/>
      <c r="GI19" s="886"/>
      <c r="GJ19" s="885"/>
      <c r="GK19" s="886"/>
      <c r="GL19" s="886"/>
      <c r="GM19" s="886"/>
      <c r="GN19" s="885"/>
      <c r="GO19" s="886"/>
      <c r="GP19" s="886"/>
      <c r="GQ19" s="886"/>
      <c r="GR19" s="885"/>
      <c r="GS19" s="886"/>
      <c r="GT19" s="886"/>
      <c r="GU19" s="886"/>
      <c r="GV19" s="885"/>
      <c r="GW19" s="886"/>
      <c r="GX19" s="886"/>
      <c r="GY19" s="886"/>
      <c r="GZ19" s="885"/>
      <c r="HA19" s="886"/>
      <c r="HB19" s="886"/>
      <c r="HC19" s="886"/>
      <c r="HD19" s="885"/>
      <c r="HE19" s="886"/>
      <c r="HF19" s="886"/>
      <c r="HG19" s="886"/>
      <c r="HH19" s="885"/>
      <c r="HI19" s="886"/>
      <c r="HJ19" s="886"/>
      <c r="HK19" s="886"/>
      <c r="HL19" s="885"/>
      <c r="HM19" s="886"/>
      <c r="HN19" s="886"/>
      <c r="HO19" s="886"/>
      <c r="HP19" s="885"/>
      <c r="HQ19" s="886"/>
      <c r="HR19" s="886"/>
      <c r="HS19" s="886"/>
      <c r="HT19" s="885"/>
      <c r="HU19" s="886"/>
      <c r="HV19" s="886"/>
      <c r="HW19" s="886"/>
      <c r="HX19" s="885"/>
      <c r="HY19" s="886"/>
      <c r="HZ19" s="886"/>
      <c r="IA19" s="886"/>
      <c r="IB19" s="885"/>
      <c r="IC19" s="886"/>
      <c r="ID19" s="886"/>
      <c r="IE19" s="886"/>
      <c r="IF19" s="885"/>
      <c r="IG19" s="886"/>
      <c r="IH19" s="886"/>
      <c r="II19" s="886"/>
      <c r="IJ19" s="885"/>
      <c r="IK19" s="886"/>
      <c r="IL19" s="886"/>
      <c r="IM19" s="886"/>
      <c r="IN19" s="885"/>
      <c r="IO19" s="886"/>
      <c r="IP19" s="886"/>
      <c r="IQ19" s="886"/>
      <c r="IR19" s="885"/>
      <c r="IS19" s="886"/>
      <c r="IT19" s="886"/>
      <c r="IU19" s="886"/>
      <c r="IV19" s="885"/>
      <c r="IW19" s="886"/>
      <c r="IX19" s="886"/>
      <c r="IY19" s="886"/>
      <c r="IZ19" s="885"/>
      <c r="JA19" s="886"/>
      <c r="JB19" s="886"/>
      <c r="JC19" s="886"/>
      <c r="JD19" s="885"/>
      <c r="JE19" s="886"/>
      <c r="JF19" s="886"/>
      <c r="JG19" s="886"/>
      <c r="JH19" s="885"/>
      <c r="JI19" s="886"/>
      <c r="JJ19" s="886"/>
      <c r="JK19" s="886"/>
      <c r="JL19" s="885"/>
      <c r="JM19" s="886"/>
      <c r="JN19" s="886"/>
      <c r="JO19" s="886"/>
      <c r="JP19" s="885"/>
      <c r="JQ19" s="886"/>
      <c r="JR19" s="886"/>
      <c r="JS19" s="886"/>
      <c r="JT19" s="885"/>
      <c r="JU19" s="886"/>
      <c r="JV19" s="886"/>
      <c r="JW19" s="886"/>
      <c r="JX19" s="885"/>
      <c r="JY19" s="886"/>
      <c r="JZ19" s="886"/>
      <c r="KA19" s="886"/>
      <c r="KB19" s="885"/>
      <c r="KC19" s="886"/>
      <c r="KD19" s="886"/>
      <c r="KE19" s="886"/>
      <c r="KF19" s="885"/>
      <c r="KG19" s="886"/>
      <c r="KH19" s="886"/>
      <c r="KI19" s="886"/>
      <c r="KJ19" s="885"/>
      <c r="KK19" s="886"/>
      <c r="KL19" s="886"/>
      <c r="KM19" s="886"/>
      <c r="KN19" s="885"/>
      <c r="KO19" s="886"/>
      <c r="KP19" s="886"/>
      <c r="KQ19" s="886"/>
      <c r="KR19" s="885"/>
      <c r="KS19" s="886"/>
      <c r="KT19" s="886"/>
      <c r="KU19" s="886"/>
      <c r="KV19" s="885"/>
      <c r="KW19" s="886"/>
      <c r="KX19" s="886"/>
      <c r="KY19" s="886"/>
      <c r="KZ19" s="885"/>
      <c r="LA19" s="886"/>
      <c r="LB19" s="886"/>
      <c r="LC19" s="886"/>
      <c r="LD19" s="885"/>
      <c r="LE19" s="886"/>
      <c r="LF19" s="886"/>
      <c r="LG19" s="886"/>
      <c r="LH19" s="885"/>
      <c r="LI19" s="886"/>
      <c r="LJ19" s="886"/>
      <c r="LK19" s="886"/>
      <c r="LL19" s="885"/>
      <c r="LM19" s="886"/>
      <c r="LN19" s="886"/>
      <c r="LO19" s="886"/>
      <c r="LP19" s="885"/>
      <c r="LQ19" s="886"/>
      <c r="LR19" s="886"/>
      <c r="LS19" s="886"/>
      <c r="LT19" s="885"/>
      <c r="LU19" s="886"/>
      <c r="LV19" s="886"/>
      <c r="LW19" s="886"/>
      <c r="LX19" s="885"/>
      <c r="LY19" s="886"/>
      <c r="LZ19" s="886"/>
      <c r="MA19" s="886"/>
      <c r="MB19" s="885"/>
      <c r="MC19" s="886"/>
      <c r="MD19" s="886"/>
      <c r="ME19" s="886"/>
      <c r="MF19" s="885"/>
      <c r="MG19" s="886"/>
      <c r="MH19" s="886"/>
      <c r="MI19" s="886"/>
      <c r="MJ19" s="885"/>
      <c r="MK19" s="886"/>
      <c r="ML19" s="886"/>
      <c r="MM19" s="886"/>
      <c r="MN19" s="885"/>
      <c r="MO19" s="886"/>
      <c r="MP19" s="886"/>
      <c r="MQ19" s="886"/>
      <c r="MR19" s="885"/>
      <c r="MS19" s="886"/>
      <c r="MT19" s="886"/>
      <c r="MU19" s="886"/>
      <c r="MV19" s="885"/>
      <c r="MW19" s="886"/>
      <c r="MX19" s="886"/>
      <c r="MY19" s="886"/>
      <c r="MZ19" s="885"/>
      <c r="NA19" s="886"/>
      <c r="NB19" s="886"/>
      <c r="NC19" s="886"/>
      <c r="ND19" s="885"/>
      <c r="NE19" s="886"/>
      <c r="NF19" s="886"/>
      <c r="NG19" s="886"/>
      <c r="NH19" s="885"/>
      <c r="NI19" s="886"/>
      <c r="NJ19" s="886"/>
      <c r="NK19" s="886"/>
      <c r="NL19" s="885"/>
      <c r="NM19" s="886"/>
      <c r="NN19" s="886"/>
      <c r="NO19" s="886"/>
      <c r="NP19" s="885"/>
      <c r="NQ19" s="886"/>
      <c r="NR19" s="886"/>
      <c r="NS19" s="886"/>
      <c r="NT19" s="885"/>
      <c r="NU19" s="886"/>
      <c r="NV19" s="886"/>
      <c r="NW19" s="886"/>
      <c r="NX19" s="885"/>
      <c r="NY19" s="886"/>
      <c r="NZ19" s="886"/>
      <c r="OA19" s="886"/>
      <c r="OB19" s="885"/>
      <c r="OC19" s="886"/>
      <c r="OD19" s="886"/>
      <c r="OE19" s="886"/>
      <c r="OF19" s="885"/>
      <c r="OG19" s="886"/>
      <c r="OH19" s="886"/>
      <c r="OI19" s="886"/>
      <c r="OJ19" s="885"/>
      <c r="OK19" s="886"/>
      <c r="OL19" s="886"/>
      <c r="OM19" s="886"/>
      <c r="ON19" s="885"/>
      <c r="OO19" s="886"/>
      <c r="OP19" s="886"/>
      <c r="OQ19" s="886"/>
      <c r="OR19" s="885"/>
      <c r="OS19" s="886"/>
      <c r="OT19" s="886"/>
      <c r="OU19" s="886"/>
      <c r="OV19" s="885"/>
      <c r="OW19" s="886"/>
      <c r="OX19" s="886"/>
      <c r="OY19" s="886"/>
      <c r="OZ19" s="885"/>
      <c r="PA19" s="886"/>
      <c r="PB19" s="886"/>
      <c r="PC19" s="886"/>
      <c r="PD19" s="885"/>
      <c r="PE19" s="886"/>
      <c r="PF19" s="886"/>
      <c r="PG19" s="886"/>
      <c r="PH19" s="885"/>
      <c r="PI19" s="886"/>
      <c r="PJ19" s="886"/>
      <c r="PK19" s="886"/>
      <c r="PL19" s="885"/>
      <c r="PM19" s="886"/>
      <c r="PN19" s="886"/>
      <c r="PO19" s="886"/>
      <c r="PP19" s="885"/>
      <c r="PQ19" s="886"/>
      <c r="PR19" s="886"/>
      <c r="PS19" s="886"/>
      <c r="PT19" s="885"/>
      <c r="PU19" s="886"/>
      <c r="PV19" s="886"/>
      <c r="PW19" s="886"/>
      <c r="PX19" s="885"/>
      <c r="PY19" s="886"/>
      <c r="PZ19" s="886"/>
      <c r="QA19" s="886"/>
      <c r="QB19" s="885"/>
      <c r="QC19" s="886"/>
      <c r="QD19" s="886"/>
      <c r="QE19" s="886"/>
      <c r="QF19" s="885"/>
      <c r="QG19" s="886"/>
      <c r="QH19" s="886"/>
      <c r="QI19" s="886"/>
      <c r="QJ19" s="885"/>
      <c r="QK19" s="886"/>
      <c r="QL19" s="886"/>
      <c r="QM19" s="886"/>
      <c r="QN19" s="885"/>
      <c r="QO19" s="886"/>
      <c r="QP19" s="886"/>
      <c r="QQ19" s="886"/>
      <c r="QR19" s="885"/>
      <c r="QS19" s="886"/>
      <c r="QT19" s="886"/>
      <c r="QU19" s="886"/>
      <c r="QV19" s="885"/>
      <c r="QW19" s="886"/>
      <c r="QX19" s="886"/>
      <c r="QY19" s="886"/>
      <c r="QZ19" s="885"/>
      <c r="RA19" s="886"/>
      <c r="RB19" s="886"/>
      <c r="RC19" s="886"/>
      <c r="RD19" s="885"/>
      <c r="RE19" s="886"/>
      <c r="RF19" s="886"/>
      <c r="RG19" s="886"/>
      <c r="RH19" s="885"/>
      <c r="RI19" s="886"/>
      <c r="RJ19" s="886"/>
      <c r="RK19" s="886"/>
      <c r="RL19" s="885"/>
      <c r="RM19" s="886"/>
      <c r="RN19" s="886"/>
      <c r="RO19" s="886"/>
      <c r="RP19" s="885"/>
      <c r="RQ19" s="886"/>
      <c r="RR19" s="886"/>
      <c r="RS19" s="886"/>
      <c r="RT19" s="885"/>
      <c r="RU19" s="886"/>
      <c r="RV19" s="886"/>
      <c r="RW19" s="886"/>
      <c r="RX19" s="885"/>
      <c r="RY19" s="886"/>
      <c r="RZ19" s="886"/>
      <c r="SA19" s="886"/>
      <c r="SB19" s="885"/>
      <c r="SC19" s="886"/>
      <c r="SD19" s="886"/>
      <c r="SE19" s="886"/>
      <c r="SF19" s="885"/>
      <c r="SG19" s="886"/>
      <c r="SH19" s="886"/>
      <c r="SI19" s="886"/>
      <c r="SJ19" s="885"/>
      <c r="SK19" s="886"/>
      <c r="SL19" s="886"/>
      <c r="SM19" s="886"/>
      <c r="SN19" s="885"/>
      <c r="SO19" s="886"/>
      <c r="SP19" s="886"/>
      <c r="SQ19" s="886"/>
      <c r="SR19" s="885"/>
      <c r="SS19" s="886"/>
      <c r="ST19" s="886"/>
      <c r="SU19" s="886"/>
      <c r="SV19" s="885"/>
      <c r="SW19" s="886"/>
      <c r="SX19" s="886"/>
      <c r="SY19" s="886"/>
      <c r="SZ19" s="885"/>
      <c r="TA19" s="886"/>
      <c r="TB19" s="886"/>
      <c r="TC19" s="886"/>
      <c r="TD19" s="885"/>
      <c r="TE19" s="886"/>
      <c r="TF19" s="886"/>
      <c r="TG19" s="886"/>
      <c r="TH19" s="885"/>
      <c r="TI19" s="886"/>
      <c r="TJ19" s="886"/>
      <c r="TK19" s="886"/>
      <c r="TL19" s="885"/>
      <c r="TM19" s="886"/>
      <c r="TN19" s="886"/>
      <c r="TO19" s="886"/>
      <c r="TP19" s="885"/>
      <c r="TQ19" s="886"/>
      <c r="TR19" s="886"/>
      <c r="TS19" s="886"/>
      <c r="TT19" s="885"/>
      <c r="TU19" s="886"/>
      <c r="TV19" s="886"/>
      <c r="TW19" s="886"/>
      <c r="TX19" s="885"/>
      <c r="TY19" s="886"/>
      <c r="TZ19" s="886"/>
      <c r="UA19" s="886"/>
      <c r="UB19" s="885"/>
      <c r="UC19" s="886"/>
      <c r="UD19" s="886"/>
      <c r="UE19" s="886"/>
      <c r="UF19" s="885"/>
      <c r="UG19" s="886"/>
      <c r="UH19" s="886"/>
      <c r="UI19" s="886"/>
      <c r="UJ19" s="885"/>
      <c r="UK19" s="886"/>
      <c r="UL19" s="886"/>
      <c r="UM19" s="886"/>
      <c r="UN19" s="885"/>
      <c r="UO19" s="886"/>
      <c r="UP19" s="886"/>
      <c r="UQ19" s="886"/>
      <c r="UR19" s="885"/>
      <c r="US19" s="886"/>
      <c r="UT19" s="886"/>
      <c r="UU19" s="886"/>
      <c r="UV19" s="885"/>
      <c r="UW19" s="886"/>
      <c r="UX19" s="886"/>
      <c r="UY19" s="886"/>
      <c r="UZ19" s="885"/>
      <c r="VA19" s="886"/>
      <c r="VB19" s="886"/>
      <c r="VC19" s="886"/>
      <c r="VD19" s="885"/>
      <c r="VE19" s="886"/>
      <c r="VF19" s="886"/>
      <c r="VG19" s="886"/>
      <c r="VH19" s="885"/>
      <c r="VI19" s="886"/>
      <c r="VJ19" s="886"/>
      <c r="VK19" s="886"/>
      <c r="VL19" s="885"/>
      <c r="VM19" s="886"/>
      <c r="VN19" s="886"/>
      <c r="VO19" s="886"/>
      <c r="VP19" s="885"/>
      <c r="VQ19" s="886"/>
      <c r="VR19" s="886"/>
      <c r="VS19" s="886"/>
      <c r="VT19" s="885"/>
      <c r="VU19" s="886"/>
      <c r="VV19" s="886"/>
      <c r="VW19" s="886"/>
      <c r="VX19" s="885"/>
      <c r="VY19" s="886"/>
      <c r="VZ19" s="886"/>
      <c r="WA19" s="886"/>
      <c r="WB19" s="885"/>
      <c r="WC19" s="886"/>
      <c r="WD19" s="886"/>
      <c r="WE19" s="886"/>
      <c r="WF19" s="885"/>
      <c r="WG19" s="886"/>
      <c r="WH19" s="886"/>
      <c r="WI19" s="886"/>
      <c r="WJ19" s="885"/>
      <c r="WK19" s="886"/>
      <c r="WL19" s="886"/>
      <c r="WM19" s="886"/>
      <c r="WN19" s="885"/>
      <c r="WO19" s="886"/>
      <c r="WP19" s="886"/>
      <c r="WQ19" s="886"/>
      <c r="WR19" s="885"/>
      <c r="WS19" s="886"/>
      <c r="WT19" s="886"/>
      <c r="WU19" s="886"/>
      <c r="WV19" s="885"/>
      <c r="WW19" s="886"/>
      <c r="WX19" s="886"/>
      <c r="WY19" s="886"/>
      <c r="WZ19" s="885"/>
      <c r="XA19" s="886"/>
      <c r="XB19" s="886"/>
      <c r="XC19" s="886"/>
      <c r="XD19" s="885"/>
      <c r="XE19" s="886"/>
      <c r="XF19" s="886"/>
      <c r="XG19" s="886"/>
      <c r="XH19" s="885"/>
      <c r="XI19" s="886"/>
      <c r="XJ19" s="886"/>
      <c r="XK19" s="886"/>
      <c r="XL19" s="885"/>
      <c r="XM19" s="886"/>
      <c r="XN19" s="886"/>
      <c r="XO19" s="886"/>
      <c r="XP19" s="885"/>
      <c r="XQ19" s="886"/>
      <c r="XR19" s="886"/>
      <c r="XS19" s="886"/>
      <c r="XT19" s="885"/>
      <c r="XU19" s="886"/>
      <c r="XV19" s="886"/>
      <c r="XW19" s="886"/>
      <c r="XX19" s="885"/>
      <c r="XY19" s="886"/>
      <c r="XZ19" s="886"/>
      <c r="YA19" s="886"/>
      <c r="YB19" s="885"/>
      <c r="YC19" s="886"/>
      <c r="YD19" s="886"/>
      <c r="YE19" s="886"/>
      <c r="YF19" s="885"/>
      <c r="YG19" s="886"/>
      <c r="YH19" s="886"/>
      <c r="YI19" s="886"/>
      <c r="YJ19" s="885"/>
      <c r="YK19" s="886"/>
      <c r="YL19" s="886"/>
      <c r="YM19" s="886"/>
      <c r="YN19" s="885"/>
      <c r="YO19" s="886"/>
      <c r="YP19" s="886"/>
      <c r="YQ19" s="886"/>
      <c r="YR19" s="885"/>
      <c r="YS19" s="886"/>
      <c r="YT19" s="886"/>
      <c r="YU19" s="886"/>
      <c r="YV19" s="885"/>
      <c r="YW19" s="886"/>
      <c r="YX19" s="886"/>
      <c r="YY19" s="886"/>
      <c r="YZ19" s="885"/>
      <c r="ZA19" s="886"/>
      <c r="ZB19" s="886"/>
      <c r="ZC19" s="886"/>
      <c r="ZD19" s="885"/>
      <c r="ZE19" s="886"/>
      <c r="ZF19" s="886"/>
      <c r="ZG19" s="886"/>
      <c r="ZH19" s="885"/>
      <c r="ZI19" s="886"/>
      <c r="ZJ19" s="886"/>
      <c r="ZK19" s="886"/>
      <c r="ZL19" s="885"/>
      <c r="ZM19" s="886"/>
      <c r="ZN19" s="886"/>
      <c r="ZO19" s="886"/>
      <c r="ZP19" s="885"/>
      <c r="ZQ19" s="886"/>
      <c r="ZR19" s="886"/>
      <c r="ZS19" s="886"/>
      <c r="ZT19" s="885"/>
      <c r="ZU19" s="886"/>
      <c r="ZV19" s="886"/>
      <c r="ZW19" s="886"/>
      <c r="ZX19" s="885"/>
      <c r="ZY19" s="886"/>
      <c r="ZZ19" s="886"/>
      <c r="AAA19" s="886"/>
      <c r="AAB19" s="885"/>
      <c r="AAC19" s="886"/>
      <c r="AAD19" s="886"/>
      <c r="AAE19" s="886"/>
      <c r="AAF19" s="885"/>
      <c r="AAG19" s="886"/>
      <c r="AAH19" s="886"/>
      <c r="AAI19" s="886"/>
      <c r="AAJ19" s="885"/>
      <c r="AAK19" s="886"/>
      <c r="AAL19" s="886"/>
      <c r="AAM19" s="886"/>
      <c r="AAN19" s="885"/>
      <c r="AAO19" s="886"/>
      <c r="AAP19" s="886"/>
      <c r="AAQ19" s="886"/>
      <c r="AAR19" s="885"/>
      <c r="AAS19" s="886"/>
      <c r="AAT19" s="886"/>
      <c r="AAU19" s="886"/>
      <c r="AAV19" s="885"/>
      <c r="AAW19" s="886"/>
      <c r="AAX19" s="886"/>
      <c r="AAY19" s="886"/>
      <c r="AAZ19" s="885"/>
      <c r="ABA19" s="886"/>
      <c r="ABB19" s="886"/>
      <c r="ABC19" s="886"/>
      <c r="ABD19" s="885"/>
      <c r="ABE19" s="886"/>
      <c r="ABF19" s="886"/>
      <c r="ABG19" s="886"/>
      <c r="ABH19" s="885"/>
      <c r="ABI19" s="886"/>
      <c r="ABJ19" s="886"/>
      <c r="ABK19" s="886"/>
      <c r="ABL19" s="885"/>
      <c r="ABM19" s="886"/>
      <c r="ABN19" s="886"/>
      <c r="ABO19" s="886"/>
      <c r="ABP19" s="885"/>
      <c r="ABQ19" s="886"/>
      <c r="ABR19" s="886"/>
      <c r="ABS19" s="886"/>
      <c r="ABT19" s="885"/>
      <c r="ABU19" s="886"/>
      <c r="ABV19" s="886"/>
      <c r="ABW19" s="886"/>
      <c r="ABX19" s="885"/>
      <c r="ABY19" s="886"/>
      <c r="ABZ19" s="886"/>
      <c r="ACA19" s="886"/>
      <c r="ACB19" s="885"/>
      <c r="ACC19" s="886"/>
      <c r="ACD19" s="886"/>
      <c r="ACE19" s="886"/>
      <c r="ACF19" s="885"/>
      <c r="ACG19" s="886"/>
      <c r="ACH19" s="886"/>
      <c r="ACI19" s="886"/>
      <c r="ACJ19" s="885"/>
      <c r="ACK19" s="886"/>
      <c r="ACL19" s="886"/>
      <c r="ACM19" s="886"/>
      <c r="ACN19" s="885"/>
      <c r="ACO19" s="886"/>
      <c r="ACP19" s="886"/>
      <c r="ACQ19" s="886"/>
      <c r="ACR19" s="885"/>
      <c r="ACS19" s="886"/>
      <c r="ACT19" s="886"/>
      <c r="ACU19" s="886"/>
      <c r="ACV19" s="885"/>
      <c r="ACW19" s="886"/>
      <c r="ACX19" s="886"/>
      <c r="ACY19" s="886"/>
      <c r="ACZ19" s="885"/>
      <c r="ADA19" s="886"/>
      <c r="ADB19" s="886"/>
      <c r="ADC19" s="886"/>
      <c r="ADD19" s="885"/>
      <c r="ADE19" s="886"/>
      <c r="ADF19" s="886"/>
      <c r="ADG19" s="886"/>
      <c r="ADH19" s="885"/>
      <c r="ADI19" s="886"/>
      <c r="ADJ19" s="886"/>
      <c r="ADK19" s="886"/>
      <c r="ADL19" s="885"/>
      <c r="ADM19" s="886"/>
      <c r="ADN19" s="886"/>
      <c r="ADO19" s="886"/>
      <c r="ADP19" s="885"/>
      <c r="ADQ19" s="886"/>
      <c r="ADR19" s="886"/>
      <c r="ADS19" s="886"/>
      <c r="ADT19" s="885"/>
      <c r="ADU19" s="886"/>
      <c r="ADV19" s="886"/>
      <c r="ADW19" s="886"/>
      <c r="ADX19" s="885"/>
      <c r="ADY19" s="886"/>
      <c r="ADZ19" s="886"/>
      <c r="AEA19" s="886"/>
      <c r="AEB19" s="885"/>
      <c r="AEC19" s="886"/>
      <c r="AED19" s="886"/>
      <c r="AEE19" s="886"/>
      <c r="AEF19" s="885"/>
      <c r="AEG19" s="886"/>
      <c r="AEH19" s="886"/>
      <c r="AEI19" s="886"/>
      <c r="AEJ19" s="885"/>
      <c r="AEK19" s="886"/>
      <c r="AEL19" s="886"/>
      <c r="AEM19" s="886"/>
      <c r="AEN19" s="885"/>
      <c r="AEO19" s="886"/>
      <c r="AEP19" s="886"/>
      <c r="AEQ19" s="886"/>
      <c r="AER19" s="885"/>
      <c r="AES19" s="886"/>
      <c r="AET19" s="886"/>
      <c r="AEU19" s="886"/>
      <c r="AEV19" s="885"/>
      <c r="AEW19" s="886"/>
      <c r="AEX19" s="886"/>
      <c r="AEY19" s="886"/>
      <c r="AEZ19" s="885"/>
      <c r="AFA19" s="886"/>
      <c r="AFB19" s="886"/>
      <c r="AFC19" s="886"/>
      <c r="AFD19" s="885"/>
      <c r="AFE19" s="886"/>
      <c r="AFF19" s="886"/>
      <c r="AFG19" s="886"/>
      <c r="AFH19" s="885"/>
      <c r="AFI19" s="886"/>
      <c r="AFJ19" s="886"/>
      <c r="AFK19" s="886"/>
      <c r="AFL19" s="885"/>
      <c r="AFM19" s="886"/>
      <c r="AFN19" s="886"/>
      <c r="AFO19" s="886"/>
      <c r="AFP19" s="885"/>
      <c r="AFQ19" s="886"/>
      <c r="AFR19" s="886"/>
      <c r="AFS19" s="886"/>
      <c r="AFT19" s="885"/>
      <c r="AFU19" s="886"/>
      <c r="AFV19" s="886"/>
      <c r="AFW19" s="886"/>
      <c r="AFX19" s="885"/>
      <c r="AFY19" s="886"/>
      <c r="AFZ19" s="886"/>
      <c r="AGA19" s="886"/>
      <c r="AGB19" s="885"/>
      <c r="AGC19" s="886"/>
      <c r="AGD19" s="886"/>
      <c r="AGE19" s="886"/>
      <c r="AGF19" s="885"/>
      <c r="AGG19" s="886"/>
      <c r="AGH19" s="886"/>
      <c r="AGI19" s="886"/>
      <c r="AGJ19" s="885"/>
      <c r="AGK19" s="886"/>
      <c r="AGL19" s="886"/>
      <c r="AGM19" s="886"/>
      <c r="AGN19" s="885"/>
      <c r="AGO19" s="886"/>
      <c r="AGP19" s="886"/>
      <c r="AGQ19" s="886"/>
      <c r="AGR19" s="885"/>
      <c r="AGS19" s="886"/>
      <c r="AGT19" s="886"/>
      <c r="AGU19" s="886"/>
      <c r="AGV19" s="885"/>
      <c r="AGW19" s="886"/>
      <c r="AGX19" s="886"/>
      <c r="AGY19" s="886"/>
      <c r="AGZ19" s="885"/>
      <c r="AHA19" s="886"/>
      <c r="AHB19" s="886"/>
      <c r="AHC19" s="886"/>
      <c r="AHD19" s="885"/>
      <c r="AHE19" s="886"/>
      <c r="AHF19" s="886"/>
      <c r="AHG19" s="886"/>
      <c r="AHH19" s="885"/>
      <c r="AHI19" s="886"/>
      <c r="AHJ19" s="886"/>
      <c r="AHK19" s="886"/>
      <c r="AHL19" s="885"/>
      <c r="AHM19" s="886"/>
      <c r="AHN19" s="886"/>
      <c r="AHO19" s="886"/>
      <c r="AHP19" s="885"/>
      <c r="AHQ19" s="886"/>
      <c r="AHR19" s="886"/>
      <c r="AHS19" s="886"/>
      <c r="AHT19" s="885"/>
      <c r="AHU19" s="886"/>
      <c r="AHV19" s="886"/>
      <c r="AHW19" s="886"/>
      <c r="AHX19" s="885"/>
      <c r="AHY19" s="886"/>
      <c r="AHZ19" s="886"/>
      <c r="AIA19" s="886"/>
      <c r="AIB19" s="885"/>
      <c r="AIC19" s="886"/>
      <c r="AID19" s="886"/>
      <c r="AIE19" s="886"/>
      <c r="AIF19" s="885"/>
      <c r="AIG19" s="886"/>
      <c r="AIH19" s="886"/>
      <c r="AII19" s="886"/>
      <c r="AIJ19" s="885"/>
      <c r="AIK19" s="886"/>
      <c r="AIL19" s="886"/>
      <c r="AIM19" s="886"/>
      <c r="AIN19" s="885"/>
      <c r="AIO19" s="886"/>
      <c r="AIP19" s="886"/>
      <c r="AIQ19" s="886"/>
      <c r="AIR19" s="885"/>
      <c r="AIS19" s="886"/>
      <c r="AIT19" s="886"/>
      <c r="AIU19" s="886"/>
      <c r="AIV19" s="885"/>
      <c r="AIW19" s="886"/>
      <c r="AIX19" s="886"/>
      <c r="AIY19" s="886"/>
      <c r="AIZ19" s="885"/>
      <c r="AJA19" s="886"/>
      <c r="AJB19" s="886"/>
      <c r="AJC19" s="886"/>
      <c r="AJD19" s="885"/>
      <c r="AJE19" s="886"/>
      <c r="AJF19" s="886"/>
      <c r="AJG19" s="886"/>
      <c r="AJH19" s="885"/>
      <c r="AJI19" s="886"/>
      <c r="AJJ19" s="886"/>
      <c r="AJK19" s="886"/>
      <c r="AJL19" s="885"/>
      <c r="AJM19" s="886"/>
      <c r="AJN19" s="886"/>
      <c r="AJO19" s="886"/>
      <c r="AJP19" s="885"/>
      <c r="AJQ19" s="886"/>
      <c r="AJR19" s="886"/>
      <c r="AJS19" s="886"/>
      <c r="AJT19" s="885"/>
      <c r="AJU19" s="886"/>
      <c r="AJV19" s="886"/>
      <c r="AJW19" s="886"/>
      <c r="AJX19" s="885"/>
      <c r="AJY19" s="886"/>
      <c r="AJZ19" s="886"/>
      <c r="AKA19" s="886"/>
      <c r="AKB19" s="885"/>
      <c r="AKC19" s="886"/>
      <c r="AKD19" s="886"/>
      <c r="AKE19" s="886"/>
      <c r="AKF19" s="885"/>
      <c r="AKG19" s="886"/>
      <c r="AKH19" s="886"/>
      <c r="AKI19" s="886"/>
      <c r="AKJ19" s="885"/>
      <c r="AKK19" s="886"/>
      <c r="AKL19" s="886"/>
      <c r="AKM19" s="886"/>
      <c r="AKN19" s="885"/>
      <c r="AKO19" s="886"/>
      <c r="AKP19" s="886"/>
      <c r="AKQ19" s="886"/>
      <c r="AKR19" s="885"/>
      <c r="AKS19" s="886"/>
      <c r="AKT19" s="886"/>
      <c r="AKU19" s="886"/>
      <c r="AKV19" s="885"/>
      <c r="AKW19" s="886"/>
      <c r="AKX19" s="886"/>
      <c r="AKY19" s="886"/>
      <c r="AKZ19" s="885"/>
      <c r="ALA19" s="886"/>
      <c r="ALB19" s="886"/>
      <c r="ALC19" s="886"/>
      <c r="ALD19" s="885"/>
      <c r="ALE19" s="886"/>
      <c r="ALF19" s="886"/>
      <c r="ALG19" s="886"/>
      <c r="ALH19" s="885"/>
      <c r="ALI19" s="886"/>
      <c r="ALJ19" s="886"/>
      <c r="ALK19" s="886"/>
      <c r="ALL19" s="885"/>
      <c r="ALM19" s="886"/>
      <c r="ALN19" s="886"/>
      <c r="ALO19" s="886"/>
      <c r="ALP19" s="885"/>
      <c r="ALQ19" s="886"/>
      <c r="ALR19" s="886"/>
      <c r="ALS19" s="886"/>
      <c r="ALT19" s="885"/>
      <c r="ALU19" s="886"/>
      <c r="ALV19" s="886"/>
      <c r="ALW19" s="886"/>
      <c r="ALX19" s="885"/>
      <c r="ALY19" s="886"/>
      <c r="ALZ19" s="886"/>
      <c r="AMA19" s="886"/>
      <c r="AMB19" s="885"/>
      <c r="AMC19" s="886"/>
      <c r="AMD19" s="886"/>
      <c r="AME19" s="886"/>
      <c r="AMF19" s="885"/>
      <c r="AMG19" s="886"/>
      <c r="AMH19" s="886"/>
      <c r="AMI19" s="886"/>
      <c r="AMJ19" s="885"/>
      <c r="AMK19" s="886"/>
      <c r="AML19" s="886"/>
      <c r="AMM19" s="886"/>
      <c r="AMN19" s="885"/>
      <c r="AMO19" s="886"/>
      <c r="AMP19" s="886"/>
      <c r="AMQ19" s="886"/>
      <c r="AMR19" s="885"/>
      <c r="AMS19" s="886"/>
      <c r="AMT19" s="886"/>
      <c r="AMU19" s="886"/>
      <c r="AMV19" s="885"/>
      <c r="AMW19" s="886"/>
      <c r="AMX19" s="886"/>
      <c r="AMY19" s="886"/>
      <c r="AMZ19" s="885"/>
      <c r="ANA19" s="886"/>
      <c r="ANB19" s="886"/>
      <c r="ANC19" s="886"/>
      <c r="AND19" s="885"/>
      <c r="ANE19" s="886"/>
      <c r="ANF19" s="886"/>
      <c r="ANG19" s="886"/>
      <c r="ANH19" s="885"/>
      <c r="ANI19" s="886"/>
      <c r="ANJ19" s="886"/>
      <c r="ANK19" s="886"/>
      <c r="ANL19" s="885"/>
      <c r="ANM19" s="886"/>
      <c r="ANN19" s="886"/>
      <c r="ANO19" s="886"/>
      <c r="ANP19" s="885"/>
      <c r="ANQ19" s="886"/>
      <c r="ANR19" s="886"/>
      <c r="ANS19" s="886"/>
      <c r="ANT19" s="885"/>
      <c r="ANU19" s="886"/>
      <c r="ANV19" s="886"/>
      <c r="ANW19" s="886"/>
      <c r="ANX19" s="885"/>
      <c r="ANY19" s="886"/>
      <c r="ANZ19" s="886"/>
      <c r="AOA19" s="886"/>
      <c r="AOB19" s="885"/>
      <c r="AOC19" s="886"/>
      <c r="AOD19" s="886"/>
      <c r="AOE19" s="886"/>
      <c r="AOF19" s="885"/>
      <c r="AOG19" s="886"/>
      <c r="AOH19" s="886"/>
      <c r="AOI19" s="886"/>
      <c r="AOJ19" s="885"/>
      <c r="AOK19" s="886"/>
      <c r="AOL19" s="886"/>
      <c r="AOM19" s="886"/>
      <c r="AON19" s="885"/>
      <c r="AOO19" s="886"/>
      <c r="AOP19" s="886"/>
      <c r="AOQ19" s="886"/>
      <c r="AOR19" s="885"/>
      <c r="AOS19" s="886"/>
      <c r="AOT19" s="886"/>
      <c r="AOU19" s="886"/>
      <c r="AOV19" s="885"/>
      <c r="AOW19" s="886"/>
      <c r="AOX19" s="886"/>
      <c r="AOY19" s="886"/>
      <c r="AOZ19" s="885"/>
      <c r="APA19" s="886"/>
      <c r="APB19" s="886"/>
      <c r="APC19" s="886"/>
      <c r="APD19" s="885"/>
      <c r="APE19" s="886"/>
      <c r="APF19" s="886"/>
      <c r="APG19" s="886"/>
      <c r="APH19" s="885"/>
      <c r="API19" s="886"/>
      <c r="APJ19" s="886"/>
      <c r="APK19" s="886"/>
      <c r="APL19" s="885"/>
      <c r="APM19" s="886"/>
      <c r="APN19" s="886"/>
      <c r="APO19" s="886"/>
      <c r="APP19" s="885"/>
      <c r="APQ19" s="886"/>
      <c r="APR19" s="886"/>
      <c r="APS19" s="886"/>
      <c r="APT19" s="885"/>
      <c r="APU19" s="886"/>
      <c r="APV19" s="886"/>
      <c r="APW19" s="886"/>
      <c r="APX19" s="885"/>
      <c r="APY19" s="886"/>
      <c r="APZ19" s="886"/>
      <c r="AQA19" s="886"/>
      <c r="AQB19" s="885"/>
      <c r="AQC19" s="886"/>
      <c r="AQD19" s="886"/>
      <c r="AQE19" s="886"/>
      <c r="AQF19" s="885"/>
      <c r="AQG19" s="886"/>
      <c r="AQH19" s="886"/>
      <c r="AQI19" s="886"/>
      <c r="AQJ19" s="885"/>
      <c r="AQK19" s="886"/>
      <c r="AQL19" s="886"/>
      <c r="AQM19" s="886"/>
      <c r="AQN19" s="885"/>
      <c r="AQO19" s="886"/>
      <c r="AQP19" s="886"/>
      <c r="AQQ19" s="886"/>
      <c r="AQR19" s="885"/>
      <c r="AQS19" s="886"/>
      <c r="AQT19" s="886"/>
      <c r="AQU19" s="886"/>
      <c r="AQV19" s="885"/>
      <c r="AQW19" s="886"/>
      <c r="AQX19" s="886"/>
      <c r="AQY19" s="886"/>
      <c r="AQZ19" s="885"/>
      <c r="ARA19" s="886"/>
      <c r="ARB19" s="886"/>
      <c r="ARC19" s="886"/>
      <c r="ARD19" s="885"/>
      <c r="ARE19" s="886"/>
      <c r="ARF19" s="886"/>
      <c r="ARG19" s="886"/>
      <c r="ARH19" s="885"/>
      <c r="ARI19" s="886"/>
      <c r="ARJ19" s="886"/>
      <c r="ARK19" s="886"/>
      <c r="ARL19" s="885"/>
      <c r="ARM19" s="886"/>
      <c r="ARN19" s="886"/>
      <c r="ARO19" s="886"/>
      <c r="ARP19" s="885"/>
      <c r="ARQ19" s="886"/>
      <c r="ARR19" s="886"/>
      <c r="ARS19" s="886"/>
      <c r="ART19" s="885"/>
      <c r="ARU19" s="886"/>
      <c r="ARV19" s="886"/>
      <c r="ARW19" s="886"/>
      <c r="ARX19" s="885"/>
      <c r="ARY19" s="886"/>
      <c r="ARZ19" s="886"/>
      <c r="ASA19" s="886"/>
      <c r="ASB19" s="885"/>
      <c r="ASC19" s="886"/>
      <c r="ASD19" s="886"/>
      <c r="ASE19" s="886"/>
      <c r="ASF19" s="885"/>
      <c r="ASG19" s="886"/>
      <c r="ASH19" s="886"/>
      <c r="ASI19" s="886"/>
      <c r="ASJ19" s="885"/>
      <c r="ASK19" s="886"/>
      <c r="ASL19" s="886"/>
      <c r="ASM19" s="886"/>
      <c r="ASN19" s="885"/>
      <c r="ASO19" s="886"/>
      <c r="ASP19" s="886"/>
      <c r="ASQ19" s="886"/>
      <c r="ASR19" s="885"/>
      <c r="ASS19" s="886"/>
      <c r="AST19" s="886"/>
      <c r="ASU19" s="886"/>
      <c r="ASV19" s="885"/>
      <c r="ASW19" s="886"/>
      <c r="ASX19" s="886"/>
      <c r="ASY19" s="886"/>
      <c r="ASZ19" s="885"/>
      <c r="ATA19" s="886"/>
      <c r="ATB19" s="886"/>
      <c r="ATC19" s="886"/>
      <c r="ATD19" s="885"/>
      <c r="ATE19" s="886"/>
      <c r="ATF19" s="886"/>
      <c r="ATG19" s="886"/>
      <c r="ATH19" s="885"/>
      <c r="ATI19" s="886"/>
      <c r="ATJ19" s="886"/>
      <c r="ATK19" s="886"/>
      <c r="ATL19" s="885"/>
      <c r="ATM19" s="886"/>
      <c r="ATN19" s="886"/>
      <c r="ATO19" s="886"/>
      <c r="ATP19" s="885"/>
      <c r="ATQ19" s="886"/>
      <c r="ATR19" s="886"/>
      <c r="ATS19" s="886"/>
      <c r="ATT19" s="885"/>
      <c r="ATU19" s="886"/>
      <c r="ATV19" s="886"/>
      <c r="ATW19" s="886"/>
      <c r="ATX19" s="885"/>
      <c r="ATY19" s="886"/>
      <c r="ATZ19" s="886"/>
      <c r="AUA19" s="886"/>
      <c r="AUB19" s="885"/>
      <c r="AUC19" s="886"/>
      <c r="AUD19" s="886"/>
      <c r="AUE19" s="886"/>
      <c r="AUF19" s="885"/>
      <c r="AUG19" s="886"/>
      <c r="AUH19" s="886"/>
      <c r="AUI19" s="886"/>
      <c r="AUJ19" s="885"/>
      <c r="AUK19" s="886"/>
      <c r="AUL19" s="886"/>
      <c r="AUM19" s="886"/>
      <c r="AUN19" s="885"/>
      <c r="AUO19" s="886"/>
      <c r="AUP19" s="886"/>
      <c r="AUQ19" s="886"/>
      <c r="AUR19" s="885"/>
      <c r="AUS19" s="886"/>
      <c r="AUT19" s="886"/>
      <c r="AUU19" s="886"/>
      <c r="AUV19" s="885"/>
      <c r="AUW19" s="886"/>
      <c r="AUX19" s="886"/>
      <c r="AUY19" s="886"/>
      <c r="AUZ19" s="885"/>
      <c r="AVA19" s="886"/>
      <c r="AVB19" s="886"/>
      <c r="AVC19" s="886"/>
      <c r="AVD19" s="885"/>
      <c r="AVE19" s="886"/>
      <c r="AVF19" s="886"/>
      <c r="AVG19" s="886"/>
      <c r="AVH19" s="885"/>
      <c r="AVI19" s="886"/>
      <c r="AVJ19" s="886"/>
      <c r="AVK19" s="886"/>
      <c r="AVL19" s="885"/>
      <c r="AVM19" s="886"/>
      <c r="AVN19" s="886"/>
      <c r="AVO19" s="886"/>
      <c r="AVP19" s="885"/>
      <c r="AVQ19" s="886"/>
      <c r="AVR19" s="886"/>
      <c r="AVS19" s="886"/>
      <c r="AVT19" s="885"/>
      <c r="AVU19" s="886"/>
      <c r="AVV19" s="886"/>
      <c r="AVW19" s="886"/>
      <c r="AVX19" s="885"/>
      <c r="AVY19" s="886"/>
      <c r="AVZ19" s="886"/>
      <c r="AWA19" s="886"/>
      <c r="AWB19" s="885"/>
      <c r="AWC19" s="886"/>
      <c r="AWD19" s="886"/>
      <c r="AWE19" s="886"/>
      <c r="AWF19" s="885"/>
      <c r="AWG19" s="886"/>
      <c r="AWH19" s="886"/>
      <c r="AWI19" s="886"/>
      <c r="AWJ19" s="885"/>
      <c r="AWK19" s="886"/>
      <c r="AWL19" s="886"/>
      <c r="AWM19" s="886"/>
      <c r="AWN19" s="885"/>
      <c r="AWO19" s="886"/>
      <c r="AWP19" s="886"/>
      <c r="AWQ19" s="886"/>
      <c r="AWR19" s="885"/>
      <c r="AWS19" s="886"/>
      <c r="AWT19" s="886"/>
      <c r="AWU19" s="886"/>
      <c r="AWV19" s="885"/>
      <c r="AWW19" s="886"/>
      <c r="AWX19" s="886"/>
      <c r="AWY19" s="886"/>
      <c r="AWZ19" s="885"/>
      <c r="AXA19" s="886"/>
      <c r="AXB19" s="886"/>
      <c r="AXC19" s="886"/>
      <c r="AXD19" s="885"/>
      <c r="AXE19" s="886"/>
      <c r="AXF19" s="886"/>
      <c r="AXG19" s="886"/>
      <c r="AXH19" s="885"/>
      <c r="AXI19" s="886"/>
      <c r="AXJ19" s="886"/>
      <c r="AXK19" s="886"/>
      <c r="AXL19" s="885"/>
      <c r="AXM19" s="886"/>
      <c r="AXN19" s="886"/>
      <c r="AXO19" s="886"/>
      <c r="AXP19" s="885"/>
      <c r="AXQ19" s="886"/>
      <c r="AXR19" s="886"/>
      <c r="AXS19" s="886"/>
      <c r="AXT19" s="885"/>
      <c r="AXU19" s="886"/>
      <c r="AXV19" s="886"/>
      <c r="AXW19" s="886"/>
      <c r="AXX19" s="885"/>
      <c r="AXY19" s="886"/>
      <c r="AXZ19" s="886"/>
      <c r="AYA19" s="886"/>
      <c r="AYB19" s="885"/>
      <c r="AYC19" s="886"/>
      <c r="AYD19" s="886"/>
      <c r="AYE19" s="886"/>
      <c r="AYF19" s="885"/>
      <c r="AYG19" s="886"/>
      <c r="AYH19" s="886"/>
      <c r="AYI19" s="886"/>
      <c r="AYJ19" s="885"/>
      <c r="AYK19" s="886"/>
      <c r="AYL19" s="886"/>
      <c r="AYM19" s="886"/>
      <c r="AYN19" s="885"/>
      <c r="AYO19" s="886"/>
      <c r="AYP19" s="886"/>
      <c r="AYQ19" s="886"/>
      <c r="AYR19" s="885"/>
      <c r="AYS19" s="886"/>
      <c r="AYT19" s="886"/>
      <c r="AYU19" s="886"/>
      <c r="AYV19" s="885"/>
      <c r="AYW19" s="886"/>
      <c r="AYX19" s="886"/>
      <c r="AYY19" s="886"/>
      <c r="AYZ19" s="885"/>
      <c r="AZA19" s="886"/>
      <c r="AZB19" s="886"/>
      <c r="AZC19" s="886"/>
      <c r="AZD19" s="885"/>
      <c r="AZE19" s="886"/>
      <c r="AZF19" s="886"/>
      <c r="AZG19" s="886"/>
      <c r="AZH19" s="885"/>
      <c r="AZI19" s="886"/>
      <c r="AZJ19" s="886"/>
      <c r="AZK19" s="886"/>
      <c r="AZL19" s="885"/>
      <c r="AZM19" s="886"/>
      <c r="AZN19" s="886"/>
      <c r="AZO19" s="886"/>
      <c r="AZP19" s="885"/>
      <c r="AZQ19" s="886"/>
      <c r="AZR19" s="886"/>
      <c r="AZS19" s="886"/>
      <c r="AZT19" s="885"/>
      <c r="AZU19" s="886"/>
      <c r="AZV19" s="886"/>
      <c r="AZW19" s="886"/>
      <c r="AZX19" s="885"/>
      <c r="AZY19" s="886"/>
      <c r="AZZ19" s="886"/>
      <c r="BAA19" s="886"/>
      <c r="BAB19" s="885"/>
      <c r="BAC19" s="886"/>
      <c r="BAD19" s="886"/>
      <c r="BAE19" s="886"/>
      <c r="BAF19" s="885"/>
      <c r="BAG19" s="886"/>
      <c r="BAH19" s="886"/>
      <c r="BAI19" s="886"/>
      <c r="BAJ19" s="885"/>
      <c r="BAK19" s="886"/>
      <c r="BAL19" s="886"/>
      <c r="BAM19" s="886"/>
      <c r="BAN19" s="885"/>
      <c r="BAO19" s="886"/>
      <c r="BAP19" s="886"/>
      <c r="BAQ19" s="886"/>
      <c r="BAR19" s="885"/>
      <c r="BAS19" s="886"/>
      <c r="BAT19" s="886"/>
      <c r="BAU19" s="886"/>
      <c r="BAV19" s="885"/>
      <c r="BAW19" s="886"/>
      <c r="BAX19" s="886"/>
      <c r="BAY19" s="886"/>
      <c r="BAZ19" s="885"/>
      <c r="BBA19" s="886"/>
      <c r="BBB19" s="886"/>
      <c r="BBC19" s="886"/>
      <c r="BBD19" s="885"/>
      <c r="BBE19" s="886"/>
      <c r="BBF19" s="886"/>
      <c r="BBG19" s="886"/>
      <c r="BBH19" s="885"/>
      <c r="BBI19" s="886"/>
      <c r="BBJ19" s="886"/>
      <c r="BBK19" s="886"/>
      <c r="BBL19" s="885"/>
      <c r="BBM19" s="886"/>
      <c r="BBN19" s="886"/>
      <c r="BBO19" s="886"/>
      <c r="BBP19" s="885"/>
      <c r="BBQ19" s="886"/>
      <c r="BBR19" s="886"/>
      <c r="BBS19" s="886"/>
      <c r="BBT19" s="885"/>
      <c r="BBU19" s="886"/>
      <c r="BBV19" s="886"/>
      <c r="BBW19" s="886"/>
      <c r="BBX19" s="885"/>
      <c r="BBY19" s="886"/>
      <c r="BBZ19" s="886"/>
      <c r="BCA19" s="886"/>
      <c r="BCB19" s="885"/>
      <c r="BCC19" s="886"/>
      <c r="BCD19" s="886"/>
      <c r="BCE19" s="886"/>
      <c r="BCF19" s="885"/>
      <c r="BCG19" s="886"/>
      <c r="BCH19" s="886"/>
      <c r="BCI19" s="886"/>
      <c r="BCJ19" s="885"/>
      <c r="BCK19" s="886"/>
      <c r="BCL19" s="886"/>
      <c r="BCM19" s="886"/>
      <c r="BCN19" s="885"/>
      <c r="BCO19" s="886"/>
      <c r="BCP19" s="886"/>
      <c r="BCQ19" s="886"/>
      <c r="BCR19" s="885"/>
      <c r="BCS19" s="886"/>
      <c r="BCT19" s="886"/>
      <c r="BCU19" s="886"/>
      <c r="BCV19" s="885"/>
      <c r="BCW19" s="886"/>
      <c r="BCX19" s="886"/>
      <c r="BCY19" s="886"/>
      <c r="BCZ19" s="885"/>
      <c r="BDA19" s="886"/>
      <c r="BDB19" s="886"/>
      <c r="BDC19" s="886"/>
      <c r="BDD19" s="885"/>
      <c r="BDE19" s="886"/>
      <c r="BDF19" s="886"/>
      <c r="BDG19" s="886"/>
      <c r="BDH19" s="885"/>
      <c r="BDI19" s="886"/>
      <c r="BDJ19" s="886"/>
      <c r="BDK19" s="886"/>
      <c r="BDL19" s="885"/>
      <c r="BDM19" s="886"/>
      <c r="BDN19" s="886"/>
      <c r="BDO19" s="886"/>
      <c r="BDP19" s="885"/>
      <c r="BDQ19" s="886"/>
      <c r="BDR19" s="886"/>
      <c r="BDS19" s="886"/>
      <c r="BDT19" s="885"/>
      <c r="BDU19" s="886"/>
      <c r="BDV19" s="886"/>
      <c r="BDW19" s="886"/>
      <c r="BDX19" s="885"/>
      <c r="BDY19" s="886"/>
      <c r="BDZ19" s="886"/>
      <c r="BEA19" s="886"/>
      <c r="BEB19" s="885"/>
      <c r="BEC19" s="886"/>
      <c r="BED19" s="886"/>
      <c r="BEE19" s="886"/>
      <c r="BEF19" s="885"/>
      <c r="BEG19" s="886"/>
      <c r="BEH19" s="886"/>
      <c r="BEI19" s="886"/>
      <c r="BEJ19" s="885"/>
      <c r="BEK19" s="886"/>
      <c r="BEL19" s="886"/>
      <c r="BEM19" s="886"/>
      <c r="BEN19" s="885"/>
      <c r="BEO19" s="886"/>
      <c r="BEP19" s="886"/>
      <c r="BEQ19" s="886"/>
      <c r="BER19" s="885"/>
      <c r="BES19" s="886"/>
      <c r="BET19" s="886"/>
      <c r="BEU19" s="886"/>
      <c r="BEV19" s="885"/>
      <c r="BEW19" s="886"/>
      <c r="BEX19" s="886"/>
      <c r="BEY19" s="886"/>
      <c r="BEZ19" s="885"/>
      <c r="BFA19" s="886"/>
      <c r="BFB19" s="886"/>
      <c r="BFC19" s="886"/>
      <c r="BFD19" s="885"/>
      <c r="BFE19" s="886"/>
      <c r="BFF19" s="886"/>
      <c r="BFG19" s="886"/>
      <c r="BFH19" s="885"/>
      <c r="BFI19" s="886"/>
      <c r="BFJ19" s="886"/>
      <c r="BFK19" s="886"/>
      <c r="BFL19" s="885"/>
      <c r="BFM19" s="886"/>
      <c r="BFN19" s="886"/>
      <c r="BFO19" s="886"/>
      <c r="BFP19" s="885"/>
      <c r="BFQ19" s="886"/>
      <c r="BFR19" s="886"/>
      <c r="BFS19" s="886"/>
      <c r="BFT19" s="885"/>
      <c r="BFU19" s="886"/>
      <c r="BFV19" s="886"/>
      <c r="BFW19" s="886"/>
      <c r="BFX19" s="885"/>
      <c r="BFY19" s="886"/>
      <c r="BFZ19" s="886"/>
      <c r="BGA19" s="886"/>
      <c r="BGB19" s="885"/>
      <c r="BGC19" s="886"/>
      <c r="BGD19" s="886"/>
      <c r="BGE19" s="886"/>
      <c r="BGF19" s="885"/>
      <c r="BGG19" s="886"/>
      <c r="BGH19" s="886"/>
      <c r="BGI19" s="886"/>
      <c r="BGJ19" s="885"/>
      <c r="BGK19" s="886"/>
      <c r="BGL19" s="886"/>
      <c r="BGM19" s="886"/>
      <c r="BGN19" s="885"/>
      <c r="BGO19" s="886"/>
      <c r="BGP19" s="886"/>
      <c r="BGQ19" s="886"/>
      <c r="BGR19" s="885"/>
      <c r="BGS19" s="886"/>
      <c r="BGT19" s="886"/>
      <c r="BGU19" s="886"/>
      <c r="BGV19" s="885"/>
      <c r="BGW19" s="886"/>
      <c r="BGX19" s="886"/>
      <c r="BGY19" s="886"/>
      <c r="BGZ19" s="885"/>
      <c r="BHA19" s="886"/>
      <c r="BHB19" s="886"/>
      <c r="BHC19" s="886"/>
      <c r="BHD19" s="885"/>
      <c r="BHE19" s="886"/>
      <c r="BHF19" s="886"/>
      <c r="BHG19" s="886"/>
      <c r="BHH19" s="885"/>
      <c r="BHI19" s="886"/>
      <c r="BHJ19" s="886"/>
      <c r="BHK19" s="886"/>
      <c r="BHL19" s="885"/>
      <c r="BHM19" s="886"/>
      <c r="BHN19" s="886"/>
      <c r="BHO19" s="886"/>
      <c r="BHP19" s="885"/>
      <c r="BHQ19" s="886"/>
      <c r="BHR19" s="886"/>
      <c r="BHS19" s="886"/>
      <c r="BHT19" s="885"/>
      <c r="BHU19" s="886"/>
      <c r="BHV19" s="886"/>
      <c r="BHW19" s="886"/>
      <c r="BHX19" s="885"/>
      <c r="BHY19" s="886"/>
      <c r="BHZ19" s="886"/>
      <c r="BIA19" s="886"/>
      <c r="BIB19" s="885"/>
      <c r="BIC19" s="886"/>
      <c r="BID19" s="886"/>
      <c r="BIE19" s="886"/>
      <c r="BIF19" s="885"/>
      <c r="BIG19" s="886"/>
      <c r="BIH19" s="886"/>
      <c r="BII19" s="886"/>
      <c r="BIJ19" s="885"/>
      <c r="BIK19" s="886"/>
      <c r="BIL19" s="886"/>
      <c r="BIM19" s="886"/>
      <c r="BIN19" s="885"/>
      <c r="BIO19" s="886"/>
      <c r="BIP19" s="886"/>
      <c r="BIQ19" s="886"/>
      <c r="BIR19" s="885"/>
      <c r="BIS19" s="886"/>
      <c r="BIT19" s="886"/>
      <c r="BIU19" s="886"/>
      <c r="BIV19" s="885"/>
      <c r="BIW19" s="886"/>
      <c r="BIX19" s="886"/>
      <c r="BIY19" s="886"/>
      <c r="BIZ19" s="885"/>
      <c r="BJA19" s="886"/>
      <c r="BJB19" s="886"/>
      <c r="BJC19" s="886"/>
      <c r="BJD19" s="885"/>
      <c r="BJE19" s="886"/>
      <c r="BJF19" s="886"/>
      <c r="BJG19" s="886"/>
      <c r="BJH19" s="885"/>
      <c r="BJI19" s="886"/>
      <c r="BJJ19" s="886"/>
      <c r="BJK19" s="886"/>
      <c r="BJL19" s="885"/>
      <c r="BJM19" s="886"/>
      <c r="BJN19" s="886"/>
      <c r="BJO19" s="886"/>
      <c r="BJP19" s="885"/>
      <c r="BJQ19" s="886"/>
      <c r="BJR19" s="886"/>
      <c r="BJS19" s="886"/>
      <c r="BJT19" s="885"/>
      <c r="BJU19" s="886"/>
      <c r="BJV19" s="886"/>
      <c r="BJW19" s="886"/>
      <c r="BJX19" s="885"/>
      <c r="BJY19" s="886"/>
      <c r="BJZ19" s="886"/>
      <c r="BKA19" s="886"/>
      <c r="BKB19" s="885"/>
      <c r="BKC19" s="886"/>
      <c r="BKD19" s="886"/>
      <c r="BKE19" s="886"/>
      <c r="BKF19" s="885"/>
      <c r="BKG19" s="886"/>
      <c r="BKH19" s="886"/>
      <c r="BKI19" s="886"/>
      <c r="BKJ19" s="885"/>
      <c r="BKK19" s="886"/>
      <c r="BKL19" s="886"/>
      <c r="BKM19" s="886"/>
      <c r="BKN19" s="885"/>
      <c r="BKO19" s="886"/>
      <c r="BKP19" s="886"/>
      <c r="BKQ19" s="886"/>
      <c r="BKR19" s="885"/>
      <c r="BKS19" s="886"/>
      <c r="BKT19" s="886"/>
      <c r="BKU19" s="886"/>
      <c r="BKV19" s="885"/>
      <c r="BKW19" s="886"/>
      <c r="BKX19" s="886"/>
      <c r="BKY19" s="886"/>
      <c r="BKZ19" s="885"/>
      <c r="BLA19" s="886"/>
      <c r="BLB19" s="886"/>
      <c r="BLC19" s="886"/>
      <c r="BLD19" s="885"/>
      <c r="BLE19" s="886"/>
      <c r="BLF19" s="886"/>
      <c r="BLG19" s="886"/>
      <c r="BLH19" s="885"/>
      <c r="BLI19" s="886"/>
      <c r="BLJ19" s="886"/>
      <c r="BLK19" s="886"/>
      <c r="BLL19" s="885"/>
      <c r="BLM19" s="886"/>
      <c r="BLN19" s="886"/>
      <c r="BLO19" s="886"/>
      <c r="BLP19" s="885"/>
      <c r="BLQ19" s="886"/>
      <c r="BLR19" s="886"/>
      <c r="BLS19" s="886"/>
      <c r="BLT19" s="885"/>
      <c r="BLU19" s="886"/>
      <c r="BLV19" s="886"/>
      <c r="BLW19" s="886"/>
      <c r="BLX19" s="885"/>
      <c r="BLY19" s="886"/>
      <c r="BLZ19" s="886"/>
      <c r="BMA19" s="886"/>
      <c r="BMB19" s="885"/>
      <c r="BMC19" s="886"/>
      <c r="BMD19" s="886"/>
      <c r="BME19" s="886"/>
      <c r="BMF19" s="885"/>
      <c r="BMG19" s="886"/>
      <c r="BMH19" s="886"/>
      <c r="BMI19" s="886"/>
      <c r="BMJ19" s="885"/>
      <c r="BMK19" s="886"/>
      <c r="BML19" s="886"/>
      <c r="BMM19" s="886"/>
      <c r="BMN19" s="885"/>
      <c r="BMO19" s="886"/>
      <c r="BMP19" s="886"/>
      <c r="BMQ19" s="886"/>
      <c r="BMR19" s="885"/>
      <c r="BMS19" s="886"/>
      <c r="BMT19" s="886"/>
      <c r="BMU19" s="886"/>
      <c r="BMV19" s="885"/>
      <c r="BMW19" s="886"/>
      <c r="BMX19" s="886"/>
      <c r="BMY19" s="886"/>
      <c r="BMZ19" s="885"/>
      <c r="BNA19" s="886"/>
      <c r="BNB19" s="886"/>
      <c r="BNC19" s="886"/>
      <c r="BND19" s="885"/>
      <c r="BNE19" s="886"/>
      <c r="BNF19" s="886"/>
      <c r="BNG19" s="886"/>
      <c r="BNH19" s="885"/>
      <c r="BNI19" s="886"/>
      <c r="BNJ19" s="886"/>
      <c r="BNK19" s="886"/>
      <c r="BNL19" s="885"/>
      <c r="BNM19" s="886"/>
      <c r="BNN19" s="886"/>
      <c r="BNO19" s="886"/>
      <c r="BNP19" s="885"/>
      <c r="BNQ19" s="886"/>
      <c r="BNR19" s="886"/>
      <c r="BNS19" s="886"/>
      <c r="BNT19" s="885"/>
      <c r="BNU19" s="886"/>
      <c r="BNV19" s="886"/>
      <c r="BNW19" s="886"/>
      <c r="BNX19" s="885"/>
      <c r="BNY19" s="886"/>
      <c r="BNZ19" s="886"/>
      <c r="BOA19" s="886"/>
      <c r="BOB19" s="885"/>
      <c r="BOC19" s="886"/>
      <c r="BOD19" s="886"/>
      <c r="BOE19" s="886"/>
      <c r="BOF19" s="885"/>
      <c r="BOG19" s="886"/>
      <c r="BOH19" s="886"/>
      <c r="BOI19" s="886"/>
      <c r="BOJ19" s="885"/>
      <c r="BOK19" s="886"/>
      <c r="BOL19" s="886"/>
      <c r="BOM19" s="886"/>
      <c r="BON19" s="885"/>
      <c r="BOO19" s="886"/>
      <c r="BOP19" s="886"/>
      <c r="BOQ19" s="886"/>
      <c r="BOR19" s="885"/>
      <c r="BOS19" s="886"/>
      <c r="BOT19" s="886"/>
      <c r="BOU19" s="886"/>
      <c r="BOV19" s="885"/>
      <c r="BOW19" s="886"/>
      <c r="BOX19" s="886"/>
      <c r="BOY19" s="886"/>
      <c r="BOZ19" s="885"/>
      <c r="BPA19" s="886"/>
      <c r="BPB19" s="886"/>
      <c r="BPC19" s="886"/>
      <c r="BPD19" s="885"/>
      <c r="BPE19" s="886"/>
      <c r="BPF19" s="886"/>
      <c r="BPG19" s="886"/>
      <c r="BPH19" s="885"/>
      <c r="BPI19" s="886"/>
      <c r="BPJ19" s="886"/>
      <c r="BPK19" s="886"/>
      <c r="BPL19" s="885"/>
      <c r="BPM19" s="886"/>
      <c r="BPN19" s="886"/>
      <c r="BPO19" s="886"/>
      <c r="BPP19" s="885"/>
      <c r="BPQ19" s="886"/>
      <c r="BPR19" s="886"/>
      <c r="BPS19" s="886"/>
      <c r="BPT19" s="885"/>
      <c r="BPU19" s="886"/>
      <c r="BPV19" s="886"/>
      <c r="BPW19" s="886"/>
      <c r="BPX19" s="885"/>
      <c r="BPY19" s="886"/>
      <c r="BPZ19" s="886"/>
      <c r="BQA19" s="886"/>
      <c r="BQB19" s="885"/>
      <c r="BQC19" s="886"/>
      <c r="BQD19" s="886"/>
      <c r="BQE19" s="886"/>
      <c r="BQF19" s="885"/>
      <c r="BQG19" s="886"/>
      <c r="BQH19" s="886"/>
      <c r="BQI19" s="886"/>
      <c r="BQJ19" s="885"/>
      <c r="BQK19" s="886"/>
      <c r="BQL19" s="886"/>
      <c r="BQM19" s="886"/>
      <c r="BQN19" s="885"/>
      <c r="BQO19" s="886"/>
      <c r="BQP19" s="886"/>
      <c r="BQQ19" s="886"/>
      <c r="BQR19" s="885"/>
      <c r="BQS19" s="886"/>
      <c r="BQT19" s="886"/>
      <c r="BQU19" s="886"/>
      <c r="BQV19" s="885"/>
      <c r="BQW19" s="886"/>
      <c r="BQX19" s="886"/>
      <c r="BQY19" s="886"/>
      <c r="BQZ19" s="885"/>
      <c r="BRA19" s="886"/>
      <c r="BRB19" s="886"/>
      <c r="BRC19" s="886"/>
      <c r="BRD19" s="885"/>
      <c r="BRE19" s="886"/>
      <c r="BRF19" s="886"/>
      <c r="BRG19" s="886"/>
      <c r="BRH19" s="885"/>
      <c r="BRI19" s="886"/>
      <c r="BRJ19" s="886"/>
      <c r="BRK19" s="886"/>
      <c r="BRL19" s="885"/>
      <c r="BRM19" s="886"/>
      <c r="BRN19" s="886"/>
      <c r="BRO19" s="886"/>
      <c r="BRP19" s="885"/>
      <c r="BRQ19" s="886"/>
      <c r="BRR19" s="886"/>
      <c r="BRS19" s="886"/>
      <c r="BRT19" s="885"/>
      <c r="BRU19" s="886"/>
      <c r="BRV19" s="886"/>
      <c r="BRW19" s="886"/>
      <c r="BRX19" s="885"/>
      <c r="BRY19" s="886"/>
      <c r="BRZ19" s="886"/>
      <c r="BSA19" s="886"/>
      <c r="BSB19" s="885"/>
      <c r="BSC19" s="886"/>
      <c r="BSD19" s="886"/>
      <c r="BSE19" s="886"/>
      <c r="BSF19" s="885"/>
      <c r="BSG19" s="886"/>
      <c r="BSH19" s="886"/>
      <c r="BSI19" s="886"/>
      <c r="BSJ19" s="885"/>
      <c r="BSK19" s="886"/>
      <c r="BSL19" s="886"/>
      <c r="BSM19" s="886"/>
      <c r="BSN19" s="885"/>
      <c r="BSO19" s="886"/>
      <c r="BSP19" s="886"/>
      <c r="BSQ19" s="886"/>
      <c r="BSR19" s="885"/>
      <c r="BSS19" s="886"/>
      <c r="BST19" s="886"/>
      <c r="BSU19" s="886"/>
      <c r="BSV19" s="885"/>
      <c r="BSW19" s="886"/>
      <c r="BSX19" s="886"/>
      <c r="BSY19" s="886"/>
      <c r="BSZ19" s="885"/>
      <c r="BTA19" s="886"/>
      <c r="BTB19" s="886"/>
      <c r="BTC19" s="886"/>
      <c r="BTD19" s="885"/>
      <c r="BTE19" s="886"/>
      <c r="BTF19" s="886"/>
      <c r="BTG19" s="886"/>
      <c r="BTH19" s="885"/>
      <c r="BTI19" s="886"/>
      <c r="BTJ19" s="886"/>
      <c r="BTK19" s="886"/>
      <c r="BTL19" s="885"/>
      <c r="BTM19" s="886"/>
      <c r="BTN19" s="886"/>
      <c r="BTO19" s="886"/>
      <c r="BTP19" s="885"/>
      <c r="BTQ19" s="886"/>
      <c r="BTR19" s="886"/>
      <c r="BTS19" s="886"/>
      <c r="BTT19" s="885"/>
      <c r="BTU19" s="886"/>
      <c r="BTV19" s="886"/>
      <c r="BTW19" s="886"/>
      <c r="BTX19" s="885"/>
      <c r="BTY19" s="886"/>
      <c r="BTZ19" s="886"/>
      <c r="BUA19" s="886"/>
      <c r="BUB19" s="885"/>
      <c r="BUC19" s="886"/>
      <c r="BUD19" s="886"/>
      <c r="BUE19" s="886"/>
      <c r="BUF19" s="885"/>
      <c r="BUG19" s="886"/>
      <c r="BUH19" s="886"/>
      <c r="BUI19" s="886"/>
      <c r="BUJ19" s="885"/>
      <c r="BUK19" s="886"/>
      <c r="BUL19" s="886"/>
      <c r="BUM19" s="886"/>
      <c r="BUN19" s="885"/>
      <c r="BUO19" s="886"/>
      <c r="BUP19" s="886"/>
      <c r="BUQ19" s="886"/>
      <c r="BUR19" s="885"/>
      <c r="BUS19" s="886"/>
      <c r="BUT19" s="886"/>
      <c r="BUU19" s="886"/>
      <c r="BUV19" s="885"/>
      <c r="BUW19" s="886"/>
      <c r="BUX19" s="886"/>
      <c r="BUY19" s="886"/>
      <c r="BUZ19" s="885"/>
      <c r="BVA19" s="886"/>
      <c r="BVB19" s="886"/>
      <c r="BVC19" s="886"/>
      <c r="BVD19" s="885"/>
      <c r="BVE19" s="886"/>
      <c r="BVF19" s="886"/>
      <c r="BVG19" s="886"/>
      <c r="BVH19" s="885"/>
      <c r="BVI19" s="886"/>
      <c r="BVJ19" s="886"/>
      <c r="BVK19" s="886"/>
      <c r="BVL19" s="885"/>
      <c r="BVM19" s="886"/>
      <c r="BVN19" s="886"/>
      <c r="BVO19" s="886"/>
      <c r="BVP19" s="885"/>
      <c r="BVQ19" s="886"/>
      <c r="BVR19" s="886"/>
      <c r="BVS19" s="886"/>
      <c r="BVT19" s="885"/>
      <c r="BVU19" s="886"/>
      <c r="BVV19" s="886"/>
      <c r="BVW19" s="886"/>
      <c r="BVX19" s="885"/>
      <c r="BVY19" s="886"/>
      <c r="BVZ19" s="886"/>
      <c r="BWA19" s="886"/>
      <c r="BWB19" s="885"/>
      <c r="BWC19" s="886"/>
      <c r="BWD19" s="886"/>
      <c r="BWE19" s="886"/>
      <c r="BWF19" s="885"/>
      <c r="BWG19" s="886"/>
      <c r="BWH19" s="886"/>
      <c r="BWI19" s="886"/>
      <c r="BWJ19" s="885"/>
      <c r="BWK19" s="886"/>
      <c r="BWL19" s="886"/>
      <c r="BWM19" s="886"/>
      <c r="BWN19" s="885"/>
      <c r="BWO19" s="886"/>
      <c r="BWP19" s="886"/>
      <c r="BWQ19" s="886"/>
      <c r="BWR19" s="885"/>
      <c r="BWS19" s="886"/>
      <c r="BWT19" s="886"/>
      <c r="BWU19" s="886"/>
      <c r="BWV19" s="885"/>
      <c r="BWW19" s="886"/>
      <c r="BWX19" s="886"/>
      <c r="BWY19" s="886"/>
      <c r="BWZ19" s="885"/>
      <c r="BXA19" s="886"/>
      <c r="BXB19" s="886"/>
      <c r="BXC19" s="886"/>
      <c r="BXD19" s="885"/>
      <c r="BXE19" s="886"/>
      <c r="BXF19" s="886"/>
      <c r="BXG19" s="886"/>
      <c r="BXH19" s="885"/>
      <c r="BXI19" s="886"/>
      <c r="BXJ19" s="886"/>
      <c r="BXK19" s="886"/>
      <c r="BXL19" s="885"/>
      <c r="BXM19" s="886"/>
      <c r="BXN19" s="886"/>
      <c r="BXO19" s="886"/>
      <c r="BXP19" s="885"/>
      <c r="BXQ19" s="886"/>
      <c r="BXR19" s="886"/>
      <c r="BXS19" s="886"/>
      <c r="BXT19" s="885"/>
      <c r="BXU19" s="886"/>
      <c r="BXV19" s="886"/>
      <c r="BXW19" s="886"/>
      <c r="BXX19" s="885"/>
      <c r="BXY19" s="886"/>
      <c r="BXZ19" s="886"/>
      <c r="BYA19" s="886"/>
      <c r="BYB19" s="885"/>
      <c r="BYC19" s="886"/>
      <c r="BYD19" s="886"/>
      <c r="BYE19" s="886"/>
      <c r="BYF19" s="885"/>
      <c r="BYG19" s="886"/>
      <c r="BYH19" s="886"/>
      <c r="BYI19" s="886"/>
      <c r="BYJ19" s="885"/>
      <c r="BYK19" s="886"/>
      <c r="BYL19" s="886"/>
      <c r="BYM19" s="886"/>
      <c r="BYN19" s="885"/>
      <c r="BYO19" s="886"/>
      <c r="BYP19" s="886"/>
      <c r="BYQ19" s="886"/>
      <c r="BYR19" s="885"/>
      <c r="BYS19" s="886"/>
      <c r="BYT19" s="886"/>
      <c r="BYU19" s="886"/>
      <c r="BYV19" s="885"/>
      <c r="BYW19" s="886"/>
      <c r="BYX19" s="886"/>
      <c r="BYY19" s="886"/>
      <c r="BYZ19" s="885"/>
      <c r="BZA19" s="886"/>
      <c r="BZB19" s="886"/>
      <c r="BZC19" s="886"/>
      <c r="BZD19" s="885"/>
      <c r="BZE19" s="886"/>
      <c r="BZF19" s="886"/>
      <c r="BZG19" s="886"/>
      <c r="BZH19" s="885"/>
      <c r="BZI19" s="886"/>
      <c r="BZJ19" s="886"/>
      <c r="BZK19" s="886"/>
      <c r="BZL19" s="885"/>
      <c r="BZM19" s="886"/>
      <c r="BZN19" s="886"/>
      <c r="BZO19" s="886"/>
      <c r="BZP19" s="885"/>
      <c r="BZQ19" s="886"/>
      <c r="BZR19" s="886"/>
      <c r="BZS19" s="886"/>
      <c r="BZT19" s="885"/>
      <c r="BZU19" s="886"/>
      <c r="BZV19" s="886"/>
      <c r="BZW19" s="886"/>
      <c r="BZX19" s="885"/>
      <c r="BZY19" s="886"/>
      <c r="BZZ19" s="886"/>
      <c r="CAA19" s="886"/>
      <c r="CAB19" s="885"/>
      <c r="CAC19" s="886"/>
      <c r="CAD19" s="886"/>
      <c r="CAE19" s="886"/>
      <c r="CAF19" s="885"/>
      <c r="CAG19" s="886"/>
      <c r="CAH19" s="886"/>
      <c r="CAI19" s="886"/>
      <c r="CAJ19" s="885"/>
      <c r="CAK19" s="886"/>
      <c r="CAL19" s="886"/>
      <c r="CAM19" s="886"/>
      <c r="CAN19" s="885"/>
      <c r="CAO19" s="886"/>
      <c r="CAP19" s="886"/>
      <c r="CAQ19" s="886"/>
      <c r="CAR19" s="885"/>
      <c r="CAS19" s="886"/>
      <c r="CAT19" s="886"/>
      <c r="CAU19" s="886"/>
      <c r="CAV19" s="885"/>
      <c r="CAW19" s="886"/>
      <c r="CAX19" s="886"/>
      <c r="CAY19" s="886"/>
      <c r="CAZ19" s="885"/>
      <c r="CBA19" s="886"/>
      <c r="CBB19" s="886"/>
      <c r="CBC19" s="886"/>
      <c r="CBD19" s="885"/>
      <c r="CBE19" s="886"/>
      <c r="CBF19" s="886"/>
      <c r="CBG19" s="886"/>
      <c r="CBH19" s="885"/>
      <c r="CBI19" s="886"/>
      <c r="CBJ19" s="886"/>
      <c r="CBK19" s="886"/>
      <c r="CBL19" s="885"/>
      <c r="CBM19" s="886"/>
      <c r="CBN19" s="886"/>
      <c r="CBO19" s="886"/>
      <c r="CBP19" s="885"/>
      <c r="CBQ19" s="886"/>
      <c r="CBR19" s="886"/>
      <c r="CBS19" s="886"/>
      <c r="CBT19" s="885"/>
      <c r="CBU19" s="886"/>
      <c r="CBV19" s="886"/>
      <c r="CBW19" s="886"/>
      <c r="CBX19" s="885"/>
      <c r="CBY19" s="886"/>
      <c r="CBZ19" s="886"/>
      <c r="CCA19" s="886"/>
      <c r="CCB19" s="885"/>
      <c r="CCC19" s="886"/>
      <c r="CCD19" s="886"/>
      <c r="CCE19" s="886"/>
      <c r="CCF19" s="885"/>
      <c r="CCG19" s="886"/>
      <c r="CCH19" s="886"/>
      <c r="CCI19" s="886"/>
      <c r="CCJ19" s="885"/>
      <c r="CCK19" s="886"/>
      <c r="CCL19" s="886"/>
      <c r="CCM19" s="886"/>
      <c r="CCN19" s="885"/>
      <c r="CCO19" s="886"/>
      <c r="CCP19" s="886"/>
      <c r="CCQ19" s="886"/>
      <c r="CCR19" s="885"/>
      <c r="CCS19" s="886"/>
      <c r="CCT19" s="886"/>
      <c r="CCU19" s="886"/>
      <c r="CCV19" s="885"/>
      <c r="CCW19" s="886"/>
      <c r="CCX19" s="886"/>
      <c r="CCY19" s="886"/>
      <c r="CCZ19" s="885"/>
      <c r="CDA19" s="886"/>
      <c r="CDB19" s="886"/>
      <c r="CDC19" s="886"/>
      <c r="CDD19" s="885"/>
      <c r="CDE19" s="886"/>
      <c r="CDF19" s="886"/>
      <c r="CDG19" s="886"/>
      <c r="CDH19" s="885"/>
      <c r="CDI19" s="886"/>
      <c r="CDJ19" s="886"/>
      <c r="CDK19" s="886"/>
      <c r="CDL19" s="885"/>
      <c r="CDM19" s="886"/>
      <c r="CDN19" s="886"/>
      <c r="CDO19" s="886"/>
      <c r="CDP19" s="885"/>
      <c r="CDQ19" s="886"/>
      <c r="CDR19" s="886"/>
      <c r="CDS19" s="886"/>
      <c r="CDT19" s="885"/>
      <c r="CDU19" s="886"/>
      <c r="CDV19" s="886"/>
      <c r="CDW19" s="886"/>
      <c r="CDX19" s="885"/>
      <c r="CDY19" s="886"/>
      <c r="CDZ19" s="886"/>
      <c r="CEA19" s="886"/>
      <c r="CEB19" s="885"/>
      <c r="CEC19" s="886"/>
      <c r="CED19" s="886"/>
      <c r="CEE19" s="886"/>
      <c r="CEF19" s="885"/>
      <c r="CEG19" s="886"/>
      <c r="CEH19" s="886"/>
      <c r="CEI19" s="886"/>
      <c r="CEJ19" s="885"/>
      <c r="CEK19" s="886"/>
      <c r="CEL19" s="886"/>
      <c r="CEM19" s="886"/>
      <c r="CEN19" s="885"/>
      <c r="CEO19" s="886"/>
      <c r="CEP19" s="886"/>
      <c r="CEQ19" s="886"/>
      <c r="CER19" s="885"/>
      <c r="CES19" s="886"/>
      <c r="CET19" s="886"/>
      <c r="CEU19" s="886"/>
      <c r="CEV19" s="885"/>
      <c r="CEW19" s="886"/>
      <c r="CEX19" s="886"/>
      <c r="CEY19" s="886"/>
      <c r="CEZ19" s="885"/>
      <c r="CFA19" s="886"/>
      <c r="CFB19" s="886"/>
      <c r="CFC19" s="886"/>
      <c r="CFD19" s="885"/>
      <c r="CFE19" s="886"/>
      <c r="CFF19" s="886"/>
      <c r="CFG19" s="886"/>
      <c r="CFH19" s="885"/>
      <c r="CFI19" s="886"/>
      <c r="CFJ19" s="886"/>
      <c r="CFK19" s="886"/>
      <c r="CFL19" s="885"/>
      <c r="CFM19" s="886"/>
      <c r="CFN19" s="886"/>
      <c r="CFO19" s="886"/>
      <c r="CFP19" s="885"/>
      <c r="CFQ19" s="886"/>
      <c r="CFR19" s="886"/>
      <c r="CFS19" s="886"/>
      <c r="CFT19" s="885"/>
      <c r="CFU19" s="886"/>
      <c r="CFV19" s="886"/>
      <c r="CFW19" s="886"/>
      <c r="CFX19" s="885"/>
      <c r="CFY19" s="886"/>
      <c r="CFZ19" s="886"/>
      <c r="CGA19" s="886"/>
      <c r="CGB19" s="885"/>
      <c r="CGC19" s="886"/>
      <c r="CGD19" s="886"/>
      <c r="CGE19" s="886"/>
      <c r="CGF19" s="885"/>
      <c r="CGG19" s="886"/>
      <c r="CGH19" s="886"/>
      <c r="CGI19" s="886"/>
      <c r="CGJ19" s="885"/>
      <c r="CGK19" s="886"/>
      <c r="CGL19" s="886"/>
      <c r="CGM19" s="886"/>
      <c r="CGN19" s="885"/>
      <c r="CGO19" s="886"/>
      <c r="CGP19" s="886"/>
      <c r="CGQ19" s="886"/>
      <c r="CGR19" s="885"/>
      <c r="CGS19" s="886"/>
      <c r="CGT19" s="886"/>
      <c r="CGU19" s="886"/>
      <c r="CGV19" s="885"/>
      <c r="CGW19" s="886"/>
      <c r="CGX19" s="886"/>
      <c r="CGY19" s="886"/>
      <c r="CGZ19" s="885"/>
      <c r="CHA19" s="886"/>
      <c r="CHB19" s="886"/>
      <c r="CHC19" s="886"/>
      <c r="CHD19" s="885"/>
      <c r="CHE19" s="886"/>
      <c r="CHF19" s="886"/>
      <c r="CHG19" s="886"/>
      <c r="CHH19" s="885"/>
      <c r="CHI19" s="886"/>
      <c r="CHJ19" s="886"/>
      <c r="CHK19" s="886"/>
      <c r="CHL19" s="885"/>
      <c r="CHM19" s="886"/>
      <c r="CHN19" s="886"/>
      <c r="CHO19" s="886"/>
      <c r="CHP19" s="885"/>
      <c r="CHQ19" s="886"/>
      <c r="CHR19" s="886"/>
      <c r="CHS19" s="886"/>
      <c r="CHT19" s="885"/>
      <c r="CHU19" s="886"/>
      <c r="CHV19" s="886"/>
      <c r="CHW19" s="886"/>
      <c r="CHX19" s="885"/>
      <c r="CHY19" s="886"/>
      <c r="CHZ19" s="886"/>
      <c r="CIA19" s="886"/>
      <c r="CIB19" s="885"/>
      <c r="CIC19" s="886"/>
      <c r="CID19" s="886"/>
      <c r="CIE19" s="886"/>
      <c r="CIF19" s="885"/>
      <c r="CIG19" s="886"/>
      <c r="CIH19" s="886"/>
      <c r="CII19" s="886"/>
      <c r="CIJ19" s="885"/>
      <c r="CIK19" s="886"/>
      <c r="CIL19" s="886"/>
      <c r="CIM19" s="886"/>
      <c r="CIN19" s="885"/>
      <c r="CIO19" s="886"/>
      <c r="CIP19" s="886"/>
      <c r="CIQ19" s="886"/>
      <c r="CIR19" s="885"/>
      <c r="CIS19" s="886"/>
      <c r="CIT19" s="886"/>
      <c r="CIU19" s="886"/>
      <c r="CIV19" s="885"/>
      <c r="CIW19" s="886"/>
      <c r="CIX19" s="886"/>
      <c r="CIY19" s="886"/>
      <c r="CIZ19" s="885"/>
      <c r="CJA19" s="886"/>
      <c r="CJB19" s="886"/>
      <c r="CJC19" s="886"/>
      <c r="CJD19" s="885"/>
      <c r="CJE19" s="886"/>
      <c r="CJF19" s="886"/>
      <c r="CJG19" s="886"/>
      <c r="CJH19" s="885"/>
      <c r="CJI19" s="886"/>
      <c r="CJJ19" s="886"/>
      <c r="CJK19" s="886"/>
      <c r="CJL19" s="885"/>
      <c r="CJM19" s="886"/>
      <c r="CJN19" s="886"/>
      <c r="CJO19" s="886"/>
      <c r="CJP19" s="885"/>
      <c r="CJQ19" s="886"/>
      <c r="CJR19" s="886"/>
      <c r="CJS19" s="886"/>
      <c r="CJT19" s="885"/>
      <c r="CJU19" s="886"/>
      <c r="CJV19" s="886"/>
      <c r="CJW19" s="886"/>
      <c r="CJX19" s="885"/>
      <c r="CJY19" s="886"/>
      <c r="CJZ19" s="886"/>
      <c r="CKA19" s="886"/>
      <c r="CKB19" s="885"/>
      <c r="CKC19" s="886"/>
      <c r="CKD19" s="886"/>
      <c r="CKE19" s="886"/>
      <c r="CKF19" s="885"/>
      <c r="CKG19" s="886"/>
      <c r="CKH19" s="886"/>
      <c r="CKI19" s="886"/>
      <c r="CKJ19" s="885"/>
      <c r="CKK19" s="886"/>
      <c r="CKL19" s="886"/>
      <c r="CKM19" s="886"/>
      <c r="CKN19" s="885"/>
      <c r="CKO19" s="886"/>
      <c r="CKP19" s="886"/>
      <c r="CKQ19" s="886"/>
      <c r="CKR19" s="885"/>
      <c r="CKS19" s="886"/>
      <c r="CKT19" s="886"/>
      <c r="CKU19" s="886"/>
      <c r="CKV19" s="885"/>
      <c r="CKW19" s="886"/>
      <c r="CKX19" s="886"/>
      <c r="CKY19" s="886"/>
      <c r="CKZ19" s="885"/>
      <c r="CLA19" s="886"/>
      <c r="CLB19" s="886"/>
      <c r="CLC19" s="886"/>
      <c r="CLD19" s="885"/>
      <c r="CLE19" s="886"/>
      <c r="CLF19" s="886"/>
      <c r="CLG19" s="886"/>
      <c r="CLH19" s="885"/>
      <c r="CLI19" s="886"/>
      <c r="CLJ19" s="886"/>
      <c r="CLK19" s="886"/>
      <c r="CLL19" s="885"/>
      <c r="CLM19" s="886"/>
      <c r="CLN19" s="886"/>
      <c r="CLO19" s="886"/>
      <c r="CLP19" s="885"/>
      <c r="CLQ19" s="886"/>
      <c r="CLR19" s="886"/>
      <c r="CLS19" s="886"/>
      <c r="CLT19" s="885"/>
      <c r="CLU19" s="886"/>
      <c r="CLV19" s="886"/>
      <c r="CLW19" s="886"/>
      <c r="CLX19" s="885"/>
      <c r="CLY19" s="886"/>
      <c r="CLZ19" s="886"/>
      <c r="CMA19" s="886"/>
      <c r="CMB19" s="885"/>
      <c r="CMC19" s="886"/>
      <c r="CMD19" s="886"/>
      <c r="CME19" s="886"/>
      <c r="CMF19" s="885"/>
      <c r="CMG19" s="886"/>
      <c r="CMH19" s="886"/>
      <c r="CMI19" s="886"/>
      <c r="CMJ19" s="885"/>
      <c r="CMK19" s="886"/>
      <c r="CML19" s="886"/>
      <c r="CMM19" s="886"/>
      <c r="CMN19" s="885"/>
      <c r="CMO19" s="886"/>
      <c r="CMP19" s="886"/>
      <c r="CMQ19" s="886"/>
      <c r="CMR19" s="885"/>
      <c r="CMS19" s="886"/>
      <c r="CMT19" s="886"/>
      <c r="CMU19" s="886"/>
      <c r="CMV19" s="885"/>
      <c r="CMW19" s="886"/>
      <c r="CMX19" s="886"/>
      <c r="CMY19" s="886"/>
      <c r="CMZ19" s="885"/>
      <c r="CNA19" s="886"/>
      <c r="CNB19" s="886"/>
      <c r="CNC19" s="886"/>
      <c r="CND19" s="885"/>
      <c r="CNE19" s="886"/>
      <c r="CNF19" s="886"/>
      <c r="CNG19" s="886"/>
      <c r="CNH19" s="885"/>
      <c r="CNI19" s="886"/>
      <c r="CNJ19" s="886"/>
      <c r="CNK19" s="886"/>
      <c r="CNL19" s="885"/>
      <c r="CNM19" s="886"/>
      <c r="CNN19" s="886"/>
      <c r="CNO19" s="886"/>
      <c r="CNP19" s="885"/>
      <c r="CNQ19" s="886"/>
      <c r="CNR19" s="886"/>
      <c r="CNS19" s="886"/>
      <c r="CNT19" s="885"/>
      <c r="CNU19" s="886"/>
      <c r="CNV19" s="886"/>
      <c r="CNW19" s="886"/>
      <c r="CNX19" s="885"/>
      <c r="CNY19" s="886"/>
      <c r="CNZ19" s="886"/>
      <c r="COA19" s="886"/>
      <c r="COB19" s="885"/>
      <c r="COC19" s="886"/>
      <c r="COD19" s="886"/>
      <c r="COE19" s="886"/>
      <c r="COF19" s="885"/>
      <c r="COG19" s="886"/>
      <c r="COH19" s="886"/>
      <c r="COI19" s="886"/>
      <c r="COJ19" s="885"/>
      <c r="COK19" s="886"/>
      <c r="COL19" s="886"/>
      <c r="COM19" s="886"/>
      <c r="CON19" s="885"/>
      <c r="COO19" s="886"/>
      <c r="COP19" s="886"/>
      <c r="COQ19" s="886"/>
      <c r="COR19" s="885"/>
      <c r="COS19" s="886"/>
      <c r="COT19" s="886"/>
      <c r="COU19" s="886"/>
      <c r="COV19" s="885"/>
      <c r="COW19" s="886"/>
      <c r="COX19" s="886"/>
      <c r="COY19" s="886"/>
      <c r="COZ19" s="885"/>
      <c r="CPA19" s="886"/>
      <c r="CPB19" s="886"/>
      <c r="CPC19" s="886"/>
      <c r="CPD19" s="885"/>
      <c r="CPE19" s="886"/>
      <c r="CPF19" s="886"/>
      <c r="CPG19" s="886"/>
      <c r="CPH19" s="885"/>
      <c r="CPI19" s="886"/>
      <c r="CPJ19" s="886"/>
      <c r="CPK19" s="886"/>
      <c r="CPL19" s="885"/>
      <c r="CPM19" s="886"/>
      <c r="CPN19" s="886"/>
      <c r="CPO19" s="886"/>
      <c r="CPP19" s="885"/>
      <c r="CPQ19" s="886"/>
      <c r="CPR19" s="886"/>
      <c r="CPS19" s="886"/>
      <c r="CPT19" s="885"/>
      <c r="CPU19" s="886"/>
      <c r="CPV19" s="886"/>
      <c r="CPW19" s="886"/>
      <c r="CPX19" s="885"/>
      <c r="CPY19" s="886"/>
      <c r="CPZ19" s="886"/>
      <c r="CQA19" s="886"/>
      <c r="CQB19" s="885"/>
      <c r="CQC19" s="886"/>
      <c r="CQD19" s="886"/>
      <c r="CQE19" s="886"/>
      <c r="CQF19" s="885"/>
      <c r="CQG19" s="886"/>
      <c r="CQH19" s="886"/>
      <c r="CQI19" s="886"/>
      <c r="CQJ19" s="885"/>
      <c r="CQK19" s="886"/>
      <c r="CQL19" s="886"/>
      <c r="CQM19" s="886"/>
      <c r="CQN19" s="885"/>
      <c r="CQO19" s="886"/>
      <c r="CQP19" s="886"/>
      <c r="CQQ19" s="886"/>
      <c r="CQR19" s="885"/>
      <c r="CQS19" s="886"/>
      <c r="CQT19" s="886"/>
      <c r="CQU19" s="886"/>
      <c r="CQV19" s="885"/>
      <c r="CQW19" s="886"/>
      <c r="CQX19" s="886"/>
      <c r="CQY19" s="886"/>
      <c r="CQZ19" s="885"/>
      <c r="CRA19" s="886"/>
      <c r="CRB19" s="886"/>
      <c r="CRC19" s="886"/>
      <c r="CRD19" s="885"/>
      <c r="CRE19" s="886"/>
      <c r="CRF19" s="886"/>
      <c r="CRG19" s="886"/>
      <c r="CRH19" s="885"/>
      <c r="CRI19" s="886"/>
      <c r="CRJ19" s="886"/>
      <c r="CRK19" s="886"/>
      <c r="CRL19" s="885"/>
      <c r="CRM19" s="886"/>
      <c r="CRN19" s="886"/>
      <c r="CRO19" s="886"/>
      <c r="CRP19" s="885"/>
      <c r="CRQ19" s="886"/>
      <c r="CRR19" s="886"/>
      <c r="CRS19" s="886"/>
      <c r="CRT19" s="885"/>
      <c r="CRU19" s="886"/>
      <c r="CRV19" s="886"/>
      <c r="CRW19" s="886"/>
      <c r="CRX19" s="885"/>
      <c r="CRY19" s="886"/>
      <c r="CRZ19" s="886"/>
      <c r="CSA19" s="886"/>
      <c r="CSB19" s="885"/>
      <c r="CSC19" s="886"/>
      <c r="CSD19" s="886"/>
      <c r="CSE19" s="886"/>
      <c r="CSF19" s="885"/>
      <c r="CSG19" s="886"/>
      <c r="CSH19" s="886"/>
      <c r="CSI19" s="886"/>
      <c r="CSJ19" s="885"/>
      <c r="CSK19" s="886"/>
      <c r="CSL19" s="886"/>
      <c r="CSM19" s="886"/>
      <c r="CSN19" s="885"/>
      <c r="CSO19" s="886"/>
      <c r="CSP19" s="886"/>
      <c r="CSQ19" s="886"/>
      <c r="CSR19" s="885"/>
      <c r="CSS19" s="886"/>
      <c r="CST19" s="886"/>
      <c r="CSU19" s="886"/>
      <c r="CSV19" s="885"/>
      <c r="CSW19" s="886"/>
      <c r="CSX19" s="886"/>
      <c r="CSY19" s="886"/>
      <c r="CSZ19" s="885"/>
      <c r="CTA19" s="886"/>
      <c r="CTB19" s="886"/>
      <c r="CTC19" s="886"/>
      <c r="CTD19" s="885"/>
      <c r="CTE19" s="886"/>
      <c r="CTF19" s="886"/>
      <c r="CTG19" s="886"/>
      <c r="CTH19" s="885"/>
      <c r="CTI19" s="886"/>
      <c r="CTJ19" s="886"/>
      <c r="CTK19" s="886"/>
      <c r="CTL19" s="885"/>
      <c r="CTM19" s="886"/>
      <c r="CTN19" s="886"/>
      <c r="CTO19" s="886"/>
      <c r="CTP19" s="885"/>
      <c r="CTQ19" s="886"/>
      <c r="CTR19" s="886"/>
      <c r="CTS19" s="886"/>
      <c r="CTT19" s="885"/>
      <c r="CTU19" s="886"/>
      <c r="CTV19" s="886"/>
      <c r="CTW19" s="886"/>
      <c r="CTX19" s="885"/>
      <c r="CTY19" s="886"/>
      <c r="CTZ19" s="886"/>
      <c r="CUA19" s="886"/>
      <c r="CUB19" s="885"/>
      <c r="CUC19" s="886"/>
      <c r="CUD19" s="886"/>
      <c r="CUE19" s="886"/>
      <c r="CUF19" s="885"/>
      <c r="CUG19" s="886"/>
      <c r="CUH19" s="886"/>
      <c r="CUI19" s="886"/>
      <c r="CUJ19" s="885"/>
      <c r="CUK19" s="886"/>
      <c r="CUL19" s="886"/>
      <c r="CUM19" s="886"/>
      <c r="CUN19" s="885"/>
      <c r="CUO19" s="886"/>
      <c r="CUP19" s="886"/>
      <c r="CUQ19" s="886"/>
      <c r="CUR19" s="885"/>
      <c r="CUS19" s="886"/>
      <c r="CUT19" s="886"/>
      <c r="CUU19" s="886"/>
      <c r="CUV19" s="885"/>
      <c r="CUW19" s="886"/>
      <c r="CUX19" s="886"/>
      <c r="CUY19" s="886"/>
      <c r="CUZ19" s="885"/>
      <c r="CVA19" s="886"/>
      <c r="CVB19" s="886"/>
      <c r="CVC19" s="886"/>
      <c r="CVD19" s="885"/>
      <c r="CVE19" s="886"/>
      <c r="CVF19" s="886"/>
      <c r="CVG19" s="886"/>
      <c r="CVH19" s="885"/>
      <c r="CVI19" s="886"/>
      <c r="CVJ19" s="886"/>
      <c r="CVK19" s="886"/>
      <c r="CVL19" s="885"/>
      <c r="CVM19" s="886"/>
      <c r="CVN19" s="886"/>
      <c r="CVO19" s="886"/>
      <c r="CVP19" s="885"/>
      <c r="CVQ19" s="886"/>
      <c r="CVR19" s="886"/>
      <c r="CVS19" s="886"/>
      <c r="CVT19" s="885"/>
      <c r="CVU19" s="886"/>
      <c r="CVV19" s="886"/>
      <c r="CVW19" s="886"/>
      <c r="CVX19" s="885"/>
      <c r="CVY19" s="886"/>
      <c r="CVZ19" s="886"/>
      <c r="CWA19" s="886"/>
      <c r="CWB19" s="885"/>
      <c r="CWC19" s="886"/>
      <c r="CWD19" s="886"/>
      <c r="CWE19" s="886"/>
      <c r="CWF19" s="885"/>
      <c r="CWG19" s="886"/>
      <c r="CWH19" s="886"/>
      <c r="CWI19" s="886"/>
      <c r="CWJ19" s="885"/>
      <c r="CWK19" s="886"/>
      <c r="CWL19" s="886"/>
      <c r="CWM19" s="886"/>
      <c r="CWN19" s="885"/>
      <c r="CWO19" s="886"/>
      <c r="CWP19" s="886"/>
      <c r="CWQ19" s="886"/>
      <c r="CWR19" s="885"/>
      <c r="CWS19" s="886"/>
      <c r="CWT19" s="886"/>
      <c r="CWU19" s="886"/>
      <c r="CWV19" s="885"/>
      <c r="CWW19" s="886"/>
      <c r="CWX19" s="886"/>
      <c r="CWY19" s="886"/>
      <c r="CWZ19" s="885"/>
      <c r="CXA19" s="886"/>
      <c r="CXB19" s="886"/>
      <c r="CXC19" s="886"/>
      <c r="CXD19" s="885"/>
      <c r="CXE19" s="886"/>
      <c r="CXF19" s="886"/>
      <c r="CXG19" s="886"/>
      <c r="CXH19" s="885"/>
      <c r="CXI19" s="886"/>
      <c r="CXJ19" s="886"/>
      <c r="CXK19" s="886"/>
      <c r="CXL19" s="885"/>
      <c r="CXM19" s="886"/>
      <c r="CXN19" s="886"/>
      <c r="CXO19" s="886"/>
      <c r="CXP19" s="885"/>
      <c r="CXQ19" s="886"/>
      <c r="CXR19" s="886"/>
      <c r="CXS19" s="886"/>
      <c r="CXT19" s="885"/>
      <c r="CXU19" s="886"/>
      <c r="CXV19" s="886"/>
      <c r="CXW19" s="886"/>
      <c r="CXX19" s="885"/>
      <c r="CXY19" s="886"/>
      <c r="CXZ19" s="886"/>
      <c r="CYA19" s="886"/>
      <c r="CYB19" s="885"/>
      <c r="CYC19" s="886"/>
      <c r="CYD19" s="886"/>
      <c r="CYE19" s="886"/>
      <c r="CYF19" s="885"/>
      <c r="CYG19" s="886"/>
      <c r="CYH19" s="886"/>
      <c r="CYI19" s="886"/>
      <c r="CYJ19" s="885"/>
      <c r="CYK19" s="886"/>
      <c r="CYL19" s="886"/>
      <c r="CYM19" s="886"/>
      <c r="CYN19" s="885"/>
      <c r="CYO19" s="886"/>
      <c r="CYP19" s="886"/>
      <c r="CYQ19" s="886"/>
      <c r="CYR19" s="885"/>
      <c r="CYS19" s="886"/>
      <c r="CYT19" s="886"/>
      <c r="CYU19" s="886"/>
      <c r="CYV19" s="885"/>
      <c r="CYW19" s="886"/>
      <c r="CYX19" s="886"/>
      <c r="CYY19" s="886"/>
      <c r="CYZ19" s="885"/>
      <c r="CZA19" s="886"/>
      <c r="CZB19" s="886"/>
      <c r="CZC19" s="886"/>
      <c r="CZD19" s="885"/>
      <c r="CZE19" s="886"/>
      <c r="CZF19" s="886"/>
      <c r="CZG19" s="886"/>
      <c r="CZH19" s="885"/>
      <c r="CZI19" s="886"/>
      <c r="CZJ19" s="886"/>
      <c r="CZK19" s="886"/>
      <c r="CZL19" s="885"/>
      <c r="CZM19" s="886"/>
      <c r="CZN19" s="886"/>
      <c r="CZO19" s="886"/>
      <c r="CZP19" s="885"/>
      <c r="CZQ19" s="886"/>
      <c r="CZR19" s="886"/>
      <c r="CZS19" s="886"/>
      <c r="CZT19" s="885"/>
      <c r="CZU19" s="886"/>
      <c r="CZV19" s="886"/>
      <c r="CZW19" s="886"/>
      <c r="CZX19" s="885"/>
      <c r="CZY19" s="886"/>
      <c r="CZZ19" s="886"/>
      <c r="DAA19" s="886"/>
      <c r="DAB19" s="885"/>
      <c r="DAC19" s="886"/>
      <c r="DAD19" s="886"/>
      <c r="DAE19" s="886"/>
      <c r="DAF19" s="885"/>
      <c r="DAG19" s="886"/>
      <c r="DAH19" s="886"/>
      <c r="DAI19" s="886"/>
      <c r="DAJ19" s="885"/>
      <c r="DAK19" s="886"/>
      <c r="DAL19" s="886"/>
      <c r="DAM19" s="886"/>
      <c r="DAN19" s="885"/>
      <c r="DAO19" s="886"/>
      <c r="DAP19" s="886"/>
      <c r="DAQ19" s="886"/>
      <c r="DAR19" s="885"/>
      <c r="DAS19" s="886"/>
      <c r="DAT19" s="886"/>
      <c r="DAU19" s="886"/>
      <c r="DAV19" s="885"/>
      <c r="DAW19" s="886"/>
      <c r="DAX19" s="886"/>
      <c r="DAY19" s="886"/>
      <c r="DAZ19" s="885"/>
      <c r="DBA19" s="886"/>
      <c r="DBB19" s="886"/>
      <c r="DBC19" s="886"/>
      <c r="DBD19" s="885"/>
      <c r="DBE19" s="886"/>
      <c r="DBF19" s="886"/>
      <c r="DBG19" s="886"/>
      <c r="DBH19" s="885"/>
      <c r="DBI19" s="886"/>
      <c r="DBJ19" s="886"/>
      <c r="DBK19" s="886"/>
      <c r="DBL19" s="885"/>
      <c r="DBM19" s="886"/>
      <c r="DBN19" s="886"/>
      <c r="DBO19" s="886"/>
      <c r="DBP19" s="885"/>
      <c r="DBQ19" s="886"/>
      <c r="DBR19" s="886"/>
      <c r="DBS19" s="886"/>
      <c r="DBT19" s="885"/>
      <c r="DBU19" s="886"/>
      <c r="DBV19" s="886"/>
      <c r="DBW19" s="886"/>
      <c r="DBX19" s="885"/>
      <c r="DBY19" s="886"/>
      <c r="DBZ19" s="886"/>
      <c r="DCA19" s="886"/>
      <c r="DCB19" s="885"/>
      <c r="DCC19" s="886"/>
      <c r="DCD19" s="886"/>
      <c r="DCE19" s="886"/>
      <c r="DCF19" s="885"/>
      <c r="DCG19" s="886"/>
      <c r="DCH19" s="886"/>
      <c r="DCI19" s="886"/>
      <c r="DCJ19" s="885"/>
      <c r="DCK19" s="886"/>
      <c r="DCL19" s="886"/>
      <c r="DCM19" s="886"/>
      <c r="DCN19" s="885"/>
      <c r="DCO19" s="886"/>
      <c r="DCP19" s="886"/>
      <c r="DCQ19" s="886"/>
      <c r="DCR19" s="885"/>
      <c r="DCS19" s="886"/>
      <c r="DCT19" s="886"/>
      <c r="DCU19" s="886"/>
      <c r="DCV19" s="885"/>
      <c r="DCW19" s="886"/>
      <c r="DCX19" s="886"/>
      <c r="DCY19" s="886"/>
      <c r="DCZ19" s="885"/>
      <c r="DDA19" s="886"/>
      <c r="DDB19" s="886"/>
      <c r="DDC19" s="886"/>
      <c r="DDD19" s="885"/>
      <c r="DDE19" s="886"/>
      <c r="DDF19" s="886"/>
      <c r="DDG19" s="886"/>
      <c r="DDH19" s="885"/>
      <c r="DDI19" s="886"/>
      <c r="DDJ19" s="886"/>
      <c r="DDK19" s="886"/>
      <c r="DDL19" s="885"/>
      <c r="DDM19" s="886"/>
      <c r="DDN19" s="886"/>
      <c r="DDO19" s="886"/>
      <c r="DDP19" s="885"/>
      <c r="DDQ19" s="886"/>
      <c r="DDR19" s="886"/>
      <c r="DDS19" s="886"/>
      <c r="DDT19" s="885"/>
      <c r="DDU19" s="886"/>
      <c r="DDV19" s="886"/>
      <c r="DDW19" s="886"/>
      <c r="DDX19" s="885"/>
      <c r="DDY19" s="886"/>
      <c r="DDZ19" s="886"/>
      <c r="DEA19" s="886"/>
      <c r="DEB19" s="885"/>
      <c r="DEC19" s="886"/>
      <c r="DED19" s="886"/>
      <c r="DEE19" s="886"/>
      <c r="DEF19" s="885"/>
      <c r="DEG19" s="886"/>
      <c r="DEH19" s="886"/>
      <c r="DEI19" s="886"/>
      <c r="DEJ19" s="885"/>
      <c r="DEK19" s="886"/>
      <c r="DEL19" s="886"/>
      <c r="DEM19" s="886"/>
      <c r="DEN19" s="885"/>
      <c r="DEO19" s="886"/>
      <c r="DEP19" s="886"/>
      <c r="DEQ19" s="886"/>
      <c r="DER19" s="885"/>
      <c r="DES19" s="886"/>
      <c r="DET19" s="886"/>
      <c r="DEU19" s="886"/>
      <c r="DEV19" s="885"/>
      <c r="DEW19" s="886"/>
      <c r="DEX19" s="886"/>
      <c r="DEY19" s="886"/>
      <c r="DEZ19" s="885"/>
      <c r="DFA19" s="886"/>
      <c r="DFB19" s="886"/>
      <c r="DFC19" s="886"/>
      <c r="DFD19" s="885"/>
      <c r="DFE19" s="886"/>
      <c r="DFF19" s="886"/>
      <c r="DFG19" s="886"/>
      <c r="DFH19" s="885"/>
      <c r="DFI19" s="886"/>
      <c r="DFJ19" s="886"/>
      <c r="DFK19" s="886"/>
      <c r="DFL19" s="885"/>
      <c r="DFM19" s="886"/>
      <c r="DFN19" s="886"/>
      <c r="DFO19" s="886"/>
      <c r="DFP19" s="885"/>
      <c r="DFQ19" s="886"/>
      <c r="DFR19" s="886"/>
      <c r="DFS19" s="886"/>
      <c r="DFT19" s="885"/>
      <c r="DFU19" s="886"/>
      <c r="DFV19" s="886"/>
      <c r="DFW19" s="886"/>
      <c r="DFX19" s="885"/>
      <c r="DFY19" s="886"/>
      <c r="DFZ19" s="886"/>
      <c r="DGA19" s="886"/>
      <c r="DGB19" s="885"/>
      <c r="DGC19" s="886"/>
      <c r="DGD19" s="886"/>
      <c r="DGE19" s="886"/>
      <c r="DGF19" s="885"/>
      <c r="DGG19" s="886"/>
      <c r="DGH19" s="886"/>
      <c r="DGI19" s="886"/>
      <c r="DGJ19" s="885"/>
      <c r="DGK19" s="886"/>
      <c r="DGL19" s="886"/>
      <c r="DGM19" s="886"/>
      <c r="DGN19" s="885"/>
      <c r="DGO19" s="886"/>
      <c r="DGP19" s="886"/>
      <c r="DGQ19" s="886"/>
      <c r="DGR19" s="885"/>
      <c r="DGS19" s="886"/>
      <c r="DGT19" s="886"/>
      <c r="DGU19" s="886"/>
      <c r="DGV19" s="885"/>
      <c r="DGW19" s="886"/>
      <c r="DGX19" s="886"/>
      <c r="DGY19" s="886"/>
      <c r="DGZ19" s="885"/>
      <c r="DHA19" s="886"/>
      <c r="DHB19" s="886"/>
      <c r="DHC19" s="886"/>
      <c r="DHD19" s="885"/>
      <c r="DHE19" s="886"/>
      <c r="DHF19" s="886"/>
      <c r="DHG19" s="886"/>
      <c r="DHH19" s="885"/>
      <c r="DHI19" s="886"/>
      <c r="DHJ19" s="886"/>
      <c r="DHK19" s="886"/>
      <c r="DHL19" s="885"/>
      <c r="DHM19" s="886"/>
      <c r="DHN19" s="886"/>
      <c r="DHO19" s="886"/>
      <c r="DHP19" s="885"/>
      <c r="DHQ19" s="886"/>
      <c r="DHR19" s="886"/>
      <c r="DHS19" s="886"/>
      <c r="DHT19" s="885"/>
      <c r="DHU19" s="886"/>
      <c r="DHV19" s="886"/>
      <c r="DHW19" s="886"/>
      <c r="DHX19" s="885"/>
      <c r="DHY19" s="886"/>
      <c r="DHZ19" s="886"/>
      <c r="DIA19" s="886"/>
      <c r="DIB19" s="885"/>
      <c r="DIC19" s="886"/>
      <c r="DID19" s="886"/>
      <c r="DIE19" s="886"/>
      <c r="DIF19" s="885"/>
      <c r="DIG19" s="886"/>
      <c r="DIH19" s="886"/>
      <c r="DII19" s="886"/>
      <c r="DIJ19" s="885"/>
      <c r="DIK19" s="886"/>
      <c r="DIL19" s="886"/>
      <c r="DIM19" s="886"/>
      <c r="DIN19" s="885"/>
      <c r="DIO19" s="886"/>
      <c r="DIP19" s="886"/>
      <c r="DIQ19" s="886"/>
      <c r="DIR19" s="885"/>
      <c r="DIS19" s="886"/>
      <c r="DIT19" s="886"/>
      <c r="DIU19" s="886"/>
      <c r="DIV19" s="885"/>
      <c r="DIW19" s="886"/>
      <c r="DIX19" s="886"/>
      <c r="DIY19" s="886"/>
      <c r="DIZ19" s="885"/>
      <c r="DJA19" s="886"/>
      <c r="DJB19" s="886"/>
      <c r="DJC19" s="886"/>
      <c r="DJD19" s="885"/>
      <c r="DJE19" s="886"/>
      <c r="DJF19" s="886"/>
      <c r="DJG19" s="886"/>
      <c r="DJH19" s="885"/>
      <c r="DJI19" s="886"/>
      <c r="DJJ19" s="886"/>
      <c r="DJK19" s="886"/>
      <c r="DJL19" s="885"/>
      <c r="DJM19" s="886"/>
      <c r="DJN19" s="886"/>
      <c r="DJO19" s="886"/>
      <c r="DJP19" s="885"/>
      <c r="DJQ19" s="886"/>
      <c r="DJR19" s="886"/>
      <c r="DJS19" s="886"/>
      <c r="DJT19" s="885"/>
      <c r="DJU19" s="886"/>
      <c r="DJV19" s="886"/>
      <c r="DJW19" s="886"/>
      <c r="DJX19" s="885"/>
      <c r="DJY19" s="886"/>
      <c r="DJZ19" s="886"/>
      <c r="DKA19" s="886"/>
      <c r="DKB19" s="885"/>
      <c r="DKC19" s="886"/>
      <c r="DKD19" s="886"/>
      <c r="DKE19" s="886"/>
      <c r="DKF19" s="885"/>
      <c r="DKG19" s="886"/>
      <c r="DKH19" s="886"/>
      <c r="DKI19" s="886"/>
      <c r="DKJ19" s="885"/>
      <c r="DKK19" s="886"/>
      <c r="DKL19" s="886"/>
      <c r="DKM19" s="886"/>
      <c r="DKN19" s="885"/>
      <c r="DKO19" s="886"/>
      <c r="DKP19" s="886"/>
      <c r="DKQ19" s="886"/>
      <c r="DKR19" s="885"/>
      <c r="DKS19" s="886"/>
      <c r="DKT19" s="886"/>
      <c r="DKU19" s="886"/>
      <c r="DKV19" s="885"/>
      <c r="DKW19" s="886"/>
      <c r="DKX19" s="886"/>
      <c r="DKY19" s="886"/>
      <c r="DKZ19" s="885"/>
      <c r="DLA19" s="886"/>
      <c r="DLB19" s="886"/>
      <c r="DLC19" s="886"/>
      <c r="DLD19" s="885"/>
      <c r="DLE19" s="886"/>
      <c r="DLF19" s="886"/>
      <c r="DLG19" s="886"/>
      <c r="DLH19" s="885"/>
      <c r="DLI19" s="886"/>
      <c r="DLJ19" s="886"/>
      <c r="DLK19" s="886"/>
      <c r="DLL19" s="885"/>
      <c r="DLM19" s="886"/>
      <c r="DLN19" s="886"/>
      <c r="DLO19" s="886"/>
      <c r="DLP19" s="885"/>
      <c r="DLQ19" s="886"/>
      <c r="DLR19" s="886"/>
      <c r="DLS19" s="886"/>
      <c r="DLT19" s="885"/>
      <c r="DLU19" s="886"/>
      <c r="DLV19" s="886"/>
      <c r="DLW19" s="886"/>
      <c r="DLX19" s="885"/>
      <c r="DLY19" s="886"/>
      <c r="DLZ19" s="886"/>
      <c r="DMA19" s="886"/>
      <c r="DMB19" s="885"/>
      <c r="DMC19" s="886"/>
      <c r="DMD19" s="886"/>
      <c r="DME19" s="886"/>
      <c r="DMF19" s="885"/>
      <c r="DMG19" s="886"/>
      <c r="DMH19" s="886"/>
      <c r="DMI19" s="886"/>
      <c r="DMJ19" s="885"/>
      <c r="DMK19" s="886"/>
      <c r="DML19" s="886"/>
      <c r="DMM19" s="886"/>
      <c r="DMN19" s="885"/>
      <c r="DMO19" s="886"/>
      <c r="DMP19" s="886"/>
      <c r="DMQ19" s="886"/>
      <c r="DMR19" s="885"/>
      <c r="DMS19" s="886"/>
      <c r="DMT19" s="886"/>
      <c r="DMU19" s="886"/>
      <c r="DMV19" s="885"/>
      <c r="DMW19" s="886"/>
      <c r="DMX19" s="886"/>
      <c r="DMY19" s="886"/>
      <c r="DMZ19" s="885"/>
      <c r="DNA19" s="886"/>
      <c r="DNB19" s="886"/>
      <c r="DNC19" s="886"/>
      <c r="DND19" s="885"/>
      <c r="DNE19" s="886"/>
      <c r="DNF19" s="886"/>
      <c r="DNG19" s="886"/>
      <c r="DNH19" s="885"/>
      <c r="DNI19" s="886"/>
      <c r="DNJ19" s="886"/>
      <c r="DNK19" s="886"/>
      <c r="DNL19" s="885"/>
      <c r="DNM19" s="886"/>
      <c r="DNN19" s="886"/>
      <c r="DNO19" s="886"/>
      <c r="DNP19" s="885"/>
      <c r="DNQ19" s="886"/>
      <c r="DNR19" s="886"/>
      <c r="DNS19" s="886"/>
      <c r="DNT19" s="885"/>
      <c r="DNU19" s="886"/>
      <c r="DNV19" s="886"/>
      <c r="DNW19" s="886"/>
      <c r="DNX19" s="885"/>
      <c r="DNY19" s="886"/>
      <c r="DNZ19" s="886"/>
      <c r="DOA19" s="886"/>
      <c r="DOB19" s="885"/>
      <c r="DOC19" s="886"/>
      <c r="DOD19" s="886"/>
      <c r="DOE19" s="886"/>
      <c r="DOF19" s="885"/>
      <c r="DOG19" s="886"/>
      <c r="DOH19" s="886"/>
      <c r="DOI19" s="886"/>
      <c r="DOJ19" s="885"/>
      <c r="DOK19" s="886"/>
      <c r="DOL19" s="886"/>
      <c r="DOM19" s="886"/>
      <c r="DON19" s="885"/>
      <c r="DOO19" s="886"/>
      <c r="DOP19" s="886"/>
      <c r="DOQ19" s="886"/>
      <c r="DOR19" s="885"/>
      <c r="DOS19" s="886"/>
      <c r="DOT19" s="886"/>
      <c r="DOU19" s="886"/>
      <c r="DOV19" s="885"/>
      <c r="DOW19" s="886"/>
      <c r="DOX19" s="886"/>
      <c r="DOY19" s="886"/>
      <c r="DOZ19" s="885"/>
      <c r="DPA19" s="886"/>
      <c r="DPB19" s="886"/>
      <c r="DPC19" s="886"/>
      <c r="DPD19" s="885"/>
      <c r="DPE19" s="886"/>
      <c r="DPF19" s="886"/>
      <c r="DPG19" s="886"/>
      <c r="DPH19" s="885"/>
      <c r="DPI19" s="886"/>
      <c r="DPJ19" s="886"/>
      <c r="DPK19" s="886"/>
      <c r="DPL19" s="885"/>
      <c r="DPM19" s="886"/>
      <c r="DPN19" s="886"/>
      <c r="DPO19" s="886"/>
      <c r="DPP19" s="885"/>
      <c r="DPQ19" s="886"/>
      <c r="DPR19" s="886"/>
      <c r="DPS19" s="886"/>
      <c r="DPT19" s="885"/>
      <c r="DPU19" s="886"/>
      <c r="DPV19" s="886"/>
      <c r="DPW19" s="886"/>
      <c r="DPX19" s="885"/>
      <c r="DPY19" s="886"/>
      <c r="DPZ19" s="886"/>
      <c r="DQA19" s="886"/>
      <c r="DQB19" s="885"/>
      <c r="DQC19" s="886"/>
      <c r="DQD19" s="886"/>
      <c r="DQE19" s="886"/>
      <c r="DQF19" s="885"/>
      <c r="DQG19" s="886"/>
      <c r="DQH19" s="886"/>
      <c r="DQI19" s="886"/>
      <c r="DQJ19" s="885"/>
      <c r="DQK19" s="886"/>
      <c r="DQL19" s="886"/>
      <c r="DQM19" s="886"/>
      <c r="DQN19" s="885"/>
      <c r="DQO19" s="886"/>
      <c r="DQP19" s="886"/>
      <c r="DQQ19" s="886"/>
      <c r="DQR19" s="885"/>
      <c r="DQS19" s="886"/>
      <c r="DQT19" s="886"/>
      <c r="DQU19" s="886"/>
      <c r="DQV19" s="885"/>
      <c r="DQW19" s="886"/>
      <c r="DQX19" s="886"/>
      <c r="DQY19" s="886"/>
      <c r="DQZ19" s="885"/>
      <c r="DRA19" s="886"/>
      <c r="DRB19" s="886"/>
      <c r="DRC19" s="886"/>
      <c r="DRD19" s="885"/>
      <c r="DRE19" s="886"/>
      <c r="DRF19" s="886"/>
      <c r="DRG19" s="886"/>
      <c r="DRH19" s="885"/>
      <c r="DRI19" s="886"/>
      <c r="DRJ19" s="886"/>
      <c r="DRK19" s="886"/>
      <c r="DRL19" s="885"/>
      <c r="DRM19" s="886"/>
      <c r="DRN19" s="886"/>
      <c r="DRO19" s="886"/>
      <c r="DRP19" s="885"/>
      <c r="DRQ19" s="886"/>
      <c r="DRR19" s="886"/>
      <c r="DRS19" s="886"/>
      <c r="DRT19" s="885"/>
      <c r="DRU19" s="886"/>
      <c r="DRV19" s="886"/>
      <c r="DRW19" s="886"/>
      <c r="DRX19" s="885"/>
      <c r="DRY19" s="886"/>
      <c r="DRZ19" s="886"/>
      <c r="DSA19" s="886"/>
      <c r="DSB19" s="885"/>
      <c r="DSC19" s="886"/>
      <c r="DSD19" s="886"/>
      <c r="DSE19" s="886"/>
      <c r="DSF19" s="885"/>
      <c r="DSG19" s="886"/>
      <c r="DSH19" s="886"/>
      <c r="DSI19" s="886"/>
      <c r="DSJ19" s="885"/>
      <c r="DSK19" s="886"/>
      <c r="DSL19" s="886"/>
      <c r="DSM19" s="886"/>
      <c r="DSN19" s="885"/>
      <c r="DSO19" s="886"/>
      <c r="DSP19" s="886"/>
      <c r="DSQ19" s="886"/>
      <c r="DSR19" s="885"/>
      <c r="DSS19" s="886"/>
      <c r="DST19" s="886"/>
      <c r="DSU19" s="886"/>
      <c r="DSV19" s="885"/>
      <c r="DSW19" s="886"/>
      <c r="DSX19" s="886"/>
      <c r="DSY19" s="886"/>
      <c r="DSZ19" s="885"/>
      <c r="DTA19" s="886"/>
      <c r="DTB19" s="886"/>
      <c r="DTC19" s="886"/>
      <c r="DTD19" s="885"/>
      <c r="DTE19" s="886"/>
      <c r="DTF19" s="886"/>
      <c r="DTG19" s="886"/>
      <c r="DTH19" s="885"/>
      <c r="DTI19" s="886"/>
      <c r="DTJ19" s="886"/>
      <c r="DTK19" s="886"/>
      <c r="DTL19" s="885"/>
      <c r="DTM19" s="886"/>
      <c r="DTN19" s="886"/>
      <c r="DTO19" s="886"/>
      <c r="DTP19" s="885"/>
      <c r="DTQ19" s="886"/>
      <c r="DTR19" s="886"/>
      <c r="DTS19" s="886"/>
      <c r="DTT19" s="885"/>
      <c r="DTU19" s="886"/>
      <c r="DTV19" s="886"/>
      <c r="DTW19" s="886"/>
      <c r="DTX19" s="885"/>
      <c r="DTY19" s="886"/>
      <c r="DTZ19" s="886"/>
      <c r="DUA19" s="886"/>
      <c r="DUB19" s="885"/>
      <c r="DUC19" s="886"/>
      <c r="DUD19" s="886"/>
      <c r="DUE19" s="886"/>
      <c r="DUF19" s="885"/>
      <c r="DUG19" s="886"/>
      <c r="DUH19" s="886"/>
      <c r="DUI19" s="886"/>
      <c r="DUJ19" s="885"/>
      <c r="DUK19" s="886"/>
      <c r="DUL19" s="886"/>
      <c r="DUM19" s="886"/>
      <c r="DUN19" s="885"/>
      <c r="DUO19" s="886"/>
      <c r="DUP19" s="886"/>
      <c r="DUQ19" s="886"/>
      <c r="DUR19" s="885"/>
      <c r="DUS19" s="886"/>
      <c r="DUT19" s="886"/>
      <c r="DUU19" s="886"/>
      <c r="DUV19" s="885"/>
      <c r="DUW19" s="886"/>
      <c r="DUX19" s="886"/>
      <c r="DUY19" s="886"/>
      <c r="DUZ19" s="885"/>
      <c r="DVA19" s="886"/>
      <c r="DVB19" s="886"/>
      <c r="DVC19" s="886"/>
      <c r="DVD19" s="885"/>
      <c r="DVE19" s="886"/>
      <c r="DVF19" s="886"/>
      <c r="DVG19" s="886"/>
      <c r="DVH19" s="885"/>
      <c r="DVI19" s="886"/>
      <c r="DVJ19" s="886"/>
      <c r="DVK19" s="886"/>
      <c r="DVL19" s="885"/>
      <c r="DVM19" s="886"/>
      <c r="DVN19" s="886"/>
      <c r="DVO19" s="886"/>
      <c r="DVP19" s="885"/>
      <c r="DVQ19" s="886"/>
      <c r="DVR19" s="886"/>
      <c r="DVS19" s="886"/>
      <c r="DVT19" s="885"/>
      <c r="DVU19" s="886"/>
      <c r="DVV19" s="886"/>
      <c r="DVW19" s="886"/>
      <c r="DVX19" s="885"/>
      <c r="DVY19" s="886"/>
      <c r="DVZ19" s="886"/>
      <c r="DWA19" s="886"/>
      <c r="DWB19" s="885"/>
      <c r="DWC19" s="886"/>
      <c r="DWD19" s="886"/>
      <c r="DWE19" s="886"/>
      <c r="DWF19" s="885"/>
      <c r="DWG19" s="886"/>
      <c r="DWH19" s="886"/>
      <c r="DWI19" s="886"/>
      <c r="DWJ19" s="885"/>
      <c r="DWK19" s="886"/>
      <c r="DWL19" s="886"/>
      <c r="DWM19" s="886"/>
      <c r="DWN19" s="885"/>
      <c r="DWO19" s="886"/>
      <c r="DWP19" s="886"/>
      <c r="DWQ19" s="886"/>
      <c r="DWR19" s="885"/>
      <c r="DWS19" s="886"/>
      <c r="DWT19" s="886"/>
      <c r="DWU19" s="886"/>
      <c r="DWV19" s="885"/>
      <c r="DWW19" s="886"/>
      <c r="DWX19" s="886"/>
      <c r="DWY19" s="886"/>
      <c r="DWZ19" s="885"/>
      <c r="DXA19" s="886"/>
      <c r="DXB19" s="886"/>
      <c r="DXC19" s="886"/>
      <c r="DXD19" s="885"/>
      <c r="DXE19" s="886"/>
      <c r="DXF19" s="886"/>
      <c r="DXG19" s="886"/>
      <c r="DXH19" s="885"/>
      <c r="DXI19" s="886"/>
      <c r="DXJ19" s="886"/>
      <c r="DXK19" s="886"/>
      <c r="DXL19" s="885"/>
      <c r="DXM19" s="886"/>
      <c r="DXN19" s="886"/>
      <c r="DXO19" s="886"/>
      <c r="DXP19" s="885"/>
      <c r="DXQ19" s="886"/>
      <c r="DXR19" s="886"/>
      <c r="DXS19" s="886"/>
      <c r="DXT19" s="885"/>
      <c r="DXU19" s="886"/>
      <c r="DXV19" s="886"/>
      <c r="DXW19" s="886"/>
      <c r="DXX19" s="885"/>
      <c r="DXY19" s="886"/>
      <c r="DXZ19" s="886"/>
      <c r="DYA19" s="886"/>
      <c r="DYB19" s="885"/>
      <c r="DYC19" s="886"/>
      <c r="DYD19" s="886"/>
      <c r="DYE19" s="886"/>
      <c r="DYF19" s="885"/>
      <c r="DYG19" s="886"/>
      <c r="DYH19" s="886"/>
      <c r="DYI19" s="886"/>
      <c r="DYJ19" s="885"/>
      <c r="DYK19" s="886"/>
      <c r="DYL19" s="886"/>
      <c r="DYM19" s="886"/>
      <c r="DYN19" s="885"/>
      <c r="DYO19" s="886"/>
      <c r="DYP19" s="886"/>
      <c r="DYQ19" s="886"/>
      <c r="DYR19" s="885"/>
      <c r="DYS19" s="886"/>
      <c r="DYT19" s="886"/>
      <c r="DYU19" s="886"/>
      <c r="DYV19" s="885"/>
      <c r="DYW19" s="886"/>
      <c r="DYX19" s="886"/>
      <c r="DYY19" s="886"/>
      <c r="DYZ19" s="885"/>
      <c r="DZA19" s="886"/>
      <c r="DZB19" s="886"/>
      <c r="DZC19" s="886"/>
      <c r="DZD19" s="885"/>
      <c r="DZE19" s="886"/>
      <c r="DZF19" s="886"/>
      <c r="DZG19" s="886"/>
      <c r="DZH19" s="885"/>
      <c r="DZI19" s="886"/>
      <c r="DZJ19" s="886"/>
      <c r="DZK19" s="886"/>
      <c r="DZL19" s="885"/>
      <c r="DZM19" s="886"/>
      <c r="DZN19" s="886"/>
      <c r="DZO19" s="886"/>
      <c r="DZP19" s="885"/>
      <c r="DZQ19" s="886"/>
      <c r="DZR19" s="886"/>
      <c r="DZS19" s="886"/>
      <c r="DZT19" s="885"/>
      <c r="DZU19" s="886"/>
      <c r="DZV19" s="886"/>
      <c r="DZW19" s="886"/>
      <c r="DZX19" s="885"/>
      <c r="DZY19" s="886"/>
      <c r="DZZ19" s="886"/>
      <c r="EAA19" s="886"/>
      <c r="EAB19" s="885"/>
      <c r="EAC19" s="886"/>
      <c r="EAD19" s="886"/>
      <c r="EAE19" s="886"/>
      <c r="EAF19" s="885"/>
      <c r="EAG19" s="886"/>
      <c r="EAH19" s="886"/>
      <c r="EAI19" s="886"/>
      <c r="EAJ19" s="885"/>
      <c r="EAK19" s="886"/>
      <c r="EAL19" s="886"/>
      <c r="EAM19" s="886"/>
      <c r="EAN19" s="885"/>
      <c r="EAO19" s="886"/>
      <c r="EAP19" s="886"/>
      <c r="EAQ19" s="886"/>
      <c r="EAR19" s="885"/>
      <c r="EAS19" s="886"/>
      <c r="EAT19" s="886"/>
      <c r="EAU19" s="886"/>
      <c r="EAV19" s="885"/>
      <c r="EAW19" s="886"/>
      <c r="EAX19" s="886"/>
      <c r="EAY19" s="886"/>
      <c r="EAZ19" s="885"/>
      <c r="EBA19" s="886"/>
      <c r="EBB19" s="886"/>
      <c r="EBC19" s="886"/>
      <c r="EBD19" s="885"/>
      <c r="EBE19" s="886"/>
      <c r="EBF19" s="886"/>
      <c r="EBG19" s="886"/>
      <c r="EBH19" s="885"/>
      <c r="EBI19" s="886"/>
      <c r="EBJ19" s="886"/>
      <c r="EBK19" s="886"/>
      <c r="EBL19" s="885"/>
      <c r="EBM19" s="886"/>
      <c r="EBN19" s="886"/>
      <c r="EBO19" s="886"/>
      <c r="EBP19" s="885"/>
      <c r="EBQ19" s="886"/>
      <c r="EBR19" s="886"/>
      <c r="EBS19" s="886"/>
      <c r="EBT19" s="885"/>
      <c r="EBU19" s="886"/>
      <c r="EBV19" s="886"/>
      <c r="EBW19" s="886"/>
      <c r="EBX19" s="885"/>
      <c r="EBY19" s="886"/>
      <c r="EBZ19" s="886"/>
      <c r="ECA19" s="886"/>
      <c r="ECB19" s="885"/>
      <c r="ECC19" s="886"/>
      <c r="ECD19" s="886"/>
      <c r="ECE19" s="886"/>
      <c r="ECF19" s="885"/>
      <c r="ECG19" s="886"/>
      <c r="ECH19" s="886"/>
      <c r="ECI19" s="886"/>
      <c r="ECJ19" s="885"/>
      <c r="ECK19" s="886"/>
      <c r="ECL19" s="886"/>
      <c r="ECM19" s="886"/>
      <c r="ECN19" s="885"/>
      <c r="ECO19" s="886"/>
      <c r="ECP19" s="886"/>
      <c r="ECQ19" s="886"/>
      <c r="ECR19" s="885"/>
      <c r="ECS19" s="886"/>
      <c r="ECT19" s="886"/>
      <c r="ECU19" s="886"/>
      <c r="ECV19" s="885"/>
      <c r="ECW19" s="886"/>
      <c r="ECX19" s="886"/>
      <c r="ECY19" s="886"/>
      <c r="ECZ19" s="885"/>
      <c r="EDA19" s="886"/>
      <c r="EDB19" s="886"/>
      <c r="EDC19" s="886"/>
      <c r="EDD19" s="885"/>
      <c r="EDE19" s="886"/>
      <c r="EDF19" s="886"/>
      <c r="EDG19" s="886"/>
      <c r="EDH19" s="885"/>
      <c r="EDI19" s="886"/>
      <c r="EDJ19" s="886"/>
      <c r="EDK19" s="886"/>
      <c r="EDL19" s="885"/>
      <c r="EDM19" s="886"/>
      <c r="EDN19" s="886"/>
      <c r="EDO19" s="886"/>
      <c r="EDP19" s="885"/>
      <c r="EDQ19" s="886"/>
      <c r="EDR19" s="886"/>
      <c r="EDS19" s="886"/>
      <c r="EDT19" s="885"/>
      <c r="EDU19" s="886"/>
      <c r="EDV19" s="886"/>
      <c r="EDW19" s="886"/>
      <c r="EDX19" s="885"/>
      <c r="EDY19" s="886"/>
      <c r="EDZ19" s="886"/>
      <c r="EEA19" s="886"/>
      <c r="EEB19" s="885"/>
      <c r="EEC19" s="886"/>
      <c r="EED19" s="886"/>
      <c r="EEE19" s="886"/>
      <c r="EEF19" s="885"/>
      <c r="EEG19" s="886"/>
      <c r="EEH19" s="886"/>
      <c r="EEI19" s="886"/>
      <c r="EEJ19" s="885"/>
      <c r="EEK19" s="886"/>
      <c r="EEL19" s="886"/>
      <c r="EEM19" s="886"/>
      <c r="EEN19" s="885"/>
      <c r="EEO19" s="886"/>
      <c r="EEP19" s="886"/>
      <c r="EEQ19" s="886"/>
      <c r="EER19" s="885"/>
      <c r="EES19" s="886"/>
      <c r="EET19" s="886"/>
      <c r="EEU19" s="886"/>
      <c r="EEV19" s="885"/>
      <c r="EEW19" s="886"/>
      <c r="EEX19" s="886"/>
      <c r="EEY19" s="886"/>
      <c r="EEZ19" s="885"/>
      <c r="EFA19" s="886"/>
      <c r="EFB19" s="886"/>
      <c r="EFC19" s="886"/>
      <c r="EFD19" s="885"/>
      <c r="EFE19" s="886"/>
      <c r="EFF19" s="886"/>
      <c r="EFG19" s="886"/>
      <c r="EFH19" s="885"/>
      <c r="EFI19" s="886"/>
      <c r="EFJ19" s="886"/>
      <c r="EFK19" s="886"/>
      <c r="EFL19" s="885"/>
      <c r="EFM19" s="886"/>
      <c r="EFN19" s="886"/>
      <c r="EFO19" s="886"/>
      <c r="EFP19" s="885"/>
      <c r="EFQ19" s="886"/>
      <c r="EFR19" s="886"/>
      <c r="EFS19" s="886"/>
      <c r="EFT19" s="885"/>
      <c r="EFU19" s="886"/>
      <c r="EFV19" s="886"/>
      <c r="EFW19" s="886"/>
      <c r="EFX19" s="885"/>
      <c r="EFY19" s="886"/>
      <c r="EFZ19" s="886"/>
      <c r="EGA19" s="886"/>
      <c r="EGB19" s="885"/>
      <c r="EGC19" s="886"/>
      <c r="EGD19" s="886"/>
      <c r="EGE19" s="886"/>
      <c r="EGF19" s="885"/>
      <c r="EGG19" s="886"/>
      <c r="EGH19" s="886"/>
      <c r="EGI19" s="886"/>
      <c r="EGJ19" s="885"/>
      <c r="EGK19" s="886"/>
      <c r="EGL19" s="886"/>
      <c r="EGM19" s="886"/>
      <c r="EGN19" s="885"/>
      <c r="EGO19" s="886"/>
      <c r="EGP19" s="886"/>
      <c r="EGQ19" s="886"/>
      <c r="EGR19" s="885"/>
      <c r="EGS19" s="886"/>
      <c r="EGT19" s="886"/>
      <c r="EGU19" s="886"/>
      <c r="EGV19" s="885"/>
      <c r="EGW19" s="886"/>
      <c r="EGX19" s="886"/>
      <c r="EGY19" s="886"/>
      <c r="EGZ19" s="885"/>
      <c r="EHA19" s="886"/>
      <c r="EHB19" s="886"/>
      <c r="EHC19" s="886"/>
      <c r="EHD19" s="885"/>
      <c r="EHE19" s="886"/>
      <c r="EHF19" s="886"/>
      <c r="EHG19" s="886"/>
      <c r="EHH19" s="885"/>
      <c r="EHI19" s="886"/>
      <c r="EHJ19" s="886"/>
      <c r="EHK19" s="886"/>
      <c r="EHL19" s="885"/>
      <c r="EHM19" s="886"/>
      <c r="EHN19" s="886"/>
      <c r="EHO19" s="886"/>
      <c r="EHP19" s="885"/>
      <c r="EHQ19" s="886"/>
      <c r="EHR19" s="886"/>
      <c r="EHS19" s="886"/>
      <c r="EHT19" s="885"/>
      <c r="EHU19" s="886"/>
      <c r="EHV19" s="886"/>
      <c r="EHW19" s="886"/>
      <c r="EHX19" s="885"/>
      <c r="EHY19" s="886"/>
      <c r="EHZ19" s="886"/>
      <c r="EIA19" s="886"/>
      <c r="EIB19" s="885"/>
      <c r="EIC19" s="886"/>
      <c r="EID19" s="886"/>
      <c r="EIE19" s="886"/>
      <c r="EIF19" s="885"/>
      <c r="EIG19" s="886"/>
      <c r="EIH19" s="886"/>
      <c r="EII19" s="886"/>
      <c r="EIJ19" s="885"/>
      <c r="EIK19" s="886"/>
      <c r="EIL19" s="886"/>
      <c r="EIM19" s="886"/>
      <c r="EIN19" s="885"/>
      <c r="EIO19" s="886"/>
      <c r="EIP19" s="886"/>
      <c r="EIQ19" s="886"/>
      <c r="EIR19" s="885"/>
      <c r="EIS19" s="886"/>
      <c r="EIT19" s="886"/>
      <c r="EIU19" s="886"/>
      <c r="EIV19" s="885"/>
      <c r="EIW19" s="886"/>
      <c r="EIX19" s="886"/>
      <c r="EIY19" s="886"/>
      <c r="EIZ19" s="885"/>
      <c r="EJA19" s="886"/>
      <c r="EJB19" s="886"/>
      <c r="EJC19" s="886"/>
      <c r="EJD19" s="885"/>
      <c r="EJE19" s="886"/>
      <c r="EJF19" s="886"/>
      <c r="EJG19" s="886"/>
      <c r="EJH19" s="885"/>
      <c r="EJI19" s="886"/>
      <c r="EJJ19" s="886"/>
      <c r="EJK19" s="886"/>
      <c r="EJL19" s="885"/>
      <c r="EJM19" s="886"/>
      <c r="EJN19" s="886"/>
      <c r="EJO19" s="886"/>
      <c r="EJP19" s="885"/>
      <c r="EJQ19" s="886"/>
      <c r="EJR19" s="886"/>
      <c r="EJS19" s="886"/>
      <c r="EJT19" s="885"/>
      <c r="EJU19" s="886"/>
      <c r="EJV19" s="886"/>
      <c r="EJW19" s="886"/>
      <c r="EJX19" s="885"/>
      <c r="EJY19" s="886"/>
      <c r="EJZ19" s="886"/>
      <c r="EKA19" s="886"/>
      <c r="EKB19" s="885"/>
      <c r="EKC19" s="886"/>
      <c r="EKD19" s="886"/>
      <c r="EKE19" s="886"/>
      <c r="EKF19" s="885"/>
      <c r="EKG19" s="886"/>
      <c r="EKH19" s="886"/>
      <c r="EKI19" s="886"/>
      <c r="EKJ19" s="885"/>
      <c r="EKK19" s="886"/>
      <c r="EKL19" s="886"/>
      <c r="EKM19" s="886"/>
      <c r="EKN19" s="885"/>
      <c r="EKO19" s="886"/>
      <c r="EKP19" s="886"/>
      <c r="EKQ19" s="886"/>
      <c r="EKR19" s="885"/>
      <c r="EKS19" s="886"/>
      <c r="EKT19" s="886"/>
      <c r="EKU19" s="886"/>
      <c r="EKV19" s="885"/>
      <c r="EKW19" s="886"/>
      <c r="EKX19" s="886"/>
      <c r="EKY19" s="886"/>
      <c r="EKZ19" s="885"/>
      <c r="ELA19" s="886"/>
      <c r="ELB19" s="886"/>
      <c r="ELC19" s="886"/>
      <c r="ELD19" s="885"/>
      <c r="ELE19" s="886"/>
      <c r="ELF19" s="886"/>
      <c r="ELG19" s="886"/>
      <c r="ELH19" s="885"/>
      <c r="ELI19" s="886"/>
      <c r="ELJ19" s="886"/>
      <c r="ELK19" s="886"/>
      <c r="ELL19" s="885"/>
      <c r="ELM19" s="886"/>
      <c r="ELN19" s="886"/>
      <c r="ELO19" s="886"/>
      <c r="ELP19" s="885"/>
      <c r="ELQ19" s="886"/>
      <c r="ELR19" s="886"/>
      <c r="ELS19" s="886"/>
      <c r="ELT19" s="885"/>
      <c r="ELU19" s="886"/>
      <c r="ELV19" s="886"/>
      <c r="ELW19" s="886"/>
      <c r="ELX19" s="885"/>
      <c r="ELY19" s="886"/>
      <c r="ELZ19" s="886"/>
      <c r="EMA19" s="886"/>
      <c r="EMB19" s="885"/>
      <c r="EMC19" s="886"/>
      <c r="EMD19" s="886"/>
      <c r="EME19" s="886"/>
      <c r="EMF19" s="885"/>
      <c r="EMG19" s="886"/>
      <c r="EMH19" s="886"/>
      <c r="EMI19" s="886"/>
      <c r="EMJ19" s="885"/>
      <c r="EMK19" s="886"/>
      <c r="EML19" s="886"/>
      <c r="EMM19" s="886"/>
      <c r="EMN19" s="885"/>
      <c r="EMO19" s="886"/>
      <c r="EMP19" s="886"/>
      <c r="EMQ19" s="886"/>
      <c r="EMR19" s="885"/>
      <c r="EMS19" s="886"/>
      <c r="EMT19" s="886"/>
      <c r="EMU19" s="886"/>
      <c r="EMV19" s="885"/>
      <c r="EMW19" s="886"/>
      <c r="EMX19" s="886"/>
      <c r="EMY19" s="886"/>
      <c r="EMZ19" s="885"/>
      <c r="ENA19" s="886"/>
      <c r="ENB19" s="886"/>
      <c r="ENC19" s="886"/>
      <c r="END19" s="885"/>
      <c r="ENE19" s="886"/>
      <c r="ENF19" s="886"/>
      <c r="ENG19" s="886"/>
      <c r="ENH19" s="885"/>
      <c r="ENI19" s="886"/>
      <c r="ENJ19" s="886"/>
      <c r="ENK19" s="886"/>
      <c r="ENL19" s="885"/>
      <c r="ENM19" s="886"/>
      <c r="ENN19" s="886"/>
      <c r="ENO19" s="886"/>
      <c r="ENP19" s="885"/>
      <c r="ENQ19" s="886"/>
      <c r="ENR19" s="886"/>
      <c r="ENS19" s="886"/>
      <c r="ENT19" s="885"/>
      <c r="ENU19" s="886"/>
      <c r="ENV19" s="886"/>
      <c r="ENW19" s="886"/>
      <c r="ENX19" s="885"/>
      <c r="ENY19" s="886"/>
      <c r="ENZ19" s="886"/>
      <c r="EOA19" s="886"/>
      <c r="EOB19" s="885"/>
      <c r="EOC19" s="886"/>
      <c r="EOD19" s="886"/>
      <c r="EOE19" s="886"/>
      <c r="EOF19" s="885"/>
      <c r="EOG19" s="886"/>
      <c r="EOH19" s="886"/>
      <c r="EOI19" s="886"/>
      <c r="EOJ19" s="885"/>
      <c r="EOK19" s="886"/>
      <c r="EOL19" s="886"/>
      <c r="EOM19" s="886"/>
      <c r="EON19" s="885"/>
      <c r="EOO19" s="886"/>
      <c r="EOP19" s="886"/>
      <c r="EOQ19" s="886"/>
      <c r="EOR19" s="885"/>
      <c r="EOS19" s="886"/>
      <c r="EOT19" s="886"/>
      <c r="EOU19" s="886"/>
      <c r="EOV19" s="885"/>
      <c r="EOW19" s="886"/>
      <c r="EOX19" s="886"/>
      <c r="EOY19" s="886"/>
      <c r="EOZ19" s="885"/>
      <c r="EPA19" s="886"/>
      <c r="EPB19" s="886"/>
      <c r="EPC19" s="886"/>
      <c r="EPD19" s="885"/>
      <c r="EPE19" s="886"/>
      <c r="EPF19" s="886"/>
      <c r="EPG19" s="886"/>
      <c r="EPH19" s="885"/>
      <c r="EPI19" s="886"/>
      <c r="EPJ19" s="886"/>
      <c r="EPK19" s="886"/>
      <c r="EPL19" s="885"/>
      <c r="EPM19" s="886"/>
      <c r="EPN19" s="886"/>
      <c r="EPO19" s="886"/>
      <c r="EPP19" s="885"/>
      <c r="EPQ19" s="886"/>
      <c r="EPR19" s="886"/>
      <c r="EPS19" s="886"/>
      <c r="EPT19" s="885"/>
      <c r="EPU19" s="886"/>
      <c r="EPV19" s="886"/>
      <c r="EPW19" s="886"/>
      <c r="EPX19" s="885"/>
      <c r="EPY19" s="886"/>
      <c r="EPZ19" s="886"/>
      <c r="EQA19" s="886"/>
      <c r="EQB19" s="885"/>
      <c r="EQC19" s="886"/>
      <c r="EQD19" s="886"/>
      <c r="EQE19" s="886"/>
      <c r="EQF19" s="885"/>
      <c r="EQG19" s="886"/>
      <c r="EQH19" s="886"/>
      <c r="EQI19" s="886"/>
      <c r="EQJ19" s="885"/>
      <c r="EQK19" s="886"/>
      <c r="EQL19" s="886"/>
      <c r="EQM19" s="886"/>
      <c r="EQN19" s="885"/>
      <c r="EQO19" s="886"/>
      <c r="EQP19" s="886"/>
      <c r="EQQ19" s="886"/>
      <c r="EQR19" s="885"/>
      <c r="EQS19" s="886"/>
      <c r="EQT19" s="886"/>
      <c r="EQU19" s="886"/>
      <c r="EQV19" s="885"/>
      <c r="EQW19" s="886"/>
      <c r="EQX19" s="886"/>
      <c r="EQY19" s="886"/>
      <c r="EQZ19" s="885"/>
      <c r="ERA19" s="886"/>
      <c r="ERB19" s="886"/>
      <c r="ERC19" s="886"/>
      <c r="ERD19" s="885"/>
      <c r="ERE19" s="886"/>
      <c r="ERF19" s="886"/>
      <c r="ERG19" s="886"/>
      <c r="ERH19" s="885"/>
      <c r="ERI19" s="886"/>
      <c r="ERJ19" s="886"/>
      <c r="ERK19" s="886"/>
      <c r="ERL19" s="885"/>
      <c r="ERM19" s="886"/>
      <c r="ERN19" s="886"/>
      <c r="ERO19" s="886"/>
      <c r="ERP19" s="885"/>
      <c r="ERQ19" s="886"/>
      <c r="ERR19" s="886"/>
      <c r="ERS19" s="886"/>
      <c r="ERT19" s="885"/>
      <c r="ERU19" s="886"/>
      <c r="ERV19" s="886"/>
      <c r="ERW19" s="886"/>
      <c r="ERX19" s="885"/>
      <c r="ERY19" s="886"/>
      <c r="ERZ19" s="886"/>
      <c r="ESA19" s="886"/>
      <c r="ESB19" s="885"/>
      <c r="ESC19" s="886"/>
      <c r="ESD19" s="886"/>
      <c r="ESE19" s="886"/>
      <c r="ESF19" s="885"/>
      <c r="ESG19" s="886"/>
      <c r="ESH19" s="886"/>
      <c r="ESI19" s="886"/>
      <c r="ESJ19" s="885"/>
      <c r="ESK19" s="886"/>
      <c r="ESL19" s="886"/>
      <c r="ESM19" s="886"/>
      <c r="ESN19" s="885"/>
      <c r="ESO19" s="886"/>
      <c r="ESP19" s="886"/>
      <c r="ESQ19" s="886"/>
      <c r="ESR19" s="885"/>
      <c r="ESS19" s="886"/>
      <c r="EST19" s="886"/>
      <c r="ESU19" s="886"/>
      <c r="ESV19" s="885"/>
      <c r="ESW19" s="886"/>
      <c r="ESX19" s="886"/>
      <c r="ESY19" s="886"/>
      <c r="ESZ19" s="885"/>
      <c r="ETA19" s="886"/>
      <c r="ETB19" s="886"/>
      <c r="ETC19" s="886"/>
      <c r="ETD19" s="885"/>
      <c r="ETE19" s="886"/>
      <c r="ETF19" s="886"/>
      <c r="ETG19" s="886"/>
      <c r="ETH19" s="885"/>
      <c r="ETI19" s="886"/>
      <c r="ETJ19" s="886"/>
      <c r="ETK19" s="886"/>
      <c r="ETL19" s="885"/>
      <c r="ETM19" s="886"/>
      <c r="ETN19" s="886"/>
      <c r="ETO19" s="886"/>
      <c r="ETP19" s="885"/>
      <c r="ETQ19" s="886"/>
      <c r="ETR19" s="886"/>
      <c r="ETS19" s="886"/>
      <c r="ETT19" s="885"/>
      <c r="ETU19" s="886"/>
      <c r="ETV19" s="886"/>
      <c r="ETW19" s="886"/>
      <c r="ETX19" s="885"/>
      <c r="ETY19" s="886"/>
      <c r="ETZ19" s="886"/>
      <c r="EUA19" s="886"/>
      <c r="EUB19" s="885"/>
      <c r="EUC19" s="886"/>
      <c r="EUD19" s="886"/>
      <c r="EUE19" s="886"/>
      <c r="EUF19" s="885"/>
      <c r="EUG19" s="886"/>
      <c r="EUH19" s="886"/>
      <c r="EUI19" s="886"/>
      <c r="EUJ19" s="885"/>
      <c r="EUK19" s="886"/>
      <c r="EUL19" s="886"/>
      <c r="EUM19" s="886"/>
      <c r="EUN19" s="885"/>
      <c r="EUO19" s="886"/>
      <c r="EUP19" s="886"/>
      <c r="EUQ19" s="886"/>
      <c r="EUR19" s="885"/>
      <c r="EUS19" s="886"/>
      <c r="EUT19" s="886"/>
      <c r="EUU19" s="886"/>
      <c r="EUV19" s="885"/>
      <c r="EUW19" s="886"/>
      <c r="EUX19" s="886"/>
      <c r="EUY19" s="886"/>
      <c r="EUZ19" s="885"/>
      <c r="EVA19" s="886"/>
      <c r="EVB19" s="886"/>
      <c r="EVC19" s="886"/>
      <c r="EVD19" s="885"/>
      <c r="EVE19" s="886"/>
      <c r="EVF19" s="886"/>
      <c r="EVG19" s="886"/>
      <c r="EVH19" s="885"/>
      <c r="EVI19" s="886"/>
      <c r="EVJ19" s="886"/>
      <c r="EVK19" s="886"/>
      <c r="EVL19" s="885"/>
      <c r="EVM19" s="886"/>
      <c r="EVN19" s="886"/>
      <c r="EVO19" s="886"/>
      <c r="EVP19" s="885"/>
      <c r="EVQ19" s="886"/>
      <c r="EVR19" s="886"/>
      <c r="EVS19" s="886"/>
      <c r="EVT19" s="885"/>
      <c r="EVU19" s="886"/>
      <c r="EVV19" s="886"/>
      <c r="EVW19" s="886"/>
      <c r="EVX19" s="885"/>
      <c r="EVY19" s="886"/>
      <c r="EVZ19" s="886"/>
      <c r="EWA19" s="886"/>
      <c r="EWB19" s="885"/>
      <c r="EWC19" s="886"/>
      <c r="EWD19" s="886"/>
      <c r="EWE19" s="886"/>
      <c r="EWF19" s="885"/>
      <c r="EWG19" s="886"/>
      <c r="EWH19" s="886"/>
      <c r="EWI19" s="886"/>
      <c r="EWJ19" s="885"/>
      <c r="EWK19" s="886"/>
      <c r="EWL19" s="886"/>
      <c r="EWM19" s="886"/>
      <c r="EWN19" s="885"/>
      <c r="EWO19" s="886"/>
      <c r="EWP19" s="886"/>
      <c r="EWQ19" s="886"/>
      <c r="EWR19" s="885"/>
      <c r="EWS19" s="886"/>
      <c r="EWT19" s="886"/>
      <c r="EWU19" s="886"/>
      <c r="EWV19" s="885"/>
      <c r="EWW19" s="886"/>
      <c r="EWX19" s="886"/>
      <c r="EWY19" s="886"/>
      <c r="EWZ19" s="885"/>
      <c r="EXA19" s="886"/>
      <c r="EXB19" s="886"/>
      <c r="EXC19" s="886"/>
      <c r="EXD19" s="885"/>
      <c r="EXE19" s="886"/>
      <c r="EXF19" s="886"/>
      <c r="EXG19" s="886"/>
      <c r="EXH19" s="885"/>
      <c r="EXI19" s="886"/>
      <c r="EXJ19" s="886"/>
      <c r="EXK19" s="886"/>
      <c r="EXL19" s="885"/>
      <c r="EXM19" s="886"/>
      <c r="EXN19" s="886"/>
      <c r="EXO19" s="886"/>
      <c r="EXP19" s="885"/>
      <c r="EXQ19" s="886"/>
      <c r="EXR19" s="886"/>
      <c r="EXS19" s="886"/>
      <c r="EXT19" s="885"/>
      <c r="EXU19" s="886"/>
      <c r="EXV19" s="886"/>
      <c r="EXW19" s="886"/>
      <c r="EXX19" s="885"/>
      <c r="EXY19" s="886"/>
      <c r="EXZ19" s="886"/>
      <c r="EYA19" s="886"/>
      <c r="EYB19" s="885"/>
      <c r="EYC19" s="886"/>
      <c r="EYD19" s="886"/>
      <c r="EYE19" s="886"/>
      <c r="EYF19" s="885"/>
      <c r="EYG19" s="886"/>
      <c r="EYH19" s="886"/>
      <c r="EYI19" s="886"/>
      <c r="EYJ19" s="885"/>
      <c r="EYK19" s="886"/>
      <c r="EYL19" s="886"/>
      <c r="EYM19" s="886"/>
      <c r="EYN19" s="885"/>
      <c r="EYO19" s="886"/>
      <c r="EYP19" s="886"/>
      <c r="EYQ19" s="886"/>
      <c r="EYR19" s="885"/>
      <c r="EYS19" s="886"/>
      <c r="EYT19" s="886"/>
      <c r="EYU19" s="886"/>
      <c r="EYV19" s="885"/>
      <c r="EYW19" s="886"/>
      <c r="EYX19" s="886"/>
      <c r="EYY19" s="886"/>
      <c r="EYZ19" s="885"/>
      <c r="EZA19" s="886"/>
      <c r="EZB19" s="886"/>
      <c r="EZC19" s="886"/>
      <c r="EZD19" s="885"/>
      <c r="EZE19" s="886"/>
      <c r="EZF19" s="886"/>
      <c r="EZG19" s="886"/>
      <c r="EZH19" s="885"/>
      <c r="EZI19" s="886"/>
      <c r="EZJ19" s="886"/>
      <c r="EZK19" s="886"/>
      <c r="EZL19" s="885"/>
      <c r="EZM19" s="886"/>
      <c r="EZN19" s="886"/>
      <c r="EZO19" s="886"/>
      <c r="EZP19" s="885"/>
      <c r="EZQ19" s="886"/>
      <c r="EZR19" s="886"/>
      <c r="EZS19" s="886"/>
      <c r="EZT19" s="885"/>
      <c r="EZU19" s="886"/>
      <c r="EZV19" s="886"/>
      <c r="EZW19" s="886"/>
      <c r="EZX19" s="885"/>
      <c r="EZY19" s="886"/>
      <c r="EZZ19" s="886"/>
      <c r="FAA19" s="886"/>
      <c r="FAB19" s="885"/>
      <c r="FAC19" s="886"/>
      <c r="FAD19" s="886"/>
      <c r="FAE19" s="886"/>
      <c r="FAF19" s="885"/>
      <c r="FAG19" s="886"/>
      <c r="FAH19" s="886"/>
      <c r="FAI19" s="886"/>
      <c r="FAJ19" s="885"/>
      <c r="FAK19" s="886"/>
      <c r="FAL19" s="886"/>
      <c r="FAM19" s="886"/>
      <c r="FAN19" s="885"/>
      <c r="FAO19" s="886"/>
      <c r="FAP19" s="886"/>
      <c r="FAQ19" s="886"/>
      <c r="FAR19" s="885"/>
      <c r="FAS19" s="886"/>
      <c r="FAT19" s="886"/>
      <c r="FAU19" s="886"/>
      <c r="FAV19" s="885"/>
      <c r="FAW19" s="886"/>
      <c r="FAX19" s="886"/>
      <c r="FAY19" s="886"/>
      <c r="FAZ19" s="885"/>
      <c r="FBA19" s="886"/>
      <c r="FBB19" s="886"/>
      <c r="FBC19" s="886"/>
      <c r="FBD19" s="885"/>
      <c r="FBE19" s="886"/>
      <c r="FBF19" s="886"/>
      <c r="FBG19" s="886"/>
      <c r="FBH19" s="885"/>
      <c r="FBI19" s="886"/>
      <c r="FBJ19" s="886"/>
      <c r="FBK19" s="886"/>
      <c r="FBL19" s="885"/>
      <c r="FBM19" s="886"/>
      <c r="FBN19" s="886"/>
      <c r="FBO19" s="886"/>
      <c r="FBP19" s="885"/>
      <c r="FBQ19" s="886"/>
      <c r="FBR19" s="886"/>
      <c r="FBS19" s="886"/>
      <c r="FBT19" s="885"/>
      <c r="FBU19" s="886"/>
      <c r="FBV19" s="886"/>
      <c r="FBW19" s="886"/>
      <c r="FBX19" s="885"/>
      <c r="FBY19" s="886"/>
      <c r="FBZ19" s="886"/>
      <c r="FCA19" s="886"/>
      <c r="FCB19" s="885"/>
      <c r="FCC19" s="886"/>
      <c r="FCD19" s="886"/>
      <c r="FCE19" s="886"/>
      <c r="FCF19" s="885"/>
      <c r="FCG19" s="886"/>
      <c r="FCH19" s="886"/>
      <c r="FCI19" s="886"/>
      <c r="FCJ19" s="885"/>
      <c r="FCK19" s="886"/>
      <c r="FCL19" s="886"/>
      <c r="FCM19" s="886"/>
      <c r="FCN19" s="885"/>
      <c r="FCO19" s="886"/>
      <c r="FCP19" s="886"/>
      <c r="FCQ19" s="886"/>
      <c r="FCR19" s="885"/>
      <c r="FCS19" s="886"/>
      <c r="FCT19" s="886"/>
      <c r="FCU19" s="886"/>
      <c r="FCV19" s="885"/>
      <c r="FCW19" s="886"/>
      <c r="FCX19" s="886"/>
      <c r="FCY19" s="886"/>
      <c r="FCZ19" s="885"/>
      <c r="FDA19" s="886"/>
      <c r="FDB19" s="886"/>
      <c r="FDC19" s="886"/>
      <c r="FDD19" s="885"/>
      <c r="FDE19" s="886"/>
      <c r="FDF19" s="886"/>
      <c r="FDG19" s="886"/>
      <c r="FDH19" s="885"/>
      <c r="FDI19" s="886"/>
      <c r="FDJ19" s="886"/>
      <c r="FDK19" s="886"/>
      <c r="FDL19" s="885"/>
      <c r="FDM19" s="886"/>
      <c r="FDN19" s="886"/>
      <c r="FDO19" s="886"/>
      <c r="FDP19" s="885"/>
      <c r="FDQ19" s="886"/>
      <c r="FDR19" s="886"/>
      <c r="FDS19" s="886"/>
      <c r="FDT19" s="885"/>
      <c r="FDU19" s="886"/>
      <c r="FDV19" s="886"/>
      <c r="FDW19" s="886"/>
      <c r="FDX19" s="885"/>
      <c r="FDY19" s="886"/>
      <c r="FDZ19" s="886"/>
      <c r="FEA19" s="886"/>
      <c r="FEB19" s="885"/>
      <c r="FEC19" s="886"/>
      <c r="FED19" s="886"/>
      <c r="FEE19" s="886"/>
      <c r="FEF19" s="885"/>
      <c r="FEG19" s="886"/>
      <c r="FEH19" s="886"/>
      <c r="FEI19" s="886"/>
      <c r="FEJ19" s="885"/>
      <c r="FEK19" s="886"/>
      <c r="FEL19" s="886"/>
      <c r="FEM19" s="886"/>
      <c r="FEN19" s="885"/>
      <c r="FEO19" s="886"/>
      <c r="FEP19" s="886"/>
      <c r="FEQ19" s="886"/>
      <c r="FER19" s="885"/>
      <c r="FES19" s="886"/>
      <c r="FET19" s="886"/>
      <c r="FEU19" s="886"/>
      <c r="FEV19" s="885"/>
      <c r="FEW19" s="886"/>
      <c r="FEX19" s="886"/>
      <c r="FEY19" s="886"/>
      <c r="FEZ19" s="885"/>
      <c r="FFA19" s="886"/>
      <c r="FFB19" s="886"/>
      <c r="FFC19" s="886"/>
      <c r="FFD19" s="885"/>
      <c r="FFE19" s="886"/>
      <c r="FFF19" s="886"/>
      <c r="FFG19" s="886"/>
      <c r="FFH19" s="885"/>
      <c r="FFI19" s="886"/>
      <c r="FFJ19" s="886"/>
      <c r="FFK19" s="886"/>
      <c r="FFL19" s="885"/>
      <c r="FFM19" s="886"/>
      <c r="FFN19" s="886"/>
      <c r="FFO19" s="886"/>
      <c r="FFP19" s="885"/>
      <c r="FFQ19" s="886"/>
      <c r="FFR19" s="886"/>
      <c r="FFS19" s="886"/>
      <c r="FFT19" s="885"/>
      <c r="FFU19" s="886"/>
      <c r="FFV19" s="886"/>
      <c r="FFW19" s="886"/>
      <c r="FFX19" s="885"/>
      <c r="FFY19" s="886"/>
      <c r="FFZ19" s="886"/>
      <c r="FGA19" s="886"/>
      <c r="FGB19" s="885"/>
      <c r="FGC19" s="886"/>
      <c r="FGD19" s="886"/>
      <c r="FGE19" s="886"/>
      <c r="FGF19" s="885"/>
      <c r="FGG19" s="886"/>
      <c r="FGH19" s="886"/>
      <c r="FGI19" s="886"/>
      <c r="FGJ19" s="885"/>
      <c r="FGK19" s="886"/>
      <c r="FGL19" s="886"/>
      <c r="FGM19" s="886"/>
      <c r="FGN19" s="885"/>
      <c r="FGO19" s="886"/>
      <c r="FGP19" s="886"/>
      <c r="FGQ19" s="886"/>
      <c r="FGR19" s="885"/>
      <c r="FGS19" s="886"/>
      <c r="FGT19" s="886"/>
      <c r="FGU19" s="886"/>
      <c r="FGV19" s="885"/>
      <c r="FGW19" s="886"/>
      <c r="FGX19" s="886"/>
      <c r="FGY19" s="886"/>
      <c r="FGZ19" s="885"/>
      <c r="FHA19" s="886"/>
      <c r="FHB19" s="886"/>
      <c r="FHC19" s="886"/>
      <c r="FHD19" s="885"/>
      <c r="FHE19" s="886"/>
      <c r="FHF19" s="886"/>
      <c r="FHG19" s="886"/>
      <c r="FHH19" s="885"/>
      <c r="FHI19" s="886"/>
      <c r="FHJ19" s="886"/>
      <c r="FHK19" s="886"/>
      <c r="FHL19" s="885"/>
      <c r="FHM19" s="886"/>
      <c r="FHN19" s="886"/>
      <c r="FHO19" s="886"/>
      <c r="FHP19" s="885"/>
      <c r="FHQ19" s="886"/>
      <c r="FHR19" s="886"/>
      <c r="FHS19" s="886"/>
      <c r="FHT19" s="885"/>
      <c r="FHU19" s="886"/>
      <c r="FHV19" s="886"/>
      <c r="FHW19" s="886"/>
      <c r="FHX19" s="885"/>
      <c r="FHY19" s="886"/>
      <c r="FHZ19" s="886"/>
      <c r="FIA19" s="886"/>
      <c r="FIB19" s="885"/>
      <c r="FIC19" s="886"/>
      <c r="FID19" s="886"/>
      <c r="FIE19" s="886"/>
      <c r="FIF19" s="885"/>
      <c r="FIG19" s="886"/>
      <c r="FIH19" s="886"/>
      <c r="FII19" s="886"/>
      <c r="FIJ19" s="885"/>
      <c r="FIK19" s="886"/>
      <c r="FIL19" s="886"/>
      <c r="FIM19" s="886"/>
      <c r="FIN19" s="885"/>
      <c r="FIO19" s="886"/>
      <c r="FIP19" s="886"/>
      <c r="FIQ19" s="886"/>
      <c r="FIR19" s="885"/>
      <c r="FIS19" s="886"/>
      <c r="FIT19" s="886"/>
      <c r="FIU19" s="886"/>
      <c r="FIV19" s="885"/>
      <c r="FIW19" s="886"/>
      <c r="FIX19" s="886"/>
      <c r="FIY19" s="886"/>
      <c r="FIZ19" s="885"/>
      <c r="FJA19" s="886"/>
      <c r="FJB19" s="886"/>
      <c r="FJC19" s="886"/>
      <c r="FJD19" s="885"/>
      <c r="FJE19" s="886"/>
      <c r="FJF19" s="886"/>
      <c r="FJG19" s="886"/>
      <c r="FJH19" s="885"/>
      <c r="FJI19" s="886"/>
      <c r="FJJ19" s="886"/>
      <c r="FJK19" s="886"/>
      <c r="FJL19" s="885"/>
      <c r="FJM19" s="886"/>
      <c r="FJN19" s="886"/>
      <c r="FJO19" s="886"/>
      <c r="FJP19" s="885"/>
      <c r="FJQ19" s="886"/>
      <c r="FJR19" s="886"/>
      <c r="FJS19" s="886"/>
      <c r="FJT19" s="885"/>
      <c r="FJU19" s="886"/>
      <c r="FJV19" s="886"/>
      <c r="FJW19" s="886"/>
      <c r="FJX19" s="885"/>
      <c r="FJY19" s="886"/>
      <c r="FJZ19" s="886"/>
      <c r="FKA19" s="886"/>
      <c r="FKB19" s="885"/>
      <c r="FKC19" s="886"/>
      <c r="FKD19" s="886"/>
      <c r="FKE19" s="886"/>
      <c r="FKF19" s="885"/>
      <c r="FKG19" s="886"/>
      <c r="FKH19" s="886"/>
      <c r="FKI19" s="886"/>
      <c r="FKJ19" s="885"/>
      <c r="FKK19" s="886"/>
      <c r="FKL19" s="886"/>
      <c r="FKM19" s="886"/>
      <c r="FKN19" s="885"/>
      <c r="FKO19" s="886"/>
      <c r="FKP19" s="886"/>
      <c r="FKQ19" s="886"/>
      <c r="FKR19" s="885"/>
      <c r="FKS19" s="886"/>
      <c r="FKT19" s="886"/>
      <c r="FKU19" s="886"/>
      <c r="FKV19" s="885"/>
      <c r="FKW19" s="886"/>
      <c r="FKX19" s="886"/>
      <c r="FKY19" s="886"/>
      <c r="FKZ19" s="885"/>
      <c r="FLA19" s="886"/>
      <c r="FLB19" s="886"/>
      <c r="FLC19" s="886"/>
      <c r="FLD19" s="885"/>
      <c r="FLE19" s="886"/>
      <c r="FLF19" s="886"/>
      <c r="FLG19" s="886"/>
      <c r="FLH19" s="885"/>
      <c r="FLI19" s="886"/>
      <c r="FLJ19" s="886"/>
      <c r="FLK19" s="886"/>
      <c r="FLL19" s="885"/>
      <c r="FLM19" s="886"/>
      <c r="FLN19" s="886"/>
      <c r="FLO19" s="886"/>
      <c r="FLP19" s="885"/>
      <c r="FLQ19" s="886"/>
      <c r="FLR19" s="886"/>
      <c r="FLS19" s="886"/>
      <c r="FLT19" s="885"/>
      <c r="FLU19" s="886"/>
      <c r="FLV19" s="886"/>
      <c r="FLW19" s="886"/>
      <c r="FLX19" s="885"/>
      <c r="FLY19" s="886"/>
      <c r="FLZ19" s="886"/>
      <c r="FMA19" s="886"/>
      <c r="FMB19" s="885"/>
      <c r="FMC19" s="886"/>
      <c r="FMD19" s="886"/>
      <c r="FME19" s="886"/>
      <c r="FMF19" s="885"/>
      <c r="FMG19" s="886"/>
      <c r="FMH19" s="886"/>
      <c r="FMI19" s="886"/>
      <c r="FMJ19" s="885"/>
      <c r="FMK19" s="886"/>
      <c r="FML19" s="886"/>
      <c r="FMM19" s="886"/>
      <c r="FMN19" s="885"/>
      <c r="FMO19" s="886"/>
      <c r="FMP19" s="886"/>
      <c r="FMQ19" s="886"/>
      <c r="FMR19" s="885"/>
      <c r="FMS19" s="886"/>
      <c r="FMT19" s="886"/>
      <c r="FMU19" s="886"/>
      <c r="FMV19" s="885"/>
      <c r="FMW19" s="886"/>
      <c r="FMX19" s="886"/>
      <c r="FMY19" s="886"/>
      <c r="FMZ19" s="885"/>
      <c r="FNA19" s="886"/>
      <c r="FNB19" s="886"/>
      <c r="FNC19" s="886"/>
      <c r="FND19" s="885"/>
      <c r="FNE19" s="886"/>
      <c r="FNF19" s="886"/>
      <c r="FNG19" s="886"/>
      <c r="FNH19" s="885"/>
      <c r="FNI19" s="886"/>
      <c r="FNJ19" s="886"/>
      <c r="FNK19" s="886"/>
      <c r="FNL19" s="885"/>
      <c r="FNM19" s="886"/>
      <c r="FNN19" s="886"/>
      <c r="FNO19" s="886"/>
      <c r="FNP19" s="885"/>
      <c r="FNQ19" s="886"/>
      <c r="FNR19" s="886"/>
      <c r="FNS19" s="886"/>
      <c r="FNT19" s="885"/>
      <c r="FNU19" s="886"/>
      <c r="FNV19" s="886"/>
      <c r="FNW19" s="886"/>
      <c r="FNX19" s="885"/>
      <c r="FNY19" s="886"/>
      <c r="FNZ19" s="886"/>
      <c r="FOA19" s="886"/>
      <c r="FOB19" s="885"/>
      <c r="FOC19" s="886"/>
      <c r="FOD19" s="886"/>
      <c r="FOE19" s="886"/>
      <c r="FOF19" s="885"/>
      <c r="FOG19" s="886"/>
      <c r="FOH19" s="886"/>
      <c r="FOI19" s="886"/>
      <c r="FOJ19" s="885"/>
      <c r="FOK19" s="886"/>
      <c r="FOL19" s="886"/>
      <c r="FOM19" s="886"/>
      <c r="FON19" s="885"/>
      <c r="FOO19" s="886"/>
      <c r="FOP19" s="886"/>
      <c r="FOQ19" s="886"/>
      <c r="FOR19" s="885"/>
      <c r="FOS19" s="886"/>
      <c r="FOT19" s="886"/>
      <c r="FOU19" s="886"/>
      <c r="FOV19" s="885"/>
      <c r="FOW19" s="886"/>
      <c r="FOX19" s="886"/>
      <c r="FOY19" s="886"/>
      <c r="FOZ19" s="885"/>
      <c r="FPA19" s="886"/>
      <c r="FPB19" s="886"/>
      <c r="FPC19" s="886"/>
      <c r="FPD19" s="885"/>
      <c r="FPE19" s="886"/>
      <c r="FPF19" s="886"/>
      <c r="FPG19" s="886"/>
      <c r="FPH19" s="885"/>
      <c r="FPI19" s="886"/>
      <c r="FPJ19" s="886"/>
      <c r="FPK19" s="886"/>
      <c r="FPL19" s="885"/>
      <c r="FPM19" s="886"/>
      <c r="FPN19" s="886"/>
      <c r="FPO19" s="886"/>
      <c r="FPP19" s="885"/>
      <c r="FPQ19" s="886"/>
      <c r="FPR19" s="886"/>
      <c r="FPS19" s="886"/>
      <c r="FPT19" s="885"/>
      <c r="FPU19" s="886"/>
      <c r="FPV19" s="886"/>
      <c r="FPW19" s="886"/>
      <c r="FPX19" s="885"/>
      <c r="FPY19" s="886"/>
      <c r="FPZ19" s="886"/>
      <c r="FQA19" s="886"/>
      <c r="FQB19" s="885"/>
      <c r="FQC19" s="886"/>
      <c r="FQD19" s="886"/>
      <c r="FQE19" s="886"/>
      <c r="FQF19" s="885"/>
      <c r="FQG19" s="886"/>
      <c r="FQH19" s="886"/>
      <c r="FQI19" s="886"/>
      <c r="FQJ19" s="885"/>
      <c r="FQK19" s="886"/>
      <c r="FQL19" s="886"/>
      <c r="FQM19" s="886"/>
      <c r="FQN19" s="885"/>
      <c r="FQO19" s="886"/>
      <c r="FQP19" s="886"/>
      <c r="FQQ19" s="886"/>
      <c r="FQR19" s="885"/>
      <c r="FQS19" s="886"/>
      <c r="FQT19" s="886"/>
      <c r="FQU19" s="886"/>
      <c r="FQV19" s="885"/>
      <c r="FQW19" s="886"/>
      <c r="FQX19" s="886"/>
      <c r="FQY19" s="886"/>
      <c r="FQZ19" s="885"/>
      <c r="FRA19" s="886"/>
      <c r="FRB19" s="886"/>
      <c r="FRC19" s="886"/>
      <c r="FRD19" s="885"/>
      <c r="FRE19" s="886"/>
      <c r="FRF19" s="886"/>
      <c r="FRG19" s="886"/>
      <c r="FRH19" s="885"/>
      <c r="FRI19" s="886"/>
      <c r="FRJ19" s="886"/>
      <c r="FRK19" s="886"/>
      <c r="FRL19" s="885"/>
      <c r="FRM19" s="886"/>
      <c r="FRN19" s="886"/>
      <c r="FRO19" s="886"/>
      <c r="FRP19" s="885"/>
      <c r="FRQ19" s="886"/>
      <c r="FRR19" s="886"/>
      <c r="FRS19" s="886"/>
      <c r="FRT19" s="885"/>
      <c r="FRU19" s="886"/>
      <c r="FRV19" s="886"/>
      <c r="FRW19" s="886"/>
      <c r="FRX19" s="885"/>
      <c r="FRY19" s="886"/>
      <c r="FRZ19" s="886"/>
      <c r="FSA19" s="886"/>
      <c r="FSB19" s="885"/>
      <c r="FSC19" s="886"/>
      <c r="FSD19" s="886"/>
      <c r="FSE19" s="886"/>
      <c r="FSF19" s="885"/>
      <c r="FSG19" s="886"/>
      <c r="FSH19" s="886"/>
      <c r="FSI19" s="886"/>
      <c r="FSJ19" s="885"/>
      <c r="FSK19" s="886"/>
      <c r="FSL19" s="886"/>
      <c r="FSM19" s="886"/>
      <c r="FSN19" s="885"/>
      <c r="FSO19" s="886"/>
      <c r="FSP19" s="886"/>
      <c r="FSQ19" s="886"/>
      <c r="FSR19" s="885"/>
      <c r="FSS19" s="886"/>
      <c r="FST19" s="886"/>
      <c r="FSU19" s="886"/>
      <c r="FSV19" s="885"/>
      <c r="FSW19" s="886"/>
      <c r="FSX19" s="886"/>
      <c r="FSY19" s="886"/>
      <c r="FSZ19" s="885"/>
      <c r="FTA19" s="886"/>
      <c r="FTB19" s="886"/>
      <c r="FTC19" s="886"/>
      <c r="FTD19" s="885"/>
      <c r="FTE19" s="886"/>
      <c r="FTF19" s="886"/>
      <c r="FTG19" s="886"/>
      <c r="FTH19" s="885"/>
      <c r="FTI19" s="886"/>
      <c r="FTJ19" s="886"/>
      <c r="FTK19" s="886"/>
      <c r="FTL19" s="885"/>
      <c r="FTM19" s="886"/>
      <c r="FTN19" s="886"/>
      <c r="FTO19" s="886"/>
      <c r="FTP19" s="885"/>
      <c r="FTQ19" s="886"/>
      <c r="FTR19" s="886"/>
      <c r="FTS19" s="886"/>
      <c r="FTT19" s="885"/>
      <c r="FTU19" s="886"/>
      <c r="FTV19" s="886"/>
      <c r="FTW19" s="886"/>
      <c r="FTX19" s="885"/>
      <c r="FTY19" s="886"/>
      <c r="FTZ19" s="886"/>
      <c r="FUA19" s="886"/>
      <c r="FUB19" s="885"/>
      <c r="FUC19" s="886"/>
      <c r="FUD19" s="886"/>
      <c r="FUE19" s="886"/>
      <c r="FUF19" s="885"/>
      <c r="FUG19" s="886"/>
      <c r="FUH19" s="886"/>
      <c r="FUI19" s="886"/>
      <c r="FUJ19" s="885"/>
      <c r="FUK19" s="886"/>
      <c r="FUL19" s="886"/>
      <c r="FUM19" s="886"/>
      <c r="FUN19" s="885"/>
      <c r="FUO19" s="886"/>
      <c r="FUP19" s="886"/>
      <c r="FUQ19" s="886"/>
      <c r="FUR19" s="885"/>
      <c r="FUS19" s="886"/>
      <c r="FUT19" s="886"/>
      <c r="FUU19" s="886"/>
      <c r="FUV19" s="885"/>
      <c r="FUW19" s="886"/>
      <c r="FUX19" s="886"/>
      <c r="FUY19" s="886"/>
      <c r="FUZ19" s="885"/>
      <c r="FVA19" s="886"/>
      <c r="FVB19" s="886"/>
      <c r="FVC19" s="886"/>
      <c r="FVD19" s="885"/>
      <c r="FVE19" s="886"/>
      <c r="FVF19" s="886"/>
      <c r="FVG19" s="886"/>
      <c r="FVH19" s="885"/>
      <c r="FVI19" s="886"/>
      <c r="FVJ19" s="886"/>
      <c r="FVK19" s="886"/>
      <c r="FVL19" s="885"/>
      <c r="FVM19" s="886"/>
      <c r="FVN19" s="886"/>
      <c r="FVO19" s="886"/>
      <c r="FVP19" s="885"/>
      <c r="FVQ19" s="886"/>
      <c r="FVR19" s="886"/>
      <c r="FVS19" s="886"/>
      <c r="FVT19" s="885"/>
      <c r="FVU19" s="886"/>
      <c r="FVV19" s="886"/>
      <c r="FVW19" s="886"/>
      <c r="FVX19" s="885"/>
      <c r="FVY19" s="886"/>
      <c r="FVZ19" s="886"/>
      <c r="FWA19" s="886"/>
      <c r="FWB19" s="885"/>
      <c r="FWC19" s="886"/>
      <c r="FWD19" s="886"/>
      <c r="FWE19" s="886"/>
      <c r="FWF19" s="885"/>
      <c r="FWG19" s="886"/>
      <c r="FWH19" s="886"/>
      <c r="FWI19" s="886"/>
      <c r="FWJ19" s="885"/>
      <c r="FWK19" s="886"/>
      <c r="FWL19" s="886"/>
      <c r="FWM19" s="886"/>
      <c r="FWN19" s="885"/>
      <c r="FWO19" s="886"/>
      <c r="FWP19" s="886"/>
      <c r="FWQ19" s="886"/>
      <c r="FWR19" s="885"/>
      <c r="FWS19" s="886"/>
      <c r="FWT19" s="886"/>
      <c r="FWU19" s="886"/>
      <c r="FWV19" s="885"/>
      <c r="FWW19" s="886"/>
      <c r="FWX19" s="886"/>
      <c r="FWY19" s="886"/>
      <c r="FWZ19" s="885"/>
      <c r="FXA19" s="886"/>
      <c r="FXB19" s="886"/>
      <c r="FXC19" s="886"/>
      <c r="FXD19" s="885"/>
      <c r="FXE19" s="886"/>
      <c r="FXF19" s="886"/>
      <c r="FXG19" s="886"/>
      <c r="FXH19" s="885"/>
      <c r="FXI19" s="886"/>
      <c r="FXJ19" s="886"/>
      <c r="FXK19" s="886"/>
      <c r="FXL19" s="885"/>
      <c r="FXM19" s="886"/>
      <c r="FXN19" s="886"/>
      <c r="FXO19" s="886"/>
      <c r="FXP19" s="885"/>
      <c r="FXQ19" s="886"/>
      <c r="FXR19" s="886"/>
      <c r="FXS19" s="886"/>
      <c r="FXT19" s="885"/>
      <c r="FXU19" s="886"/>
      <c r="FXV19" s="886"/>
      <c r="FXW19" s="886"/>
      <c r="FXX19" s="885"/>
      <c r="FXY19" s="886"/>
      <c r="FXZ19" s="886"/>
      <c r="FYA19" s="886"/>
      <c r="FYB19" s="885"/>
      <c r="FYC19" s="886"/>
      <c r="FYD19" s="886"/>
      <c r="FYE19" s="886"/>
      <c r="FYF19" s="885"/>
      <c r="FYG19" s="886"/>
      <c r="FYH19" s="886"/>
      <c r="FYI19" s="886"/>
      <c r="FYJ19" s="885"/>
      <c r="FYK19" s="886"/>
      <c r="FYL19" s="886"/>
      <c r="FYM19" s="886"/>
      <c r="FYN19" s="885"/>
      <c r="FYO19" s="886"/>
      <c r="FYP19" s="886"/>
      <c r="FYQ19" s="886"/>
      <c r="FYR19" s="885"/>
      <c r="FYS19" s="886"/>
      <c r="FYT19" s="886"/>
      <c r="FYU19" s="886"/>
      <c r="FYV19" s="885"/>
      <c r="FYW19" s="886"/>
      <c r="FYX19" s="886"/>
      <c r="FYY19" s="886"/>
      <c r="FYZ19" s="885"/>
      <c r="FZA19" s="886"/>
      <c r="FZB19" s="886"/>
      <c r="FZC19" s="886"/>
      <c r="FZD19" s="885"/>
      <c r="FZE19" s="886"/>
      <c r="FZF19" s="886"/>
      <c r="FZG19" s="886"/>
      <c r="FZH19" s="885"/>
      <c r="FZI19" s="886"/>
      <c r="FZJ19" s="886"/>
      <c r="FZK19" s="886"/>
      <c r="FZL19" s="885"/>
      <c r="FZM19" s="886"/>
      <c r="FZN19" s="886"/>
      <c r="FZO19" s="886"/>
      <c r="FZP19" s="885"/>
      <c r="FZQ19" s="886"/>
      <c r="FZR19" s="886"/>
      <c r="FZS19" s="886"/>
      <c r="FZT19" s="885"/>
      <c r="FZU19" s="886"/>
      <c r="FZV19" s="886"/>
      <c r="FZW19" s="886"/>
      <c r="FZX19" s="885"/>
      <c r="FZY19" s="886"/>
      <c r="FZZ19" s="886"/>
      <c r="GAA19" s="886"/>
      <c r="GAB19" s="885"/>
      <c r="GAC19" s="886"/>
      <c r="GAD19" s="886"/>
      <c r="GAE19" s="886"/>
      <c r="GAF19" s="885"/>
      <c r="GAG19" s="886"/>
      <c r="GAH19" s="886"/>
      <c r="GAI19" s="886"/>
      <c r="GAJ19" s="885"/>
      <c r="GAK19" s="886"/>
      <c r="GAL19" s="886"/>
      <c r="GAM19" s="886"/>
      <c r="GAN19" s="885"/>
      <c r="GAO19" s="886"/>
      <c r="GAP19" s="886"/>
      <c r="GAQ19" s="886"/>
      <c r="GAR19" s="885"/>
      <c r="GAS19" s="886"/>
      <c r="GAT19" s="886"/>
      <c r="GAU19" s="886"/>
      <c r="GAV19" s="885"/>
      <c r="GAW19" s="886"/>
      <c r="GAX19" s="886"/>
      <c r="GAY19" s="886"/>
      <c r="GAZ19" s="885"/>
      <c r="GBA19" s="886"/>
      <c r="GBB19" s="886"/>
      <c r="GBC19" s="886"/>
      <c r="GBD19" s="885"/>
      <c r="GBE19" s="886"/>
      <c r="GBF19" s="886"/>
      <c r="GBG19" s="886"/>
      <c r="GBH19" s="885"/>
      <c r="GBI19" s="886"/>
      <c r="GBJ19" s="886"/>
      <c r="GBK19" s="886"/>
      <c r="GBL19" s="885"/>
      <c r="GBM19" s="886"/>
      <c r="GBN19" s="886"/>
      <c r="GBO19" s="886"/>
      <c r="GBP19" s="885"/>
      <c r="GBQ19" s="886"/>
      <c r="GBR19" s="886"/>
      <c r="GBS19" s="886"/>
      <c r="GBT19" s="885"/>
      <c r="GBU19" s="886"/>
      <c r="GBV19" s="886"/>
      <c r="GBW19" s="886"/>
      <c r="GBX19" s="885"/>
      <c r="GBY19" s="886"/>
      <c r="GBZ19" s="886"/>
      <c r="GCA19" s="886"/>
      <c r="GCB19" s="885"/>
      <c r="GCC19" s="886"/>
      <c r="GCD19" s="886"/>
      <c r="GCE19" s="886"/>
      <c r="GCF19" s="885"/>
      <c r="GCG19" s="886"/>
      <c r="GCH19" s="886"/>
      <c r="GCI19" s="886"/>
      <c r="GCJ19" s="885"/>
      <c r="GCK19" s="886"/>
      <c r="GCL19" s="886"/>
      <c r="GCM19" s="886"/>
      <c r="GCN19" s="885"/>
      <c r="GCO19" s="886"/>
      <c r="GCP19" s="886"/>
      <c r="GCQ19" s="886"/>
      <c r="GCR19" s="885"/>
      <c r="GCS19" s="886"/>
      <c r="GCT19" s="886"/>
      <c r="GCU19" s="886"/>
      <c r="GCV19" s="885"/>
      <c r="GCW19" s="886"/>
      <c r="GCX19" s="886"/>
      <c r="GCY19" s="886"/>
      <c r="GCZ19" s="885"/>
      <c r="GDA19" s="886"/>
      <c r="GDB19" s="886"/>
      <c r="GDC19" s="886"/>
      <c r="GDD19" s="885"/>
      <c r="GDE19" s="886"/>
      <c r="GDF19" s="886"/>
      <c r="GDG19" s="886"/>
      <c r="GDH19" s="885"/>
      <c r="GDI19" s="886"/>
      <c r="GDJ19" s="886"/>
      <c r="GDK19" s="886"/>
      <c r="GDL19" s="885"/>
      <c r="GDM19" s="886"/>
      <c r="GDN19" s="886"/>
      <c r="GDO19" s="886"/>
      <c r="GDP19" s="885"/>
      <c r="GDQ19" s="886"/>
      <c r="GDR19" s="886"/>
      <c r="GDS19" s="886"/>
      <c r="GDT19" s="885"/>
      <c r="GDU19" s="886"/>
      <c r="GDV19" s="886"/>
      <c r="GDW19" s="886"/>
      <c r="GDX19" s="885"/>
      <c r="GDY19" s="886"/>
      <c r="GDZ19" s="886"/>
      <c r="GEA19" s="886"/>
      <c r="GEB19" s="885"/>
      <c r="GEC19" s="886"/>
      <c r="GED19" s="886"/>
      <c r="GEE19" s="886"/>
      <c r="GEF19" s="885"/>
      <c r="GEG19" s="886"/>
      <c r="GEH19" s="886"/>
      <c r="GEI19" s="886"/>
      <c r="GEJ19" s="885"/>
      <c r="GEK19" s="886"/>
      <c r="GEL19" s="886"/>
      <c r="GEM19" s="886"/>
      <c r="GEN19" s="885"/>
      <c r="GEO19" s="886"/>
      <c r="GEP19" s="886"/>
      <c r="GEQ19" s="886"/>
      <c r="GER19" s="885"/>
      <c r="GES19" s="886"/>
      <c r="GET19" s="886"/>
      <c r="GEU19" s="886"/>
      <c r="GEV19" s="885"/>
      <c r="GEW19" s="886"/>
      <c r="GEX19" s="886"/>
      <c r="GEY19" s="886"/>
      <c r="GEZ19" s="885"/>
      <c r="GFA19" s="886"/>
      <c r="GFB19" s="886"/>
      <c r="GFC19" s="886"/>
      <c r="GFD19" s="885"/>
      <c r="GFE19" s="886"/>
      <c r="GFF19" s="886"/>
      <c r="GFG19" s="886"/>
      <c r="GFH19" s="885"/>
      <c r="GFI19" s="886"/>
      <c r="GFJ19" s="886"/>
      <c r="GFK19" s="886"/>
      <c r="GFL19" s="885"/>
      <c r="GFM19" s="886"/>
      <c r="GFN19" s="886"/>
      <c r="GFO19" s="886"/>
      <c r="GFP19" s="885"/>
      <c r="GFQ19" s="886"/>
      <c r="GFR19" s="886"/>
      <c r="GFS19" s="886"/>
      <c r="GFT19" s="885"/>
      <c r="GFU19" s="886"/>
      <c r="GFV19" s="886"/>
      <c r="GFW19" s="886"/>
      <c r="GFX19" s="885"/>
      <c r="GFY19" s="886"/>
      <c r="GFZ19" s="886"/>
      <c r="GGA19" s="886"/>
      <c r="GGB19" s="885"/>
      <c r="GGC19" s="886"/>
      <c r="GGD19" s="886"/>
      <c r="GGE19" s="886"/>
      <c r="GGF19" s="885"/>
      <c r="GGG19" s="886"/>
      <c r="GGH19" s="886"/>
      <c r="GGI19" s="886"/>
      <c r="GGJ19" s="885"/>
      <c r="GGK19" s="886"/>
      <c r="GGL19" s="886"/>
      <c r="GGM19" s="886"/>
      <c r="GGN19" s="885"/>
      <c r="GGO19" s="886"/>
      <c r="GGP19" s="886"/>
      <c r="GGQ19" s="886"/>
      <c r="GGR19" s="885"/>
      <c r="GGS19" s="886"/>
      <c r="GGT19" s="886"/>
      <c r="GGU19" s="886"/>
      <c r="GGV19" s="885"/>
      <c r="GGW19" s="886"/>
      <c r="GGX19" s="886"/>
      <c r="GGY19" s="886"/>
      <c r="GGZ19" s="885"/>
      <c r="GHA19" s="886"/>
      <c r="GHB19" s="886"/>
      <c r="GHC19" s="886"/>
      <c r="GHD19" s="885"/>
      <c r="GHE19" s="886"/>
      <c r="GHF19" s="886"/>
      <c r="GHG19" s="886"/>
      <c r="GHH19" s="885"/>
      <c r="GHI19" s="886"/>
      <c r="GHJ19" s="886"/>
      <c r="GHK19" s="886"/>
      <c r="GHL19" s="885"/>
      <c r="GHM19" s="886"/>
      <c r="GHN19" s="886"/>
      <c r="GHO19" s="886"/>
      <c r="GHP19" s="885"/>
      <c r="GHQ19" s="886"/>
      <c r="GHR19" s="886"/>
      <c r="GHS19" s="886"/>
      <c r="GHT19" s="885"/>
      <c r="GHU19" s="886"/>
      <c r="GHV19" s="886"/>
      <c r="GHW19" s="886"/>
      <c r="GHX19" s="885"/>
      <c r="GHY19" s="886"/>
      <c r="GHZ19" s="886"/>
      <c r="GIA19" s="886"/>
      <c r="GIB19" s="885"/>
      <c r="GIC19" s="886"/>
      <c r="GID19" s="886"/>
      <c r="GIE19" s="886"/>
      <c r="GIF19" s="885"/>
      <c r="GIG19" s="886"/>
      <c r="GIH19" s="886"/>
      <c r="GII19" s="886"/>
      <c r="GIJ19" s="885"/>
      <c r="GIK19" s="886"/>
      <c r="GIL19" s="886"/>
      <c r="GIM19" s="886"/>
      <c r="GIN19" s="885"/>
      <c r="GIO19" s="886"/>
      <c r="GIP19" s="886"/>
      <c r="GIQ19" s="886"/>
      <c r="GIR19" s="885"/>
      <c r="GIS19" s="886"/>
      <c r="GIT19" s="886"/>
      <c r="GIU19" s="886"/>
      <c r="GIV19" s="885"/>
      <c r="GIW19" s="886"/>
      <c r="GIX19" s="886"/>
      <c r="GIY19" s="886"/>
      <c r="GIZ19" s="885"/>
      <c r="GJA19" s="886"/>
      <c r="GJB19" s="886"/>
      <c r="GJC19" s="886"/>
      <c r="GJD19" s="885"/>
      <c r="GJE19" s="886"/>
      <c r="GJF19" s="886"/>
      <c r="GJG19" s="886"/>
      <c r="GJH19" s="885"/>
      <c r="GJI19" s="886"/>
      <c r="GJJ19" s="886"/>
      <c r="GJK19" s="886"/>
      <c r="GJL19" s="885"/>
      <c r="GJM19" s="886"/>
      <c r="GJN19" s="886"/>
      <c r="GJO19" s="886"/>
      <c r="GJP19" s="885"/>
      <c r="GJQ19" s="886"/>
      <c r="GJR19" s="886"/>
      <c r="GJS19" s="886"/>
      <c r="GJT19" s="885"/>
      <c r="GJU19" s="886"/>
      <c r="GJV19" s="886"/>
      <c r="GJW19" s="886"/>
      <c r="GJX19" s="885"/>
      <c r="GJY19" s="886"/>
      <c r="GJZ19" s="886"/>
      <c r="GKA19" s="886"/>
      <c r="GKB19" s="885"/>
      <c r="GKC19" s="886"/>
      <c r="GKD19" s="886"/>
      <c r="GKE19" s="886"/>
      <c r="GKF19" s="885"/>
      <c r="GKG19" s="886"/>
      <c r="GKH19" s="886"/>
      <c r="GKI19" s="886"/>
      <c r="GKJ19" s="885"/>
      <c r="GKK19" s="886"/>
      <c r="GKL19" s="886"/>
      <c r="GKM19" s="886"/>
      <c r="GKN19" s="885"/>
      <c r="GKO19" s="886"/>
      <c r="GKP19" s="886"/>
      <c r="GKQ19" s="886"/>
      <c r="GKR19" s="885"/>
      <c r="GKS19" s="886"/>
      <c r="GKT19" s="886"/>
      <c r="GKU19" s="886"/>
      <c r="GKV19" s="885"/>
      <c r="GKW19" s="886"/>
      <c r="GKX19" s="886"/>
      <c r="GKY19" s="886"/>
      <c r="GKZ19" s="885"/>
      <c r="GLA19" s="886"/>
      <c r="GLB19" s="886"/>
      <c r="GLC19" s="886"/>
      <c r="GLD19" s="885"/>
      <c r="GLE19" s="886"/>
      <c r="GLF19" s="886"/>
      <c r="GLG19" s="886"/>
      <c r="GLH19" s="885"/>
      <c r="GLI19" s="886"/>
      <c r="GLJ19" s="886"/>
      <c r="GLK19" s="886"/>
      <c r="GLL19" s="885"/>
      <c r="GLM19" s="886"/>
      <c r="GLN19" s="886"/>
      <c r="GLO19" s="886"/>
      <c r="GLP19" s="885"/>
      <c r="GLQ19" s="886"/>
      <c r="GLR19" s="886"/>
      <c r="GLS19" s="886"/>
      <c r="GLT19" s="885"/>
      <c r="GLU19" s="886"/>
      <c r="GLV19" s="886"/>
      <c r="GLW19" s="886"/>
      <c r="GLX19" s="885"/>
      <c r="GLY19" s="886"/>
      <c r="GLZ19" s="886"/>
      <c r="GMA19" s="886"/>
      <c r="GMB19" s="885"/>
      <c r="GMC19" s="886"/>
      <c r="GMD19" s="886"/>
      <c r="GME19" s="886"/>
      <c r="GMF19" s="885"/>
      <c r="GMG19" s="886"/>
      <c r="GMH19" s="886"/>
      <c r="GMI19" s="886"/>
      <c r="GMJ19" s="885"/>
      <c r="GMK19" s="886"/>
      <c r="GML19" s="886"/>
      <c r="GMM19" s="886"/>
      <c r="GMN19" s="885"/>
      <c r="GMO19" s="886"/>
      <c r="GMP19" s="886"/>
      <c r="GMQ19" s="886"/>
      <c r="GMR19" s="885"/>
      <c r="GMS19" s="886"/>
      <c r="GMT19" s="886"/>
      <c r="GMU19" s="886"/>
      <c r="GMV19" s="885"/>
      <c r="GMW19" s="886"/>
      <c r="GMX19" s="886"/>
      <c r="GMY19" s="886"/>
      <c r="GMZ19" s="885"/>
      <c r="GNA19" s="886"/>
      <c r="GNB19" s="886"/>
      <c r="GNC19" s="886"/>
      <c r="GND19" s="885"/>
      <c r="GNE19" s="886"/>
      <c r="GNF19" s="886"/>
      <c r="GNG19" s="886"/>
      <c r="GNH19" s="885"/>
      <c r="GNI19" s="886"/>
      <c r="GNJ19" s="886"/>
      <c r="GNK19" s="886"/>
      <c r="GNL19" s="885"/>
      <c r="GNM19" s="886"/>
      <c r="GNN19" s="886"/>
      <c r="GNO19" s="886"/>
      <c r="GNP19" s="885"/>
      <c r="GNQ19" s="886"/>
      <c r="GNR19" s="886"/>
      <c r="GNS19" s="886"/>
      <c r="GNT19" s="885"/>
      <c r="GNU19" s="886"/>
      <c r="GNV19" s="886"/>
      <c r="GNW19" s="886"/>
      <c r="GNX19" s="885"/>
      <c r="GNY19" s="886"/>
      <c r="GNZ19" s="886"/>
      <c r="GOA19" s="886"/>
      <c r="GOB19" s="885"/>
      <c r="GOC19" s="886"/>
      <c r="GOD19" s="886"/>
      <c r="GOE19" s="886"/>
      <c r="GOF19" s="885"/>
      <c r="GOG19" s="886"/>
      <c r="GOH19" s="886"/>
      <c r="GOI19" s="886"/>
      <c r="GOJ19" s="885"/>
      <c r="GOK19" s="886"/>
      <c r="GOL19" s="886"/>
      <c r="GOM19" s="886"/>
      <c r="GON19" s="885"/>
      <c r="GOO19" s="886"/>
      <c r="GOP19" s="886"/>
      <c r="GOQ19" s="886"/>
      <c r="GOR19" s="885"/>
      <c r="GOS19" s="886"/>
      <c r="GOT19" s="886"/>
      <c r="GOU19" s="886"/>
      <c r="GOV19" s="885"/>
      <c r="GOW19" s="886"/>
      <c r="GOX19" s="886"/>
      <c r="GOY19" s="886"/>
      <c r="GOZ19" s="885"/>
      <c r="GPA19" s="886"/>
      <c r="GPB19" s="886"/>
      <c r="GPC19" s="886"/>
      <c r="GPD19" s="885"/>
      <c r="GPE19" s="886"/>
      <c r="GPF19" s="886"/>
      <c r="GPG19" s="886"/>
      <c r="GPH19" s="885"/>
      <c r="GPI19" s="886"/>
      <c r="GPJ19" s="886"/>
      <c r="GPK19" s="886"/>
      <c r="GPL19" s="885"/>
      <c r="GPM19" s="886"/>
      <c r="GPN19" s="886"/>
      <c r="GPO19" s="886"/>
      <c r="GPP19" s="885"/>
      <c r="GPQ19" s="886"/>
      <c r="GPR19" s="886"/>
      <c r="GPS19" s="886"/>
      <c r="GPT19" s="885"/>
      <c r="GPU19" s="886"/>
      <c r="GPV19" s="886"/>
      <c r="GPW19" s="886"/>
      <c r="GPX19" s="885"/>
      <c r="GPY19" s="886"/>
      <c r="GPZ19" s="886"/>
      <c r="GQA19" s="886"/>
      <c r="GQB19" s="885"/>
      <c r="GQC19" s="886"/>
      <c r="GQD19" s="886"/>
      <c r="GQE19" s="886"/>
      <c r="GQF19" s="885"/>
      <c r="GQG19" s="886"/>
      <c r="GQH19" s="886"/>
      <c r="GQI19" s="886"/>
      <c r="GQJ19" s="885"/>
      <c r="GQK19" s="886"/>
      <c r="GQL19" s="886"/>
      <c r="GQM19" s="886"/>
      <c r="GQN19" s="885"/>
      <c r="GQO19" s="886"/>
      <c r="GQP19" s="886"/>
      <c r="GQQ19" s="886"/>
      <c r="GQR19" s="885"/>
      <c r="GQS19" s="886"/>
      <c r="GQT19" s="886"/>
      <c r="GQU19" s="886"/>
      <c r="GQV19" s="885"/>
      <c r="GQW19" s="886"/>
      <c r="GQX19" s="886"/>
      <c r="GQY19" s="886"/>
      <c r="GQZ19" s="885"/>
      <c r="GRA19" s="886"/>
      <c r="GRB19" s="886"/>
      <c r="GRC19" s="886"/>
      <c r="GRD19" s="885"/>
      <c r="GRE19" s="886"/>
      <c r="GRF19" s="886"/>
      <c r="GRG19" s="886"/>
      <c r="GRH19" s="885"/>
      <c r="GRI19" s="886"/>
      <c r="GRJ19" s="886"/>
      <c r="GRK19" s="886"/>
      <c r="GRL19" s="885"/>
      <c r="GRM19" s="886"/>
      <c r="GRN19" s="886"/>
      <c r="GRO19" s="886"/>
      <c r="GRP19" s="885"/>
      <c r="GRQ19" s="886"/>
      <c r="GRR19" s="886"/>
      <c r="GRS19" s="886"/>
      <c r="GRT19" s="885"/>
      <c r="GRU19" s="886"/>
      <c r="GRV19" s="886"/>
      <c r="GRW19" s="886"/>
      <c r="GRX19" s="885"/>
      <c r="GRY19" s="886"/>
      <c r="GRZ19" s="886"/>
      <c r="GSA19" s="886"/>
      <c r="GSB19" s="885"/>
      <c r="GSC19" s="886"/>
      <c r="GSD19" s="886"/>
      <c r="GSE19" s="886"/>
      <c r="GSF19" s="885"/>
      <c r="GSG19" s="886"/>
      <c r="GSH19" s="886"/>
      <c r="GSI19" s="886"/>
      <c r="GSJ19" s="885"/>
      <c r="GSK19" s="886"/>
      <c r="GSL19" s="886"/>
      <c r="GSM19" s="886"/>
      <c r="GSN19" s="885"/>
      <c r="GSO19" s="886"/>
      <c r="GSP19" s="886"/>
      <c r="GSQ19" s="886"/>
      <c r="GSR19" s="885"/>
      <c r="GSS19" s="886"/>
      <c r="GST19" s="886"/>
      <c r="GSU19" s="886"/>
      <c r="GSV19" s="885"/>
      <c r="GSW19" s="886"/>
      <c r="GSX19" s="886"/>
      <c r="GSY19" s="886"/>
      <c r="GSZ19" s="885"/>
      <c r="GTA19" s="886"/>
      <c r="GTB19" s="886"/>
      <c r="GTC19" s="886"/>
      <c r="GTD19" s="885"/>
      <c r="GTE19" s="886"/>
      <c r="GTF19" s="886"/>
      <c r="GTG19" s="886"/>
      <c r="GTH19" s="885"/>
      <c r="GTI19" s="886"/>
      <c r="GTJ19" s="886"/>
      <c r="GTK19" s="886"/>
      <c r="GTL19" s="885"/>
      <c r="GTM19" s="886"/>
      <c r="GTN19" s="886"/>
      <c r="GTO19" s="886"/>
      <c r="GTP19" s="885"/>
      <c r="GTQ19" s="886"/>
      <c r="GTR19" s="886"/>
      <c r="GTS19" s="886"/>
      <c r="GTT19" s="885"/>
      <c r="GTU19" s="886"/>
      <c r="GTV19" s="886"/>
      <c r="GTW19" s="886"/>
      <c r="GTX19" s="885"/>
      <c r="GTY19" s="886"/>
      <c r="GTZ19" s="886"/>
      <c r="GUA19" s="886"/>
      <c r="GUB19" s="885"/>
      <c r="GUC19" s="886"/>
      <c r="GUD19" s="886"/>
      <c r="GUE19" s="886"/>
      <c r="GUF19" s="885"/>
      <c r="GUG19" s="886"/>
      <c r="GUH19" s="886"/>
      <c r="GUI19" s="886"/>
      <c r="GUJ19" s="885"/>
      <c r="GUK19" s="886"/>
      <c r="GUL19" s="886"/>
      <c r="GUM19" s="886"/>
      <c r="GUN19" s="885"/>
      <c r="GUO19" s="886"/>
      <c r="GUP19" s="886"/>
      <c r="GUQ19" s="886"/>
      <c r="GUR19" s="885"/>
      <c r="GUS19" s="886"/>
      <c r="GUT19" s="886"/>
      <c r="GUU19" s="886"/>
      <c r="GUV19" s="885"/>
      <c r="GUW19" s="886"/>
      <c r="GUX19" s="886"/>
      <c r="GUY19" s="886"/>
      <c r="GUZ19" s="885"/>
      <c r="GVA19" s="886"/>
      <c r="GVB19" s="886"/>
      <c r="GVC19" s="886"/>
      <c r="GVD19" s="885"/>
      <c r="GVE19" s="886"/>
      <c r="GVF19" s="886"/>
      <c r="GVG19" s="886"/>
      <c r="GVH19" s="885"/>
      <c r="GVI19" s="886"/>
      <c r="GVJ19" s="886"/>
      <c r="GVK19" s="886"/>
      <c r="GVL19" s="885"/>
      <c r="GVM19" s="886"/>
      <c r="GVN19" s="886"/>
      <c r="GVO19" s="886"/>
      <c r="GVP19" s="885"/>
      <c r="GVQ19" s="886"/>
      <c r="GVR19" s="886"/>
      <c r="GVS19" s="886"/>
      <c r="GVT19" s="885"/>
      <c r="GVU19" s="886"/>
      <c r="GVV19" s="886"/>
      <c r="GVW19" s="886"/>
      <c r="GVX19" s="885"/>
      <c r="GVY19" s="886"/>
      <c r="GVZ19" s="886"/>
      <c r="GWA19" s="886"/>
      <c r="GWB19" s="885"/>
      <c r="GWC19" s="886"/>
      <c r="GWD19" s="886"/>
      <c r="GWE19" s="886"/>
      <c r="GWF19" s="885"/>
      <c r="GWG19" s="886"/>
      <c r="GWH19" s="886"/>
      <c r="GWI19" s="886"/>
      <c r="GWJ19" s="885"/>
      <c r="GWK19" s="886"/>
      <c r="GWL19" s="886"/>
      <c r="GWM19" s="886"/>
      <c r="GWN19" s="885"/>
      <c r="GWO19" s="886"/>
      <c r="GWP19" s="886"/>
      <c r="GWQ19" s="886"/>
      <c r="GWR19" s="885"/>
      <c r="GWS19" s="886"/>
      <c r="GWT19" s="886"/>
      <c r="GWU19" s="886"/>
      <c r="GWV19" s="885"/>
      <c r="GWW19" s="886"/>
      <c r="GWX19" s="886"/>
      <c r="GWY19" s="886"/>
      <c r="GWZ19" s="885"/>
      <c r="GXA19" s="886"/>
      <c r="GXB19" s="886"/>
      <c r="GXC19" s="886"/>
      <c r="GXD19" s="885"/>
      <c r="GXE19" s="886"/>
      <c r="GXF19" s="886"/>
      <c r="GXG19" s="886"/>
      <c r="GXH19" s="885"/>
      <c r="GXI19" s="886"/>
      <c r="GXJ19" s="886"/>
      <c r="GXK19" s="886"/>
      <c r="GXL19" s="885"/>
      <c r="GXM19" s="886"/>
      <c r="GXN19" s="886"/>
      <c r="GXO19" s="886"/>
      <c r="GXP19" s="885"/>
      <c r="GXQ19" s="886"/>
      <c r="GXR19" s="886"/>
      <c r="GXS19" s="886"/>
      <c r="GXT19" s="885"/>
      <c r="GXU19" s="886"/>
      <c r="GXV19" s="886"/>
      <c r="GXW19" s="886"/>
      <c r="GXX19" s="885"/>
      <c r="GXY19" s="886"/>
      <c r="GXZ19" s="886"/>
      <c r="GYA19" s="886"/>
      <c r="GYB19" s="885"/>
      <c r="GYC19" s="886"/>
      <c r="GYD19" s="886"/>
      <c r="GYE19" s="886"/>
      <c r="GYF19" s="885"/>
      <c r="GYG19" s="886"/>
      <c r="GYH19" s="886"/>
      <c r="GYI19" s="886"/>
      <c r="GYJ19" s="885"/>
      <c r="GYK19" s="886"/>
      <c r="GYL19" s="886"/>
      <c r="GYM19" s="886"/>
      <c r="GYN19" s="885"/>
      <c r="GYO19" s="886"/>
      <c r="GYP19" s="886"/>
      <c r="GYQ19" s="886"/>
      <c r="GYR19" s="885"/>
      <c r="GYS19" s="886"/>
      <c r="GYT19" s="886"/>
      <c r="GYU19" s="886"/>
      <c r="GYV19" s="885"/>
      <c r="GYW19" s="886"/>
      <c r="GYX19" s="886"/>
      <c r="GYY19" s="886"/>
      <c r="GYZ19" s="885"/>
      <c r="GZA19" s="886"/>
      <c r="GZB19" s="886"/>
      <c r="GZC19" s="886"/>
      <c r="GZD19" s="885"/>
      <c r="GZE19" s="886"/>
      <c r="GZF19" s="886"/>
      <c r="GZG19" s="886"/>
      <c r="GZH19" s="885"/>
      <c r="GZI19" s="886"/>
      <c r="GZJ19" s="886"/>
      <c r="GZK19" s="886"/>
      <c r="GZL19" s="885"/>
      <c r="GZM19" s="886"/>
      <c r="GZN19" s="886"/>
      <c r="GZO19" s="886"/>
      <c r="GZP19" s="885"/>
      <c r="GZQ19" s="886"/>
      <c r="GZR19" s="886"/>
      <c r="GZS19" s="886"/>
      <c r="GZT19" s="885"/>
      <c r="GZU19" s="886"/>
      <c r="GZV19" s="886"/>
      <c r="GZW19" s="886"/>
      <c r="GZX19" s="885"/>
      <c r="GZY19" s="886"/>
      <c r="GZZ19" s="886"/>
      <c r="HAA19" s="886"/>
      <c r="HAB19" s="885"/>
      <c r="HAC19" s="886"/>
      <c r="HAD19" s="886"/>
      <c r="HAE19" s="886"/>
      <c r="HAF19" s="885"/>
      <c r="HAG19" s="886"/>
      <c r="HAH19" s="886"/>
      <c r="HAI19" s="886"/>
      <c r="HAJ19" s="885"/>
      <c r="HAK19" s="886"/>
      <c r="HAL19" s="886"/>
      <c r="HAM19" s="886"/>
      <c r="HAN19" s="885"/>
      <c r="HAO19" s="886"/>
      <c r="HAP19" s="886"/>
      <c r="HAQ19" s="886"/>
      <c r="HAR19" s="885"/>
      <c r="HAS19" s="886"/>
      <c r="HAT19" s="886"/>
      <c r="HAU19" s="886"/>
      <c r="HAV19" s="885"/>
      <c r="HAW19" s="886"/>
      <c r="HAX19" s="886"/>
      <c r="HAY19" s="886"/>
      <c r="HAZ19" s="885"/>
      <c r="HBA19" s="886"/>
      <c r="HBB19" s="886"/>
      <c r="HBC19" s="886"/>
      <c r="HBD19" s="885"/>
      <c r="HBE19" s="886"/>
      <c r="HBF19" s="886"/>
      <c r="HBG19" s="886"/>
      <c r="HBH19" s="885"/>
      <c r="HBI19" s="886"/>
      <c r="HBJ19" s="886"/>
      <c r="HBK19" s="886"/>
      <c r="HBL19" s="885"/>
      <c r="HBM19" s="886"/>
      <c r="HBN19" s="886"/>
      <c r="HBO19" s="886"/>
      <c r="HBP19" s="885"/>
      <c r="HBQ19" s="886"/>
      <c r="HBR19" s="886"/>
      <c r="HBS19" s="886"/>
      <c r="HBT19" s="885"/>
      <c r="HBU19" s="886"/>
      <c r="HBV19" s="886"/>
      <c r="HBW19" s="886"/>
      <c r="HBX19" s="885"/>
      <c r="HBY19" s="886"/>
      <c r="HBZ19" s="886"/>
      <c r="HCA19" s="886"/>
      <c r="HCB19" s="885"/>
      <c r="HCC19" s="886"/>
      <c r="HCD19" s="886"/>
      <c r="HCE19" s="886"/>
      <c r="HCF19" s="885"/>
      <c r="HCG19" s="886"/>
      <c r="HCH19" s="886"/>
      <c r="HCI19" s="886"/>
      <c r="HCJ19" s="885"/>
      <c r="HCK19" s="886"/>
      <c r="HCL19" s="886"/>
      <c r="HCM19" s="886"/>
      <c r="HCN19" s="885"/>
      <c r="HCO19" s="886"/>
      <c r="HCP19" s="886"/>
      <c r="HCQ19" s="886"/>
      <c r="HCR19" s="885"/>
      <c r="HCS19" s="886"/>
      <c r="HCT19" s="886"/>
      <c r="HCU19" s="886"/>
      <c r="HCV19" s="885"/>
      <c r="HCW19" s="886"/>
      <c r="HCX19" s="886"/>
      <c r="HCY19" s="886"/>
      <c r="HCZ19" s="885"/>
      <c r="HDA19" s="886"/>
      <c r="HDB19" s="886"/>
      <c r="HDC19" s="886"/>
      <c r="HDD19" s="885"/>
      <c r="HDE19" s="886"/>
      <c r="HDF19" s="886"/>
      <c r="HDG19" s="886"/>
      <c r="HDH19" s="885"/>
      <c r="HDI19" s="886"/>
      <c r="HDJ19" s="886"/>
      <c r="HDK19" s="886"/>
      <c r="HDL19" s="885"/>
      <c r="HDM19" s="886"/>
      <c r="HDN19" s="886"/>
      <c r="HDO19" s="886"/>
      <c r="HDP19" s="885"/>
      <c r="HDQ19" s="886"/>
      <c r="HDR19" s="886"/>
      <c r="HDS19" s="886"/>
      <c r="HDT19" s="885"/>
      <c r="HDU19" s="886"/>
      <c r="HDV19" s="886"/>
      <c r="HDW19" s="886"/>
      <c r="HDX19" s="885"/>
      <c r="HDY19" s="886"/>
      <c r="HDZ19" s="886"/>
      <c r="HEA19" s="886"/>
      <c r="HEB19" s="885"/>
      <c r="HEC19" s="886"/>
      <c r="HED19" s="886"/>
      <c r="HEE19" s="886"/>
      <c r="HEF19" s="885"/>
      <c r="HEG19" s="886"/>
      <c r="HEH19" s="886"/>
      <c r="HEI19" s="886"/>
      <c r="HEJ19" s="885"/>
      <c r="HEK19" s="886"/>
      <c r="HEL19" s="886"/>
      <c r="HEM19" s="886"/>
      <c r="HEN19" s="885"/>
      <c r="HEO19" s="886"/>
      <c r="HEP19" s="886"/>
      <c r="HEQ19" s="886"/>
      <c r="HER19" s="885"/>
      <c r="HES19" s="886"/>
      <c r="HET19" s="886"/>
      <c r="HEU19" s="886"/>
      <c r="HEV19" s="885"/>
      <c r="HEW19" s="886"/>
      <c r="HEX19" s="886"/>
      <c r="HEY19" s="886"/>
      <c r="HEZ19" s="885"/>
      <c r="HFA19" s="886"/>
      <c r="HFB19" s="886"/>
      <c r="HFC19" s="886"/>
      <c r="HFD19" s="885"/>
      <c r="HFE19" s="886"/>
      <c r="HFF19" s="886"/>
      <c r="HFG19" s="886"/>
      <c r="HFH19" s="885"/>
      <c r="HFI19" s="886"/>
      <c r="HFJ19" s="886"/>
      <c r="HFK19" s="886"/>
      <c r="HFL19" s="885"/>
      <c r="HFM19" s="886"/>
      <c r="HFN19" s="886"/>
      <c r="HFO19" s="886"/>
      <c r="HFP19" s="885"/>
      <c r="HFQ19" s="886"/>
      <c r="HFR19" s="886"/>
      <c r="HFS19" s="886"/>
      <c r="HFT19" s="885"/>
      <c r="HFU19" s="886"/>
      <c r="HFV19" s="886"/>
      <c r="HFW19" s="886"/>
      <c r="HFX19" s="885"/>
      <c r="HFY19" s="886"/>
      <c r="HFZ19" s="886"/>
      <c r="HGA19" s="886"/>
      <c r="HGB19" s="885"/>
      <c r="HGC19" s="886"/>
      <c r="HGD19" s="886"/>
      <c r="HGE19" s="886"/>
      <c r="HGF19" s="885"/>
      <c r="HGG19" s="886"/>
      <c r="HGH19" s="886"/>
      <c r="HGI19" s="886"/>
      <c r="HGJ19" s="885"/>
      <c r="HGK19" s="886"/>
      <c r="HGL19" s="886"/>
      <c r="HGM19" s="886"/>
      <c r="HGN19" s="885"/>
      <c r="HGO19" s="886"/>
      <c r="HGP19" s="886"/>
      <c r="HGQ19" s="886"/>
      <c r="HGR19" s="885"/>
      <c r="HGS19" s="886"/>
      <c r="HGT19" s="886"/>
      <c r="HGU19" s="886"/>
      <c r="HGV19" s="885"/>
      <c r="HGW19" s="886"/>
      <c r="HGX19" s="886"/>
      <c r="HGY19" s="886"/>
      <c r="HGZ19" s="885"/>
      <c r="HHA19" s="886"/>
      <c r="HHB19" s="886"/>
      <c r="HHC19" s="886"/>
      <c r="HHD19" s="885"/>
      <c r="HHE19" s="886"/>
      <c r="HHF19" s="886"/>
      <c r="HHG19" s="886"/>
      <c r="HHH19" s="885"/>
      <c r="HHI19" s="886"/>
      <c r="HHJ19" s="886"/>
      <c r="HHK19" s="886"/>
      <c r="HHL19" s="885"/>
      <c r="HHM19" s="886"/>
      <c r="HHN19" s="886"/>
      <c r="HHO19" s="886"/>
      <c r="HHP19" s="885"/>
      <c r="HHQ19" s="886"/>
      <c r="HHR19" s="886"/>
      <c r="HHS19" s="886"/>
      <c r="HHT19" s="885"/>
      <c r="HHU19" s="886"/>
      <c r="HHV19" s="886"/>
      <c r="HHW19" s="886"/>
      <c r="HHX19" s="885"/>
      <c r="HHY19" s="886"/>
      <c r="HHZ19" s="886"/>
      <c r="HIA19" s="886"/>
      <c r="HIB19" s="885"/>
      <c r="HIC19" s="886"/>
      <c r="HID19" s="886"/>
      <c r="HIE19" s="886"/>
      <c r="HIF19" s="885"/>
      <c r="HIG19" s="886"/>
      <c r="HIH19" s="886"/>
      <c r="HII19" s="886"/>
      <c r="HIJ19" s="885"/>
      <c r="HIK19" s="886"/>
      <c r="HIL19" s="886"/>
      <c r="HIM19" s="886"/>
      <c r="HIN19" s="885"/>
      <c r="HIO19" s="886"/>
      <c r="HIP19" s="886"/>
      <c r="HIQ19" s="886"/>
      <c r="HIR19" s="885"/>
      <c r="HIS19" s="886"/>
      <c r="HIT19" s="886"/>
      <c r="HIU19" s="886"/>
      <c r="HIV19" s="885"/>
      <c r="HIW19" s="886"/>
      <c r="HIX19" s="886"/>
      <c r="HIY19" s="886"/>
      <c r="HIZ19" s="885"/>
      <c r="HJA19" s="886"/>
      <c r="HJB19" s="886"/>
      <c r="HJC19" s="886"/>
      <c r="HJD19" s="885"/>
      <c r="HJE19" s="886"/>
      <c r="HJF19" s="886"/>
      <c r="HJG19" s="886"/>
      <c r="HJH19" s="885"/>
      <c r="HJI19" s="886"/>
      <c r="HJJ19" s="886"/>
      <c r="HJK19" s="886"/>
      <c r="HJL19" s="885"/>
      <c r="HJM19" s="886"/>
      <c r="HJN19" s="886"/>
      <c r="HJO19" s="886"/>
      <c r="HJP19" s="885"/>
      <c r="HJQ19" s="886"/>
      <c r="HJR19" s="886"/>
      <c r="HJS19" s="886"/>
      <c r="HJT19" s="885"/>
      <c r="HJU19" s="886"/>
      <c r="HJV19" s="886"/>
      <c r="HJW19" s="886"/>
      <c r="HJX19" s="885"/>
      <c r="HJY19" s="886"/>
      <c r="HJZ19" s="886"/>
      <c r="HKA19" s="886"/>
      <c r="HKB19" s="885"/>
      <c r="HKC19" s="886"/>
      <c r="HKD19" s="886"/>
      <c r="HKE19" s="886"/>
      <c r="HKF19" s="885"/>
      <c r="HKG19" s="886"/>
      <c r="HKH19" s="886"/>
      <c r="HKI19" s="886"/>
      <c r="HKJ19" s="885"/>
      <c r="HKK19" s="886"/>
      <c r="HKL19" s="886"/>
      <c r="HKM19" s="886"/>
      <c r="HKN19" s="885"/>
      <c r="HKO19" s="886"/>
      <c r="HKP19" s="886"/>
      <c r="HKQ19" s="886"/>
      <c r="HKR19" s="885"/>
      <c r="HKS19" s="886"/>
      <c r="HKT19" s="886"/>
      <c r="HKU19" s="886"/>
      <c r="HKV19" s="885"/>
      <c r="HKW19" s="886"/>
      <c r="HKX19" s="886"/>
      <c r="HKY19" s="886"/>
      <c r="HKZ19" s="885"/>
      <c r="HLA19" s="886"/>
      <c r="HLB19" s="886"/>
      <c r="HLC19" s="886"/>
      <c r="HLD19" s="885"/>
      <c r="HLE19" s="886"/>
      <c r="HLF19" s="886"/>
      <c r="HLG19" s="886"/>
      <c r="HLH19" s="885"/>
      <c r="HLI19" s="886"/>
      <c r="HLJ19" s="886"/>
      <c r="HLK19" s="886"/>
      <c r="HLL19" s="885"/>
      <c r="HLM19" s="886"/>
      <c r="HLN19" s="886"/>
      <c r="HLO19" s="886"/>
      <c r="HLP19" s="885"/>
      <c r="HLQ19" s="886"/>
      <c r="HLR19" s="886"/>
      <c r="HLS19" s="886"/>
      <c r="HLT19" s="885"/>
      <c r="HLU19" s="886"/>
      <c r="HLV19" s="886"/>
      <c r="HLW19" s="886"/>
      <c r="HLX19" s="885"/>
      <c r="HLY19" s="886"/>
      <c r="HLZ19" s="886"/>
      <c r="HMA19" s="886"/>
      <c r="HMB19" s="885"/>
      <c r="HMC19" s="886"/>
      <c r="HMD19" s="886"/>
      <c r="HME19" s="886"/>
      <c r="HMF19" s="885"/>
      <c r="HMG19" s="886"/>
      <c r="HMH19" s="886"/>
      <c r="HMI19" s="886"/>
      <c r="HMJ19" s="885"/>
      <c r="HMK19" s="886"/>
      <c r="HML19" s="886"/>
      <c r="HMM19" s="886"/>
      <c r="HMN19" s="885"/>
      <c r="HMO19" s="886"/>
      <c r="HMP19" s="886"/>
      <c r="HMQ19" s="886"/>
      <c r="HMR19" s="885"/>
      <c r="HMS19" s="886"/>
      <c r="HMT19" s="886"/>
      <c r="HMU19" s="886"/>
      <c r="HMV19" s="885"/>
      <c r="HMW19" s="886"/>
      <c r="HMX19" s="886"/>
      <c r="HMY19" s="886"/>
      <c r="HMZ19" s="885"/>
      <c r="HNA19" s="886"/>
      <c r="HNB19" s="886"/>
      <c r="HNC19" s="886"/>
      <c r="HND19" s="885"/>
      <c r="HNE19" s="886"/>
      <c r="HNF19" s="886"/>
      <c r="HNG19" s="886"/>
      <c r="HNH19" s="885"/>
      <c r="HNI19" s="886"/>
      <c r="HNJ19" s="886"/>
      <c r="HNK19" s="886"/>
      <c r="HNL19" s="885"/>
      <c r="HNM19" s="886"/>
      <c r="HNN19" s="886"/>
      <c r="HNO19" s="886"/>
      <c r="HNP19" s="885"/>
      <c r="HNQ19" s="886"/>
      <c r="HNR19" s="886"/>
      <c r="HNS19" s="886"/>
      <c r="HNT19" s="885"/>
      <c r="HNU19" s="886"/>
      <c r="HNV19" s="886"/>
      <c r="HNW19" s="886"/>
      <c r="HNX19" s="885"/>
      <c r="HNY19" s="886"/>
      <c r="HNZ19" s="886"/>
      <c r="HOA19" s="886"/>
      <c r="HOB19" s="885"/>
      <c r="HOC19" s="886"/>
      <c r="HOD19" s="886"/>
      <c r="HOE19" s="886"/>
      <c r="HOF19" s="885"/>
      <c r="HOG19" s="886"/>
      <c r="HOH19" s="886"/>
      <c r="HOI19" s="886"/>
      <c r="HOJ19" s="885"/>
      <c r="HOK19" s="886"/>
      <c r="HOL19" s="886"/>
      <c r="HOM19" s="886"/>
      <c r="HON19" s="885"/>
      <c r="HOO19" s="886"/>
      <c r="HOP19" s="886"/>
      <c r="HOQ19" s="886"/>
      <c r="HOR19" s="885"/>
      <c r="HOS19" s="886"/>
      <c r="HOT19" s="886"/>
      <c r="HOU19" s="886"/>
      <c r="HOV19" s="885"/>
      <c r="HOW19" s="886"/>
      <c r="HOX19" s="886"/>
      <c r="HOY19" s="886"/>
      <c r="HOZ19" s="885"/>
      <c r="HPA19" s="886"/>
      <c r="HPB19" s="886"/>
      <c r="HPC19" s="886"/>
      <c r="HPD19" s="885"/>
      <c r="HPE19" s="886"/>
      <c r="HPF19" s="886"/>
      <c r="HPG19" s="886"/>
      <c r="HPH19" s="885"/>
      <c r="HPI19" s="886"/>
      <c r="HPJ19" s="886"/>
      <c r="HPK19" s="886"/>
      <c r="HPL19" s="885"/>
      <c r="HPM19" s="886"/>
      <c r="HPN19" s="886"/>
      <c r="HPO19" s="886"/>
      <c r="HPP19" s="885"/>
      <c r="HPQ19" s="886"/>
      <c r="HPR19" s="886"/>
      <c r="HPS19" s="886"/>
      <c r="HPT19" s="885"/>
      <c r="HPU19" s="886"/>
      <c r="HPV19" s="886"/>
      <c r="HPW19" s="886"/>
      <c r="HPX19" s="885"/>
      <c r="HPY19" s="886"/>
      <c r="HPZ19" s="886"/>
      <c r="HQA19" s="886"/>
      <c r="HQB19" s="885"/>
      <c r="HQC19" s="886"/>
      <c r="HQD19" s="886"/>
      <c r="HQE19" s="886"/>
      <c r="HQF19" s="885"/>
      <c r="HQG19" s="886"/>
      <c r="HQH19" s="886"/>
      <c r="HQI19" s="886"/>
      <c r="HQJ19" s="885"/>
      <c r="HQK19" s="886"/>
      <c r="HQL19" s="886"/>
      <c r="HQM19" s="886"/>
      <c r="HQN19" s="885"/>
      <c r="HQO19" s="886"/>
      <c r="HQP19" s="886"/>
      <c r="HQQ19" s="886"/>
      <c r="HQR19" s="885"/>
      <c r="HQS19" s="886"/>
      <c r="HQT19" s="886"/>
      <c r="HQU19" s="886"/>
      <c r="HQV19" s="885"/>
      <c r="HQW19" s="886"/>
      <c r="HQX19" s="886"/>
      <c r="HQY19" s="886"/>
      <c r="HQZ19" s="885"/>
      <c r="HRA19" s="886"/>
      <c r="HRB19" s="886"/>
      <c r="HRC19" s="886"/>
      <c r="HRD19" s="885"/>
      <c r="HRE19" s="886"/>
      <c r="HRF19" s="886"/>
      <c r="HRG19" s="886"/>
      <c r="HRH19" s="885"/>
      <c r="HRI19" s="886"/>
      <c r="HRJ19" s="886"/>
      <c r="HRK19" s="886"/>
      <c r="HRL19" s="885"/>
      <c r="HRM19" s="886"/>
      <c r="HRN19" s="886"/>
      <c r="HRO19" s="886"/>
      <c r="HRP19" s="885"/>
      <c r="HRQ19" s="886"/>
      <c r="HRR19" s="886"/>
      <c r="HRS19" s="886"/>
      <c r="HRT19" s="885"/>
      <c r="HRU19" s="886"/>
      <c r="HRV19" s="886"/>
      <c r="HRW19" s="886"/>
      <c r="HRX19" s="885"/>
      <c r="HRY19" s="886"/>
      <c r="HRZ19" s="886"/>
      <c r="HSA19" s="886"/>
      <c r="HSB19" s="885"/>
      <c r="HSC19" s="886"/>
      <c r="HSD19" s="886"/>
      <c r="HSE19" s="886"/>
      <c r="HSF19" s="885"/>
      <c r="HSG19" s="886"/>
      <c r="HSH19" s="886"/>
      <c r="HSI19" s="886"/>
      <c r="HSJ19" s="885"/>
      <c r="HSK19" s="886"/>
      <c r="HSL19" s="886"/>
      <c r="HSM19" s="886"/>
      <c r="HSN19" s="885"/>
      <c r="HSO19" s="886"/>
      <c r="HSP19" s="886"/>
      <c r="HSQ19" s="886"/>
      <c r="HSR19" s="885"/>
      <c r="HSS19" s="886"/>
      <c r="HST19" s="886"/>
      <c r="HSU19" s="886"/>
      <c r="HSV19" s="885"/>
      <c r="HSW19" s="886"/>
      <c r="HSX19" s="886"/>
      <c r="HSY19" s="886"/>
      <c r="HSZ19" s="885"/>
      <c r="HTA19" s="886"/>
      <c r="HTB19" s="886"/>
      <c r="HTC19" s="886"/>
      <c r="HTD19" s="885"/>
      <c r="HTE19" s="886"/>
      <c r="HTF19" s="886"/>
      <c r="HTG19" s="886"/>
      <c r="HTH19" s="885"/>
      <c r="HTI19" s="886"/>
      <c r="HTJ19" s="886"/>
      <c r="HTK19" s="886"/>
      <c r="HTL19" s="885"/>
      <c r="HTM19" s="886"/>
      <c r="HTN19" s="886"/>
      <c r="HTO19" s="886"/>
      <c r="HTP19" s="885"/>
      <c r="HTQ19" s="886"/>
      <c r="HTR19" s="886"/>
      <c r="HTS19" s="886"/>
      <c r="HTT19" s="885"/>
      <c r="HTU19" s="886"/>
      <c r="HTV19" s="886"/>
      <c r="HTW19" s="886"/>
      <c r="HTX19" s="885"/>
      <c r="HTY19" s="886"/>
      <c r="HTZ19" s="886"/>
      <c r="HUA19" s="886"/>
      <c r="HUB19" s="885"/>
      <c r="HUC19" s="886"/>
      <c r="HUD19" s="886"/>
      <c r="HUE19" s="886"/>
      <c r="HUF19" s="885"/>
      <c r="HUG19" s="886"/>
      <c r="HUH19" s="886"/>
      <c r="HUI19" s="886"/>
      <c r="HUJ19" s="885"/>
      <c r="HUK19" s="886"/>
      <c r="HUL19" s="886"/>
      <c r="HUM19" s="886"/>
      <c r="HUN19" s="885"/>
      <c r="HUO19" s="886"/>
      <c r="HUP19" s="886"/>
      <c r="HUQ19" s="886"/>
      <c r="HUR19" s="885"/>
      <c r="HUS19" s="886"/>
      <c r="HUT19" s="886"/>
      <c r="HUU19" s="886"/>
      <c r="HUV19" s="885"/>
      <c r="HUW19" s="886"/>
      <c r="HUX19" s="886"/>
      <c r="HUY19" s="886"/>
      <c r="HUZ19" s="885"/>
      <c r="HVA19" s="886"/>
      <c r="HVB19" s="886"/>
      <c r="HVC19" s="886"/>
      <c r="HVD19" s="885"/>
      <c r="HVE19" s="886"/>
      <c r="HVF19" s="886"/>
      <c r="HVG19" s="886"/>
      <c r="HVH19" s="885"/>
      <c r="HVI19" s="886"/>
      <c r="HVJ19" s="886"/>
      <c r="HVK19" s="886"/>
      <c r="HVL19" s="885"/>
      <c r="HVM19" s="886"/>
      <c r="HVN19" s="886"/>
      <c r="HVO19" s="886"/>
      <c r="HVP19" s="885"/>
      <c r="HVQ19" s="886"/>
      <c r="HVR19" s="886"/>
      <c r="HVS19" s="886"/>
      <c r="HVT19" s="885"/>
      <c r="HVU19" s="886"/>
      <c r="HVV19" s="886"/>
      <c r="HVW19" s="886"/>
      <c r="HVX19" s="885"/>
      <c r="HVY19" s="886"/>
      <c r="HVZ19" s="886"/>
      <c r="HWA19" s="886"/>
      <c r="HWB19" s="885"/>
      <c r="HWC19" s="886"/>
      <c r="HWD19" s="886"/>
      <c r="HWE19" s="886"/>
      <c r="HWF19" s="885"/>
      <c r="HWG19" s="886"/>
      <c r="HWH19" s="886"/>
      <c r="HWI19" s="886"/>
      <c r="HWJ19" s="885"/>
      <c r="HWK19" s="886"/>
      <c r="HWL19" s="886"/>
      <c r="HWM19" s="886"/>
      <c r="HWN19" s="885"/>
      <c r="HWO19" s="886"/>
      <c r="HWP19" s="886"/>
      <c r="HWQ19" s="886"/>
      <c r="HWR19" s="885"/>
      <c r="HWS19" s="886"/>
      <c r="HWT19" s="886"/>
      <c r="HWU19" s="886"/>
      <c r="HWV19" s="885"/>
      <c r="HWW19" s="886"/>
      <c r="HWX19" s="886"/>
      <c r="HWY19" s="886"/>
      <c r="HWZ19" s="885"/>
      <c r="HXA19" s="886"/>
      <c r="HXB19" s="886"/>
      <c r="HXC19" s="886"/>
      <c r="HXD19" s="885"/>
      <c r="HXE19" s="886"/>
      <c r="HXF19" s="886"/>
      <c r="HXG19" s="886"/>
      <c r="HXH19" s="885"/>
      <c r="HXI19" s="886"/>
      <c r="HXJ19" s="886"/>
      <c r="HXK19" s="886"/>
      <c r="HXL19" s="885"/>
      <c r="HXM19" s="886"/>
      <c r="HXN19" s="886"/>
      <c r="HXO19" s="886"/>
      <c r="HXP19" s="885"/>
      <c r="HXQ19" s="886"/>
      <c r="HXR19" s="886"/>
      <c r="HXS19" s="886"/>
      <c r="HXT19" s="885"/>
      <c r="HXU19" s="886"/>
      <c r="HXV19" s="886"/>
      <c r="HXW19" s="886"/>
      <c r="HXX19" s="885"/>
      <c r="HXY19" s="886"/>
      <c r="HXZ19" s="886"/>
      <c r="HYA19" s="886"/>
      <c r="HYB19" s="885"/>
      <c r="HYC19" s="886"/>
      <c r="HYD19" s="886"/>
      <c r="HYE19" s="886"/>
      <c r="HYF19" s="885"/>
      <c r="HYG19" s="886"/>
      <c r="HYH19" s="886"/>
      <c r="HYI19" s="886"/>
      <c r="HYJ19" s="885"/>
      <c r="HYK19" s="886"/>
      <c r="HYL19" s="886"/>
      <c r="HYM19" s="886"/>
      <c r="HYN19" s="885"/>
      <c r="HYO19" s="886"/>
      <c r="HYP19" s="886"/>
      <c r="HYQ19" s="886"/>
      <c r="HYR19" s="885"/>
      <c r="HYS19" s="886"/>
      <c r="HYT19" s="886"/>
      <c r="HYU19" s="886"/>
      <c r="HYV19" s="885"/>
      <c r="HYW19" s="886"/>
      <c r="HYX19" s="886"/>
      <c r="HYY19" s="886"/>
      <c r="HYZ19" s="885"/>
      <c r="HZA19" s="886"/>
      <c r="HZB19" s="886"/>
      <c r="HZC19" s="886"/>
      <c r="HZD19" s="885"/>
      <c r="HZE19" s="886"/>
      <c r="HZF19" s="886"/>
      <c r="HZG19" s="886"/>
      <c r="HZH19" s="885"/>
      <c r="HZI19" s="886"/>
      <c r="HZJ19" s="886"/>
      <c r="HZK19" s="886"/>
      <c r="HZL19" s="885"/>
      <c r="HZM19" s="886"/>
      <c r="HZN19" s="886"/>
      <c r="HZO19" s="886"/>
      <c r="HZP19" s="885"/>
      <c r="HZQ19" s="886"/>
      <c r="HZR19" s="886"/>
      <c r="HZS19" s="886"/>
      <c r="HZT19" s="885"/>
      <c r="HZU19" s="886"/>
      <c r="HZV19" s="886"/>
      <c r="HZW19" s="886"/>
      <c r="HZX19" s="885"/>
      <c r="HZY19" s="886"/>
      <c r="HZZ19" s="886"/>
      <c r="IAA19" s="886"/>
      <c r="IAB19" s="885"/>
      <c r="IAC19" s="886"/>
      <c r="IAD19" s="886"/>
      <c r="IAE19" s="886"/>
      <c r="IAF19" s="885"/>
      <c r="IAG19" s="886"/>
      <c r="IAH19" s="886"/>
      <c r="IAI19" s="886"/>
      <c r="IAJ19" s="885"/>
      <c r="IAK19" s="886"/>
      <c r="IAL19" s="886"/>
      <c r="IAM19" s="886"/>
      <c r="IAN19" s="885"/>
      <c r="IAO19" s="886"/>
      <c r="IAP19" s="886"/>
      <c r="IAQ19" s="886"/>
      <c r="IAR19" s="885"/>
      <c r="IAS19" s="886"/>
      <c r="IAT19" s="886"/>
      <c r="IAU19" s="886"/>
      <c r="IAV19" s="885"/>
      <c r="IAW19" s="886"/>
      <c r="IAX19" s="886"/>
      <c r="IAY19" s="886"/>
      <c r="IAZ19" s="885"/>
      <c r="IBA19" s="886"/>
      <c r="IBB19" s="886"/>
      <c r="IBC19" s="886"/>
      <c r="IBD19" s="885"/>
      <c r="IBE19" s="886"/>
      <c r="IBF19" s="886"/>
      <c r="IBG19" s="886"/>
      <c r="IBH19" s="885"/>
      <c r="IBI19" s="886"/>
      <c r="IBJ19" s="886"/>
      <c r="IBK19" s="886"/>
      <c r="IBL19" s="885"/>
      <c r="IBM19" s="886"/>
      <c r="IBN19" s="886"/>
      <c r="IBO19" s="886"/>
      <c r="IBP19" s="885"/>
      <c r="IBQ19" s="886"/>
      <c r="IBR19" s="886"/>
      <c r="IBS19" s="886"/>
      <c r="IBT19" s="885"/>
      <c r="IBU19" s="886"/>
      <c r="IBV19" s="886"/>
      <c r="IBW19" s="886"/>
      <c r="IBX19" s="885"/>
      <c r="IBY19" s="886"/>
      <c r="IBZ19" s="886"/>
      <c r="ICA19" s="886"/>
      <c r="ICB19" s="885"/>
      <c r="ICC19" s="886"/>
      <c r="ICD19" s="886"/>
      <c r="ICE19" s="886"/>
      <c r="ICF19" s="885"/>
      <c r="ICG19" s="886"/>
      <c r="ICH19" s="886"/>
      <c r="ICI19" s="886"/>
      <c r="ICJ19" s="885"/>
      <c r="ICK19" s="886"/>
      <c r="ICL19" s="886"/>
      <c r="ICM19" s="886"/>
      <c r="ICN19" s="885"/>
      <c r="ICO19" s="886"/>
      <c r="ICP19" s="886"/>
      <c r="ICQ19" s="886"/>
      <c r="ICR19" s="885"/>
      <c r="ICS19" s="886"/>
      <c r="ICT19" s="886"/>
      <c r="ICU19" s="886"/>
      <c r="ICV19" s="885"/>
      <c r="ICW19" s="886"/>
      <c r="ICX19" s="886"/>
      <c r="ICY19" s="886"/>
      <c r="ICZ19" s="885"/>
      <c r="IDA19" s="886"/>
      <c r="IDB19" s="886"/>
      <c r="IDC19" s="886"/>
      <c r="IDD19" s="885"/>
      <c r="IDE19" s="886"/>
      <c r="IDF19" s="886"/>
      <c r="IDG19" s="886"/>
      <c r="IDH19" s="885"/>
      <c r="IDI19" s="886"/>
      <c r="IDJ19" s="886"/>
      <c r="IDK19" s="886"/>
      <c r="IDL19" s="885"/>
      <c r="IDM19" s="886"/>
      <c r="IDN19" s="886"/>
      <c r="IDO19" s="886"/>
      <c r="IDP19" s="885"/>
      <c r="IDQ19" s="886"/>
      <c r="IDR19" s="886"/>
      <c r="IDS19" s="886"/>
      <c r="IDT19" s="885"/>
      <c r="IDU19" s="886"/>
      <c r="IDV19" s="886"/>
      <c r="IDW19" s="886"/>
      <c r="IDX19" s="885"/>
      <c r="IDY19" s="886"/>
      <c r="IDZ19" s="886"/>
      <c r="IEA19" s="886"/>
      <c r="IEB19" s="885"/>
      <c r="IEC19" s="886"/>
      <c r="IED19" s="886"/>
      <c r="IEE19" s="886"/>
      <c r="IEF19" s="885"/>
      <c r="IEG19" s="886"/>
      <c r="IEH19" s="886"/>
      <c r="IEI19" s="886"/>
      <c r="IEJ19" s="885"/>
      <c r="IEK19" s="886"/>
      <c r="IEL19" s="886"/>
      <c r="IEM19" s="886"/>
      <c r="IEN19" s="885"/>
      <c r="IEO19" s="886"/>
      <c r="IEP19" s="886"/>
      <c r="IEQ19" s="886"/>
      <c r="IER19" s="885"/>
      <c r="IES19" s="886"/>
      <c r="IET19" s="886"/>
      <c r="IEU19" s="886"/>
      <c r="IEV19" s="885"/>
      <c r="IEW19" s="886"/>
      <c r="IEX19" s="886"/>
      <c r="IEY19" s="886"/>
      <c r="IEZ19" s="885"/>
      <c r="IFA19" s="886"/>
      <c r="IFB19" s="886"/>
      <c r="IFC19" s="886"/>
      <c r="IFD19" s="885"/>
      <c r="IFE19" s="886"/>
      <c r="IFF19" s="886"/>
      <c r="IFG19" s="886"/>
      <c r="IFH19" s="885"/>
      <c r="IFI19" s="886"/>
      <c r="IFJ19" s="886"/>
      <c r="IFK19" s="886"/>
      <c r="IFL19" s="885"/>
      <c r="IFM19" s="886"/>
      <c r="IFN19" s="886"/>
      <c r="IFO19" s="886"/>
      <c r="IFP19" s="885"/>
      <c r="IFQ19" s="886"/>
      <c r="IFR19" s="886"/>
      <c r="IFS19" s="886"/>
      <c r="IFT19" s="885"/>
      <c r="IFU19" s="886"/>
      <c r="IFV19" s="886"/>
      <c r="IFW19" s="886"/>
      <c r="IFX19" s="885"/>
      <c r="IFY19" s="886"/>
      <c r="IFZ19" s="886"/>
      <c r="IGA19" s="886"/>
      <c r="IGB19" s="885"/>
      <c r="IGC19" s="886"/>
      <c r="IGD19" s="886"/>
      <c r="IGE19" s="886"/>
      <c r="IGF19" s="885"/>
      <c r="IGG19" s="886"/>
      <c r="IGH19" s="886"/>
      <c r="IGI19" s="886"/>
      <c r="IGJ19" s="885"/>
      <c r="IGK19" s="886"/>
      <c r="IGL19" s="886"/>
      <c r="IGM19" s="886"/>
      <c r="IGN19" s="885"/>
      <c r="IGO19" s="886"/>
      <c r="IGP19" s="886"/>
      <c r="IGQ19" s="886"/>
      <c r="IGR19" s="885"/>
      <c r="IGS19" s="886"/>
      <c r="IGT19" s="886"/>
      <c r="IGU19" s="886"/>
      <c r="IGV19" s="885"/>
      <c r="IGW19" s="886"/>
      <c r="IGX19" s="886"/>
      <c r="IGY19" s="886"/>
      <c r="IGZ19" s="885"/>
      <c r="IHA19" s="886"/>
      <c r="IHB19" s="886"/>
      <c r="IHC19" s="886"/>
      <c r="IHD19" s="885"/>
      <c r="IHE19" s="886"/>
      <c r="IHF19" s="886"/>
      <c r="IHG19" s="886"/>
      <c r="IHH19" s="885"/>
      <c r="IHI19" s="886"/>
      <c r="IHJ19" s="886"/>
      <c r="IHK19" s="886"/>
      <c r="IHL19" s="885"/>
      <c r="IHM19" s="886"/>
      <c r="IHN19" s="886"/>
      <c r="IHO19" s="886"/>
      <c r="IHP19" s="885"/>
      <c r="IHQ19" s="886"/>
      <c r="IHR19" s="886"/>
      <c r="IHS19" s="886"/>
      <c r="IHT19" s="885"/>
      <c r="IHU19" s="886"/>
      <c r="IHV19" s="886"/>
      <c r="IHW19" s="886"/>
      <c r="IHX19" s="885"/>
      <c r="IHY19" s="886"/>
      <c r="IHZ19" s="886"/>
      <c r="IIA19" s="886"/>
      <c r="IIB19" s="885"/>
      <c r="IIC19" s="886"/>
      <c r="IID19" s="886"/>
      <c r="IIE19" s="886"/>
      <c r="IIF19" s="885"/>
      <c r="IIG19" s="886"/>
      <c r="IIH19" s="886"/>
      <c r="III19" s="886"/>
      <c r="IIJ19" s="885"/>
      <c r="IIK19" s="886"/>
      <c r="IIL19" s="886"/>
      <c r="IIM19" s="886"/>
      <c r="IIN19" s="885"/>
      <c r="IIO19" s="886"/>
      <c r="IIP19" s="886"/>
      <c r="IIQ19" s="886"/>
      <c r="IIR19" s="885"/>
      <c r="IIS19" s="886"/>
      <c r="IIT19" s="886"/>
      <c r="IIU19" s="886"/>
      <c r="IIV19" s="885"/>
      <c r="IIW19" s="886"/>
      <c r="IIX19" s="886"/>
      <c r="IIY19" s="886"/>
      <c r="IIZ19" s="885"/>
      <c r="IJA19" s="886"/>
      <c r="IJB19" s="886"/>
      <c r="IJC19" s="886"/>
      <c r="IJD19" s="885"/>
      <c r="IJE19" s="886"/>
      <c r="IJF19" s="886"/>
      <c r="IJG19" s="886"/>
      <c r="IJH19" s="885"/>
      <c r="IJI19" s="886"/>
      <c r="IJJ19" s="886"/>
      <c r="IJK19" s="886"/>
      <c r="IJL19" s="885"/>
      <c r="IJM19" s="886"/>
      <c r="IJN19" s="886"/>
      <c r="IJO19" s="886"/>
      <c r="IJP19" s="885"/>
      <c r="IJQ19" s="886"/>
      <c r="IJR19" s="886"/>
      <c r="IJS19" s="886"/>
      <c r="IJT19" s="885"/>
      <c r="IJU19" s="886"/>
      <c r="IJV19" s="886"/>
      <c r="IJW19" s="886"/>
      <c r="IJX19" s="885"/>
      <c r="IJY19" s="886"/>
      <c r="IJZ19" s="886"/>
      <c r="IKA19" s="886"/>
      <c r="IKB19" s="885"/>
      <c r="IKC19" s="886"/>
      <c r="IKD19" s="886"/>
      <c r="IKE19" s="886"/>
      <c r="IKF19" s="885"/>
      <c r="IKG19" s="886"/>
      <c r="IKH19" s="886"/>
      <c r="IKI19" s="886"/>
      <c r="IKJ19" s="885"/>
      <c r="IKK19" s="886"/>
      <c r="IKL19" s="886"/>
      <c r="IKM19" s="886"/>
      <c r="IKN19" s="885"/>
      <c r="IKO19" s="886"/>
      <c r="IKP19" s="886"/>
      <c r="IKQ19" s="886"/>
      <c r="IKR19" s="885"/>
      <c r="IKS19" s="886"/>
      <c r="IKT19" s="886"/>
      <c r="IKU19" s="886"/>
      <c r="IKV19" s="885"/>
      <c r="IKW19" s="886"/>
      <c r="IKX19" s="886"/>
      <c r="IKY19" s="886"/>
      <c r="IKZ19" s="885"/>
      <c r="ILA19" s="886"/>
      <c r="ILB19" s="886"/>
      <c r="ILC19" s="886"/>
      <c r="ILD19" s="885"/>
      <c r="ILE19" s="886"/>
      <c r="ILF19" s="886"/>
      <c r="ILG19" s="886"/>
      <c r="ILH19" s="885"/>
      <c r="ILI19" s="886"/>
      <c r="ILJ19" s="886"/>
      <c r="ILK19" s="886"/>
      <c r="ILL19" s="885"/>
      <c r="ILM19" s="886"/>
      <c r="ILN19" s="886"/>
      <c r="ILO19" s="886"/>
      <c r="ILP19" s="885"/>
      <c r="ILQ19" s="886"/>
      <c r="ILR19" s="886"/>
      <c r="ILS19" s="886"/>
      <c r="ILT19" s="885"/>
      <c r="ILU19" s="886"/>
      <c r="ILV19" s="886"/>
      <c r="ILW19" s="886"/>
      <c r="ILX19" s="885"/>
      <c r="ILY19" s="886"/>
      <c r="ILZ19" s="886"/>
      <c r="IMA19" s="886"/>
      <c r="IMB19" s="885"/>
      <c r="IMC19" s="886"/>
      <c r="IMD19" s="886"/>
      <c r="IME19" s="886"/>
      <c r="IMF19" s="885"/>
      <c r="IMG19" s="886"/>
      <c r="IMH19" s="886"/>
      <c r="IMI19" s="886"/>
      <c r="IMJ19" s="885"/>
      <c r="IMK19" s="886"/>
      <c r="IML19" s="886"/>
      <c r="IMM19" s="886"/>
      <c r="IMN19" s="885"/>
      <c r="IMO19" s="886"/>
      <c r="IMP19" s="886"/>
      <c r="IMQ19" s="886"/>
      <c r="IMR19" s="885"/>
      <c r="IMS19" s="886"/>
      <c r="IMT19" s="886"/>
      <c r="IMU19" s="886"/>
      <c r="IMV19" s="885"/>
      <c r="IMW19" s="886"/>
      <c r="IMX19" s="886"/>
      <c r="IMY19" s="886"/>
      <c r="IMZ19" s="885"/>
      <c r="INA19" s="886"/>
      <c r="INB19" s="886"/>
      <c r="INC19" s="886"/>
      <c r="IND19" s="885"/>
      <c r="INE19" s="886"/>
      <c r="INF19" s="886"/>
      <c r="ING19" s="886"/>
      <c r="INH19" s="885"/>
      <c r="INI19" s="886"/>
      <c r="INJ19" s="886"/>
      <c r="INK19" s="886"/>
      <c r="INL19" s="885"/>
      <c r="INM19" s="886"/>
      <c r="INN19" s="886"/>
      <c r="INO19" s="886"/>
      <c r="INP19" s="885"/>
      <c r="INQ19" s="886"/>
      <c r="INR19" s="886"/>
      <c r="INS19" s="886"/>
      <c r="INT19" s="885"/>
      <c r="INU19" s="886"/>
      <c r="INV19" s="886"/>
      <c r="INW19" s="886"/>
      <c r="INX19" s="885"/>
      <c r="INY19" s="886"/>
      <c r="INZ19" s="886"/>
      <c r="IOA19" s="886"/>
      <c r="IOB19" s="885"/>
      <c r="IOC19" s="886"/>
      <c r="IOD19" s="886"/>
      <c r="IOE19" s="886"/>
      <c r="IOF19" s="885"/>
      <c r="IOG19" s="886"/>
      <c r="IOH19" s="886"/>
      <c r="IOI19" s="886"/>
      <c r="IOJ19" s="885"/>
      <c r="IOK19" s="886"/>
      <c r="IOL19" s="886"/>
      <c r="IOM19" s="886"/>
      <c r="ION19" s="885"/>
      <c r="IOO19" s="886"/>
      <c r="IOP19" s="886"/>
      <c r="IOQ19" s="886"/>
      <c r="IOR19" s="885"/>
      <c r="IOS19" s="886"/>
      <c r="IOT19" s="886"/>
      <c r="IOU19" s="886"/>
      <c r="IOV19" s="885"/>
      <c r="IOW19" s="886"/>
      <c r="IOX19" s="886"/>
      <c r="IOY19" s="886"/>
      <c r="IOZ19" s="885"/>
      <c r="IPA19" s="886"/>
      <c r="IPB19" s="886"/>
      <c r="IPC19" s="886"/>
      <c r="IPD19" s="885"/>
      <c r="IPE19" s="886"/>
      <c r="IPF19" s="886"/>
      <c r="IPG19" s="886"/>
      <c r="IPH19" s="885"/>
      <c r="IPI19" s="886"/>
      <c r="IPJ19" s="886"/>
      <c r="IPK19" s="886"/>
      <c r="IPL19" s="885"/>
      <c r="IPM19" s="886"/>
      <c r="IPN19" s="886"/>
      <c r="IPO19" s="886"/>
      <c r="IPP19" s="885"/>
      <c r="IPQ19" s="886"/>
      <c r="IPR19" s="886"/>
      <c r="IPS19" s="886"/>
      <c r="IPT19" s="885"/>
      <c r="IPU19" s="886"/>
      <c r="IPV19" s="886"/>
      <c r="IPW19" s="886"/>
      <c r="IPX19" s="885"/>
      <c r="IPY19" s="886"/>
      <c r="IPZ19" s="886"/>
      <c r="IQA19" s="886"/>
      <c r="IQB19" s="885"/>
      <c r="IQC19" s="886"/>
      <c r="IQD19" s="886"/>
      <c r="IQE19" s="886"/>
      <c r="IQF19" s="885"/>
      <c r="IQG19" s="886"/>
      <c r="IQH19" s="886"/>
      <c r="IQI19" s="886"/>
      <c r="IQJ19" s="885"/>
      <c r="IQK19" s="886"/>
      <c r="IQL19" s="886"/>
      <c r="IQM19" s="886"/>
      <c r="IQN19" s="885"/>
      <c r="IQO19" s="886"/>
      <c r="IQP19" s="886"/>
      <c r="IQQ19" s="886"/>
      <c r="IQR19" s="885"/>
      <c r="IQS19" s="886"/>
      <c r="IQT19" s="886"/>
      <c r="IQU19" s="886"/>
      <c r="IQV19" s="885"/>
      <c r="IQW19" s="886"/>
      <c r="IQX19" s="886"/>
      <c r="IQY19" s="886"/>
      <c r="IQZ19" s="885"/>
      <c r="IRA19" s="886"/>
      <c r="IRB19" s="886"/>
      <c r="IRC19" s="886"/>
      <c r="IRD19" s="885"/>
      <c r="IRE19" s="886"/>
      <c r="IRF19" s="886"/>
      <c r="IRG19" s="886"/>
      <c r="IRH19" s="885"/>
      <c r="IRI19" s="886"/>
      <c r="IRJ19" s="886"/>
      <c r="IRK19" s="886"/>
      <c r="IRL19" s="885"/>
      <c r="IRM19" s="886"/>
      <c r="IRN19" s="886"/>
      <c r="IRO19" s="886"/>
      <c r="IRP19" s="885"/>
      <c r="IRQ19" s="886"/>
      <c r="IRR19" s="886"/>
      <c r="IRS19" s="886"/>
      <c r="IRT19" s="885"/>
      <c r="IRU19" s="886"/>
      <c r="IRV19" s="886"/>
      <c r="IRW19" s="886"/>
      <c r="IRX19" s="885"/>
      <c r="IRY19" s="886"/>
      <c r="IRZ19" s="886"/>
      <c r="ISA19" s="886"/>
      <c r="ISB19" s="885"/>
      <c r="ISC19" s="886"/>
      <c r="ISD19" s="886"/>
      <c r="ISE19" s="886"/>
      <c r="ISF19" s="885"/>
      <c r="ISG19" s="886"/>
      <c r="ISH19" s="886"/>
      <c r="ISI19" s="886"/>
      <c r="ISJ19" s="885"/>
      <c r="ISK19" s="886"/>
      <c r="ISL19" s="886"/>
      <c r="ISM19" s="886"/>
      <c r="ISN19" s="885"/>
      <c r="ISO19" s="886"/>
      <c r="ISP19" s="886"/>
      <c r="ISQ19" s="886"/>
      <c r="ISR19" s="885"/>
      <c r="ISS19" s="886"/>
      <c r="IST19" s="886"/>
      <c r="ISU19" s="886"/>
      <c r="ISV19" s="885"/>
      <c r="ISW19" s="886"/>
      <c r="ISX19" s="886"/>
      <c r="ISY19" s="886"/>
      <c r="ISZ19" s="885"/>
      <c r="ITA19" s="886"/>
      <c r="ITB19" s="886"/>
      <c r="ITC19" s="886"/>
      <c r="ITD19" s="885"/>
      <c r="ITE19" s="886"/>
      <c r="ITF19" s="886"/>
      <c r="ITG19" s="886"/>
      <c r="ITH19" s="885"/>
      <c r="ITI19" s="886"/>
      <c r="ITJ19" s="886"/>
      <c r="ITK19" s="886"/>
      <c r="ITL19" s="885"/>
      <c r="ITM19" s="886"/>
      <c r="ITN19" s="886"/>
      <c r="ITO19" s="886"/>
      <c r="ITP19" s="885"/>
      <c r="ITQ19" s="886"/>
      <c r="ITR19" s="886"/>
      <c r="ITS19" s="886"/>
      <c r="ITT19" s="885"/>
      <c r="ITU19" s="886"/>
      <c r="ITV19" s="886"/>
      <c r="ITW19" s="886"/>
      <c r="ITX19" s="885"/>
      <c r="ITY19" s="886"/>
      <c r="ITZ19" s="886"/>
      <c r="IUA19" s="886"/>
      <c r="IUB19" s="885"/>
      <c r="IUC19" s="886"/>
      <c r="IUD19" s="886"/>
      <c r="IUE19" s="886"/>
      <c r="IUF19" s="885"/>
      <c r="IUG19" s="886"/>
      <c r="IUH19" s="886"/>
      <c r="IUI19" s="886"/>
      <c r="IUJ19" s="885"/>
      <c r="IUK19" s="886"/>
      <c r="IUL19" s="886"/>
      <c r="IUM19" s="886"/>
      <c r="IUN19" s="885"/>
      <c r="IUO19" s="886"/>
      <c r="IUP19" s="886"/>
      <c r="IUQ19" s="886"/>
      <c r="IUR19" s="885"/>
      <c r="IUS19" s="886"/>
      <c r="IUT19" s="886"/>
      <c r="IUU19" s="886"/>
      <c r="IUV19" s="885"/>
      <c r="IUW19" s="886"/>
      <c r="IUX19" s="886"/>
      <c r="IUY19" s="886"/>
      <c r="IUZ19" s="885"/>
      <c r="IVA19" s="886"/>
      <c r="IVB19" s="886"/>
      <c r="IVC19" s="886"/>
      <c r="IVD19" s="885"/>
      <c r="IVE19" s="886"/>
      <c r="IVF19" s="886"/>
      <c r="IVG19" s="886"/>
      <c r="IVH19" s="885"/>
      <c r="IVI19" s="886"/>
      <c r="IVJ19" s="886"/>
      <c r="IVK19" s="886"/>
      <c r="IVL19" s="885"/>
      <c r="IVM19" s="886"/>
      <c r="IVN19" s="886"/>
      <c r="IVO19" s="886"/>
      <c r="IVP19" s="885"/>
      <c r="IVQ19" s="886"/>
      <c r="IVR19" s="886"/>
      <c r="IVS19" s="886"/>
      <c r="IVT19" s="885"/>
      <c r="IVU19" s="886"/>
      <c r="IVV19" s="886"/>
      <c r="IVW19" s="886"/>
      <c r="IVX19" s="885"/>
      <c r="IVY19" s="886"/>
      <c r="IVZ19" s="886"/>
      <c r="IWA19" s="886"/>
      <c r="IWB19" s="885"/>
      <c r="IWC19" s="886"/>
      <c r="IWD19" s="886"/>
      <c r="IWE19" s="886"/>
      <c r="IWF19" s="885"/>
      <c r="IWG19" s="886"/>
      <c r="IWH19" s="886"/>
      <c r="IWI19" s="886"/>
      <c r="IWJ19" s="885"/>
      <c r="IWK19" s="886"/>
      <c r="IWL19" s="886"/>
      <c r="IWM19" s="886"/>
      <c r="IWN19" s="885"/>
      <c r="IWO19" s="886"/>
      <c r="IWP19" s="886"/>
      <c r="IWQ19" s="886"/>
      <c r="IWR19" s="885"/>
      <c r="IWS19" s="886"/>
      <c r="IWT19" s="886"/>
      <c r="IWU19" s="886"/>
      <c r="IWV19" s="885"/>
      <c r="IWW19" s="886"/>
      <c r="IWX19" s="886"/>
      <c r="IWY19" s="886"/>
      <c r="IWZ19" s="885"/>
      <c r="IXA19" s="886"/>
      <c r="IXB19" s="886"/>
      <c r="IXC19" s="886"/>
      <c r="IXD19" s="885"/>
      <c r="IXE19" s="886"/>
      <c r="IXF19" s="886"/>
      <c r="IXG19" s="886"/>
      <c r="IXH19" s="885"/>
      <c r="IXI19" s="886"/>
      <c r="IXJ19" s="886"/>
      <c r="IXK19" s="886"/>
      <c r="IXL19" s="885"/>
      <c r="IXM19" s="886"/>
      <c r="IXN19" s="886"/>
      <c r="IXO19" s="886"/>
      <c r="IXP19" s="885"/>
      <c r="IXQ19" s="886"/>
      <c r="IXR19" s="886"/>
      <c r="IXS19" s="886"/>
      <c r="IXT19" s="885"/>
      <c r="IXU19" s="886"/>
      <c r="IXV19" s="886"/>
      <c r="IXW19" s="886"/>
      <c r="IXX19" s="885"/>
      <c r="IXY19" s="886"/>
      <c r="IXZ19" s="886"/>
      <c r="IYA19" s="886"/>
      <c r="IYB19" s="885"/>
      <c r="IYC19" s="886"/>
      <c r="IYD19" s="886"/>
      <c r="IYE19" s="886"/>
      <c r="IYF19" s="885"/>
      <c r="IYG19" s="886"/>
      <c r="IYH19" s="886"/>
      <c r="IYI19" s="886"/>
      <c r="IYJ19" s="885"/>
      <c r="IYK19" s="886"/>
      <c r="IYL19" s="886"/>
      <c r="IYM19" s="886"/>
      <c r="IYN19" s="885"/>
      <c r="IYO19" s="886"/>
      <c r="IYP19" s="886"/>
      <c r="IYQ19" s="886"/>
      <c r="IYR19" s="885"/>
      <c r="IYS19" s="886"/>
      <c r="IYT19" s="886"/>
      <c r="IYU19" s="886"/>
      <c r="IYV19" s="885"/>
      <c r="IYW19" s="886"/>
      <c r="IYX19" s="886"/>
      <c r="IYY19" s="886"/>
      <c r="IYZ19" s="885"/>
      <c r="IZA19" s="886"/>
      <c r="IZB19" s="886"/>
      <c r="IZC19" s="886"/>
      <c r="IZD19" s="885"/>
      <c r="IZE19" s="886"/>
      <c r="IZF19" s="886"/>
      <c r="IZG19" s="886"/>
      <c r="IZH19" s="885"/>
      <c r="IZI19" s="886"/>
      <c r="IZJ19" s="886"/>
      <c r="IZK19" s="886"/>
      <c r="IZL19" s="885"/>
      <c r="IZM19" s="886"/>
      <c r="IZN19" s="886"/>
      <c r="IZO19" s="886"/>
      <c r="IZP19" s="885"/>
      <c r="IZQ19" s="886"/>
      <c r="IZR19" s="886"/>
      <c r="IZS19" s="886"/>
      <c r="IZT19" s="885"/>
      <c r="IZU19" s="886"/>
      <c r="IZV19" s="886"/>
      <c r="IZW19" s="886"/>
      <c r="IZX19" s="885"/>
      <c r="IZY19" s="886"/>
      <c r="IZZ19" s="886"/>
      <c r="JAA19" s="886"/>
      <c r="JAB19" s="885"/>
      <c r="JAC19" s="886"/>
      <c r="JAD19" s="886"/>
      <c r="JAE19" s="886"/>
      <c r="JAF19" s="885"/>
      <c r="JAG19" s="886"/>
      <c r="JAH19" s="886"/>
      <c r="JAI19" s="886"/>
      <c r="JAJ19" s="885"/>
      <c r="JAK19" s="886"/>
      <c r="JAL19" s="886"/>
      <c r="JAM19" s="886"/>
      <c r="JAN19" s="885"/>
      <c r="JAO19" s="886"/>
      <c r="JAP19" s="886"/>
      <c r="JAQ19" s="886"/>
      <c r="JAR19" s="885"/>
      <c r="JAS19" s="886"/>
      <c r="JAT19" s="886"/>
      <c r="JAU19" s="886"/>
      <c r="JAV19" s="885"/>
      <c r="JAW19" s="886"/>
      <c r="JAX19" s="886"/>
      <c r="JAY19" s="886"/>
      <c r="JAZ19" s="885"/>
      <c r="JBA19" s="886"/>
      <c r="JBB19" s="886"/>
      <c r="JBC19" s="886"/>
      <c r="JBD19" s="885"/>
      <c r="JBE19" s="886"/>
      <c r="JBF19" s="886"/>
      <c r="JBG19" s="886"/>
      <c r="JBH19" s="885"/>
      <c r="JBI19" s="886"/>
      <c r="JBJ19" s="886"/>
      <c r="JBK19" s="886"/>
      <c r="JBL19" s="885"/>
      <c r="JBM19" s="886"/>
      <c r="JBN19" s="886"/>
      <c r="JBO19" s="886"/>
      <c r="JBP19" s="885"/>
      <c r="JBQ19" s="886"/>
      <c r="JBR19" s="886"/>
      <c r="JBS19" s="886"/>
      <c r="JBT19" s="885"/>
      <c r="JBU19" s="886"/>
      <c r="JBV19" s="886"/>
      <c r="JBW19" s="886"/>
      <c r="JBX19" s="885"/>
      <c r="JBY19" s="886"/>
      <c r="JBZ19" s="886"/>
      <c r="JCA19" s="886"/>
      <c r="JCB19" s="885"/>
      <c r="JCC19" s="886"/>
      <c r="JCD19" s="886"/>
      <c r="JCE19" s="886"/>
      <c r="JCF19" s="885"/>
      <c r="JCG19" s="886"/>
      <c r="JCH19" s="886"/>
      <c r="JCI19" s="886"/>
      <c r="JCJ19" s="885"/>
      <c r="JCK19" s="886"/>
      <c r="JCL19" s="886"/>
      <c r="JCM19" s="886"/>
      <c r="JCN19" s="885"/>
      <c r="JCO19" s="886"/>
      <c r="JCP19" s="886"/>
      <c r="JCQ19" s="886"/>
      <c r="JCR19" s="885"/>
      <c r="JCS19" s="886"/>
      <c r="JCT19" s="886"/>
      <c r="JCU19" s="886"/>
      <c r="JCV19" s="885"/>
      <c r="JCW19" s="886"/>
      <c r="JCX19" s="886"/>
      <c r="JCY19" s="886"/>
      <c r="JCZ19" s="885"/>
      <c r="JDA19" s="886"/>
      <c r="JDB19" s="886"/>
      <c r="JDC19" s="886"/>
      <c r="JDD19" s="885"/>
      <c r="JDE19" s="886"/>
      <c r="JDF19" s="886"/>
      <c r="JDG19" s="886"/>
      <c r="JDH19" s="885"/>
      <c r="JDI19" s="886"/>
      <c r="JDJ19" s="886"/>
      <c r="JDK19" s="886"/>
      <c r="JDL19" s="885"/>
      <c r="JDM19" s="886"/>
      <c r="JDN19" s="886"/>
      <c r="JDO19" s="886"/>
      <c r="JDP19" s="885"/>
      <c r="JDQ19" s="886"/>
      <c r="JDR19" s="886"/>
      <c r="JDS19" s="886"/>
      <c r="JDT19" s="885"/>
      <c r="JDU19" s="886"/>
      <c r="JDV19" s="886"/>
      <c r="JDW19" s="886"/>
      <c r="JDX19" s="885"/>
      <c r="JDY19" s="886"/>
      <c r="JDZ19" s="886"/>
      <c r="JEA19" s="886"/>
      <c r="JEB19" s="885"/>
      <c r="JEC19" s="886"/>
      <c r="JED19" s="886"/>
      <c r="JEE19" s="886"/>
      <c r="JEF19" s="885"/>
      <c r="JEG19" s="886"/>
      <c r="JEH19" s="886"/>
      <c r="JEI19" s="886"/>
      <c r="JEJ19" s="885"/>
      <c r="JEK19" s="886"/>
      <c r="JEL19" s="886"/>
      <c r="JEM19" s="886"/>
      <c r="JEN19" s="885"/>
      <c r="JEO19" s="886"/>
      <c r="JEP19" s="886"/>
      <c r="JEQ19" s="886"/>
      <c r="JER19" s="885"/>
      <c r="JES19" s="886"/>
      <c r="JET19" s="886"/>
      <c r="JEU19" s="886"/>
      <c r="JEV19" s="885"/>
      <c r="JEW19" s="886"/>
      <c r="JEX19" s="886"/>
      <c r="JEY19" s="886"/>
      <c r="JEZ19" s="885"/>
      <c r="JFA19" s="886"/>
      <c r="JFB19" s="886"/>
      <c r="JFC19" s="886"/>
      <c r="JFD19" s="885"/>
      <c r="JFE19" s="886"/>
      <c r="JFF19" s="886"/>
      <c r="JFG19" s="886"/>
      <c r="JFH19" s="885"/>
      <c r="JFI19" s="886"/>
      <c r="JFJ19" s="886"/>
      <c r="JFK19" s="886"/>
      <c r="JFL19" s="885"/>
      <c r="JFM19" s="886"/>
      <c r="JFN19" s="886"/>
      <c r="JFO19" s="886"/>
      <c r="JFP19" s="885"/>
      <c r="JFQ19" s="886"/>
      <c r="JFR19" s="886"/>
      <c r="JFS19" s="886"/>
      <c r="JFT19" s="885"/>
      <c r="JFU19" s="886"/>
      <c r="JFV19" s="886"/>
      <c r="JFW19" s="886"/>
      <c r="JFX19" s="885"/>
      <c r="JFY19" s="886"/>
      <c r="JFZ19" s="886"/>
      <c r="JGA19" s="886"/>
      <c r="JGB19" s="885"/>
      <c r="JGC19" s="886"/>
      <c r="JGD19" s="886"/>
      <c r="JGE19" s="886"/>
      <c r="JGF19" s="885"/>
      <c r="JGG19" s="886"/>
      <c r="JGH19" s="886"/>
      <c r="JGI19" s="886"/>
      <c r="JGJ19" s="885"/>
      <c r="JGK19" s="886"/>
      <c r="JGL19" s="886"/>
      <c r="JGM19" s="886"/>
      <c r="JGN19" s="885"/>
      <c r="JGO19" s="886"/>
      <c r="JGP19" s="886"/>
      <c r="JGQ19" s="886"/>
      <c r="JGR19" s="885"/>
      <c r="JGS19" s="886"/>
      <c r="JGT19" s="886"/>
      <c r="JGU19" s="886"/>
      <c r="JGV19" s="885"/>
      <c r="JGW19" s="886"/>
      <c r="JGX19" s="886"/>
      <c r="JGY19" s="886"/>
      <c r="JGZ19" s="885"/>
      <c r="JHA19" s="886"/>
      <c r="JHB19" s="886"/>
      <c r="JHC19" s="886"/>
      <c r="JHD19" s="885"/>
      <c r="JHE19" s="886"/>
      <c r="JHF19" s="886"/>
      <c r="JHG19" s="886"/>
      <c r="JHH19" s="885"/>
      <c r="JHI19" s="886"/>
      <c r="JHJ19" s="886"/>
      <c r="JHK19" s="886"/>
      <c r="JHL19" s="885"/>
      <c r="JHM19" s="886"/>
      <c r="JHN19" s="886"/>
      <c r="JHO19" s="886"/>
      <c r="JHP19" s="885"/>
      <c r="JHQ19" s="886"/>
      <c r="JHR19" s="886"/>
      <c r="JHS19" s="886"/>
      <c r="JHT19" s="885"/>
      <c r="JHU19" s="886"/>
      <c r="JHV19" s="886"/>
      <c r="JHW19" s="886"/>
      <c r="JHX19" s="885"/>
      <c r="JHY19" s="886"/>
      <c r="JHZ19" s="886"/>
      <c r="JIA19" s="886"/>
      <c r="JIB19" s="885"/>
      <c r="JIC19" s="886"/>
      <c r="JID19" s="886"/>
      <c r="JIE19" s="886"/>
      <c r="JIF19" s="885"/>
      <c r="JIG19" s="886"/>
      <c r="JIH19" s="886"/>
      <c r="JII19" s="886"/>
      <c r="JIJ19" s="885"/>
      <c r="JIK19" s="886"/>
      <c r="JIL19" s="886"/>
      <c r="JIM19" s="886"/>
      <c r="JIN19" s="885"/>
      <c r="JIO19" s="886"/>
      <c r="JIP19" s="886"/>
      <c r="JIQ19" s="886"/>
      <c r="JIR19" s="885"/>
      <c r="JIS19" s="886"/>
      <c r="JIT19" s="886"/>
      <c r="JIU19" s="886"/>
      <c r="JIV19" s="885"/>
      <c r="JIW19" s="886"/>
      <c r="JIX19" s="886"/>
      <c r="JIY19" s="886"/>
      <c r="JIZ19" s="885"/>
      <c r="JJA19" s="886"/>
      <c r="JJB19" s="886"/>
      <c r="JJC19" s="886"/>
      <c r="JJD19" s="885"/>
      <c r="JJE19" s="886"/>
      <c r="JJF19" s="886"/>
      <c r="JJG19" s="886"/>
      <c r="JJH19" s="885"/>
      <c r="JJI19" s="886"/>
      <c r="JJJ19" s="886"/>
      <c r="JJK19" s="886"/>
      <c r="JJL19" s="885"/>
      <c r="JJM19" s="886"/>
      <c r="JJN19" s="886"/>
      <c r="JJO19" s="886"/>
      <c r="JJP19" s="885"/>
      <c r="JJQ19" s="886"/>
      <c r="JJR19" s="886"/>
      <c r="JJS19" s="886"/>
      <c r="JJT19" s="885"/>
      <c r="JJU19" s="886"/>
      <c r="JJV19" s="886"/>
      <c r="JJW19" s="886"/>
      <c r="JJX19" s="885"/>
      <c r="JJY19" s="886"/>
      <c r="JJZ19" s="886"/>
      <c r="JKA19" s="886"/>
      <c r="JKB19" s="885"/>
      <c r="JKC19" s="886"/>
      <c r="JKD19" s="886"/>
      <c r="JKE19" s="886"/>
      <c r="JKF19" s="885"/>
      <c r="JKG19" s="886"/>
      <c r="JKH19" s="886"/>
      <c r="JKI19" s="886"/>
      <c r="JKJ19" s="885"/>
      <c r="JKK19" s="886"/>
      <c r="JKL19" s="886"/>
      <c r="JKM19" s="886"/>
      <c r="JKN19" s="885"/>
      <c r="JKO19" s="886"/>
      <c r="JKP19" s="886"/>
      <c r="JKQ19" s="886"/>
      <c r="JKR19" s="885"/>
      <c r="JKS19" s="886"/>
      <c r="JKT19" s="886"/>
      <c r="JKU19" s="886"/>
      <c r="JKV19" s="885"/>
      <c r="JKW19" s="886"/>
      <c r="JKX19" s="886"/>
      <c r="JKY19" s="886"/>
      <c r="JKZ19" s="885"/>
      <c r="JLA19" s="886"/>
      <c r="JLB19" s="886"/>
      <c r="JLC19" s="886"/>
      <c r="JLD19" s="885"/>
      <c r="JLE19" s="886"/>
      <c r="JLF19" s="886"/>
      <c r="JLG19" s="886"/>
      <c r="JLH19" s="885"/>
      <c r="JLI19" s="886"/>
      <c r="JLJ19" s="886"/>
      <c r="JLK19" s="886"/>
      <c r="JLL19" s="885"/>
      <c r="JLM19" s="886"/>
      <c r="JLN19" s="886"/>
      <c r="JLO19" s="886"/>
      <c r="JLP19" s="885"/>
      <c r="JLQ19" s="886"/>
      <c r="JLR19" s="886"/>
      <c r="JLS19" s="886"/>
      <c r="JLT19" s="885"/>
      <c r="JLU19" s="886"/>
      <c r="JLV19" s="886"/>
      <c r="JLW19" s="886"/>
      <c r="JLX19" s="885"/>
      <c r="JLY19" s="886"/>
      <c r="JLZ19" s="886"/>
      <c r="JMA19" s="886"/>
      <c r="JMB19" s="885"/>
      <c r="JMC19" s="886"/>
      <c r="JMD19" s="886"/>
      <c r="JME19" s="886"/>
      <c r="JMF19" s="885"/>
      <c r="JMG19" s="886"/>
      <c r="JMH19" s="886"/>
      <c r="JMI19" s="886"/>
      <c r="JMJ19" s="885"/>
      <c r="JMK19" s="886"/>
      <c r="JML19" s="886"/>
      <c r="JMM19" s="886"/>
      <c r="JMN19" s="885"/>
      <c r="JMO19" s="886"/>
      <c r="JMP19" s="886"/>
      <c r="JMQ19" s="886"/>
      <c r="JMR19" s="885"/>
      <c r="JMS19" s="886"/>
      <c r="JMT19" s="886"/>
      <c r="JMU19" s="886"/>
      <c r="JMV19" s="885"/>
      <c r="JMW19" s="886"/>
      <c r="JMX19" s="886"/>
      <c r="JMY19" s="886"/>
      <c r="JMZ19" s="885"/>
      <c r="JNA19" s="886"/>
      <c r="JNB19" s="886"/>
      <c r="JNC19" s="886"/>
      <c r="JND19" s="885"/>
      <c r="JNE19" s="886"/>
      <c r="JNF19" s="886"/>
      <c r="JNG19" s="886"/>
      <c r="JNH19" s="885"/>
      <c r="JNI19" s="886"/>
      <c r="JNJ19" s="886"/>
      <c r="JNK19" s="886"/>
      <c r="JNL19" s="885"/>
      <c r="JNM19" s="886"/>
      <c r="JNN19" s="886"/>
      <c r="JNO19" s="886"/>
      <c r="JNP19" s="885"/>
      <c r="JNQ19" s="886"/>
      <c r="JNR19" s="886"/>
      <c r="JNS19" s="886"/>
      <c r="JNT19" s="885"/>
      <c r="JNU19" s="886"/>
      <c r="JNV19" s="886"/>
      <c r="JNW19" s="886"/>
      <c r="JNX19" s="885"/>
      <c r="JNY19" s="886"/>
      <c r="JNZ19" s="886"/>
      <c r="JOA19" s="886"/>
      <c r="JOB19" s="885"/>
      <c r="JOC19" s="886"/>
      <c r="JOD19" s="886"/>
      <c r="JOE19" s="886"/>
      <c r="JOF19" s="885"/>
      <c r="JOG19" s="886"/>
      <c r="JOH19" s="886"/>
      <c r="JOI19" s="886"/>
      <c r="JOJ19" s="885"/>
      <c r="JOK19" s="886"/>
      <c r="JOL19" s="886"/>
      <c r="JOM19" s="886"/>
      <c r="JON19" s="885"/>
      <c r="JOO19" s="886"/>
      <c r="JOP19" s="886"/>
      <c r="JOQ19" s="886"/>
      <c r="JOR19" s="885"/>
      <c r="JOS19" s="886"/>
      <c r="JOT19" s="886"/>
      <c r="JOU19" s="886"/>
      <c r="JOV19" s="885"/>
      <c r="JOW19" s="886"/>
      <c r="JOX19" s="886"/>
      <c r="JOY19" s="886"/>
      <c r="JOZ19" s="885"/>
      <c r="JPA19" s="886"/>
      <c r="JPB19" s="886"/>
      <c r="JPC19" s="886"/>
      <c r="JPD19" s="885"/>
      <c r="JPE19" s="886"/>
      <c r="JPF19" s="886"/>
      <c r="JPG19" s="886"/>
      <c r="JPH19" s="885"/>
      <c r="JPI19" s="886"/>
      <c r="JPJ19" s="886"/>
      <c r="JPK19" s="886"/>
      <c r="JPL19" s="885"/>
      <c r="JPM19" s="886"/>
      <c r="JPN19" s="886"/>
      <c r="JPO19" s="886"/>
      <c r="JPP19" s="885"/>
      <c r="JPQ19" s="886"/>
      <c r="JPR19" s="886"/>
      <c r="JPS19" s="886"/>
      <c r="JPT19" s="885"/>
      <c r="JPU19" s="886"/>
      <c r="JPV19" s="886"/>
      <c r="JPW19" s="886"/>
      <c r="JPX19" s="885"/>
      <c r="JPY19" s="886"/>
      <c r="JPZ19" s="886"/>
      <c r="JQA19" s="886"/>
      <c r="JQB19" s="885"/>
      <c r="JQC19" s="886"/>
      <c r="JQD19" s="886"/>
      <c r="JQE19" s="886"/>
      <c r="JQF19" s="885"/>
      <c r="JQG19" s="886"/>
      <c r="JQH19" s="886"/>
      <c r="JQI19" s="886"/>
      <c r="JQJ19" s="885"/>
      <c r="JQK19" s="886"/>
      <c r="JQL19" s="886"/>
      <c r="JQM19" s="886"/>
      <c r="JQN19" s="885"/>
      <c r="JQO19" s="886"/>
      <c r="JQP19" s="886"/>
      <c r="JQQ19" s="886"/>
      <c r="JQR19" s="885"/>
      <c r="JQS19" s="886"/>
      <c r="JQT19" s="886"/>
      <c r="JQU19" s="886"/>
      <c r="JQV19" s="885"/>
      <c r="JQW19" s="886"/>
      <c r="JQX19" s="886"/>
      <c r="JQY19" s="886"/>
      <c r="JQZ19" s="885"/>
      <c r="JRA19" s="886"/>
      <c r="JRB19" s="886"/>
      <c r="JRC19" s="886"/>
      <c r="JRD19" s="885"/>
      <c r="JRE19" s="886"/>
      <c r="JRF19" s="886"/>
      <c r="JRG19" s="886"/>
      <c r="JRH19" s="885"/>
      <c r="JRI19" s="886"/>
      <c r="JRJ19" s="886"/>
      <c r="JRK19" s="886"/>
      <c r="JRL19" s="885"/>
      <c r="JRM19" s="886"/>
      <c r="JRN19" s="886"/>
      <c r="JRO19" s="886"/>
      <c r="JRP19" s="885"/>
      <c r="JRQ19" s="886"/>
      <c r="JRR19" s="886"/>
      <c r="JRS19" s="886"/>
      <c r="JRT19" s="885"/>
      <c r="JRU19" s="886"/>
      <c r="JRV19" s="886"/>
      <c r="JRW19" s="886"/>
      <c r="JRX19" s="885"/>
      <c r="JRY19" s="886"/>
      <c r="JRZ19" s="886"/>
      <c r="JSA19" s="886"/>
      <c r="JSB19" s="885"/>
      <c r="JSC19" s="886"/>
      <c r="JSD19" s="886"/>
      <c r="JSE19" s="886"/>
      <c r="JSF19" s="885"/>
      <c r="JSG19" s="886"/>
      <c r="JSH19" s="886"/>
      <c r="JSI19" s="886"/>
      <c r="JSJ19" s="885"/>
      <c r="JSK19" s="886"/>
      <c r="JSL19" s="886"/>
      <c r="JSM19" s="886"/>
      <c r="JSN19" s="885"/>
      <c r="JSO19" s="886"/>
      <c r="JSP19" s="886"/>
      <c r="JSQ19" s="886"/>
      <c r="JSR19" s="885"/>
      <c r="JSS19" s="886"/>
      <c r="JST19" s="886"/>
      <c r="JSU19" s="886"/>
      <c r="JSV19" s="885"/>
      <c r="JSW19" s="886"/>
      <c r="JSX19" s="886"/>
      <c r="JSY19" s="886"/>
      <c r="JSZ19" s="885"/>
      <c r="JTA19" s="886"/>
      <c r="JTB19" s="886"/>
      <c r="JTC19" s="886"/>
      <c r="JTD19" s="885"/>
      <c r="JTE19" s="886"/>
      <c r="JTF19" s="886"/>
      <c r="JTG19" s="886"/>
      <c r="JTH19" s="885"/>
      <c r="JTI19" s="886"/>
      <c r="JTJ19" s="886"/>
      <c r="JTK19" s="886"/>
      <c r="JTL19" s="885"/>
      <c r="JTM19" s="886"/>
      <c r="JTN19" s="886"/>
      <c r="JTO19" s="886"/>
      <c r="JTP19" s="885"/>
      <c r="JTQ19" s="886"/>
      <c r="JTR19" s="886"/>
      <c r="JTS19" s="886"/>
      <c r="JTT19" s="885"/>
      <c r="JTU19" s="886"/>
      <c r="JTV19" s="886"/>
      <c r="JTW19" s="886"/>
      <c r="JTX19" s="885"/>
      <c r="JTY19" s="886"/>
      <c r="JTZ19" s="886"/>
      <c r="JUA19" s="886"/>
      <c r="JUB19" s="885"/>
      <c r="JUC19" s="886"/>
      <c r="JUD19" s="886"/>
      <c r="JUE19" s="886"/>
      <c r="JUF19" s="885"/>
      <c r="JUG19" s="886"/>
      <c r="JUH19" s="886"/>
      <c r="JUI19" s="886"/>
      <c r="JUJ19" s="885"/>
      <c r="JUK19" s="886"/>
      <c r="JUL19" s="886"/>
      <c r="JUM19" s="886"/>
      <c r="JUN19" s="885"/>
      <c r="JUO19" s="886"/>
      <c r="JUP19" s="886"/>
      <c r="JUQ19" s="886"/>
      <c r="JUR19" s="885"/>
      <c r="JUS19" s="886"/>
      <c r="JUT19" s="886"/>
      <c r="JUU19" s="886"/>
      <c r="JUV19" s="885"/>
      <c r="JUW19" s="886"/>
      <c r="JUX19" s="886"/>
      <c r="JUY19" s="886"/>
      <c r="JUZ19" s="885"/>
      <c r="JVA19" s="886"/>
      <c r="JVB19" s="886"/>
      <c r="JVC19" s="886"/>
      <c r="JVD19" s="885"/>
      <c r="JVE19" s="886"/>
      <c r="JVF19" s="886"/>
      <c r="JVG19" s="886"/>
      <c r="JVH19" s="885"/>
      <c r="JVI19" s="886"/>
      <c r="JVJ19" s="886"/>
      <c r="JVK19" s="886"/>
      <c r="JVL19" s="885"/>
      <c r="JVM19" s="886"/>
      <c r="JVN19" s="886"/>
      <c r="JVO19" s="886"/>
      <c r="JVP19" s="885"/>
      <c r="JVQ19" s="886"/>
      <c r="JVR19" s="886"/>
      <c r="JVS19" s="886"/>
      <c r="JVT19" s="885"/>
      <c r="JVU19" s="886"/>
      <c r="JVV19" s="886"/>
      <c r="JVW19" s="886"/>
      <c r="JVX19" s="885"/>
      <c r="JVY19" s="886"/>
      <c r="JVZ19" s="886"/>
      <c r="JWA19" s="886"/>
      <c r="JWB19" s="885"/>
      <c r="JWC19" s="886"/>
      <c r="JWD19" s="886"/>
      <c r="JWE19" s="886"/>
      <c r="JWF19" s="885"/>
      <c r="JWG19" s="886"/>
      <c r="JWH19" s="886"/>
      <c r="JWI19" s="886"/>
      <c r="JWJ19" s="885"/>
      <c r="JWK19" s="886"/>
      <c r="JWL19" s="886"/>
      <c r="JWM19" s="886"/>
      <c r="JWN19" s="885"/>
      <c r="JWO19" s="886"/>
      <c r="JWP19" s="886"/>
      <c r="JWQ19" s="886"/>
      <c r="JWR19" s="885"/>
      <c r="JWS19" s="886"/>
      <c r="JWT19" s="886"/>
      <c r="JWU19" s="886"/>
      <c r="JWV19" s="885"/>
      <c r="JWW19" s="886"/>
      <c r="JWX19" s="886"/>
      <c r="JWY19" s="886"/>
      <c r="JWZ19" s="885"/>
      <c r="JXA19" s="886"/>
      <c r="JXB19" s="886"/>
      <c r="JXC19" s="886"/>
      <c r="JXD19" s="885"/>
      <c r="JXE19" s="886"/>
      <c r="JXF19" s="886"/>
      <c r="JXG19" s="886"/>
      <c r="JXH19" s="885"/>
      <c r="JXI19" s="886"/>
      <c r="JXJ19" s="886"/>
      <c r="JXK19" s="886"/>
      <c r="JXL19" s="885"/>
      <c r="JXM19" s="886"/>
      <c r="JXN19" s="886"/>
      <c r="JXO19" s="886"/>
      <c r="JXP19" s="885"/>
      <c r="JXQ19" s="886"/>
      <c r="JXR19" s="886"/>
      <c r="JXS19" s="886"/>
      <c r="JXT19" s="885"/>
      <c r="JXU19" s="886"/>
      <c r="JXV19" s="886"/>
      <c r="JXW19" s="886"/>
      <c r="JXX19" s="885"/>
      <c r="JXY19" s="886"/>
      <c r="JXZ19" s="886"/>
      <c r="JYA19" s="886"/>
      <c r="JYB19" s="885"/>
      <c r="JYC19" s="886"/>
      <c r="JYD19" s="886"/>
      <c r="JYE19" s="886"/>
      <c r="JYF19" s="885"/>
      <c r="JYG19" s="886"/>
      <c r="JYH19" s="886"/>
      <c r="JYI19" s="886"/>
      <c r="JYJ19" s="885"/>
      <c r="JYK19" s="886"/>
      <c r="JYL19" s="886"/>
      <c r="JYM19" s="886"/>
      <c r="JYN19" s="885"/>
      <c r="JYO19" s="886"/>
      <c r="JYP19" s="886"/>
      <c r="JYQ19" s="886"/>
      <c r="JYR19" s="885"/>
      <c r="JYS19" s="886"/>
      <c r="JYT19" s="886"/>
      <c r="JYU19" s="886"/>
      <c r="JYV19" s="885"/>
      <c r="JYW19" s="886"/>
      <c r="JYX19" s="886"/>
      <c r="JYY19" s="886"/>
      <c r="JYZ19" s="885"/>
      <c r="JZA19" s="886"/>
      <c r="JZB19" s="886"/>
      <c r="JZC19" s="886"/>
      <c r="JZD19" s="885"/>
      <c r="JZE19" s="886"/>
      <c r="JZF19" s="886"/>
      <c r="JZG19" s="886"/>
      <c r="JZH19" s="885"/>
      <c r="JZI19" s="886"/>
      <c r="JZJ19" s="886"/>
      <c r="JZK19" s="886"/>
      <c r="JZL19" s="885"/>
      <c r="JZM19" s="886"/>
      <c r="JZN19" s="886"/>
      <c r="JZO19" s="886"/>
      <c r="JZP19" s="885"/>
      <c r="JZQ19" s="886"/>
      <c r="JZR19" s="886"/>
      <c r="JZS19" s="886"/>
      <c r="JZT19" s="885"/>
      <c r="JZU19" s="886"/>
      <c r="JZV19" s="886"/>
      <c r="JZW19" s="886"/>
      <c r="JZX19" s="885"/>
      <c r="JZY19" s="886"/>
      <c r="JZZ19" s="886"/>
      <c r="KAA19" s="886"/>
      <c r="KAB19" s="885"/>
      <c r="KAC19" s="886"/>
      <c r="KAD19" s="886"/>
      <c r="KAE19" s="886"/>
      <c r="KAF19" s="885"/>
      <c r="KAG19" s="886"/>
      <c r="KAH19" s="886"/>
      <c r="KAI19" s="886"/>
      <c r="KAJ19" s="885"/>
      <c r="KAK19" s="886"/>
      <c r="KAL19" s="886"/>
      <c r="KAM19" s="886"/>
      <c r="KAN19" s="885"/>
      <c r="KAO19" s="886"/>
      <c r="KAP19" s="886"/>
      <c r="KAQ19" s="886"/>
      <c r="KAR19" s="885"/>
      <c r="KAS19" s="886"/>
      <c r="KAT19" s="886"/>
      <c r="KAU19" s="886"/>
      <c r="KAV19" s="885"/>
      <c r="KAW19" s="886"/>
      <c r="KAX19" s="886"/>
      <c r="KAY19" s="886"/>
      <c r="KAZ19" s="885"/>
      <c r="KBA19" s="886"/>
      <c r="KBB19" s="886"/>
      <c r="KBC19" s="886"/>
      <c r="KBD19" s="885"/>
      <c r="KBE19" s="886"/>
      <c r="KBF19" s="886"/>
      <c r="KBG19" s="886"/>
      <c r="KBH19" s="885"/>
      <c r="KBI19" s="886"/>
      <c r="KBJ19" s="886"/>
      <c r="KBK19" s="886"/>
      <c r="KBL19" s="885"/>
      <c r="KBM19" s="886"/>
      <c r="KBN19" s="886"/>
      <c r="KBO19" s="886"/>
      <c r="KBP19" s="885"/>
      <c r="KBQ19" s="886"/>
      <c r="KBR19" s="886"/>
      <c r="KBS19" s="886"/>
      <c r="KBT19" s="885"/>
      <c r="KBU19" s="886"/>
      <c r="KBV19" s="886"/>
      <c r="KBW19" s="886"/>
      <c r="KBX19" s="885"/>
      <c r="KBY19" s="886"/>
      <c r="KBZ19" s="886"/>
      <c r="KCA19" s="886"/>
      <c r="KCB19" s="885"/>
      <c r="KCC19" s="886"/>
      <c r="KCD19" s="886"/>
      <c r="KCE19" s="886"/>
      <c r="KCF19" s="885"/>
      <c r="KCG19" s="886"/>
      <c r="KCH19" s="886"/>
      <c r="KCI19" s="886"/>
      <c r="KCJ19" s="885"/>
      <c r="KCK19" s="886"/>
      <c r="KCL19" s="886"/>
      <c r="KCM19" s="886"/>
      <c r="KCN19" s="885"/>
      <c r="KCO19" s="886"/>
      <c r="KCP19" s="886"/>
      <c r="KCQ19" s="886"/>
      <c r="KCR19" s="885"/>
      <c r="KCS19" s="886"/>
      <c r="KCT19" s="886"/>
      <c r="KCU19" s="886"/>
      <c r="KCV19" s="885"/>
      <c r="KCW19" s="886"/>
      <c r="KCX19" s="886"/>
      <c r="KCY19" s="886"/>
      <c r="KCZ19" s="885"/>
      <c r="KDA19" s="886"/>
      <c r="KDB19" s="886"/>
      <c r="KDC19" s="886"/>
      <c r="KDD19" s="885"/>
      <c r="KDE19" s="886"/>
      <c r="KDF19" s="886"/>
      <c r="KDG19" s="886"/>
      <c r="KDH19" s="885"/>
      <c r="KDI19" s="886"/>
      <c r="KDJ19" s="886"/>
      <c r="KDK19" s="886"/>
      <c r="KDL19" s="885"/>
      <c r="KDM19" s="886"/>
      <c r="KDN19" s="886"/>
      <c r="KDO19" s="886"/>
      <c r="KDP19" s="885"/>
      <c r="KDQ19" s="886"/>
      <c r="KDR19" s="886"/>
      <c r="KDS19" s="886"/>
      <c r="KDT19" s="885"/>
      <c r="KDU19" s="886"/>
      <c r="KDV19" s="886"/>
      <c r="KDW19" s="886"/>
      <c r="KDX19" s="885"/>
      <c r="KDY19" s="886"/>
      <c r="KDZ19" s="886"/>
      <c r="KEA19" s="886"/>
      <c r="KEB19" s="885"/>
      <c r="KEC19" s="886"/>
      <c r="KED19" s="886"/>
      <c r="KEE19" s="886"/>
      <c r="KEF19" s="885"/>
      <c r="KEG19" s="886"/>
      <c r="KEH19" s="886"/>
      <c r="KEI19" s="886"/>
      <c r="KEJ19" s="885"/>
      <c r="KEK19" s="886"/>
      <c r="KEL19" s="886"/>
      <c r="KEM19" s="886"/>
      <c r="KEN19" s="885"/>
      <c r="KEO19" s="886"/>
      <c r="KEP19" s="886"/>
      <c r="KEQ19" s="886"/>
      <c r="KER19" s="885"/>
      <c r="KES19" s="886"/>
      <c r="KET19" s="886"/>
      <c r="KEU19" s="886"/>
      <c r="KEV19" s="885"/>
      <c r="KEW19" s="886"/>
      <c r="KEX19" s="886"/>
      <c r="KEY19" s="886"/>
      <c r="KEZ19" s="885"/>
      <c r="KFA19" s="886"/>
      <c r="KFB19" s="886"/>
      <c r="KFC19" s="886"/>
      <c r="KFD19" s="885"/>
      <c r="KFE19" s="886"/>
      <c r="KFF19" s="886"/>
      <c r="KFG19" s="886"/>
      <c r="KFH19" s="885"/>
      <c r="KFI19" s="886"/>
      <c r="KFJ19" s="886"/>
      <c r="KFK19" s="886"/>
      <c r="KFL19" s="885"/>
      <c r="KFM19" s="886"/>
      <c r="KFN19" s="886"/>
      <c r="KFO19" s="886"/>
      <c r="KFP19" s="885"/>
      <c r="KFQ19" s="886"/>
      <c r="KFR19" s="886"/>
      <c r="KFS19" s="886"/>
      <c r="KFT19" s="885"/>
      <c r="KFU19" s="886"/>
      <c r="KFV19" s="886"/>
      <c r="KFW19" s="886"/>
      <c r="KFX19" s="885"/>
      <c r="KFY19" s="886"/>
      <c r="KFZ19" s="886"/>
      <c r="KGA19" s="886"/>
      <c r="KGB19" s="885"/>
      <c r="KGC19" s="886"/>
      <c r="KGD19" s="886"/>
      <c r="KGE19" s="886"/>
      <c r="KGF19" s="885"/>
      <c r="KGG19" s="886"/>
      <c r="KGH19" s="886"/>
      <c r="KGI19" s="886"/>
      <c r="KGJ19" s="885"/>
      <c r="KGK19" s="886"/>
      <c r="KGL19" s="886"/>
      <c r="KGM19" s="886"/>
      <c r="KGN19" s="885"/>
      <c r="KGO19" s="886"/>
      <c r="KGP19" s="886"/>
      <c r="KGQ19" s="886"/>
      <c r="KGR19" s="885"/>
      <c r="KGS19" s="886"/>
      <c r="KGT19" s="886"/>
      <c r="KGU19" s="886"/>
      <c r="KGV19" s="885"/>
      <c r="KGW19" s="886"/>
      <c r="KGX19" s="886"/>
      <c r="KGY19" s="886"/>
      <c r="KGZ19" s="885"/>
      <c r="KHA19" s="886"/>
      <c r="KHB19" s="886"/>
      <c r="KHC19" s="886"/>
      <c r="KHD19" s="885"/>
      <c r="KHE19" s="886"/>
      <c r="KHF19" s="886"/>
      <c r="KHG19" s="886"/>
      <c r="KHH19" s="885"/>
      <c r="KHI19" s="886"/>
      <c r="KHJ19" s="886"/>
      <c r="KHK19" s="886"/>
      <c r="KHL19" s="885"/>
      <c r="KHM19" s="886"/>
      <c r="KHN19" s="886"/>
      <c r="KHO19" s="886"/>
      <c r="KHP19" s="885"/>
      <c r="KHQ19" s="886"/>
      <c r="KHR19" s="886"/>
      <c r="KHS19" s="886"/>
      <c r="KHT19" s="885"/>
      <c r="KHU19" s="886"/>
      <c r="KHV19" s="886"/>
      <c r="KHW19" s="886"/>
      <c r="KHX19" s="885"/>
      <c r="KHY19" s="886"/>
      <c r="KHZ19" s="886"/>
      <c r="KIA19" s="886"/>
      <c r="KIB19" s="885"/>
      <c r="KIC19" s="886"/>
      <c r="KID19" s="886"/>
      <c r="KIE19" s="886"/>
      <c r="KIF19" s="885"/>
      <c r="KIG19" s="886"/>
      <c r="KIH19" s="886"/>
      <c r="KII19" s="886"/>
      <c r="KIJ19" s="885"/>
      <c r="KIK19" s="886"/>
      <c r="KIL19" s="886"/>
      <c r="KIM19" s="886"/>
      <c r="KIN19" s="885"/>
      <c r="KIO19" s="886"/>
      <c r="KIP19" s="886"/>
      <c r="KIQ19" s="886"/>
      <c r="KIR19" s="885"/>
      <c r="KIS19" s="886"/>
      <c r="KIT19" s="886"/>
      <c r="KIU19" s="886"/>
      <c r="KIV19" s="885"/>
      <c r="KIW19" s="886"/>
      <c r="KIX19" s="886"/>
      <c r="KIY19" s="886"/>
      <c r="KIZ19" s="885"/>
      <c r="KJA19" s="886"/>
      <c r="KJB19" s="886"/>
      <c r="KJC19" s="886"/>
      <c r="KJD19" s="885"/>
      <c r="KJE19" s="886"/>
      <c r="KJF19" s="886"/>
      <c r="KJG19" s="886"/>
      <c r="KJH19" s="885"/>
      <c r="KJI19" s="886"/>
      <c r="KJJ19" s="886"/>
      <c r="KJK19" s="886"/>
      <c r="KJL19" s="885"/>
      <c r="KJM19" s="886"/>
      <c r="KJN19" s="886"/>
      <c r="KJO19" s="886"/>
      <c r="KJP19" s="885"/>
      <c r="KJQ19" s="886"/>
      <c r="KJR19" s="886"/>
      <c r="KJS19" s="886"/>
      <c r="KJT19" s="885"/>
      <c r="KJU19" s="886"/>
      <c r="KJV19" s="886"/>
      <c r="KJW19" s="886"/>
      <c r="KJX19" s="885"/>
      <c r="KJY19" s="886"/>
      <c r="KJZ19" s="886"/>
      <c r="KKA19" s="886"/>
      <c r="KKB19" s="885"/>
      <c r="KKC19" s="886"/>
      <c r="KKD19" s="886"/>
      <c r="KKE19" s="886"/>
      <c r="KKF19" s="885"/>
      <c r="KKG19" s="886"/>
      <c r="KKH19" s="886"/>
      <c r="KKI19" s="886"/>
      <c r="KKJ19" s="885"/>
      <c r="KKK19" s="886"/>
      <c r="KKL19" s="886"/>
      <c r="KKM19" s="886"/>
      <c r="KKN19" s="885"/>
      <c r="KKO19" s="886"/>
      <c r="KKP19" s="886"/>
      <c r="KKQ19" s="886"/>
      <c r="KKR19" s="885"/>
      <c r="KKS19" s="886"/>
      <c r="KKT19" s="886"/>
      <c r="KKU19" s="886"/>
      <c r="KKV19" s="885"/>
      <c r="KKW19" s="886"/>
      <c r="KKX19" s="886"/>
      <c r="KKY19" s="886"/>
      <c r="KKZ19" s="885"/>
      <c r="KLA19" s="886"/>
      <c r="KLB19" s="886"/>
      <c r="KLC19" s="886"/>
      <c r="KLD19" s="885"/>
      <c r="KLE19" s="886"/>
      <c r="KLF19" s="886"/>
      <c r="KLG19" s="886"/>
      <c r="KLH19" s="885"/>
      <c r="KLI19" s="886"/>
      <c r="KLJ19" s="886"/>
      <c r="KLK19" s="886"/>
      <c r="KLL19" s="885"/>
      <c r="KLM19" s="886"/>
      <c r="KLN19" s="886"/>
      <c r="KLO19" s="886"/>
      <c r="KLP19" s="885"/>
      <c r="KLQ19" s="886"/>
      <c r="KLR19" s="886"/>
      <c r="KLS19" s="886"/>
      <c r="KLT19" s="885"/>
      <c r="KLU19" s="886"/>
      <c r="KLV19" s="886"/>
      <c r="KLW19" s="886"/>
      <c r="KLX19" s="885"/>
      <c r="KLY19" s="886"/>
      <c r="KLZ19" s="886"/>
      <c r="KMA19" s="886"/>
      <c r="KMB19" s="885"/>
      <c r="KMC19" s="886"/>
      <c r="KMD19" s="886"/>
      <c r="KME19" s="886"/>
      <c r="KMF19" s="885"/>
      <c r="KMG19" s="886"/>
      <c r="KMH19" s="886"/>
      <c r="KMI19" s="886"/>
      <c r="KMJ19" s="885"/>
      <c r="KMK19" s="886"/>
      <c r="KML19" s="886"/>
      <c r="KMM19" s="886"/>
      <c r="KMN19" s="885"/>
      <c r="KMO19" s="886"/>
      <c r="KMP19" s="886"/>
      <c r="KMQ19" s="886"/>
      <c r="KMR19" s="885"/>
      <c r="KMS19" s="886"/>
      <c r="KMT19" s="886"/>
      <c r="KMU19" s="886"/>
      <c r="KMV19" s="885"/>
      <c r="KMW19" s="886"/>
      <c r="KMX19" s="886"/>
      <c r="KMY19" s="886"/>
      <c r="KMZ19" s="885"/>
      <c r="KNA19" s="886"/>
      <c r="KNB19" s="886"/>
      <c r="KNC19" s="886"/>
      <c r="KND19" s="885"/>
      <c r="KNE19" s="886"/>
      <c r="KNF19" s="886"/>
      <c r="KNG19" s="886"/>
      <c r="KNH19" s="885"/>
      <c r="KNI19" s="886"/>
      <c r="KNJ19" s="886"/>
      <c r="KNK19" s="886"/>
      <c r="KNL19" s="885"/>
      <c r="KNM19" s="886"/>
      <c r="KNN19" s="886"/>
      <c r="KNO19" s="886"/>
      <c r="KNP19" s="885"/>
      <c r="KNQ19" s="886"/>
      <c r="KNR19" s="886"/>
      <c r="KNS19" s="886"/>
      <c r="KNT19" s="885"/>
      <c r="KNU19" s="886"/>
      <c r="KNV19" s="886"/>
      <c r="KNW19" s="886"/>
      <c r="KNX19" s="885"/>
      <c r="KNY19" s="886"/>
      <c r="KNZ19" s="886"/>
      <c r="KOA19" s="886"/>
      <c r="KOB19" s="885"/>
      <c r="KOC19" s="886"/>
      <c r="KOD19" s="886"/>
      <c r="KOE19" s="886"/>
      <c r="KOF19" s="885"/>
      <c r="KOG19" s="886"/>
      <c r="KOH19" s="886"/>
      <c r="KOI19" s="886"/>
      <c r="KOJ19" s="885"/>
      <c r="KOK19" s="886"/>
      <c r="KOL19" s="886"/>
      <c r="KOM19" s="886"/>
      <c r="KON19" s="885"/>
      <c r="KOO19" s="886"/>
      <c r="KOP19" s="886"/>
      <c r="KOQ19" s="886"/>
      <c r="KOR19" s="885"/>
      <c r="KOS19" s="886"/>
      <c r="KOT19" s="886"/>
      <c r="KOU19" s="886"/>
      <c r="KOV19" s="885"/>
      <c r="KOW19" s="886"/>
      <c r="KOX19" s="886"/>
      <c r="KOY19" s="886"/>
      <c r="KOZ19" s="885"/>
      <c r="KPA19" s="886"/>
      <c r="KPB19" s="886"/>
      <c r="KPC19" s="886"/>
      <c r="KPD19" s="885"/>
      <c r="KPE19" s="886"/>
      <c r="KPF19" s="886"/>
      <c r="KPG19" s="886"/>
      <c r="KPH19" s="885"/>
      <c r="KPI19" s="886"/>
      <c r="KPJ19" s="886"/>
      <c r="KPK19" s="886"/>
      <c r="KPL19" s="885"/>
      <c r="KPM19" s="886"/>
      <c r="KPN19" s="886"/>
      <c r="KPO19" s="886"/>
      <c r="KPP19" s="885"/>
      <c r="KPQ19" s="886"/>
      <c r="KPR19" s="886"/>
      <c r="KPS19" s="886"/>
      <c r="KPT19" s="885"/>
      <c r="KPU19" s="886"/>
      <c r="KPV19" s="886"/>
      <c r="KPW19" s="886"/>
      <c r="KPX19" s="885"/>
      <c r="KPY19" s="886"/>
      <c r="KPZ19" s="886"/>
      <c r="KQA19" s="886"/>
      <c r="KQB19" s="885"/>
      <c r="KQC19" s="886"/>
      <c r="KQD19" s="886"/>
      <c r="KQE19" s="886"/>
      <c r="KQF19" s="885"/>
      <c r="KQG19" s="886"/>
      <c r="KQH19" s="886"/>
      <c r="KQI19" s="886"/>
      <c r="KQJ19" s="885"/>
      <c r="KQK19" s="886"/>
      <c r="KQL19" s="886"/>
      <c r="KQM19" s="886"/>
      <c r="KQN19" s="885"/>
      <c r="KQO19" s="886"/>
      <c r="KQP19" s="886"/>
      <c r="KQQ19" s="886"/>
      <c r="KQR19" s="885"/>
      <c r="KQS19" s="886"/>
      <c r="KQT19" s="886"/>
      <c r="KQU19" s="886"/>
      <c r="KQV19" s="885"/>
      <c r="KQW19" s="886"/>
      <c r="KQX19" s="886"/>
      <c r="KQY19" s="886"/>
      <c r="KQZ19" s="885"/>
      <c r="KRA19" s="886"/>
      <c r="KRB19" s="886"/>
      <c r="KRC19" s="886"/>
      <c r="KRD19" s="885"/>
      <c r="KRE19" s="886"/>
      <c r="KRF19" s="886"/>
      <c r="KRG19" s="886"/>
      <c r="KRH19" s="885"/>
      <c r="KRI19" s="886"/>
      <c r="KRJ19" s="886"/>
      <c r="KRK19" s="886"/>
      <c r="KRL19" s="885"/>
      <c r="KRM19" s="886"/>
      <c r="KRN19" s="886"/>
      <c r="KRO19" s="886"/>
      <c r="KRP19" s="885"/>
      <c r="KRQ19" s="886"/>
      <c r="KRR19" s="886"/>
      <c r="KRS19" s="886"/>
      <c r="KRT19" s="885"/>
      <c r="KRU19" s="886"/>
      <c r="KRV19" s="886"/>
      <c r="KRW19" s="886"/>
      <c r="KRX19" s="885"/>
      <c r="KRY19" s="886"/>
      <c r="KRZ19" s="886"/>
      <c r="KSA19" s="886"/>
      <c r="KSB19" s="885"/>
      <c r="KSC19" s="886"/>
      <c r="KSD19" s="886"/>
      <c r="KSE19" s="886"/>
      <c r="KSF19" s="885"/>
      <c r="KSG19" s="886"/>
      <c r="KSH19" s="886"/>
      <c r="KSI19" s="886"/>
      <c r="KSJ19" s="885"/>
      <c r="KSK19" s="886"/>
      <c r="KSL19" s="886"/>
      <c r="KSM19" s="886"/>
      <c r="KSN19" s="885"/>
      <c r="KSO19" s="886"/>
      <c r="KSP19" s="886"/>
      <c r="KSQ19" s="886"/>
      <c r="KSR19" s="885"/>
      <c r="KSS19" s="886"/>
      <c r="KST19" s="886"/>
      <c r="KSU19" s="886"/>
      <c r="KSV19" s="885"/>
      <c r="KSW19" s="886"/>
      <c r="KSX19" s="886"/>
      <c r="KSY19" s="886"/>
      <c r="KSZ19" s="885"/>
      <c r="KTA19" s="886"/>
      <c r="KTB19" s="886"/>
      <c r="KTC19" s="886"/>
      <c r="KTD19" s="885"/>
      <c r="KTE19" s="886"/>
      <c r="KTF19" s="886"/>
      <c r="KTG19" s="886"/>
      <c r="KTH19" s="885"/>
      <c r="KTI19" s="886"/>
      <c r="KTJ19" s="886"/>
      <c r="KTK19" s="886"/>
      <c r="KTL19" s="885"/>
      <c r="KTM19" s="886"/>
      <c r="KTN19" s="886"/>
      <c r="KTO19" s="886"/>
      <c r="KTP19" s="885"/>
      <c r="KTQ19" s="886"/>
      <c r="KTR19" s="886"/>
      <c r="KTS19" s="886"/>
      <c r="KTT19" s="885"/>
      <c r="KTU19" s="886"/>
      <c r="KTV19" s="886"/>
      <c r="KTW19" s="886"/>
      <c r="KTX19" s="885"/>
      <c r="KTY19" s="886"/>
      <c r="KTZ19" s="886"/>
      <c r="KUA19" s="886"/>
      <c r="KUB19" s="885"/>
      <c r="KUC19" s="886"/>
      <c r="KUD19" s="886"/>
      <c r="KUE19" s="886"/>
      <c r="KUF19" s="885"/>
      <c r="KUG19" s="886"/>
      <c r="KUH19" s="886"/>
      <c r="KUI19" s="886"/>
      <c r="KUJ19" s="885"/>
      <c r="KUK19" s="886"/>
      <c r="KUL19" s="886"/>
      <c r="KUM19" s="886"/>
      <c r="KUN19" s="885"/>
      <c r="KUO19" s="886"/>
      <c r="KUP19" s="886"/>
      <c r="KUQ19" s="886"/>
      <c r="KUR19" s="885"/>
      <c r="KUS19" s="886"/>
      <c r="KUT19" s="886"/>
      <c r="KUU19" s="886"/>
      <c r="KUV19" s="885"/>
      <c r="KUW19" s="886"/>
      <c r="KUX19" s="886"/>
      <c r="KUY19" s="886"/>
      <c r="KUZ19" s="885"/>
      <c r="KVA19" s="886"/>
      <c r="KVB19" s="886"/>
      <c r="KVC19" s="886"/>
      <c r="KVD19" s="885"/>
      <c r="KVE19" s="886"/>
      <c r="KVF19" s="886"/>
      <c r="KVG19" s="886"/>
      <c r="KVH19" s="885"/>
      <c r="KVI19" s="886"/>
      <c r="KVJ19" s="886"/>
      <c r="KVK19" s="886"/>
      <c r="KVL19" s="885"/>
      <c r="KVM19" s="886"/>
      <c r="KVN19" s="886"/>
      <c r="KVO19" s="886"/>
      <c r="KVP19" s="885"/>
      <c r="KVQ19" s="886"/>
      <c r="KVR19" s="886"/>
      <c r="KVS19" s="886"/>
      <c r="KVT19" s="885"/>
      <c r="KVU19" s="886"/>
      <c r="KVV19" s="886"/>
      <c r="KVW19" s="886"/>
      <c r="KVX19" s="885"/>
      <c r="KVY19" s="886"/>
      <c r="KVZ19" s="886"/>
      <c r="KWA19" s="886"/>
      <c r="KWB19" s="885"/>
      <c r="KWC19" s="886"/>
      <c r="KWD19" s="886"/>
      <c r="KWE19" s="886"/>
      <c r="KWF19" s="885"/>
      <c r="KWG19" s="886"/>
      <c r="KWH19" s="886"/>
      <c r="KWI19" s="886"/>
      <c r="KWJ19" s="885"/>
      <c r="KWK19" s="886"/>
      <c r="KWL19" s="886"/>
      <c r="KWM19" s="886"/>
      <c r="KWN19" s="885"/>
      <c r="KWO19" s="886"/>
      <c r="KWP19" s="886"/>
      <c r="KWQ19" s="886"/>
      <c r="KWR19" s="885"/>
      <c r="KWS19" s="886"/>
      <c r="KWT19" s="886"/>
      <c r="KWU19" s="886"/>
      <c r="KWV19" s="885"/>
      <c r="KWW19" s="886"/>
      <c r="KWX19" s="886"/>
      <c r="KWY19" s="886"/>
      <c r="KWZ19" s="885"/>
      <c r="KXA19" s="886"/>
      <c r="KXB19" s="886"/>
      <c r="KXC19" s="886"/>
      <c r="KXD19" s="885"/>
      <c r="KXE19" s="886"/>
      <c r="KXF19" s="886"/>
      <c r="KXG19" s="886"/>
      <c r="KXH19" s="885"/>
      <c r="KXI19" s="886"/>
      <c r="KXJ19" s="886"/>
      <c r="KXK19" s="886"/>
      <c r="KXL19" s="885"/>
      <c r="KXM19" s="886"/>
      <c r="KXN19" s="886"/>
      <c r="KXO19" s="886"/>
      <c r="KXP19" s="885"/>
      <c r="KXQ19" s="886"/>
      <c r="KXR19" s="886"/>
      <c r="KXS19" s="886"/>
      <c r="KXT19" s="885"/>
      <c r="KXU19" s="886"/>
      <c r="KXV19" s="886"/>
      <c r="KXW19" s="886"/>
      <c r="KXX19" s="885"/>
      <c r="KXY19" s="886"/>
      <c r="KXZ19" s="886"/>
      <c r="KYA19" s="886"/>
      <c r="KYB19" s="885"/>
      <c r="KYC19" s="886"/>
      <c r="KYD19" s="886"/>
      <c r="KYE19" s="886"/>
      <c r="KYF19" s="885"/>
      <c r="KYG19" s="886"/>
      <c r="KYH19" s="886"/>
      <c r="KYI19" s="886"/>
      <c r="KYJ19" s="885"/>
      <c r="KYK19" s="886"/>
      <c r="KYL19" s="886"/>
      <c r="KYM19" s="886"/>
      <c r="KYN19" s="885"/>
      <c r="KYO19" s="886"/>
      <c r="KYP19" s="886"/>
      <c r="KYQ19" s="886"/>
      <c r="KYR19" s="885"/>
      <c r="KYS19" s="886"/>
      <c r="KYT19" s="886"/>
      <c r="KYU19" s="886"/>
      <c r="KYV19" s="885"/>
      <c r="KYW19" s="886"/>
      <c r="KYX19" s="886"/>
      <c r="KYY19" s="886"/>
      <c r="KYZ19" s="885"/>
      <c r="KZA19" s="886"/>
      <c r="KZB19" s="886"/>
      <c r="KZC19" s="886"/>
      <c r="KZD19" s="885"/>
      <c r="KZE19" s="886"/>
      <c r="KZF19" s="886"/>
      <c r="KZG19" s="886"/>
      <c r="KZH19" s="885"/>
      <c r="KZI19" s="886"/>
      <c r="KZJ19" s="886"/>
      <c r="KZK19" s="886"/>
      <c r="KZL19" s="885"/>
      <c r="KZM19" s="886"/>
      <c r="KZN19" s="886"/>
      <c r="KZO19" s="886"/>
      <c r="KZP19" s="885"/>
      <c r="KZQ19" s="886"/>
      <c r="KZR19" s="886"/>
      <c r="KZS19" s="886"/>
      <c r="KZT19" s="885"/>
      <c r="KZU19" s="886"/>
      <c r="KZV19" s="886"/>
      <c r="KZW19" s="886"/>
      <c r="KZX19" s="885"/>
      <c r="KZY19" s="886"/>
      <c r="KZZ19" s="886"/>
      <c r="LAA19" s="886"/>
      <c r="LAB19" s="885"/>
      <c r="LAC19" s="886"/>
      <c r="LAD19" s="886"/>
      <c r="LAE19" s="886"/>
      <c r="LAF19" s="885"/>
      <c r="LAG19" s="886"/>
      <c r="LAH19" s="886"/>
      <c r="LAI19" s="886"/>
      <c r="LAJ19" s="885"/>
      <c r="LAK19" s="886"/>
      <c r="LAL19" s="886"/>
      <c r="LAM19" s="886"/>
      <c r="LAN19" s="885"/>
      <c r="LAO19" s="886"/>
      <c r="LAP19" s="886"/>
      <c r="LAQ19" s="886"/>
      <c r="LAR19" s="885"/>
      <c r="LAS19" s="886"/>
      <c r="LAT19" s="886"/>
      <c r="LAU19" s="886"/>
      <c r="LAV19" s="885"/>
      <c r="LAW19" s="886"/>
      <c r="LAX19" s="886"/>
      <c r="LAY19" s="886"/>
      <c r="LAZ19" s="885"/>
      <c r="LBA19" s="886"/>
      <c r="LBB19" s="886"/>
      <c r="LBC19" s="886"/>
      <c r="LBD19" s="885"/>
      <c r="LBE19" s="886"/>
      <c r="LBF19" s="886"/>
      <c r="LBG19" s="886"/>
      <c r="LBH19" s="885"/>
      <c r="LBI19" s="886"/>
      <c r="LBJ19" s="886"/>
      <c r="LBK19" s="886"/>
      <c r="LBL19" s="885"/>
      <c r="LBM19" s="886"/>
      <c r="LBN19" s="886"/>
      <c r="LBO19" s="886"/>
      <c r="LBP19" s="885"/>
      <c r="LBQ19" s="886"/>
      <c r="LBR19" s="886"/>
      <c r="LBS19" s="886"/>
      <c r="LBT19" s="885"/>
      <c r="LBU19" s="886"/>
      <c r="LBV19" s="886"/>
      <c r="LBW19" s="886"/>
      <c r="LBX19" s="885"/>
      <c r="LBY19" s="886"/>
      <c r="LBZ19" s="886"/>
      <c r="LCA19" s="886"/>
      <c r="LCB19" s="885"/>
      <c r="LCC19" s="886"/>
      <c r="LCD19" s="886"/>
      <c r="LCE19" s="886"/>
      <c r="LCF19" s="885"/>
      <c r="LCG19" s="886"/>
      <c r="LCH19" s="886"/>
      <c r="LCI19" s="886"/>
      <c r="LCJ19" s="885"/>
      <c r="LCK19" s="886"/>
      <c r="LCL19" s="886"/>
      <c r="LCM19" s="886"/>
      <c r="LCN19" s="885"/>
      <c r="LCO19" s="886"/>
      <c r="LCP19" s="886"/>
      <c r="LCQ19" s="886"/>
      <c r="LCR19" s="885"/>
      <c r="LCS19" s="886"/>
      <c r="LCT19" s="886"/>
      <c r="LCU19" s="886"/>
      <c r="LCV19" s="885"/>
      <c r="LCW19" s="886"/>
      <c r="LCX19" s="886"/>
      <c r="LCY19" s="886"/>
      <c r="LCZ19" s="885"/>
      <c r="LDA19" s="886"/>
      <c r="LDB19" s="886"/>
      <c r="LDC19" s="886"/>
      <c r="LDD19" s="885"/>
      <c r="LDE19" s="886"/>
      <c r="LDF19" s="886"/>
      <c r="LDG19" s="886"/>
      <c r="LDH19" s="885"/>
      <c r="LDI19" s="886"/>
      <c r="LDJ19" s="886"/>
      <c r="LDK19" s="886"/>
      <c r="LDL19" s="885"/>
      <c r="LDM19" s="886"/>
      <c r="LDN19" s="886"/>
      <c r="LDO19" s="886"/>
      <c r="LDP19" s="885"/>
      <c r="LDQ19" s="886"/>
      <c r="LDR19" s="886"/>
      <c r="LDS19" s="886"/>
      <c r="LDT19" s="885"/>
      <c r="LDU19" s="886"/>
      <c r="LDV19" s="886"/>
      <c r="LDW19" s="886"/>
      <c r="LDX19" s="885"/>
      <c r="LDY19" s="886"/>
      <c r="LDZ19" s="886"/>
      <c r="LEA19" s="886"/>
      <c r="LEB19" s="885"/>
      <c r="LEC19" s="886"/>
      <c r="LED19" s="886"/>
      <c r="LEE19" s="886"/>
      <c r="LEF19" s="885"/>
      <c r="LEG19" s="886"/>
      <c r="LEH19" s="886"/>
      <c r="LEI19" s="886"/>
      <c r="LEJ19" s="885"/>
      <c r="LEK19" s="886"/>
      <c r="LEL19" s="886"/>
      <c r="LEM19" s="886"/>
      <c r="LEN19" s="885"/>
      <c r="LEO19" s="886"/>
      <c r="LEP19" s="886"/>
      <c r="LEQ19" s="886"/>
      <c r="LER19" s="885"/>
      <c r="LES19" s="886"/>
      <c r="LET19" s="886"/>
      <c r="LEU19" s="886"/>
      <c r="LEV19" s="885"/>
      <c r="LEW19" s="886"/>
      <c r="LEX19" s="886"/>
      <c r="LEY19" s="886"/>
      <c r="LEZ19" s="885"/>
      <c r="LFA19" s="886"/>
      <c r="LFB19" s="886"/>
      <c r="LFC19" s="886"/>
      <c r="LFD19" s="885"/>
      <c r="LFE19" s="886"/>
      <c r="LFF19" s="886"/>
      <c r="LFG19" s="886"/>
      <c r="LFH19" s="885"/>
      <c r="LFI19" s="886"/>
      <c r="LFJ19" s="886"/>
      <c r="LFK19" s="886"/>
      <c r="LFL19" s="885"/>
      <c r="LFM19" s="886"/>
      <c r="LFN19" s="886"/>
      <c r="LFO19" s="886"/>
      <c r="LFP19" s="885"/>
      <c r="LFQ19" s="886"/>
      <c r="LFR19" s="886"/>
      <c r="LFS19" s="886"/>
      <c r="LFT19" s="885"/>
      <c r="LFU19" s="886"/>
      <c r="LFV19" s="886"/>
      <c r="LFW19" s="886"/>
      <c r="LFX19" s="885"/>
      <c r="LFY19" s="886"/>
      <c r="LFZ19" s="886"/>
      <c r="LGA19" s="886"/>
      <c r="LGB19" s="885"/>
      <c r="LGC19" s="886"/>
      <c r="LGD19" s="886"/>
      <c r="LGE19" s="886"/>
      <c r="LGF19" s="885"/>
      <c r="LGG19" s="886"/>
      <c r="LGH19" s="886"/>
      <c r="LGI19" s="886"/>
      <c r="LGJ19" s="885"/>
      <c r="LGK19" s="886"/>
      <c r="LGL19" s="886"/>
      <c r="LGM19" s="886"/>
      <c r="LGN19" s="885"/>
      <c r="LGO19" s="886"/>
      <c r="LGP19" s="886"/>
      <c r="LGQ19" s="886"/>
      <c r="LGR19" s="885"/>
      <c r="LGS19" s="886"/>
      <c r="LGT19" s="886"/>
      <c r="LGU19" s="886"/>
      <c r="LGV19" s="885"/>
      <c r="LGW19" s="886"/>
      <c r="LGX19" s="886"/>
      <c r="LGY19" s="886"/>
      <c r="LGZ19" s="885"/>
      <c r="LHA19" s="886"/>
      <c r="LHB19" s="886"/>
      <c r="LHC19" s="886"/>
      <c r="LHD19" s="885"/>
      <c r="LHE19" s="886"/>
      <c r="LHF19" s="886"/>
      <c r="LHG19" s="886"/>
      <c r="LHH19" s="885"/>
      <c r="LHI19" s="886"/>
      <c r="LHJ19" s="886"/>
      <c r="LHK19" s="886"/>
      <c r="LHL19" s="885"/>
      <c r="LHM19" s="886"/>
      <c r="LHN19" s="886"/>
      <c r="LHO19" s="886"/>
      <c r="LHP19" s="885"/>
      <c r="LHQ19" s="886"/>
      <c r="LHR19" s="886"/>
      <c r="LHS19" s="886"/>
      <c r="LHT19" s="885"/>
      <c r="LHU19" s="886"/>
      <c r="LHV19" s="886"/>
      <c r="LHW19" s="886"/>
      <c r="LHX19" s="885"/>
      <c r="LHY19" s="886"/>
      <c r="LHZ19" s="886"/>
      <c r="LIA19" s="886"/>
      <c r="LIB19" s="885"/>
      <c r="LIC19" s="886"/>
      <c r="LID19" s="886"/>
      <c r="LIE19" s="886"/>
      <c r="LIF19" s="885"/>
      <c r="LIG19" s="886"/>
      <c r="LIH19" s="886"/>
      <c r="LII19" s="886"/>
      <c r="LIJ19" s="885"/>
      <c r="LIK19" s="886"/>
      <c r="LIL19" s="886"/>
      <c r="LIM19" s="886"/>
      <c r="LIN19" s="885"/>
      <c r="LIO19" s="886"/>
      <c r="LIP19" s="886"/>
      <c r="LIQ19" s="886"/>
      <c r="LIR19" s="885"/>
      <c r="LIS19" s="886"/>
      <c r="LIT19" s="886"/>
      <c r="LIU19" s="886"/>
      <c r="LIV19" s="885"/>
      <c r="LIW19" s="886"/>
      <c r="LIX19" s="886"/>
      <c r="LIY19" s="886"/>
      <c r="LIZ19" s="885"/>
      <c r="LJA19" s="886"/>
      <c r="LJB19" s="886"/>
      <c r="LJC19" s="886"/>
      <c r="LJD19" s="885"/>
      <c r="LJE19" s="886"/>
      <c r="LJF19" s="886"/>
      <c r="LJG19" s="886"/>
      <c r="LJH19" s="885"/>
      <c r="LJI19" s="886"/>
      <c r="LJJ19" s="886"/>
      <c r="LJK19" s="886"/>
      <c r="LJL19" s="885"/>
      <c r="LJM19" s="886"/>
      <c r="LJN19" s="886"/>
      <c r="LJO19" s="886"/>
      <c r="LJP19" s="885"/>
      <c r="LJQ19" s="886"/>
      <c r="LJR19" s="886"/>
      <c r="LJS19" s="886"/>
      <c r="LJT19" s="885"/>
      <c r="LJU19" s="886"/>
      <c r="LJV19" s="886"/>
      <c r="LJW19" s="886"/>
      <c r="LJX19" s="885"/>
      <c r="LJY19" s="886"/>
      <c r="LJZ19" s="886"/>
      <c r="LKA19" s="886"/>
      <c r="LKB19" s="885"/>
      <c r="LKC19" s="886"/>
      <c r="LKD19" s="886"/>
      <c r="LKE19" s="886"/>
      <c r="LKF19" s="885"/>
      <c r="LKG19" s="886"/>
      <c r="LKH19" s="886"/>
      <c r="LKI19" s="886"/>
      <c r="LKJ19" s="885"/>
      <c r="LKK19" s="886"/>
      <c r="LKL19" s="886"/>
      <c r="LKM19" s="886"/>
      <c r="LKN19" s="885"/>
      <c r="LKO19" s="886"/>
      <c r="LKP19" s="886"/>
      <c r="LKQ19" s="886"/>
      <c r="LKR19" s="885"/>
      <c r="LKS19" s="886"/>
      <c r="LKT19" s="886"/>
      <c r="LKU19" s="886"/>
      <c r="LKV19" s="885"/>
      <c r="LKW19" s="886"/>
      <c r="LKX19" s="886"/>
      <c r="LKY19" s="886"/>
      <c r="LKZ19" s="885"/>
      <c r="LLA19" s="886"/>
      <c r="LLB19" s="886"/>
      <c r="LLC19" s="886"/>
      <c r="LLD19" s="885"/>
      <c r="LLE19" s="886"/>
      <c r="LLF19" s="886"/>
      <c r="LLG19" s="886"/>
      <c r="LLH19" s="885"/>
      <c r="LLI19" s="886"/>
      <c r="LLJ19" s="886"/>
      <c r="LLK19" s="886"/>
      <c r="LLL19" s="885"/>
      <c r="LLM19" s="886"/>
      <c r="LLN19" s="886"/>
      <c r="LLO19" s="886"/>
      <c r="LLP19" s="885"/>
      <c r="LLQ19" s="886"/>
      <c r="LLR19" s="886"/>
      <c r="LLS19" s="886"/>
      <c r="LLT19" s="885"/>
      <c r="LLU19" s="886"/>
      <c r="LLV19" s="886"/>
      <c r="LLW19" s="886"/>
      <c r="LLX19" s="885"/>
      <c r="LLY19" s="886"/>
      <c r="LLZ19" s="886"/>
      <c r="LMA19" s="886"/>
      <c r="LMB19" s="885"/>
      <c r="LMC19" s="886"/>
      <c r="LMD19" s="886"/>
      <c r="LME19" s="886"/>
      <c r="LMF19" s="885"/>
      <c r="LMG19" s="886"/>
      <c r="LMH19" s="886"/>
      <c r="LMI19" s="886"/>
      <c r="LMJ19" s="885"/>
      <c r="LMK19" s="886"/>
      <c r="LML19" s="886"/>
      <c r="LMM19" s="886"/>
      <c r="LMN19" s="885"/>
      <c r="LMO19" s="886"/>
      <c r="LMP19" s="886"/>
      <c r="LMQ19" s="886"/>
      <c r="LMR19" s="885"/>
      <c r="LMS19" s="886"/>
      <c r="LMT19" s="886"/>
      <c r="LMU19" s="886"/>
      <c r="LMV19" s="885"/>
      <c r="LMW19" s="886"/>
      <c r="LMX19" s="886"/>
      <c r="LMY19" s="886"/>
      <c r="LMZ19" s="885"/>
      <c r="LNA19" s="886"/>
      <c r="LNB19" s="886"/>
      <c r="LNC19" s="886"/>
      <c r="LND19" s="885"/>
      <c r="LNE19" s="886"/>
      <c r="LNF19" s="886"/>
      <c r="LNG19" s="886"/>
      <c r="LNH19" s="885"/>
      <c r="LNI19" s="886"/>
      <c r="LNJ19" s="886"/>
      <c r="LNK19" s="886"/>
      <c r="LNL19" s="885"/>
      <c r="LNM19" s="886"/>
      <c r="LNN19" s="886"/>
      <c r="LNO19" s="886"/>
      <c r="LNP19" s="885"/>
      <c r="LNQ19" s="886"/>
      <c r="LNR19" s="886"/>
      <c r="LNS19" s="886"/>
      <c r="LNT19" s="885"/>
      <c r="LNU19" s="886"/>
      <c r="LNV19" s="886"/>
      <c r="LNW19" s="886"/>
      <c r="LNX19" s="885"/>
      <c r="LNY19" s="886"/>
      <c r="LNZ19" s="886"/>
      <c r="LOA19" s="886"/>
      <c r="LOB19" s="885"/>
      <c r="LOC19" s="886"/>
      <c r="LOD19" s="886"/>
      <c r="LOE19" s="886"/>
      <c r="LOF19" s="885"/>
      <c r="LOG19" s="886"/>
      <c r="LOH19" s="886"/>
      <c r="LOI19" s="886"/>
      <c r="LOJ19" s="885"/>
      <c r="LOK19" s="886"/>
      <c r="LOL19" s="886"/>
      <c r="LOM19" s="886"/>
      <c r="LON19" s="885"/>
      <c r="LOO19" s="886"/>
      <c r="LOP19" s="886"/>
      <c r="LOQ19" s="886"/>
      <c r="LOR19" s="885"/>
      <c r="LOS19" s="886"/>
      <c r="LOT19" s="886"/>
      <c r="LOU19" s="886"/>
      <c r="LOV19" s="885"/>
      <c r="LOW19" s="886"/>
      <c r="LOX19" s="886"/>
      <c r="LOY19" s="886"/>
      <c r="LOZ19" s="885"/>
      <c r="LPA19" s="886"/>
      <c r="LPB19" s="886"/>
      <c r="LPC19" s="886"/>
      <c r="LPD19" s="885"/>
      <c r="LPE19" s="886"/>
      <c r="LPF19" s="886"/>
      <c r="LPG19" s="886"/>
      <c r="LPH19" s="885"/>
      <c r="LPI19" s="886"/>
      <c r="LPJ19" s="886"/>
      <c r="LPK19" s="886"/>
      <c r="LPL19" s="885"/>
      <c r="LPM19" s="886"/>
      <c r="LPN19" s="886"/>
      <c r="LPO19" s="886"/>
      <c r="LPP19" s="885"/>
      <c r="LPQ19" s="886"/>
      <c r="LPR19" s="886"/>
      <c r="LPS19" s="886"/>
      <c r="LPT19" s="885"/>
      <c r="LPU19" s="886"/>
      <c r="LPV19" s="886"/>
      <c r="LPW19" s="886"/>
      <c r="LPX19" s="885"/>
      <c r="LPY19" s="886"/>
      <c r="LPZ19" s="886"/>
      <c r="LQA19" s="886"/>
      <c r="LQB19" s="885"/>
      <c r="LQC19" s="886"/>
      <c r="LQD19" s="886"/>
      <c r="LQE19" s="886"/>
      <c r="LQF19" s="885"/>
      <c r="LQG19" s="886"/>
      <c r="LQH19" s="886"/>
      <c r="LQI19" s="886"/>
      <c r="LQJ19" s="885"/>
      <c r="LQK19" s="886"/>
      <c r="LQL19" s="886"/>
      <c r="LQM19" s="886"/>
      <c r="LQN19" s="885"/>
      <c r="LQO19" s="886"/>
      <c r="LQP19" s="886"/>
      <c r="LQQ19" s="886"/>
      <c r="LQR19" s="885"/>
      <c r="LQS19" s="886"/>
      <c r="LQT19" s="886"/>
      <c r="LQU19" s="886"/>
      <c r="LQV19" s="885"/>
      <c r="LQW19" s="886"/>
      <c r="LQX19" s="886"/>
      <c r="LQY19" s="886"/>
      <c r="LQZ19" s="885"/>
      <c r="LRA19" s="886"/>
      <c r="LRB19" s="886"/>
      <c r="LRC19" s="886"/>
      <c r="LRD19" s="885"/>
      <c r="LRE19" s="886"/>
      <c r="LRF19" s="886"/>
      <c r="LRG19" s="886"/>
      <c r="LRH19" s="885"/>
      <c r="LRI19" s="886"/>
      <c r="LRJ19" s="886"/>
      <c r="LRK19" s="886"/>
      <c r="LRL19" s="885"/>
      <c r="LRM19" s="886"/>
      <c r="LRN19" s="886"/>
      <c r="LRO19" s="886"/>
      <c r="LRP19" s="885"/>
      <c r="LRQ19" s="886"/>
      <c r="LRR19" s="886"/>
      <c r="LRS19" s="886"/>
      <c r="LRT19" s="885"/>
      <c r="LRU19" s="886"/>
      <c r="LRV19" s="886"/>
      <c r="LRW19" s="886"/>
      <c r="LRX19" s="885"/>
      <c r="LRY19" s="886"/>
      <c r="LRZ19" s="886"/>
      <c r="LSA19" s="886"/>
      <c r="LSB19" s="885"/>
      <c r="LSC19" s="886"/>
      <c r="LSD19" s="886"/>
      <c r="LSE19" s="886"/>
      <c r="LSF19" s="885"/>
      <c r="LSG19" s="886"/>
      <c r="LSH19" s="886"/>
      <c r="LSI19" s="886"/>
      <c r="LSJ19" s="885"/>
      <c r="LSK19" s="886"/>
      <c r="LSL19" s="886"/>
      <c r="LSM19" s="886"/>
      <c r="LSN19" s="885"/>
      <c r="LSO19" s="886"/>
      <c r="LSP19" s="886"/>
      <c r="LSQ19" s="886"/>
      <c r="LSR19" s="885"/>
      <c r="LSS19" s="886"/>
      <c r="LST19" s="886"/>
      <c r="LSU19" s="886"/>
      <c r="LSV19" s="885"/>
      <c r="LSW19" s="886"/>
      <c r="LSX19" s="886"/>
      <c r="LSY19" s="886"/>
      <c r="LSZ19" s="885"/>
      <c r="LTA19" s="886"/>
      <c r="LTB19" s="886"/>
      <c r="LTC19" s="886"/>
      <c r="LTD19" s="885"/>
      <c r="LTE19" s="886"/>
      <c r="LTF19" s="886"/>
      <c r="LTG19" s="886"/>
      <c r="LTH19" s="885"/>
      <c r="LTI19" s="886"/>
      <c r="LTJ19" s="886"/>
      <c r="LTK19" s="886"/>
      <c r="LTL19" s="885"/>
      <c r="LTM19" s="886"/>
      <c r="LTN19" s="886"/>
      <c r="LTO19" s="886"/>
      <c r="LTP19" s="885"/>
      <c r="LTQ19" s="886"/>
      <c r="LTR19" s="886"/>
      <c r="LTS19" s="886"/>
      <c r="LTT19" s="885"/>
      <c r="LTU19" s="886"/>
      <c r="LTV19" s="886"/>
      <c r="LTW19" s="886"/>
      <c r="LTX19" s="885"/>
      <c r="LTY19" s="886"/>
      <c r="LTZ19" s="886"/>
      <c r="LUA19" s="886"/>
      <c r="LUB19" s="885"/>
      <c r="LUC19" s="886"/>
      <c r="LUD19" s="886"/>
      <c r="LUE19" s="886"/>
      <c r="LUF19" s="885"/>
      <c r="LUG19" s="886"/>
      <c r="LUH19" s="886"/>
      <c r="LUI19" s="886"/>
      <c r="LUJ19" s="885"/>
      <c r="LUK19" s="886"/>
      <c r="LUL19" s="886"/>
      <c r="LUM19" s="886"/>
      <c r="LUN19" s="885"/>
      <c r="LUO19" s="886"/>
      <c r="LUP19" s="886"/>
      <c r="LUQ19" s="886"/>
      <c r="LUR19" s="885"/>
      <c r="LUS19" s="886"/>
      <c r="LUT19" s="886"/>
      <c r="LUU19" s="886"/>
      <c r="LUV19" s="885"/>
      <c r="LUW19" s="886"/>
      <c r="LUX19" s="886"/>
      <c r="LUY19" s="886"/>
      <c r="LUZ19" s="885"/>
      <c r="LVA19" s="886"/>
      <c r="LVB19" s="886"/>
      <c r="LVC19" s="886"/>
      <c r="LVD19" s="885"/>
      <c r="LVE19" s="886"/>
      <c r="LVF19" s="886"/>
      <c r="LVG19" s="886"/>
      <c r="LVH19" s="885"/>
      <c r="LVI19" s="886"/>
      <c r="LVJ19" s="886"/>
      <c r="LVK19" s="886"/>
      <c r="LVL19" s="885"/>
      <c r="LVM19" s="886"/>
      <c r="LVN19" s="886"/>
      <c r="LVO19" s="886"/>
      <c r="LVP19" s="885"/>
      <c r="LVQ19" s="886"/>
      <c r="LVR19" s="886"/>
      <c r="LVS19" s="886"/>
      <c r="LVT19" s="885"/>
      <c r="LVU19" s="886"/>
      <c r="LVV19" s="886"/>
      <c r="LVW19" s="886"/>
      <c r="LVX19" s="885"/>
      <c r="LVY19" s="886"/>
      <c r="LVZ19" s="886"/>
      <c r="LWA19" s="886"/>
      <c r="LWB19" s="885"/>
      <c r="LWC19" s="886"/>
      <c r="LWD19" s="886"/>
      <c r="LWE19" s="886"/>
      <c r="LWF19" s="885"/>
      <c r="LWG19" s="886"/>
      <c r="LWH19" s="886"/>
      <c r="LWI19" s="886"/>
      <c r="LWJ19" s="885"/>
      <c r="LWK19" s="886"/>
      <c r="LWL19" s="886"/>
      <c r="LWM19" s="886"/>
      <c r="LWN19" s="885"/>
      <c r="LWO19" s="886"/>
      <c r="LWP19" s="886"/>
      <c r="LWQ19" s="886"/>
      <c r="LWR19" s="885"/>
      <c r="LWS19" s="886"/>
      <c r="LWT19" s="886"/>
      <c r="LWU19" s="886"/>
      <c r="LWV19" s="885"/>
      <c r="LWW19" s="886"/>
      <c r="LWX19" s="886"/>
      <c r="LWY19" s="886"/>
      <c r="LWZ19" s="885"/>
      <c r="LXA19" s="886"/>
      <c r="LXB19" s="886"/>
      <c r="LXC19" s="886"/>
      <c r="LXD19" s="885"/>
      <c r="LXE19" s="886"/>
      <c r="LXF19" s="886"/>
      <c r="LXG19" s="886"/>
      <c r="LXH19" s="885"/>
      <c r="LXI19" s="886"/>
      <c r="LXJ19" s="886"/>
      <c r="LXK19" s="886"/>
      <c r="LXL19" s="885"/>
      <c r="LXM19" s="886"/>
      <c r="LXN19" s="886"/>
      <c r="LXO19" s="886"/>
      <c r="LXP19" s="885"/>
      <c r="LXQ19" s="886"/>
      <c r="LXR19" s="886"/>
      <c r="LXS19" s="886"/>
      <c r="LXT19" s="885"/>
      <c r="LXU19" s="886"/>
      <c r="LXV19" s="886"/>
      <c r="LXW19" s="886"/>
      <c r="LXX19" s="885"/>
      <c r="LXY19" s="886"/>
      <c r="LXZ19" s="886"/>
      <c r="LYA19" s="886"/>
      <c r="LYB19" s="885"/>
      <c r="LYC19" s="886"/>
      <c r="LYD19" s="886"/>
      <c r="LYE19" s="886"/>
      <c r="LYF19" s="885"/>
      <c r="LYG19" s="886"/>
      <c r="LYH19" s="886"/>
      <c r="LYI19" s="886"/>
      <c r="LYJ19" s="885"/>
      <c r="LYK19" s="886"/>
      <c r="LYL19" s="886"/>
      <c r="LYM19" s="886"/>
      <c r="LYN19" s="885"/>
      <c r="LYO19" s="886"/>
      <c r="LYP19" s="886"/>
      <c r="LYQ19" s="886"/>
      <c r="LYR19" s="885"/>
      <c r="LYS19" s="886"/>
      <c r="LYT19" s="886"/>
      <c r="LYU19" s="886"/>
      <c r="LYV19" s="885"/>
      <c r="LYW19" s="886"/>
      <c r="LYX19" s="886"/>
      <c r="LYY19" s="886"/>
      <c r="LYZ19" s="885"/>
      <c r="LZA19" s="886"/>
      <c r="LZB19" s="886"/>
      <c r="LZC19" s="886"/>
      <c r="LZD19" s="885"/>
      <c r="LZE19" s="886"/>
      <c r="LZF19" s="886"/>
      <c r="LZG19" s="886"/>
      <c r="LZH19" s="885"/>
      <c r="LZI19" s="886"/>
      <c r="LZJ19" s="886"/>
      <c r="LZK19" s="886"/>
      <c r="LZL19" s="885"/>
      <c r="LZM19" s="886"/>
      <c r="LZN19" s="886"/>
      <c r="LZO19" s="886"/>
      <c r="LZP19" s="885"/>
      <c r="LZQ19" s="886"/>
      <c r="LZR19" s="886"/>
      <c r="LZS19" s="886"/>
      <c r="LZT19" s="885"/>
      <c r="LZU19" s="886"/>
      <c r="LZV19" s="886"/>
      <c r="LZW19" s="886"/>
      <c r="LZX19" s="885"/>
      <c r="LZY19" s="886"/>
      <c r="LZZ19" s="886"/>
      <c r="MAA19" s="886"/>
      <c r="MAB19" s="885"/>
      <c r="MAC19" s="886"/>
      <c r="MAD19" s="886"/>
      <c r="MAE19" s="886"/>
      <c r="MAF19" s="885"/>
      <c r="MAG19" s="886"/>
      <c r="MAH19" s="886"/>
      <c r="MAI19" s="886"/>
      <c r="MAJ19" s="885"/>
      <c r="MAK19" s="886"/>
      <c r="MAL19" s="886"/>
      <c r="MAM19" s="886"/>
      <c r="MAN19" s="885"/>
      <c r="MAO19" s="886"/>
      <c r="MAP19" s="886"/>
      <c r="MAQ19" s="886"/>
      <c r="MAR19" s="885"/>
      <c r="MAS19" s="886"/>
      <c r="MAT19" s="886"/>
      <c r="MAU19" s="886"/>
      <c r="MAV19" s="885"/>
      <c r="MAW19" s="886"/>
      <c r="MAX19" s="886"/>
      <c r="MAY19" s="886"/>
      <c r="MAZ19" s="885"/>
      <c r="MBA19" s="886"/>
      <c r="MBB19" s="886"/>
      <c r="MBC19" s="886"/>
      <c r="MBD19" s="885"/>
      <c r="MBE19" s="886"/>
      <c r="MBF19" s="886"/>
      <c r="MBG19" s="886"/>
      <c r="MBH19" s="885"/>
      <c r="MBI19" s="886"/>
      <c r="MBJ19" s="886"/>
      <c r="MBK19" s="886"/>
      <c r="MBL19" s="885"/>
      <c r="MBM19" s="886"/>
      <c r="MBN19" s="886"/>
      <c r="MBO19" s="886"/>
      <c r="MBP19" s="885"/>
      <c r="MBQ19" s="886"/>
      <c r="MBR19" s="886"/>
      <c r="MBS19" s="886"/>
      <c r="MBT19" s="885"/>
      <c r="MBU19" s="886"/>
      <c r="MBV19" s="886"/>
      <c r="MBW19" s="886"/>
      <c r="MBX19" s="885"/>
      <c r="MBY19" s="886"/>
      <c r="MBZ19" s="886"/>
      <c r="MCA19" s="886"/>
      <c r="MCB19" s="885"/>
      <c r="MCC19" s="886"/>
      <c r="MCD19" s="886"/>
      <c r="MCE19" s="886"/>
      <c r="MCF19" s="885"/>
      <c r="MCG19" s="886"/>
      <c r="MCH19" s="886"/>
      <c r="MCI19" s="886"/>
      <c r="MCJ19" s="885"/>
      <c r="MCK19" s="886"/>
      <c r="MCL19" s="886"/>
      <c r="MCM19" s="886"/>
      <c r="MCN19" s="885"/>
      <c r="MCO19" s="886"/>
      <c r="MCP19" s="886"/>
      <c r="MCQ19" s="886"/>
      <c r="MCR19" s="885"/>
      <c r="MCS19" s="886"/>
      <c r="MCT19" s="886"/>
      <c r="MCU19" s="886"/>
      <c r="MCV19" s="885"/>
      <c r="MCW19" s="886"/>
      <c r="MCX19" s="886"/>
      <c r="MCY19" s="886"/>
      <c r="MCZ19" s="885"/>
      <c r="MDA19" s="886"/>
      <c r="MDB19" s="886"/>
      <c r="MDC19" s="886"/>
      <c r="MDD19" s="885"/>
      <c r="MDE19" s="886"/>
      <c r="MDF19" s="886"/>
      <c r="MDG19" s="886"/>
      <c r="MDH19" s="885"/>
      <c r="MDI19" s="886"/>
      <c r="MDJ19" s="886"/>
      <c r="MDK19" s="886"/>
      <c r="MDL19" s="885"/>
      <c r="MDM19" s="886"/>
      <c r="MDN19" s="886"/>
      <c r="MDO19" s="886"/>
      <c r="MDP19" s="885"/>
      <c r="MDQ19" s="886"/>
      <c r="MDR19" s="886"/>
      <c r="MDS19" s="886"/>
      <c r="MDT19" s="885"/>
      <c r="MDU19" s="886"/>
      <c r="MDV19" s="886"/>
      <c r="MDW19" s="886"/>
      <c r="MDX19" s="885"/>
      <c r="MDY19" s="886"/>
      <c r="MDZ19" s="886"/>
      <c r="MEA19" s="886"/>
      <c r="MEB19" s="885"/>
      <c r="MEC19" s="886"/>
      <c r="MED19" s="886"/>
      <c r="MEE19" s="886"/>
      <c r="MEF19" s="885"/>
      <c r="MEG19" s="886"/>
      <c r="MEH19" s="886"/>
      <c r="MEI19" s="886"/>
      <c r="MEJ19" s="885"/>
      <c r="MEK19" s="886"/>
      <c r="MEL19" s="886"/>
      <c r="MEM19" s="886"/>
      <c r="MEN19" s="885"/>
      <c r="MEO19" s="886"/>
      <c r="MEP19" s="886"/>
      <c r="MEQ19" s="886"/>
      <c r="MER19" s="885"/>
      <c r="MES19" s="886"/>
      <c r="MET19" s="886"/>
      <c r="MEU19" s="886"/>
      <c r="MEV19" s="885"/>
      <c r="MEW19" s="886"/>
      <c r="MEX19" s="886"/>
      <c r="MEY19" s="886"/>
      <c r="MEZ19" s="885"/>
      <c r="MFA19" s="886"/>
      <c r="MFB19" s="886"/>
      <c r="MFC19" s="886"/>
      <c r="MFD19" s="885"/>
      <c r="MFE19" s="886"/>
      <c r="MFF19" s="886"/>
      <c r="MFG19" s="886"/>
      <c r="MFH19" s="885"/>
      <c r="MFI19" s="886"/>
      <c r="MFJ19" s="886"/>
      <c r="MFK19" s="886"/>
      <c r="MFL19" s="885"/>
      <c r="MFM19" s="886"/>
      <c r="MFN19" s="886"/>
      <c r="MFO19" s="886"/>
      <c r="MFP19" s="885"/>
      <c r="MFQ19" s="886"/>
      <c r="MFR19" s="886"/>
      <c r="MFS19" s="886"/>
      <c r="MFT19" s="885"/>
      <c r="MFU19" s="886"/>
      <c r="MFV19" s="886"/>
      <c r="MFW19" s="886"/>
      <c r="MFX19" s="885"/>
      <c r="MFY19" s="886"/>
      <c r="MFZ19" s="886"/>
      <c r="MGA19" s="886"/>
      <c r="MGB19" s="885"/>
      <c r="MGC19" s="886"/>
      <c r="MGD19" s="886"/>
      <c r="MGE19" s="886"/>
      <c r="MGF19" s="885"/>
      <c r="MGG19" s="886"/>
      <c r="MGH19" s="886"/>
      <c r="MGI19" s="886"/>
      <c r="MGJ19" s="885"/>
      <c r="MGK19" s="886"/>
      <c r="MGL19" s="886"/>
      <c r="MGM19" s="886"/>
      <c r="MGN19" s="885"/>
      <c r="MGO19" s="886"/>
      <c r="MGP19" s="886"/>
      <c r="MGQ19" s="886"/>
      <c r="MGR19" s="885"/>
      <c r="MGS19" s="886"/>
      <c r="MGT19" s="886"/>
      <c r="MGU19" s="886"/>
      <c r="MGV19" s="885"/>
      <c r="MGW19" s="886"/>
      <c r="MGX19" s="886"/>
      <c r="MGY19" s="886"/>
      <c r="MGZ19" s="885"/>
      <c r="MHA19" s="886"/>
      <c r="MHB19" s="886"/>
      <c r="MHC19" s="886"/>
      <c r="MHD19" s="885"/>
      <c r="MHE19" s="886"/>
      <c r="MHF19" s="886"/>
      <c r="MHG19" s="886"/>
      <c r="MHH19" s="885"/>
      <c r="MHI19" s="886"/>
      <c r="MHJ19" s="886"/>
      <c r="MHK19" s="886"/>
      <c r="MHL19" s="885"/>
      <c r="MHM19" s="886"/>
      <c r="MHN19" s="886"/>
      <c r="MHO19" s="886"/>
      <c r="MHP19" s="885"/>
      <c r="MHQ19" s="886"/>
      <c r="MHR19" s="886"/>
      <c r="MHS19" s="886"/>
      <c r="MHT19" s="885"/>
      <c r="MHU19" s="886"/>
      <c r="MHV19" s="886"/>
      <c r="MHW19" s="886"/>
      <c r="MHX19" s="885"/>
      <c r="MHY19" s="886"/>
      <c r="MHZ19" s="886"/>
      <c r="MIA19" s="886"/>
      <c r="MIB19" s="885"/>
      <c r="MIC19" s="886"/>
      <c r="MID19" s="886"/>
      <c r="MIE19" s="886"/>
      <c r="MIF19" s="885"/>
      <c r="MIG19" s="886"/>
      <c r="MIH19" s="886"/>
      <c r="MII19" s="886"/>
      <c r="MIJ19" s="885"/>
      <c r="MIK19" s="886"/>
      <c r="MIL19" s="886"/>
      <c r="MIM19" s="886"/>
      <c r="MIN19" s="885"/>
      <c r="MIO19" s="886"/>
      <c r="MIP19" s="886"/>
      <c r="MIQ19" s="886"/>
      <c r="MIR19" s="885"/>
      <c r="MIS19" s="886"/>
      <c r="MIT19" s="886"/>
      <c r="MIU19" s="886"/>
      <c r="MIV19" s="885"/>
      <c r="MIW19" s="886"/>
      <c r="MIX19" s="886"/>
      <c r="MIY19" s="886"/>
      <c r="MIZ19" s="885"/>
      <c r="MJA19" s="886"/>
      <c r="MJB19" s="886"/>
      <c r="MJC19" s="886"/>
      <c r="MJD19" s="885"/>
      <c r="MJE19" s="886"/>
      <c r="MJF19" s="886"/>
      <c r="MJG19" s="886"/>
      <c r="MJH19" s="885"/>
      <c r="MJI19" s="886"/>
      <c r="MJJ19" s="886"/>
      <c r="MJK19" s="886"/>
      <c r="MJL19" s="885"/>
      <c r="MJM19" s="886"/>
      <c r="MJN19" s="886"/>
      <c r="MJO19" s="886"/>
      <c r="MJP19" s="885"/>
      <c r="MJQ19" s="886"/>
      <c r="MJR19" s="886"/>
      <c r="MJS19" s="886"/>
      <c r="MJT19" s="885"/>
      <c r="MJU19" s="886"/>
      <c r="MJV19" s="886"/>
      <c r="MJW19" s="886"/>
      <c r="MJX19" s="885"/>
      <c r="MJY19" s="886"/>
      <c r="MJZ19" s="886"/>
      <c r="MKA19" s="886"/>
      <c r="MKB19" s="885"/>
      <c r="MKC19" s="886"/>
      <c r="MKD19" s="886"/>
      <c r="MKE19" s="886"/>
      <c r="MKF19" s="885"/>
      <c r="MKG19" s="886"/>
      <c r="MKH19" s="886"/>
      <c r="MKI19" s="886"/>
      <c r="MKJ19" s="885"/>
      <c r="MKK19" s="886"/>
      <c r="MKL19" s="886"/>
      <c r="MKM19" s="886"/>
      <c r="MKN19" s="885"/>
      <c r="MKO19" s="886"/>
      <c r="MKP19" s="886"/>
      <c r="MKQ19" s="886"/>
      <c r="MKR19" s="885"/>
      <c r="MKS19" s="886"/>
      <c r="MKT19" s="886"/>
      <c r="MKU19" s="886"/>
      <c r="MKV19" s="885"/>
      <c r="MKW19" s="886"/>
      <c r="MKX19" s="886"/>
      <c r="MKY19" s="886"/>
      <c r="MKZ19" s="885"/>
      <c r="MLA19" s="886"/>
      <c r="MLB19" s="886"/>
      <c r="MLC19" s="886"/>
      <c r="MLD19" s="885"/>
      <c r="MLE19" s="886"/>
      <c r="MLF19" s="886"/>
      <c r="MLG19" s="886"/>
      <c r="MLH19" s="885"/>
      <c r="MLI19" s="886"/>
      <c r="MLJ19" s="886"/>
      <c r="MLK19" s="886"/>
      <c r="MLL19" s="885"/>
      <c r="MLM19" s="886"/>
      <c r="MLN19" s="886"/>
      <c r="MLO19" s="886"/>
      <c r="MLP19" s="885"/>
      <c r="MLQ19" s="886"/>
      <c r="MLR19" s="886"/>
      <c r="MLS19" s="886"/>
      <c r="MLT19" s="885"/>
      <c r="MLU19" s="886"/>
      <c r="MLV19" s="886"/>
      <c r="MLW19" s="886"/>
      <c r="MLX19" s="885"/>
      <c r="MLY19" s="886"/>
      <c r="MLZ19" s="886"/>
      <c r="MMA19" s="886"/>
      <c r="MMB19" s="885"/>
      <c r="MMC19" s="886"/>
      <c r="MMD19" s="886"/>
      <c r="MME19" s="886"/>
      <c r="MMF19" s="885"/>
      <c r="MMG19" s="886"/>
      <c r="MMH19" s="886"/>
      <c r="MMI19" s="886"/>
      <c r="MMJ19" s="885"/>
      <c r="MMK19" s="886"/>
      <c r="MML19" s="886"/>
      <c r="MMM19" s="886"/>
      <c r="MMN19" s="885"/>
      <c r="MMO19" s="886"/>
      <c r="MMP19" s="886"/>
      <c r="MMQ19" s="886"/>
      <c r="MMR19" s="885"/>
      <c r="MMS19" s="886"/>
      <c r="MMT19" s="886"/>
      <c r="MMU19" s="886"/>
      <c r="MMV19" s="885"/>
      <c r="MMW19" s="886"/>
      <c r="MMX19" s="886"/>
      <c r="MMY19" s="886"/>
      <c r="MMZ19" s="885"/>
      <c r="MNA19" s="886"/>
      <c r="MNB19" s="886"/>
      <c r="MNC19" s="886"/>
      <c r="MND19" s="885"/>
      <c r="MNE19" s="886"/>
      <c r="MNF19" s="886"/>
      <c r="MNG19" s="886"/>
      <c r="MNH19" s="885"/>
      <c r="MNI19" s="886"/>
      <c r="MNJ19" s="886"/>
      <c r="MNK19" s="886"/>
      <c r="MNL19" s="885"/>
      <c r="MNM19" s="886"/>
      <c r="MNN19" s="886"/>
      <c r="MNO19" s="886"/>
      <c r="MNP19" s="885"/>
      <c r="MNQ19" s="886"/>
      <c r="MNR19" s="886"/>
      <c r="MNS19" s="886"/>
      <c r="MNT19" s="885"/>
      <c r="MNU19" s="886"/>
      <c r="MNV19" s="886"/>
      <c r="MNW19" s="886"/>
      <c r="MNX19" s="885"/>
      <c r="MNY19" s="886"/>
      <c r="MNZ19" s="886"/>
      <c r="MOA19" s="886"/>
      <c r="MOB19" s="885"/>
      <c r="MOC19" s="886"/>
      <c r="MOD19" s="886"/>
      <c r="MOE19" s="886"/>
      <c r="MOF19" s="885"/>
      <c r="MOG19" s="886"/>
      <c r="MOH19" s="886"/>
      <c r="MOI19" s="886"/>
      <c r="MOJ19" s="885"/>
      <c r="MOK19" s="886"/>
      <c r="MOL19" s="886"/>
      <c r="MOM19" s="886"/>
      <c r="MON19" s="885"/>
      <c r="MOO19" s="886"/>
      <c r="MOP19" s="886"/>
      <c r="MOQ19" s="886"/>
      <c r="MOR19" s="885"/>
      <c r="MOS19" s="886"/>
      <c r="MOT19" s="886"/>
      <c r="MOU19" s="886"/>
      <c r="MOV19" s="885"/>
      <c r="MOW19" s="886"/>
      <c r="MOX19" s="886"/>
      <c r="MOY19" s="886"/>
      <c r="MOZ19" s="885"/>
      <c r="MPA19" s="886"/>
      <c r="MPB19" s="886"/>
      <c r="MPC19" s="886"/>
      <c r="MPD19" s="885"/>
      <c r="MPE19" s="886"/>
      <c r="MPF19" s="886"/>
      <c r="MPG19" s="886"/>
      <c r="MPH19" s="885"/>
      <c r="MPI19" s="886"/>
      <c r="MPJ19" s="886"/>
      <c r="MPK19" s="886"/>
      <c r="MPL19" s="885"/>
      <c r="MPM19" s="886"/>
      <c r="MPN19" s="886"/>
      <c r="MPO19" s="886"/>
      <c r="MPP19" s="885"/>
      <c r="MPQ19" s="886"/>
      <c r="MPR19" s="886"/>
      <c r="MPS19" s="886"/>
      <c r="MPT19" s="885"/>
      <c r="MPU19" s="886"/>
      <c r="MPV19" s="886"/>
      <c r="MPW19" s="886"/>
      <c r="MPX19" s="885"/>
      <c r="MPY19" s="886"/>
      <c r="MPZ19" s="886"/>
      <c r="MQA19" s="886"/>
      <c r="MQB19" s="885"/>
      <c r="MQC19" s="886"/>
      <c r="MQD19" s="886"/>
      <c r="MQE19" s="886"/>
      <c r="MQF19" s="885"/>
      <c r="MQG19" s="886"/>
      <c r="MQH19" s="886"/>
      <c r="MQI19" s="886"/>
      <c r="MQJ19" s="885"/>
      <c r="MQK19" s="886"/>
      <c r="MQL19" s="886"/>
      <c r="MQM19" s="886"/>
      <c r="MQN19" s="885"/>
      <c r="MQO19" s="886"/>
      <c r="MQP19" s="886"/>
      <c r="MQQ19" s="886"/>
      <c r="MQR19" s="885"/>
      <c r="MQS19" s="886"/>
      <c r="MQT19" s="886"/>
      <c r="MQU19" s="886"/>
      <c r="MQV19" s="885"/>
      <c r="MQW19" s="886"/>
      <c r="MQX19" s="886"/>
      <c r="MQY19" s="886"/>
      <c r="MQZ19" s="885"/>
      <c r="MRA19" s="886"/>
      <c r="MRB19" s="886"/>
      <c r="MRC19" s="886"/>
      <c r="MRD19" s="885"/>
      <c r="MRE19" s="886"/>
      <c r="MRF19" s="886"/>
      <c r="MRG19" s="886"/>
      <c r="MRH19" s="885"/>
      <c r="MRI19" s="886"/>
      <c r="MRJ19" s="886"/>
      <c r="MRK19" s="886"/>
      <c r="MRL19" s="885"/>
      <c r="MRM19" s="886"/>
      <c r="MRN19" s="886"/>
      <c r="MRO19" s="886"/>
      <c r="MRP19" s="885"/>
      <c r="MRQ19" s="886"/>
      <c r="MRR19" s="886"/>
      <c r="MRS19" s="886"/>
      <c r="MRT19" s="885"/>
      <c r="MRU19" s="886"/>
      <c r="MRV19" s="886"/>
      <c r="MRW19" s="886"/>
      <c r="MRX19" s="885"/>
      <c r="MRY19" s="886"/>
      <c r="MRZ19" s="886"/>
      <c r="MSA19" s="886"/>
      <c r="MSB19" s="885"/>
      <c r="MSC19" s="886"/>
      <c r="MSD19" s="886"/>
      <c r="MSE19" s="886"/>
      <c r="MSF19" s="885"/>
      <c r="MSG19" s="886"/>
      <c r="MSH19" s="886"/>
      <c r="MSI19" s="886"/>
      <c r="MSJ19" s="885"/>
      <c r="MSK19" s="886"/>
      <c r="MSL19" s="886"/>
      <c r="MSM19" s="886"/>
      <c r="MSN19" s="885"/>
      <c r="MSO19" s="886"/>
      <c r="MSP19" s="886"/>
      <c r="MSQ19" s="886"/>
      <c r="MSR19" s="885"/>
      <c r="MSS19" s="886"/>
      <c r="MST19" s="886"/>
      <c r="MSU19" s="886"/>
      <c r="MSV19" s="885"/>
      <c r="MSW19" s="886"/>
      <c r="MSX19" s="886"/>
      <c r="MSY19" s="886"/>
      <c r="MSZ19" s="885"/>
      <c r="MTA19" s="886"/>
      <c r="MTB19" s="886"/>
      <c r="MTC19" s="886"/>
      <c r="MTD19" s="885"/>
      <c r="MTE19" s="886"/>
      <c r="MTF19" s="886"/>
      <c r="MTG19" s="886"/>
      <c r="MTH19" s="885"/>
      <c r="MTI19" s="886"/>
      <c r="MTJ19" s="886"/>
      <c r="MTK19" s="886"/>
      <c r="MTL19" s="885"/>
      <c r="MTM19" s="886"/>
      <c r="MTN19" s="886"/>
      <c r="MTO19" s="886"/>
      <c r="MTP19" s="885"/>
      <c r="MTQ19" s="886"/>
      <c r="MTR19" s="886"/>
      <c r="MTS19" s="886"/>
      <c r="MTT19" s="885"/>
      <c r="MTU19" s="886"/>
      <c r="MTV19" s="886"/>
      <c r="MTW19" s="886"/>
      <c r="MTX19" s="885"/>
      <c r="MTY19" s="886"/>
      <c r="MTZ19" s="886"/>
      <c r="MUA19" s="886"/>
      <c r="MUB19" s="885"/>
      <c r="MUC19" s="886"/>
      <c r="MUD19" s="886"/>
      <c r="MUE19" s="886"/>
      <c r="MUF19" s="885"/>
      <c r="MUG19" s="886"/>
      <c r="MUH19" s="886"/>
      <c r="MUI19" s="886"/>
      <c r="MUJ19" s="885"/>
      <c r="MUK19" s="886"/>
      <c r="MUL19" s="886"/>
      <c r="MUM19" s="886"/>
      <c r="MUN19" s="885"/>
      <c r="MUO19" s="886"/>
      <c r="MUP19" s="886"/>
      <c r="MUQ19" s="886"/>
      <c r="MUR19" s="885"/>
      <c r="MUS19" s="886"/>
      <c r="MUT19" s="886"/>
      <c r="MUU19" s="886"/>
      <c r="MUV19" s="885"/>
      <c r="MUW19" s="886"/>
      <c r="MUX19" s="886"/>
      <c r="MUY19" s="886"/>
      <c r="MUZ19" s="885"/>
      <c r="MVA19" s="886"/>
      <c r="MVB19" s="886"/>
      <c r="MVC19" s="886"/>
      <c r="MVD19" s="885"/>
      <c r="MVE19" s="886"/>
      <c r="MVF19" s="886"/>
      <c r="MVG19" s="886"/>
      <c r="MVH19" s="885"/>
      <c r="MVI19" s="886"/>
      <c r="MVJ19" s="886"/>
      <c r="MVK19" s="886"/>
      <c r="MVL19" s="885"/>
      <c r="MVM19" s="886"/>
      <c r="MVN19" s="886"/>
      <c r="MVO19" s="886"/>
      <c r="MVP19" s="885"/>
      <c r="MVQ19" s="886"/>
      <c r="MVR19" s="886"/>
      <c r="MVS19" s="886"/>
      <c r="MVT19" s="885"/>
      <c r="MVU19" s="886"/>
      <c r="MVV19" s="886"/>
      <c r="MVW19" s="886"/>
      <c r="MVX19" s="885"/>
      <c r="MVY19" s="886"/>
      <c r="MVZ19" s="886"/>
      <c r="MWA19" s="886"/>
      <c r="MWB19" s="885"/>
      <c r="MWC19" s="886"/>
      <c r="MWD19" s="886"/>
      <c r="MWE19" s="886"/>
      <c r="MWF19" s="885"/>
      <c r="MWG19" s="886"/>
      <c r="MWH19" s="886"/>
      <c r="MWI19" s="886"/>
      <c r="MWJ19" s="885"/>
      <c r="MWK19" s="886"/>
      <c r="MWL19" s="886"/>
      <c r="MWM19" s="886"/>
      <c r="MWN19" s="885"/>
      <c r="MWO19" s="886"/>
      <c r="MWP19" s="886"/>
      <c r="MWQ19" s="886"/>
      <c r="MWR19" s="885"/>
      <c r="MWS19" s="886"/>
      <c r="MWT19" s="886"/>
      <c r="MWU19" s="886"/>
      <c r="MWV19" s="885"/>
      <c r="MWW19" s="886"/>
      <c r="MWX19" s="886"/>
      <c r="MWY19" s="886"/>
      <c r="MWZ19" s="885"/>
      <c r="MXA19" s="886"/>
      <c r="MXB19" s="886"/>
      <c r="MXC19" s="886"/>
      <c r="MXD19" s="885"/>
      <c r="MXE19" s="886"/>
      <c r="MXF19" s="886"/>
      <c r="MXG19" s="886"/>
      <c r="MXH19" s="885"/>
      <c r="MXI19" s="886"/>
      <c r="MXJ19" s="886"/>
      <c r="MXK19" s="886"/>
      <c r="MXL19" s="885"/>
      <c r="MXM19" s="886"/>
      <c r="MXN19" s="886"/>
      <c r="MXO19" s="886"/>
      <c r="MXP19" s="885"/>
      <c r="MXQ19" s="886"/>
      <c r="MXR19" s="886"/>
      <c r="MXS19" s="886"/>
      <c r="MXT19" s="885"/>
      <c r="MXU19" s="886"/>
      <c r="MXV19" s="886"/>
      <c r="MXW19" s="886"/>
      <c r="MXX19" s="885"/>
      <c r="MXY19" s="886"/>
      <c r="MXZ19" s="886"/>
      <c r="MYA19" s="886"/>
      <c r="MYB19" s="885"/>
      <c r="MYC19" s="886"/>
      <c r="MYD19" s="886"/>
      <c r="MYE19" s="886"/>
      <c r="MYF19" s="885"/>
      <c r="MYG19" s="886"/>
      <c r="MYH19" s="886"/>
      <c r="MYI19" s="886"/>
      <c r="MYJ19" s="885"/>
      <c r="MYK19" s="886"/>
      <c r="MYL19" s="886"/>
      <c r="MYM19" s="886"/>
      <c r="MYN19" s="885"/>
      <c r="MYO19" s="886"/>
      <c r="MYP19" s="886"/>
      <c r="MYQ19" s="886"/>
      <c r="MYR19" s="885"/>
      <c r="MYS19" s="886"/>
      <c r="MYT19" s="886"/>
      <c r="MYU19" s="886"/>
      <c r="MYV19" s="885"/>
      <c r="MYW19" s="886"/>
      <c r="MYX19" s="886"/>
      <c r="MYY19" s="886"/>
      <c r="MYZ19" s="885"/>
      <c r="MZA19" s="886"/>
      <c r="MZB19" s="886"/>
      <c r="MZC19" s="886"/>
      <c r="MZD19" s="885"/>
      <c r="MZE19" s="886"/>
      <c r="MZF19" s="886"/>
      <c r="MZG19" s="886"/>
      <c r="MZH19" s="885"/>
      <c r="MZI19" s="886"/>
      <c r="MZJ19" s="886"/>
      <c r="MZK19" s="886"/>
      <c r="MZL19" s="885"/>
      <c r="MZM19" s="886"/>
      <c r="MZN19" s="886"/>
      <c r="MZO19" s="886"/>
      <c r="MZP19" s="885"/>
      <c r="MZQ19" s="886"/>
      <c r="MZR19" s="886"/>
      <c r="MZS19" s="886"/>
      <c r="MZT19" s="885"/>
      <c r="MZU19" s="886"/>
      <c r="MZV19" s="886"/>
      <c r="MZW19" s="886"/>
      <c r="MZX19" s="885"/>
      <c r="MZY19" s="886"/>
      <c r="MZZ19" s="886"/>
      <c r="NAA19" s="886"/>
      <c r="NAB19" s="885"/>
      <c r="NAC19" s="886"/>
      <c r="NAD19" s="886"/>
      <c r="NAE19" s="886"/>
      <c r="NAF19" s="885"/>
      <c r="NAG19" s="886"/>
      <c r="NAH19" s="886"/>
      <c r="NAI19" s="886"/>
      <c r="NAJ19" s="885"/>
      <c r="NAK19" s="886"/>
      <c r="NAL19" s="886"/>
      <c r="NAM19" s="886"/>
      <c r="NAN19" s="885"/>
      <c r="NAO19" s="886"/>
      <c r="NAP19" s="886"/>
      <c r="NAQ19" s="886"/>
      <c r="NAR19" s="885"/>
      <c r="NAS19" s="886"/>
      <c r="NAT19" s="886"/>
      <c r="NAU19" s="886"/>
      <c r="NAV19" s="885"/>
      <c r="NAW19" s="886"/>
      <c r="NAX19" s="886"/>
      <c r="NAY19" s="886"/>
      <c r="NAZ19" s="885"/>
      <c r="NBA19" s="886"/>
      <c r="NBB19" s="886"/>
      <c r="NBC19" s="886"/>
      <c r="NBD19" s="885"/>
      <c r="NBE19" s="886"/>
      <c r="NBF19" s="886"/>
      <c r="NBG19" s="886"/>
      <c r="NBH19" s="885"/>
      <c r="NBI19" s="886"/>
      <c r="NBJ19" s="886"/>
      <c r="NBK19" s="886"/>
      <c r="NBL19" s="885"/>
      <c r="NBM19" s="886"/>
      <c r="NBN19" s="886"/>
      <c r="NBO19" s="886"/>
      <c r="NBP19" s="885"/>
      <c r="NBQ19" s="886"/>
      <c r="NBR19" s="886"/>
      <c r="NBS19" s="886"/>
      <c r="NBT19" s="885"/>
      <c r="NBU19" s="886"/>
      <c r="NBV19" s="886"/>
      <c r="NBW19" s="886"/>
      <c r="NBX19" s="885"/>
      <c r="NBY19" s="886"/>
      <c r="NBZ19" s="886"/>
      <c r="NCA19" s="886"/>
      <c r="NCB19" s="885"/>
      <c r="NCC19" s="886"/>
      <c r="NCD19" s="886"/>
      <c r="NCE19" s="886"/>
      <c r="NCF19" s="885"/>
      <c r="NCG19" s="886"/>
      <c r="NCH19" s="886"/>
      <c r="NCI19" s="886"/>
      <c r="NCJ19" s="885"/>
      <c r="NCK19" s="886"/>
      <c r="NCL19" s="886"/>
      <c r="NCM19" s="886"/>
      <c r="NCN19" s="885"/>
      <c r="NCO19" s="886"/>
      <c r="NCP19" s="886"/>
      <c r="NCQ19" s="886"/>
      <c r="NCR19" s="885"/>
      <c r="NCS19" s="886"/>
      <c r="NCT19" s="886"/>
      <c r="NCU19" s="886"/>
      <c r="NCV19" s="885"/>
      <c r="NCW19" s="886"/>
      <c r="NCX19" s="886"/>
      <c r="NCY19" s="886"/>
      <c r="NCZ19" s="885"/>
      <c r="NDA19" s="886"/>
      <c r="NDB19" s="886"/>
      <c r="NDC19" s="886"/>
      <c r="NDD19" s="885"/>
      <c r="NDE19" s="886"/>
      <c r="NDF19" s="886"/>
      <c r="NDG19" s="886"/>
      <c r="NDH19" s="885"/>
      <c r="NDI19" s="886"/>
      <c r="NDJ19" s="886"/>
      <c r="NDK19" s="886"/>
      <c r="NDL19" s="885"/>
      <c r="NDM19" s="886"/>
      <c r="NDN19" s="886"/>
      <c r="NDO19" s="886"/>
      <c r="NDP19" s="885"/>
      <c r="NDQ19" s="886"/>
      <c r="NDR19" s="886"/>
      <c r="NDS19" s="886"/>
      <c r="NDT19" s="885"/>
      <c r="NDU19" s="886"/>
      <c r="NDV19" s="886"/>
      <c r="NDW19" s="886"/>
      <c r="NDX19" s="885"/>
      <c r="NDY19" s="886"/>
      <c r="NDZ19" s="886"/>
      <c r="NEA19" s="886"/>
      <c r="NEB19" s="885"/>
      <c r="NEC19" s="886"/>
      <c r="NED19" s="886"/>
      <c r="NEE19" s="886"/>
      <c r="NEF19" s="885"/>
      <c r="NEG19" s="886"/>
      <c r="NEH19" s="886"/>
      <c r="NEI19" s="886"/>
      <c r="NEJ19" s="885"/>
      <c r="NEK19" s="886"/>
      <c r="NEL19" s="886"/>
      <c r="NEM19" s="886"/>
      <c r="NEN19" s="885"/>
      <c r="NEO19" s="886"/>
      <c r="NEP19" s="886"/>
      <c r="NEQ19" s="886"/>
      <c r="NER19" s="885"/>
      <c r="NES19" s="886"/>
      <c r="NET19" s="886"/>
      <c r="NEU19" s="886"/>
      <c r="NEV19" s="885"/>
      <c r="NEW19" s="886"/>
      <c r="NEX19" s="886"/>
      <c r="NEY19" s="886"/>
      <c r="NEZ19" s="885"/>
      <c r="NFA19" s="886"/>
      <c r="NFB19" s="886"/>
      <c r="NFC19" s="886"/>
      <c r="NFD19" s="885"/>
      <c r="NFE19" s="886"/>
      <c r="NFF19" s="886"/>
      <c r="NFG19" s="886"/>
      <c r="NFH19" s="885"/>
      <c r="NFI19" s="886"/>
      <c r="NFJ19" s="886"/>
      <c r="NFK19" s="886"/>
      <c r="NFL19" s="885"/>
      <c r="NFM19" s="886"/>
      <c r="NFN19" s="886"/>
      <c r="NFO19" s="886"/>
      <c r="NFP19" s="885"/>
      <c r="NFQ19" s="886"/>
      <c r="NFR19" s="886"/>
      <c r="NFS19" s="886"/>
      <c r="NFT19" s="885"/>
      <c r="NFU19" s="886"/>
      <c r="NFV19" s="886"/>
      <c r="NFW19" s="886"/>
      <c r="NFX19" s="885"/>
      <c r="NFY19" s="886"/>
      <c r="NFZ19" s="886"/>
      <c r="NGA19" s="886"/>
      <c r="NGB19" s="885"/>
      <c r="NGC19" s="886"/>
      <c r="NGD19" s="886"/>
      <c r="NGE19" s="886"/>
      <c r="NGF19" s="885"/>
      <c r="NGG19" s="886"/>
      <c r="NGH19" s="886"/>
      <c r="NGI19" s="886"/>
      <c r="NGJ19" s="885"/>
      <c r="NGK19" s="886"/>
      <c r="NGL19" s="886"/>
      <c r="NGM19" s="886"/>
      <c r="NGN19" s="885"/>
      <c r="NGO19" s="886"/>
      <c r="NGP19" s="886"/>
      <c r="NGQ19" s="886"/>
      <c r="NGR19" s="885"/>
      <c r="NGS19" s="886"/>
      <c r="NGT19" s="886"/>
      <c r="NGU19" s="886"/>
      <c r="NGV19" s="885"/>
      <c r="NGW19" s="886"/>
      <c r="NGX19" s="886"/>
      <c r="NGY19" s="886"/>
      <c r="NGZ19" s="885"/>
      <c r="NHA19" s="886"/>
      <c r="NHB19" s="886"/>
      <c r="NHC19" s="886"/>
      <c r="NHD19" s="885"/>
      <c r="NHE19" s="886"/>
      <c r="NHF19" s="886"/>
      <c r="NHG19" s="886"/>
      <c r="NHH19" s="885"/>
      <c r="NHI19" s="886"/>
      <c r="NHJ19" s="886"/>
      <c r="NHK19" s="886"/>
      <c r="NHL19" s="885"/>
      <c r="NHM19" s="886"/>
      <c r="NHN19" s="886"/>
      <c r="NHO19" s="886"/>
      <c r="NHP19" s="885"/>
      <c r="NHQ19" s="886"/>
      <c r="NHR19" s="886"/>
      <c r="NHS19" s="886"/>
      <c r="NHT19" s="885"/>
      <c r="NHU19" s="886"/>
      <c r="NHV19" s="886"/>
      <c r="NHW19" s="886"/>
      <c r="NHX19" s="885"/>
      <c r="NHY19" s="886"/>
      <c r="NHZ19" s="886"/>
      <c r="NIA19" s="886"/>
      <c r="NIB19" s="885"/>
      <c r="NIC19" s="886"/>
      <c r="NID19" s="886"/>
      <c r="NIE19" s="886"/>
      <c r="NIF19" s="885"/>
      <c r="NIG19" s="886"/>
      <c r="NIH19" s="886"/>
      <c r="NII19" s="886"/>
      <c r="NIJ19" s="885"/>
      <c r="NIK19" s="886"/>
      <c r="NIL19" s="886"/>
      <c r="NIM19" s="886"/>
      <c r="NIN19" s="885"/>
      <c r="NIO19" s="886"/>
      <c r="NIP19" s="886"/>
      <c r="NIQ19" s="886"/>
      <c r="NIR19" s="885"/>
      <c r="NIS19" s="886"/>
      <c r="NIT19" s="886"/>
      <c r="NIU19" s="886"/>
      <c r="NIV19" s="885"/>
      <c r="NIW19" s="886"/>
      <c r="NIX19" s="886"/>
      <c r="NIY19" s="886"/>
      <c r="NIZ19" s="885"/>
      <c r="NJA19" s="886"/>
      <c r="NJB19" s="886"/>
      <c r="NJC19" s="886"/>
      <c r="NJD19" s="885"/>
      <c r="NJE19" s="886"/>
      <c r="NJF19" s="886"/>
      <c r="NJG19" s="886"/>
      <c r="NJH19" s="885"/>
      <c r="NJI19" s="886"/>
      <c r="NJJ19" s="886"/>
      <c r="NJK19" s="886"/>
      <c r="NJL19" s="885"/>
      <c r="NJM19" s="886"/>
      <c r="NJN19" s="886"/>
      <c r="NJO19" s="886"/>
      <c r="NJP19" s="885"/>
      <c r="NJQ19" s="886"/>
      <c r="NJR19" s="886"/>
      <c r="NJS19" s="886"/>
      <c r="NJT19" s="885"/>
      <c r="NJU19" s="886"/>
      <c r="NJV19" s="886"/>
      <c r="NJW19" s="886"/>
      <c r="NJX19" s="885"/>
      <c r="NJY19" s="886"/>
      <c r="NJZ19" s="886"/>
      <c r="NKA19" s="886"/>
      <c r="NKB19" s="885"/>
      <c r="NKC19" s="886"/>
      <c r="NKD19" s="886"/>
      <c r="NKE19" s="886"/>
      <c r="NKF19" s="885"/>
      <c r="NKG19" s="886"/>
      <c r="NKH19" s="886"/>
      <c r="NKI19" s="886"/>
      <c r="NKJ19" s="885"/>
      <c r="NKK19" s="886"/>
      <c r="NKL19" s="886"/>
      <c r="NKM19" s="886"/>
      <c r="NKN19" s="885"/>
      <c r="NKO19" s="886"/>
      <c r="NKP19" s="886"/>
      <c r="NKQ19" s="886"/>
      <c r="NKR19" s="885"/>
      <c r="NKS19" s="886"/>
      <c r="NKT19" s="886"/>
      <c r="NKU19" s="886"/>
      <c r="NKV19" s="885"/>
      <c r="NKW19" s="886"/>
      <c r="NKX19" s="886"/>
      <c r="NKY19" s="886"/>
      <c r="NKZ19" s="885"/>
      <c r="NLA19" s="886"/>
      <c r="NLB19" s="886"/>
      <c r="NLC19" s="886"/>
      <c r="NLD19" s="885"/>
      <c r="NLE19" s="886"/>
      <c r="NLF19" s="886"/>
      <c r="NLG19" s="886"/>
      <c r="NLH19" s="885"/>
      <c r="NLI19" s="886"/>
      <c r="NLJ19" s="886"/>
      <c r="NLK19" s="886"/>
      <c r="NLL19" s="885"/>
      <c r="NLM19" s="886"/>
      <c r="NLN19" s="886"/>
      <c r="NLO19" s="886"/>
      <c r="NLP19" s="885"/>
      <c r="NLQ19" s="886"/>
      <c r="NLR19" s="886"/>
      <c r="NLS19" s="886"/>
      <c r="NLT19" s="885"/>
      <c r="NLU19" s="886"/>
      <c r="NLV19" s="886"/>
      <c r="NLW19" s="886"/>
      <c r="NLX19" s="885"/>
      <c r="NLY19" s="886"/>
      <c r="NLZ19" s="886"/>
      <c r="NMA19" s="886"/>
      <c r="NMB19" s="885"/>
      <c r="NMC19" s="886"/>
      <c r="NMD19" s="886"/>
      <c r="NME19" s="886"/>
      <c r="NMF19" s="885"/>
      <c r="NMG19" s="886"/>
      <c r="NMH19" s="886"/>
      <c r="NMI19" s="886"/>
      <c r="NMJ19" s="885"/>
      <c r="NMK19" s="886"/>
      <c r="NML19" s="886"/>
      <c r="NMM19" s="886"/>
      <c r="NMN19" s="885"/>
      <c r="NMO19" s="886"/>
      <c r="NMP19" s="886"/>
      <c r="NMQ19" s="886"/>
      <c r="NMR19" s="885"/>
      <c r="NMS19" s="886"/>
      <c r="NMT19" s="886"/>
      <c r="NMU19" s="886"/>
      <c r="NMV19" s="885"/>
      <c r="NMW19" s="886"/>
      <c r="NMX19" s="886"/>
      <c r="NMY19" s="886"/>
      <c r="NMZ19" s="885"/>
      <c r="NNA19" s="886"/>
      <c r="NNB19" s="886"/>
      <c r="NNC19" s="886"/>
      <c r="NND19" s="885"/>
      <c r="NNE19" s="886"/>
      <c r="NNF19" s="886"/>
      <c r="NNG19" s="886"/>
      <c r="NNH19" s="885"/>
      <c r="NNI19" s="886"/>
      <c r="NNJ19" s="886"/>
      <c r="NNK19" s="886"/>
      <c r="NNL19" s="885"/>
      <c r="NNM19" s="886"/>
      <c r="NNN19" s="886"/>
      <c r="NNO19" s="886"/>
      <c r="NNP19" s="885"/>
      <c r="NNQ19" s="886"/>
      <c r="NNR19" s="886"/>
      <c r="NNS19" s="886"/>
      <c r="NNT19" s="885"/>
      <c r="NNU19" s="886"/>
      <c r="NNV19" s="886"/>
      <c r="NNW19" s="886"/>
      <c r="NNX19" s="885"/>
      <c r="NNY19" s="886"/>
      <c r="NNZ19" s="886"/>
      <c r="NOA19" s="886"/>
      <c r="NOB19" s="885"/>
      <c r="NOC19" s="886"/>
      <c r="NOD19" s="886"/>
      <c r="NOE19" s="886"/>
      <c r="NOF19" s="885"/>
      <c r="NOG19" s="886"/>
      <c r="NOH19" s="886"/>
      <c r="NOI19" s="886"/>
      <c r="NOJ19" s="885"/>
      <c r="NOK19" s="886"/>
      <c r="NOL19" s="886"/>
      <c r="NOM19" s="886"/>
      <c r="NON19" s="885"/>
      <c r="NOO19" s="886"/>
      <c r="NOP19" s="886"/>
      <c r="NOQ19" s="886"/>
      <c r="NOR19" s="885"/>
      <c r="NOS19" s="886"/>
      <c r="NOT19" s="886"/>
      <c r="NOU19" s="886"/>
      <c r="NOV19" s="885"/>
      <c r="NOW19" s="886"/>
      <c r="NOX19" s="886"/>
      <c r="NOY19" s="886"/>
      <c r="NOZ19" s="885"/>
      <c r="NPA19" s="886"/>
      <c r="NPB19" s="886"/>
      <c r="NPC19" s="886"/>
      <c r="NPD19" s="885"/>
      <c r="NPE19" s="886"/>
      <c r="NPF19" s="886"/>
      <c r="NPG19" s="886"/>
      <c r="NPH19" s="885"/>
      <c r="NPI19" s="886"/>
      <c r="NPJ19" s="886"/>
      <c r="NPK19" s="886"/>
      <c r="NPL19" s="885"/>
      <c r="NPM19" s="886"/>
      <c r="NPN19" s="886"/>
      <c r="NPO19" s="886"/>
      <c r="NPP19" s="885"/>
      <c r="NPQ19" s="886"/>
      <c r="NPR19" s="886"/>
      <c r="NPS19" s="886"/>
      <c r="NPT19" s="885"/>
      <c r="NPU19" s="886"/>
      <c r="NPV19" s="886"/>
      <c r="NPW19" s="886"/>
      <c r="NPX19" s="885"/>
      <c r="NPY19" s="886"/>
      <c r="NPZ19" s="886"/>
      <c r="NQA19" s="886"/>
      <c r="NQB19" s="885"/>
      <c r="NQC19" s="886"/>
      <c r="NQD19" s="886"/>
      <c r="NQE19" s="886"/>
      <c r="NQF19" s="885"/>
      <c r="NQG19" s="886"/>
      <c r="NQH19" s="886"/>
      <c r="NQI19" s="886"/>
      <c r="NQJ19" s="885"/>
      <c r="NQK19" s="886"/>
      <c r="NQL19" s="886"/>
      <c r="NQM19" s="886"/>
      <c r="NQN19" s="885"/>
      <c r="NQO19" s="886"/>
      <c r="NQP19" s="886"/>
      <c r="NQQ19" s="886"/>
      <c r="NQR19" s="885"/>
      <c r="NQS19" s="886"/>
      <c r="NQT19" s="886"/>
      <c r="NQU19" s="886"/>
      <c r="NQV19" s="885"/>
      <c r="NQW19" s="886"/>
      <c r="NQX19" s="886"/>
      <c r="NQY19" s="886"/>
      <c r="NQZ19" s="885"/>
      <c r="NRA19" s="886"/>
      <c r="NRB19" s="886"/>
      <c r="NRC19" s="886"/>
      <c r="NRD19" s="885"/>
      <c r="NRE19" s="886"/>
      <c r="NRF19" s="886"/>
      <c r="NRG19" s="886"/>
      <c r="NRH19" s="885"/>
      <c r="NRI19" s="886"/>
      <c r="NRJ19" s="886"/>
      <c r="NRK19" s="886"/>
      <c r="NRL19" s="885"/>
      <c r="NRM19" s="886"/>
      <c r="NRN19" s="886"/>
      <c r="NRO19" s="886"/>
      <c r="NRP19" s="885"/>
      <c r="NRQ19" s="886"/>
      <c r="NRR19" s="886"/>
      <c r="NRS19" s="886"/>
      <c r="NRT19" s="885"/>
      <c r="NRU19" s="886"/>
      <c r="NRV19" s="886"/>
      <c r="NRW19" s="886"/>
      <c r="NRX19" s="885"/>
      <c r="NRY19" s="886"/>
      <c r="NRZ19" s="886"/>
      <c r="NSA19" s="886"/>
      <c r="NSB19" s="885"/>
      <c r="NSC19" s="886"/>
      <c r="NSD19" s="886"/>
      <c r="NSE19" s="886"/>
      <c r="NSF19" s="885"/>
      <c r="NSG19" s="886"/>
      <c r="NSH19" s="886"/>
      <c r="NSI19" s="886"/>
      <c r="NSJ19" s="885"/>
      <c r="NSK19" s="886"/>
      <c r="NSL19" s="886"/>
      <c r="NSM19" s="886"/>
      <c r="NSN19" s="885"/>
      <c r="NSO19" s="886"/>
      <c r="NSP19" s="886"/>
      <c r="NSQ19" s="886"/>
      <c r="NSR19" s="885"/>
      <c r="NSS19" s="886"/>
      <c r="NST19" s="886"/>
      <c r="NSU19" s="886"/>
      <c r="NSV19" s="885"/>
      <c r="NSW19" s="886"/>
      <c r="NSX19" s="886"/>
      <c r="NSY19" s="886"/>
      <c r="NSZ19" s="885"/>
      <c r="NTA19" s="886"/>
      <c r="NTB19" s="886"/>
      <c r="NTC19" s="886"/>
      <c r="NTD19" s="885"/>
      <c r="NTE19" s="886"/>
      <c r="NTF19" s="886"/>
      <c r="NTG19" s="886"/>
      <c r="NTH19" s="885"/>
      <c r="NTI19" s="886"/>
      <c r="NTJ19" s="886"/>
      <c r="NTK19" s="886"/>
      <c r="NTL19" s="885"/>
      <c r="NTM19" s="886"/>
      <c r="NTN19" s="886"/>
      <c r="NTO19" s="886"/>
      <c r="NTP19" s="885"/>
      <c r="NTQ19" s="886"/>
      <c r="NTR19" s="886"/>
      <c r="NTS19" s="886"/>
      <c r="NTT19" s="885"/>
      <c r="NTU19" s="886"/>
      <c r="NTV19" s="886"/>
      <c r="NTW19" s="886"/>
      <c r="NTX19" s="885"/>
      <c r="NTY19" s="886"/>
      <c r="NTZ19" s="886"/>
      <c r="NUA19" s="886"/>
      <c r="NUB19" s="885"/>
      <c r="NUC19" s="886"/>
      <c r="NUD19" s="886"/>
      <c r="NUE19" s="886"/>
      <c r="NUF19" s="885"/>
      <c r="NUG19" s="886"/>
      <c r="NUH19" s="886"/>
      <c r="NUI19" s="886"/>
      <c r="NUJ19" s="885"/>
      <c r="NUK19" s="886"/>
      <c r="NUL19" s="886"/>
      <c r="NUM19" s="886"/>
      <c r="NUN19" s="885"/>
      <c r="NUO19" s="886"/>
      <c r="NUP19" s="886"/>
      <c r="NUQ19" s="886"/>
      <c r="NUR19" s="885"/>
      <c r="NUS19" s="886"/>
      <c r="NUT19" s="886"/>
      <c r="NUU19" s="886"/>
      <c r="NUV19" s="885"/>
      <c r="NUW19" s="886"/>
      <c r="NUX19" s="886"/>
      <c r="NUY19" s="886"/>
      <c r="NUZ19" s="885"/>
      <c r="NVA19" s="886"/>
      <c r="NVB19" s="886"/>
      <c r="NVC19" s="886"/>
      <c r="NVD19" s="885"/>
      <c r="NVE19" s="886"/>
      <c r="NVF19" s="886"/>
      <c r="NVG19" s="886"/>
      <c r="NVH19" s="885"/>
      <c r="NVI19" s="886"/>
      <c r="NVJ19" s="886"/>
      <c r="NVK19" s="886"/>
      <c r="NVL19" s="885"/>
      <c r="NVM19" s="886"/>
      <c r="NVN19" s="886"/>
      <c r="NVO19" s="886"/>
      <c r="NVP19" s="885"/>
      <c r="NVQ19" s="886"/>
      <c r="NVR19" s="886"/>
      <c r="NVS19" s="886"/>
      <c r="NVT19" s="885"/>
      <c r="NVU19" s="886"/>
      <c r="NVV19" s="886"/>
      <c r="NVW19" s="886"/>
      <c r="NVX19" s="885"/>
      <c r="NVY19" s="886"/>
      <c r="NVZ19" s="886"/>
      <c r="NWA19" s="886"/>
      <c r="NWB19" s="885"/>
      <c r="NWC19" s="886"/>
      <c r="NWD19" s="886"/>
      <c r="NWE19" s="886"/>
      <c r="NWF19" s="885"/>
      <c r="NWG19" s="886"/>
      <c r="NWH19" s="886"/>
      <c r="NWI19" s="886"/>
      <c r="NWJ19" s="885"/>
      <c r="NWK19" s="886"/>
      <c r="NWL19" s="886"/>
      <c r="NWM19" s="886"/>
      <c r="NWN19" s="885"/>
      <c r="NWO19" s="886"/>
      <c r="NWP19" s="886"/>
      <c r="NWQ19" s="886"/>
      <c r="NWR19" s="885"/>
      <c r="NWS19" s="886"/>
      <c r="NWT19" s="886"/>
      <c r="NWU19" s="886"/>
      <c r="NWV19" s="885"/>
      <c r="NWW19" s="886"/>
      <c r="NWX19" s="886"/>
      <c r="NWY19" s="886"/>
      <c r="NWZ19" s="885"/>
      <c r="NXA19" s="886"/>
      <c r="NXB19" s="886"/>
      <c r="NXC19" s="886"/>
      <c r="NXD19" s="885"/>
      <c r="NXE19" s="886"/>
      <c r="NXF19" s="886"/>
      <c r="NXG19" s="886"/>
      <c r="NXH19" s="885"/>
      <c r="NXI19" s="886"/>
      <c r="NXJ19" s="886"/>
      <c r="NXK19" s="886"/>
      <c r="NXL19" s="885"/>
      <c r="NXM19" s="886"/>
      <c r="NXN19" s="886"/>
      <c r="NXO19" s="886"/>
      <c r="NXP19" s="885"/>
      <c r="NXQ19" s="886"/>
      <c r="NXR19" s="886"/>
      <c r="NXS19" s="886"/>
      <c r="NXT19" s="885"/>
      <c r="NXU19" s="886"/>
      <c r="NXV19" s="886"/>
      <c r="NXW19" s="886"/>
      <c r="NXX19" s="885"/>
      <c r="NXY19" s="886"/>
      <c r="NXZ19" s="886"/>
      <c r="NYA19" s="886"/>
      <c r="NYB19" s="885"/>
      <c r="NYC19" s="886"/>
      <c r="NYD19" s="886"/>
      <c r="NYE19" s="886"/>
      <c r="NYF19" s="885"/>
      <c r="NYG19" s="886"/>
      <c r="NYH19" s="886"/>
      <c r="NYI19" s="886"/>
      <c r="NYJ19" s="885"/>
      <c r="NYK19" s="886"/>
      <c r="NYL19" s="886"/>
      <c r="NYM19" s="886"/>
      <c r="NYN19" s="885"/>
      <c r="NYO19" s="886"/>
      <c r="NYP19" s="886"/>
      <c r="NYQ19" s="886"/>
      <c r="NYR19" s="885"/>
      <c r="NYS19" s="886"/>
      <c r="NYT19" s="886"/>
      <c r="NYU19" s="886"/>
      <c r="NYV19" s="885"/>
      <c r="NYW19" s="886"/>
      <c r="NYX19" s="886"/>
      <c r="NYY19" s="886"/>
      <c r="NYZ19" s="885"/>
      <c r="NZA19" s="886"/>
      <c r="NZB19" s="886"/>
      <c r="NZC19" s="886"/>
      <c r="NZD19" s="885"/>
      <c r="NZE19" s="886"/>
      <c r="NZF19" s="886"/>
      <c r="NZG19" s="886"/>
      <c r="NZH19" s="885"/>
      <c r="NZI19" s="886"/>
      <c r="NZJ19" s="886"/>
      <c r="NZK19" s="886"/>
      <c r="NZL19" s="885"/>
      <c r="NZM19" s="886"/>
      <c r="NZN19" s="886"/>
      <c r="NZO19" s="886"/>
      <c r="NZP19" s="885"/>
      <c r="NZQ19" s="886"/>
      <c r="NZR19" s="886"/>
      <c r="NZS19" s="886"/>
      <c r="NZT19" s="885"/>
      <c r="NZU19" s="886"/>
      <c r="NZV19" s="886"/>
      <c r="NZW19" s="886"/>
      <c r="NZX19" s="885"/>
      <c r="NZY19" s="886"/>
      <c r="NZZ19" s="886"/>
      <c r="OAA19" s="886"/>
      <c r="OAB19" s="885"/>
      <c r="OAC19" s="886"/>
      <c r="OAD19" s="886"/>
      <c r="OAE19" s="886"/>
      <c r="OAF19" s="885"/>
      <c r="OAG19" s="886"/>
      <c r="OAH19" s="886"/>
      <c r="OAI19" s="886"/>
      <c r="OAJ19" s="885"/>
      <c r="OAK19" s="886"/>
      <c r="OAL19" s="886"/>
      <c r="OAM19" s="886"/>
      <c r="OAN19" s="885"/>
      <c r="OAO19" s="886"/>
      <c r="OAP19" s="886"/>
      <c r="OAQ19" s="886"/>
      <c r="OAR19" s="885"/>
      <c r="OAS19" s="886"/>
      <c r="OAT19" s="886"/>
      <c r="OAU19" s="886"/>
      <c r="OAV19" s="885"/>
      <c r="OAW19" s="886"/>
      <c r="OAX19" s="886"/>
      <c r="OAY19" s="886"/>
      <c r="OAZ19" s="885"/>
      <c r="OBA19" s="886"/>
      <c r="OBB19" s="886"/>
      <c r="OBC19" s="886"/>
      <c r="OBD19" s="885"/>
      <c r="OBE19" s="886"/>
      <c r="OBF19" s="886"/>
      <c r="OBG19" s="886"/>
      <c r="OBH19" s="885"/>
      <c r="OBI19" s="886"/>
      <c r="OBJ19" s="886"/>
      <c r="OBK19" s="886"/>
      <c r="OBL19" s="885"/>
      <c r="OBM19" s="886"/>
      <c r="OBN19" s="886"/>
      <c r="OBO19" s="886"/>
      <c r="OBP19" s="885"/>
      <c r="OBQ19" s="886"/>
      <c r="OBR19" s="886"/>
      <c r="OBS19" s="886"/>
      <c r="OBT19" s="885"/>
      <c r="OBU19" s="886"/>
      <c r="OBV19" s="886"/>
      <c r="OBW19" s="886"/>
      <c r="OBX19" s="885"/>
      <c r="OBY19" s="886"/>
      <c r="OBZ19" s="886"/>
      <c r="OCA19" s="886"/>
      <c r="OCB19" s="885"/>
      <c r="OCC19" s="886"/>
      <c r="OCD19" s="886"/>
      <c r="OCE19" s="886"/>
      <c r="OCF19" s="885"/>
      <c r="OCG19" s="886"/>
      <c r="OCH19" s="886"/>
      <c r="OCI19" s="886"/>
      <c r="OCJ19" s="885"/>
      <c r="OCK19" s="886"/>
      <c r="OCL19" s="886"/>
      <c r="OCM19" s="886"/>
      <c r="OCN19" s="885"/>
      <c r="OCO19" s="886"/>
      <c r="OCP19" s="886"/>
      <c r="OCQ19" s="886"/>
      <c r="OCR19" s="885"/>
      <c r="OCS19" s="886"/>
      <c r="OCT19" s="886"/>
      <c r="OCU19" s="886"/>
      <c r="OCV19" s="885"/>
      <c r="OCW19" s="886"/>
      <c r="OCX19" s="886"/>
      <c r="OCY19" s="886"/>
      <c r="OCZ19" s="885"/>
      <c r="ODA19" s="886"/>
      <c r="ODB19" s="886"/>
      <c r="ODC19" s="886"/>
      <c r="ODD19" s="885"/>
      <c r="ODE19" s="886"/>
      <c r="ODF19" s="886"/>
      <c r="ODG19" s="886"/>
      <c r="ODH19" s="885"/>
      <c r="ODI19" s="886"/>
      <c r="ODJ19" s="886"/>
      <c r="ODK19" s="886"/>
      <c r="ODL19" s="885"/>
      <c r="ODM19" s="886"/>
      <c r="ODN19" s="886"/>
      <c r="ODO19" s="886"/>
      <c r="ODP19" s="885"/>
      <c r="ODQ19" s="886"/>
      <c r="ODR19" s="886"/>
      <c r="ODS19" s="886"/>
      <c r="ODT19" s="885"/>
      <c r="ODU19" s="886"/>
      <c r="ODV19" s="886"/>
      <c r="ODW19" s="886"/>
      <c r="ODX19" s="885"/>
      <c r="ODY19" s="886"/>
      <c r="ODZ19" s="886"/>
      <c r="OEA19" s="886"/>
      <c r="OEB19" s="885"/>
      <c r="OEC19" s="886"/>
      <c r="OED19" s="886"/>
      <c r="OEE19" s="886"/>
      <c r="OEF19" s="885"/>
      <c r="OEG19" s="886"/>
      <c r="OEH19" s="886"/>
      <c r="OEI19" s="886"/>
      <c r="OEJ19" s="885"/>
      <c r="OEK19" s="886"/>
      <c r="OEL19" s="886"/>
      <c r="OEM19" s="886"/>
      <c r="OEN19" s="885"/>
      <c r="OEO19" s="886"/>
      <c r="OEP19" s="886"/>
      <c r="OEQ19" s="886"/>
      <c r="OER19" s="885"/>
      <c r="OES19" s="886"/>
      <c r="OET19" s="886"/>
      <c r="OEU19" s="886"/>
      <c r="OEV19" s="885"/>
      <c r="OEW19" s="886"/>
      <c r="OEX19" s="886"/>
      <c r="OEY19" s="886"/>
      <c r="OEZ19" s="885"/>
      <c r="OFA19" s="886"/>
      <c r="OFB19" s="886"/>
      <c r="OFC19" s="886"/>
      <c r="OFD19" s="885"/>
      <c r="OFE19" s="886"/>
      <c r="OFF19" s="886"/>
      <c r="OFG19" s="886"/>
      <c r="OFH19" s="885"/>
      <c r="OFI19" s="886"/>
      <c r="OFJ19" s="886"/>
      <c r="OFK19" s="886"/>
      <c r="OFL19" s="885"/>
      <c r="OFM19" s="886"/>
      <c r="OFN19" s="886"/>
      <c r="OFO19" s="886"/>
      <c r="OFP19" s="885"/>
      <c r="OFQ19" s="886"/>
      <c r="OFR19" s="886"/>
      <c r="OFS19" s="886"/>
      <c r="OFT19" s="885"/>
      <c r="OFU19" s="886"/>
      <c r="OFV19" s="886"/>
      <c r="OFW19" s="886"/>
      <c r="OFX19" s="885"/>
      <c r="OFY19" s="886"/>
      <c r="OFZ19" s="886"/>
      <c r="OGA19" s="886"/>
      <c r="OGB19" s="885"/>
      <c r="OGC19" s="886"/>
      <c r="OGD19" s="886"/>
      <c r="OGE19" s="886"/>
      <c r="OGF19" s="885"/>
      <c r="OGG19" s="886"/>
      <c r="OGH19" s="886"/>
      <c r="OGI19" s="886"/>
      <c r="OGJ19" s="885"/>
      <c r="OGK19" s="886"/>
      <c r="OGL19" s="886"/>
      <c r="OGM19" s="886"/>
      <c r="OGN19" s="885"/>
      <c r="OGO19" s="886"/>
      <c r="OGP19" s="886"/>
      <c r="OGQ19" s="886"/>
      <c r="OGR19" s="885"/>
      <c r="OGS19" s="886"/>
      <c r="OGT19" s="886"/>
      <c r="OGU19" s="886"/>
      <c r="OGV19" s="885"/>
      <c r="OGW19" s="886"/>
      <c r="OGX19" s="886"/>
      <c r="OGY19" s="886"/>
      <c r="OGZ19" s="885"/>
      <c r="OHA19" s="886"/>
      <c r="OHB19" s="886"/>
      <c r="OHC19" s="886"/>
      <c r="OHD19" s="885"/>
      <c r="OHE19" s="886"/>
      <c r="OHF19" s="886"/>
      <c r="OHG19" s="886"/>
      <c r="OHH19" s="885"/>
      <c r="OHI19" s="886"/>
      <c r="OHJ19" s="886"/>
      <c r="OHK19" s="886"/>
      <c r="OHL19" s="885"/>
      <c r="OHM19" s="886"/>
      <c r="OHN19" s="886"/>
      <c r="OHO19" s="886"/>
      <c r="OHP19" s="885"/>
      <c r="OHQ19" s="886"/>
      <c r="OHR19" s="886"/>
      <c r="OHS19" s="886"/>
      <c r="OHT19" s="885"/>
      <c r="OHU19" s="886"/>
      <c r="OHV19" s="886"/>
      <c r="OHW19" s="886"/>
      <c r="OHX19" s="885"/>
      <c r="OHY19" s="886"/>
      <c r="OHZ19" s="886"/>
      <c r="OIA19" s="886"/>
      <c r="OIB19" s="885"/>
      <c r="OIC19" s="886"/>
      <c r="OID19" s="886"/>
      <c r="OIE19" s="886"/>
      <c r="OIF19" s="885"/>
      <c r="OIG19" s="886"/>
      <c r="OIH19" s="886"/>
      <c r="OII19" s="886"/>
      <c r="OIJ19" s="885"/>
      <c r="OIK19" s="886"/>
      <c r="OIL19" s="886"/>
      <c r="OIM19" s="886"/>
      <c r="OIN19" s="885"/>
      <c r="OIO19" s="886"/>
      <c r="OIP19" s="886"/>
      <c r="OIQ19" s="886"/>
      <c r="OIR19" s="885"/>
      <c r="OIS19" s="886"/>
      <c r="OIT19" s="886"/>
      <c r="OIU19" s="886"/>
      <c r="OIV19" s="885"/>
      <c r="OIW19" s="886"/>
      <c r="OIX19" s="886"/>
      <c r="OIY19" s="886"/>
      <c r="OIZ19" s="885"/>
      <c r="OJA19" s="886"/>
      <c r="OJB19" s="886"/>
      <c r="OJC19" s="886"/>
      <c r="OJD19" s="885"/>
      <c r="OJE19" s="886"/>
      <c r="OJF19" s="886"/>
      <c r="OJG19" s="886"/>
      <c r="OJH19" s="885"/>
      <c r="OJI19" s="886"/>
      <c r="OJJ19" s="886"/>
      <c r="OJK19" s="886"/>
      <c r="OJL19" s="885"/>
      <c r="OJM19" s="886"/>
      <c r="OJN19" s="886"/>
      <c r="OJO19" s="886"/>
      <c r="OJP19" s="885"/>
      <c r="OJQ19" s="886"/>
      <c r="OJR19" s="886"/>
      <c r="OJS19" s="886"/>
      <c r="OJT19" s="885"/>
      <c r="OJU19" s="886"/>
      <c r="OJV19" s="886"/>
      <c r="OJW19" s="886"/>
      <c r="OJX19" s="885"/>
      <c r="OJY19" s="886"/>
      <c r="OJZ19" s="886"/>
      <c r="OKA19" s="886"/>
      <c r="OKB19" s="885"/>
      <c r="OKC19" s="886"/>
      <c r="OKD19" s="886"/>
      <c r="OKE19" s="886"/>
      <c r="OKF19" s="885"/>
      <c r="OKG19" s="886"/>
      <c r="OKH19" s="886"/>
      <c r="OKI19" s="886"/>
      <c r="OKJ19" s="885"/>
      <c r="OKK19" s="886"/>
      <c r="OKL19" s="886"/>
      <c r="OKM19" s="886"/>
      <c r="OKN19" s="885"/>
      <c r="OKO19" s="886"/>
      <c r="OKP19" s="886"/>
      <c r="OKQ19" s="886"/>
      <c r="OKR19" s="885"/>
      <c r="OKS19" s="886"/>
      <c r="OKT19" s="886"/>
      <c r="OKU19" s="886"/>
      <c r="OKV19" s="885"/>
      <c r="OKW19" s="886"/>
      <c r="OKX19" s="886"/>
      <c r="OKY19" s="886"/>
      <c r="OKZ19" s="885"/>
      <c r="OLA19" s="886"/>
      <c r="OLB19" s="886"/>
      <c r="OLC19" s="886"/>
      <c r="OLD19" s="885"/>
      <c r="OLE19" s="886"/>
      <c r="OLF19" s="886"/>
      <c r="OLG19" s="886"/>
      <c r="OLH19" s="885"/>
      <c r="OLI19" s="886"/>
      <c r="OLJ19" s="886"/>
      <c r="OLK19" s="886"/>
      <c r="OLL19" s="885"/>
      <c r="OLM19" s="886"/>
      <c r="OLN19" s="886"/>
      <c r="OLO19" s="886"/>
      <c r="OLP19" s="885"/>
      <c r="OLQ19" s="886"/>
      <c r="OLR19" s="886"/>
      <c r="OLS19" s="886"/>
      <c r="OLT19" s="885"/>
      <c r="OLU19" s="886"/>
      <c r="OLV19" s="886"/>
      <c r="OLW19" s="886"/>
      <c r="OLX19" s="885"/>
      <c r="OLY19" s="886"/>
      <c r="OLZ19" s="886"/>
      <c r="OMA19" s="886"/>
      <c r="OMB19" s="885"/>
      <c r="OMC19" s="886"/>
      <c r="OMD19" s="886"/>
      <c r="OME19" s="886"/>
      <c r="OMF19" s="885"/>
      <c r="OMG19" s="886"/>
      <c r="OMH19" s="886"/>
      <c r="OMI19" s="886"/>
      <c r="OMJ19" s="885"/>
      <c r="OMK19" s="886"/>
      <c r="OML19" s="886"/>
      <c r="OMM19" s="886"/>
      <c r="OMN19" s="885"/>
      <c r="OMO19" s="886"/>
      <c r="OMP19" s="886"/>
      <c r="OMQ19" s="886"/>
      <c r="OMR19" s="885"/>
      <c r="OMS19" s="886"/>
      <c r="OMT19" s="886"/>
      <c r="OMU19" s="886"/>
      <c r="OMV19" s="885"/>
      <c r="OMW19" s="886"/>
      <c r="OMX19" s="886"/>
      <c r="OMY19" s="886"/>
      <c r="OMZ19" s="885"/>
      <c r="ONA19" s="886"/>
      <c r="ONB19" s="886"/>
      <c r="ONC19" s="886"/>
      <c r="OND19" s="885"/>
      <c r="ONE19" s="886"/>
      <c r="ONF19" s="886"/>
      <c r="ONG19" s="886"/>
      <c r="ONH19" s="885"/>
      <c r="ONI19" s="886"/>
      <c r="ONJ19" s="886"/>
      <c r="ONK19" s="886"/>
      <c r="ONL19" s="885"/>
      <c r="ONM19" s="886"/>
      <c r="ONN19" s="886"/>
      <c r="ONO19" s="886"/>
      <c r="ONP19" s="885"/>
      <c r="ONQ19" s="886"/>
      <c r="ONR19" s="886"/>
      <c r="ONS19" s="886"/>
      <c r="ONT19" s="885"/>
      <c r="ONU19" s="886"/>
      <c r="ONV19" s="886"/>
      <c r="ONW19" s="886"/>
      <c r="ONX19" s="885"/>
      <c r="ONY19" s="886"/>
      <c r="ONZ19" s="886"/>
      <c r="OOA19" s="886"/>
      <c r="OOB19" s="885"/>
      <c r="OOC19" s="886"/>
      <c r="OOD19" s="886"/>
      <c r="OOE19" s="886"/>
      <c r="OOF19" s="885"/>
      <c r="OOG19" s="886"/>
      <c r="OOH19" s="886"/>
      <c r="OOI19" s="886"/>
      <c r="OOJ19" s="885"/>
      <c r="OOK19" s="886"/>
      <c r="OOL19" s="886"/>
      <c r="OOM19" s="886"/>
      <c r="OON19" s="885"/>
      <c r="OOO19" s="886"/>
      <c r="OOP19" s="886"/>
      <c r="OOQ19" s="886"/>
      <c r="OOR19" s="885"/>
      <c r="OOS19" s="886"/>
      <c r="OOT19" s="886"/>
      <c r="OOU19" s="886"/>
      <c r="OOV19" s="885"/>
      <c r="OOW19" s="886"/>
      <c r="OOX19" s="886"/>
      <c r="OOY19" s="886"/>
      <c r="OOZ19" s="885"/>
      <c r="OPA19" s="886"/>
      <c r="OPB19" s="886"/>
      <c r="OPC19" s="886"/>
      <c r="OPD19" s="885"/>
      <c r="OPE19" s="886"/>
      <c r="OPF19" s="886"/>
      <c r="OPG19" s="886"/>
      <c r="OPH19" s="885"/>
      <c r="OPI19" s="886"/>
      <c r="OPJ19" s="886"/>
      <c r="OPK19" s="886"/>
      <c r="OPL19" s="885"/>
      <c r="OPM19" s="886"/>
      <c r="OPN19" s="886"/>
      <c r="OPO19" s="886"/>
      <c r="OPP19" s="885"/>
      <c r="OPQ19" s="886"/>
      <c r="OPR19" s="886"/>
      <c r="OPS19" s="886"/>
      <c r="OPT19" s="885"/>
      <c r="OPU19" s="886"/>
      <c r="OPV19" s="886"/>
      <c r="OPW19" s="886"/>
      <c r="OPX19" s="885"/>
      <c r="OPY19" s="886"/>
      <c r="OPZ19" s="886"/>
      <c r="OQA19" s="886"/>
      <c r="OQB19" s="885"/>
      <c r="OQC19" s="886"/>
      <c r="OQD19" s="886"/>
      <c r="OQE19" s="886"/>
      <c r="OQF19" s="885"/>
      <c r="OQG19" s="886"/>
      <c r="OQH19" s="886"/>
      <c r="OQI19" s="886"/>
      <c r="OQJ19" s="885"/>
      <c r="OQK19" s="886"/>
      <c r="OQL19" s="886"/>
      <c r="OQM19" s="886"/>
      <c r="OQN19" s="885"/>
      <c r="OQO19" s="886"/>
      <c r="OQP19" s="886"/>
      <c r="OQQ19" s="886"/>
      <c r="OQR19" s="885"/>
      <c r="OQS19" s="886"/>
      <c r="OQT19" s="886"/>
      <c r="OQU19" s="886"/>
      <c r="OQV19" s="885"/>
      <c r="OQW19" s="886"/>
      <c r="OQX19" s="886"/>
      <c r="OQY19" s="886"/>
      <c r="OQZ19" s="885"/>
      <c r="ORA19" s="886"/>
      <c r="ORB19" s="886"/>
      <c r="ORC19" s="886"/>
      <c r="ORD19" s="885"/>
      <c r="ORE19" s="886"/>
      <c r="ORF19" s="886"/>
      <c r="ORG19" s="886"/>
      <c r="ORH19" s="885"/>
      <c r="ORI19" s="886"/>
      <c r="ORJ19" s="886"/>
      <c r="ORK19" s="886"/>
      <c r="ORL19" s="885"/>
      <c r="ORM19" s="886"/>
      <c r="ORN19" s="886"/>
      <c r="ORO19" s="886"/>
      <c r="ORP19" s="885"/>
      <c r="ORQ19" s="886"/>
      <c r="ORR19" s="886"/>
      <c r="ORS19" s="886"/>
      <c r="ORT19" s="885"/>
      <c r="ORU19" s="886"/>
      <c r="ORV19" s="886"/>
      <c r="ORW19" s="886"/>
      <c r="ORX19" s="885"/>
      <c r="ORY19" s="886"/>
      <c r="ORZ19" s="886"/>
      <c r="OSA19" s="886"/>
      <c r="OSB19" s="885"/>
      <c r="OSC19" s="886"/>
      <c r="OSD19" s="886"/>
      <c r="OSE19" s="886"/>
      <c r="OSF19" s="885"/>
      <c r="OSG19" s="886"/>
      <c r="OSH19" s="886"/>
      <c r="OSI19" s="886"/>
      <c r="OSJ19" s="885"/>
      <c r="OSK19" s="886"/>
      <c r="OSL19" s="886"/>
      <c r="OSM19" s="886"/>
      <c r="OSN19" s="885"/>
      <c r="OSO19" s="886"/>
      <c r="OSP19" s="886"/>
      <c r="OSQ19" s="886"/>
      <c r="OSR19" s="885"/>
      <c r="OSS19" s="886"/>
      <c r="OST19" s="886"/>
      <c r="OSU19" s="886"/>
      <c r="OSV19" s="885"/>
      <c r="OSW19" s="886"/>
      <c r="OSX19" s="886"/>
      <c r="OSY19" s="886"/>
      <c r="OSZ19" s="885"/>
      <c r="OTA19" s="886"/>
      <c r="OTB19" s="886"/>
      <c r="OTC19" s="886"/>
      <c r="OTD19" s="885"/>
      <c r="OTE19" s="886"/>
      <c r="OTF19" s="886"/>
      <c r="OTG19" s="886"/>
      <c r="OTH19" s="885"/>
      <c r="OTI19" s="886"/>
      <c r="OTJ19" s="886"/>
      <c r="OTK19" s="886"/>
      <c r="OTL19" s="885"/>
      <c r="OTM19" s="886"/>
      <c r="OTN19" s="886"/>
      <c r="OTO19" s="886"/>
      <c r="OTP19" s="885"/>
      <c r="OTQ19" s="886"/>
      <c r="OTR19" s="886"/>
      <c r="OTS19" s="886"/>
      <c r="OTT19" s="885"/>
      <c r="OTU19" s="886"/>
      <c r="OTV19" s="886"/>
      <c r="OTW19" s="886"/>
      <c r="OTX19" s="885"/>
      <c r="OTY19" s="886"/>
      <c r="OTZ19" s="886"/>
      <c r="OUA19" s="886"/>
      <c r="OUB19" s="885"/>
      <c r="OUC19" s="886"/>
      <c r="OUD19" s="886"/>
      <c r="OUE19" s="886"/>
      <c r="OUF19" s="885"/>
      <c r="OUG19" s="886"/>
      <c r="OUH19" s="886"/>
      <c r="OUI19" s="886"/>
      <c r="OUJ19" s="885"/>
      <c r="OUK19" s="886"/>
      <c r="OUL19" s="886"/>
      <c r="OUM19" s="886"/>
      <c r="OUN19" s="885"/>
      <c r="OUO19" s="886"/>
      <c r="OUP19" s="886"/>
      <c r="OUQ19" s="886"/>
      <c r="OUR19" s="885"/>
      <c r="OUS19" s="886"/>
      <c r="OUT19" s="886"/>
      <c r="OUU19" s="886"/>
      <c r="OUV19" s="885"/>
      <c r="OUW19" s="886"/>
      <c r="OUX19" s="886"/>
      <c r="OUY19" s="886"/>
      <c r="OUZ19" s="885"/>
      <c r="OVA19" s="886"/>
      <c r="OVB19" s="886"/>
      <c r="OVC19" s="886"/>
      <c r="OVD19" s="885"/>
      <c r="OVE19" s="886"/>
      <c r="OVF19" s="886"/>
      <c r="OVG19" s="886"/>
      <c r="OVH19" s="885"/>
      <c r="OVI19" s="886"/>
      <c r="OVJ19" s="886"/>
      <c r="OVK19" s="886"/>
      <c r="OVL19" s="885"/>
      <c r="OVM19" s="886"/>
      <c r="OVN19" s="886"/>
      <c r="OVO19" s="886"/>
      <c r="OVP19" s="885"/>
      <c r="OVQ19" s="886"/>
      <c r="OVR19" s="886"/>
      <c r="OVS19" s="886"/>
      <c r="OVT19" s="885"/>
      <c r="OVU19" s="886"/>
      <c r="OVV19" s="886"/>
      <c r="OVW19" s="886"/>
      <c r="OVX19" s="885"/>
      <c r="OVY19" s="886"/>
      <c r="OVZ19" s="886"/>
      <c r="OWA19" s="886"/>
      <c r="OWB19" s="885"/>
      <c r="OWC19" s="886"/>
      <c r="OWD19" s="886"/>
      <c r="OWE19" s="886"/>
      <c r="OWF19" s="885"/>
      <c r="OWG19" s="886"/>
      <c r="OWH19" s="886"/>
      <c r="OWI19" s="886"/>
      <c r="OWJ19" s="885"/>
      <c r="OWK19" s="886"/>
      <c r="OWL19" s="886"/>
      <c r="OWM19" s="886"/>
      <c r="OWN19" s="885"/>
      <c r="OWO19" s="886"/>
      <c r="OWP19" s="886"/>
      <c r="OWQ19" s="886"/>
      <c r="OWR19" s="885"/>
      <c r="OWS19" s="886"/>
      <c r="OWT19" s="886"/>
      <c r="OWU19" s="886"/>
      <c r="OWV19" s="885"/>
      <c r="OWW19" s="886"/>
      <c r="OWX19" s="886"/>
      <c r="OWY19" s="886"/>
      <c r="OWZ19" s="885"/>
      <c r="OXA19" s="886"/>
      <c r="OXB19" s="886"/>
      <c r="OXC19" s="886"/>
      <c r="OXD19" s="885"/>
      <c r="OXE19" s="886"/>
      <c r="OXF19" s="886"/>
      <c r="OXG19" s="886"/>
      <c r="OXH19" s="885"/>
      <c r="OXI19" s="886"/>
      <c r="OXJ19" s="886"/>
      <c r="OXK19" s="886"/>
      <c r="OXL19" s="885"/>
      <c r="OXM19" s="886"/>
      <c r="OXN19" s="886"/>
      <c r="OXO19" s="886"/>
      <c r="OXP19" s="885"/>
      <c r="OXQ19" s="886"/>
      <c r="OXR19" s="886"/>
      <c r="OXS19" s="886"/>
      <c r="OXT19" s="885"/>
      <c r="OXU19" s="886"/>
      <c r="OXV19" s="886"/>
      <c r="OXW19" s="886"/>
      <c r="OXX19" s="885"/>
      <c r="OXY19" s="886"/>
      <c r="OXZ19" s="886"/>
      <c r="OYA19" s="886"/>
      <c r="OYB19" s="885"/>
      <c r="OYC19" s="886"/>
      <c r="OYD19" s="886"/>
      <c r="OYE19" s="886"/>
      <c r="OYF19" s="885"/>
      <c r="OYG19" s="886"/>
      <c r="OYH19" s="886"/>
      <c r="OYI19" s="886"/>
      <c r="OYJ19" s="885"/>
      <c r="OYK19" s="886"/>
      <c r="OYL19" s="886"/>
      <c r="OYM19" s="886"/>
      <c r="OYN19" s="885"/>
      <c r="OYO19" s="886"/>
      <c r="OYP19" s="886"/>
      <c r="OYQ19" s="886"/>
      <c r="OYR19" s="885"/>
      <c r="OYS19" s="886"/>
      <c r="OYT19" s="886"/>
      <c r="OYU19" s="886"/>
      <c r="OYV19" s="885"/>
      <c r="OYW19" s="886"/>
      <c r="OYX19" s="886"/>
      <c r="OYY19" s="886"/>
      <c r="OYZ19" s="885"/>
      <c r="OZA19" s="886"/>
      <c r="OZB19" s="886"/>
      <c r="OZC19" s="886"/>
      <c r="OZD19" s="885"/>
      <c r="OZE19" s="886"/>
      <c r="OZF19" s="886"/>
      <c r="OZG19" s="886"/>
      <c r="OZH19" s="885"/>
      <c r="OZI19" s="886"/>
      <c r="OZJ19" s="886"/>
      <c r="OZK19" s="886"/>
      <c r="OZL19" s="885"/>
      <c r="OZM19" s="886"/>
      <c r="OZN19" s="886"/>
      <c r="OZO19" s="886"/>
      <c r="OZP19" s="885"/>
      <c r="OZQ19" s="886"/>
      <c r="OZR19" s="886"/>
      <c r="OZS19" s="886"/>
      <c r="OZT19" s="885"/>
      <c r="OZU19" s="886"/>
      <c r="OZV19" s="886"/>
      <c r="OZW19" s="886"/>
      <c r="OZX19" s="885"/>
      <c r="OZY19" s="886"/>
      <c r="OZZ19" s="886"/>
      <c r="PAA19" s="886"/>
      <c r="PAB19" s="885"/>
      <c r="PAC19" s="886"/>
      <c r="PAD19" s="886"/>
      <c r="PAE19" s="886"/>
      <c r="PAF19" s="885"/>
      <c r="PAG19" s="886"/>
      <c r="PAH19" s="886"/>
      <c r="PAI19" s="886"/>
      <c r="PAJ19" s="885"/>
      <c r="PAK19" s="886"/>
      <c r="PAL19" s="886"/>
      <c r="PAM19" s="886"/>
      <c r="PAN19" s="885"/>
      <c r="PAO19" s="886"/>
      <c r="PAP19" s="886"/>
      <c r="PAQ19" s="886"/>
      <c r="PAR19" s="885"/>
      <c r="PAS19" s="886"/>
      <c r="PAT19" s="886"/>
      <c r="PAU19" s="886"/>
      <c r="PAV19" s="885"/>
      <c r="PAW19" s="886"/>
      <c r="PAX19" s="886"/>
      <c r="PAY19" s="886"/>
      <c r="PAZ19" s="885"/>
      <c r="PBA19" s="886"/>
      <c r="PBB19" s="886"/>
      <c r="PBC19" s="886"/>
      <c r="PBD19" s="885"/>
      <c r="PBE19" s="886"/>
      <c r="PBF19" s="886"/>
      <c r="PBG19" s="886"/>
      <c r="PBH19" s="885"/>
      <c r="PBI19" s="886"/>
      <c r="PBJ19" s="886"/>
      <c r="PBK19" s="886"/>
      <c r="PBL19" s="885"/>
      <c r="PBM19" s="886"/>
      <c r="PBN19" s="886"/>
      <c r="PBO19" s="886"/>
      <c r="PBP19" s="885"/>
      <c r="PBQ19" s="886"/>
      <c r="PBR19" s="886"/>
      <c r="PBS19" s="886"/>
      <c r="PBT19" s="885"/>
      <c r="PBU19" s="886"/>
      <c r="PBV19" s="886"/>
      <c r="PBW19" s="886"/>
      <c r="PBX19" s="885"/>
      <c r="PBY19" s="886"/>
      <c r="PBZ19" s="886"/>
      <c r="PCA19" s="886"/>
      <c r="PCB19" s="885"/>
      <c r="PCC19" s="886"/>
      <c r="PCD19" s="886"/>
      <c r="PCE19" s="886"/>
      <c r="PCF19" s="885"/>
      <c r="PCG19" s="886"/>
      <c r="PCH19" s="886"/>
      <c r="PCI19" s="886"/>
      <c r="PCJ19" s="885"/>
      <c r="PCK19" s="886"/>
      <c r="PCL19" s="886"/>
      <c r="PCM19" s="886"/>
      <c r="PCN19" s="885"/>
      <c r="PCO19" s="886"/>
      <c r="PCP19" s="886"/>
      <c r="PCQ19" s="886"/>
      <c r="PCR19" s="885"/>
      <c r="PCS19" s="886"/>
      <c r="PCT19" s="886"/>
      <c r="PCU19" s="886"/>
      <c r="PCV19" s="885"/>
      <c r="PCW19" s="886"/>
      <c r="PCX19" s="886"/>
      <c r="PCY19" s="886"/>
      <c r="PCZ19" s="885"/>
      <c r="PDA19" s="886"/>
      <c r="PDB19" s="886"/>
      <c r="PDC19" s="886"/>
      <c r="PDD19" s="885"/>
      <c r="PDE19" s="886"/>
      <c r="PDF19" s="886"/>
      <c r="PDG19" s="886"/>
      <c r="PDH19" s="885"/>
      <c r="PDI19" s="886"/>
      <c r="PDJ19" s="886"/>
      <c r="PDK19" s="886"/>
      <c r="PDL19" s="885"/>
      <c r="PDM19" s="886"/>
      <c r="PDN19" s="886"/>
      <c r="PDO19" s="886"/>
      <c r="PDP19" s="885"/>
      <c r="PDQ19" s="886"/>
      <c r="PDR19" s="886"/>
      <c r="PDS19" s="886"/>
      <c r="PDT19" s="885"/>
      <c r="PDU19" s="886"/>
      <c r="PDV19" s="886"/>
      <c r="PDW19" s="886"/>
      <c r="PDX19" s="885"/>
      <c r="PDY19" s="886"/>
      <c r="PDZ19" s="886"/>
      <c r="PEA19" s="886"/>
      <c r="PEB19" s="885"/>
      <c r="PEC19" s="886"/>
      <c r="PED19" s="886"/>
      <c r="PEE19" s="886"/>
      <c r="PEF19" s="885"/>
      <c r="PEG19" s="886"/>
      <c r="PEH19" s="886"/>
      <c r="PEI19" s="886"/>
      <c r="PEJ19" s="885"/>
      <c r="PEK19" s="886"/>
      <c r="PEL19" s="886"/>
      <c r="PEM19" s="886"/>
      <c r="PEN19" s="885"/>
      <c r="PEO19" s="886"/>
      <c r="PEP19" s="886"/>
      <c r="PEQ19" s="886"/>
      <c r="PER19" s="885"/>
      <c r="PES19" s="886"/>
      <c r="PET19" s="886"/>
      <c r="PEU19" s="886"/>
      <c r="PEV19" s="885"/>
      <c r="PEW19" s="886"/>
      <c r="PEX19" s="886"/>
      <c r="PEY19" s="886"/>
      <c r="PEZ19" s="885"/>
      <c r="PFA19" s="886"/>
      <c r="PFB19" s="886"/>
      <c r="PFC19" s="886"/>
      <c r="PFD19" s="885"/>
      <c r="PFE19" s="886"/>
      <c r="PFF19" s="886"/>
      <c r="PFG19" s="886"/>
      <c r="PFH19" s="885"/>
      <c r="PFI19" s="886"/>
      <c r="PFJ19" s="886"/>
      <c r="PFK19" s="886"/>
      <c r="PFL19" s="885"/>
      <c r="PFM19" s="886"/>
      <c r="PFN19" s="886"/>
      <c r="PFO19" s="886"/>
      <c r="PFP19" s="885"/>
      <c r="PFQ19" s="886"/>
      <c r="PFR19" s="886"/>
      <c r="PFS19" s="886"/>
      <c r="PFT19" s="885"/>
      <c r="PFU19" s="886"/>
      <c r="PFV19" s="886"/>
      <c r="PFW19" s="886"/>
      <c r="PFX19" s="885"/>
      <c r="PFY19" s="886"/>
      <c r="PFZ19" s="886"/>
      <c r="PGA19" s="886"/>
      <c r="PGB19" s="885"/>
      <c r="PGC19" s="886"/>
      <c r="PGD19" s="886"/>
      <c r="PGE19" s="886"/>
      <c r="PGF19" s="885"/>
      <c r="PGG19" s="886"/>
      <c r="PGH19" s="886"/>
      <c r="PGI19" s="886"/>
      <c r="PGJ19" s="885"/>
      <c r="PGK19" s="886"/>
      <c r="PGL19" s="886"/>
      <c r="PGM19" s="886"/>
      <c r="PGN19" s="885"/>
      <c r="PGO19" s="886"/>
      <c r="PGP19" s="886"/>
      <c r="PGQ19" s="886"/>
      <c r="PGR19" s="885"/>
      <c r="PGS19" s="886"/>
      <c r="PGT19" s="886"/>
      <c r="PGU19" s="886"/>
      <c r="PGV19" s="885"/>
      <c r="PGW19" s="886"/>
      <c r="PGX19" s="886"/>
      <c r="PGY19" s="886"/>
      <c r="PGZ19" s="885"/>
      <c r="PHA19" s="886"/>
      <c r="PHB19" s="886"/>
      <c r="PHC19" s="886"/>
      <c r="PHD19" s="885"/>
      <c r="PHE19" s="886"/>
      <c r="PHF19" s="886"/>
      <c r="PHG19" s="886"/>
      <c r="PHH19" s="885"/>
      <c r="PHI19" s="886"/>
      <c r="PHJ19" s="886"/>
      <c r="PHK19" s="886"/>
      <c r="PHL19" s="885"/>
      <c r="PHM19" s="886"/>
      <c r="PHN19" s="886"/>
      <c r="PHO19" s="886"/>
      <c r="PHP19" s="885"/>
      <c r="PHQ19" s="886"/>
      <c r="PHR19" s="886"/>
      <c r="PHS19" s="886"/>
      <c r="PHT19" s="885"/>
      <c r="PHU19" s="886"/>
      <c r="PHV19" s="886"/>
      <c r="PHW19" s="886"/>
      <c r="PHX19" s="885"/>
      <c r="PHY19" s="886"/>
      <c r="PHZ19" s="886"/>
      <c r="PIA19" s="886"/>
      <c r="PIB19" s="885"/>
      <c r="PIC19" s="886"/>
      <c r="PID19" s="886"/>
      <c r="PIE19" s="886"/>
      <c r="PIF19" s="885"/>
      <c r="PIG19" s="886"/>
      <c r="PIH19" s="886"/>
      <c r="PII19" s="886"/>
      <c r="PIJ19" s="885"/>
      <c r="PIK19" s="886"/>
      <c r="PIL19" s="886"/>
      <c r="PIM19" s="886"/>
      <c r="PIN19" s="885"/>
      <c r="PIO19" s="886"/>
      <c r="PIP19" s="886"/>
      <c r="PIQ19" s="886"/>
      <c r="PIR19" s="885"/>
      <c r="PIS19" s="886"/>
      <c r="PIT19" s="886"/>
      <c r="PIU19" s="886"/>
      <c r="PIV19" s="885"/>
      <c r="PIW19" s="886"/>
      <c r="PIX19" s="886"/>
      <c r="PIY19" s="886"/>
      <c r="PIZ19" s="885"/>
      <c r="PJA19" s="886"/>
      <c r="PJB19" s="886"/>
      <c r="PJC19" s="886"/>
      <c r="PJD19" s="885"/>
      <c r="PJE19" s="886"/>
      <c r="PJF19" s="886"/>
      <c r="PJG19" s="886"/>
      <c r="PJH19" s="885"/>
      <c r="PJI19" s="886"/>
      <c r="PJJ19" s="886"/>
      <c r="PJK19" s="886"/>
      <c r="PJL19" s="885"/>
      <c r="PJM19" s="886"/>
      <c r="PJN19" s="886"/>
      <c r="PJO19" s="886"/>
      <c r="PJP19" s="885"/>
      <c r="PJQ19" s="886"/>
      <c r="PJR19" s="886"/>
      <c r="PJS19" s="886"/>
      <c r="PJT19" s="885"/>
      <c r="PJU19" s="886"/>
      <c r="PJV19" s="886"/>
      <c r="PJW19" s="886"/>
      <c r="PJX19" s="885"/>
      <c r="PJY19" s="886"/>
      <c r="PJZ19" s="886"/>
      <c r="PKA19" s="886"/>
      <c r="PKB19" s="885"/>
      <c r="PKC19" s="886"/>
      <c r="PKD19" s="886"/>
      <c r="PKE19" s="886"/>
      <c r="PKF19" s="885"/>
      <c r="PKG19" s="886"/>
      <c r="PKH19" s="886"/>
      <c r="PKI19" s="886"/>
      <c r="PKJ19" s="885"/>
      <c r="PKK19" s="886"/>
      <c r="PKL19" s="886"/>
      <c r="PKM19" s="886"/>
      <c r="PKN19" s="885"/>
      <c r="PKO19" s="886"/>
      <c r="PKP19" s="886"/>
      <c r="PKQ19" s="886"/>
      <c r="PKR19" s="885"/>
      <c r="PKS19" s="886"/>
      <c r="PKT19" s="886"/>
      <c r="PKU19" s="886"/>
      <c r="PKV19" s="885"/>
      <c r="PKW19" s="886"/>
      <c r="PKX19" s="886"/>
      <c r="PKY19" s="886"/>
      <c r="PKZ19" s="885"/>
      <c r="PLA19" s="886"/>
      <c r="PLB19" s="886"/>
      <c r="PLC19" s="886"/>
      <c r="PLD19" s="885"/>
      <c r="PLE19" s="886"/>
      <c r="PLF19" s="886"/>
      <c r="PLG19" s="886"/>
      <c r="PLH19" s="885"/>
      <c r="PLI19" s="886"/>
      <c r="PLJ19" s="886"/>
      <c r="PLK19" s="886"/>
      <c r="PLL19" s="885"/>
      <c r="PLM19" s="886"/>
      <c r="PLN19" s="886"/>
      <c r="PLO19" s="886"/>
      <c r="PLP19" s="885"/>
      <c r="PLQ19" s="886"/>
      <c r="PLR19" s="886"/>
      <c r="PLS19" s="886"/>
      <c r="PLT19" s="885"/>
      <c r="PLU19" s="886"/>
      <c r="PLV19" s="886"/>
      <c r="PLW19" s="886"/>
      <c r="PLX19" s="885"/>
      <c r="PLY19" s="886"/>
      <c r="PLZ19" s="886"/>
      <c r="PMA19" s="886"/>
      <c r="PMB19" s="885"/>
      <c r="PMC19" s="886"/>
      <c r="PMD19" s="886"/>
      <c r="PME19" s="886"/>
      <c r="PMF19" s="885"/>
      <c r="PMG19" s="886"/>
      <c r="PMH19" s="886"/>
      <c r="PMI19" s="886"/>
      <c r="PMJ19" s="885"/>
      <c r="PMK19" s="886"/>
      <c r="PML19" s="886"/>
      <c r="PMM19" s="886"/>
      <c r="PMN19" s="885"/>
      <c r="PMO19" s="886"/>
      <c r="PMP19" s="886"/>
      <c r="PMQ19" s="886"/>
      <c r="PMR19" s="885"/>
      <c r="PMS19" s="886"/>
      <c r="PMT19" s="886"/>
      <c r="PMU19" s="886"/>
      <c r="PMV19" s="885"/>
      <c r="PMW19" s="886"/>
      <c r="PMX19" s="886"/>
      <c r="PMY19" s="886"/>
      <c r="PMZ19" s="885"/>
      <c r="PNA19" s="886"/>
      <c r="PNB19" s="886"/>
      <c r="PNC19" s="886"/>
      <c r="PND19" s="885"/>
      <c r="PNE19" s="886"/>
      <c r="PNF19" s="886"/>
      <c r="PNG19" s="886"/>
      <c r="PNH19" s="885"/>
      <c r="PNI19" s="886"/>
      <c r="PNJ19" s="886"/>
      <c r="PNK19" s="886"/>
      <c r="PNL19" s="885"/>
      <c r="PNM19" s="886"/>
      <c r="PNN19" s="886"/>
      <c r="PNO19" s="886"/>
      <c r="PNP19" s="885"/>
      <c r="PNQ19" s="886"/>
      <c r="PNR19" s="886"/>
      <c r="PNS19" s="886"/>
      <c r="PNT19" s="885"/>
      <c r="PNU19" s="886"/>
      <c r="PNV19" s="886"/>
      <c r="PNW19" s="886"/>
      <c r="PNX19" s="885"/>
      <c r="PNY19" s="886"/>
      <c r="PNZ19" s="886"/>
      <c r="POA19" s="886"/>
      <c r="POB19" s="885"/>
      <c r="POC19" s="886"/>
      <c r="POD19" s="886"/>
      <c r="POE19" s="886"/>
      <c r="POF19" s="885"/>
      <c r="POG19" s="886"/>
      <c r="POH19" s="886"/>
      <c r="POI19" s="886"/>
      <c r="POJ19" s="885"/>
      <c r="POK19" s="886"/>
      <c r="POL19" s="886"/>
      <c r="POM19" s="886"/>
      <c r="PON19" s="885"/>
      <c r="POO19" s="886"/>
      <c r="POP19" s="886"/>
      <c r="POQ19" s="886"/>
      <c r="POR19" s="885"/>
      <c r="POS19" s="886"/>
      <c r="POT19" s="886"/>
      <c r="POU19" s="886"/>
      <c r="POV19" s="885"/>
      <c r="POW19" s="886"/>
      <c r="POX19" s="886"/>
      <c r="POY19" s="886"/>
      <c r="POZ19" s="885"/>
      <c r="PPA19" s="886"/>
      <c r="PPB19" s="886"/>
      <c r="PPC19" s="886"/>
      <c r="PPD19" s="885"/>
      <c r="PPE19" s="886"/>
      <c r="PPF19" s="886"/>
      <c r="PPG19" s="886"/>
      <c r="PPH19" s="885"/>
      <c r="PPI19" s="886"/>
      <c r="PPJ19" s="886"/>
      <c r="PPK19" s="886"/>
      <c r="PPL19" s="885"/>
      <c r="PPM19" s="886"/>
      <c r="PPN19" s="886"/>
      <c r="PPO19" s="886"/>
      <c r="PPP19" s="885"/>
      <c r="PPQ19" s="886"/>
      <c r="PPR19" s="886"/>
      <c r="PPS19" s="886"/>
      <c r="PPT19" s="885"/>
      <c r="PPU19" s="886"/>
      <c r="PPV19" s="886"/>
      <c r="PPW19" s="886"/>
      <c r="PPX19" s="885"/>
      <c r="PPY19" s="886"/>
      <c r="PPZ19" s="886"/>
      <c r="PQA19" s="886"/>
      <c r="PQB19" s="885"/>
      <c r="PQC19" s="886"/>
      <c r="PQD19" s="886"/>
      <c r="PQE19" s="886"/>
      <c r="PQF19" s="885"/>
      <c r="PQG19" s="886"/>
      <c r="PQH19" s="886"/>
      <c r="PQI19" s="886"/>
      <c r="PQJ19" s="885"/>
      <c r="PQK19" s="886"/>
      <c r="PQL19" s="886"/>
      <c r="PQM19" s="886"/>
      <c r="PQN19" s="885"/>
      <c r="PQO19" s="886"/>
      <c r="PQP19" s="886"/>
      <c r="PQQ19" s="886"/>
      <c r="PQR19" s="885"/>
      <c r="PQS19" s="886"/>
      <c r="PQT19" s="886"/>
      <c r="PQU19" s="886"/>
      <c r="PQV19" s="885"/>
      <c r="PQW19" s="886"/>
      <c r="PQX19" s="886"/>
      <c r="PQY19" s="886"/>
      <c r="PQZ19" s="885"/>
      <c r="PRA19" s="886"/>
      <c r="PRB19" s="886"/>
      <c r="PRC19" s="886"/>
      <c r="PRD19" s="885"/>
      <c r="PRE19" s="886"/>
      <c r="PRF19" s="886"/>
      <c r="PRG19" s="886"/>
      <c r="PRH19" s="885"/>
      <c r="PRI19" s="886"/>
      <c r="PRJ19" s="886"/>
      <c r="PRK19" s="886"/>
      <c r="PRL19" s="885"/>
      <c r="PRM19" s="886"/>
      <c r="PRN19" s="886"/>
      <c r="PRO19" s="886"/>
      <c r="PRP19" s="885"/>
      <c r="PRQ19" s="886"/>
      <c r="PRR19" s="886"/>
      <c r="PRS19" s="886"/>
      <c r="PRT19" s="885"/>
      <c r="PRU19" s="886"/>
      <c r="PRV19" s="886"/>
      <c r="PRW19" s="886"/>
      <c r="PRX19" s="885"/>
      <c r="PRY19" s="886"/>
      <c r="PRZ19" s="886"/>
      <c r="PSA19" s="886"/>
      <c r="PSB19" s="885"/>
      <c r="PSC19" s="886"/>
      <c r="PSD19" s="886"/>
      <c r="PSE19" s="886"/>
      <c r="PSF19" s="885"/>
      <c r="PSG19" s="886"/>
      <c r="PSH19" s="886"/>
      <c r="PSI19" s="886"/>
      <c r="PSJ19" s="885"/>
      <c r="PSK19" s="886"/>
      <c r="PSL19" s="886"/>
      <c r="PSM19" s="886"/>
      <c r="PSN19" s="885"/>
      <c r="PSO19" s="886"/>
      <c r="PSP19" s="886"/>
      <c r="PSQ19" s="886"/>
      <c r="PSR19" s="885"/>
      <c r="PSS19" s="886"/>
      <c r="PST19" s="886"/>
      <c r="PSU19" s="886"/>
      <c r="PSV19" s="885"/>
      <c r="PSW19" s="886"/>
      <c r="PSX19" s="886"/>
      <c r="PSY19" s="886"/>
      <c r="PSZ19" s="885"/>
      <c r="PTA19" s="886"/>
      <c r="PTB19" s="886"/>
      <c r="PTC19" s="886"/>
      <c r="PTD19" s="885"/>
      <c r="PTE19" s="886"/>
      <c r="PTF19" s="886"/>
      <c r="PTG19" s="886"/>
      <c r="PTH19" s="885"/>
      <c r="PTI19" s="886"/>
      <c r="PTJ19" s="886"/>
      <c r="PTK19" s="886"/>
      <c r="PTL19" s="885"/>
      <c r="PTM19" s="886"/>
      <c r="PTN19" s="886"/>
      <c r="PTO19" s="886"/>
      <c r="PTP19" s="885"/>
      <c r="PTQ19" s="886"/>
      <c r="PTR19" s="886"/>
      <c r="PTS19" s="886"/>
      <c r="PTT19" s="885"/>
      <c r="PTU19" s="886"/>
      <c r="PTV19" s="886"/>
      <c r="PTW19" s="886"/>
      <c r="PTX19" s="885"/>
      <c r="PTY19" s="886"/>
      <c r="PTZ19" s="886"/>
      <c r="PUA19" s="886"/>
      <c r="PUB19" s="885"/>
      <c r="PUC19" s="886"/>
      <c r="PUD19" s="886"/>
      <c r="PUE19" s="886"/>
      <c r="PUF19" s="885"/>
      <c r="PUG19" s="886"/>
      <c r="PUH19" s="886"/>
      <c r="PUI19" s="886"/>
      <c r="PUJ19" s="885"/>
      <c r="PUK19" s="886"/>
      <c r="PUL19" s="886"/>
      <c r="PUM19" s="886"/>
      <c r="PUN19" s="885"/>
      <c r="PUO19" s="886"/>
      <c r="PUP19" s="886"/>
      <c r="PUQ19" s="886"/>
      <c r="PUR19" s="885"/>
      <c r="PUS19" s="886"/>
      <c r="PUT19" s="886"/>
      <c r="PUU19" s="886"/>
      <c r="PUV19" s="885"/>
      <c r="PUW19" s="886"/>
      <c r="PUX19" s="886"/>
      <c r="PUY19" s="886"/>
      <c r="PUZ19" s="885"/>
      <c r="PVA19" s="886"/>
      <c r="PVB19" s="886"/>
      <c r="PVC19" s="886"/>
      <c r="PVD19" s="885"/>
      <c r="PVE19" s="886"/>
      <c r="PVF19" s="886"/>
      <c r="PVG19" s="886"/>
      <c r="PVH19" s="885"/>
      <c r="PVI19" s="886"/>
      <c r="PVJ19" s="886"/>
      <c r="PVK19" s="886"/>
      <c r="PVL19" s="885"/>
      <c r="PVM19" s="886"/>
      <c r="PVN19" s="886"/>
      <c r="PVO19" s="886"/>
      <c r="PVP19" s="885"/>
      <c r="PVQ19" s="886"/>
      <c r="PVR19" s="886"/>
      <c r="PVS19" s="886"/>
      <c r="PVT19" s="885"/>
      <c r="PVU19" s="886"/>
      <c r="PVV19" s="886"/>
      <c r="PVW19" s="886"/>
      <c r="PVX19" s="885"/>
      <c r="PVY19" s="886"/>
      <c r="PVZ19" s="886"/>
      <c r="PWA19" s="886"/>
      <c r="PWB19" s="885"/>
      <c r="PWC19" s="886"/>
      <c r="PWD19" s="886"/>
      <c r="PWE19" s="886"/>
      <c r="PWF19" s="885"/>
      <c r="PWG19" s="886"/>
      <c r="PWH19" s="886"/>
      <c r="PWI19" s="886"/>
      <c r="PWJ19" s="885"/>
      <c r="PWK19" s="886"/>
      <c r="PWL19" s="886"/>
      <c r="PWM19" s="886"/>
      <c r="PWN19" s="885"/>
      <c r="PWO19" s="886"/>
      <c r="PWP19" s="886"/>
      <c r="PWQ19" s="886"/>
      <c r="PWR19" s="885"/>
      <c r="PWS19" s="886"/>
      <c r="PWT19" s="886"/>
      <c r="PWU19" s="886"/>
      <c r="PWV19" s="885"/>
      <c r="PWW19" s="886"/>
      <c r="PWX19" s="886"/>
      <c r="PWY19" s="886"/>
      <c r="PWZ19" s="885"/>
      <c r="PXA19" s="886"/>
      <c r="PXB19" s="886"/>
      <c r="PXC19" s="886"/>
      <c r="PXD19" s="885"/>
      <c r="PXE19" s="886"/>
      <c r="PXF19" s="886"/>
      <c r="PXG19" s="886"/>
      <c r="PXH19" s="885"/>
      <c r="PXI19" s="886"/>
      <c r="PXJ19" s="886"/>
      <c r="PXK19" s="886"/>
      <c r="PXL19" s="885"/>
      <c r="PXM19" s="886"/>
      <c r="PXN19" s="886"/>
      <c r="PXO19" s="886"/>
      <c r="PXP19" s="885"/>
      <c r="PXQ19" s="886"/>
      <c r="PXR19" s="886"/>
      <c r="PXS19" s="886"/>
      <c r="PXT19" s="885"/>
      <c r="PXU19" s="886"/>
      <c r="PXV19" s="886"/>
      <c r="PXW19" s="886"/>
      <c r="PXX19" s="885"/>
      <c r="PXY19" s="886"/>
      <c r="PXZ19" s="886"/>
      <c r="PYA19" s="886"/>
      <c r="PYB19" s="885"/>
      <c r="PYC19" s="886"/>
      <c r="PYD19" s="886"/>
      <c r="PYE19" s="886"/>
      <c r="PYF19" s="885"/>
      <c r="PYG19" s="886"/>
      <c r="PYH19" s="886"/>
      <c r="PYI19" s="886"/>
      <c r="PYJ19" s="885"/>
      <c r="PYK19" s="886"/>
      <c r="PYL19" s="886"/>
      <c r="PYM19" s="886"/>
      <c r="PYN19" s="885"/>
      <c r="PYO19" s="886"/>
      <c r="PYP19" s="886"/>
      <c r="PYQ19" s="886"/>
      <c r="PYR19" s="885"/>
      <c r="PYS19" s="886"/>
      <c r="PYT19" s="886"/>
      <c r="PYU19" s="886"/>
      <c r="PYV19" s="885"/>
      <c r="PYW19" s="886"/>
      <c r="PYX19" s="886"/>
      <c r="PYY19" s="886"/>
      <c r="PYZ19" s="885"/>
      <c r="PZA19" s="886"/>
      <c r="PZB19" s="886"/>
      <c r="PZC19" s="886"/>
      <c r="PZD19" s="885"/>
      <c r="PZE19" s="886"/>
      <c r="PZF19" s="886"/>
      <c r="PZG19" s="886"/>
      <c r="PZH19" s="885"/>
      <c r="PZI19" s="886"/>
      <c r="PZJ19" s="886"/>
      <c r="PZK19" s="886"/>
      <c r="PZL19" s="885"/>
      <c r="PZM19" s="886"/>
      <c r="PZN19" s="886"/>
      <c r="PZO19" s="886"/>
      <c r="PZP19" s="885"/>
      <c r="PZQ19" s="886"/>
      <c r="PZR19" s="886"/>
      <c r="PZS19" s="886"/>
      <c r="PZT19" s="885"/>
      <c r="PZU19" s="886"/>
      <c r="PZV19" s="886"/>
      <c r="PZW19" s="886"/>
      <c r="PZX19" s="885"/>
      <c r="PZY19" s="886"/>
      <c r="PZZ19" s="886"/>
      <c r="QAA19" s="886"/>
      <c r="QAB19" s="885"/>
      <c r="QAC19" s="886"/>
      <c r="QAD19" s="886"/>
      <c r="QAE19" s="886"/>
      <c r="QAF19" s="885"/>
      <c r="QAG19" s="886"/>
      <c r="QAH19" s="886"/>
      <c r="QAI19" s="886"/>
      <c r="QAJ19" s="885"/>
      <c r="QAK19" s="886"/>
      <c r="QAL19" s="886"/>
      <c r="QAM19" s="886"/>
      <c r="QAN19" s="885"/>
      <c r="QAO19" s="886"/>
      <c r="QAP19" s="886"/>
      <c r="QAQ19" s="886"/>
      <c r="QAR19" s="885"/>
      <c r="QAS19" s="886"/>
      <c r="QAT19" s="886"/>
      <c r="QAU19" s="886"/>
      <c r="QAV19" s="885"/>
      <c r="QAW19" s="886"/>
      <c r="QAX19" s="886"/>
      <c r="QAY19" s="886"/>
      <c r="QAZ19" s="885"/>
      <c r="QBA19" s="886"/>
      <c r="QBB19" s="886"/>
      <c r="QBC19" s="886"/>
      <c r="QBD19" s="885"/>
      <c r="QBE19" s="886"/>
      <c r="QBF19" s="886"/>
      <c r="QBG19" s="886"/>
      <c r="QBH19" s="885"/>
      <c r="QBI19" s="886"/>
      <c r="QBJ19" s="886"/>
      <c r="QBK19" s="886"/>
      <c r="QBL19" s="885"/>
      <c r="QBM19" s="886"/>
      <c r="QBN19" s="886"/>
      <c r="QBO19" s="886"/>
      <c r="QBP19" s="885"/>
      <c r="QBQ19" s="886"/>
      <c r="QBR19" s="886"/>
      <c r="QBS19" s="886"/>
      <c r="QBT19" s="885"/>
      <c r="QBU19" s="886"/>
      <c r="QBV19" s="886"/>
      <c r="QBW19" s="886"/>
      <c r="QBX19" s="885"/>
      <c r="QBY19" s="886"/>
      <c r="QBZ19" s="886"/>
      <c r="QCA19" s="886"/>
      <c r="QCB19" s="885"/>
      <c r="QCC19" s="886"/>
      <c r="QCD19" s="886"/>
      <c r="QCE19" s="886"/>
      <c r="QCF19" s="885"/>
      <c r="QCG19" s="886"/>
      <c r="QCH19" s="886"/>
      <c r="QCI19" s="886"/>
      <c r="QCJ19" s="885"/>
      <c r="QCK19" s="886"/>
      <c r="QCL19" s="886"/>
      <c r="QCM19" s="886"/>
      <c r="QCN19" s="885"/>
      <c r="QCO19" s="886"/>
      <c r="QCP19" s="886"/>
      <c r="QCQ19" s="886"/>
      <c r="QCR19" s="885"/>
      <c r="QCS19" s="886"/>
      <c r="QCT19" s="886"/>
      <c r="QCU19" s="886"/>
      <c r="QCV19" s="885"/>
      <c r="QCW19" s="886"/>
      <c r="QCX19" s="886"/>
      <c r="QCY19" s="886"/>
      <c r="QCZ19" s="885"/>
      <c r="QDA19" s="886"/>
      <c r="QDB19" s="886"/>
      <c r="QDC19" s="886"/>
      <c r="QDD19" s="885"/>
      <c r="QDE19" s="886"/>
      <c r="QDF19" s="886"/>
      <c r="QDG19" s="886"/>
      <c r="QDH19" s="885"/>
      <c r="QDI19" s="886"/>
      <c r="QDJ19" s="886"/>
      <c r="QDK19" s="886"/>
      <c r="QDL19" s="885"/>
      <c r="QDM19" s="886"/>
      <c r="QDN19" s="886"/>
      <c r="QDO19" s="886"/>
      <c r="QDP19" s="885"/>
      <c r="QDQ19" s="886"/>
      <c r="QDR19" s="886"/>
      <c r="QDS19" s="886"/>
      <c r="QDT19" s="885"/>
      <c r="QDU19" s="886"/>
      <c r="QDV19" s="886"/>
      <c r="QDW19" s="886"/>
      <c r="QDX19" s="885"/>
      <c r="QDY19" s="886"/>
      <c r="QDZ19" s="886"/>
      <c r="QEA19" s="886"/>
      <c r="QEB19" s="885"/>
      <c r="QEC19" s="886"/>
      <c r="QED19" s="886"/>
      <c r="QEE19" s="886"/>
      <c r="QEF19" s="885"/>
      <c r="QEG19" s="886"/>
      <c r="QEH19" s="886"/>
      <c r="QEI19" s="886"/>
      <c r="QEJ19" s="885"/>
      <c r="QEK19" s="886"/>
      <c r="QEL19" s="886"/>
      <c r="QEM19" s="886"/>
      <c r="QEN19" s="885"/>
      <c r="QEO19" s="886"/>
      <c r="QEP19" s="886"/>
      <c r="QEQ19" s="886"/>
      <c r="QER19" s="885"/>
      <c r="QES19" s="886"/>
      <c r="QET19" s="886"/>
      <c r="QEU19" s="886"/>
      <c r="QEV19" s="885"/>
      <c r="QEW19" s="886"/>
      <c r="QEX19" s="886"/>
      <c r="QEY19" s="886"/>
      <c r="QEZ19" s="885"/>
      <c r="QFA19" s="886"/>
      <c r="QFB19" s="886"/>
      <c r="QFC19" s="886"/>
      <c r="QFD19" s="885"/>
      <c r="QFE19" s="886"/>
      <c r="QFF19" s="886"/>
      <c r="QFG19" s="886"/>
      <c r="QFH19" s="885"/>
      <c r="QFI19" s="886"/>
      <c r="QFJ19" s="886"/>
      <c r="QFK19" s="886"/>
      <c r="QFL19" s="885"/>
      <c r="QFM19" s="886"/>
      <c r="QFN19" s="886"/>
      <c r="QFO19" s="886"/>
      <c r="QFP19" s="885"/>
      <c r="QFQ19" s="886"/>
      <c r="QFR19" s="886"/>
      <c r="QFS19" s="886"/>
      <c r="QFT19" s="885"/>
      <c r="QFU19" s="886"/>
      <c r="QFV19" s="886"/>
      <c r="QFW19" s="886"/>
      <c r="QFX19" s="885"/>
      <c r="QFY19" s="886"/>
      <c r="QFZ19" s="886"/>
      <c r="QGA19" s="886"/>
      <c r="QGB19" s="885"/>
      <c r="QGC19" s="886"/>
      <c r="QGD19" s="886"/>
      <c r="QGE19" s="886"/>
      <c r="QGF19" s="885"/>
      <c r="QGG19" s="886"/>
      <c r="QGH19" s="886"/>
      <c r="QGI19" s="886"/>
      <c r="QGJ19" s="885"/>
      <c r="QGK19" s="886"/>
      <c r="QGL19" s="886"/>
      <c r="QGM19" s="886"/>
      <c r="QGN19" s="885"/>
      <c r="QGO19" s="886"/>
      <c r="QGP19" s="886"/>
      <c r="QGQ19" s="886"/>
      <c r="QGR19" s="885"/>
      <c r="QGS19" s="886"/>
      <c r="QGT19" s="886"/>
      <c r="QGU19" s="886"/>
      <c r="QGV19" s="885"/>
      <c r="QGW19" s="886"/>
      <c r="QGX19" s="886"/>
      <c r="QGY19" s="886"/>
      <c r="QGZ19" s="885"/>
      <c r="QHA19" s="886"/>
      <c r="QHB19" s="886"/>
      <c r="QHC19" s="886"/>
      <c r="QHD19" s="885"/>
      <c r="QHE19" s="886"/>
      <c r="QHF19" s="886"/>
      <c r="QHG19" s="886"/>
      <c r="QHH19" s="885"/>
      <c r="QHI19" s="886"/>
      <c r="QHJ19" s="886"/>
      <c r="QHK19" s="886"/>
      <c r="QHL19" s="885"/>
      <c r="QHM19" s="886"/>
      <c r="QHN19" s="886"/>
      <c r="QHO19" s="886"/>
      <c r="QHP19" s="885"/>
      <c r="QHQ19" s="886"/>
      <c r="QHR19" s="886"/>
      <c r="QHS19" s="886"/>
      <c r="QHT19" s="885"/>
      <c r="QHU19" s="886"/>
      <c r="QHV19" s="886"/>
      <c r="QHW19" s="886"/>
      <c r="QHX19" s="885"/>
      <c r="QHY19" s="886"/>
      <c r="QHZ19" s="886"/>
      <c r="QIA19" s="886"/>
      <c r="QIB19" s="885"/>
      <c r="QIC19" s="886"/>
      <c r="QID19" s="886"/>
      <c r="QIE19" s="886"/>
      <c r="QIF19" s="885"/>
      <c r="QIG19" s="886"/>
      <c r="QIH19" s="886"/>
      <c r="QII19" s="886"/>
      <c r="QIJ19" s="885"/>
      <c r="QIK19" s="886"/>
      <c r="QIL19" s="886"/>
      <c r="QIM19" s="886"/>
      <c r="QIN19" s="885"/>
      <c r="QIO19" s="886"/>
      <c r="QIP19" s="886"/>
      <c r="QIQ19" s="886"/>
      <c r="QIR19" s="885"/>
      <c r="QIS19" s="886"/>
      <c r="QIT19" s="886"/>
      <c r="QIU19" s="886"/>
      <c r="QIV19" s="885"/>
      <c r="QIW19" s="886"/>
      <c r="QIX19" s="886"/>
      <c r="QIY19" s="886"/>
      <c r="QIZ19" s="885"/>
      <c r="QJA19" s="886"/>
      <c r="QJB19" s="886"/>
      <c r="QJC19" s="886"/>
      <c r="QJD19" s="885"/>
      <c r="QJE19" s="886"/>
      <c r="QJF19" s="886"/>
      <c r="QJG19" s="886"/>
      <c r="QJH19" s="885"/>
      <c r="QJI19" s="886"/>
      <c r="QJJ19" s="886"/>
      <c r="QJK19" s="886"/>
      <c r="QJL19" s="885"/>
      <c r="QJM19" s="886"/>
      <c r="QJN19" s="886"/>
      <c r="QJO19" s="886"/>
      <c r="QJP19" s="885"/>
      <c r="QJQ19" s="886"/>
      <c r="QJR19" s="886"/>
      <c r="QJS19" s="886"/>
      <c r="QJT19" s="885"/>
      <c r="QJU19" s="886"/>
      <c r="QJV19" s="886"/>
      <c r="QJW19" s="886"/>
      <c r="QJX19" s="885"/>
      <c r="QJY19" s="886"/>
      <c r="QJZ19" s="886"/>
      <c r="QKA19" s="886"/>
      <c r="QKB19" s="885"/>
      <c r="QKC19" s="886"/>
      <c r="QKD19" s="886"/>
      <c r="QKE19" s="886"/>
      <c r="QKF19" s="885"/>
      <c r="QKG19" s="886"/>
      <c r="QKH19" s="886"/>
      <c r="QKI19" s="886"/>
      <c r="QKJ19" s="885"/>
      <c r="QKK19" s="886"/>
      <c r="QKL19" s="886"/>
      <c r="QKM19" s="886"/>
      <c r="QKN19" s="885"/>
      <c r="QKO19" s="886"/>
      <c r="QKP19" s="886"/>
      <c r="QKQ19" s="886"/>
      <c r="QKR19" s="885"/>
      <c r="QKS19" s="886"/>
      <c r="QKT19" s="886"/>
      <c r="QKU19" s="886"/>
      <c r="QKV19" s="885"/>
      <c r="QKW19" s="886"/>
      <c r="QKX19" s="886"/>
      <c r="QKY19" s="886"/>
      <c r="QKZ19" s="885"/>
      <c r="QLA19" s="886"/>
      <c r="QLB19" s="886"/>
      <c r="QLC19" s="886"/>
      <c r="QLD19" s="885"/>
      <c r="QLE19" s="886"/>
      <c r="QLF19" s="886"/>
      <c r="QLG19" s="886"/>
      <c r="QLH19" s="885"/>
      <c r="QLI19" s="886"/>
      <c r="QLJ19" s="886"/>
      <c r="QLK19" s="886"/>
      <c r="QLL19" s="885"/>
      <c r="QLM19" s="886"/>
      <c r="QLN19" s="886"/>
      <c r="QLO19" s="886"/>
      <c r="QLP19" s="885"/>
      <c r="QLQ19" s="886"/>
      <c r="QLR19" s="886"/>
      <c r="QLS19" s="886"/>
      <c r="QLT19" s="885"/>
      <c r="QLU19" s="886"/>
      <c r="QLV19" s="886"/>
      <c r="QLW19" s="886"/>
      <c r="QLX19" s="885"/>
      <c r="QLY19" s="886"/>
      <c r="QLZ19" s="886"/>
      <c r="QMA19" s="886"/>
      <c r="QMB19" s="885"/>
      <c r="QMC19" s="886"/>
      <c r="QMD19" s="886"/>
      <c r="QME19" s="886"/>
      <c r="QMF19" s="885"/>
      <c r="QMG19" s="886"/>
      <c r="QMH19" s="886"/>
      <c r="QMI19" s="886"/>
      <c r="QMJ19" s="885"/>
      <c r="QMK19" s="886"/>
      <c r="QML19" s="886"/>
      <c r="QMM19" s="886"/>
      <c r="QMN19" s="885"/>
      <c r="QMO19" s="886"/>
      <c r="QMP19" s="886"/>
      <c r="QMQ19" s="886"/>
      <c r="QMR19" s="885"/>
      <c r="QMS19" s="886"/>
      <c r="QMT19" s="886"/>
      <c r="QMU19" s="886"/>
      <c r="QMV19" s="885"/>
      <c r="QMW19" s="886"/>
      <c r="QMX19" s="886"/>
      <c r="QMY19" s="886"/>
      <c r="QMZ19" s="885"/>
      <c r="QNA19" s="886"/>
      <c r="QNB19" s="886"/>
      <c r="QNC19" s="886"/>
      <c r="QND19" s="885"/>
      <c r="QNE19" s="886"/>
      <c r="QNF19" s="886"/>
      <c r="QNG19" s="886"/>
      <c r="QNH19" s="885"/>
      <c r="QNI19" s="886"/>
      <c r="QNJ19" s="886"/>
      <c r="QNK19" s="886"/>
      <c r="QNL19" s="885"/>
      <c r="QNM19" s="886"/>
      <c r="QNN19" s="886"/>
      <c r="QNO19" s="886"/>
      <c r="QNP19" s="885"/>
      <c r="QNQ19" s="886"/>
      <c r="QNR19" s="886"/>
      <c r="QNS19" s="886"/>
      <c r="QNT19" s="885"/>
      <c r="QNU19" s="886"/>
      <c r="QNV19" s="886"/>
      <c r="QNW19" s="886"/>
      <c r="QNX19" s="885"/>
      <c r="QNY19" s="886"/>
      <c r="QNZ19" s="886"/>
      <c r="QOA19" s="886"/>
      <c r="QOB19" s="885"/>
      <c r="QOC19" s="886"/>
      <c r="QOD19" s="886"/>
      <c r="QOE19" s="886"/>
      <c r="QOF19" s="885"/>
      <c r="QOG19" s="886"/>
      <c r="QOH19" s="886"/>
      <c r="QOI19" s="886"/>
      <c r="QOJ19" s="885"/>
      <c r="QOK19" s="886"/>
      <c r="QOL19" s="886"/>
      <c r="QOM19" s="886"/>
      <c r="QON19" s="885"/>
      <c r="QOO19" s="886"/>
      <c r="QOP19" s="886"/>
      <c r="QOQ19" s="886"/>
      <c r="QOR19" s="885"/>
      <c r="QOS19" s="886"/>
      <c r="QOT19" s="886"/>
      <c r="QOU19" s="886"/>
      <c r="QOV19" s="885"/>
      <c r="QOW19" s="886"/>
      <c r="QOX19" s="886"/>
      <c r="QOY19" s="886"/>
      <c r="QOZ19" s="885"/>
      <c r="QPA19" s="886"/>
      <c r="QPB19" s="886"/>
      <c r="QPC19" s="886"/>
      <c r="QPD19" s="885"/>
      <c r="QPE19" s="886"/>
      <c r="QPF19" s="886"/>
      <c r="QPG19" s="886"/>
      <c r="QPH19" s="885"/>
      <c r="QPI19" s="886"/>
      <c r="QPJ19" s="886"/>
      <c r="QPK19" s="886"/>
      <c r="QPL19" s="885"/>
      <c r="QPM19" s="886"/>
      <c r="QPN19" s="886"/>
      <c r="QPO19" s="886"/>
      <c r="QPP19" s="885"/>
      <c r="QPQ19" s="886"/>
      <c r="QPR19" s="886"/>
      <c r="QPS19" s="886"/>
      <c r="QPT19" s="885"/>
      <c r="QPU19" s="886"/>
      <c r="QPV19" s="886"/>
      <c r="QPW19" s="886"/>
      <c r="QPX19" s="885"/>
      <c r="QPY19" s="886"/>
      <c r="QPZ19" s="886"/>
      <c r="QQA19" s="886"/>
      <c r="QQB19" s="885"/>
      <c r="QQC19" s="886"/>
      <c r="QQD19" s="886"/>
      <c r="QQE19" s="886"/>
      <c r="QQF19" s="885"/>
      <c r="QQG19" s="886"/>
      <c r="QQH19" s="886"/>
      <c r="QQI19" s="886"/>
      <c r="QQJ19" s="885"/>
      <c r="QQK19" s="886"/>
      <c r="QQL19" s="886"/>
      <c r="QQM19" s="886"/>
      <c r="QQN19" s="885"/>
      <c r="QQO19" s="886"/>
      <c r="QQP19" s="886"/>
      <c r="QQQ19" s="886"/>
      <c r="QQR19" s="885"/>
      <c r="QQS19" s="886"/>
      <c r="QQT19" s="886"/>
      <c r="QQU19" s="886"/>
      <c r="QQV19" s="885"/>
      <c r="QQW19" s="886"/>
      <c r="QQX19" s="886"/>
      <c r="QQY19" s="886"/>
      <c r="QQZ19" s="885"/>
      <c r="QRA19" s="886"/>
      <c r="QRB19" s="886"/>
      <c r="QRC19" s="886"/>
      <c r="QRD19" s="885"/>
      <c r="QRE19" s="886"/>
      <c r="QRF19" s="886"/>
      <c r="QRG19" s="886"/>
      <c r="QRH19" s="885"/>
      <c r="QRI19" s="886"/>
      <c r="QRJ19" s="886"/>
      <c r="QRK19" s="886"/>
      <c r="QRL19" s="885"/>
      <c r="QRM19" s="886"/>
      <c r="QRN19" s="886"/>
      <c r="QRO19" s="886"/>
      <c r="QRP19" s="885"/>
      <c r="QRQ19" s="886"/>
      <c r="QRR19" s="886"/>
      <c r="QRS19" s="886"/>
      <c r="QRT19" s="885"/>
      <c r="QRU19" s="886"/>
      <c r="QRV19" s="886"/>
      <c r="QRW19" s="886"/>
      <c r="QRX19" s="885"/>
      <c r="QRY19" s="886"/>
      <c r="QRZ19" s="886"/>
      <c r="QSA19" s="886"/>
      <c r="QSB19" s="885"/>
      <c r="QSC19" s="886"/>
      <c r="QSD19" s="886"/>
      <c r="QSE19" s="886"/>
      <c r="QSF19" s="885"/>
      <c r="QSG19" s="886"/>
      <c r="QSH19" s="886"/>
      <c r="QSI19" s="886"/>
      <c r="QSJ19" s="885"/>
      <c r="QSK19" s="886"/>
      <c r="QSL19" s="886"/>
      <c r="QSM19" s="886"/>
      <c r="QSN19" s="885"/>
      <c r="QSO19" s="886"/>
      <c r="QSP19" s="886"/>
      <c r="QSQ19" s="886"/>
      <c r="QSR19" s="885"/>
      <c r="QSS19" s="886"/>
      <c r="QST19" s="886"/>
      <c r="QSU19" s="886"/>
      <c r="QSV19" s="885"/>
      <c r="QSW19" s="886"/>
      <c r="QSX19" s="886"/>
      <c r="QSY19" s="886"/>
      <c r="QSZ19" s="885"/>
      <c r="QTA19" s="886"/>
      <c r="QTB19" s="886"/>
      <c r="QTC19" s="886"/>
      <c r="QTD19" s="885"/>
      <c r="QTE19" s="886"/>
      <c r="QTF19" s="886"/>
      <c r="QTG19" s="886"/>
      <c r="QTH19" s="885"/>
      <c r="QTI19" s="886"/>
      <c r="QTJ19" s="886"/>
      <c r="QTK19" s="886"/>
      <c r="QTL19" s="885"/>
      <c r="QTM19" s="886"/>
      <c r="QTN19" s="886"/>
      <c r="QTO19" s="886"/>
      <c r="QTP19" s="885"/>
      <c r="QTQ19" s="886"/>
      <c r="QTR19" s="886"/>
      <c r="QTS19" s="886"/>
      <c r="QTT19" s="885"/>
      <c r="QTU19" s="886"/>
      <c r="QTV19" s="886"/>
      <c r="QTW19" s="886"/>
      <c r="QTX19" s="885"/>
      <c r="QTY19" s="886"/>
      <c r="QTZ19" s="886"/>
      <c r="QUA19" s="886"/>
      <c r="QUB19" s="885"/>
      <c r="QUC19" s="886"/>
      <c r="QUD19" s="886"/>
      <c r="QUE19" s="886"/>
      <c r="QUF19" s="885"/>
      <c r="QUG19" s="886"/>
      <c r="QUH19" s="886"/>
      <c r="QUI19" s="886"/>
      <c r="QUJ19" s="885"/>
      <c r="QUK19" s="886"/>
      <c r="QUL19" s="886"/>
      <c r="QUM19" s="886"/>
      <c r="QUN19" s="885"/>
      <c r="QUO19" s="886"/>
      <c r="QUP19" s="886"/>
      <c r="QUQ19" s="886"/>
      <c r="QUR19" s="885"/>
      <c r="QUS19" s="886"/>
      <c r="QUT19" s="886"/>
      <c r="QUU19" s="886"/>
      <c r="QUV19" s="885"/>
      <c r="QUW19" s="886"/>
      <c r="QUX19" s="886"/>
      <c r="QUY19" s="886"/>
      <c r="QUZ19" s="885"/>
      <c r="QVA19" s="886"/>
      <c r="QVB19" s="886"/>
      <c r="QVC19" s="886"/>
      <c r="QVD19" s="885"/>
      <c r="QVE19" s="886"/>
      <c r="QVF19" s="886"/>
      <c r="QVG19" s="886"/>
      <c r="QVH19" s="885"/>
      <c r="QVI19" s="886"/>
      <c r="QVJ19" s="886"/>
      <c r="QVK19" s="886"/>
      <c r="QVL19" s="885"/>
      <c r="QVM19" s="886"/>
      <c r="QVN19" s="886"/>
      <c r="QVO19" s="886"/>
      <c r="QVP19" s="885"/>
      <c r="QVQ19" s="886"/>
      <c r="QVR19" s="886"/>
      <c r="QVS19" s="886"/>
      <c r="QVT19" s="885"/>
      <c r="QVU19" s="886"/>
      <c r="QVV19" s="886"/>
      <c r="QVW19" s="886"/>
      <c r="QVX19" s="885"/>
      <c r="QVY19" s="886"/>
      <c r="QVZ19" s="886"/>
      <c r="QWA19" s="886"/>
      <c r="QWB19" s="885"/>
      <c r="QWC19" s="886"/>
      <c r="QWD19" s="886"/>
      <c r="QWE19" s="886"/>
      <c r="QWF19" s="885"/>
      <c r="QWG19" s="886"/>
      <c r="QWH19" s="886"/>
      <c r="QWI19" s="886"/>
      <c r="QWJ19" s="885"/>
      <c r="QWK19" s="886"/>
      <c r="QWL19" s="886"/>
      <c r="QWM19" s="886"/>
      <c r="QWN19" s="885"/>
      <c r="QWO19" s="886"/>
      <c r="QWP19" s="886"/>
      <c r="QWQ19" s="886"/>
      <c r="QWR19" s="885"/>
      <c r="QWS19" s="886"/>
      <c r="QWT19" s="886"/>
      <c r="QWU19" s="886"/>
      <c r="QWV19" s="885"/>
      <c r="QWW19" s="886"/>
      <c r="QWX19" s="886"/>
      <c r="QWY19" s="886"/>
      <c r="QWZ19" s="885"/>
      <c r="QXA19" s="886"/>
      <c r="QXB19" s="886"/>
      <c r="QXC19" s="886"/>
      <c r="QXD19" s="885"/>
      <c r="QXE19" s="886"/>
      <c r="QXF19" s="886"/>
      <c r="QXG19" s="886"/>
      <c r="QXH19" s="885"/>
      <c r="QXI19" s="886"/>
      <c r="QXJ19" s="886"/>
      <c r="QXK19" s="886"/>
      <c r="QXL19" s="885"/>
      <c r="QXM19" s="886"/>
      <c r="QXN19" s="886"/>
      <c r="QXO19" s="886"/>
      <c r="QXP19" s="885"/>
      <c r="QXQ19" s="886"/>
      <c r="QXR19" s="886"/>
      <c r="QXS19" s="886"/>
      <c r="QXT19" s="885"/>
      <c r="QXU19" s="886"/>
      <c r="QXV19" s="886"/>
      <c r="QXW19" s="886"/>
      <c r="QXX19" s="885"/>
      <c r="QXY19" s="886"/>
      <c r="QXZ19" s="886"/>
      <c r="QYA19" s="886"/>
      <c r="QYB19" s="885"/>
      <c r="QYC19" s="886"/>
      <c r="QYD19" s="886"/>
      <c r="QYE19" s="886"/>
      <c r="QYF19" s="885"/>
      <c r="QYG19" s="886"/>
      <c r="QYH19" s="886"/>
      <c r="QYI19" s="886"/>
      <c r="QYJ19" s="885"/>
      <c r="QYK19" s="886"/>
      <c r="QYL19" s="886"/>
      <c r="QYM19" s="886"/>
      <c r="QYN19" s="885"/>
      <c r="QYO19" s="886"/>
      <c r="QYP19" s="886"/>
      <c r="QYQ19" s="886"/>
      <c r="QYR19" s="885"/>
      <c r="QYS19" s="886"/>
      <c r="QYT19" s="886"/>
      <c r="QYU19" s="886"/>
      <c r="QYV19" s="885"/>
      <c r="QYW19" s="886"/>
      <c r="QYX19" s="886"/>
      <c r="QYY19" s="886"/>
      <c r="QYZ19" s="885"/>
      <c r="QZA19" s="886"/>
      <c r="QZB19" s="886"/>
      <c r="QZC19" s="886"/>
      <c r="QZD19" s="885"/>
      <c r="QZE19" s="886"/>
      <c r="QZF19" s="886"/>
      <c r="QZG19" s="886"/>
      <c r="QZH19" s="885"/>
      <c r="QZI19" s="886"/>
      <c r="QZJ19" s="886"/>
      <c r="QZK19" s="886"/>
      <c r="QZL19" s="885"/>
      <c r="QZM19" s="886"/>
      <c r="QZN19" s="886"/>
      <c r="QZO19" s="886"/>
      <c r="QZP19" s="885"/>
      <c r="QZQ19" s="886"/>
      <c r="QZR19" s="886"/>
      <c r="QZS19" s="886"/>
      <c r="QZT19" s="885"/>
      <c r="QZU19" s="886"/>
      <c r="QZV19" s="886"/>
      <c r="QZW19" s="886"/>
      <c r="QZX19" s="885"/>
      <c r="QZY19" s="886"/>
      <c r="QZZ19" s="886"/>
      <c r="RAA19" s="886"/>
      <c r="RAB19" s="885"/>
      <c r="RAC19" s="886"/>
      <c r="RAD19" s="886"/>
      <c r="RAE19" s="886"/>
      <c r="RAF19" s="885"/>
      <c r="RAG19" s="886"/>
      <c r="RAH19" s="886"/>
      <c r="RAI19" s="886"/>
      <c r="RAJ19" s="885"/>
      <c r="RAK19" s="886"/>
      <c r="RAL19" s="886"/>
      <c r="RAM19" s="886"/>
      <c r="RAN19" s="885"/>
      <c r="RAO19" s="886"/>
      <c r="RAP19" s="886"/>
      <c r="RAQ19" s="886"/>
      <c r="RAR19" s="885"/>
      <c r="RAS19" s="886"/>
      <c r="RAT19" s="886"/>
      <c r="RAU19" s="886"/>
      <c r="RAV19" s="885"/>
      <c r="RAW19" s="886"/>
      <c r="RAX19" s="886"/>
      <c r="RAY19" s="886"/>
      <c r="RAZ19" s="885"/>
      <c r="RBA19" s="886"/>
      <c r="RBB19" s="886"/>
      <c r="RBC19" s="886"/>
      <c r="RBD19" s="885"/>
      <c r="RBE19" s="886"/>
      <c r="RBF19" s="886"/>
      <c r="RBG19" s="886"/>
      <c r="RBH19" s="885"/>
      <c r="RBI19" s="886"/>
      <c r="RBJ19" s="886"/>
      <c r="RBK19" s="886"/>
      <c r="RBL19" s="885"/>
      <c r="RBM19" s="886"/>
      <c r="RBN19" s="886"/>
      <c r="RBO19" s="886"/>
      <c r="RBP19" s="885"/>
      <c r="RBQ19" s="886"/>
      <c r="RBR19" s="886"/>
      <c r="RBS19" s="886"/>
      <c r="RBT19" s="885"/>
      <c r="RBU19" s="886"/>
      <c r="RBV19" s="886"/>
      <c r="RBW19" s="886"/>
      <c r="RBX19" s="885"/>
      <c r="RBY19" s="886"/>
      <c r="RBZ19" s="886"/>
      <c r="RCA19" s="886"/>
      <c r="RCB19" s="885"/>
      <c r="RCC19" s="886"/>
      <c r="RCD19" s="886"/>
      <c r="RCE19" s="886"/>
      <c r="RCF19" s="885"/>
      <c r="RCG19" s="886"/>
      <c r="RCH19" s="886"/>
      <c r="RCI19" s="886"/>
      <c r="RCJ19" s="885"/>
      <c r="RCK19" s="886"/>
      <c r="RCL19" s="886"/>
      <c r="RCM19" s="886"/>
      <c r="RCN19" s="885"/>
      <c r="RCO19" s="886"/>
      <c r="RCP19" s="886"/>
      <c r="RCQ19" s="886"/>
      <c r="RCR19" s="885"/>
      <c r="RCS19" s="886"/>
      <c r="RCT19" s="886"/>
      <c r="RCU19" s="886"/>
      <c r="RCV19" s="885"/>
      <c r="RCW19" s="886"/>
      <c r="RCX19" s="886"/>
      <c r="RCY19" s="886"/>
      <c r="RCZ19" s="885"/>
      <c r="RDA19" s="886"/>
      <c r="RDB19" s="886"/>
      <c r="RDC19" s="886"/>
      <c r="RDD19" s="885"/>
      <c r="RDE19" s="886"/>
      <c r="RDF19" s="886"/>
      <c r="RDG19" s="886"/>
      <c r="RDH19" s="885"/>
      <c r="RDI19" s="886"/>
      <c r="RDJ19" s="886"/>
      <c r="RDK19" s="886"/>
      <c r="RDL19" s="885"/>
      <c r="RDM19" s="886"/>
      <c r="RDN19" s="886"/>
      <c r="RDO19" s="886"/>
      <c r="RDP19" s="885"/>
      <c r="RDQ19" s="886"/>
      <c r="RDR19" s="886"/>
      <c r="RDS19" s="886"/>
      <c r="RDT19" s="885"/>
      <c r="RDU19" s="886"/>
      <c r="RDV19" s="886"/>
      <c r="RDW19" s="886"/>
      <c r="RDX19" s="885"/>
      <c r="RDY19" s="886"/>
      <c r="RDZ19" s="886"/>
      <c r="REA19" s="886"/>
      <c r="REB19" s="885"/>
      <c r="REC19" s="886"/>
      <c r="RED19" s="886"/>
      <c r="REE19" s="886"/>
      <c r="REF19" s="885"/>
      <c r="REG19" s="886"/>
      <c r="REH19" s="886"/>
      <c r="REI19" s="886"/>
      <c r="REJ19" s="885"/>
      <c r="REK19" s="886"/>
      <c r="REL19" s="886"/>
      <c r="REM19" s="886"/>
      <c r="REN19" s="885"/>
      <c r="REO19" s="886"/>
      <c r="REP19" s="886"/>
      <c r="REQ19" s="886"/>
      <c r="RER19" s="885"/>
      <c r="RES19" s="886"/>
      <c r="RET19" s="886"/>
      <c r="REU19" s="886"/>
      <c r="REV19" s="885"/>
      <c r="REW19" s="886"/>
      <c r="REX19" s="886"/>
      <c r="REY19" s="886"/>
      <c r="REZ19" s="885"/>
      <c r="RFA19" s="886"/>
      <c r="RFB19" s="886"/>
      <c r="RFC19" s="886"/>
      <c r="RFD19" s="885"/>
      <c r="RFE19" s="886"/>
      <c r="RFF19" s="886"/>
      <c r="RFG19" s="886"/>
      <c r="RFH19" s="885"/>
      <c r="RFI19" s="886"/>
      <c r="RFJ19" s="886"/>
      <c r="RFK19" s="886"/>
      <c r="RFL19" s="885"/>
      <c r="RFM19" s="886"/>
      <c r="RFN19" s="886"/>
      <c r="RFO19" s="886"/>
      <c r="RFP19" s="885"/>
      <c r="RFQ19" s="886"/>
      <c r="RFR19" s="886"/>
      <c r="RFS19" s="886"/>
      <c r="RFT19" s="885"/>
      <c r="RFU19" s="886"/>
      <c r="RFV19" s="886"/>
      <c r="RFW19" s="886"/>
      <c r="RFX19" s="885"/>
      <c r="RFY19" s="886"/>
      <c r="RFZ19" s="886"/>
      <c r="RGA19" s="886"/>
      <c r="RGB19" s="885"/>
      <c r="RGC19" s="886"/>
      <c r="RGD19" s="886"/>
      <c r="RGE19" s="886"/>
      <c r="RGF19" s="885"/>
      <c r="RGG19" s="886"/>
      <c r="RGH19" s="886"/>
      <c r="RGI19" s="886"/>
      <c r="RGJ19" s="885"/>
      <c r="RGK19" s="886"/>
      <c r="RGL19" s="886"/>
      <c r="RGM19" s="886"/>
      <c r="RGN19" s="885"/>
      <c r="RGO19" s="886"/>
      <c r="RGP19" s="886"/>
      <c r="RGQ19" s="886"/>
      <c r="RGR19" s="885"/>
      <c r="RGS19" s="886"/>
      <c r="RGT19" s="886"/>
      <c r="RGU19" s="886"/>
      <c r="RGV19" s="885"/>
      <c r="RGW19" s="886"/>
      <c r="RGX19" s="886"/>
      <c r="RGY19" s="886"/>
      <c r="RGZ19" s="885"/>
      <c r="RHA19" s="886"/>
      <c r="RHB19" s="886"/>
      <c r="RHC19" s="886"/>
      <c r="RHD19" s="885"/>
      <c r="RHE19" s="886"/>
      <c r="RHF19" s="886"/>
      <c r="RHG19" s="886"/>
      <c r="RHH19" s="885"/>
      <c r="RHI19" s="886"/>
      <c r="RHJ19" s="886"/>
      <c r="RHK19" s="886"/>
      <c r="RHL19" s="885"/>
      <c r="RHM19" s="886"/>
      <c r="RHN19" s="886"/>
      <c r="RHO19" s="886"/>
      <c r="RHP19" s="885"/>
      <c r="RHQ19" s="886"/>
      <c r="RHR19" s="886"/>
      <c r="RHS19" s="886"/>
      <c r="RHT19" s="885"/>
      <c r="RHU19" s="886"/>
      <c r="RHV19" s="886"/>
      <c r="RHW19" s="886"/>
      <c r="RHX19" s="885"/>
      <c r="RHY19" s="886"/>
      <c r="RHZ19" s="886"/>
      <c r="RIA19" s="886"/>
      <c r="RIB19" s="885"/>
      <c r="RIC19" s="886"/>
      <c r="RID19" s="886"/>
      <c r="RIE19" s="886"/>
      <c r="RIF19" s="885"/>
      <c r="RIG19" s="886"/>
      <c r="RIH19" s="886"/>
      <c r="RII19" s="886"/>
      <c r="RIJ19" s="885"/>
      <c r="RIK19" s="886"/>
      <c r="RIL19" s="886"/>
      <c r="RIM19" s="886"/>
      <c r="RIN19" s="885"/>
      <c r="RIO19" s="886"/>
      <c r="RIP19" s="886"/>
      <c r="RIQ19" s="886"/>
      <c r="RIR19" s="885"/>
      <c r="RIS19" s="886"/>
      <c r="RIT19" s="886"/>
      <c r="RIU19" s="886"/>
      <c r="RIV19" s="885"/>
      <c r="RIW19" s="886"/>
      <c r="RIX19" s="886"/>
      <c r="RIY19" s="886"/>
      <c r="RIZ19" s="885"/>
      <c r="RJA19" s="886"/>
      <c r="RJB19" s="886"/>
      <c r="RJC19" s="886"/>
      <c r="RJD19" s="885"/>
      <c r="RJE19" s="886"/>
      <c r="RJF19" s="886"/>
      <c r="RJG19" s="886"/>
      <c r="RJH19" s="885"/>
      <c r="RJI19" s="886"/>
      <c r="RJJ19" s="886"/>
      <c r="RJK19" s="886"/>
      <c r="RJL19" s="885"/>
      <c r="RJM19" s="886"/>
      <c r="RJN19" s="886"/>
      <c r="RJO19" s="886"/>
      <c r="RJP19" s="885"/>
      <c r="RJQ19" s="886"/>
      <c r="RJR19" s="886"/>
      <c r="RJS19" s="886"/>
      <c r="RJT19" s="885"/>
      <c r="RJU19" s="886"/>
      <c r="RJV19" s="886"/>
      <c r="RJW19" s="886"/>
      <c r="RJX19" s="885"/>
      <c r="RJY19" s="886"/>
      <c r="RJZ19" s="886"/>
      <c r="RKA19" s="886"/>
      <c r="RKB19" s="885"/>
      <c r="RKC19" s="886"/>
      <c r="RKD19" s="886"/>
      <c r="RKE19" s="886"/>
      <c r="RKF19" s="885"/>
      <c r="RKG19" s="886"/>
      <c r="RKH19" s="886"/>
      <c r="RKI19" s="886"/>
      <c r="RKJ19" s="885"/>
      <c r="RKK19" s="886"/>
      <c r="RKL19" s="886"/>
      <c r="RKM19" s="886"/>
      <c r="RKN19" s="885"/>
      <c r="RKO19" s="886"/>
      <c r="RKP19" s="886"/>
      <c r="RKQ19" s="886"/>
      <c r="RKR19" s="885"/>
      <c r="RKS19" s="886"/>
      <c r="RKT19" s="886"/>
      <c r="RKU19" s="886"/>
      <c r="RKV19" s="885"/>
      <c r="RKW19" s="886"/>
      <c r="RKX19" s="886"/>
      <c r="RKY19" s="886"/>
      <c r="RKZ19" s="885"/>
      <c r="RLA19" s="886"/>
      <c r="RLB19" s="886"/>
      <c r="RLC19" s="886"/>
      <c r="RLD19" s="885"/>
      <c r="RLE19" s="886"/>
      <c r="RLF19" s="886"/>
      <c r="RLG19" s="886"/>
      <c r="RLH19" s="885"/>
      <c r="RLI19" s="886"/>
      <c r="RLJ19" s="886"/>
      <c r="RLK19" s="886"/>
      <c r="RLL19" s="885"/>
      <c r="RLM19" s="886"/>
      <c r="RLN19" s="886"/>
      <c r="RLO19" s="886"/>
      <c r="RLP19" s="885"/>
      <c r="RLQ19" s="886"/>
      <c r="RLR19" s="886"/>
      <c r="RLS19" s="886"/>
      <c r="RLT19" s="885"/>
      <c r="RLU19" s="886"/>
      <c r="RLV19" s="886"/>
      <c r="RLW19" s="886"/>
      <c r="RLX19" s="885"/>
      <c r="RLY19" s="886"/>
      <c r="RLZ19" s="886"/>
      <c r="RMA19" s="886"/>
      <c r="RMB19" s="885"/>
      <c r="RMC19" s="886"/>
      <c r="RMD19" s="886"/>
      <c r="RME19" s="886"/>
      <c r="RMF19" s="885"/>
      <c r="RMG19" s="886"/>
      <c r="RMH19" s="886"/>
      <c r="RMI19" s="886"/>
      <c r="RMJ19" s="885"/>
      <c r="RMK19" s="886"/>
      <c r="RML19" s="886"/>
      <c r="RMM19" s="886"/>
      <c r="RMN19" s="885"/>
      <c r="RMO19" s="886"/>
      <c r="RMP19" s="886"/>
      <c r="RMQ19" s="886"/>
      <c r="RMR19" s="885"/>
      <c r="RMS19" s="886"/>
      <c r="RMT19" s="886"/>
      <c r="RMU19" s="886"/>
      <c r="RMV19" s="885"/>
      <c r="RMW19" s="886"/>
      <c r="RMX19" s="886"/>
      <c r="RMY19" s="886"/>
      <c r="RMZ19" s="885"/>
      <c r="RNA19" s="886"/>
      <c r="RNB19" s="886"/>
      <c r="RNC19" s="886"/>
      <c r="RND19" s="885"/>
      <c r="RNE19" s="886"/>
      <c r="RNF19" s="886"/>
      <c r="RNG19" s="886"/>
      <c r="RNH19" s="885"/>
      <c r="RNI19" s="886"/>
      <c r="RNJ19" s="886"/>
      <c r="RNK19" s="886"/>
      <c r="RNL19" s="885"/>
      <c r="RNM19" s="886"/>
      <c r="RNN19" s="886"/>
      <c r="RNO19" s="886"/>
      <c r="RNP19" s="885"/>
      <c r="RNQ19" s="886"/>
      <c r="RNR19" s="886"/>
      <c r="RNS19" s="886"/>
      <c r="RNT19" s="885"/>
      <c r="RNU19" s="886"/>
      <c r="RNV19" s="886"/>
      <c r="RNW19" s="886"/>
      <c r="RNX19" s="885"/>
      <c r="RNY19" s="886"/>
      <c r="RNZ19" s="886"/>
      <c r="ROA19" s="886"/>
      <c r="ROB19" s="885"/>
      <c r="ROC19" s="886"/>
      <c r="ROD19" s="886"/>
      <c r="ROE19" s="886"/>
      <c r="ROF19" s="885"/>
      <c r="ROG19" s="886"/>
      <c r="ROH19" s="886"/>
      <c r="ROI19" s="886"/>
      <c r="ROJ19" s="885"/>
      <c r="ROK19" s="886"/>
      <c r="ROL19" s="886"/>
      <c r="ROM19" s="886"/>
      <c r="RON19" s="885"/>
      <c r="ROO19" s="886"/>
      <c r="ROP19" s="886"/>
      <c r="ROQ19" s="886"/>
      <c r="ROR19" s="885"/>
      <c r="ROS19" s="886"/>
      <c r="ROT19" s="886"/>
      <c r="ROU19" s="886"/>
      <c r="ROV19" s="885"/>
      <c r="ROW19" s="886"/>
      <c r="ROX19" s="886"/>
      <c r="ROY19" s="886"/>
      <c r="ROZ19" s="885"/>
      <c r="RPA19" s="886"/>
      <c r="RPB19" s="886"/>
      <c r="RPC19" s="886"/>
      <c r="RPD19" s="885"/>
      <c r="RPE19" s="886"/>
      <c r="RPF19" s="886"/>
      <c r="RPG19" s="886"/>
      <c r="RPH19" s="885"/>
      <c r="RPI19" s="886"/>
      <c r="RPJ19" s="886"/>
      <c r="RPK19" s="886"/>
      <c r="RPL19" s="885"/>
      <c r="RPM19" s="886"/>
      <c r="RPN19" s="886"/>
      <c r="RPO19" s="886"/>
      <c r="RPP19" s="885"/>
      <c r="RPQ19" s="886"/>
      <c r="RPR19" s="886"/>
      <c r="RPS19" s="886"/>
      <c r="RPT19" s="885"/>
      <c r="RPU19" s="886"/>
      <c r="RPV19" s="886"/>
      <c r="RPW19" s="886"/>
      <c r="RPX19" s="885"/>
      <c r="RPY19" s="886"/>
      <c r="RPZ19" s="886"/>
      <c r="RQA19" s="886"/>
      <c r="RQB19" s="885"/>
      <c r="RQC19" s="886"/>
      <c r="RQD19" s="886"/>
      <c r="RQE19" s="886"/>
      <c r="RQF19" s="885"/>
      <c r="RQG19" s="886"/>
      <c r="RQH19" s="886"/>
      <c r="RQI19" s="886"/>
      <c r="RQJ19" s="885"/>
      <c r="RQK19" s="886"/>
      <c r="RQL19" s="886"/>
      <c r="RQM19" s="886"/>
      <c r="RQN19" s="885"/>
      <c r="RQO19" s="886"/>
      <c r="RQP19" s="886"/>
      <c r="RQQ19" s="886"/>
      <c r="RQR19" s="885"/>
      <c r="RQS19" s="886"/>
      <c r="RQT19" s="886"/>
      <c r="RQU19" s="886"/>
      <c r="RQV19" s="885"/>
      <c r="RQW19" s="886"/>
      <c r="RQX19" s="886"/>
      <c r="RQY19" s="886"/>
      <c r="RQZ19" s="885"/>
      <c r="RRA19" s="886"/>
      <c r="RRB19" s="886"/>
      <c r="RRC19" s="886"/>
      <c r="RRD19" s="885"/>
      <c r="RRE19" s="886"/>
      <c r="RRF19" s="886"/>
      <c r="RRG19" s="886"/>
      <c r="RRH19" s="885"/>
      <c r="RRI19" s="886"/>
      <c r="RRJ19" s="886"/>
      <c r="RRK19" s="886"/>
      <c r="RRL19" s="885"/>
      <c r="RRM19" s="886"/>
      <c r="RRN19" s="886"/>
      <c r="RRO19" s="886"/>
      <c r="RRP19" s="885"/>
      <c r="RRQ19" s="886"/>
      <c r="RRR19" s="886"/>
      <c r="RRS19" s="886"/>
      <c r="RRT19" s="885"/>
      <c r="RRU19" s="886"/>
      <c r="RRV19" s="886"/>
      <c r="RRW19" s="886"/>
      <c r="RRX19" s="885"/>
      <c r="RRY19" s="886"/>
      <c r="RRZ19" s="886"/>
      <c r="RSA19" s="886"/>
      <c r="RSB19" s="885"/>
      <c r="RSC19" s="886"/>
      <c r="RSD19" s="886"/>
      <c r="RSE19" s="886"/>
      <c r="RSF19" s="885"/>
      <c r="RSG19" s="886"/>
      <c r="RSH19" s="886"/>
      <c r="RSI19" s="886"/>
      <c r="RSJ19" s="885"/>
      <c r="RSK19" s="886"/>
      <c r="RSL19" s="886"/>
      <c r="RSM19" s="886"/>
      <c r="RSN19" s="885"/>
      <c r="RSO19" s="886"/>
      <c r="RSP19" s="886"/>
      <c r="RSQ19" s="886"/>
      <c r="RSR19" s="885"/>
      <c r="RSS19" s="886"/>
      <c r="RST19" s="886"/>
      <c r="RSU19" s="886"/>
      <c r="RSV19" s="885"/>
      <c r="RSW19" s="886"/>
      <c r="RSX19" s="886"/>
      <c r="RSY19" s="886"/>
      <c r="RSZ19" s="885"/>
      <c r="RTA19" s="886"/>
      <c r="RTB19" s="886"/>
      <c r="RTC19" s="886"/>
      <c r="RTD19" s="885"/>
      <c r="RTE19" s="886"/>
      <c r="RTF19" s="886"/>
      <c r="RTG19" s="886"/>
      <c r="RTH19" s="885"/>
      <c r="RTI19" s="886"/>
      <c r="RTJ19" s="886"/>
      <c r="RTK19" s="886"/>
      <c r="RTL19" s="885"/>
      <c r="RTM19" s="886"/>
      <c r="RTN19" s="886"/>
      <c r="RTO19" s="886"/>
      <c r="RTP19" s="885"/>
      <c r="RTQ19" s="886"/>
      <c r="RTR19" s="886"/>
      <c r="RTS19" s="886"/>
      <c r="RTT19" s="885"/>
      <c r="RTU19" s="886"/>
      <c r="RTV19" s="886"/>
      <c r="RTW19" s="886"/>
      <c r="RTX19" s="885"/>
      <c r="RTY19" s="886"/>
      <c r="RTZ19" s="886"/>
      <c r="RUA19" s="886"/>
      <c r="RUB19" s="885"/>
      <c r="RUC19" s="886"/>
      <c r="RUD19" s="886"/>
      <c r="RUE19" s="886"/>
      <c r="RUF19" s="885"/>
      <c r="RUG19" s="886"/>
      <c r="RUH19" s="886"/>
      <c r="RUI19" s="886"/>
      <c r="RUJ19" s="885"/>
      <c r="RUK19" s="886"/>
      <c r="RUL19" s="886"/>
      <c r="RUM19" s="886"/>
      <c r="RUN19" s="885"/>
      <c r="RUO19" s="886"/>
      <c r="RUP19" s="886"/>
      <c r="RUQ19" s="886"/>
      <c r="RUR19" s="885"/>
      <c r="RUS19" s="886"/>
      <c r="RUT19" s="886"/>
      <c r="RUU19" s="886"/>
      <c r="RUV19" s="885"/>
      <c r="RUW19" s="886"/>
      <c r="RUX19" s="886"/>
      <c r="RUY19" s="886"/>
      <c r="RUZ19" s="885"/>
      <c r="RVA19" s="886"/>
      <c r="RVB19" s="886"/>
      <c r="RVC19" s="886"/>
      <c r="RVD19" s="885"/>
      <c r="RVE19" s="886"/>
      <c r="RVF19" s="886"/>
      <c r="RVG19" s="886"/>
      <c r="RVH19" s="885"/>
      <c r="RVI19" s="886"/>
      <c r="RVJ19" s="886"/>
      <c r="RVK19" s="886"/>
      <c r="RVL19" s="885"/>
      <c r="RVM19" s="886"/>
      <c r="RVN19" s="886"/>
      <c r="RVO19" s="886"/>
      <c r="RVP19" s="885"/>
      <c r="RVQ19" s="886"/>
      <c r="RVR19" s="886"/>
      <c r="RVS19" s="886"/>
      <c r="RVT19" s="885"/>
      <c r="RVU19" s="886"/>
      <c r="RVV19" s="886"/>
      <c r="RVW19" s="886"/>
      <c r="RVX19" s="885"/>
      <c r="RVY19" s="886"/>
      <c r="RVZ19" s="886"/>
      <c r="RWA19" s="886"/>
      <c r="RWB19" s="885"/>
      <c r="RWC19" s="886"/>
      <c r="RWD19" s="886"/>
      <c r="RWE19" s="886"/>
      <c r="RWF19" s="885"/>
      <c r="RWG19" s="886"/>
      <c r="RWH19" s="886"/>
      <c r="RWI19" s="886"/>
      <c r="RWJ19" s="885"/>
      <c r="RWK19" s="886"/>
      <c r="RWL19" s="886"/>
      <c r="RWM19" s="886"/>
      <c r="RWN19" s="885"/>
      <c r="RWO19" s="886"/>
      <c r="RWP19" s="886"/>
      <c r="RWQ19" s="886"/>
      <c r="RWR19" s="885"/>
      <c r="RWS19" s="886"/>
      <c r="RWT19" s="886"/>
      <c r="RWU19" s="886"/>
      <c r="RWV19" s="885"/>
      <c r="RWW19" s="886"/>
      <c r="RWX19" s="886"/>
      <c r="RWY19" s="886"/>
      <c r="RWZ19" s="885"/>
      <c r="RXA19" s="886"/>
      <c r="RXB19" s="886"/>
      <c r="RXC19" s="886"/>
      <c r="RXD19" s="885"/>
      <c r="RXE19" s="886"/>
      <c r="RXF19" s="886"/>
      <c r="RXG19" s="886"/>
      <c r="RXH19" s="885"/>
      <c r="RXI19" s="886"/>
      <c r="RXJ19" s="886"/>
      <c r="RXK19" s="886"/>
      <c r="RXL19" s="885"/>
      <c r="RXM19" s="886"/>
      <c r="RXN19" s="886"/>
      <c r="RXO19" s="886"/>
      <c r="RXP19" s="885"/>
      <c r="RXQ19" s="886"/>
      <c r="RXR19" s="886"/>
      <c r="RXS19" s="886"/>
      <c r="RXT19" s="885"/>
      <c r="RXU19" s="886"/>
      <c r="RXV19" s="886"/>
      <c r="RXW19" s="886"/>
      <c r="RXX19" s="885"/>
      <c r="RXY19" s="886"/>
      <c r="RXZ19" s="886"/>
      <c r="RYA19" s="886"/>
      <c r="RYB19" s="885"/>
      <c r="RYC19" s="886"/>
      <c r="RYD19" s="886"/>
      <c r="RYE19" s="886"/>
      <c r="RYF19" s="885"/>
      <c r="RYG19" s="886"/>
      <c r="RYH19" s="886"/>
      <c r="RYI19" s="886"/>
      <c r="RYJ19" s="885"/>
      <c r="RYK19" s="886"/>
      <c r="RYL19" s="886"/>
      <c r="RYM19" s="886"/>
      <c r="RYN19" s="885"/>
      <c r="RYO19" s="886"/>
      <c r="RYP19" s="886"/>
      <c r="RYQ19" s="886"/>
      <c r="RYR19" s="885"/>
      <c r="RYS19" s="886"/>
      <c r="RYT19" s="886"/>
      <c r="RYU19" s="886"/>
      <c r="RYV19" s="885"/>
      <c r="RYW19" s="886"/>
      <c r="RYX19" s="886"/>
      <c r="RYY19" s="886"/>
      <c r="RYZ19" s="885"/>
      <c r="RZA19" s="886"/>
      <c r="RZB19" s="886"/>
      <c r="RZC19" s="886"/>
      <c r="RZD19" s="885"/>
      <c r="RZE19" s="886"/>
      <c r="RZF19" s="886"/>
      <c r="RZG19" s="886"/>
      <c r="RZH19" s="885"/>
      <c r="RZI19" s="886"/>
      <c r="RZJ19" s="886"/>
      <c r="RZK19" s="886"/>
      <c r="RZL19" s="885"/>
      <c r="RZM19" s="886"/>
      <c r="RZN19" s="886"/>
      <c r="RZO19" s="886"/>
      <c r="RZP19" s="885"/>
      <c r="RZQ19" s="886"/>
      <c r="RZR19" s="886"/>
      <c r="RZS19" s="886"/>
      <c r="RZT19" s="885"/>
      <c r="RZU19" s="886"/>
      <c r="RZV19" s="886"/>
      <c r="RZW19" s="886"/>
      <c r="RZX19" s="885"/>
      <c r="RZY19" s="886"/>
      <c r="RZZ19" s="886"/>
      <c r="SAA19" s="886"/>
      <c r="SAB19" s="885"/>
      <c r="SAC19" s="886"/>
      <c r="SAD19" s="886"/>
      <c r="SAE19" s="886"/>
      <c r="SAF19" s="885"/>
      <c r="SAG19" s="886"/>
      <c r="SAH19" s="886"/>
      <c r="SAI19" s="886"/>
      <c r="SAJ19" s="885"/>
      <c r="SAK19" s="886"/>
      <c r="SAL19" s="886"/>
      <c r="SAM19" s="886"/>
      <c r="SAN19" s="885"/>
      <c r="SAO19" s="886"/>
      <c r="SAP19" s="886"/>
      <c r="SAQ19" s="886"/>
      <c r="SAR19" s="885"/>
      <c r="SAS19" s="886"/>
      <c r="SAT19" s="886"/>
      <c r="SAU19" s="886"/>
      <c r="SAV19" s="885"/>
      <c r="SAW19" s="886"/>
      <c r="SAX19" s="886"/>
      <c r="SAY19" s="886"/>
      <c r="SAZ19" s="885"/>
      <c r="SBA19" s="886"/>
      <c r="SBB19" s="886"/>
      <c r="SBC19" s="886"/>
      <c r="SBD19" s="885"/>
      <c r="SBE19" s="886"/>
      <c r="SBF19" s="886"/>
      <c r="SBG19" s="886"/>
      <c r="SBH19" s="885"/>
      <c r="SBI19" s="886"/>
      <c r="SBJ19" s="886"/>
      <c r="SBK19" s="886"/>
      <c r="SBL19" s="885"/>
      <c r="SBM19" s="886"/>
      <c r="SBN19" s="886"/>
      <c r="SBO19" s="886"/>
      <c r="SBP19" s="885"/>
      <c r="SBQ19" s="886"/>
      <c r="SBR19" s="886"/>
      <c r="SBS19" s="886"/>
      <c r="SBT19" s="885"/>
      <c r="SBU19" s="886"/>
      <c r="SBV19" s="886"/>
      <c r="SBW19" s="886"/>
      <c r="SBX19" s="885"/>
      <c r="SBY19" s="886"/>
      <c r="SBZ19" s="886"/>
      <c r="SCA19" s="886"/>
      <c r="SCB19" s="885"/>
      <c r="SCC19" s="886"/>
      <c r="SCD19" s="886"/>
      <c r="SCE19" s="886"/>
      <c r="SCF19" s="885"/>
      <c r="SCG19" s="886"/>
      <c r="SCH19" s="886"/>
      <c r="SCI19" s="886"/>
      <c r="SCJ19" s="885"/>
      <c r="SCK19" s="886"/>
      <c r="SCL19" s="886"/>
      <c r="SCM19" s="886"/>
      <c r="SCN19" s="885"/>
      <c r="SCO19" s="886"/>
      <c r="SCP19" s="886"/>
      <c r="SCQ19" s="886"/>
      <c r="SCR19" s="885"/>
      <c r="SCS19" s="886"/>
      <c r="SCT19" s="886"/>
      <c r="SCU19" s="886"/>
      <c r="SCV19" s="885"/>
      <c r="SCW19" s="886"/>
      <c r="SCX19" s="886"/>
      <c r="SCY19" s="886"/>
      <c r="SCZ19" s="885"/>
      <c r="SDA19" s="886"/>
      <c r="SDB19" s="886"/>
      <c r="SDC19" s="886"/>
      <c r="SDD19" s="885"/>
      <c r="SDE19" s="886"/>
      <c r="SDF19" s="886"/>
      <c r="SDG19" s="886"/>
      <c r="SDH19" s="885"/>
      <c r="SDI19" s="886"/>
      <c r="SDJ19" s="886"/>
      <c r="SDK19" s="886"/>
      <c r="SDL19" s="885"/>
      <c r="SDM19" s="886"/>
      <c r="SDN19" s="886"/>
      <c r="SDO19" s="886"/>
      <c r="SDP19" s="885"/>
      <c r="SDQ19" s="886"/>
      <c r="SDR19" s="886"/>
      <c r="SDS19" s="886"/>
      <c r="SDT19" s="885"/>
      <c r="SDU19" s="886"/>
      <c r="SDV19" s="886"/>
      <c r="SDW19" s="886"/>
      <c r="SDX19" s="885"/>
      <c r="SDY19" s="886"/>
      <c r="SDZ19" s="886"/>
      <c r="SEA19" s="886"/>
      <c r="SEB19" s="885"/>
      <c r="SEC19" s="886"/>
      <c r="SED19" s="886"/>
      <c r="SEE19" s="886"/>
      <c r="SEF19" s="885"/>
      <c r="SEG19" s="886"/>
      <c r="SEH19" s="886"/>
      <c r="SEI19" s="886"/>
      <c r="SEJ19" s="885"/>
      <c r="SEK19" s="886"/>
      <c r="SEL19" s="886"/>
      <c r="SEM19" s="886"/>
      <c r="SEN19" s="885"/>
      <c r="SEO19" s="886"/>
      <c r="SEP19" s="886"/>
      <c r="SEQ19" s="886"/>
      <c r="SER19" s="885"/>
      <c r="SES19" s="886"/>
      <c r="SET19" s="886"/>
      <c r="SEU19" s="886"/>
      <c r="SEV19" s="885"/>
      <c r="SEW19" s="886"/>
      <c r="SEX19" s="886"/>
      <c r="SEY19" s="886"/>
      <c r="SEZ19" s="885"/>
      <c r="SFA19" s="886"/>
      <c r="SFB19" s="886"/>
      <c r="SFC19" s="886"/>
      <c r="SFD19" s="885"/>
      <c r="SFE19" s="886"/>
      <c r="SFF19" s="886"/>
      <c r="SFG19" s="886"/>
      <c r="SFH19" s="885"/>
      <c r="SFI19" s="886"/>
      <c r="SFJ19" s="886"/>
      <c r="SFK19" s="886"/>
      <c r="SFL19" s="885"/>
      <c r="SFM19" s="886"/>
      <c r="SFN19" s="886"/>
      <c r="SFO19" s="886"/>
      <c r="SFP19" s="885"/>
      <c r="SFQ19" s="886"/>
      <c r="SFR19" s="886"/>
      <c r="SFS19" s="886"/>
      <c r="SFT19" s="885"/>
      <c r="SFU19" s="886"/>
      <c r="SFV19" s="886"/>
      <c r="SFW19" s="886"/>
      <c r="SFX19" s="885"/>
      <c r="SFY19" s="886"/>
      <c r="SFZ19" s="886"/>
      <c r="SGA19" s="886"/>
      <c r="SGB19" s="885"/>
      <c r="SGC19" s="886"/>
      <c r="SGD19" s="886"/>
      <c r="SGE19" s="886"/>
      <c r="SGF19" s="885"/>
      <c r="SGG19" s="886"/>
      <c r="SGH19" s="886"/>
      <c r="SGI19" s="886"/>
      <c r="SGJ19" s="885"/>
      <c r="SGK19" s="886"/>
      <c r="SGL19" s="886"/>
      <c r="SGM19" s="886"/>
      <c r="SGN19" s="885"/>
      <c r="SGO19" s="886"/>
      <c r="SGP19" s="886"/>
      <c r="SGQ19" s="886"/>
      <c r="SGR19" s="885"/>
      <c r="SGS19" s="886"/>
      <c r="SGT19" s="886"/>
      <c r="SGU19" s="886"/>
      <c r="SGV19" s="885"/>
      <c r="SGW19" s="886"/>
      <c r="SGX19" s="886"/>
      <c r="SGY19" s="886"/>
      <c r="SGZ19" s="885"/>
      <c r="SHA19" s="886"/>
      <c r="SHB19" s="886"/>
      <c r="SHC19" s="886"/>
      <c r="SHD19" s="885"/>
      <c r="SHE19" s="886"/>
      <c r="SHF19" s="886"/>
      <c r="SHG19" s="886"/>
      <c r="SHH19" s="885"/>
      <c r="SHI19" s="886"/>
      <c r="SHJ19" s="886"/>
      <c r="SHK19" s="886"/>
      <c r="SHL19" s="885"/>
      <c r="SHM19" s="886"/>
      <c r="SHN19" s="886"/>
      <c r="SHO19" s="886"/>
      <c r="SHP19" s="885"/>
      <c r="SHQ19" s="886"/>
      <c r="SHR19" s="886"/>
      <c r="SHS19" s="886"/>
      <c r="SHT19" s="885"/>
      <c r="SHU19" s="886"/>
      <c r="SHV19" s="886"/>
      <c r="SHW19" s="886"/>
      <c r="SHX19" s="885"/>
      <c r="SHY19" s="886"/>
      <c r="SHZ19" s="886"/>
      <c r="SIA19" s="886"/>
      <c r="SIB19" s="885"/>
      <c r="SIC19" s="886"/>
      <c r="SID19" s="886"/>
      <c r="SIE19" s="886"/>
      <c r="SIF19" s="885"/>
      <c r="SIG19" s="886"/>
      <c r="SIH19" s="886"/>
      <c r="SII19" s="886"/>
      <c r="SIJ19" s="885"/>
      <c r="SIK19" s="886"/>
      <c r="SIL19" s="886"/>
      <c r="SIM19" s="886"/>
      <c r="SIN19" s="885"/>
      <c r="SIO19" s="886"/>
      <c r="SIP19" s="886"/>
      <c r="SIQ19" s="886"/>
      <c r="SIR19" s="885"/>
      <c r="SIS19" s="886"/>
      <c r="SIT19" s="886"/>
      <c r="SIU19" s="886"/>
      <c r="SIV19" s="885"/>
      <c r="SIW19" s="886"/>
      <c r="SIX19" s="886"/>
      <c r="SIY19" s="886"/>
      <c r="SIZ19" s="885"/>
      <c r="SJA19" s="886"/>
      <c r="SJB19" s="886"/>
      <c r="SJC19" s="886"/>
      <c r="SJD19" s="885"/>
      <c r="SJE19" s="886"/>
      <c r="SJF19" s="886"/>
      <c r="SJG19" s="886"/>
      <c r="SJH19" s="885"/>
      <c r="SJI19" s="886"/>
      <c r="SJJ19" s="886"/>
      <c r="SJK19" s="886"/>
      <c r="SJL19" s="885"/>
      <c r="SJM19" s="886"/>
      <c r="SJN19" s="886"/>
      <c r="SJO19" s="886"/>
      <c r="SJP19" s="885"/>
      <c r="SJQ19" s="886"/>
      <c r="SJR19" s="886"/>
      <c r="SJS19" s="886"/>
      <c r="SJT19" s="885"/>
      <c r="SJU19" s="886"/>
      <c r="SJV19" s="886"/>
      <c r="SJW19" s="886"/>
      <c r="SJX19" s="885"/>
      <c r="SJY19" s="886"/>
      <c r="SJZ19" s="886"/>
      <c r="SKA19" s="886"/>
      <c r="SKB19" s="885"/>
      <c r="SKC19" s="886"/>
      <c r="SKD19" s="886"/>
      <c r="SKE19" s="886"/>
      <c r="SKF19" s="885"/>
      <c r="SKG19" s="886"/>
      <c r="SKH19" s="886"/>
      <c r="SKI19" s="886"/>
      <c r="SKJ19" s="885"/>
      <c r="SKK19" s="886"/>
      <c r="SKL19" s="886"/>
      <c r="SKM19" s="886"/>
      <c r="SKN19" s="885"/>
      <c r="SKO19" s="886"/>
      <c r="SKP19" s="886"/>
      <c r="SKQ19" s="886"/>
      <c r="SKR19" s="885"/>
      <c r="SKS19" s="886"/>
      <c r="SKT19" s="886"/>
      <c r="SKU19" s="886"/>
      <c r="SKV19" s="885"/>
      <c r="SKW19" s="886"/>
      <c r="SKX19" s="886"/>
      <c r="SKY19" s="886"/>
      <c r="SKZ19" s="885"/>
      <c r="SLA19" s="886"/>
      <c r="SLB19" s="886"/>
      <c r="SLC19" s="886"/>
      <c r="SLD19" s="885"/>
      <c r="SLE19" s="886"/>
      <c r="SLF19" s="886"/>
      <c r="SLG19" s="886"/>
      <c r="SLH19" s="885"/>
      <c r="SLI19" s="886"/>
      <c r="SLJ19" s="886"/>
      <c r="SLK19" s="886"/>
      <c r="SLL19" s="885"/>
      <c r="SLM19" s="886"/>
      <c r="SLN19" s="886"/>
      <c r="SLO19" s="886"/>
      <c r="SLP19" s="885"/>
      <c r="SLQ19" s="886"/>
      <c r="SLR19" s="886"/>
      <c r="SLS19" s="886"/>
      <c r="SLT19" s="885"/>
      <c r="SLU19" s="886"/>
      <c r="SLV19" s="886"/>
      <c r="SLW19" s="886"/>
      <c r="SLX19" s="885"/>
      <c r="SLY19" s="886"/>
      <c r="SLZ19" s="886"/>
      <c r="SMA19" s="886"/>
      <c r="SMB19" s="885"/>
      <c r="SMC19" s="886"/>
      <c r="SMD19" s="886"/>
      <c r="SME19" s="886"/>
      <c r="SMF19" s="885"/>
      <c r="SMG19" s="886"/>
      <c r="SMH19" s="886"/>
      <c r="SMI19" s="886"/>
      <c r="SMJ19" s="885"/>
      <c r="SMK19" s="886"/>
      <c r="SML19" s="886"/>
      <c r="SMM19" s="886"/>
      <c r="SMN19" s="885"/>
      <c r="SMO19" s="886"/>
      <c r="SMP19" s="886"/>
      <c r="SMQ19" s="886"/>
      <c r="SMR19" s="885"/>
      <c r="SMS19" s="886"/>
      <c r="SMT19" s="886"/>
      <c r="SMU19" s="886"/>
      <c r="SMV19" s="885"/>
      <c r="SMW19" s="886"/>
      <c r="SMX19" s="886"/>
      <c r="SMY19" s="886"/>
      <c r="SMZ19" s="885"/>
      <c r="SNA19" s="886"/>
      <c r="SNB19" s="886"/>
      <c r="SNC19" s="886"/>
      <c r="SND19" s="885"/>
      <c r="SNE19" s="886"/>
      <c r="SNF19" s="886"/>
      <c r="SNG19" s="886"/>
      <c r="SNH19" s="885"/>
      <c r="SNI19" s="886"/>
      <c r="SNJ19" s="886"/>
      <c r="SNK19" s="886"/>
      <c r="SNL19" s="885"/>
      <c r="SNM19" s="886"/>
      <c r="SNN19" s="886"/>
      <c r="SNO19" s="886"/>
      <c r="SNP19" s="885"/>
      <c r="SNQ19" s="886"/>
      <c r="SNR19" s="886"/>
      <c r="SNS19" s="886"/>
      <c r="SNT19" s="885"/>
      <c r="SNU19" s="886"/>
      <c r="SNV19" s="886"/>
      <c r="SNW19" s="886"/>
      <c r="SNX19" s="885"/>
      <c r="SNY19" s="886"/>
      <c r="SNZ19" s="886"/>
      <c r="SOA19" s="886"/>
      <c r="SOB19" s="885"/>
      <c r="SOC19" s="886"/>
      <c r="SOD19" s="886"/>
      <c r="SOE19" s="886"/>
      <c r="SOF19" s="885"/>
      <c r="SOG19" s="886"/>
      <c r="SOH19" s="886"/>
      <c r="SOI19" s="886"/>
      <c r="SOJ19" s="885"/>
      <c r="SOK19" s="886"/>
      <c r="SOL19" s="886"/>
      <c r="SOM19" s="886"/>
      <c r="SON19" s="885"/>
      <c r="SOO19" s="886"/>
      <c r="SOP19" s="886"/>
      <c r="SOQ19" s="886"/>
      <c r="SOR19" s="885"/>
      <c r="SOS19" s="886"/>
      <c r="SOT19" s="886"/>
      <c r="SOU19" s="886"/>
      <c r="SOV19" s="885"/>
      <c r="SOW19" s="886"/>
      <c r="SOX19" s="886"/>
      <c r="SOY19" s="886"/>
      <c r="SOZ19" s="885"/>
      <c r="SPA19" s="886"/>
      <c r="SPB19" s="886"/>
      <c r="SPC19" s="886"/>
      <c r="SPD19" s="885"/>
      <c r="SPE19" s="886"/>
      <c r="SPF19" s="886"/>
      <c r="SPG19" s="886"/>
      <c r="SPH19" s="885"/>
      <c r="SPI19" s="886"/>
      <c r="SPJ19" s="886"/>
      <c r="SPK19" s="886"/>
      <c r="SPL19" s="885"/>
      <c r="SPM19" s="886"/>
      <c r="SPN19" s="886"/>
      <c r="SPO19" s="886"/>
      <c r="SPP19" s="885"/>
      <c r="SPQ19" s="886"/>
      <c r="SPR19" s="886"/>
      <c r="SPS19" s="886"/>
      <c r="SPT19" s="885"/>
      <c r="SPU19" s="886"/>
      <c r="SPV19" s="886"/>
      <c r="SPW19" s="886"/>
      <c r="SPX19" s="885"/>
      <c r="SPY19" s="886"/>
      <c r="SPZ19" s="886"/>
      <c r="SQA19" s="886"/>
      <c r="SQB19" s="885"/>
      <c r="SQC19" s="886"/>
      <c r="SQD19" s="886"/>
      <c r="SQE19" s="886"/>
      <c r="SQF19" s="885"/>
      <c r="SQG19" s="886"/>
      <c r="SQH19" s="886"/>
      <c r="SQI19" s="886"/>
      <c r="SQJ19" s="885"/>
      <c r="SQK19" s="886"/>
      <c r="SQL19" s="886"/>
      <c r="SQM19" s="886"/>
      <c r="SQN19" s="885"/>
      <c r="SQO19" s="886"/>
      <c r="SQP19" s="886"/>
      <c r="SQQ19" s="886"/>
      <c r="SQR19" s="885"/>
      <c r="SQS19" s="886"/>
      <c r="SQT19" s="886"/>
      <c r="SQU19" s="886"/>
      <c r="SQV19" s="885"/>
      <c r="SQW19" s="886"/>
      <c r="SQX19" s="886"/>
      <c r="SQY19" s="886"/>
      <c r="SQZ19" s="885"/>
      <c r="SRA19" s="886"/>
      <c r="SRB19" s="886"/>
      <c r="SRC19" s="886"/>
      <c r="SRD19" s="885"/>
      <c r="SRE19" s="886"/>
      <c r="SRF19" s="886"/>
      <c r="SRG19" s="886"/>
      <c r="SRH19" s="885"/>
      <c r="SRI19" s="886"/>
      <c r="SRJ19" s="886"/>
      <c r="SRK19" s="886"/>
      <c r="SRL19" s="885"/>
      <c r="SRM19" s="886"/>
      <c r="SRN19" s="886"/>
      <c r="SRO19" s="886"/>
      <c r="SRP19" s="885"/>
      <c r="SRQ19" s="886"/>
      <c r="SRR19" s="886"/>
      <c r="SRS19" s="886"/>
      <c r="SRT19" s="885"/>
      <c r="SRU19" s="886"/>
      <c r="SRV19" s="886"/>
      <c r="SRW19" s="886"/>
      <c r="SRX19" s="885"/>
      <c r="SRY19" s="886"/>
      <c r="SRZ19" s="886"/>
      <c r="SSA19" s="886"/>
      <c r="SSB19" s="885"/>
      <c r="SSC19" s="886"/>
      <c r="SSD19" s="886"/>
      <c r="SSE19" s="886"/>
      <c r="SSF19" s="885"/>
      <c r="SSG19" s="886"/>
      <c r="SSH19" s="886"/>
      <c r="SSI19" s="886"/>
      <c r="SSJ19" s="885"/>
      <c r="SSK19" s="886"/>
      <c r="SSL19" s="886"/>
      <c r="SSM19" s="886"/>
      <c r="SSN19" s="885"/>
      <c r="SSO19" s="886"/>
      <c r="SSP19" s="886"/>
      <c r="SSQ19" s="886"/>
      <c r="SSR19" s="885"/>
      <c r="SSS19" s="886"/>
      <c r="SST19" s="886"/>
      <c r="SSU19" s="886"/>
      <c r="SSV19" s="885"/>
      <c r="SSW19" s="886"/>
      <c r="SSX19" s="886"/>
      <c r="SSY19" s="886"/>
      <c r="SSZ19" s="885"/>
      <c r="STA19" s="886"/>
      <c r="STB19" s="886"/>
      <c r="STC19" s="886"/>
      <c r="STD19" s="885"/>
      <c r="STE19" s="886"/>
      <c r="STF19" s="886"/>
      <c r="STG19" s="886"/>
      <c r="STH19" s="885"/>
      <c r="STI19" s="886"/>
      <c r="STJ19" s="886"/>
      <c r="STK19" s="886"/>
      <c r="STL19" s="885"/>
      <c r="STM19" s="886"/>
      <c r="STN19" s="886"/>
      <c r="STO19" s="886"/>
      <c r="STP19" s="885"/>
      <c r="STQ19" s="886"/>
      <c r="STR19" s="886"/>
      <c r="STS19" s="886"/>
      <c r="STT19" s="885"/>
      <c r="STU19" s="886"/>
      <c r="STV19" s="886"/>
      <c r="STW19" s="886"/>
      <c r="STX19" s="885"/>
      <c r="STY19" s="886"/>
      <c r="STZ19" s="886"/>
      <c r="SUA19" s="886"/>
      <c r="SUB19" s="885"/>
      <c r="SUC19" s="886"/>
      <c r="SUD19" s="886"/>
      <c r="SUE19" s="886"/>
      <c r="SUF19" s="885"/>
      <c r="SUG19" s="886"/>
      <c r="SUH19" s="886"/>
      <c r="SUI19" s="886"/>
      <c r="SUJ19" s="885"/>
      <c r="SUK19" s="886"/>
      <c r="SUL19" s="886"/>
      <c r="SUM19" s="886"/>
      <c r="SUN19" s="885"/>
      <c r="SUO19" s="886"/>
      <c r="SUP19" s="886"/>
      <c r="SUQ19" s="886"/>
      <c r="SUR19" s="885"/>
      <c r="SUS19" s="886"/>
      <c r="SUT19" s="886"/>
      <c r="SUU19" s="886"/>
      <c r="SUV19" s="885"/>
      <c r="SUW19" s="886"/>
      <c r="SUX19" s="886"/>
      <c r="SUY19" s="886"/>
      <c r="SUZ19" s="885"/>
      <c r="SVA19" s="886"/>
      <c r="SVB19" s="886"/>
      <c r="SVC19" s="886"/>
      <c r="SVD19" s="885"/>
      <c r="SVE19" s="886"/>
      <c r="SVF19" s="886"/>
      <c r="SVG19" s="886"/>
      <c r="SVH19" s="885"/>
      <c r="SVI19" s="886"/>
      <c r="SVJ19" s="886"/>
      <c r="SVK19" s="886"/>
      <c r="SVL19" s="885"/>
      <c r="SVM19" s="886"/>
      <c r="SVN19" s="886"/>
      <c r="SVO19" s="886"/>
      <c r="SVP19" s="885"/>
      <c r="SVQ19" s="886"/>
      <c r="SVR19" s="886"/>
      <c r="SVS19" s="886"/>
      <c r="SVT19" s="885"/>
      <c r="SVU19" s="886"/>
      <c r="SVV19" s="886"/>
      <c r="SVW19" s="886"/>
      <c r="SVX19" s="885"/>
      <c r="SVY19" s="886"/>
      <c r="SVZ19" s="886"/>
      <c r="SWA19" s="886"/>
      <c r="SWB19" s="885"/>
      <c r="SWC19" s="886"/>
      <c r="SWD19" s="886"/>
      <c r="SWE19" s="886"/>
      <c r="SWF19" s="885"/>
      <c r="SWG19" s="886"/>
      <c r="SWH19" s="886"/>
      <c r="SWI19" s="886"/>
      <c r="SWJ19" s="885"/>
      <c r="SWK19" s="886"/>
      <c r="SWL19" s="886"/>
      <c r="SWM19" s="886"/>
      <c r="SWN19" s="885"/>
      <c r="SWO19" s="886"/>
      <c r="SWP19" s="886"/>
      <c r="SWQ19" s="886"/>
      <c r="SWR19" s="885"/>
      <c r="SWS19" s="886"/>
      <c r="SWT19" s="886"/>
      <c r="SWU19" s="886"/>
      <c r="SWV19" s="885"/>
      <c r="SWW19" s="886"/>
      <c r="SWX19" s="886"/>
      <c r="SWY19" s="886"/>
      <c r="SWZ19" s="885"/>
      <c r="SXA19" s="886"/>
      <c r="SXB19" s="886"/>
      <c r="SXC19" s="886"/>
      <c r="SXD19" s="885"/>
      <c r="SXE19" s="886"/>
      <c r="SXF19" s="886"/>
      <c r="SXG19" s="886"/>
      <c r="SXH19" s="885"/>
      <c r="SXI19" s="886"/>
      <c r="SXJ19" s="886"/>
      <c r="SXK19" s="886"/>
      <c r="SXL19" s="885"/>
      <c r="SXM19" s="886"/>
      <c r="SXN19" s="886"/>
      <c r="SXO19" s="886"/>
      <c r="SXP19" s="885"/>
      <c r="SXQ19" s="886"/>
      <c r="SXR19" s="886"/>
      <c r="SXS19" s="886"/>
      <c r="SXT19" s="885"/>
      <c r="SXU19" s="886"/>
      <c r="SXV19" s="886"/>
      <c r="SXW19" s="886"/>
      <c r="SXX19" s="885"/>
      <c r="SXY19" s="886"/>
      <c r="SXZ19" s="886"/>
      <c r="SYA19" s="886"/>
      <c r="SYB19" s="885"/>
      <c r="SYC19" s="886"/>
      <c r="SYD19" s="886"/>
      <c r="SYE19" s="886"/>
      <c r="SYF19" s="885"/>
      <c r="SYG19" s="886"/>
      <c r="SYH19" s="886"/>
      <c r="SYI19" s="886"/>
      <c r="SYJ19" s="885"/>
      <c r="SYK19" s="886"/>
      <c r="SYL19" s="886"/>
      <c r="SYM19" s="886"/>
      <c r="SYN19" s="885"/>
      <c r="SYO19" s="886"/>
      <c r="SYP19" s="886"/>
      <c r="SYQ19" s="886"/>
      <c r="SYR19" s="885"/>
      <c r="SYS19" s="886"/>
      <c r="SYT19" s="886"/>
      <c r="SYU19" s="886"/>
      <c r="SYV19" s="885"/>
      <c r="SYW19" s="886"/>
      <c r="SYX19" s="886"/>
      <c r="SYY19" s="886"/>
      <c r="SYZ19" s="885"/>
      <c r="SZA19" s="886"/>
      <c r="SZB19" s="886"/>
      <c r="SZC19" s="886"/>
      <c r="SZD19" s="885"/>
      <c r="SZE19" s="886"/>
      <c r="SZF19" s="886"/>
      <c r="SZG19" s="886"/>
      <c r="SZH19" s="885"/>
      <c r="SZI19" s="886"/>
      <c r="SZJ19" s="886"/>
      <c r="SZK19" s="886"/>
      <c r="SZL19" s="885"/>
      <c r="SZM19" s="886"/>
      <c r="SZN19" s="886"/>
      <c r="SZO19" s="886"/>
      <c r="SZP19" s="885"/>
      <c r="SZQ19" s="886"/>
      <c r="SZR19" s="886"/>
      <c r="SZS19" s="886"/>
      <c r="SZT19" s="885"/>
      <c r="SZU19" s="886"/>
      <c r="SZV19" s="886"/>
      <c r="SZW19" s="886"/>
      <c r="SZX19" s="885"/>
      <c r="SZY19" s="886"/>
      <c r="SZZ19" s="886"/>
      <c r="TAA19" s="886"/>
      <c r="TAB19" s="885"/>
      <c r="TAC19" s="886"/>
      <c r="TAD19" s="886"/>
      <c r="TAE19" s="886"/>
      <c r="TAF19" s="885"/>
      <c r="TAG19" s="886"/>
      <c r="TAH19" s="886"/>
      <c r="TAI19" s="886"/>
      <c r="TAJ19" s="885"/>
      <c r="TAK19" s="886"/>
      <c r="TAL19" s="886"/>
      <c r="TAM19" s="886"/>
      <c r="TAN19" s="885"/>
      <c r="TAO19" s="886"/>
      <c r="TAP19" s="886"/>
      <c r="TAQ19" s="886"/>
      <c r="TAR19" s="885"/>
      <c r="TAS19" s="886"/>
      <c r="TAT19" s="886"/>
      <c r="TAU19" s="886"/>
      <c r="TAV19" s="885"/>
      <c r="TAW19" s="886"/>
      <c r="TAX19" s="886"/>
      <c r="TAY19" s="886"/>
      <c r="TAZ19" s="885"/>
      <c r="TBA19" s="886"/>
      <c r="TBB19" s="886"/>
      <c r="TBC19" s="886"/>
      <c r="TBD19" s="885"/>
      <c r="TBE19" s="886"/>
      <c r="TBF19" s="886"/>
      <c r="TBG19" s="886"/>
      <c r="TBH19" s="885"/>
      <c r="TBI19" s="886"/>
      <c r="TBJ19" s="886"/>
      <c r="TBK19" s="886"/>
      <c r="TBL19" s="885"/>
      <c r="TBM19" s="886"/>
      <c r="TBN19" s="886"/>
      <c r="TBO19" s="886"/>
      <c r="TBP19" s="885"/>
      <c r="TBQ19" s="886"/>
      <c r="TBR19" s="886"/>
      <c r="TBS19" s="886"/>
      <c r="TBT19" s="885"/>
      <c r="TBU19" s="886"/>
      <c r="TBV19" s="886"/>
      <c r="TBW19" s="886"/>
      <c r="TBX19" s="885"/>
      <c r="TBY19" s="886"/>
      <c r="TBZ19" s="886"/>
      <c r="TCA19" s="886"/>
      <c r="TCB19" s="885"/>
      <c r="TCC19" s="886"/>
      <c r="TCD19" s="886"/>
      <c r="TCE19" s="886"/>
      <c r="TCF19" s="885"/>
      <c r="TCG19" s="886"/>
      <c r="TCH19" s="886"/>
      <c r="TCI19" s="886"/>
      <c r="TCJ19" s="885"/>
      <c r="TCK19" s="886"/>
      <c r="TCL19" s="886"/>
      <c r="TCM19" s="886"/>
      <c r="TCN19" s="885"/>
      <c r="TCO19" s="886"/>
      <c r="TCP19" s="886"/>
      <c r="TCQ19" s="886"/>
      <c r="TCR19" s="885"/>
      <c r="TCS19" s="886"/>
      <c r="TCT19" s="886"/>
      <c r="TCU19" s="886"/>
      <c r="TCV19" s="885"/>
      <c r="TCW19" s="886"/>
      <c r="TCX19" s="886"/>
      <c r="TCY19" s="886"/>
      <c r="TCZ19" s="885"/>
      <c r="TDA19" s="886"/>
      <c r="TDB19" s="886"/>
      <c r="TDC19" s="886"/>
      <c r="TDD19" s="885"/>
      <c r="TDE19" s="886"/>
      <c r="TDF19" s="886"/>
      <c r="TDG19" s="886"/>
      <c r="TDH19" s="885"/>
      <c r="TDI19" s="886"/>
      <c r="TDJ19" s="886"/>
      <c r="TDK19" s="886"/>
      <c r="TDL19" s="885"/>
      <c r="TDM19" s="886"/>
      <c r="TDN19" s="886"/>
      <c r="TDO19" s="886"/>
      <c r="TDP19" s="885"/>
      <c r="TDQ19" s="886"/>
      <c r="TDR19" s="886"/>
      <c r="TDS19" s="886"/>
      <c r="TDT19" s="885"/>
      <c r="TDU19" s="886"/>
      <c r="TDV19" s="886"/>
      <c r="TDW19" s="886"/>
      <c r="TDX19" s="885"/>
      <c r="TDY19" s="886"/>
      <c r="TDZ19" s="886"/>
      <c r="TEA19" s="886"/>
      <c r="TEB19" s="885"/>
      <c r="TEC19" s="886"/>
      <c r="TED19" s="886"/>
      <c r="TEE19" s="886"/>
      <c r="TEF19" s="885"/>
      <c r="TEG19" s="886"/>
      <c r="TEH19" s="886"/>
      <c r="TEI19" s="886"/>
      <c r="TEJ19" s="885"/>
      <c r="TEK19" s="886"/>
      <c r="TEL19" s="886"/>
      <c r="TEM19" s="886"/>
      <c r="TEN19" s="885"/>
      <c r="TEO19" s="886"/>
      <c r="TEP19" s="886"/>
      <c r="TEQ19" s="886"/>
      <c r="TER19" s="885"/>
      <c r="TES19" s="886"/>
      <c r="TET19" s="886"/>
      <c r="TEU19" s="886"/>
      <c r="TEV19" s="885"/>
      <c r="TEW19" s="886"/>
      <c r="TEX19" s="886"/>
      <c r="TEY19" s="886"/>
      <c r="TEZ19" s="885"/>
      <c r="TFA19" s="886"/>
      <c r="TFB19" s="886"/>
      <c r="TFC19" s="886"/>
      <c r="TFD19" s="885"/>
      <c r="TFE19" s="886"/>
      <c r="TFF19" s="886"/>
      <c r="TFG19" s="886"/>
      <c r="TFH19" s="885"/>
      <c r="TFI19" s="886"/>
      <c r="TFJ19" s="886"/>
      <c r="TFK19" s="886"/>
      <c r="TFL19" s="885"/>
      <c r="TFM19" s="886"/>
      <c r="TFN19" s="886"/>
      <c r="TFO19" s="886"/>
      <c r="TFP19" s="885"/>
      <c r="TFQ19" s="886"/>
      <c r="TFR19" s="886"/>
      <c r="TFS19" s="886"/>
      <c r="TFT19" s="885"/>
      <c r="TFU19" s="886"/>
      <c r="TFV19" s="886"/>
      <c r="TFW19" s="886"/>
      <c r="TFX19" s="885"/>
      <c r="TFY19" s="886"/>
      <c r="TFZ19" s="886"/>
      <c r="TGA19" s="886"/>
      <c r="TGB19" s="885"/>
      <c r="TGC19" s="886"/>
      <c r="TGD19" s="886"/>
      <c r="TGE19" s="886"/>
      <c r="TGF19" s="885"/>
      <c r="TGG19" s="886"/>
      <c r="TGH19" s="886"/>
      <c r="TGI19" s="886"/>
      <c r="TGJ19" s="885"/>
      <c r="TGK19" s="886"/>
      <c r="TGL19" s="886"/>
      <c r="TGM19" s="886"/>
      <c r="TGN19" s="885"/>
      <c r="TGO19" s="886"/>
      <c r="TGP19" s="886"/>
      <c r="TGQ19" s="886"/>
      <c r="TGR19" s="885"/>
      <c r="TGS19" s="886"/>
      <c r="TGT19" s="886"/>
      <c r="TGU19" s="886"/>
      <c r="TGV19" s="885"/>
      <c r="TGW19" s="886"/>
      <c r="TGX19" s="886"/>
      <c r="TGY19" s="886"/>
      <c r="TGZ19" s="885"/>
      <c r="THA19" s="886"/>
      <c r="THB19" s="886"/>
      <c r="THC19" s="886"/>
      <c r="THD19" s="885"/>
      <c r="THE19" s="886"/>
      <c r="THF19" s="886"/>
      <c r="THG19" s="886"/>
      <c r="THH19" s="885"/>
      <c r="THI19" s="886"/>
      <c r="THJ19" s="886"/>
      <c r="THK19" s="886"/>
      <c r="THL19" s="885"/>
      <c r="THM19" s="886"/>
      <c r="THN19" s="886"/>
      <c r="THO19" s="886"/>
      <c r="THP19" s="885"/>
      <c r="THQ19" s="886"/>
      <c r="THR19" s="886"/>
      <c r="THS19" s="886"/>
      <c r="THT19" s="885"/>
      <c r="THU19" s="886"/>
      <c r="THV19" s="886"/>
      <c r="THW19" s="886"/>
      <c r="THX19" s="885"/>
      <c r="THY19" s="886"/>
      <c r="THZ19" s="886"/>
      <c r="TIA19" s="886"/>
      <c r="TIB19" s="885"/>
      <c r="TIC19" s="886"/>
      <c r="TID19" s="886"/>
      <c r="TIE19" s="886"/>
      <c r="TIF19" s="885"/>
      <c r="TIG19" s="886"/>
      <c r="TIH19" s="886"/>
      <c r="TII19" s="886"/>
      <c r="TIJ19" s="885"/>
      <c r="TIK19" s="886"/>
      <c r="TIL19" s="886"/>
      <c r="TIM19" s="886"/>
      <c r="TIN19" s="885"/>
      <c r="TIO19" s="886"/>
      <c r="TIP19" s="886"/>
      <c r="TIQ19" s="886"/>
      <c r="TIR19" s="885"/>
      <c r="TIS19" s="886"/>
      <c r="TIT19" s="886"/>
      <c r="TIU19" s="886"/>
      <c r="TIV19" s="885"/>
      <c r="TIW19" s="886"/>
      <c r="TIX19" s="886"/>
      <c r="TIY19" s="886"/>
      <c r="TIZ19" s="885"/>
      <c r="TJA19" s="886"/>
      <c r="TJB19" s="886"/>
      <c r="TJC19" s="886"/>
      <c r="TJD19" s="885"/>
      <c r="TJE19" s="886"/>
      <c r="TJF19" s="886"/>
      <c r="TJG19" s="886"/>
      <c r="TJH19" s="885"/>
      <c r="TJI19" s="886"/>
      <c r="TJJ19" s="886"/>
      <c r="TJK19" s="886"/>
      <c r="TJL19" s="885"/>
      <c r="TJM19" s="886"/>
      <c r="TJN19" s="886"/>
      <c r="TJO19" s="886"/>
      <c r="TJP19" s="885"/>
      <c r="TJQ19" s="886"/>
      <c r="TJR19" s="886"/>
      <c r="TJS19" s="886"/>
      <c r="TJT19" s="885"/>
      <c r="TJU19" s="886"/>
      <c r="TJV19" s="886"/>
      <c r="TJW19" s="886"/>
      <c r="TJX19" s="885"/>
      <c r="TJY19" s="886"/>
      <c r="TJZ19" s="886"/>
      <c r="TKA19" s="886"/>
      <c r="TKB19" s="885"/>
      <c r="TKC19" s="886"/>
      <c r="TKD19" s="886"/>
      <c r="TKE19" s="886"/>
      <c r="TKF19" s="885"/>
      <c r="TKG19" s="886"/>
      <c r="TKH19" s="886"/>
      <c r="TKI19" s="886"/>
      <c r="TKJ19" s="885"/>
      <c r="TKK19" s="886"/>
      <c r="TKL19" s="886"/>
      <c r="TKM19" s="886"/>
      <c r="TKN19" s="885"/>
      <c r="TKO19" s="886"/>
      <c r="TKP19" s="886"/>
      <c r="TKQ19" s="886"/>
      <c r="TKR19" s="885"/>
      <c r="TKS19" s="886"/>
      <c r="TKT19" s="886"/>
      <c r="TKU19" s="886"/>
      <c r="TKV19" s="885"/>
      <c r="TKW19" s="886"/>
      <c r="TKX19" s="886"/>
      <c r="TKY19" s="886"/>
      <c r="TKZ19" s="885"/>
      <c r="TLA19" s="886"/>
      <c r="TLB19" s="886"/>
      <c r="TLC19" s="886"/>
      <c r="TLD19" s="885"/>
      <c r="TLE19" s="886"/>
      <c r="TLF19" s="886"/>
      <c r="TLG19" s="886"/>
      <c r="TLH19" s="885"/>
      <c r="TLI19" s="886"/>
      <c r="TLJ19" s="886"/>
      <c r="TLK19" s="886"/>
      <c r="TLL19" s="885"/>
      <c r="TLM19" s="886"/>
      <c r="TLN19" s="886"/>
      <c r="TLO19" s="886"/>
      <c r="TLP19" s="885"/>
      <c r="TLQ19" s="886"/>
      <c r="TLR19" s="886"/>
      <c r="TLS19" s="886"/>
      <c r="TLT19" s="885"/>
      <c r="TLU19" s="886"/>
      <c r="TLV19" s="886"/>
      <c r="TLW19" s="886"/>
      <c r="TLX19" s="885"/>
      <c r="TLY19" s="886"/>
      <c r="TLZ19" s="886"/>
      <c r="TMA19" s="886"/>
      <c r="TMB19" s="885"/>
      <c r="TMC19" s="886"/>
      <c r="TMD19" s="886"/>
      <c r="TME19" s="886"/>
      <c r="TMF19" s="885"/>
      <c r="TMG19" s="886"/>
      <c r="TMH19" s="886"/>
      <c r="TMI19" s="886"/>
      <c r="TMJ19" s="885"/>
      <c r="TMK19" s="886"/>
      <c r="TML19" s="886"/>
      <c r="TMM19" s="886"/>
      <c r="TMN19" s="885"/>
      <c r="TMO19" s="886"/>
      <c r="TMP19" s="886"/>
      <c r="TMQ19" s="886"/>
      <c r="TMR19" s="885"/>
      <c r="TMS19" s="886"/>
      <c r="TMT19" s="886"/>
      <c r="TMU19" s="886"/>
      <c r="TMV19" s="885"/>
      <c r="TMW19" s="886"/>
      <c r="TMX19" s="886"/>
      <c r="TMY19" s="886"/>
      <c r="TMZ19" s="885"/>
      <c r="TNA19" s="886"/>
      <c r="TNB19" s="886"/>
      <c r="TNC19" s="886"/>
      <c r="TND19" s="885"/>
      <c r="TNE19" s="886"/>
      <c r="TNF19" s="886"/>
      <c r="TNG19" s="886"/>
      <c r="TNH19" s="885"/>
      <c r="TNI19" s="886"/>
      <c r="TNJ19" s="886"/>
      <c r="TNK19" s="886"/>
      <c r="TNL19" s="885"/>
      <c r="TNM19" s="886"/>
      <c r="TNN19" s="886"/>
      <c r="TNO19" s="886"/>
      <c r="TNP19" s="885"/>
      <c r="TNQ19" s="886"/>
      <c r="TNR19" s="886"/>
      <c r="TNS19" s="886"/>
      <c r="TNT19" s="885"/>
      <c r="TNU19" s="886"/>
      <c r="TNV19" s="886"/>
      <c r="TNW19" s="886"/>
      <c r="TNX19" s="885"/>
      <c r="TNY19" s="886"/>
      <c r="TNZ19" s="886"/>
      <c r="TOA19" s="886"/>
      <c r="TOB19" s="885"/>
      <c r="TOC19" s="886"/>
      <c r="TOD19" s="886"/>
      <c r="TOE19" s="886"/>
      <c r="TOF19" s="885"/>
      <c r="TOG19" s="886"/>
      <c r="TOH19" s="886"/>
      <c r="TOI19" s="886"/>
      <c r="TOJ19" s="885"/>
      <c r="TOK19" s="886"/>
      <c r="TOL19" s="886"/>
      <c r="TOM19" s="886"/>
      <c r="TON19" s="885"/>
      <c r="TOO19" s="886"/>
      <c r="TOP19" s="886"/>
      <c r="TOQ19" s="886"/>
      <c r="TOR19" s="885"/>
      <c r="TOS19" s="886"/>
      <c r="TOT19" s="886"/>
      <c r="TOU19" s="886"/>
      <c r="TOV19" s="885"/>
      <c r="TOW19" s="886"/>
      <c r="TOX19" s="886"/>
      <c r="TOY19" s="886"/>
      <c r="TOZ19" s="885"/>
      <c r="TPA19" s="886"/>
      <c r="TPB19" s="886"/>
      <c r="TPC19" s="886"/>
      <c r="TPD19" s="885"/>
      <c r="TPE19" s="886"/>
      <c r="TPF19" s="886"/>
      <c r="TPG19" s="886"/>
      <c r="TPH19" s="885"/>
      <c r="TPI19" s="886"/>
      <c r="TPJ19" s="886"/>
      <c r="TPK19" s="886"/>
      <c r="TPL19" s="885"/>
      <c r="TPM19" s="886"/>
      <c r="TPN19" s="886"/>
      <c r="TPO19" s="886"/>
      <c r="TPP19" s="885"/>
      <c r="TPQ19" s="886"/>
      <c r="TPR19" s="886"/>
      <c r="TPS19" s="886"/>
      <c r="TPT19" s="885"/>
      <c r="TPU19" s="886"/>
      <c r="TPV19" s="886"/>
      <c r="TPW19" s="886"/>
      <c r="TPX19" s="885"/>
      <c r="TPY19" s="886"/>
      <c r="TPZ19" s="886"/>
      <c r="TQA19" s="886"/>
      <c r="TQB19" s="885"/>
      <c r="TQC19" s="886"/>
      <c r="TQD19" s="886"/>
      <c r="TQE19" s="886"/>
      <c r="TQF19" s="885"/>
      <c r="TQG19" s="886"/>
      <c r="TQH19" s="886"/>
      <c r="TQI19" s="886"/>
      <c r="TQJ19" s="885"/>
      <c r="TQK19" s="886"/>
      <c r="TQL19" s="886"/>
      <c r="TQM19" s="886"/>
      <c r="TQN19" s="885"/>
      <c r="TQO19" s="886"/>
      <c r="TQP19" s="886"/>
      <c r="TQQ19" s="886"/>
      <c r="TQR19" s="885"/>
      <c r="TQS19" s="886"/>
      <c r="TQT19" s="886"/>
      <c r="TQU19" s="886"/>
      <c r="TQV19" s="885"/>
      <c r="TQW19" s="886"/>
      <c r="TQX19" s="886"/>
      <c r="TQY19" s="886"/>
      <c r="TQZ19" s="885"/>
      <c r="TRA19" s="886"/>
      <c r="TRB19" s="886"/>
      <c r="TRC19" s="886"/>
      <c r="TRD19" s="885"/>
      <c r="TRE19" s="886"/>
      <c r="TRF19" s="886"/>
      <c r="TRG19" s="886"/>
      <c r="TRH19" s="885"/>
      <c r="TRI19" s="886"/>
      <c r="TRJ19" s="886"/>
      <c r="TRK19" s="886"/>
      <c r="TRL19" s="885"/>
      <c r="TRM19" s="886"/>
      <c r="TRN19" s="886"/>
      <c r="TRO19" s="886"/>
      <c r="TRP19" s="885"/>
      <c r="TRQ19" s="886"/>
      <c r="TRR19" s="886"/>
      <c r="TRS19" s="886"/>
      <c r="TRT19" s="885"/>
      <c r="TRU19" s="886"/>
      <c r="TRV19" s="886"/>
      <c r="TRW19" s="886"/>
      <c r="TRX19" s="885"/>
      <c r="TRY19" s="886"/>
      <c r="TRZ19" s="886"/>
      <c r="TSA19" s="886"/>
      <c r="TSB19" s="885"/>
      <c r="TSC19" s="886"/>
      <c r="TSD19" s="886"/>
      <c r="TSE19" s="886"/>
      <c r="TSF19" s="885"/>
      <c r="TSG19" s="886"/>
      <c r="TSH19" s="886"/>
      <c r="TSI19" s="886"/>
      <c r="TSJ19" s="885"/>
      <c r="TSK19" s="886"/>
      <c r="TSL19" s="886"/>
      <c r="TSM19" s="886"/>
      <c r="TSN19" s="885"/>
      <c r="TSO19" s="886"/>
      <c r="TSP19" s="886"/>
      <c r="TSQ19" s="886"/>
      <c r="TSR19" s="885"/>
      <c r="TSS19" s="886"/>
      <c r="TST19" s="886"/>
      <c r="TSU19" s="886"/>
      <c r="TSV19" s="885"/>
      <c r="TSW19" s="886"/>
      <c r="TSX19" s="886"/>
      <c r="TSY19" s="886"/>
      <c r="TSZ19" s="885"/>
      <c r="TTA19" s="886"/>
      <c r="TTB19" s="886"/>
      <c r="TTC19" s="886"/>
      <c r="TTD19" s="885"/>
      <c r="TTE19" s="886"/>
      <c r="TTF19" s="886"/>
      <c r="TTG19" s="886"/>
      <c r="TTH19" s="885"/>
      <c r="TTI19" s="886"/>
      <c r="TTJ19" s="886"/>
      <c r="TTK19" s="886"/>
      <c r="TTL19" s="885"/>
      <c r="TTM19" s="886"/>
      <c r="TTN19" s="886"/>
      <c r="TTO19" s="886"/>
      <c r="TTP19" s="885"/>
      <c r="TTQ19" s="886"/>
      <c r="TTR19" s="886"/>
      <c r="TTS19" s="886"/>
      <c r="TTT19" s="885"/>
      <c r="TTU19" s="886"/>
      <c r="TTV19" s="886"/>
      <c r="TTW19" s="886"/>
      <c r="TTX19" s="885"/>
      <c r="TTY19" s="886"/>
      <c r="TTZ19" s="886"/>
      <c r="TUA19" s="886"/>
      <c r="TUB19" s="885"/>
      <c r="TUC19" s="886"/>
      <c r="TUD19" s="886"/>
      <c r="TUE19" s="886"/>
      <c r="TUF19" s="885"/>
      <c r="TUG19" s="886"/>
      <c r="TUH19" s="886"/>
      <c r="TUI19" s="886"/>
      <c r="TUJ19" s="885"/>
      <c r="TUK19" s="886"/>
      <c r="TUL19" s="886"/>
      <c r="TUM19" s="886"/>
      <c r="TUN19" s="885"/>
      <c r="TUO19" s="886"/>
      <c r="TUP19" s="886"/>
      <c r="TUQ19" s="886"/>
      <c r="TUR19" s="885"/>
      <c r="TUS19" s="886"/>
      <c r="TUT19" s="886"/>
      <c r="TUU19" s="886"/>
      <c r="TUV19" s="885"/>
      <c r="TUW19" s="886"/>
      <c r="TUX19" s="886"/>
      <c r="TUY19" s="886"/>
      <c r="TUZ19" s="885"/>
      <c r="TVA19" s="886"/>
      <c r="TVB19" s="886"/>
      <c r="TVC19" s="886"/>
      <c r="TVD19" s="885"/>
      <c r="TVE19" s="886"/>
      <c r="TVF19" s="886"/>
      <c r="TVG19" s="886"/>
      <c r="TVH19" s="885"/>
      <c r="TVI19" s="886"/>
      <c r="TVJ19" s="886"/>
      <c r="TVK19" s="886"/>
      <c r="TVL19" s="885"/>
      <c r="TVM19" s="886"/>
      <c r="TVN19" s="886"/>
      <c r="TVO19" s="886"/>
      <c r="TVP19" s="885"/>
      <c r="TVQ19" s="886"/>
      <c r="TVR19" s="886"/>
      <c r="TVS19" s="886"/>
      <c r="TVT19" s="885"/>
      <c r="TVU19" s="886"/>
      <c r="TVV19" s="886"/>
      <c r="TVW19" s="886"/>
      <c r="TVX19" s="885"/>
      <c r="TVY19" s="886"/>
      <c r="TVZ19" s="886"/>
      <c r="TWA19" s="886"/>
      <c r="TWB19" s="885"/>
      <c r="TWC19" s="886"/>
      <c r="TWD19" s="886"/>
      <c r="TWE19" s="886"/>
      <c r="TWF19" s="885"/>
      <c r="TWG19" s="886"/>
      <c r="TWH19" s="886"/>
      <c r="TWI19" s="886"/>
      <c r="TWJ19" s="885"/>
      <c r="TWK19" s="886"/>
      <c r="TWL19" s="886"/>
      <c r="TWM19" s="886"/>
      <c r="TWN19" s="885"/>
      <c r="TWO19" s="886"/>
      <c r="TWP19" s="886"/>
      <c r="TWQ19" s="886"/>
      <c r="TWR19" s="885"/>
      <c r="TWS19" s="886"/>
      <c r="TWT19" s="886"/>
      <c r="TWU19" s="886"/>
      <c r="TWV19" s="885"/>
      <c r="TWW19" s="886"/>
      <c r="TWX19" s="886"/>
      <c r="TWY19" s="886"/>
      <c r="TWZ19" s="885"/>
      <c r="TXA19" s="886"/>
      <c r="TXB19" s="886"/>
      <c r="TXC19" s="886"/>
      <c r="TXD19" s="885"/>
      <c r="TXE19" s="886"/>
      <c r="TXF19" s="886"/>
      <c r="TXG19" s="886"/>
      <c r="TXH19" s="885"/>
      <c r="TXI19" s="886"/>
      <c r="TXJ19" s="886"/>
      <c r="TXK19" s="886"/>
      <c r="TXL19" s="885"/>
      <c r="TXM19" s="886"/>
      <c r="TXN19" s="886"/>
      <c r="TXO19" s="886"/>
      <c r="TXP19" s="885"/>
      <c r="TXQ19" s="886"/>
      <c r="TXR19" s="886"/>
      <c r="TXS19" s="886"/>
      <c r="TXT19" s="885"/>
      <c r="TXU19" s="886"/>
      <c r="TXV19" s="886"/>
      <c r="TXW19" s="886"/>
      <c r="TXX19" s="885"/>
      <c r="TXY19" s="886"/>
      <c r="TXZ19" s="886"/>
      <c r="TYA19" s="886"/>
      <c r="TYB19" s="885"/>
      <c r="TYC19" s="886"/>
      <c r="TYD19" s="886"/>
      <c r="TYE19" s="886"/>
      <c r="TYF19" s="885"/>
      <c r="TYG19" s="886"/>
      <c r="TYH19" s="886"/>
      <c r="TYI19" s="886"/>
      <c r="TYJ19" s="885"/>
      <c r="TYK19" s="886"/>
      <c r="TYL19" s="886"/>
      <c r="TYM19" s="886"/>
      <c r="TYN19" s="885"/>
      <c r="TYO19" s="886"/>
      <c r="TYP19" s="886"/>
      <c r="TYQ19" s="886"/>
      <c r="TYR19" s="885"/>
      <c r="TYS19" s="886"/>
      <c r="TYT19" s="886"/>
      <c r="TYU19" s="886"/>
      <c r="TYV19" s="885"/>
      <c r="TYW19" s="886"/>
      <c r="TYX19" s="886"/>
      <c r="TYY19" s="886"/>
      <c r="TYZ19" s="885"/>
      <c r="TZA19" s="886"/>
      <c r="TZB19" s="886"/>
      <c r="TZC19" s="886"/>
      <c r="TZD19" s="885"/>
      <c r="TZE19" s="886"/>
      <c r="TZF19" s="886"/>
      <c r="TZG19" s="886"/>
      <c r="TZH19" s="885"/>
      <c r="TZI19" s="886"/>
      <c r="TZJ19" s="886"/>
      <c r="TZK19" s="886"/>
      <c r="TZL19" s="885"/>
      <c r="TZM19" s="886"/>
      <c r="TZN19" s="886"/>
      <c r="TZO19" s="886"/>
      <c r="TZP19" s="885"/>
      <c r="TZQ19" s="886"/>
      <c r="TZR19" s="886"/>
      <c r="TZS19" s="886"/>
      <c r="TZT19" s="885"/>
      <c r="TZU19" s="886"/>
      <c r="TZV19" s="886"/>
      <c r="TZW19" s="886"/>
      <c r="TZX19" s="885"/>
      <c r="TZY19" s="886"/>
      <c r="TZZ19" s="886"/>
      <c r="UAA19" s="886"/>
      <c r="UAB19" s="885"/>
      <c r="UAC19" s="886"/>
      <c r="UAD19" s="886"/>
      <c r="UAE19" s="886"/>
      <c r="UAF19" s="885"/>
      <c r="UAG19" s="886"/>
      <c r="UAH19" s="886"/>
      <c r="UAI19" s="886"/>
      <c r="UAJ19" s="885"/>
      <c r="UAK19" s="886"/>
      <c r="UAL19" s="886"/>
      <c r="UAM19" s="886"/>
      <c r="UAN19" s="885"/>
      <c r="UAO19" s="886"/>
      <c r="UAP19" s="886"/>
      <c r="UAQ19" s="886"/>
      <c r="UAR19" s="885"/>
      <c r="UAS19" s="886"/>
      <c r="UAT19" s="886"/>
      <c r="UAU19" s="886"/>
      <c r="UAV19" s="885"/>
      <c r="UAW19" s="886"/>
      <c r="UAX19" s="886"/>
      <c r="UAY19" s="886"/>
      <c r="UAZ19" s="885"/>
      <c r="UBA19" s="886"/>
      <c r="UBB19" s="886"/>
      <c r="UBC19" s="886"/>
      <c r="UBD19" s="885"/>
      <c r="UBE19" s="886"/>
      <c r="UBF19" s="886"/>
      <c r="UBG19" s="886"/>
      <c r="UBH19" s="885"/>
      <c r="UBI19" s="886"/>
      <c r="UBJ19" s="886"/>
      <c r="UBK19" s="886"/>
      <c r="UBL19" s="885"/>
      <c r="UBM19" s="886"/>
      <c r="UBN19" s="886"/>
      <c r="UBO19" s="886"/>
      <c r="UBP19" s="885"/>
      <c r="UBQ19" s="886"/>
      <c r="UBR19" s="886"/>
      <c r="UBS19" s="886"/>
      <c r="UBT19" s="885"/>
      <c r="UBU19" s="886"/>
      <c r="UBV19" s="886"/>
      <c r="UBW19" s="886"/>
      <c r="UBX19" s="885"/>
      <c r="UBY19" s="886"/>
      <c r="UBZ19" s="886"/>
      <c r="UCA19" s="886"/>
      <c r="UCB19" s="885"/>
      <c r="UCC19" s="886"/>
      <c r="UCD19" s="886"/>
      <c r="UCE19" s="886"/>
      <c r="UCF19" s="885"/>
      <c r="UCG19" s="886"/>
      <c r="UCH19" s="886"/>
      <c r="UCI19" s="886"/>
      <c r="UCJ19" s="885"/>
      <c r="UCK19" s="886"/>
      <c r="UCL19" s="886"/>
      <c r="UCM19" s="886"/>
      <c r="UCN19" s="885"/>
      <c r="UCO19" s="886"/>
      <c r="UCP19" s="886"/>
      <c r="UCQ19" s="886"/>
      <c r="UCR19" s="885"/>
      <c r="UCS19" s="886"/>
      <c r="UCT19" s="886"/>
      <c r="UCU19" s="886"/>
      <c r="UCV19" s="885"/>
      <c r="UCW19" s="886"/>
      <c r="UCX19" s="886"/>
      <c r="UCY19" s="886"/>
      <c r="UCZ19" s="885"/>
      <c r="UDA19" s="886"/>
      <c r="UDB19" s="886"/>
      <c r="UDC19" s="886"/>
      <c r="UDD19" s="885"/>
      <c r="UDE19" s="886"/>
      <c r="UDF19" s="886"/>
      <c r="UDG19" s="886"/>
      <c r="UDH19" s="885"/>
      <c r="UDI19" s="886"/>
      <c r="UDJ19" s="886"/>
      <c r="UDK19" s="886"/>
      <c r="UDL19" s="885"/>
      <c r="UDM19" s="886"/>
      <c r="UDN19" s="886"/>
      <c r="UDO19" s="886"/>
      <c r="UDP19" s="885"/>
      <c r="UDQ19" s="886"/>
      <c r="UDR19" s="886"/>
      <c r="UDS19" s="886"/>
      <c r="UDT19" s="885"/>
      <c r="UDU19" s="886"/>
      <c r="UDV19" s="886"/>
      <c r="UDW19" s="886"/>
      <c r="UDX19" s="885"/>
      <c r="UDY19" s="886"/>
      <c r="UDZ19" s="886"/>
      <c r="UEA19" s="886"/>
      <c r="UEB19" s="885"/>
      <c r="UEC19" s="886"/>
      <c r="UED19" s="886"/>
      <c r="UEE19" s="886"/>
      <c r="UEF19" s="885"/>
      <c r="UEG19" s="886"/>
      <c r="UEH19" s="886"/>
      <c r="UEI19" s="886"/>
      <c r="UEJ19" s="885"/>
      <c r="UEK19" s="886"/>
      <c r="UEL19" s="886"/>
      <c r="UEM19" s="886"/>
      <c r="UEN19" s="885"/>
      <c r="UEO19" s="886"/>
      <c r="UEP19" s="886"/>
      <c r="UEQ19" s="886"/>
      <c r="UER19" s="885"/>
      <c r="UES19" s="886"/>
      <c r="UET19" s="886"/>
      <c r="UEU19" s="886"/>
      <c r="UEV19" s="885"/>
      <c r="UEW19" s="886"/>
      <c r="UEX19" s="886"/>
      <c r="UEY19" s="886"/>
      <c r="UEZ19" s="885"/>
      <c r="UFA19" s="886"/>
      <c r="UFB19" s="886"/>
      <c r="UFC19" s="886"/>
      <c r="UFD19" s="885"/>
      <c r="UFE19" s="886"/>
      <c r="UFF19" s="886"/>
      <c r="UFG19" s="886"/>
      <c r="UFH19" s="885"/>
      <c r="UFI19" s="886"/>
      <c r="UFJ19" s="886"/>
      <c r="UFK19" s="886"/>
      <c r="UFL19" s="885"/>
      <c r="UFM19" s="886"/>
      <c r="UFN19" s="886"/>
      <c r="UFO19" s="886"/>
      <c r="UFP19" s="885"/>
      <c r="UFQ19" s="886"/>
      <c r="UFR19" s="886"/>
      <c r="UFS19" s="886"/>
      <c r="UFT19" s="885"/>
      <c r="UFU19" s="886"/>
      <c r="UFV19" s="886"/>
      <c r="UFW19" s="886"/>
      <c r="UFX19" s="885"/>
      <c r="UFY19" s="886"/>
      <c r="UFZ19" s="886"/>
      <c r="UGA19" s="886"/>
      <c r="UGB19" s="885"/>
      <c r="UGC19" s="886"/>
      <c r="UGD19" s="886"/>
      <c r="UGE19" s="886"/>
      <c r="UGF19" s="885"/>
      <c r="UGG19" s="886"/>
      <c r="UGH19" s="886"/>
      <c r="UGI19" s="886"/>
      <c r="UGJ19" s="885"/>
      <c r="UGK19" s="886"/>
      <c r="UGL19" s="886"/>
      <c r="UGM19" s="886"/>
      <c r="UGN19" s="885"/>
      <c r="UGO19" s="886"/>
      <c r="UGP19" s="886"/>
      <c r="UGQ19" s="886"/>
      <c r="UGR19" s="885"/>
      <c r="UGS19" s="886"/>
      <c r="UGT19" s="886"/>
      <c r="UGU19" s="886"/>
      <c r="UGV19" s="885"/>
      <c r="UGW19" s="886"/>
      <c r="UGX19" s="886"/>
      <c r="UGY19" s="886"/>
      <c r="UGZ19" s="885"/>
      <c r="UHA19" s="886"/>
      <c r="UHB19" s="886"/>
      <c r="UHC19" s="886"/>
      <c r="UHD19" s="885"/>
      <c r="UHE19" s="886"/>
      <c r="UHF19" s="886"/>
      <c r="UHG19" s="886"/>
      <c r="UHH19" s="885"/>
      <c r="UHI19" s="886"/>
      <c r="UHJ19" s="886"/>
      <c r="UHK19" s="886"/>
      <c r="UHL19" s="885"/>
      <c r="UHM19" s="886"/>
      <c r="UHN19" s="886"/>
      <c r="UHO19" s="886"/>
      <c r="UHP19" s="885"/>
      <c r="UHQ19" s="886"/>
      <c r="UHR19" s="886"/>
      <c r="UHS19" s="886"/>
      <c r="UHT19" s="885"/>
      <c r="UHU19" s="886"/>
      <c r="UHV19" s="886"/>
      <c r="UHW19" s="886"/>
      <c r="UHX19" s="885"/>
      <c r="UHY19" s="886"/>
      <c r="UHZ19" s="886"/>
      <c r="UIA19" s="886"/>
      <c r="UIB19" s="885"/>
      <c r="UIC19" s="886"/>
      <c r="UID19" s="886"/>
      <c r="UIE19" s="886"/>
      <c r="UIF19" s="885"/>
      <c r="UIG19" s="886"/>
      <c r="UIH19" s="886"/>
      <c r="UII19" s="886"/>
      <c r="UIJ19" s="885"/>
      <c r="UIK19" s="886"/>
      <c r="UIL19" s="886"/>
      <c r="UIM19" s="886"/>
      <c r="UIN19" s="885"/>
      <c r="UIO19" s="886"/>
      <c r="UIP19" s="886"/>
      <c r="UIQ19" s="886"/>
      <c r="UIR19" s="885"/>
      <c r="UIS19" s="886"/>
      <c r="UIT19" s="886"/>
      <c r="UIU19" s="886"/>
      <c r="UIV19" s="885"/>
      <c r="UIW19" s="886"/>
      <c r="UIX19" s="886"/>
      <c r="UIY19" s="886"/>
      <c r="UIZ19" s="885"/>
      <c r="UJA19" s="886"/>
      <c r="UJB19" s="886"/>
      <c r="UJC19" s="886"/>
      <c r="UJD19" s="885"/>
      <c r="UJE19" s="886"/>
      <c r="UJF19" s="886"/>
      <c r="UJG19" s="886"/>
      <c r="UJH19" s="885"/>
      <c r="UJI19" s="886"/>
      <c r="UJJ19" s="886"/>
      <c r="UJK19" s="886"/>
      <c r="UJL19" s="885"/>
      <c r="UJM19" s="886"/>
      <c r="UJN19" s="886"/>
      <c r="UJO19" s="886"/>
      <c r="UJP19" s="885"/>
      <c r="UJQ19" s="886"/>
      <c r="UJR19" s="886"/>
      <c r="UJS19" s="886"/>
      <c r="UJT19" s="885"/>
      <c r="UJU19" s="886"/>
      <c r="UJV19" s="886"/>
      <c r="UJW19" s="886"/>
      <c r="UJX19" s="885"/>
      <c r="UJY19" s="886"/>
      <c r="UJZ19" s="886"/>
      <c r="UKA19" s="886"/>
      <c r="UKB19" s="885"/>
      <c r="UKC19" s="886"/>
      <c r="UKD19" s="886"/>
      <c r="UKE19" s="886"/>
      <c r="UKF19" s="885"/>
      <c r="UKG19" s="886"/>
      <c r="UKH19" s="886"/>
      <c r="UKI19" s="886"/>
      <c r="UKJ19" s="885"/>
      <c r="UKK19" s="886"/>
      <c r="UKL19" s="886"/>
      <c r="UKM19" s="886"/>
      <c r="UKN19" s="885"/>
      <c r="UKO19" s="886"/>
      <c r="UKP19" s="886"/>
      <c r="UKQ19" s="886"/>
      <c r="UKR19" s="885"/>
      <c r="UKS19" s="886"/>
      <c r="UKT19" s="886"/>
      <c r="UKU19" s="886"/>
      <c r="UKV19" s="885"/>
      <c r="UKW19" s="886"/>
      <c r="UKX19" s="886"/>
      <c r="UKY19" s="886"/>
      <c r="UKZ19" s="885"/>
      <c r="ULA19" s="886"/>
      <c r="ULB19" s="886"/>
      <c r="ULC19" s="886"/>
      <c r="ULD19" s="885"/>
      <c r="ULE19" s="886"/>
      <c r="ULF19" s="886"/>
      <c r="ULG19" s="886"/>
      <c r="ULH19" s="885"/>
      <c r="ULI19" s="886"/>
      <c r="ULJ19" s="886"/>
      <c r="ULK19" s="886"/>
      <c r="ULL19" s="885"/>
      <c r="ULM19" s="886"/>
      <c r="ULN19" s="886"/>
      <c r="ULO19" s="886"/>
      <c r="ULP19" s="885"/>
      <c r="ULQ19" s="886"/>
      <c r="ULR19" s="886"/>
      <c r="ULS19" s="886"/>
      <c r="ULT19" s="885"/>
      <c r="ULU19" s="886"/>
      <c r="ULV19" s="886"/>
      <c r="ULW19" s="886"/>
      <c r="ULX19" s="885"/>
      <c r="ULY19" s="886"/>
      <c r="ULZ19" s="886"/>
      <c r="UMA19" s="886"/>
      <c r="UMB19" s="885"/>
      <c r="UMC19" s="886"/>
      <c r="UMD19" s="886"/>
      <c r="UME19" s="886"/>
      <c r="UMF19" s="885"/>
      <c r="UMG19" s="886"/>
      <c r="UMH19" s="886"/>
      <c r="UMI19" s="886"/>
      <c r="UMJ19" s="885"/>
      <c r="UMK19" s="886"/>
      <c r="UML19" s="886"/>
      <c r="UMM19" s="886"/>
      <c r="UMN19" s="885"/>
      <c r="UMO19" s="886"/>
      <c r="UMP19" s="886"/>
      <c r="UMQ19" s="886"/>
      <c r="UMR19" s="885"/>
      <c r="UMS19" s="886"/>
      <c r="UMT19" s="886"/>
      <c r="UMU19" s="886"/>
      <c r="UMV19" s="885"/>
      <c r="UMW19" s="886"/>
      <c r="UMX19" s="886"/>
      <c r="UMY19" s="886"/>
      <c r="UMZ19" s="885"/>
      <c r="UNA19" s="886"/>
      <c r="UNB19" s="886"/>
      <c r="UNC19" s="886"/>
      <c r="UND19" s="885"/>
      <c r="UNE19" s="886"/>
      <c r="UNF19" s="886"/>
      <c r="UNG19" s="886"/>
      <c r="UNH19" s="885"/>
      <c r="UNI19" s="886"/>
      <c r="UNJ19" s="886"/>
      <c r="UNK19" s="886"/>
      <c r="UNL19" s="885"/>
      <c r="UNM19" s="886"/>
      <c r="UNN19" s="886"/>
      <c r="UNO19" s="886"/>
      <c r="UNP19" s="885"/>
      <c r="UNQ19" s="886"/>
      <c r="UNR19" s="886"/>
      <c r="UNS19" s="886"/>
      <c r="UNT19" s="885"/>
      <c r="UNU19" s="886"/>
      <c r="UNV19" s="886"/>
      <c r="UNW19" s="886"/>
      <c r="UNX19" s="885"/>
      <c r="UNY19" s="886"/>
      <c r="UNZ19" s="886"/>
      <c r="UOA19" s="886"/>
      <c r="UOB19" s="885"/>
      <c r="UOC19" s="886"/>
      <c r="UOD19" s="886"/>
      <c r="UOE19" s="886"/>
      <c r="UOF19" s="885"/>
      <c r="UOG19" s="886"/>
      <c r="UOH19" s="886"/>
      <c r="UOI19" s="886"/>
      <c r="UOJ19" s="885"/>
      <c r="UOK19" s="886"/>
      <c r="UOL19" s="886"/>
      <c r="UOM19" s="886"/>
      <c r="UON19" s="885"/>
      <c r="UOO19" s="886"/>
      <c r="UOP19" s="886"/>
      <c r="UOQ19" s="886"/>
      <c r="UOR19" s="885"/>
      <c r="UOS19" s="886"/>
      <c r="UOT19" s="886"/>
      <c r="UOU19" s="886"/>
      <c r="UOV19" s="885"/>
      <c r="UOW19" s="886"/>
      <c r="UOX19" s="886"/>
      <c r="UOY19" s="886"/>
      <c r="UOZ19" s="885"/>
      <c r="UPA19" s="886"/>
      <c r="UPB19" s="886"/>
      <c r="UPC19" s="886"/>
      <c r="UPD19" s="885"/>
      <c r="UPE19" s="886"/>
      <c r="UPF19" s="886"/>
      <c r="UPG19" s="886"/>
      <c r="UPH19" s="885"/>
      <c r="UPI19" s="886"/>
      <c r="UPJ19" s="886"/>
      <c r="UPK19" s="886"/>
      <c r="UPL19" s="885"/>
      <c r="UPM19" s="886"/>
      <c r="UPN19" s="886"/>
      <c r="UPO19" s="886"/>
      <c r="UPP19" s="885"/>
      <c r="UPQ19" s="886"/>
      <c r="UPR19" s="886"/>
      <c r="UPS19" s="886"/>
      <c r="UPT19" s="885"/>
      <c r="UPU19" s="886"/>
      <c r="UPV19" s="886"/>
      <c r="UPW19" s="886"/>
      <c r="UPX19" s="885"/>
      <c r="UPY19" s="886"/>
      <c r="UPZ19" s="886"/>
      <c r="UQA19" s="886"/>
      <c r="UQB19" s="885"/>
      <c r="UQC19" s="886"/>
      <c r="UQD19" s="886"/>
      <c r="UQE19" s="886"/>
      <c r="UQF19" s="885"/>
      <c r="UQG19" s="886"/>
      <c r="UQH19" s="886"/>
      <c r="UQI19" s="886"/>
      <c r="UQJ19" s="885"/>
      <c r="UQK19" s="886"/>
      <c r="UQL19" s="886"/>
      <c r="UQM19" s="886"/>
      <c r="UQN19" s="885"/>
      <c r="UQO19" s="886"/>
      <c r="UQP19" s="886"/>
      <c r="UQQ19" s="886"/>
      <c r="UQR19" s="885"/>
      <c r="UQS19" s="886"/>
      <c r="UQT19" s="886"/>
      <c r="UQU19" s="886"/>
      <c r="UQV19" s="885"/>
      <c r="UQW19" s="886"/>
      <c r="UQX19" s="886"/>
      <c r="UQY19" s="886"/>
      <c r="UQZ19" s="885"/>
      <c r="URA19" s="886"/>
      <c r="URB19" s="886"/>
      <c r="URC19" s="886"/>
      <c r="URD19" s="885"/>
      <c r="URE19" s="886"/>
      <c r="URF19" s="886"/>
      <c r="URG19" s="886"/>
      <c r="URH19" s="885"/>
      <c r="URI19" s="886"/>
      <c r="URJ19" s="886"/>
      <c r="URK19" s="886"/>
      <c r="URL19" s="885"/>
      <c r="URM19" s="886"/>
      <c r="URN19" s="886"/>
      <c r="URO19" s="886"/>
      <c r="URP19" s="885"/>
      <c r="URQ19" s="886"/>
      <c r="URR19" s="886"/>
      <c r="URS19" s="886"/>
      <c r="URT19" s="885"/>
      <c r="URU19" s="886"/>
      <c r="URV19" s="886"/>
      <c r="URW19" s="886"/>
      <c r="URX19" s="885"/>
      <c r="URY19" s="886"/>
      <c r="URZ19" s="886"/>
      <c r="USA19" s="886"/>
      <c r="USB19" s="885"/>
      <c r="USC19" s="886"/>
      <c r="USD19" s="886"/>
      <c r="USE19" s="886"/>
      <c r="USF19" s="885"/>
      <c r="USG19" s="886"/>
      <c r="USH19" s="886"/>
      <c r="USI19" s="886"/>
      <c r="USJ19" s="885"/>
      <c r="USK19" s="886"/>
      <c r="USL19" s="886"/>
      <c r="USM19" s="886"/>
      <c r="USN19" s="885"/>
      <c r="USO19" s="886"/>
      <c r="USP19" s="886"/>
      <c r="USQ19" s="886"/>
      <c r="USR19" s="885"/>
      <c r="USS19" s="886"/>
      <c r="UST19" s="886"/>
      <c r="USU19" s="886"/>
      <c r="USV19" s="885"/>
      <c r="USW19" s="886"/>
      <c r="USX19" s="886"/>
      <c r="USY19" s="886"/>
      <c r="USZ19" s="885"/>
      <c r="UTA19" s="886"/>
      <c r="UTB19" s="886"/>
      <c r="UTC19" s="886"/>
      <c r="UTD19" s="885"/>
      <c r="UTE19" s="886"/>
      <c r="UTF19" s="886"/>
      <c r="UTG19" s="886"/>
      <c r="UTH19" s="885"/>
      <c r="UTI19" s="886"/>
      <c r="UTJ19" s="886"/>
      <c r="UTK19" s="886"/>
      <c r="UTL19" s="885"/>
      <c r="UTM19" s="886"/>
      <c r="UTN19" s="886"/>
      <c r="UTO19" s="886"/>
      <c r="UTP19" s="885"/>
      <c r="UTQ19" s="886"/>
      <c r="UTR19" s="886"/>
      <c r="UTS19" s="886"/>
      <c r="UTT19" s="885"/>
      <c r="UTU19" s="886"/>
      <c r="UTV19" s="886"/>
      <c r="UTW19" s="886"/>
      <c r="UTX19" s="885"/>
      <c r="UTY19" s="886"/>
      <c r="UTZ19" s="886"/>
      <c r="UUA19" s="886"/>
      <c r="UUB19" s="885"/>
      <c r="UUC19" s="886"/>
      <c r="UUD19" s="886"/>
      <c r="UUE19" s="886"/>
      <c r="UUF19" s="885"/>
      <c r="UUG19" s="886"/>
      <c r="UUH19" s="886"/>
      <c r="UUI19" s="886"/>
      <c r="UUJ19" s="885"/>
      <c r="UUK19" s="886"/>
      <c r="UUL19" s="886"/>
      <c r="UUM19" s="886"/>
      <c r="UUN19" s="885"/>
      <c r="UUO19" s="886"/>
      <c r="UUP19" s="886"/>
      <c r="UUQ19" s="886"/>
      <c r="UUR19" s="885"/>
      <c r="UUS19" s="886"/>
      <c r="UUT19" s="886"/>
      <c r="UUU19" s="886"/>
      <c r="UUV19" s="885"/>
      <c r="UUW19" s="886"/>
      <c r="UUX19" s="886"/>
      <c r="UUY19" s="886"/>
      <c r="UUZ19" s="885"/>
      <c r="UVA19" s="886"/>
      <c r="UVB19" s="886"/>
      <c r="UVC19" s="886"/>
      <c r="UVD19" s="885"/>
      <c r="UVE19" s="886"/>
      <c r="UVF19" s="886"/>
      <c r="UVG19" s="886"/>
      <c r="UVH19" s="885"/>
      <c r="UVI19" s="886"/>
      <c r="UVJ19" s="886"/>
      <c r="UVK19" s="886"/>
      <c r="UVL19" s="885"/>
      <c r="UVM19" s="886"/>
      <c r="UVN19" s="886"/>
      <c r="UVO19" s="886"/>
      <c r="UVP19" s="885"/>
      <c r="UVQ19" s="886"/>
      <c r="UVR19" s="886"/>
      <c r="UVS19" s="886"/>
      <c r="UVT19" s="885"/>
      <c r="UVU19" s="886"/>
      <c r="UVV19" s="886"/>
      <c r="UVW19" s="886"/>
      <c r="UVX19" s="885"/>
      <c r="UVY19" s="886"/>
      <c r="UVZ19" s="886"/>
      <c r="UWA19" s="886"/>
      <c r="UWB19" s="885"/>
      <c r="UWC19" s="886"/>
      <c r="UWD19" s="886"/>
      <c r="UWE19" s="886"/>
      <c r="UWF19" s="885"/>
      <c r="UWG19" s="886"/>
      <c r="UWH19" s="886"/>
      <c r="UWI19" s="886"/>
      <c r="UWJ19" s="885"/>
      <c r="UWK19" s="886"/>
      <c r="UWL19" s="886"/>
      <c r="UWM19" s="886"/>
      <c r="UWN19" s="885"/>
      <c r="UWO19" s="886"/>
      <c r="UWP19" s="886"/>
      <c r="UWQ19" s="886"/>
      <c r="UWR19" s="885"/>
      <c r="UWS19" s="886"/>
      <c r="UWT19" s="886"/>
      <c r="UWU19" s="886"/>
      <c r="UWV19" s="885"/>
      <c r="UWW19" s="886"/>
      <c r="UWX19" s="886"/>
      <c r="UWY19" s="886"/>
      <c r="UWZ19" s="885"/>
      <c r="UXA19" s="886"/>
      <c r="UXB19" s="886"/>
      <c r="UXC19" s="886"/>
      <c r="UXD19" s="885"/>
      <c r="UXE19" s="886"/>
      <c r="UXF19" s="886"/>
      <c r="UXG19" s="886"/>
      <c r="UXH19" s="885"/>
      <c r="UXI19" s="886"/>
      <c r="UXJ19" s="886"/>
      <c r="UXK19" s="886"/>
      <c r="UXL19" s="885"/>
      <c r="UXM19" s="886"/>
      <c r="UXN19" s="886"/>
      <c r="UXO19" s="886"/>
      <c r="UXP19" s="885"/>
      <c r="UXQ19" s="886"/>
      <c r="UXR19" s="886"/>
      <c r="UXS19" s="886"/>
      <c r="UXT19" s="885"/>
      <c r="UXU19" s="886"/>
      <c r="UXV19" s="886"/>
      <c r="UXW19" s="886"/>
      <c r="UXX19" s="885"/>
      <c r="UXY19" s="886"/>
      <c r="UXZ19" s="886"/>
      <c r="UYA19" s="886"/>
      <c r="UYB19" s="885"/>
      <c r="UYC19" s="886"/>
      <c r="UYD19" s="886"/>
      <c r="UYE19" s="886"/>
      <c r="UYF19" s="885"/>
      <c r="UYG19" s="886"/>
      <c r="UYH19" s="886"/>
      <c r="UYI19" s="886"/>
      <c r="UYJ19" s="885"/>
      <c r="UYK19" s="886"/>
      <c r="UYL19" s="886"/>
      <c r="UYM19" s="886"/>
      <c r="UYN19" s="885"/>
      <c r="UYO19" s="886"/>
      <c r="UYP19" s="886"/>
      <c r="UYQ19" s="886"/>
      <c r="UYR19" s="885"/>
      <c r="UYS19" s="886"/>
      <c r="UYT19" s="886"/>
      <c r="UYU19" s="886"/>
      <c r="UYV19" s="885"/>
      <c r="UYW19" s="886"/>
      <c r="UYX19" s="886"/>
      <c r="UYY19" s="886"/>
      <c r="UYZ19" s="885"/>
      <c r="UZA19" s="886"/>
      <c r="UZB19" s="886"/>
      <c r="UZC19" s="886"/>
      <c r="UZD19" s="885"/>
      <c r="UZE19" s="886"/>
      <c r="UZF19" s="886"/>
      <c r="UZG19" s="886"/>
      <c r="UZH19" s="885"/>
      <c r="UZI19" s="886"/>
      <c r="UZJ19" s="886"/>
      <c r="UZK19" s="886"/>
      <c r="UZL19" s="885"/>
      <c r="UZM19" s="886"/>
      <c r="UZN19" s="886"/>
      <c r="UZO19" s="886"/>
      <c r="UZP19" s="885"/>
      <c r="UZQ19" s="886"/>
      <c r="UZR19" s="886"/>
      <c r="UZS19" s="886"/>
      <c r="UZT19" s="885"/>
      <c r="UZU19" s="886"/>
      <c r="UZV19" s="886"/>
      <c r="UZW19" s="886"/>
      <c r="UZX19" s="885"/>
      <c r="UZY19" s="886"/>
      <c r="UZZ19" s="886"/>
      <c r="VAA19" s="886"/>
      <c r="VAB19" s="885"/>
      <c r="VAC19" s="886"/>
      <c r="VAD19" s="886"/>
      <c r="VAE19" s="886"/>
      <c r="VAF19" s="885"/>
      <c r="VAG19" s="886"/>
      <c r="VAH19" s="886"/>
      <c r="VAI19" s="886"/>
      <c r="VAJ19" s="885"/>
      <c r="VAK19" s="886"/>
      <c r="VAL19" s="886"/>
      <c r="VAM19" s="886"/>
      <c r="VAN19" s="885"/>
      <c r="VAO19" s="886"/>
      <c r="VAP19" s="886"/>
      <c r="VAQ19" s="886"/>
      <c r="VAR19" s="885"/>
      <c r="VAS19" s="886"/>
      <c r="VAT19" s="886"/>
      <c r="VAU19" s="886"/>
      <c r="VAV19" s="885"/>
      <c r="VAW19" s="886"/>
      <c r="VAX19" s="886"/>
      <c r="VAY19" s="886"/>
      <c r="VAZ19" s="885"/>
      <c r="VBA19" s="886"/>
      <c r="VBB19" s="886"/>
      <c r="VBC19" s="886"/>
      <c r="VBD19" s="885"/>
      <c r="VBE19" s="886"/>
      <c r="VBF19" s="886"/>
      <c r="VBG19" s="886"/>
      <c r="VBH19" s="885"/>
      <c r="VBI19" s="886"/>
      <c r="VBJ19" s="886"/>
      <c r="VBK19" s="886"/>
      <c r="VBL19" s="885"/>
      <c r="VBM19" s="886"/>
      <c r="VBN19" s="886"/>
      <c r="VBO19" s="886"/>
      <c r="VBP19" s="885"/>
      <c r="VBQ19" s="886"/>
      <c r="VBR19" s="886"/>
      <c r="VBS19" s="886"/>
      <c r="VBT19" s="885"/>
      <c r="VBU19" s="886"/>
      <c r="VBV19" s="886"/>
      <c r="VBW19" s="886"/>
      <c r="VBX19" s="885"/>
      <c r="VBY19" s="886"/>
      <c r="VBZ19" s="886"/>
      <c r="VCA19" s="886"/>
      <c r="VCB19" s="885"/>
      <c r="VCC19" s="886"/>
      <c r="VCD19" s="886"/>
      <c r="VCE19" s="886"/>
      <c r="VCF19" s="885"/>
      <c r="VCG19" s="886"/>
      <c r="VCH19" s="886"/>
      <c r="VCI19" s="886"/>
      <c r="VCJ19" s="885"/>
      <c r="VCK19" s="886"/>
      <c r="VCL19" s="886"/>
      <c r="VCM19" s="886"/>
      <c r="VCN19" s="885"/>
      <c r="VCO19" s="886"/>
      <c r="VCP19" s="886"/>
      <c r="VCQ19" s="886"/>
      <c r="VCR19" s="885"/>
      <c r="VCS19" s="886"/>
      <c r="VCT19" s="886"/>
      <c r="VCU19" s="886"/>
      <c r="VCV19" s="885"/>
      <c r="VCW19" s="886"/>
      <c r="VCX19" s="886"/>
      <c r="VCY19" s="886"/>
      <c r="VCZ19" s="885"/>
      <c r="VDA19" s="886"/>
      <c r="VDB19" s="886"/>
      <c r="VDC19" s="886"/>
      <c r="VDD19" s="885"/>
      <c r="VDE19" s="886"/>
      <c r="VDF19" s="886"/>
      <c r="VDG19" s="886"/>
      <c r="VDH19" s="885"/>
      <c r="VDI19" s="886"/>
      <c r="VDJ19" s="886"/>
      <c r="VDK19" s="886"/>
      <c r="VDL19" s="885"/>
      <c r="VDM19" s="886"/>
      <c r="VDN19" s="886"/>
      <c r="VDO19" s="886"/>
      <c r="VDP19" s="885"/>
      <c r="VDQ19" s="886"/>
      <c r="VDR19" s="886"/>
      <c r="VDS19" s="886"/>
      <c r="VDT19" s="885"/>
      <c r="VDU19" s="886"/>
      <c r="VDV19" s="886"/>
      <c r="VDW19" s="886"/>
      <c r="VDX19" s="885"/>
      <c r="VDY19" s="886"/>
      <c r="VDZ19" s="886"/>
      <c r="VEA19" s="886"/>
      <c r="VEB19" s="885"/>
      <c r="VEC19" s="886"/>
      <c r="VED19" s="886"/>
      <c r="VEE19" s="886"/>
      <c r="VEF19" s="885"/>
      <c r="VEG19" s="886"/>
      <c r="VEH19" s="886"/>
      <c r="VEI19" s="886"/>
      <c r="VEJ19" s="885"/>
      <c r="VEK19" s="886"/>
      <c r="VEL19" s="886"/>
      <c r="VEM19" s="886"/>
      <c r="VEN19" s="885"/>
      <c r="VEO19" s="886"/>
      <c r="VEP19" s="886"/>
      <c r="VEQ19" s="886"/>
      <c r="VER19" s="885"/>
      <c r="VES19" s="886"/>
      <c r="VET19" s="886"/>
      <c r="VEU19" s="886"/>
      <c r="VEV19" s="885"/>
      <c r="VEW19" s="886"/>
      <c r="VEX19" s="886"/>
      <c r="VEY19" s="886"/>
      <c r="VEZ19" s="885"/>
      <c r="VFA19" s="886"/>
      <c r="VFB19" s="886"/>
      <c r="VFC19" s="886"/>
      <c r="VFD19" s="885"/>
      <c r="VFE19" s="886"/>
      <c r="VFF19" s="886"/>
      <c r="VFG19" s="886"/>
      <c r="VFH19" s="885"/>
      <c r="VFI19" s="886"/>
      <c r="VFJ19" s="886"/>
      <c r="VFK19" s="886"/>
      <c r="VFL19" s="885"/>
      <c r="VFM19" s="886"/>
      <c r="VFN19" s="886"/>
      <c r="VFO19" s="886"/>
      <c r="VFP19" s="885"/>
      <c r="VFQ19" s="886"/>
      <c r="VFR19" s="886"/>
      <c r="VFS19" s="886"/>
      <c r="VFT19" s="885"/>
      <c r="VFU19" s="886"/>
      <c r="VFV19" s="886"/>
      <c r="VFW19" s="886"/>
      <c r="VFX19" s="885"/>
      <c r="VFY19" s="886"/>
      <c r="VFZ19" s="886"/>
      <c r="VGA19" s="886"/>
      <c r="VGB19" s="885"/>
      <c r="VGC19" s="886"/>
      <c r="VGD19" s="886"/>
      <c r="VGE19" s="886"/>
      <c r="VGF19" s="885"/>
      <c r="VGG19" s="886"/>
      <c r="VGH19" s="886"/>
      <c r="VGI19" s="886"/>
      <c r="VGJ19" s="885"/>
      <c r="VGK19" s="886"/>
      <c r="VGL19" s="886"/>
      <c r="VGM19" s="886"/>
      <c r="VGN19" s="885"/>
      <c r="VGO19" s="886"/>
      <c r="VGP19" s="886"/>
      <c r="VGQ19" s="886"/>
      <c r="VGR19" s="885"/>
      <c r="VGS19" s="886"/>
      <c r="VGT19" s="886"/>
      <c r="VGU19" s="886"/>
      <c r="VGV19" s="885"/>
      <c r="VGW19" s="886"/>
      <c r="VGX19" s="886"/>
      <c r="VGY19" s="886"/>
      <c r="VGZ19" s="885"/>
      <c r="VHA19" s="886"/>
      <c r="VHB19" s="886"/>
      <c r="VHC19" s="886"/>
      <c r="VHD19" s="885"/>
      <c r="VHE19" s="886"/>
      <c r="VHF19" s="886"/>
      <c r="VHG19" s="886"/>
      <c r="VHH19" s="885"/>
      <c r="VHI19" s="886"/>
      <c r="VHJ19" s="886"/>
      <c r="VHK19" s="886"/>
      <c r="VHL19" s="885"/>
      <c r="VHM19" s="886"/>
      <c r="VHN19" s="886"/>
      <c r="VHO19" s="886"/>
      <c r="VHP19" s="885"/>
      <c r="VHQ19" s="886"/>
      <c r="VHR19" s="886"/>
      <c r="VHS19" s="886"/>
      <c r="VHT19" s="885"/>
      <c r="VHU19" s="886"/>
      <c r="VHV19" s="886"/>
      <c r="VHW19" s="886"/>
      <c r="VHX19" s="885"/>
      <c r="VHY19" s="886"/>
      <c r="VHZ19" s="886"/>
      <c r="VIA19" s="886"/>
      <c r="VIB19" s="885"/>
      <c r="VIC19" s="886"/>
      <c r="VID19" s="886"/>
      <c r="VIE19" s="886"/>
      <c r="VIF19" s="885"/>
      <c r="VIG19" s="886"/>
      <c r="VIH19" s="886"/>
      <c r="VII19" s="886"/>
      <c r="VIJ19" s="885"/>
      <c r="VIK19" s="886"/>
      <c r="VIL19" s="886"/>
      <c r="VIM19" s="886"/>
      <c r="VIN19" s="885"/>
      <c r="VIO19" s="886"/>
      <c r="VIP19" s="886"/>
      <c r="VIQ19" s="886"/>
      <c r="VIR19" s="885"/>
      <c r="VIS19" s="886"/>
      <c r="VIT19" s="886"/>
      <c r="VIU19" s="886"/>
      <c r="VIV19" s="885"/>
      <c r="VIW19" s="886"/>
      <c r="VIX19" s="886"/>
      <c r="VIY19" s="886"/>
      <c r="VIZ19" s="885"/>
      <c r="VJA19" s="886"/>
      <c r="VJB19" s="886"/>
      <c r="VJC19" s="886"/>
      <c r="VJD19" s="885"/>
      <c r="VJE19" s="886"/>
      <c r="VJF19" s="886"/>
      <c r="VJG19" s="886"/>
      <c r="VJH19" s="885"/>
      <c r="VJI19" s="886"/>
      <c r="VJJ19" s="886"/>
      <c r="VJK19" s="886"/>
      <c r="VJL19" s="885"/>
      <c r="VJM19" s="886"/>
      <c r="VJN19" s="886"/>
      <c r="VJO19" s="886"/>
      <c r="VJP19" s="885"/>
      <c r="VJQ19" s="886"/>
      <c r="VJR19" s="886"/>
      <c r="VJS19" s="886"/>
      <c r="VJT19" s="885"/>
      <c r="VJU19" s="886"/>
      <c r="VJV19" s="886"/>
      <c r="VJW19" s="886"/>
      <c r="VJX19" s="885"/>
      <c r="VJY19" s="886"/>
      <c r="VJZ19" s="886"/>
      <c r="VKA19" s="886"/>
      <c r="VKB19" s="885"/>
      <c r="VKC19" s="886"/>
      <c r="VKD19" s="886"/>
      <c r="VKE19" s="886"/>
      <c r="VKF19" s="885"/>
      <c r="VKG19" s="886"/>
      <c r="VKH19" s="886"/>
      <c r="VKI19" s="886"/>
      <c r="VKJ19" s="885"/>
      <c r="VKK19" s="886"/>
      <c r="VKL19" s="886"/>
      <c r="VKM19" s="886"/>
      <c r="VKN19" s="885"/>
      <c r="VKO19" s="886"/>
      <c r="VKP19" s="886"/>
      <c r="VKQ19" s="886"/>
      <c r="VKR19" s="885"/>
      <c r="VKS19" s="886"/>
      <c r="VKT19" s="886"/>
      <c r="VKU19" s="886"/>
      <c r="VKV19" s="885"/>
      <c r="VKW19" s="886"/>
      <c r="VKX19" s="886"/>
      <c r="VKY19" s="886"/>
      <c r="VKZ19" s="885"/>
      <c r="VLA19" s="886"/>
      <c r="VLB19" s="886"/>
      <c r="VLC19" s="886"/>
      <c r="VLD19" s="885"/>
      <c r="VLE19" s="886"/>
      <c r="VLF19" s="886"/>
      <c r="VLG19" s="886"/>
      <c r="VLH19" s="885"/>
      <c r="VLI19" s="886"/>
      <c r="VLJ19" s="886"/>
      <c r="VLK19" s="886"/>
      <c r="VLL19" s="885"/>
      <c r="VLM19" s="886"/>
      <c r="VLN19" s="886"/>
      <c r="VLO19" s="886"/>
      <c r="VLP19" s="885"/>
      <c r="VLQ19" s="886"/>
      <c r="VLR19" s="886"/>
      <c r="VLS19" s="886"/>
      <c r="VLT19" s="885"/>
      <c r="VLU19" s="886"/>
      <c r="VLV19" s="886"/>
      <c r="VLW19" s="886"/>
      <c r="VLX19" s="885"/>
      <c r="VLY19" s="886"/>
      <c r="VLZ19" s="886"/>
      <c r="VMA19" s="886"/>
      <c r="VMB19" s="885"/>
      <c r="VMC19" s="886"/>
      <c r="VMD19" s="886"/>
      <c r="VME19" s="886"/>
      <c r="VMF19" s="885"/>
      <c r="VMG19" s="886"/>
      <c r="VMH19" s="886"/>
      <c r="VMI19" s="886"/>
      <c r="VMJ19" s="885"/>
      <c r="VMK19" s="886"/>
      <c r="VML19" s="886"/>
      <c r="VMM19" s="886"/>
      <c r="VMN19" s="885"/>
      <c r="VMO19" s="886"/>
      <c r="VMP19" s="886"/>
      <c r="VMQ19" s="886"/>
      <c r="VMR19" s="885"/>
      <c r="VMS19" s="886"/>
      <c r="VMT19" s="886"/>
      <c r="VMU19" s="886"/>
      <c r="VMV19" s="885"/>
      <c r="VMW19" s="886"/>
      <c r="VMX19" s="886"/>
      <c r="VMY19" s="886"/>
      <c r="VMZ19" s="885"/>
      <c r="VNA19" s="886"/>
      <c r="VNB19" s="886"/>
      <c r="VNC19" s="886"/>
      <c r="VND19" s="885"/>
      <c r="VNE19" s="886"/>
      <c r="VNF19" s="886"/>
      <c r="VNG19" s="886"/>
      <c r="VNH19" s="885"/>
      <c r="VNI19" s="886"/>
      <c r="VNJ19" s="886"/>
      <c r="VNK19" s="886"/>
      <c r="VNL19" s="885"/>
      <c r="VNM19" s="886"/>
      <c r="VNN19" s="886"/>
      <c r="VNO19" s="886"/>
      <c r="VNP19" s="885"/>
      <c r="VNQ19" s="886"/>
      <c r="VNR19" s="886"/>
      <c r="VNS19" s="886"/>
      <c r="VNT19" s="885"/>
      <c r="VNU19" s="886"/>
      <c r="VNV19" s="886"/>
      <c r="VNW19" s="886"/>
      <c r="VNX19" s="885"/>
      <c r="VNY19" s="886"/>
      <c r="VNZ19" s="886"/>
      <c r="VOA19" s="886"/>
      <c r="VOB19" s="885"/>
      <c r="VOC19" s="886"/>
      <c r="VOD19" s="886"/>
      <c r="VOE19" s="886"/>
      <c r="VOF19" s="885"/>
      <c r="VOG19" s="886"/>
      <c r="VOH19" s="886"/>
      <c r="VOI19" s="886"/>
      <c r="VOJ19" s="885"/>
      <c r="VOK19" s="886"/>
      <c r="VOL19" s="886"/>
      <c r="VOM19" s="886"/>
      <c r="VON19" s="885"/>
      <c r="VOO19" s="886"/>
      <c r="VOP19" s="886"/>
      <c r="VOQ19" s="886"/>
      <c r="VOR19" s="885"/>
      <c r="VOS19" s="886"/>
      <c r="VOT19" s="886"/>
      <c r="VOU19" s="886"/>
      <c r="VOV19" s="885"/>
      <c r="VOW19" s="886"/>
      <c r="VOX19" s="886"/>
      <c r="VOY19" s="886"/>
      <c r="VOZ19" s="885"/>
      <c r="VPA19" s="886"/>
      <c r="VPB19" s="886"/>
      <c r="VPC19" s="886"/>
      <c r="VPD19" s="885"/>
      <c r="VPE19" s="886"/>
      <c r="VPF19" s="886"/>
      <c r="VPG19" s="886"/>
      <c r="VPH19" s="885"/>
      <c r="VPI19" s="886"/>
      <c r="VPJ19" s="886"/>
      <c r="VPK19" s="886"/>
      <c r="VPL19" s="885"/>
      <c r="VPM19" s="886"/>
      <c r="VPN19" s="886"/>
      <c r="VPO19" s="886"/>
      <c r="VPP19" s="885"/>
      <c r="VPQ19" s="886"/>
      <c r="VPR19" s="886"/>
      <c r="VPS19" s="886"/>
      <c r="VPT19" s="885"/>
      <c r="VPU19" s="886"/>
      <c r="VPV19" s="886"/>
      <c r="VPW19" s="886"/>
      <c r="VPX19" s="885"/>
      <c r="VPY19" s="886"/>
      <c r="VPZ19" s="886"/>
      <c r="VQA19" s="886"/>
      <c r="VQB19" s="885"/>
      <c r="VQC19" s="886"/>
      <c r="VQD19" s="886"/>
      <c r="VQE19" s="886"/>
      <c r="VQF19" s="885"/>
      <c r="VQG19" s="886"/>
      <c r="VQH19" s="886"/>
      <c r="VQI19" s="886"/>
      <c r="VQJ19" s="885"/>
      <c r="VQK19" s="886"/>
      <c r="VQL19" s="886"/>
      <c r="VQM19" s="886"/>
      <c r="VQN19" s="885"/>
      <c r="VQO19" s="886"/>
      <c r="VQP19" s="886"/>
      <c r="VQQ19" s="886"/>
      <c r="VQR19" s="885"/>
      <c r="VQS19" s="886"/>
      <c r="VQT19" s="886"/>
      <c r="VQU19" s="886"/>
      <c r="VQV19" s="885"/>
      <c r="VQW19" s="886"/>
      <c r="VQX19" s="886"/>
      <c r="VQY19" s="886"/>
      <c r="VQZ19" s="885"/>
      <c r="VRA19" s="886"/>
      <c r="VRB19" s="886"/>
      <c r="VRC19" s="886"/>
      <c r="VRD19" s="885"/>
      <c r="VRE19" s="886"/>
      <c r="VRF19" s="886"/>
      <c r="VRG19" s="886"/>
      <c r="VRH19" s="885"/>
      <c r="VRI19" s="886"/>
      <c r="VRJ19" s="886"/>
      <c r="VRK19" s="886"/>
      <c r="VRL19" s="885"/>
      <c r="VRM19" s="886"/>
      <c r="VRN19" s="886"/>
      <c r="VRO19" s="886"/>
      <c r="VRP19" s="885"/>
      <c r="VRQ19" s="886"/>
      <c r="VRR19" s="886"/>
      <c r="VRS19" s="886"/>
      <c r="VRT19" s="885"/>
      <c r="VRU19" s="886"/>
      <c r="VRV19" s="886"/>
      <c r="VRW19" s="886"/>
      <c r="VRX19" s="885"/>
      <c r="VRY19" s="886"/>
      <c r="VRZ19" s="886"/>
      <c r="VSA19" s="886"/>
      <c r="VSB19" s="885"/>
      <c r="VSC19" s="886"/>
      <c r="VSD19" s="886"/>
      <c r="VSE19" s="886"/>
      <c r="VSF19" s="885"/>
      <c r="VSG19" s="886"/>
      <c r="VSH19" s="886"/>
      <c r="VSI19" s="886"/>
      <c r="VSJ19" s="885"/>
      <c r="VSK19" s="886"/>
      <c r="VSL19" s="886"/>
      <c r="VSM19" s="886"/>
      <c r="VSN19" s="885"/>
      <c r="VSO19" s="886"/>
      <c r="VSP19" s="886"/>
      <c r="VSQ19" s="886"/>
      <c r="VSR19" s="885"/>
      <c r="VSS19" s="886"/>
      <c r="VST19" s="886"/>
      <c r="VSU19" s="886"/>
      <c r="VSV19" s="885"/>
      <c r="VSW19" s="886"/>
      <c r="VSX19" s="886"/>
      <c r="VSY19" s="886"/>
      <c r="VSZ19" s="885"/>
      <c r="VTA19" s="886"/>
      <c r="VTB19" s="886"/>
      <c r="VTC19" s="886"/>
      <c r="VTD19" s="885"/>
      <c r="VTE19" s="886"/>
      <c r="VTF19" s="886"/>
      <c r="VTG19" s="886"/>
      <c r="VTH19" s="885"/>
      <c r="VTI19" s="886"/>
      <c r="VTJ19" s="886"/>
      <c r="VTK19" s="886"/>
      <c r="VTL19" s="885"/>
      <c r="VTM19" s="886"/>
      <c r="VTN19" s="886"/>
      <c r="VTO19" s="886"/>
      <c r="VTP19" s="885"/>
      <c r="VTQ19" s="886"/>
      <c r="VTR19" s="886"/>
      <c r="VTS19" s="886"/>
      <c r="VTT19" s="885"/>
      <c r="VTU19" s="886"/>
      <c r="VTV19" s="886"/>
      <c r="VTW19" s="886"/>
      <c r="VTX19" s="885"/>
      <c r="VTY19" s="886"/>
      <c r="VTZ19" s="886"/>
      <c r="VUA19" s="886"/>
      <c r="VUB19" s="885"/>
      <c r="VUC19" s="886"/>
      <c r="VUD19" s="886"/>
      <c r="VUE19" s="886"/>
      <c r="VUF19" s="885"/>
      <c r="VUG19" s="886"/>
      <c r="VUH19" s="886"/>
      <c r="VUI19" s="886"/>
      <c r="VUJ19" s="885"/>
      <c r="VUK19" s="886"/>
      <c r="VUL19" s="886"/>
      <c r="VUM19" s="886"/>
      <c r="VUN19" s="885"/>
      <c r="VUO19" s="886"/>
      <c r="VUP19" s="886"/>
      <c r="VUQ19" s="886"/>
      <c r="VUR19" s="885"/>
      <c r="VUS19" s="886"/>
      <c r="VUT19" s="886"/>
      <c r="VUU19" s="886"/>
      <c r="VUV19" s="885"/>
      <c r="VUW19" s="886"/>
      <c r="VUX19" s="886"/>
      <c r="VUY19" s="886"/>
      <c r="VUZ19" s="885"/>
      <c r="VVA19" s="886"/>
      <c r="VVB19" s="886"/>
      <c r="VVC19" s="886"/>
      <c r="VVD19" s="885"/>
      <c r="VVE19" s="886"/>
      <c r="VVF19" s="886"/>
      <c r="VVG19" s="886"/>
      <c r="VVH19" s="885"/>
      <c r="VVI19" s="886"/>
      <c r="VVJ19" s="886"/>
      <c r="VVK19" s="886"/>
      <c r="VVL19" s="885"/>
      <c r="VVM19" s="886"/>
      <c r="VVN19" s="886"/>
      <c r="VVO19" s="886"/>
      <c r="VVP19" s="885"/>
      <c r="VVQ19" s="886"/>
      <c r="VVR19" s="886"/>
      <c r="VVS19" s="886"/>
      <c r="VVT19" s="885"/>
      <c r="VVU19" s="886"/>
      <c r="VVV19" s="886"/>
      <c r="VVW19" s="886"/>
      <c r="VVX19" s="885"/>
      <c r="VVY19" s="886"/>
      <c r="VVZ19" s="886"/>
      <c r="VWA19" s="886"/>
      <c r="VWB19" s="885"/>
      <c r="VWC19" s="886"/>
      <c r="VWD19" s="886"/>
      <c r="VWE19" s="886"/>
      <c r="VWF19" s="885"/>
      <c r="VWG19" s="886"/>
      <c r="VWH19" s="886"/>
      <c r="VWI19" s="886"/>
      <c r="VWJ19" s="885"/>
      <c r="VWK19" s="886"/>
      <c r="VWL19" s="886"/>
      <c r="VWM19" s="886"/>
      <c r="VWN19" s="885"/>
      <c r="VWO19" s="886"/>
      <c r="VWP19" s="886"/>
      <c r="VWQ19" s="886"/>
      <c r="VWR19" s="885"/>
      <c r="VWS19" s="886"/>
      <c r="VWT19" s="886"/>
      <c r="VWU19" s="886"/>
      <c r="VWV19" s="885"/>
      <c r="VWW19" s="886"/>
      <c r="VWX19" s="886"/>
      <c r="VWY19" s="886"/>
      <c r="VWZ19" s="885"/>
      <c r="VXA19" s="886"/>
      <c r="VXB19" s="886"/>
      <c r="VXC19" s="886"/>
      <c r="VXD19" s="885"/>
      <c r="VXE19" s="886"/>
      <c r="VXF19" s="886"/>
      <c r="VXG19" s="886"/>
      <c r="VXH19" s="885"/>
      <c r="VXI19" s="886"/>
      <c r="VXJ19" s="886"/>
      <c r="VXK19" s="886"/>
      <c r="VXL19" s="885"/>
      <c r="VXM19" s="886"/>
      <c r="VXN19" s="886"/>
      <c r="VXO19" s="886"/>
      <c r="VXP19" s="885"/>
      <c r="VXQ19" s="886"/>
      <c r="VXR19" s="886"/>
      <c r="VXS19" s="886"/>
      <c r="VXT19" s="885"/>
      <c r="VXU19" s="886"/>
      <c r="VXV19" s="886"/>
      <c r="VXW19" s="886"/>
      <c r="VXX19" s="885"/>
      <c r="VXY19" s="886"/>
      <c r="VXZ19" s="886"/>
      <c r="VYA19" s="886"/>
      <c r="VYB19" s="885"/>
      <c r="VYC19" s="886"/>
      <c r="VYD19" s="886"/>
      <c r="VYE19" s="886"/>
      <c r="VYF19" s="885"/>
      <c r="VYG19" s="886"/>
      <c r="VYH19" s="886"/>
      <c r="VYI19" s="886"/>
      <c r="VYJ19" s="885"/>
      <c r="VYK19" s="886"/>
      <c r="VYL19" s="886"/>
      <c r="VYM19" s="886"/>
      <c r="VYN19" s="885"/>
      <c r="VYO19" s="886"/>
      <c r="VYP19" s="886"/>
      <c r="VYQ19" s="886"/>
      <c r="VYR19" s="885"/>
      <c r="VYS19" s="886"/>
      <c r="VYT19" s="886"/>
      <c r="VYU19" s="886"/>
      <c r="VYV19" s="885"/>
      <c r="VYW19" s="886"/>
      <c r="VYX19" s="886"/>
      <c r="VYY19" s="886"/>
      <c r="VYZ19" s="885"/>
      <c r="VZA19" s="886"/>
      <c r="VZB19" s="886"/>
      <c r="VZC19" s="886"/>
      <c r="VZD19" s="885"/>
      <c r="VZE19" s="886"/>
      <c r="VZF19" s="886"/>
      <c r="VZG19" s="886"/>
      <c r="VZH19" s="885"/>
      <c r="VZI19" s="886"/>
      <c r="VZJ19" s="886"/>
      <c r="VZK19" s="886"/>
      <c r="VZL19" s="885"/>
      <c r="VZM19" s="886"/>
      <c r="VZN19" s="886"/>
      <c r="VZO19" s="886"/>
      <c r="VZP19" s="885"/>
      <c r="VZQ19" s="886"/>
      <c r="VZR19" s="886"/>
      <c r="VZS19" s="886"/>
      <c r="VZT19" s="885"/>
      <c r="VZU19" s="886"/>
      <c r="VZV19" s="886"/>
      <c r="VZW19" s="886"/>
      <c r="VZX19" s="885"/>
      <c r="VZY19" s="886"/>
      <c r="VZZ19" s="886"/>
      <c r="WAA19" s="886"/>
      <c r="WAB19" s="885"/>
      <c r="WAC19" s="886"/>
      <c r="WAD19" s="886"/>
      <c r="WAE19" s="886"/>
      <c r="WAF19" s="885"/>
      <c r="WAG19" s="886"/>
      <c r="WAH19" s="886"/>
      <c r="WAI19" s="886"/>
      <c r="WAJ19" s="885"/>
      <c r="WAK19" s="886"/>
      <c r="WAL19" s="886"/>
      <c r="WAM19" s="886"/>
      <c r="WAN19" s="885"/>
      <c r="WAO19" s="886"/>
      <c r="WAP19" s="886"/>
      <c r="WAQ19" s="886"/>
      <c r="WAR19" s="885"/>
      <c r="WAS19" s="886"/>
      <c r="WAT19" s="886"/>
      <c r="WAU19" s="886"/>
      <c r="WAV19" s="885"/>
      <c r="WAW19" s="886"/>
      <c r="WAX19" s="886"/>
      <c r="WAY19" s="886"/>
      <c r="WAZ19" s="885"/>
      <c r="WBA19" s="886"/>
      <c r="WBB19" s="886"/>
      <c r="WBC19" s="886"/>
      <c r="WBD19" s="885"/>
      <c r="WBE19" s="886"/>
      <c r="WBF19" s="886"/>
      <c r="WBG19" s="886"/>
      <c r="WBH19" s="885"/>
      <c r="WBI19" s="886"/>
      <c r="WBJ19" s="886"/>
      <c r="WBK19" s="886"/>
      <c r="WBL19" s="885"/>
      <c r="WBM19" s="886"/>
      <c r="WBN19" s="886"/>
      <c r="WBO19" s="886"/>
      <c r="WBP19" s="885"/>
      <c r="WBQ19" s="886"/>
      <c r="WBR19" s="886"/>
      <c r="WBS19" s="886"/>
      <c r="WBT19" s="885"/>
      <c r="WBU19" s="886"/>
      <c r="WBV19" s="886"/>
      <c r="WBW19" s="886"/>
      <c r="WBX19" s="885"/>
      <c r="WBY19" s="886"/>
      <c r="WBZ19" s="886"/>
      <c r="WCA19" s="886"/>
      <c r="WCB19" s="885"/>
      <c r="WCC19" s="886"/>
      <c r="WCD19" s="886"/>
      <c r="WCE19" s="886"/>
      <c r="WCF19" s="885"/>
      <c r="WCG19" s="886"/>
      <c r="WCH19" s="886"/>
      <c r="WCI19" s="886"/>
      <c r="WCJ19" s="885"/>
      <c r="WCK19" s="886"/>
      <c r="WCL19" s="886"/>
      <c r="WCM19" s="886"/>
      <c r="WCN19" s="885"/>
      <c r="WCO19" s="886"/>
      <c r="WCP19" s="886"/>
      <c r="WCQ19" s="886"/>
      <c r="WCR19" s="885"/>
      <c r="WCS19" s="886"/>
      <c r="WCT19" s="886"/>
      <c r="WCU19" s="886"/>
      <c r="WCV19" s="885"/>
      <c r="WCW19" s="886"/>
      <c r="WCX19" s="886"/>
      <c r="WCY19" s="886"/>
      <c r="WCZ19" s="885"/>
      <c r="WDA19" s="886"/>
      <c r="WDB19" s="886"/>
      <c r="WDC19" s="886"/>
      <c r="WDD19" s="885"/>
      <c r="WDE19" s="886"/>
      <c r="WDF19" s="886"/>
      <c r="WDG19" s="886"/>
      <c r="WDH19" s="885"/>
      <c r="WDI19" s="886"/>
      <c r="WDJ19" s="886"/>
      <c r="WDK19" s="886"/>
      <c r="WDL19" s="885"/>
      <c r="WDM19" s="886"/>
      <c r="WDN19" s="886"/>
      <c r="WDO19" s="886"/>
      <c r="WDP19" s="885"/>
      <c r="WDQ19" s="886"/>
      <c r="WDR19" s="886"/>
      <c r="WDS19" s="886"/>
      <c r="WDT19" s="885"/>
      <c r="WDU19" s="886"/>
      <c r="WDV19" s="886"/>
      <c r="WDW19" s="886"/>
      <c r="WDX19" s="885"/>
      <c r="WDY19" s="886"/>
      <c r="WDZ19" s="886"/>
      <c r="WEA19" s="886"/>
      <c r="WEB19" s="885"/>
      <c r="WEC19" s="886"/>
      <c r="WED19" s="886"/>
      <c r="WEE19" s="886"/>
      <c r="WEF19" s="885"/>
      <c r="WEG19" s="886"/>
      <c r="WEH19" s="886"/>
      <c r="WEI19" s="886"/>
      <c r="WEJ19" s="885"/>
      <c r="WEK19" s="886"/>
      <c r="WEL19" s="886"/>
      <c r="WEM19" s="886"/>
      <c r="WEN19" s="885"/>
      <c r="WEO19" s="886"/>
      <c r="WEP19" s="886"/>
      <c r="WEQ19" s="886"/>
      <c r="WER19" s="885"/>
      <c r="WES19" s="886"/>
      <c r="WET19" s="886"/>
      <c r="WEU19" s="886"/>
      <c r="WEV19" s="885"/>
      <c r="WEW19" s="886"/>
      <c r="WEX19" s="886"/>
      <c r="WEY19" s="886"/>
      <c r="WEZ19" s="885"/>
      <c r="WFA19" s="886"/>
      <c r="WFB19" s="886"/>
      <c r="WFC19" s="886"/>
      <c r="WFD19" s="885"/>
      <c r="WFE19" s="886"/>
      <c r="WFF19" s="886"/>
      <c r="WFG19" s="886"/>
      <c r="WFH19" s="885"/>
      <c r="WFI19" s="886"/>
      <c r="WFJ19" s="886"/>
      <c r="WFK19" s="886"/>
      <c r="WFL19" s="885"/>
      <c r="WFM19" s="886"/>
      <c r="WFN19" s="886"/>
      <c r="WFO19" s="886"/>
      <c r="WFP19" s="885"/>
      <c r="WFQ19" s="886"/>
      <c r="WFR19" s="886"/>
      <c r="WFS19" s="886"/>
      <c r="WFT19" s="885"/>
      <c r="WFU19" s="886"/>
      <c r="WFV19" s="886"/>
      <c r="WFW19" s="886"/>
      <c r="WFX19" s="885"/>
      <c r="WFY19" s="886"/>
      <c r="WFZ19" s="886"/>
      <c r="WGA19" s="886"/>
      <c r="WGB19" s="885"/>
      <c r="WGC19" s="886"/>
      <c r="WGD19" s="886"/>
      <c r="WGE19" s="886"/>
      <c r="WGF19" s="885"/>
      <c r="WGG19" s="886"/>
      <c r="WGH19" s="886"/>
      <c r="WGI19" s="886"/>
      <c r="WGJ19" s="885"/>
      <c r="WGK19" s="886"/>
      <c r="WGL19" s="886"/>
      <c r="WGM19" s="886"/>
      <c r="WGN19" s="885"/>
      <c r="WGO19" s="886"/>
      <c r="WGP19" s="886"/>
      <c r="WGQ19" s="886"/>
      <c r="WGR19" s="885"/>
      <c r="WGS19" s="886"/>
      <c r="WGT19" s="886"/>
      <c r="WGU19" s="886"/>
      <c r="WGV19" s="885"/>
      <c r="WGW19" s="886"/>
      <c r="WGX19" s="886"/>
      <c r="WGY19" s="886"/>
      <c r="WGZ19" s="885"/>
      <c r="WHA19" s="886"/>
      <c r="WHB19" s="886"/>
      <c r="WHC19" s="886"/>
      <c r="WHD19" s="885"/>
      <c r="WHE19" s="886"/>
      <c r="WHF19" s="886"/>
      <c r="WHG19" s="886"/>
      <c r="WHH19" s="885"/>
      <c r="WHI19" s="886"/>
      <c r="WHJ19" s="886"/>
      <c r="WHK19" s="886"/>
      <c r="WHL19" s="885"/>
      <c r="WHM19" s="886"/>
      <c r="WHN19" s="886"/>
      <c r="WHO19" s="886"/>
      <c r="WHP19" s="885"/>
      <c r="WHQ19" s="886"/>
      <c r="WHR19" s="886"/>
      <c r="WHS19" s="886"/>
      <c r="WHT19" s="885"/>
      <c r="WHU19" s="886"/>
      <c r="WHV19" s="886"/>
      <c r="WHW19" s="886"/>
      <c r="WHX19" s="885"/>
      <c r="WHY19" s="886"/>
      <c r="WHZ19" s="886"/>
      <c r="WIA19" s="886"/>
      <c r="WIB19" s="885"/>
      <c r="WIC19" s="886"/>
      <c r="WID19" s="886"/>
      <c r="WIE19" s="886"/>
      <c r="WIF19" s="885"/>
      <c r="WIG19" s="886"/>
      <c r="WIH19" s="886"/>
      <c r="WII19" s="886"/>
      <c r="WIJ19" s="885"/>
      <c r="WIK19" s="886"/>
      <c r="WIL19" s="886"/>
      <c r="WIM19" s="886"/>
      <c r="WIN19" s="885"/>
      <c r="WIO19" s="886"/>
      <c r="WIP19" s="886"/>
      <c r="WIQ19" s="886"/>
      <c r="WIR19" s="885"/>
      <c r="WIS19" s="886"/>
      <c r="WIT19" s="886"/>
      <c r="WIU19" s="886"/>
      <c r="WIV19" s="885"/>
      <c r="WIW19" s="886"/>
      <c r="WIX19" s="886"/>
      <c r="WIY19" s="886"/>
      <c r="WIZ19" s="885"/>
      <c r="WJA19" s="886"/>
      <c r="WJB19" s="886"/>
      <c r="WJC19" s="886"/>
      <c r="WJD19" s="885"/>
      <c r="WJE19" s="886"/>
      <c r="WJF19" s="886"/>
      <c r="WJG19" s="886"/>
      <c r="WJH19" s="885"/>
      <c r="WJI19" s="886"/>
      <c r="WJJ19" s="886"/>
      <c r="WJK19" s="886"/>
      <c r="WJL19" s="885"/>
      <c r="WJM19" s="886"/>
      <c r="WJN19" s="886"/>
      <c r="WJO19" s="886"/>
      <c r="WJP19" s="885"/>
      <c r="WJQ19" s="886"/>
      <c r="WJR19" s="886"/>
      <c r="WJS19" s="886"/>
      <c r="WJT19" s="885"/>
      <c r="WJU19" s="886"/>
      <c r="WJV19" s="886"/>
      <c r="WJW19" s="886"/>
      <c r="WJX19" s="885"/>
      <c r="WJY19" s="886"/>
      <c r="WJZ19" s="886"/>
      <c r="WKA19" s="886"/>
      <c r="WKB19" s="885"/>
      <c r="WKC19" s="886"/>
      <c r="WKD19" s="886"/>
      <c r="WKE19" s="886"/>
      <c r="WKF19" s="885"/>
      <c r="WKG19" s="886"/>
      <c r="WKH19" s="886"/>
      <c r="WKI19" s="886"/>
      <c r="WKJ19" s="885"/>
      <c r="WKK19" s="886"/>
      <c r="WKL19" s="886"/>
      <c r="WKM19" s="886"/>
      <c r="WKN19" s="885"/>
      <c r="WKO19" s="886"/>
      <c r="WKP19" s="886"/>
      <c r="WKQ19" s="886"/>
      <c r="WKR19" s="885"/>
      <c r="WKS19" s="886"/>
      <c r="WKT19" s="886"/>
      <c r="WKU19" s="886"/>
      <c r="WKV19" s="885"/>
      <c r="WKW19" s="886"/>
      <c r="WKX19" s="886"/>
      <c r="WKY19" s="886"/>
      <c r="WKZ19" s="885"/>
      <c r="WLA19" s="886"/>
      <c r="WLB19" s="886"/>
      <c r="WLC19" s="886"/>
      <c r="WLD19" s="885"/>
      <c r="WLE19" s="886"/>
      <c r="WLF19" s="886"/>
      <c r="WLG19" s="886"/>
      <c r="WLH19" s="885"/>
      <c r="WLI19" s="886"/>
      <c r="WLJ19" s="886"/>
      <c r="WLK19" s="886"/>
      <c r="WLL19" s="885"/>
      <c r="WLM19" s="886"/>
      <c r="WLN19" s="886"/>
      <c r="WLO19" s="886"/>
      <c r="WLP19" s="885"/>
      <c r="WLQ19" s="886"/>
      <c r="WLR19" s="886"/>
      <c r="WLS19" s="886"/>
      <c r="WLT19" s="885"/>
      <c r="WLU19" s="886"/>
      <c r="WLV19" s="886"/>
      <c r="WLW19" s="886"/>
      <c r="WLX19" s="885"/>
      <c r="WLY19" s="886"/>
      <c r="WLZ19" s="886"/>
      <c r="WMA19" s="886"/>
      <c r="WMB19" s="885"/>
      <c r="WMC19" s="886"/>
      <c r="WMD19" s="886"/>
      <c r="WME19" s="886"/>
      <c r="WMF19" s="885"/>
      <c r="WMG19" s="886"/>
      <c r="WMH19" s="886"/>
      <c r="WMI19" s="886"/>
      <c r="WMJ19" s="885"/>
      <c r="WMK19" s="886"/>
      <c r="WML19" s="886"/>
      <c r="WMM19" s="886"/>
      <c r="WMN19" s="885"/>
      <c r="WMO19" s="886"/>
      <c r="WMP19" s="886"/>
      <c r="WMQ19" s="886"/>
      <c r="WMR19" s="885"/>
      <c r="WMS19" s="886"/>
      <c r="WMT19" s="886"/>
      <c r="WMU19" s="886"/>
      <c r="WMV19" s="885"/>
      <c r="WMW19" s="886"/>
      <c r="WMX19" s="886"/>
      <c r="WMY19" s="886"/>
      <c r="WMZ19" s="885"/>
      <c r="WNA19" s="886"/>
      <c r="WNB19" s="886"/>
      <c r="WNC19" s="886"/>
      <c r="WND19" s="885"/>
      <c r="WNE19" s="886"/>
      <c r="WNF19" s="886"/>
      <c r="WNG19" s="886"/>
      <c r="WNH19" s="885"/>
      <c r="WNI19" s="886"/>
      <c r="WNJ19" s="886"/>
      <c r="WNK19" s="886"/>
      <c r="WNL19" s="885"/>
      <c r="WNM19" s="886"/>
      <c r="WNN19" s="886"/>
      <c r="WNO19" s="886"/>
      <c r="WNP19" s="885"/>
      <c r="WNQ19" s="886"/>
      <c r="WNR19" s="886"/>
      <c r="WNS19" s="886"/>
      <c r="WNT19" s="885"/>
      <c r="WNU19" s="886"/>
      <c r="WNV19" s="886"/>
      <c r="WNW19" s="886"/>
      <c r="WNX19" s="885"/>
      <c r="WNY19" s="886"/>
      <c r="WNZ19" s="886"/>
      <c r="WOA19" s="886"/>
      <c r="WOB19" s="885"/>
      <c r="WOC19" s="886"/>
      <c r="WOD19" s="886"/>
      <c r="WOE19" s="886"/>
      <c r="WOF19" s="885"/>
      <c r="WOG19" s="886"/>
      <c r="WOH19" s="886"/>
      <c r="WOI19" s="886"/>
      <c r="WOJ19" s="885"/>
      <c r="WOK19" s="886"/>
      <c r="WOL19" s="886"/>
      <c r="WOM19" s="886"/>
      <c r="WON19" s="885"/>
      <c r="WOO19" s="886"/>
      <c r="WOP19" s="886"/>
      <c r="WOQ19" s="886"/>
      <c r="WOR19" s="885"/>
      <c r="WOS19" s="886"/>
      <c r="WOT19" s="886"/>
      <c r="WOU19" s="886"/>
      <c r="WOV19" s="885"/>
      <c r="WOW19" s="886"/>
      <c r="WOX19" s="886"/>
      <c r="WOY19" s="886"/>
      <c r="WOZ19" s="885"/>
      <c r="WPA19" s="886"/>
      <c r="WPB19" s="886"/>
      <c r="WPC19" s="886"/>
      <c r="WPD19" s="885"/>
      <c r="WPE19" s="886"/>
      <c r="WPF19" s="886"/>
      <c r="WPG19" s="886"/>
      <c r="WPH19" s="885"/>
      <c r="WPI19" s="886"/>
      <c r="WPJ19" s="886"/>
      <c r="WPK19" s="886"/>
      <c r="WPL19" s="885"/>
      <c r="WPM19" s="886"/>
      <c r="WPN19" s="886"/>
      <c r="WPO19" s="886"/>
      <c r="WPP19" s="885"/>
      <c r="WPQ19" s="886"/>
      <c r="WPR19" s="886"/>
      <c r="WPS19" s="886"/>
      <c r="WPT19" s="885"/>
      <c r="WPU19" s="886"/>
      <c r="WPV19" s="886"/>
      <c r="WPW19" s="886"/>
      <c r="WPX19" s="885"/>
      <c r="WPY19" s="886"/>
      <c r="WPZ19" s="886"/>
      <c r="WQA19" s="886"/>
      <c r="WQB19" s="885"/>
      <c r="WQC19" s="886"/>
      <c r="WQD19" s="886"/>
      <c r="WQE19" s="886"/>
      <c r="WQF19" s="885"/>
      <c r="WQG19" s="886"/>
      <c r="WQH19" s="886"/>
      <c r="WQI19" s="886"/>
      <c r="WQJ19" s="885"/>
      <c r="WQK19" s="886"/>
      <c r="WQL19" s="886"/>
      <c r="WQM19" s="886"/>
      <c r="WQN19" s="885"/>
      <c r="WQO19" s="886"/>
      <c r="WQP19" s="886"/>
      <c r="WQQ19" s="886"/>
      <c r="WQR19" s="885"/>
      <c r="WQS19" s="886"/>
      <c r="WQT19" s="886"/>
      <c r="WQU19" s="886"/>
      <c r="WQV19" s="885"/>
      <c r="WQW19" s="886"/>
      <c r="WQX19" s="886"/>
      <c r="WQY19" s="886"/>
      <c r="WQZ19" s="885"/>
      <c r="WRA19" s="886"/>
      <c r="WRB19" s="886"/>
      <c r="WRC19" s="886"/>
      <c r="WRD19" s="885"/>
      <c r="WRE19" s="886"/>
      <c r="WRF19" s="886"/>
      <c r="WRG19" s="886"/>
      <c r="WRH19" s="885"/>
      <c r="WRI19" s="886"/>
      <c r="WRJ19" s="886"/>
      <c r="WRK19" s="886"/>
      <c r="WRL19" s="885"/>
      <c r="WRM19" s="886"/>
      <c r="WRN19" s="886"/>
      <c r="WRO19" s="886"/>
      <c r="WRP19" s="885"/>
      <c r="WRQ19" s="886"/>
      <c r="WRR19" s="886"/>
      <c r="WRS19" s="886"/>
      <c r="WRT19" s="885"/>
      <c r="WRU19" s="886"/>
      <c r="WRV19" s="886"/>
      <c r="WRW19" s="886"/>
      <c r="WRX19" s="885"/>
      <c r="WRY19" s="886"/>
      <c r="WRZ19" s="886"/>
      <c r="WSA19" s="886"/>
      <c r="WSB19" s="885"/>
      <c r="WSC19" s="886"/>
      <c r="WSD19" s="886"/>
      <c r="WSE19" s="886"/>
      <c r="WSF19" s="885"/>
      <c r="WSG19" s="886"/>
      <c r="WSH19" s="886"/>
      <c r="WSI19" s="886"/>
      <c r="WSJ19" s="885"/>
      <c r="WSK19" s="886"/>
      <c r="WSL19" s="886"/>
      <c r="WSM19" s="886"/>
      <c r="WSN19" s="885"/>
      <c r="WSO19" s="886"/>
      <c r="WSP19" s="886"/>
      <c r="WSQ19" s="886"/>
      <c r="WSR19" s="885"/>
      <c r="WSS19" s="886"/>
      <c r="WST19" s="886"/>
      <c r="WSU19" s="886"/>
      <c r="WSV19" s="885"/>
      <c r="WSW19" s="886"/>
      <c r="WSX19" s="886"/>
      <c r="WSY19" s="886"/>
      <c r="WSZ19" s="885"/>
      <c r="WTA19" s="886"/>
      <c r="WTB19" s="886"/>
      <c r="WTC19" s="886"/>
      <c r="WTD19" s="885"/>
      <c r="WTE19" s="886"/>
      <c r="WTF19" s="886"/>
      <c r="WTG19" s="886"/>
      <c r="WTH19" s="885"/>
      <c r="WTI19" s="886"/>
      <c r="WTJ19" s="886"/>
      <c r="WTK19" s="886"/>
      <c r="WTL19" s="885"/>
      <c r="WTM19" s="886"/>
      <c r="WTN19" s="886"/>
      <c r="WTO19" s="886"/>
      <c r="WTP19" s="885"/>
      <c r="WTQ19" s="886"/>
      <c r="WTR19" s="886"/>
      <c r="WTS19" s="886"/>
      <c r="WTT19" s="885"/>
      <c r="WTU19" s="886"/>
      <c r="WTV19" s="886"/>
      <c r="WTW19" s="886"/>
      <c r="WTX19" s="885"/>
      <c r="WTY19" s="886"/>
      <c r="WTZ19" s="886"/>
      <c r="WUA19" s="886"/>
      <c r="WUB19" s="885"/>
      <c r="WUC19" s="886"/>
      <c r="WUD19" s="886"/>
      <c r="WUE19" s="886"/>
      <c r="WUF19" s="885"/>
      <c r="WUG19" s="886"/>
      <c r="WUH19" s="886"/>
      <c r="WUI19" s="886"/>
      <c r="WUJ19" s="885"/>
      <c r="WUK19" s="886"/>
      <c r="WUL19" s="886"/>
      <c r="WUM19" s="886"/>
      <c r="WUN19" s="885"/>
      <c r="WUO19" s="886"/>
      <c r="WUP19" s="886"/>
      <c r="WUQ19" s="886"/>
      <c r="WUR19" s="885"/>
      <c r="WUS19" s="886"/>
      <c r="WUT19" s="886"/>
      <c r="WUU19" s="886"/>
      <c r="WUV19" s="885"/>
      <c r="WUW19" s="886"/>
      <c r="WUX19" s="886"/>
      <c r="WUY19" s="886"/>
      <c r="WUZ19" s="885"/>
      <c r="WVA19" s="886"/>
      <c r="WVB19" s="886"/>
      <c r="WVC19" s="886"/>
      <c r="WVD19" s="885"/>
      <c r="WVE19" s="886"/>
      <c r="WVF19" s="886"/>
      <c r="WVG19" s="886"/>
      <c r="WVH19" s="885"/>
      <c r="WVI19" s="886"/>
      <c r="WVJ19" s="886"/>
      <c r="WVK19" s="886"/>
      <c r="WVL19" s="885"/>
      <c r="WVM19" s="886"/>
      <c r="WVN19" s="886"/>
      <c r="WVO19" s="886"/>
      <c r="WVP19" s="885"/>
      <c r="WVQ19" s="886"/>
      <c r="WVR19" s="886"/>
      <c r="WVS19" s="886"/>
      <c r="WVT19" s="885"/>
      <c r="WVU19" s="886"/>
      <c r="WVV19" s="886"/>
      <c r="WVW19" s="886"/>
      <c r="WVX19" s="885"/>
      <c r="WVY19" s="886"/>
      <c r="WVZ19" s="886"/>
      <c r="WWA19" s="886"/>
      <c r="WWB19" s="885"/>
      <c r="WWC19" s="886"/>
      <c r="WWD19" s="886"/>
      <c r="WWE19" s="886"/>
      <c r="WWF19" s="885"/>
      <c r="WWG19" s="886"/>
      <c r="WWH19" s="886"/>
      <c r="WWI19" s="886"/>
      <c r="WWJ19" s="885"/>
      <c r="WWK19" s="886"/>
      <c r="WWL19" s="886"/>
      <c r="WWM19" s="886"/>
      <c r="WWN19" s="885"/>
      <c r="WWO19" s="886"/>
      <c r="WWP19" s="886"/>
      <c r="WWQ19" s="886"/>
      <c r="WWR19" s="885"/>
      <c r="WWS19" s="886"/>
      <c r="WWT19" s="886"/>
      <c r="WWU19" s="886"/>
      <c r="WWV19" s="885"/>
      <c r="WWW19" s="886"/>
      <c r="WWX19" s="886"/>
      <c r="WWY19" s="886"/>
      <c r="WWZ19" s="885"/>
      <c r="WXA19" s="886"/>
      <c r="WXB19" s="886"/>
      <c r="WXC19" s="886"/>
      <c r="WXD19" s="885"/>
      <c r="WXE19" s="886"/>
      <c r="WXF19" s="886"/>
      <c r="WXG19" s="886"/>
      <c r="WXH19" s="885"/>
      <c r="WXI19" s="886"/>
      <c r="WXJ19" s="886"/>
      <c r="WXK19" s="886"/>
      <c r="WXL19" s="885"/>
      <c r="WXM19" s="886"/>
      <c r="WXN19" s="886"/>
      <c r="WXO19" s="886"/>
      <c r="WXP19" s="885"/>
      <c r="WXQ19" s="886"/>
      <c r="WXR19" s="886"/>
      <c r="WXS19" s="886"/>
      <c r="WXT19" s="885"/>
      <c r="WXU19" s="886"/>
      <c r="WXV19" s="886"/>
      <c r="WXW19" s="886"/>
      <c r="WXX19" s="885"/>
      <c r="WXY19" s="886"/>
      <c r="WXZ19" s="886"/>
      <c r="WYA19" s="886"/>
      <c r="WYB19" s="885"/>
      <c r="WYC19" s="886"/>
      <c r="WYD19" s="886"/>
      <c r="WYE19" s="886"/>
      <c r="WYF19" s="885"/>
      <c r="WYG19" s="886"/>
      <c r="WYH19" s="886"/>
      <c r="WYI19" s="886"/>
      <c r="WYJ19" s="885"/>
      <c r="WYK19" s="886"/>
      <c r="WYL19" s="886"/>
      <c r="WYM19" s="886"/>
      <c r="WYN19" s="885"/>
      <c r="WYO19" s="886"/>
      <c r="WYP19" s="886"/>
      <c r="WYQ19" s="886"/>
      <c r="WYR19" s="885"/>
      <c r="WYS19" s="886"/>
      <c r="WYT19" s="886"/>
      <c r="WYU19" s="886"/>
      <c r="WYV19" s="885"/>
      <c r="WYW19" s="886"/>
      <c r="WYX19" s="886"/>
      <c r="WYY19" s="886"/>
      <c r="WYZ19" s="885"/>
      <c r="WZA19" s="886"/>
      <c r="WZB19" s="886"/>
      <c r="WZC19" s="886"/>
      <c r="WZD19" s="885"/>
      <c r="WZE19" s="886"/>
      <c r="WZF19" s="886"/>
      <c r="WZG19" s="886"/>
      <c r="WZH19" s="885"/>
      <c r="WZI19" s="886"/>
      <c r="WZJ19" s="886"/>
      <c r="WZK19" s="886"/>
      <c r="WZL19" s="885"/>
      <c r="WZM19" s="886"/>
      <c r="WZN19" s="886"/>
      <c r="WZO19" s="886"/>
      <c r="WZP19" s="885"/>
      <c r="WZQ19" s="886"/>
      <c r="WZR19" s="886"/>
      <c r="WZS19" s="886"/>
      <c r="WZT19" s="885"/>
      <c r="WZU19" s="886"/>
      <c r="WZV19" s="886"/>
      <c r="WZW19" s="886"/>
      <c r="WZX19" s="885"/>
      <c r="WZY19" s="886"/>
      <c r="WZZ19" s="886"/>
      <c r="XAA19" s="886"/>
      <c r="XAB19" s="885"/>
      <c r="XAC19" s="886"/>
      <c r="XAD19" s="886"/>
      <c r="XAE19" s="886"/>
      <c r="XAF19" s="885"/>
      <c r="XAG19" s="886"/>
      <c r="XAH19" s="886"/>
      <c r="XAI19" s="886"/>
      <c r="XAJ19" s="885"/>
      <c r="XAK19" s="886"/>
      <c r="XAL19" s="886"/>
      <c r="XAM19" s="886"/>
      <c r="XAN19" s="885"/>
      <c r="XAO19" s="886"/>
      <c r="XAP19" s="886"/>
      <c r="XAQ19" s="886"/>
      <c r="XAR19" s="885"/>
      <c r="XAS19" s="886"/>
      <c r="XAT19" s="886"/>
      <c r="XAU19" s="886"/>
      <c r="XAV19" s="885"/>
      <c r="XAW19" s="886"/>
      <c r="XAX19" s="886"/>
      <c r="XAY19" s="886"/>
      <c r="XAZ19" s="885"/>
      <c r="XBA19" s="886"/>
      <c r="XBB19" s="886"/>
      <c r="XBC19" s="886"/>
      <c r="XBD19" s="885"/>
      <c r="XBE19" s="886"/>
      <c r="XBF19" s="886"/>
      <c r="XBG19" s="886"/>
      <c r="XBH19" s="885"/>
      <c r="XBI19" s="886"/>
      <c r="XBJ19" s="886"/>
      <c r="XBK19" s="886"/>
      <c r="XBL19" s="885"/>
      <c r="XBM19" s="886"/>
      <c r="XBN19" s="886"/>
      <c r="XBO19" s="886"/>
      <c r="XBP19" s="885"/>
      <c r="XBQ19" s="886"/>
      <c r="XBR19" s="886"/>
      <c r="XBS19" s="886"/>
      <c r="XBT19" s="885"/>
      <c r="XBU19" s="886"/>
      <c r="XBV19" s="886"/>
      <c r="XBW19" s="886"/>
      <c r="XBX19" s="885"/>
      <c r="XBY19" s="886"/>
      <c r="XBZ19" s="886"/>
      <c r="XCA19" s="886"/>
      <c r="XCB19" s="885"/>
      <c r="XCC19" s="886"/>
      <c r="XCD19" s="886"/>
      <c r="XCE19" s="886"/>
      <c r="XCF19" s="885"/>
      <c r="XCG19" s="886"/>
      <c r="XCH19" s="886"/>
      <c r="XCI19" s="886"/>
      <c r="XCJ19" s="885"/>
      <c r="XCK19" s="886"/>
      <c r="XCL19" s="886"/>
      <c r="XCM19" s="886"/>
      <c r="XCN19" s="885"/>
      <c r="XCO19" s="886"/>
      <c r="XCP19" s="886"/>
      <c r="XCQ19" s="886"/>
      <c r="XCR19" s="885"/>
      <c r="XCS19" s="886"/>
      <c r="XCT19" s="886"/>
      <c r="XCU19" s="886"/>
      <c r="XCV19" s="885"/>
      <c r="XCW19" s="886"/>
      <c r="XCX19" s="886"/>
      <c r="XCY19" s="886"/>
      <c r="XCZ19" s="885"/>
      <c r="XDA19" s="886"/>
      <c r="XDB19" s="886"/>
      <c r="XDC19" s="886"/>
      <c r="XDD19" s="885"/>
      <c r="XDE19" s="886"/>
      <c r="XDF19" s="886"/>
      <c r="XDG19" s="886"/>
      <c r="XDH19" s="885"/>
      <c r="XDI19" s="886"/>
      <c r="XDJ19" s="886"/>
      <c r="XDK19" s="886"/>
      <c r="XDL19" s="885"/>
      <c r="XDM19" s="886"/>
      <c r="XDN19" s="886"/>
      <c r="XDO19" s="886"/>
      <c r="XDP19" s="885"/>
      <c r="XDQ19" s="886"/>
      <c r="XDR19" s="886"/>
      <c r="XDS19" s="886"/>
      <c r="XDT19" s="885"/>
      <c r="XDU19" s="886"/>
      <c r="XDV19" s="886"/>
      <c r="XDW19" s="886"/>
      <c r="XDX19" s="885"/>
      <c r="XDY19" s="886"/>
      <c r="XDZ19" s="886"/>
      <c r="XEA19" s="886"/>
      <c r="XEB19" s="885"/>
      <c r="XEC19" s="886"/>
      <c r="XED19" s="886"/>
      <c r="XEE19" s="886"/>
      <c r="XEF19" s="885"/>
      <c r="XEG19" s="886"/>
      <c r="XEH19" s="886"/>
      <c r="XEI19" s="886"/>
      <c r="XEJ19" s="885"/>
      <c r="XEK19" s="886"/>
      <c r="XEL19" s="886"/>
      <c r="XEM19" s="886"/>
    </row>
    <row r="20" spans="1:16367" s="215" customFormat="1" ht="22.5" customHeight="1" thickBot="1" x14ac:dyDescent="0.3">
      <c r="A20" s="866"/>
      <c r="B20" s="864"/>
      <c r="C20" s="877">
        <f>SUM(C8:C19)</f>
        <v>320249449107</v>
      </c>
      <c r="D20" s="887"/>
      <c r="E20" s="877">
        <f>SUM(E8:E19)</f>
        <v>52500066951</v>
      </c>
      <c r="H20" s="888"/>
    </row>
    <row r="21" spans="1:16367" s="520" customFormat="1" ht="21" customHeight="1" thickTop="1" x14ac:dyDescent="0.3">
      <c r="A21" s="860"/>
      <c r="B21" s="519"/>
      <c r="C21" s="1067"/>
      <c r="D21" s="521"/>
      <c r="E21" s="859"/>
      <c r="F21" s="523"/>
      <c r="G21" s="859"/>
      <c r="H21" s="523"/>
    </row>
    <row r="22" spans="1:16367" s="520" customFormat="1" ht="45" customHeight="1" x14ac:dyDescent="0.3">
      <c r="A22" s="1302" t="s">
        <v>2615</v>
      </c>
      <c r="B22" s="1302"/>
      <c r="C22" s="1302"/>
      <c r="D22" s="1302"/>
      <c r="E22" s="1302"/>
      <c r="F22" s="1302"/>
      <c r="G22" s="1302"/>
      <c r="H22" s="523"/>
    </row>
    <row r="23" spans="1:16367" s="520" customFormat="1" ht="27" customHeight="1" x14ac:dyDescent="0.3">
      <c r="A23" s="1303"/>
      <c r="B23" s="1303"/>
      <c r="C23" s="1303"/>
      <c r="D23" s="1303"/>
      <c r="E23" s="1303"/>
      <c r="F23" s="1303"/>
      <c r="G23" s="1303"/>
      <c r="H23" s="523"/>
    </row>
    <row r="24" spans="1:16367" s="215" customFormat="1" ht="27" customHeight="1" x14ac:dyDescent="0.25">
      <c r="A24" s="861"/>
      <c r="B24" s="410"/>
      <c r="C24" s="379" t="s">
        <v>2143</v>
      </c>
      <c r="D24" s="1065"/>
      <c r="E24" s="379" t="s">
        <v>1402</v>
      </c>
      <c r="H24" s="862"/>
      <c r="I24" s="863"/>
      <c r="J24" s="410"/>
      <c r="K24" s="410"/>
    </row>
    <row r="25" spans="1:16367" s="215" customFormat="1" ht="27" customHeight="1" x14ac:dyDescent="0.25">
      <c r="A25" s="865"/>
      <c r="B25" s="866"/>
      <c r="C25" s="310" t="s">
        <v>52</v>
      </c>
      <c r="D25" s="344"/>
      <c r="E25" s="310" t="s">
        <v>52</v>
      </c>
      <c r="H25" s="862"/>
      <c r="I25" s="863"/>
      <c r="J25" s="868"/>
      <c r="K25" s="869"/>
    </row>
    <row r="26" spans="1:16367" s="520" customFormat="1" ht="27" customHeight="1" x14ac:dyDescent="0.3">
      <c r="A26" s="976" t="s">
        <v>629</v>
      </c>
      <c r="B26" s="519"/>
      <c r="C26" s="875">
        <f>SUM('تراز 1400'!$M$35)</f>
        <v>513145817079</v>
      </c>
      <c r="D26" s="875"/>
      <c r="E26" s="875">
        <v>0</v>
      </c>
      <c r="F26" s="523"/>
      <c r="G26" s="859"/>
      <c r="H26" s="523"/>
    </row>
    <row r="27" spans="1:16367" s="520" customFormat="1" ht="27" customHeight="1" x14ac:dyDescent="0.3">
      <c r="A27" s="976" t="s">
        <v>631</v>
      </c>
      <c r="B27" s="519"/>
      <c r="C27" s="875">
        <f>SUM('تراز 1400'!$M$36)</f>
        <v>691435795108</v>
      </c>
      <c r="D27" s="875"/>
      <c r="E27" s="875">
        <v>0</v>
      </c>
      <c r="F27" s="523"/>
      <c r="G27" s="859"/>
      <c r="H27" s="523"/>
    </row>
    <row r="28" spans="1:16367" s="520" customFormat="1" ht="27" customHeight="1" x14ac:dyDescent="0.3">
      <c r="A28" s="976" t="s">
        <v>523</v>
      </c>
      <c r="B28" s="519"/>
      <c r="C28" s="875">
        <f>SUM('تراز 1400'!$K$37)</f>
        <v>654253316693</v>
      </c>
      <c r="D28" s="875"/>
      <c r="E28" s="875">
        <v>0</v>
      </c>
      <c r="F28" s="523"/>
      <c r="G28" s="859"/>
      <c r="H28" s="523"/>
    </row>
    <row r="29" spans="1:16367" s="520" customFormat="1" ht="27" customHeight="1" x14ac:dyDescent="0.3">
      <c r="A29" s="976" t="s">
        <v>649</v>
      </c>
      <c r="B29" s="519"/>
      <c r="C29" s="875">
        <f>SUM('تراز 1400'!$M$39)</f>
        <v>324154218957</v>
      </c>
      <c r="D29" s="875"/>
      <c r="E29" s="875">
        <v>0</v>
      </c>
      <c r="F29" s="523"/>
      <c r="G29" s="859"/>
      <c r="H29" s="523"/>
    </row>
    <row r="30" spans="1:16367" s="520" customFormat="1" ht="27" customHeight="1" thickBot="1" x14ac:dyDescent="0.35">
      <c r="A30" s="860"/>
      <c r="B30" s="519"/>
      <c r="C30" s="877">
        <f>SUM(C26:C29)</f>
        <v>2182989147837</v>
      </c>
      <c r="D30" s="887"/>
      <c r="E30" s="877">
        <f>SUM(E26:E29)</f>
        <v>0</v>
      </c>
      <c r="F30" s="523"/>
      <c r="G30" s="859"/>
      <c r="H30" s="523"/>
    </row>
    <row r="31" spans="1:16367" s="520" customFormat="1" ht="21" customHeight="1" thickTop="1" x14ac:dyDescent="0.3">
      <c r="A31" s="860"/>
      <c r="B31" s="519"/>
      <c r="C31" s="1067"/>
      <c r="D31" s="521"/>
      <c r="E31" s="859"/>
      <c r="F31" s="523"/>
      <c r="G31" s="859"/>
      <c r="H31" s="523"/>
    </row>
    <row r="32" spans="1:16367" ht="21" x14ac:dyDescent="0.25">
      <c r="A32" s="217"/>
      <c r="B32" s="223"/>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sheetData>
  <mergeCells count="5">
    <mergeCell ref="A3:G3"/>
    <mergeCell ref="A2:G2"/>
    <mergeCell ref="A1:G1"/>
    <mergeCell ref="A4:K4"/>
    <mergeCell ref="A22:G22"/>
  </mergeCells>
  <printOptions horizontalCentered="1"/>
  <pageMargins left="0.51181102362204722" right="0.70866141732283472" top="0.74803149606299213" bottom="0.55118110236220474" header="0.31496062992125984" footer="0.31496062992125984"/>
  <pageSetup scale="93" orientation="portrait" r:id="rId1"/>
  <headerFooter>
    <oddFooter>&amp;C&amp;A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A5803-1329-42DE-9DA4-471162F41871}">
  <sheetPr>
    <tabColor rgb="FFFFFF00"/>
    <pageSetUpPr fitToPage="1"/>
  </sheetPr>
  <dimension ref="A1:K36"/>
  <sheetViews>
    <sheetView rightToLeft="1" tabSelected="1" view="pageBreakPreview" zoomScale="98" zoomScaleNormal="70" zoomScaleSheetLayoutView="98" workbookViewId="0">
      <selection activeCell="AA4" sqref="AA4"/>
    </sheetView>
  </sheetViews>
  <sheetFormatPr defaultColWidth="8.7109375" defaultRowHeight="150" customHeight="1" x14ac:dyDescent="0.25"/>
  <cols>
    <col min="1" max="1" width="26.42578125" style="703" customWidth="1"/>
    <col min="2" max="2" width="2.5703125" style="237" customWidth="1"/>
    <col min="3" max="3" width="18.28515625" style="826" customWidth="1"/>
    <col min="4" max="4" width="1" style="285" customWidth="1"/>
    <col min="5" max="5" width="18.28515625" style="826" customWidth="1"/>
    <col min="6" max="6" width="1" style="237" customWidth="1"/>
    <col min="7" max="7" width="18.28515625" style="697" customWidth="1"/>
    <col min="8" max="8" width="1" style="237" customWidth="1"/>
    <col min="9" max="9" width="14.85546875" style="697" customWidth="1"/>
    <col min="10" max="10" width="1" style="237" customWidth="1"/>
    <col min="11" max="11" width="7.42578125" style="237" customWidth="1"/>
    <col min="12" max="12" width="8.85546875" style="216" customWidth="1"/>
    <col min="13" max="16384" width="8.7109375" style="216"/>
  </cols>
  <sheetData>
    <row r="1" spans="1:11" s="206" customFormat="1" ht="24" customHeight="1" x14ac:dyDescent="0.25">
      <c r="A1" s="1167" t="str">
        <f>'1'!A1:H1</f>
        <v>شرکت پالایش میعانات گازی آدیش جنوبی (سهامي خاص) - در مرحله قبل از بهره برداری</v>
      </c>
      <c r="B1" s="1167"/>
      <c r="C1" s="1167"/>
      <c r="D1" s="1167"/>
      <c r="E1" s="1167"/>
      <c r="F1" s="1167"/>
      <c r="G1" s="1167"/>
      <c r="H1" s="246"/>
      <c r="I1" s="246"/>
      <c r="J1" s="246"/>
      <c r="K1" s="246"/>
    </row>
    <row r="2" spans="1:11" s="206" customFormat="1" ht="24" customHeight="1" x14ac:dyDescent="0.25">
      <c r="A2" s="1167" t="str">
        <f>'5'!A2:H2</f>
        <v xml:space="preserve">یادداشت های توضیحی صورت های مالی </v>
      </c>
      <c r="B2" s="1167"/>
      <c r="C2" s="1167"/>
      <c r="D2" s="1167"/>
      <c r="E2" s="1167"/>
      <c r="F2" s="1167"/>
      <c r="G2" s="1167"/>
      <c r="H2" s="246"/>
      <c r="I2" s="246"/>
      <c r="J2" s="246"/>
      <c r="K2" s="246"/>
    </row>
    <row r="3" spans="1:11" s="206" customFormat="1" ht="24" customHeight="1" x14ac:dyDescent="0.25">
      <c r="A3" s="1167" t="str">
        <f>'5'!A3:H3</f>
        <v>سال مالی منتهی به 29 اسفندماه 1400</v>
      </c>
      <c r="B3" s="1167"/>
      <c r="C3" s="1167"/>
      <c r="D3" s="1167"/>
      <c r="E3" s="1167"/>
      <c r="F3" s="1167"/>
      <c r="G3" s="1167"/>
      <c r="H3" s="246"/>
      <c r="I3" s="246"/>
      <c r="J3" s="246"/>
      <c r="K3" s="246"/>
    </row>
    <row r="4" spans="1:11" s="520" customFormat="1" ht="21" customHeight="1" x14ac:dyDescent="0.3">
      <c r="A4" s="860"/>
      <c r="B4" s="519"/>
      <c r="C4" s="1067"/>
      <c r="D4" s="521"/>
      <c r="E4" s="859"/>
      <c r="F4" s="523"/>
      <c r="G4" s="859"/>
      <c r="H4" s="523"/>
    </row>
    <row r="5" spans="1:11" s="215" customFormat="1" ht="24.75" customHeight="1" x14ac:dyDescent="0.6">
      <c r="A5" s="871" t="s">
        <v>323</v>
      </c>
      <c r="B5" s="494"/>
      <c r="C5" s="684"/>
      <c r="D5" s="211"/>
      <c r="E5" s="684"/>
      <c r="F5" s="211"/>
      <c r="G5" s="684" t="s">
        <v>55</v>
      </c>
      <c r="H5" s="213"/>
    </row>
    <row r="6" spans="1:11" s="215" customFormat="1" ht="25.5" customHeight="1" x14ac:dyDescent="0.6">
      <c r="A6" s="872"/>
      <c r="B6" s="219"/>
      <c r="C6" s="683" t="s">
        <v>224</v>
      </c>
      <c r="D6" s="211"/>
      <c r="E6" s="683" t="s">
        <v>1404</v>
      </c>
      <c r="F6" s="212"/>
      <c r="G6" s="968" t="s">
        <v>53</v>
      </c>
      <c r="H6" s="684"/>
    </row>
    <row r="7" spans="1:11" s="215" customFormat="1" ht="25.5" customHeight="1" x14ac:dyDescent="0.6">
      <c r="A7" s="873" t="s">
        <v>343</v>
      </c>
      <c r="B7" s="221"/>
      <c r="C7" s="684"/>
      <c r="D7" s="211"/>
      <c r="E7" s="684"/>
      <c r="F7" s="213"/>
      <c r="G7" s="874"/>
      <c r="H7" s="874"/>
    </row>
    <row r="8" spans="1:11" s="215" customFormat="1" ht="25.5" customHeight="1" x14ac:dyDescent="0.25">
      <c r="A8" s="876" t="s">
        <v>434</v>
      </c>
      <c r="B8" s="221"/>
      <c r="C8" s="875">
        <f>SUM('تراز 1400'!$I$244)</f>
        <v>2736305700</v>
      </c>
      <c r="D8" s="498"/>
      <c r="E8" s="875">
        <f>SUM('تراز 1400'!$I$246:$I$248)</f>
        <v>31614827954</v>
      </c>
      <c r="F8" s="491"/>
      <c r="G8" s="875">
        <f>C8+H8+E8</f>
        <v>34351133654</v>
      </c>
      <c r="H8" s="875"/>
    </row>
    <row r="9" spans="1:11" s="215" customFormat="1" ht="25.5" customHeight="1" x14ac:dyDescent="0.25">
      <c r="A9" s="876" t="s">
        <v>56</v>
      </c>
      <c r="B9" s="223"/>
      <c r="C9" s="875">
        <f>SUM('تراز 1400'!$K$244)</f>
        <v>1000145176</v>
      </c>
      <c r="D9" s="498"/>
      <c r="E9" s="875">
        <v>0</v>
      </c>
      <c r="F9" s="491"/>
      <c r="G9" s="875">
        <f>C9+H9+E9</f>
        <v>1000145176</v>
      </c>
      <c r="H9" s="875"/>
      <c r="I9" s="491"/>
      <c r="J9" s="491"/>
      <c r="K9" s="491"/>
    </row>
    <row r="10" spans="1:11" s="215" customFormat="1" ht="25.5" customHeight="1" thickBot="1" x14ac:dyDescent="0.3">
      <c r="A10" s="873" t="s">
        <v>2368</v>
      </c>
      <c r="B10" s="221"/>
      <c r="C10" s="877">
        <f>SUM(C8:C9)</f>
        <v>3736450876</v>
      </c>
      <c r="D10" s="1068"/>
      <c r="E10" s="877">
        <f>SUM(E8:E9)</f>
        <v>31614827954</v>
      </c>
      <c r="F10" s="878"/>
      <c r="G10" s="877">
        <f>C10+H10+E10</f>
        <v>35351278830</v>
      </c>
      <c r="H10" s="684"/>
      <c r="I10" s="878"/>
      <c r="J10" s="491"/>
      <c r="K10" s="491"/>
    </row>
    <row r="11" spans="1:11" s="215" customFormat="1" ht="25.5" customHeight="1" thickTop="1" x14ac:dyDescent="0.25">
      <c r="A11" s="873" t="s">
        <v>344</v>
      </c>
      <c r="B11" s="221"/>
      <c r="C11" s="1069"/>
      <c r="D11" s="498"/>
      <c r="E11" s="1069"/>
      <c r="F11" s="491"/>
      <c r="G11" s="879"/>
      <c r="H11" s="879"/>
      <c r="I11" s="491"/>
      <c r="J11" s="491"/>
      <c r="K11" s="491"/>
    </row>
    <row r="12" spans="1:11" s="215" customFormat="1" ht="25.5" customHeight="1" x14ac:dyDescent="0.25">
      <c r="A12" s="876" t="s">
        <v>434</v>
      </c>
      <c r="B12" s="221"/>
      <c r="C12" s="875">
        <f>SUM('تراز 1400'!$J$245)</f>
        <v>1334035557</v>
      </c>
      <c r="D12" s="1065"/>
      <c r="E12" s="875">
        <v>0</v>
      </c>
      <c r="G12" s="875">
        <f>C12+H12+E12</f>
        <v>1334035557</v>
      </c>
      <c r="H12" s="875"/>
    </row>
    <row r="13" spans="1:11" s="215" customFormat="1" ht="25.5" customHeight="1" x14ac:dyDescent="0.25">
      <c r="A13" s="876" t="s">
        <v>54</v>
      </c>
      <c r="B13" s="223"/>
      <c r="C13" s="880">
        <f>SUM('تراز 1400'!$L$245)</f>
        <v>798351497</v>
      </c>
      <c r="D13" s="1065"/>
      <c r="E13" s="880">
        <v>0</v>
      </c>
      <c r="G13" s="880">
        <f>C13+H13+E13</f>
        <v>798351497</v>
      </c>
      <c r="H13" s="875"/>
    </row>
    <row r="14" spans="1:11" s="215" customFormat="1" ht="25.5" customHeight="1" thickBot="1" x14ac:dyDescent="0.3">
      <c r="A14" s="873" t="s">
        <v>2368</v>
      </c>
      <c r="B14" s="221"/>
      <c r="C14" s="881">
        <f>SUM(C12:C13)</f>
        <v>2132387054</v>
      </c>
      <c r="D14" s="1070"/>
      <c r="E14" s="881">
        <f>SUM(E12:E13)</f>
        <v>0</v>
      </c>
      <c r="F14" s="714"/>
      <c r="G14" s="881">
        <f>C14+H14+E14</f>
        <v>2132387054</v>
      </c>
      <c r="H14" s="684"/>
      <c r="I14" s="714"/>
    </row>
    <row r="15" spans="1:11" s="215" customFormat="1" ht="25.5" customHeight="1" thickTop="1" thickBot="1" x14ac:dyDescent="0.3">
      <c r="A15" s="873" t="s">
        <v>2369</v>
      </c>
      <c r="B15" s="221"/>
      <c r="C15" s="882">
        <f>C10-C14</f>
        <v>1604063822</v>
      </c>
      <c r="D15" s="1070"/>
      <c r="E15" s="882">
        <f>E9-E13</f>
        <v>0</v>
      </c>
      <c r="F15" s="714"/>
      <c r="G15" s="882">
        <f>G10-G14</f>
        <v>33218891776</v>
      </c>
      <c r="H15" s="684"/>
      <c r="I15" s="714"/>
    </row>
    <row r="16" spans="1:11" s="215" customFormat="1" ht="25.5" customHeight="1" thickTop="1" thickBot="1" x14ac:dyDescent="0.3">
      <c r="A16" s="873" t="s">
        <v>1403</v>
      </c>
      <c r="B16" s="221"/>
      <c r="C16" s="882">
        <f>C8-C12</f>
        <v>1402270143</v>
      </c>
      <c r="D16" s="1070"/>
      <c r="E16" s="882">
        <f>E8-E12</f>
        <v>31614827954</v>
      </c>
      <c r="F16" s="714"/>
      <c r="G16" s="882">
        <f>C16+E16</f>
        <v>33017098097</v>
      </c>
      <c r="H16" s="684"/>
      <c r="I16" s="714"/>
    </row>
    <row r="17" spans="1:2" ht="21.75" thickTop="1" x14ac:dyDescent="0.25">
      <c r="A17" s="217"/>
      <c r="B17" s="223"/>
    </row>
    <row r="18" spans="1:2" ht="15" x14ac:dyDescent="0.25"/>
    <row r="19" spans="1:2" ht="15" x14ac:dyDescent="0.25"/>
    <row r="20" spans="1:2" ht="15" x14ac:dyDescent="0.25"/>
    <row r="21" spans="1:2" ht="15" x14ac:dyDescent="0.25"/>
    <row r="22" spans="1:2" ht="15" x14ac:dyDescent="0.25"/>
    <row r="23" spans="1:2" ht="15" x14ac:dyDescent="0.25"/>
    <row r="24" spans="1:2" ht="15" x14ac:dyDescent="0.25"/>
    <row r="25" spans="1:2" ht="15" x14ac:dyDescent="0.25"/>
    <row r="26" spans="1:2" ht="15" x14ac:dyDescent="0.25"/>
    <row r="27" spans="1:2" ht="15" x14ac:dyDescent="0.25"/>
    <row r="28" spans="1:2" ht="15" x14ac:dyDescent="0.25"/>
    <row r="29" spans="1:2" ht="15" x14ac:dyDescent="0.25"/>
    <row r="30" spans="1:2" ht="15" x14ac:dyDescent="0.25"/>
    <row r="31" spans="1:2" ht="15" x14ac:dyDescent="0.25"/>
    <row r="32" spans="1:2" ht="15" x14ac:dyDescent="0.25"/>
    <row r="33" ht="15" x14ac:dyDescent="0.25"/>
    <row r="34" ht="15" x14ac:dyDescent="0.25"/>
    <row r="35" ht="15" x14ac:dyDescent="0.25"/>
    <row r="36" ht="15" x14ac:dyDescent="0.25"/>
  </sheetData>
  <mergeCells count="3">
    <mergeCell ref="A1:G1"/>
    <mergeCell ref="A2:G2"/>
    <mergeCell ref="A3:G3"/>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8A297-C557-4609-A126-58D8AFF63743}">
  <sheetPr codeName="Sheet23">
    <tabColor rgb="FFFFFF00"/>
    <pageSetUpPr fitToPage="1"/>
  </sheetPr>
  <dimension ref="A1:AG30"/>
  <sheetViews>
    <sheetView rightToLeft="1" tabSelected="1" view="pageBreakPreview" zoomScale="80" zoomScaleNormal="70" zoomScaleSheetLayoutView="80" workbookViewId="0">
      <selection activeCell="AA4" sqref="AA4"/>
    </sheetView>
  </sheetViews>
  <sheetFormatPr defaultColWidth="8.7109375" defaultRowHeight="150" customHeight="1" x14ac:dyDescent="0.25"/>
  <cols>
    <col min="1" max="1" width="29.42578125" style="237" customWidth="1"/>
    <col min="2" max="2" width="7.7109375" style="237" customWidth="1"/>
    <col min="3" max="3" width="0.5703125" style="237" customWidth="1"/>
    <col min="4" max="4" width="13.28515625" style="237" customWidth="1"/>
    <col min="5" max="5" width="0.85546875" style="237" customWidth="1"/>
    <col min="6" max="6" width="11.28515625" style="237" customWidth="1"/>
    <col min="7" max="7" width="0.5703125" style="237" customWidth="1"/>
    <col min="8" max="8" width="16.42578125" style="237" customWidth="1"/>
    <col min="9" max="9" width="0.7109375" style="237" customWidth="1"/>
    <col min="10" max="10" width="13.28515625" style="237" customWidth="1"/>
    <col min="11" max="11" width="0.42578125" style="237" customWidth="1"/>
    <col min="12" max="12" width="16.85546875" style="237" bestFit="1" customWidth="1"/>
    <col min="13" max="13" width="0.85546875" style="237" customWidth="1"/>
    <col min="14" max="14" width="16.85546875" style="237" bestFit="1" customWidth="1"/>
    <col min="15" max="15" width="0.7109375" style="237" customWidth="1"/>
    <col min="16" max="16" width="10.42578125" style="237" customWidth="1"/>
    <col min="17" max="17" width="7.42578125" style="237" customWidth="1"/>
    <col min="18" max="18" width="8.85546875" style="216" customWidth="1"/>
    <col min="19" max="19" width="29.5703125" style="216" bestFit="1" customWidth="1"/>
    <col min="20" max="16384" width="8.7109375" style="216"/>
  </cols>
  <sheetData>
    <row r="1" spans="1:20" s="206" customFormat="1" ht="19.5" customHeight="1" x14ac:dyDescent="0.25">
      <c r="A1" s="1167" t="str">
        <f>'1'!A1:H1</f>
        <v>شرکت پالایش میعانات گازی آدیش جنوبی (سهامي خاص) - در مرحله قبل از بهره برداری</v>
      </c>
      <c r="B1" s="1167"/>
      <c r="C1" s="1167"/>
      <c r="D1" s="1167"/>
      <c r="E1" s="1167"/>
      <c r="F1" s="1167"/>
      <c r="G1" s="1167"/>
      <c r="H1" s="1167"/>
      <c r="I1" s="1167"/>
      <c r="J1" s="1167"/>
      <c r="K1" s="1167"/>
      <c r="L1" s="1167"/>
      <c r="M1" s="1167"/>
      <c r="N1" s="1167"/>
      <c r="O1" s="1167"/>
      <c r="P1" s="246"/>
      <c r="Q1" s="246"/>
      <c r="R1" s="246"/>
    </row>
    <row r="2" spans="1:20" s="206" customFormat="1" ht="19.5" customHeight="1" x14ac:dyDescent="0.25">
      <c r="A2" s="1167" t="str">
        <f>'5'!A2:H2</f>
        <v xml:space="preserve">یادداشت های توضیحی صورت های مالی </v>
      </c>
      <c r="B2" s="1167"/>
      <c r="C2" s="1167"/>
      <c r="D2" s="1167"/>
      <c r="E2" s="1167"/>
      <c r="F2" s="1167"/>
      <c r="G2" s="1167"/>
      <c r="H2" s="1167"/>
      <c r="I2" s="1167"/>
      <c r="J2" s="1167"/>
      <c r="K2" s="1167"/>
      <c r="L2" s="1167"/>
      <c r="M2" s="1167"/>
      <c r="N2" s="1167"/>
      <c r="O2" s="1167"/>
      <c r="P2" s="246"/>
      <c r="Q2" s="246"/>
      <c r="R2" s="246"/>
    </row>
    <row r="3" spans="1:20" s="206" customFormat="1" ht="19.5" customHeight="1" x14ac:dyDescent="0.25">
      <c r="A3" s="1167" t="str">
        <f>'5'!A3:H3</f>
        <v>سال مالی منتهی به 29 اسفندماه 1400</v>
      </c>
      <c r="B3" s="1167"/>
      <c r="C3" s="1167"/>
      <c r="D3" s="1167"/>
      <c r="E3" s="1167"/>
      <c r="F3" s="1167"/>
      <c r="G3" s="1167"/>
      <c r="H3" s="1167"/>
      <c r="I3" s="1167"/>
      <c r="J3" s="1167"/>
      <c r="K3" s="1167"/>
      <c r="L3" s="1167"/>
      <c r="M3" s="1167"/>
      <c r="N3" s="1167"/>
      <c r="O3" s="1167"/>
      <c r="P3" s="246"/>
      <c r="Q3" s="246"/>
      <c r="R3" s="246"/>
    </row>
    <row r="4" spans="1:20" s="206" customFormat="1" ht="19.5" customHeight="1" x14ac:dyDescent="0.25">
      <c r="A4" s="350"/>
      <c r="B4" s="350"/>
      <c r="C4" s="350"/>
      <c r="D4" s="350"/>
      <c r="E4" s="350"/>
      <c r="F4" s="350"/>
      <c r="G4" s="350"/>
      <c r="H4" s="350"/>
      <c r="I4" s="350"/>
      <c r="J4" s="350"/>
      <c r="K4" s="350"/>
      <c r="L4" s="350"/>
      <c r="M4" s="350"/>
      <c r="N4" s="350"/>
      <c r="O4" s="350"/>
      <c r="P4" s="350"/>
      <c r="Q4" s="350"/>
      <c r="R4" s="350"/>
    </row>
    <row r="5" spans="1:20" ht="21" x14ac:dyDescent="0.25">
      <c r="A5" s="223"/>
      <c r="B5" s="223"/>
      <c r="C5" s="223"/>
    </row>
    <row r="6" spans="1:20" ht="22.5" x14ac:dyDescent="0.6">
      <c r="A6" s="313" t="s">
        <v>324</v>
      </c>
      <c r="B6" s="313"/>
      <c r="C6" s="313"/>
      <c r="D6" s="236"/>
      <c r="E6" s="236"/>
      <c r="F6" s="236"/>
      <c r="G6" s="236"/>
      <c r="H6" s="236"/>
      <c r="I6" s="236"/>
      <c r="J6" s="236"/>
      <c r="K6" s="236"/>
      <c r="L6" s="236"/>
      <c r="M6" s="236"/>
      <c r="N6" s="236"/>
      <c r="O6" s="236"/>
      <c r="P6" s="236"/>
      <c r="Q6" s="236"/>
      <c r="R6" s="236"/>
      <c r="S6" s="236"/>
      <c r="T6" s="236"/>
    </row>
    <row r="7" spans="1:20" ht="24.75" customHeight="1" x14ac:dyDescent="0.25">
      <c r="A7" s="1255" t="s">
        <v>395</v>
      </c>
      <c r="B7" s="1255"/>
      <c r="C7" s="1255"/>
      <c r="D7" s="1255"/>
      <c r="E7" s="1255"/>
      <c r="F7" s="1255"/>
      <c r="G7" s="1255"/>
      <c r="H7" s="1255"/>
      <c r="I7" s="372"/>
      <c r="J7" s="372"/>
      <c r="K7" s="372"/>
      <c r="M7" s="372"/>
      <c r="N7" s="372"/>
      <c r="O7" s="372"/>
      <c r="P7" s="372"/>
      <c r="Q7" s="372"/>
      <c r="R7" s="373"/>
      <c r="S7" s="373"/>
      <c r="T7" s="373"/>
    </row>
    <row r="8" spans="1:20" s="262" customFormat="1" ht="25.5" customHeight="1" x14ac:dyDescent="0.7">
      <c r="B8" s="1159" t="s">
        <v>113</v>
      </c>
      <c r="D8" s="1224" t="s">
        <v>2143</v>
      </c>
      <c r="E8" s="1224"/>
      <c r="F8" s="1224"/>
      <c r="G8" s="1224"/>
      <c r="H8" s="1224"/>
      <c r="I8" s="1224"/>
      <c r="J8" s="1224"/>
      <c r="K8" s="1224"/>
      <c r="L8" s="1224"/>
      <c r="M8" s="1159"/>
      <c r="N8" s="210" t="s">
        <v>1402</v>
      </c>
      <c r="O8" s="269"/>
      <c r="P8" s="269"/>
      <c r="Q8" s="269"/>
    </row>
    <row r="9" spans="1:20" s="262" customFormat="1" ht="41.25" customHeight="1" x14ac:dyDescent="0.7">
      <c r="A9" s="221"/>
      <c r="B9" s="1224"/>
      <c r="C9" s="211"/>
      <c r="D9" s="210" t="s">
        <v>57</v>
      </c>
      <c r="E9" s="211"/>
      <c r="F9" s="210" t="s">
        <v>226</v>
      </c>
      <c r="G9" s="211"/>
      <c r="H9" s="211" t="s">
        <v>139</v>
      </c>
      <c r="I9" s="211"/>
      <c r="J9" s="210" t="s">
        <v>227</v>
      </c>
      <c r="K9" s="211"/>
      <c r="L9" s="210" t="s">
        <v>225</v>
      </c>
      <c r="M9" s="211"/>
      <c r="N9" s="210" t="s">
        <v>225</v>
      </c>
      <c r="O9" s="269"/>
      <c r="P9" s="269"/>
      <c r="Q9" s="269"/>
    </row>
    <row r="10" spans="1:20" s="262" customFormat="1" ht="27.95" customHeight="1" x14ac:dyDescent="0.7">
      <c r="A10" s="221"/>
      <c r="B10" s="221"/>
      <c r="C10" s="221"/>
      <c r="D10" s="211"/>
      <c r="E10" s="211"/>
      <c r="F10" s="211"/>
      <c r="G10" s="211"/>
      <c r="H10" s="374" t="s">
        <v>52</v>
      </c>
      <c r="I10" s="269"/>
      <c r="J10" s="375" t="s">
        <v>52</v>
      </c>
      <c r="K10" s="375"/>
      <c r="L10" s="375" t="s">
        <v>52</v>
      </c>
      <c r="M10" s="375"/>
      <c r="N10" s="375" t="s">
        <v>52</v>
      </c>
      <c r="O10" s="269"/>
      <c r="P10" s="269"/>
      <c r="Q10" s="269"/>
    </row>
    <row r="11" spans="1:20" ht="27.95" customHeight="1" x14ac:dyDescent="0.6">
      <c r="A11" s="223" t="s">
        <v>228</v>
      </c>
      <c r="B11" s="209" t="s">
        <v>341</v>
      </c>
      <c r="C11" s="209"/>
      <c r="D11" s="209">
        <v>120000000</v>
      </c>
      <c r="E11" s="209"/>
      <c r="F11" s="209">
        <v>12</v>
      </c>
      <c r="G11" s="209"/>
      <c r="H11" s="209">
        <v>120000000000</v>
      </c>
      <c r="I11" s="212"/>
      <c r="J11" s="212">
        <v>0</v>
      </c>
      <c r="K11" s="212"/>
      <c r="L11" s="212">
        <f>SUM('تراز 1400'!$M$190)</f>
        <v>120000000000</v>
      </c>
      <c r="M11" s="212"/>
      <c r="N11" s="212">
        <f>L11</f>
        <v>120000000000</v>
      </c>
    </row>
    <row r="12" spans="1:20" ht="27.95" customHeight="1" x14ac:dyDescent="0.6">
      <c r="A12" s="223" t="s">
        <v>340</v>
      </c>
      <c r="B12" s="209" t="s">
        <v>342</v>
      </c>
      <c r="C12" s="209"/>
      <c r="G12" s="237">
        <f>C12+D12+E12</f>
        <v>0</v>
      </c>
      <c r="J12" s="212"/>
      <c r="L12" s="264">
        <f>SUM('تراز 1400'!$M$29)</f>
        <v>40000000000</v>
      </c>
      <c r="N12" s="264">
        <v>40000000000</v>
      </c>
    </row>
    <row r="13" spans="1:20" s="262" customFormat="1" ht="27.95" customHeight="1" thickBot="1" x14ac:dyDescent="0.75">
      <c r="A13" s="269"/>
      <c r="B13" s="269"/>
      <c r="C13" s="269"/>
      <c r="D13" s="269"/>
      <c r="E13" s="269"/>
      <c r="F13" s="269"/>
      <c r="G13" s="269"/>
      <c r="H13" s="269"/>
      <c r="I13" s="269"/>
      <c r="J13" s="269"/>
      <c r="K13" s="269"/>
      <c r="L13" s="376">
        <f>SUM(L11:L12)</f>
        <v>160000000000</v>
      </c>
      <c r="M13" s="969"/>
      <c r="N13" s="376">
        <f>SUM(N11:N12)</f>
        <v>160000000000</v>
      </c>
      <c r="O13" s="269"/>
      <c r="P13" s="269"/>
      <c r="Q13" s="269"/>
    </row>
    <row r="14" spans="1:20" s="262" customFormat="1" ht="24" thickTop="1" x14ac:dyDescent="0.7">
      <c r="A14" s="269"/>
      <c r="B14" s="269"/>
      <c r="C14" s="269"/>
      <c r="D14" s="269"/>
      <c r="E14" s="269"/>
      <c r="F14" s="269"/>
      <c r="G14" s="269"/>
      <c r="H14" s="269"/>
      <c r="I14" s="269"/>
      <c r="J14" s="269"/>
      <c r="K14" s="269"/>
      <c r="L14" s="377"/>
      <c r="M14" s="269"/>
      <c r="N14" s="375"/>
      <c r="O14" s="269"/>
      <c r="P14" s="269"/>
      <c r="Q14" s="269"/>
    </row>
    <row r="15" spans="1:20" ht="84.75" customHeight="1" x14ac:dyDescent="0.25">
      <c r="A15" s="1250" t="s">
        <v>2484</v>
      </c>
      <c r="B15" s="1250"/>
      <c r="C15" s="1250"/>
      <c r="D15" s="1250"/>
      <c r="E15" s="1250"/>
      <c r="F15" s="1250"/>
      <c r="G15" s="1250"/>
      <c r="H15" s="1250"/>
      <c r="I15" s="1250"/>
      <c r="J15" s="1250"/>
      <c r="K15" s="1250"/>
      <c r="L15" s="1250"/>
      <c r="M15" s="1250"/>
      <c r="N15" s="1250"/>
    </row>
    <row r="16" spans="1:20" ht="36.75" customHeight="1" x14ac:dyDescent="0.25">
      <c r="A16" s="1250" t="s">
        <v>1704</v>
      </c>
      <c r="B16" s="1250"/>
      <c r="C16" s="1250"/>
      <c r="D16" s="1250"/>
      <c r="E16" s="1250"/>
      <c r="F16" s="1250"/>
      <c r="G16" s="1250"/>
      <c r="H16" s="1250"/>
      <c r="I16" s="1250"/>
      <c r="J16" s="1250"/>
      <c r="K16" s="1250"/>
      <c r="L16" s="1250"/>
      <c r="M16" s="1250"/>
      <c r="N16" s="1250"/>
    </row>
    <row r="17" spans="18:33" ht="27.75" customHeight="1" x14ac:dyDescent="0.25"/>
    <row r="18" spans="18:33" ht="15" x14ac:dyDescent="0.25"/>
    <row r="19" spans="18:33" ht="15" x14ac:dyDescent="0.25"/>
    <row r="20" spans="18:33" ht="15" x14ac:dyDescent="0.25"/>
    <row r="21" spans="18:33" ht="15" x14ac:dyDescent="0.25"/>
    <row r="22" spans="18:33" ht="15" x14ac:dyDescent="0.25"/>
    <row r="23" spans="18:33" ht="15" x14ac:dyDescent="0.25"/>
    <row r="24" spans="18:33" ht="15" x14ac:dyDescent="0.25"/>
    <row r="25" spans="18:33" s="237" customFormat="1" ht="15" x14ac:dyDescent="0.25">
      <c r="R25" s="216"/>
      <c r="S25" s="216"/>
      <c r="T25" s="216"/>
      <c r="U25" s="216"/>
      <c r="V25" s="216"/>
      <c r="W25" s="216"/>
      <c r="X25" s="216"/>
      <c r="Y25" s="216"/>
      <c r="Z25" s="216"/>
      <c r="AA25" s="216"/>
      <c r="AB25" s="216"/>
      <c r="AC25" s="216"/>
      <c r="AD25" s="216"/>
      <c r="AE25" s="216"/>
      <c r="AF25" s="216"/>
      <c r="AG25" s="216"/>
    </row>
    <row r="26" spans="18:33" s="237" customFormat="1" ht="15" x14ac:dyDescent="0.25">
      <c r="R26" s="216"/>
      <c r="S26" s="216"/>
      <c r="T26" s="216"/>
      <c r="U26" s="216"/>
      <c r="V26" s="216"/>
      <c r="W26" s="216"/>
      <c r="X26" s="216"/>
      <c r="Y26" s="216"/>
      <c r="Z26" s="216"/>
      <c r="AA26" s="216"/>
      <c r="AB26" s="216"/>
      <c r="AC26" s="216"/>
      <c r="AD26" s="216"/>
      <c r="AE26" s="216"/>
      <c r="AF26" s="216"/>
      <c r="AG26" s="216"/>
    </row>
    <row r="27" spans="18:33" s="237" customFormat="1" ht="15" x14ac:dyDescent="0.25">
      <c r="R27" s="216"/>
      <c r="S27" s="216"/>
      <c r="T27" s="216"/>
      <c r="U27" s="216"/>
      <c r="V27" s="216"/>
      <c r="W27" s="216"/>
      <c r="X27" s="216"/>
      <c r="Y27" s="216"/>
      <c r="Z27" s="216"/>
      <c r="AA27" s="216"/>
      <c r="AB27" s="216"/>
      <c r="AC27" s="216"/>
      <c r="AD27" s="216"/>
      <c r="AE27" s="216"/>
      <c r="AF27" s="216"/>
      <c r="AG27" s="216"/>
    </row>
    <row r="28" spans="18:33" s="237" customFormat="1" ht="15" x14ac:dyDescent="0.25">
      <c r="R28" s="216"/>
      <c r="S28" s="216"/>
      <c r="T28" s="216"/>
      <c r="U28" s="216"/>
      <c r="V28" s="216"/>
      <c r="W28" s="216"/>
      <c r="X28" s="216"/>
      <c r="Y28" s="216"/>
      <c r="Z28" s="216"/>
      <c r="AA28" s="216"/>
      <c r="AB28" s="216"/>
      <c r="AC28" s="216"/>
      <c r="AD28" s="216"/>
      <c r="AE28" s="216"/>
      <c r="AF28" s="216"/>
      <c r="AG28" s="216"/>
    </row>
    <row r="29" spans="18:33" s="237" customFormat="1" ht="15" x14ac:dyDescent="0.25">
      <c r="R29" s="216"/>
      <c r="S29" s="216"/>
      <c r="T29" s="216"/>
      <c r="U29" s="216"/>
      <c r="V29" s="216"/>
      <c r="W29" s="216"/>
      <c r="X29" s="216"/>
      <c r="Y29" s="216"/>
      <c r="Z29" s="216"/>
      <c r="AA29" s="216"/>
      <c r="AB29" s="216"/>
      <c r="AC29" s="216"/>
      <c r="AD29" s="216"/>
      <c r="AE29" s="216"/>
      <c r="AF29" s="216"/>
      <c r="AG29" s="216"/>
    </row>
    <row r="30" spans="18:33" s="237" customFormat="1" ht="15" x14ac:dyDescent="0.25">
      <c r="R30" s="216"/>
      <c r="S30" s="216"/>
      <c r="T30" s="216"/>
      <c r="U30" s="216"/>
      <c r="V30" s="216"/>
      <c r="W30" s="216"/>
      <c r="X30" s="216"/>
      <c r="Y30" s="216"/>
      <c r="Z30" s="216"/>
      <c r="AA30" s="216"/>
      <c r="AB30" s="216"/>
      <c r="AC30" s="216"/>
      <c r="AD30" s="216"/>
      <c r="AE30" s="216"/>
      <c r="AF30" s="216"/>
      <c r="AG30" s="216"/>
    </row>
  </sheetData>
  <mergeCells count="8">
    <mergeCell ref="B8:B9"/>
    <mergeCell ref="D8:M8"/>
    <mergeCell ref="A15:N15"/>
    <mergeCell ref="A16:N16"/>
    <mergeCell ref="A1:O1"/>
    <mergeCell ref="A2:O2"/>
    <mergeCell ref="A3:O3"/>
    <mergeCell ref="A7:H7"/>
  </mergeCells>
  <printOptions horizontalCentered="1"/>
  <pageMargins left="0.51181102362204722" right="0.70866141732283472" top="0.74803149606299213" bottom="0.55118110236220474" header="0.31496062992125984" footer="0.31496062992125984"/>
  <pageSetup scale="96" orientation="landscape" r:id="rId1"/>
  <headerFooter>
    <oddFooter>&amp;C&amp;A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rgb="FFFFFF00"/>
    <pageSetUpPr fitToPage="1"/>
  </sheetPr>
  <dimension ref="A1:J29"/>
  <sheetViews>
    <sheetView rightToLeft="1" tabSelected="1" view="pageBreakPreview" zoomScaleNormal="70" zoomScaleSheetLayoutView="100" workbookViewId="0">
      <selection activeCell="AA4" sqref="AA4"/>
    </sheetView>
  </sheetViews>
  <sheetFormatPr defaultColWidth="8.7109375" defaultRowHeight="150" customHeight="1" x14ac:dyDescent="0.25"/>
  <cols>
    <col min="1" max="1" width="32.85546875" style="556" customWidth="1"/>
    <col min="2" max="2" width="10" style="205" customWidth="1"/>
    <col min="3" max="3" width="1" style="237" customWidth="1"/>
    <col min="4" max="4" width="19.5703125" style="237" customWidth="1"/>
    <col min="5" max="5" width="0.85546875" style="237" customWidth="1"/>
    <col min="6" max="6" width="19.5703125" style="237" customWidth="1"/>
    <col min="7" max="7" width="0.5703125" style="237" customWidth="1"/>
    <col min="8" max="8" width="15.28515625" style="237" customWidth="1"/>
    <col min="9" max="9" width="1" style="216" customWidth="1"/>
    <col min="10" max="10" width="16.5703125" style="216" customWidth="1"/>
    <col min="11" max="11" width="8.7109375" style="216"/>
    <col min="12" max="12" width="21.140625" style="216" customWidth="1"/>
    <col min="13" max="16384" width="8.7109375" style="216"/>
  </cols>
  <sheetData>
    <row r="1" spans="1:10" s="206" customFormat="1" ht="19.5" customHeight="1" x14ac:dyDescent="0.25">
      <c r="A1" s="1167" t="str">
        <f>'1'!A1:H1</f>
        <v>شرکت پالایش میعانات گازی آدیش جنوبی (سهامي خاص) - در مرحله قبل از بهره برداری</v>
      </c>
      <c r="B1" s="1167"/>
      <c r="C1" s="1167"/>
      <c r="D1" s="1167"/>
      <c r="E1" s="1167"/>
      <c r="F1" s="1167"/>
      <c r="G1" s="246"/>
      <c r="H1" s="246"/>
      <c r="I1" s="246"/>
      <c r="J1" s="246"/>
    </row>
    <row r="2" spans="1:10" s="206" customFormat="1" ht="19.5" customHeight="1" x14ac:dyDescent="0.25">
      <c r="A2" s="1167" t="str">
        <f>'5'!A2:H2</f>
        <v xml:space="preserve">یادداشت های توضیحی صورت های مالی </v>
      </c>
      <c r="B2" s="1167"/>
      <c r="C2" s="1167"/>
      <c r="D2" s="1167"/>
      <c r="E2" s="1167"/>
      <c r="F2" s="1167"/>
      <c r="G2" s="246"/>
      <c r="H2" s="246"/>
      <c r="I2" s="246"/>
      <c r="J2" s="246"/>
    </row>
    <row r="3" spans="1:10" s="206" customFormat="1" ht="19.5" customHeight="1" x14ac:dyDescent="0.25">
      <c r="A3" s="1167" t="str">
        <f>'5'!A3:H3</f>
        <v>سال مالی منتهی به 29 اسفندماه 1400</v>
      </c>
      <c r="B3" s="1167"/>
      <c r="C3" s="1167"/>
      <c r="D3" s="1167"/>
      <c r="E3" s="1167"/>
      <c r="F3" s="1167"/>
      <c r="G3" s="246"/>
      <c r="H3" s="246"/>
      <c r="I3" s="246"/>
      <c r="J3" s="246"/>
    </row>
    <row r="4" spans="1:10" s="206" customFormat="1" ht="19.5" customHeight="1" x14ac:dyDescent="0.25">
      <c r="A4" s="550"/>
      <c r="B4" s="502"/>
      <c r="C4" s="325"/>
      <c r="D4" s="325"/>
      <c r="E4" s="325"/>
      <c r="F4" s="325"/>
      <c r="G4" s="325"/>
      <c r="H4" s="325"/>
      <c r="I4" s="325"/>
      <c r="J4" s="325"/>
    </row>
    <row r="5" spans="1:10" s="206" customFormat="1" ht="19.5" customHeight="1" x14ac:dyDescent="0.25">
      <c r="A5" s="551"/>
      <c r="B5" s="503"/>
      <c r="C5" s="350"/>
      <c r="D5" s="350"/>
      <c r="E5" s="350"/>
      <c r="F5" s="350"/>
      <c r="G5" s="350"/>
      <c r="H5" s="350"/>
      <c r="I5" s="350"/>
    </row>
    <row r="6" spans="1:10" ht="23.25" x14ac:dyDescent="0.6">
      <c r="A6" s="313" t="s">
        <v>1679</v>
      </c>
      <c r="B6" s="504" t="s">
        <v>113</v>
      </c>
      <c r="C6" s="313"/>
      <c r="D6" s="210" t="s">
        <v>1402</v>
      </c>
      <c r="E6" s="352"/>
      <c r="F6" s="210" t="s">
        <v>1402</v>
      </c>
      <c r="G6" s="211"/>
      <c r="H6" s="213"/>
      <c r="I6" s="213"/>
    </row>
    <row r="7" spans="1:10" ht="23.25" x14ac:dyDescent="0.6">
      <c r="A7" s="558"/>
      <c r="B7" s="505"/>
      <c r="C7" s="213"/>
      <c r="D7" s="211" t="s">
        <v>7</v>
      </c>
      <c r="E7" s="211"/>
      <c r="F7" s="211" t="s">
        <v>7</v>
      </c>
      <c r="G7" s="209"/>
      <c r="H7" s="213"/>
      <c r="I7" s="213"/>
    </row>
    <row r="8" spans="1:10" s="239" customFormat="1" ht="23.25" x14ac:dyDescent="0.6">
      <c r="A8" s="223" t="s">
        <v>229</v>
      </c>
      <c r="B8" s="202" t="s">
        <v>1705</v>
      </c>
      <c r="C8" s="318"/>
      <c r="D8" s="361">
        <f>SUM('تراز 1400'!$M$167)</f>
        <v>10565557380</v>
      </c>
      <c r="E8" s="211"/>
      <c r="F8" s="361">
        <v>29022927834</v>
      </c>
      <c r="G8" s="211"/>
      <c r="H8" s="213"/>
      <c r="I8" s="213"/>
    </row>
    <row r="9" spans="1:10" s="239" customFormat="1" ht="23.25" x14ac:dyDescent="0.6">
      <c r="A9" s="223" t="s">
        <v>676</v>
      </c>
      <c r="B9" s="202"/>
      <c r="C9" s="318"/>
      <c r="D9" s="361">
        <f>SUM('تراز 1400'!$M$161:$M$166)</f>
        <v>0</v>
      </c>
      <c r="E9" s="211"/>
      <c r="F9" s="361">
        <v>299559245</v>
      </c>
      <c r="G9" s="211"/>
      <c r="H9" s="213"/>
      <c r="I9" s="213"/>
    </row>
    <row r="10" spans="1:10" s="239" customFormat="1" ht="21" x14ac:dyDescent="0.6">
      <c r="A10" s="223" t="s">
        <v>230</v>
      </c>
      <c r="B10" s="202" t="s">
        <v>1706</v>
      </c>
      <c r="C10" s="223"/>
      <c r="D10" s="371">
        <f>SUM('تراز 1400'!$M$152:$M$160)</f>
        <v>1327976592</v>
      </c>
      <c r="E10" s="209"/>
      <c r="F10" s="371">
        <v>1156665175</v>
      </c>
      <c r="G10" s="209"/>
      <c r="H10" s="213"/>
      <c r="I10" s="213"/>
    </row>
    <row r="11" spans="1:10" s="238" customFormat="1" ht="24" thickBot="1" x14ac:dyDescent="0.75">
      <c r="A11" s="553"/>
      <c r="B11" s="506"/>
      <c r="C11" s="221"/>
      <c r="D11" s="228">
        <f>SUM(D8:D10)</f>
        <v>11893533972</v>
      </c>
      <c r="E11" s="211"/>
      <c r="F11" s="228">
        <f>SUM(F8:F10)</f>
        <v>30479152254</v>
      </c>
      <c r="G11" s="211"/>
      <c r="H11" s="262"/>
      <c r="I11" s="262"/>
    </row>
    <row r="12" spans="1:10" ht="24" thickTop="1" x14ac:dyDescent="0.6">
      <c r="A12" s="553"/>
      <c r="B12" s="506"/>
      <c r="C12" s="221"/>
      <c r="D12" s="211"/>
      <c r="E12" s="211"/>
      <c r="F12" s="211"/>
      <c r="G12" s="211"/>
      <c r="H12" s="213"/>
      <c r="I12" s="213"/>
    </row>
    <row r="13" spans="1:10" ht="23.25" x14ac:dyDescent="0.6">
      <c r="A13" s="553"/>
      <c r="B13" s="506"/>
      <c r="C13" s="221"/>
      <c r="D13" s="211"/>
      <c r="E13" s="211"/>
      <c r="F13" s="211"/>
      <c r="G13" s="211"/>
      <c r="H13" s="213"/>
      <c r="I13" s="213"/>
    </row>
    <row r="14" spans="1:10" ht="45" customHeight="1" x14ac:dyDescent="0.25">
      <c r="A14" s="1250" t="s">
        <v>2366</v>
      </c>
      <c r="B14" s="1250"/>
      <c r="C14" s="1250"/>
      <c r="D14" s="1250"/>
      <c r="E14" s="1250"/>
      <c r="F14" s="1250"/>
      <c r="G14" s="243"/>
      <c r="H14" s="243"/>
      <c r="I14" s="243"/>
      <c r="J14" s="243"/>
    </row>
    <row r="15" spans="1:10" ht="18.75" customHeight="1" x14ac:dyDescent="0.25">
      <c r="A15" s="1219"/>
      <c r="B15" s="1219"/>
      <c r="C15" s="1219"/>
      <c r="D15" s="1219"/>
      <c r="E15" s="1219"/>
      <c r="F15" s="1219"/>
      <c r="G15" s="1219"/>
      <c r="H15" s="1219"/>
      <c r="I15" s="1219"/>
      <c r="J15" s="1219"/>
    </row>
    <row r="16" spans="1:10" ht="114.75" customHeight="1" x14ac:dyDescent="0.25">
      <c r="A16" s="1250" t="s">
        <v>2367</v>
      </c>
      <c r="B16" s="1250"/>
      <c r="C16" s="1250"/>
      <c r="D16" s="1250"/>
      <c r="E16" s="1250"/>
      <c r="F16" s="1250"/>
      <c r="G16" s="243"/>
      <c r="H16" s="243"/>
      <c r="I16" s="243"/>
      <c r="J16" s="243"/>
    </row>
    <row r="17" spans="1:10" ht="21" x14ac:dyDescent="0.6">
      <c r="A17" s="554"/>
      <c r="B17" s="507"/>
      <c r="C17" s="353"/>
      <c r="D17" s="303"/>
      <c r="E17" s="303"/>
      <c r="F17" s="303"/>
      <c r="G17" s="303"/>
      <c r="H17" s="213"/>
      <c r="I17" s="213"/>
    </row>
    <row r="18" spans="1:10" ht="23.25" customHeight="1" x14ac:dyDescent="0.6">
      <c r="A18" s="555" t="s">
        <v>583</v>
      </c>
      <c r="B18" s="507"/>
      <c r="C18" s="353"/>
      <c r="D18" s="444">
        <v>0</v>
      </c>
      <c r="E18" s="303"/>
      <c r="F18" s="303"/>
      <c r="G18" s="303"/>
      <c r="H18" s="303"/>
      <c r="I18" s="213"/>
    </row>
    <row r="19" spans="1:10" ht="23.25" customHeight="1" x14ac:dyDescent="0.25">
      <c r="A19" s="555" t="s">
        <v>662</v>
      </c>
      <c r="D19" s="444">
        <v>114549407</v>
      </c>
    </row>
    <row r="20" spans="1:10" ht="23.25" customHeight="1" x14ac:dyDescent="0.25">
      <c r="A20" s="555" t="s">
        <v>660</v>
      </c>
      <c r="D20" s="444">
        <v>403000000</v>
      </c>
    </row>
    <row r="21" spans="1:10" ht="23.25" customHeight="1" x14ac:dyDescent="0.25">
      <c r="A21" s="555" t="s">
        <v>1921</v>
      </c>
      <c r="D21" s="444">
        <v>240000000</v>
      </c>
    </row>
    <row r="22" spans="1:10" ht="23.25" customHeight="1" x14ac:dyDescent="0.25">
      <c r="A22" s="555" t="s">
        <v>682</v>
      </c>
      <c r="D22" s="444">
        <v>0</v>
      </c>
    </row>
    <row r="23" spans="1:10" ht="23.25" customHeight="1" x14ac:dyDescent="0.25">
      <c r="A23" s="555" t="s">
        <v>672</v>
      </c>
      <c r="D23" s="444">
        <v>0</v>
      </c>
    </row>
    <row r="24" spans="1:10" ht="23.25" customHeight="1" x14ac:dyDescent="0.25">
      <c r="A24" s="555" t="s">
        <v>666</v>
      </c>
      <c r="D24" s="444">
        <v>454121904</v>
      </c>
    </row>
    <row r="25" spans="1:10" ht="23.25" customHeight="1" x14ac:dyDescent="0.25">
      <c r="A25" s="555" t="s">
        <v>1925</v>
      </c>
      <c r="D25" s="444">
        <v>76305281</v>
      </c>
    </row>
    <row r="26" spans="1:10" ht="23.25" customHeight="1" x14ac:dyDescent="0.25">
      <c r="A26" s="555" t="s">
        <v>674</v>
      </c>
      <c r="D26" s="444">
        <v>40000000</v>
      </c>
    </row>
    <row r="29" spans="1:10" ht="12" customHeight="1" x14ac:dyDescent="0.25">
      <c r="A29" s="552"/>
      <c r="B29" s="508"/>
      <c r="C29" s="223"/>
      <c r="D29" s="223"/>
      <c r="E29" s="223"/>
      <c r="F29" s="223"/>
      <c r="G29" s="223">
        <f>C29+D29+E29</f>
        <v>0</v>
      </c>
      <c r="H29" s="223"/>
      <c r="I29" s="223"/>
      <c r="J29" s="223"/>
    </row>
  </sheetData>
  <mergeCells count="6">
    <mergeCell ref="A15:J15"/>
    <mergeCell ref="A3:F3"/>
    <mergeCell ref="A2:F2"/>
    <mergeCell ref="A1:F1"/>
    <mergeCell ref="A16:F16"/>
    <mergeCell ref="A14:F14"/>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95EFC-A962-4084-A8EE-D50EC0865313}">
  <sheetPr codeName="Sheet25">
    <tabColor rgb="FFFFFF00"/>
    <pageSetUpPr fitToPage="1"/>
  </sheetPr>
  <dimension ref="A1:J41"/>
  <sheetViews>
    <sheetView rightToLeft="1" tabSelected="1" view="pageBreakPreview" topLeftCell="A10" zoomScaleNormal="70" zoomScaleSheetLayoutView="100" workbookViewId="0">
      <selection activeCell="AA4" sqref="AA4"/>
    </sheetView>
  </sheetViews>
  <sheetFormatPr defaultColWidth="8.7109375" defaultRowHeight="150" customHeight="1" x14ac:dyDescent="0.25"/>
  <cols>
    <col min="1" max="1" width="22.7109375" style="697" customWidth="1"/>
    <col min="2" max="2" width="5.5703125" style="205" customWidth="1"/>
    <col min="3" max="3" width="1" style="237" customWidth="1"/>
    <col min="4" max="4" width="13.140625" style="802" customWidth="1"/>
    <col min="5" max="5" width="0.85546875" style="295" customWidth="1"/>
    <col min="6" max="6" width="13.140625" style="802" customWidth="1"/>
    <col min="7" max="7" width="0.5703125" style="295" customWidth="1"/>
    <col min="8" max="8" width="13.140625" style="802" customWidth="1"/>
    <col min="9" max="9" width="1" style="412" customWidth="1"/>
    <col min="10" max="10" width="13.140625" style="802" customWidth="1"/>
    <col min="11" max="11" width="13.5703125" style="216" bestFit="1" customWidth="1"/>
    <col min="12" max="16384" width="8.7109375" style="216"/>
  </cols>
  <sheetData>
    <row r="1" spans="1:10" s="206" customFormat="1" ht="19.5" customHeight="1" x14ac:dyDescent="0.25">
      <c r="A1" s="1167" t="s">
        <v>1819</v>
      </c>
      <c r="B1" s="1167"/>
      <c r="C1" s="1167"/>
      <c r="D1" s="1167"/>
      <c r="E1" s="1167"/>
      <c r="F1" s="1167"/>
      <c r="G1" s="1167"/>
      <c r="H1" s="1167"/>
      <c r="I1" s="1167"/>
      <c r="J1" s="1167"/>
    </row>
    <row r="2" spans="1:10" s="206" customFormat="1" ht="19.5" customHeight="1" x14ac:dyDescent="0.25">
      <c r="A2" s="1167" t="s">
        <v>117</v>
      </c>
      <c r="B2" s="1167"/>
      <c r="C2" s="1167"/>
      <c r="D2" s="1167"/>
      <c r="E2" s="1167"/>
      <c r="F2" s="1167"/>
      <c r="G2" s="1167"/>
      <c r="H2" s="1167"/>
      <c r="I2" s="1167"/>
      <c r="J2" s="1167"/>
    </row>
    <row r="3" spans="1:10" s="206" customFormat="1" ht="19.5" customHeight="1" x14ac:dyDescent="0.25">
      <c r="A3" s="1167" t="s">
        <v>2142</v>
      </c>
      <c r="B3" s="1167"/>
      <c r="C3" s="1167"/>
      <c r="D3" s="1167"/>
      <c r="E3" s="1167"/>
      <c r="F3" s="1167"/>
      <c r="G3" s="1167"/>
      <c r="H3" s="1167"/>
      <c r="I3" s="1167"/>
      <c r="J3" s="1167"/>
    </row>
    <row r="4" spans="1:10" ht="19.5" customHeight="1" x14ac:dyDescent="0.25">
      <c r="A4" s="893"/>
      <c r="B4" s="507"/>
      <c r="C4" s="353"/>
      <c r="D4" s="204"/>
      <c r="E4" s="303"/>
      <c r="F4" s="204"/>
      <c r="G4" s="303"/>
      <c r="H4" s="891"/>
      <c r="I4" s="264"/>
    </row>
    <row r="5" spans="1:10" ht="25.5" customHeight="1" x14ac:dyDescent="0.25">
      <c r="A5" s="895" t="s">
        <v>1680</v>
      </c>
      <c r="B5" s="458"/>
      <c r="C5" s="218"/>
      <c r="D5" s="1224" t="s">
        <v>2143</v>
      </c>
      <c r="E5" s="1224"/>
      <c r="F5" s="1224"/>
      <c r="G5" s="1224"/>
      <c r="H5" s="1224"/>
      <c r="I5" s="211"/>
      <c r="J5" s="683" t="s">
        <v>1402</v>
      </c>
    </row>
    <row r="6" spans="1:10" s="213" customFormat="1" ht="22.5" customHeight="1" x14ac:dyDescent="0.6">
      <c r="A6" s="867"/>
      <c r="B6" s="646" t="s">
        <v>6</v>
      </c>
      <c r="C6" s="318"/>
      <c r="D6" s="889" t="s">
        <v>225</v>
      </c>
      <c r="E6" s="303"/>
      <c r="F6" s="889" t="s">
        <v>232</v>
      </c>
      <c r="G6" s="303"/>
      <c r="H6" s="889" t="s">
        <v>58</v>
      </c>
      <c r="I6" s="264"/>
      <c r="J6" s="889" t="s">
        <v>58</v>
      </c>
    </row>
    <row r="7" spans="1:10" ht="22.5" customHeight="1" x14ac:dyDescent="0.25">
      <c r="A7" s="858"/>
      <c r="B7" s="202"/>
      <c r="C7" s="209"/>
      <c r="D7" s="684" t="s">
        <v>52</v>
      </c>
      <c r="E7" s="303"/>
      <c r="F7" s="684" t="s">
        <v>52</v>
      </c>
      <c r="G7" s="303"/>
      <c r="H7" s="684" t="s">
        <v>52</v>
      </c>
      <c r="I7" s="264"/>
      <c r="J7" s="684" t="s">
        <v>52</v>
      </c>
    </row>
    <row r="8" spans="1:10" ht="21" customHeight="1" x14ac:dyDescent="0.25">
      <c r="A8" s="873" t="s">
        <v>2383</v>
      </c>
      <c r="B8" s="202"/>
      <c r="C8" s="209"/>
      <c r="D8" s="875"/>
      <c r="E8" s="199"/>
      <c r="F8" s="800"/>
      <c r="G8" s="536"/>
      <c r="H8" s="800"/>
      <c r="I8" s="417"/>
    </row>
    <row r="9" spans="1:10" s="262" customFormat="1" ht="21" customHeight="1" x14ac:dyDescent="0.7">
      <c r="A9" s="896" t="s">
        <v>244</v>
      </c>
      <c r="B9" s="647"/>
      <c r="C9" s="211"/>
      <c r="D9" s="271">
        <f>SUM('تراز 1400'!$M$27:$M$28)</f>
        <v>746009490</v>
      </c>
      <c r="E9" s="303"/>
      <c r="F9" s="204">
        <v>0</v>
      </c>
      <c r="G9" s="303"/>
      <c r="H9" s="204">
        <f>D9+F9</f>
        <v>746009490</v>
      </c>
      <c r="I9" s="264"/>
      <c r="J9" s="271">
        <v>0</v>
      </c>
    </row>
    <row r="10" spans="1:10" s="262" customFormat="1" ht="21" customHeight="1" x14ac:dyDescent="0.7">
      <c r="A10" s="897"/>
      <c r="B10" s="647"/>
      <c r="C10" s="211"/>
      <c r="D10" s="889">
        <f t="shared" ref="D10:J10" si="0">SUM(D9)</f>
        <v>746009490</v>
      </c>
      <c r="E10" s="198">
        <f t="shared" si="0"/>
        <v>0</v>
      </c>
      <c r="F10" s="890">
        <f t="shared" si="0"/>
        <v>0</v>
      </c>
      <c r="G10" s="537">
        <f t="shared" si="0"/>
        <v>0</v>
      </c>
      <c r="H10" s="890">
        <f t="shared" si="0"/>
        <v>746009490</v>
      </c>
      <c r="I10" s="375">
        <f t="shared" si="0"/>
        <v>0</v>
      </c>
      <c r="J10" s="890">
        <f t="shared" si="0"/>
        <v>0</v>
      </c>
    </row>
    <row r="11" spans="1:10" s="213" customFormat="1" ht="21" customHeight="1" x14ac:dyDescent="0.6">
      <c r="A11" s="873" t="s">
        <v>233</v>
      </c>
      <c r="B11" s="648"/>
      <c r="C11" s="318"/>
      <c r="D11" s="891"/>
      <c r="E11" s="264"/>
      <c r="F11" s="891"/>
      <c r="G11" s="264"/>
      <c r="H11" s="891"/>
      <c r="I11" s="264"/>
      <c r="J11" s="891"/>
    </row>
    <row r="12" spans="1:10" s="213" customFormat="1" ht="21" customHeight="1" x14ac:dyDescent="0.6">
      <c r="A12" s="896" t="s">
        <v>234</v>
      </c>
      <c r="B12" s="649" t="s">
        <v>392</v>
      </c>
      <c r="C12" s="318"/>
      <c r="D12" s="271">
        <f>SUM('تراز 1400'!$M$59:$M$60)</f>
        <v>215358397193</v>
      </c>
      <c r="E12" s="303"/>
      <c r="F12" s="204">
        <v>0</v>
      </c>
      <c r="G12" s="303"/>
      <c r="H12" s="204">
        <f>D12+F12</f>
        <v>215358397193</v>
      </c>
      <c r="I12" s="264"/>
      <c r="J12" s="271">
        <v>415839397193</v>
      </c>
    </row>
    <row r="13" spans="1:10" s="213" customFormat="1" ht="21" customHeight="1" x14ac:dyDescent="0.6">
      <c r="A13" s="896" t="s">
        <v>235</v>
      </c>
      <c r="B13" s="649" t="s">
        <v>393</v>
      </c>
      <c r="C13" s="318"/>
      <c r="D13" s="271">
        <f>SUM('تراز 1400'!$M$62:$M$69)</f>
        <v>1105699760</v>
      </c>
      <c r="E13" s="303"/>
      <c r="F13" s="204">
        <v>0</v>
      </c>
      <c r="G13" s="303"/>
      <c r="H13" s="204">
        <f>D13+F13</f>
        <v>1105699760</v>
      </c>
      <c r="I13" s="264"/>
      <c r="J13" s="271">
        <v>47659909</v>
      </c>
    </row>
    <row r="14" spans="1:10" s="213" customFormat="1" ht="21" customHeight="1" x14ac:dyDescent="0.6">
      <c r="A14" s="896" t="s">
        <v>1401</v>
      </c>
      <c r="B14" s="649" t="s">
        <v>1576</v>
      </c>
      <c r="C14" s="318"/>
      <c r="D14" s="271">
        <f>SUM('تراز 1400'!$M$70)</f>
        <v>0</v>
      </c>
      <c r="E14" s="303"/>
      <c r="F14" s="204">
        <v>0</v>
      </c>
      <c r="G14" s="303"/>
      <c r="H14" s="204">
        <f>D14+F14</f>
        <v>0</v>
      </c>
      <c r="I14" s="264"/>
      <c r="J14" s="271">
        <v>452398000000</v>
      </c>
    </row>
    <row r="15" spans="1:10" s="262" customFormat="1" ht="21" customHeight="1" x14ac:dyDescent="0.7">
      <c r="A15" s="867"/>
      <c r="B15" s="650"/>
      <c r="C15" s="318"/>
      <c r="D15" s="892">
        <f>SUM(D12:D14)</f>
        <v>216464096953</v>
      </c>
      <c r="E15" s="240"/>
      <c r="F15" s="892">
        <f>SUM(F12:F14)</f>
        <v>0</v>
      </c>
      <c r="G15" s="240"/>
      <c r="H15" s="892">
        <f>SUM(H12:H14)</f>
        <v>216464096953</v>
      </c>
      <c r="I15" s="375"/>
      <c r="J15" s="892">
        <f>SUM(J12:J14)</f>
        <v>868285057102</v>
      </c>
    </row>
    <row r="16" spans="1:10" s="262" customFormat="1" ht="41.25" customHeight="1" x14ac:dyDescent="0.7">
      <c r="A16" s="899" t="s">
        <v>2456</v>
      </c>
      <c r="B16" s="650"/>
      <c r="C16" s="318"/>
      <c r="D16" s="892">
        <f>'35'!H19</f>
        <v>0</v>
      </c>
      <c r="E16" s="240"/>
      <c r="F16" s="892">
        <v>0</v>
      </c>
      <c r="G16" s="240"/>
      <c r="H16" s="892">
        <f>D16+F16</f>
        <v>0</v>
      </c>
      <c r="I16" s="375"/>
      <c r="J16" s="892">
        <v>-452398000000</v>
      </c>
    </row>
    <row r="17" spans="1:10" s="262" customFormat="1" ht="21" customHeight="1" x14ac:dyDescent="0.7">
      <c r="A17" s="867"/>
      <c r="B17" s="650"/>
      <c r="C17" s="318"/>
      <c r="D17" s="393">
        <f>D15+D16</f>
        <v>216464096953</v>
      </c>
      <c r="E17" s="296">
        <f>E15+E16</f>
        <v>0</v>
      </c>
      <c r="F17" s="393">
        <f>F15+F16</f>
        <v>0</v>
      </c>
      <c r="G17" s="268">
        <f t="shared" ref="G17:I17" si="1">G15+G16</f>
        <v>0</v>
      </c>
      <c r="H17" s="393">
        <f>H15+H16</f>
        <v>216464096953</v>
      </c>
      <c r="I17" s="268">
        <f t="shared" si="1"/>
        <v>0</v>
      </c>
      <c r="J17" s="393">
        <f>J15+J16</f>
        <v>415887057102</v>
      </c>
    </row>
    <row r="18" spans="1:10" s="213" customFormat="1" ht="21" customHeight="1" x14ac:dyDescent="0.6">
      <c r="A18" s="873" t="s">
        <v>236</v>
      </c>
      <c r="B18" s="649"/>
      <c r="C18" s="318"/>
      <c r="D18" s="271"/>
      <c r="E18" s="303"/>
      <c r="F18" s="204"/>
      <c r="G18" s="303"/>
      <c r="H18" s="204"/>
      <c r="I18" s="264"/>
      <c r="J18" s="271"/>
    </row>
    <row r="19" spans="1:10" s="213" customFormat="1" ht="21" customHeight="1" x14ac:dyDescent="0.6">
      <c r="A19" s="896" t="s">
        <v>1550</v>
      </c>
      <c r="B19" s="649" t="s">
        <v>1681</v>
      </c>
      <c r="C19" s="318"/>
      <c r="D19" s="204">
        <f>'تراز 1400'!$M$40</f>
        <v>384676534020</v>
      </c>
      <c r="E19" s="303"/>
      <c r="F19" s="204"/>
      <c r="G19" s="303"/>
      <c r="H19" s="204">
        <f>D19+F19</f>
        <v>384676534020</v>
      </c>
      <c r="I19" s="264"/>
      <c r="J19" s="204">
        <v>4071582000000</v>
      </c>
    </row>
    <row r="20" spans="1:10" s="213" customFormat="1" ht="21" customHeight="1" x14ac:dyDescent="0.6">
      <c r="A20" s="898" t="s">
        <v>238</v>
      </c>
      <c r="B20" s="649" t="s">
        <v>1682</v>
      </c>
      <c r="C20" s="318"/>
      <c r="D20" s="204">
        <f>SUM('تراز 1400'!$M$42:$M$57)</f>
        <v>1247600644</v>
      </c>
      <c r="E20" s="303"/>
      <c r="F20" s="204">
        <v>0</v>
      </c>
      <c r="G20" s="303"/>
      <c r="H20" s="204">
        <f>D20+F20</f>
        <v>1247600644</v>
      </c>
      <c r="I20" s="264"/>
      <c r="J20" s="204">
        <v>115913938</v>
      </c>
    </row>
    <row r="21" spans="1:10" s="213" customFormat="1" ht="21" customHeight="1" x14ac:dyDescent="0.6">
      <c r="A21" s="896" t="s">
        <v>237</v>
      </c>
      <c r="B21" s="649"/>
      <c r="C21" s="271"/>
      <c r="D21" s="204">
        <f>SUM('تراز 1400'!$M$30:$M$34,'تراز 1400'!$M$41,'تراز 1400'!$I$37)</f>
        <v>5674554815</v>
      </c>
      <c r="E21" s="303"/>
      <c r="F21" s="271">
        <v>0</v>
      </c>
      <c r="G21" s="303"/>
      <c r="H21" s="204">
        <f>D21+F21</f>
        <v>5674554815</v>
      </c>
      <c r="I21" s="264"/>
      <c r="J21" s="204">
        <v>5272509324</v>
      </c>
    </row>
    <row r="22" spans="1:10" s="262" customFormat="1" ht="21" customHeight="1" x14ac:dyDescent="0.7">
      <c r="A22" s="310"/>
      <c r="B22" s="650"/>
      <c r="C22" s="310"/>
      <c r="D22" s="892">
        <f>SUM(D19:D21)</f>
        <v>391598689479</v>
      </c>
      <c r="E22" s="240"/>
      <c r="F22" s="892">
        <f>SUM(F19:F21)</f>
        <v>0</v>
      </c>
      <c r="G22" s="240"/>
      <c r="H22" s="892">
        <f>SUM(H19:H21)</f>
        <v>391598689479</v>
      </c>
      <c r="I22" s="375"/>
      <c r="J22" s="892">
        <f>SUM(J19:J21)</f>
        <v>4076970423262</v>
      </c>
    </row>
    <row r="23" spans="1:10" s="262" customFormat="1" ht="21" customHeight="1" thickBot="1" x14ac:dyDescent="0.75">
      <c r="A23" s="894"/>
      <c r="B23" s="651"/>
      <c r="C23" s="370"/>
      <c r="D23" s="388">
        <f>D17+D22+D10</f>
        <v>608808795922</v>
      </c>
      <c r="E23" s="240"/>
      <c r="F23" s="388">
        <f>F17+F22+F10</f>
        <v>0</v>
      </c>
      <c r="G23" s="240">
        <f>G17+G22</f>
        <v>0</v>
      </c>
      <c r="H23" s="388">
        <f>H17+H22+H10</f>
        <v>608808795922</v>
      </c>
      <c r="I23" s="240"/>
      <c r="J23" s="388">
        <f>J17+J22+J10</f>
        <v>4492857480364</v>
      </c>
    </row>
    <row r="24" spans="1:10" ht="18.75" customHeight="1" thickTop="1" x14ac:dyDescent="0.25">
      <c r="A24" s="893"/>
      <c r="B24" s="507"/>
      <c r="C24" s="353"/>
      <c r="D24" s="204"/>
      <c r="E24" s="303"/>
      <c r="F24" s="204"/>
      <c r="G24" s="303"/>
      <c r="H24" s="204"/>
      <c r="I24" s="264"/>
    </row>
    <row r="25" spans="1:10" s="490" customFormat="1" ht="61.5" customHeight="1" x14ac:dyDescent="0.25">
      <c r="A25" s="1256" t="s">
        <v>2363</v>
      </c>
      <c r="B25" s="1256"/>
      <c r="C25" s="1256"/>
      <c r="D25" s="1256"/>
      <c r="E25" s="1256"/>
      <c r="F25" s="1256"/>
      <c r="G25" s="1256"/>
      <c r="H25" s="1256"/>
      <c r="I25" s="1256"/>
      <c r="J25" s="1256"/>
    </row>
    <row r="26" spans="1:10" ht="41.25" customHeight="1" x14ac:dyDescent="0.25">
      <c r="A26" s="1256" t="s">
        <v>2364</v>
      </c>
      <c r="B26" s="1256"/>
      <c r="C26" s="1256"/>
      <c r="D26" s="1256"/>
      <c r="E26" s="1256"/>
      <c r="F26" s="1256"/>
      <c r="G26" s="1256"/>
      <c r="H26" s="1256"/>
      <c r="I26" s="1256"/>
      <c r="J26" s="1256"/>
    </row>
    <row r="27" spans="1:10" s="490" customFormat="1" ht="48.75" customHeight="1" x14ac:dyDescent="0.25">
      <c r="A27" s="1194" t="s">
        <v>2361</v>
      </c>
      <c r="B27" s="1194"/>
      <c r="C27" s="1194"/>
      <c r="D27" s="1194"/>
      <c r="E27" s="1194"/>
      <c r="F27" s="1194"/>
      <c r="G27" s="1194"/>
      <c r="H27" s="1194"/>
      <c r="I27" s="1194"/>
      <c r="J27" s="1194"/>
    </row>
    <row r="28" spans="1:10" s="490" customFormat="1" ht="57" customHeight="1" x14ac:dyDescent="0.25">
      <c r="A28" s="1194" t="s">
        <v>2362</v>
      </c>
      <c r="B28" s="1194"/>
      <c r="C28" s="1194"/>
      <c r="D28" s="1194"/>
      <c r="E28" s="1194"/>
      <c r="F28" s="1194"/>
      <c r="G28" s="1194"/>
      <c r="H28" s="1194"/>
      <c r="I28" s="1194"/>
      <c r="J28" s="1194"/>
    </row>
    <row r="29" spans="1:10" ht="12" customHeight="1" x14ac:dyDescent="0.25">
      <c r="A29" s="672"/>
      <c r="B29" s="508"/>
      <c r="C29" s="223"/>
      <c r="D29" s="875"/>
      <c r="E29" s="209"/>
      <c r="F29" s="875"/>
      <c r="G29" s="209"/>
      <c r="H29" s="875"/>
      <c r="I29" s="209"/>
      <c r="J29" s="875"/>
    </row>
    <row r="41" spans="1:10" ht="12" customHeight="1" x14ac:dyDescent="0.25">
      <c r="A41" s="672"/>
      <c r="B41" s="508"/>
      <c r="C41" s="223"/>
      <c r="D41" s="875"/>
      <c r="E41" s="209"/>
      <c r="F41" s="875"/>
      <c r="G41" s="209"/>
      <c r="H41" s="875"/>
      <c r="I41" s="209"/>
      <c r="J41" s="875"/>
    </row>
  </sheetData>
  <mergeCells count="8">
    <mergeCell ref="A28:J28"/>
    <mergeCell ref="A26:J26"/>
    <mergeCell ref="A1:J1"/>
    <mergeCell ref="A2:J2"/>
    <mergeCell ref="A3:J3"/>
    <mergeCell ref="A27:J27"/>
    <mergeCell ref="D5:H5"/>
    <mergeCell ref="A25:J25"/>
  </mergeCells>
  <printOptions horizontalCentered="1"/>
  <pageMargins left="0.51181102362204722" right="0.70866141732283472" top="0.74803149606299213" bottom="0.55118110236220474" header="0.31496062992125984" footer="0.31496062992125984"/>
  <pageSetup scale="97" orientation="portrait" r:id="rId1"/>
  <headerFooter>
    <oddFooter>&amp;C&amp;A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B9CCE-2265-4D5F-A95F-9E22D46C359E}">
  <sheetPr codeName="Sheet26">
    <tabColor rgb="FFFFFF00"/>
    <pageSetUpPr fitToPage="1"/>
  </sheetPr>
  <dimension ref="A1:O34"/>
  <sheetViews>
    <sheetView rightToLeft="1" tabSelected="1" view="pageBreakPreview" topLeftCell="A10" zoomScale="110" zoomScaleNormal="70" zoomScaleSheetLayoutView="110" workbookViewId="0">
      <selection activeCell="AA4" sqref="AA4"/>
    </sheetView>
  </sheetViews>
  <sheetFormatPr defaultColWidth="8.7109375" defaultRowHeight="150" customHeight="1" x14ac:dyDescent="0.25"/>
  <cols>
    <col min="1" max="1" width="37.7109375" style="237" customWidth="1"/>
    <col min="2" max="2" width="11" style="237" customWidth="1"/>
    <col min="3" max="3" width="0.5703125" style="237" customWidth="1"/>
    <col min="4" max="4" width="17.42578125" style="285" customWidth="1"/>
    <col min="5" max="5" width="1" style="285" customWidth="1"/>
    <col min="6" max="6" width="17.42578125" style="285" customWidth="1"/>
    <col min="7" max="7" width="19.5703125" style="237" bestFit="1" customWidth="1"/>
    <col min="8" max="8" width="0.85546875" style="237" customWidth="1"/>
    <col min="9" max="9" width="20.5703125" style="237" customWidth="1"/>
    <col min="10" max="11" width="8.7109375" style="216"/>
    <col min="12" max="12" width="14.140625" style="216" bestFit="1" customWidth="1"/>
    <col min="13" max="14" width="8.7109375" style="216"/>
    <col min="15" max="15" width="13.85546875" style="216" bestFit="1" customWidth="1"/>
    <col min="16" max="16384" width="8.7109375" style="216"/>
  </cols>
  <sheetData>
    <row r="1" spans="1:10" s="206" customFormat="1" ht="19.5" customHeight="1" x14ac:dyDescent="0.25">
      <c r="A1" s="1167" t="str">
        <f>'1'!A1:H1</f>
        <v>شرکت پالایش میعانات گازی آدیش جنوبی (سهامي خاص) - در مرحله قبل از بهره برداری</v>
      </c>
      <c r="B1" s="1167"/>
      <c r="C1" s="1167"/>
      <c r="D1" s="1167"/>
      <c r="E1" s="1167"/>
      <c r="F1" s="1167"/>
      <c r="G1" s="246"/>
      <c r="H1" s="246"/>
      <c r="I1" s="246"/>
    </row>
    <row r="2" spans="1:10" s="206" customFormat="1" ht="19.5" customHeight="1" x14ac:dyDescent="0.25">
      <c r="A2" s="1167" t="str">
        <f>'[12]6'!A2:H2</f>
        <v xml:space="preserve">یادداشت های توضیحی صورت های مالی </v>
      </c>
      <c r="B2" s="1167"/>
      <c r="C2" s="1167"/>
      <c r="D2" s="1167"/>
      <c r="E2" s="1167"/>
      <c r="F2" s="1167"/>
      <c r="G2" s="246"/>
      <c r="H2" s="246"/>
      <c r="I2" s="246"/>
    </row>
    <row r="3" spans="1:10" s="206" customFormat="1" ht="19.5" customHeight="1" x14ac:dyDescent="0.25">
      <c r="A3" s="1167" t="str">
        <f>'5'!A3:H3</f>
        <v>سال مالی منتهی به 29 اسفندماه 1400</v>
      </c>
      <c r="B3" s="1167"/>
      <c r="C3" s="1167"/>
      <c r="D3" s="1167"/>
      <c r="E3" s="1167"/>
      <c r="F3" s="1167"/>
      <c r="G3" s="246"/>
      <c r="H3" s="246"/>
      <c r="I3" s="246"/>
    </row>
    <row r="4" spans="1:10" s="206" customFormat="1" ht="19.5" customHeight="1" x14ac:dyDescent="0.25">
      <c r="A4" s="325"/>
      <c r="B4" s="325"/>
      <c r="C4" s="325"/>
      <c r="D4" s="325"/>
      <c r="E4" s="325"/>
      <c r="F4" s="325"/>
      <c r="G4" s="325"/>
      <c r="H4" s="325"/>
      <c r="I4" s="325"/>
    </row>
    <row r="5" spans="1:10" ht="44.25" customHeight="1" x14ac:dyDescent="0.25">
      <c r="A5" s="1213" t="s">
        <v>2618</v>
      </c>
      <c r="B5" s="1213"/>
      <c r="C5" s="1213"/>
      <c r="D5" s="1213"/>
      <c r="E5" s="1213"/>
      <c r="F5" s="1213"/>
      <c r="G5" s="722"/>
      <c r="H5" s="722"/>
      <c r="I5" s="722"/>
      <c r="J5" s="722"/>
    </row>
    <row r="6" spans="1:10" ht="17.25" customHeight="1" x14ac:dyDescent="0.25">
      <c r="A6" s="243"/>
      <c r="B6" s="243"/>
      <c r="C6" s="243"/>
      <c r="D6" s="243"/>
      <c r="E6" s="243"/>
      <c r="F6" s="243"/>
      <c r="G6" s="223"/>
      <c r="H6" s="223"/>
      <c r="I6" s="223"/>
      <c r="J6" s="223"/>
    </row>
    <row r="7" spans="1:10" ht="34.5" customHeight="1" x14ac:dyDescent="0.25">
      <c r="A7" s="1213" t="s">
        <v>2446</v>
      </c>
      <c r="B7" s="1213"/>
      <c r="C7" s="1213"/>
      <c r="D7" s="1213"/>
      <c r="E7" s="1213"/>
      <c r="F7" s="1213"/>
      <c r="G7" s="1257"/>
      <c r="H7" s="1257"/>
      <c r="I7" s="1257"/>
      <c r="J7" s="1257"/>
    </row>
    <row r="8" spans="1:10" s="206" customFormat="1" ht="26.25" customHeight="1" x14ac:dyDescent="0.25">
      <c r="A8" s="325"/>
      <c r="B8" s="325"/>
      <c r="C8" s="325"/>
      <c r="D8" s="325"/>
      <c r="E8" s="325"/>
      <c r="F8" s="325"/>
      <c r="G8" s="325"/>
      <c r="H8" s="325"/>
      <c r="I8" s="325"/>
    </row>
    <row r="9" spans="1:10" ht="23.25" x14ac:dyDescent="0.6">
      <c r="A9" s="365" t="s">
        <v>1685</v>
      </c>
      <c r="B9" s="331" t="s">
        <v>113</v>
      </c>
      <c r="C9" s="366"/>
      <c r="D9" s="210" t="s">
        <v>2143</v>
      </c>
      <c r="E9" s="211"/>
      <c r="F9" s="210" t="s">
        <v>1402</v>
      </c>
      <c r="G9" s="316"/>
      <c r="H9" s="316"/>
      <c r="I9" s="239"/>
    </row>
    <row r="10" spans="1:10" ht="23.25" x14ac:dyDescent="0.6">
      <c r="A10" s="318"/>
      <c r="B10" s="256"/>
      <c r="C10" s="256"/>
      <c r="D10" s="209" t="s">
        <v>7</v>
      </c>
      <c r="E10" s="209"/>
      <c r="F10" s="209" t="s">
        <v>7</v>
      </c>
      <c r="G10" s="239"/>
      <c r="H10" s="239"/>
      <c r="I10" s="239"/>
    </row>
    <row r="11" spans="1:10" s="213" customFormat="1" ht="23.25" customHeight="1" x14ac:dyDescent="0.6">
      <c r="A11" s="213" t="s">
        <v>457</v>
      </c>
      <c r="B11" s="329"/>
      <c r="C11" s="256"/>
      <c r="D11" s="303">
        <f>SUM('تراز 1400'!$M$3:$M$16)</f>
        <v>231271247268</v>
      </c>
      <c r="E11" s="303"/>
      <c r="F11" s="303">
        <v>64254862069</v>
      </c>
      <c r="I11" s="259"/>
    </row>
    <row r="12" spans="1:10" s="213" customFormat="1" ht="23.25" customHeight="1" x14ac:dyDescent="0.6">
      <c r="A12" s="441" t="s">
        <v>497</v>
      </c>
      <c r="B12" s="329" t="s">
        <v>307</v>
      </c>
      <c r="C12" s="256"/>
      <c r="D12" s="303">
        <f>SUM('تراز 1400'!$M$17:$M$18)</f>
        <v>12108954820</v>
      </c>
      <c r="E12" s="303"/>
      <c r="F12" s="303">
        <v>13538920141</v>
      </c>
    </row>
    <row r="13" spans="1:10" s="213" customFormat="1" ht="23.25" customHeight="1" x14ac:dyDescent="0.6">
      <c r="A13" s="441" t="s">
        <v>485</v>
      </c>
      <c r="B13" s="329" t="s">
        <v>308</v>
      </c>
      <c r="C13" s="256"/>
      <c r="D13" s="303">
        <f>SUM('تراز 1400'!$M$19:$M$25)</f>
        <v>11492250</v>
      </c>
      <c r="E13" s="303"/>
      <c r="F13" s="303">
        <v>321367947</v>
      </c>
    </row>
    <row r="14" spans="1:10" s="213" customFormat="1" ht="23.25" customHeight="1" x14ac:dyDescent="0.6">
      <c r="A14" s="441" t="s">
        <v>452</v>
      </c>
      <c r="B14" s="329" t="s">
        <v>309</v>
      </c>
      <c r="C14" s="256"/>
      <c r="D14" s="303">
        <f>SUM('تراز 1400'!$M$2)</f>
        <v>4166860597</v>
      </c>
      <c r="E14" s="303"/>
      <c r="F14" s="303">
        <v>2656699391</v>
      </c>
    </row>
    <row r="15" spans="1:10" s="213" customFormat="1" ht="23.25" customHeight="1" x14ac:dyDescent="0.6">
      <c r="A15" s="441" t="s">
        <v>503</v>
      </c>
      <c r="B15" s="329" t="s">
        <v>310</v>
      </c>
      <c r="C15" s="256"/>
      <c r="D15" s="303">
        <f>SUM('تراز 1400'!$M$26)</f>
        <v>74198042689</v>
      </c>
      <c r="E15" s="303"/>
      <c r="F15" s="303">
        <v>74198042689</v>
      </c>
    </row>
    <row r="16" spans="1:10" s="213" customFormat="1" ht="23.25" customHeight="1" thickBot="1" x14ac:dyDescent="0.65">
      <c r="A16" s="211"/>
      <c r="B16" s="329"/>
      <c r="C16" s="256"/>
      <c r="D16" s="228">
        <f>SUM(D11:D15)</f>
        <v>321756597624</v>
      </c>
      <c r="E16" s="211"/>
      <c r="F16" s="228">
        <f>SUM(F11:F15)</f>
        <v>154969892237</v>
      </c>
    </row>
    <row r="17" spans="1:15" ht="16.5" customHeight="1" thickTop="1" x14ac:dyDescent="0.55000000000000004">
      <c r="A17" s="340"/>
      <c r="B17" s="239"/>
      <c r="C17" s="239"/>
      <c r="D17" s="442"/>
      <c r="E17" s="442"/>
      <c r="F17" s="442"/>
      <c r="G17" s="239"/>
      <c r="H17" s="239"/>
      <c r="I17" s="239"/>
    </row>
    <row r="18" spans="1:15" s="957" customFormat="1" ht="90.75" customHeight="1" x14ac:dyDescent="0.5">
      <c r="A18" s="1213" t="s">
        <v>2365</v>
      </c>
      <c r="B18" s="1213"/>
      <c r="C18" s="1213"/>
      <c r="D18" s="1213"/>
      <c r="E18" s="1213"/>
      <c r="F18" s="1213"/>
      <c r="G18" s="722"/>
      <c r="H18" s="722"/>
      <c r="I18" s="722"/>
      <c r="J18" s="956"/>
    </row>
    <row r="19" spans="1:15" ht="16.5" customHeight="1" x14ac:dyDescent="0.55000000000000004">
      <c r="A19" s="1123"/>
      <c r="B19" s="239"/>
      <c r="C19" s="239"/>
      <c r="D19" s="237"/>
      <c r="E19" s="237"/>
      <c r="F19" s="237"/>
      <c r="G19" s="239"/>
      <c r="H19" s="239"/>
      <c r="I19" s="239"/>
    </row>
    <row r="20" spans="1:15" s="957" customFormat="1" ht="46.5" customHeight="1" x14ac:dyDescent="0.5">
      <c r="A20" s="1213" t="s">
        <v>2144</v>
      </c>
      <c r="B20" s="1213"/>
      <c r="C20" s="1213"/>
      <c r="D20" s="1213"/>
      <c r="E20" s="1213"/>
      <c r="F20" s="1213"/>
      <c r="G20" s="1257"/>
      <c r="H20" s="1257"/>
      <c r="J20" s="956"/>
    </row>
    <row r="21" spans="1:15" ht="16.5" customHeight="1" x14ac:dyDescent="0.55000000000000004">
      <c r="A21" s="1123"/>
      <c r="B21" s="239"/>
      <c r="C21" s="239"/>
      <c r="D21" s="237"/>
      <c r="E21" s="237"/>
      <c r="F21" s="237"/>
      <c r="G21" s="239"/>
      <c r="H21" s="239"/>
      <c r="I21" s="239"/>
    </row>
    <row r="22" spans="1:15" s="957" customFormat="1" ht="72.75" customHeight="1" x14ac:dyDescent="0.5">
      <c r="A22" s="1213" t="s">
        <v>2145</v>
      </c>
      <c r="B22" s="1213"/>
      <c r="C22" s="1213"/>
      <c r="D22" s="1213"/>
      <c r="E22" s="1213"/>
      <c r="F22" s="1213"/>
      <c r="G22" s="1257"/>
      <c r="H22" s="1257"/>
      <c r="I22" s="1257"/>
      <c r="J22" s="956"/>
    </row>
    <row r="23" spans="1:15" ht="16.5" customHeight="1" x14ac:dyDescent="0.55000000000000004">
      <c r="A23" s="1123"/>
      <c r="B23" s="239"/>
      <c r="C23" s="239"/>
      <c r="D23" s="239"/>
      <c r="E23" s="239"/>
      <c r="F23" s="239"/>
      <c r="G23" s="239"/>
      <c r="H23" s="239"/>
      <c r="I23" s="239"/>
      <c r="O23" s="367"/>
    </row>
    <row r="24" spans="1:15" s="957" customFormat="1" ht="26.25" customHeight="1" x14ac:dyDescent="0.5">
      <c r="A24" s="1213" t="s">
        <v>1686</v>
      </c>
      <c r="B24" s="1213"/>
      <c r="C24" s="1213"/>
      <c r="D24" s="1213"/>
      <c r="E24" s="1213"/>
      <c r="F24" s="1213"/>
      <c r="G24" s="368"/>
      <c r="H24" s="368"/>
      <c r="I24" s="368"/>
      <c r="J24" s="956"/>
      <c r="O24" s="216"/>
    </row>
    <row r="25" spans="1:15" ht="16.5" customHeight="1" x14ac:dyDescent="0.55000000000000004">
      <c r="A25" s="340"/>
      <c r="B25" s="239"/>
      <c r="C25" s="239"/>
      <c r="D25" s="442"/>
      <c r="E25" s="442"/>
      <c r="F25" s="442"/>
      <c r="G25" s="239"/>
      <c r="H25" s="239"/>
      <c r="I25" s="239"/>
      <c r="O25" s="367"/>
    </row>
    <row r="26" spans="1:15" ht="58.5" customHeight="1" x14ac:dyDescent="0.25">
      <c r="A26" s="1258"/>
      <c r="B26" s="1258"/>
      <c r="C26" s="1258"/>
      <c r="D26" s="1258"/>
      <c r="E26" s="1258"/>
      <c r="F26" s="1258"/>
      <c r="G26" s="369"/>
      <c r="H26" s="369"/>
      <c r="I26" s="369"/>
    </row>
    <row r="27" spans="1:15" ht="12" customHeight="1" x14ac:dyDescent="0.25">
      <c r="A27" s="1258"/>
      <c r="B27" s="1258"/>
      <c r="C27" s="1258"/>
      <c r="D27" s="1258"/>
      <c r="E27" s="1258"/>
      <c r="F27" s="1258"/>
      <c r="G27" s="1258"/>
      <c r="H27" s="1258"/>
      <c r="I27" s="1258"/>
    </row>
    <row r="28" spans="1:15" ht="15" x14ac:dyDescent="0.25"/>
    <row r="34" spans="7:7" ht="150" customHeight="1" x14ac:dyDescent="0.25">
      <c r="G34" s="237">
        <f>C34+D34+E34</f>
        <v>0</v>
      </c>
    </row>
  </sheetData>
  <mergeCells count="14">
    <mergeCell ref="A18:F18"/>
    <mergeCell ref="A20:F20"/>
    <mergeCell ref="G20:H20"/>
    <mergeCell ref="A1:F1"/>
    <mergeCell ref="A2:F2"/>
    <mergeCell ref="A3:F3"/>
    <mergeCell ref="A5:F5"/>
    <mergeCell ref="A7:F7"/>
    <mergeCell ref="G7:J7"/>
    <mergeCell ref="A22:F22"/>
    <mergeCell ref="G22:I22"/>
    <mergeCell ref="A24:F24"/>
    <mergeCell ref="A26:F26"/>
    <mergeCell ref="A27:I27"/>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6A4FB-5BED-4F22-A823-0E98FCE28091}">
  <sheetPr codeName="Sheet4">
    <tabColor rgb="FF00FFFF"/>
    <pageSetUpPr fitToPage="1"/>
  </sheetPr>
  <dimension ref="A1:XFD991"/>
  <sheetViews>
    <sheetView rightToLeft="1" view="pageBreakPreview" topLeftCell="E559" zoomScaleNormal="100" zoomScaleSheetLayoutView="100" workbookViewId="0">
      <selection activeCell="N578" sqref="N578"/>
    </sheetView>
  </sheetViews>
  <sheetFormatPr defaultColWidth="9.140625" defaultRowHeight="15" x14ac:dyDescent="0.25"/>
  <cols>
    <col min="1" max="1" width="5.28515625" style="76" hidden="1" customWidth="1"/>
    <col min="2" max="2" width="23.28515625" style="76" hidden="1" customWidth="1"/>
    <col min="3" max="3" width="8.28515625" style="76" customWidth="1"/>
    <col min="4" max="4" width="25.85546875" style="76" customWidth="1"/>
    <col min="5" max="5" width="8.28515625" style="76" customWidth="1"/>
    <col min="6" max="6" width="30.85546875" customWidth="1"/>
    <col min="7" max="7" width="7.85546875" style="76" customWidth="1"/>
    <col min="8" max="8" width="32" style="76" customWidth="1"/>
    <col min="9" max="14" width="20" style="440" customWidth="1"/>
    <col min="15" max="15" width="9.140625" style="446"/>
    <col min="16" max="16" width="17.5703125" style="516" bestFit="1" customWidth="1"/>
    <col min="17" max="17" width="17.28515625" style="76" bestFit="1" customWidth="1"/>
    <col min="18" max="19" width="16.42578125" style="76" bestFit="1" customWidth="1"/>
    <col min="20" max="20" width="21.140625" style="76" customWidth="1"/>
    <col min="21" max="21" width="16.42578125" style="76" bestFit="1" customWidth="1"/>
    <col min="22" max="16384" width="9.140625" style="76"/>
  </cols>
  <sheetData>
    <row r="1" spans="1:16" x14ac:dyDescent="0.25">
      <c r="A1" s="438" t="s">
        <v>436</v>
      </c>
      <c r="B1" s="438" t="s">
        <v>1449</v>
      </c>
      <c r="C1" s="438" t="s">
        <v>437</v>
      </c>
      <c r="D1" s="438" t="s">
        <v>1451</v>
      </c>
      <c r="E1" s="438" t="s">
        <v>438</v>
      </c>
      <c r="F1" s="565" t="s">
        <v>1452</v>
      </c>
      <c r="G1" s="438" t="s">
        <v>440</v>
      </c>
      <c r="H1" s="438" t="s">
        <v>439</v>
      </c>
      <c r="I1" s="439" t="s">
        <v>443</v>
      </c>
      <c r="J1" s="439" t="s">
        <v>444</v>
      </c>
      <c r="K1" s="439" t="s">
        <v>441</v>
      </c>
      <c r="L1" s="439" t="s">
        <v>442</v>
      </c>
      <c r="M1" s="439" t="s">
        <v>445</v>
      </c>
      <c r="N1" s="439" t="s">
        <v>446</v>
      </c>
    </row>
    <row r="2" spans="1:16" s="445" customFormat="1" x14ac:dyDescent="0.25">
      <c r="A2" s="74" t="s">
        <v>447</v>
      </c>
      <c r="B2" s="74" t="s">
        <v>448</v>
      </c>
      <c r="C2" s="545" t="s">
        <v>449</v>
      </c>
      <c r="D2" s="74" t="s">
        <v>450</v>
      </c>
      <c r="E2" s="74" t="s">
        <v>451</v>
      </c>
      <c r="F2" s="73" t="s">
        <v>452</v>
      </c>
      <c r="G2" s="74" t="s">
        <v>453</v>
      </c>
      <c r="H2" s="74" t="s">
        <v>454</v>
      </c>
      <c r="I2" s="444">
        <v>2656699391</v>
      </c>
      <c r="J2" s="444">
        <v>0</v>
      </c>
      <c r="K2" s="444">
        <v>35245884374</v>
      </c>
      <c r="L2" s="444">
        <v>33735723168</v>
      </c>
      <c r="M2" s="444">
        <v>4166860597</v>
      </c>
      <c r="N2" s="444">
        <v>0</v>
      </c>
      <c r="O2" s="447" t="s">
        <v>309</v>
      </c>
      <c r="P2" s="517"/>
    </row>
    <row r="3" spans="1:16" s="445" customFormat="1" x14ac:dyDescent="0.25">
      <c r="A3" s="74" t="s">
        <v>447</v>
      </c>
      <c r="B3" s="74" t="s">
        <v>448</v>
      </c>
      <c r="C3" s="545" t="s">
        <v>449</v>
      </c>
      <c r="D3" s="74" t="s">
        <v>450</v>
      </c>
      <c r="E3" s="74" t="s">
        <v>456</v>
      </c>
      <c r="F3" s="73" t="s">
        <v>457</v>
      </c>
      <c r="G3" s="74" t="s">
        <v>458</v>
      </c>
      <c r="H3" s="74" t="s">
        <v>459</v>
      </c>
      <c r="I3" s="444">
        <v>50000000</v>
      </c>
      <c r="J3" s="444">
        <v>0</v>
      </c>
      <c r="K3" s="444">
        <v>2241289165705</v>
      </c>
      <c r="L3" s="444">
        <v>2241289165705</v>
      </c>
      <c r="M3" s="444">
        <v>50000000</v>
      </c>
      <c r="N3" s="444">
        <v>0</v>
      </c>
      <c r="O3" s="447">
        <v>10</v>
      </c>
      <c r="P3" s="517"/>
    </row>
    <row r="4" spans="1:16" s="445" customFormat="1" x14ac:dyDescent="0.25">
      <c r="A4" s="74" t="s">
        <v>447</v>
      </c>
      <c r="B4" s="74" t="s">
        <v>448</v>
      </c>
      <c r="C4" s="545" t="s">
        <v>449</v>
      </c>
      <c r="D4" s="74" t="s">
        <v>450</v>
      </c>
      <c r="E4" s="74" t="s">
        <v>456</v>
      </c>
      <c r="F4" s="73" t="s">
        <v>457</v>
      </c>
      <c r="G4" s="74" t="s">
        <v>460</v>
      </c>
      <c r="H4" s="74" t="s">
        <v>461</v>
      </c>
      <c r="I4" s="444">
        <v>56039178744</v>
      </c>
      <c r="J4" s="444">
        <v>0</v>
      </c>
      <c r="K4" s="444">
        <v>3069106919455</v>
      </c>
      <c r="L4" s="444">
        <v>3101405816274</v>
      </c>
      <c r="M4" s="444">
        <v>23740281925</v>
      </c>
      <c r="N4" s="444">
        <v>0</v>
      </c>
      <c r="O4" s="447">
        <v>10</v>
      </c>
      <c r="P4" s="517"/>
    </row>
    <row r="5" spans="1:16" s="445" customFormat="1" x14ac:dyDescent="0.25">
      <c r="A5" s="74" t="s">
        <v>447</v>
      </c>
      <c r="B5" s="74" t="s">
        <v>448</v>
      </c>
      <c r="C5" s="545" t="s">
        <v>449</v>
      </c>
      <c r="D5" s="74" t="s">
        <v>450</v>
      </c>
      <c r="E5" s="74" t="s">
        <v>456</v>
      </c>
      <c r="F5" s="73" t="s">
        <v>457</v>
      </c>
      <c r="G5" s="74" t="s">
        <v>462</v>
      </c>
      <c r="H5" s="74" t="s">
        <v>463</v>
      </c>
      <c r="I5" s="444">
        <v>272940089</v>
      </c>
      <c r="J5" s="444">
        <v>0</v>
      </c>
      <c r="K5" s="444">
        <v>710119812072</v>
      </c>
      <c r="L5" s="444">
        <v>705999267192</v>
      </c>
      <c r="M5" s="444">
        <v>4393484969</v>
      </c>
      <c r="N5" s="444">
        <v>0</v>
      </c>
      <c r="O5" s="447">
        <v>10</v>
      </c>
      <c r="P5" s="517"/>
    </row>
    <row r="6" spans="1:16" s="445" customFormat="1" x14ac:dyDescent="0.25">
      <c r="A6" s="74" t="s">
        <v>447</v>
      </c>
      <c r="B6" s="74" t="s">
        <v>448</v>
      </c>
      <c r="C6" s="545" t="s">
        <v>449</v>
      </c>
      <c r="D6" s="74" t="s">
        <v>450</v>
      </c>
      <c r="E6" s="74" t="s">
        <v>456</v>
      </c>
      <c r="F6" s="73" t="s">
        <v>457</v>
      </c>
      <c r="G6" s="74" t="s">
        <v>464</v>
      </c>
      <c r="H6" s="74" t="s">
        <v>465</v>
      </c>
      <c r="I6" s="444">
        <v>1042095936</v>
      </c>
      <c r="J6" s="444">
        <v>0</v>
      </c>
      <c r="K6" s="444">
        <v>101885900</v>
      </c>
      <c r="L6" s="444">
        <v>82800</v>
      </c>
      <c r="M6" s="444">
        <v>1143899036</v>
      </c>
      <c r="N6" s="444">
        <v>0</v>
      </c>
      <c r="O6" s="447">
        <v>10</v>
      </c>
      <c r="P6" s="517"/>
    </row>
    <row r="7" spans="1:16" s="445" customFormat="1" x14ac:dyDescent="0.25">
      <c r="A7" s="74" t="s">
        <v>447</v>
      </c>
      <c r="B7" s="74" t="s">
        <v>448</v>
      </c>
      <c r="C7" s="545" t="s">
        <v>449</v>
      </c>
      <c r="D7" s="74" t="s">
        <v>450</v>
      </c>
      <c r="E7" s="74" t="s">
        <v>456</v>
      </c>
      <c r="F7" s="73" t="s">
        <v>457</v>
      </c>
      <c r="G7" s="74" t="s">
        <v>466</v>
      </c>
      <c r="H7" s="74" t="s">
        <v>467</v>
      </c>
      <c r="I7" s="444">
        <v>0</v>
      </c>
      <c r="J7" s="444">
        <v>0</v>
      </c>
      <c r="K7" s="444">
        <v>2820000</v>
      </c>
      <c r="L7" s="444">
        <v>2820000</v>
      </c>
      <c r="M7" s="444">
        <v>0</v>
      </c>
      <c r="N7" s="444">
        <v>0</v>
      </c>
      <c r="O7" s="447">
        <v>10</v>
      </c>
      <c r="P7" s="517"/>
    </row>
    <row r="8" spans="1:16" s="445" customFormat="1" x14ac:dyDescent="0.25">
      <c r="A8" s="74" t="s">
        <v>447</v>
      </c>
      <c r="B8" s="74" t="s">
        <v>448</v>
      </c>
      <c r="C8" s="545" t="s">
        <v>449</v>
      </c>
      <c r="D8" s="74" t="s">
        <v>450</v>
      </c>
      <c r="E8" s="74" t="s">
        <v>456</v>
      </c>
      <c r="F8" s="73" t="s">
        <v>457</v>
      </c>
      <c r="G8" s="74" t="s">
        <v>468</v>
      </c>
      <c r="H8" s="74" t="s">
        <v>469</v>
      </c>
      <c r="I8" s="444">
        <v>4925583681</v>
      </c>
      <c r="J8" s="444">
        <v>0</v>
      </c>
      <c r="K8" s="444">
        <v>465428963040</v>
      </c>
      <c r="L8" s="444">
        <v>451391913858</v>
      </c>
      <c r="M8" s="444">
        <v>18962632863</v>
      </c>
      <c r="N8" s="444">
        <v>0</v>
      </c>
      <c r="O8" s="447">
        <v>10</v>
      </c>
      <c r="P8" s="517"/>
    </row>
    <row r="9" spans="1:16" s="445" customFormat="1" x14ac:dyDescent="0.25">
      <c r="A9" s="74" t="s">
        <v>447</v>
      </c>
      <c r="B9" s="74" t="s">
        <v>448</v>
      </c>
      <c r="C9" s="545" t="s">
        <v>449</v>
      </c>
      <c r="D9" s="74" t="s">
        <v>450</v>
      </c>
      <c r="E9" s="74" t="s">
        <v>456</v>
      </c>
      <c r="F9" s="73" t="s">
        <v>457</v>
      </c>
      <c r="G9" s="74" t="s">
        <v>470</v>
      </c>
      <c r="H9" s="74" t="s">
        <v>471</v>
      </c>
      <c r="I9" s="444">
        <v>21326</v>
      </c>
      <c r="J9" s="444">
        <v>0</v>
      </c>
      <c r="K9" s="444">
        <v>0</v>
      </c>
      <c r="L9" s="444">
        <v>0</v>
      </c>
      <c r="M9" s="444">
        <v>21326</v>
      </c>
      <c r="N9" s="444">
        <v>0</v>
      </c>
      <c r="O9" s="447">
        <v>10</v>
      </c>
      <c r="P9" s="517"/>
    </row>
    <row r="10" spans="1:16" s="445" customFormat="1" x14ac:dyDescent="0.25">
      <c r="A10" s="74" t="s">
        <v>447</v>
      </c>
      <c r="B10" s="74" t="s">
        <v>448</v>
      </c>
      <c r="C10" s="545" t="s">
        <v>449</v>
      </c>
      <c r="D10" s="74" t="s">
        <v>450</v>
      </c>
      <c r="E10" s="74" t="s">
        <v>456</v>
      </c>
      <c r="F10" s="73" t="s">
        <v>457</v>
      </c>
      <c r="G10" s="74" t="s">
        <v>472</v>
      </c>
      <c r="H10" s="74" t="s">
        <v>473</v>
      </c>
      <c r="I10" s="444">
        <v>34213867</v>
      </c>
      <c r="J10" s="444">
        <v>0</v>
      </c>
      <c r="K10" s="444">
        <v>0</v>
      </c>
      <c r="L10" s="444">
        <v>142000</v>
      </c>
      <c r="M10" s="444">
        <v>34071867</v>
      </c>
      <c r="N10" s="444">
        <v>0</v>
      </c>
      <c r="O10" s="447">
        <v>10</v>
      </c>
      <c r="P10" s="517"/>
    </row>
    <row r="11" spans="1:16" s="445" customFormat="1" x14ac:dyDescent="0.25">
      <c r="A11" s="74" t="s">
        <v>447</v>
      </c>
      <c r="B11" s="74" t="s">
        <v>448</v>
      </c>
      <c r="C11" s="545" t="s">
        <v>449</v>
      </c>
      <c r="D11" s="74" t="s">
        <v>450</v>
      </c>
      <c r="E11" s="74" t="s">
        <v>456</v>
      </c>
      <c r="F11" s="73" t="s">
        <v>457</v>
      </c>
      <c r="G11" s="74" t="s">
        <v>474</v>
      </c>
      <c r="H11" s="74" t="s">
        <v>475</v>
      </c>
      <c r="I11" s="444">
        <v>4481394</v>
      </c>
      <c r="J11" s="444">
        <v>0</v>
      </c>
      <c r="K11" s="444">
        <v>429110</v>
      </c>
      <c r="L11" s="444">
        <v>442000</v>
      </c>
      <c r="M11" s="444">
        <v>4468504</v>
      </c>
      <c r="N11" s="444">
        <v>0</v>
      </c>
      <c r="O11" s="447">
        <v>10</v>
      </c>
      <c r="P11" s="517"/>
    </row>
    <row r="12" spans="1:16" s="445" customFormat="1" x14ac:dyDescent="0.25">
      <c r="A12" s="74" t="s">
        <v>447</v>
      </c>
      <c r="B12" s="74" t="s">
        <v>448</v>
      </c>
      <c r="C12" s="545" t="s">
        <v>449</v>
      </c>
      <c r="D12" s="74" t="s">
        <v>450</v>
      </c>
      <c r="E12" s="74" t="s">
        <v>456</v>
      </c>
      <c r="F12" s="73" t="s">
        <v>457</v>
      </c>
      <c r="G12" s="74" t="s">
        <v>476</v>
      </c>
      <c r="H12" s="74" t="s">
        <v>477</v>
      </c>
      <c r="I12" s="444">
        <v>80418834</v>
      </c>
      <c r="J12" s="444">
        <v>0</v>
      </c>
      <c r="K12" s="444">
        <v>207699964000</v>
      </c>
      <c r="L12" s="444">
        <v>207551798478</v>
      </c>
      <c r="M12" s="444">
        <v>228584356</v>
      </c>
      <c r="N12" s="444">
        <v>0</v>
      </c>
      <c r="O12" s="447">
        <v>10</v>
      </c>
      <c r="P12" s="517"/>
    </row>
    <row r="13" spans="1:16" s="445" customFormat="1" x14ac:dyDescent="0.25">
      <c r="A13" s="74" t="s">
        <v>447</v>
      </c>
      <c r="B13" s="74" t="s">
        <v>448</v>
      </c>
      <c r="C13" s="545" t="s">
        <v>449</v>
      </c>
      <c r="D13" s="74" t="s">
        <v>450</v>
      </c>
      <c r="E13" s="74" t="s">
        <v>456</v>
      </c>
      <c r="F13" s="73" t="s">
        <v>457</v>
      </c>
      <c r="G13" s="74" t="s">
        <v>478</v>
      </c>
      <c r="H13" s="74" t="s">
        <v>479</v>
      </c>
      <c r="I13" s="444">
        <v>1805928198</v>
      </c>
      <c r="J13" s="444">
        <v>0</v>
      </c>
      <c r="K13" s="444">
        <v>2720863016453</v>
      </c>
      <c r="L13" s="444">
        <v>2720668944651</v>
      </c>
      <c r="M13" s="444">
        <v>2000000000</v>
      </c>
      <c r="N13" s="444">
        <v>0</v>
      </c>
      <c r="O13" s="447">
        <v>10</v>
      </c>
      <c r="P13" s="517"/>
    </row>
    <row r="14" spans="1:16" s="445" customFormat="1" x14ac:dyDescent="0.25">
      <c r="A14" s="74" t="s">
        <v>447</v>
      </c>
      <c r="B14" s="74" t="s">
        <v>448</v>
      </c>
      <c r="C14" s="545" t="s">
        <v>449</v>
      </c>
      <c r="D14" s="74" t="s">
        <v>450</v>
      </c>
      <c r="E14" s="74" t="s">
        <v>456</v>
      </c>
      <c r="F14" s="73" t="s">
        <v>457</v>
      </c>
      <c r="G14" s="74" t="s">
        <v>480</v>
      </c>
      <c r="H14" s="74" t="s">
        <v>481</v>
      </c>
      <c r="I14" s="444">
        <v>0</v>
      </c>
      <c r="J14" s="444">
        <v>0</v>
      </c>
      <c r="K14" s="444">
        <v>429974940281</v>
      </c>
      <c r="L14" s="444">
        <v>429974940281</v>
      </c>
      <c r="M14" s="444">
        <v>0</v>
      </c>
      <c r="N14" s="444">
        <v>0</v>
      </c>
      <c r="O14" s="447">
        <v>10</v>
      </c>
      <c r="P14" s="517"/>
    </row>
    <row r="15" spans="1:16" s="445" customFormat="1" x14ac:dyDescent="0.25">
      <c r="A15" s="74" t="s">
        <v>447</v>
      </c>
      <c r="B15" s="74" t="s">
        <v>448</v>
      </c>
      <c r="C15" s="545" t="s">
        <v>449</v>
      </c>
      <c r="D15" s="74" t="s">
        <v>450</v>
      </c>
      <c r="E15" s="74" t="s">
        <v>456</v>
      </c>
      <c r="F15" s="73" t="s">
        <v>457</v>
      </c>
      <c r="G15" s="74" t="s">
        <v>482</v>
      </c>
      <c r="H15" s="74" t="s">
        <v>483</v>
      </c>
      <c r="I15" s="444">
        <v>0</v>
      </c>
      <c r="J15" s="444">
        <v>0</v>
      </c>
      <c r="K15" s="444">
        <v>237938357568</v>
      </c>
      <c r="L15" s="444">
        <v>207700097377</v>
      </c>
      <c r="M15" s="444">
        <v>30238260191</v>
      </c>
      <c r="N15" s="444">
        <v>0</v>
      </c>
      <c r="O15" s="447">
        <v>10</v>
      </c>
      <c r="P15" s="517"/>
    </row>
    <row r="16" spans="1:16" s="445" customFormat="1" x14ac:dyDescent="0.25">
      <c r="A16" s="74" t="s">
        <v>447</v>
      </c>
      <c r="B16" s="74" t="s">
        <v>448</v>
      </c>
      <c r="C16" s="545" t="s">
        <v>449</v>
      </c>
      <c r="D16" s="74" t="s">
        <v>450</v>
      </c>
      <c r="E16" s="74" t="s">
        <v>456</v>
      </c>
      <c r="F16" s="73" t="s">
        <v>457</v>
      </c>
      <c r="G16" s="74" t="s">
        <v>1820</v>
      </c>
      <c r="H16" s="74" t="s">
        <v>1821</v>
      </c>
      <c r="I16" s="444">
        <v>0</v>
      </c>
      <c r="J16" s="444">
        <v>0</v>
      </c>
      <c r="K16" s="444">
        <v>2360647608889</v>
      </c>
      <c r="L16" s="444">
        <v>2210172066658</v>
      </c>
      <c r="M16" s="444">
        <v>150475542231</v>
      </c>
      <c r="N16" s="444">
        <v>0</v>
      </c>
      <c r="O16" s="447">
        <v>10</v>
      </c>
      <c r="P16" s="517"/>
    </row>
    <row r="17" spans="1:16" s="445" customFormat="1" x14ac:dyDescent="0.25">
      <c r="A17" s="74" t="s">
        <v>447</v>
      </c>
      <c r="B17" s="74" t="s">
        <v>448</v>
      </c>
      <c r="C17" s="545" t="s">
        <v>449</v>
      </c>
      <c r="D17" s="74" t="s">
        <v>450</v>
      </c>
      <c r="E17" s="74" t="s">
        <v>496</v>
      </c>
      <c r="F17" s="73" t="s">
        <v>497</v>
      </c>
      <c r="G17" s="74" t="s">
        <v>498</v>
      </c>
      <c r="H17" s="74" t="s">
        <v>499</v>
      </c>
      <c r="I17" s="444">
        <v>13511282541</v>
      </c>
      <c r="J17" s="444">
        <v>0</v>
      </c>
      <c r="K17" s="444">
        <v>0</v>
      </c>
      <c r="L17" s="444">
        <v>1428413021</v>
      </c>
      <c r="M17" s="444">
        <v>12082869520</v>
      </c>
      <c r="N17" s="444">
        <v>0</v>
      </c>
      <c r="O17" s="447" t="s">
        <v>307</v>
      </c>
      <c r="P17" s="517"/>
    </row>
    <row r="18" spans="1:16" s="445" customFormat="1" x14ac:dyDescent="0.25">
      <c r="A18" s="74" t="s">
        <v>447</v>
      </c>
      <c r="B18" s="74" t="s">
        <v>448</v>
      </c>
      <c r="C18" s="545" t="s">
        <v>449</v>
      </c>
      <c r="D18" s="74" t="s">
        <v>450</v>
      </c>
      <c r="E18" s="74" t="s">
        <v>496</v>
      </c>
      <c r="F18" s="73" t="s">
        <v>497</v>
      </c>
      <c r="G18" s="74" t="s">
        <v>500</v>
      </c>
      <c r="H18" s="74" t="s">
        <v>501</v>
      </c>
      <c r="I18" s="444">
        <v>27637600</v>
      </c>
      <c r="J18" s="444">
        <v>0</v>
      </c>
      <c r="K18" s="444">
        <v>0</v>
      </c>
      <c r="L18" s="444">
        <v>1552300</v>
      </c>
      <c r="M18" s="444">
        <v>26085300</v>
      </c>
      <c r="N18" s="444">
        <v>0</v>
      </c>
      <c r="O18" s="447" t="s">
        <v>307</v>
      </c>
      <c r="P18" s="517"/>
    </row>
    <row r="19" spans="1:16" s="445" customFormat="1" x14ac:dyDescent="0.25">
      <c r="A19" s="74" t="s">
        <v>447</v>
      </c>
      <c r="B19" s="74" t="s">
        <v>448</v>
      </c>
      <c r="C19" s="545" t="s">
        <v>449</v>
      </c>
      <c r="D19" s="74" t="s">
        <v>450</v>
      </c>
      <c r="E19" s="74" t="s">
        <v>484</v>
      </c>
      <c r="F19" s="73" t="s">
        <v>485</v>
      </c>
      <c r="G19" s="74" t="s">
        <v>486</v>
      </c>
      <c r="H19" s="74" t="s">
        <v>487</v>
      </c>
      <c r="I19" s="444">
        <v>7499750</v>
      </c>
      <c r="J19" s="444">
        <v>0</v>
      </c>
      <c r="K19" s="444">
        <v>0</v>
      </c>
      <c r="L19" s="444">
        <v>0</v>
      </c>
      <c r="M19" s="444">
        <v>7499750</v>
      </c>
      <c r="N19" s="444">
        <v>0</v>
      </c>
      <c r="O19" s="447" t="s">
        <v>308</v>
      </c>
      <c r="P19" s="517"/>
    </row>
    <row r="20" spans="1:16" s="445" customFormat="1" x14ac:dyDescent="0.25">
      <c r="A20" s="74" t="s">
        <v>447</v>
      </c>
      <c r="B20" s="74" t="s">
        <v>448</v>
      </c>
      <c r="C20" s="545" t="s">
        <v>449</v>
      </c>
      <c r="D20" s="74" t="s">
        <v>450</v>
      </c>
      <c r="E20" s="74" t="s">
        <v>484</v>
      </c>
      <c r="F20" s="73" t="s">
        <v>485</v>
      </c>
      <c r="G20" s="74" t="s">
        <v>530</v>
      </c>
      <c r="H20" s="74" t="s">
        <v>531</v>
      </c>
      <c r="I20" s="444">
        <v>0</v>
      </c>
      <c r="J20" s="444">
        <v>0</v>
      </c>
      <c r="K20" s="444">
        <v>30000000</v>
      </c>
      <c r="L20" s="444">
        <v>26007500</v>
      </c>
      <c r="M20" s="444">
        <v>3992500</v>
      </c>
      <c r="N20" s="444">
        <v>0</v>
      </c>
      <c r="O20" s="447" t="s">
        <v>308</v>
      </c>
      <c r="P20" s="517"/>
    </row>
    <row r="21" spans="1:16" s="445" customFormat="1" x14ac:dyDescent="0.25">
      <c r="A21" s="74" t="s">
        <v>447</v>
      </c>
      <c r="B21" s="74" t="s">
        <v>448</v>
      </c>
      <c r="C21" s="545" t="s">
        <v>449</v>
      </c>
      <c r="D21" s="74" t="s">
        <v>450</v>
      </c>
      <c r="E21" s="74" t="s">
        <v>484</v>
      </c>
      <c r="F21" s="73" t="s">
        <v>485</v>
      </c>
      <c r="G21" s="74" t="s">
        <v>488</v>
      </c>
      <c r="H21" s="74" t="s">
        <v>489</v>
      </c>
      <c r="I21" s="444">
        <v>313868197</v>
      </c>
      <c r="J21" s="444">
        <v>0</v>
      </c>
      <c r="K21" s="444">
        <v>7266983785</v>
      </c>
      <c r="L21" s="444">
        <v>7580851982</v>
      </c>
      <c r="M21" s="444">
        <v>0</v>
      </c>
      <c r="N21" s="444">
        <v>0</v>
      </c>
      <c r="O21" s="447" t="s">
        <v>308</v>
      </c>
      <c r="P21" s="517"/>
    </row>
    <row r="22" spans="1:16" s="445" customFormat="1" x14ac:dyDescent="0.25">
      <c r="A22" s="74" t="s">
        <v>447</v>
      </c>
      <c r="B22" s="74" t="s">
        <v>448</v>
      </c>
      <c r="C22" s="545" t="s">
        <v>449</v>
      </c>
      <c r="D22" s="74" t="s">
        <v>450</v>
      </c>
      <c r="E22" s="74" t="s">
        <v>484</v>
      </c>
      <c r="F22" s="73" t="s">
        <v>485</v>
      </c>
      <c r="G22" s="74" t="s">
        <v>1116</v>
      </c>
      <c r="H22" s="74" t="s">
        <v>1117</v>
      </c>
      <c r="I22" s="444">
        <v>0</v>
      </c>
      <c r="J22" s="444">
        <v>0</v>
      </c>
      <c r="K22" s="444">
        <v>100000000</v>
      </c>
      <c r="L22" s="444">
        <v>100000000</v>
      </c>
      <c r="M22" s="444">
        <v>0</v>
      </c>
      <c r="N22" s="444">
        <v>0</v>
      </c>
      <c r="O22" s="447" t="s">
        <v>308</v>
      </c>
      <c r="P22" s="517"/>
    </row>
    <row r="23" spans="1:16" s="445" customFormat="1" x14ac:dyDescent="0.25">
      <c r="A23" s="74" t="s">
        <v>447</v>
      </c>
      <c r="B23" s="74" t="s">
        <v>448</v>
      </c>
      <c r="C23" s="545" t="s">
        <v>449</v>
      </c>
      <c r="D23" s="74" t="s">
        <v>450</v>
      </c>
      <c r="E23" s="74" t="s">
        <v>484</v>
      </c>
      <c r="F23" s="73" t="s">
        <v>485</v>
      </c>
      <c r="G23" s="74" t="s">
        <v>1118</v>
      </c>
      <c r="H23" s="74" t="s">
        <v>1119</v>
      </c>
      <c r="I23" s="444">
        <v>0</v>
      </c>
      <c r="J23" s="444">
        <v>0</v>
      </c>
      <c r="K23" s="444">
        <v>3292215172</v>
      </c>
      <c r="L23" s="444">
        <v>3292215172</v>
      </c>
      <c r="M23" s="444">
        <v>0</v>
      </c>
      <c r="N23" s="444">
        <v>0</v>
      </c>
      <c r="O23" s="447" t="s">
        <v>308</v>
      </c>
      <c r="P23" s="517"/>
    </row>
    <row r="24" spans="1:16" s="445" customFormat="1" x14ac:dyDescent="0.25">
      <c r="A24" s="74" t="s">
        <v>447</v>
      </c>
      <c r="B24" s="74" t="s">
        <v>448</v>
      </c>
      <c r="C24" s="545" t="s">
        <v>449</v>
      </c>
      <c r="D24" s="74" t="s">
        <v>450</v>
      </c>
      <c r="E24" s="74" t="s">
        <v>484</v>
      </c>
      <c r="F24" s="73" t="s">
        <v>485</v>
      </c>
      <c r="G24" s="74" t="s">
        <v>490</v>
      </c>
      <c r="H24" s="74" t="s">
        <v>491</v>
      </c>
      <c r="I24" s="444">
        <v>0</v>
      </c>
      <c r="J24" s="444">
        <v>0</v>
      </c>
      <c r="K24" s="444">
        <v>54196000</v>
      </c>
      <c r="L24" s="444">
        <v>54196000</v>
      </c>
      <c r="M24" s="444">
        <v>0</v>
      </c>
      <c r="N24" s="444">
        <v>0</v>
      </c>
      <c r="O24" s="447" t="s">
        <v>308</v>
      </c>
      <c r="P24" s="517"/>
    </row>
    <row r="25" spans="1:16" s="445" customFormat="1" x14ac:dyDescent="0.25">
      <c r="A25" s="74" t="s">
        <v>447</v>
      </c>
      <c r="B25" s="74" t="s">
        <v>448</v>
      </c>
      <c r="C25" s="545" t="s">
        <v>449</v>
      </c>
      <c r="D25" s="74" t="s">
        <v>450</v>
      </c>
      <c r="E25" s="74" t="s">
        <v>484</v>
      </c>
      <c r="F25" s="73" t="s">
        <v>485</v>
      </c>
      <c r="G25" s="74" t="s">
        <v>1822</v>
      </c>
      <c r="H25" s="74" t="s">
        <v>1823</v>
      </c>
      <c r="I25" s="444">
        <v>0</v>
      </c>
      <c r="J25" s="444">
        <v>0</v>
      </c>
      <c r="K25" s="444">
        <v>27628926400</v>
      </c>
      <c r="L25" s="444">
        <v>27628926400</v>
      </c>
      <c r="M25" s="444">
        <v>0</v>
      </c>
      <c r="N25" s="444">
        <v>0</v>
      </c>
      <c r="O25" s="447" t="s">
        <v>308</v>
      </c>
      <c r="P25" s="517"/>
    </row>
    <row r="26" spans="1:16" s="445" customFormat="1" x14ac:dyDescent="0.25">
      <c r="A26" s="74" t="s">
        <v>447</v>
      </c>
      <c r="B26" s="74" t="s">
        <v>448</v>
      </c>
      <c r="C26" s="545" t="s">
        <v>502</v>
      </c>
      <c r="D26" s="74" t="s">
        <v>503</v>
      </c>
      <c r="E26" s="74" t="s">
        <v>504</v>
      </c>
      <c r="F26" s="73" t="s">
        <v>505</v>
      </c>
      <c r="G26" s="74" t="s">
        <v>506</v>
      </c>
      <c r="H26" s="74" t="s">
        <v>1824</v>
      </c>
      <c r="I26" s="444">
        <v>74198042689</v>
      </c>
      <c r="J26" s="444">
        <v>0</v>
      </c>
      <c r="K26" s="444">
        <v>0</v>
      </c>
      <c r="L26" s="444">
        <v>0</v>
      </c>
      <c r="M26" s="444">
        <v>74198042689</v>
      </c>
      <c r="N26" s="444">
        <v>0</v>
      </c>
      <c r="O26" s="447" t="s">
        <v>310</v>
      </c>
      <c r="P26" s="517"/>
    </row>
    <row r="27" spans="1:16" s="445" customFormat="1" x14ac:dyDescent="0.25">
      <c r="A27" s="74" t="s">
        <v>447</v>
      </c>
      <c r="B27" s="74" t="s">
        <v>448</v>
      </c>
      <c r="C27" s="545" t="s">
        <v>508</v>
      </c>
      <c r="D27" s="74" t="s">
        <v>509</v>
      </c>
      <c r="E27" s="74" t="s">
        <v>1825</v>
      </c>
      <c r="F27" s="73" t="s">
        <v>1826</v>
      </c>
      <c r="G27" s="74" t="s">
        <v>524</v>
      </c>
      <c r="H27" s="74" t="s">
        <v>525</v>
      </c>
      <c r="I27" s="444">
        <v>0</v>
      </c>
      <c r="J27" s="444">
        <v>0</v>
      </c>
      <c r="K27" s="444">
        <v>42959490</v>
      </c>
      <c r="L27" s="444">
        <v>0</v>
      </c>
      <c r="M27" s="444">
        <v>42959490</v>
      </c>
      <c r="N27" s="444">
        <v>0</v>
      </c>
      <c r="O27" s="447" t="s">
        <v>1352</v>
      </c>
      <c r="P27" s="517"/>
    </row>
    <row r="28" spans="1:16" s="445" customFormat="1" x14ac:dyDescent="0.25">
      <c r="A28" s="74" t="s">
        <v>447</v>
      </c>
      <c r="B28" s="74" t="s">
        <v>448</v>
      </c>
      <c r="C28" s="545" t="s">
        <v>508</v>
      </c>
      <c r="D28" s="74" t="s">
        <v>509</v>
      </c>
      <c r="E28" s="74" t="s">
        <v>1825</v>
      </c>
      <c r="F28" s="73" t="s">
        <v>1826</v>
      </c>
      <c r="G28" s="74" t="s">
        <v>1827</v>
      </c>
      <c r="H28" s="74" t="s">
        <v>1828</v>
      </c>
      <c r="I28" s="444">
        <v>0</v>
      </c>
      <c r="J28" s="444">
        <v>0</v>
      </c>
      <c r="K28" s="444">
        <v>703050000</v>
      </c>
      <c r="L28" s="444">
        <v>0</v>
      </c>
      <c r="M28" s="444">
        <v>703050000</v>
      </c>
      <c r="N28" s="444">
        <v>0</v>
      </c>
      <c r="O28" s="447" t="s">
        <v>1352</v>
      </c>
      <c r="P28" s="517"/>
    </row>
    <row r="29" spans="1:16" s="445" customFormat="1" x14ac:dyDescent="0.25">
      <c r="A29" s="74" t="s">
        <v>447</v>
      </c>
      <c r="B29" s="74" t="s">
        <v>448</v>
      </c>
      <c r="C29" s="545" t="s">
        <v>512</v>
      </c>
      <c r="D29" s="74" t="s">
        <v>513</v>
      </c>
      <c r="E29" s="74" t="s">
        <v>514</v>
      </c>
      <c r="F29" s="73" t="s">
        <v>513</v>
      </c>
      <c r="G29" s="74" t="s">
        <v>515</v>
      </c>
      <c r="H29" s="74" t="s">
        <v>516</v>
      </c>
      <c r="I29" s="444">
        <v>40000000000</v>
      </c>
      <c r="J29" s="444">
        <v>0</v>
      </c>
      <c r="K29" s="444">
        <v>0</v>
      </c>
      <c r="L29" s="444">
        <v>0</v>
      </c>
      <c r="M29" s="444">
        <v>40000000000</v>
      </c>
      <c r="N29" s="444">
        <v>0</v>
      </c>
      <c r="O29" s="447" t="s">
        <v>342</v>
      </c>
      <c r="P29" s="517"/>
    </row>
    <row r="30" spans="1:16" s="445" customFormat="1" x14ac:dyDescent="0.25">
      <c r="A30" s="74" t="s">
        <v>447</v>
      </c>
      <c r="B30" s="74" t="s">
        <v>448</v>
      </c>
      <c r="C30" s="545" t="s">
        <v>512</v>
      </c>
      <c r="D30" s="74" t="s">
        <v>513</v>
      </c>
      <c r="E30" s="74" t="s">
        <v>514</v>
      </c>
      <c r="F30" s="73" t="s">
        <v>513</v>
      </c>
      <c r="G30" s="74" t="s">
        <v>517</v>
      </c>
      <c r="H30" s="74" t="s">
        <v>251</v>
      </c>
      <c r="I30" s="444">
        <v>1892162</v>
      </c>
      <c r="J30" s="444">
        <v>0</v>
      </c>
      <c r="K30" s="444">
        <v>15794727</v>
      </c>
      <c r="L30" s="444">
        <v>7307086</v>
      </c>
      <c r="M30" s="525">
        <v>10379803</v>
      </c>
      <c r="N30" s="444">
        <v>0</v>
      </c>
      <c r="O30" s="447" t="s">
        <v>1681</v>
      </c>
      <c r="P30" s="517"/>
    </row>
    <row r="31" spans="1:16" s="445" customFormat="1" x14ac:dyDescent="0.25">
      <c r="A31" s="74" t="s">
        <v>447</v>
      </c>
      <c r="B31" s="74" t="s">
        <v>448</v>
      </c>
      <c r="C31" s="545" t="s">
        <v>512</v>
      </c>
      <c r="D31" s="74" t="s">
        <v>513</v>
      </c>
      <c r="E31" s="74" t="s">
        <v>514</v>
      </c>
      <c r="F31" s="73" t="s">
        <v>513</v>
      </c>
      <c r="G31" s="74" t="s">
        <v>579</v>
      </c>
      <c r="H31" s="74" t="s">
        <v>167</v>
      </c>
      <c r="I31" s="444">
        <v>0</v>
      </c>
      <c r="J31" s="444">
        <v>0</v>
      </c>
      <c r="K31" s="444">
        <v>569202340</v>
      </c>
      <c r="L31" s="444">
        <v>0</v>
      </c>
      <c r="M31" s="525">
        <v>569202340</v>
      </c>
      <c r="N31" s="444">
        <v>0</v>
      </c>
      <c r="O31" s="447" t="s">
        <v>1681</v>
      </c>
      <c r="P31" s="517"/>
    </row>
    <row r="32" spans="1:16" s="445" customFormat="1" x14ac:dyDescent="0.25">
      <c r="A32" s="74" t="s">
        <v>447</v>
      </c>
      <c r="B32" s="74" t="s">
        <v>448</v>
      </c>
      <c r="C32" s="545" t="s">
        <v>512</v>
      </c>
      <c r="D32" s="74" t="s">
        <v>513</v>
      </c>
      <c r="E32" s="74" t="s">
        <v>514</v>
      </c>
      <c r="F32" s="73" t="s">
        <v>513</v>
      </c>
      <c r="G32" s="74" t="s">
        <v>626</v>
      </c>
      <c r="H32" s="74" t="s">
        <v>627</v>
      </c>
      <c r="I32" s="444">
        <v>0</v>
      </c>
      <c r="J32" s="444">
        <v>0</v>
      </c>
      <c r="K32" s="444">
        <v>76000000</v>
      </c>
      <c r="L32" s="444">
        <v>0</v>
      </c>
      <c r="M32" s="525">
        <v>76000000</v>
      </c>
      <c r="N32" s="444">
        <v>0</v>
      </c>
      <c r="O32" s="447" t="s">
        <v>1681</v>
      </c>
      <c r="P32" s="517"/>
    </row>
    <row r="33" spans="1:17 16383:16384" s="445" customFormat="1" x14ac:dyDescent="0.25">
      <c r="A33" s="74" t="s">
        <v>447</v>
      </c>
      <c r="B33" s="74" t="s">
        <v>448</v>
      </c>
      <c r="C33" s="545" t="s">
        <v>512</v>
      </c>
      <c r="D33" s="74" t="s">
        <v>513</v>
      </c>
      <c r="E33" s="74" t="s">
        <v>514</v>
      </c>
      <c r="F33" s="73" t="s">
        <v>513</v>
      </c>
      <c r="G33" s="74" t="s">
        <v>518</v>
      </c>
      <c r="H33" s="74" t="s">
        <v>519</v>
      </c>
      <c r="I33" s="444">
        <v>16088</v>
      </c>
      <c r="J33" s="444">
        <v>0</v>
      </c>
      <c r="K33" s="444">
        <v>0</v>
      </c>
      <c r="L33" s="444">
        <v>0</v>
      </c>
      <c r="M33" s="525">
        <v>16088</v>
      </c>
      <c r="N33" s="444">
        <v>0</v>
      </c>
      <c r="O33" s="447" t="s">
        <v>1681</v>
      </c>
      <c r="P33" s="517"/>
    </row>
    <row r="34" spans="1:17 16383:16384" s="445" customFormat="1" x14ac:dyDescent="0.25">
      <c r="A34" s="74" t="s">
        <v>447</v>
      </c>
      <c r="B34" s="74" t="s">
        <v>448</v>
      </c>
      <c r="C34" s="545" t="s">
        <v>512</v>
      </c>
      <c r="D34" s="74" t="s">
        <v>513</v>
      </c>
      <c r="E34" s="74" t="s">
        <v>514</v>
      </c>
      <c r="F34" s="73" t="s">
        <v>513</v>
      </c>
      <c r="G34" s="74" t="s">
        <v>520</v>
      </c>
      <c r="H34" s="74" t="s">
        <v>521</v>
      </c>
      <c r="I34" s="444">
        <v>468165100</v>
      </c>
      <c r="J34" s="444">
        <v>0</v>
      </c>
      <c r="K34" s="444">
        <v>0</v>
      </c>
      <c r="L34" s="444">
        <v>0</v>
      </c>
      <c r="M34" s="525">
        <v>468165100</v>
      </c>
      <c r="N34" s="444">
        <v>0</v>
      </c>
      <c r="O34" s="447" t="s">
        <v>1681</v>
      </c>
      <c r="P34" s="517"/>
    </row>
    <row r="35" spans="1:17 16383:16384" s="445" customFormat="1" x14ac:dyDescent="0.25">
      <c r="A35" s="74" t="s">
        <v>447</v>
      </c>
      <c r="B35" s="74" t="s">
        <v>448</v>
      </c>
      <c r="C35" s="545" t="s">
        <v>512</v>
      </c>
      <c r="D35" s="74" t="s">
        <v>513</v>
      </c>
      <c r="E35" s="74" t="s">
        <v>514</v>
      </c>
      <c r="F35" s="73" t="s">
        <v>513</v>
      </c>
      <c r="G35" s="74" t="s">
        <v>628</v>
      </c>
      <c r="H35" s="449" t="s">
        <v>629</v>
      </c>
      <c r="I35" s="444">
        <v>0</v>
      </c>
      <c r="J35" s="444">
        <v>0</v>
      </c>
      <c r="K35" s="444">
        <v>513145817079</v>
      </c>
      <c r="L35" s="444">
        <v>0</v>
      </c>
      <c r="M35" s="625">
        <v>513145817079</v>
      </c>
      <c r="N35" s="444">
        <v>0</v>
      </c>
      <c r="O35" s="447" t="s">
        <v>1776</v>
      </c>
      <c r="P35" s="517"/>
    </row>
    <row r="36" spans="1:17 16383:16384" s="445" customFormat="1" x14ac:dyDescent="0.25">
      <c r="A36" s="74" t="s">
        <v>447</v>
      </c>
      <c r="B36" s="74" t="s">
        <v>448</v>
      </c>
      <c r="C36" s="545" t="s">
        <v>512</v>
      </c>
      <c r="D36" s="74" t="s">
        <v>513</v>
      </c>
      <c r="E36" s="74" t="s">
        <v>514</v>
      </c>
      <c r="F36" s="73" t="s">
        <v>513</v>
      </c>
      <c r="G36" s="74" t="s">
        <v>630</v>
      </c>
      <c r="H36" s="449" t="s">
        <v>631</v>
      </c>
      <c r="I36" s="444">
        <v>0</v>
      </c>
      <c r="J36" s="444">
        <v>0</v>
      </c>
      <c r="K36" s="444">
        <v>691435795108</v>
      </c>
      <c r="L36" s="444">
        <v>0</v>
      </c>
      <c r="M36" s="625">
        <v>691435795108</v>
      </c>
      <c r="N36" s="444">
        <v>0</v>
      </c>
      <c r="O36" s="447" t="s">
        <v>1776</v>
      </c>
      <c r="P36" s="517"/>
    </row>
    <row r="37" spans="1:17 16383:16384" s="445" customFormat="1" x14ac:dyDescent="0.25">
      <c r="A37" s="74" t="s">
        <v>447</v>
      </c>
      <c r="B37" s="74" t="s">
        <v>448</v>
      </c>
      <c r="C37" s="545" t="s">
        <v>512</v>
      </c>
      <c r="D37" s="74" t="s">
        <v>513</v>
      </c>
      <c r="E37" s="74" t="s">
        <v>514</v>
      </c>
      <c r="F37" s="73" t="s">
        <v>513</v>
      </c>
      <c r="G37" s="74" t="s">
        <v>522</v>
      </c>
      <c r="H37" s="449" t="s">
        <v>523</v>
      </c>
      <c r="I37" s="501">
        <v>4539200000</v>
      </c>
      <c r="J37" s="444">
        <v>0</v>
      </c>
      <c r="K37" s="625">
        <v>654253316693</v>
      </c>
      <c r="L37" s="444">
        <v>0</v>
      </c>
      <c r="M37" s="535">
        <v>658792516693</v>
      </c>
      <c r="N37" s="444">
        <v>0</v>
      </c>
      <c r="O37" s="447" t="s">
        <v>1681</v>
      </c>
      <c r="P37" s="444">
        <v>4539200000</v>
      </c>
      <c r="Q37" s="447" t="s">
        <v>1681</v>
      </c>
    </row>
    <row r="38" spans="1:17 16383:16384" s="445" customFormat="1" x14ac:dyDescent="0.25">
      <c r="A38" s="74" t="s">
        <v>447</v>
      </c>
      <c r="B38" s="74" t="s">
        <v>448</v>
      </c>
      <c r="C38" s="545" t="s">
        <v>512</v>
      </c>
      <c r="D38" s="74" t="s">
        <v>513</v>
      </c>
      <c r="E38" s="74" t="s">
        <v>514</v>
      </c>
      <c r="F38" s="73" t="s">
        <v>513</v>
      </c>
      <c r="G38" s="74" t="s">
        <v>524</v>
      </c>
      <c r="H38" s="74" t="s">
        <v>525</v>
      </c>
      <c r="I38" s="444">
        <v>42959490</v>
      </c>
      <c r="J38" s="444">
        <v>0</v>
      </c>
      <c r="K38" s="444">
        <v>0</v>
      </c>
      <c r="L38" s="444">
        <v>42959490</v>
      </c>
      <c r="M38" s="525">
        <v>0</v>
      </c>
      <c r="N38" s="444">
        <v>0</v>
      </c>
      <c r="O38" s="447" t="s">
        <v>1681</v>
      </c>
      <c r="P38" s="200">
        <v>654253316693</v>
      </c>
      <c r="Q38" s="447" t="s">
        <v>1776</v>
      </c>
    </row>
    <row r="39" spans="1:17 16383:16384" s="445" customFormat="1" x14ac:dyDescent="0.25">
      <c r="A39" s="74" t="s">
        <v>447</v>
      </c>
      <c r="B39" s="74" t="s">
        <v>448</v>
      </c>
      <c r="C39" s="545" t="s">
        <v>512</v>
      </c>
      <c r="D39" s="74" t="s">
        <v>513</v>
      </c>
      <c r="E39" s="74" t="s">
        <v>514</v>
      </c>
      <c r="F39" s="73" t="s">
        <v>513</v>
      </c>
      <c r="G39" s="74" t="s">
        <v>648</v>
      </c>
      <c r="H39" s="449" t="s">
        <v>649</v>
      </c>
      <c r="I39" s="444">
        <v>0</v>
      </c>
      <c r="J39" s="444">
        <v>0</v>
      </c>
      <c r="K39" s="444">
        <v>324154218957</v>
      </c>
      <c r="L39" s="444">
        <v>0</v>
      </c>
      <c r="M39" s="625">
        <v>324154218957</v>
      </c>
      <c r="N39" s="444">
        <v>0</v>
      </c>
      <c r="O39" s="447" t="s">
        <v>1776</v>
      </c>
      <c r="P39" s="517"/>
    </row>
    <row r="40" spans="1:17 16383:16384" s="445" customFormat="1" x14ac:dyDescent="0.25">
      <c r="A40" s="545" t="s">
        <v>447</v>
      </c>
      <c r="B40" s="74" t="s">
        <v>448</v>
      </c>
      <c r="C40" s="74" t="s">
        <v>512</v>
      </c>
      <c r="D40" s="74" t="s">
        <v>513</v>
      </c>
      <c r="E40" s="74" t="s">
        <v>514</v>
      </c>
      <c r="F40" s="566" t="s">
        <v>513</v>
      </c>
      <c r="G40" s="444" t="s">
        <v>1829</v>
      </c>
      <c r="H40" s="570" t="s">
        <v>1830</v>
      </c>
      <c r="I40" s="444">
        <v>4071582000000</v>
      </c>
      <c r="J40" s="444">
        <v>0</v>
      </c>
      <c r="K40" s="444">
        <v>913541574059</v>
      </c>
      <c r="L40" s="444">
        <v>4600447040039</v>
      </c>
      <c r="M40" s="535">
        <v>384676534020</v>
      </c>
      <c r="N40" s="444">
        <v>0</v>
      </c>
      <c r="O40" s="445" t="s">
        <v>1682</v>
      </c>
      <c r="XFC40" s="545"/>
      <c r="XFD40" s="74"/>
    </row>
    <row r="41" spans="1:17 16383:16384" s="445" customFormat="1" x14ac:dyDescent="0.25">
      <c r="A41" s="74" t="s">
        <v>447</v>
      </c>
      <c r="B41" s="74" t="s">
        <v>448</v>
      </c>
      <c r="C41" s="545" t="s">
        <v>512</v>
      </c>
      <c r="D41" s="74" t="s">
        <v>513</v>
      </c>
      <c r="E41" s="74" t="s">
        <v>514</v>
      </c>
      <c r="F41" s="73" t="s">
        <v>513</v>
      </c>
      <c r="G41" s="74" t="s">
        <v>526</v>
      </c>
      <c r="H41" s="74" t="s">
        <v>527</v>
      </c>
      <c r="I41" s="444">
        <v>20276484</v>
      </c>
      <c r="J41" s="444">
        <v>0</v>
      </c>
      <c r="K41" s="444">
        <v>11615000</v>
      </c>
      <c r="L41" s="444">
        <v>20300000</v>
      </c>
      <c r="M41" s="525">
        <v>11591484</v>
      </c>
      <c r="N41" s="444">
        <v>0</v>
      </c>
      <c r="O41" s="447" t="s">
        <v>1681</v>
      </c>
      <c r="P41" s="517"/>
    </row>
    <row r="42" spans="1:17 16383:16384" s="445" customFormat="1" x14ac:dyDescent="0.25">
      <c r="A42" s="74" t="s">
        <v>447</v>
      </c>
      <c r="B42" s="74" t="s">
        <v>448</v>
      </c>
      <c r="C42" s="545" t="s">
        <v>512</v>
      </c>
      <c r="D42" s="74" t="s">
        <v>513</v>
      </c>
      <c r="E42" s="74" t="s">
        <v>528</v>
      </c>
      <c r="F42" s="73" t="s">
        <v>529</v>
      </c>
      <c r="G42" s="74" t="s">
        <v>530</v>
      </c>
      <c r="H42" s="74" t="s">
        <v>531</v>
      </c>
      <c r="I42" s="444">
        <v>0</v>
      </c>
      <c r="J42" s="444">
        <v>0</v>
      </c>
      <c r="K42" s="444">
        <v>300000000</v>
      </c>
      <c r="L42" s="444">
        <v>180000000</v>
      </c>
      <c r="M42" s="525">
        <v>120000000</v>
      </c>
      <c r="N42" s="444">
        <v>0</v>
      </c>
      <c r="O42" s="447" t="s">
        <v>1683</v>
      </c>
      <c r="P42" s="517"/>
    </row>
    <row r="43" spans="1:17 16383:16384" s="445" customFormat="1" x14ac:dyDescent="0.25">
      <c r="A43" s="74" t="s">
        <v>447</v>
      </c>
      <c r="B43" s="74" t="s">
        <v>448</v>
      </c>
      <c r="C43" s="545" t="s">
        <v>512</v>
      </c>
      <c r="D43" s="74" t="s">
        <v>513</v>
      </c>
      <c r="E43" s="74" t="s">
        <v>528</v>
      </c>
      <c r="F43" s="73" t="s">
        <v>529</v>
      </c>
      <c r="G43" s="74" t="s">
        <v>532</v>
      </c>
      <c r="H43" s="74" t="s">
        <v>533</v>
      </c>
      <c r="I43" s="444">
        <v>85714288</v>
      </c>
      <c r="J43" s="444">
        <v>0</v>
      </c>
      <c r="K43" s="444">
        <v>300000000</v>
      </c>
      <c r="L43" s="444">
        <v>385714288</v>
      </c>
      <c r="M43" s="525">
        <v>0</v>
      </c>
      <c r="N43" s="444">
        <v>0</v>
      </c>
      <c r="O43" s="447" t="s">
        <v>1683</v>
      </c>
      <c r="P43" s="517"/>
    </row>
    <row r="44" spans="1:17 16383:16384" s="445" customFormat="1" x14ac:dyDescent="0.25">
      <c r="A44" s="74" t="s">
        <v>447</v>
      </c>
      <c r="B44" s="74" t="s">
        <v>448</v>
      </c>
      <c r="C44" s="545" t="s">
        <v>512</v>
      </c>
      <c r="D44" s="74" t="s">
        <v>513</v>
      </c>
      <c r="E44" s="74" t="s">
        <v>528</v>
      </c>
      <c r="F44" s="73" t="s">
        <v>529</v>
      </c>
      <c r="G44" s="74" t="s">
        <v>546</v>
      </c>
      <c r="H44" s="74" t="s">
        <v>547</v>
      </c>
      <c r="I44" s="444">
        <v>0</v>
      </c>
      <c r="J44" s="444">
        <v>0</v>
      </c>
      <c r="K44" s="444">
        <v>500000000</v>
      </c>
      <c r="L44" s="444">
        <v>50000000</v>
      </c>
      <c r="M44" s="525">
        <v>450000000</v>
      </c>
      <c r="N44" s="444">
        <v>0</v>
      </c>
      <c r="O44" s="447" t="s">
        <v>1683</v>
      </c>
      <c r="P44" s="517"/>
    </row>
    <row r="45" spans="1:17 16383:16384" s="445" customFormat="1" x14ac:dyDescent="0.25">
      <c r="A45" s="74" t="s">
        <v>447</v>
      </c>
      <c r="B45" s="74" t="s">
        <v>448</v>
      </c>
      <c r="C45" s="545" t="s">
        <v>512</v>
      </c>
      <c r="D45" s="74" t="s">
        <v>513</v>
      </c>
      <c r="E45" s="74" t="s">
        <v>528</v>
      </c>
      <c r="F45" s="73" t="s">
        <v>529</v>
      </c>
      <c r="G45" s="74" t="s">
        <v>962</v>
      </c>
      <c r="H45" s="74" t="s">
        <v>963</v>
      </c>
      <c r="I45" s="444">
        <v>0</v>
      </c>
      <c r="J45" s="444">
        <v>0</v>
      </c>
      <c r="K45" s="444">
        <v>150000000</v>
      </c>
      <c r="L45" s="444">
        <v>107142855</v>
      </c>
      <c r="M45" s="525">
        <v>42857145</v>
      </c>
      <c r="N45" s="444">
        <v>0</v>
      </c>
      <c r="O45" s="447" t="s">
        <v>1683</v>
      </c>
      <c r="P45" s="517"/>
    </row>
    <row r="46" spans="1:17 16383:16384" s="445" customFormat="1" x14ac:dyDescent="0.25">
      <c r="A46" s="74" t="s">
        <v>447</v>
      </c>
      <c r="B46" s="74" t="s">
        <v>448</v>
      </c>
      <c r="C46" s="545" t="s">
        <v>512</v>
      </c>
      <c r="D46" s="74" t="s">
        <v>513</v>
      </c>
      <c r="E46" s="74" t="s">
        <v>528</v>
      </c>
      <c r="F46" s="73" t="s">
        <v>529</v>
      </c>
      <c r="G46" s="74" t="s">
        <v>1831</v>
      </c>
      <c r="H46" s="74" t="s">
        <v>1832</v>
      </c>
      <c r="I46" s="444">
        <v>0</v>
      </c>
      <c r="J46" s="444">
        <v>0</v>
      </c>
      <c r="K46" s="444">
        <v>500000000</v>
      </c>
      <c r="L46" s="444">
        <v>300000000</v>
      </c>
      <c r="M46" s="525">
        <v>200000000</v>
      </c>
      <c r="N46" s="444">
        <v>0</v>
      </c>
      <c r="O46" s="447" t="s">
        <v>1683</v>
      </c>
      <c r="P46" s="517"/>
    </row>
    <row r="47" spans="1:17 16383:16384" s="445" customFormat="1" x14ac:dyDescent="0.25">
      <c r="A47" s="74" t="s">
        <v>447</v>
      </c>
      <c r="B47" s="74" t="s">
        <v>448</v>
      </c>
      <c r="C47" s="545" t="s">
        <v>512</v>
      </c>
      <c r="D47" s="74" t="s">
        <v>513</v>
      </c>
      <c r="E47" s="74" t="s">
        <v>528</v>
      </c>
      <c r="F47" s="73" t="s">
        <v>529</v>
      </c>
      <c r="G47" s="74" t="s">
        <v>1833</v>
      </c>
      <c r="H47" s="74" t="s">
        <v>1834</v>
      </c>
      <c r="I47" s="444">
        <v>0</v>
      </c>
      <c r="J47" s="444">
        <v>0</v>
      </c>
      <c r="K47" s="444">
        <v>500000000</v>
      </c>
      <c r="L47" s="444">
        <v>150000000</v>
      </c>
      <c r="M47" s="525">
        <v>350000000</v>
      </c>
      <c r="N47" s="444">
        <v>0</v>
      </c>
      <c r="O47" s="447" t="s">
        <v>1683</v>
      </c>
      <c r="P47" s="517"/>
    </row>
    <row r="48" spans="1:17 16383:16384" s="445" customFormat="1" x14ac:dyDescent="0.25">
      <c r="A48" s="74" t="s">
        <v>447</v>
      </c>
      <c r="B48" s="74" t="s">
        <v>448</v>
      </c>
      <c r="C48" s="545" t="s">
        <v>512</v>
      </c>
      <c r="D48" s="74" t="s">
        <v>513</v>
      </c>
      <c r="E48" s="74" t="s">
        <v>536</v>
      </c>
      <c r="F48" s="73" t="s">
        <v>537</v>
      </c>
      <c r="G48" s="74" t="s">
        <v>538</v>
      </c>
      <c r="H48" s="74" t="s">
        <v>539</v>
      </c>
      <c r="I48" s="444">
        <v>2763150</v>
      </c>
      <c r="J48" s="444">
        <v>0</v>
      </c>
      <c r="K48" s="444">
        <v>12000900</v>
      </c>
      <c r="L48" s="444">
        <v>5763375</v>
      </c>
      <c r="M48" s="525">
        <v>9000675</v>
      </c>
      <c r="N48" s="444">
        <v>0</v>
      </c>
      <c r="O48" s="447" t="s">
        <v>1683</v>
      </c>
      <c r="P48" s="517"/>
    </row>
    <row r="49" spans="1:16" s="445" customFormat="1" x14ac:dyDescent="0.25">
      <c r="A49" s="74" t="s">
        <v>447</v>
      </c>
      <c r="B49" s="74" t="s">
        <v>448</v>
      </c>
      <c r="C49" s="545" t="s">
        <v>512</v>
      </c>
      <c r="D49" s="74" t="s">
        <v>513</v>
      </c>
      <c r="E49" s="74" t="s">
        <v>536</v>
      </c>
      <c r="F49" s="73" t="s">
        <v>537</v>
      </c>
      <c r="G49" s="74" t="s">
        <v>540</v>
      </c>
      <c r="H49" s="74" t="s">
        <v>541</v>
      </c>
      <c r="I49" s="444">
        <v>8289450</v>
      </c>
      <c r="J49" s="444">
        <v>0</v>
      </c>
      <c r="K49" s="444">
        <v>36002700</v>
      </c>
      <c r="L49" s="444">
        <v>44292150</v>
      </c>
      <c r="M49" s="525">
        <v>0</v>
      </c>
      <c r="N49" s="444">
        <v>0</v>
      </c>
      <c r="O49" s="447" t="s">
        <v>1683</v>
      </c>
      <c r="P49" s="517"/>
    </row>
    <row r="50" spans="1:16" s="445" customFormat="1" x14ac:dyDescent="0.25">
      <c r="A50" s="74" t="s">
        <v>447</v>
      </c>
      <c r="B50" s="74" t="s">
        <v>448</v>
      </c>
      <c r="C50" s="545" t="s">
        <v>512</v>
      </c>
      <c r="D50" s="74" t="s">
        <v>513</v>
      </c>
      <c r="E50" s="74" t="s">
        <v>536</v>
      </c>
      <c r="F50" s="73" t="s">
        <v>537</v>
      </c>
      <c r="G50" s="74" t="s">
        <v>542</v>
      </c>
      <c r="H50" s="74" t="s">
        <v>543</v>
      </c>
      <c r="I50" s="444">
        <v>2763150</v>
      </c>
      <c r="J50" s="444">
        <v>0</v>
      </c>
      <c r="K50" s="444">
        <v>12000900</v>
      </c>
      <c r="L50" s="444">
        <v>10763750</v>
      </c>
      <c r="M50" s="525">
        <v>4000300</v>
      </c>
      <c r="N50" s="444">
        <v>0</v>
      </c>
      <c r="O50" s="447" t="s">
        <v>1683</v>
      </c>
      <c r="P50" s="517"/>
    </row>
    <row r="51" spans="1:16" s="445" customFormat="1" x14ac:dyDescent="0.25">
      <c r="A51" s="74" t="s">
        <v>447</v>
      </c>
      <c r="B51" s="74" t="s">
        <v>448</v>
      </c>
      <c r="C51" s="545" t="s">
        <v>512</v>
      </c>
      <c r="D51" s="74" t="s">
        <v>513</v>
      </c>
      <c r="E51" s="74" t="s">
        <v>536</v>
      </c>
      <c r="F51" s="73" t="s">
        <v>537</v>
      </c>
      <c r="G51" s="74" t="s">
        <v>530</v>
      </c>
      <c r="H51" s="74" t="s">
        <v>531</v>
      </c>
      <c r="I51" s="444">
        <v>0</v>
      </c>
      <c r="J51" s="444">
        <v>0</v>
      </c>
      <c r="K51" s="444">
        <v>36002700</v>
      </c>
      <c r="L51" s="444">
        <v>24001800</v>
      </c>
      <c r="M51" s="525">
        <v>12000900</v>
      </c>
      <c r="N51" s="444">
        <v>0</v>
      </c>
      <c r="O51" s="447" t="s">
        <v>1683</v>
      </c>
      <c r="P51" s="517"/>
    </row>
    <row r="52" spans="1:16" s="445" customFormat="1" x14ac:dyDescent="0.25">
      <c r="A52" s="74" t="s">
        <v>447</v>
      </c>
      <c r="B52" s="74" t="s">
        <v>448</v>
      </c>
      <c r="C52" s="545" t="s">
        <v>512</v>
      </c>
      <c r="D52" s="74" t="s">
        <v>513</v>
      </c>
      <c r="E52" s="74" t="s">
        <v>536</v>
      </c>
      <c r="F52" s="73" t="s">
        <v>537</v>
      </c>
      <c r="G52" s="74" t="s">
        <v>532</v>
      </c>
      <c r="H52" s="74" t="s">
        <v>533</v>
      </c>
      <c r="I52" s="444">
        <v>13815750</v>
      </c>
      <c r="J52" s="444">
        <v>0</v>
      </c>
      <c r="K52" s="444">
        <v>60004500</v>
      </c>
      <c r="L52" s="444">
        <v>53818750</v>
      </c>
      <c r="M52" s="525">
        <v>20001500</v>
      </c>
      <c r="N52" s="444">
        <v>0</v>
      </c>
      <c r="O52" s="447" t="s">
        <v>1683</v>
      </c>
      <c r="P52" s="517"/>
    </row>
    <row r="53" spans="1:16" s="445" customFormat="1" x14ac:dyDescent="0.25">
      <c r="A53" s="74" t="s">
        <v>447</v>
      </c>
      <c r="B53" s="74" t="s">
        <v>448</v>
      </c>
      <c r="C53" s="545" t="s">
        <v>512</v>
      </c>
      <c r="D53" s="74" t="s">
        <v>513</v>
      </c>
      <c r="E53" s="74" t="s">
        <v>536</v>
      </c>
      <c r="F53" s="73" t="s">
        <v>537</v>
      </c>
      <c r="G53" s="74" t="s">
        <v>546</v>
      </c>
      <c r="H53" s="74" t="s">
        <v>547</v>
      </c>
      <c r="I53" s="444">
        <v>2568150</v>
      </c>
      <c r="J53" s="444">
        <v>0</v>
      </c>
      <c r="K53" s="444">
        <v>12000900</v>
      </c>
      <c r="L53" s="444">
        <v>10763750</v>
      </c>
      <c r="M53" s="525">
        <v>3805300</v>
      </c>
      <c r="N53" s="444">
        <v>0</v>
      </c>
      <c r="O53" s="447" t="s">
        <v>1683</v>
      </c>
      <c r="P53" s="517"/>
    </row>
    <row r="54" spans="1:16" s="445" customFormat="1" x14ac:dyDescent="0.25">
      <c r="A54" s="74" t="s">
        <v>447</v>
      </c>
      <c r="B54" s="74" t="s">
        <v>448</v>
      </c>
      <c r="C54" s="545" t="s">
        <v>512</v>
      </c>
      <c r="D54" s="74" t="s">
        <v>513</v>
      </c>
      <c r="E54" s="74" t="s">
        <v>536</v>
      </c>
      <c r="F54" s="73" t="s">
        <v>537</v>
      </c>
      <c r="G54" s="74" t="s">
        <v>962</v>
      </c>
      <c r="H54" s="74" t="s">
        <v>963</v>
      </c>
      <c r="I54" s="444">
        <v>0</v>
      </c>
      <c r="J54" s="444">
        <v>0</v>
      </c>
      <c r="K54" s="444">
        <v>36002700</v>
      </c>
      <c r="L54" s="444">
        <v>24001800</v>
      </c>
      <c r="M54" s="525">
        <v>12000900</v>
      </c>
      <c r="N54" s="444">
        <v>0</v>
      </c>
      <c r="O54" s="447" t="s">
        <v>1683</v>
      </c>
      <c r="P54" s="517"/>
    </row>
    <row r="55" spans="1:16" s="445" customFormat="1" x14ac:dyDescent="0.25">
      <c r="A55" s="74" t="s">
        <v>447</v>
      </c>
      <c r="B55" s="74" t="s">
        <v>448</v>
      </c>
      <c r="C55" s="545" t="s">
        <v>512</v>
      </c>
      <c r="D55" s="74" t="s">
        <v>513</v>
      </c>
      <c r="E55" s="74" t="s">
        <v>536</v>
      </c>
      <c r="F55" s="73" t="s">
        <v>537</v>
      </c>
      <c r="G55" s="74" t="s">
        <v>1835</v>
      </c>
      <c r="H55" s="74" t="s">
        <v>1836</v>
      </c>
      <c r="I55" s="444">
        <v>0</v>
      </c>
      <c r="J55" s="444">
        <v>0</v>
      </c>
      <c r="K55" s="444">
        <v>15436309</v>
      </c>
      <c r="L55" s="444">
        <v>15436309</v>
      </c>
      <c r="M55" s="525">
        <v>0</v>
      </c>
      <c r="N55" s="444">
        <v>0</v>
      </c>
      <c r="O55" s="447" t="s">
        <v>1683</v>
      </c>
      <c r="P55" s="517"/>
    </row>
    <row r="56" spans="1:16" s="445" customFormat="1" x14ac:dyDescent="0.25">
      <c r="A56" s="74" t="s">
        <v>447</v>
      </c>
      <c r="B56" s="74" t="s">
        <v>448</v>
      </c>
      <c r="C56" s="545" t="s">
        <v>512</v>
      </c>
      <c r="D56" s="74" t="s">
        <v>513</v>
      </c>
      <c r="E56" s="74" t="s">
        <v>536</v>
      </c>
      <c r="F56" s="73" t="s">
        <v>537</v>
      </c>
      <c r="G56" s="74" t="s">
        <v>1831</v>
      </c>
      <c r="H56" s="74" t="s">
        <v>1832</v>
      </c>
      <c r="I56" s="444">
        <v>0</v>
      </c>
      <c r="J56" s="444">
        <v>0</v>
      </c>
      <c r="K56" s="444">
        <v>9694056</v>
      </c>
      <c r="L56" s="444">
        <v>5816430</v>
      </c>
      <c r="M56" s="525">
        <v>3877626</v>
      </c>
      <c r="N56" s="444">
        <v>0</v>
      </c>
      <c r="O56" s="447" t="s">
        <v>1683</v>
      </c>
      <c r="P56" s="517"/>
    </row>
    <row r="57" spans="1:16" s="445" customFormat="1" x14ac:dyDescent="0.25">
      <c r="A57" s="74" t="s">
        <v>447</v>
      </c>
      <c r="B57" s="74" t="s">
        <v>448</v>
      </c>
      <c r="C57" s="545" t="s">
        <v>512</v>
      </c>
      <c r="D57" s="74" t="s">
        <v>513</v>
      </c>
      <c r="E57" s="74" t="s">
        <v>536</v>
      </c>
      <c r="F57" s="73" t="s">
        <v>537</v>
      </c>
      <c r="G57" s="74" t="s">
        <v>1833</v>
      </c>
      <c r="H57" s="74" t="s">
        <v>1834</v>
      </c>
      <c r="I57" s="444">
        <v>0</v>
      </c>
      <c r="J57" s="444">
        <v>0</v>
      </c>
      <c r="K57" s="444">
        <v>20056298</v>
      </c>
      <c r="L57" s="444">
        <v>0</v>
      </c>
      <c r="M57" s="525">
        <v>20056298</v>
      </c>
      <c r="N57" s="444">
        <v>0</v>
      </c>
      <c r="O57" s="447" t="s">
        <v>1683</v>
      </c>
      <c r="P57" s="517"/>
    </row>
    <row r="58" spans="1:16" s="445" customFormat="1" x14ac:dyDescent="0.25">
      <c r="A58" s="74" t="s">
        <v>447</v>
      </c>
      <c r="B58" s="74" t="s">
        <v>448</v>
      </c>
      <c r="C58" s="545" t="s">
        <v>550</v>
      </c>
      <c r="D58" s="74" t="s">
        <v>551</v>
      </c>
      <c r="E58" s="74" t="s">
        <v>552</v>
      </c>
      <c r="F58" s="73" t="s">
        <v>553</v>
      </c>
      <c r="G58" s="74" t="s">
        <v>554</v>
      </c>
      <c r="H58" s="74" t="s">
        <v>316</v>
      </c>
      <c r="I58" s="444">
        <v>200000000</v>
      </c>
      <c r="J58" s="444">
        <v>0</v>
      </c>
      <c r="K58" s="444">
        <v>0</v>
      </c>
      <c r="L58" s="444">
        <v>200000000</v>
      </c>
      <c r="M58" s="525">
        <v>0</v>
      </c>
      <c r="N58" s="444">
        <v>0</v>
      </c>
      <c r="O58" s="447" t="s">
        <v>1684</v>
      </c>
      <c r="P58" s="517"/>
    </row>
    <row r="59" spans="1:16" s="445" customFormat="1" x14ac:dyDescent="0.25">
      <c r="A59" s="74" t="s">
        <v>447</v>
      </c>
      <c r="B59" s="74" t="s">
        <v>448</v>
      </c>
      <c r="C59" s="545" t="s">
        <v>550</v>
      </c>
      <c r="D59" s="74" t="s">
        <v>551</v>
      </c>
      <c r="E59" s="74" t="s">
        <v>575</v>
      </c>
      <c r="F59" s="73" t="s">
        <v>576</v>
      </c>
      <c r="G59" s="74" t="s">
        <v>577</v>
      </c>
      <c r="H59" s="74" t="s">
        <v>578</v>
      </c>
      <c r="I59" s="444">
        <v>369875000000</v>
      </c>
      <c r="J59" s="444">
        <v>0</v>
      </c>
      <c r="K59" s="444">
        <v>0</v>
      </c>
      <c r="L59" s="444">
        <v>200481000000</v>
      </c>
      <c r="M59" s="525">
        <v>169394000000</v>
      </c>
      <c r="N59" s="444">
        <v>0</v>
      </c>
      <c r="O59" s="447" t="s">
        <v>392</v>
      </c>
      <c r="P59" s="517"/>
    </row>
    <row r="60" spans="1:16" s="445" customFormat="1" x14ac:dyDescent="0.25">
      <c r="A60" s="74" t="s">
        <v>447</v>
      </c>
      <c r="B60" s="74" t="s">
        <v>448</v>
      </c>
      <c r="C60" s="545" t="s">
        <v>550</v>
      </c>
      <c r="D60" s="74" t="s">
        <v>551</v>
      </c>
      <c r="E60" s="74" t="s">
        <v>575</v>
      </c>
      <c r="F60" s="73" t="s">
        <v>576</v>
      </c>
      <c r="G60" s="74" t="s">
        <v>579</v>
      </c>
      <c r="H60" s="74" t="s">
        <v>167</v>
      </c>
      <c r="I60" s="444">
        <v>45964397193</v>
      </c>
      <c r="J60" s="444">
        <v>0</v>
      </c>
      <c r="K60" s="444">
        <v>0</v>
      </c>
      <c r="L60" s="444">
        <v>0</v>
      </c>
      <c r="M60" s="525">
        <v>45964397193</v>
      </c>
      <c r="N60" s="444">
        <v>0</v>
      </c>
      <c r="O60" s="447" t="s">
        <v>392</v>
      </c>
      <c r="P60" s="517"/>
    </row>
    <row r="61" spans="1:16" s="445" customFormat="1" x14ac:dyDescent="0.25">
      <c r="A61" s="74" t="s">
        <v>447</v>
      </c>
      <c r="B61" s="74" t="s">
        <v>448</v>
      </c>
      <c r="C61" s="545" t="s">
        <v>550</v>
      </c>
      <c r="D61" s="74" t="s">
        <v>551</v>
      </c>
      <c r="E61" s="74" t="s">
        <v>580</v>
      </c>
      <c r="F61" s="73" t="s">
        <v>581</v>
      </c>
      <c r="G61" s="74" t="s">
        <v>582</v>
      </c>
      <c r="H61" s="74" t="s">
        <v>583</v>
      </c>
      <c r="I61" s="444">
        <v>0</v>
      </c>
      <c r="J61" s="444">
        <v>0</v>
      </c>
      <c r="K61" s="444">
        <v>247019946192</v>
      </c>
      <c r="L61" s="444">
        <v>247019946192</v>
      </c>
      <c r="M61" s="525">
        <v>0</v>
      </c>
      <c r="N61" s="444">
        <v>0</v>
      </c>
      <c r="O61" s="447" t="s">
        <v>1681</v>
      </c>
      <c r="P61" s="517"/>
    </row>
    <row r="62" spans="1:16" s="445" customFormat="1" x14ac:dyDescent="0.25">
      <c r="A62" s="74" t="s">
        <v>447</v>
      </c>
      <c r="B62" s="74" t="s">
        <v>448</v>
      </c>
      <c r="C62" s="545" t="s">
        <v>550</v>
      </c>
      <c r="D62" s="74" t="s">
        <v>551</v>
      </c>
      <c r="E62" s="74" t="s">
        <v>555</v>
      </c>
      <c r="F62" s="73" t="s">
        <v>556</v>
      </c>
      <c r="G62" s="74" t="s">
        <v>557</v>
      </c>
      <c r="H62" s="74" t="s">
        <v>558</v>
      </c>
      <c r="I62" s="444">
        <v>0</v>
      </c>
      <c r="J62" s="444">
        <v>0</v>
      </c>
      <c r="K62" s="444">
        <v>260000000</v>
      </c>
      <c r="L62" s="444">
        <v>260000000</v>
      </c>
      <c r="M62" s="525">
        <v>0</v>
      </c>
      <c r="N62" s="444">
        <v>0</v>
      </c>
      <c r="O62" s="447" t="s">
        <v>393</v>
      </c>
      <c r="P62" s="517"/>
    </row>
    <row r="63" spans="1:16" s="445" customFormat="1" x14ac:dyDescent="0.25">
      <c r="A63" s="74" t="s">
        <v>447</v>
      </c>
      <c r="B63" s="74" t="s">
        <v>448</v>
      </c>
      <c r="C63" s="545" t="s">
        <v>550</v>
      </c>
      <c r="D63" s="74" t="s">
        <v>551</v>
      </c>
      <c r="E63" s="74" t="s">
        <v>555</v>
      </c>
      <c r="F63" s="73" t="s">
        <v>556</v>
      </c>
      <c r="G63" s="74" t="s">
        <v>565</v>
      </c>
      <c r="H63" s="74" t="s">
        <v>566</v>
      </c>
      <c r="I63" s="444">
        <v>0</v>
      </c>
      <c r="J63" s="444">
        <v>0</v>
      </c>
      <c r="K63" s="444">
        <v>1105699760</v>
      </c>
      <c r="L63" s="444">
        <v>0</v>
      </c>
      <c r="M63" s="525">
        <v>1105699760</v>
      </c>
      <c r="N63" s="444">
        <v>0</v>
      </c>
      <c r="O63" s="447" t="s">
        <v>393</v>
      </c>
      <c r="P63" s="517"/>
    </row>
    <row r="64" spans="1:16" s="445" customFormat="1" x14ac:dyDescent="0.25">
      <c r="A64" s="74" t="s">
        <v>447</v>
      </c>
      <c r="B64" s="74" t="s">
        <v>448</v>
      </c>
      <c r="C64" s="545" t="s">
        <v>550</v>
      </c>
      <c r="D64" s="74" t="s">
        <v>551</v>
      </c>
      <c r="E64" s="74" t="s">
        <v>555</v>
      </c>
      <c r="F64" s="73" t="s">
        <v>556</v>
      </c>
      <c r="G64" s="74" t="s">
        <v>567</v>
      </c>
      <c r="H64" s="74" t="s">
        <v>568</v>
      </c>
      <c r="I64" s="444">
        <v>0</v>
      </c>
      <c r="J64" s="444">
        <v>0</v>
      </c>
      <c r="K64" s="444">
        <v>320000000</v>
      </c>
      <c r="L64" s="444">
        <v>320000000</v>
      </c>
      <c r="M64" s="525">
        <v>0</v>
      </c>
      <c r="N64" s="444">
        <v>0</v>
      </c>
      <c r="O64" s="447" t="s">
        <v>393</v>
      </c>
      <c r="P64" s="517"/>
    </row>
    <row r="65" spans="1:16" s="445" customFormat="1" x14ac:dyDescent="0.25">
      <c r="A65" s="74" t="s">
        <v>447</v>
      </c>
      <c r="B65" s="74" t="s">
        <v>448</v>
      </c>
      <c r="C65" s="545" t="s">
        <v>550</v>
      </c>
      <c r="D65" s="74" t="s">
        <v>551</v>
      </c>
      <c r="E65" s="74" t="s">
        <v>555</v>
      </c>
      <c r="F65" s="73" t="s">
        <v>556</v>
      </c>
      <c r="G65" s="74" t="s">
        <v>569</v>
      </c>
      <c r="H65" s="74" t="s">
        <v>570</v>
      </c>
      <c r="I65" s="444">
        <v>0</v>
      </c>
      <c r="J65" s="444">
        <v>0</v>
      </c>
      <c r="K65" s="444">
        <v>120000000</v>
      </c>
      <c r="L65" s="444">
        <v>120000000</v>
      </c>
      <c r="M65" s="525">
        <v>0</v>
      </c>
      <c r="N65" s="444">
        <v>0</v>
      </c>
      <c r="O65" s="447" t="s">
        <v>393</v>
      </c>
      <c r="P65" s="517"/>
    </row>
    <row r="66" spans="1:16" s="445" customFormat="1" x14ac:dyDescent="0.25">
      <c r="A66" s="74" t="s">
        <v>447</v>
      </c>
      <c r="B66" s="74" t="s">
        <v>448</v>
      </c>
      <c r="C66" s="545" t="s">
        <v>550</v>
      </c>
      <c r="D66" s="74" t="s">
        <v>551</v>
      </c>
      <c r="E66" s="74" t="s">
        <v>555</v>
      </c>
      <c r="F66" s="73" t="s">
        <v>556</v>
      </c>
      <c r="G66" s="74" t="s">
        <v>571</v>
      </c>
      <c r="H66" s="74" t="s">
        <v>572</v>
      </c>
      <c r="I66" s="444">
        <v>47659909</v>
      </c>
      <c r="J66" s="444">
        <v>0</v>
      </c>
      <c r="K66" s="444">
        <v>0</v>
      </c>
      <c r="L66" s="444">
        <v>47659909</v>
      </c>
      <c r="M66" s="525">
        <v>0</v>
      </c>
      <c r="N66" s="444">
        <v>0</v>
      </c>
      <c r="O66" s="447" t="s">
        <v>393</v>
      </c>
      <c r="P66" s="517"/>
    </row>
    <row r="67" spans="1:16" s="445" customFormat="1" x14ac:dyDescent="0.25">
      <c r="A67" s="74" t="s">
        <v>447</v>
      </c>
      <c r="B67" s="74" t="s">
        <v>448</v>
      </c>
      <c r="C67" s="545" t="s">
        <v>550</v>
      </c>
      <c r="D67" s="74" t="s">
        <v>551</v>
      </c>
      <c r="E67" s="74" t="s">
        <v>555</v>
      </c>
      <c r="F67" s="73" t="s">
        <v>556</v>
      </c>
      <c r="G67" s="74" t="s">
        <v>1837</v>
      </c>
      <c r="H67" s="74" t="s">
        <v>1838</v>
      </c>
      <c r="I67" s="444">
        <v>0</v>
      </c>
      <c r="J67" s="444">
        <v>0</v>
      </c>
      <c r="K67" s="444">
        <v>40000000</v>
      </c>
      <c r="L67" s="444">
        <v>40000000</v>
      </c>
      <c r="M67" s="525">
        <v>0</v>
      </c>
      <c r="N67" s="444">
        <v>0</v>
      </c>
      <c r="O67" s="447" t="s">
        <v>393</v>
      </c>
      <c r="P67" s="517"/>
    </row>
    <row r="68" spans="1:16" s="445" customFormat="1" x14ac:dyDescent="0.25">
      <c r="A68" s="74" t="s">
        <v>447</v>
      </c>
      <c r="B68" s="74" t="s">
        <v>448</v>
      </c>
      <c r="C68" s="545" t="s">
        <v>550</v>
      </c>
      <c r="D68" s="74" t="s">
        <v>551</v>
      </c>
      <c r="E68" s="74" t="s">
        <v>555</v>
      </c>
      <c r="F68" s="73" t="s">
        <v>556</v>
      </c>
      <c r="G68" s="74" t="s">
        <v>1839</v>
      </c>
      <c r="H68" s="74" t="s">
        <v>1840</v>
      </c>
      <c r="I68" s="444">
        <v>0</v>
      </c>
      <c r="J68" s="444">
        <v>0</v>
      </c>
      <c r="K68" s="444">
        <v>2477648880</v>
      </c>
      <c r="L68" s="444">
        <v>2477648880</v>
      </c>
      <c r="M68" s="525">
        <v>0</v>
      </c>
      <c r="N68" s="444">
        <v>0</v>
      </c>
      <c r="O68" s="447" t="s">
        <v>393</v>
      </c>
      <c r="P68" s="517"/>
    </row>
    <row r="69" spans="1:16" s="445" customFormat="1" x14ac:dyDescent="0.25">
      <c r="A69" s="74" t="s">
        <v>447</v>
      </c>
      <c r="B69" s="74" t="s">
        <v>448</v>
      </c>
      <c r="C69" s="545" t="s">
        <v>550</v>
      </c>
      <c r="D69" s="74" t="s">
        <v>551</v>
      </c>
      <c r="E69" s="74" t="s">
        <v>555</v>
      </c>
      <c r="F69" s="73" t="s">
        <v>556</v>
      </c>
      <c r="G69" s="74" t="s">
        <v>1841</v>
      </c>
      <c r="H69" s="74" t="s">
        <v>1842</v>
      </c>
      <c r="I69" s="444">
        <v>0</v>
      </c>
      <c r="J69" s="444">
        <v>0</v>
      </c>
      <c r="K69" s="444">
        <v>20000000</v>
      </c>
      <c r="L69" s="444">
        <v>20000000</v>
      </c>
      <c r="M69" s="525">
        <v>0</v>
      </c>
      <c r="N69" s="444">
        <v>0</v>
      </c>
      <c r="O69" s="447" t="s">
        <v>393</v>
      </c>
      <c r="P69" s="517"/>
    </row>
    <row r="70" spans="1:16" s="564" customFormat="1" x14ac:dyDescent="0.25">
      <c r="A70" s="74" t="s">
        <v>447</v>
      </c>
      <c r="B70" s="74" t="s">
        <v>448</v>
      </c>
      <c r="C70" s="561" t="s">
        <v>550</v>
      </c>
      <c r="D70" s="561" t="s">
        <v>551</v>
      </c>
      <c r="E70" s="561" t="s">
        <v>584</v>
      </c>
      <c r="F70" s="567" t="s">
        <v>585</v>
      </c>
      <c r="G70" s="561" t="s">
        <v>586</v>
      </c>
      <c r="H70" s="571" t="s">
        <v>587</v>
      </c>
      <c r="I70" s="444">
        <v>452398000000</v>
      </c>
      <c r="J70" s="444">
        <v>0</v>
      </c>
      <c r="K70" s="444">
        <v>26002000000</v>
      </c>
      <c r="L70" s="444">
        <v>478400000000</v>
      </c>
      <c r="M70" s="444">
        <v>0</v>
      </c>
      <c r="N70" s="444">
        <v>0</v>
      </c>
      <c r="O70" s="562" t="s">
        <v>1576</v>
      </c>
      <c r="P70" s="563"/>
    </row>
    <row r="71" spans="1:16" s="542" customFormat="1" x14ac:dyDescent="0.25">
      <c r="A71" s="538" t="s">
        <v>447</v>
      </c>
      <c r="B71" s="538" t="s">
        <v>448</v>
      </c>
      <c r="C71" s="545" t="s">
        <v>1843</v>
      </c>
      <c r="D71" s="538" t="s">
        <v>1844</v>
      </c>
      <c r="E71" s="538" t="s">
        <v>1845</v>
      </c>
      <c r="F71" s="568" t="s">
        <v>1846</v>
      </c>
      <c r="G71" s="538" t="s">
        <v>1847</v>
      </c>
      <c r="H71" s="538" t="s">
        <v>1848</v>
      </c>
      <c r="I71" s="539">
        <v>0</v>
      </c>
      <c r="J71" s="539">
        <v>0</v>
      </c>
      <c r="K71" s="539">
        <v>1200842807988</v>
      </c>
      <c r="L71" s="539">
        <v>408673198778</v>
      </c>
      <c r="M71" s="539">
        <v>792169609210</v>
      </c>
      <c r="N71" s="539">
        <v>0</v>
      </c>
      <c r="O71" s="540" t="s">
        <v>2391</v>
      </c>
      <c r="P71" s="541">
        <f t="shared" ref="P71:P76" si="0">K71-L71-M71</f>
        <v>0</v>
      </c>
    </row>
    <row r="72" spans="1:16" s="542" customFormat="1" x14ac:dyDescent="0.25">
      <c r="A72" s="538" t="s">
        <v>447</v>
      </c>
      <c r="B72" s="538" t="s">
        <v>448</v>
      </c>
      <c r="C72" s="545" t="s">
        <v>1843</v>
      </c>
      <c r="D72" s="538" t="s">
        <v>1844</v>
      </c>
      <c r="E72" s="538" t="s">
        <v>1845</v>
      </c>
      <c r="F72" s="568" t="s">
        <v>1846</v>
      </c>
      <c r="G72" s="538" t="s">
        <v>1849</v>
      </c>
      <c r="H72" s="538" t="s">
        <v>1850</v>
      </c>
      <c r="I72" s="539">
        <v>0</v>
      </c>
      <c r="J72" s="539">
        <v>0</v>
      </c>
      <c r="K72" s="539">
        <v>2882771067296</v>
      </c>
      <c r="L72" s="539">
        <v>1534742466606</v>
      </c>
      <c r="M72" s="539">
        <v>1348028600690</v>
      </c>
      <c r="N72" s="539">
        <v>0</v>
      </c>
      <c r="O72" s="540" t="s">
        <v>2391</v>
      </c>
      <c r="P72" s="541">
        <f t="shared" si="0"/>
        <v>0</v>
      </c>
    </row>
    <row r="73" spans="1:16" s="542" customFormat="1" x14ac:dyDescent="0.25">
      <c r="A73" s="538" t="s">
        <v>447</v>
      </c>
      <c r="B73" s="538" t="s">
        <v>448</v>
      </c>
      <c r="C73" s="545" t="s">
        <v>1843</v>
      </c>
      <c r="D73" s="538" t="s">
        <v>1844</v>
      </c>
      <c r="E73" s="538" t="s">
        <v>1845</v>
      </c>
      <c r="F73" s="568" t="s">
        <v>1846</v>
      </c>
      <c r="G73" s="538" t="s">
        <v>1851</v>
      </c>
      <c r="H73" s="538" t="s">
        <v>1852</v>
      </c>
      <c r="I73" s="539">
        <v>0</v>
      </c>
      <c r="J73" s="539">
        <v>0</v>
      </c>
      <c r="K73" s="539">
        <v>8208839233867</v>
      </c>
      <c r="L73" s="539">
        <v>5370971732671</v>
      </c>
      <c r="M73" s="539">
        <v>2837867501196</v>
      </c>
      <c r="N73" s="539">
        <v>0</v>
      </c>
      <c r="O73" s="540" t="s">
        <v>2391</v>
      </c>
      <c r="P73" s="541">
        <f t="shared" si="0"/>
        <v>0</v>
      </c>
    </row>
    <row r="74" spans="1:16" s="542" customFormat="1" x14ac:dyDescent="0.25">
      <c r="A74" s="538" t="s">
        <v>447</v>
      </c>
      <c r="B74" s="538" t="s">
        <v>448</v>
      </c>
      <c r="C74" s="545" t="s">
        <v>1843</v>
      </c>
      <c r="D74" s="538" t="s">
        <v>1844</v>
      </c>
      <c r="E74" s="538" t="s">
        <v>1845</v>
      </c>
      <c r="F74" s="568" t="s">
        <v>1846</v>
      </c>
      <c r="G74" s="538" t="s">
        <v>1853</v>
      </c>
      <c r="H74" s="538" t="s">
        <v>1854</v>
      </c>
      <c r="I74" s="539">
        <v>0</v>
      </c>
      <c r="J74" s="539">
        <v>0</v>
      </c>
      <c r="K74" s="539">
        <v>6462238938813</v>
      </c>
      <c r="L74" s="539">
        <v>5608669816456</v>
      </c>
      <c r="M74" s="539">
        <v>853569122357</v>
      </c>
      <c r="N74" s="539">
        <v>0</v>
      </c>
      <c r="O74" s="540" t="s">
        <v>2391</v>
      </c>
      <c r="P74" s="541">
        <f t="shared" si="0"/>
        <v>0</v>
      </c>
    </row>
    <row r="75" spans="1:16" s="542" customFormat="1" x14ac:dyDescent="0.25">
      <c r="A75" s="538" t="s">
        <v>447</v>
      </c>
      <c r="B75" s="538" t="s">
        <v>448</v>
      </c>
      <c r="C75" s="545" t="s">
        <v>1843</v>
      </c>
      <c r="D75" s="538" t="s">
        <v>1844</v>
      </c>
      <c r="E75" s="538" t="s">
        <v>1845</v>
      </c>
      <c r="F75" s="568" t="s">
        <v>1846</v>
      </c>
      <c r="G75" s="538" t="s">
        <v>1855</v>
      </c>
      <c r="H75" s="538" t="s">
        <v>1856</v>
      </c>
      <c r="I75" s="539">
        <v>0</v>
      </c>
      <c r="J75" s="539">
        <v>0</v>
      </c>
      <c r="K75" s="539">
        <v>16812358579463</v>
      </c>
      <c r="L75" s="539">
        <v>7233957349539</v>
      </c>
      <c r="M75" s="539">
        <v>9578401229924</v>
      </c>
      <c r="N75" s="539">
        <v>0</v>
      </c>
      <c r="O75" s="540" t="s">
        <v>2391</v>
      </c>
      <c r="P75" s="541">
        <f t="shared" si="0"/>
        <v>0</v>
      </c>
    </row>
    <row r="76" spans="1:16" s="542" customFormat="1" x14ac:dyDescent="0.25">
      <c r="A76" s="538" t="s">
        <v>447</v>
      </c>
      <c r="B76" s="538" t="s">
        <v>448</v>
      </c>
      <c r="C76" s="545" t="s">
        <v>1843</v>
      </c>
      <c r="D76" s="538" t="s">
        <v>1844</v>
      </c>
      <c r="E76" s="538" t="s">
        <v>1845</v>
      </c>
      <c r="F76" s="568" t="s">
        <v>1846</v>
      </c>
      <c r="G76" s="538" t="s">
        <v>1857</v>
      </c>
      <c r="H76" s="538" t="s">
        <v>1858</v>
      </c>
      <c r="I76" s="539">
        <v>0</v>
      </c>
      <c r="J76" s="539">
        <v>0</v>
      </c>
      <c r="K76" s="539">
        <v>148032037007</v>
      </c>
      <c r="L76" s="539">
        <v>119393832657</v>
      </c>
      <c r="M76" s="539">
        <v>28638204350</v>
      </c>
      <c r="N76" s="539">
        <v>0</v>
      </c>
      <c r="O76" s="540" t="s">
        <v>2391</v>
      </c>
      <c r="P76" s="541">
        <f t="shared" si="0"/>
        <v>0</v>
      </c>
    </row>
    <row r="77" spans="1:16" s="528" customFormat="1" x14ac:dyDescent="0.25">
      <c r="A77" s="524" t="s">
        <v>447</v>
      </c>
      <c r="B77" s="524" t="s">
        <v>448</v>
      </c>
      <c r="C77" s="546" t="s">
        <v>588</v>
      </c>
      <c r="D77" s="524" t="s">
        <v>589</v>
      </c>
      <c r="E77" s="524" t="s">
        <v>590</v>
      </c>
      <c r="F77" s="569" t="s">
        <v>591</v>
      </c>
      <c r="G77" s="524" t="s">
        <v>799</v>
      </c>
      <c r="H77" s="524" t="s">
        <v>800</v>
      </c>
      <c r="I77" s="525">
        <v>0</v>
      </c>
      <c r="J77" s="525">
        <v>0</v>
      </c>
      <c r="K77" s="525">
        <v>11122880000</v>
      </c>
      <c r="L77" s="525">
        <v>11122880000</v>
      </c>
      <c r="M77" s="525">
        <v>0</v>
      </c>
      <c r="N77" s="525">
        <v>0</v>
      </c>
      <c r="O77" s="526" t="s">
        <v>1776</v>
      </c>
      <c r="P77" s="527"/>
    </row>
    <row r="78" spans="1:16" s="528" customFormat="1" x14ac:dyDescent="0.25">
      <c r="A78" s="524" t="s">
        <v>447</v>
      </c>
      <c r="B78" s="524" t="s">
        <v>448</v>
      </c>
      <c r="C78" s="546" t="s">
        <v>588</v>
      </c>
      <c r="D78" s="524" t="s">
        <v>589</v>
      </c>
      <c r="E78" s="524" t="s">
        <v>590</v>
      </c>
      <c r="F78" s="569" t="s">
        <v>591</v>
      </c>
      <c r="G78" s="524" t="s">
        <v>579</v>
      </c>
      <c r="H78" s="524" t="s">
        <v>167</v>
      </c>
      <c r="I78" s="525">
        <v>30000000000</v>
      </c>
      <c r="J78" s="525">
        <v>0</v>
      </c>
      <c r="K78" s="525">
        <v>0</v>
      </c>
      <c r="L78" s="525">
        <v>30000000000</v>
      </c>
      <c r="M78" s="525">
        <v>0</v>
      </c>
      <c r="N78" s="525">
        <v>0</v>
      </c>
      <c r="O78" s="526" t="s">
        <v>1776</v>
      </c>
      <c r="P78" s="527"/>
    </row>
    <row r="79" spans="1:16" s="528" customFormat="1" x14ac:dyDescent="0.25">
      <c r="A79" s="524" t="s">
        <v>447</v>
      </c>
      <c r="B79" s="524" t="s">
        <v>448</v>
      </c>
      <c r="C79" s="546" t="s">
        <v>588</v>
      </c>
      <c r="D79" s="524" t="s">
        <v>589</v>
      </c>
      <c r="E79" s="524" t="s">
        <v>590</v>
      </c>
      <c r="F79" s="569" t="s">
        <v>591</v>
      </c>
      <c r="G79" s="524" t="s">
        <v>592</v>
      </c>
      <c r="H79" s="524" t="s">
        <v>593</v>
      </c>
      <c r="I79" s="525">
        <v>930035739</v>
      </c>
      <c r="J79" s="525">
        <v>0</v>
      </c>
      <c r="K79" s="525">
        <v>26750000000</v>
      </c>
      <c r="L79" s="525">
        <v>21708527000</v>
      </c>
      <c r="M79" s="525">
        <v>5971508739</v>
      </c>
      <c r="N79" s="525">
        <v>0</v>
      </c>
      <c r="O79" s="526" t="s">
        <v>1776</v>
      </c>
      <c r="P79" s="527"/>
    </row>
    <row r="80" spans="1:16" s="528" customFormat="1" x14ac:dyDescent="0.25">
      <c r="A80" s="524" t="s">
        <v>447</v>
      </c>
      <c r="B80" s="524" t="s">
        <v>448</v>
      </c>
      <c r="C80" s="546" t="s">
        <v>588</v>
      </c>
      <c r="D80" s="524" t="s">
        <v>589</v>
      </c>
      <c r="E80" s="524" t="s">
        <v>590</v>
      </c>
      <c r="F80" s="569" t="s">
        <v>591</v>
      </c>
      <c r="G80" s="524" t="s">
        <v>626</v>
      </c>
      <c r="H80" s="524" t="s">
        <v>627</v>
      </c>
      <c r="I80" s="525">
        <v>0</v>
      </c>
      <c r="J80" s="525">
        <v>0</v>
      </c>
      <c r="K80" s="525">
        <v>11701440000</v>
      </c>
      <c r="L80" s="525">
        <v>0</v>
      </c>
      <c r="M80" s="525">
        <v>11701440000</v>
      </c>
      <c r="N80" s="525">
        <v>0</v>
      </c>
      <c r="O80" s="526" t="s">
        <v>1776</v>
      </c>
      <c r="P80" s="527"/>
    </row>
    <row r="81" spans="1:16" s="528" customFormat="1" x14ac:dyDescent="0.25">
      <c r="A81" s="524" t="s">
        <v>447</v>
      </c>
      <c r="B81" s="524" t="s">
        <v>448</v>
      </c>
      <c r="C81" s="546" t="s">
        <v>588</v>
      </c>
      <c r="D81" s="524" t="s">
        <v>589</v>
      </c>
      <c r="E81" s="524" t="s">
        <v>590</v>
      </c>
      <c r="F81" s="569" t="s">
        <v>591</v>
      </c>
      <c r="G81" s="524" t="s">
        <v>596</v>
      </c>
      <c r="H81" s="524" t="s">
        <v>597</v>
      </c>
      <c r="I81" s="525">
        <v>400000000</v>
      </c>
      <c r="J81" s="525">
        <v>0</v>
      </c>
      <c r="K81" s="525">
        <v>0</v>
      </c>
      <c r="L81" s="525">
        <v>0</v>
      </c>
      <c r="M81" s="525">
        <v>400000000</v>
      </c>
      <c r="N81" s="525">
        <v>0</v>
      </c>
      <c r="O81" s="526" t="s">
        <v>1776</v>
      </c>
      <c r="P81" s="527"/>
    </row>
    <row r="82" spans="1:16" s="528" customFormat="1" x14ac:dyDescent="0.25">
      <c r="A82" s="524" t="s">
        <v>447</v>
      </c>
      <c r="B82" s="524" t="s">
        <v>448</v>
      </c>
      <c r="C82" s="546" t="s">
        <v>588</v>
      </c>
      <c r="D82" s="524" t="s">
        <v>589</v>
      </c>
      <c r="E82" s="524" t="s">
        <v>590</v>
      </c>
      <c r="F82" s="569" t="s">
        <v>591</v>
      </c>
      <c r="G82" s="524" t="s">
        <v>824</v>
      </c>
      <c r="H82" s="524" t="s">
        <v>825</v>
      </c>
      <c r="I82" s="525">
        <v>0</v>
      </c>
      <c r="J82" s="525">
        <v>0</v>
      </c>
      <c r="K82" s="525">
        <v>127768536000</v>
      </c>
      <c r="L82" s="525">
        <v>127768536000</v>
      </c>
      <c r="M82" s="525">
        <v>0</v>
      </c>
      <c r="N82" s="525">
        <v>0</v>
      </c>
      <c r="O82" s="526" t="s">
        <v>1776</v>
      </c>
      <c r="P82" s="527"/>
    </row>
    <row r="83" spans="1:16" s="528" customFormat="1" x14ac:dyDescent="0.25">
      <c r="A83" s="524" t="s">
        <v>447</v>
      </c>
      <c r="B83" s="524" t="s">
        <v>448</v>
      </c>
      <c r="C83" s="546" t="s">
        <v>588</v>
      </c>
      <c r="D83" s="524" t="s">
        <v>589</v>
      </c>
      <c r="E83" s="524" t="s">
        <v>590</v>
      </c>
      <c r="F83" s="569" t="s">
        <v>591</v>
      </c>
      <c r="G83" s="524" t="s">
        <v>600</v>
      </c>
      <c r="H83" s="524" t="s">
        <v>601</v>
      </c>
      <c r="I83" s="525">
        <v>13860000000</v>
      </c>
      <c r="J83" s="525">
        <v>0</v>
      </c>
      <c r="K83" s="525">
        <v>0</v>
      </c>
      <c r="L83" s="525">
        <v>6958250235</v>
      </c>
      <c r="M83" s="525">
        <v>6901749765</v>
      </c>
      <c r="N83" s="525">
        <v>0</v>
      </c>
      <c r="O83" s="526" t="s">
        <v>1776</v>
      </c>
      <c r="P83" s="527"/>
    </row>
    <row r="84" spans="1:16" s="528" customFormat="1" x14ac:dyDescent="0.25">
      <c r="A84" s="524" t="s">
        <v>447</v>
      </c>
      <c r="B84" s="524" t="s">
        <v>448</v>
      </c>
      <c r="C84" s="546" t="s">
        <v>588</v>
      </c>
      <c r="D84" s="524" t="s">
        <v>589</v>
      </c>
      <c r="E84" s="524" t="s">
        <v>590</v>
      </c>
      <c r="F84" s="569" t="s">
        <v>591</v>
      </c>
      <c r="G84" s="524" t="s">
        <v>612</v>
      </c>
      <c r="H84" s="524" t="s">
        <v>613</v>
      </c>
      <c r="I84" s="525">
        <v>423859470</v>
      </c>
      <c r="J84" s="525">
        <v>0</v>
      </c>
      <c r="K84" s="525">
        <v>3228385800</v>
      </c>
      <c r="L84" s="525">
        <v>3044360037</v>
      </c>
      <c r="M84" s="525">
        <v>607885233</v>
      </c>
      <c r="N84" s="525">
        <v>0</v>
      </c>
      <c r="O84" s="526" t="s">
        <v>1776</v>
      </c>
      <c r="P84" s="527"/>
    </row>
    <row r="85" spans="1:16" s="528" customFormat="1" x14ac:dyDescent="0.25">
      <c r="A85" s="524" t="s">
        <v>447</v>
      </c>
      <c r="B85" s="524" t="s">
        <v>448</v>
      </c>
      <c r="C85" s="546" t="s">
        <v>588</v>
      </c>
      <c r="D85" s="524" t="s">
        <v>589</v>
      </c>
      <c r="E85" s="524" t="s">
        <v>590</v>
      </c>
      <c r="F85" s="569" t="s">
        <v>591</v>
      </c>
      <c r="G85" s="524" t="s">
        <v>604</v>
      </c>
      <c r="H85" s="524" t="s">
        <v>605</v>
      </c>
      <c r="I85" s="525">
        <v>0</v>
      </c>
      <c r="J85" s="525">
        <v>0</v>
      </c>
      <c r="K85" s="525">
        <v>23316071167</v>
      </c>
      <c r="L85" s="525">
        <v>23316071167</v>
      </c>
      <c r="M85" s="525">
        <v>0</v>
      </c>
      <c r="N85" s="525">
        <v>0</v>
      </c>
      <c r="O85" s="526" t="s">
        <v>1776</v>
      </c>
      <c r="P85" s="527"/>
    </row>
    <row r="86" spans="1:16" s="528" customFormat="1" x14ac:dyDescent="0.25">
      <c r="A86" s="524" t="s">
        <v>447</v>
      </c>
      <c r="B86" s="524" t="s">
        <v>448</v>
      </c>
      <c r="C86" s="546" t="s">
        <v>588</v>
      </c>
      <c r="D86" s="524" t="s">
        <v>589</v>
      </c>
      <c r="E86" s="524" t="s">
        <v>590</v>
      </c>
      <c r="F86" s="569" t="s">
        <v>591</v>
      </c>
      <c r="G86" s="524" t="s">
        <v>614</v>
      </c>
      <c r="H86" s="524" t="s">
        <v>615</v>
      </c>
      <c r="I86" s="525">
        <v>0</v>
      </c>
      <c r="J86" s="525">
        <v>0</v>
      </c>
      <c r="K86" s="525">
        <v>12527272946</v>
      </c>
      <c r="L86" s="525">
        <v>12527272946</v>
      </c>
      <c r="M86" s="525">
        <v>0</v>
      </c>
      <c r="N86" s="525">
        <v>0</v>
      </c>
      <c r="O86" s="526" t="s">
        <v>1776</v>
      </c>
      <c r="P86" s="527"/>
    </row>
    <row r="87" spans="1:16" s="528" customFormat="1" x14ac:dyDescent="0.25">
      <c r="A87" s="524" t="s">
        <v>447</v>
      </c>
      <c r="B87" s="524" t="s">
        <v>448</v>
      </c>
      <c r="C87" s="546" t="s">
        <v>588</v>
      </c>
      <c r="D87" s="524" t="s">
        <v>589</v>
      </c>
      <c r="E87" s="524" t="s">
        <v>590</v>
      </c>
      <c r="F87" s="569" t="s">
        <v>591</v>
      </c>
      <c r="G87" s="524" t="s">
        <v>602</v>
      </c>
      <c r="H87" s="524" t="s">
        <v>603</v>
      </c>
      <c r="I87" s="525">
        <v>0</v>
      </c>
      <c r="J87" s="525">
        <v>0</v>
      </c>
      <c r="K87" s="525">
        <v>6811288500</v>
      </c>
      <c r="L87" s="525">
        <v>6224263500</v>
      </c>
      <c r="M87" s="525">
        <v>587025000</v>
      </c>
      <c r="N87" s="525">
        <v>0</v>
      </c>
      <c r="O87" s="526" t="s">
        <v>1776</v>
      </c>
      <c r="P87" s="527"/>
    </row>
    <row r="88" spans="1:16" s="528" customFormat="1" x14ac:dyDescent="0.25">
      <c r="A88" s="524" t="s">
        <v>447</v>
      </c>
      <c r="B88" s="524" t="s">
        <v>448</v>
      </c>
      <c r="C88" s="546" t="s">
        <v>588</v>
      </c>
      <c r="D88" s="524" t="s">
        <v>589</v>
      </c>
      <c r="E88" s="524" t="s">
        <v>590</v>
      </c>
      <c r="F88" s="569" t="s">
        <v>591</v>
      </c>
      <c r="G88" s="524" t="s">
        <v>838</v>
      </c>
      <c r="H88" s="524" t="s">
        <v>839</v>
      </c>
      <c r="I88" s="525">
        <v>0</v>
      </c>
      <c r="J88" s="525">
        <v>0</v>
      </c>
      <c r="K88" s="525">
        <v>90457477500</v>
      </c>
      <c r="L88" s="525">
        <v>90457477500</v>
      </c>
      <c r="M88" s="525">
        <v>0</v>
      </c>
      <c r="N88" s="525">
        <v>0</v>
      </c>
      <c r="O88" s="526" t="s">
        <v>1776</v>
      </c>
      <c r="P88" s="527"/>
    </row>
    <row r="89" spans="1:16" s="528" customFormat="1" x14ac:dyDescent="0.25">
      <c r="A89" s="524" t="s">
        <v>447</v>
      </c>
      <c r="B89" s="524" t="s">
        <v>448</v>
      </c>
      <c r="C89" s="546" t="s">
        <v>588</v>
      </c>
      <c r="D89" s="524" t="s">
        <v>589</v>
      </c>
      <c r="E89" s="524" t="s">
        <v>590</v>
      </c>
      <c r="F89" s="569" t="s">
        <v>591</v>
      </c>
      <c r="G89" s="524" t="s">
        <v>606</v>
      </c>
      <c r="H89" s="524" t="s">
        <v>607</v>
      </c>
      <c r="I89" s="525">
        <v>0</v>
      </c>
      <c r="J89" s="525">
        <v>0</v>
      </c>
      <c r="K89" s="525">
        <v>427892471200</v>
      </c>
      <c r="L89" s="525">
        <v>427892471200</v>
      </c>
      <c r="M89" s="525">
        <v>0</v>
      </c>
      <c r="N89" s="525">
        <v>0</v>
      </c>
      <c r="O89" s="526" t="s">
        <v>1776</v>
      </c>
      <c r="P89" s="527"/>
    </row>
    <row r="90" spans="1:16" s="528" customFormat="1" x14ac:dyDescent="0.25">
      <c r="A90" s="524" t="s">
        <v>447</v>
      </c>
      <c r="B90" s="524" t="s">
        <v>448</v>
      </c>
      <c r="C90" s="546" t="s">
        <v>588</v>
      </c>
      <c r="D90" s="524" t="s">
        <v>589</v>
      </c>
      <c r="E90" s="524" t="s">
        <v>590</v>
      </c>
      <c r="F90" s="569" t="s">
        <v>591</v>
      </c>
      <c r="G90" s="524" t="s">
        <v>608</v>
      </c>
      <c r="H90" s="524" t="s">
        <v>609</v>
      </c>
      <c r="I90" s="525">
        <v>0</v>
      </c>
      <c r="J90" s="525">
        <v>0</v>
      </c>
      <c r="K90" s="525">
        <v>16232000022</v>
      </c>
      <c r="L90" s="525">
        <v>16232000022</v>
      </c>
      <c r="M90" s="525">
        <v>0</v>
      </c>
      <c r="N90" s="525">
        <v>0</v>
      </c>
      <c r="O90" s="526" t="s">
        <v>1776</v>
      </c>
      <c r="P90" s="527"/>
    </row>
    <row r="91" spans="1:16" s="528" customFormat="1" x14ac:dyDescent="0.25">
      <c r="A91" s="524" t="s">
        <v>447</v>
      </c>
      <c r="B91" s="524" t="s">
        <v>448</v>
      </c>
      <c r="C91" s="546" t="s">
        <v>588</v>
      </c>
      <c r="D91" s="524" t="s">
        <v>589</v>
      </c>
      <c r="E91" s="524" t="s">
        <v>590</v>
      </c>
      <c r="F91" s="569" t="s">
        <v>591</v>
      </c>
      <c r="G91" s="524" t="s">
        <v>844</v>
      </c>
      <c r="H91" s="524" t="s">
        <v>845</v>
      </c>
      <c r="I91" s="525">
        <v>0</v>
      </c>
      <c r="J91" s="525">
        <v>0</v>
      </c>
      <c r="K91" s="525">
        <v>2809431400</v>
      </c>
      <c r="L91" s="525">
        <v>2809431400</v>
      </c>
      <c r="M91" s="525">
        <v>0</v>
      </c>
      <c r="N91" s="525">
        <v>0</v>
      </c>
      <c r="O91" s="526" t="s">
        <v>1776</v>
      </c>
      <c r="P91" s="527"/>
    </row>
    <row r="92" spans="1:16" s="528" customFormat="1" x14ac:dyDescent="0.25">
      <c r="A92" s="524" t="s">
        <v>447</v>
      </c>
      <c r="B92" s="524" t="s">
        <v>448</v>
      </c>
      <c r="C92" s="546" t="s">
        <v>588</v>
      </c>
      <c r="D92" s="524" t="s">
        <v>589</v>
      </c>
      <c r="E92" s="524" t="s">
        <v>590</v>
      </c>
      <c r="F92" s="569" t="s">
        <v>591</v>
      </c>
      <c r="G92" s="524" t="s">
        <v>850</v>
      </c>
      <c r="H92" s="524" t="s">
        <v>851</v>
      </c>
      <c r="I92" s="525">
        <v>0</v>
      </c>
      <c r="J92" s="525">
        <v>0</v>
      </c>
      <c r="K92" s="525">
        <v>1131828750</v>
      </c>
      <c r="L92" s="525">
        <v>1075503000</v>
      </c>
      <c r="M92" s="525">
        <v>56325750</v>
      </c>
      <c r="N92" s="525">
        <v>0</v>
      </c>
      <c r="O92" s="526" t="s">
        <v>1776</v>
      </c>
      <c r="P92" s="527"/>
    </row>
    <row r="93" spans="1:16" s="528" customFormat="1" x14ac:dyDescent="0.25">
      <c r="A93" s="524" t="s">
        <v>447</v>
      </c>
      <c r="B93" s="524" t="s">
        <v>448</v>
      </c>
      <c r="C93" s="546" t="s">
        <v>588</v>
      </c>
      <c r="D93" s="524" t="s">
        <v>589</v>
      </c>
      <c r="E93" s="524" t="s">
        <v>590</v>
      </c>
      <c r="F93" s="569" t="s">
        <v>591</v>
      </c>
      <c r="G93" s="524" t="s">
        <v>610</v>
      </c>
      <c r="H93" s="524" t="s">
        <v>611</v>
      </c>
      <c r="I93" s="525">
        <v>5710841082</v>
      </c>
      <c r="J93" s="525">
        <v>0</v>
      </c>
      <c r="K93" s="525">
        <v>0</v>
      </c>
      <c r="L93" s="525">
        <v>5710841082</v>
      </c>
      <c r="M93" s="525">
        <v>0</v>
      </c>
      <c r="N93" s="525">
        <v>0</v>
      </c>
      <c r="O93" s="526" t="s">
        <v>1776</v>
      </c>
      <c r="P93" s="527"/>
    </row>
    <row r="94" spans="1:16" s="528" customFormat="1" x14ac:dyDescent="0.25">
      <c r="A94" s="524" t="s">
        <v>447</v>
      </c>
      <c r="B94" s="524" t="s">
        <v>448</v>
      </c>
      <c r="C94" s="546" t="s">
        <v>588</v>
      </c>
      <c r="D94" s="524" t="s">
        <v>589</v>
      </c>
      <c r="E94" s="524" t="s">
        <v>590</v>
      </c>
      <c r="F94" s="569" t="s">
        <v>591</v>
      </c>
      <c r="G94" s="524" t="s">
        <v>687</v>
      </c>
      <c r="H94" s="524" t="s">
        <v>688</v>
      </c>
      <c r="I94" s="525">
        <v>0</v>
      </c>
      <c r="J94" s="525">
        <v>0</v>
      </c>
      <c r="K94" s="525">
        <v>10111813197</v>
      </c>
      <c r="L94" s="525">
        <v>0</v>
      </c>
      <c r="M94" s="525">
        <v>10111813197</v>
      </c>
      <c r="N94" s="525">
        <v>0</v>
      </c>
      <c r="O94" s="526" t="s">
        <v>1776</v>
      </c>
      <c r="P94" s="527"/>
    </row>
    <row r="95" spans="1:16" s="528" customFormat="1" x14ac:dyDescent="0.25">
      <c r="A95" s="524" t="s">
        <v>447</v>
      </c>
      <c r="B95" s="524" t="s">
        <v>448</v>
      </c>
      <c r="C95" s="546" t="s">
        <v>588</v>
      </c>
      <c r="D95" s="524" t="s">
        <v>589</v>
      </c>
      <c r="E95" s="524" t="s">
        <v>590</v>
      </c>
      <c r="F95" s="569" t="s">
        <v>591</v>
      </c>
      <c r="G95" s="524" t="s">
        <v>878</v>
      </c>
      <c r="H95" s="524" t="s">
        <v>879</v>
      </c>
      <c r="I95" s="525">
        <v>0</v>
      </c>
      <c r="J95" s="525">
        <v>0</v>
      </c>
      <c r="K95" s="525">
        <v>13355108000</v>
      </c>
      <c r="L95" s="525">
        <v>13355108000</v>
      </c>
      <c r="M95" s="525">
        <v>0</v>
      </c>
      <c r="N95" s="525">
        <v>0</v>
      </c>
      <c r="O95" s="526" t="s">
        <v>1776</v>
      </c>
      <c r="P95" s="527"/>
    </row>
    <row r="96" spans="1:16" s="528" customFormat="1" x14ac:dyDescent="0.25">
      <c r="A96" s="524" t="s">
        <v>447</v>
      </c>
      <c r="B96" s="524" t="s">
        <v>448</v>
      </c>
      <c r="C96" s="546" t="s">
        <v>588</v>
      </c>
      <c r="D96" s="524" t="s">
        <v>589</v>
      </c>
      <c r="E96" s="524" t="s">
        <v>590</v>
      </c>
      <c r="F96" s="569" t="s">
        <v>591</v>
      </c>
      <c r="G96" s="524" t="s">
        <v>618</v>
      </c>
      <c r="H96" s="524" t="s">
        <v>619</v>
      </c>
      <c r="I96" s="525">
        <v>332505600</v>
      </c>
      <c r="J96" s="525">
        <v>0</v>
      </c>
      <c r="K96" s="525">
        <v>0</v>
      </c>
      <c r="L96" s="525">
        <v>332505600</v>
      </c>
      <c r="M96" s="525">
        <v>0</v>
      </c>
      <c r="N96" s="525">
        <v>0</v>
      </c>
      <c r="O96" s="526" t="s">
        <v>1776</v>
      </c>
      <c r="P96" s="527"/>
    </row>
    <row r="97" spans="1:16" s="528" customFormat="1" x14ac:dyDescent="0.25">
      <c r="A97" s="524" t="s">
        <v>447</v>
      </c>
      <c r="B97" s="524" t="s">
        <v>448</v>
      </c>
      <c r="C97" s="546" t="s">
        <v>588</v>
      </c>
      <c r="D97" s="524" t="s">
        <v>589</v>
      </c>
      <c r="E97" s="524" t="s">
        <v>590</v>
      </c>
      <c r="F97" s="569" t="s">
        <v>591</v>
      </c>
      <c r="G97" s="524" t="s">
        <v>622</v>
      </c>
      <c r="H97" s="524" t="s">
        <v>623</v>
      </c>
      <c r="I97" s="525">
        <v>842825060</v>
      </c>
      <c r="J97" s="525">
        <v>0</v>
      </c>
      <c r="K97" s="525">
        <v>0</v>
      </c>
      <c r="L97" s="525">
        <v>842825060</v>
      </c>
      <c r="M97" s="525">
        <v>0</v>
      </c>
      <c r="N97" s="525">
        <v>0</v>
      </c>
      <c r="O97" s="526" t="s">
        <v>1776</v>
      </c>
      <c r="P97" s="527"/>
    </row>
    <row r="98" spans="1:16" s="528" customFormat="1" x14ac:dyDescent="0.25">
      <c r="A98" s="524" t="s">
        <v>447</v>
      </c>
      <c r="B98" s="524" t="s">
        <v>448</v>
      </c>
      <c r="C98" s="546" t="s">
        <v>588</v>
      </c>
      <c r="D98" s="524" t="s">
        <v>589</v>
      </c>
      <c r="E98" s="524" t="s">
        <v>590</v>
      </c>
      <c r="F98" s="569" t="s">
        <v>591</v>
      </c>
      <c r="G98" s="524" t="s">
        <v>906</v>
      </c>
      <c r="H98" s="524" t="s">
        <v>907</v>
      </c>
      <c r="I98" s="525">
        <v>0</v>
      </c>
      <c r="J98" s="525">
        <v>0</v>
      </c>
      <c r="K98" s="525">
        <v>10000000000</v>
      </c>
      <c r="L98" s="525">
        <v>10000000000</v>
      </c>
      <c r="M98" s="525">
        <v>0</v>
      </c>
      <c r="N98" s="525">
        <v>0</v>
      </c>
      <c r="O98" s="526" t="s">
        <v>1776</v>
      </c>
      <c r="P98" s="527"/>
    </row>
    <row r="99" spans="1:16" s="528" customFormat="1" x14ac:dyDescent="0.25">
      <c r="A99" s="524" t="s">
        <v>447</v>
      </c>
      <c r="B99" s="524" t="s">
        <v>448</v>
      </c>
      <c r="C99" s="546" t="s">
        <v>588</v>
      </c>
      <c r="D99" s="524" t="s">
        <v>589</v>
      </c>
      <c r="E99" s="524" t="s">
        <v>590</v>
      </c>
      <c r="F99" s="569" t="s">
        <v>591</v>
      </c>
      <c r="G99" s="524" t="s">
        <v>1859</v>
      </c>
      <c r="H99" s="524" t="s">
        <v>1860</v>
      </c>
      <c r="I99" s="525">
        <v>0</v>
      </c>
      <c r="J99" s="525">
        <v>0</v>
      </c>
      <c r="K99" s="525">
        <v>15807765839</v>
      </c>
      <c r="L99" s="525">
        <v>15807765839</v>
      </c>
      <c r="M99" s="525">
        <v>0</v>
      </c>
      <c r="N99" s="525">
        <v>0</v>
      </c>
      <c r="O99" s="526" t="s">
        <v>1776</v>
      </c>
      <c r="P99" s="527"/>
    </row>
    <row r="100" spans="1:16" s="528" customFormat="1" x14ac:dyDescent="0.25">
      <c r="A100" s="524" t="s">
        <v>447</v>
      </c>
      <c r="B100" s="524" t="s">
        <v>448</v>
      </c>
      <c r="C100" s="546" t="s">
        <v>588</v>
      </c>
      <c r="D100" s="524" t="s">
        <v>589</v>
      </c>
      <c r="E100" s="524" t="s">
        <v>590</v>
      </c>
      <c r="F100" s="569" t="s">
        <v>591</v>
      </c>
      <c r="G100" s="524" t="s">
        <v>1861</v>
      </c>
      <c r="H100" s="524" t="s">
        <v>1862</v>
      </c>
      <c r="I100" s="525">
        <v>0</v>
      </c>
      <c r="J100" s="525">
        <v>0</v>
      </c>
      <c r="K100" s="525">
        <v>14701921490</v>
      </c>
      <c r="L100" s="525">
        <v>14701921490</v>
      </c>
      <c r="M100" s="525">
        <v>0</v>
      </c>
      <c r="N100" s="525">
        <v>0</v>
      </c>
      <c r="O100" s="526" t="s">
        <v>1776</v>
      </c>
      <c r="P100" s="527"/>
    </row>
    <row r="101" spans="1:16" s="528" customFormat="1" x14ac:dyDescent="0.25">
      <c r="A101" s="524" t="s">
        <v>447</v>
      </c>
      <c r="B101" s="524" t="s">
        <v>448</v>
      </c>
      <c r="C101" s="546" t="s">
        <v>588</v>
      </c>
      <c r="D101" s="524" t="s">
        <v>589</v>
      </c>
      <c r="E101" s="524" t="s">
        <v>590</v>
      </c>
      <c r="F101" s="569" t="s">
        <v>591</v>
      </c>
      <c r="G101" s="524" t="s">
        <v>1863</v>
      </c>
      <c r="H101" s="524" t="s">
        <v>1864</v>
      </c>
      <c r="I101" s="525">
        <v>0</v>
      </c>
      <c r="J101" s="525">
        <v>0</v>
      </c>
      <c r="K101" s="525">
        <v>5047716011</v>
      </c>
      <c r="L101" s="525">
        <v>0</v>
      </c>
      <c r="M101" s="525">
        <v>5047716011</v>
      </c>
      <c r="N101" s="525">
        <v>0</v>
      </c>
      <c r="O101" s="526" t="s">
        <v>1776</v>
      </c>
      <c r="P101" s="527"/>
    </row>
    <row r="102" spans="1:16" s="528" customFormat="1" x14ac:dyDescent="0.25">
      <c r="A102" s="524" t="s">
        <v>447</v>
      </c>
      <c r="B102" s="524" t="s">
        <v>448</v>
      </c>
      <c r="C102" s="546" t="s">
        <v>588</v>
      </c>
      <c r="D102" s="524" t="s">
        <v>589</v>
      </c>
      <c r="E102" s="524" t="s">
        <v>590</v>
      </c>
      <c r="F102" s="569" t="s">
        <v>591</v>
      </c>
      <c r="G102" s="524" t="s">
        <v>1865</v>
      </c>
      <c r="H102" s="524" t="s">
        <v>1866</v>
      </c>
      <c r="I102" s="525">
        <v>0</v>
      </c>
      <c r="J102" s="525">
        <v>0</v>
      </c>
      <c r="K102" s="525">
        <v>174145965330</v>
      </c>
      <c r="L102" s="525">
        <v>94308130330</v>
      </c>
      <c r="M102" s="525">
        <v>79837835000</v>
      </c>
      <c r="N102" s="525">
        <v>0</v>
      </c>
      <c r="O102" s="526" t="s">
        <v>1776</v>
      </c>
      <c r="P102" s="527"/>
    </row>
    <row r="103" spans="1:16" s="528" customFormat="1" x14ac:dyDescent="0.25">
      <c r="A103" s="524" t="s">
        <v>447</v>
      </c>
      <c r="B103" s="524" t="s">
        <v>448</v>
      </c>
      <c r="C103" s="546" t="s">
        <v>588</v>
      </c>
      <c r="D103" s="524" t="s">
        <v>589</v>
      </c>
      <c r="E103" s="524" t="s">
        <v>590</v>
      </c>
      <c r="F103" s="569" t="s">
        <v>591</v>
      </c>
      <c r="G103" s="524" t="s">
        <v>1867</v>
      </c>
      <c r="H103" s="524" t="s">
        <v>1868</v>
      </c>
      <c r="I103" s="525">
        <v>0</v>
      </c>
      <c r="J103" s="525">
        <v>0</v>
      </c>
      <c r="K103" s="525">
        <v>3120000000</v>
      </c>
      <c r="L103" s="525">
        <v>3120000000</v>
      </c>
      <c r="M103" s="525">
        <v>0</v>
      </c>
      <c r="N103" s="525">
        <v>0</v>
      </c>
      <c r="O103" s="526" t="s">
        <v>1776</v>
      </c>
      <c r="P103" s="527"/>
    </row>
    <row r="104" spans="1:16" s="528" customFormat="1" x14ac:dyDescent="0.25">
      <c r="A104" s="524" t="s">
        <v>447</v>
      </c>
      <c r="B104" s="524" t="s">
        <v>448</v>
      </c>
      <c r="C104" s="546" t="s">
        <v>588</v>
      </c>
      <c r="D104" s="524" t="s">
        <v>589</v>
      </c>
      <c r="E104" s="524" t="s">
        <v>590</v>
      </c>
      <c r="F104" s="569" t="s">
        <v>591</v>
      </c>
      <c r="G104" s="524" t="s">
        <v>1869</v>
      </c>
      <c r="H104" s="524" t="s">
        <v>1870</v>
      </c>
      <c r="I104" s="525">
        <v>0</v>
      </c>
      <c r="J104" s="525">
        <v>0</v>
      </c>
      <c r="K104" s="525">
        <v>4144853183</v>
      </c>
      <c r="L104" s="525">
        <v>0</v>
      </c>
      <c r="M104" s="525">
        <v>4144853183</v>
      </c>
      <c r="N104" s="525">
        <v>0</v>
      </c>
      <c r="O104" s="526" t="s">
        <v>1776</v>
      </c>
      <c r="P104" s="527"/>
    </row>
    <row r="105" spans="1:16" s="528" customFormat="1" x14ac:dyDescent="0.25">
      <c r="A105" s="524" t="s">
        <v>447</v>
      </c>
      <c r="B105" s="524" t="s">
        <v>448</v>
      </c>
      <c r="C105" s="546" t="s">
        <v>588</v>
      </c>
      <c r="D105" s="524" t="s">
        <v>589</v>
      </c>
      <c r="E105" s="524" t="s">
        <v>590</v>
      </c>
      <c r="F105" s="569" t="s">
        <v>591</v>
      </c>
      <c r="G105" s="524" t="s">
        <v>1871</v>
      </c>
      <c r="H105" s="524" t="s">
        <v>1872</v>
      </c>
      <c r="I105" s="525">
        <v>0</v>
      </c>
      <c r="J105" s="525">
        <v>0</v>
      </c>
      <c r="K105" s="525">
        <v>8125000000</v>
      </c>
      <c r="L105" s="525">
        <v>8125000000</v>
      </c>
      <c r="M105" s="525">
        <v>0</v>
      </c>
      <c r="N105" s="525">
        <v>0</v>
      </c>
      <c r="O105" s="526" t="s">
        <v>1776</v>
      </c>
      <c r="P105" s="527"/>
    </row>
    <row r="106" spans="1:16" s="528" customFormat="1" x14ac:dyDescent="0.25">
      <c r="A106" s="524" t="s">
        <v>447</v>
      </c>
      <c r="B106" s="524" t="s">
        <v>448</v>
      </c>
      <c r="C106" s="546" t="s">
        <v>588</v>
      </c>
      <c r="D106" s="524" t="s">
        <v>589</v>
      </c>
      <c r="E106" s="524" t="s">
        <v>590</v>
      </c>
      <c r="F106" s="569" t="s">
        <v>591</v>
      </c>
      <c r="G106" s="524" t="s">
        <v>1873</v>
      </c>
      <c r="H106" s="524" t="s">
        <v>1874</v>
      </c>
      <c r="I106" s="525">
        <v>0</v>
      </c>
      <c r="J106" s="525">
        <v>0</v>
      </c>
      <c r="K106" s="525">
        <v>137330458200</v>
      </c>
      <c r="L106" s="525">
        <v>0</v>
      </c>
      <c r="M106" s="525">
        <v>137330458200</v>
      </c>
      <c r="N106" s="525">
        <v>0</v>
      </c>
      <c r="O106" s="526" t="s">
        <v>1776</v>
      </c>
      <c r="P106" s="527"/>
    </row>
    <row r="107" spans="1:16" s="528" customFormat="1" x14ac:dyDescent="0.25">
      <c r="A107" s="524" t="s">
        <v>447</v>
      </c>
      <c r="B107" s="524" t="s">
        <v>448</v>
      </c>
      <c r="C107" s="546" t="s">
        <v>588</v>
      </c>
      <c r="D107" s="524" t="s">
        <v>589</v>
      </c>
      <c r="E107" s="524" t="s">
        <v>590</v>
      </c>
      <c r="F107" s="569" t="s">
        <v>591</v>
      </c>
      <c r="G107" s="524" t="s">
        <v>1875</v>
      </c>
      <c r="H107" s="524" t="s">
        <v>1876</v>
      </c>
      <c r="I107" s="525">
        <v>0</v>
      </c>
      <c r="J107" s="525">
        <v>0</v>
      </c>
      <c r="K107" s="525">
        <v>5488087500</v>
      </c>
      <c r="L107" s="525">
        <v>5488087500</v>
      </c>
      <c r="M107" s="525">
        <v>0</v>
      </c>
      <c r="N107" s="525">
        <v>0</v>
      </c>
      <c r="O107" s="526" t="s">
        <v>1776</v>
      </c>
      <c r="P107" s="527"/>
    </row>
    <row r="108" spans="1:16" s="528" customFormat="1" x14ac:dyDescent="0.25">
      <c r="A108" s="524" t="s">
        <v>447</v>
      </c>
      <c r="B108" s="524" t="s">
        <v>448</v>
      </c>
      <c r="C108" s="546" t="s">
        <v>588</v>
      </c>
      <c r="D108" s="524" t="s">
        <v>589</v>
      </c>
      <c r="E108" s="524" t="s">
        <v>590</v>
      </c>
      <c r="F108" s="569" t="s">
        <v>591</v>
      </c>
      <c r="G108" s="524" t="s">
        <v>1877</v>
      </c>
      <c r="H108" s="524" t="s">
        <v>1878</v>
      </c>
      <c r="I108" s="525">
        <v>0</v>
      </c>
      <c r="J108" s="525">
        <v>0</v>
      </c>
      <c r="K108" s="525">
        <v>15392590000</v>
      </c>
      <c r="L108" s="525">
        <v>15392590000</v>
      </c>
      <c r="M108" s="525">
        <v>0</v>
      </c>
      <c r="N108" s="525">
        <v>0</v>
      </c>
      <c r="O108" s="526" t="s">
        <v>1776</v>
      </c>
      <c r="P108" s="527"/>
    </row>
    <row r="109" spans="1:16" s="528" customFormat="1" x14ac:dyDescent="0.25">
      <c r="A109" s="524" t="s">
        <v>447</v>
      </c>
      <c r="B109" s="524" t="s">
        <v>448</v>
      </c>
      <c r="C109" s="546" t="s">
        <v>588</v>
      </c>
      <c r="D109" s="524" t="s">
        <v>589</v>
      </c>
      <c r="E109" s="524" t="s">
        <v>590</v>
      </c>
      <c r="F109" s="569" t="s">
        <v>591</v>
      </c>
      <c r="G109" s="524" t="s">
        <v>1879</v>
      </c>
      <c r="H109" s="524" t="s">
        <v>1880</v>
      </c>
      <c r="I109" s="525">
        <v>0</v>
      </c>
      <c r="J109" s="525">
        <v>0</v>
      </c>
      <c r="K109" s="525">
        <v>1515883154</v>
      </c>
      <c r="L109" s="525">
        <v>1515883154</v>
      </c>
      <c r="M109" s="525">
        <v>0</v>
      </c>
      <c r="N109" s="525">
        <v>0</v>
      </c>
      <c r="O109" s="526" t="s">
        <v>1776</v>
      </c>
      <c r="P109" s="527"/>
    </row>
    <row r="110" spans="1:16" s="528" customFormat="1" x14ac:dyDescent="0.25">
      <c r="A110" s="524" t="s">
        <v>447</v>
      </c>
      <c r="B110" s="524" t="s">
        <v>448</v>
      </c>
      <c r="C110" s="546" t="s">
        <v>588</v>
      </c>
      <c r="D110" s="524" t="s">
        <v>589</v>
      </c>
      <c r="E110" s="524" t="s">
        <v>590</v>
      </c>
      <c r="F110" s="569" t="s">
        <v>591</v>
      </c>
      <c r="G110" s="524" t="s">
        <v>1881</v>
      </c>
      <c r="H110" s="524" t="s">
        <v>1882</v>
      </c>
      <c r="I110" s="525">
        <v>0</v>
      </c>
      <c r="J110" s="525">
        <v>0</v>
      </c>
      <c r="K110" s="525">
        <v>8047500000</v>
      </c>
      <c r="L110" s="525">
        <v>8047500000</v>
      </c>
      <c r="M110" s="525">
        <v>0</v>
      </c>
      <c r="N110" s="525">
        <v>0</v>
      </c>
      <c r="O110" s="526" t="s">
        <v>1776</v>
      </c>
      <c r="P110" s="527"/>
    </row>
    <row r="111" spans="1:16" s="528" customFormat="1" x14ac:dyDescent="0.25">
      <c r="A111" s="524" t="s">
        <v>447</v>
      </c>
      <c r="B111" s="524" t="s">
        <v>448</v>
      </c>
      <c r="C111" s="546" t="s">
        <v>588</v>
      </c>
      <c r="D111" s="524" t="s">
        <v>589</v>
      </c>
      <c r="E111" s="524" t="s">
        <v>590</v>
      </c>
      <c r="F111" s="569" t="s">
        <v>591</v>
      </c>
      <c r="G111" s="524" t="s">
        <v>1883</v>
      </c>
      <c r="H111" s="524" t="s">
        <v>1884</v>
      </c>
      <c r="I111" s="525">
        <v>0</v>
      </c>
      <c r="J111" s="525">
        <v>0</v>
      </c>
      <c r="K111" s="525">
        <v>285798000</v>
      </c>
      <c r="L111" s="525">
        <v>285798000</v>
      </c>
      <c r="M111" s="525">
        <v>0</v>
      </c>
      <c r="N111" s="525">
        <v>0</v>
      </c>
      <c r="O111" s="526" t="s">
        <v>1776</v>
      </c>
      <c r="P111" s="527"/>
    </row>
    <row r="112" spans="1:16" s="528" customFormat="1" x14ac:dyDescent="0.25">
      <c r="A112" s="524" t="s">
        <v>447</v>
      </c>
      <c r="B112" s="524" t="s">
        <v>448</v>
      </c>
      <c r="C112" s="546" t="s">
        <v>588</v>
      </c>
      <c r="D112" s="524" t="s">
        <v>589</v>
      </c>
      <c r="E112" s="524" t="s">
        <v>590</v>
      </c>
      <c r="F112" s="569" t="s">
        <v>591</v>
      </c>
      <c r="G112" s="524" t="s">
        <v>1885</v>
      </c>
      <c r="H112" s="524" t="s">
        <v>1886</v>
      </c>
      <c r="I112" s="525">
        <v>0</v>
      </c>
      <c r="J112" s="525">
        <v>0</v>
      </c>
      <c r="K112" s="525">
        <v>14235000000</v>
      </c>
      <c r="L112" s="525">
        <v>12427420727</v>
      </c>
      <c r="M112" s="525">
        <v>1807579273</v>
      </c>
      <c r="N112" s="525">
        <v>0</v>
      </c>
      <c r="O112" s="526" t="s">
        <v>1776</v>
      </c>
      <c r="P112" s="527"/>
    </row>
    <row r="113" spans="1:17" s="528" customFormat="1" x14ac:dyDescent="0.25">
      <c r="A113" s="524" t="s">
        <v>447</v>
      </c>
      <c r="B113" s="524" t="s">
        <v>448</v>
      </c>
      <c r="C113" s="546" t="s">
        <v>588</v>
      </c>
      <c r="D113" s="524" t="s">
        <v>589</v>
      </c>
      <c r="E113" s="524" t="s">
        <v>590</v>
      </c>
      <c r="F113" s="569" t="s">
        <v>591</v>
      </c>
      <c r="G113" s="524" t="s">
        <v>1887</v>
      </c>
      <c r="H113" s="524" t="s">
        <v>1888</v>
      </c>
      <c r="I113" s="525">
        <v>0</v>
      </c>
      <c r="J113" s="525">
        <v>0</v>
      </c>
      <c r="K113" s="525">
        <v>15594000000</v>
      </c>
      <c r="L113" s="525">
        <v>1092000000</v>
      </c>
      <c r="M113" s="525">
        <v>14502000000</v>
      </c>
      <c r="N113" s="525">
        <v>0</v>
      </c>
      <c r="O113" s="526" t="s">
        <v>1776</v>
      </c>
      <c r="P113" s="527"/>
    </row>
    <row r="114" spans="1:17" s="528" customFormat="1" x14ac:dyDescent="0.25">
      <c r="A114" s="524" t="s">
        <v>447</v>
      </c>
      <c r="B114" s="524" t="s">
        <v>448</v>
      </c>
      <c r="C114" s="546" t="s">
        <v>588</v>
      </c>
      <c r="D114" s="524" t="s">
        <v>589</v>
      </c>
      <c r="E114" s="524" t="s">
        <v>590</v>
      </c>
      <c r="F114" s="569" t="s">
        <v>591</v>
      </c>
      <c r="G114" s="524" t="s">
        <v>1889</v>
      </c>
      <c r="H114" s="524" t="s">
        <v>1890</v>
      </c>
      <c r="I114" s="525">
        <v>0</v>
      </c>
      <c r="J114" s="525">
        <v>0</v>
      </c>
      <c r="K114" s="525">
        <v>45632850</v>
      </c>
      <c r="L114" s="525">
        <v>45632850</v>
      </c>
      <c r="M114" s="525">
        <v>0</v>
      </c>
      <c r="N114" s="525">
        <v>0</v>
      </c>
      <c r="O114" s="526" t="s">
        <v>1776</v>
      </c>
      <c r="P114" s="527"/>
    </row>
    <row r="115" spans="1:17" s="528" customFormat="1" x14ac:dyDescent="0.25">
      <c r="A115" s="524" t="s">
        <v>447</v>
      </c>
      <c r="B115" s="524" t="s">
        <v>448</v>
      </c>
      <c r="C115" s="546" t="s">
        <v>588</v>
      </c>
      <c r="D115" s="524" t="s">
        <v>589</v>
      </c>
      <c r="E115" s="524" t="s">
        <v>590</v>
      </c>
      <c r="F115" s="569" t="s">
        <v>591</v>
      </c>
      <c r="G115" s="524" t="s">
        <v>1891</v>
      </c>
      <c r="H115" s="524" t="s">
        <v>1892</v>
      </c>
      <c r="I115" s="525">
        <v>0</v>
      </c>
      <c r="J115" s="525">
        <v>0</v>
      </c>
      <c r="K115" s="525">
        <v>1479339840</v>
      </c>
      <c r="L115" s="525">
        <v>0</v>
      </c>
      <c r="M115" s="525">
        <v>1479339840</v>
      </c>
      <c r="N115" s="525">
        <v>0</v>
      </c>
      <c r="O115" s="526" t="s">
        <v>1776</v>
      </c>
      <c r="P115" s="527"/>
    </row>
    <row r="116" spans="1:17" s="528" customFormat="1" x14ac:dyDescent="0.25">
      <c r="A116" s="524" t="s">
        <v>447</v>
      </c>
      <c r="B116" s="524" t="s">
        <v>448</v>
      </c>
      <c r="C116" s="546" t="s">
        <v>588</v>
      </c>
      <c r="D116" s="524" t="s">
        <v>589</v>
      </c>
      <c r="E116" s="524" t="s">
        <v>590</v>
      </c>
      <c r="F116" s="569" t="s">
        <v>591</v>
      </c>
      <c r="G116" s="524" t="s">
        <v>1893</v>
      </c>
      <c r="H116" s="524" t="s">
        <v>1894</v>
      </c>
      <c r="I116" s="525">
        <v>0</v>
      </c>
      <c r="J116" s="525">
        <v>0</v>
      </c>
      <c r="K116" s="525">
        <v>2805000000</v>
      </c>
      <c r="L116" s="525">
        <v>0</v>
      </c>
      <c r="M116" s="525">
        <v>2805000000</v>
      </c>
      <c r="N116" s="525">
        <v>0</v>
      </c>
      <c r="O116" s="526" t="s">
        <v>1776</v>
      </c>
      <c r="P116" s="527"/>
    </row>
    <row r="117" spans="1:17" s="528" customFormat="1" x14ac:dyDescent="0.25">
      <c r="A117" s="524" t="s">
        <v>447</v>
      </c>
      <c r="B117" s="524" t="s">
        <v>448</v>
      </c>
      <c r="C117" s="546" t="s">
        <v>588</v>
      </c>
      <c r="D117" s="524" t="s">
        <v>589</v>
      </c>
      <c r="E117" s="524" t="s">
        <v>590</v>
      </c>
      <c r="F117" s="569" t="s">
        <v>591</v>
      </c>
      <c r="G117" s="524" t="s">
        <v>1895</v>
      </c>
      <c r="H117" s="524" t="s">
        <v>1896</v>
      </c>
      <c r="I117" s="525">
        <v>0</v>
      </c>
      <c r="J117" s="525">
        <v>0</v>
      </c>
      <c r="K117" s="525">
        <v>44132446807</v>
      </c>
      <c r="L117" s="525">
        <v>12800526891</v>
      </c>
      <c r="M117" s="525">
        <v>31331919916</v>
      </c>
      <c r="N117" s="525">
        <v>0</v>
      </c>
      <c r="O117" s="526" t="s">
        <v>1776</v>
      </c>
      <c r="P117" s="527"/>
    </row>
    <row r="118" spans="1:17" s="528" customFormat="1" x14ac:dyDescent="0.25">
      <c r="A118" s="524" t="s">
        <v>447</v>
      </c>
      <c r="B118" s="524" t="s">
        <v>448</v>
      </c>
      <c r="C118" s="546" t="s">
        <v>588</v>
      </c>
      <c r="D118" s="524" t="s">
        <v>589</v>
      </c>
      <c r="E118" s="524" t="s">
        <v>590</v>
      </c>
      <c r="F118" s="569" t="s">
        <v>591</v>
      </c>
      <c r="G118" s="524" t="s">
        <v>1897</v>
      </c>
      <c r="H118" s="524" t="s">
        <v>1898</v>
      </c>
      <c r="I118" s="525">
        <v>0</v>
      </c>
      <c r="J118" s="525">
        <v>0</v>
      </c>
      <c r="K118" s="525">
        <v>1100000000</v>
      </c>
      <c r="L118" s="525">
        <v>1100000000</v>
      </c>
      <c r="M118" s="525">
        <v>0</v>
      </c>
      <c r="N118" s="525">
        <v>0</v>
      </c>
      <c r="O118" s="526" t="s">
        <v>1776</v>
      </c>
      <c r="P118" s="527"/>
    </row>
    <row r="119" spans="1:17" s="528" customFormat="1" x14ac:dyDescent="0.25">
      <c r="A119" s="524" t="s">
        <v>447</v>
      </c>
      <c r="B119" s="524" t="s">
        <v>448</v>
      </c>
      <c r="C119" s="546" t="s">
        <v>588</v>
      </c>
      <c r="D119" s="524" t="s">
        <v>589</v>
      </c>
      <c r="E119" s="524" t="s">
        <v>590</v>
      </c>
      <c r="F119" s="569" t="s">
        <v>591</v>
      </c>
      <c r="G119" s="524" t="s">
        <v>1899</v>
      </c>
      <c r="H119" s="524" t="s">
        <v>1900</v>
      </c>
      <c r="I119" s="525">
        <v>0</v>
      </c>
      <c r="J119" s="525">
        <v>0</v>
      </c>
      <c r="K119" s="525">
        <v>5500000000</v>
      </c>
      <c r="L119" s="525">
        <v>5500000000</v>
      </c>
      <c r="M119" s="525">
        <v>0</v>
      </c>
      <c r="N119" s="525">
        <v>0</v>
      </c>
      <c r="O119" s="526" t="s">
        <v>1776</v>
      </c>
      <c r="P119" s="527"/>
    </row>
    <row r="120" spans="1:17" s="528" customFormat="1" x14ac:dyDescent="0.25">
      <c r="A120" s="524" t="s">
        <v>447</v>
      </c>
      <c r="B120" s="524" t="s">
        <v>448</v>
      </c>
      <c r="C120" s="546" t="s">
        <v>588</v>
      </c>
      <c r="D120" s="524" t="s">
        <v>589</v>
      </c>
      <c r="E120" s="524" t="s">
        <v>590</v>
      </c>
      <c r="F120" s="569" t="s">
        <v>591</v>
      </c>
      <c r="G120" s="524" t="s">
        <v>1901</v>
      </c>
      <c r="H120" s="524" t="s">
        <v>1902</v>
      </c>
      <c r="I120" s="525">
        <v>0</v>
      </c>
      <c r="J120" s="525">
        <v>0</v>
      </c>
      <c r="K120" s="525">
        <v>1750000000</v>
      </c>
      <c r="L120" s="525">
        <v>1750000000</v>
      </c>
      <c r="M120" s="525">
        <v>0</v>
      </c>
      <c r="N120" s="525">
        <v>0</v>
      </c>
      <c r="O120" s="526" t="s">
        <v>1776</v>
      </c>
      <c r="P120" s="527"/>
    </row>
    <row r="121" spans="1:17" s="528" customFormat="1" x14ac:dyDescent="0.25">
      <c r="A121" s="524" t="s">
        <v>447</v>
      </c>
      <c r="B121" s="524" t="s">
        <v>448</v>
      </c>
      <c r="C121" s="546" t="s">
        <v>588</v>
      </c>
      <c r="D121" s="524" t="s">
        <v>589</v>
      </c>
      <c r="E121" s="524" t="s">
        <v>590</v>
      </c>
      <c r="F121" s="569" t="s">
        <v>591</v>
      </c>
      <c r="G121" s="524" t="s">
        <v>1903</v>
      </c>
      <c r="H121" s="524" t="s">
        <v>1904</v>
      </c>
      <c r="I121" s="525">
        <v>0</v>
      </c>
      <c r="J121" s="525">
        <v>0</v>
      </c>
      <c r="K121" s="525">
        <v>153500000</v>
      </c>
      <c r="L121" s="525">
        <v>153500000</v>
      </c>
      <c r="M121" s="525">
        <v>0</v>
      </c>
      <c r="N121" s="525">
        <v>0</v>
      </c>
      <c r="O121" s="526" t="s">
        <v>1776</v>
      </c>
      <c r="P121" s="527"/>
    </row>
    <row r="122" spans="1:17" s="528" customFormat="1" x14ac:dyDescent="0.25">
      <c r="A122" s="524" t="s">
        <v>447</v>
      </c>
      <c r="B122" s="524" t="s">
        <v>448</v>
      </c>
      <c r="C122" s="546" t="s">
        <v>588</v>
      </c>
      <c r="D122" s="524" t="s">
        <v>589</v>
      </c>
      <c r="E122" s="524" t="s">
        <v>590</v>
      </c>
      <c r="F122" s="569" t="s">
        <v>591</v>
      </c>
      <c r="G122" s="524" t="s">
        <v>1905</v>
      </c>
      <c r="H122" s="524" t="s">
        <v>1906</v>
      </c>
      <c r="I122" s="525">
        <v>0</v>
      </c>
      <c r="J122" s="525">
        <v>0</v>
      </c>
      <c r="K122" s="525">
        <v>41125000</v>
      </c>
      <c r="L122" s="525">
        <v>41125000</v>
      </c>
      <c r="M122" s="525">
        <v>0</v>
      </c>
      <c r="N122" s="525">
        <v>0</v>
      </c>
      <c r="O122" s="526" t="s">
        <v>1776</v>
      </c>
      <c r="P122" s="527"/>
    </row>
    <row r="123" spans="1:17" s="528" customFormat="1" x14ac:dyDescent="0.25">
      <c r="A123" s="524" t="s">
        <v>447</v>
      </c>
      <c r="B123" s="524" t="s">
        <v>448</v>
      </c>
      <c r="C123" s="546" t="s">
        <v>588</v>
      </c>
      <c r="D123" s="524" t="s">
        <v>589</v>
      </c>
      <c r="E123" s="524" t="s">
        <v>590</v>
      </c>
      <c r="F123" s="569" t="s">
        <v>591</v>
      </c>
      <c r="G123" s="524" t="s">
        <v>1907</v>
      </c>
      <c r="H123" s="524" t="s">
        <v>1908</v>
      </c>
      <c r="I123" s="525">
        <v>0</v>
      </c>
      <c r="J123" s="525">
        <v>0</v>
      </c>
      <c r="K123" s="525">
        <v>36500000</v>
      </c>
      <c r="L123" s="525">
        <v>36500000</v>
      </c>
      <c r="M123" s="525">
        <v>0</v>
      </c>
      <c r="N123" s="525">
        <v>0</v>
      </c>
      <c r="O123" s="526" t="s">
        <v>1776</v>
      </c>
      <c r="P123" s="527"/>
    </row>
    <row r="124" spans="1:17" s="528" customFormat="1" x14ac:dyDescent="0.25">
      <c r="A124" s="524" t="s">
        <v>447</v>
      </c>
      <c r="B124" s="524" t="s">
        <v>448</v>
      </c>
      <c r="C124" s="546" t="s">
        <v>588</v>
      </c>
      <c r="D124" s="524" t="s">
        <v>589</v>
      </c>
      <c r="E124" s="524" t="s">
        <v>590</v>
      </c>
      <c r="F124" s="569" t="s">
        <v>591</v>
      </c>
      <c r="G124" s="524" t="s">
        <v>1909</v>
      </c>
      <c r="H124" s="524" t="s">
        <v>1910</v>
      </c>
      <c r="I124" s="525">
        <v>0</v>
      </c>
      <c r="J124" s="525">
        <v>0</v>
      </c>
      <c r="K124" s="525">
        <v>3970000000</v>
      </c>
      <c r="L124" s="525">
        <v>3970000000</v>
      </c>
      <c r="M124" s="525">
        <v>0</v>
      </c>
      <c r="N124" s="525">
        <v>0</v>
      </c>
      <c r="O124" s="526" t="s">
        <v>1776</v>
      </c>
      <c r="P124" s="527"/>
    </row>
    <row r="125" spans="1:17" s="528" customFormat="1" x14ac:dyDescent="0.25">
      <c r="A125" s="524" t="s">
        <v>447</v>
      </c>
      <c r="B125" s="524" t="s">
        <v>448</v>
      </c>
      <c r="C125" s="546" t="s">
        <v>588</v>
      </c>
      <c r="D125" s="524" t="s">
        <v>589</v>
      </c>
      <c r="E125" s="524" t="s">
        <v>590</v>
      </c>
      <c r="F125" s="569" t="s">
        <v>591</v>
      </c>
      <c r="G125" s="524" t="s">
        <v>1911</v>
      </c>
      <c r="H125" s="524" t="s">
        <v>1912</v>
      </c>
      <c r="I125" s="525">
        <v>0</v>
      </c>
      <c r="J125" s="525">
        <v>0</v>
      </c>
      <c r="K125" s="525">
        <v>5625000000</v>
      </c>
      <c r="L125" s="525">
        <v>0</v>
      </c>
      <c r="M125" s="525">
        <v>5625000000</v>
      </c>
      <c r="N125" s="525">
        <v>0</v>
      </c>
      <c r="O125" s="526" t="s">
        <v>1776</v>
      </c>
      <c r="P125" s="529">
        <v>0</v>
      </c>
      <c r="Q125" s="528">
        <v>1</v>
      </c>
    </row>
    <row r="126" spans="1:17" s="528" customFormat="1" x14ac:dyDescent="0.25">
      <c r="A126" s="524" t="s">
        <v>447</v>
      </c>
      <c r="B126" s="524" t="s">
        <v>448</v>
      </c>
      <c r="C126" s="546" t="s">
        <v>588</v>
      </c>
      <c r="D126" s="524" t="s">
        <v>589</v>
      </c>
      <c r="E126" s="524" t="s">
        <v>624</v>
      </c>
      <c r="F126" s="569" t="s">
        <v>625</v>
      </c>
      <c r="G126" s="524" t="s">
        <v>577</v>
      </c>
      <c r="H126" s="524" t="s">
        <v>578</v>
      </c>
      <c r="I126" s="525">
        <v>1499920257399</v>
      </c>
      <c r="J126" s="525">
        <v>0</v>
      </c>
      <c r="K126" s="525">
        <v>0</v>
      </c>
      <c r="L126" s="525">
        <v>1125179089908</v>
      </c>
      <c r="M126" s="525">
        <v>374741167491</v>
      </c>
      <c r="N126" s="525">
        <v>0</v>
      </c>
      <c r="O126" s="526" t="s">
        <v>1774</v>
      </c>
      <c r="P126" s="529">
        <v>57349788190</v>
      </c>
      <c r="Q126" s="528">
        <v>6</v>
      </c>
    </row>
    <row r="127" spans="1:17" s="528" customFormat="1" x14ac:dyDescent="0.25">
      <c r="A127" s="524" t="s">
        <v>447</v>
      </c>
      <c r="B127" s="524" t="s">
        <v>448</v>
      </c>
      <c r="C127" s="546" t="s">
        <v>588</v>
      </c>
      <c r="D127" s="524" t="s">
        <v>589</v>
      </c>
      <c r="E127" s="524" t="s">
        <v>624</v>
      </c>
      <c r="F127" s="569" t="s">
        <v>625</v>
      </c>
      <c r="G127" s="524" t="s">
        <v>579</v>
      </c>
      <c r="H127" s="524" t="s">
        <v>167</v>
      </c>
      <c r="I127" s="525">
        <v>534087091898</v>
      </c>
      <c r="J127" s="525">
        <v>0</v>
      </c>
      <c r="K127" s="525">
        <v>82886576813</v>
      </c>
      <c r="L127" s="525">
        <v>513664758010</v>
      </c>
      <c r="M127" s="525">
        <v>103308910701</v>
      </c>
      <c r="N127" s="525">
        <v>0</v>
      </c>
      <c r="O127" s="526" t="s">
        <v>1774</v>
      </c>
      <c r="P127" s="529">
        <v>45959122511</v>
      </c>
      <c r="Q127" s="528">
        <v>39</v>
      </c>
    </row>
    <row r="128" spans="1:17" s="528" customFormat="1" x14ac:dyDescent="0.25">
      <c r="A128" s="524" t="s">
        <v>447</v>
      </c>
      <c r="B128" s="524" t="s">
        <v>448</v>
      </c>
      <c r="C128" s="546" t="s">
        <v>588</v>
      </c>
      <c r="D128" s="524" t="s">
        <v>589</v>
      </c>
      <c r="E128" s="524" t="s">
        <v>624</v>
      </c>
      <c r="F128" s="569" t="s">
        <v>625</v>
      </c>
      <c r="G128" s="524" t="s">
        <v>626</v>
      </c>
      <c r="H128" s="524" t="s">
        <v>627</v>
      </c>
      <c r="I128" s="525">
        <v>43400065471</v>
      </c>
      <c r="J128" s="525">
        <v>0</v>
      </c>
      <c r="K128" s="525">
        <v>220444584000</v>
      </c>
      <c r="L128" s="525">
        <v>80090257477</v>
      </c>
      <c r="M128" s="525">
        <v>183754391994</v>
      </c>
      <c r="N128" s="525">
        <v>0</v>
      </c>
      <c r="O128" s="526" t="s">
        <v>1774</v>
      </c>
      <c r="P128" s="529">
        <v>0</v>
      </c>
    </row>
    <row r="129" spans="1:16" s="528" customFormat="1" x14ac:dyDescent="0.25">
      <c r="A129" s="524" t="s">
        <v>447</v>
      </c>
      <c r="B129" s="524" t="s">
        <v>448</v>
      </c>
      <c r="C129" s="546" t="s">
        <v>588</v>
      </c>
      <c r="D129" s="524" t="s">
        <v>589</v>
      </c>
      <c r="E129" s="524" t="s">
        <v>624</v>
      </c>
      <c r="F129" s="569" t="s">
        <v>625</v>
      </c>
      <c r="G129" s="524" t="s">
        <v>628</v>
      </c>
      <c r="H129" s="524" t="s">
        <v>629</v>
      </c>
      <c r="I129" s="525">
        <v>133556201875</v>
      </c>
      <c r="J129" s="525">
        <v>0</v>
      </c>
      <c r="K129" s="525">
        <v>2491586256</v>
      </c>
      <c r="L129" s="525">
        <v>136047788131</v>
      </c>
      <c r="M129" s="525">
        <v>0</v>
      </c>
      <c r="N129" s="525">
        <v>0</v>
      </c>
      <c r="O129" s="526" t="s">
        <v>1774</v>
      </c>
      <c r="P129" s="529">
        <v>144154391994</v>
      </c>
    </row>
    <row r="130" spans="1:16" s="528" customFormat="1" x14ac:dyDescent="0.25">
      <c r="A130" s="524" t="s">
        <v>447</v>
      </c>
      <c r="B130" s="524" t="s">
        <v>448</v>
      </c>
      <c r="C130" s="546" t="s">
        <v>588</v>
      </c>
      <c r="D130" s="524" t="s">
        <v>589</v>
      </c>
      <c r="E130" s="524" t="s">
        <v>624</v>
      </c>
      <c r="F130" s="569" t="s">
        <v>625</v>
      </c>
      <c r="G130" s="524" t="s">
        <v>630</v>
      </c>
      <c r="H130" s="524" t="s">
        <v>631</v>
      </c>
      <c r="I130" s="525">
        <v>90066075300</v>
      </c>
      <c r="J130" s="525">
        <v>0</v>
      </c>
      <c r="K130" s="525">
        <v>0</v>
      </c>
      <c r="L130" s="525">
        <v>90066075300</v>
      </c>
      <c r="M130" s="525">
        <v>0</v>
      </c>
      <c r="N130" s="525">
        <v>0</v>
      </c>
      <c r="O130" s="526" t="s">
        <v>1774</v>
      </c>
      <c r="P130" s="529">
        <v>39600000000</v>
      </c>
    </row>
    <row r="131" spans="1:16" s="528" customFormat="1" x14ac:dyDescent="0.25">
      <c r="A131" s="524" t="s">
        <v>447</v>
      </c>
      <c r="B131" s="524" t="s">
        <v>448</v>
      </c>
      <c r="C131" s="546" t="s">
        <v>588</v>
      </c>
      <c r="D131" s="524" t="s">
        <v>589</v>
      </c>
      <c r="E131" s="524" t="s">
        <v>624</v>
      </c>
      <c r="F131" s="569" t="s">
        <v>625</v>
      </c>
      <c r="G131" s="524" t="s">
        <v>634</v>
      </c>
      <c r="H131" s="524" t="s">
        <v>635</v>
      </c>
      <c r="I131" s="525">
        <v>179822160000</v>
      </c>
      <c r="J131" s="525">
        <v>0</v>
      </c>
      <c r="K131" s="525">
        <v>0</v>
      </c>
      <c r="L131" s="525">
        <v>179822160000</v>
      </c>
      <c r="M131" s="525">
        <v>0</v>
      </c>
      <c r="N131" s="525">
        <v>0</v>
      </c>
      <c r="O131" s="526" t="s">
        <v>1774</v>
      </c>
      <c r="P131" s="529"/>
    </row>
    <row r="132" spans="1:16" s="528" customFormat="1" x14ac:dyDescent="0.25">
      <c r="A132" s="524" t="s">
        <v>447</v>
      </c>
      <c r="B132" s="524" t="s">
        <v>448</v>
      </c>
      <c r="C132" s="546" t="s">
        <v>588</v>
      </c>
      <c r="D132" s="524" t="s">
        <v>589</v>
      </c>
      <c r="E132" s="524" t="s">
        <v>624</v>
      </c>
      <c r="F132" s="569" t="s">
        <v>625</v>
      </c>
      <c r="G132" s="524" t="s">
        <v>636</v>
      </c>
      <c r="H132" s="524" t="s">
        <v>637</v>
      </c>
      <c r="I132" s="525">
        <v>41598619625</v>
      </c>
      <c r="J132" s="525">
        <v>0</v>
      </c>
      <c r="K132" s="525">
        <v>0</v>
      </c>
      <c r="L132" s="525">
        <v>39737990465</v>
      </c>
      <c r="M132" s="525">
        <v>1860629160</v>
      </c>
      <c r="N132" s="525">
        <v>0</v>
      </c>
      <c r="O132" s="526" t="s">
        <v>1774</v>
      </c>
      <c r="P132" s="529">
        <v>30943754625</v>
      </c>
    </row>
    <row r="133" spans="1:16" s="528" customFormat="1" x14ac:dyDescent="0.25">
      <c r="A133" s="524" t="s">
        <v>447</v>
      </c>
      <c r="B133" s="524" t="s">
        <v>448</v>
      </c>
      <c r="C133" s="546" t="s">
        <v>588</v>
      </c>
      <c r="D133" s="524" t="s">
        <v>589</v>
      </c>
      <c r="E133" s="524" t="s">
        <v>624</v>
      </c>
      <c r="F133" s="569" t="s">
        <v>625</v>
      </c>
      <c r="G133" s="524" t="s">
        <v>638</v>
      </c>
      <c r="H133" s="524" t="s">
        <v>639</v>
      </c>
      <c r="I133" s="525">
        <v>116385918000</v>
      </c>
      <c r="J133" s="525">
        <v>0</v>
      </c>
      <c r="K133" s="525">
        <v>0</v>
      </c>
      <c r="L133" s="525">
        <v>0</v>
      </c>
      <c r="M133" s="525">
        <v>116385918000</v>
      </c>
      <c r="N133" s="525">
        <v>0</v>
      </c>
      <c r="O133" s="526" t="s">
        <v>1774</v>
      </c>
      <c r="P133" s="529">
        <v>8794235840</v>
      </c>
    </row>
    <row r="134" spans="1:16" s="528" customFormat="1" x14ac:dyDescent="0.25">
      <c r="A134" s="524" t="s">
        <v>447</v>
      </c>
      <c r="B134" s="524" t="s">
        <v>448</v>
      </c>
      <c r="C134" s="546" t="s">
        <v>588</v>
      </c>
      <c r="D134" s="524" t="s">
        <v>589</v>
      </c>
      <c r="E134" s="524" t="s">
        <v>624</v>
      </c>
      <c r="F134" s="569" t="s">
        <v>625</v>
      </c>
      <c r="G134" s="524" t="s">
        <v>640</v>
      </c>
      <c r="H134" s="524" t="s">
        <v>641</v>
      </c>
      <c r="I134" s="525">
        <v>24311442115</v>
      </c>
      <c r="J134" s="525">
        <v>0</v>
      </c>
      <c r="K134" s="525">
        <v>0</v>
      </c>
      <c r="L134" s="525">
        <v>5190917192</v>
      </c>
      <c r="M134" s="525">
        <v>19120524923</v>
      </c>
      <c r="N134" s="525">
        <v>0</v>
      </c>
      <c r="O134" s="526" t="s">
        <v>1774</v>
      </c>
      <c r="P134" s="530">
        <v>56319318000</v>
      </c>
    </row>
    <row r="135" spans="1:16" s="528" customFormat="1" x14ac:dyDescent="0.25">
      <c r="A135" s="524" t="s">
        <v>447</v>
      </c>
      <c r="B135" s="524" t="s">
        <v>448</v>
      </c>
      <c r="C135" s="546" t="s">
        <v>588</v>
      </c>
      <c r="D135" s="524" t="s">
        <v>589</v>
      </c>
      <c r="E135" s="524" t="s">
        <v>624</v>
      </c>
      <c r="F135" s="569" t="s">
        <v>625</v>
      </c>
      <c r="G135" s="524" t="s">
        <v>522</v>
      </c>
      <c r="H135" s="524" t="s">
        <v>523</v>
      </c>
      <c r="I135" s="525">
        <v>67357392154</v>
      </c>
      <c r="J135" s="525">
        <v>0</v>
      </c>
      <c r="K135" s="525">
        <v>0</v>
      </c>
      <c r="L135" s="525">
        <v>67357392154</v>
      </c>
      <c r="M135" s="525">
        <v>0</v>
      </c>
      <c r="N135" s="525">
        <v>0</v>
      </c>
      <c r="O135" s="526" t="s">
        <v>1774</v>
      </c>
      <c r="P135" s="530">
        <v>16271388000</v>
      </c>
    </row>
    <row r="136" spans="1:16" s="528" customFormat="1" x14ac:dyDescent="0.25">
      <c r="A136" s="524" t="s">
        <v>447</v>
      </c>
      <c r="B136" s="524" t="s">
        <v>448</v>
      </c>
      <c r="C136" s="546" t="s">
        <v>588</v>
      </c>
      <c r="D136" s="524" t="s">
        <v>589</v>
      </c>
      <c r="E136" s="524" t="s">
        <v>624</v>
      </c>
      <c r="F136" s="569" t="s">
        <v>625</v>
      </c>
      <c r="G136" s="524" t="s">
        <v>642</v>
      </c>
      <c r="H136" s="524" t="s">
        <v>643</v>
      </c>
      <c r="I136" s="525">
        <v>14651582367</v>
      </c>
      <c r="J136" s="525">
        <v>0</v>
      </c>
      <c r="K136" s="525">
        <v>0</v>
      </c>
      <c r="L136" s="525">
        <v>14651582367</v>
      </c>
      <c r="M136" s="525">
        <v>0</v>
      </c>
      <c r="N136" s="525">
        <v>0</v>
      </c>
      <c r="O136" s="526" t="s">
        <v>1774</v>
      </c>
      <c r="P136" s="530">
        <v>11710212000</v>
      </c>
    </row>
    <row r="137" spans="1:16" s="528" customFormat="1" x14ac:dyDescent="0.25">
      <c r="A137" s="524" t="s">
        <v>447</v>
      </c>
      <c r="B137" s="524" t="s">
        <v>448</v>
      </c>
      <c r="C137" s="546" t="s">
        <v>588</v>
      </c>
      <c r="D137" s="524" t="s">
        <v>589</v>
      </c>
      <c r="E137" s="524" t="s">
        <v>624</v>
      </c>
      <c r="F137" s="569" t="s">
        <v>625</v>
      </c>
      <c r="G137" s="524" t="s">
        <v>644</v>
      </c>
      <c r="H137" s="524" t="s">
        <v>645</v>
      </c>
      <c r="I137" s="525">
        <v>57707761250</v>
      </c>
      <c r="J137" s="525">
        <v>0</v>
      </c>
      <c r="K137" s="525">
        <v>0</v>
      </c>
      <c r="L137" s="525">
        <v>0</v>
      </c>
      <c r="M137" s="525">
        <v>57707761250</v>
      </c>
      <c r="N137" s="525">
        <v>0</v>
      </c>
      <c r="O137" s="526" t="s">
        <v>1774</v>
      </c>
      <c r="P137" s="530">
        <v>32085000000</v>
      </c>
    </row>
    <row r="138" spans="1:16" s="528" customFormat="1" x14ac:dyDescent="0.25">
      <c r="A138" s="524" t="s">
        <v>447</v>
      </c>
      <c r="B138" s="524" t="s">
        <v>448</v>
      </c>
      <c r="C138" s="546" t="s">
        <v>588</v>
      </c>
      <c r="D138" s="524" t="s">
        <v>589</v>
      </c>
      <c r="E138" s="524" t="s">
        <v>624</v>
      </c>
      <c r="F138" s="569" t="s">
        <v>625</v>
      </c>
      <c r="G138" s="524" t="s">
        <v>646</v>
      </c>
      <c r="H138" s="524" t="s">
        <v>647</v>
      </c>
      <c r="I138" s="525">
        <v>0</v>
      </c>
      <c r="J138" s="525">
        <v>0</v>
      </c>
      <c r="K138" s="525">
        <v>83552800489</v>
      </c>
      <c r="L138" s="525">
        <v>0</v>
      </c>
      <c r="M138" s="525">
        <v>83552800489</v>
      </c>
      <c r="N138" s="525">
        <v>0</v>
      </c>
      <c r="O138" s="526" t="s">
        <v>1774</v>
      </c>
      <c r="P138" s="530">
        <v>20637500000</v>
      </c>
    </row>
    <row r="139" spans="1:16" s="528" customFormat="1" x14ac:dyDescent="0.25">
      <c r="A139" s="524" t="s">
        <v>447</v>
      </c>
      <c r="B139" s="524" t="s">
        <v>448</v>
      </c>
      <c r="C139" s="546" t="s">
        <v>588</v>
      </c>
      <c r="D139" s="524" t="s">
        <v>589</v>
      </c>
      <c r="E139" s="524" t="s">
        <v>624</v>
      </c>
      <c r="F139" s="569" t="s">
        <v>625</v>
      </c>
      <c r="G139" s="524" t="s">
        <v>648</v>
      </c>
      <c r="H139" s="524" t="s">
        <v>649</v>
      </c>
      <c r="I139" s="525">
        <v>0</v>
      </c>
      <c r="J139" s="525">
        <v>0</v>
      </c>
      <c r="K139" s="525">
        <v>102830348500</v>
      </c>
      <c r="L139" s="525">
        <v>79491567657</v>
      </c>
      <c r="M139" s="525">
        <v>23338780843</v>
      </c>
      <c r="N139" s="525">
        <v>0</v>
      </c>
      <c r="O139" s="526" t="s">
        <v>1774</v>
      </c>
      <c r="P139" s="530">
        <v>19247643750</v>
      </c>
    </row>
    <row r="140" spans="1:16" s="528" customFormat="1" x14ac:dyDescent="0.25">
      <c r="A140" s="524" t="s">
        <v>447</v>
      </c>
      <c r="B140" s="524" t="s">
        <v>448</v>
      </c>
      <c r="C140" s="546" t="s">
        <v>588</v>
      </c>
      <c r="D140" s="524" t="s">
        <v>589</v>
      </c>
      <c r="E140" s="524" t="s">
        <v>624</v>
      </c>
      <c r="F140" s="569" t="s">
        <v>625</v>
      </c>
      <c r="G140" s="524" t="s">
        <v>650</v>
      </c>
      <c r="H140" s="524" t="s">
        <v>651</v>
      </c>
      <c r="I140" s="525">
        <v>0</v>
      </c>
      <c r="J140" s="525">
        <v>0</v>
      </c>
      <c r="K140" s="525">
        <v>27170000000</v>
      </c>
      <c r="L140" s="525">
        <v>0</v>
      </c>
      <c r="M140" s="525">
        <v>27170000000</v>
      </c>
      <c r="N140" s="525">
        <v>0</v>
      </c>
      <c r="O140" s="526" t="s">
        <v>1774</v>
      </c>
      <c r="P140" s="530">
        <v>17822617500</v>
      </c>
    </row>
    <row r="141" spans="1:16" s="528" customFormat="1" x14ac:dyDescent="0.25">
      <c r="A141" s="524" t="s">
        <v>447</v>
      </c>
      <c r="B141" s="524" t="s">
        <v>448</v>
      </c>
      <c r="C141" s="546" t="s">
        <v>588</v>
      </c>
      <c r="D141" s="524" t="s">
        <v>589</v>
      </c>
      <c r="E141" s="524" t="s">
        <v>624</v>
      </c>
      <c r="F141" s="569" t="s">
        <v>625</v>
      </c>
      <c r="G141" s="524" t="s">
        <v>652</v>
      </c>
      <c r="H141" s="524" t="s">
        <v>653</v>
      </c>
      <c r="I141" s="525">
        <v>161872095000</v>
      </c>
      <c r="J141" s="525">
        <v>0</v>
      </c>
      <c r="K141" s="525">
        <v>0</v>
      </c>
      <c r="L141" s="525">
        <v>0</v>
      </c>
      <c r="M141" s="525">
        <v>161872095000</v>
      </c>
      <c r="N141" s="525">
        <v>0</v>
      </c>
      <c r="O141" s="526" t="s">
        <v>1774</v>
      </c>
      <c r="P141" s="527"/>
    </row>
    <row r="142" spans="1:16" s="528" customFormat="1" x14ac:dyDescent="0.25">
      <c r="A142" s="524" t="s">
        <v>447</v>
      </c>
      <c r="B142" s="524" t="s">
        <v>448</v>
      </c>
      <c r="C142" s="546" t="s">
        <v>588</v>
      </c>
      <c r="D142" s="524" t="s">
        <v>589</v>
      </c>
      <c r="E142" s="524" t="s">
        <v>624</v>
      </c>
      <c r="F142" s="569" t="s">
        <v>625</v>
      </c>
      <c r="G142" s="524" t="s">
        <v>654</v>
      </c>
      <c r="H142" s="524" t="s">
        <v>655</v>
      </c>
      <c r="I142" s="525">
        <v>12142200000</v>
      </c>
      <c r="J142" s="525">
        <v>0</v>
      </c>
      <c r="K142" s="525">
        <v>0</v>
      </c>
      <c r="L142" s="525">
        <v>0</v>
      </c>
      <c r="M142" s="525">
        <v>12142200000</v>
      </c>
      <c r="N142" s="525">
        <v>0</v>
      </c>
      <c r="O142" s="526" t="s">
        <v>1774</v>
      </c>
      <c r="P142" s="527"/>
    </row>
    <row r="143" spans="1:16" s="528" customFormat="1" x14ac:dyDescent="0.25">
      <c r="A143" s="524" t="s">
        <v>447</v>
      </c>
      <c r="B143" s="524" t="s">
        <v>448</v>
      </c>
      <c r="C143" s="546" t="s">
        <v>588</v>
      </c>
      <c r="D143" s="524" t="s">
        <v>589</v>
      </c>
      <c r="E143" s="524" t="s">
        <v>624</v>
      </c>
      <c r="F143" s="569" t="s">
        <v>625</v>
      </c>
      <c r="G143" s="524" t="s">
        <v>656</v>
      </c>
      <c r="H143" s="524" t="s">
        <v>657</v>
      </c>
      <c r="I143" s="525">
        <v>0</v>
      </c>
      <c r="J143" s="525">
        <v>0</v>
      </c>
      <c r="K143" s="525">
        <v>102335438050</v>
      </c>
      <c r="L143" s="525">
        <v>101368183456</v>
      </c>
      <c r="M143" s="525">
        <v>967254594</v>
      </c>
      <c r="N143" s="525">
        <v>0</v>
      </c>
      <c r="O143" s="526" t="s">
        <v>1774</v>
      </c>
      <c r="P143" s="527"/>
    </row>
    <row r="144" spans="1:16" s="528" customFormat="1" x14ac:dyDescent="0.25">
      <c r="A144" s="524" t="s">
        <v>447</v>
      </c>
      <c r="B144" s="524" t="s">
        <v>448</v>
      </c>
      <c r="C144" s="546" t="s">
        <v>588</v>
      </c>
      <c r="D144" s="524" t="s">
        <v>589</v>
      </c>
      <c r="E144" s="524" t="s">
        <v>624</v>
      </c>
      <c r="F144" s="569" t="s">
        <v>625</v>
      </c>
      <c r="G144" s="524" t="s">
        <v>1380</v>
      </c>
      <c r="H144" s="524" t="s">
        <v>1381</v>
      </c>
      <c r="I144" s="525">
        <v>0</v>
      </c>
      <c r="J144" s="525">
        <v>0</v>
      </c>
      <c r="K144" s="525">
        <v>38960024125</v>
      </c>
      <c r="L144" s="525">
        <v>0</v>
      </c>
      <c r="M144" s="525">
        <v>38960024125</v>
      </c>
      <c r="N144" s="525">
        <v>0</v>
      </c>
      <c r="O144" s="526" t="s">
        <v>1774</v>
      </c>
      <c r="P144" s="527"/>
    </row>
    <row r="145" spans="1:16" s="528" customFormat="1" x14ac:dyDescent="0.25">
      <c r="A145" s="524" t="s">
        <v>447</v>
      </c>
      <c r="B145" s="524" t="s">
        <v>448</v>
      </c>
      <c r="C145" s="546" t="s">
        <v>588</v>
      </c>
      <c r="D145" s="524" t="s">
        <v>589</v>
      </c>
      <c r="E145" s="524" t="s">
        <v>624</v>
      </c>
      <c r="F145" s="569" t="s">
        <v>625</v>
      </c>
      <c r="G145" s="524" t="s">
        <v>1382</v>
      </c>
      <c r="H145" s="524" t="s">
        <v>1383</v>
      </c>
      <c r="I145" s="525">
        <v>0</v>
      </c>
      <c r="J145" s="525">
        <v>0</v>
      </c>
      <c r="K145" s="525">
        <v>130480397806</v>
      </c>
      <c r="L145" s="525">
        <v>0</v>
      </c>
      <c r="M145" s="525">
        <v>130480397806</v>
      </c>
      <c r="N145" s="525">
        <v>0</v>
      </c>
      <c r="O145" s="526" t="s">
        <v>1774</v>
      </c>
      <c r="P145" s="527"/>
    </row>
    <row r="146" spans="1:16" s="528" customFormat="1" x14ac:dyDescent="0.25">
      <c r="A146" s="524" t="s">
        <v>447</v>
      </c>
      <c r="B146" s="524" t="s">
        <v>448</v>
      </c>
      <c r="C146" s="546" t="s">
        <v>588</v>
      </c>
      <c r="D146" s="524" t="s">
        <v>589</v>
      </c>
      <c r="E146" s="524" t="s">
        <v>624</v>
      </c>
      <c r="F146" s="569" t="s">
        <v>625</v>
      </c>
      <c r="G146" s="524" t="s">
        <v>1859</v>
      </c>
      <c r="H146" s="524" t="s">
        <v>1860</v>
      </c>
      <c r="I146" s="525">
        <v>0</v>
      </c>
      <c r="J146" s="525">
        <v>0</v>
      </c>
      <c r="K146" s="525">
        <v>2434498000</v>
      </c>
      <c r="L146" s="525">
        <v>0</v>
      </c>
      <c r="M146" s="525">
        <v>2434498000</v>
      </c>
      <c r="N146" s="525">
        <v>0</v>
      </c>
      <c r="O146" s="526" t="s">
        <v>1774</v>
      </c>
      <c r="P146" s="527"/>
    </row>
    <row r="147" spans="1:16" s="528" customFormat="1" x14ac:dyDescent="0.25">
      <c r="A147" s="524" t="s">
        <v>447</v>
      </c>
      <c r="B147" s="524" t="s">
        <v>448</v>
      </c>
      <c r="C147" s="546" t="s">
        <v>588</v>
      </c>
      <c r="D147" s="524" t="s">
        <v>589</v>
      </c>
      <c r="E147" s="524" t="s">
        <v>624</v>
      </c>
      <c r="F147" s="569" t="s">
        <v>625</v>
      </c>
      <c r="G147" s="524" t="s">
        <v>1913</v>
      </c>
      <c r="H147" s="524" t="s">
        <v>1914</v>
      </c>
      <c r="I147" s="525">
        <v>0</v>
      </c>
      <c r="J147" s="525">
        <v>0</v>
      </c>
      <c r="K147" s="525">
        <v>32290170720</v>
      </c>
      <c r="L147" s="525">
        <v>32290170720</v>
      </c>
      <c r="M147" s="525">
        <v>0</v>
      </c>
      <c r="N147" s="525">
        <v>0</v>
      </c>
      <c r="O147" s="526" t="s">
        <v>1774</v>
      </c>
      <c r="P147" s="527"/>
    </row>
    <row r="148" spans="1:16" s="528" customFormat="1" x14ac:dyDescent="0.25">
      <c r="A148" s="524" t="s">
        <v>447</v>
      </c>
      <c r="B148" s="524" t="s">
        <v>448</v>
      </c>
      <c r="C148" s="546" t="s">
        <v>588</v>
      </c>
      <c r="D148" s="524" t="s">
        <v>589</v>
      </c>
      <c r="E148" s="524" t="s">
        <v>624</v>
      </c>
      <c r="F148" s="569" t="s">
        <v>625</v>
      </c>
      <c r="G148" s="524" t="s">
        <v>1915</v>
      </c>
      <c r="H148" s="524" t="s">
        <v>1916</v>
      </c>
      <c r="I148" s="525">
        <v>0</v>
      </c>
      <c r="J148" s="525">
        <v>0</v>
      </c>
      <c r="K148" s="525">
        <v>96949280511</v>
      </c>
      <c r="L148" s="525">
        <v>0</v>
      </c>
      <c r="M148" s="525">
        <v>96949280511</v>
      </c>
      <c r="N148" s="525">
        <v>0</v>
      </c>
      <c r="O148" s="526" t="s">
        <v>1774</v>
      </c>
      <c r="P148" s="527"/>
    </row>
    <row r="149" spans="1:16" s="528" customFormat="1" x14ac:dyDescent="0.25">
      <c r="A149" s="524" t="s">
        <v>447</v>
      </c>
      <c r="B149" s="524" t="s">
        <v>448</v>
      </c>
      <c r="C149" s="546" t="s">
        <v>588</v>
      </c>
      <c r="D149" s="524" t="s">
        <v>589</v>
      </c>
      <c r="E149" s="524" t="s">
        <v>624</v>
      </c>
      <c r="F149" s="569" t="s">
        <v>625</v>
      </c>
      <c r="G149" s="524" t="s">
        <v>1889</v>
      </c>
      <c r="H149" s="524" t="s">
        <v>1890</v>
      </c>
      <c r="I149" s="525">
        <v>0</v>
      </c>
      <c r="J149" s="525">
        <v>0</v>
      </c>
      <c r="K149" s="525">
        <v>5636122400</v>
      </c>
      <c r="L149" s="525">
        <v>0</v>
      </c>
      <c r="M149" s="525">
        <v>5636122400</v>
      </c>
      <c r="N149" s="525">
        <v>0</v>
      </c>
      <c r="O149" s="526" t="s">
        <v>1774</v>
      </c>
      <c r="P149" s="527"/>
    </row>
    <row r="150" spans="1:16" s="528" customFormat="1" x14ac:dyDescent="0.25">
      <c r="A150" s="524" t="s">
        <v>447</v>
      </c>
      <c r="B150" s="524" t="s">
        <v>448</v>
      </c>
      <c r="C150" s="546" t="s">
        <v>588</v>
      </c>
      <c r="D150" s="524" t="s">
        <v>589</v>
      </c>
      <c r="E150" s="524" t="s">
        <v>624</v>
      </c>
      <c r="F150" s="569" t="s">
        <v>625</v>
      </c>
      <c r="G150" s="524" t="s">
        <v>1917</v>
      </c>
      <c r="H150" s="524" t="s">
        <v>1918</v>
      </c>
      <c r="I150" s="525">
        <v>0</v>
      </c>
      <c r="J150" s="525">
        <v>0</v>
      </c>
      <c r="K150" s="525">
        <v>187114098498</v>
      </c>
      <c r="L150" s="525">
        <v>0</v>
      </c>
      <c r="M150" s="525">
        <v>187114098498</v>
      </c>
      <c r="N150" s="525">
        <v>0</v>
      </c>
      <c r="O150" s="526" t="s">
        <v>1774</v>
      </c>
      <c r="P150" s="527"/>
    </row>
    <row r="151" spans="1:16" s="528" customFormat="1" x14ac:dyDescent="0.25">
      <c r="A151" s="524" t="s">
        <v>447</v>
      </c>
      <c r="B151" s="524" t="s">
        <v>448</v>
      </c>
      <c r="C151" s="546" t="s">
        <v>588</v>
      </c>
      <c r="D151" s="524" t="s">
        <v>589</v>
      </c>
      <c r="E151" s="524" t="s">
        <v>624</v>
      </c>
      <c r="F151" s="569" t="s">
        <v>625</v>
      </c>
      <c r="G151" s="524" t="s">
        <v>1919</v>
      </c>
      <c r="H151" s="524" t="s">
        <v>1920</v>
      </c>
      <c r="I151" s="525">
        <v>0</v>
      </c>
      <c r="J151" s="525">
        <v>0</v>
      </c>
      <c r="K151" s="525">
        <v>16375318950</v>
      </c>
      <c r="L151" s="525">
        <v>0</v>
      </c>
      <c r="M151" s="525">
        <v>16375318950</v>
      </c>
      <c r="N151" s="525">
        <v>0</v>
      </c>
      <c r="O151" s="526" t="s">
        <v>1774</v>
      </c>
      <c r="P151" s="527"/>
    </row>
    <row r="152" spans="1:16" s="528" customFormat="1" x14ac:dyDescent="0.25">
      <c r="A152" s="524" t="s">
        <v>447</v>
      </c>
      <c r="B152" s="524" t="s">
        <v>448</v>
      </c>
      <c r="C152" s="546" t="s">
        <v>588</v>
      </c>
      <c r="D152" s="524" t="s">
        <v>589</v>
      </c>
      <c r="E152" s="524" t="s">
        <v>658</v>
      </c>
      <c r="F152" s="569" t="s">
        <v>230</v>
      </c>
      <c r="G152" s="524" t="s">
        <v>582</v>
      </c>
      <c r="H152" s="524" t="s">
        <v>583</v>
      </c>
      <c r="I152" s="525">
        <v>0</v>
      </c>
      <c r="J152" s="525">
        <v>0</v>
      </c>
      <c r="K152" s="525">
        <v>1619352000</v>
      </c>
      <c r="L152" s="525">
        <v>1619352000</v>
      </c>
      <c r="M152" s="525">
        <v>0</v>
      </c>
      <c r="N152" s="525">
        <v>0</v>
      </c>
      <c r="O152" s="526" t="s">
        <v>1706</v>
      </c>
      <c r="P152" s="527"/>
    </row>
    <row r="153" spans="1:16" s="528" customFormat="1" x14ac:dyDescent="0.25">
      <c r="A153" s="524" t="s">
        <v>447</v>
      </c>
      <c r="B153" s="524" t="s">
        <v>448</v>
      </c>
      <c r="C153" s="546" t="s">
        <v>588</v>
      </c>
      <c r="D153" s="524" t="s">
        <v>589</v>
      </c>
      <c r="E153" s="524" t="s">
        <v>658</v>
      </c>
      <c r="F153" s="569" t="s">
        <v>230</v>
      </c>
      <c r="G153" s="524" t="s">
        <v>661</v>
      </c>
      <c r="H153" s="524" t="s">
        <v>662</v>
      </c>
      <c r="I153" s="525">
        <v>77297567</v>
      </c>
      <c r="J153" s="525">
        <v>0</v>
      </c>
      <c r="K153" s="525">
        <v>114549408</v>
      </c>
      <c r="L153" s="525">
        <v>77297568</v>
      </c>
      <c r="M153" s="525">
        <v>114549407</v>
      </c>
      <c r="N153" s="525">
        <v>0</v>
      </c>
      <c r="O153" s="526" t="s">
        <v>1706</v>
      </c>
      <c r="P153" s="527"/>
    </row>
    <row r="154" spans="1:16" s="528" customFormat="1" x14ac:dyDescent="0.25">
      <c r="A154" s="524" t="s">
        <v>447</v>
      </c>
      <c r="B154" s="524" t="s">
        <v>448</v>
      </c>
      <c r="C154" s="546" t="s">
        <v>588</v>
      </c>
      <c r="D154" s="524" t="s">
        <v>589</v>
      </c>
      <c r="E154" s="524" t="s">
        <v>658</v>
      </c>
      <c r="F154" s="569" t="s">
        <v>230</v>
      </c>
      <c r="G154" s="524" t="s">
        <v>659</v>
      </c>
      <c r="H154" s="524" t="s">
        <v>660</v>
      </c>
      <c r="I154" s="525">
        <v>403000000</v>
      </c>
      <c r="J154" s="525">
        <v>0</v>
      </c>
      <c r="K154" s="525">
        <v>0</v>
      </c>
      <c r="L154" s="525">
        <v>0</v>
      </c>
      <c r="M154" s="525">
        <v>403000000</v>
      </c>
      <c r="N154" s="525">
        <v>0</v>
      </c>
      <c r="O154" s="526" t="s">
        <v>1706</v>
      </c>
      <c r="P154" s="527"/>
    </row>
    <row r="155" spans="1:16" s="528" customFormat="1" x14ac:dyDescent="0.25">
      <c r="A155" s="524" t="s">
        <v>447</v>
      </c>
      <c r="B155" s="524" t="s">
        <v>448</v>
      </c>
      <c r="C155" s="546" t="s">
        <v>588</v>
      </c>
      <c r="D155" s="524" t="s">
        <v>589</v>
      </c>
      <c r="E155" s="524" t="s">
        <v>658</v>
      </c>
      <c r="F155" s="569" t="s">
        <v>230</v>
      </c>
      <c r="G155" s="524" t="s">
        <v>663</v>
      </c>
      <c r="H155" s="524" t="s">
        <v>1921</v>
      </c>
      <c r="I155" s="525">
        <v>240000000</v>
      </c>
      <c r="J155" s="525">
        <v>0</v>
      </c>
      <c r="K155" s="525">
        <v>0</v>
      </c>
      <c r="L155" s="525">
        <v>0</v>
      </c>
      <c r="M155" s="525">
        <v>240000000</v>
      </c>
      <c r="N155" s="525">
        <v>0</v>
      </c>
      <c r="O155" s="526" t="s">
        <v>1706</v>
      </c>
      <c r="P155" s="527"/>
    </row>
    <row r="156" spans="1:16" s="528" customFormat="1" x14ac:dyDescent="0.25">
      <c r="A156" s="524" t="s">
        <v>447</v>
      </c>
      <c r="B156" s="524" t="s">
        <v>448</v>
      </c>
      <c r="C156" s="546" t="s">
        <v>588</v>
      </c>
      <c r="D156" s="524" t="s">
        <v>589</v>
      </c>
      <c r="E156" s="524" t="s">
        <v>658</v>
      </c>
      <c r="F156" s="569" t="s">
        <v>230</v>
      </c>
      <c r="G156" s="524" t="s">
        <v>681</v>
      </c>
      <c r="H156" s="524" t="s">
        <v>682</v>
      </c>
      <c r="I156" s="525">
        <v>0</v>
      </c>
      <c r="J156" s="525">
        <v>0</v>
      </c>
      <c r="K156" s="525">
        <v>111872000</v>
      </c>
      <c r="L156" s="525">
        <v>111872000</v>
      </c>
      <c r="M156" s="525">
        <v>0</v>
      </c>
      <c r="N156" s="525">
        <v>0</v>
      </c>
      <c r="O156" s="526" t="s">
        <v>1706</v>
      </c>
      <c r="P156" s="527"/>
    </row>
    <row r="157" spans="1:16" s="528" customFormat="1" x14ac:dyDescent="0.25">
      <c r="A157" s="524" t="s">
        <v>447</v>
      </c>
      <c r="B157" s="524" t="s">
        <v>448</v>
      </c>
      <c r="C157" s="546" t="s">
        <v>588</v>
      </c>
      <c r="D157" s="524" t="s">
        <v>589</v>
      </c>
      <c r="E157" s="524" t="s">
        <v>658</v>
      </c>
      <c r="F157" s="569" t="s">
        <v>230</v>
      </c>
      <c r="G157" s="524" t="s">
        <v>671</v>
      </c>
      <c r="H157" s="524" t="s">
        <v>672</v>
      </c>
      <c r="I157" s="525">
        <v>90000000</v>
      </c>
      <c r="J157" s="525">
        <v>0</v>
      </c>
      <c r="K157" s="525">
        <v>0</v>
      </c>
      <c r="L157" s="525">
        <v>90000000</v>
      </c>
      <c r="M157" s="525">
        <v>0</v>
      </c>
      <c r="N157" s="525">
        <v>0</v>
      </c>
      <c r="O157" s="526" t="s">
        <v>1706</v>
      </c>
      <c r="P157" s="527"/>
    </row>
    <row r="158" spans="1:16" s="528" customFormat="1" x14ac:dyDescent="0.25">
      <c r="A158" s="524" t="s">
        <v>447</v>
      </c>
      <c r="B158" s="524" t="s">
        <v>448</v>
      </c>
      <c r="C158" s="546" t="s">
        <v>588</v>
      </c>
      <c r="D158" s="524" t="s">
        <v>589</v>
      </c>
      <c r="E158" s="524" t="s">
        <v>658</v>
      </c>
      <c r="F158" s="569" t="s">
        <v>230</v>
      </c>
      <c r="G158" s="524" t="s">
        <v>665</v>
      </c>
      <c r="H158" s="524" t="s">
        <v>666</v>
      </c>
      <c r="I158" s="525">
        <v>306367608</v>
      </c>
      <c r="J158" s="525">
        <v>0</v>
      </c>
      <c r="K158" s="525">
        <v>454121904</v>
      </c>
      <c r="L158" s="525">
        <v>306367608</v>
      </c>
      <c r="M158" s="525">
        <v>454121904</v>
      </c>
      <c r="N158" s="525">
        <v>0</v>
      </c>
      <c r="O158" s="526" t="s">
        <v>1706</v>
      </c>
      <c r="P158" s="527"/>
    </row>
    <row r="159" spans="1:16" s="528" customFormat="1" x14ac:dyDescent="0.25">
      <c r="A159" s="524" t="s">
        <v>447</v>
      </c>
      <c r="B159" s="524" t="s">
        <v>448</v>
      </c>
      <c r="C159" s="546" t="s">
        <v>588</v>
      </c>
      <c r="D159" s="524" t="s">
        <v>589</v>
      </c>
      <c r="E159" s="524" t="s">
        <v>658</v>
      </c>
      <c r="F159" s="569" t="s">
        <v>230</v>
      </c>
      <c r="G159" s="524" t="s">
        <v>1924</v>
      </c>
      <c r="H159" s="524" t="s">
        <v>1925</v>
      </c>
      <c r="I159" s="525">
        <v>0</v>
      </c>
      <c r="J159" s="525">
        <v>0</v>
      </c>
      <c r="K159" s="525">
        <v>162669781</v>
      </c>
      <c r="L159" s="525">
        <v>86364500</v>
      </c>
      <c r="M159" s="525">
        <v>76305281</v>
      </c>
      <c r="N159" s="525">
        <v>0</v>
      </c>
      <c r="O159" s="526" t="s">
        <v>1706</v>
      </c>
      <c r="P159" s="527"/>
    </row>
    <row r="160" spans="1:16" s="528" customFormat="1" x14ac:dyDescent="0.25">
      <c r="A160" s="524" t="s">
        <v>447</v>
      </c>
      <c r="B160" s="524" t="s">
        <v>448</v>
      </c>
      <c r="C160" s="546" t="s">
        <v>588</v>
      </c>
      <c r="D160" s="524" t="s">
        <v>589</v>
      </c>
      <c r="E160" s="524" t="s">
        <v>658</v>
      </c>
      <c r="F160" s="569" t="s">
        <v>230</v>
      </c>
      <c r="G160" s="524" t="s">
        <v>673</v>
      </c>
      <c r="H160" s="524" t="s">
        <v>674</v>
      </c>
      <c r="I160" s="525">
        <v>40000000</v>
      </c>
      <c r="J160" s="525">
        <v>0</v>
      </c>
      <c r="K160" s="525">
        <v>0</v>
      </c>
      <c r="L160" s="525">
        <v>0</v>
      </c>
      <c r="M160" s="525">
        <v>40000000</v>
      </c>
      <c r="N160" s="525">
        <v>0</v>
      </c>
      <c r="O160" s="526" t="s">
        <v>1706</v>
      </c>
      <c r="P160" s="527"/>
    </row>
    <row r="161" spans="1:16" s="528" customFormat="1" x14ac:dyDescent="0.25">
      <c r="A161" s="524" t="s">
        <v>447</v>
      </c>
      <c r="B161" s="524" t="s">
        <v>448</v>
      </c>
      <c r="C161" s="546" t="s">
        <v>588</v>
      </c>
      <c r="D161" s="524" t="s">
        <v>589</v>
      </c>
      <c r="E161" s="524" t="s">
        <v>675</v>
      </c>
      <c r="F161" s="569" t="s">
        <v>676</v>
      </c>
      <c r="G161" s="524" t="s">
        <v>677</v>
      </c>
      <c r="H161" s="524" t="s">
        <v>1926</v>
      </c>
      <c r="I161" s="525">
        <v>0</v>
      </c>
      <c r="J161" s="525">
        <v>0</v>
      </c>
      <c r="K161" s="525">
        <v>600000000</v>
      </c>
      <c r="L161" s="525">
        <v>600000000</v>
      </c>
      <c r="M161" s="525">
        <v>0</v>
      </c>
      <c r="N161" s="525">
        <v>0</v>
      </c>
      <c r="O161" s="526" t="s">
        <v>1192</v>
      </c>
      <c r="P161" s="527"/>
    </row>
    <row r="162" spans="1:16" s="528" customFormat="1" x14ac:dyDescent="0.25">
      <c r="A162" s="524" t="s">
        <v>447</v>
      </c>
      <c r="B162" s="524" t="s">
        <v>448</v>
      </c>
      <c r="C162" s="546" t="s">
        <v>588</v>
      </c>
      <c r="D162" s="524" t="s">
        <v>589</v>
      </c>
      <c r="E162" s="524" t="s">
        <v>675</v>
      </c>
      <c r="F162" s="569" t="s">
        <v>676</v>
      </c>
      <c r="G162" s="524" t="s">
        <v>679</v>
      </c>
      <c r="H162" s="524" t="s">
        <v>680</v>
      </c>
      <c r="I162" s="525">
        <v>55825154</v>
      </c>
      <c r="J162" s="525">
        <v>0</v>
      </c>
      <c r="K162" s="525">
        <v>0</v>
      </c>
      <c r="L162" s="525">
        <v>55825154</v>
      </c>
      <c r="M162" s="525">
        <v>0</v>
      </c>
      <c r="N162" s="525">
        <v>0</v>
      </c>
      <c r="O162" s="526" t="s">
        <v>1192</v>
      </c>
      <c r="P162" s="527"/>
    </row>
    <row r="163" spans="1:16" s="528" customFormat="1" x14ac:dyDescent="0.25">
      <c r="A163" s="524" t="s">
        <v>447</v>
      </c>
      <c r="B163" s="524" t="s">
        <v>448</v>
      </c>
      <c r="C163" s="546" t="s">
        <v>588</v>
      </c>
      <c r="D163" s="524" t="s">
        <v>589</v>
      </c>
      <c r="E163" s="524" t="s">
        <v>675</v>
      </c>
      <c r="F163" s="569" t="s">
        <v>676</v>
      </c>
      <c r="G163" s="524" t="s">
        <v>683</v>
      </c>
      <c r="H163" s="524" t="s">
        <v>684</v>
      </c>
      <c r="I163" s="525">
        <v>24834091</v>
      </c>
      <c r="J163" s="525">
        <v>0</v>
      </c>
      <c r="K163" s="525">
        <v>0</v>
      </c>
      <c r="L163" s="525">
        <v>24834091</v>
      </c>
      <c r="M163" s="525">
        <v>0</v>
      </c>
      <c r="N163" s="525">
        <v>0</v>
      </c>
      <c r="O163" s="526" t="s">
        <v>1192</v>
      </c>
      <c r="P163" s="527"/>
    </row>
    <row r="164" spans="1:16" s="528" customFormat="1" x14ac:dyDescent="0.25">
      <c r="A164" s="524" t="s">
        <v>447</v>
      </c>
      <c r="B164" s="524" t="s">
        <v>448</v>
      </c>
      <c r="C164" s="546" t="s">
        <v>588</v>
      </c>
      <c r="D164" s="524" t="s">
        <v>589</v>
      </c>
      <c r="E164" s="524" t="s">
        <v>675</v>
      </c>
      <c r="F164" s="569" t="s">
        <v>676</v>
      </c>
      <c r="G164" s="524" t="s">
        <v>685</v>
      </c>
      <c r="H164" s="524" t="s">
        <v>686</v>
      </c>
      <c r="I164" s="525">
        <v>200000000</v>
      </c>
      <c r="J164" s="525">
        <v>0</v>
      </c>
      <c r="K164" s="525">
        <v>0</v>
      </c>
      <c r="L164" s="525">
        <v>200000000</v>
      </c>
      <c r="M164" s="525">
        <v>0</v>
      </c>
      <c r="N164" s="525">
        <v>0</v>
      </c>
      <c r="O164" s="526" t="s">
        <v>1192</v>
      </c>
      <c r="P164" s="527"/>
    </row>
    <row r="165" spans="1:16" s="528" customFormat="1" x14ac:dyDescent="0.25">
      <c r="A165" s="524" t="s">
        <v>447</v>
      </c>
      <c r="B165" s="524" t="s">
        <v>448</v>
      </c>
      <c r="C165" s="546" t="s">
        <v>588</v>
      </c>
      <c r="D165" s="524" t="s">
        <v>589</v>
      </c>
      <c r="E165" s="524" t="s">
        <v>675</v>
      </c>
      <c r="F165" s="569" t="s">
        <v>676</v>
      </c>
      <c r="G165" s="524" t="s">
        <v>699</v>
      </c>
      <c r="H165" s="524" t="s">
        <v>700</v>
      </c>
      <c r="I165" s="525">
        <v>0</v>
      </c>
      <c r="J165" s="525">
        <v>0</v>
      </c>
      <c r="K165" s="525">
        <v>149657000</v>
      </c>
      <c r="L165" s="525">
        <v>149657000</v>
      </c>
      <c r="M165" s="525">
        <v>0</v>
      </c>
      <c r="N165" s="525">
        <v>0</v>
      </c>
      <c r="O165" s="526" t="s">
        <v>1192</v>
      </c>
      <c r="P165" s="527"/>
    </row>
    <row r="166" spans="1:16" s="528" customFormat="1" x14ac:dyDescent="0.25">
      <c r="A166" s="524" t="s">
        <v>447</v>
      </c>
      <c r="B166" s="524" t="s">
        <v>448</v>
      </c>
      <c r="C166" s="546" t="s">
        <v>588</v>
      </c>
      <c r="D166" s="524" t="s">
        <v>589</v>
      </c>
      <c r="E166" s="524" t="s">
        <v>675</v>
      </c>
      <c r="F166" s="569" t="s">
        <v>676</v>
      </c>
      <c r="G166" s="524" t="s">
        <v>701</v>
      </c>
      <c r="H166" s="524" t="s">
        <v>702</v>
      </c>
      <c r="I166" s="525">
        <v>18900000</v>
      </c>
      <c r="J166" s="525">
        <v>0</v>
      </c>
      <c r="K166" s="525">
        <v>0</v>
      </c>
      <c r="L166" s="525">
        <v>18900000</v>
      </c>
      <c r="M166" s="525">
        <v>0</v>
      </c>
      <c r="N166" s="525">
        <v>0</v>
      </c>
      <c r="O166" s="526" t="s">
        <v>1192</v>
      </c>
      <c r="P166" s="527"/>
    </row>
    <row r="167" spans="1:16" s="528" customFormat="1" x14ac:dyDescent="0.25">
      <c r="A167" s="524" t="s">
        <v>447</v>
      </c>
      <c r="B167" s="524" t="s">
        <v>448</v>
      </c>
      <c r="C167" s="546" t="s">
        <v>588</v>
      </c>
      <c r="D167" s="524" t="s">
        <v>589</v>
      </c>
      <c r="E167" s="524" t="s">
        <v>703</v>
      </c>
      <c r="F167" s="569" t="s">
        <v>704</v>
      </c>
      <c r="G167" s="524" t="s">
        <v>707</v>
      </c>
      <c r="H167" s="524" t="s">
        <v>708</v>
      </c>
      <c r="I167" s="525">
        <v>29022927834</v>
      </c>
      <c r="J167" s="525">
        <v>0</v>
      </c>
      <c r="K167" s="525">
        <v>0</v>
      </c>
      <c r="L167" s="525">
        <f>18112384080+3226776+313540915+28218683</f>
        <v>18457370454</v>
      </c>
      <c r="M167" s="525">
        <f>10910543754-(3226776+313540915+28218683)</f>
        <v>10565557380</v>
      </c>
      <c r="N167" s="525">
        <v>0</v>
      </c>
      <c r="O167" s="526" t="s">
        <v>1705</v>
      </c>
      <c r="P167" s="527"/>
    </row>
    <row r="168" spans="1:16" s="445" customFormat="1" x14ac:dyDescent="0.25">
      <c r="A168" s="74" t="s">
        <v>447</v>
      </c>
      <c r="B168" s="74" t="s">
        <v>448</v>
      </c>
      <c r="C168" s="545" t="s">
        <v>588</v>
      </c>
      <c r="D168" s="74" t="s">
        <v>589</v>
      </c>
      <c r="E168" s="74" t="s">
        <v>709</v>
      </c>
      <c r="F168" s="73" t="s">
        <v>710</v>
      </c>
      <c r="G168" s="74" t="s">
        <v>814</v>
      </c>
      <c r="H168" s="74" t="s">
        <v>815</v>
      </c>
      <c r="I168" s="444">
        <v>0</v>
      </c>
      <c r="J168" s="444">
        <v>0</v>
      </c>
      <c r="K168" s="444">
        <v>27250000</v>
      </c>
      <c r="L168" s="444">
        <v>27250000</v>
      </c>
      <c r="M168" s="444">
        <v>0</v>
      </c>
      <c r="N168" s="444">
        <v>0</v>
      </c>
      <c r="O168" s="447" t="s">
        <v>1775</v>
      </c>
      <c r="P168" s="517"/>
    </row>
    <row r="169" spans="1:16" s="445" customFormat="1" x14ac:dyDescent="0.25">
      <c r="A169" s="74" t="s">
        <v>447</v>
      </c>
      <c r="B169" s="74" t="s">
        <v>448</v>
      </c>
      <c r="C169" s="545" t="s">
        <v>588</v>
      </c>
      <c r="D169" s="74" t="s">
        <v>589</v>
      </c>
      <c r="E169" s="74" t="s">
        <v>709</v>
      </c>
      <c r="F169" s="73" t="s">
        <v>710</v>
      </c>
      <c r="G169" s="74" t="s">
        <v>715</v>
      </c>
      <c r="H169" s="74" t="s">
        <v>716</v>
      </c>
      <c r="I169" s="444">
        <v>2250000000</v>
      </c>
      <c r="J169" s="444">
        <v>0</v>
      </c>
      <c r="K169" s="444">
        <v>0</v>
      </c>
      <c r="L169" s="444">
        <v>2250000000</v>
      </c>
      <c r="M169" s="444">
        <v>0</v>
      </c>
      <c r="N169" s="444">
        <v>0</v>
      </c>
      <c r="O169" s="447" t="s">
        <v>1775</v>
      </c>
      <c r="P169" s="517"/>
    </row>
    <row r="170" spans="1:16" s="445" customFormat="1" x14ac:dyDescent="0.25">
      <c r="A170" s="74" t="s">
        <v>447</v>
      </c>
      <c r="B170" s="74" t="s">
        <v>448</v>
      </c>
      <c r="C170" s="545" t="s">
        <v>588</v>
      </c>
      <c r="D170" s="74" t="s">
        <v>589</v>
      </c>
      <c r="E170" s="74" t="s">
        <v>709</v>
      </c>
      <c r="F170" s="73" t="s">
        <v>710</v>
      </c>
      <c r="G170" s="74" t="s">
        <v>1922</v>
      </c>
      <c r="H170" s="74" t="s">
        <v>1923</v>
      </c>
      <c r="I170" s="444">
        <v>0</v>
      </c>
      <c r="J170" s="444">
        <v>0</v>
      </c>
      <c r="K170" s="444">
        <v>1362500000</v>
      </c>
      <c r="L170" s="444">
        <v>0</v>
      </c>
      <c r="M170" s="444">
        <v>1362500000</v>
      </c>
      <c r="N170" s="444">
        <v>0</v>
      </c>
      <c r="O170" s="447" t="s">
        <v>1775</v>
      </c>
      <c r="P170" s="517"/>
    </row>
    <row r="171" spans="1:16" s="445" customFormat="1" x14ac:dyDescent="0.25">
      <c r="A171" s="74" t="s">
        <v>447</v>
      </c>
      <c r="B171" s="74" t="s">
        <v>448</v>
      </c>
      <c r="C171" s="545" t="s">
        <v>588</v>
      </c>
      <c r="D171" s="74" t="s">
        <v>589</v>
      </c>
      <c r="E171" s="74" t="s">
        <v>709</v>
      </c>
      <c r="F171" s="73" t="s">
        <v>710</v>
      </c>
      <c r="G171" s="74" t="s">
        <v>1927</v>
      </c>
      <c r="H171" s="74" t="s">
        <v>1928</v>
      </c>
      <c r="I171" s="444">
        <v>0</v>
      </c>
      <c r="J171" s="444">
        <v>0</v>
      </c>
      <c r="K171" s="444">
        <v>326922050000</v>
      </c>
      <c r="L171" s="444">
        <v>0</v>
      </c>
      <c r="M171" s="444">
        <v>326922050000</v>
      </c>
      <c r="N171" s="444">
        <v>0</v>
      </c>
      <c r="O171" s="447" t="s">
        <v>1775</v>
      </c>
      <c r="P171" s="517"/>
    </row>
    <row r="172" spans="1:16" s="445" customFormat="1" x14ac:dyDescent="0.25">
      <c r="A172" s="74" t="s">
        <v>447</v>
      </c>
      <c r="B172" s="74" t="s">
        <v>448</v>
      </c>
      <c r="C172" s="545" t="s">
        <v>588</v>
      </c>
      <c r="D172" s="74" t="s">
        <v>589</v>
      </c>
      <c r="E172" s="74" t="s">
        <v>709</v>
      </c>
      <c r="F172" s="73" t="s">
        <v>710</v>
      </c>
      <c r="G172" s="74" t="s">
        <v>1929</v>
      </c>
      <c r="H172" s="74" t="s">
        <v>1930</v>
      </c>
      <c r="I172" s="444">
        <v>0</v>
      </c>
      <c r="J172" s="444">
        <v>0</v>
      </c>
      <c r="K172" s="444">
        <v>23126516495</v>
      </c>
      <c r="L172" s="444">
        <v>0</v>
      </c>
      <c r="M172" s="444">
        <v>23126516495</v>
      </c>
      <c r="N172" s="444">
        <v>0</v>
      </c>
      <c r="O172" s="447" t="s">
        <v>1775</v>
      </c>
      <c r="P172" s="517"/>
    </row>
    <row r="173" spans="1:16" s="445" customFormat="1" x14ac:dyDescent="0.25">
      <c r="A173" s="74" t="s">
        <v>447</v>
      </c>
      <c r="B173" s="74" t="s">
        <v>448</v>
      </c>
      <c r="C173" s="545" t="s">
        <v>588</v>
      </c>
      <c r="D173" s="74" t="s">
        <v>589</v>
      </c>
      <c r="E173" s="74" t="s">
        <v>709</v>
      </c>
      <c r="F173" s="73" t="s">
        <v>710</v>
      </c>
      <c r="G173" s="74" t="s">
        <v>1931</v>
      </c>
      <c r="H173" s="74" t="s">
        <v>1932</v>
      </c>
      <c r="I173" s="444">
        <v>0</v>
      </c>
      <c r="J173" s="444">
        <v>0</v>
      </c>
      <c r="K173" s="444">
        <v>35244248000</v>
      </c>
      <c r="L173" s="444">
        <v>0</v>
      </c>
      <c r="M173" s="444">
        <v>35244248000</v>
      </c>
      <c r="N173" s="444">
        <v>0</v>
      </c>
      <c r="O173" s="447" t="s">
        <v>1775</v>
      </c>
      <c r="P173" s="517"/>
    </row>
    <row r="174" spans="1:16" s="445" customFormat="1" x14ac:dyDescent="0.25">
      <c r="A174" s="74" t="s">
        <v>447</v>
      </c>
      <c r="B174" s="74" t="s">
        <v>448</v>
      </c>
      <c r="C174" s="545" t="s">
        <v>588</v>
      </c>
      <c r="D174" s="70" t="s">
        <v>589</v>
      </c>
      <c r="E174" s="70" t="s">
        <v>1933</v>
      </c>
      <c r="F174" s="69" t="s">
        <v>1934</v>
      </c>
      <c r="G174" s="70" t="s">
        <v>677</v>
      </c>
      <c r="H174" s="70" t="s">
        <v>1926</v>
      </c>
      <c r="I174" s="200">
        <v>0</v>
      </c>
      <c r="J174" s="200">
        <v>0</v>
      </c>
      <c r="K174" s="200">
        <v>36000000</v>
      </c>
      <c r="L174" s="200">
        <v>36000000</v>
      </c>
      <c r="M174" s="200">
        <v>0</v>
      </c>
      <c r="N174" s="200">
        <v>0</v>
      </c>
      <c r="O174" s="447" t="s">
        <v>2382</v>
      </c>
      <c r="P174" s="517"/>
    </row>
    <row r="175" spans="1:16" s="445" customFormat="1" x14ac:dyDescent="0.25">
      <c r="A175" s="74" t="s">
        <v>447</v>
      </c>
      <c r="B175" s="74" t="s">
        <v>448</v>
      </c>
      <c r="C175" s="545" t="s">
        <v>588</v>
      </c>
      <c r="D175" s="70" t="s">
        <v>589</v>
      </c>
      <c r="E175" s="70" t="s">
        <v>1933</v>
      </c>
      <c r="F175" s="69" t="s">
        <v>1934</v>
      </c>
      <c r="G175" s="70" t="s">
        <v>805</v>
      </c>
      <c r="H175" s="70" t="s">
        <v>806</v>
      </c>
      <c r="I175" s="200">
        <v>0</v>
      </c>
      <c r="J175" s="200">
        <v>0</v>
      </c>
      <c r="K175" s="200">
        <v>18090000</v>
      </c>
      <c r="L175" s="200">
        <v>18090000</v>
      </c>
      <c r="M175" s="200">
        <v>0</v>
      </c>
      <c r="N175" s="200">
        <v>0</v>
      </c>
      <c r="O175" s="447" t="s">
        <v>2382</v>
      </c>
      <c r="P175" s="517"/>
    </row>
    <row r="176" spans="1:16" s="445" customFormat="1" x14ac:dyDescent="0.25">
      <c r="A176" s="74" t="s">
        <v>447</v>
      </c>
      <c r="B176" s="74" t="s">
        <v>448</v>
      </c>
      <c r="C176" s="545" t="s">
        <v>588</v>
      </c>
      <c r="D176" s="70" t="s">
        <v>589</v>
      </c>
      <c r="E176" s="70" t="s">
        <v>1933</v>
      </c>
      <c r="F176" s="69" t="s">
        <v>1934</v>
      </c>
      <c r="G176" s="70" t="s">
        <v>814</v>
      </c>
      <c r="H176" s="70" t="s">
        <v>815</v>
      </c>
      <c r="I176" s="200">
        <v>0</v>
      </c>
      <c r="J176" s="200">
        <v>0</v>
      </c>
      <c r="K176" s="200">
        <v>17910000</v>
      </c>
      <c r="L176" s="200">
        <v>17910000</v>
      </c>
      <c r="M176" s="200">
        <v>0</v>
      </c>
      <c r="N176" s="200">
        <v>0</v>
      </c>
      <c r="O176" s="447" t="s">
        <v>2382</v>
      </c>
      <c r="P176" s="517"/>
    </row>
    <row r="177" spans="1:16" s="445" customFormat="1" x14ac:dyDescent="0.25">
      <c r="A177" s="74" t="s">
        <v>447</v>
      </c>
      <c r="B177" s="74" t="s">
        <v>448</v>
      </c>
      <c r="C177" s="545" t="s">
        <v>588</v>
      </c>
      <c r="D177" s="70" t="s">
        <v>589</v>
      </c>
      <c r="E177" s="70" t="s">
        <v>1933</v>
      </c>
      <c r="F177" s="69" t="s">
        <v>1934</v>
      </c>
      <c r="G177" s="70" t="s">
        <v>681</v>
      </c>
      <c r="H177" s="70" t="s">
        <v>682</v>
      </c>
      <c r="I177" s="200">
        <v>0</v>
      </c>
      <c r="J177" s="200">
        <v>0</v>
      </c>
      <c r="K177" s="200">
        <v>14318100</v>
      </c>
      <c r="L177" s="200">
        <v>14318100</v>
      </c>
      <c r="M177" s="200">
        <v>0</v>
      </c>
      <c r="N177" s="200">
        <v>0</v>
      </c>
      <c r="O177" s="447" t="s">
        <v>2382</v>
      </c>
      <c r="P177" s="517"/>
    </row>
    <row r="178" spans="1:16" s="445" customFormat="1" x14ac:dyDescent="0.25">
      <c r="A178" s="74" t="s">
        <v>447</v>
      </c>
      <c r="B178" s="74" t="s">
        <v>448</v>
      </c>
      <c r="C178" s="545" t="s">
        <v>588</v>
      </c>
      <c r="D178" s="70" t="s">
        <v>589</v>
      </c>
      <c r="E178" s="70" t="s">
        <v>1933</v>
      </c>
      <c r="F178" s="69" t="s">
        <v>1934</v>
      </c>
      <c r="G178" s="70" t="s">
        <v>1935</v>
      </c>
      <c r="H178" s="70" t="s">
        <v>1936</v>
      </c>
      <c r="I178" s="200">
        <v>0</v>
      </c>
      <c r="J178" s="200">
        <v>0</v>
      </c>
      <c r="K178" s="200">
        <v>1615016</v>
      </c>
      <c r="L178" s="200">
        <v>1615016</v>
      </c>
      <c r="M178" s="200">
        <v>0</v>
      </c>
      <c r="N178" s="200">
        <v>0</v>
      </c>
      <c r="O178" s="447" t="s">
        <v>2382</v>
      </c>
      <c r="P178" s="517"/>
    </row>
    <row r="179" spans="1:16" s="445" customFormat="1" x14ac:dyDescent="0.25">
      <c r="A179" s="74" t="s">
        <v>447</v>
      </c>
      <c r="B179" s="74" t="s">
        <v>448</v>
      </c>
      <c r="C179" s="545" t="s">
        <v>588</v>
      </c>
      <c r="D179" s="70" t="s">
        <v>589</v>
      </c>
      <c r="E179" s="70" t="s">
        <v>1933</v>
      </c>
      <c r="F179" s="69" t="s">
        <v>1934</v>
      </c>
      <c r="G179" s="70" t="s">
        <v>860</v>
      </c>
      <c r="H179" s="70" t="s">
        <v>861</v>
      </c>
      <c r="I179" s="200">
        <v>0</v>
      </c>
      <c r="J179" s="200">
        <v>0</v>
      </c>
      <c r="K179" s="200">
        <v>649157430</v>
      </c>
      <c r="L179" s="200">
        <v>649157430</v>
      </c>
      <c r="M179" s="200">
        <v>0</v>
      </c>
      <c r="N179" s="200">
        <v>0</v>
      </c>
      <c r="O179" s="447" t="s">
        <v>2382</v>
      </c>
      <c r="P179" s="517"/>
    </row>
    <row r="180" spans="1:16" s="445" customFormat="1" x14ac:dyDescent="0.25">
      <c r="A180" s="74" t="s">
        <v>447</v>
      </c>
      <c r="B180" s="74" t="s">
        <v>448</v>
      </c>
      <c r="C180" s="545" t="s">
        <v>588</v>
      </c>
      <c r="D180" s="70" t="s">
        <v>589</v>
      </c>
      <c r="E180" s="70" t="s">
        <v>1933</v>
      </c>
      <c r="F180" s="69" t="s">
        <v>1934</v>
      </c>
      <c r="G180" s="70" t="s">
        <v>693</v>
      </c>
      <c r="H180" s="70" t="s">
        <v>694</v>
      </c>
      <c r="I180" s="200">
        <v>0</v>
      </c>
      <c r="J180" s="200">
        <v>0</v>
      </c>
      <c r="K180" s="200">
        <v>778857</v>
      </c>
      <c r="L180" s="200">
        <v>778857</v>
      </c>
      <c r="M180" s="200">
        <v>0</v>
      </c>
      <c r="N180" s="200">
        <v>0</v>
      </c>
      <c r="O180" s="447" t="s">
        <v>2382</v>
      </c>
      <c r="P180" s="517"/>
    </row>
    <row r="181" spans="1:16" s="445" customFormat="1" x14ac:dyDescent="0.25">
      <c r="A181" s="74" t="s">
        <v>447</v>
      </c>
      <c r="B181" s="74" t="s">
        <v>448</v>
      </c>
      <c r="C181" s="545" t="s">
        <v>588</v>
      </c>
      <c r="D181" s="70" t="s">
        <v>589</v>
      </c>
      <c r="E181" s="70" t="s">
        <v>1933</v>
      </c>
      <c r="F181" s="69" t="s">
        <v>1934</v>
      </c>
      <c r="G181" s="70" t="s">
        <v>699</v>
      </c>
      <c r="H181" s="70" t="s">
        <v>700</v>
      </c>
      <c r="I181" s="200">
        <v>0</v>
      </c>
      <c r="J181" s="200">
        <v>0</v>
      </c>
      <c r="K181" s="200">
        <v>24264000</v>
      </c>
      <c r="L181" s="200">
        <v>24264000</v>
      </c>
      <c r="M181" s="200">
        <v>0</v>
      </c>
      <c r="N181" s="200">
        <v>0</v>
      </c>
      <c r="O181" s="447" t="s">
        <v>2382</v>
      </c>
      <c r="P181" s="517"/>
    </row>
    <row r="182" spans="1:16" s="445" customFormat="1" x14ac:dyDescent="0.25">
      <c r="A182" s="74" t="s">
        <v>447</v>
      </c>
      <c r="B182" s="74" t="s">
        <v>448</v>
      </c>
      <c r="C182" s="545" t="s">
        <v>588</v>
      </c>
      <c r="D182" s="70" t="s">
        <v>589</v>
      </c>
      <c r="E182" s="70" t="s">
        <v>1933</v>
      </c>
      <c r="F182" s="69" t="s">
        <v>1934</v>
      </c>
      <c r="G182" s="70" t="s">
        <v>667</v>
      </c>
      <c r="H182" s="70" t="s">
        <v>668</v>
      </c>
      <c r="I182" s="200">
        <v>0</v>
      </c>
      <c r="J182" s="200">
        <v>0</v>
      </c>
      <c r="K182" s="200">
        <v>128829600</v>
      </c>
      <c r="L182" s="200">
        <v>128829600</v>
      </c>
      <c r="M182" s="200">
        <v>0</v>
      </c>
      <c r="N182" s="200">
        <v>0</v>
      </c>
      <c r="O182" s="447" t="s">
        <v>2382</v>
      </c>
      <c r="P182" s="517"/>
    </row>
    <row r="183" spans="1:16" s="445" customFormat="1" x14ac:dyDescent="0.25">
      <c r="A183" s="74" t="s">
        <v>447</v>
      </c>
      <c r="B183" s="74" t="s">
        <v>448</v>
      </c>
      <c r="C183" s="545" t="s">
        <v>588</v>
      </c>
      <c r="D183" s="70" t="s">
        <v>589</v>
      </c>
      <c r="E183" s="70" t="s">
        <v>1933</v>
      </c>
      <c r="F183" s="69" t="s">
        <v>1934</v>
      </c>
      <c r="G183" s="70" t="s">
        <v>1839</v>
      </c>
      <c r="H183" s="70" t="s">
        <v>1840</v>
      </c>
      <c r="I183" s="200">
        <v>0</v>
      </c>
      <c r="J183" s="200">
        <v>0</v>
      </c>
      <c r="K183" s="200">
        <v>498028733</v>
      </c>
      <c r="L183" s="200">
        <v>498028733</v>
      </c>
      <c r="M183" s="200">
        <v>0</v>
      </c>
      <c r="N183" s="200">
        <v>0</v>
      </c>
      <c r="O183" s="447" t="s">
        <v>2382</v>
      </c>
      <c r="P183" s="517"/>
    </row>
    <row r="184" spans="1:16" s="445" customFormat="1" x14ac:dyDescent="0.25">
      <c r="A184" s="74" t="s">
        <v>447</v>
      </c>
      <c r="B184" s="74" t="s">
        <v>448</v>
      </c>
      <c r="C184" s="545" t="s">
        <v>588</v>
      </c>
      <c r="D184" s="70" t="s">
        <v>589</v>
      </c>
      <c r="E184" s="70" t="s">
        <v>1933</v>
      </c>
      <c r="F184" s="69" t="s">
        <v>1934</v>
      </c>
      <c r="G184" s="70" t="s">
        <v>1937</v>
      </c>
      <c r="H184" s="70" t="s">
        <v>1938</v>
      </c>
      <c r="I184" s="200">
        <v>0</v>
      </c>
      <c r="J184" s="200">
        <v>0</v>
      </c>
      <c r="K184" s="200">
        <v>3879000</v>
      </c>
      <c r="L184" s="200">
        <v>3879000</v>
      </c>
      <c r="M184" s="200">
        <v>0</v>
      </c>
      <c r="N184" s="200">
        <v>0</v>
      </c>
      <c r="O184" s="447" t="s">
        <v>2382</v>
      </c>
      <c r="P184" s="517"/>
    </row>
    <row r="185" spans="1:16" s="445" customFormat="1" x14ac:dyDescent="0.25">
      <c r="A185" s="74" t="s">
        <v>447</v>
      </c>
      <c r="B185" s="74" t="s">
        <v>448</v>
      </c>
      <c r="C185" s="545" t="s">
        <v>588</v>
      </c>
      <c r="D185" s="70" t="s">
        <v>589</v>
      </c>
      <c r="E185" s="70" t="s">
        <v>1933</v>
      </c>
      <c r="F185" s="69" t="s">
        <v>1934</v>
      </c>
      <c r="G185" s="70" t="s">
        <v>1939</v>
      </c>
      <c r="H185" s="70" t="s">
        <v>1940</v>
      </c>
      <c r="I185" s="200">
        <v>0</v>
      </c>
      <c r="J185" s="200">
        <v>0</v>
      </c>
      <c r="K185" s="200">
        <v>1171476</v>
      </c>
      <c r="L185" s="200">
        <v>1171476</v>
      </c>
      <c r="M185" s="200">
        <v>0</v>
      </c>
      <c r="N185" s="200">
        <v>0</v>
      </c>
      <c r="O185" s="447" t="s">
        <v>2382</v>
      </c>
      <c r="P185" s="517"/>
    </row>
    <row r="186" spans="1:16" s="445" customFormat="1" x14ac:dyDescent="0.25">
      <c r="A186" s="74" t="s">
        <v>447</v>
      </c>
      <c r="B186" s="74" t="s">
        <v>448</v>
      </c>
      <c r="C186" s="545" t="s">
        <v>588</v>
      </c>
      <c r="D186" s="70" t="s">
        <v>589</v>
      </c>
      <c r="E186" s="70" t="s">
        <v>1933</v>
      </c>
      <c r="F186" s="69" t="s">
        <v>1934</v>
      </c>
      <c r="G186" s="70" t="s">
        <v>1941</v>
      </c>
      <c r="H186" s="70" t="s">
        <v>1942</v>
      </c>
      <c r="I186" s="200">
        <v>0</v>
      </c>
      <c r="J186" s="200">
        <v>0</v>
      </c>
      <c r="K186" s="200">
        <v>2781000</v>
      </c>
      <c r="L186" s="200">
        <v>2781000</v>
      </c>
      <c r="M186" s="200">
        <v>0</v>
      </c>
      <c r="N186" s="200">
        <v>0</v>
      </c>
      <c r="O186" s="447" t="s">
        <v>2382</v>
      </c>
      <c r="P186" s="517"/>
    </row>
    <row r="187" spans="1:16" s="445" customFormat="1" x14ac:dyDescent="0.25">
      <c r="A187" s="74" t="s">
        <v>447</v>
      </c>
      <c r="B187" s="74" t="s">
        <v>448</v>
      </c>
      <c r="C187" s="545" t="s">
        <v>588</v>
      </c>
      <c r="D187" s="70" t="s">
        <v>589</v>
      </c>
      <c r="E187" s="70" t="s">
        <v>1933</v>
      </c>
      <c r="F187" s="69" t="s">
        <v>1934</v>
      </c>
      <c r="G187" s="70" t="s">
        <v>1943</v>
      </c>
      <c r="H187" s="70" t="s">
        <v>1944</v>
      </c>
      <c r="I187" s="200">
        <v>0</v>
      </c>
      <c r="J187" s="200">
        <v>0</v>
      </c>
      <c r="K187" s="200">
        <v>8525998</v>
      </c>
      <c r="L187" s="200">
        <v>8525998</v>
      </c>
      <c r="M187" s="200">
        <v>0</v>
      </c>
      <c r="N187" s="200">
        <v>0</v>
      </c>
      <c r="O187" s="447" t="s">
        <v>2382</v>
      </c>
      <c r="P187" s="517"/>
    </row>
    <row r="188" spans="1:16" s="445" customFormat="1" x14ac:dyDescent="0.25">
      <c r="A188" s="74" t="s">
        <v>447</v>
      </c>
      <c r="B188" s="74" t="s">
        <v>448</v>
      </c>
      <c r="C188" s="545" t="s">
        <v>588</v>
      </c>
      <c r="D188" s="70" t="s">
        <v>589</v>
      </c>
      <c r="E188" s="70" t="s">
        <v>1933</v>
      </c>
      <c r="F188" s="69" t="s">
        <v>1934</v>
      </c>
      <c r="G188" s="70" t="s">
        <v>1945</v>
      </c>
      <c r="H188" s="70" t="s">
        <v>1946</v>
      </c>
      <c r="I188" s="200">
        <v>0</v>
      </c>
      <c r="J188" s="200">
        <v>0</v>
      </c>
      <c r="K188" s="200">
        <v>7118331</v>
      </c>
      <c r="L188" s="200">
        <v>7118331</v>
      </c>
      <c r="M188" s="200">
        <v>0</v>
      </c>
      <c r="N188" s="200">
        <v>0</v>
      </c>
      <c r="O188" s="447" t="s">
        <v>2382</v>
      </c>
      <c r="P188" s="517"/>
    </row>
    <row r="189" spans="1:16" s="445" customFormat="1" x14ac:dyDescent="0.25">
      <c r="A189" s="74" t="s">
        <v>447</v>
      </c>
      <c r="B189" s="74" t="s">
        <v>448</v>
      </c>
      <c r="C189" s="545" t="s">
        <v>588</v>
      </c>
      <c r="D189" s="70" t="s">
        <v>589</v>
      </c>
      <c r="E189" s="70" t="s">
        <v>1933</v>
      </c>
      <c r="F189" s="69" t="s">
        <v>1934</v>
      </c>
      <c r="G189" s="70" t="s">
        <v>1947</v>
      </c>
      <c r="H189" s="70" t="s">
        <v>1948</v>
      </c>
      <c r="I189" s="200">
        <v>0</v>
      </c>
      <c r="J189" s="200">
        <v>0</v>
      </c>
      <c r="K189" s="200">
        <v>83286333</v>
      </c>
      <c r="L189" s="200">
        <v>83286333</v>
      </c>
      <c r="M189" s="200">
        <v>0</v>
      </c>
      <c r="N189" s="200">
        <v>0</v>
      </c>
      <c r="O189" s="447" t="s">
        <v>2382</v>
      </c>
      <c r="P189" s="517"/>
    </row>
    <row r="190" spans="1:16" s="445" customFormat="1" x14ac:dyDescent="0.25">
      <c r="A190" s="74" t="s">
        <v>142</v>
      </c>
      <c r="B190" s="74" t="s">
        <v>719</v>
      </c>
      <c r="C190" s="545" t="s">
        <v>720</v>
      </c>
      <c r="D190" s="74" t="s">
        <v>721</v>
      </c>
      <c r="E190" s="74" t="s">
        <v>722</v>
      </c>
      <c r="F190" s="73" t="s">
        <v>723</v>
      </c>
      <c r="G190" s="74" t="s">
        <v>515</v>
      </c>
      <c r="H190" s="74" t="s">
        <v>516</v>
      </c>
      <c r="I190" s="444">
        <v>120000000000</v>
      </c>
      <c r="J190" s="444">
        <v>0</v>
      </c>
      <c r="K190" s="444">
        <v>0</v>
      </c>
      <c r="L190" s="444">
        <v>0</v>
      </c>
      <c r="M190" s="444">
        <v>120000000000</v>
      </c>
      <c r="N190" s="444">
        <v>0</v>
      </c>
      <c r="O190" s="447" t="s">
        <v>341</v>
      </c>
      <c r="P190" s="517"/>
    </row>
    <row r="191" spans="1:16" s="445" customFormat="1" x14ac:dyDescent="0.25">
      <c r="A191" s="74" t="s">
        <v>142</v>
      </c>
      <c r="B191" s="74" t="s">
        <v>719</v>
      </c>
      <c r="C191" s="545" t="s">
        <v>724</v>
      </c>
      <c r="D191" s="70" t="s">
        <v>725</v>
      </c>
      <c r="E191" s="70" t="s">
        <v>726</v>
      </c>
      <c r="F191" s="69" t="s">
        <v>150</v>
      </c>
      <c r="G191" s="70" t="s">
        <v>455</v>
      </c>
      <c r="H191" s="70" t="s">
        <v>455</v>
      </c>
      <c r="I191" s="200">
        <v>22926893696</v>
      </c>
      <c r="J191" s="200">
        <v>0</v>
      </c>
      <c r="K191" s="448">
        <v>214151620000</v>
      </c>
      <c r="L191" s="448">
        <v>0</v>
      </c>
      <c r="M191" s="200">
        <v>237078513696</v>
      </c>
      <c r="N191" s="200">
        <v>0</v>
      </c>
      <c r="O191" s="447" t="s">
        <v>1171</v>
      </c>
      <c r="P191" s="517"/>
    </row>
    <row r="192" spans="1:16" s="445" customFormat="1" x14ac:dyDescent="0.25">
      <c r="A192" s="74" t="s">
        <v>142</v>
      </c>
      <c r="B192" s="74" t="s">
        <v>719</v>
      </c>
      <c r="C192" s="545" t="s">
        <v>724</v>
      </c>
      <c r="D192" s="70" t="s">
        <v>725</v>
      </c>
      <c r="E192" s="70" t="s">
        <v>727</v>
      </c>
      <c r="F192" s="69" t="s">
        <v>728</v>
      </c>
      <c r="G192" s="70" t="s">
        <v>455</v>
      </c>
      <c r="H192" s="70" t="s">
        <v>455</v>
      </c>
      <c r="I192" s="200">
        <v>56111290259</v>
      </c>
      <c r="J192" s="200">
        <v>0</v>
      </c>
      <c r="K192" s="448">
        <v>5098556600</v>
      </c>
      <c r="L192" s="448">
        <v>0</v>
      </c>
      <c r="M192" s="200">
        <v>61209846859</v>
      </c>
      <c r="N192" s="200">
        <v>0</v>
      </c>
      <c r="O192" s="447" t="s">
        <v>1171</v>
      </c>
      <c r="P192" s="517"/>
    </row>
    <row r="193" spans="1:17" s="445" customFormat="1" x14ac:dyDescent="0.25">
      <c r="A193" s="74" t="s">
        <v>142</v>
      </c>
      <c r="B193" s="74" t="s">
        <v>719</v>
      </c>
      <c r="C193" s="545" t="s">
        <v>724</v>
      </c>
      <c r="D193" s="70" t="s">
        <v>725</v>
      </c>
      <c r="E193" s="70" t="s">
        <v>730</v>
      </c>
      <c r="F193" s="69" t="s">
        <v>131</v>
      </c>
      <c r="G193" s="70" t="s">
        <v>455</v>
      </c>
      <c r="H193" s="70" t="s">
        <v>455</v>
      </c>
      <c r="I193" s="200">
        <v>3175876865</v>
      </c>
      <c r="J193" s="200">
        <v>0</v>
      </c>
      <c r="K193" s="448">
        <v>518350000</v>
      </c>
      <c r="L193" s="448">
        <v>0</v>
      </c>
      <c r="M193" s="200">
        <v>3694226865</v>
      </c>
      <c r="N193" s="200">
        <v>0</v>
      </c>
      <c r="O193" s="447" t="s">
        <v>1171</v>
      </c>
      <c r="P193" s="517"/>
    </row>
    <row r="194" spans="1:17" s="445" customFormat="1" x14ac:dyDescent="0.25">
      <c r="A194" s="74" t="s">
        <v>142</v>
      </c>
      <c r="B194" s="74" t="s">
        <v>719</v>
      </c>
      <c r="C194" s="545" t="s">
        <v>724</v>
      </c>
      <c r="D194" s="70" t="s">
        <v>725</v>
      </c>
      <c r="E194" s="70" t="s">
        <v>733</v>
      </c>
      <c r="F194" s="69" t="s">
        <v>149</v>
      </c>
      <c r="G194" s="70" t="s">
        <v>455</v>
      </c>
      <c r="H194" s="70" t="s">
        <v>455</v>
      </c>
      <c r="I194" s="200">
        <v>2426475512</v>
      </c>
      <c r="J194" s="200">
        <v>0</v>
      </c>
      <c r="K194" s="448">
        <v>0</v>
      </c>
      <c r="L194" s="448">
        <v>0</v>
      </c>
      <c r="M194" s="200">
        <v>2426475512</v>
      </c>
      <c r="N194" s="200">
        <v>0</v>
      </c>
      <c r="O194" s="447" t="s">
        <v>1171</v>
      </c>
      <c r="P194" s="517"/>
    </row>
    <row r="195" spans="1:17" s="445" customFormat="1" x14ac:dyDescent="0.25">
      <c r="A195" s="74" t="s">
        <v>142</v>
      </c>
      <c r="B195" s="74" t="s">
        <v>719</v>
      </c>
      <c r="C195" s="545" t="s">
        <v>724</v>
      </c>
      <c r="D195" s="70" t="s">
        <v>725</v>
      </c>
      <c r="E195" s="70" t="s">
        <v>735</v>
      </c>
      <c r="F195" s="69" t="s">
        <v>51</v>
      </c>
      <c r="G195" s="70" t="s">
        <v>455</v>
      </c>
      <c r="H195" s="70" t="s">
        <v>455</v>
      </c>
      <c r="I195" s="200">
        <v>18648598332</v>
      </c>
      <c r="J195" s="200">
        <v>0</v>
      </c>
      <c r="K195" s="448">
        <v>7212900744</v>
      </c>
      <c r="L195" s="448">
        <v>0</v>
      </c>
      <c r="M195" s="200">
        <v>25861499076</v>
      </c>
      <c r="N195" s="200">
        <v>0</v>
      </c>
      <c r="O195" s="447" t="s">
        <v>1171</v>
      </c>
      <c r="P195" s="517"/>
    </row>
    <row r="196" spans="1:17" s="445" customFormat="1" x14ac:dyDescent="0.25">
      <c r="A196" s="74" t="s">
        <v>142</v>
      </c>
      <c r="B196" s="74" t="s">
        <v>719</v>
      </c>
      <c r="C196" s="545" t="s">
        <v>724</v>
      </c>
      <c r="D196" s="70" t="s">
        <v>725</v>
      </c>
      <c r="E196" s="70" t="s">
        <v>736</v>
      </c>
      <c r="F196" s="69" t="s">
        <v>737</v>
      </c>
      <c r="G196" s="70" t="s">
        <v>455</v>
      </c>
      <c r="H196" s="70" t="s">
        <v>455</v>
      </c>
      <c r="I196" s="200">
        <v>0</v>
      </c>
      <c r="J196" s="200">
        <v>486174154</v>
      </c>
      <c r="K196" s="448">
        <v>0</v>
      </c>
      <c r="L196" s="448">
        <v>4011460616</v>
      </c>
      <c r="M196" s="200">
        <v>0</v>
      </c>
      <c r="N196" s="200">
        <v>4497634770</v>
      </c>
      <c r="O196" s="447" t="s">
        <v>1171</v>
      </c>
      <c r="P196" s="517"/>
    </row>
    <row r="197" spans="1:17" s="445" customFormat="1" x14ac:dyDescent="0.25">
      <c r="A197" s="74" t="s">
        <v>142</v>
      </c>
      <c r="B197" s="74" t="s">
        <v>719</v>
      </c>
      <c r="C197" s="545" t="s">
        <v>724</v>
      </c>
      <c r="D197" s="70" t="s">
        <v>725</v>
      </c>
      <c r="E197" s="70" t="s">
        <v>738</v>
      </c>
      <c r="F197" s="69" t="s">
        <v>739</v>
      </c>
      <c r="G197" s="70" t="s">
        <v>455</v>
      </c>
      <c r="H197" s="70" t="s">
        <v>455</v>
      </c>
      <c r="I197" s="200">
        <v>0</v>
      </c>
      <c r="J197" s="200">
        <v>528627687</v>
      </c>
      <c r="K197" s="448">
        <v>0</v>
      </c>
      <c r="L197" s="448">
        <v>373212852</v>
      </c>
      <c r="M197" s="200">
        <v>0</v>
      </c>
      <c r="N197" s="200">
        <v>901840539</v>
      </c>
      <c r="O197" s="447" t="s">
        <v>1171</v>
      </c>
      <c r="P197" s="517"/>
    </row>
    <row r="198" spans="1:17" s="445" customFormat="1" x14ac:dyDescent="0.25">
      <c r="A198" s="74" t="s">
        <v>142</v>
      </c>
      <c r="B198" s="74" t="s">
        <v>719</v>
      </c>
      <c r="C198" s="545" t="s">
        <v>724</v>
      </c>
      <c r="D198" s="70" t="s">
        <v>725</v>
      </c>
      <c r="E198" s="70" t="s">
        <v>742</v>
      </c>
      <c r="F198" s="69" t="s">
        <v>743</v>
      </c>
      <c r="G198" s="70" t="s">
        <v>455</v>
      </c>
      <c r="H198" s="70" t="s">
        <v>455</v>
      </c>
      <c r="I198" s="200">
        <v>0</v>
      </c>
      <c r="J198" s="200">
        <v>1018544565</v>
      </c>
      <c r="K198" s="448">
        <v>0</v>
      </c>
      <c r="L198" s="448">
        <v>404412585</v>
      </c>
      <c r="M198" s="200">
        <v>0</v>
      </c>
      <c r="N198" s="200">
        <v>1422957150</v>
      </c>
      <c r="O198" s="447" t="s">
        <v>1171</v>
      </c>
      <c r="P198" s="517"/>
    </row>
    <row r="199" spans="1:17" s="445" customFormat="1" x14ac:dyDescent="0.25">
      <c r="A199" s="74" t="s">
        <v>142</v>
      </c>
      <c r="B199" s="74" t="s">
        <v>719</v>
      </c>
      <c r="C199" s="545" t="s">
        <v>724</v>
      </c>
      <c r="D199" s="70" t="s">
        <v>725</v>
      </c>
      <c r="E199" s="70" t="s">
        <v>744</v>
      </c>
      <c r="F199" s="69" t="s">
        <v>745</v>
      </c>
      <c r="G199" s="70" t="s">
        <v>455</v>
      </c>
      <c r="H199" s="70" t="s">
        <v>455</v>
      </c>
      <c r="I199" s="200">
        <v>0</v>
      </c>
      <c r="J199" s="200">
        <v>7329703326</v>
      </c>
      <c r="K199" s="448">
        <v>0</v>
      </c>
      <c r="L199" s="448">
        <v>5668747682</v>
      </c>
      <c r="M199" s="200">
        <v>0</v>
      </c>
      <c r="N199" s="200">
        <v>12998451008</v>
      </c>
      <c r="O199" s="447" t="s">
        <v>1171</v>
      </c>
      <c r="P199" s="517"/>
    </row>
    <row r="200" spans="1:17" x14ac:dyDescent="0.25">
      <c r="A200" s="70" t="s">
        <v>142</v>
      </c>
      <c r="B200" s="70" t="s">
        <v>719</v>
      </c>
      <c r="C200" s="545" t="s">
        <v>746</v>
      </c>
      <c r="D200" s="70" t="s">
        <v>747</v>
      </c>
      <c r="E200" s="70" t="s">
        <v>748</v>
      </c>
      <c r="F200" s="69" t="s">
        <v>130</v>
      </c>
      <c r="G200" s="70" t="s">
        <v>1266</v>
      </c>
      <c r="H200" s="70" t="s">
        <v>1267</v>
      </c>
      <c r="I200" s="200">
        <v>564311609821</v>
      </c>
      <c r="J200" s="200">
        <v>0</v>
      </c>
      <c r="K200" s="200">
        <v>0</v>
      </c>
      <c r="L200" s="200">
        <v>0</v>
      </c>
      <c r="M200" s="200">
        <v>564311609821</v>
      </c>
      <c r="N200" s="200">
        <v>0</v>
      </c>
      <c r="O200" s="540" t="s">
        <v>2382</v>
      </c>
    </row>
    <row r="201" spans="1:17" x14ac:dyDescent="0.25">
      <c r="A201" s="70" t="s">
        <v>142</v>
      </c>
      <c r="B201" s="70" t="s">
        <v>719</v>
      </c>
      <c r="C201" s="545" t="s">
        <v>746</v>
      </c>
      <c r="D201" s="70" t="s">
        <v>747</v>
      </c>
      <c r="E201" s="70" t="s">
        <v>748</v>
      </c>
      <c r="F201" s="69" t="s">
        <v>130</v>
      </c>
      <c r="G201" s="70" t="s">
        <v>1268</v>
      </c>
      <c r="H201" s="70" t="s">
        <v>1269</v>
      </c>
      <c r="I201" s="200">
        <v>271705589918</v>
      </c>
      <c r="J201" s="200">
        <v>0</v>
      </c>
      <c r="K201" s="200">
        <v>0</v>
      </c>
      <c r="L201" s="200">
        <v>0</v>
      </c>
      <c r="M201" s="200">
        <v>271705589918</v>
      </c>
      <c r="N201" s="200">
        <v>0</v>
      </c>
      <c r="O201" s="540" t="s">
        <v>2382</v>
      </c>
    </row>
    <row r="202" spans="1:17" x14ac:dyDescent="0.25">
      <c r="A202" s="70" t="s">
        <v>142</v>
      </c>
      <c r="B202" s="70" t="s">
        <v>719</v>
      </c>
      <c r="C202" s="545" t="s">
        <v>746</v>
      </c>
      <c r="D202" s="70" t="s">
        <v>747</v>
      </c>
      <c r="E202" s="70" t="s">
        <v>748</v>
      </c>
      <c r="F202" s="69" t="s">
        <v>130</v>
      </c>
      <c r="G202" s="70" t="s">
        <v>1270</v>
      </c>
      <c r="H202" s="70" t="s">
        <v>1271</v>
      </c>
      <c r="I202" s="200">
        <v>209004299936</v>
      </c>
      <c r="J202" s="200">
        <v>0</v>
      </c>
      <c r="K202" s="200">
        <v>0</v>
      </c>
      <c r="L202" s="200">
        <v>0</v>
      </c>
      <c r="M202" s="200">
        <v>209004299936</v>
      </c>
      <c r="N202" s="200">
        <v>0</v>
      </c>
      <c r="O202" s="540" t="s">
        <v>2382</v>
      </c>
    </row>
    <row r="203" spans="1:17" x14ac:dyDescent="0.25">
      <c r="A203" s="70" t="s">
        <v>142</v>
      </c>
      <c r="B203" s="70" t="s">
        <v>719</v>
      </c>
      <c r="C203" s="545" t="s">
        <v>746</v>
      </c>
      <c r="D203" s="70" t="s">
        <v>747</v>
      </c>
      <c r="E203" s="70" t="s">
        <v>763</v>
      </c>
      <c r="F203" s="69" t="s">
        <v>764</v>
      </c>
      <c r="G203" s="70" t="s">
        <v>1266</v>
      </c>
      <c r="H203" s="70" t="s">
        <v>1267</v>
      </c>
      <c r="I203" s="200">
        <v>4349936610</v>
      </c>
      <c r="J203" s="200">
        <v>0</v>
      </c>
      <c r="K203" s="200">
        <v>0</v>
      </c>
      <c r="L203" s="200">
        <v>0</v>
      </c>
      <c r="M203" s="200">
        <v>4349936610</v>
      </c>
      <c r="N203" s="200">
        <v>0</v>
      </c>
      <c r="O203" s="540" t="s">
        <v>2382</v>
      </c>
    </row>
    <row r="204" spans="1:17" x14ac:dyDescent="0.25">
      <c r="A204" s="70" t="s">
        <v>142</v>
      </c>
      <c r="B204" s="70" t="s">
        <v>719</v>
      </c>
      <c r="C204" s="545" t="s">
        <v>746</v>
      </c>
      <c r="D204" s="70" t="s">
        <v>747</v>
      </c>
      <c r="E204" s="70" t="s">
        <v>763</v>
      </c>
      <c r="F204" s="69" t="s">
        <v>764</v>
      </c>
      <c r="G204" s="70" t="s">
        <v>1268</v>
      </c>
      <c r="H204" s="70" t="s">
        <v>1269</v>
      </c>
      <c r="I204" s="200">
        <v>2107143524</v>
      </c>
      <c r="J204" s="200">
        <v>0</v>
      </c>
      <c r="K204" s="200">
        <v>0</v>
      </c>
      <c r="L204" s="200">
        <v>0</v>
      </c>
      <c r="M204" s="200">
        <v>2107143524</v>
      </c>
      <c r="N204" s="200">
        <v>0</v>
      </c>
      <c r="O204" s="540" t="s">
        <v>2382</v>
      </c>
    </row>
    <row r="205" spans="1:17" x14ac:dyDescent="0.25">
      <c r="A205" s="70" t="s">
        <v>142</v>
      </c>
      <c r="B205" s="70" t="s">
        <v>719</v>
      </c>
      <c r="C205" s="545" t="s">
        <v>746</v>
      </c>
      <c r="D205" s="70" t="s">
        <v>747</v>
      </c>
      <c r="E205" s="70" t="s">
        <v>763</v>
      </c>
      <c r="F205" s="69" t="s">
        <v>764</v>
      </c>
      <c r="G205" s="70" t="s">
        <v>1270</v>
      </c>
      <c r="H205" s="70" t="s">
        <v>1271</v>
      </c>
      <c r="I205" s="200">
        <v>1614270035</v>
      </c>
      <c r="J205" s="200">
        <v>0</v>
      </c>
      <c r="K205" s="200">
        <v>0</v>
      </c>
      <c r="L205" s="200">
        <v>0</v>
      </c>
      <c r="M205" s="200">
        <v>1614270035</v>
      </c>
      <c r="N205" s="200">
        <v>0</v>
      </c>
      <c r="O205" s="540" t="s">
        <v>2382</v>
      </c>
    </row>
    <row r="206" spans="1:17" s="542" customFormat="1" x14ac:dyDescent="0.25">
      <c r="A206" s="538" t="s">
        <v>142</v>
      </c>
      <c r="B206" s="538" t="s">
        <v>719</v>
      </c>
      <c r="C206" s="545" t="s">
        <v>746</v>
      </c>
      <c r="D206" s="70" t="s">
        <v>747</v>
      </c>
      <c r="E206" s="70" t="s">
        <v>765</v>
      </c>
      <c r="F206" s="69" t="s">
        <v>766</v>
      </c>
      <c r="G206" s="70" t="s">
        <v>1266</v>
      </c>
      <c r="H206" s="70" t="s">
        <v>1267</v>
      </c>
      <c r="I206" s="200">
        <v>6000991529362</v>
      </c>
      <c r="J206" s="200">
        <v>0</v>
      </c>
      <c r="K206" s="543">
        <v>10425675939359</v>
      </c>
      <c r="L206" s="543">
        <v>350250924603</v>
      </c>
      <c r="M206" s="200">
        <v>16076416544118</v>
      </c>
      <c r="N206" s="200">
        <v>0</v>
      </c>
      <c r="O206" s="540" t="s">
        <v>1811</v>
      </c>
      <c r="P206" s="541">
        <f>K206-L206</f>
        <v>10075425014756</v>
      </c>
      <c r="Q206" s="541">
        <f>P206-M206</f>
        <v>-6000991529362</v>
      </c>
    </row>
    <row r="207" spans="1:17" s="542" customFormat="1" x14ac:dyDescent="0.25">
      <c r="A207" s="538" t="s">
        <v>142</v>
      </c>
      <c r="B207" s="538" t="s">
        <v>719</v>
      </c>
      <c r="C207" s="545" t="s">
        <v>746</v>
      </c>
      <c r="D207" s="70" t="s">
        <v>747</v>
      </c>
      <c r="E207" s="70" t="s">
        <v>765</v>
      </c>
      <c r="F207" s="69" t="s">
        <v>766</v>
      </c>
      <c r="G207" s="70" t="s">
        <v>1268</v>
      </c>
      <c r="H207" s="70" t="s">
        <v>1269</v>
      </c>
      <c r="I207" s="200">
        <v>2803132986659</v>
      </c>
      <c r="J207" s="200">
        <v>0</v>
      </c>
      <c r="K207" s="543">
        <v>2926421652290</v>
      </c>
      <c r="L207" s="543">
        <v>76673786393</v>
      </c>
      <c r="M207" s="200">
        <v>5652880852556</v>
      </c>
      <c r="N207" s="200">
        <v>0</v>
      </c>
      <c r="O207" s="540" t="s">
        <v>1811</v>
      </c>
      <c r="P207" s="541">
        <f t="shared" ref="P207:P228" si="1">K207-L207</f>
        <v>2849747865897</v>
      </c>
      <c r="Q207" s="541">
        <f t="shared" ref="Q207:Q228" si="2">P207-M207</f>
        <v>-2803132986659</v>
      </c>
    </row>
    <row r="208" spans="1:17" s="542" customFormat="1" x14ac:dyDescent="0.25">
      <c r="A208" s="538" t="s">
        <v>142</v>
      </c>
      <c r="B208" s="538" t="s">
        <v>719</v>
      </c>
      <c r="C208" s="545" t="s">
        <v>746</v>
      </c>
      <c r="D208" s="70" t="s">
        <v>747</v>
      </c>
      <c r="E208" s="70" t="s">
        <v>765</v>
      </c>
      <c r="F208" s="69" t="s">
        <v>766</v>
      </c>
      <c r="G208" s="70" t="s">
        <v>1949</v>
      </c>
      <c r="H208" s="70" t="s">
        <v>1950</v>
      </c>
      <c r="I208" s="200">
        <v>0</v>
      </c>
      <c r="J208" s="200">
        <v>0</v>
      </c>
      <c r="K208" s="543">
        <v>3434415007</v>
      </c>
      <c r="L208" s="543">
        <v>0</v>
      </c>
      <c r="M208" s="200">
        <v>3434415007</v>
      </c>
      <c r="N208" s="200">
        <v>0</v>
      </c>
      <c r="O208" s="540" t="s">
        <v>1811</v>
      </c>
      <c r="P208" s="541">
        <f t="shared" si="1"/>
        <v>3434415007</v>
      </c>
      <c r="Q208" s="541">
        <f t="shared" si="2"/>
        <v>0</v>
      </c>
    </row>
    <row r="209" spans="1:17" s="542" customFormat="1" x14ac:dyDescent="0.25">
      <c r="A209" s="538" t="s">
        <v>142</v>
      </c>
      <c r="B209" s="538" t="s">
        <v>719</v>
      </c>
      <c r="C209" s="545" t="s">
        <v>746</v>
      </c>
      <c r="D209" s="70" t="s">
        <v>747</v>
      </c>
      <c r="E209" s="70" t="s">
        <v>765</v>
      </c>
      <c r="F209" s="69" t="s">
        <v>766</v>
      </c>
      <c r="G209" s="70" t="s">
        <v>1951</v>
      </c>
      <c r="H209" s="70" t="s">
        <v>1952</v>
      </c>
      <c r="I209" s="200">
        <v>0</v>
      </c>
      <c r="J209" s="200">
        <v>0</v>
      </c>
      <c r="K209" s="543">
        <v>2211672898</v>
      </c>
      <c r="L209" s="543">
        <v>0</v>
      </c>
      <c r="M209" s="200">
        <v>2211672898</v>
      </c>
      <c r="N209" s="200">
        <v>0</v>
      </c>
      <c r="O209" s="540" t="s">
        <v>1811</v>
      </c>
      <c r="P209" s="541">
        <f t="shared" si="1"/>
        <v>2211672898</v>
      </c>
      <c r="Q209" s="541">
        <f t="shared" si="2"/>
        <v>0</v>
      </c>
    </row>
    <row r="210" spans="1:17" s="542" customFormat="1" x14ac:dyDescent="0.25">
      <c r="A210" s="538" t="s">
        <v>142</v>
      </c>
      <c r="B210" s="538" t="s">
        <v>719</v>
      </c>
      <c r="C210" s="545" t="s">
        <v>746</v>
      </c>
      <c r="D210" s="70" t="s">
        <v>747</v>
      </c>
      <c r="E210" s="70" t="s">
        <v>765</v>
      </c>
      <c r="F210" s="69" t="s">
        <v>766</v>
      </c>
      <c r="G210" s="70" t="s">
        <v>1270</v>
      </c>
      <c r="H210" s="70" t="s">
        <v>1271</v>
      </c>
      <c r="I210" s="200">
        <v>1710777108852</v>
      </c>
      <c r="J210" s="200">
        <v>0</v>
      </c>
      <c r="K210" s="543">
        <v>5242874425450</v>
      </c>
      <c r="L210" s="543">
        <v>12789454493</v>
      </c>
      <c r="M210" s="200">
        <v>6940862079809</v>
      </c>
      <c r="N210" s="200">
        <v>0</v>
      </c>
      <c r="O210" s="540" t="s">
        <v>1811</v>
      </c>
      <c r="P210" s="541">
        <f t="shared" si="1"/>
        <v>5230084970957</v>
      </c>
      <c r="Q210" s="541">
        <f t="shared" si="2"/>
        <v>-1710777108852</v>
      </c>
    </row>
    <row r="211" spans="1:17" s="542" customFormat="1" x14ac:dyDescent="0.25">
      <c r="A211" s="538" t="s">
        <v>142</v>
      </c>
      <c r="B211" s="538" t="s">
        <v>719</v>
      </c>
      <c r="C211" s="545" t="s">
        <v>746</v>
      </c>
      <c r="D211" s="70" t="s">
        <v>747</v>
      </c>
      <c r="E211" s="70" t="s">
        <v>765</v>
      </c>
      <c r="F211" s="69" t="s">
        <v>766</v>
      </c>
      <c r="G211" s="70" t="s">
        <v>1272</v>
      </c>
      <c r="H211" s="70" t="s">
        <v>1273</v>
      </c>
      <c r="I211" s="200">
        <v>31443213127</v>
      </c>
      <c r="J211" s="200">
        <v>0</v>
      </c>
      <c r="K211" s="543">
        <v>16247963567</v>
      </c>
      <c r="L211" s="543">
        <v>0</v>
      </c>
      <c r="M211" s="200">
        <v>47691176694</v>
      </c>
      <c r="N211" s="200">
        <v>0</v>
      </c>
      <c r="O211" s="540" t="s">
        <v>1811</v>
      </c>
      <c r="P211" s="541">
        <f t="shared" si="1"/>
        <v>16247963567</v>
      </c>
      <c r="Q211" s="541">
        <f t="shared" si="2"/>
        <v>-31443213127</v>
      </c>
    </row>
    <row r="212" spans="1:17" s="542" customFormat="1" x14ac:dyDescent="0.25">
      <c r="A212" s="538" t="s">
        <v>142</v>
      </c>
      <c r="B212" s="538" t="s">
        <v>719</v>
      </c>
      <c r="C212" s="545" t="s">
        <v>746</v>
      </c>
      <c r="D212" s="70" t="s">
        <v>747</v>
      </c>
      <c r="E212" s="70" t="s">
        <v>765</v>
      </c>
      <c r="F212" s="69" t="s">
        <v>766</v>
      </c>
      <c r="G212" s="70" t="s">
        <v>1274</v>
      </c>
      <c r="H212" s="70" t="s">
        <v>1275</v>
      </c>
      <c r="I212" s="200">
        <v>6091363334</v>
      </c>
      <c r="J212" s="200">
        <v>0</v>
      </c>
      <c r="K212" s="543">
        <v>8405571546</v>
      </c>
      <c r="L212" s="543">
        <v>0</v>
      </c>
      <c r="M212" s="200">
        <v>14496934880</v>
      </c>
      <c r="N212" s="200">
        <v>0</v>
      </c>
      <c r="O212" s="540" t="s">
        <v>1811</v>
      </c>
      <c r="P212" s="541">
        <f t="shared" si="1"/>
        <v>8405571546</v>
      </c>
      <c r="Q212" s="541">
        <f t="shared" si="2"/>
        <v>-6091363334</v>
      </c>
    </row>
    <row r="213" spans="1:17" s="542" customFormat="1" x14ac:dyDescent="0.25">
      <c r="A213" s="538" t="s">
        <v>142</v>
      </c>
      <c r="B213" s="538" t="s">
        <v>719</v>
      </c>
      <c r="C213" s="545" t="s">
        <v>746</v>
      </c>
      <c r="D213" s="70" t="s">
        <v>747</v>
      </c>
      <c r="E213" s="70" t="s">
        <v>765</v>
      </c>
      <c r="F213" s="69" t="s">
        <v>766</v>
      </c>
      <c r="G213" s="70" t="s">
        <v>1953</v>
      </c>
      <c r="H213" s="70" t="s">
        <v>1954</v>
      </c>
      <c r="I213" s="200">
        <v>0</v>
      </c>
      <c r="J213" s="200">
        <v>0</v>
      </c>
      <c r="K213" s="543">
        <v>75914558697</v>
      </c>
      <c r="L213" s="543">
        <v>0</v>
      </c>
      <c r="M213" s="200">
        <v>75914558697</v>
      </c>
      <c r="N213" s="200">
        <v>0</v>
      </c>
      <c r="O213" s="540" t="s">
        <v>1811</v>
      </c>
      <c r="P213" s="541">
        <f t="shared" si="1"/>
        <v>75914558697</v>
      </c>
      <c r="Q213" s="541">
        <f t="shared" si="2"/>
        <v>0</v>
      </c>
    </row>
    <row r="214" spans="1:17" s="542" customFormat="1" x14ac:dyDescent="0.25">
      <c r="A214" s="538" t="s">
        <v>142</v>
      </c>
      <c r="B214" s="538" t="s">
        <v>719</v>
      </c>
      <c r="C214" s="545" t="s">
        <v>746</v>
      </c>
      <c r="D214" s="70" t="s">
        <v>747</v>
      </c>
      <c r="E214" s="70" t="s">
        <v>765</v>
      </c>
      <c r="F214" s="69" t="s">
        <v>766</v>
      </c>
      <c r="G214" s="70" t="s">
        <v>1276</v>
      </c>
      <c r="H214" s="70" t="s">
        <v>1277</v>
      </c>
      <c r="I214" s="200">
        <v>67775234244</v>
      </c>
      <c r="J214" s="200">
        <v>0</v>
      </c>
      <c r="K214" s="543">
        <v>1110825436178</v>
      </c>
      <c r="L214" s="543">
        <v>0</v>
      </c>
      <c r="M214" s="200">
        <v>1178600670422</v>
      </c>
      <c r="N214" s="200">
        <v>0</v>
      </c>
      <c r="O214" s="540" t="s">
        <v>1811</v>
      </c>
      <c r="P214" s="541">
        <f t="shared" si="1"/>
        <v>1110825436178</v>
      </c>
      <c r="Q214" s="541">
        <f t="shared" si="2"/>
        <v>-67775234244</v>
      </c>
    </row>
    <row r="215" spans="1:17" s="542" customFormat="1" x14ac:dyDescent="0.25">
      <c r="A215" s="538" t="s">
        <v>142</v>
      </c>
      <c r="B215" s="538" t="s">
        <v>719</v>
      </c>
      <c r="C215" s="545" t="s">
        <v>746</v>
      </c>
      <c r="D215" s="70" t="s">
        <v>747</v>
      </c>
      <c r="E215" s="70" t="s">
        <v>765</v>
      </c>
      <c r="F215" s="69" t="s">
        <v>766</v>
      </c>
      <c r="G215" s="70" t="s">
        <v>1278</v>
      </c>
      <c r="H215" s="70" t="s">
        <v>1279</v>
      </c>
      <c r="I215" s="200">
        <v>0</v>
      </c>
      <c r="J215" s="200">
        <v>0</v>
      </c>
      <c r="K215" s="543">
        <v>6898560052</v>
      </c>
      <c r="L215" s="543">
        <v>930400000</v>
      </c>
      <c r="M215" s="200">
        <v>5968160052</v>
      </c>
      <c r="N215" s="200">
        <v>0</v>
      </c>
      <c r="O215" s="540" t="s">
        <v>1811</v>
      </c>
      <c r="P215" s="541">
        <f t="shared" si="1"/>
        <v>5968160052</v>
      </c>
      <c r="Q215" s="541">
        <f t="shared" si="2"/>
        <v>0</v>
      </c>
    </row>
    <row r="216" spans="1:17" s="542" customFormat="1" x14ac:dyDescent="0.25">
      <c r="A216" s="538" t="s">
        <v>142</v>
      </c>
      <c r="B216" s="538" t="s">
        <v>719</v>
      </c>
      <c r="C216" s="545" t="s">
        <v>746</v>
      </c>
      <c r="D216" s="70" t="s">
        <v>747</v>
      </c>
      <c r="E216" s="70" t="s">
        <v>765</v>
      </c>
      <c r="F216" s="69" t="s">
        <v>766</v>
      </c>
      <c r="G216" s="70" t="s">
        <v>1280</v>
      </c>
      <c r="H216" s="70" t="s">
        <v>1281</v>
      </c>
      <c r="I216" s="200">
        <v>12182726668</v>
      </c>
      <c r="J216" s="200">
        <v>0</v>
      </c>
      <c r="K216" s="543">
        <v>22690812048</v>
      </c>
      <c r="L216" s="543">
        <v>0</v>
      </c>
      <c r="M216" s="200">
        <v>34873538716</v>
      </c>
      <c r="N216" s="200">
        <v>0</v>
      </c>
      <c r="O216" s="540" t="s">
        <v>1811</v>
      </c>
      <c r="P216" s="541">
        <f t="shared" si="1"/>
        <v>22690812048</v>
      </c>
      <c r="Q216" s="541">
        <f t="shared" si="2"/>
        <v>-12182726668</v>
      </c>
    </row>
    <row r="217" spans="1:17" s="542" customFormat="1" x14ac:dyDescent="0.25">
      <c r="A217" s="538" t="s">
        <v>142</v>
      </c>
      <c r="B217" s="538" t="s">
        <v>719</v>
      </c>
      <c r="C217" s="545" t="s">
        <v>746</v>
      </c>
      <c r="D217" s="70" t="s">
        <v>747</v>
      </c>
      <c r="E217" s="70" t="s">
        <v>765</v>
      </c>
      <c r="F217" s="69" t="s">
        <v>766</v>
      </c>
      <c r="G217" s="70" t="s">
        <v>1955</v>
      </c>
      <c r="H217" s="70" t="s">
        <v>1956</v>
      </c>
      <c r="I217" s="200">
        <v>0</v>
      </c>
      <c r="J217" s="200">
        <v>0</v>
      </c>
      <c r="K217" s="543">
        <v>384100000</v>
      </c>
      <c r="L217" s="543">
        <v>0</v>
      </c>
      <c r="M217" s="200">
        <v>384100000</v>
      </c>
      <c r="N217" s="200">
        <v>0</v>
      </c>
      <c r="O217" s="540" t="s">
        <v>1811</v>
      </c>
      <c r="P217" s="541">
        <f t="shared" si="1"/>
        <v>384100000</v>
      </c>
      <c r="Q217" s="541">
        <f t="shared" si="2"/>
        <v>0</v>
      </c>
    </row>
    <row r="218" spans="1:17" s="542" customFormat="1" x14ac:dyDescent="0.25">
      <c r="A218" s="538" t="s">
        <v>142</v>
      </c>
      <c r="B218" s="538" t="s">
        <v>719</v>
      </c>
      <c r="C218" s="545" t="s">
        <v>746</v>
      </c>
      <c r="D218" s="70" t="s">
        <v>747</v>
      </c>
      <c r="E218" s="70" t="s">
        <v>765</v>
      </c>
      <c r="F218" s="69" t="s">
        <v>766</v>
      </c>
      <c r="G218" s="70" t="s">
        <v>1957</v>
      </c>
      <c r="H218" s="70" t="s">
        <v>1958</v>
      </c>
      <c r="I218" s="200">
        <v>0</v>
      </c>
      <c r="J218" s="200">
        <v>0</v>
      </c>
      <c r="K218" s="543">
        <v>36284000</v>
      </c>
      <c r="L218" s="543">
        <v>0</v>
      </c>
      <c r="M218" s="200">
        <v>36284000</v>
      </c>
      <c r="N218" s="200">
        <v>0</v>
      </c>
      <c r="O218" s="540" t="s">
        <v>1811</v>
      </c>
      <c r="P218" s="541">
        <f t="shared" si="1"/>
        <v>36284000</v>
      </c>
      <c r="Q218" s="541">
        <f t="shared" si="2"/>
        <v>0</v>
      </c>
    </row>
    <row r="219" spans="1:17" s="542" customFormat="1" x14ac:dyDescent="0.25">
      <c r="A219" s="538" t="s">
        <v>142</v>
      </c>
      <c r="B219" s="538" t="s">
        <v>719</v>
      </c>
      <c r="C219" s="545" t="s">
        <v>746</v>
      </c>
      <c r="D219" s="70" t="s">
        <v>747</v>
      </c>
      <c r="E219" s="70" t="s">
        <v>765</v>
      </c>
      <c r="F219" s="69" t="s">
        <v>766</v>
      </c>
      <c r="G219" s="70" t="s">
        <v>1282</v>
      </c>
      <c r="H219" s="70" t="s">
        <v>1283</v>
      </c>
      <c r="I219" s="200">
        <v>12182726668</v>
      </c>
      <c r="J219" s="200">
        <v>0</v>
      </c>
      <c r="K219" s="543">
        <v>12810426473</v>
      </c>
      <c r="L219" s="543">
        <v>0</v>
      </c>
      <c r="M219" s="200">
        <v>24993153141</v>
      </c>
      <c r="N219" s="200">
        <v>0</v>
      </c>
      <c r="O219" s="540" t="s">
        <v>1811</v>
      </c>
      <c r="P219" s="541">
        <f t="shared" si="1"/>
        <v>12810426473</v>
      </c>
      <c r="Q219" s="541">
        <f t="shared" si="2"/>
        <v>-12182726668</v>
      </c>
    </row>
    <row r="220" spans="1:17" s="542" customFormat="1" x14ac:dyDescent="0.25">
      <c r="A220" s="538" t="s">
        <v>142</v>
      </c>
      <c r="B220" s="538" t="s">
        <v>719</v>
      </c>
      <c r="C220" s="545" t="s">
        <v>746</v>
      </c>
      <c r="D220" s="70" t="s">
        <v>747</v>
      </c>
      <c r="E220" s="70" t="s">
        <v>765</v>
      </c>
      <c r="F220" s="69" t="s">
        <v>766</v>
      </c>
      <c r="G220" s="70" t="s">
        <v>1294</v>
      </c>
      <c r="H220" s="70" t="s">
        <v>1295</v>
      </c>
      <c r="I220" s="200">
        <v>6780000000</v>
      </c>
      <c r="J220" s="200">
        <v>0</v>
      </c>
      <c r="K220" s="543">
        <v>0</v>
      </c>
      <c r="L220" s="543">
        <v>0</v>
      </c>
      <c r="M220" s="200">
        <v>6780000000</v>
      </c>
      <c r="N220" s="200">
        <v>0</v>
      </c>
      <c r="O220" s="540" t="s">
        <v>1811</v>
      </c>
      <c r="P220" s="541">
        <f t="shared" si="1"/>
        <v>0</v>
      </c>
      <c r="Q220" s="541">
        <f t="shared" si="2"/>
        <v>-6780000000</v>
      </c>
    </row>
    <row r="221" spans="1:17" s="542" customFormat="1" x14ac:dyDescent="0.25">
      <c r="A221" s="538" t="s">
        <v>142</v>
      </c>
      <c r="B221" s="538" t="s">
        <v>719</v>
      </c>
      <c r="C221" s="545" t="s">
        <v>746</v>
      </c>
      <c r="D221" s="70" t="s">
        <v>747</v>
      </c>
      <c r="E221" s="70" t="s">
        <v>765</v>
      </c>
      <c r="F221" s="69" t="s">
        <v>766</v>
      </c>
      <c r="G221" s="70" t="s">
        <v>1959</v>
      </c>
      <c r="H221" s="70" t="s">
        <v>1960</v>
      </c>
      <c r="I221" s="200">
        <v>0</v>
      </c>
      <c r="J221" s="200">
        <v>0</v>
      </c>
      <c r="K221" s="543">
        <v>89371223771</v>
      </c>
      <c r="L221" s="543">
        <v>0</v>
      </c>
      <c r="M221" s="200">
        <v>89371223771</v>
      </c>
      <c r="N221" s="200">
        <v>0</v>
      </c>
      <c r="O221" s="540" t="s">
        <v>1811</v>
      </c>
      <c r="P221" s="541">
        <f t="shared" si="1"/>
        <v>89371223771</v>
      </c>
      <c r="Q221" s="541">
        <f t="shared" si="2"/>
        <v>0</v>
      </c>
    </row>
    <row r="222" spans="1:17" s="542" customFormat="1" x14ac:dyDescent="0.25">
      <c r="A222" s="538" t="s">
        <v>142</v>
      </c>
      <c r="B222" s="538" t="s">
        <v>719</v>
      </c>
      <c r="C222" s="545" t="s">
        <v>746</v>
      </c>
      <c r="D222" s="70" t="s">
        <v>747</v>
      </c>
      <c r="E222" s="70" t="s">
        <v>765</v>
      </c>
      <c r="F222" s="69" t="s">
        <v>766</v>
      </c>
      <c r="G222" s="70" t="s">
        <v>1961</v>
      </c>
      <c r="H222" s="70" t="s">
        <v>1962</v>
      </c>
      <c r="I222" s="200">
        <v>0</v>
      </c>
      <c r="J222" s="200">
        <v>0</v>
      </c>
      <c r="K222" s="543">
        <v>480164000</v>
      </c>
      <c r="L222" s="543">
        <v>0</v>
      </c>
      <c r="M222" s="200">
        <v>480164000</v>
      </c>
      <c r="N222" s="200">
        <v>0</v>
      </c>
      <c r="O222" s="540" t="s">
        <v>1811</v>
      </c>
      <c r="P222" s="541">
        <f t="shared" si="1"/>
        <v>480164000</v>
      </c>
      <c r="Q222" s="541">
        <f t="shared" si="2"/>
        <v>0</v>
      </c>
    </row>
    <row r="223" spans="1:17" s="542" customFormat="1" x14ac:dyDescent="0.25">
      <c r="A223" s="538" t="s">
        <v>142</v>
      </c>
      <c r="B223" s="538" t="s">
        <v>719</v>
      </c>
      <c r="C223" s="545" t="s">
        <v>746</v>
      </c>
      <c r="D223" s="70" t="s">
        <v>747</v>
      </c>
      <c r="E223" s="70" t="s">
        <v>765</v>
      </c>
      <c r="F223" s="69" t="s">
        <v>766</v>
      </c>
      <c r="G223" s="70" t="s">
        <v>769</v>
      </c>
      <c r="H223" s="70" t="s">
        <v>770</v>
      </c>
      <c r="I223" s="200">
        <v>74705518417</v>
      </c>
      <c r="J223" s="200">
        <v>0</v>
      </c>
      <c r="K223" s="543">
        <v>262545776200</v>
      </c>
      <c r="L223" s="543">
        <v>36431818454</v>
      </c>
      <c r="M223" s="200">
        <v>300819476163</v>
      </c>
      <c r="N223" s="200">
        <v>0</v>
      </c>
      <c r="O223" s="540" t="s">
        <v>1811</v>
      </c>
      <c r="P223" s="541">
        <f t="shared" si="1"/>
        <v>226113957746</v>
      </c>
      <c r="Q223" s="541">
        <f t="shared" si="2"/>
        <v>-74705518417</v>
      </c>
    </row>
    <row r="224" spans="1:17" s="542" customFormat="1" x14ac:dyDescent="0.25">
      <c r="A224" s="538" t="s">
        <v>142</v>
      </c>
      <c r="B224" s="538" t="s">
        <v>719</v>
      </c>
      <c r="C224" s="545" t="s">
        <v>746</v>
      </c>
      <c r="D224" s="70" t="s">
        <v>747</v>
      </c>
      <c r="E224" s="70" t="s">
        <v>765</v>
      </c>
      <c r="F224" s="69" t="s">
        <v>766</v>
      </c>
      <c r="G224" s="70" t="s">
        <v>1284</v>
      </c>
      <c r="H224" s="70" t="s">
        <v>1285</v>
      </c>
      <c r="I224" s="200">
        <v>186951306822</v>
      </c>
      <c r="J224" s="200">
        <v>0</v>
      </c>
      <c r="K224" s="543">
        <v>0</v>
      </c>
      <c r="L224" s="543">
        <v>0</v>
      </c>
      <c r="M224" s="200">
        <v>186951306822</v>
      </c>
      <c r="N224" s="200">
        <v>0</v>
      </c>
      <c r="O224" s="540" t="s">
        <v>1811</v>
      </c>
      <c r="P224" s="541">
        <f t="shared" si="1"/>
        <v>0</v>
      </c>
      <c r="Q224" s="541">
        <f t="shared" si="2"/>
        <v>-186951306822</v>
      </c>
    </row>
    <row r="225" spans="1:17" s="542" customFormat="1" x14ac:dyDescent="0.25">
      <c r="A225" s="538" t="s">
        <v>142</v>
      </c>
      <c r="B225" s="538" t="s">
        <v>719</v>
      </c>
      <c r="C225" s="545" t="s">
        <v>746</v>
      </c>
      <c r="D225" s="70" t="s">
        <v>747</v>
      </c>
      <c r="E225" s="70" t="s">
        <v>765</v>
      </c>
      <c r="F225" s="69" t="s">
        <v>766</v>
      </c>
      <c r="G225" s="70" t="s">
        <v>1963</v>
      </c>
      <c r="H225" s="70" t="s">
        <v>1964</v>
      </c>
      <c r="I225" s="200">
        <v>0</v>
      </c>
      <c r="J225" s="200">
        <v>0</v>
      </c>
      <c r="K225" s="543">
        <v>40931620125</v>
      </c>
      <c r="L225" s="543">
        <v>0</v>
      </c>
      <c r="M225" s="200">
        <v>40931620125</v>
      </c>
      <c r="N225" s="200">
        <v>0</v>
      </c>
      <c r="O225" s="540" t="s">
        <v>1811</v>
      </c>
      <c r="P225" s="541">
        <f t="shared" si="1"/>
        <v>40931620125</v>
      </c>
      <c r="Q225" s="541">
        <f t="shared" si="2"/>
        <v>0</v>
      </c>
    </row>
    <row r="226" spans="1:17" s="542" customFormat="1" x14ac:dyDescent="0.25">
      <c r="A226" s="538" t="s">
        <v>142</v>
      </c>
      <c r="B226" s="538" t="s">
        <v>719</v>
      </c>
      <c r="C226" s="545" t="s">
        <v>746</v>
      </c>
      <c r="D226" s="70" t="s">
        <v>747</v>
      </c>
      <c r="E226" s="70" t="s">
        <v>765</v>
      </c>
      <c r="F226" s="69" t="s">
        <v>766</v>
      </c>
      <c r="G226" s="70" t="s">
        <v>1965</v>
      </c>
      <c r="H226" s="70" t="s">
        <v>1966</v>
      </c>
      <c r="I226" s="200">
        <v>0</v>
      </c>
      <c r="J226" s="200">
        <v>0</v>
      </c>
      <c r="K226" s="543">
        <v>615844383</v>
      </c>
      <c r="L226" s="543">
        <v>0</v>
      </c>
      <c r="M226" s="200">
        <v>615844383</v>
      </c>
      <c r="N226" s="200">
        <v>0</v>
      </c>
      <c r="O226" s="540" t="s">
        <v>1811</v>
      </c>
      <c r="P226" s="541">
        <f t="shared" si="1"/>
        <v>615844383</v>
      </c>
      <c r="Q226" s="541">
        <f t="shared" si="2"/>
        <v>0</v>
      </c>
    </row>
    <row r="227" spans="1:17" s="542" customFormat="1" x14ac:dyDescent="0.25">
      <c r="A227" s="538" t="s">
        <v>142</v>
      </c>
      <c r="B227" s="538" t="s">
        <v>719</v>
      </c>
      <c r="C227" s="545" t="s">
        <v>746</v>
      </c>
      <c r="D227" s="70" t="s">
        <v>747</v>
      </c>
      <c r="E227" s="70" t="s">
        <v>765</v>
      </c>
      <c r="F227" s="69" t="s">
        <v>766</v>
      </c>
      <c r="G227" s="70" t="s">
        <v>1967</v>
      </c>
      <c r="H227" s="70" t="s">
        <v>1968</v>
      </c>
      <c r="I227" s="200">
        <v>0</v>
      </c>
      <c r="J227" s="200">
        <v>0</v>
      </c>
      <c r="K227" s="543">
        <v>17811414843</v>
      </c>
      <c r="L227" s="543">
        <v>0</v>
      </c>
      <c r="M227" s="200">
        <v>17811414843</v>
      </c>
      <c r="N227" s="200">
        <v>0</v>
      </c>
      <c r="O227" s="540" t="s">
        <v>1811</v>
      </c>
      <c r="P227" s="541">
        <f t="shared" si="1"/>
        <v>17811414843</v>
      </c>
      <c r="Q227" s="541">
        <f t="shared" si="2"/>
        <v>0</v>
      </c>
    </row>
    <row r="228" spans="1:17" s="542" customFormat="1" x14ac:dyDescent="0.25">
      <c r="A228" s="538" t="s">
        <v>142</v>
      </c>
      <c r="B228" s="538" t="s">
        <v>719</v>
      </c>
      <c r="C228" s="545" t="s">
        <v>746</v>
      </c>
      <c r="D228" s="70" t="s">
        <v>747</v>
      </c>
      <c r="E228" s="70" t="s">
        <v>765</v>
      </c>
      <c r="F228" s="69" t="s">
        <v>766</v>
      </c>
      <c r="G228" s="70" t="s">
        <v>1969</v>
      </c>
      <c r="H228" s="70" t="s">
        <v>1970</v>
      </c>
      <c r="I228" s="200">
        <v>0</v>
      </c>
      <c r="J228" s="200">
        <v>0</v>
      </c>
      <c r="K228" s="543">
        <v>8184428420</v>
      </c>
      <c r="L228" s="543">
        <v>0</v>
      </c>
      <c r="M228" s="200">
        <v>8184428420</v>
      </c>
      <c r="N228" s="200">
        <v>0</v>
      </c>
      <c r="O228" s="540" t="s">
        <v>1811</v>
      </c>
      <c r="P228" s="541">
        <f t="shared" si="1"/>
        <v>8184428420</v>
      </c>
      <c r="Q228" s="541">
        <f t="shared" si="2"/>
        <v>0</v>
      </c>
    </row>
    <row r="229" spans="1:17" x14ac:dyDescent="0.25">
      <c r="A229" s="70" t="s">
        <v>142</v>
      </c>
      <c r="B229" s="70" t="s">
        <v>719</v>
      </c>
      <c r="C229" s="545" t="s">
        <v>746</v>
      </c>
      <c r="D229" s="70" t="s">
        <v>747</v>
      </c>
      <c r="E229" s="70" t="s">
        <v>767</v>
      </c>
      <c r="F229" s="69" t="s">
        <v>768</v>
      </c>
      <c r="G229" s="70" t="s">
        <v>1266</v>
      </c>
      <c r="H229" s="70" t="s">
        <v>1267</v>
      </c>
      <c r="I229" s="200">
        <v>1028892024325</v>
      </c>
      <c r="J229" s="200">
        <v>0</v>
      </c>
      <c r="K229" s="200">
        <v>0</v>
      </c>
      <c r="L229" s="200">
        <v>0</v>
      </c>
      <c r="M229" s="200">
        <v>1028892024325</v>
      </c>
      <c r="N229" s="200">
        <v>0</v>
      </c>
      <c r="O229" s="540" t="s">
        <v>2382</v>
      </c>
    </row>
    <row r="230" spans="1:17" x14ac:dyDescent="0.25">
      <c r="A230" s="70" t="s">
        <v>142</v>
      </c>
      <c r="B230" s="70" t="s">
        <v>719</v>
      </c>
      <c r="C230" s="545" t="s">
        <v>746</v>
      </c>
      <c r="D230" s="70" t="s">
        <v>747</v>
      </c>
      <c r="E230" s="70" t="s">
        <v>767</v>
      </c>
      <c r="F230" s="69" t="s">
        <v>768</v>
      </c>
      <c r="G230" s="70" t="s">
        <v>1268</v>
      </c>
      <c r="H230" s="70" t="s">
        <v>1269</v>
      </c>
      <c r="I230" s="200">
        <v>521349725527</v>
      </c>
      <c r="J230" s="200">
        <v>0</v>
      </c>
      <c r="K230" s="200">
        <v>0</v>
      </c>
      <c r="L230" s="200">
        <v>0</v>
      </c>
      <c r="M230" s="200">
        <v>521349725527</v>
      </c>
      <c r="N230" s="200">
        <v>0</v>
      </c>
      <c r="O230" s="540" t="s">
        <v>2382</v>
      </c>
    </row>
    <row r="231" spans="1:17" x14ac:dyDescent="0.25">
      <c r="A231" s="70" t="s">
        <v>142</v>
      </c>
      <c r="B231" s="70" t="s">
        <v>719</v>
      </c>
      <c r="C231" s="545" t="s">
        <v>746</v>
      </c>
      <c r="D231" s="70" t="s">
        <v>747</v>
      </c>
      <c r="E231" s="70" t="s">
        <v>767</v>
      </c>
      <c r="F231" s="69" t="s">
        <v>768</v>
      </c>
      <c r="G231" s="70" t="s">
        <v>1270</v>
      </c>
      <c r="H231" s="70" t="s">
        <v>1271</v>
      </c>
      <c r="I231" s="200">
        <v>741639416151</v>
      </c>
      <c r="J231" s="200">
        <v>0</v>
      </c>
      <c r="K231" s="200">
        <v>0</v>
      </c>
      <c r="L231" s="200">
        <v>0</v>
      </c>
      <c r="M231" s="200">
        <v>741639416151</v>
      </c>
      <c r="N231" s="200">
        <v>0</v>
      </c>
      <c r="O231" s="540" t="s">
        <v>2382</v>
      </c>
    </row>
    <row r="232" spans="1:17" x14ac:dyDescent="0.25">
      <c r="A232" s="70" t="s">
        <v>142</v>
      </c>
      <c r="B232" s="70" t="s">
        <v>719</v>
      </c>
      <c r="C232" s="545" t="s">
        <v>746</v>
      </c>
      <c r="D232" s="70" t="s">
        <v>747</v>
      </c>
      <c r="E232" s="70" t="s">
        <v>767</v>
      </c>
      <c r="F232" s="69" t="s">
        <v>768</v>
      </c>
      <c r="G232" s="70" t="s">
        <v>1272</v>
      </c>
      <c r="H232" s="70" t="s">
        <v>1273</v>
      </c>
      <c r="I232" s="200">
        <v>58968115239</v>
      </c>
      <c r="J232" s="200">
        <v>0</v>
      </c>
      <c r="K232" s="200">
        <v>0</v>
      </c>
      <c r="L232" s="200">
        <v>0</v>
      </c>
      <c r="M232" s="200">
        <v>58968115239</v>
      </c>
      <c r="N232" s="200">
        <v>0</v>
      </c>
      <c r="O232" s="540" t="s">
        <v>2382</v>
      </c>
    </row>
    <row r="233" spans="1:17" x14ac:dyDescent="0.25">
      <c r="A233" s="70" t="s">
        <v>142</v>
      </c>
      <c r="B233" s="70" t="s">
        <v>719</v>
      </c>
      <c r="C233" s="545" t="s">
        <v>746</v>
      </c>
      <c r="D233" s="70" t="s">
        <v>747</v>
      </c>
      <c r="E233" s="70" t="s">
        <v>767</v>
      </c>
      <c r="F233" s="69" t="s">
        <v>768</v>
      </c>
      <c r="G233" s="70" t="s">
        <v>1274</v>
      </c>
      <c r="H233" s="70" t="s">
        <v>1275</v>
      </c>
      <c r="I233" s="200">
        <v>16109269926</v>
      </c>
      <c r="J233" s="200">
        <v>0</v>
      </c>
      <c r="K233" s="200">
        <v>0</v>
      </c>
      <c r="L233" s="200">
        <v>0</v>
      </c>
      <c r="M233" s="200">
        <v>16109269926</v>
      </c>
      <c r="N233" s="200">
        <v>0</v>
      </c>
      <c r="O233" s="540" t="s">
        <v>2382</v>
      </c>
    </row>
    <row r="234" spans="1:17" x14ac:dyDescent="0.25">
      <c r="A234" s="70" t="s">
        <v>142</v>
      </c>
      <c r="B234" s="70" t="s">
        <v>719</v>
      </c>
      <c r="C234" s="545" t="s">
        <v>746</v>
      </c>
      <c r="D234" s="70" t="s">
        <v>747</v>
      </c>
      <c r="E234" s="70" t="s">
        <v>767</v>
      </c>
      <c r="F234" s="69" t="s">
        <v>768</v>
      </c>
      <c r="G234" s="70" t="s">
        <v>1276</v>
      </c>
      <c r="H234" s="70" t="s">
        <v>1277</v>
      </c>
      <c r="I234" s="200">
        <v>85829798794</v>
      </c>
      <c r="J234" s="200">
        <v>0</v>
      </c>
      <c r="K234" s="200">
        <v>0</v>
      </c>
      <c r="L234" s="200">
        <v>0</v>
      </c>
      <c r="M234" s="200">
        <v>85829798794</v>
      </c>
      <c r="N234" s="200">
        <v>0</v>
      </c>
      <c r="O234" s="540" t="s">
        <v>2382</v>
      </c>
    </row>
    <row r="235" spans="1:17" x14ac:dyDescent="0.25">
      <c r="A235" s="70" t="s">
        <v>142</v>
      </c>
      <c r="B235" s="70" t="s">
        <v>719</v>
      </c>
      <c r="C235" s="545" t="s">
        <v>746</v>
      </c>
      <c r="D235" s="70" t="s">
        <v>747</v>
      </c>
      <c r="E235" s="70" t="s">
        <v>767</v>
      </c>
      <c r="F235" s="69" t="s">
        <v>768</v>
      </c>
      <c r="G235" s="70" t="s">
        <v>1280</v>
      </c>
      <c r="H235" s="70" t="s">
        <v>1281</v>
      </c>
      <c r="I235" s="200">
        <v>18258048190</v>
      </c>
      <c r="J235" s="200">
        <v>0</v>
      </c>
      <c r="K235" s="200">
        <v>0</v>
      </c>
      <c r="L235" s="200">
        <v>0</v>
      </c>
      <c r="M235" s="200">
        <v>18258048190</v>
      </c>
      <c r="N235" s="200">
        <v>0</v>
      </c>
      <c r="O235" s="540" t="s">
        <v>2382</v>
      </c>
    </row>
    <row r="236" spans="1:17" x14ac:dyDescent="0.25">
      <c r="A236" s="70" t="s">
        <v>142</v>
      </c>
      <c r="B236" s="70" t="s">
        <v>719</v>
      </c>
      <c r="C236" s="545" t="s">
        <v>746</v>
      </c>
      <c r="D236" s="70" t="s">
        <v>747</v>
      </c>
      <c r="E236" s="70" t="s">
        <v>767</v>
      </c>
      <c r="F236" s="69" t="s">
        <v>768</v>
      </c>
      <c r="G236" s="70" t="s">
        <v>1282</v>
      </c>
      <c r="H236" s="70" t="s">
        <v>1283</v>
      </c>
      <c r="I236" s="200">
        <v>48014960588</v>
      </c>
      <c r="J236" s="200">
        <v>0</v>
      </c>
      <c r="K236" s="200">
        <v>0</v>
      </c>
      <c r="L236" s="200">
        <v>0</v>
      </c>
      <c r="M236" s="200">
        <v>48014960588</v>
      </c>
      <c r="N236" s="200">
        <v>0</v>
      </c>
      <c r="O236" s="540" t="s">
        <v>2382</v>
      </c>
    </row>
    <row r="237" spans="1:17" x14ac:dyDescent="0.25">
      <c r="A237" s="70" t="s">
        <v>142</v>
      </c>
      <c r="B237" s="70" t="s">
        <v>719</v>
      </c>
      <c r="C237" s="545" t="s">
        <v>746</v>
      </c>
      <c r="D237" s="70" t="s">
        <v>747</v>
      </c>
      <c r="E237" s="70" t="s">
        <v>767</v>
      </c>
      <c r="F237" s="69" t="s">
        <v>768</v>
      </c>
      <c r="G237" s="70" t="s">
        <v>1294</v>
      </c>
      <c r="H237" s="70" t="s">
        <v>1295</v>
      </c>
      <c r="I237" s="200">
        <v>19942399532</v>
      </c>
      <c r="J237" s="200">
        <v>0</v>
      </c>
      <c r="K237" s="200">
        <v>0</v>
      </c>
      <c r="L237" s="200">
        <v>0</v>
      </c>
      <c r="M237" s="200">
        <v>19942399532</v>
      </c>
      <c r="N237" s="200">
        <v>0</v>
      </c>
      <c r="O237" s="540" t="s">
        <v>2382</v>
      </c>
    </row>
    <row r="238" spans="1:17" x14ac:dyDescent="0.25">
      <c r="A238" s="70" t="s">
        <v>142</v>
      </c>
      <c r="B238" s="70" t="s">
        <v>719</v>
      </c>
      <c r="C238" s="545" t="s">
        <v>746</v>
      </c>
      <c r="D238" s="70" t="s">
        <v>747</v>
      </c>
      <c r="E238" s="70" t="s">
        <v>767</v>
      </c>
      <c r="F238" s="69" t="s">
        <v>768</v>
      </c>
      <c r="G238" s="70" t="s">
        <v>769</v>
      </c>
      <c r="H238" s="70" t="s">
        <v>770</v>
      </c>
      <c r="I238" s="200">
        <v>15512568447</v>
      </c>
      <c r="J238" s="200">
        <v>0</v>
      </c>
      <c r="K238" s="200">
        <v>0</v>
      </c>
      <c r="L238" s="200">
        <v>0</v>
      </c>
      <c r="M238" s="200">
        <v>15512568447</v>
      </c>
      <c r="N238" s="200">
        <v>0</v>
      </c>
      <c r="O238" s="540" t="s">
        <v>2382</v>
      </c>
    </row>
    <row r="239" spans="1:17" x14ac:dyDescent="0.25">
      <c r="A239" s="70" t="s">
        <v>142</v>
      </c>
      <c r="B239" s="70" t="s">
        <v>719</v>
      </c>
      <c r="C239" s="545" t="s">
        <v>746</v>
      </c>
      <c r="D239" s="70" t="s">
        <v>747</v>
      </c>
      <c r="E239" s="70" t="s">
        <v>767</v>
      </c>
      <c r="F239" s="69" t="s">
        <v>768</v>
      </c>
      <c r="G239" s="70" t="s">
        <v>1284</v>
      </c>
      <c r="H239" s="70" t="s">
        <v>1285</v>
      </c>
      <c r="I239" s="200">
        <v>4129411231</v>
      </c>
      <c r="J239" s="200">
        <v>0</v>
      </c>
      <c r="K239" s="200">
        <v>0</v>
      </c>
      <c r="L239" s="200">
        <v>0</v>
      </c>
      <c r="M239" s="200">
        <v>4129411231</v>
      </c>
      <c r="N239" s="200">
        <v>0</v>
      </c>
      <c r="O239" s="540" t="s">
        <v>2382</v>
      </c>
    </row>
    <row r="240" spans="1:17" x14ac:dyDescent="0.25">
      <c r="A240" s="70" t="s">
        <v>142</v>
      </c>
      <c r="B240" s="70" t="s">
        <v>719</v>
      </c>
      <c r="C240" s="545" t="s">
        <v>746</v>
      </c>
      <c r="D240" s="70" t="s">
        <v>747</v>
      </c>
      <c r="E240" s="70" t="s">
        <v>771</v>
      </c>
      <c r="F240" s="69" t="s">
        <v>312</v>
      </c>
      <c r="G240" s="70" t="s">
        <v>1266</v>
      </c>
      <c r="H240" s="70" t="s">
        <v>1267</v>
      </c>
      <c r="I240" s="200">
        <v>25001624727</v>
      </c>
      <c r="J240" s="200">
        <v>0</v>
      </c>
      <c r="K240" s="200">
        <v>0</v>
      </c>
      <c r="L240" s="200">
        <v>0</v>
      </c>
      <c r="M240" s="200">
        <v>25001624727</v>
      </c>
      <c r="N240" s="200">
        <v>0</v>
      </c>
      <c r="O240" s="540" t="s">
        <v>2382</v>
      </c>
    </row>
    <row r="241" spans="1:16" x14ac:dyDescent="0.25">
      <c r="A241" s="70" t="s">
        <v>142</v>
      </c>
      <c r="B241" s="70" t="s">
        <v>719</v>
      </c>
      <c r="C241" s="545" t="s">
        <v>746</v>
      </c>
      <c r="D241" s="70" t="s">
        <v>747</v>
      </c>
      <c r="E241" s="70" t="s">
        <v>771</v>
      </c>
      <c r="F241" s="69" t="s">
        <v>312</v>
      </c>
      <c r="G241" s="70" t="s">
        <v>1268</v>
      </c>
      <c r="H241" s="70" t="s">
        <v>1269</v>
      </c>
      <c r="I241" s="200">
        <v>12037819313</v>
      </c>
      <c r="J241" s="200">
        <v>0</v>
      </c>
      <c r="K241" s="200">
        <v>0</v>
      </c>
      <c r="L241" s="200">
        <v>0</v>
      </c>
      <c r="M241" s="200">
        <v>12037819313</v>
      </c>
      <c r="N241" s="200">
        <v>0</v>
      </c>
      <c r="O241" s="540" t="s">
        <v>2382</v>
      </c>
    </row>
    <row r="242" spans="1:16" x14ac:dyDescent="0.25">
      <c r="A242" s="70" t="s">
        <v>142</v>
      </c>
      <c r="B242" s="70" t="s">
        <v>719</v>
      </c>
      <c r="C242" s="545" t="s">
        <v>746</v>
      </c>
      <c r="D242" s="70" t="s">
        <v>747</v>
      </c>
      <c r="E242" s="70" t="s">
        <v>771</v>
      </c>
      <c r="F242" s="69" t="s">
        <v>312</v>
      </c>
      <c r="G242" s="70" t="s">
        <v>1270</v>
      </c>
      <c r="H242" s="70" t="s">
        <v>1271</v>
      </c>
      <c r="I242" s="200">
        <v>9259861010</v>
      </c>
      <c r="J242" s="200">
        <v>0</v>
      </c>
      <c r="K242" s="200">
        <v>0</v>
      </c>
      <c r="L242" s="200">
        <v>0</v>
      </c>
      <c r="M242" s="200">
        <v>9259861010</v>
      </c>
      <c r="N242" s="200">
        <v>0</v>
      </c>
      <c r="O242" s="540" t="s">
        <v>2382</v>
      </c>
    </row>
    <row r="243" spans="1:16" s="445" customFormat="1" x14ac:dyDescent="0.25">
      <c r="A243" s="74" t="s">
        <v>142</v>
      </c>
      <c r="B243" s="74" t="s">
        <v>719</v>
      </c>
      <c r="C243" s="545" t="s">
        <v>746</v>
      </c>
      <c r="D243" s="74" t="s">
        <v>747</v>
      </c>
      <c r="E243" s="74" t="s">
        <v>772</v>
      </c>
      <c r="F243" s="73" t="s">
        <v>773</v>
      </c>
      <c r="G243" s="74" t="s">
        <v>455</v>
      </c>
      <c r="H243" s="74" t="s">
        <v>455</v>
      </c>
      <c r="I243" s="444">
        <v>22843599040</v>
      </c>
      <c r="J243" s="444">
        <v>0</v>
      </c>
      <c r="K243" s="444">
        <v>17603000000</v>
      </c>
      <c r="L243" s="444">
        <v>36446599040</v>
      </c>
      <c r="M243" s="444">
        <v>4000000000</v>
      </c>
      <c r="N243" s="444">
        <v>0</v>
      </c>
      <c r="O243" s="447" t="s">
        <v>1789</v>
      </c>
      <c r="P243" s="517">
        <f>M244-N245</f>
        <v>1604063822</v>
      </c>
    </row>
    <row r="244" spans="1:16" s="445" customFormat="1" x14ac:dyDescent="0.25">
      <c r="A244" s="74" t="s">
        <v>142</v>
      </c>
      <c r="B244" s="74" t="s">
        <v>719</v>
      </c>
      <c r="C244" s="545" t="s">
        <v>774</v>
      </c>
      <c r="D244" s="74" t="s">
        <v>775</v>
      </c>
      <c r="E244" s="74" t="s">
        <v>776</v>
      </c>
      <c r="F244" s="73" t="s">
        <v>86</v>
      </c>
      <c r="G244" s="74" t="s">
        <v>455</v>
      </c>
      <c r="H244" s="74" t="s">
        <v>455</v>
      </c>
      <c r="I244" s="444">
        <v>2736305700</v>
      </c>
      <c r="J244" s="444">
        <v>0</v>
      </c>
      <c r="K244" s="444">
        <v>1000145176</v>
      </c>
      <c r="L244" s="444">
        <v>0</v>
      </c>
      <c r="M244" s="444">
        <v>3736450876</v>
      </c>
      <c r="N244" s="444">
        <v>0</v>
      </c>
      <c r="O244" s="447" t="s">
        <v>2370</v>
      </c>
      <c r="P244" s="517"/>
    </row>
    <row r="245" spans="1:16" s="445" customFormat="1" x14ac:dyDescent="0.25">
      <c r="A245" s="74" t="s">
        <v>142</v>
      </c>
      <c r="B245" s="74" t="s">
        <v>719</v>
      </c>
      <c r="C245" s="545" t="s">
        <v>774</v>
      </c>
      <c r="D245" s="74" t="s">
        <v>775</v>
      </c>
      <c r="E245" s="74" t="s">
        <v>777</v>
      </c>
      <c r="F245" s="73" t="s">
        <v>778</v>
      </c>
      <c r="G245" s="74" t="s">
        <v>455</v>
      </c>
      <c r="H245" s="74" t="s">
        <v>455</v>
      </c>
      <c r="I245" s="444">
        <v>0</v>
      </c>
      <c r="J245" s="444">
        <v>1334035557</v>
      </c>
      <c r="K245" s="444">
        <v>0</v>
      </c>
      <c r="L245" s="444">
        <v>798351497</v>
      </c>
      <c r="M245" s="444">
        <v>0</v>
      </c>
      <c r="N245" s="444">
        <v>2132387054</v>
      </c>
      <c r="O245" s="447" t="s">
        <v>2370</v>
      </c>
      <c r="P245" s="517"/>
    </row>
    <row r="246" spans="1:16" s="445" customFormat="1" x14ac:dyDescent="0.25">
      <c r="A246" s="74" t="s">
        <v>142</v>
      </c>
      <c r="B246" s="74" t="s">
        <v>719</v>
      </c>
      <c r="C246" s="545" t="s">
        <v>774</v>
      </c>
      <c r="D246" s="74" t="s">
        <v>775</v>
      </c>
      <c r="E246" s="74" t="s">
        <v>779</v>
      </c>
      <c r="F246" s="73" t="s">
        <v>780</v>
      </c>
      <c r="G246" s="74" t="s">
        <v>455</v>
      </c>
      <c r="H246" s="74" t="s">
        <v>455</v>
      </c>
      <c r="I246" s="444">
        <v>23545080000</v>
      </c>
      <c r="J246" s="444">
        <v>0</v>
      </c>
      <c r="K246" s="444">
        <v>0</v>
      </c>
      <c r="L246" s="444">
        <v>0</v>
      </c>
      <c r="M246" s="444">
        <v>23545080000</v>
      </c>
      <c r="N246" s="444">
        <v>0</v>
      </c>
      <c r="O246" s="447" t="s">
        <v>2371</v>
      </c>
      <c r="P246" s="517"/>
    </row>
    <row r="247" spans="1:16" s="445" customFormat="1" x14ac:dyDescent="0.25">
      <c r="A247" s="74" t="s">
        <v>142</v>
      </c>
      <c r="B247" s="74" t="s">
        <v>719</v>
      </c>
      <c r="C247" s="545" t="s">
        <v>774</v>
      </c>
      <c r="D247" s="74" t="s">
        <v>775</v>
      </c>
      <c r="E247" s="74" t="s">
        <v>781</v>
      </c>
      <c r="F247" s="73" t="s">
        <v>782</v>
      </c>
      <c r="G247" s="74" t="s">
        <v>455</v>
      </c>
      <c r="H247" s="74" t="s">
        <v>455</v>
      </c>
      <c r="I247" s="444">
        <v>7928325000</v>
      </c>
      <c r="J247" s="444">
        <v>0</v>
      </c>
      <c r="K247" s="444">
        <v>0</v>
      </c>
      <c r="L247" s="444">
        <v>0</v>
      </c>
      <c r="M247" s="444">
        <v>7928325000</v>
      </c>
      <c r="N247" s="444">
        <v>0</v>
      </c>
      <c r="O247" s="447" t="s">
        <v>2371</v>
      </c>
      <c r="P247" s="517"/>
    </row>
    <row r="248" spans="1:16" s="445" customFormat="1" x14ac:dyDescent="0.25">
      <c r="A248" s="74" t="s">
        <v>142</v>
      </c>
      <c r="B248" s="74" t="s">
        <v>719</v>
      </c>
      <c r="C248" s="545" t="s">
        <v>774</v>
      </c>
      <c r="D248" s="74" t="s">
        <v>775</v>
      </c>
      <c r="E248" s="74" t="s">
        <v>783</v>
      </c>
      <c r="F248" s="73" t="s">
        <v>784</v>
      </c>
      <c r="G248" s="74" t="s">
        <v>455</v>
      </c>
      <c r="H248" s="74" t="s">
        <v>455</v>
      </c>
      <c r="I248" s="444">
        <v>141422954</v>
      </c>
      <c r="J248" s="444">
        <v>0</v>
      </c>
      <c r="K248" s="444">
        <v>0</v>
      </c>
      <c r="L248" s="444">
        <v>0</v>
      </c>
      <c r="M248" s="444">
        <v>141422954</v>
      </c>
      <c r="N248" s="444">
        <v>0</v>
      </c>
      <c r="O248" s="447" t="s">
        <v>2371</v>
      </c>
      <c r="P248" s="517"/>
    </row>
    <row r="249" spans="1:16" x14ac:dyDescent="0.25">
      <c r="A249" s="547"/>
      <c r="B249" s="547"/>
      <c r="C249" s="547"/>
      <c r="D249" s="547"/>
      <c r="E249" s="547"/>
      <c r="F249" s="547"/>
      <c r="G249" s="547"/>
      <c r="H249" s="547"/>
      <c r="I249" s="548"/>
      <c r="J249" s="548"/>
      <c r="K249" s="548"/>
      <c r="L249" s="548"/>
      <c r="M249" s="548"/>
      <c r="N249" s="548"/>
      <c r="O249" s="549"/>
    </row>
    <row r="250" spans="1:16" s="445" customFormat="1" x14ac:dyDescent="0.25">
      <c r="A250" s="74" t="s">
        <v>785</v>
      </c>
      <c r="B250" s="74" t="s">
        <v>786</v>
      </c>
      <c r="C250" s="544" t="s">
        <v>1971</v>
      </c>
      <c r="D250" s="74" t="s">
        <v>1972</v>
      </c>
      <c r="E250" s="74" t="s">
        <v>1973</v>
      </c>
      <c r="F250" s="74" t="s">
        <v>1972</v>
      </c>
      <c r="G250" s="74" t="s">
        <v>930</v>
      </c>
      <c r="H250" s="74" t="s">
        <v>931</v>
      </c>
      <c r="I250" s="444">
        <v>0</v>
      </c>
      <c r="J250" s="444">
        <v>0</v>
      </c>
      <c r="K250" s="444">
        <v>216218872168</v>
      </c>
      <c r="L250" s="444">
        <v>216218872168</v>
      </c>
      <c r="M250" s="444">
        <v>0</v>
      </c>
      <c r="N250" s="444">
        <v>0</v>
      </c>
      <c r="O250" s="447" t="s">
        <v>346</v>
      </c>
      <c r="P250" s="517"/>
    </row>
    <row r="251" spans="1:16" s="445" customFormat="1" x14ac:dyDescent="0.25">
      <c r="A251" s="74" t="s">
        <v>785</v>
      </c>
      <c r="B251" s="74" t="s">
        <v>786</v>
      </c>
      <c r="C251" s="544" t="s">
        <v>787</v>
      </c>
      <c r="D251" s="74" t="s">
        <v>788</v>
      </c>
      <c r="E251" s="74" t="s">
        <v>789</v>
      </c>
      <c r="F251" s="74" t="s">
        <v>790</v>
      </c>
      <c r="G251" s="74" t="s">
        <v>458</v>
      </c>
      <c r="H251" s="74" t="s">
        <v>459</v>
      </c>
      <c r="I251" s="444">
        <v>0</v>
      </c>
      <c r="J251" s="444">
        <v>0</v>
      </c>
      <c r="K251" s="444">
        <v>25321697258</v>
      </c>
      <c r="L251" s="444">
        <v>25321697258</v>
      </c>
      <c r="M251" s="444">
        <v>0</v>
      </c>
      <c r="N251" s="444">
        <v>0</v>
      </c>
      <c r="O251" s="447" t="s">
        <v>346</v>
      </c>
      <c r="P251" s="517"/>
    </row>
    <row r="252" spans="1:16" s="445" customFormat="1" x14ac:dyDescent="0.25">
      <c r="A252" s="74" t="s">
        <v>785</v>
      </c>
      <c r="B252" s="74" t="s">
        <v>786</v>
      </c>
      <c r="C252" s="544" t="s">
        <v>787</v>
      </c>
      <c r="D252" s="74" t="s">
        <v>788</v>
      </c>
      <c r="E252" s="74" t="s">
        <v>789</v>
      </c>
      <c r="F252" s="74" t="s">
        <v>790</v>
      </c>
      <c r="G252" s="74" t="s">
        <v>462</v>
      </c>
      <c r="H252" s="74" t="s">
        <v>463</v>
      </c>
      <c r="I252" s="444">
        <v>0</v>
      </c>
      <c r="J252" s="444">
        <v>0</v>
      </c>
      <c r="K252" s="444">
        <v>3884999008</v>
      </c>
      <c r="L252" s="444">
        <v>3884999008</v>
      </c>
      <c r="M252" s="444">
        <v>0</v>
      </c>
      <c r="N252" s="444">
        <v>0</v>
      </c>
      <c r="O252" s="447" t="s">
        <v>346</v>
      </c>
      <c r="P252" s="517"/>
    </row>
    <row r="253" spans="1:16" s="445" customFormat="1" x14ac:dyDescent="0.25">
      <c r="A253" s="74" t="s">
        <v>785</v>
      </c>
      <c r="B253" s="74" t="s">
        <v>786</v>
      </c>
      <c r="C253" s="544" t="s">
        <v>787</v>
      </c>
      <c r="D253" s="74" t="s">
        <v>788</v>
      </c>
      <c r="E253" s="74" t="s">
        <v>789</v>
      </c>
      <c r="F253" s="74" t="s">
        <v>790</v>
      </c>
      <c r="G253" s="74" t="s">
        <v>478</v>
      </c>
      <c r="H253" s="74" t="s">
        <v>479</v>
      </c>
      <c r="I253" s="444">
        <v>0</v>
      </c>
      <c r="J253" s="444">
        <v>1677400000</v>
      </c>
      <c r="K253" s="444">
        <v>22560510298</v>
      </c>
      <c r="L253" s="444">
        <v>26023789097</v>
      </c>
      <c r="M253" s="444">
        <v>0</v>
      </c>
      <c r="N253" s="444">
        <v>5140678799</v>
      </c>
      <c r="O253" s="447" t="s">
        <v>346</v>
      </c>
      <c r="P253" s="517"/>
    </row>
    <row r="254" spans="1:16" s="445" customFormat="1" x14ac:dyDescent="0.25">
      <c r="A254" s="74" t="s">
        <v>785</v>
      </c>
      <c r="B254" s="74" t="s">
        <v>786</v>
      </c>
      <c r="C254" s="544" t="s">
        <v>787</v>
      </c>
      <c r="D254" s="74" t="s">
        <v>788</v>
      </c>
      <c r="E254" s="449" t="s">
        <v>791</v>
      </c>
      <c r="F254" s="74" t="s">
        <v>792</v>
      </c>
      <c r="G254" s="74" t="s">
        <v>1974</v>
      </c>
      <c r="H254" s="74" t="s">
        <v>1975</v>
      </c>
      <c r="I254" s="444">
        <v>0</v>
      </c>
      <c r="J254" s="444">
        <v>0</v>
      </c>
      <c r="K254" s="444">
        <v>131076000</v>
      </c>
      <c r="L254" s="444">
        <v>131076000</v>
      </c>
      <c r="M254" s="444">
        <v>0</v>
      </c>
      <c r="N254" s="444">
        <v>0</v>
      </c>
      <c r="O254" s="447" t="s">
        <v>2146</v>
      </c>
      <c r="P254" s="517"/>
    </row>
    <row r="255" spans="1:16" s="445" customFormat="1" x14ac:dyDescent="0.25">
      <c r="A255" s="74" t="s">
        <v>785</v>
      </c>
      <c r="B255" s="74" t="s">
        <v>786</v>
      </c>
      <c r="C255" s="544" t="s">
        <v>787</v>
      </c>
      <c r="D255" s="74" t="s">
        <v>788</v>
      </c>
      <c r="E255" s="449" t="s">
        <v>791</v>
      </c>
      <c r="F255" s="74" t="s">
        <v>792</v>
      </c>
      <c r="G255" s="74" t="s">
        <v>677</v>
      </c>
      <c r="H255" s="74" t="s">
        <v>1926</v>
      </c>
      <c r="I255" s="444">
        <v>0</v>
      </c>
      <c r="J255" s="444">
        <v>0</v>
      </c>
      <c r="K255" s="444">
        <v>872000000</v>
      </c>
      <c r="L255" s="444">
        <v>872000000</v>
      </c>
      <c r="M255" s="444">
        <v>0</v>
      </c>
      <c r="N255" s="444">
        <v>0</v>
      </c>
      <c r="O255" s="447" t="s">
        <v>2146</v>
      </c>
      <c r="P255" s="517"/>
    </row>
    <row r="256" spans="1:16" s="445" customFormat="1" x14ac:dyDescent="0.25">
      <c r="A256" s="74" t="s">
        <v>785</v>
      </c>
      <c r="B256" s="74" t="s">
        <v>786</v>
      </c>
      <c r="C256" s="544" t="s">
        <v>787</v>
      </c>
      <c r="D256" s="74" t="s">
        <v>788</v>
      </c>
      <c r="E256" s="449" t="s">
        <v>791</v>
      </c>
      <c r="F256" s="74" t="s">
        <v>792</v>
      </c>
      <c r="G256" s="74" t="s">
        <v>679</v>
      </c>
      <c r="H256" s="74" t="s">
        <v>680</v>
      </c>
      <c r="I256" s="444">
        <v>0</v>
      </c>
      <c r="J256" s="444">
        <v>0</v>
      </c>
      <c r="K256" s="444">
        <v>49050000</v>
      </c>
      <c r="L256" s="444">
        <v>49050000</v>
      </c>
      <c r="M256" s="444">
        <v>0</v>
      </c>
      <c r="N256" s="444">
        <v>0</v>
      </c>
      <c r="O256" s="447" t="s">
        <v>2146</v>
      </c>
      <c r="P256" s="517"/>
    </row>
    <row r="257" spans="1:16" s="445" customFormat="1" x14ac:dyDescent="0.25">
      <c r="A257" s="74" t="s">
        <v>785</v>
      </c>
      <c r="B257" s="74" t="s">
        <v>786</v>
      </c>
      <c r="C257" s="544" t="s">
        <v>787</v>
      </c>
      <c r="D257" s="74" t="s">
        <v>788</v>
      </c>
      <c r="E257" s="449" t="s">
        <v>791</v>
      </c>
      <c r="F257" s="74" t="s">
        <v>792</v>
      </c>
      <c r="G257" s="74" t="s">
        <v>793</v>
      </c>
      <c r="H257" s="74" t="s">
        <v>794</v>
      </c>
      <c r="I257" s="444">
        <v>0</v>
      </c>
      <c r="J257" s="444">
        <v>0</v>
      </c>
      <c r="K257" s="444">
        <v>32236750</v>
      </c>
      <c r="L257" s="444">
        <v>32236750</v>
      </c>
      <c r="M257" s="444">
        <v>0</v>
      </c>
      <c r="N257" s="444">
        <v>0</v>
      </c>
      <c r="O257" s="447" t="s">
        <v>2146</v>
      </c>
      <c r="P257" s="517"/>
    </row>
    <row r="258" spans="1:16" s="445" customFormat="1" x14ac:dyDescent="0.25">
      <c r="A258" s="74" t="s">
        <v>785</v>
      </c>
      <c r="B258" s="74" t="s">
        <v>786</v>
      </c>
      <c r="C258" s="544" t="s">
        <v>787</v>
      </c>
      <c r="D258" s="74" t="s">
        <v>788</v>
      </c>
      <c r="E258" s="449" t="s">
        <v>791</v>
      </c>
      <c r="F258" s="74" t="s">
        <v>792</v>
      </c>
      <c r="G258" s="74" t="s">
        <v>661</v>
      </c>
      <c r="H258" s="74" t="s">
        <v>662</v>
      </c>
      <c r="I258" s="444">
        <v>0</v>
      </c>
      <c r="J258" s="444">
        <v>0</v>
      </c>
      <c r="K258" s="444">
        <v>77297568</v>
      </c>
      <c r="L258" s="444">
        <v>77297568</v>
      </c>
      <c r="M258" s="444">
        <v>0</v>
      </c>
      <c r="N258" s="444">
        <v>0</v>
      </c>
      <c r="O258" s="447" t="s">
        <v>2146</v>
      </c>
      <c r="P258" s="517"/>
    </row>
    <row r="259" spans="1:16" s="445" customFormat="1" x14ac:dyDescent="0.25">
      <c r="A259" s="74" t="s">
        <v>785</v>
      </c>
      <c r="B259" s="74" t="s">
        <v>786</v>
      </c>
      <c r="C259" s="544" t="s">
        <v>787</v>
      </c>
      <c r="D259" s="74" t="s">
        <v>788</v>
      </c>
      <c r="E259" s="449" t="s">
        <v>791</v>
      </c>
      <c r="F259" s="74" t="s">
        <v>792</v>
      </c>
      <c r="G259" s="74" t="s">
        <v>797</v>
      </c>
      <c r="H259" s="74" t="s">
        <v>798</v>
      </c>
      <c r="I259" s="444">
        <v>0</v>
      </c>
      <c r="J259" s="444">
        <v>0</v>
      </c>
      <c r="K259" s="444">
        <v>191100000</v>
      </c>
      <c r="L259" s="444">
        <v>191100000</v>
      </c>
      <c r="M259" s="444">
        <v>0</v>
      </c>
      <c r="N259" s="444">
        <v>0</v>
      </c>
      <c r="O259" s="447" t="s">
        <v>2146</v>
      </c>
      <c r="P259" s="517"/>
    </row>
    <row r="260" spans="1:16" s="445" customFormat="1" x14ac:dyDescent="0.25">
      <c r="A260" s="74" t="s">
        <v>785</v>
      </c>
      <c r="B260" s="74" t="s">
        <v>786</v>
      </c>
      <c r="C260" s="544" t="s">
        <v>787</v>
      </c>
      <c r="D260" s="74" t="s">
        <v>788</v>
      </c>
      <c r="E260" s="449" t="s">
        <v>791</v>
      </c>
      <c r="F260" s="74" t="s">
        <v>792</v>
      </c>
      <c r="G260" s="74" t="s">
        <v>799</v>
      </c>
      <c r="H260" s="74" t="s">
        <v>800</v>
      </c>
      <c r="I260" s="444">
        <v>1</v>
      </c>
      <c r="J260" s="444">
        <v>0</v>
      </c>
      <c r="K260" s="444">
        <v>24247794164</v>
      </c>
      <c r="L260" s="444">
        <v>24247794165</v>
      </c>
      <c r="M260" s="444">
        <v>0</v>
      </c>
      <c r="N260" s="444">
        <v>0</v>
      </c>
      <c r="O260" s="447" t="s">
        <v>2146</v>
      </c>
      <c r="P260" s="517"/>
    </row>
    <row r="261" spans="1:16" s="445" customFormat="1" x14ac:dyDescent="0.25">
      <c r="A261" s="74" t="s">
        <v>785</v>
      </c>
      <c r="B261" s="74" t="s">
        <v>786</v>
      </c>
      <c r="C261" s="544" t="s">
        <v>787</v>
      </c>
      <c r="D261" s="74" t="s">
        <v>788</v>
      </c>
      <c r="E261" s="449" t="s">
        <v>791</v>
      </c>
      <c r="F261" s="74" t="s">
        <v>792</v>
      </c>
      <c r="G261" s="74" t="s">
        <v>659</v>
      </c>
      <c r="H261" s="74" t="s">
        <v>660</v>
      </c>
      <c r="I261" s="444">
        <v>0</v>
      </c>
      <c r="J261" s="444">
        <v>0</v>
      </c>
      <c r="K261" s="444">
        <v>381500000</v>
      </c>
      <c r="L261" s="444">
        <v>381500000</v>
      </c>
      <c r="M261" s="444">
        <v>0</v>
      </c>
      <c r="N261" s="444">
        <v>0</v>
      </c>
      <c r="O261" s="447" t="s">
        <v>2146</v>
      </c>
      <c r="P261" s="517"/>
    </row>
    <row r="262" spans="1:16" s="445" customFormat="1" x14ac:dyDescent="0.25">
      <c r="A262" s="74" t="s">
        <v>785</v>
      </c>
      <c r="B262" s="74" t="s">
        <v>786</v>
      </c>
      <c r="C262" s="544" t="s">
        <v>787</v>
      </c>
      <c r="D262" s="74" t="s">
        <v>788</v>
      </c>
      <c r="E262" s="449" t="s">
        <v>791</v>
      </c>
      <c r="F262" s="74" t="s">
        <v>792</v>
      </c>
      <c r="G262" s="74" t="s">
        <v>517</v>
      </c>
      <c r="H262" s="74" t="s">
        <v>251</v>
      </c>
      <c r="I262" s="444">
        <v>0</v>
      </c>
      <c r="J262" s="444">
        <v>1</v>
      </c>
      <c r="K262" s="444">
        <v>5332384555</v>
      </c>
      <c r="L262" s="444">
        <v>5332384553</v>
      </c>
      <c r="M262" s="501">
        <v>1</v>
      </c>
      <c r="N262" s="444">
        <v>0</v>
      </c>
      <c r="O262" s="447" t="s">
        <v>2146</v>
      </c>
      <c r="P262" s="517"/>
    </row>
    <row r="263" spans="1:16" s="445" customFormat="1" x14ac:dyDescent="0.25">
      <c r="A263" s="74" t="s">
        <v>785</v>
      </c>
      <c r="B263" s="74" t="s">
        <v>786</v>
      </c>
      <c r="C263" s="544" t="s">
        <v>787</v>
      </c>
      <c r="D263" s="74" t="s">
        <v>788</v>
      </c>
      <c r="E263" s="449" t="s">
        <v>791</v>
      </c>
      <c r="F263" s="74" t="s">
        <v>792</v>
      </c>
      <c r="G263" s="74" t="s">
        <v>577</v>
      </c>
      <c r="H263" s="74" t="s">
        <v>578</v>
      </c>
      <c r="I263" s="444">
        <v>0</v>
      </c>
      <c r="J263" s="444">
        <v>271297255016</v>
      </c>
      <c r="K263" s="444">
        <v>21280972159659</v>
      </c>
      <c r="L263" s="444">
        <v>21849957188999</v>
      </c>
      <c r="M263" s="444">
        <v>0</v>
      </c>
      <c r="N263" s="444">
        <v>840282284356</v>
      </c>
      <c r="O263" s="447" t="s">
        <v>1697</v>
      </c>
      <c r="P263" s="517"/>
    </row>
    <row r="264" spans="1:16" s="445" customFormat="1" x14ac:dyDescent="0.25">
      <c r="A264" s="74" t="s">
        <v>785</v>
      </c>
      <c r="B264" s="74" t="s">
        <v>786</v>
      </c>
      <c r="C264" s="544" t="s">
        <v>787</v>
      </c>
      <c r="D264" s="74" t="s">
        <v>788</v>
      </c>
      <c r="E264" s="449" t="s">
        <v>791</v>
      </c>
      <c r="F264" s="74" t="s">
        <v>792</v>
      </c>
      <c r="G264" s="74" t="s">
        <v>663</v>
      </c>
      <c r="H264" s="74" t="s">
        <v>1921</v>
      </c>
      <c r="I264" s="444">
        <v>0</v>
      </c>
      <c r="J264" s="444">
        <v>14303053051</v>
      </c>
      <c r="K264" s="444">
        <v>217963437709</v>
      </c>
      <c r="L264" s="444">
        <v>203660384658</v>
      </c>
      <c r="M264" s="444">
        <v>0</v>
      </c>
      <c r="N264" s="444">
        <v>0</v>
      </c>
      <c r="O264" s="447" t="s">
        <v>1697</v>
      </c>
      <c r="P264" s="517"/>
    </row>
    <row r="265" spans="1:16" s="445" customFormat="1" x14ac:dyDescent="0.25">
      <c r="A265" s="74" t="s">
        <v>785</v>
      </c>
      <c r="B265" s="74" t="s">
        <v>786</v>
      </c>
      <c r="C265" s="544" t="s">
        <v>787</v>
      </c>
      <c r="D265" s="74" t="s">
        <v>788</v>
      </c>
      <c r="E265" s="449" t="s">
        <v>791</v>
      </c>
      <c r="F265" s="74" t="s">
        <v>792</v>
      </c>
      <c r="G265" s="74" t="s">
        <v>1976</v>
      </c>
      <c r="H265" s="74" t="s">
        <v>1977</v>
      </c>
      <c r="I265" s="444">
        <v>0</v>
      </c>
      <c r="J265" s="444">
        <v>0</v>
      </c>
      <c r="K265" s="444">
        <v>52820000</v>
      </c>
      <c r="L265" s="444">
        <v>52820000</v>
      </c>
      <c r="M265" s="444">
        <v>0</v>
      </c>
      <c r="N265" s="444">
        <v>0</v>
      </c>
      <c r="O265" s="447" t="s">
        <v>2146</v>
      </c>
      <c r="P265" s="517"/>
    </row>
    <row r="266" spans="1:16" s="445" customFormat="1" x14ac:dyDescent="0.25">
      <c r="A266" s="74" t="s">
        <v>785</v>
      </c>
      <c r="B266" s="74" t="s">
        <v>786</v>
      </c>
      <c r="C266" s="544" t="s">
        <v>787</v>
      </c>
      <c r="D266" s="74" t="s">
        <v>788</v>
      </c>
      <c r="E266" s="449" t="s">
        <v>791</v>
      </c>
      <c r="F266" s="74" t="s">
        <v>792</v>
      </c>
      <c r="G266" s="74" t="s">
        <v>801</v>
      </c>
      <c r="H266" s="74" t="s">
        <v>802</v>
      </c>
      <c r="I266" s="444">
        <v>0</v>
      </c>
      <c r="J266" s="444">
        <v>0</v>
      </c>
      <c r="K266" s="444">
        <v>436000000</v>
      </c>
      <c r="L266" s="444">
        <v>436000000</v>
      </c>
      <c r="M266" s="444">
        <v>0</v>
      </c>
      <c r="N266" s="444">
        <v>0</v>
      </c>
      <c r="O266" s="447" t="s">
        <v>2146</v>
      </c>
      <c r="P266" s="517"/>
    </row>
    <row r="267" spans="1:16" s="445" customFormat="1" x14ac:dyDescent="0.25">
      <c r="A267" s="74" t="s">
        <v>785</v>
      </c>
      <c r="B267" s="74" t="s">
        <v>786</v>
      </c>
      <c r="C267" s="544" t="s">
        <v>787</v>
      </c>
      <c r="D267" s="74" t="s">
        <v>788</v>
      </c>
      <c r="E267" s="449" t="s">
        <v>791</v>
      </c>
      <c r="F267" s="74" t="s">
        <v>792</v>
      </c>
      <c r="G267" s="74" t="s">
        <v>1978</v>
      </c>
      <c r="H267" s="74" t="s">
        <v>1979</v>
      </c>
      <c r="I267" s="444">
        <v>0</v>
      </c>
      <c r="J267" s="444">
        <v>0</v>
      </c>
      <c r="K267" s="444">
        <v>112161000</v>
      </c>
      <c r="L267" s="444">
        <v>112161000</v>
      </c>
      <c r="M267" s="444">
        <v>0</v>
      </c>
      <c r="N267" s="444">
        <v>0</v>
      </c>
      <c r="O267" s="447" t="s">
        <v>2146</v>
      </c>
      <c r="P267" s="517"/>
    </row>
    <row r="268" spans="1:16" s="445" customFormat="1" x14ac:dyDescent="0.25">
      <c r="A268" s="74" t="s">
        <v>785</v>
      </c>
      <c r="B268" s="74" t="s">
        <v>786</v>
      </c>
      <c r="C268" s="544" t="s">
        <v>787</v>
      </c>
      <c r="D268" s="74" t="s">
        <v>788</v>
      </c>
      <c r="E268" s="449" t="s">
        <v>791</v>
      </c>
      <c r="F268" s="74" t="s">
        <v>792</v>
      </c>
      <c r="G268" s="74" t="s">
        <v>805</v>
      </c>
      <c r="H268" s="74" t="s">
        <v>806</v>
      </c>
      <c r="I268" s="444">
        <v>0</v>
      </c>
      <c r="J268" s="444">
        <v>0</v>
      </c>
      <c r="K268" s="444">
        <v>2703363500</v>
      </c>
      <c r="L268" s="444">
        <v>2703363500</v>
      </c>
      <c r="M268" s="444">
        <v>0</v>
      </c>
      <c r="N268" s="444">
        <v>0</v>
      </c>
      <c r="O268" s="447" t="s">
        <v>2146</v>
      </c>
      <c r="P268" s="517"/>
    </row>
    <row r="269" spans="1:16" s="445" customFormat="1" x14ac:dyDescent="0.25">
      <c r="A269" s="74" t="s">
        <v>785</v>
      </c>
      <c r="B269" s="74" t="s">
        <v>786</v>
      </c>
      <c r="C269" s="544" t="s">
        <v>787</v>
      </c>
      <c r="D269" s="74" t="s">
        <v>788</v>
      </c>
      <c r="E269" s="449" t="s">
        <v>791</v>
      </c>
      <c r="F269" s="74" t="s">
        <v>792</v>
      </c>
      <c r="G269" s="74" t="s">
        <v>579</v>
      </c>
      <c r="H269" s="74" t="s">
        <v>167</v>
      </c>
      <c r="I269" s="444">
        <v>0</v>
      </c>
      <c r="J269" s="444">
        <v>0</v>
      </c>
      <c r="K269" s="444">
        <v>3730549796507</v>
      </c>
      <c r="L269" s="444">
        <v>3922500043100</v>
      </c>
      <c r="M269" s="444">
        <v>0</v>
      </c>
      <c r="N269" s="444">
        <v>191950246593</v>
      </c>
      <c r="O269" s="447" t="s">
        <v>1697</v>
      </c>
      <c r="P269" s="517"/>
    </row>
    <row r="270" spans="1:16" s="445" customFormat="1" x14ac:dyDescent="0.25">
      <c r="A270" s="74" t="s">
        <v>785</v>
      </c>
      <c r="B270" s="74" t="s">
        <v>786</v>
      </c>
      <c r="C270" s="544" t="s">
        <v>787</v>
      </c>
      <c r="D270" s="74" t="s">
        <v>788</v>
      </c>
      <c r="E270" s="449" t="s">
        <v>791</v>
      </c>
      <c r="F270" s="74" t="s">
        <v>792</v>
      </c>
      <c r="G270" s="74" t="s">
        <v>1980</v>
      </c>
      <c r="H270" s="74" t="s">
        <v>1981</v>
      </c>
      <c r="I270" s="444">
        <v>0</v>
      </c>
      <c r="J270" s="444">
        <v>0</v>
      </c>
      <c r="K270" s="444">
        <v>260000000</v>
      </c>
      <c r="L270" s="444">
        <v>260000000</v>
      </c>
      <c r="M270" s="444">
        <v>0</v>
      </c>
      <c r="N270" s="444">
        <v>0</v>
      </c>
      <c r="O270" s="447" t="s">
        <v>2146</v>
      </c>
      <c r="P270" s="517"/>
    </row>
    <row r="271" spans="1:16" s="445" customFormat="1" x14ac:dyDescent="0.25">
      <c r="A271" s="74" t="s">
        <v>785</v>
      </c>
      <c r="B271" s="74" t="s">
        <v>786</v>
      </c>
      <c r="C271" s="544" t="s">
        <v>787</v>
      </c>
      <c r="D271" s="74" t="s">
        <v>788</v>
      </c>
      <c r="E271" s="449" t="s">
        <v>791</v>
      </c>
      <c r="F271" s="74" t="s">
        <v>792</v>
      </c>
      <c r="G271" s="74" t="s">
        <v>807</v>
      </c>
      <c r="H271" s="74" t="s">
        <v>808</v>
      </c>
      <c r="I271" s="444">
        <v>0</v>
      </c>
      <c r="J271" s="444">
        <v>0</v>
      </c>
      <c r="K271" s="444">
        <v>631355250</v>
      </c>
      <c r="L271" s="444">
        <v>631355250</v>
      </c>
      <c r="M271" s="444">
        <v>0</v>
      </c>
      <c r="N271" s="444">
        <v>0</v>
      </c>
      <c r="O271" s="447" t="s">
        <v>2146</v>
      </c>
      <c r="P271" s="517"/>
    </row>
    <row r="272" spans="1:16" s="445" customFormat="1" x14ac:dyDescent="0.25">
      <c r="A272" s="74" t="s">
        <v>785</v>
      </c>
      <c r="B272" s="74" t="s">
        <v>786</v>
      </c>
      <c r="C272" s="544" t="s">
        <v>787</v>
      </c>
      <c r="D272" s="74" t="s">
        <v>788</v>
      </c>
      <c r="E272" s="449" t="s">
        <v>791</v>
      </c>
      <c r="F272" s="74" t="s">
        <v>792</v>
      </c>
      <c r="G272" s="74" t="s">
        <v>592</v>
      </c>
      <c r="H272" s="74" t="s">
        <v>593</v>
      </c>
      <c r="I272" s="444">
        <v>0</v>
      </c>
      <c r="J272" s="444">
        <v>0</v>
      </c>
      <c r="K272" s="444">
        <v>25158527000</v>
      </c>
      <c r="L272" s="444">
        <v>25158527000</v>
      </c>
      <c r="M272" s="444">
        <v>0</v>
      </c>
      <c r="N272" s="444">
        <v>0</v>
      </c>
      <c r="O272" s="447" t="s">
        <v>2146</v>
      </c>
      <c r="P272" s="517"/>
    </row>
    <row r="273" spans="1:16" s="445" customFormat="1" x14ac:dyDescent="0.25">
      <c r="A273" s="74" t="s">
        <v>785</v>
      </c>
      <c r="B273" s="74" t="s">
        <v>786</v>
      </c>
      <c r="C273" s="544" t="s">
        <v>787</v>
      </c>
      <c r="D273" s="74" t="s">
        <v>788</v>
      </c>
      <c r="E273" s="449" t="s">
        <v>791</v>
      </c>
      <c r="F273" s="74" t="s">
        <v>792</v>
      </c>
      <c r="G273" s="74" t="s">
        <v>809</v>
      </c>
      <c r="H273" s="74" t="s">
        <v>810</v>
      </c>
      <c r="I273" s="444">
        <v>0</v>
      </c>
      <c r="J273" s="444">
        <v>0</v>
      </c>
      <c r="K273" s="444">
        <v>39980000</v>
      </c>
      <c r="L273" s="444">
        <v>39980000</v>
      </c>
      <c r="M273" s="444">
        <v>0</v>
      </c>
      <c r="N273" s="444">
        <v>0</v>
      </c>
      <c r="O273" s="447" t="s">
        <v>2146</v>
      </c>
      <c r="P273" s="517"/>
    </row>
    <row r="274" spans="1:16" s="445" customFormat="1" x14ac:dyDescent="0.25">
      <c r="A274" s="74" t="s">
        <v>785</v>
      </c>
      <c r="B274" s="74" t="s">
        <v>786</v>
      </c>
      <c r="C274" s="544" t="s">
        <v>787</v>
      </c>
      <c r="D274" s="74" t="s">
        <v>788</v>
      </c>
      <c r="E274" s="449" t="s">
        <v>791</v>
      </c>
      <c r="F274" s="74" t="s">
        <v>792</v>
      </c>
      <c r="G274" s="74" t="s">
        <v>811</v>
      </c>
      <c r="H274" s="74" t="s">
        <v>305</v>
      </c>
      <c r="I274" s="444">
        <v>0</v>
      </c>
      <c r="J274" s="444">
        <v>75646264346</v>
      </c>
      <c r="K274" s="444">
        <v>2107401148581</v>
      </c>
      <c r="L274" s="444">
        <v>2327499703270</v>
      </c>
      <c r="M274" s="444">
        <v>0</v>
      </c>
      <c r="N274" s="444">
        <v>295744819035</v>
      </c>
      <c r="O274" s="447" t="s">
        <v>1697</v>
      </c>
      <c r="P274" s="517"/>
    </row>
    <row r="275" spans="1:16" s="445" customFormat="1" x14ac:dyDescent="0.25">
      <c r="A275" s="74" t="s">
        <v>785</v>
      </c>
      <c r="B275" s="74" t="s">
        <v>786</v>
      </c>
      <c r="C275" s="544" t="s">
        <v>787</v>
      </c>
      <c r="D275" s="74" t="s">
        <v>788</v>
      </c>
      <c r="E275" s="449" t="s">
        <v>791</v>
      </c>
      <c r="F275" s="74" t="s">
        <v>792</v>
      </c>
      <c r="G275" s="74" t="s">
        <v>812</v>
      </c>
      <c r="H275" s="74" t="s">
        <v>813</v>
      </c>
      <c r="I275" s="444">
        <v>0</v>
      </c>
      <c r="J275" s="444">
        <v>0</v>
      </c>
      <c r="K275" s="444">
        <v>4514537920</v>
      </c>
      <c r="L275" s="444">
        <v>4514537920</v>
      </c>
      <c r="M275" s="444">
        <v>0</v>
      </c>
      <c r="N275" s="444">
        <v>0</v>
      </c>
      <c r="O275" s="447" t="s">
        <v>2146</v>
      </c>
      <c r="P275" s="517"/>
    </row>
    <row r="276" spans="1:16" s="445" customFormat="1" x14ac:dyDescent="0.25">
      <c r="A276" s="74" t="s">
        <v>785</v>
      </c>
      <c r="B276" s="74" t="s">
        <v>786</v>
      </c>
      <c r="C276" s="544" t="s">
        <v>787</v>
      </c>
      <c r="D276" s="74" t="s">
        <v>788</v>
      </c>
      <c r="E276" s="449" t="s">
        <v>791</v>
      </c>
      <c r="F276" s="74" t="s">
        <v>792</v>
      </c>
      <c r="G276" s="74" t="s">
        <v>814</v>
      </c>
      <c r="H276" s="74" t="s">
        <v>815</v>
      </c>
      <c r="I276" s="444">
        <v>0</v>
      </c>
      <c r="J276" s="444">
        <v>0</v>
      </c>
      <c r="K276" s="444">
        <v>216910000</v>
      </c>
      <c r="L276" s="444">
        <v>216910000</v>
      </c>
      <c r="M276" s="444">
        <v>0</v>
      </c>
      <c r="N276" s="444">
        <v>0</v>
      </c>
      <c r="O276" s="447" t="s">
        <v>2146</v>
      </c>
      <c r="P276" s="517"/>
    </row>
    <row r="277" spans="1:16" s="445" customFormat="1" x14ac:dyDescent="0.25">
      <c r="A277" s="74" t="s">
        <v>785</v>
      </c>
      <c r="B277" s="74" t="s">
        <v>786</v>
      </c>
      <c r="C277" s="544" t="s">
        <v>787</v>
      </c>
      <c r="D277" s="74" t="s">
        <v>788</v>
      </c>
      <c r="E277" s="449" t="s">
        <v>791</v>
      </c>
      <c r="F277" s="74" t="s">
        <v>792</v>
      </c>
      <c r="G277" s="74" t="s">
        <v>626</v>
      </c>
      <c r="H277" s="74" t="s">
        <v>627</v>
      </c>
      <c r="I277" s="444">
        <v>0</v>
      </c>
      <c r="J277" s="444">
        <v>0</v>
      </c>
      <c r="K277" s="444">
        <v>482677458311</v>
      </c>
      <c r="L277" s="444">
        <v>992538774760</v>
      </c>
      <c r="M277" s="444">
        <v>0</v>
      </c>
      <c r="N277" s="444">
        <v>509861316449</v>
      </c>
      <c r="O277" s="447" t="s">
        <v>1697</v>
      </c>
      <c r="P277" s="517"/>
    </row>
    <row r="278" spans="1:16" s="445" customFormat="1" x14ac:dyDescent="0.25">
      <c r="A278" s="74" t="s">
        <v>785</v>
      </c>
      <c r="B278" s="74" t="s">
        <v>786</v>
      </c>
      <c r="C278" s="544" t="s">
        <v>787</v>
      </c>
      <c r="D278" s="74" t="s">
        <v>788</v>
      </c>
      <c r="E278" s="449" t="s">
        <v>791</v>
      </c>
      <c r="F278" s="74" t="s">
        <v>792</v>
      </c>
      <c r="G278" s="74" t="s">
        <v>681</v>
      </c>
      <c r="H278" s="74" t="s">
        <v>682</v>
      </c>
      <c r="I278" s="444">
        <v>0</v>
      </c>
      <c r="J278" s="444">
        <v>0</v>
      </c>
      <c r="K278" s="444">
        <v>339251945</v>
      </c>
      <c r="L278" s="444">
        <v>357857900</v>
      </c>
      <c r="M278" s="444">
        <v>0</v>
      </c>
      <c r="N278" s="444">
        <v>18605955</v>
      </c>
      <c r="O278" s="447" t="s">
        <v>1697</v>
      </c>
      <c r="P278" s="517"/>
    </row>
    <row r="279" spans="1:16" s="445" customFormat="1" x14ac:dyDescent="0.25">
      <c r="A279" s="74" t="s">
        <v>785</v>
      </c>
      <c r="B279" s="74" t="s">
        <v>786</v>
      </c>
      <c r="C279" s="544" t="s">
        <v>787</v>
      </c>
      <c r="D279" s="74" t="s">
        <v>788</v>
      </c>
      <c r="E279" s="449" t="s">
        <v>791</v>
      </c>
      <c r="F279" s="74" t="s">
        <v>792</v>
      </c>
      <c r="G279" s="74" t="s">
        <v>816</v>
      </c>
      <c r="H279" s="74" t="s">
        <v>817</v>
      </c>
      <c r="I279" s="444">
        <v>0</v>
      </c>
      <c r="J279" s="444">
        <v>0</v>
      </c>
      <c r="K279" s="444">
        <v>15000000</v>
      </c>
      <c r="L279" s="444">
        <v>15000000</v>
      </c>
      <c r="M279" s="444">
        <v>0</v>
      </c>
      <c r="N279" s="444">
        <v>0</v>
      </c>
      <c r="O279" s="447" t="s">
        <v>2146</v>
      </c>
      <c r="P279" s="517"/>
    </row>
    <row r="280" spans="1:16" s="445" customFormat="1" x14ac:dyDescent="0.25">
      <c r="A280" s="74" t="s">
        <v>785</v>
      </c>
      <c r="B280" s="74" t="s">
        <v>786</v>
      </c>
      <c r="C280" s="544" t="s">
        <v>787</v>
      </c>
      <c r="D280" s="74" t="s">
        <v>788</v>
      </c>
      <c r="E280" s="449" t="s">
        <v>791</v>
      </c>
      <c r="F280" s="74" t="s">
        <v>792</v>
      </c>
      <c r="G280" s="74" t="s">
        <v>707</v>
      </c>
      <c r="H280" s="74" t="s">
        <v>708</v>
      </c>
      <c r="I280" s="444">
        <v>0</v>
      </c>
      <c r="J280" s="444">
        <v>27772322256</v>
      </c>
      <c r="K280" s="444">
        <v>23965517043</v>
      </c>
      <c r="L280" s="444">
        <v>3456275351</v>
      </c>
      <c r="M280" s="444">
        <v>0</v>
      </c>
      <c r="N280" s="444">
        <v>7263080564</v>
      </c>
      <c r="O280" s="447" t="s">
        <v>1697</v>
      </c>
      <c r="P280" s="517"/>
    </row>
    <row r="281" spans="1:16" s="445" customFormat="1" x14ac:dyDescent="0.25">
      <c r="A281" s="74" t="s">
        <v>785</v>
      </c>
      <c r="B281" s="74" t="s">
        <v>786</v>
      </c>
      <c r="C281" s="544" t="s">
        <v>787</v>
      </c>
      <c r="D281" s="74" t="s">
        <v>788</v>
      </c>
      <c r="E281" s="449" t="s">
        <v>791</v>
      </c>
      <c r="F281" s="74" t="s">
        <v>792</v>
      </c>
      <c r="G281" s="74" t="s">
        <v>818</v>
      </c>
      <c r="H281" s="74" t="s">
        <v>819</v>
      </c>
      <c r="I281" s="444">
        <v>0</v>
      </c>
      <c r="J281" s="444">
        <v>11900000</v>
      </c>
      <c r="K281" s="444">
        <v>3310363333</v>
      </c>
      <c r="L281" s="444">
        <v>3298463330</v>
      </c>
      <c r="M281" s="501">
        <v>3</v>
      </c>
      <c r="N281" s="444">
        <v>0</v>
      </c>
      <c r="O281" s="447" t="s">
        <v>2146</v>
      </c>
      <c r="P281" s="517"/>
    </row>
    <row r="282" spans="1:16" s="445" customFormat="1" x14ac:dyDescent="0.25">
      <c r="A282" s="74" t="s">
        <v>785</v>
      </c>
      <c r="B282" s="74" t="s">
        <v>786</v>
      </c>
      <c r="C282" s="544" t="s">
        <v>787</v>
      </c>
      <c r="D282" s="74" t="s">
        <v>788</v>
      </c>
      <c r="E282" s="449" t="s">
        <v>791</v>
      </c>
      <c r="F282" s="74" t="s">
        <v>792</v>
      </c>
      <c r="G282" s="74" t="s">
        <v>820</v>
      </c>
      <c r="H282" s="74" t="s">
        <v>821</v>
      </c>
      <c r="I282" s="444">
        <v>0</v>
      </c>
      <c r="J282" s="444">
        <v>800000</v>
      </c>
      <c r="K282" s="444">
        <v>630000000</v>
      </c>
      <c r="L282" s="444">
        <v>630000000</v>
      </c>
      <c r="M282" s="444">
        <v>0</v>
      </c>
      <c r="N282" s="444">
        <v>800000</v>
      </c>
      <c r="O282" s="447" t="s">
        <v>1697</v>
      </c>
      <c r="P282" s="517"/>
    </row>
    <row r="283" spans="1:16" s="445" customFormat="1" x14ac:dyDescent="0.25">
      <c r="A283" s="74" t="s">
        <v>785</v>
      </c>
      <c r="B283" s="74" t="s">
        <v>786</v>
      </c>
      <c r="C283" s="544" t="s">
        <v>787</v>
      </c>
      <c r="D283" s="74" t="s">
        <v>788</v>
      </c>
      <c r="E283" s="449" t="s">
        <v>791</v>
      </c>
      <c r="F283" s="74" t="s">
        <v>792</v>
      </c>
      <c r="G283" s="74" t="s">
        <v>594</v>
      </c>
      <c r="H283" s="74" t="s">
        <v>595</v>
      </c>
      <c r="I283" s="444">
        <v>0</v>
      </c>
      <c r="J283" s="444">
        <v>2168566199</v>
      </c>
      <c r="K283" s="444">
        <v>37833842899</v>
      </c>
      <c r="L283" s="444">
        <v>35665276700</v>
      </c>
      <c r="M283" s="444">
        <v>0</v>
      </c>
      <c r="N283" s="444">
        <v>0</v>
      </c>
      <c r="O283" s="447" t="s">
        <v>1697</v>
      </c>
      <c r="P283" s="517"/>
    </row>
    <row r="284" spans="1:16" s="445" customFormat="1" x14ac:dyDescent="0.25">
      <c r="A284" s="74" t="s">
        <v>785</v>
      </c>
      <c r="B284" s="74" t="s">
        <v>786</v>
      </c>
      <c r="C284" s="544" t="s">
        <v>787</v>
      </c>
      <c r="D284" s="74" t="s">
        <v>788</v>
      </c>
      <c r="E284" s="449" t="s">
        <v>791</v>
      </c>
      <c r="F284" s="74" t="s">
        <v>792</v>
      </c>
      <c r="G284" s="74" t="s">
        <v>822</v>
      </c>
      <c r="H284" s="74" t="s">
        <v>823</v>
      </c>
      <c r="I284" s="444">
        <v>0</v>
      </c>
      <c r="J284" s="444">
        <v>0</v>
      </c>
      <c r="K284" s="444">
        <v>327000000</v>
      </c>
      <c r="L284" s="444">
        <v>327000000</v>
      </c>
      <c r="M284" s="444">
        <v>0</v>
      </c>
      <c r="N284" s="444">
        <v>0</v>
      </c>
      <c r="O284" s="447" t="s">
        <v>2146</v>
      </c>
      <c r="P284" s="517"/>
    </row>
    <row r="285" spans="1:16" s="445" customFormat="1" x14ac:dyDescent="0.25">
      <c r="A285" s="74" t="s">
        <v>785</v>
      </c>
      <c r="B285" s="74" t="s">
        <v>786</v>
      </c>
      <c r="C285" s="544" t="s">
        <v>787</v>
      </c>
      <c r="D285" s="74" t="s">
        <v>788</v>
      </c>
      <c r="E285" s="449" t="s">
        <v>791</v>
      </c>
      <c r="F285" s="74" t="s">
        <v>792</v>
      </c>
      <c r="G285" s="74" t="s">
        <v>520</v>
      </c>
      <c r="H285" s="74" t="s">
        <v>521</v>
      </c>
      <c r="I285" s="444">
        <v>0</v>
      </c>
      <c r="J285" s="444">
        <v>17000</v>
      </c>
      <c r="K285" s="444">
        <v>0</v>
      </c>
      <c r="L285" s="444">
        <v>0</v>
      </c>
      <c r="M285" s="444">
        <v>0</v>
      </c>
      <c r="N285" s="444">
        <v>17000</v>
      </c>
      <c r="O285" s="447" t="s">
        <v>1697</v>
      </c>
      <c r="P285" s="517"/>
    </row>
    <row r="286" spans="1:16" s="445" customFormat="1" x14ac:dyDescent="0.25">
      <c r="A286" s="74" t="s">
        <v>785</v>
      </c>
      <c r="B286" s="74" t="s">
        <v>786</v>
      </c>
      <c r="C286" s="544" t="s">
        <v>787</v>
      </c>
      <c r="D286" s="74" t="s">
        <v>788</v>
      </c>
      <c r="E286" s="449" t="s">
        <v>791</v>
      </c>
      <c r="F286" s="74" t="s">
        <v>792</v>
      </c>
      <c r="G286" s="74" t="s">
        <v>596</v>
      </c>
      <c r="H286" s="74" t="s">
        <v>597</v>
      </c>
      <c r="I286" s="444">
        <v>0</v>
      </c>
      <c r="J286" s="444">
        <v>22950000</v>
      </c>
      <c r="K286" s="444">
        <v>0</v>
      </c>
      <c r="L286" s="444">
        <v>0</v>
      </c>
      <c r="M286" s="444">
        <v>0</v>
      </c>
      <c r="N286" s="444">
        <v>22950000</v>
      </c>
      <c r="O286" s="447" t="s">
        <v>1697</v>
      </c>
      <c r="P286" s="517"/>
    </row>
    <row r="287" spans="1:16" s="445" customFormat="1" x14ac:dyDescent="0.25">
      <c r="A287" s="74" t="s">
        <v>785</v>
      </c>
      <c r="B287" s="74" t="s">
        <v>786</v>
      </c>
      <c r="C287" s="544" t="s">
        <v>787</v>
      </c>
      <c r="D287" s="74" t="s">
        <v>788</v>
      </c>
      <c r="E287" s="449" t="s">
        <v>791</v>
      </c>
      <c r="F287" s="74" t="s">
        <v>792</v>
      </c>
      <c r="G287" s="74" t="s">
        <v>557</v>
      </c>
      <c r="H287" s="74" t="s">
        <v>558</v>
      </c>
      <c r="I287" s="444">
        <v>0</v>
      </c>
      <c r="J287" s="444">
        <v>0</v>
      </c>
      <c r="K287" s="444">
        <v>3217004791</v>
      </c>
      <c r="L287" s="444">
        <v>3217004792</v>
      </c>
      <c r="M287" s="444">
        <v>0</v>
      </c>
      <c r="N287" s="444">
        <v>1</v>
      </c>
      <c r="O287" s="447" t="s">
        <v>1697</v>
      </c>
      <c r="P287" s="517"/>
    </row>
    <row r="288" spans="1:16" s="445" customFormat="1" x14ac:dyDescent="0.25">
      <c r="A288" s="74" t="s">
        <v>785</v>
      </c>
      <c r="B288" s="74" t="s">
        <v>786</v>
      </c>
      <c r="C288" s="544" t="s">
        <v>787</v>
      </c>
      <c r="D288" s="74" t="s">
        <v>788</v>
      </c>
      <c r="E288" s="449" t="s">
        <v>791</v>
      </c>
      <c r="F288" s="74" t="s">
        <v>792</v>
      </c>
      <c r="G288" s="74" t="s">
        <v>824</v>
      </c>
      <c r="H288" s="74" t="s">
        <v>825</v>
      </c>
      <c r="I288" s="444">
        <v>0</v>
      </c>
      <c r="J288" s="444">
        <v>4065134470</v>
      </c>
      <c r="K288" s="444">
        <v>475682843967</v>
      </c>
      <c r="L288" s="444">
        <v>508829786517</v>
      </c>
      <c r="M288" s="444">
        <v>0</v>
      </c>
      <c r="N288" s="444">
        <v>37212077020</v>
      </c>
      <c r="O288" s="447" t="s">
        <v>1697</v>
      </c>
      <c r="P288" s="517"/>
    </row>
    <row r="289" spans="1:16" s="445" customFormat="1" x14ac:dyDescent="0.25">
      <c r="A289" s="74" t="s">
        <v>785</v>
      </c>
      <c r="B289" s="74" t="s">
        <v>786</v>
      </c>
      <c r="C289" s="544" t="s">
        <v>787</v>
      </c>
      <c r="D289" s="74" t="s">
        <v>788</v>
      </c>
      <c r="E289" s="449" t="s">
        <v>791</v>
      </c>
      <c r="F289" s="74" t="s">
        <v>792</v>
      </c>
      <c r="G289" s="74" t="s">
        <v>600</v>
      </c>
      <c r="H289" s="74" t="s">
        <v>601</v>
      </c>
      <c r="I289" s="444">
        <v>0</v>
      </c>
      <c r="J289" s="444">
        <v>3390000000</v>
      </c>
      <c r="K289" s="444">
        <v>17092500470</v>
      </c>
      <c r="L289" s="444">
        <v>13916500470</v>
      </c>
      <c r="M289" s="444">
        <v>0</v>
      </c>
      <c r="N289" s="444">
        <v>214000000</v>
      </c>
      <c r="O289" s="447" t="s">
        <v>1697</v>
      </c>
      <c r="P289" s="517"/>
    </row>
    <row r="290" spans="1:16" s="445" customFormat="1" x14ac:dyDescent="0.25">
      <c r="A290" s="74" t="s">
        <v>785</v>
      </c>
      <c r="B290" s="74" t="s">
        <v>786</v>
      </c>
      <c r="C290" s="544" t="s">
        <v>787</v>
      </c>
      <c r="D290" s="74" t="s">
        <v>788</v>
      </c>
      <c r="E290" s="449" t="s">
        <v>791</v>
      </c>
      <c r="F290" s="74" t="s">
        <v>792</v>
      </c>
      <c r="G290" s="74" t="s">
        <v>612</v>
      </c>
      <c r="H290" s="74" t="s">
        <v>613</v>
      </c>
      <c r="I290" s="444">
        <v>0</v>
      </c>
      <c r="J290" s="444">
        <v>0</v>
      </c>
      <c r="K290" s="444">
        <v>3129253577</v>
      </c>
      <c r="L290" s="444">
        <v>3129253577</v>
      </c>
      <c r="M290" s="444">
        <v>0</v>
      </c>
      <c r="N290" s="444">
        <v>0</v>
      </c>
      <c r="O290" s="447" t="s">
        <v>2146</v>
      </c>
      <c r="P290" s="517"/>
    </row>
    <row r="291" spans="1:16" s="445" customFormat="1" x14ac:dyDescent="0.25">
      <c r="A291" s="74" t="s">
        <v>785</v>
      </c>
      <c r="B291" s="74" t="s">
        <v>786</v>
      </c>
      <c r="C291" s="544" t="s">
        <v>787</v>
      </c>
      <c r="D291" s="74" t="s">
        <v>788</v>
      </c>
      <c r="E291" s="449" t="s">
        <v>791</v>
      </c>
      <c r="F291" s="74" t="s">
        <v>792</v>
      </c>
      <c r="G291" s="74" t="s">
        <v>604</v>
      </c>
      <c r="H291" s="74" t="s">
        <v>605</v>
      </c>
      <c r="I291" s="444">
        <v>0</v>
      </c>
      <c r="J291" s="444">
        <v>0</v>
      </c>
      <c r="K291" s="444">
        <v>48521106750</v>
      </c>
      <c r="L291" s="444">
        <v>48521106750</v>
      </c>
      <c r="M291" s="444">
        <v>0</v>
      </c>
      <c r="N291" s="444">
        <v>0</v>
      </c>
      <c r="O291" s="447" t="s">
        <v>2146</v>
      </c>
      <c r="P291" s="517"/>
    </row>
    <row r="292" spans="1:16" s="445" customFormat="1" x14ac:dyDescent="0.25">
      <c r="A292" s="74" t="s">
        <v>785</v>
      </c>
      <c r="B292" s="74" t="s">
        <v>786</v>
      </c>
      <c r="C292" s="544" t="s">
        <v>787</v>
      </c>
      <c r="D292" s="74" t="s">
        <v>788</v>
      </c>
      <c r="E292" s="449" t="s">
        <v>791</v>
      </c>
      <c r="F292" s="74" t="s">
        <v>792</v>
      </c>
      <c r="G292" s="74" t="s">
        <v>826</v>
      </c>
      <c r="H292" s="74" t="s">
        <v>827</v>
      </c>
      <c r="I292" s="444">
        <v>0</v>
      </c>
      <c r="J292" s="444">
        <v>13625000</v>
      </c>
      <c r="K292" s="444">
        <v>0</v>
      </c>
      <c r="L292" s="444">
        <v>0</v>
      </c>
      <c r="M292" s="444">
        <v>0</v>
      </c>
      <c r="N292" s="444">
        <v>13625000</v>
      </c>
      <c r="O292" s="447" t="s">
        <v>1697</v>
      </c>
      <c r="P292" s="517"/>
    </row>
    <row r="293" spans="1:16" s="445" customFormat="1" x14ac:dyDescent="0.25">
      <c r="A293" s="74" t="s">
        <v>785</v>
      </c>
      <c r="B293" s="74" t="s">
        <v>786</v>
      </c>
      <c r="C293" s="544" t="s">
        <v>787</v>
      </c>
      <c r="D293" s="74" t="s">
        <v>788</v>
      </c>
      <c r="E293" s="449" t="s">
        <v>791</v>
      </c>
      <c r="F293" s="74" t="s">
        <v>792</v>
      </c>
      <c r="G293" s="74" t="s">
        <v>614</v>
      </c>
      <c r="H293" s="74" t="s">
        <v>615</v>
      </c>
      <c r="I293" s="444">
        <v>0</v>
      </c>
      <c r="J293" s="444">
        <v>199608850</v>
      </c>
      <c r="K293" s="444">
        <v>348614744475</v>
      </c>
      <c r="L293" s="444">
        <v>348615362062</v>
      </c>
      <c r="M293" s="444">
        <v>0</v>
      </c>
      <c r="N293" s="444">
        <v>200226437</v>
      </c>
      <c r="O293" s="447" t="s">
        <v>1697</v>
      </c>
      <c r="P293" s="517"/>
    </row>
    <row r="294" spans="1:16" s="445" customFormat="1" x14ac:dyDescent="0.25">
      <c r="A294" s="74" t="s">
        <v>785</v>
      </c>
      <c r="B294" s="74" t="s">
        <v>786</v>
      </c>
      <c r="C294" s="544" t="s">
        <v>787</v>
      </c>
      <c r="D294" s="74" t="s">
        <v>788</v>
      </c>
      <c r="E294" s="449" t="s">
        <v>791</v>
      </c>
      <c r="F294" s="74" t="s">
        <v>792</v>
      </c>
      <c r="G294" s="74" t="s">
        <v>830</v>
      </c>
      <c r="H294" s="74" t="s">
        <v>831</v>
      </c>
      <c r="I294" s="444">
        <v>0</v>
      </c>
      <c r="J294" s="444">
        <v>0</v>
      </c>
      <c r="K294" s="444">
        <v>6930547400</v>
      </c>
      <c r="L294" s="444">
        <v>9342314900</v>
      </c>
      <c r="M294" s="444">
        <v>0</v>
      </c>
      <c r="N294" s="444">
        <v>2411767500</v>
      </c>
      <c r="O294" s="447" t="s">
        <v>1697</v>
      </c>
      <c r="P294" s="517"/>
    </row>
    <row r="295" spans="1:16" s="445" customFormat="1" x14ac:dyDescent="0.25">
      <c r="A295" s="74" t="s">
        <v>785</v>
      </c>
      <c r="B295" s="74" t="s">
        <v>786</v>
      </c>
      <c r="C295" s="544" t="s">
        <v>787</v>
      </c>
      <c r="D295" s="74" t="s">
        <v>788</v>
      </c>
      <c r="E295" s="449" t="s">
        <v>791</v>
      </c>
      <c r="F295" s="74" t="s">
        <v>792</v>
      </c>
      <c r="G295" s="74" t="s">
        <v>836</v>
      </c>
      <c r="H295" s="74" t="s">
        <v>1982</v>
      </c>
      <c r="I295" s="444">
        <v>0</v>
      </c>
      <c r="J295" s="444">
        <v>0</v>
      </c>
      <c r="K295" s="444">
        <v>4184060423</v>
      </c>
      <c r="L295" s="444">
        <v>4184060423</v>
      </c>
      <c r="M295" s="444">
        <v>0</v>
      </c>
      <c r="N295" s="444">
        <v>0</v>
      </c>
      <c r="O295" s="447" t="s">
        <v>2146</v>
      </c>
      <c r="P295" s="517"/>
    </row>
    <row r="296" spans="1:16" s="445" customFormat="1" x14ac:dyDescent="0.25">
      <c r="A296" s="74" t="s">
        <v>785</v>
      </c>
      <c r="B296" s="74" t="s">
        <v>786</v>
      </c>
      <c r="C296" s="544" t="s">
        <v>787</v>
      </c>
      <c r="D296" s="74" t="s">
        <v>788</v>
      </c>
      <c r="E296" s="449" t="s">
        <v>791</v>
      </c>
      <c r="F296" s="74" t="s">
        <v>792</v>
      </c>
      <c r="G296" s="74" t="s">
        <v>602</v>
      </c>
      <c r="H296" s="74" t="s">
        <v>603</v>
      </c>
      <c r="I296" s="444">
        <v>0</v>
      </c>
      <c r="J296" s="444">
        <v>0</v>
      </c>
      <c r="K296" s="444">
        <v>9514907000</v>
      </c>
      <c r="L296" s="444">
        <v>9514907000</v>
      </c>
      <c r="M296" s="444">
        <v>0</v>
      </c>
      <c r="N296" s="444">
        <v>0</v>
      </c>
      <c r="O296" s="447" t="s">
        <v>2146</v>
      </c>
      <c r="P296" s="517"/>
    </row>
    <row r="297" spans="1:16" s="445" customFormat="1" x14ac:dyDescent="0.25">
      <c r="A297" s="74" t="s">
        <v>785</v>
      </c>
      <c r="B297" s="74" t="s">
        <v>786</v>
      </c>
      <c r="C297" s="544" t="s">
        <v>787</v>
      </c>
      <c r="D297" s="74" t="s">
        <v>788</v>
      </c>
      <c r="E297" s="449" t="s">
        <v>791</v>
      </c>
      <c r="F297" s="74" t="s">
        <v>792</v>
      </c>
      <c r="G297" s="74" t="s">
        <v>838</v>
      </c>
      <c r="H297" s="74" t="s">
        <v>839</v>
      </c>
      <c r="I297" s="444">
        <v>0</v>
      </c>
      <c r="J297" s="444">
        <v>21595230000</v>
      </c>
      <c r="K297" s="444">
        <v>197838961700</v>
      </c>
      <c r="L297" s="444">
        <v>184409012700</v>
      </c>
      <c r="M297" s="444">
        <v>0</v>
      </c>
      <c r="N297" s="444">
        <v>8165281000</v>
      </c>
      <c r="O297" s="447" t="s">
        <v>1697</v>
      </c>
      <c r="P297" s="517"/>
    </row>
    <row r="298" spans="1:16" s="445" customFormat="1" x14ac:dyDescent="0.25">
      <c r="A298" s="74" t="s">
        <v>785</v>
      </c>
      <c r="B298" s="74" t="s">
        <v>786</v>
      </c>
      <c r="C298" s="544" t="s">
        <v>787</v>
      </c>
      <c r="D298" s="74" t="s">
        <v>788</v>
      </c>
      <c r="E298" s="449" t="s">
        <v>791</v>
      </c>
      <c r="F298" s="74" t="s">
        <v>792</v>
      </c>
      <c r="G298" s="74" t="s">
        <v>606</v>
      </c>
      <c r="H298" s="74" t="s">
        <v>607</v>
      </c>
      <c r="I298" s="444">
        <v>0</v>
      </c>
      <c r="J298" s="444">
        <v>177339800</v>
      </c>
      <c r="K298" s="444">
        <v>591418490800</v>
      </c>
      <c r="L298" s="444">
        <v>591241151000</v>
      </c>
      <c r="M298" s="444">
        <v>0</v>
      </c>
      <c r="N298" s="444">
        <v>0</v>
      </c>
      <c r="O298" s="447" t="s">
        <v>1697</v>
      </c>
      <c r="P298" s="517"/>
    </row>
    <row r="299" spans="1:16" s="445" customFormat="1" x14ac:dyDescent="0.25">
      <c r="A299" s="74" t="s">
        <v>785</v>
      </c>
      <c r="B299" s="74" t="s">
        <v>786</v>
      </c>
      <c r="C299" s="544" t="s">
        <v>787</v>
      </c>
      <c r="D299" s="74" t="s">
        <v>788</v>
      </c>
      <c r="E299" s="449" t="s">
        <v>791</v>
      </c>
      <c r="F299" s="74" t="s">
        <v>792</v>
      </c>
      <c r="G299" s="74" t="s">
        <v>1983</v>
      </c>
      <c r="H299" s="74" t="s">
        <v>1984</v>
      </c>
      <c r="I299" s="444">
        <v>0</v>
      </c>
      <c r="J299" s="444">
        <v>0</v>
      </c>
      <c r="K299" s="444">
        <v>7012951000</v>
      </c>
      <c r="L299" s="444">
        <v>7012951000</v>
      </c>
      <c r="M299" s="444">
        <v>0</v>
      </c>
      <c r="N299" s="444">
        <v>0</v>
      </c>
      <c r="O299" s="447" t="s">
        <v>2146</v>
      </c>
      <c r="P299" s="517"/>
    </row>
    <row r="300" spans="1:16" s="445" customFormat="1" x14ac:dyDescent="0.25">
      <c r="A300" s="74" t="s">
        <v>785</v>
      </c>
      <c r="B300" s="74" t="s">
        <v>786</v>
      </c>
      <c r="C300" s="544" t="s">
        <v>787</v>
      </c>
      <c r="D300" s="74" t="s">
        <v>788</v>
      </c>
      <c r="E300" s="449" t="s">
        <v>791</v>
      </c>
      <c r="F300" s="74" t="s">
        <v>792</v>
      </c>
      <c r="G300" s="74" t="s">
        <v>608</v>
      </c>
      <c r="H300" s="74" t="s">
        <v>609</v>
      </c>
      <c r="I300" s="444">
        <v>0</v>
      </c>
      <c r="J300" s="444">
        <v>0</v>
      </c>
      <c r="K300" s="444">
        <v>34234007107</v>
      </c>
      <c r="L300" s="444">
        <v>34244320677</v>
      </c>
      <c r="M300" s="444">
        <v>0</v>
      </c>
      <c r="N300" s="444">
        <v>10313570</v>
      </c>
      <c r="O300" s="447" t="s">
        <v>1697</v>
      </c>
      <c r="P300" s="517"/>
    </row>
    <row r="301" spans="1:16" s="445" customFormat="1" x14ac:dyDescent="0.25">
      <c r="A301" s="74" t="s">
        <v>785</v>
      </c>
      <c r="B301" s="74" t="s">
        <v>786</v>
      </c>
      <c r="C301" s="544" t="s">
        <v>787</v>
      </c>
      <c r="D301" s="74" t="s">
        <v>788</v>
      </c>
      <c r="E301" s="449" t="s">
        <v>791</v>
      </c>
      <c r="F301" s="74" t="s">
        <v>792</v>
      </c>
      <c r="G301" s="74" t="s">
        <v>844</v>
      </c>
      <c r="H301" s="74" t="s">
        <v>845</v>
      </c>
      <c r="I301" s="444">
        <v>0</v>
      </c>
      <c r="J301" s="444">
        <v>0</v>
      </c>
      <c r="K301" s="444">
        <v>9103156800</v>
      </c>
      <c r="L301" s="444">
        <v>9103156800</v>
      </c>
      <c r="M301" s="444">
        <v>0</v>
      </c>
      <c r="N301" s="444">
        <v>0</v>
      </c>
      <c r="O301" s="447" t="s">
        <v>2146</v>
      </c>
      <c r="P301" s="517"/>
    </row>
    <row r="302" spans="1:16" s="445" customFormat="1" x14ac:dyDescent="0.25">
      <c r="A302" s="74" t="s">
        <v>785</v>
      </c>
      <c r="B302" s="74" t="s">
        <v>786</v>
      </c>
      <c r="C302" s="544" t="s">
        <v>787</v>
      </c>
      <c r="D302" s="74" t="s">
        <v>788</v>
      </c>
      <c r="E302" s="449" t="s">
        <v>791</v>
      </c>
      <c r="F302" s="74" t="s">
        <v>792</v>
      </c>
      <c r="G302" s="74" t="s">
        <v>628</v>
      </c>
      <c r="H302" s="74" t="s">
        <v>629</v>
      </c>
      <c r="I302" s="444">
        <v>0</v>
      </c>
      <c r="J302" s="444">
        <v>0</v>
      </c>
      <c r="K302" s="444">
        <v>0</v>
      </c>
      <c r="L302" s="444">
        <v>2491586256</v>
      </c>
      <c r="M302" s="444">
        <v>0</v>
      </c>
      <c r="N302" s="444">
        <v>2491586256</v>
      </c>
      <c r="O302" s="447" t="s">
        <v>1697</v>
      </c>
      <c r="P302" s="517"/>
    </row>
    <row r="303" spans="1:16" s="445" customFormat="1" x14ac:dyDescent="0.25">
      <c r="A303" s="74" t="s">
        <v>785</v>
      </c>
      <c r="B303" s="74" t="s">
        <v>786</v>
      </c>
      <c r="C303" s="544" t="s">
        <v>787</v>
      </c>
      <c r="D303" s="74" t="s">
        <v>788</v>
      </c>
      <c r="E303" s="449" t="s">
        <v>791</v>
      </c>
      <c r="F303" s="74" t="s">
        <v>792</v>
      </c>
      <c r="G303" s="74" t="s">
        <v>850</v>
      </c>
      <c r="H303" s="74" t="s">
        <v>851</v>
      </c>
      <c r="I303" s="444">
        <v>0</v>
      </c>
      <c r="J303" s="444">
        <v>26370</v>
      </c>
      <c r="K303" s="444">
        <v>62823096548</v>
      </c>
      <c r="L303" s="444">
        <v>62823070178</v>
      </c>
      <c r="M303" s="444">
        <v>0</v>
      </c>
      <c r="N303" s="444">
        <v>0</v>
      </c>
      <c r="O303" s="447" t="s">
        <v>2146</v>
      </c>
      <c r="P303" s="517"/>
    </row>
    <row r="304" spans="1:16" s="445" customFormat="1" x14ac:dyDescent="0.25">
      <c r="A304" s="74" t="s">
        <v>785</v>
      </c>
      <c r="B304" s="74" t="s">
        <v>786</v>
      </c>
      <c r="C304" s="544" t="s">
        <v>787</v>
      </c>
      <c r="D304" s="74" t="s">
        <v>788</v>
      </c>
      <c r="E304" s="449" t="s">
        <v>791</v>
      </c>
      <c r="F304" s="74" t="s">
        <v>792</v>
      </c>
      <c r="G304" s="74" t="s">
        <v>854</v>
      </c>
      <c r="H304" s="74" t="s">
        <v>855</v>
      </c>
      <c r="I304" s="444">
        <v>0</v>
      </c>
      <c r="J304" s="444">
        <v>0</v>
      </c>
      <c r="K304" s="444">
        <v>160756800</v>
      </c>
      <c r="L304" s="444">
        <v>160756800</v>
      </c>
      <c r="M304" s="444">
        <v>0</v>
      </c>
      <c r="N304" s="444">
        <v>0</v>
      </c>
      <c r="O304" s="447" t="s">
        <v>2146</v>
      </c>
      <c r="P304" s="517"/>
    </row>
    <row r="305" spans="1:16" s="445" customFormat="1" x14ac:dyDescent="0.25">
      <c r="A305" s="74" t="s">
        <v>785</v>
      </c>
      <c r="B305" s="74" t="s">
        <v>786</v>
      </c>
      <c r="C305" s="544" t="s">
        <v>787</v>
      </c>
      <c r="D305" s="74" t="s">
        <v>788</v>
      </c>
      <c r="E305" s="449" t="s">
        <v>791</v>
      </c>
      <c r="F305" s="74" t="s">
        <v>792</v>
      </c>
      <c r="G305" s="74" t="s">
        <v>632</v>
      </c>
      <c r="H305" s="74" t="s">
        <v>633</v>
      </c>
      <c r="I305" s="444">
        <v>0</v>
      </c>
      <c r="J305" s="444">
        <v>0</v>
      </c>
      <c r="K305" s="444">
        <v>684954151163</v>
      </c>
      <c r="L305" s="444">
        <v>684954151163</v>
      </c>
      <c r="M305" s="444">
        <v>0</v>
      </c>
      <c r="N305" s="444">
        <v>0</v>
      </c>
      <c r="O305" s="447" t="s">
        <v>2146</v>
      </c>
      <c r="P305" s="517"/>
    </row>
    <row r="306" spans="1:16" s="445" customFormat="1" x14ac:dyDescent="0.25">
      <c r="A306" s="74" t="s">
        <v>785</v>
      </c>
      <c r="B306" s="74" t="s">
        <v>786</v>
      </c>
      <c r="C306" s="544" t="s">
        <v>787</v>
      </c>
      <c r="D306" s="74" t="s">
        <v>788</v>
      </c>
      <c r="E306" s="449" t="s">
        <v>791</v>
      </c>
      <c r="F306" s="74" t="s">
        <v>792</v>
      </c>
      <c r="G306" s="74" t="s">
        <v>634</v>
      </c>
      <c r="H306" s="74" t="s">
        <v>635</v>
      </c>
      <c r="I306" s="444">
        <v>0</v>
      </c>
      <c r="J306" s="444">
        <v>0</v>
      </c>
      <c r="K306" s="444">
        <v>1347629849999</v>
      </c>
      <c r="L306" s="444">
        <v>1347629849999</v>
      </c>
      <c r="M306" s="444">
        <v>0</v>
      </c>
      <c r="N306" s="444">
        <v>0</v>
      </c>
      <c r="O306" s="447" t="s">
        <v>2146</v>
      </c>
      <c r="P306" s="517"/>
    </row>
    <row r="307" spans="1:16" s="445" customFormat="1" x14ac:dyDescent="0.25">
      <c r="A307" s="74" t="s">
        <v>785</v>
      </c>
      <c r="B307" s="74" t="s">
        <v>786</v>
      </c>
      <c r="C307" s="544" t="s">
        <v>787</v>
      </c>
      <c r="D307" s="74" t="s">
        <v>788</v>
      </c>
      <c r="E307" s="449" t="s">
        <v>791</v>
      </c>
      <c r="F307" s="74" t="s">
        <v>792</v>
      </c>
      <c r="G307" s="74" t="s">
        <v>860</v>
      </c>
      <c r="H307" s="74" t="s">
        <v>861</v>
      </c>
      <c r="I307" s="444">
        <v>0</v>
      </c>
      <c r="J307" s="444">
        <v>0</v>
      </c>
      <c r="K307" s="444">
        <v>22613701267</v>
      </c>
      <c r="L307" s="444">
        <v>22640287790</v>
      </c>
      <c r="M307" s="444">
        <v>0</v>
      </c>
      <c r="N307" s="444">
        <v>26586523</v>
      </c>
      <c r="O307" s="447" t="s">
        <v>1697</v>
      </c>
      <c r="P307" s="517"/>
    </row>
    <row r="308" spans="1:16" s="445" customFormat="1" x14ac:dyDescent="0.25">
      <c r="A308" s="74" t="s">
        <v>785</v>
      </c>
      <c r="B308" s="74" t="s">
        <v>786</v>
      </c>
      <c r="C308" s="544" t="s">
        <v>787</v>
      </c>
      <c r="D308" s="74" t="s">
        <v>788</v>
      </c>
      <c r="E308" s="449" t="s">
        <v>791</v>
      </c>
      <c r="F308" s="74" t="s">
        <v>792</v>
      </c>
      <c r="G308" s="74" t="s">
        <v>636</v>
      </c>
      <c r="H308" s="74" t="s">
        <v>637</v>
      </c>
      <c r="I308" s="444">
        <v>0</v>
      </c>
      <c r="J308" s="444">
        <v>0</v>
      </c>
      <c r="K308" s="444">
        <v>236007880859</v>
      </c>
      <c r="L308" s="444">
        <v>236007880859</v>
      </c>
      <c r="M308" s="444">
        <v>0</v>
      </c>
      <c r="N308" s="444">
        <v>0</v>
      </c>
      <c r="O308" s="447" t="s">
        <v>2146</v>
      </c>
      <c r="P308" s="517"/>
    </row>
    <row r="309" spans="1:16" s="445" customFormat="1" x14ac:dyDescent="0.25">
      <c r="A309" s="74" t="s">
        <v>785</v>
      </c>
      <c r="B309" s="74" t="s">
        <v>786</v>
      </c>
      <c r="C309" s="544" t="s">
        <v>787</v>
      </c>
      <c r="D309" s="74" t="s">
        <v>788</v>
      </c>
      <c r="E309" s="449" t="s">
        <v>791</v>
      </c>
      <c r="F309" s="74" t="s">
        <v>792</v>
      </c>
      <c r="G309" s="74" t="s">
        <v>563</v>
      </c>
      <c r="H309" s="74" t="s">
        <v>564</v>
      </c>
      <c r="I309" s="444">
        <v>0</v>
      </c>
      <c r="J309" s="444">
        <v>104372</v>
      </c>
      <c r="K309" s="444">
        <v>0</v>
      </c>
      <c r="L309" s="444">
        <v>0</v>
      </c>
      <c r="M309" s="444">
        <v>0</v>
      </c>
      <c r="N309" s="444">
        <v>104372</v>
      </c>
      <c r="O309" s="447" t="s">
        <v>1697</v>
      </c>
      <c r="P309" s="517"/>
    </row>
    <row r="310" spans="1:16" s="445" customFormat="1" x14ac:dyDescent="0.25">
      <c r="A310" s="74" t="s">
        <v>785</v>
      </c>
      <c r="B310" s="74" t="s">
        <v>786</v>
      </c>
      <c r="C310" s="544" t="s">
        <v>787</v>
      </c>
      <c r="D310" s="74" t="s">
        <v>788</v>
      </c>
      <c r="E310" s="449" t="s">
        <v>791</v>
      </c>
      <c r="F310" s="74" t="s">
        <v>792</v>
      </c>
      <c r="G310" s="74" t="s">
        <v>685</v>
      </c>
      <c r="H310" s="74" t="s">
        <v>686</v>
      </c>
      <c r="I310" s="444">
        <v>0</v>
      </c>
      <c r="J310" s="444">
        <v>0</v>
      </c>
      <c r="K310" s="444">
        <v>200000000</v>
      </c>
      <c r="L310" s="444">
        <v>200000000</v>
      </c>
      <c r="M310" s="444">
        <v>0</v>
      </c>
      <c r="N310" s="444">
        <v>0</v>
      </c>
      <c r="O310" s="447" t="s">
        <v>2146</v>
      </c>
      <c r="P310" s="517"/>
    </row>
    <row r="311" spans="1:16" s="445" customFormat="1" x14ac:dyDescent="0.25">
      <c r="A311" s="74" t="s">
        <v>785</v>
      </c>
      <c r="B311" s="74" t="s">
        <v>786</v>
      </c>
      <c r="C311" s="544" t="s">
        <v>787</v>
      </c>
      <c r="D311" s="74" t="s">
        <v>788</v>
      </c>
      <c r="E311" s="449" t="s">
        <v>791</v>
      </c>
      <c r="F311" s="74" t="s">
        <v>792</v>
      </c>
      <c r="G311" s="74" t="s">
        <v>862</v>
      </c>
      <c r="H311" s="74" t="s">
        <v>863</v>
      </c>
      <c r="I311" s="444">
        <v>0</v>
      </c>
      <c r="J311" s="444">
        <v>0</v>
      </c>
      <c r="K311" s="444">
        <v>2784296000</v>
      </c>
      <c r="L311" s="444">
        <v>2784296000</v>
      </c>
      <c r="M311" s="444">
        <v>0</v>
      </c>
      <c r="N311" s="444">
        <v>0</v>
      </c>
      <c r="O311" s="447" t="s">
        <v>2146</v>
      </c>
      <c r="P311" s="517"/>
    </row>
    <row r="312" spans="1:16" s="445" customFormat="1" x14ac:dyDescent="0.25">
      <c r="A312" s="74" t="s">
        <v>785</v>
      </c>
      <c r="B312" s="74" t="s">
        <v>786</v>
      </c>
      <c r="C312" s="544" t="s">
        <v>787</v>
      </c>
      <c r="D312" s="74" t="s">
        <v>788</v>
      </c>
      <c r="E312" s="449" t="s">
        <v>791</v>
      </c>
      <c r="F312" s="74" t="s">
        <v>792</v>
      </c>
      <c r="G312" s="74" t="s">
        <v>640</v>
      </c>
      <c r="H312" s="74" t="s">
        <v>641</v>
      </c>
      <c r="I312" s="444">
        <v>0</v>
      </c>
      <c r="J312" s="444">
        <v>0</v>
      </c>
      <c r="K312" s="444">
        <v>40716904597</v>
      </c>
      <c r="L312" s="444">
        <v>178920616091</v>
      </c>
      <c r="M312" s="444">
        <v>0</v>
      </c>
      <c r="N312" s="444">
        <v>138203711494</v>
      </c>
      <c r="O312" s="447" t="s">
        <v>1697</v>
      </c>
      <c r="P312" s="517"/>
    </row>
    <row r="313" spans="1:16" s="445" customFormat="1" x14ac:dyDescent="0.25">
      <c r="A313" s="74" t="s">
        <v>785</v>
      </c>
      <c r="B313" s="74" t="s">
        <v>786</v>
      </c>
      <c r="C313" s="544" t="s">
        <v>787</v>
      </c>
      <c r="D313" s="74" t="s">
        <v>788</v>
      </c>
      <c r="E313" s="449" t="s">
        <v>791</v>
      </c>
      <c r="F313" s="74" t="s">
        <v>792</v>
      </c>
      <c r="G313" s="74" t="s">
        <v>669</v>
      </c>
      <c r="H313" s="74" t="s">
        <v>670</v>
      </c>
      <c r="I313" s="444">
        <v>0</v>
      </c>
      <c r="J313" s="444">
        <v>0</v>
      </c>
      <c r="K313" s="444">
        <v>311300484</v>
      </c>
      <c r="L313" s="444">
        <v>311300484</v>
      </c>
      <c r="M313" s="444">
        <v>0</v>
      </c>
      <c r="N313" s="444">
        <v>0</v>
      </c>
      <c r="O313" s="447" t="s">
        <v>2146</v>
      </c>
      <c r="P313" s="517"/>
    </row>
    <row r="314" spans="1:16" s="445" customFormat="1" x14ac:dyDescent="0.25">
      <c r="A314" s="74" t="s">
        <v>785</v>
      </c>
      <c r="B314" s="74" t="s">
        <v>786</v>
      </c>
      <c r="C314" s="544" t="s">
        <v>787</v>
      </c>
      <c r="D314" s="74" t="s">
        <v>788</v>
      </c>
      <c r="E314" s="449" t="s">
        <v>791</v>
      </c>
      <c r="F314" s="74" t="s">
        <v>792</v>
      </c>
      <c r="G314" s="74" t="s">
        <v>870</v>
      </c>
      <c r="H314" s="74" t="s">
        <v>871</v>
      </c>
      <c r="I314" s="444">
        <v>0</v>
      </c>
      <c r="J314" s="444">
        <v>0</v>
      </c>
      <c r="K314" s="444">
        <v>110000000</v>
      </c>
      <c r="L314" s="444">
        <v>110000000</v>
      </c>
      <c r="M314" s="444">
        <v>0</v>
      </c>
      <c r="N314" s="444">
        <v>0</v>
      </c>
      <c r="O314" s="447" t="s">
        <v>2146</v>
      </c>
      <c r="P314" s="517"/>
    </row>
    <row r="315" spans="1:16" s="445" customFormat="1" x14ac:dyDescent="0.25">
      <c r="A315" s="74" t="s">
        <v>785</v>
      </c>
      <c r="B315" s="74" t="s">
        <v>786</v>
      </c>
      <c r="C315" s="544" t="s">
        <v>787</v>
      </c>
      <c r="D315" s="74" t="s">
        <v>788</v>
      </c>
      <c r="E315" s="449" t="s">
        <v>791</v>
      </c>
      <c r="F315" s="74" t="s">
        <v>792</v>
      </c>
      <c r="G315" s="74" t="s">
        <v>872</v>
      </c>
      <c r="H315" s="74" t="s">
        <v>1985</v>
      </c>
      <c r="I315" s="444">
        <v>0</v>
      </c>
      <c r="J315" s="444">
        <v>0</v>
      </c>
      <c r="K315" s="444">
        <v>29047732505</v>
      </c>
      <c r="L315" s="444">
        <v>29047732505</v>
      </c>
      <c r="M315" s="444">
        <v>0</v>
      </c>
      <c r="N315" s="444">
        <v>0</v>
      </c>
      <c r="O315" s="447" t="s">
        <v>2146</v>
      </c>
      <c r="P315" s="517"/>
    </row>
    <row r="316" spans="1:16" s="445" customFormat="1" x14ac:dyDescent="0.25">
      <c r="A316" s="74" t="s">
        <v>785</v>
      </c>
      <c r="B316" s="74" t="s">
        <v>786</v>
      </c>
      <c r="C316" s="544" t="s">
        <v>787</v>
      </c>
      <c r="D316" s="74" t="s">
        <v>788</v>
      </c>
      <c r="E316" s="449" t="s">
        <v>791</v>
      </c>
      <c r="F316" s="74" t="s">
        <v>792</v>
      </c>
      <c r="G316" s="74" t="s">
        <v>878</v>
      </c>
      <c r="H316" s="74" t="s">
        <v>879</v>
      </c>
      <c r="I316" s="444">
        <v>0</v>
      </c>
      <c r="J316" s="444">
        <v>289316700</v>
      </c>
      <c r="K316" s="444">
        <v>22329770700</v>
      </c>
      <c r="L316" s="444">
        <v>22040454000</v>
      </c>
      <c r="M316" s="444">
        <v>0</v>
      </c>
      <c r="N316" s="444">
        <v>0</v>
      </c>
      <c r="O316" s="447" t="s">
        <v>1697</v>
      </c>
      <c r="P316" s="517"/>
    </row>
    <row r="317" spans="1:16" s="445" customFormat="1" x14ac:dyDescent="0.25">
      <c r="A317" s="74" t="s">
        <v>785</v>
      </c>
      <c r="B317" s="74" t="s">
        <v>786</v>
      </c>
      <c r="C317" s="544" t="s">
        <v>787</v>
      </c>
      <c r="D317" s="74" t="s">
        <v>788</v>
      </c>
      <c r="E317" s="449" t="s">
        <v>791</v>
      </c>
      <c r="F317" s="74" t="s">
        <v>792</v>
      </c>
      <c r="G317" s="74" t="s">
        <v>671</v>
      </c>
      <c r="H317" s="74" t="s">
        <v>672</v>
      </c>
      <c r="I317" s="444">
        <v>0</v>
      </c>
      <c r="J317" s="444">
        <v>0</v>
      </c>
      <c r="K317" s="444">
        <v>540396000</v>
      </c>
      <c r="L317" s="444">
        <v>540396000</v>
      </c>
      <c r="M317" s="444">
        <v>0</v>
      </c>
      <c r="N317" s="444">
        <v>0</v>
      </c>
      <c r="O317" s="447" t="s">
        <v>2146</v>
      </c>
      <c r="P317" s="517"/>
    </row>
    <row r="318" spans="1:16" s="445" customFormat="1" x14ac:dyDescent="0.25">
      <c r="A318" s="74" t="s">
        <v>785</v>
      </c>
      <c r="B318" s="74" t="s">
        <v>786</v>
      </c>
      <c r="C318" s="544" t="s">
        <v>787</v>
      </c>
      <c r="D318" s="74" t="s">
        <v>788</v>
      </c>
      <c r="E318" s="449" t="s">
        <v>791</v>
      </c>
      <c r="F318" s="74" t="s">
        <v>792</v>
      </c>
      <c r="G318" s="74" t="s">
        <v>565</v>
      </c>
      <c r="H318" s="74" t="s">
        <v>566</v>
      </c>
      <c r="I318" s="615">
        <v>0</v>
      </c>
      <c r="J318" s="615">
        <v>1609702</v>
      </c>
      <c r="K318" s="615">
        <v>20491784089</v>
      </c>
      <c r="L318" s="615">
        <v>20491784090</v>
      </c>
      <c r="M318" s="615">
        <v>0</v>
      </c>
      <c r="N318" s="615">
        <v>1609703</v>
      </c>
      <c r="O318" s="447" t="s">
        <v>1697</v>
      </c>
      <c r="P318" s="517"/>
    </row>
    <row r="319" spans="1:16" s="445" customFormat="1" x14ac:dyDescent="0.25">
      <c r="A319" s="74" t="s">
        <v>785</v>
      </c>
      <c r="B319" s="74" t="s">
        <v>786</v>
      </c>
      <c r="C319" s="544" t="s">
        <v>787</v>
      </c>
      <c r="D319" s="74" t="s">
        <v>788</v>
      </c>
      <c r="E319" s="449" t="s">
        <v>791</v>
      </c>
      <c r="F319" s="74" t="s">
        <v>792</v>
      </c>
      <c r="G319" s="74" t="s">
        <v>886</v>
      </c>
      <c r="H319" s="74" t="s">
        <v>887</v>
      </c>
      <c r="I319" s="444">
        <v>0</v>
      </c>
      <c r="J319" s="444">
        <v>0</v>
      </c>
      <c r="K319" s="444">
        <v>3619244720</v>
      </c>
      <c r="L319" s="444">
        <v>3619244720</v>
      </c>
      <c r="M319" s="444">
        <v>0</v>
      </c>
      <c r="N319" s="444">
        <v>0</v>
      </c>
      <c r="O319" s="447" t="s">
        <v>2146</v>
      </c>
      <c r="P319" s="517"/>
    </row>
    <row r="320" spans="1:16" s="445" customFormat="1" x14ac:dyDescent="0.25">
      <c r="A320" s="74" t="s">
        <v>785</v>
      </c>
      <c r="B320" s="74" t="s">
        <v>786</v>
      </c>
      <c r="C320" s="544" t="s">
        <v>787</v>
      </c>
      <c r="D320" s="74" t="s">
        <v>788</v>
      </c>
      <c r="E320" s="449" t="s">
        <v>791</v>
      </c>
      <c r="F320" s="74" t="s">
        <v>792</v>
      </c>
      <c r="G320" s="74" t="s">
        <v>888</v>
      </c>
      <c r="H320" s="74" t="s">
        <v>889</v>
      </c>
      <c r="I320" s="444">
        <v>0</v>
      </c>
      <c r="J320" s="444">
        <v>495106050</v>
      </c>
      <c r="K320" s="444">
        <v>977331592</v>
      </c>
      <c r="L320" s="444">
        <v>482225542</v>
      </c>
      <c r="M320" s="444">
        <v>0</v>
      </c>
      <c r="N320" s="444">
        <v>0</v>
      </c>
      <c r="O320" s="447" t="s">
        <v>1697</v>
      </c>
      <c r="P320" s="517"/>
    </row>
    <row r="321" spans="1:16" s="445" customFormat="1" x14ac:dyDescent="0.25">
      <c r="A321" s="74" t="s">
        <v>785</v>
      </c>
      <c r="B321" s="74" t="s">
        <v>786</v>
      </c>
      <c r="C321" s="544" t="s">
        <v>787</v>
      </c>
      <c r="D321" s="74" t="s">
        <v>788</v>
      </c>
      <c r="E321" s="449" t="s">
        <v>791</v>
      </c>
      <c r="F321" s="74" t="s">
        <v>792</v>
      </c>
      <c r="G321" s="74" t="s">
        <v>642</v>
      </c>
      <c r="H321" s="74" t="s">
        <v>643</v>
      </c>
      <c r="I321" s="444">
        <v>0</v>
      </c>
      <c r="J321" s="444">
        <v>0</v>
      </c>
      <c r="K321" s="444">
        <v>112263622284</v>
      </c>
      <c r="L321" s="444">
        <v>112263622284</v>
      </c>
      <c r="M321" s="444">
        <v>0</v>
      </c>
      <c r="N321" s="444">
        <v>0</v>
      </c>
      <c r="O321" s="447" t="s">
        <v>2146</v>
      </c>
      <c r="P321" s="517"/>
    </row>
    <row r="322" spans="1:16" s="445" customFormat="1" x14ac:dyDescent="0.25">
      <c r="A322" s="74" t="s">
        <v>785</v>
      </c>
      <c r="B322" s="74" t="s">
        <v>786</v>
      </c>
      <c r="C322" s="544" t="s">
        <v>787</v>
      </c>
      <c r="D322" s="74" t="s">
        <v>788</v>
      </c>
      <c r="E322" s="449" t="s">
        <v>791</v>
      </c>
      <c r="F322" s="74" t="s">
        <v>792</v>
      </c>
      <c r="G322" s="74" t="s">
        <v>618</v>
      </c>
      <c r="H322" s="74" t="s">
        <v>619</v>
      </c>
      <c r="I322" s="444">
        <v>0</v>
      </c>
      <c r="J322" s="444">
        <v>0</v>
      </c>
      <c r="K322" s="444">
        <v>24955948700</v>
      </c>
      <c r="L322" s="444">
        <v>25328216600</v>
      </c>
      <c r="M322" s="444">
        <v>0</v>
      </c>
      <c r="N322" s="444">
        <v>372267900</v>
      </c>
      <c r="O322" s="447" t="s">
        <v>1697</v>
      </c>
      <c r="P322" s="517"/>
    </row>
    <row r="323" spans="1:16" s="445" customFormat="1" x14ac:dyDescent="0.25">
      <c r="A323" s="74" t="s">
        <v>785</v>
      </c>
      <c r="B323" s="74" t="s">
        <v>786</v>
      </c>
      <c r="C323" s="544" t="s">
        <v>787</v>
      </c>
      <c r="D323" s="74" t="s">
        <v>788</v>
      </c>
      <c r="E323" s="449" t="s">
        <v>791</v>
      </c>
      <c r="F323" s="74" t="s">
        <v>792</v>
      </c>
      <c r="G323" s="74" t="s">
        <v>567</v>
      </c>
      <c r="H323" s="74" t="s">
        <v>568</v>
      </c>
      <c r="I323" s="444">
        <v>0</v>
      </c>
      <c r="J323" s="444">
        <v>0</v>
      </c>
      <c r="K323" s="444">
        <v>1272766765</v>
      </c>
      <c r="L323" s="444">
        <v>1272766765</v>
      </c>
      <c r="M323" s="444">
        <v>0</v>
      </c>
      <c r="N323" s="444">
        <v>0</v>
      </c>
      <c r="O323" s="447" t="s">
        <v>2146</v>
      </c>
      <c r="P323" s="517"/>
    </row>
    <row r="324" spans="1:16" s="445" customFormat="1" x14ac:dyDescent="0.25">
      <c r="A324" s="74" t="s">
        <v>785</v>
      </c>
      <c r="B324" s="74" t="s">
        <v>786</v>
      </c>
      <c r="C324" s="544" t="s">
        <v>787</v>
      </c>
      <c r="D324" s="74" t="s">
        <v>788</v>
      </c>
      <c r="E324" s="449" t="s">
        <v>791</v>
      </c>
      <c r="F324" s="74" t="s">
        <v>792</v>
      </c>
      <c r="G324" s="74" t="s">
        <v>892</v>
      </c>
      <c r="H324" s="74" t="s">
        <v>893</v>
      </c>
      <c r="I324" s="444">
        <v>0</v>
      </c>
      <c r="J324" s="444">
        <v>0</v>
      </c>
      <c r="K324" s="444">
        <v>621000000</v>
      </c>
      <c r="L324" s="444">
        <v>621000000</v>
      </c>
      <c r="M324" s="444">
        <v>0</v>
      </c>
      <c r="N324" s="444">
        <v>0</v>
      </c>
      <c r="O324" s="447" t="s">
        <v>2146</v>
      </c>
      <c r="P324" s="517"/>
    </row>
    <row r="325" spans="1:16" s="445" customFormat="1" x14ac:dyDescent="0.25">
      <c r="A325" s="74" t="s">
        <v>785</v>
      </c>
      <c r="B325" s="74" t="s">
        <v>786</v>
      </c>
      <c r="C325" s="544" t="s">
        <v>787</v>
      </c>
      <c r="D325" s="74" t="s">
        <v>788</v>
      </c>
      <c r="E325" s="449" t="s">
        <v>791</v>
      </c>
      <c r="F325" s="74" t="s">
        <v>792</v>
      </c>
      <c r="G325" s="74" t="s">
        <v>569</v>
      </c>
      <c r="H325" s="74" t="s">
        <v>570</v>
      </c>
      <c r="I325" s="444">
        <v>0</v>
      </c>
      <c r="J325" s="444">
        <v>0</v>
      </c>
      <c r="K325" s="444">
        <v>191820472</v>
      </c>
      <c r="L325" s="444">
        <v>191820471</v>
      </c>
      <c r="M325" s="501">
        <v>1</v>
      </c>
      <c r="N325" s="444">
        <v>0</v>
      </c>
      <c r="O325" s="447" t="s">
        <v>2146</v>
      </c>
      <c r="P325" s="517"/>
    </row>
    <row r="326" spans="1:16" s="445" customFormat="1" x14ac:dyDescent="0.25">
      <c r="A326" s="74" t="s">
        <v>785</v>
      </c>
      <c r="B326" s="74" t="s">
        <v>786</v>
      </c>
      <c r="C326" s="544" t="s">
        <v>787</v>
      </c>
      <c r="D326" s="74" t="s">
        <v>788</v>
      </c>
      <c r="E326" s="449" t="s">
        <v>791</v>
      </c>
      <c r="F326" s="74" t="s">
        <v>792</v>
      </c>
      <c r="G326" s="74" t="s">
        <v>650</v>
      </c>
      <c r="H326" s="74" t="s">
        <v>651</v>
      </c>
      <c r="I326" s="444">
        <v>0</v>
      </c>
      <c r="J326" s="444">
        <v>0</v>
      </c>
      <c r="K326" s="444">
        <v>2294410388414</v>
      </c>
      <c r="L326" s="444">
        <v>2490641531309</v>
      </c>
      <c r="M326" s="444">
        <v>0</v>
      </c>
      <c r="N326" s="444">
        <v>196231142895</v>
      </c>
      <c r="O326" s="447" t="s">
        <v>1697</v>
      </c>
      <c r="P326" s="517"/>
    </row>
    <row r="327" spans="1:16" s="445" customFormat="1" x14ac:dyDescent="0.25">
      <c r="A327" s="74" t="s">
        <v>785</v>
      </c>
      <c r="B327" s="74" t="s">
        <v>786</v>
      </c>
      <c r="C327" s="544" t="s">
        <v>787</v>
      </c>
      <c r="D327" s="74" t="s">
        <v>788</v>
      </c>
      <c r="E327" s="449" t="s">
        <v>791</v>
      </c>
      <c r="F327" s="74" t="s">
        <v>792</v>
      </c>
      <c r="G327" s="74" t="s">
        <v>571</v>
      </c>
      <c r="H327" s="74" t="s">
        <v>572</v>
      </c>
      <c r="I327" s="444">
        <v>0</v>
      </c>
      <c r="J327" s="444">
        <v>0</v>
      </c>
      <c r="K327" s="444">
        <v>36606080</v>
      </c>
      <c r="L327" s="444">
        <v>36606080</v>
      </c>
      <c r="M327" s="444">
        <v>0</v>
      </c>
      <c r="N327" s="444">
        <v>0</v>
      </c>
      <c r="O327" s="447" t="s">
        <v>2146</v>
      </c>
      <c r="P327" s="517"/>
    </row>
    <row r="328" spans="1:16" s="445" customFormat="1" x14ac:dyDescent="0.25">
      <c r="A328" s="74" t="s">
        <v>785</v>
      </c>
      <c r="B328" s="74" t="s">
        <v>786</v>
      </c>
      <c r="C328" s="544" t="s">
        <v>787</v>
      </c>
      <c r="D328" s="74" t="s">
        <v>788</v>
      </c>
      <c r="E328" s="449" t="s">
        <v>791</v>
      </c>
      <c r="F328" s="74" t="s">
        <v>792</v>
      </c>
      <c r="G328" s="74" t="s">
        <v>900</v>
      </c>
      <c r="H328" s="74" t="s">
        <v>901</v>
      </c>
      <c r="I328" s="444">
        <v>0</v>
      </c>
      <c r="J328" s="444">
        <v>0</v>
      </c>
      <c r="K328" s="444">
        <v>139135113915</v>
      </c>
      <c r="L328" s="444">
        <v>139142231381</v>
      </c>
      <c r="M328" s="444">
        <v>0</v>
      </c>
      <c r="N328" s="444">
        <v>7117466</v>
      </c>
      <c r="O328" s="447" t="s">
        <v>1697</v>
      </c>
      <c r="P328" s="517"/>
    </row>
    <row r="329" spans="1:16" s="445" customFormat="1" x14ac:dyDescent="0.25">
      <c r="A329" s="74" t="s">
        <v>785</v>
      </c>
      <c r="B329" s="74" t="s">
        <v>786</v>
      </c>
      <c r="C329" s="544" t="s">
        <v>787</v>
      </c>
      <c r="D329" s="74" t="s">
        <v>788</v>
      </c>
      <c r="E329" s="449" t="s">
        <v>791</v>
      </c>
      <c r="F329" s="74" t="s">
        <v>792</v>
      </c>
      <c r="G329" s="74" t="s">
        <v>622</v>
      </c>
      <c r="H329" s="74" t="s">
        <v>623</v>
      </c>
      <c r="I329" s="444">
        <v>0</v>
      </c>
      <c r="J329" s="444">
        <v>0</v>
      </c>
      <c r="K329" s="444">
        <v>842825060</v>
      </c>
      <c r="L329" s="444">
        <v>841683612</v>
      </c>
      <c r="M329" s="501">
        <v>1141448</v>
      </c>
      <c r="N329" s="444">
        <v>0</v>
      </c>
      <c r="O329" s="447" t="s">
        <v>1697</v>
      </c>
      <c r="P329" s="517"/>
    </row>
    <row r="330" spans="1:16" s="445" customFormat="1" x14ac:dyDescent="0.25">
      <c r="A330" s="74" t="s">
        <v>785</v>
      </c>
      <c r="B330" s="74" t="s">
        <v>786</v>
      </c>
      <c r="C330" s="544" t="s">
        <v>787</v>
      </c>
      <c r="D330" s="74" t="s">
        <v>788</v>
      </c>
      <c r="E330" s="449" t="s">
        <v>791</v>
      </c>
      <c r="F330" s="74" t="s">
        <v>792</v>
      </c>
      <c r="G330" s="74" t="s">
        <v>1986</v>
      </c>
      <c r="H330" s="74" t="s">
        <v>1987</v>
      </c>
      <c r="I330" s="444">
        <v>0</v>
      </c>
      <c r="J330" s="444">
        <v>0</v>
      </c>
      <c r="K330" s="444">
        <v>90140000</v>
      </c>
      <c r="L330" s="444">
        <v>90140000</v>
      </c>
      <c r="M330" s="444">
        <v>0</v>
      </c>
      <c r="N330" s="444">
        <v>0</v>
      </c>
      <c r="O330" s="447" t="s">
        <v>2146</v>
      </c>
      <c r="P330" s="517"/>
    </row>
    <row r="331" spans="1:16" s="445" customFormat="1" x14ac:dyDescent="0.25">
      <c r="A331" s="74" t="s">
        <v>785</v>
      </c>
      <c r="B331" s="74" t="s">
        <v>786</v>
      </c>
      <c r="C331" s="544" t="s">
        <v>787</v>
      </c>
      <c r="D331" s="74" t="s">
        <v>788</v>
      </c>
      <c r="E331" s="449" t="s">
        <v>791</v>
      </c>
      <c r="F331" s="74" t="s">
        <v>792</v>
      </c>
      <c r="G331" s="74" t="s">
        <v>906</v>
      </c>
      <c r="H331" s="74" t="s">
        <v>907</v>
      </c>
      <c r="I331" s="444">
        <v>0</v>
      </c>
      <c r="J331" s="444">
        <v>0</v>
      </c>
      <c r="K331" s="444">
        <v>28319900400</v>
      </c>
      <c r="L331" s="444">
        <v>28319900400</v>
      </c>
      <c r="M331" s="444">
        <v>0</v>
      </c>
      <c r="N331" s="444">
        <v>0</v>
      </c>
      <c r="O331" s="447" t="s">
        <v>2146</v>
      </c>
      <c r="P331" s="517"/>
    </row>
    <row r="332" spans="1:16" s="445" customFormat="1" x14ac:dyDescent="0.25">
      <c r="A332" s="74" t="s">
        <v>785</v>
      </c>
      <c r="B332" s="74" t="s">
        <v>786</v>
      </c>
      <c r="C332" s="544" t="s">
        <v>787</v>
      </c>
      <c r="D332" s="74" t="s">
        <v>788</v>
      </c>
      <c r="E332" s="449" t="s">
        <v>791</v>
      </c>
      <c r="F332" s="74" t="s">
        <v>792</v>
      </c>
      <c r="G332" s="74" t="s">
        <v>908</v>
      </c>
      <c r="H332" s="74" t="s">
        <v>909</v>
      </c>
      <c r="I332" s="444">
        <v>0</v>
      </c>
      <c r="J332" s="444">
        <v>1117874520</v>
      </c>
      <c r="K332" s="444">
        <v>1399794880</v>
      </c>
      <c r="L332" s="444">
        <v>281920360</v>
      </c>
      <c r="M332" s="444">
        <v>0</v>
      </c>
      <c r="N332" s="444">
        <v>0</v>
      </c>
      <c r="O332" s="447" t="s">
        <v>1697</v>
      </c>
      <c r="P332" s="517"/>
    </row>
    <row r="333" spans="1:16" s="445" customFormat="1" x14ac:dyDescent="0.25">
      <c r="A333" s="74" t="s">
        <v>785</v>
      </c>
      <c r="B333" s="74" t="s">
        <v>786</v>
      </c>
      <c r="C333" s="544" t="s">
        <v>787</v>
      </c>
      <c r="D333" s="74" t="s">
        <v>788</v>
      </c>
      <c r="E333" s="449" t="s">
        <v>791</v>
      </c>
      <c r="F333" s="74" t="s">
        <v>792</v>
      </c>
      <c r="G333" s="74" t="s">
        <v>1378</v>
      </c>
      <c r="H333" s="74" t="s">
        <v>1379</v>
      </c>
      <c r="I333" s="444">
        <v>0</v>
      </c>
      <c r="J333" s="444">
        <v>0</v>
      </c>
      <c r="K333" s="444">
        <v>2101040000</v>
      </c>
      <c r="L333" s="444">
        <v>2101040000</v>
      </c>
      <c r="M333" s="444">
        <v>0</v>
      </c>
      <c r="N333" s="444">
        <v>0</v>
      </c>
      <c r="O333" s="447" t="s">
        <v>2146</v>
      </c>
      <c r="P333" s="517"/>
    </row>
    <row r="334" spans="1:16" s="445" customFormat="1" x14ac:dyDescent="0.25">
      <c r="A334" s="74" t="s">
        <v>785</v>
      </c>
      <c r="B334" s="74" t="s">
        <v>786</v>
      </c>
      <c r="C334" s="544" t="s">
        <v>787</v>
      </c>
      <c r="D334" s="74" t="s">
        <v>788</v>
      </c>
      <c r="E334" s="449" t="s">
        <v>791</v>
      </c>
      <c r="F334" s="74" t="s">
        <v>792</v>
      </c>
      <c r="G334" s="74" t="s">
        <v>656</v>
      </c>
      <c r="H334" s="74" t="s">
        <v>657</v>
      </c>
      <c r="I334" s="444">
        <v>0</v>
      </c>
      <c r="J334" s="444">
        <v>0</v>
      </c>
      <c r="K334" s="444">
        <v>418844899284</v>
      </c>
      <c r="L334" s="444">
        <v>536866357987</v>
      </c>
      <c r="M334" s="444">
        <v>0</v>
      </c>
      <c r="N334" s="444">
        <v>118021458703</v>
      </c>
      <c r="O334" s="447" t="s">
        <v>1697</v>
      </c>
      <c r="P334" s="517"/>
    </row>
    <row r="335" spans="1:16" s="445" customFormat="1" x14ac:dyDescent="0.25">
      <c r="A335" s="74" t="s">
        <v>785</v>
      </c>
      <c r="B335" s="74" t="s">
        <v>786</v>
      </c>
      <c r="C335" s="544" t="s">
        <v>787</v>
      </c>
      <c r="D335" s="74" t="s">
        <v>788</v>
      </c>
      <c r="E335" s="449" t="s">
        <v>791</v>
      </c>
      <c r="F335" s="74" t="s">
        <v>792</v>
      </c>
      <c r="G335" s="74" t="s">
        <v>922</v>
      </c>
      <c r="H335" s="74" t="s">
        <v>923</v>
      </c>
      <c r="I335" s="444">
        <v>0</v>
      </c>
      <c r="J335" s="444">
        <v>0</v>
      </c>
      <c r="K335" s="444">
        <v>28000000</v>
      </c>
      <c r="L335" s="444">
        <v>28000000</v>
      </c>
      <c r="M335" s="444">
        <v>0</v>
      </c>
      <c r="N335" s="444">
        <v>0</v>
      </c>
      <c r="O335" s="447" t="s">
        <v>2146</v>
      </c>
      <c r="P335" s="517"/>
    </row>
    <row r="336" spans="1:16" s="445" customFormat="1" x14ac:dyDescent="0.25">
      <c r="A336" s="74" t="s">
        <v>785</v>
      </c>
      <c r="B336" s="74" t="s">
        <v>786</v>
      </c>
      <c r="C336" s="544" t="s">
        <v>787</v>
      </c>
      <c r="D336" s="74" t="s">
        <v>788</v>
      </c>
      <c r="E336" s="449" t="s">
        <v>791</v>
      </c>
      <c r="F336" s="74" t="s">
        <v>792</v>
      </c>
      <c r="G336" s="74" t="s">
        <v>924</v>
      </c>
      <c r="H336" s="74" t="s">
        <v>925</v>
      </c>
      <c r="I336" s="444">
        <v>0</v>
      </c>
      <c r="J336" s="444">
        <v>3284697500</v>
      </c>
      <c r="K336" s="444">
        <v>9365168000</v>
      </c>
      <c r="L336" s="444">
        <v>6080470500</v>
      </c>
      <c r="M336" s="444">
        <v>0</v>
      </c>
      <c r="N336" s="444">
        <v>0</v>
      </c>
      <c r="O336" s="447" t="s">
        <v>1697</v>
      </c>
      <c r="P336" s="517"/>
    </row>
    <row r="337" spans="1:16" s="445" customFormat="1" x14ac:dyDescent="0.25">
      <c r="A337" s="74" t="s">
        <v>785</v>
      </c>
      <c r="B337" s="74" t="s">
        <v>786</v>
      </c>
      <c r="C337" s="544" t="s">
        <v>787</v>
      </c>
      <c r="D337" s="74" t="s">
        <v>788</v>
      </c>
      <c r="E337" s="449" t="s">
        <v>791</v>
      </c>
      <c r="F337" s="74" t="s">
        <v>792</v>
      </c>
      <c r="G337" s="74" t="s">
        <v>1382</v>
      </c>
      <c r="H337" s="74" t="s">
        <v>1383</v>
      </c>
      <c r="I337" s="444">
        <v>0</v>
      </c>
      <c r="J337" s="444">
        <v>0</v>
      </c>
      <c r="K337" s="444">
        <v>0</v>
      </c>
      <c r="L337" s="444">
        <v>87192428800</v>
      </c>
      <c r="M337" s="444">
        <v>0</v>
      </c>
      <c r="N337" s="444">
        <v>87192428800</v>
      </c>
      <c r="O337" s="447" t="s">
        <v>1697</v>
      </c>
      <c r="P337" s="517"/>
    </row>
    <row r="338" spans="1:16" s="445" customFormat="1" x14ac:dyDescent="0.25">
      <c r="A338" s="74" t="s">
        <v>785</v>
      </c>
      <c r="B338" s="74" t="s">
        <v>786</v>
      </c>
      <c r="C338" s="544" t="s">
        <v>787</v>
      </c>
      <c r="D338" s="74" t="s">
        <v>788</v>
      </c>
      <c r="E338" s="449" t="s">
        <v>791</v>
      </c>
      <c r="F338" s="74" t="s">
        <v>792</v>
      </c>
      <c r="G338" s="74" t="s">
        <v>699</v>
      </c>
      <c r="H338" s="74" t="s">
        <v>700</v>
      </c>
      <c r="I338" s="444">
        <v>0</v>
      </c>
      <c r="J338" s="444">
        <v>0</v>
      </c>
      <c r="K338" s="444">
        <v>293755000</v>
      </c>
      <c r="L338" s="444">
        <v>293864000</v>
      </c>
      <c r="M338" s="444">
        <v>0</v>
      </c>
      <c r="N338" s="444">
        <v>109000</v>
      </c>
      <c r="O338" s="447" t="s">
        <v>1697</v>
      </c>
      <c r="P338" s="517"/>
    </row>
    <row r="339" spans="1:16" s="445" customFormat="1" x14ac:dyDescent="0.25">
      <c r="A339" s="74" t="s">
        <v>785</v>
      </c>
      <c r="B339" s="74" t="s">
        <v>786</v>
      </c>
      <c r="C339" s="544" t="s">
        <v>787</v>
      </c>
      <c r="D339" s="74" t="s">
        <v>788</v>
      </c>
      <c r="E339" s="449" t="s">
        <v>791</v>
      </c>
      <c r="F339" s="74" t="s">
        <v>792</v>
      </c>
      <c r="G339" s="74" t="s">
        <v>926</v>
      </c>
      <c r="H339" s="74" t="s">
        <v>1988</v>
      </c>
      <c r="I339" s="444">
        <v>0</v>
      </c>
      <c r="J339" s="444">
        <v>0</v>
      </c>
      <c r="K339" s="444">
        <v>45000000</v>
      </c>
      <c r="L339" s="444">
        <v>45000000</v>
      </c>
      <c r="M339" s="444">
        <v>0</v>
      </c>
      <c r="N339" s="444">
        <v>0</v>
      </c>
      <c r="O339" s="447" t="s">
        <v>2146</v>
      </c>
      <c r="P339" s="517"/>
    </row>
    <row r="340" spans="1:16" s="445" customFormat="1" x14ac:dyDescent="0.25">
      <c r="A340" s="74" t="s">
        <v>785</v>
      </c>
      <c r="B340" s="74" t="s">
        <v>786</v>
      </c>
      <c r="C340" s="544" t="s">
        <v>787</v>
      </c>
      <c r="D340" s="74" t="s">
        <v>788</v>
      </c>
      <c r="E340" s="449" t="s">
        <v>791</v>
      </c>
      <c r="F340" s="74" t="s">
        <v>792</v>
      </c>
      <c r="G340" s="74" t="s">
        <v>667</v>
      </c>
      <c r="H340" s="74" t="s">
        <v>668</v>
      </c>
      <c r="I340" s="444">
        <v>0</v>
      </c>
      <c r="J340" s="444">
        <v>0</v>
      </c>
      <c r="K340" s="444">
        <v>1827821000</v>
      </c>
      <c r="L340" s="444">
        <v>1827821000</v>
      </c>
      <c r="M340" s="444">
        <v>0</v>
      </c>
      <c r="N340" s="444">
        <v>0</v>
      </c>
      <c r="O340" s="447" t="s">
        <v>2146</v>
      </c>
      <c r="P340" s="517"/>
    </row>
    <row r="341" spans="1:16" s="445" customFormat="1" x14ac:dyDescent="0.25">
      <c r="A341" s="74" t="s">
        <v>785</v>
      </c>
      <c r="B341" s="74" t="s">
        <v>786</v>
      </c>
      <c r="C341" s="544" t="s">
        <v>787</v>
      </c>
      <c r="D341" s="74" t="s">
        <v>788</v>
      </c>
      <c r="E341" s="449" t="s">
        <v>791</v>
      </c>
      <c r="F341" s="74" t="s">
        <v>792</v>
      </c>
      <c r="G341" s="74" t="s">
        <v>715</v>
      </c>
      <c r="H341" s="74" t="s">
        <v>716</v>
      </c>
      <c r="I341" s="444">
        <v>0</v>
      </c>
      <c r="J341" s="444">
        <v>0</v>
      </c>
      <c r="K341" s="444">
        <v>4905000000</v>
      </c>
      <c r="L341" s="444">
        <v>4905000000</v>
      </c>
      <c r="M341" s="444">
        <v>0</v>
      </c>
      <c r="N341" s="444">
        <v>0</v>
      </c>
      <c r="O341" s="447" t="s">
        <v>2146</v>
      </c>
      <c r="P341" s="517"/>
    </row>
    <row r="342" spans="1:16" s="445" customFormat="1" x14ac:dyDescent="0.25">
      <c r="A342" s="74" t="s">
        <v>785</v>
      </c>
      <c r="B342" s="74" t="s">
        <v>786</v>
      </c>
      <c r="C342" s="544" t="s">
        <v>787</v>
      </c>
      <c r="D342" s="74" t="s">
        <v>788</v>
      </c>
      <c r="E342" s="449" t="s">
        <v>791</v>
      </c>
      <c r="F342" s="74" t="s">
        <v>792</v>
      </c>
      <c r="G342" s="74" t="s">
        <v>928</v>
      </c>
      <c r="H342" s="74" t="s">
        <v>929</v>
      </c>
      <c r="I342" s="444">
        <v>0</v>
      </c>
      <c r="J342" s="444">
        <v>567700000</v>
      </c>
      <c r="K342" s="444">
        <v>1766650000</v>
      </c>
      <c r="L342" s="444">
        <v>1198950000</v>
      </c>
      <c r="M342" s="444">
        <v>0</v>
      </c>
      <c r="N342" s="444">
        <v>0</v>
      </c>
      <c r="O342" s="447" t="s">
        <v>1697</v>
      </c>
      <c r="P342" s="517"/>
    </row>
    <row r="343" spans="1:16" s="445" customFormat="1" x14ac:dyDescent="0.25">
      <c r="A343" s="74" t="s">
        <v>785</v>
      </c>
      <c r="B343" s="74" t="s">
        <v>786</v>
      </c>
      <c r="C343" s="544" t="s">
        <v>787</v>
      </c>
      <c r="D343" s="74" t="s">
        <v>788</v>
      </c>
      <c r="E343" s="449" t="s">
        <v>791</v>
      </c>
      <c r="F343" s="74" t="s">
        <v>792</v>
      </c>
      <c r="G343" s="74" t="s">
        <v>1989</v>
      </c>
      <c r="H343" s="74" t="s">
        <v>1990</v>
      </c>
      <c r="I343" s="444">
        <v>0</v>
      </c>
      <c r="J343" s="444">
        <v>0</v>
      </c>
      <c r="K343" s="444">
        <v>70850000</v>
      </c>
      <c r="L343" s="444">
        <v>70850000</v>
      </c>
      <c r="M343" s="444">
        <v>0</v>
      </c>
      <c r="N343" s="444">
        <v>0</v>
      </c>
      <c r="O343" s="447" t="s">
        <v>2146</v>
      </c>
      <c r="P343" s="517"/>
    </row>
    <row r="344" spans="1:16" s="445" customFormat="1" x14ac:dyDescent="0.25">
      <c r="A344" s="74" t="s">
        <v>785</v>
      </c>
      <c r="B344" s="74" t="s">
        <v>786</v>
      </c>
      <c r="C344" s="544" t="s">
        <v>787</v>
      </c>
      <c r="D344" s="74" t="s">
        <v>788</v>
      </c>
      <c r="E344" s="449" t="s">
        <v>791</v>
      </c>
      <c r="F344" s="74" t="s">
        <v>792</v>
      </c>
      <c r="G344" s="74" t="s">
        <v>1859</v>
      </c>
      <c r="H344" s="74" t="s">
        <v>1860</v>
      </c>
      <c r="I344" s="444">
        <v>0</v>
      </c>
      <c r="J344" s="444">
        <v>0</v>
      </c>
      <c r="K344" s="444">
        <v>63476545214</v>
      </c>
      <c r="L344" s="444">
        <v>69082093012</v>
      </c>
      <c r="M344" s="444">
        <v>0</v>
      </c>
      <c r="N344" s="444">
        <v>5605547798</v>
      </c>
      <c r="O344" s="447" t="s">
        <v>1697</v>
      </c>
      <c r="P344" s="517"/>
    </row>
    <row r="345" spans="1:16" s="445" customFormat="1" x14ac:dyDescent="0.25">
      <c r="A345" s="74" t="s">
        <v>785</v>
      </c>
      <c r="B345" s="74" t="s">
        <v>786</v>
      </c>
      <c r="C345" s="544" t="s">
        <v>787</v>
      </c>
      <c r="D345" s="74" t="s">
        <v>788</v>
      </c>
      <c r="E345" s="449" t="s">
        <v>791</v>
      </c>
      <c r="F345" s="74" t="s">
        <v>792</v>
      </c>
      <c r="G345" s="74" t="s">
        <v>1991</v>
      </c>
      <c r="H345" s="74" t="s">
        <v>1992</v>
      </c>
      <c r="I345" s="444">
        <v>0</v>
      </c>
      <c r="J345" s="444">
        <v>0</v>
      </c>
      <c r="K345" s="444">
        <v>1517790120</v>
      </c>
      <c r="L345" s="444">
        <v>1517790120</v>
      </c>
      <c r="M345" s="444">
        <v>0</v>
      </c>
      <c r="N345" s="444">
        <v>0</v>
      </c>
      <c r="O345" s="447" t="s">
        <v>2146</v>
      </c>
      <c r="P345" s="517"/>
    </row>
    <row r="346" spans="1:16" s="445" customFormat="1" x14ac:dyDescent="0.25">
      <c r="A346" s="74" t="s">
        <v>785</v>
      </c>
      <c r="B346" s="74" t="s">
        <v>786</v>
      </c>
      <c r="C346" s="544" t="s">
        <v>787</v>
      </c>
      <c r="D346" s="74" t="s">
        <v>788</v>
      </c>
      <c r="E346" s="449" t="s">
        <v>791</v>
      </c>
      <c r="F346" s="74" t="s">
        <v>792</v>
      </c>
      <c r="G346" s="74" t="s">
        <v>1913</v>
      </c>
      <c r="H346" s="74" t="s">
        <v>1914</v>
      </c>
      <c r="I346" s="444">
        <v>0</v>
      </c>
      <c r="J346" s="444">
        <v>0</v>
      </c>
      <c r="K346" s="444">
        <v>32290170720</v>
      </c>
      <c r="L346" s="444">
        <v>32290170720</v>
      </c>
      <c r="M346" s="444">
        <v>0</v>
      </c>
      <c r="N346" s="444">
        <v>0</v>
      </c>
      <c r="O346" s="447" t="s">
        <v>2146</v>
      </c>
      <c r="P346" s="517"/>
    </row>
    <row r="347" spans="1:16" s="445" customFormat="1" x14ac:dyDescent="0.25">
      <c r="A347" s="74" t="s">
        <v>785</v>
      </c>
      <c r="B347" s="74" t="s">
        <v>786</v>
      </c>
      <c r="C347" s="544" t="s">
        <v>787</v>
      </c>
      <c r="D347" s="74" t="s">
        <v>788</v>
      </c>
      <c r="E347" s="449" t="s">
        <v>791</v>
      </c>
      <c r="F347" s="74" t="s">
        <v>792</v>
      </c>
      <c r="G347" s="74" t="s">
        <v>1861</v>
      </c>
      <c r="H347" s="74" t="s">
        <v>1862</v>
      </c>
      <c r="I347" s="444">
        <v>0</v>
      </c>
      <c r="J347" s="444">
        <v>0</v>
      </c>
      <c r="K347" s="444">
        <v>33448878758</v>
      </c>
      <c r="L347" s="444">
        <v>33448878758</v>
      </c>
      <c r="M347" s="444">
        <v>0</v>
      </c>
      <c r="N347" s="444">
        <v>0</v>
      </c>
      <c r="O347" s="447" t="s">
        <v>2146</v>
      </c>
      <c r="P347" s="517"/>
    </row>
    <row r="348" spans="1:16" s="445" customFormat="1" x14ac:dyDescent="0.25">
      <c r="A348" s="74" t="s">
        <v>785</v>
      </c>
      <c r="B348" s="74" t="s">
        <v>786</v>
      </c>
      <c r="C348" s="544" t="s">
        <v>787</v>
      </c>
      <c r="D348" s="74" t="s">
        <v>788</v>
      </c>
      <c r="E348" s="449" t="s">
        <v>791</v>
      </c>
      <c r="F348" s="74" t="s">
        <v>792</v>
      </c>
      <c r="G348" s="74" t="s">
        <v>1993</v>
      </c>
      <c r="H348" s="74" t="s">
        <v>1994</v>
      </c>
      <c r="I348" s="444">
        <v>0</v>
      </c>
      <c r="J348" s="444">
        <v>0</v>
      </c>
      <c r="K348" s="444">
        <v>6976000</v>
      </c>
      <c r="L348" s="444">
        <v>6976000</v>
      </c>
      <c r="M348" s="444">
        <v>0</v>
      </c>
      <c r="N348" s="444">
        <v>0</v>
      </c>
      <c r="O348" s="447" t="s">
        <v>2146</v>
      </c>
      <c r="P348" s="517"/>
    </row>
    <row r="349" spans="1:16" s="445" customFormat="1" x14ac:dyDescent="0.25">
      <c r="A349" s="74" t="s">
        <v>785</v>
      </c>
      <c r="B349" s="74" t="s">
        <v>786</v>
      </c>
      <c r="C349" s="544" t="s">
        <v>787</v>
      </c>
      <c r="D349" s="74" t="s">
        <v>788</v>
      </c>
      <c r="E349" s="449" t="s">
        <v>791</v>
      </c>
      <c r="F349" s="74" t="s">
        <v>792</v>
      </c>
      <c r="G349" s="74" t="s">
        <v>1865</v>
      </c>
      <c r="H349" s="74" t="s">
        <v>1866</v>
      </c>
      <c r="I349" s="444">
        <v>0</v>
      </c>
      <c r="J349" s="444">
        <v>0</v>
      </c>
      <c r="K349" s="444">
        <v>180940389692</v>
      </c>
      <c r="L349" s="444">
        <v>245300949692</v>
      </c>
      <c r="M349" s="444">
        <v>0</v>
      </c>
      <c r="N349" s="444">
        <v>64360560000</v>
      </c>
      <c r="O349" s="447" t="s">
        <v>1697</v>
      </c>
      <c r="P349" s="517"/>
    </row>
    <row r="350" spans="1:16" s="445" customFormat="1" x14ac:dyDescent="0.25">
      <c r="A350" s="74" t="s">
        <v>785</v>
      </c>
      <c r="B350" s="74" t="s">
        <v>786</v>
      </c>
      <c r="C350" s="544" t="s">
        <v>787</v>
      </c>
      <c r="D350" s="74" t="s">
        <v>788</v>
      </c>
      <c r="E350" s="449" t="s">
        <v>791</v>
      </c>
      <c r="F350" s="74" t="s">
        <v>792</v>
      </c>
      <c r="G350" s="74" t="s">
        <v>1867</v>
      </c>
      <c r="H350" s="74" t="s">
        <v>1868</v>
      </c>
      <c r="I350" s="444">
        <v>0</v>
      </c>
      <c r="J350" s="444">
        <v>0</v>
      </c>
      <c r="K350" s="444">
        <v>5200000000</v>
      </c>
      <c r="L350" s="444">
        <v>5200000000</v>
      </c>
      <c r="M350" s="444">
        <v>0</v>
      </c>
      <c r="N350" s="444">
        <v>0</v>
      </c>
      <c r="O350" s="447" t="s">
        <v>2146</v>
      </c>
      <c r="P350" s="517"/>
    </row>
    <row r="351" spans="1:16" s="445" customFormat="1" x14ac:dyDescent="0.25">
      <c r="A351" s="74" t="s">
        <v>785</v>
      </c>
      <c r="B351" s="74" t="s">
        <v>786</v>
      </c>
      <c r="C351" s="544" t="s">
        <v>787</v>
      </c>
      <c r="D351" s="74" t="s">
        <v>788</v>
      </c>
      <c r="E351" s="449" t="s">
        <v>791</v>
      </c>
      <c r="F351" s="74" t="s">
        <v>792</v>
      </c>
      <c r="G351" s="74" t="s">
        <v>1871</v>
      </c>
      <c r="H351" s="74" t="s">
        <v>1872</v>
      </c>
      <c r="I351" s="444">
        <v>0</v>
      </c>
      <c r="J351" s="444">
        <v>0</v>
      </c>
      <c r="K351" s="444">
        <v>16250000000</v>
      </c>
      <c r="L351" s="444">
        <v>16250000000</v>
      </c>
      <c r="M351" s="444">
        <v>0</v>
      </c>
      <c r="N351" s="444">
        <v>0</v>
      </c>
      <c r="O351" s="447" t="s">
        <v>2146</v>
      </c>
      <c r="P351" s="517"/>
    </row>
    <row r="352" spans="1:16" s="445" customFormat="1" x14ac:dyDescent="0.25">
      <c r="A352" s="74" t="s">
        <v>785</v>
      </c>
      <c r="B352" s="74" t="s">
        <v>786</v>
      </c>
      <c r="C352" s="544" t="s">
        <v>787</v>
      </c>
      <c r="D352" s="74" t="s">
        <v>788</v>
      </c>
      <c r="E352" s="449" t="s">
        <v>791</v>
      </c>
      <c r="F352" s="74" t="s">
        <v>792</v>
      </c>
      <c r="G352" s="74" t="s">
        <v>1995</v>
      </c>
      <c r="H352" s="74" t="s">
        <v>1996</v>
      </c>
      <c r="I352" s="444">
        <v>0</v>
      </c>
      <c r="J352" s="444">
        <v>0</v>
      </c>
      <c r="K352" s="444">
        <v>38160900</v>
      </c>
      <c r="L352" s="444">
        <v>38160900</v>
      </c>
      <c r="M352" s="444">
        <v>0</v>
      </c>
      <c r="N352" s="444">
        <v>0</v>
      </c>
      <c r="O352" s="447" t="s">
        <v>2146</v>
      </c>
      <c r="P352" s="517"/>
    </row>
    <row r="353" spans="1:16" s="445" customFormat="1" x14ac:dyDescent="0.25">
      <c r="A353" s="74" t="s">
        <v>785</v>
      </c>
      <c r="B353" s="74" t="s">
        <v>786</v>
      </c>
      <c r="C353" s="544" t="s">
        <v>787</v>
      </c>
      <c r="D353" s="74" t="s">
        <v>788</v>
      </c>
      <c r="E353" s="449" t="s">
        <v>791</v>
      </c>
      <c r="F353" s="74" t="s">
        <v>792</v>
      </c>
      <c r="G353" s="74" t="s">
        <v>1875</v>
      </c>
      <c r="H353" s="74" t="s">
        <v>1876</v>
      </c>
      <c r="I353" s="444">
        <v>0</v>
      </c>
      <c r="J353" s="444">
        <v>0</v>
      </c>
      <c r="K353" s="444">
        <v>11011508400</v>
      </c>
      <c r="L353" s="444">
        <v>11011560900</v>
      </c>
      <c r="M353" s="444">
        <v>0</v>
      </c>
      <c r="N353" s="444">
        <v>52500</v>
      </c>
      <c r="O353" s="447" t="s">
        <v>1697</v>
      </c>
      <c r="P353" s="517"/>
    </row>
    <row r="354" spans="1:16" s="445" customFormat="1" x14ac:dyDescent="0.25">
      <c r="A354" s="74" t="s">
        <v>785</v>
      </c>
      <c r="B354" s="74" t="s">
        <v>786</v>
      </c>
      <c r="C354" s="544" t="s">
        <v>787</v>
      </c>
      <c r="D354" s="74" t="s">
        <v>788</v>
      </c>
      <c r="E354" s="449" t="s">
        <v>791</v>
      </c>
      <c r="F354" s="74" t="s">
        <v>792</v>
      </c>
      <c r="G354" s="74" t="s">
        <v>1877</v>
      </c>
      <c r="H354" s="74" t="s">
        <v>1878</v>
      </c>
      <c r="I354" s="444">
        <v>0</v>
      </c>
      <c r="J354" s="444">
        <v>0</v>
      </c>
      <c r="K354" s="444">
        <v>20926015000</v>
      </c>
      <c r="L354" s="444">
        <v>20926015000</v>
      </c>
      <c r="M354" s="444">
        <v>0</v>
      </c>
      <c r="N354" s="444">
        <v>0</v>
      </c>
      <c r="O354" s="447" t="s">
        <v>2146</v>
      </c>
      <c r="P354" s="517"/>
    </row>
    <row r="355" spans="1:16" s="445" customFormat="1" x14ac:dyDescent="0.25">
      <c r="A355" s="74" t="s">
        <v>785</v>
      </c>
      <c r="B355" s="74" t="s">
        <v>786</v>
      </c>
      <c r="C355" s="544" t="s">
        <v>787</v>
      </c>
      <c r="D355" s="74" t="s">
        <v>788</v>
      </c>
      <c r="E355" s="449" t="s">
        <v>791</v>
      </c>
      <c r="F355" s="74" t="s">
        <v>792</v>
      </c>
      <c r="G355" s="74" t="s">
        <v>1879</v>
      </c>
      <c r="H355" s="74" t="s">
        <v>1880</v>
      </c>
      <c r="I355" s="444">
        <v>0</v>
      </c>
      <c r="J355" s="444">
        <v>0</v>
      </c>
      <c r="K355" s="444">
        <v>1894853943</v>
      </c>
      <c r="L355" s="444">
        <v>1894853943</v>
      </c>
      <c r="M355" s="444">
        <v>0</v>
      </c>
      <c r="N355" s="444">
        <v>0</v>
      </c>
      <c r="O355" s="447" t="s">
        <v>2146</v>
      </c>
      <c r="P355" s="517"/>
    </row>
    <row r="356" spans="1:16" s="445" customFormat="1" x14ac:dyDescent="0.25">
      <c r="A356" s="74" t="s">
        <v>785</v>
      </c>
      <c r="B356" s="74" t="s">
        <v>786</v>
      </c>
      <c r="C356" s="544" t="s">
        <v>787</v>
      </c>
      <c r="D356" s="74" t="s">
        <v>788</v>
      </c>
      <c r="E356" s="449" t="s">
        <v>791</v>
      </c>
      <c r="F356" s="74" t="s">
        <v>792</v>
      </c>
      <c r="G356" s="74" t="s">
        <v>1881</v>
      </c>
      <c r="H356" s="74" t="s">
        <v>1882</v>
      </c>
      <c r="I356" s="444">
        <v>0</v>
      </c>
      <c r="J356" s="444">
        <v>0</v>
      </c>
      <c r="K356" s="444">
        <v>11695700000</v>
      </c>
      <c r="L356" s="444">
        <v>11695700000</v>
      </c>
      <c r="M356" s="444">
        <v>0</v>
      </c>
      <c r="N356" s="444">
        <v>0</v>
      </c>
      <c r="O356" s="447" t="s">
        <v>2146</v>
      </c>
      <c r="P356" s="517"/>
    </row>
    <row r="357" spans="1:16" s="445" customFormat="1" x14ac:dyDescent="0.25">
      <c r="A357" s="74" t="s">
        <v>785</v>
      </c>
      <c r="B357" s="74" t="s">
        <v>786</v>
      </c>
      <c r="C357" s="544" t="s">
        <v>787</v>
      </c>
      <c r="D357" s="74" t="s">
        <v>788</v>
      </c>
      <c r="E357" s="449" t="s">
        <v>791</v>
      </c>
      <c r="F357" s="74" t="s">
        <v>792</v>
      </c>
      <c r="G357" s="74" t="s">
        <v>1883</v>
      </c>
      <c r="H357" s="74" t="s">
        <v>1884</v>
      </c>
      <c r="I357" s="444">
        <v>0</v>
      </c>
      <c r="J357" s="444">
        <v>0</v>
      </c>
      <c r="K357" s="444">
        <v>285798000</v>
      </c>
      <c r="L357" s="444">
        <v>285798000</v>
      </c>
      <c r="M357" s="444">
        <v>0</v>
      </c>
      <c r="N357" s="444">
        <v>0</v>
      </c>
      <c r="O357" s="447" t="s">
        <v>2146</v>
      </c>
      <c r="P357" s="517"/>
    </row>
    <row r="358" spans="1:16" s="445" customFormat="1" x14ac:dyDescent="0.25">
      <c r="A358" s="74" t="s">
        <v>785</v>
      </c>
      <c r="B358" s="74" t="s">
        <v>786</v>
      </c>
      <c r="C358" s="544" t="s">
        <v>787</v>
      </c>
      <c r="D358" s="74" t="s">
        <v>788</v>
      </c>
      <c r="E358" s="449" t="s">
        <v>791</v>
      </c>
      <c r="F358" s="74" t="s">
        <v>792</v>
      </c>
      <c r="G358" s="74" t="s">
        <v>1997</v>
      </c>
      <c r="H358" s="74" t="s">
        <v>1998</v>
      </c>
      <c r="I358" s="444">
        <v>0</v>
      </c>
      <c r="J358" s="444">
        <v>0</v>
      </c>
      <c r="K358" s="444">
        <v>1731100000</v>
      </c>
      <c r="L358" s="444">
        <v>1731100000</v>
      </c>
      <c r="M358" s="444">
        <v>0</v>
      </c>
      <c r="N358" s="444">
        <v>0</v>
      </c>
      <c r="O358" s="447" t="s">
        <v>2146</v>
      </c>
      <c r="P358" s="517"/>
    </row>
    <row r="359" spans="1:16" s="445" customFormat="1" x14ac:dyDescent="0.25">
      <c r="A359" s="74" t="s">
        <v>785</v>
      </c>
      <c r="B359" s="74" t="s">
        <v>786</v>
      </c>
      <c r="C359" s="544" t="s">
        <v>787</v>
      </c>
      <c r="D359" s="74" t="s">
        <v>788</v>
      </c>
      <c r="E359" s="449" t="s">
        <v>791</v>
      </c>
      <c r="F359" s="74" t="s">
        <v>792</v>
      </c>
      <c r="G359" s="74" t="s">
        <v>1999</v>
      </c>
      <c r="H359" s="74" t="s">
        <v>2000</v>
      </c>
      <c r="I359" s="444">
        <v>0</v>
      </c>
      <c r="J359" s="444">
        <v>0</v>
      </c>
      <c r="K359" s="444">
        <v>9881690</v>
      </c>
      <c r="L359" s="444">
        <v>9881690</v>
      </c>
      <c r="M359" s="444">
        <v>0</v>
      </c>
      <c r="N359" s="444">
        <v>0</v>
      </c>
      <c r="O359" s="447" t="s">
        <v>2146</v>
      </c>
      <c r="P359" s="517"/>
    </row>
    <row r="360" spans="1:16" s="445" customFormat="1" x14ac:dyDescent="0.25">
      <c r="A360" s="74" t="s">
        <v>785</v>
      </c>
      <c r="B360" s="74" t="s">
        <v>786</v>
      </c>
      <c r="C360" s="544" t="s">
        <v>787</v>
      </c>
      <c r="D360" s="74" t="s">
        <v>788</v>
      </c>
      <c r="E360" s="449" t="s">
        <v>791</v>
      </c>
      <c r="F360" s="74" t="s">
        <v>792</v>
      </c>
      <c r="G360" s="74" t="s">
        <v>2001</v>
      </c>
      <c r="H360" s="74" t="s">
        <v>2002</v>
      </c>
      <c r="I360" s="444">
        <v>0</v>
      </c>
      <c r="J360" s="444">
        <v>0</v>
      </c>
      <c r="K360" s="444">
        <v>47705520</v>
      </c>
      <c r="L360" s="444">
        <v>47705520</v>
      </c>
      <c r="M360" s="444">
        <v>0</v>
      </c>
      <c r="N360" s="444">
        <v>0</v>
      </c>
      <c r="O360" s="447" t="s">
        <v>2146</v>
      </c>
      <c r="P360" s="517"/>
    </row>
    <row r="361" spans="1:16" s="445" customFormat="1" x14ac:dyDescent="0.25">
      <c r="A361" s="74" t="s">
        <v>785</v>
      </c>
      <c r="B361" s="74" t="s">
        <v>786</v>
      </c>
      <c r="C361" s="544" t="s">
        <v>787</v>
      </c>
      <c r="D361" s="74" t="s">
        <v>788</v>
      </c>
      <c r="E361" s="449" t="s">
        <v>791</v>
      </c>
      <c r="F361" s="74" t="s">
        <v>792</v>
      </c>
      <c r="G361" s="74" t="s">
        <v>2003</v>
      </c>
      <c r="H361" s="74" t="s">
        <v>2004</v>
      </c>
      <c r="I361" s="444">
        <v>0</v>
      </c>
      <c r="J361" s="444">
        <v>0</v>
      </c>
      <c r="K361" s="444">
        <v>97010000</v>
      </c>
      <c r="L361" s="444">
        <v>97010000</v>
      </c>
      <c r="M361" s="444">
        <v>0</v>
      </c>
      <c r="N361" s="444">
        <v>0</v>
      </c>
      <c r="O361" s="447" t="s">
        <v>2146</v>
      </c>
      <c r="P361" s="517"/>
    </row>
    <row r="362" spans="1:16" s="445" customFormat="1" x14ac:dyDescent="0.25">
      <c r="A362" s="74" t="s">
        <v>785</v>
      </c>
      <c r="B362" s="74" t="s">
        <v>786</v>
      </c>
      <c r="C362" s="544" t="s">
        <v>787</v>
      </c>
      <c r="D362" s="74" t="s">
        <v>788</v>
      </c>
      <c r="E362" s="449" t="s">
        <v>791</v>
      </c>
      <c r="F362" s="74" t="s">
        <v>792</v>
      </c>
      <c r="G362" s="74" t="s">
        <v>1837</v>
      </c>
      <c r="H362" s="74" t="s">
        <v>1838</v>
      </c>
      <c r="I362" s="444">
        <v>0</v>
      </c>
      <c r="J362" s="444">
        <v>0</v>
      </c>
      <c r="K362" s="444">
        <v>83097582</v>
      </c>
      <c r="L362" s="444">
        <v>83097582</v>
      </c>
      <c r="M362" s="444">
        <v>0</v>
      </c>
      <c r="N362" s="444">
        <v>0</v>
      </c>
      <c r="O362" s="447" t="s">
        <v>2146</v>
      </c>
      <c r="P362" s="517"/>
    </row>
    <row r="363" spans="1:16" s="445" customFormat="1" x14ac:dyDescent="0.25">
      <c r="A363" s="74" t="s">
        <v>785</v>
      </c>
      <c r="B363" s="74" t="s">
        <v>786</v>
      </c>
      <c r="C363" s="544" t="s">
        <v>787</v>
      </c>
      <c r="D363" s="74" t="s">
        <v>788</v>
      </c>
      <c r="E363" s="449" t="s">
        <v>791</v>
      </c>
      <c r="F363" s="74" t="s">
        <v>792</v>
      </c>
      <c r="G363" s="74" t="s">
        <v>2005</v>
      </c>
      <c r="H363" s="74" t="s">
        <v>2006</v>
      </c>
      <c r="I363" s="444">
        <v>0</v>
      </c>
      <c r="J363" s="444">
        <v>0</v>
      </c>
      <c r="K363" s="444">
        <v>64811400</v>
      </c>
      <c r="L363" s="444">
        <v>64811400</v>
      </c>
      <c r="M363" s="444">
        <v>0</v>
      </c>
      <c r="N363" s="444">
        <v>0</v>
      </c>
      <c r="O363" s="447" t="s">
        <v>2146</v>
      </c>
      <c r="P363" s="517"/>
    </row>
    <row r="364" spans="1:16" s="445" customFormat="1" x14ac:dyDescent="0.25">
      <c r="A364" s="74" t="s">
        <v>785</v>
      </c>
      <c r="B364" s="74" t="s">
        <v>786</v>
      </c>
      <c r="C364" s="544" t="s">
        <v>787</v>
      </c>
      <c r="D364" s="74" t="s">
        <v>788</v>
      </c>
      <c r="E364" s="449" t="s">
        <v>791</v>
      </c>
      <c r="F364" s="74" t="s">
        <v>792</v>
      </c>
      <c r="G364" s="74" t="s">
        <v>1885</v>
      </c>
      <c r="H364" s="74" t="s">
        <v>1886</v>
      </c>
      <c r="I364" s="444">
        <v>0</v>
      </c>
      <c r="J364" s="444">
        <v>0</v>
      </c>
      <c r="K364" s="444">
        <v>24969695933</v>
      </c>
      <c r="L364" s="444">
        <v>33858326971</v>
      </c>
      <c r="M364" s="444">
        <v>0</v>
      </c>
      <c r="N364" s="444">
        <v>8888631038</v>
      </c>
      <c r="O364" s="447" t="s">
        <v>1697</v>
      </c>
      <c r="P364" s="517"/>
    </row>
    <row r="365" spans="1:16" s="445" customFormat="1" x14ac:dyDescent="0.25">
      <c r="A365" s="74" t="s">
        <v>785</v>
      </c>
      <c r="B365" s="74" t="s">
        <v>786</v>
      </c>
      <c r="C365" s="544" t="s">
        <v>787</v>
      </c>
      <c r="D365" s="74" t="s">
        <v>788</v>
      </c>
      <c r="E365" s="449" t="s">
        <v>791</v>
      </c>
      <c r="F365" s="74" t="s">
        <v>792</v>
      </c>
      <c r="G365" s="74" t="s">
        <v>1887</v>
      </c>
      <c r="H365" s="74" t="s">
        <v>1888</v>
      </c>
      <c r="I365" s="444">
        <v>0</v>
      </c>
      <c r="J365" s="444">
        <v>0</v>
      </c>
      <c r="K365" s="444">
        <v>1820000000</v>
      </c>
      <c r="L365" s="444">
        <v>9868000000</v>
      </c>
      <c r="M365" s="444">
        <v>0</v>
      </c>
      <c r="N365" s="444">
        <v>8048000000</v>
      </c>
      <c r="O365" s="447" t="s">
        <v>1697</v>
      </c>
      <c r="P365" s="517"/>
    </row>
    <row r="366" spans="1:16" s="445" customFormat="1" x14ac:dyDescent="0.25">
      <c r="A366" s="74" t="s">
        <v>785</v>
      </c>
      <c r="B366" s="74" t="s">
        <v>786</v>
      </c>
      <c r="C366" s="544" t="s">
        <v>787</v>
      </c>
      <c r="D366" s="74" t="s">
        <v>788</v>
      </c>
      <c r="E366" s="449" t="s">
        <v>791</v>
      </c>
      <c r="F366" s="74" t="s">
        <v>792</v>
      </c>
      <c r="G366" s="74" t="s">
        <v>1924</v>
      </c>
      <c r="H366" s="74" t="s">
        <v>1925</v>
      </c>
      <c r="I366" s="444">
        <v>0</v>
      </c>
      <c r="J366" s="444">
        <v>0</v>
      </c>
      <c r="K366" s="444">
        <v>405282500</v>
      </c>
      <c r="L366" s="444">
        <v>383010000</v>
      </c>
      <c r="M366" s="501">
        <v>22272500</v>
      </c>
      <c r="N366" s="444">
        <v>0</v>
      </c>
      <c r="O366" s="447" t="s">
        <v>1697</v>
      </c>
      <c r="P366" s="517"/>
    </row>
    <row r="367" spans="1:16" s="445" customFormat="1" x14ac:dyDescent="0.25">
      <c r="A367" s="74" t="s">
        <v>785</v>
      </c>
      <c r="B367" s="74" t="s">
        <v>786</v>
      </c>
      <c r="C367" s="544" t="s">
        <v>787</v>
      </c>
      <c r="D367" s="74" t="s">
        <v>788</v>
      </c>
      <c r="E367" s="449" t="s">
        <v>791</v>
      </c>
      <c r="F367" s="74" t="s">
        <v>792</v>
      </c>
      <c r="G367" s="74" t="s">
        <v>2007</v>
      </c>
      <c r="H367" s="74" t="s">
        <v>2008</v>
      </c>
      <c r="I367" s="444">
        <v>0</v>
      </c>
      <c r="J367" s="444">
        <v>0</v>
      </c>
      <c r="K367" s="444">
        <v>39000000</v>
      </c>
      <c r="L367" s="444">
        <v>39000000</v>
      </c>
      <c r="M367" s="444">
        <v>0</v>
      </c>
      <c r="N367" s="444">
        <v>0</v>
      </c>
      <c r="O367" s="447" t="s">
        <v>2146</v>
      </c>
      <c r="P367" s="517"/>
    </row>
    <row r="368" spans="1:16" s="445" customFormat="1" x14ac:dyDescent="0.25">
      <c r="A368" s="74" t="s">
        <v>785</v>
      </c>
      <c r="B368" s="74" t="s">
        <v>786</v>
      </c>
      <c r="C368" s="544" t="s">
        <v>787</v>
      </c>
      <c r="D368" s="74" t="s">
        <v>788</v>
      </c>
      <c r="E368" s="449" t="s">
        <v>791</v>
      </c>
      <c r="F368" s="74" t="s">
        <v>792</v>
      </c>
      <c r="G368" s="74" t="s">
        <v>1839</v>
      </c>
      <c r="H368" s="74" t="s">
        <v>1840</v>
      </c>
      <c r="I368" s="444">
        <v>0</v>
      </c>
      <c r="J368" s="444">
        <v>0</v>
      </c>
      <c r="K368" s="444">
        <v>58057018518</v>
      </c>
      <c r="L368" s="444">
        <v>58057018518</v>
      </c>
      <c r="M368" s="444">
        <v>0</v>
      </c>
      <c r="N368" s="444">
        <v>0</v>
      </c>
      <c r="O368" s="447" t="s">
        <v>2146</v>
      </c>
      <c r="P368" s="517"/>
    </row>
    <row r="369" spans="1:16" s="445" customFormat="1" x14ac:dyDescent="0.25">
      <c r="A369" s="74" t="s">
        <v>785</v>
      </c>
      <c r="B369" s="74" t="s">
        <v>786</v>
      </c>
      <c r="C369" s="544" t="s">
        <v>787</v>
      </c>
      <c r="D369" s="74" t="s">
        <v>788</v>
      </c>
      <c r="E369" s="449" t="s">
        <v>791</v>
      </c>
      <c r="F369" s="74" t="s">
        <v>792</v>
      </c>
      <c r="G369" s="74" t="s">
        <v>2009</v>
      </c>
      <c r="H369" s="74" t="s">
        <v>2010</v>
      </c>
      <c r="I369" s="444">
        <v>0</v>
      </c>
      <c r="J369" s="444">
        <v>0</v>
      </c>
      <c r="K369" s="444">
        <v>172800000</v>
      </c>
      <c r="L369" s="444">
        <v>172800000</v>
      </c>
      <c r="M369" s="444">
        <v>0</v>
      </c>
      <c r="N369" s="444">
        <v>0</v>
      </c>
      <c r="O369" s="447" t="s">
        <v>2146</v>
      </c>
      <c r="P369" s="517"/>
    </row>
    <row r="370" spans="1:16" s="445" customFormat="1" x14ac:dyDescent="0.25">
      <c r="A370" s="74" t="s">
        <v>785</v>
      </c>
      <c r="B370" s="74" t="s">
        <v>786</v>
      </c>
      <c r="C370" s="544" t="s">
        <v>787</v>
      </c>
      <c r="D370" s="74" t="s">
        <v>788</v>
      </c>
      <c r="E370" s="449" t="s">
        <v>791</v>
      </c>
      <c r="F370" s="74" t="s">
        <v>792</v>
      </c>
      <c r="G370" s="74" t="s">
        <v>1889</v>
      </c>
      <c r="H370" s="74" t="s">
        <v>1890</v>
      </c>
      <c r="I370" s="444">
        <v>0</v>
      </c>
      <c r="J370" s="444">
        <v>0</v>
      </c>
      <c r="K370" s="444">
        <v>45632850</v>
      </c>
      <c r="L370" s="444">
        <v>45632850</v>
      </c>
      <c r="M370" s="444">
        <v>0</v>
      </c>
      <c r="N370" s="444">
        <v>0</v>
      </c>
      <c r="O370" s="447" t="s">
        <v>2146</v>
      </c>
      <c r="P370" s="517"/>
    </row>
    <row r="371" spans="1:16" s="445" customFormat="1" x14ac:dyDescent="0.25">
      <c r="A371" s="74" t="s">
        <v>785</v>
      </c>
      <c r="B371" s="74" t="s">
        <v>786</v>
      </c>
      <c r="C371" s="544" t="s">
        <v>787</v>
      </c>
      <c r="D371" s="74" t="s">
        <v>788</v>
      </c>
      <c r="E371" s="449" t="s">
        <v>791</v>
      </c>
      <c r="F371" s="74" t="s">
        <v>792</v>
      </c>
      <c r="G371" s="74" t="s">
        <v>2011</v>
      </c>
      <c r="H371" s="74" t="s">
        <v>2012</v>
      </c>
      <c r="I371" s="444">
        <v>0</v>
      </c>
      <c r="J371" s="444">
        <v>0</v>
      </c>
      <c r="K371" s="444">
        <v>136250000</v>
      </c>
      <c r="L371" s="444">
        <v>136250000</v>
      </c>
      <c r="M371" s="444">
        <v>0</v>
      </c>
      <c r="N371" s="444">
        <v>0</v>
      </c>
      <c r="O371" s="447" t="s">
        <v>2146</v>
      </c>
      <c r="P371" s="517"/>
    </row>
    <row r="372" spans="1:16" s="445" customFormat="1" x14ac:dyDescent="0.25">
      <c r="A372" s="74" t="s">
        <v>785</v>
      </c>
      <c r="B372" s="74" t="s">
        <v>786</v>
      </c>
      <c r="C372" s="544" t="s">
        <v>787</v>
      </c>
      <c r="D372" s="74" t="s">
        <v>788</v>
      </c>
      <c r="E372" s="449" t="s">
        <v>791</v>
      </c>
      <c r="F372" s="74" t="s">
        <v>792</v>
      </c>
      <c r="G372" s="74" t="s">
        <v>2013</v>
      </c>
      <c r="H372" s="74" t="s">
        <v>2014</v>
      </c>
      <c r="I372" s="444">
        <v>0</v>
      </c>
      <c r="J372" s="444">
        <v>0</v>
      </c>
      <c r="K372" s="444">
        <v>558431000</v>
      </c>
      <c r="L372" s="444">
        <v>558431000</v>
      </c>
      <c r="M372" s="444">
        <v>0</v>
      </c>
      <c r="N372" s="444">
        <v>0</v>
      </c>
      <c r="O372" s="447" t="s">
        <v>2146</v>
      </c>
      <c r="P372" s="517"/>
    </row>
    <row r="373" spans="1:16" s="445" customFormat="1" x14ac:dyDescent="0.25">
      <c r="A373" s="74" t="s">
        <v>785</v>
      </c>
      <c r="B373" s="74" t="s">
        <v>786</v>
      </c>
      <c r="C373" s="544" t="s">
        <v>787</v>
      </c>
      <c r="D373" s="74" t="s">
        <v>788</v>
      </c>
      <c r="E373" s="449" t="s">
        <v>791</v>
      </c>
      <c r="F373" s="74" t="s">
        <v>792</v>
      </c>
      <c r="G373" s="74" t="s">
        <v>2015</v>
      </c>
      <c r="H373" s="74" t="s">
        <v>2016</v>
      </c>
      <c r="I373" s="444">
        <v>0</v>
      </c>
      <c r="J373" s="444">
        <v>0</v>
      </c>
      <c r="K373" s="444">
        <v>6581154931</v>
      </c>
      <c r="L373" s="444">
        <v>6581154921</v>
      </c>
      <c r="M373" s="501">
        <v>10</v>
      </c>
      <c r="N373" s="444">
        <v>0</v>
      </c>
      <c r="O373" s="447" t="s">
        <v>1697</v>
      </c>
      <c r="P373" s="517"/>
    </row>
    <row r="374" spans="1:16" s="445" customFormat="1" x14ac:dyDescent="0.25">
      <c r="A374" s="74" t="s">
        <v>785</v>
      </c>
      <c r="B374" s="74" t="s">
        <v>786</v>
      </c>
      <c r="C374" s="544" t="s">
        <v>787</v>
      </c>
      <c r="D374" s="74" t="s">
        <v>788</v>
      </c>
      <c r="E374" s="449" t="s">
        <v>791</v>
      </c>
      <c r="F374" s="74" t="s">
        <v>792</v>
      </c>
      <c r="G374" s="74" t="s">
        <v>2017</v>
      </c>
      <c r="H374" s="74" t="s">
        <v>2018</v>
      </c>
      <c r="I374" s="444">
        <v>0</v>
      </c>
      <c r="J374" s="444">
        <v>0</v>
      </c>
      <c r="K374" s="444">
        <v>40000000</v>
      </c>
      <c r="L374" s="444">
        <v>40000000</v>
      </c>
      <c r="M374" s="444">
        <v>0</v>
      </c>
      <c r="N374" s="444">
        <v>0</v>
      </c>
      <c r="O374" s="447" t="s">
        <v>2146</v>
      </c>
      <c r="P374" s="517"/>
    </row>
    <row r="375" spans="1:16" s="445" customFormat="1" x14ac:dyDescent="0.25">
      <c r="A375" s="74" t="s">
        <v>785</v>
      </c>
      <c r="B375" s="74" t="s">
        <v>786</v>
      </c>
      <c r="C375" s="544" t="s">
        <v>787</v>
      </c>
      <c r="D375" s="74" t="s">
        <v>788</v>
      </c>
      <c r="E375" s="449" t="s">
        <v>791</v>
      </c>
      <c r="F375" s="74" t="s">
        <v>792</v>
      </c>
      <c r="G375" s="74" t="s">
        <v>2019</v>
      </c>
      <c r="H375" s="74" t="s">
        <v>2020</v>
      </c>
      <c r="I375" s="444">
        <v>0</v>
      </c>
      <c r="J375" s="444">
        <v>0</v>
      </c>
      <c r="K375" s="444">
        <v>1120000000</v>
      </c>
      <c r="L375" s="444">
        <v>1701023250</v>
      </c>
      <c r="M375" s="444">
        <v>0</v>
      </c>
      <c r="N375" s="444">
        <v>581023250</v>
      </c>
      <c r="O375" s="447" t="s">
        <v>1697</v>
      </c>
      <c r="P375" s="517"/>
    </row>
    <row r="376" spans="1:16" s="445" customFormat="1" x14ac:dyDescent="0.25">
      <c r="A376" s="74" t="s">
        <v>785</v>
      </c>
      <c r="B376" s="74" t="s">
        <v>786</v>
      </c>
      <c r="C376" s="544" t="s">
        <v>787</v>
      </c>
      <c r="D376" s="74" t="s">
        <v>788</v>
      </c>
      <c r="E376" s="449" t="s">
        <v>791</v>
      </c>
      <c r="F376" s="74" t="s">
        <v>792</v>
      </c>
      <c r="G376" s="74" t="s">
        <v>1841</v>
      </c>
      <c r="H376" s="74" t="s">
        <v>1842</v>
      </c>
      <c r="I376" s="444">
        <v>0</v>
      </c>
      <c r="J376" s="444">
        <v>0</v>
      </c>
      <c r="K376" s="444">
        <v>83886400</v>
      </c>
      <c r="L376" s="444">
        <v>83886400</v>
      </c>
      <c r="M376" s="444">
        <v>0</v>
      </c>
      <c r="N376" s="444">
        <v>0</v>
      </c>
      <c r="O376" s="447" t="s">
        <v>2146</v>
      </c>
      <c r="P376" s="517"/>
    </row>
    <row r="377" spans="1:16" s="445" customFormat="1" x14ac:dyDescent="0.25">
      <c r="A377" s="74" t="s">
        <v>785</v>
      </c>
      <c r="B377" s="74" t="s">
        <v>786</v>
      </c>
      <c r="C377" s="544" t="s">
        <v>787</v>
      </c>
      <c r="D377" s="74" t="s">
        <v>788</v>
      </c>
      <c r="E377" s="449" t="s">
        <v>791</v>
      </c>
      <c r="F377" s="74" t="s">
        <v>792</v>
      </c>
      <c r="G377" s="74" t="s">
        <v>2021</v>
      </c>
      <c r="H377" s="74" t="s">
        <v>2022</v>
      </c>
      <c r="I377" s="444">
        <v>0</v>
      </c>
      <c r="J377" s="444">
        <v>0</v>
      </c>
      <c r="K377" s="444">
        <v>190000000</v>
      </c>
      <c r="L377" s="444">
        <v>190000000</v>
      </c>
      <c r="M377" s="444">
        <v>0</v>
      </c>
      <c r="N377" s="444">
        <v>0</v>
      </c>
      <c r="O377" s="447" t="s">
        <v>2146</v>
      </c>
      <c r="P377" s="517"/>
    </row>
    <row r="378" spans="1:16" s="445" customFormat="1" x14ac:dyDescent="0.25">
      <c r="A378" s="74" t="s">
        <v>785</v>
      </c>
      <c r="B378" s="74" t="s">
        <v>786</v>
      </c>
      <c r="C378" s="544" t="s">
        <v>787</v>
      </c>
      <c r="D378" s="74" t="s">
        <v>788</v>
      </c>
      <c r="E378" s="449" t="s">
        <v>791</v>
      </c>
      <c r="F378" s="74" t="s">
        <v>792</v>
      </c>
      <c r="G378" s="74" t="s">
        <v>2023</v>
      </c>
      <c r="H378" s="74" t="s">
        <v>2024</v>
      </c>
      <c r="I378" s="444">
        <v>0</v>
      </c>
      <c r="J378" s="444">
        <v>0</v>
      </c>
      <c r="K378" s="444">
        <v>117175000</v>
      </c>
      <c r="L378" s="444">
        <v>117175000</v>
      </c>
      <c r="M378" s="444">
        <v>0</v>
      </c>
      <c r="N378" s="444">
        <v>0</v>
      </c>
      <c r="O378" s="447" t="s">
        <v>2146</v>
      </c>
      <c r="P378" s="517"/>
    </row>
    <row r="379" spans="1:16" s="445" customFormat="1" x14ac:dyDescent="0.25">
      <c r="A379" s="74" t="s">
        <v>785</v>
      </c>
      <c r="B379" s="74" t="s">
        <v>786</v>
      </c>
      <c r="C379" s="544" t="s">
        <v>787</v>
      </c>
      <c r="D379" s="74" t="s">
        <v>788</v>
      </c>
      <c r="E379" s="449" t="s">
        <v>791</v>
      </c>
      <c r="F379" s="74" t="s">
        <v>792</v>
      </c>
      <c r="G379" s="74" t="s">
        <v>2025</v>
      </c>
      <c r="H379" s="74" t="s">
        <v>2026</v>
      </c>
      <c r="I379" s="444">
        <v>0</v>
      </c>
      <c r="J379" s="444">
        <v>0</v>
      </c>
      <c r="K379" s="444">
        <v>13858042</v>
      </c>
      <c r="L379" s="444">
        <v>13858042</v>
      </c>
      <c r="M379" s="444">
        <v>0</v>
      </c>
      <c r="N379" s="444">
        <v>0</v>
      </c>
      <c r="O379" s="447" t="s">
        <v>2146</v>
      </c>
      <c r="P379" s="517"/>
    </row>
    <row r="380" spans="1:16" s="445" customFormat="1" x14ac:dyDescent="0.25">
      <c r="A380" s="74" t="s">
        <v>785</v>
      </c>
      <c r="B380" s="74" t="s">
        <v>786</v>
      </c>
      <c r="C380" s="544" t="s">
        <v>787</v>
      </c>
      <c r="D380" s="74" t="s">
        <v>788</v>
      </c>
      <c r="E380" s="449" t="s">
        <v>791</v>
      </c>
      <c r="F380" s="74" t="s">
        <v>792</v>
      </c>
      <c r="G380" s="74" t="s">
        <v>1937</v>
      </c>
      <c r="H380" s="74" t="s">
        <v>1938</v>
      </c>
      <c r="I380" s="444">
        <v>0</v>
      </c>
      <c r="J380" s="444">
        <v>0</v>
      </c>
      <c r="K380" s="444">
        <v>46979000</v>
      </c>
      <c r="L380" s="444">
        <v>46979000</v>
      </c>
      <c r="M380" s="444">
        <v>0</v>
      </c>
      <c r="N380" s="444">
        <v>0</v>
      </c>
      <c r="O380" s="447" t="s">
        <v>2146</v>
      </c>
      <c r="P380" s="517"/>
    </row>
    <row r="381" spans="1:16" s="445" customFormat="1" x14ac:dyDescent="0.25">
      <c r="A381" s="74" t="s">
        <v>785</v>
      </c>
      <c r="B381" s="74" t="s">
        <v>786</v>
      </c>
      <c r="C381" s="544" t="s">
        <v>787</v>
      </c>
      <c r="D381" s="74" t="s">
        <v>788</v>
      </c>
      <c r="E381" s="449" t="s">
        <v>791</v>
      </c>
      <c r="F381" s="74" t="s">
        <v>792</v>
      </c>
      <c r="G381" s="74" t="s">
        <v>1927</v>
      </c>
      <c r="H381" s="74" t="s">
        <v>1928</v>
      </c>
      <c r="I381" s="444">
        <v>0</v>
      </c>
      <c r="J381" s="444">
        <v>0</v>
      </c>
      <c r="K381" s="444">
        <v>762348000</v>
      </c>
      <c r="L381" s="444">
        <v>762348000</v>
      </c>
      <c r="M381" s="444">
        <v>0</v>
      </c>
      <c r="N381" s="444">
        <v>0</v>
      </c>
      <c r="O381" s="447" t="s">
        <v>2146</v>
      </c>
      <c r="P381" s="517"/>
    </row>
    <row r="382" spans="1:16" s="445" customFormat="1" x14ac:dyDescent="0.25">
      <c r="A382" s="74" t="s">
        <v>785</v>
      </c>
      <c r="B382" s="74" t="s">
        <v>786</v>
      </c>
      <c r="C382" s="544" t="s">
        <v>787</v>
      </c>
      <c r="D382" s="74" t="s">
        <v>788</v>
      </c>
      <c r="E382" s="449" t="s">
        <v>791</v>
      </c>
      <c r="F382" s="74" t="s">
        <v>792</v>
      </c>
      <c r="G382" s="74" t="s">
        <v>2027</v>
      </c>
      <c r="H382" s="74" t="s">
        <v>2028</v>
      </c>
      <c r="I382" s="444">
        <v>0</v>
      </c>
      <c r="J382" s="444">
        <v>0</v>
      </c>
      <c r="K382" s="444">
        <v>0</v>
      </c>
      <c r="L382" s="444">
        <v>0</v>
      </c>
      <c r="M382" s="444">
        <v>0</v>
      </c>
      <c r="N382" s="444">
        <v>0</v>
      </c>
      <c r="O382" s="447" t="s">
        <v>2146</v>
      </c>
      <c r="P382" s="517"/>
    </row>
    <row r="383" spans="1:16" s="445" customFormat="1" x14ac:dyDescent="0.25">
      <c r="A383" s="74" t="s">
        <v>785</v>
      </c>
      <c r="B383" s="74" t="s">
        <v>786</v>
      </c>
      <c r="C383" s="544" t="s">
        <v>787</v>
      </c>
      <c r="D383" s="74" t="s">
        <v>788</v>
      </c>
      <c r="E383" s="449" t="s">
        <v>791</v>
      </c>
      <c r="F383" s="74" t="s">
        <v>792</v>
      </c>
      <c r="G383" s="74" t="s">
        <v>2029</v>
      </c>
      <c r="H383" s="74" t="s">
        <v>2030</v>
      </c>
      <c r="I383" s="444">
        <v>0</v>
      </c>
      <c r="J383" s="444">
        <v>0</v>
      </c>
      <c r="K383" s="444">
        <v>4031564600</v>
      </c>
      <c r="L383" s="444">
        <v>4031564600</v>
      </c>
      <c r="M383" s="444">
        <v>0</v>
      </c>
      <c r="N383" s="444">
        <v>0</v>
      </c>
      <c r="O383" s="447" t="s">
        <v>2146</v>
      </c>
      <c r="P383" s="517"/>
    </row>
    <row r="384" spans="1:16" s="445" customFormat="1" x14ac:dyDescent="0.25">
      <c r="A384" s="74" t="s">
        <v>785</v>
      </c>
      <c r="B384" s="74" t="s">
        <v>786</v>
      </c>
      <c r="C384" s="544" t="s">
        <v>787</v>
      </c>
      <c r="D384" s="74" t="s">
        <v>788</v>
      </c>
      <c r="E384" s="449" t="s">
        <v>791</v>
      </c>
      <c r="F384" s="74" t="s">
        <v>792</v>
      </c>
      <c r="G384" s="74" t="s">
        <v>2031</v>
      </c>
      <c r="H384" s="74" t="s">
        <v>2032</v>
      </c>
      <c r="I384" s="444">
        <v>0</v>
      </c>
      <c r="J384" s="444">
        <v>0</v>
      </c>
      <c r="K384" s="444">
        <v>326063000</v>
      </c>
      <c r="L384" s="444">
        <v>326063000</v>
      </c>
      <c r="M384" s="444">
        <v>0</v>
      </c>
      <c r="N384" s="444">
        <v>0</v>
      </c>
      <c r="O384" s="447" t="s">
        <v>2146</v>
      </c>
      <c r="P384" s="517"/>
    </row>
    <row r="385" spans="1:21" s="445" customFormat="1" x14ac:dyDescent="0.25">
      <c r="A385" s="74" t="s">
        <v>785</v>
      </c>
      <c r="B385" s="74" t="s">
        <v>786</v>
      </c>
      <c r="C385" s="544" t="s">
        <v>787</v>
      </c>
      <c r="D385" s="74" t="s">
        <v>788</v>
      </c>
      <c r="E385" s="449" t="s">
        <v>791</v>
      </c>
      <c r="F385" s="74" t="s">
        <v>792</v>
      </c>
      <c r="G385" s="74" t="s">
        <v>1939</v>
      </c>
      <c r="H385" s="74" t="s">
        <v>1940</v>
      </c>
      <c r="I385" s="444">
        <v>0</v>
      </c>
      <c r="J385" s="444">
        <v>0</v>
      </c>
      <c r="K385" s="444">
        <v>14187876</v>
      </c>
      <c r="L385" s="444">
        <v>14187876</v>
      </c>
      <c r="M385" s="444">
        <v>0</v>
      </c>
      <c r="N385" s="444">
        <v>0</v>
      </c>
      <c r="O385" s="447" t="s">
        <v>2146</v>
      </c>
      <c r="P385" s="517"/>
    </row>
    <row r="386" spans="1:21" s="445" customFormat="1" x14ac:dyDescent="0.25">
      <c r="A386" s="74" t="s">
        <v>785</v>
      </c>
      <c r="B386" s="74" t="s">
        <v>786</v>
      </c>
      <c r="C386" s="544" t="s">
        <v>787</v>
      </c>
      <c r="D386" s="74" t="s">
        <v>788</v>
      </c>
      <c r="E386" s="449" t="s">
        <v>791</v>
      </c>
      <c r="F386" s="74" t="s">
        <v>792</v>
      </c>
      <c r="G386" s="74" t="s">
        <v>1941</v>
      </c>
      <c r="H386" s="74" t="s">
        <v>1942</v>
      </c>
      <c r="I386" s="444">
        <v>0</v>
      </c>
      <c r="J386" s="444">
        <v>0</v>
      </c>
      <c r="K386" s="444">
        <v>33681000</v>
      </c>
      <c r="L386" s="444">
        <v>33681000</v>
      </c>
      <c r="M386" s="444">
        <v>0</v>
      </c>
      <c r="N386" s="444">
        <v>0</v>
      </c>
      <c r="O386" s="447" t="s">
        <v>2146</v>
      </c>
      <c r="P386" s="517"/>
    </row>
    <row r="387" spans="1:21" s="445" customFormat="1" x14ac:dyDescent="0.25">
      <c r="A387" s="74" t="s">
        <v>785</v>
      </c>
      <c r="B387" s="74" t="s">
        <v>786</v>
      </c>
      <c r="C387" s="544" t="s">
        <v>787</v>
      </c>
      <c r="D387" s="74" t="s">
        <v>788</v>
      </c>
      <c r="E387" s="449" t="s">
        <v>791</v>
      </c>
      <c r="F387" s="74" t="s">
        <v>792</v>
      </c>
      <c r="G387" s="74" t="s">
        <v>2033</v>
      </c>
      <c r="H387" s="74" t="s">
        <v>2034</v>
      </c>
      <c r="I387" s="444">
        <v>0</v>
      </c>
      <c r="J387" s="444">
        <v>0</v>
      </c>
      <c r="K387" s="444">
        <v>39550000</v>
      </c>
      <c r="L387" s="444">
        <v>39550000</v>
      </c>
      <c r="M387" s="444">
        <v>0</v>
      </c>
      <c r="N387" s="444">
        <v>0</v>
      </c>
      <c r="O387" s="447" t="s">
        <v>2146</v>
      </c>
      <c r="P387" s="517"/>
    </row>
    <row r="388" spans="1:21" s="445" customFormat="1" x14ac:dyDescent="0.25">
      <c r="A388" s="74" t="s">
        <v>785</v>
      </c>
      <c r="B388" s="74" t="s">
        <v>786</v>
      </c>
      <c r="C388" s="544" t="s">
        <v>787</v>
      </c>
      <c r="D388" s="74" t="s">
        <v>788</v>
      </c>
      <c r="E388" s="449" t="s">
        <v>791</v>
      </c>
      <c r="F388" s="74" t="s">
        <v>792</v>
      </c>
      <c r="G388" s="74" t="s">
        <v>2035</v>
      </c>
      <c r="H388" s="74" t="s">
        <v>2036</v>
      </c>
      <c r="I388" s="444">
        <v>0</v>
      </c>
      <c r="J388" s="444">
        <v>0</v>
      </c>
      <c r="K388" s="444">
        <v>17380413050</v>
      </c>
      <c r="L388" s="444">
        <v>17380413050</v>
      </c>
      <c r="M388" s="444">
        <v>0</v>
      </c>
      <c r="N388" s="444">
        <v>0</v>
      </c>
      <c r="O388" s="447" t="s">
        <v>2146</v>
      </c>
      <c r="P388" s="517"/>
    </row>
    <row r="389" spans="1:21" s="445" customFormat="1" x14ac:dyDescent="0.25">
      <c r="A389" s="74" t="s">
        <v>785</v>
      </c>
      <c r="B389" s="74" t="s">
        <v>786</v>
      </c>
      <c r="C389" s="544" t="s">
        <v>787</v>
      </c>
      <c r="D389" s="74" t="s">
        <v>788</v>
      </c>
      <c r="E389" s="449" t="s">
        <v>791</v>
      </c>
      <c r="F389" s="74" t="s">
        <v>792</v>
      </c>
      <c r="G389" s="74" t="s">
        <v>2037</v>
      </c>
      <c r="H389" s="74" t="s">
        <v>2038</v>
      </c>
      <c r="I389" s="444">
        <v>0</v>
      </c>
      <c r="J389" s="444">
        <v>0</v>
      </c>
      <c r="K389" s="444">
        <v>20075355550</v>
      </c>
      <c r="L389" s="444">
        <v>20075355550</v>
      </c>
      <c r="M389" s="444">
        <v>0</v>
      </c>
      <c r="N389" s="444">
        <v>0</v>
      </c>
      <c r="O389" s="447" t="s">
        <v>2146</v>
      </c>
      <c r="P389" s="517"/>
    </row>
    <row r="390" spans="1:21" s="445" customFormat="1" x14ac:dyDescent="0.25">
      <c r="A390" s="74" t="s">
        <v>785</v>
      </c>
      <c r="B390" s="74" t="s">
        <v>786</v>
      </c>
      <c r="C390" s="544" t="s">
        <v>787</v>
      </c>
      <c r="D390" s="74" t="s">
        <v>788</v>
      </c>
      <c r="E390" s="449" t="s">
        <v>791</v>
      </c>
      <c r="F390" s="74" t="s">
        <v>792</v>
      </c>
      <c r="G390" s="74" t="s">
        <v>1945</v>
      </c>
      <c r="H390" s="74" t="s">
        <v>1946</v>
      </c>
      <c r="I390" s="444">
        <v>0</v>
      </c>
      <c r="J390" s="444">
        <v>0</v>
      </c>
      <c r="K390" s="444">
        <v>0</v>
      </c>
      <c r="L390" s="444">
        <v>86210899</v>
      </c>
      <c r="M390" s="444">
        <v>0</v>
      </c>
      <c r="N390" s="444">
        <v>86210899</v>
      </c>
      <c r="O390" s="447" t="s">
        <v>1697</v>
      </c>
      <c r="P390" s="517"/>
    </row>
    <row r="391" spans="1:21" s="445" customFormat="1" x14ac:dyDescent="0.25">
      <c r="A391" s="74" t="s">
        <v>785</v>
      </c>
      <c r="B391" s="74" t="s">
        <v>786</v>
      </c>
      <c r="C391" s="544" t="s">
        <v>787</v>
      </c>
      <c r="D391" s="74" t="s">
        <v>788</v>
      </c>
      <c r="E391" s="449" t="s">
        <v>791</v>
      </c>
      <c r="F391" s="74" t="s">
        <v>792</v>
      </c>
      <c r="G391" s="74" t="s">
        <v>1947</v>
      </c>
      <c r="H391" s="74" t="s">
        <v>1948</v>
      </c>
      <c r="I391" s="444">
        <v>0</v>
      </c>
      <c r="J391" s="444">
        <v>0</v>
      </c>
      <c r="K391" s="444">
        <v>2555580000</v>
      </c>
      <c r="L391" s="444">
        <v>2555580000</v>
      </c>
      <c r="M391" s="444">
        <v>0</v>
      </c>
      <c r="N391" s="444">
        <v>0</v>
      </c>
      <c r="O391" s="447" t="s">
        <v>2146</v>
      </c>
      <c r="P391" s="517"/>
    </row>
    <row r="392" spans="1:21" s="445" customFormat="1" x14ac:dyDescent="0.25">
      <c r="A392" s="74" t="s">
        <v>785</v>
      </c>
      <c r="B392" s="74" t="s">
        <v>786</v>
      </c>
      <c r="C392" s="544" t="s">
        <v>787</v>
      </c>
      <c r="D392" s="74" t="s">
        <v>788</v>
      </c>
      <c r="E392" s="449" t="s">
        <v>791</v>
      </c>
      <c r="F392" s="74" t="s">
        <v>792</v>
      </c>
      <c r="G392" s="74" t="s">
        <v>1895</v>
      </c>
      <c r="H392" s="74" t="s">
        <v>1896</v>
      </c>
      <c r="I392" s="444">
        <v>0</v>
      </c>
      <c r="J392" s="444">
        <v>0</v>
      </c>
      <c r="K392" s="444">
        <v>12800526891</v>
      </c>
      <c r="L392" s="444">
        <v>25601053782</v>
      </c>
      <c r="M392" s="444">
        <v>0</v>
      </c>
      <c r="N392" s="444">
        <v>12800526891</v>
      </c>
      <c r="O392" s="447" t="s">
        <v>1697</v>
      </c>
      <c r="P392" s="517"/>
    </row>
    <row r="393" spans="1:21" s="445" customFormat="1" x14ac:dyDescent="0.25">
      <c r="A393" s="74" t="s">
        <v>785</v>
      </c>
      <c r="B393" s="74" t="s">
        <v>786</v>
      </c>
      <c r="C393" s="544" t="s">
        <v>787</v>
      </c>
      <c r="D393" s="74" t="s">
        <v>788</v>
      </c>
      <c r="E393" s="449" t="s">
        <v>791</v>
      </c>
      <c r="F393" s="74" t="s">
        <v>792</v>
      </c>
      <c r="G393" s="74" t="s">
        <v>2039</v>
      </c>
      <c r="H393" s="74" t="s">
        <v>2040</v>
      </c>
      <c r="I393" s="444">
        <v>0</v>
      </c>
      <c r="J393" s="444">
        <v>0</v>
      </c>
      <c r="K393" s="444">
        <v>34000000</v>
      </c>
      <c r="L393" s="444">
        <v>34000000</v>
      </c>
      <c r="M393" s="444">
        <v>0</v>
      </c>
      <c r="N393" s="444">
        <v>0</v>
      </c>
      <c r="O393" s="447" t="s">
        <v>2146</v>
      </c>
      <c r="P393" s="517"/>
    </row>
    <row r="394" spans="1:21" s="445" customFormat="1" x14ac:dyDescent="0.25">
      <c r="A394" s="74" t="s">
        <v>785</v>
      </c>
      <c r="B394" s="74" t="s">
        <v>786</v>
      </c>
      <c r="C394" s="544" t="s">
        <v>787</v>
      </c>
      <c r="D394" s="74" t="s">
        <v>788</v>
      </c>
      <c r="E394" s="449" t="s">
        <v>791</v>
      </c>
      <c r="F394" s="74" t="s">
        <v>792</v>
      </c>
      <c r="G394" s="74" t="s">
        <v>2041</v>
      </c>
      <c r="H394" s="74" t="s">
        <v>2042</v>
      </c>
      <c r="I394" s="444">
        <v>0</v>
      </c>
      <c r="J394" s="444">
        <v>0</v>
      </c>
      <c r="K394" s="444">
        <v>70205825214</v>
      </c>
      <c r="L394" s="444">
        <v>70205825214</v>
      </c>
      <c r="M394" s="444">
        <v>0</v>
      </c>
      <c r="N394" s="444">
        <v>0</v>
      </c>
      <c r="O394" s="447" t="s">
        <v>2146</v>
      </c>
      <c r="P394" s="517"/>
    </row>
    <row r="395" spans="1:21" s="445" customFormat="1" x14ac:dyDescent="0.25">
      <c r="A395" s="74" t="s">
        <v>785</v>
      </c>
      <c r="B395" s="74" t="s">
        <v>786</v>
      </c>
      <c r="C395" s="544" t="s">
        <v>787</v>
      </c>
      <c r="D395" s="74" t="s">
        <v>788</v>
      </c>
      <c r="E395" s="449" t="s">
        <v>791</v>
      </c>
      <c r="F395" s="74" t="s">
        <v>792</v>
      </c>
      <c r="G395" s="74" t="s">
        <v>930</v>
      </c>
      <c r="H395" s="74" t="s">
        <v>931</v>
      </c>
      <c r="I395" s="615">
        <v>0</v>
      </c>
      <c r="J395" s="615">
        <v>537459706053</v>
      </c>
      <c r="K395" s="615">
        <v>648546000000</v>
      </c>
      <c r="L395" s="615">
        <v>1258453731631</v>
      </c>
      <c r="M395" s="615">
        <v>0</v>
      </c>
      <c r="N395" s="615">
        <v>1147367437684</v>
      </c>
      <c r="O395" s="447">
        <v>12</v>
      </c>
      <c r="P395" s="615">
        <v>0</v>
      </c>
      <c r="Q395" s="615">
        <v>537459706053</v>
      </c>
      <c r="R395" s="615">
        <v>648546000000</v>
      </c>
      <c r="S395" s="615">
        <v>1258453731631</v>
      </c>
      <c r="T395" s="615">
        <v>0</v>
      </c>
      <c r="U395" s="615">
        <v>1147367437684</v>
      </c>
    </row>
    <row r="396" spans="1:21" s="445" customFormat="1" x14ac:dyDescent="0.25">
      <c r="A396" s="74" t="s">
        <v>785</v>
      </c>
      <c r="B396" s="74" t="s">
        <v>786</v>
      </c>
      <c r="C396" s="544" t="s">
        <v>787</v>
      </c>
      <c r="D396" s="74" t="s">
        <v>788</v>
      </c>
      <c r="E396" s="449" t="s">
        <v>791</v>
      </c>
      <c r="F396" s="74" t="s">
        <v>792</v>
      </c>
      <c r="G396" s="74" t="s">
        <v>488</v>
      </c>
      <c r="H396" s="74" t="s">
        <v>489</v>
      </c>
      <c r="I396" s="444">
        <v>0</v>
      </c>
      <c r="J396" s="444">
        <v>0</v>
      </c>
      <c r="K396" s="444">
        <v>0</v>
      </c>
      <c r="L396" s="444">
        <v>82669120</v>
      </c>
      <c r="M396" s="444">
        <v>0</v>
      </c>
      <c r="N396" s="444">
        <v>82669120</v>
      </c>
      <c r="O396" s="447" t="s">
        <v>1697</v>
      </c>
      <c r="P396" s="517"/>
    </row>
    <row r="397" spans="1:21" s="445" customFormat="1" x14ac:dyDescent="0.25">
      <c r="A397" s="74" t="s">
        <v>785</v>
      </c>
      <c r="B397" s="74" t="s">
        <v>786</v>
      </c>
      <c r="C397" s="544" t="s">
        <v>787</v>
      </c>
      <c r="D397" s="74" t="s">
        <v>788</v>
      </c>
      <c r="E397" s="449" t="s">
        <v>791</v>
      </c>
      <c r="F397" s="74" t="s">
        <v>792</v>
      </c>
      <c r="G397" s="74" t="s">
        <v>2043</v>
      </c>
      <c r="H397" s="74" t="s">
        <v>2044</v>
      </c>
      <c r="I397" s="444">
        <v>0</v>
      </c>
      <c r="J397" s="444">
        <v>0</v>
      </c>
      <c r="K397" s="444">
        <v>2646528000</v>
      </c>
      <c r="L397" s="444">
        <v>2646528000</v>
      </c>
      <c r="M397" s="444">
        <v>0</v>
      </c>
      <c r="N397" s="444">
        <v>0</v>
      </c>
      <c r="O397" s="447" t="s">
        <v>2146</v>
      </c>
      <c r="P397" s="517"/>
    </row>
    <row r="398" spans="1:21" s="445" customFormat="1" x14ac:dyDescent="0.25">
      <c r="A398" s="74" t="s">
        <v>785</v>
      </c>
      <c r="B398" s="74" t="s">
        <v>786</v>
      </c>
      <c r="C398" s="544" t="s">
        <v>787</v>
      </c>
      <c r="D398" s="74" t="s">
        <v>788</v>
      </c>
      <c r="E398" s="449" t="s">
        <v>791</v>
      </c>
      <c r="F398" s="74" t="s">
        <v>792</v>
      </c>
      <c r="G398" s="74" t="s">
        <v>2045</v>
      </c>
      <c r="H398" s="74" t="s">
        <v>2046</v>
      </c>
      <c r="I398" s="444">
        <v>0</v>
      </c>
      <c r="J398" s="444">
        <v>0</v>
      </c>
      <c r="K398" s="444">
        <v>1898818500</v>
      </c>
      <c r="L398" s="444">
        <v>1898818500</v>
      </c>
      <c r="M398" s="444">
        <v>0</v>
      </c>
      <c r="N398" s="444">
        <v>0</v>
      </c>
      <c r="O398" s="447" t="s">
        <v>2146</v>
      </c>
      <c r="P398" s="517"/>
    </row>
    <row r="399" spans="1:21" s="445" customFormat="1" x14ac:dyDescent="0.25">
      <c r="A399" s="74" t="s">
        <v>785</v>
      </c>
      <c r="B399" s="74" t="s">
        <v>786</v>
      </c>
      <c r="C399" s="544" t="s">
        <v>787</v>
      </c>
      <c r="D399" s="74" t="s">
        <v>788</v>
      </c>
      <c r="E399" s="449" t="s">
        <v>791</v>
      </c>
      <c r="F399" s="74" t="s">
        <v>792</v>
      </c>
      <c r="G399" s="74" t="s">
        <v>2047</v>
      </c>
      <c r="H399" s="74" t="s">
        <v>2048</v>
      </c>
      <c r="I399" s="444">
        <v>0</v>
      </c>
      <c r="J399" s="444">
        <v>0</v>
      </c>
      <c r="K399" s="444">
        <v>185790000</v>
      </c>
      <c r="L399" s="444">
        <v>185790000</v>
      </c>
      <c r="M399" s="444">
        <v>0</v>
      </c>
      <c r="N399" s="444">
        <v>0</v>
      </c>
      <c r="O399" s="447" t="s">
        <v>2146</v>
      </c>
      <c r="P399" s="517"/>
    </row>
    <row r="400" spans="1:21" s="445" customFormat="1" x14ac:dyDescent="0.25">
      <c r="A400" s="74" t="s">
        <v>785</v>
      </c>
      <c r="B400" s="74" t="s">
        <v>786</v>
      </c>
      <c r="C400" s="544" t="s">
        <v>787</v>
      </c>
      <c r="D400" s="74" t="s">
        <v>788</v>
      </c>
      <c r="E400" s="449" t="s">
        <v>791</v>
      </c>
      <c r="F400" s="74" t="s">
        <v>792</v>
      </c>
      <c r="G400" s="74" t="s">
        <v>2049</v>
      </c>
      <c r="H400" s="74" t="s">
        <v>2050</v>
      </c>
      <c r="I400" s="444">
        <v>0</v>
      </c>
      <c r="J400" s="444">
        <v>0</v>
      </c>
      <c r="K400" s="444">
        <v>0</v>
      </c>
      <c r="L400" s="444">
        <v>2458980000</v>
      </c>
      <c r="M400" s="444">
        <v>0</v>
      </c>
      <c r="N400" s="444">
        <v>2458980000</v>
      </c>
      <c r="O400" s="447" t="s">
        <v>1697</v>
      </c>
      <c r="P400" s="517"/>
    </row>
    <row r="401" spans="1:16" s="445" customFormat="1" x14ac:dyDescent="0.25">
      <c r="A401" s="74" t="s">
        <v>785</v>
      </c>
      <c r="B401" s="74" t="s">
        <v>786</v>
      </c>
      <c r="C401" s="544" t="s">
        <v>787</v>
      </c>
      <c r="D401" s="74" t="s">
        <v>788</v>
      </c>
      <c r="E401" s="449" t="s">
        <v>791</v>
      </c>
      <c r="F401" s="74" t="s">
        <v>792</v>
      </c>
      <c r="G401" s="74" t="s">
        <v>2051</v>
      </c>
      <c r="H401" s="74" t="s">
        <v>2052</v>
      </c>
      <c r="I401" s="444">
        <v>0</v>
      </c>
      <c r="J401" s="444">
        <v>0</v>
      </c>
      <c r="K401" s="444">
        <v>30000000</v>
      </c>
      <c r="L401" s="444">
        <v>30000000</v>
      </c>
      <c r="M401" s="444">
        <v>0</v>
      </c>
      <c r="N401" s="444">
        <v>0</v>
      </c>
      <c r="O401" s="447" t="s">
        <v>2146</v>
      </c>
      <c r="P401" s="517"/>
    </row>
    <row r="402" spans="1:16" s="445" customFormat="1" x14ac:dyDescent="0.25">
      <c r="A402" s="74" t="s">
        <v>785</v>
      </c>
      <c r="B402" s="74" t="s">
        <v>786</v>
      </c>
      <c r="C402" s="544" t="s">
        <v>787</v>
      </c>
      <c r="D402" s="74" t="s">
        <v>788</v>
      </c>
      <c r="E402" s="449" t="s">
        <v>791</v>
      </c>
      <c r="F402" s="74" t="s">
        <v>792</v>
      </c>
      <c r="G402" s="74" t="s">
        <v>2053</v>
      </c>
      <c r="H402" s="74" t="s">
        <v>2054</v>
      </c>
      <c r="I402" s="444">
        <v>0</v>
      </c>
      <c r="J402" s="444">
        <v>0</v>
      </c>
      <c r="K402" s="444">
        <v>45000000</v>
      </c>
      <c r="L402" s="444">
        <v>45000000</v>
      </c>
      <c r="M402" s="444">
        <v>0</v>
      </c>
      <c r="N402" s="444">
        <v>0</v>
      </c>
      <c r="O402" s="447" t="s">
        <v>2146</v>
      </c>
      <c r="P402" s="517"/>
    </row>
    <row r="403" spans="1:16" s="445" customFormat="1" x14ac:dyDescent="0.25">
      <c r="A403" s="74" t="s">
        <v>785</v>
      </c>
      <c r="B403" s="74" t="s">
        <v>786</v>
      </c>
      <c r="C403" s="544" t="s">
        <v>787</v>
      </c>
      <c r="D403" s="74" t="s">
        <v>788</v>
      </c>
      <c r="E403" s="449" t="s">
        <v>791</v>
      </c>
      <c r="F403" s="74" t="s">
        <v>792</v>
      </c>
      <c r="G403" s="74" t="s">
        <v>2055</v>
      </c>
      <c r="H403" s="74" t="s">
        <v>2056</v>
      </c>
      <c r="I403" s="444">
        <v>0</v>
      </c>
      <c r="J403" s="444">
        <v>0</v>
      </c>
      <c r="K403" s="444">
        <v>0</v>
      </c>
      <c r="L403" s="444">
        <v>600000000</v>
      </c>
      <c r="M403" s="444">
        <v>0</v>
      </c>
      <c r="N403" s="444">
        <v>600000000</v>
      </c>
      <c r="O403" s="447" t="s">
        <v>1697</v>
      </c>
      <c r="P403" s="517"/>
    </row>
    <row r="404" spans="1:16" s="445" customFormat="1" x14ac:dyDescent="0.25">
      <c r="A404" s="74" t="s">
        <v>785</v>
      </c>
      <c r="B404" s="74" t="s">
        <v>786</v>
      </c>
      <c r="C404" s="544" t="s">
        <v>787</v>
      </c>
      <c r="D404" s="74" t="s">
        <v>788</v>
      </c>
      <c r="E404" s="449" t="s">
        <v>791</v>
      </c>
      <c r="F404" s="74" t="s">
        <v>792</v>
      </c>
      <c r="G404" s="74" t="s">
        <v>2057</v>
      </c>
      <c r="H404" s="74" t="s">
        <v>2058</v>
      </c>
      <c r="I404" s="444">
        <v>0</v>
      </c>
      <c r="J404" s="444">
        <v>0</v>
      </c>
      <c r="K404" s="444">
        <v>1348000000</v>
      </c>
      <c r="L404" s="444">
        <v>1348000000</v>
      </c>
      <c r="M404" s="444">
        <v>0</v>
      </c>
      <c r="N404" s="444">
        <v>0</v>
      </c>
      <c r="O404" s="447" t="s">
        <v>2146</v>
      </c>
      <c r="P404" s="517"/>
    </row>
    <row r="405" spans="1:16" s="445" customFormat="1" x14ac:dyDescent="0.25">
      <c r="A405" s="74" t="s">
        <v>785</v>
      </c>
      <c r="B405" s="74" t="s">
        <v>786</v>
      </c>
      <c r="C405" s="544" t="s">
        <v>787</v>
      </c>
      <c r="D405" s="74" t="s">
        <v>788</v>
      </c>
      <c r="E405" s="449" t="s">
        <v>791</v>
      </c>
      <c r="F405" s="74" t="s">
        <v>792</v>
      </c>
      <c r="G405" s="74" t="s">
        <v>1827</v>
      </c>
      <c r="H405" s="74" t="s">
        <v>1828</v>
      </c>
      <c r="I405" s="444">
        <v>0</v>
      </c>
      <c r="J405" s="444">
        <v>0</v>
      </c>
      <c r="K405" s="444">
        <v>976074300</v>
      </c>
      <c r="L405" s="444">
        <v>976074300</v>
      </c>
      <c r="M405" s="444">
        <v>0</v>
      </c>
      <c r="N405" s="444">
        <v>0</v>
      </c>
      <c r="O405" s="447" t="s">
        <v>2146</v>
      </c>
      <c r="P405" s="517"/>
    </row>
    <row r="406" spans="1:16" s="445" customFormat="1" x14ac:dyDescent="0.25">
      <c r="A406" s="74" t="s">
        <v>785</v>
      </c>
      <c r="B406" s="74" t="s">
        <v>786</v>
      </c>
      <c r="C406" s="544" t="s">
        <v>787</v>
      </c>
      <c r="D406" s="74" t="s">
        <v>788</v>
      </c>
      <c r="E406" s="449" t="s">
        <v>791</v>
      </c>
      <c r="F406" s="74" t="s">
        <v>792</v>
      </c>
      <c r="G406" s="74" t="s">
        <v>526</v>
      </c>
      <c r="H406" s="74" t="s">
        <v>527</v>
      </c>
      <c r="I406" s="444">
        <v>0</v>
      </c>
      <c r="J406" s="444">
        <v>0</v>
      </c>
      <c r="K406" s="444">
        <v>16650000000</v>
      </c>
      <c r="L406" s="444">
        <v>16650000000</v>
      </c>
      <c r="M406" s="444">
        <v>0</v>
      </c>
      <c r="N406" s="444">
        <v>0</v>
      </c>
      <c r="O406" s="447" t="s">
        <v>2146</v>
      </c>
      <c r="P406" s="517"/>
    </row>
    <row r="407" spans="1:16" s="445" customFormat="1" x14ac:dyDescent="0.25">
      <c r="A407" s="74" t="s">
        <v>785</v>
      </c>
      <c r="B407" s="74" t="s">
        <v>786</v>
      </c>
      <c r="C407" s="544" t="s">
        <v>787</v>
      </c>
      <c r="D407" s="74" t="s">
        <v>788</v>
      </c>
      <c r="E407" s="449" t="s">
        <v>791</v>
      </c>
      <c r="F407" s="74" t="s">
        <v>792</v>
      </c>
      <c r="G407" s="74" t="s">
        <v>2059</v>
      </c>
      <c r="H407" s="74" t="s">
        <v>2060</v>
      </c>
      <c r="I407" s="444">
        <v>0</v>
      </c>
      <c r="J407" s="444">
        <v>0</v>
      </c>
      <c r="K407" s="444">
        <v>5799104300</v>
      </c>
      <c r="L407" s="444">
        <v>5830964300</v>
      </c>
      <c r="M407" s="444">
        <v>0</v>
      </c>
      <c r="N407" s="444">
        <v>31860000</v>
      </c>
      <c r="O407" s="447" t="s">
        <v>1697</v>
      </c>
      <c r="P407" s="517"/>
    </row>
    <row r="408" spans="1:16" s="445" customFormat="1" x14ac:dyDescent="0.25">
      <c r="A408" s="74" t="s">
        <v>785</v>
      </c>
      <c r="B408" s="74" t="s">
        <v>786</v>
      </c>
      <c r="C408" s="544" t="s">
        <v>787</v>
      </c>
      <c r="D408" s="74" t="s">
        <v>788</v>
      </c>
      <c r="E408" s="449" t="s">
        <v>791</v>
      </c>
      <c r="F408" s="74" t="s">
        <v>792</v>
      </c>
      <c r="G408" s="74" t="s">
        <v>940</v>
      </c>
      <c r="H408" s="74" t="s">
        <v>941</v>
      </c>
      <c r="I408" s="444">
        <v>0</v>
      </c>
      <c r="J408" s="444">
        <v>118250000</v>
      </c>
      <c r="K408" s="444">
        <v>118250000</v>
      </c>
      <c r="L408" s="444">
        <v>0</v>
      </c>
      <c r="M408" s="444">
        <v>0</v>
      </c>
      <c r="N408" s="444">
        <v>0</v>
      </c>
      <c r="O408" s="447" t="s">
        <v>2146</v>
      </c>
      <c r="P408" s="517"/>
    </row>
    <row r="409" spans="1:16" s="445" customFormat="1" x14ac:dyDescent="0.25">
      <c r="A409" s="74" t="s">
        <v>785</v>
      </c>
      <c r="B409" s="74" t="s">
        <v>786</v>
      </c>
      <c r="C409" s="544" t="s">
        <v>787</v>
      </c>
      <c r="D409" s="74" t="s">
        <v>788</v>
      </c>
      <c r="E409" s="449" t="s">
        <v>791</v>
      </c>
      <c r="F409" s="74" t="s">
        <v>792</v>
      </c>
      <c r="G409" s="74" t="s">
        <v>2061</v>
      </c>
      <c r="H409" s="74" t="s">
        <v>2062</v>
      </c>
      <c r="I409" s="444">
        <v>0</v>
      </c>
      <c r="J409" s="444">
        <v>0</v>
      </c>
      <c r="K409" s="444">
        <v>930400000</v>
      </c>
      <c r="L409" s="444">
        <v>930400000</v>
      </c>
      <c r="M409" s="444">
        <v>0</v>
      </c>
      <c r="N409" s="444">
        <v>0</v>
      </c>
      <c r="O409" s="447" t="s">
        <v>2146</v>
      </c>
      <c r="P409" s="517"/>
    </row>
    <row r="410" spans="1:16" s="445" customFormat="1" x14ac:dyDescent="0.25">
      <c r="A410" s="74" t="s">
        <v>785</v>
      </c>
      <c r="B410" s="74" t="s">
        <v>786</v>
      </c>
      <c r="C410" s="544" t="s">
        <v>787</v>
      </c>
      <c r="D410" s="74" t="s">
        <v>788</v>
      </c>
      <c r="E410" s="449" t="s">
        <v>791</v>
      </c>
      <c r="F410" s="74" t="s">
        <v>792</v>
      </c>
      <c r="G410" s="74" t="s">
        <v>1897</v>
      </c>
      <c r="H410" s="74" t="s">
        <v>1898</v>
      </c>
      <c r="I410" s="444">
        <v>0</v>
      </c>
      <c r="J410" s="444">
        <v>0</v>
      </c>
      <c r="K410" s="444">
        <v>5927552000</v>
      </c>
      <c r="L410" s="444">
        <v>5927552000</v>
      </c>
      <c r="M410" s="444">
        <v>0</v>
      </c>
      <c r="N410" s="444">
        <v>0</v>
      </c>
      <c r="O410" s="447" t="s">
        <v>2146</v>
      </c>
      <c r="P410" s="517"/>
    </row>
    <row r="411" spans="1:16" s="445" customFormat="1" x14ac:dyDescent="0.25">
      <c r="A411" s="74" t="s">
        <v>785</v>
      </c>
      <c r="B411" s="74" t="s">
        <v>786</v>
      </c>
      <c r="C411" s="544" t="s">
        <v>787</v>
      </c>
      <c r="D411" s="74" t="s">
        <v>788</v>
      </c>
      <c r="E411" s="449" t="s">
        <v>791</v>
      </c>
      <c r="F411" s="74" t="s">
        <v>792</v>
      </c>
      <c r="G411" s="74" t="s">
        <v>2063</v>
      </c>
      <c r="H411" s="74" t="s">
        <v>2064</v>
      </c>
      <c r="I411" s="444">
        <v>0</v>
      </c>
      <c r="J411" s="444">
        <v>0</v>
      </c>
      <c r="K411" s="444">
        <v>4303900000</v>
      </c>
      <c r="L411" s="444">
        <v>4303900000</v>
      </c>
      <c r="M411" s="444">
        <v>0</v>
      </c>
      <c r="N411" s="444">
        <v>0</v>
      </c>
      <c r="O411" s="447" t="s">
        <v>2146</v>
      </c>
      <c r="P411" s="517"/>
    </row>
    <row r="412" spans="1:16" s="445" customFormat="1" x14ac:dyDescent="0.25">
      <c r="A412" s="74" t="s">
        <v>785</v>
      </c>
      <c r="B412" s="74" t="s">
        <v>786</v>
      </c>
      <c r="C412" s="544" t="s">
        <v>787</v>
      </c>
      <c r="D412" s="74" t="s">
        <v>788</v>
      </c>
      <c r="E412" s="449" t="s">
        <v>791</v>
      </c>
      <c r="F412" s="74" t="s">
        <v>792</v>
      </c>
      <c r="G412" s="74" t="s">
        <v>2065</v>
      </c>
      <c r="H412" s="74" t="s">
        <v>2066</v>
      </c>
      <c r="I412" s="444">
        <v>0</v>
      </c>
      <c r="J412" s="444">
        <v>0</v>
      </c>
      <c r="K412" s="444">
        <v>622566400</v>
      </c>
      <c r="L412" s="444">
        <v>622566400</v>
      </c>
      <c r="M412" s="444">
        <v>0</v>
      </c>
      <c r="N412" s="444">
        <v>0</v>
      </c>
      <c r="O412" s="447" t="s">
        <v>2146</v>
      </c>
      <c r="P412" s="517"/>
    </row>
    <row r="413" spans="1:16" s="445" customFormat="1" x14ac:dyDescent="0.25">
      <c r="A413" s="74" t="s">
        <v>785</v>
      </c>
      <c r="B413" s="74" t="s">
        <v>786</v>
      </c>
      <c r="C413" s="544" t="s">
        <v>787</v>
      </c>
      <c r="D413" s="74" t="s">
        <v>788</v>
      </c>
      <c r="E413" s="449" t="s">
        <v>791</v>
      </c>
      <c r="F413" s="74" t="s">
        <v>792</v>
      </c>
      <c r="G413" s="74" t="s">
        <v>1899</v>
      </c>
      <c r="H413" s="74" t="s">
        <v>1900</v>
      </c>
      <c r="I413" s="444">
        <v>0</v>
      </c>
      <c r="J413" s="444">
        <v>0</v>
      </c>
      <c r="K413" s="444">
        <v>14399000000</v>
      </c>
      <c r="L413" s="444">
        <v>14399000000</v>
      </c>
      <c r="M413" s="444">
        <v>0</v>
      </c>
      <c r="N413" s="444">
        <v>0</v>
      </c>
      <c r="O413" s="447" t="s">
        <v>2146</v>
      </c>
      <c r="P413" s="517"/>
    </row>
    <row r="414" spans="1:16" s="445" customFormat="1" x14ac:dyDescent="0.25">
      <c r="A414" s="74" t="s">
        <v>785</v>
      </c>
      <c r="B414" s="74" t="s">
        <v>786</v>
      </c>
      <c r="C414" s="544" t="s">
        <v>787</v>
      </c>
      <c r="D414" s="74" t="s">
        <v>788</v>
      </c>
      <c r="E414" s="449" t="s">
        <v>791</v>
      </c>
      <c r="F414" s="74" t="s">
        <v>792</v>
      </c>
      <c r="G414" s="74" t="s">
        <v>1901</v>
      </c>
      <c r="H414" s="74" t="s">
        <v>1902</v>
      </c>
      <c r="I414" s="444">
        <v>0</v>
      </c>
      <c r="J414" s="444">
        <v>0</v>
      </c>
      <c r="K414" s="444">
        <v>3100000000</v>
      </c>
      <c r="L414" s="444">
        <v>3100000000</v>
      </c>
      <c r="M414" s="444">
        <v>0</v>
      </c>
      <c r="N414" s="444">
        <v>0</v>
      </c>
      <c r="O414" s="447" t="s">
        <v>2146</v>
      </c>
      <c r="P414" s="517"/>
    </row>
    <row r="415" spans="1:16" s="445" customFormat="1" x14ac:dyDescent="0.25">
      <c r="A415" s="74" t="s">
        <v>785</v>
      </c>
      <c r="B415" s="74" t="s">
        <v>786</v>
      </c>
      <c r="C415" s="544" t="s">
        <v>787</v>
      </c>
      <c r="D415" s="74" t="s">
        <v>788</v>
      </c>
      <c r="E415" s="449" t="s">
        <v>791</v>
      </c>
      <c r="F415" s="74" t="s">
        <v>792</v>
      </c>
      <c r="G415" s="74" t="s">
        <v>1903</v>
      </c>
      <c r="H415" s="74" t="s">
        <v>1904</v>
      </c>
      <c r="I415" s="444">
        <v>0</v>
      </c>
      <c r="J415" s="444">
        <v>0</v>
      </c>
      <c r="K415" s="444">
        <v>307000000</v>
      </c>
      <c r="L415" s="444">
        <v>307000000</v>
      </c>
      <c r="M415" s="444">
        <v>0</v>
      </c>
      <c r="N415" s="444">
        <v>0</v>
      </c>
      <c r="O415" s="447" t="s">
        <v>2146</v>
      </c>
      <c r="P415" s="517"/>
    </row>
    <row r="416" spans="1:16" s="445" customFormat="1" x14ac:dyDescent="0.25">
      <c r="A416" s="74" t="s">
        <v>785</v>
      </c>
      <c r="B416" s="74" t="s">
        <v>786</v>
      </c>
      <c r="C416" s="544" t="s">
        <v>787</v>
      </c>
      <c r="D416" s="74" t="s">
        <v>788</v>
      </c>
      <c r="E416" s="449" t="s">
        <v>791</v>
      </c>
      <c r="F416" s="74" t="s">
        <v>792</v>
      </c>
      <c r="G416" s="74" t="s">
        <v>1905</v>
      </c>
      <c r="H416" s="74" t="s">
        <v>1906</v>
      </c>
      <c r="I416" s="444">
        <v>0</v>
      </c>
      <c r="J416" s="444">
        <v>0</v>
      </c>
      <c r="K416" s="444">
        <v>107000000</v>
      </c>
      <c r="L416" s="444">
        <v>107000000</v>
      </c>
      <c r="M416" s="444">
        <v>0</v>
      </c>
      <c r="N416" s="444">
        <v>0</v>
      </c>
      <c r="O416" s="447" t="s">
        <v>2146</v>
      </c>
      <c r="P416" s="517"/>
    </row>
    <row r="417" spans="1:16" s="445" customFormat="1" x14ac:dyDescent="0.25">
      <c r="A417" s="74" t="s">
        <v>785</v>
      </c>
      <c r="B417" s="74" t="s">
        <v>786</v>
      </c>
      <c r="C417" s="544" t="s">
        <v>787</v>
      </c>
      <c r="D417" s="74" t="s">
        <v>788</v>
      </c>
      <c r="E417" s="449" t="s">
        <v>791</v>
      </c>
      <c r="F417" s="74" t="s">
        <v>792</v>
      </c>
      <c r="G417" s="74" t="s">
        <v>1907</v>
      </c>
      <c r="H417" s="74" t="s">
        <v>1908</v>
      </c>
      <c r="I417" s="444">
        <v>0</v>
      </c>
      <c r="J417" s="444">
        <v>0</v>
      </c>
      <c r="K417" s="444">
        <v>73000000</v>
      </c>
      <c r="L417" s="444">
        <v>73000000</v>
      </c>
      <c r="M417" s="444">
        <v>0</v>
      </c>
      <c r="N417" s="444">
        <v>0</v>
      </c>
      <c r="O417" s="447" t="s">
        <v>2146</v>
      </c>
      <c r="P417" s="517"/>
    </row>
    <row r="418" spans="1:16" s="445" customFormat="1" x14ac:dyDescent="0.25">
      <c r="A418" s="74" t="s">
        <v>785</v>
      </c>
      <c r="B418" s="74" t="s">
        <v>786</v>
      </c>
      <c r="C418" s="544" t="s">
        <v>787</v>
      </c>
      <c r="D418" s="74" t="s">
        <v>788</v>
      </c>
      <c r="E418" s="449" t="s">
        <v>791</v>
      </c>
      <c r="F418" s="74" t="s">
        <v>792</v>
      </c>
      <c r="G418" s="74" t="s">
        <v>1822</v>
      </c>
      <c r="H418" s="74" t="s">
        <v>1823</v>
      </c>
      <c r="I418" s="444">
        <v>0</v>
      </c>
      <c r="J418" s="444">
        <v>0</v>
      </c>
      <c r="K418" s="444">
        <v>0</v>
      </c>
      <c r="L418" s="444">
        <v>151000000</v>
      </c>
      <c r="M418" s="444">
        <v>0</v>
      </c>
      <c r="N418" s="444">
        <v>151000000</v>
      </c>
      <c r="O418" s="447" t="s">
        <v>1697</v>
      </c>
      <c r="P418" s="517"/>
    </row>
    <row r="419" spans="1:16" s="445" customFormat="1" x14ac:dyDescent="0.25">
      <c r="A419" s="74" t="s">
        <v>785</v>
      </c>
      <c r="B419" s="74" t="s">
        <v>786</v>
      </c>
      <c r="C419" s="544" t="s">
        <v>787</v>
      </c>
      <c r="D419" s="74" t="s">
        <v>788</v>
      </c>
      <c r="E419" s="449" t="s">
        <v>791</v>
      </c>
      <c r="F419" s="74" t="s">
        <v>792</v>
      </c>
      <c r="G419" s="74" t="s">
        <v>2067</v>
      </c>
      <c r="H419" s="74" t="s">
        <v>2068</v>
      </c>
      <c r="I419" s="444">
        <v>0</v>
      </c>
      <c r="J419" s="444">
        <v>0</v>
      </c>
      <c r="K419" s="444">
        <v>4511684000</v>
      </c>
      <c r="L419" s="444">
        <v>4511684000</v>
      </c>
      <c r="M419" s="444">
        <v>0</v>
      </c>
      <c r="N419" s="444">
        <v>0</v>
      </c>
      <c r="O419" s="447" t="s">
        <v>2146</v>
      </c>
      <c r="P419" s="517"/>
    </row>
    <row r="420" spans="1:16" s="445" customFormat="1" x14ac:dyDescent="0.25">
      <c r="A420" s="74" t="s">
        <v>785</v>
      </c>
      <c r="B420" s="74" t="s">
        <v>786</v>
      </c>
      <c r="C420" s="544" t="s">
        <v>787</v>
      </c>
      <c r="D420" s="74" t="s">
        <v>788</v>
      </c>
      <c r="E420" s="449" t="s">
        <v>791</v>
      </c>
      <c r="F420" s="74" t="s">
        <v>792</v>
      </c>
      <c r="G420" s="74" t="s">
        <v>2069</v>
      </c>
      <c r="H420" s="74" t="s">
        <v>2070</v>
      </c>
      <c r="I420" s="444">
        <v>0</v>
      </c>
      <c r="J420" s="444">
        <v>0</v>
      </c>
      <c r="K420" s="444">
        <v>330200000</v>
      </c>
      <c r="L420" s="444">
        <v>330200000</v>
      </c>
      <c r="M420" s="444">
        <v>0</v>
      </c>
      <c r="N420" s="444">
        <v>0</v>
      </c>
      <c r="O420" s="447" t="s">
        <v>2146</v>
      </c>
      <c r="P420" s="517"/>
    </row>
    <row r="421" spans="1:16" s="445" customFormat="1" x14ac:dyDescent="0.25">
      <c r="A421" s="74" t="s">
        <v>785</v>
      </c>
      <c r="B421" s="74" t="s">
        <v>786</v>
      </c>
      <c r="C421" s="544" t="s">
        <v>787</v>
      </c>
      <c r="D421" s="74" t="s">
        <v>788</v>
      </c>
      <c r="E421" s="449" t="s">
        <v>791</v>
      </c>
      <c r="F421" s="74" t="s">
        <v>792</v>
      </c>
      <c r="G421" s="74" t="s">
        <v>2071</v>
      </c>
      <c r="H421" s="74" t="s">
        <v>2072</v>
      </c>
      <c r="I421" s="444">
        <v>0</v>
      </c>
      <c r="J421" s="444">
        <v>0</v>
      </c>
      <c r="K421" s="444">
        <v>4315200000</v>
      </c>
      <c r="L421" s="444">
        <v>4315200000</v>
      </c>
      <c r="M421" s="444">
        <v>0</v>
      </c>
      <c r="N421" s="444">
        <v>0</v>
      </c>
      <c r="O421" s="447" t="s">
        <v>2146</v>
      </c>
      <c r="P421" s="517"/>
    </row>
    <row r="422" spans="1:16" s="445" customFormat="1" x14ac:dyDescent="0.25">
      <c r="A422" s="74" t="s">
        <v>785</v>
      </c>
      <c r="B422" s="74" t="s">
        <v>786</v>
      </c>
      <c r="C422" s="544" t="s">
        <v>787</v>
      </c>
      <c r="D422" s="74" t="s">
        <v>788</v>
      </c>
      <c r="E422" s="449" t="s">
        <v>791</v>
      </c>
      <c r="F422" s="74" t="s">
        <v>792</v>
      </c>
      <c r="G422" s="74" t="s">
        <v>1909</v>
      </c>
      <c r="H422" s="74" t="s">
        <v>1910</v>
      </c>
      <c r="I422" s="444">
        <v>0</v>
      </c>
      <c r="J422" s="444">
        <v>0</v>
      </c>
      <c r="K422" s="444">
        <v>3970000000</v>
      </c>
      <c r="L422" s="444">
        <v>4164270000</v>
      </c>
      <c r="M422" s="444">
        <v>0</v>
      </c>
      <c r="N422" s="444">
        <v>194270000</v>
      </c>
      <c r="O422" s="447" t="s">
        <v>1697</v>
      </c>
      <c r="P422" s="517"/>
    </row>
    <row r="423" spans="1:16" s="445" customFormat="1" x14ac:dyDescent="0.25">
      <c r="A423" s="74" t="s">
        <v>785</v>
      </c>
      <c r="B423" s="74" t="s">
        <v>786</v>
      </c>
      <c r="C423" s="544" t="s">
        <v>787</v>
      </c>
      <c r="D423" s="74" t="s">
        <v>788</v>
      </c>
      <c r="E423" s="449" t="s">
        <v>791</v>
      </c>
      <c r="F423" s="74" t="s">
        <v>792</v>
      </c>
      <c r="G423" s="74" t="s">
        <v>2073</v>
      </c>
      <c r="H423" s="74" t="s">
        <v>2074</v>
      </c>
      <c r="I423" s="444">
        <v>0</v>
      </c>
      <c r="J423" s="444">
        <v>0</v>
      </c>
      <c r="K423" s="444">
        <v>3889295000</v>
      </c>
      <c r="L423" s="444">
        <v>3889295000</v>
      </c>
      <c r="M423" s="444">
        <v>0</v>
      </c>
      <c r="N423" s="444">
        <v>0</v>
      </c>
      <c r="O423" s="447" t="s">
        <v>2146</v>
      </c>
      <c r="P423" s="517"/>
    </row>
    <row r="424" spans="1:16" s="445" customFormat="1" x14ac:dyDescent="0.25">
      <c r="A424" s="74" t="s">
        <v>785</v>
      </c>
      <c r="B424" s="74" t="s">
        <v>786</v>
      </c>
      <c r="C424" s="544" t="s">
        <v>787</v>
      </c>
      <c r="D424" s="74" t="s">
        <v>788</v>
      </c>
      <c r="E424" s="449" t="s">
        <v>791</v>
      </c>
      <c r="F424" s="74" t="s">
        <v>792</v>
      </c>
      <c r="G424" s="74" t="s">
        <v>2075</v>
      </c>
      <c r="H424" s="74" t="s">
        <v>2076</v>
      </c>
      <c r="I424" s="444">
        <v>0</v>
      </c>
      <c r="J424" s="444">
        <v>0</v>
      </c>
      <c r="K424" s="444">
        <v>438646000</v>
      </c>
      <c r="L424" s="444">
        <v>438646000</v>
      </c>
      <c r="M424" s="444">
        <v>0</v>
      </c>
      <c r="N424" s="444">
        <v>0</v>
      </c>
      <c r="O424" s="447" t="s">
        <v>2146</v>
      </c>
      <c r="P424" s="517"/>
    </row>
    <row r="425" spans="1:16" s="445" customFormat="1" x14ac:dyDescent="0.25">
      <c r="A425" s="74" t="s">
        <v>785</v>
      </c>
      <c r="B425" s="74" t="s">
        <v>786</v>
      </c>
      <c r="C425" s="544" t="s">
        <v>787</v>
      </c>
      <c r="D425" s="74" t="s">
        <v>788</v>
      </c>
      <c r="E425" s="449" t="s">
        <v>791</v>
      </c>
      <c r="F425" s="74" t="s">
        <v>792</v>
      </c>
      <c r="G425" s="74" t="s">
        <v>2077</v>
      </c>
      <c r="H425" s="74" t="s">
        <v>2078</v>
      </c>
      <c r="I425" s="444">
        <v>0</v>
      </c>
      <c r="J425" s="444">
        <v>0</v>
      </c>
      <c r="K425" s="444">
        <v>3150000</v>
      </c>
      <c r="L425" s="444">
        <v>3150000</v>
      </c>
      <c r="M425" s="444">
        <v>0</v>
      </c>
      <c r="N425" s="444">
        <v>0</v>
      </c>
      <c r="O425" s="447" t="s">
        <v>2146</v>
      </c>
      <c r="P425" s="517"/>
    </row>
    <row r="426" spans="1:16" s="445" customFormat="1" x14ac:dyDescent="0.25">
      <c r="A426" s="74" t="s">
        <v>785</v>
      </c>
      <c r="B426" s="74" t="s">
        <v>786</v>
      </c>
      <c r="C426" s="544" t="s">
        <v>787</v>
      </c>
      <c r="D426" s="74" t="s">
        <v>788</v>
      </c>
      <c r="E426" s="449" t="s">
        <v>791</v>
      </c>
      <c r="F426" s="74" t="s">
        <v>792</v>
      </c>
      <c r="G426" s="74" t="s">
        <v>2079</v>
      </c>
      <c r="H426" s="74" t="s">
        <v>2080</v>
      </c>
      <c r="I426" s="444">
        <v>0</v>
      </c>
      <c r="J426" s="444">
        <v>0</v>
      </c>
      <c r="K426" s="444">
        <v>250400000</v>
      </c>
      <c r="L426" s="444">
        <v>250400000</v>
      </c>
      <c r="M426" s="444">
        <v>0</v>
      </c>
      <c r="N426" s="444">
        <v>0</v>
      </c>
      <c r="O426" s="447" t="s">
        <v>2146</v>
      </c>
      <c r="P426" s="517"/>
    </row>
    <row r="427" spans="1:16" s="445" customFormat="1" x14ac:dyDescent="0.25">
      <c r="A427" s="74" t="s">
        <v>785</v>
      </c>
      <c r="B427" s="74" t="s">
        <v>786</v>
      </c>
      <c r="C427" s="544" t="s">
        <v>787</v>
      </c>
      <c r="D427" s="74" t="s">
        <v>788</v>
      </c>
      <c r="E427" s="449" t="s">
        <v>791</v>
      </c>
      <c r="F427" s="74" t="s">
        <v>792</v>
      </c>
      <c r="G427" s="74" t="s">
        <v>2081</v>
      </c>
      <c r="H427" s="74" t="s">
        <v>2082</v>
      </c>
      <c r="I427" s="444">
        <v>0</v>
      </c>
      <c r="J427" s="444">
        <v>0</v>
      </c>
      <c r="K427" s="444">
        <v>185377500</v>
      </c>
      <c r="L427" s="444">
        <v>185377500</v>
      </c>
      <c r="M427" s="444">
        <v>0</v>
      </c>
      <c r="N427" s="444">
        <v>0</v>
      </c>
      <c r="O427" s="447" t="s">
        <v>2146</v>
      </c>
      <c r="P427" s="517"/>
    </row>
    <row r="428" spans="1:16" s="445" customFormat="1" x14ac:dyDescent="0.25">
      <c r="A428" s="74" t="s">
        <v>785</v>
      </c>
      <c r="B428" s="74" t="s">
        <v>786</v>
      </c>
      <c r="C428" s="544" t="s">
        <v>787</v>
      </c>
      <c r="D428" s="74" t="s">
        <v>788</v>
      </c>
      <c r="E428" s="74" t="s">
        <v>942</v>
      </c>
      <c r="F428" s="74" t="s">
        <v>138</v>
      </c>
      <c r="G428" s="74" t="s">
        <v>943</v>
      </c>
      <c r="H428" s="74" t="s">
        <v>944</v>
      </c>
      <c r="I428" s="444">
        <v>0</v>
      </c>
      <c r="J428" s="444">
        <v>21896031</v>
      </c>
      <c r="K428" s="444">
        <v>567470711</v>
      </c>
      <c r="L428" s="444">
        <v>567472797</v>
      </c>
      <c r="M428" s="444">
        <v>0</v>
      </c>
      <c r="N428" s="444">
        <v>21898117</v>
      </c>
      <c r="O428" s="447" t="s">
        <v>2148</v>
      </c>
      <c r="P428" s="517"/>
    </row>
    <row r="429" spans="1:16" s="445" customFormat="1" x14ac:dyDescent="0.25">
      <c r="A429" s="74" t="s">
        <v>785</v>
      </c>
      <c r="B429" s="74" t="s">
        <v>786</v>
      </c>
      <c r="C429" s="544" t="s">
        <v>787</v>
      </c>
      <c r="D429" s="74" t="s">
        <v>788</v>
      </c>
      <c r="E429" s="74" t="s">
        <v>945</v>
      </c>
      <c r="F429" s="74" t="s">
        <v>946</v>
      </c>
      <c r="G429" s="74" t="s">
        <v>947</v>
      </c>
      <c r="H429" s="74" t="s">
        <v>948</v>
      </c>
      <c r="I429" s="444">
        <v>4708106</v>
      </c>
      <c r="J429" s="444">
        <v>0</v>
      </c>
      <c r="K429" s="444">
        <v>2700000</v>
      </c>
      <c r="L429" s="444">
        <v>7408106</v>
      </c>
      <c r="M429" s="444">
        <v>0</v>
      </c>
      <c r="N429" s="444">
        <v>0</v>
      </c>
      <c r="O429" s="447" t="s">
        <v>2148</v>
      </c>
      <c r="P429" s="517"/>
    </row>
    <row r="430" spans="1:16" s="445" customFormat="1" x14ac:dyDescent="0.25">
      <c r="A430" s="74" t="s">
        <v>785</v>
      </c>
      <c r="B430" s="74" t="s">
        <v>786</v>
      </c>
      <c r="C430" s="544" t="s">
        <v>787</v>
      </c>
      <c r="D430" s="74" t="s">
        <v>788</v>
      </c>
      <c r="E430" s="74" t="s">
        <v>945</v>
      </c>
      <c r="F430" s="74" t="s">
        <v>946</v>
      </c>
      <c r="G430" s="74" t="s">
        <v>943</v>
      </c>
      <c r="H430" s="74" t="s">
        <v>944</v>
      </c>
      <c r="I430" s="444">
        <v>0</v>
      </c>
      <c r="J430" s="444">
        <v>0</v>
      </c>
      <c r="K430" s="444">
        <v>5333332</v>
      </c>
      <c r="L430" s="444">
        <v>5333332</v>
      </c>
      <c r="M430" s="444">
        <v>0</v>
      </c>
      <c r="N430" s="444">
        <v>0</v>
      </c>
      <c r="O430" s="447" t="s">
        <v>2148</v>
      </c>
      <c r="P430" s="517"/>
    </row>
    <row r="431" spans="1:16" s="445" customFormat="1" x14ac:dyDescent="0.25">
      <c r="A431" s="74" t="s">
        <v>785</v>
      </c>
      <c r="B431" s="74" t="s">
        <v>786</v>
      </c>
      <c r="C431" s="544" t="s">
        <v>787</v>
      </c>
      <c r="D431" s="74" t="s">
        <v>788</v>
      </c>
      <c r="E431" s="74" t="s">
        <v>945</v>
      </c>
      <c r="F431" s="74" t="s">
        <v>946</v>
      </c>
      <c r="G431" s="74" t="s">
        <v>2083</v>
      </c>
      <c r="H431" s="74" t="s">
        <v>2084</v>
      </c>
      <c r="I431" s="444">
        <v>0</v>
      </c>
      <c r="J431" s="444">
        <v>0</v>
      </c>
      <c r="K431" s="444">
        <v>591834613</v>
      </c>
      <c r="L431" s="444">
        <v>591834613</v>
      </c>
      <c r="M431" s="444">
        <v>0</v>
      </c>
      <c r="N431" s="444">
        <v>0</v>
      </c>
      <c r="O431" s="447" t="s">
        <v>2148</v>
      </c>
      <c r="P431" s="517"/>
    </row>
    <row r="432" spans="1:16" s="445" customFormat="1" x14ac:dyDescent="0.25">
      <c r="A432" s="74" t="s">
        <v>785</v>
      </c>
      <c r="B432" s="74" t="s">
        <v>786</v>
      </c>
      <c r="C432" s="544" t="s">
        <v>787</v>
      </c>
      <c r="D432" s="74" t="s">
        <v>788</v>
      </c>
      <c r="E432" s="74" t="s">
        <v>949</v>
      </c>
      <c r="F432" s="74" t="s">
        <v>950</v>
      </c>
      <c r="G432" s="74" t="s">
        <v>526</v>
      </c>
      <c r="H432" s="74" t="s">
        <v>527</v>
      </c>
      <c r="I432" s="444">
        <v>940</v>
      </c>
      <c r="J432" s="444">
        <v>0</v>
      </c>
      <c r="K432" s="444">
        <v>3750000000</v>
      </c>
      <c r="L432" s="444">
        <v>3750000000</v>
      </c>
      <c r="M432" s="501">
        <v>940</v>
      </c>
      <c r="N432" s="444">
        <v>0</v>
      </c>
      <c r="O432" s="447" t="s">
        <v>2148</v>
      </c>
      <c r="P432" s="517"/>
    </row>
    <row r="433" spans="1:16" s="445" customFormat="1" x14ac:dyDescent="0.25">
      <c r="A433" s="74" t="s">
        <v>785</v>
      </c>
      <c r="B433" s="74" t="s">
        <v>786</v>
      </c>
      <c r="C433" s="544" t="s">
        <v>787</v>
      </c>
      <c r="D433" s="74" t="s">
        <v>788</v>
      </c>
      <c r="E433" s="74" t="s">
        <v>951</v>
      </c>
      <c r="F433" s="74" t="s">
        <v>952</v>
      </c>
      <c r="G433" s="74" t="s">
        <v>953</v>
      </c>
      <c r="H433" s="74" t="s">
        <v>954</v>
      </c>
      <c r="I433" s="444">
        <v>0</v>
      </c>
      <c r="J433" s="444">
        <v>183201805</v>
      </c>
      <c r="K433" s="444">
        <v>3632029950</v>
      </c>
      <c r="L433" s="444">
        <v>3734685986</v>
      </c>
      <c r="M433" s="444">
        <v>0</v>
      </c>
      <c r="N433" s="444">
        <v>285857841</v>
      </c>
      <c r="O433" s="447" t="s">
        <v>1702</v>
      </c>
      <c r="P433" s="517"/>
    </row>
    <row r="434" spans="1:16" s="445" customFormat="1" x14ac:dyDescent="0.25">
      <c r="A434" s="74" t="s">
        <v>785</v>
      </c>
      <c r="B434" s="74" t="s">
        <v>786</v>
      </c>
      <c r="C434" s="544" t="s">
        <v>787</v>
      </c>
      <c r="D434" s="74" t="s">
        <v>788</v>
      </c>
      <c r="E434" s="74" t="s">
        <v>951</v>
      </c>
      <c r="F434" s="74" t="s">
        <v>952</v>
      </c>
      <c r="G434" s="74" t="s">
        <v>955</v>
      </c>
      <c r="H434" s="74" t="s">
        <v>956</v>
      </c>
      <c r="I434" s="444">
        <v>0</v>
      </c>
      <c r="J434" s="444">
        <v>49666257</v>
      </c>
      <c r="K434" s="444">
        <v>868547129</v>
      </c>
      <c r="L434" s="444">
        <v>892030076</v>
      </c>
      <c r="M434" s="444">
        <v>0</v>
      </c>
      <c r="N434" s="444">
        <v>73149204</v>
      </c>
      <c r="O434" s="447" t="s">
        <v>1702</v>
      </c>
      <c r="P434" s="517"/>
    </row>
    <row r="435" spans="1:16" s="445" customFormat="1" x14ac:dyDescent="0.25">
      <c r="A435" s="74" t="s">
        <v>785</v>
      </c>
      <c r="B435" s="74" t="s">
        <v>786</v>
      </c>
      <c r="C435" s="544" t="s">
        <v>787</v>
      </c>
      <c r="D435" s="74" t="s">
        <v>788</v>
      </c>
      <c r="E435" s="74" t="s">
        <v>957</v>
      </c>
      <c r="F435" s="74" t="s">
        <v>137</v>
      </c>
      <c r="G435" s="74" t="s">
        <v>538</v>
      </c>
      <c r="H435" s="74" t="s">
        <v>539</v>
      </c>
      <c r="I435" s="444">
        <v>0</v>
      </c>
      <c r="J435" s="444">
        <v>212045100</v>
      </c>
      <c r="K435" s="444">
        <v>2372154232</v>
      </c>
      <c r="L435" s="444">
        <v>2251427263</v>
      </c>
      <c r="M435" s="444">
        <v>0</v>
      </c>
      <c r="N435" s="444">
        <v>91318131</v>
      </c>
      <c r="O435" s="447" t="s">
        <v>1703</v>
      </c>
      <c r="P435" s="517"/>
    </row>
    <row r="436" spans="1:16" s="445" customFormat="1" x14ac:dyDescent="0.25">
      <c r="A436" s="74" t="s">
        <v>785</v>
      </c>
      <c r="B436" s="74" t="s">
        <v>786</v>
      </c>
      <c r="C436" s="544" t="s">
        <v>787</v>
      </c>
      <c r="D436" s="74" t="s">
        <v>788</v>
      </c>
      <c r="E436" s="74" t="s">
        <v>957</v>
      </c>
      <c r="F436" s="74" t="s">
        <v>137</v>
      </c>
      <c r="G436" s="74" t="s">
        <v>540</v>
      </c>
      <c r="H436" s="74" t="s">
        <v>541</v>
      </c>
      <c r="I436" s="444">
        <v>0</v>
      </c>
      <c r="J436" s="444">
        <v>171771585</v>
      </c>
      <c r="K436" s="444">
        <v>1485136609</v>
      </c>
      <c r="L436" s="444">
        <v>1313365024</v>
      </c>
      <c r="M436" s="444">
        <v>0</v>
      </c>
      <c r="N436" s="444">
        <v>0</v>
      </c>
      <c r="O436" s="447" t="s">
        <v>1703</v>
      </c>
      <c r="P436" s="517"/>
    </row>
    <row r="437" spans="1:16" s="445" customFormat="1" x14ac:dyDescent="0.25">
      <c r="A437" s="74" t="s">
        <v>785</v>
      </c>
      <c r="B437" s="74" t="s">
        <v>786</v>
      </c>
      <c r="C437" s="544" t="s">
        <v>787</v>
      </c>
      <c r="D437" s="74" t="s">
        <v>788</v>
      </c>
      <c r="E437" s="74" t="s">
        <v>957</v>
      </c>
      <c r="F437" s="74" t="s">
        <v>137</v>
      </c>
      <c r="G437" s="74" t="s">
        <v>542</v>
      </c>
      <c r="H437" s="74" t="s">
        <v>543</v>
      </c>
      <c r="I437" s="444">
        <v>0</v>
      </c>
      <c r="J437" s="444">
        <v>135637609</v>
      </c>
      <c r="K437" s="444">
        <v>1855919875</v>
      </c>
      <c r="L437" s="444">
        <v>1853930202</v>
      </c>
      <c r="M437" s="444">
        <v>0</v>
      </c>
      <c r="N437" s="444">
        <v>133647936</v>
      </c>
      <c r="O437" s="447" t="s">
        <v>1703</v>
      </c>
      <c r="P437" s="517"/>
    </row>
    <row r="438" spans="1:16" s="445" customFormat="1" x14ac:dyDescent="0.25">
      <c r="A438" s="74" t="s">
        <v>785</v>
      </c>
      <c r="B438" s="74" t="s">
        <v>786</v>
      </c>
      <c r="C438" s="544" t="s">
        <v>787</v>
      </c>
      <c r="D438" s="74" t="s">
        <v>788</v>
      </c>
      <c r="E438" s="74" t="s">
        <v>957</v>
      </c>
      <c r="F438" s="74" t="s">
        <v>137</v>
      </c>
      <c r="G438" s="74" t="s">
        <v>530</v>
      </c>
      <c r="H438" s="74" t="s">
        <v>531</v>
      </c>
      <c r="I438" s="444">
        <v>0</v>
      </c>
      <c r="J438" s="444">
        <v>66924157</v>
      </c>
      <c r="K438" s="444">
        <v>748770228</v>
      </c>
      <c r="L438" s="444">
        <v>783894700</v>
      </c>
      <c r="M438" s="444">
        <v>0</v>
      </c>
      <c r="N438" s="444">
        <v>102048629</v>
      </c>
      <c r="O438" s="447" t="s">
        <v>1703</v>
      </c>
      <c r="P438" s="517"/>
    </row>
    <row r="439" spans="1:16" s="445" customFormat="1" x14ac:dyDescent="0.25">
      <c r="A439" s="74" t="s">
        <v>785</v>
      </c>
      <c r="B439" s="74" t="s">
        <v>786</v>
      </c>
      <c r="C439" s="544" t="s">
        <v>787</v>
      </c>
      <c r="D439" s="74" t="s">
        <v>788</v>
      </c>
      <c r="E439" s="74" t="s">
        <v>957</v>
      </c>
      <c r="F439" s="74" t="s">
        <v>137</v>
      </c>
      <c r="G439" s="74" t="s">
        <v>532</v>
      </c>
      <c r="H439" s="74" t="s">
        <v>533</v>
      </c>
      <c r="I439" s="444">
        <v>0</v>
      </c>
      <c r="J439" s="444">
        <v>75043889</v>
      </c>
      <c r="K439" s="444">
        <v>1068477582</v>
      </c>
      <c r="L439" s="444">
        <v>1135146744</v>
      </c>
      <c r="M439" s="444">
        <v>0</v>
      </c>
      <c r="N439" s="444">
        <v>141713051</v>
      </c>
      <c r="O439" s="447" t="s">
        <v>1703</v>
      </c>
      <c r="P439" s="517"/>
    </row>
    <row r="440" spans="1:16" s="445" customFormat="1" x14ac:dyDescent="0.25">
      <c r="A440" s="74" t="s">
        <v>785</v>
      </c>
      <c r="B440" s="74" t="s">
        <v>786</v>
      </c>
      <c r="C440" s="544" t="s">
        <v>787</v>
      </c>
      <c r="D440" s="74" t="s">
        <v>788</v>
      </c>
      <c r="E440" s="74" t="s">
        <v>957</v>
      </c>
      <c r="F440" s="74" t="s">
        <v>137</v>
      </c>
      <c r="G440" s="74" t="s">
        <v>544</v>
      </c>
      <c r="H440" s="74" t="s">
        <v>545</v>
      </c>
      <c r="I440" s="444">
        <v>1</v>
      </c>
      <c r="J440" s="444">
        <v>0</v>
      </c>
      <c r="K440" s="444">
        <v>0</v>
      </c>
      <c r="L440" s="444">
        <v>1</v>
      </c>
      <c r="M440" s="444">
        <v>0</v>
      </c>
      <c r="N440" s="444">
        <v>0</v>
      </c>
      <c r="O440" s="447" t="s">
        <v>1703</v>
      </c>
      <c r="P440" s="517"/>
    </row>
    <row r="441" spans="1:16" s="445" customFormat="1" x14ac:dyDescent="0.25">
      <c r="A441" s="74" t="s">
        <v>785</v>
      </c>
      <c r="B441" s="74" t="s">
        <v>786</v>
      </c>
      <c r="C441" s="544" t="s">
        <v>787</v>
      </c>
      <c r="D441" s="74" t="s">
        <v>788</v>
      </c>
      <c r="E441" s="74" t="s">
        <v>957</v>
      </c>
      <c r="F441" s="74" t="s">
        <v>137</v>
      </c>
      <c r="G441" s="74" t="s">
        <v>546</v>
      </c>
      <c r="H441" s="74" t="s">
        <v>547</v>
      </c>
      <c r="I441" s="444">
        <v>0</v>
      </c>
      <c r="J441" s="444">
        <v>114600786</v>
      </c>
      <c r="K441" s="444">
        <v>1071082716</v>
      </c>
      <c r="L441" s="444">
        <v>1054486991</v>
      </c>
      <c r="M441" s="444">
        <v>0</v>
      </c>
      <c r="N441" s="444">
        <v>98005061</v>
      </c>
      <c r="O441" s="447" t="s">
        <v>1703</v>
      </c>
      <c r="P441" s="517"/>
    </row>
    <row r="442" spans="1:16" s="445" customFormat="1" x14ac:dyDescent="0.25">
      <c r="A442" s="74" t="s">
        <v>785</v>
      </c>
      <c r="B442" s="74" t="s">
        <v>786</v>
      </c>
      <c r="C442" s="544" t="s">
        <v>787</v>
      </c>
      <c r="D442" s="74" t="s">
        <v>788</v>
      </c>
      <c r="E442" s="74" t="s">
        <v>957</v>
      </c>
      <c r="F442" s="74" t="s">
        <v>137</v>
      </c>
      <c r="G442" s="74" t="s">
        <v>958</v>
      </c>
      <c r="H442" s="74" t="s">
        <v>959</v>
      </c>
      <c r="I442" s="444">
        <v>0</v>
      </c>
      <c r="J442" s="444">
        <v>27334457</v>
      </c>
      <c r="K442" s="444">
        <v>607990662</v>
      </c>
      <c r="L442" s="444">
        <v>610868956</v>
      </c>
      <c r="M442" s="444">
        <v>0</v>
      </c>
      <c r="N442" s="444">
        <v>30212751</v>
      </c>
      <c r="O442" s="447" t="s">
        <v>1703</v>
      </c>
      <c r="P442" s="517"/>
    </row>
    <row r="443" spans="1:16" s="445" customFormat="1" x14ac:dyDescent="0.25">
      <c r="A443" s="74" t="s">
        <v>785</v>
      </c>
      <c r="B443" s="74" t="s">
        <v>786</v>
      </c>
      <c r="C443" s="544" t="s">
        <v>787</v>
      </c>
      <c r="D443" s="74" t="s">
        <v>788</v>
      </c>
      <c r="E443" s="74" t="s">
        <v>957</v>
      </c>
      <c r="F443" s="74" t="s">
        <v>137</v>
      </c>
      <c r="G443" s="74" t="s">
        <v>962</v>
      </c>
      <c r="H443" s="74" t="s">
        <v>963</v>
      </c>
      <c r="I443" s="444">
        <v>0</v>
      </c>
      <c r="J443" s="444">
        <v>55178604</v>
      </c>
      <c r="K443" s="444">
        <v>828057448</v>
      </c>
      <c r="L443" s="444">
        <v>861927613</v>
      </c>
      <c r="M443" s="444">
        <v>0</v>
      </c>
      <c r="N443" s="444">
        <v>89048769</v>
      </c>
      <c r="O443" s="447" t="s">
        <v>1703</v>
      </c>
      <c r="P443" s="517"/>
    </row>
    <row r="444" spans="1:16" s="445" customFormat="1" x14ac:dyDescent="0.25">
      <c r="A444" s="74" t="s">
        <v>785</v>
      </c>
      <c r="B444" s="74" t="s">
        <v>786</v>
      </c>
      <c r="C444" s="544" t="s">
        <v>787</v>
      </c>
      <c r="D444" s="74" t="s">
        <v>788</v>
      </c>
      <c r="E444" s="74" t="s">
        <v>957</v>
      </c>
      <c r="F444" s="74" t="s">
        <v>137</v>
      </c>
      <c r="G444" s="74" t="s">
        <v>964</v>
      </c>
      <c r="H444" s="74" t="s">
        <v>965</v>
      </c>
      <c r="I444" s="444">
        <v>0</v>
      </c>
      <c r="J444" s="444">
        <v>0</v>
      </c>
      <c r="K444" s="444">
        <v>41636029</v>
      </c>
      <c r="L444" s="444">
        <v>41636029</v>
      </c>
      <c r="M444" s="444">
        <v>0</v>
      </c>
      <c r="N444" s="444">
        <v>0</v>
      </c>
      <c r="O444" s="447" t="s">
        <v>1703</v>
      </c>
      <c r="P444" s="517"/>
    </row>
    <row r="445" spans="1:16" s="445" customFormat="1" x14ac:dyDescent="0.25">
      <c r="A445" s="74" t="s">
        <v>785</v>
      </c>
      <c r="B445" s="74" t="s">
        <v>786</v>
      </c>
      <c r="C445" s="544" t="s">
        <v>787</v>
      </c>
      <c r="D445" s="74" t="s">
        <v>788</v>
      </c>
      <c r="E445" s="74" t="s">
        <v>957</v>
      </c>
      <c r="F445" s="74" t="s">
        <v>137</v>
      </c>
      <c r="G445" s="74" t="s">
        <v>980</v>
      </c>
      <c r="H445" s="74" t="s">
        <v>981</v>
      </c>
      <c r="I445" s="444">
        <v>0</v>
      </c>
      <c r="J445" s="444">
        <v>0</v>
      </c>
      <c r="K445" s="444">
        <v>123800016</v>
      </c>
      <c r="L445" s="444">
        <v>123800016</v>
      </c>
      <c r="M445" s="444">
        <v>0</v>
      </c>
      <c r="N445" s="444">
        <v>0</v>
      </c>
      <c r="O445" s="447" t="s">
        <v>1703</v>
      </c>
      <c r="P445" s="517"/>
    </row>
    <row r="446" spans="1:16" s="445" customFormat="1" x14ac:dyDescent="0.25">
      <c r="A446" s="74" t="s">
        <v>785</v>
      </c>
      <c r="B446" s="74" t="s">
        <v>786</v>
      </c>
      <c r="C446" s="544" t="s">
        <v>787</v>
      </c>
      <c r="D446" s="74" t="s">
        <v>788</v>
      </c>
      <c r="E446" s="74" t="s">
        <v>957</v>
      </c>
      <c r="F446" s="74" t="s">
        <v>137</v>
      </c>
      <c r="G446" s="74" t="s">
        <v>986</v>
      </c>
      <c r="H446" s="74" t="s">
        <v>987</v>
      </c>
      <c r="I446" s="444">
        <v>0</v>
      </c>
      <c r="J446" s="444">
        <v>0</v>
      </c>
      <c r="K446" s="444">
        <v>51648348</v>
      </c>
      <c r="L446" s="444">
        <v>51648348</v>
      </c>
      <c r="M446" s="444">
        <v>0</v>
      </c>
      <c r="N446" s="444">
        <v>0</v>
      </c>
      <c r="O446" s="447" t="s">
        <v>1703</v>
      </c>
      <c r="P446" s="517"/>
    </row>
    <row r="447" spans="1:16" s="445" customFormat="1" x14ac:dyDescent="0.25">
      <c r="A447" s="74" t="s">
        <v>785</v>
      </c>
      <c r="B447" s="74" t="s">
        <v>786</v>
      </c>
      <c r="C447" s="544" t="s">
        <v>787</v>
      </c>
      <c r="D447" s="74" t="s">
        <v>788</v>
      </c>
      <c r="E447" s="74" t="s">
        <v>957</v>
      </c>
      <c r="F447" s="74" t="s">
        <v>137</v>
      </c>
      <c r="G447" s="74" t="s">
        <v>2085</v>
      </c>
      <c r="H447" s="74" t="s">
        <v>2086</v>
      </c>
      <c r="I447" s="444">
        <v>0</v>
      </c>
      <c r="J447" s="444">
        <v>0</v>
      </c>
      <c r="K447" s="444">
        <v>24300000</v>
      </c>
      <c r="L447" s="444">
        <v>24300000</v>
      </c>
      <c r="M447" s="444">
        <v>0</v>
      </c>
      <c r="N447" s="444">
        <v>0</v>
      </c>
      <c r="O447" s="447" t="s">
        <v>1703</v>
      </c>
      <c r="P447" s="517"/>
    </row>
    <row r="448" spans="1:16" s="445" customFormat="1" x14ac:dyDescent="0.25">
      <c r="A448" s="74" t="s">
        <v>785</v>
      </c>
      <c r="B448" s="74" t="s">
        <v>786</v>
      </c>
      <c r="C448" s="544" t="s">
        <v>787</v>
      </c>
      <c r="D448" s="74" t="s">
        <v>788</v>
      </c>
      <c r="E448" s="74" t="s">
        <v>957</v>
      </c>
      <c r="F448" s="74" t="s">
        <v>137</v>
      </c>
      <c r="G448" s="74" t="s">
        <v>1000</v>
      </c>
      <c r="H448" s="74" t="s">
        <v>1001</v>
      </c>
      <c r="I448" s="444">
        <v>0</v>
      </c>
      <c r="J448" s="444">
        <v>14229846</v>
      </c>
      <c r="K448" s="444">
        <v>14229846</v>
      </c>
      <c r="L448" s="444">
        <v>0</v>
      </c>
      <c r="M448" s="444">
        <v>0</v>
      </c>
      <c r="N448" s="444">
        <v>0</v>
      </c>
      <c r="O448" s="447" t="s">
        <v>1703</v>
      </c>
      <c r="P448" s="517"/>
    </row>
    <row r="449" spans="1:16" s="445" customFormat="1" x14ac:dyDescent="0.25">
      <c r="A449" s="74" t="s">
        <v>785</v>
      </c>
      <c r="B449" s="74" t="s">
        <v>786</v>
      </c>
      <c r="C449" s="544" t="s">
        <v>787</v>
      </c>
      <c r="D449" s="74" t="s">
        <v>788</v>
      </c>
      <c r="E449" s="74" t="s">
        <v>957</v>
      </c>
      <c r="F449" s="74" t="s">
        <v>137</v>
      </c>
      <c r="G449" s="74" t="s">
        <v>1004</v>
      </c>
      <c r="H449" s="74" t="s">
        <v>1005</v>
      </c>
      <c r="I449" s="444">
        <v>0</v>
      </c>
      <c r="J449" s="444">
        <v>0</v>
      </c>
      <c r="K449" s="444">
        <v>131937447</v>
      </c>
      <c r="L449" s="444">
        <v>131937447</v>
      </c>
      <c r="M449" s="444">
        <v>0</v>
      </c>
      <c r="N449" s="444">
        <v>0</v>
      </c>
      <c r="O449" s="447" t="s">
        <v>1703</v>
      </c>
      <c r="P449" s="517"/>
    </row>
    <row r="450" spans="1:16" s="445" customFormat="1" x14ac:dyDescent="0.25">
      <c r="A450" s="74" t="s">
        <v>785</v>
      </c>
      <c r="B450" s="74" t="s">
        <v>786</v>
      </c>
      <c r="C450" s="544" t="s">
        <v>787</v>
      </c>
      <c r="D450" s="74" t="s">
        <v>788</v>
      </c>
      <c r="E450" s="74" t="s">
        <v>957</v>
      </c>
      <c r="F450" s="74" t="s">
        <v>137</v>
      </c>
      <c r="G450" s="74" t="s">
        <v>1012</v>
      </c>
      <c r="H450" s="74" t="s">
        <v>1013</v>
      </c>
      <c r="I450" s="444">
        <v>3</v>
      </c>
      <c r="J450" s="444">
        <v>0</v>
      </c>
      <c r="K450" s="444">
        <v>0</v>
      </c>
      <c r="L450" s="444">
        <v>3</v>
      </c>
      <c r="M450" s="444">
        <v>0</v>
      </c>
      <c r="N450" s="444">
        <v>0</v>
      </c>
      <c r="O450" s="447" t="s">
        <v>1703</v>
      </c>
      <c r="P450" s="517"/>
    </row>
    <row r="451" spans="1:16" s="445" customFormat="1" x14ac:dyDescent="0.25">
      <c r="A451" s="74" t="s">
        <v>785</v>
      </c>
      <c r="B451" s="74" t="s">
        <v>786</v>
      </c>
      <c r="C451" s="544" t="s">
        <v>787</v>
      </c>
      <c r="D451" s="74" t="s">
        <v>788</v>
      </c>
      <c r="E451" s="74" t="s">
        <v>957</v>
      </c>
      <c r="F451" s="74" t="s">
        <v>137</v>
      </c>
      <c r="G451" s="74" t="s">
        <v>1018</v>
      </c>
      <c r="H451" s="74" t="s">
        <v>1019</v>
      </c>
      <c r="I451" s="444">
        <v>0</v>
      </c>
      <c r="J451" s="444">
        <v>0</v>
      </c>
      <c r="K451" s="444">
        <v>254292300</v>
      </c>
      <c r="L451" s="444">
        <v>254292300</v>
      </c>
      <c r="M451" s="444">
        <v>0</v>
      </c>
      <c r="N451" s="444">
        <v>0</v>
      </c>
      <c r="O451" s="447" t="s">
        <v>1703</v>
      </c>
      <c r="P451" s="517"/>
    </row>
    <row r="452" spans="1:16" s="445" customFormat="1" x14ac:dyDescent="0.25">
      <c r="A452" s="74" t="s">
        <v>785</v>
      </c>
      <c r="B452" s="74" t="s">
        <v>786</v>
      </c>
      <c r="C452" s="544" t="s">
        <v>787</v>
      </c>
      <c r="D452" s="74" t="s">
        <v>788</v>
      </c>
      <c r="E452" s="74" t="s">
        <v>957</v>
      </c>
      <c r="F452" s="74" t="s">
        <v>137</v>
      </c>
      <c r="G452" s="74" t="s">
        <v>1020</v>
      </c>
      <c r="H452" s="74" t="s">
        <v>1021</v>
      </c>
      <c r="I452" s="444">
        <v>0</v>
      </c>
      <c r="J452" s="444">
        <v>0</v>
      </c>
      <c r="K452" s="444">
        <v>275850000</v>
      </c>
      <c r="L452" s="444">
        <v>275850000</v>
      </c>
      <c r="M452" s="444">
        <v>0</v>
      </c>
      <c r="N452" s="444">
        <v>0</v>
      </c>
      <c r="O452" s="447" t="s">
        <v>1703</v>
      </c>
      <c r="P452" s="517"/>
    </row>
    <row r="453" spans="1:16" s="445" customFormat="1" x14ac:dyDescent="0.25">
      <c r="A453" s="74" t="s">
        <v>785</v>
      </c>
      <c r="B453" s="74" t="s">
        <v>786</v>
      </c>
      <c r="C453" s="544" t="s">
        <v>787</v>
      </c>
      <c r="D453" s="74" t="s">
        <v>788</v>
      </c>
      <c r="E453" s="74" t="s">
        <v>957</v>
      </c>
      <c r="F453" s="74" t="s">
        <v>137</v>
      </c>
      <c r="G453" s="74" t="s">
        <v>1022</v>
      </c>
      <c r="H453" s="74" t="s">
        <v>1023</v>
      </c>
      <c r="I453" s="444">
        <v>0</v>
      </c>
      <c r="J453" s="444">
        <v>0</v>
      </c>
      <c r="K453" s="444">
        <v>161325000</v>
      </c>
      <c r="L453" s="444">
        <v>161325000</v>
      </c>
      <c r="M453" s="444">
        <v>0</v>
      </c>
      <c r="N453" s="444">
        <v>0</v>
      </c>
      <c r="O453" s="447" t="s">
        <v>1703</v>
      </c>
      <c r="P453" s="517"/>
    </row>
    <row r="454" spans="1:16" s="445" customFormat="1" x14ac:dyDescent="0.25">
      <c r="A454" s="74" t="s">
        <v>785</v>
      </c>
      <c r="B454" s="74" t="s">
        <v>786</v>
      </c>
      <c r="C454" s="544" t="s">
        <v>787</v>
      </c>
      <c r="D454" s="74" t="s">
        <v>788</v>
      </c>
      <c r="E454" s="74" t="s">
        <v>957</v>
      </c>
      <c r="F454" s="74" t="s">
        <v>137</v>
      </c>
      <c r="G454" s="74" t="s">
        <v>1024</v>
      </c>
      <c r="H454" s="74" t="s">
        <v>1025</v>
      </c>
      <c r="I454" s="444">
        <v>0</v>
      </c>
      <c r="J454" s="444">
        <v>0</v>
      </c>
      <c r="K454" s="444">
        <v>164700000</v>
      </c>
      <c r="L454" s="444">
        <v>164700000</v>
      </c>
      <c r="M454" s="444">
        <v>0</v>
      </c>
      <c r="N454" s="444">
        <v>0</v>
      </c>
      <c r="O454" s="447" t="s">
        <v>1703</v>
      </c>
      <c r="P454" s="517"/>
    </row>
    <row r="455" spans="1:16" s="445" customFormat="1" x14ac:dyDescent="0.25">
      <c r="A455" s="74" t="s">
        <v>785</v>
      </c>
      <c r="B455" s="74" t="s">
        <v>786</v>
      </c>
      <c r="C455" s="544" t="s">
        <v>787</v>
      </c>
      <c r="D455" s="74" t="s">
        <v>788</v>
      </c>
      <c r="E455" s="74" t="s">
        <v>957</v>
      </c>
      <c r="F455" s="74" t="s">
        <v>137</v>
      </c>
      <c r="G455" s="74" t="s">
        <v>1026</v>
      </c>
      <c r="H455" s="74" t="s">
        <v>1027</v>
      </c>
      <c r="I455" s="444">
        <v>0</v>
      </c>
      <c r="J455" s="444">
        <v>0</v>
      </c>
      <c r="K455" s="444">
        <v>268866000</v>
      </c>
      <c r="L455" s="444">
        <v>268866000</v>
      </c>
      <c r="M455" s="444">
        <v>0</v>
      </c>
      <c r="N455" s="444">
        <v>0</v>
      </c>
      <c r="O455" s="447" t="s">
        <v>1703</v>
      </c>
      <c r="P455" s="517"/>
    </row>
    <row r="456" spans="1:16" s="445" customFormat="1" x14ac:dyDescent="0.25">
      <c r="A456" s="74" t="s">
        <v>785</v>
      </c>
      <c r="B456" s="74" t="s">
        <v>786</v>
      </c>
      <c r="C456" s="544" t="s">
        <v>787</v>
      </c>
      <c r="D456" s="74" t="s">
        <v>788</v>
      </c>
      <c r="E456" s="74" t="s">
        <v>957</v>
      </c>
      <c r="F456" s="74" t="s">
        <v>137</v>
      </c>
      <c r="G456" s="74" t="s">
        <v>1028</v>
      </c>
      <c r="H456" s="74" t="s">
        <v>1029</v>
      </c>
      <c r="I456" s="444">
        <v>0</v>
      </c>
      <c r="J456" s="444">
        <v>0</v>
      </c>
      <c r="K456" s="444">
        <v>184609200</v>
      </c>
      <c r="L456" s="444">
        <v>184609200</v>
      </c>
      <c r="M456" s="444">
        <v>0</v>
      </c>
      <c r="N456" s="444">
        <v>0</v>
      </c>
      <c r="O456" s="447" t="s">
        <v>1703</v>
      </c>
      <c r="P456" s="517"/>
    </row>
    <row r="457" spans="1:16" s="445" customFormat="1" x14ac:dyDescent="0.25">
      <c r="A457" s="74" t="s">
        <v>785</v>
      </c>
      <c r="B457" s="74" t="s">
        <v>786</v>
      </c>
      <c r="C457" s="544" t="s">
        <v>787</v>
      </c>
      <c r="D457" s="74" t="s">
        <v>788</v>
      </c>
      <c r="E457" s="74" t="s">
        <v>957</v>
      </c>
      <c r="F457" s="74" t="s">
        <v>137</v>
      </c>
      <c r="G457" s="74" t="s">
        <v>1030</v>
      </c>
      <c r="H457" s="74" t="s">
        <v>1031</v>
      </c>
      <c r="I457" s="444">
        <v>1</v>
      </c>
      <c r="J457" s="444">
        <v>0</v>
      </c>
      <c r="K457" s="444">
        <v>11340000</v>
      </c>
      <c r="L457" s="444">
        <v>11340001</v>
      </c>
      <c r="M457" s="444">
        <v>0</v>
      </c>
      <c r="N457" s="444">
        <v>0</v>
      </c>
      <c r="O457" s="447" t="s">
        <v>1703</v>
      </c>
      <c r="P457" s="517"/>
    </row>
    <row r="458" spans="1:16" s="445" customFormat="1" x14ac:dyDescent="0.25">
      <c r="A458" s="74" t="s">
        <v>785</v>
      </c>
      <c r="B458" s="74" t="s">
        <v>786</v>
      </c>
      <c r="C458" s="544" t="s">
        <v>787</v>
      </c>
      <c r="D458" s="74" t="s">
        <v>788</v>
      </c>
      <c r="E458" s="74" t="s">
        <v>957</v>
      </c>
      <c r="F458" s="74" t="s">
        <v>137</v>
      </c>
      <c r="G458" s="74" t="s">
        <v>1032</v>
      </c>
      <c r="H458" s="74" t="s">
        <v>1033</v>
      </c>
      <c r="I458" s="444">
        <v>0</v>
      </c>
      <c r="J458" s="444">
        <v>0</v>
      </c>
      <c r="K458" s="444">
        <v>184680000</v>
      </c>
      <c r="L458" s="444">
        <v>184680000</v>
      </c>
      <c r="M458" s="444">
        <v>0</v>
      </c>
      <c r="N458" s="444">
        <v>0</v>
      </c>
      <c r="O458" s="447" t="s">
        <v>1703</v>
      </c>
      <c r="P458" s="517"/>
    </row>
    <row r="459" spans="1:16" s="445" customFormat="1" x14ac:dyDescent="0.25">
      <c r="A459" s="74" t="s">
        <v>785</v>
      </c>
      <c r="B459" s="74" t="s">
        <v>786</v>
      </c>
      <c r="C459" s="544" t="s">
        <v>787</v>
      </c>
      <c r="D459" s="74" t="s">
        <v>788</v>
      </c>
      <c r="E459" s="74" t="s">
        <v>957</v>
      </c>
      <c r="F459" s="74" t="s">
        <v>137</v>
      </c>
      <c r="G459" s="74" t="s">
        <v>1038</v>
      </c>
      <c r="H459" s="74" t="s">
        <v>1039</v>
      </c>
      <c r="I459" s="444">
        <v>0</v>
      </c>
      <c r="J459" s="444">
        <v>0</v>
      </c>
      <c r="K459" s="444">
        <v>238431038</v>
      </c>
      <c r="L459" s="444">
        <v>238431038</v>
      </c>
      <c r="M459" s="444">
        <v>0</v>
      </c>
      <c r="N459" s="444">
        <v>0</v>
      </c>
      <c r="O459" s="447" t="s">
        <v>1703</v>
      </c>
      <c r="P459" s="517"/>
    </row>
    <row r="460" spans="1:16" s="445" customFormat="1" x14ac:dyDescent="0.25">
      <c r="A460" s="74" t="s">
        <v>785</v>
      </c>
      <c r="B460" s="74" t="s">
        <v>786</v>
      </c>
      <c r="C460" s="544" t="s">
        <v>787</v>
      </c>
      <c r="D460" s="74" t="s">
        <v>788</v>
      </c>
      <c r="E460" s="74" t="s">
        <v>957</v>
      </c>
      <c r="F460" s="74" t="s">
        <v>137</v>
      </c>
      <c r="G460" s="74" t="s">
        <v>1040</v>
      </c>
      <c r="H460" s="74" t="s">
        <v>1041</v>
      </c>
      <c r="I460" s="444">
        <v>0</v>
      </c>
      <c r="J460" s="444">
        <v>0</v>
      </c>
      <c r="K460" s="444">
        <v>76500000</v>
      </c>
      <c r="L460" s="444">
        <v>76500000</v>
      </c>
      <c r="M460" s="444">
        <v>0</v>
      </c>
      <c r="N460" s="444">
        <v>0</v>
      </c>
      <c r="O460" s="447" t="s">
        <v>1703</v>
      </c>
      <c r="P460" s="517"/>
    </row>
    <row r="461" spans="1:16" s="445" customFormat="1" x14ac:dyDescent="0.25">
      <c r="A461" s="74" t="s">
        <v>785</v>
      </c>
      <c r="B461" s="74" t="s">
        <v>786</v>
      </c>
      <c r="C461" s="544" t="s">
        <v>787</v>
      </c>
      <c r="D461" s="74" t="s">
        <v>788</v>
      </c>
      <c r="E461" s="74" t="s">
        <v>957</v>
      </c>
      <c r="F461" s="74" t="s">
        <v>137</v>
      </c>
      <c r="G461" s="74" t="s">
        <v>1044</v>
      </c>
      <c r="H461" s="74" t="s">
        <v>1045</v>
      </c>
      <c r="I461" s="444">
        <v>0</v>
      </c>
      <c r="J461" s="444">
        <v>0</v>
      </c>
      <c r="K461" s="444">
        <v>208716034</v>
      </c>
      <c r="L461" s="444">
        <v>208716034</v>
      </c>
      <c r="M461" s="444">
        <v>0</v>
      </c>
      <c r="N461" s="444">
        <v>0</v>
      </c>
      <c r="O461" s="447" t="s">
        <v>1703</v>
      </c>
      <c r="P461" s="517"/>
    </row>
    <row r="462" spans="1:16" s="445" customFormat="1" x14ac:dyDescent="0.25">
      <c r="A462" s="74" t="s">
        <v>785</v>
      </c>
      <c r="B462" s="74" t="s">
        <v>786</v>
      </c>
      <c r="C462" s="544" t="s">
        <v>787</v>
      </c>
      <c r="D462" s="74" t="s">
        <v>788</v>
      </c>
      <c r="E462" s="74" t="s">
        <v>957</v>
      </c>
      <c r="F462" s="74" t="s">
        <v>137</v>
      </c>
      <c r="G462" s="74" t="s">
        <v>1052</v>
      </c>
      <c r="H462" s="74" t="s">
        <v>1053</v>
      </c>
      <c r="I462" s="444">
        <v>0</v>
      </c>
      <c r="J462" s="444">
        <v>0</v>
      </c>
      <c r="K462" s="444">
        <v>25500015</v>
      </c>
      <c r="L462" s="444">
        <v>25500015</v>
      </c>
      <c r="M462" s="444">
        <v>0</v>
      </c>
      <c r="N462" s="444">
        <v>0</v>
      </c>
      <c r="O462" s="447" t="s">
        <v>1703</v>
      </c>
      <c r="P462" s="517"/>
    </row>
    <row r="463" spans="1:16" s="445" customFormat="1" x14ac:dyDescent="0.25">
      <c r="A463" s="74" t="s">
        <v>785</v>
      </c>
      <c r="B463" s="74" t="s">
        <v>786</v>
      </c>
      <c r="C463" s="544" t="s">
        <v>787</v>
      </c>
      <c r="D463" s="74" t="s">
        <v>788</v>
      </c>
      <c r="E463" s="74" t="s">
        <v>957</v>
      </c>
      <c r="F463" s="74" t="s">
        <v>137</v>
      </c>
      <c r="G463" s="74" t="s">
        <v>1054</v>
      </c>
      <c r="H463" s="74" t="s">
        <v>1055</v>
      </c>
      <c r="I463" s="444">
        <v>0</v>
      </c>
      <c r="J463" s="444">
        <v>0</v>
      </c>
      <c r="K463" s="444">
        <v>29700000</v>
      </c>
      <c r="L463" s="444">
        <v>29700000</v>
      </c>
      <c r="M463" s="444">
        <v>0</v>
      </c>
      <c r="N463" s="444">
        <v>0</v>
      </c>
      <c r="O463" s="447" t="s">
        <v>1703</v>
      </c>
      <c r="P463" s="517"/>
    </row>
    <row r="464" spans="1:16" s="445" customFormat="1" x14ac:dyDescent="0.25">
      <c r="A464" s="74" t="s">
        <v>785</v>
      </c>
      <c r="B464" s="74" t="s">
        <v>786</v>
      </c>
      <c r="C464" s="544" t="s">
        <v>787</v>
      </c>
      <c r="D464" s="74" t="s">
        <v>788</v>
      </c>
      <c r="E464" s="74" t="s">
        <v>957</v>
      </c>
      <c r="F464" s="74" t="s">
        <v>137</v>
      </c>
      <c r="G464" s="74" t="s">
        <v>1056</v>
      </c>
      <c r="H464" s="74" t="s">
        <v>1057</v>
      </c>
      <c r="I464" s="444">
        <v>0</v>
      </c>
      <c r="J464" s="444">
        <v>0</v>
      </c>
      <c r="K464" s="444">
        <v>76342500</v>
      </c>
      <c r="L464" s="444">
        <v>76342500</v>
      </c>
      <c r="M464" s="444">
        <v>0</v>
      </c>
      <c r="N464" s="444">
        <v>0</v>
      </c>
      <c r="O464" s="447" t="s">
        <v>1703</v>
      </c>
      <c r="P464" s="517"/>
    </row>
    <row r="465" spans="1:16" s="445" customFormat="1" x14ac:dyDescent="0.25">
      <c r="A465" s="74" t="s">
        <v>785</v>
      </c>
      <c r="B465" s="74" t="s">
        <v>786</v>
      </c>
      <c r="C465" s="544" t="s">
        <v>787</v>
      </c>
      <c r="D465" s="74" t="s">
        <v>788</v>
      </c>
      <c r="E465" s="74" t="s">
        <v>957</v>
      </c>
      <c r="F465" s="74" t="s">
        <v>137</v>
      </c>
      <c r="G465" s="74" t="s">
        <v>1058</v>
      </c>
      <c r="H465" s="74" t="s">
        <v>1059</v>
      </c>
      <c r="I465" s="444">
        <v>0</v>
      </c>
      <c r="J465" s="444">
        <v>0</v>
      </c>
      <c r="K465" s="444">
        <v>22950000</v>
      </c>
      <c r="L465" s="444">
        <v>22950000</v>
      </c>
      <c r="M465" s="444">
        <v>0</v>
      </c>
      <c r="N465" s="444">
        <v>0</v>
      </c>
      <c r="O465" s="447" t="s">
        <v>1703</v>
      </c>
      <c r="P465" s="517"/>
    </row>
    <row r="466" spans="1:16" s="445" customFormat="1" x14ac:dyDescent="0.25">
      <c r="A466" s="74" t="s">
        <v>785</v>
      </c>
      <c r="B466" s="74" t="s">
        <v>786</v>
      </c>
      <c r="C466" s="544" t="s">
        <v>787</v>
      </c>
      <c r="D466" s="74" t="s">
        <v>788</v>
      </c>
      <c r="E466" s="74" t="s">
        <v>957</v>
      </c>
      <c r="F466" s="74" t="s">
        <v>137</v>
      </c>
      <c r="G466" s="74" t="s">
        <v>1062</v>
      </c>
      <c r="H466" s="74" t="s">
        <v>1063</v>
      </c>
      <c r="I466" s="444">
        <v>0</v>
      </c>
      <c r="J466" s="444">
        <v>0</v>
      </c>
      <c r="K466" s="444">
        <v>73575000</v>
      </c>
      <c r="L466" s="444">
        <v>73575000</v>
      </c>
      <c r="M466" s="444">
        <v>0</v>
      </c>
      <c r="N466" s="444">
        <v>0</v>
      </c>
      <c r="O466" s="447" t="s">
        <v>1703</v>
      </c>
      <c r="P466" s="517"/>
    </row>
    <row r="467" spans="1:16" s="445" customFormat="1" x14ac:dyDescent="0.25">
      <c r="A467" s="74" t="s">
        <v>785</v>
      </c>
      <c r="B467" s="74" t="s">
        <v>786</v>
      </c>
      <c r="C467" s="544" t="s">
        <v>787</v>
      </c>
      <c r="D467" s="74" t="s">
        <v>788</v>
      </c>
      <c r="E467" s="74" t="s">
        <v>957</v>
      </c>
      <c r="F467" s="74" t="s">
        <v>137</v>
      </c>
      <c r="G467" s="74" t="s">
        <v>1064</v>
      </c>
      <c r="H467" s="74" t="s">
        <v>1065</v>
      </c>
      <c r="I467" s="444">
        <v>0</v>
      </c>
      <c r="J467" s="444">
        <v>0</v>
      </c>
      <c r="K467" s="444">
        <v>18360000</v>
      </c>
      <c r="L467" s="444">
        <v>18360000</v>
      </c>
      <c r="M467" s="444">
        <v>0</v>
      </c>
      <c r="N467" s="444">
        <v>0</v>
      </c>
      <c r="O467" s="447" t="s">
        <v>1703</v>
      </c>
      <c r="P467" s="517"/>
    </row>
    <row r="468" spans="1:16" s="445" customFormat="1" x14ac:dyDescent="0.25">
      <c r="A468" s="74" t="s">
        <v>785</v>
      </c>
      <c r="B468" s="74" t="s">
        <v>786</v>
      </c>
      <c r="C468" s="544" t="s">
        <v>787</v>
      </c>
      <c r="D468" s="74" t="s">
        <v>788</v>
      </c>
      <c r="E468" s="74" t="s">
        <v>957</v>
      </c>
      <c r="F468" s="74" t="s">
        <v>137</v>
      </c>
      <c r="G468" s="74" t="s">
        <v>1068</v>
      </c>
      <c r="H468" s="74" t="s">
        <v>1069</v>
      </c>
      <c r="I468" s="444">
        <v>0</v>
      </c>
      <c r="J468" s="444">
        <v>0</v>
      </c>
      <c r="K468" s="444">
        <v>229682700</v>
      </c>
      <c r="L468" s="444">
        <v>229682700</v>
      </c>
      <c r="M468" s="444">
        <v>0</v>
      </c>
      <c r="N468" s="444">
        <v>0</v>
      </c>
      <c r="O468" s="447" t="s">
        <v>1703</v>
      </c>
      <c r="P468" s="517"/>
    </row>
    <row r="469" spans="1:16" s="445" customFormat="1" x14ac:dyDescent="0.25">
      <c r="A469" s="74" t="s">
        <v>785</v>
      </c>
      <c r="B469" s="74" t="s">
        <v>786</v>
      </c>
      <c r="C469" s="544" t="s">
        <v>787</v>
      </c>
      <c r="D469" s="74" t="s">
        <v>788</v>
      </c>
      <c r="E469" s="74" t="s">
        <v>957</v>
      </c>
      <c r="F469" s="74" t="s">
        <v>137</v>
      </c>
      <c r="G469" s="74" t="s">
        <v>1070</v>
      </c>
      <c r="H469" s="74" t="s">
        <v>1071</v>
      </c>
      <c r="I469" s="444">
        <v>0</v>
      </c>
      <c r="J469" s="444">
        <v>0</v>
      </c>
      <c r="K469" s="444">
        <v>47736000</v>
      </c>
      <c r="L469" s="444">
        <v>47736000</v>
      </c>
      <c r="M469" s="444">
        <v>0</v>
      </c>
      <c r="N469" s="444">
        <v>0</v>
      </c>
      <c r="O469" s="447" t="s">
        <v>1703</v>
      </c>
      <c r="P469" s="517"/>
    </row>
    <row r="470" spans="1:16" s="445" customFormat="1" x14ac:dyDescent="0.25">
      <c r="A470" s="74" t="s">
        <v>785</v>
      </c>
      <c r="B470" s="74" t="s">
        <v>786</v>
      </c>
      <c r="C470" s="544" t="s">
        <v>787</v>
      </c>
      <c r="D470" s="74" t="s">
        <v>788</v>
      </c>
      <c r="E470" s="74" t="s">
        <v>957</v>
      </c>
      <c r="F470" s="74" t="s">
        <v>137</v>
      </c>
      <c r="G470" s="74" t="s">
        <v>490</v>
      </c>
      <c r="H470" s="74" t="s">
        <v>491</v>
      </c>
      <c r="I470" s="444">
        <v>0</v>
      </c>
      <c r="J470" s="444">
        <v>0</v>
      </c>
      <c r="K470" s="444">
        <v>87993750</v>
      </c>
      <c r="L470" s="444">
        <v>87993750</v>
      </c>
      <c r="M470" s="444">
        <v>0</v>
      </c>
      <c r="N470" s="444">
        <v>0</v>
      </c>
      <c r="O470" s="447" t="s">
        <v>1703</v>
      </c>
      <c r="P470" s="517"/>
    </row>
    <row r="471" spans="1:16" s="445" customFormat="1" x14ac:dyDescent="0.25">
      <c r="A471" s="74" t="s">
        <v>785</v>
      </c>
      <c r="B471" s="74" t="s">
        <v>786</v>
      </c>
      <c r="C471" s="544" t="s">
        <v>787</v>
      </c>
      <c r="D471" s="74" t="s">
        <v>788</v>
      </c>
      <c r="E471" s="74" t="s">
        <v>957</v>
      </c>
      <c r="F471" s="74" t="s">
        <v>137</v>
      </c>
      <c r="G471" s="74" t="s">
        <v>1072</v>
      </c>
      <c r="H471" s="74" t="s">
        <v>1073</v>
      </c>
      <c r="I471" s="444">
        <v>0</v>
      </c>
      <c r="J471" s="444">
        <v>0</v>
      </c>
      <c r="K471" s="444">
        <v>66262500</v>
      </c>
      <c r="L471" s="444">
        <v>66262500</v>
      </c>
      <c r="M471" s="444">
        <v>0</v>
      </c>
      <c r="N471" s="444">
        <v>0</v>
      </c>
      <c r="O471" s="447" t="s">
        <v>1703</v>
      </c>
      <c r="P471" s="517"/>
    </row>
    <row r="472" spans="1:16" s="445" customFormat="1" x14ac:dyDescent="0.25">
      <c r="A472" s="74" t="s">
        <v>785</v>
      </c>
      <c r="B472" s="74" t="s">
        <v>786</v>
      </c>
      <c r="C472" s="544" t="s">
        <v>787</v>
      </c>
      <c r="D472" s="74" t="s">
        <v>788</v>
      </c>
      <c r="E472" s="74" t="s">
        <v>957</v>
      </c>
      <c r="F472" s="74" t="s">
        <v>137</v>
      </c>
      <c r="G472" s="74" t="s">
        <v>1074</v>
      </c>
      <c r="H472" s="74" t="s">
        <v>1075</v>
      </c>
      <c r="I472" s="444">
        <v>1</v>
      </c>
      <c r="J472" s="444">
        <v>0</v>
      </c>
      <c r="K472" s="444">
        <v>0</v>
      </c>
      <c r="L472" s="444">
        <v>1</v>
      </c>
      <c r="M472" s="444">
        <v>0</v>
      </c>
      <c r="N472" s="444">
        <v>0</v>
      </c>
      <c r="O472" s="447" t="s">
        <v>1703</v>
      </c>
      <c r="P472" s="517"/>
    </row>
    <row r="473" spans="1:16" s="445" customFormat="1" x14ac:dyDescent="0.25">
      <c r="A473" s="74" t="s">
        <v>785</v>
      </c>
      <c r="B473" s="74" t="s">
        <v>786</v>
      </c>
      <c r="C473" s="544" t="s">
        <v>787</v>
      </c>
      <c r="D473" s="74" t="s">
        <v>788</v>
      </c>
      <c r="E473" s="74" t="s">
        <v>957</v>
      </c>
      <c r="F473" s="74" t="s">
        <v>137</v>
      </c>
      <c r="G473" s="74" t="s">
        <v>1076</v>
      </c>
      <c r="H473" s="74" t="s">
        <v>1077</v>
      </c>
      <c r="I473" s="444">
        <v>0</v>
      </c>
      <c r="J473" s="444">
        <v>0</v>
      </c>
      <c r="K473" s="444">
        <v>204930000</v>
      </c>
      <c r="L473" s="444">
        <v>204930000</v>
      </c>
      <c r="M473" s="444">
        <v>0</v>
      </c>
      <c r="N473" s="444">
        <v>0</v>
      </c>
      <c r="O473" s="447" t="s">
        <v>1703</v>
      </c>
      <c r="P473" s="517"/>
    </row>
    <row r="474" spans="1:16" s="445" customFormat="1" x14ac:dyDescent="0.25">
      <c r="A474" s="74" t="s">
        <v>785</v>
      </c>
      <c r="B474" s="74" t="s">
        <v>786</v>
      </c>
      <c r="C474" s="544" t="s">
        <v>787</v>
      </c>
      <c r="D474" s="74" t="s">
        <v>788</v>
      </c>
      <c r="E474" s="74" t="s">
        <v>957</v>
      </c>
      <c r="F474" s="74" t="s">
        <v>137</v>
      </c>
      <c r="G474" s="74" t="s">
        <v>1078</v>
      </c>
      <c r="H474" s="74" t="s">
        <v>1079</v>
      </c>
      <c r="I474" s="444">
        <v>0</v>
      </c>
      <c r="J474" s="444">
        <v>0</v>
      </c>
      <c r="K474" s="444">
        <v>236074500</v>
      </c>
      <c r="L474" s="444">
        <v>236074500</v>
      </c>
      <c r="M474" s="444">
        <v>0</v>
      </c>
      <c r="N474" s="444">
        <v>0</v>
      </c>
      <c r="O474" s="447" t="s">
        <v>1703</v>
      </c>
      <c r="P474" s="517"/>
    </row>
    <row r="475" spans="1:16" s="445" customFormat="1" x14ac:dyDescent="0.25">
      <c r="A475" s="74" t="s">
        <v>785</v>
      </c>
      <c r="B475" s="74" t="s">
        <v>786</v>
      </c>
      <c r="C475" s="544" t="s">
        <v>787</v>
      </c>
      <c r="D475" s="74" t="s">
        <v>788</v>
      </c>
      <c r="E475" s="74" t="s">
        <v>957</v>
      </c>
      <c r="F475" s="74" t="s">
        <v>137</v>
      </c>
      <c r="G475" s="74" t="s">
        <v>1084</v>
      </c>
      <c r="H475" s="74" t="s">
        <v>1085</v>
      </c>
      <c r="I475" s="444">
        <v>0</v>
      </c>
      <c r="J475" s="444">
        <v>0</v>
      </c>
      <c r="K475" s="444">
        <v>9405000</v>
      </c>
      <c r="L475" s="444">
        <v>9405000</v>
      </c>
      <c r="M475" s="444">
        <v>0</v>
      </c>
      <c r="N475" s="444">
        <v>0</v>
      </c>
      <c r="O475" s="447" t="s">
        <v>1703</v>
      </c>
      <c r="P475" s="517"/>
    </row>
    <row r="476" spans="1:16" s="445" customFormat="1" x14ac:dyDescent="0.25">
      <c r="A476" s="74" t="s">
        <v>785</v>
      </c>
      <c r="B476" s="74" t="s">
        <v>786</v>
      </c>
      <c r="C476" s="544" t="s">
        <v>787</v>
      </c>
      <c r="D476" s="74" t="s">
        <v>788</v>
      </c>
      <c r="E476" s="74" t="s">
        <v>957</v>
      </c>
      <c r="F476" s="74" t="s">
        <v>137</v>
      </c>
      <c r="G476" s="74" t="s">
        <v>1086</v>
      </c>
      <c r="H476" s="74" t="s">
        <v>1087</v>
      </c>
      <c r="I476" s="444">
        <v>0</v>
      </c>
      <c r="J476" s="444">
        <v>0</v>
      </c>
      <c r="K476" s="444">
        <v>163857900</v>
      </c>
      <c r="L476" s="444">
        <v>163857900</v>
      </c>
      <c r="M476" s="444">
        <v>0</v>
      </c>
      <c r="N476" s="444">
        <v>0</v>
      </c>
      <c r="O476" s="447" t="s">
        <v>1703</v>
      </c>
      <c r="P476" s="517"/>
    </row>
    <row r="477" spans="1:16" s="445" customFormat="1" x14ac:dyDescent="0.25">
      <c r="A477" s="74" t="s">
        <v>785</v>
      </c>
      <c r="B477" s="74" t="s">
        <v>786</v>
      </c>
      <c r="C477" s="544" t="s">
        <v>787</v>
      </c>
      <c r="D477" s="74" t="s">
        <v>788</v>
      </c>
      <c r="E477" s="74" t="s">
        <v>957</v>
      </c>
      <c r="F477" s="74" t="s">
        <v>137</v>
      </c>
      <c r="G477" s="74" t="s">
        <v>1088</v>
      </c>
      <c r="H477" s="74" t="s">
        <v>1089</v>
      </c>
      <c r="I477" s="444">
        <v>0</v>
      </c>
      <c r="J477" s="444">
        <v>0</v>
      </c>
      <c r="K477" s="444">
        <v>239976000</v>
      </c>
      <c r="L477" s="444">
        <v>239976000</v>
      </c>
      <c r="M477" s="444">
        <v>0</v>
      </c>
      <c r="N477" s="444">
        <v>0</v>
      </c>
      <c r="O477" s="447" t="s">
        <v>1703</v>
      </c>
      <c r="P477" s="517"/>
    </row>
    <row r="478" spans="1:16" s="445" customFormat="1" x14ac:dyDescent="0.25">
      <c r="A478" s="74" t="s">
        <v>785</v>
      </c>
      <c r="B478" s="74" t="s">
        <v>786</v>
      </c>
      <c r="C478" s="544" t="s">
        <v>787</v>
      </c>
      <c r="D478" s="74" t="s">
        <v>788</v>
      </c>
      <c r="E478" s="74" t="s">
        <v>957</v>
      </c>
      <c r="F478" s="74" t="s">
        <v>137</v>
      </c>
      <c r="G478" s="74" t="s">
        <v>1090</v>
      </c>
      <c r="H478" s="74" t="s">
        <v>1091</v>
      </c>
      <c r="I478" s="444">
        <v>0</v>
      </c>
      <c r="J478" s="444">
        <v>0</v>
      </c>
      <c r="K478" s="444">
        <v>222156000</v>
      </c>
      <c r="L478" s="444">
        <v>222156000</v>
      </c>
      <c r="M478" s="444">
        <v>0</v>
      </c>
      <c r="N478" s="444">
        <v>0</v>
      </c>
      <c r="O478" s="447" t="s">
        <v>1703</v>
      </c>
      <c r="P478" s="517"/>
    </row>
    <row r="479" spans="1:16" s="445" customFormat="1" x14ac:dyDescent="0.25">
      <c r="A479" s="74" t="s">
        <v>785</v>
      </c>
      <c r="B479" s="74" t="s">
        <v>786</v>
      </c>
      <c r="C479" s="544" t="s">
        <v>787</v>
      </c>
      <c r="D479" s="74" t="s">
        <v>788</v>
      </c>
      <c r="E479" s="74" t="s">
        <v>957</v>
      </c>
      <c r="F479" s="74" t="s">
        <v>137</v>
      </c>
      <c r="G479" s="74" t="s">
        <v>1092</v>
      </c>
      <c r="H479" s="74" t="s">
        <v>1093</v>
      </c>
      <c r="I479" s="444">
        <v>0</v>
      </c>
      <c r="J479" s="444">
        <v>0</v>
      </c>
      <c r="K479" s="444">
        <v>70875000</v>
      </c>
      <c r="L479" s="444">
        <v>70875000</v>
      </c>
      <c r="M479" s="444">
        <v>0</v>
      </c>
      <c r="N479" s="444">
        <v>0</v>
      </c>
      <c r="O479" s="447" t="s">
        <v>1703</v>
      </c>
      <c r="P479" s="517"/>
    </row>
    <row r="480" spans="1:16" s="445" customFormat="1" x14ac:dyDescent="0.25">
      <c r="A480" s="74" t="s">
        <v>785</v>
      </c>
      <c r="B480" s="74" t="s">
        <v>786</v>
      </c>
      <c r="C480" s="544" t="s">
        <v>787</v>
      </c>
      <c r="D480" s="74" t="s">
        <v>788</v>
      </c>
      <c r="E480" s="74" t="s">
        <v>957</v>
      </c>
      <c r="F480" s="74" t="s">
        <v>137</v>
      </c>
      <c r="G480" s="74" t="s">
        <v>1096</v>
      </c>
      <c r="H480" s="74" t="s">
        <v>1097</v>
      </c>
      <c r="I480" s="444">
        <v>0</v>
      </c>
      <c r="J480" s="444">
        <v>0</v>
      </c>
      <c r="K480" s="444">
        <v>207225000</v>
      </c>
      <c r="L480" s="444">
        <v>207225000</v>
      </c>
      <c r="M480" s="444">
        <v>0</v>
      </c>
      <c r="N480" s="444">
        <v>0</v>
      </c>
      <c r="O480" s="447" t="s">
        <v>1703</v>
      </c>
      <c r="P480" s="517"/>
    </row>
    <row r="481" spans="1:16" s="445" customFormat="1" x14ac:dyDescent="0.25">
      <c r="A481" s="74" t="s">
        <v>785</v>
      </c>
      <c r="B481" s="74" t="s">
        <v>786</v>
      </c>
      <c r="C481" s="544" t="s">
        <v>787</v>
      </c>
      <c r="D481" s="74" t="s">
        <v>788</v>
      </c>
      <c r="E481" s="74" t="s">
        <v>957</v>
      </c>
      <c r="F481" s="74" t="s">
        <v>137</v>
      </c>
      <c r="G481" s="74" t="s">
        <v>1098</v>
      </c>
      <c r="H481" s="74" t="s">
        <v>1099</v>
      </c>
      <c r="I481" s="444">
        <v>0</v>
      </c>
      <c r="J481" s="444">
        <v>0</v>
      </c>
      <c r="K481" s="444">
        <v>136800000</v>
      </c>
      <c r="L481" s="444">
        <v>136800000</v>
      </c>
      <c r="M481" s="444">
        <v>0</v>
      </c>
      <c r="N481" s="444">
        <v>0</v>
      </c>
      <c r="O481" s="447" t="s">
        <v>1703</v>
      </c>
      <c r="P481" s="517"/>
    </row>
    <row r="482" spans="1:16" s="445" customFormat="1" x14ac:dyDescent="0.25">
      <c r="A482" s="74" t="s">
        <v>785</v>
      </c>
      <c r="B482" s="74" t="s">
        <v>786</v>
      </c>
      <c r="C482" s="544" t="s">
        <v>787</v>
      </c>
      <c r="D482" s="74" t="s">
        <v>788</v>
      </c>
      <c r="E482" s="74" t="s">
        <v>957</v>
      </c>
      <c r="F482" s="74" t="s">
        <v>137</v>
      </c>
      <c r="G482" s="74" t="s">
        <v>1100</v>
      </c>
      <c r="H482" s="74" t="s">
        <v>1101</v>
      </c>
      <c r="I482" s="444">
        <v>0</v>
      </c>
      <c r="J482" s="444">
        <v>53236474</v>
      </c>
      <c r="K482" s="444">
        <v>988846773</v>
      </c>
      <c r="L482" s="444">
        <v>1015038257</v>
      </c>
      <c r="M482" s="444">
        <v>0</v>
      </c>
      <c r="N482" s="444">
        <v>79427958</v>
      </c>
      <c r="O482" s="447" t="s">
        <v>1703</v>
      </c>
      <c r="P482" s="517"/>
    </row>
    <row r="483" spans="1:16" s="445" customFormat="1" x14ac:dyDescent="0.25">
      <c r="A483" s="74" t="s">
        <v>785</v>
      </c>
      <c r="B483" s="74" t="s">
        <v>786</v>
      </c>
      <c r="C483" s="544" t="s">
        <v>787</v>
      </c>
      <c r="D483" s="74" t="s">
        <v>788</v>
      </c>
      <c r="E483" s="74" t="s">
        <v>957</v>
      </c>
      <c r="F483" s="74" t="s">
        <v>137</v>
      </c>
      <c r="G483" s="74" t="s">
        <v>1102</v>
      </c>
      <c r="H483" s="74" t="s">
        <v>1103</v>
      </c>
      <c r="I483" s="444">
        <v>0</v>
      </c>
      <c r="J483" s="444">
        <v>53236474</v>
      </c>
      <c r="K483" s="444">
        <v>988846773</v>
      </c>
      <c r="L483" s="444">
        <v>1015038257</v>
      </c>
      <c r="M483" s="444">
        <v>0</v>
      </c>
      <c r="N483" s="444">
        <v>79427958</v>
      </c>
      <c r="O483" s="447" t="s">
        <v>1703</v>
      </c>
      <c r="P483" s="517"/>
    </row>
    <row r="484" spans="1:16" s="445" customFormat="1" x14ac:dyDescent="0.25">
      <c r="A484" s="74" t="s">
        <v>785</v>
      </c>
      <c r="B484" s="74" t="s">
        <v>786</v>
      </c>
      <c r="C484" s="544" t="s">
        <v>787</v>
      </c>
      <c r="D484" s="74" t="s">
        <v>788</v>
      </c>
      <c r="E484" s="74" t="s">
        <v>957</v>
      </c>
      <c r="F484" s="74" t="s">
        <v>137</v>
      </c>
      <c r="G484" s="74" t="s">
        <v>1106</v>
      </c>
      <c r="H484" s="74" t="s">
        <v>1107</v>
      </c>
      <c r="I484" s="444">
        <v>0</v>
      </c>
      <c r="J484" s="444">
        <v>0</v>
      </c>
      <c r="K484" s="444">
        <v>230292900</v>
      </c>
      <c r="L484" s="444">
        <v>230292900</v>
      </c>
      <c r="M484" s="444">
        <v>0</v>
      </c>
      <c r="N484" s="444">
        <v>0</v>
      </c>
      <c r="O484" s="447" t="s">
        <v>1703</v>
      </c>
      <c r="P484" s="517"/>
    </row>
    <row r="485" spans="1:16" s="445" customFormat="1" x14ac:dyDescent="0.25">
      <c r="A485" s="74" t="s">
        <v>785</v>
      </c>
      <c r="B485" s="74" t="s">
        <v>786</v>
      </c>
      <c r="C485" s="544" t="s">
        <v>787</v>
      </c>
      <c r="D485" s="74" t="s">
        <v>788</v>
      </c>
      <c r="E485" s="74" t="s">
        <v>957</v>
      </c>
      <c r="F485" s="74" t="s">
        <v>137</v>
      </c>
      <c r="G485" s="74" t="s">
        <v>1108</v>
      </c>
      <c r="H485" s="74" t="s">
        <v>1109</v>
      </c>
      <c r="I485" s="444">
        <v>0</v>
      </c>
      <c r="J485" s="444">
        <v>3681285</v>
      </c>
      <c r="K485" s="444">
        <v>5</v>
      </c>
      <c r="L485" s="444">
        <v>0</v>
      </c>
      <c r="M485" s="444">
        <v>0</v>
      </c>
      <c r="N485" s="444">
        <v>3681280</v>
      </c>
      <c r="O485" s="447" t="s">
        <v>1703</v>
      </c>
      <c r="P485" s="517"/>
    </row>
    <row r="486" spans="1:16" s="445" customFormat="1" x14ac:dyDescent="0.25">
      <c r="A486" s="74" t="s">
        <v>785</v>
      </c>
      <c r="B486" s="74" t="s">
        <v>786</v>
      </c>
      <c r="C486" s="544" t="s">
        <v>787</v>
      </c>
      <c r="D486" s="74" t="s">
        <v>788</v>
      </c>
      <c r="E486" s="74" t="s">
        <v>957</v>
      </c>
      <c r="F486" s="74" t="s">
        <v>137</v>
      </c>
      <c r="G486" s="74" t="s">
        <v>1112</v>
      </c>
      <c r="H486" s="74" t="s">
        <v>1113</v>
      </c>
      <c r="I486" s="444">
        <v>0</v>
      </c>
      <c r="J486" s="444">
        <v>52940604</v>
      </c>
      <c r="K486" s="444">
        <v>972394201</v>
      </c>
      <c r="L486" s="444">
        <v>997387381</v>
      </c>
      <c r="M486" s="444">
        <v>0</v>
      </c>
      <c r="N486" s="444">
        <v>77933784</v>
      </c>
      <c r="O486" s="447" t="s">
        <v>1703</v>
      </c>
      <c r="P486" s="517"/>
    </row>
    <row r="487" spans="1:16" s="445" customFormat="1" x14ac:dyDescent="0.25">
      <c r="A487" s="74" t="s">
        <v>785</v>
      </c>
      <c r="B487" s="74" t="s">
        <v>786</v>
      </c>
      <c r="C487" s="544" t="s">
        <v>787</v>
      </c>
      <c r="D487" s="74" t="s">
        <v>788</v>
      </c>
      <c r="E487" s="74" t="s">
        <v>957</v>
      </c>
      <c r="F487" s="74" t="s">
        <v>137</v>
      </c>
      <c r="G487" s="74" t="s">
        <v>1835</v>
      </c>
      <c r="H487" s="74" t="s">
        <v>1836</v>
      </c>
      <c r="I487" s="444">
        <v>0</v>
      </c>
      <c r="J487" s="444">
        <v>0</v>
      </c>
      <c r="K487" s="444">
        <v>1321994350</v>
      </c>
      <c r="L487" s="444">
        <v>1330016869</v>
      </c>
      <c r="M487" s="444">
        <v>0</v>
      </c>
      <c r="N487" s="444">
        <v>8022519</v>
      </c>
      <c r="O487" s="447" t="s">
        <v>1703</v>
      </c>
      <c r="P487" s="517"/>
    </row>
    <row r="488" spans="1:16" s="445" customFormat="1" x14ac:dyDescent="0.25">
      <c r="A488" s="74" t="s">
        <v>785</v>
      </c>
      <c r="B488" s="74" t="s">
        <v>786</v>
      </c>
      <c r="C488" s="544" t="s">
        <v>787</v>
      </c>
      <c r="D488" s="74" t="s">
        <v>788</v>
      </c>
      <c r="E488" s="74" t="s">
        <v>957</v>
      </c>
      <c r="F488" s="74" t="s">
        <v>137</v>
      </c>
      <c r="G488" s="74" t="s">
        <v>2087</v>
      </c>
      <c r="H488" s="74" t="s">
        <v>2088</v>
      </c>
      <c r="I488" s="444">
        <v>0</v>
      </c>
      <c r="J488" s="444">
        <v>0</v>
      </c>
      <c r="K488" s="444">
        <v>52408355</v>
      </c>
      <c r="L488" s="444">
        <v>52408355</v>
      </c>
      <c r="M488" s="444">
        <v>0</v>
      </c>
      <c r="N488" s="444">
        <v>0</v>
      </c>
      <c r="O488" s="447" t="s">
        <v>1703</v>
      </c>
      <c r="P488" s="517"/>
    </row>
    <row r="489" spans="1:16" s="445" customFormat="1" x14ac:dyDescent="0.25">
      <c r="A489" s="74" t="s">
        <v>785</v>
      </c>
      <c r="B489" s="74" t="s">
        <v>786</v>
      </c>
      <c r="C489" s="544" t="s">
        <v>787</v>
      </c>
      <c r="D489" s="74" t="s">
        <v>788</v>
      </c>
      <c r="E489" s="74" t="s">
        <v>957</v>
      </c>
      <c r="F489" s="74" t="s">
        <v>137</v>
      </c>
      <c r="G489" s="74" t="s">
        <v>2089</v>
      </c>
      <c r="H489" s="74" t="s">
        <v>2090</v>
      </c>
      <c r="I489" s="444">
        <v>0</v>
      </c>
      <c r="J489" s="444">
        <v>0</v>
      </c>
      <c r="K489" s="444">
        <v>193050000</v>
      </c>
      <c r="L489" s="444">
        <v>193050000</v>
      </c>
      <c r="M489" s="444">
        <v>0</v>
      </c>
      <c r="N489" s="444">
        <v>0</v>
      </c>
      <c r="O489" s="447" t="s">
        <v>1703</v>
      </c>
      <c r="P489" s="517"/>
    </row>
    <row r="490" spans="1:16" s="445" customFormat="1" x14ac:dyDescent="0.25">
      <c r="A490" s="74" t="s">
        <v>785</v>
      </c>
      <c r="B490" s="74" t="s">
        <v>786</v>
      </c>
      <c r="C490" s="544" t="s">
        <v>787</v>
      </c>
      <c r="D490" s="74" t="s">
        <v>788</v>
      </c>
      <c r="E490" s="74" t="s">
        <v>957</v>
      </c>
      <c r="F490" s="74" t="s">
        <v>137</v>
      </c>
      <c r="G490" s="74" t="s">
        <v>2091</v>
      </c>
      <c r="H490" s="74" t="s">
        <v>2092</v>
      </c>
      <c r="I490" s="444">
        <v>0</v>
      </c>
      <c r="J490" s="444">
        <v>0</v>
      </c>
      <c r="K490" s="444">
        <v>93627000</v>
      </c>
      <c r="L490" s="444">
        <v>93627000</v>
      </c>
      <c r="M490" s="444">
        <v>0</v>
      </c>
      <c r="N490" s="444">
        <v>0</v>
      </c>
      <c r="O490" s="447" t="s">
        <v>1703</v>
      </c>
      <c r="P490" s="517"/>
    </row>
    <row r="491" spans="1:16" s="445" customFormat="1" x14ac:dyDescent="0.25">
      <c r="A491" s="74" t="s">
        <v>785</v>
      </c>
      <c r="B491" s="74" t="s">
        <v>786</v>
      </c>
      <c r="C491" s="544" t="s">
        <v>787</v>
      </c>
      <c r="D491" s="74" t="s">
        <v>788</v>
      </c>
      <c r="E491" s="74" t="s">
        <v>957</v>
      </c>
      <c r="F491" s="74" t="s">
        <v>137</v>
      </c>
      <c r="G491" s="74" t="s">
        <v>1831</v>
      </c>
      <c r="H491" s="74" t="s">
        <v>1832</v>
      </c>
      <c r="I491" s="444">
        <v>0</v>
      </c>
      <c r="J491" s="444">
        <v>0</v>
      </c>
      <c r="K491" s="444">
        <v>369692695</v>
      </c>
      <c r="L491" s="444">
        <v>422768042</v>
      </c>
      <c r="M491" s="444">
        <v>0</v>
      </c>
      <c r="N491" s="444">
        <v>53075347</v>
      </c>
      <c r="O491" s="447" t="s">
        <v>1703</v>
      </c>
      <c r="P491" s="517"/>
    </row>
    <row r="492" spans="1:16" s="445" customFormat="1" x14ac:dyDescent="0.25">
      <c r="A492" s="74" t="s">
        <v>785</v>
      </c>
      <c r="B492" s="74" t="s">
        <v>786</v>
      </c>
      <c r="C492" s="544" t="s">
        <v>787</v>
      </c>
      <c r="D492" s="74" t="s">
        <v>788</v>
      </c>
      <c r="E492" s="74" t="s">
        <v>957</v>
      </c>
      <c r="F492" s="74" t="s">
        <v>137</v>
      </c>
      <c r="G492" s="74" t="s">
        <v>2093</v>
      </c>
      <c r="H492" s="74" t="s">
        <v>2094</v>
      </c>
      <c r="I492" s="444">
        <v>0</v>
      </c>
      <c r="J492" s="444">
        <v>0</v>
      </c>
      <c r="K492" s="444">
        <v>142799965</v>
      </c>
      <c r="L492" s="444">
        <v>142799965</v>
      </c>
      <c r="M492" s="444">
        <v>0</v>
      </c>
      <c r="N492" s="444">
        <v>0</v>
      </c>
      <c r="O492" s="447" t="s">
        <v>1703</v>
      </c>
      <c r="P492" s="517"/>
    </row>
    <row r="493" spans="1:16" s="445" customFormat="1" x14ac:dyDescent="0.25">
      <c r="A493" s="74" t="s">
        <v>785</v>
      </c>
      <c r="B493" s="74" t="s">
        <v>786</v>
      </c>
      <c r="C493" s="544" t="s">
        <v>787</v>
      </c>
      <c r="D493" s="74" t="s">
        <v>788</v>
      </c>
      <c r="E493" s="74" t="s">
        <v>957</v>
      </c>
      <c r="F493" s="74" t="s">
        <v>137</v>
      </c>
      <c r="G493" s="74" t="s">
        <v>2095</v>
      </c>
      <c r="H493" s="74" t="s">
        <v>2096</v>
      </c>
      <c r="I493" s="444">
        <v>0</v>
      </c>
      <c r="J493" s="444">
        <v>0</v>
      </c>
      <c r="K493" s="444">
        <v>265122707</v>
      </c>
      <c r="L493" s="444">
        <v>265122707</v>
      </c>
      <c r="M493" s="444">
        <v>0</v>
      </c>
      <c r="N493" s="444">
        <v>0</v>
      </c>
      <c r="O493" s="447" t="s">
        <v>1703</v>
      </c>
      <c r="P493" s="517"/>
    </row>
    <row r="494" spans="1:16" s="445" customFormat="1" x14ac:dyDescent="0.25">
      <c r="A494" s="74" t="s">
        <v>785</v>
      </c>
      <c r="B494" s="74" t="s">
        <v>786</v>
      </c>
      <c r="C494" s="544" t="s">
        <v>787</v>
      </c>
      <c r="D494" s="74" t="s">
        <v>788</v>
      </c>
      <c r="E494" s="74" t="s">
        <v>957</v>
      </c>
      <c r="F494" s="74" t="s">
        <v>137</v>
      </c>
      <c r="G494" s="74" t="s">
        <v>2097</v>
      </c>
      <c r="H494" s="74" t="s">
        <v>2098</v>
      </c>
      <c r="I494" s="444">
        <v>0</v>
      </c>
      <c r="J494" s="444">
        <v>0</v>
      </c>
      <c r="K494" s="444">
        <v>42300000</v>
      </c>
      <c r="L494" s="444">
        <v>42300000</v>
      </c>
      <c r="M494" s="444">
        <v>0</v>
      </c>
      <c r="N494" s="444">
        <v>0</v>
      </c>
      <c r="O494" s="447" t="s">
        <v>1703</v>
      </c>
      <c r="P494" s="517"/>
    </row>
    <row r="495" spans="1:16" s="445" customFormat="1" x14ac:dyDescent="0.25">
      <c r="A495" s="74" t="s">
        <v>785</v>
      </c>
      <c r="B495" s="74" t="s">
        <v>786</v>
      </c>
      <c r="C495" s="544" t="s">
        <v>787</v>
      </c>
      <c r="D495" s="74" t="s">
        <v>788</v>
      </c>
      <c r="E495" s="74" t="s">
        <v>957</v>
      </c>
      <c r="F495" s="74" t="s">
        <v>137</v>
      </c>
      <c r="G495" s="74" t="s">
        <v>1833</v>
      </c>
      <c r="H495" s="74" t="s">
        <v>1834</v>
      </c>
      <c r="I495" s="444">
        <v>0</v>
      </c>
      <c r="J495" s="444">
        <v>0</v>
      </c>
      <c r="K495" s="444">
        <v>282253218</v>
      </c>
      <c r="L495" s="444">
        <v>322969409</v>
      </c>
      <c r="M495" s="444">
        <v>0</v>
      </c>
      <c r="N495" s="444">
        <v>40716191</v>
      </c>
      <c r="O495" s="447" t="s">
        <v>1703</v>
      </c>
      <c r="P495" s="517"/>
    </row>
    <row r="496" spans="1:16" s="445" customFormat="1" x14ac:dyDescent="0.25">
      <c r="A496" s="74" t="s">
        <v>785</v>
      </c>
      <c r="B496" s="74" t="s">
        <v>786</v>
      </c>
      <c r="C496" s="544" t="s">
        <v>787</v>
      </c>
      <c r="D496" s="74" t="s">
        <v>788</v>
      </c>
      <c r="E496" s="74" t="s">
        <v>1114</v>
      </c>
      <c r="F496" s="74" t="s">
        <v>1115</v>
      </c>
      <c r="G496" s="74" t="s">
        <v>538</v>
      </c>
      <c r="H496" s="74" t="s">
        <v>539</v>
      </c>
      <c r="I496" s="444">
        <v>0</v>
      </c>
      <c r="J496" s="444">
        <v>31035946</v>
      </c>
      <c r="K496" s="444">
        <v>31035946</v>
      </c>
      <c r="L496" s="444">
        <v>54233914</v>
      </c>
      <c r="M496" s="444">
        <v>0</v>
      </c>
      <c r="N496" s="444">
        <v>54233914</v>
      </c>
      <c r="O496" s="447" t="s">
        <v>2149</v>
      </c>
      <c r="P496" s="517"/>
    </row>
    <row r="497" spans="1:16" s="445" customFormat="1" x14ac:dyDescent="0.25">
      <c r="A497" s="74" t="s">
        <v>785</v>
      </c>
      <c r="B497" s="74" t="s">
        <v>786</v>
      </c>
      <c r="C497" s="544" t="s">
        <v>787</v>
      </c>
      <c r="D497" s="74" t="s">
        <v>788</v>
      </c>
      <c r="E497" s="74" t="s">
        <v>1114</v>
      </c>
      <c r="F497" s="74" t="s">
        <v>1115</v>
      </c>
      <c r="G497" s="74" t="s">
        <v>540</v>
      </c>
      <c r="H497" s="74" t="s">
        <v>541</v>
      </c>
      <c r="I497" s="444">
        <v>0</v>
      </c>
      <c r="J497" s="444">
        <v>26730440</v>
      </c>
      <c r="K497" s="444">
        <v>26730440</v>
      </c>
      <c r="L497" s="444">
        <v>0</v>
      </c>
      <c r="M497" s="444">
        <v>0</v>
      </c>
      <c r="N497" s="444">
        <v>0</v>
      </c>
      <c r="O497" s="447" t="s">
        <v>2149</v>
      </c>
      <c r="P497" s="517"/>
    </row>
    <row r="498" spans="1:16" s="445" customFormat="1" x14ac:dyDescent="0.25">
      <c r="A498" s="74" t="s">
        <v>785</v>
      </c>
      <c r="B498" s="74" t="s">
        <v>786</v>
      </c>
      <c r="C498" s="544" t="s">
        <v>787</v>
      </c>
      <c r="D498" s="74" t="s">
        <v>788</v>
      </c>
      <c r="E498" s="74" t="s">
        <v>1114</v>
      </c>
      <c r="F498" s="74" t="s">
        <v>1115</v>
      </c>
      <c r="G498" s="74" t="s">
        <v>530</v>
      </c>
      <c r="H498" s="74" t="s">
        <v>531</v>
      </c>
      <c r="I498" s="444">
        <v>0</v>
      </c>
      <c r="J498" s="444">
        <v>8066173</v>
      </c>
      <c r="K498" s="444">
        <v>0</v>
      </c>
      <c r="L498" s="444">
        <v>10908443</v>
      </c>
      <c r="M498" s="444">
        <v>0</v>
      </c>
      <c r="N498" s="444">
        <v>18974616</v>
      </c>
      <c r="O498" s="447" t="s">
        <v>2149</v>
      </c>
      <c r="P498" s="517"/>
    </row>
    <row r="499" spans="1:16" s="445" customFormat="1" x14ac:dyDescent="0.25">
      <c r="A499" s="74" t="s">
        <v>785</v>
      </c>
      <c r="B499" s="74" t="s">
        <v>786</v>
      </c>
      <c r="C499" s="544" t="s">
        <v>787</v>
      </c>
      <c r="D499" s="74" t="s">
        <v>788</v>
      </c>
      <c r="E499" s="74" t="s">
        <v>1114</v>
      </c>
      <c r="F499" s="74" t="s">
        <v>1115</v>
      </c>
      <c r="G499" s="74" t="s">
        <v>532</v>
      </c>
      <c r="H499" s="74" t="s">
        <v>533</v>
      </c>
      <c r="I499" s="444">
        <v>0</v>
      </c>
      <c r="J499" s="444">
        <v>0</v>
      </c>
      <c r="K499" s="444">
        <v>0</v>
      </c>
      <c r="L499" s="444">
        <v>26395064</v>
      </c>
      <c r="M499" s="444">
        <v>0</v>
      </c>
      <c r="N499" s="444">
        <v>26395064</v>
      </c>
      <c r="O499" s="447" t="s">
        <v>2149</v>
      </c>
      <c r="P499" s="517"/>
    </row>
    <row r="500" spans="1:16" s="445" customFormat="1" x14ac:dyDescent="0.25">
      <c r="A500" s="74" t="s">
        <v>785</v>
      </c>
      <c r="B500" s="74" t="s">
        <v>786</v>
      </c>
      <c r="C500" s="544" t="s">
        <v>787</v>
      </c>
      <c r="D500" s="74" t="s">
        <v>788</v>
      </c>
      <c r="E500" s="74" t="s">
        <v>1114</v>
      </c>
      <c r="F500" s="74" t="s">
        <v>1115</v>
      </c>
      <c r="G500" s="74" t="s">
        <v>546</v>
      </c>
      <c r="H500" s="74" t="s">
        <v>547</v>
      </c>
      <c r="I500" s="444">
        <v>0</v>
      </c>
      <c r="J500" s="444">
        <v>13927275</v>
      </c>
      <c r="K500" s="444">
        <v>0</v>
      </c>
      <c r="L500" s="444">
        <v>18293432</v>
      </c>
      <c r="M500" s="444">
        <v>0</v>
      </c>
      <c r="N500" s="444">
        <v>32220707</v>
      </c>
      <c r="O500" s="447" t="s">
        <v>2149</v>
      </c>
      <c r="P500" s="517"/>
    </row>
    <row r="501" spans="1:16" s="445" customFormat="1" x14ac:dyDescent="0.25">
      <c r="A501" s="74" t="s">
        <v>785</v>
      </c>
      <c r="B501" s="74" t="s">
        <v>786</v>
      </c>
      <c r="C501" s="544" t="s">
        <v>787</v>
      </c>
      <c r="D501" s="74" t="s">
        <v>788</v>
      </c>
      <c r="E501" s="74" t="s">
        <v>1114</v>
      </c>
      <c r="F501" s="74" t="s">
        <v>1115</v>
      </c>
      <c r="G501" s="74" t="s">
        <v>962</v>
      </c>
      <c r="H501" s="74" t="s">
        <v>963</v>
      </c>
      <c r="I501" s="444">
        <v>0</v>
      </c>
      <c r="J501" s="444">
        <v>7615909</v>
      </c>
      <c r="K501" s="444">
        <v>0</v>
      </c>
      <c r="L501" s="444">
        <v>10341110</v>
      </c>
      <c r="M501" s="444">
        <v>0</v>
      </c>
      <c r="N501" s="444">
        <v>17957019</v>
      </c>
      <c r="O501" s="447" t="s">
        <v>2149</v>
      </c>
      <c r="P501" s="517"/>
    </row>
    <row r="502" spans="1:16" s="445" customFormat="1" x14ac:dyDescent="0.25">
      <c r="A502" s="74" t="s">
        <v>785</v>
      </c>
      <c r="B502" s="74" t="s">
        <v>786</v>
      </c>
      <c r="C502" s="544" t="s">
        <v>787</v>
      </c>
      <c r="D502" s="74" t="s">
        <v>788</v>
      </c>
      <c r="E502" s="74" t="s">
        <v>1114</v>
      </c>
      <c r="F502" s="74" t="s">
        <v>1115</v>
      </c>
      <c r="G502" s="74" t="s">
        <v>1831</v>
      </c>
      <c r="H502" s="74" t="s">
        <v>1832</v>
      </c>
      <c r="I502" s="444">
        <v>0</v>
      </c>
      <c r="J502" s="444">
        <v>0</v>
      </c>
      <c r="K502" s="444">
        <v>0</v>
      </c>
      <c r="L502" s="444">
        <v>21706610</v>
      </c>
      <c r="M502" s="444">
        <v>0</v>
      </c>
      <c r="N502" s="444">
        <v>21706610</v>
      </c>
      <c r="O502" s="447" t="s">
        <v>2149</v>
      </c>
      <c r="P502" s="517"/>
    </row>
    <row r="503" spans="1:16" s="445" customFormat="1" x14ac:dyDescent="0.25">
      <c r="A503" s="74" t="s">
        <v>785</v>
      </c>
      <c r="B503" s="74" t="s">
        <v>786</v>
      </c>
      <c r="C503" s="544" t="s">
        <v>787</v>
      </c>
      <c r="D503" s="74" t="s">
        <v>788</v>
      </c>
      <c r="E503" s="74" t="s">
        <v>1114</v>
      </c>
      <c r="F503" s="74" t="s">
        <v>1115</v>
      </c>
      <c r="G503" s="74" t="s">
        <v>1833</v>
      </c>
      <c r="H503" s="74" t="s">
        <v>1834</v>
      </c>
      <c r="I503" s="444">
        <v>0</v>
      </c>
      <c r="J503" s="444">
        <v>0</v>
      </c>
      <c r="K503" s="444">
        <v>0</v>
      </c>
      <c r="L503" s="444">
        <v>12988268</v>
      </c>
      <c r="M503" s="444">
        <v>0</v>
      </c>
      <c r="N503" s="444">
        <v>12988268</v>
      </c>
      <c r="O503" s="447" t="s">
        <v>2149</v>
      </c>
      <c r="P503" s="517"/>
    </row>
    <row r="504" spans="1:16" s="445" customFormat="1" x14ac:dyDescent="0.25">
      <c r="A504" s="74" t="s">
        <v>785</v>
      </c>
      <c r="B504" s="74" t="s">
        <v>786</v>
      </c>
      <c r="C504" s="544" t="s">
        <v>787</v>
      </c>
      <c r="D504" s="74" t="s">
        <v>788</v>
      </c>
      <c r="E504" s="74" t="s">
        <v>1132</v>
      </c>
      <c r="F504" s="74" t="s">
        <v>1133</v>
      </c>
      <c r="G504" s="74" t="s">
        <v>677</v>
      </c>
      <c r="H504" s="74" t="s">
        <v>1926</v>
      </c>
      <c r="I504" s="444">
        <v>0</v>
      </c>
      <c r="J504" s="444">
        <v>250000000</v>
      </c>
      <c r="K504" s="444">
        <v>250000000</v>
      </c>
      <c r="L504" s="444">
        <v>540000000</v>
      </c>
      <c r="M504" s="444">
        <v>0</v>
      </c>
      <c r="N504" s="444">
        <v>540000000</v>
      </c>
      <c r="O504" s="447" t="s">
        <v>1701</v>
      </c>
      <c r="P504" s="517"/>
    </row>
    <row r="505" spans="1:16" s="466" customFormat="1" x14ac:dyDescent="0.25">
      <c r="A505" s="464" t="s">
        <v>785</v>
      </c>
      <c r="B505" s="464" t="s">
        <v>786</v>
      </c>
      <c r="C505" s="544" t="s">
        <v>787</v>
      </c>
      <c r="D505" s="74" t="s">
        <v>788</v>
      </c>
      <c r="E505" s="74" t="s">
        <v>1134</v>
      </c>
      <c r="F505" s="74" t="s">
        <v>1135</v>
      </c>
      <c r="G505" s="74" t="s">
        <v>538</v>
      </c>
      <c r="H505" s="74" t="s">
        <v>539</v>
      </c>
      <c r="I505" s="444">
        <v>0</v>
      </c>
      <c r="J505" s="444">
        <v>0</v>
      </c>
      <c r="K505" s="444">
        <v>53473667</v>
      </c>
      <c r="L505" s="444">
        <v>53473667</v>
      </c>
      <c r="M505" s="444">
        <v>0</v>
      </c>
      <c r="N505" s="444">
        <v>0</v>
      </c>
      <c r="O505" s="447" t="s">
        <v>2146</v>
      </c>
      <c r="P505" s="518"/>
    </row>
    <row r="506" spans="1:16" s="466" customFormat="1" x14ac:dyDescent="0.25">
      <c r="A506" s="464" t="s">
        <v>785</v>
      </c>
      <c r="B506" s="464" t="s">
        <v>786</v>
      </c>
      <c r="C506" s="544" t="s">
        <v>787</v>
      </c>
      <c r="D506" s="74" t="s">
        <v>788</v>
      </c>
      <c r="E506" s="74" t="s">
        <v>1134</v>
      </c>
      <c r="F506" s="74" t="s">
        <v>1135</v>
      </c>
      <c r="G506" s="74" t="s">
        <v>540</v>
      </c>
      <c r="H506" s="74" t="s">
        <v>541</v>
      </c>
      <c r="I506" s="444">
        <v>0</v>
      </c>
      <c r="J506" s="444">
        <v>0</v>
      </c>
      <c r="K506" s="444">
        <v>47144130</v>
      </c>
      <c r="L506" s="444">
        <v>47144130</v>
      </c>
      <c r="M506" s="444">
        <v>0</v>
      </c>
      <c r="N506" s="444">
        <v>0</v>
      </c>
      <c r="O506" s="447" t="s">
        <v>2146</v>
      </c>
      <c r="P506" s="518"/>
    </row>
    <row r="507" spans="1:16" s="466" customFormat="1" x14ac:dyDescent="0.25">
      <c r="A507" s="464" t="s">
        <v>785</v>
      </c>
      <c r="B507" s="464" t="s">
        <v>786</v>
      </c>
      <c r="C507" s="544" t="s">
        <v>787</v>
      </c>
      <c r="D507" s="74" t="s">
        <v>788</v>
      </c>
      <c r="E507" s="74" t="s">
        <v>1134</v>
      </c>
      <c r="F507" s="74" t="s">
        <v>1135</v>
      </c>
      <c r="G507" s="74" t="s">
        <v>542</v>
      </c>
      <c r="H507" s="74" t="s">
        <v>543</v>
      </c>
      <c r="I507" s="444">
        <v>0</v>
      </c>
      <c r="J507" s="444">
        <v>0</v>
      </c>
      <c r="K507" s="444">
        <v>66787518</v>
      </c>
      <c r="L507" s="444">
        <v>66787518</v>
      </c>
      <c r="M507" s="444">
        <v>0</v>
      </c>
      <c r="N507" s="444">
        <v>0</v>
      </c>
      <c r="O507" s="447" t="s">
        <v>2146</v>
      </c>
      <c r="P507" s="518"/>
    </row>
    <row r="508" spans="1:16" s="466" customFormat="1" x14ac:dyDescent="0.25">
      <c r="A508" s="464" t="s">
        <v>785</v>
      </c>
      <c r="B508" s="464" t="s">
        <v>786</v>
      </c>
      <c r="C508" s="544" t="s">
        <v>787</v>
      </c>
      <c r="D508" s="74" t="s">
        <v>788</v>
      </c>
      <c r="E508" s="74" t="s">
        <v>1134</v>
      </c>
      <c r="F508" s="74" t="s">
        <v>1135</v>
      </c>
      <c r="G508" s="74" t="s">
        <v>530</v>
      </c>
      <c r="H508" s="74" t="s">
        <v>531</v>
      </c>
      <c r="I508" s="444">
        <v>0</v>
      </c>
      <c r="J508" s="444">
        <v>0</v>
      </c>
      <c r="K508" s="444">
        <v>60967737</v>
      </c>
      <c r="L508" s="444">
        <v>60967737</v>
      </c>
      <c r="M508" s="444">
        <v>0</v>
      </c>
      <c r="N508" s="444">
        <v>0</v>
      </c>
      <c r="O508" s="447" t="s">
        <v>2146</v>
      </c>
      <c r="P508" s="518"/>
    </row>
    <row r="509" spans="1:16" s="466" customFormat="1" x14ac:dyDescent="0.25">
      <c r="A509" s="464" t="s">
        <v>785</v>
      </c>
      <c r="B509" s="464" t="s">
        <v>786</v>
      </c>
      <c r="C509" s="544" t="s">
        <v>787</v>
      </c>
      <c r="D509" s="74" t="s">
        <v>788</v>
      </c>
      <c r="E509" s="74" t="s">
        <v>1134</v>
      </c>
      <c r="F509" s="74" t="s">
        <v>1135</v>
      </c>
      <c r="G509" s="74" t="s">
        <v>532</v>
      </c>
      <c r="H509" s="74" t="s">
        <v>533</v>
      </c>
      <c r="I509" s="444">
        <v>0</v>
      </c>
      <c r="J509" s="444">
        <v>0</v>
      </c>
      <c r="K509" s="444">
        <v>66787518</v>
      </c>
      <c r="L509" s="444">
        <v>66787518</v>
      </c>
      <c r="M509" s="444">
        <v>0</v>
      </c>
      <c r="N509" s="444">
        <v>0</v>
      </c>
      <c r="O509" s="447" t="s">
        <v>2146</v>
      </c>
      <c r="P509" s="518"/>
    </row>
    <row r="510" spans="1:16" s="466" customFormat="1" x14ac:dyDescent="0.25">
      <c r="A510" s="464" t="s">
        <v>785</v>
      </c>
      <c r="B510" s="464" t="s">
        <v>786</v>
      </c>
      <c r="C510" s="544" t="s">
        <v>787</v>
      </c>
      <c r="D510" s="74" t="s">
        <v>788</v>
      </c>
      <c r="E510" s="74" t="s">
        <v>1134</v>
      </c>
      <c r="F510" s="74" t="s">
        <v>1135</v>
      </c>
      <c r="G510" s="74" t="s">
        <v>546</v>
      </c>
      <c r="H510" s="74" t="s">
        <v>547</v>
      </c>
      <c r="I510" s="444">
        <v>0</v>
      </c>
      <c r="J510" s="444">
        <v>0</v>
      </c>
      <c r="K510" s="444">
        <v>66787518</v>
      </c>
      <c r="L510" s="444">
        <v>66787518</v>
      </c>
      <c r="M510" s="444">
        <v>0</v>
      </c>
      <c r="N510" s="444">
        <v>0</v>
      </c>
      <c r="O510" s="447" t="s">
        <v>2146</v>
      </c>
      <c r="P510" s="518"/>
    </row>
    <row r="511" spans="1:16" s="466" customFormat="1" x14ac:dyDescent="0.25">
      <c r="A511" s="464" t="s">
        <v>785</v>
      </c>
      <c r="B511" s="464" t="s">
        <v>786</v>
      </c>
      <c r="C511" s="544" t="s">
        <v>787</v>
      </c>
      <c r="D511" s="74" t="s">
        <v>788</v>
      </c>
      <c r="E511" s="74" t="s">
        <v>1134</v>
      </c>
      <c r="F511" s="74" t="s">
        <v>1135</v>
      </c>
      <c r="G511" s="74" t="s">
        <v>958</v>
      </c>
      <c r="H511" s="74" t="s">
        <v>959</v>
      </c>
      <c r="I511" s="444">
        <v>0</v>
      </c>
      <c r="J511" s="444">
        <v>0</v>
      </c>
      <c r="K511" s="444">
        <v>44497331</v>
      </c>
      <c r="L511" s="444">
        <v>44497331</v>
      </c>
      <c r="M511" s="444">
        <v>0</v>
      </c>
      <c r="N511" s="444">
        <v>0</v>
      </c>
      <c r="O511" s="447" t="s">
        <v>2146</v>
      </c>
      <c r="P511" s="518"/>
    </row>
    <row r="512" spans="1:16" s="466" customFormat="1" x14ac:dyDescent="0.25">
      <c r="A512" s="464" t="s">
        <v>785</v>
      </c>
      <c r="B512" s="464" t="s">
        <v>786</v>
      </c>
      <c r="C512" s="544" t="s">
        <v>787</v>
      </c>
      <c r="D512" s="74" t="s">
        <v>788</v>
      </c>
      <c r="E512" s="74" t="s">
        <v>1134</v>
      </c>
      <c r="F512" s="74" t="s">
        <v>1135</v>
      </c>
      <c r="G512" s="74" t="s">
        <v>962</v>
      </c>
      <c r="H512" s="74" t="s">
        <v>963</v>
      </c>
      <c r="I512" s="444">
        <v>0</v>
      </c>
      <c r="J512" s="444">
        <v>0</v>
      </c>
      <c r="K512" s="444">
        <v>57796889</v>
      </c>
      <c r="L512" s="444">
        <v>57796889</v>
      </c>
      <c r="M512" s="444">
        <v>0</v>
      </c>
      <c r="N512" s="444">
        <v>0</v>
      </c>
      <c r="O512" s="447" t="s">
        <v>2146</v>
      </c>
      <c r="P512" s="518"/>
    </row>
    <row r="513" spans="1:16" s="466" customFormat="1" x14ac:dyDescent="0.25">
      <c r="A513" s="464" t="s">
        <v>785</v>
      </c>
      <c r="B513" s="464" t="s">
        <v>786</v>
      </c>
      <c r="C513" s="544" t="s">
        <v>787</v>
      </c>
      <c r="D513" s="74" t="s">
        <v>788</v>
      </c>
      <c r="E513" s="74" t="s">
        <v>1134</v>
      </c>
      <c r="F513" s="74" t="s">
        <v>1135</v>
      </c>
      <c r="G513" s="74" t="s">
        <v>1100</v>
      </c>
      <c r="H513" s="74" t="s">
        <v>1101</v>
      </c>
      <c r="I513" s="444">
        <v>0</v>
      </c>
      <c r="J513" s="444">
        <v>0</v>
      </c>
      <c r="K513" s="444">
        <v>45618495</v>
      </c>
      <c r="L513" s="444">
        <v>45618495</v>
      </c>
      <c r="M513" s="444">
        <v>0</v>
      </c>
      <c r="N513" s="444">
        <v>0</v>
      </c>
      <c r="O513" s="447" t="s">
        <v>2146</v>
      </c>
      <c r="P513" s="518"/>
    </row>
    <row r="514" spans="1:16" s="466" customFormat="1" x14ac:dyDescent="0.25">
      <c r="A514" s="464" t="s">
        <v>785</v>
      </c>
      <c r="B514" s="464" t="s">
        <v>786</v>
      </c>
      <c r="C514" s="544" t="s">
        <v>787</v>
      </c>
      <c r="D514" s="74" t="s">
        <v>788</v>
      </c>
      <c r="E514" s="74" t="s">
        <v>1134</v>
      </c>
      <c r="F514" s="74" t="s">
        <v>1135</v>
      </c>
      <c r="G514" s="74" t="s">
        <v>1102</v>
      </c>
      <c r="H514" s="74" t="s">
        <v>1103</v>
      </c>
      <c r="I514" s="444">
        <v>0</v>
      </c>
      <c r="J514" s="444">
        <v>0</v>
      </c>
      <c r="K514" s="444">
        <v>45618495</v>
      </c>
      <c r="L514" s="444">
        <v>45618495</v>
      </c>
      <c r="M514" s="444">
        <v>0</v>
      </c>
      <c r="N514" s="444">
        <v>0</v>
      </c>
      <c r="O514" s="447" t="s">
        <v>2146</v>
      </c>
      <c r="P514" s="518"/>
    </row>
    <row r="515" spans="1:16" s="466" customFormat="1" x14ac:dyDescent="0.25">
      <c r="A515" s="464" t="s">
        <v>785</v>
      </c>
      <c r="B515" s="464" t="s">
        <v>786</v>
      </c>
      <c r="C515" s="544" t="s">
        <v>787</v>
      </c>
      <c r="D515" s="74" t="s">
        <v>788</v>
      </c>
      <c r="E515" s="74" t="s">
        <v>1134</v>
      </c>
      <c r="F515" s="74" t="s">
        <v>1135</v>
      </c>
      <c r="G515" s="74" t="s">
        <v>1112</v>
      </c>
      <c r="H515" s="74" t="s">
        <v>1113</v>
      </c>
      <c r="I515" s="444">
        <v>0</v>
      </c>
      <c r="J515" s="444">
        <v>0</v>
      </c>
      <c r="K515" s="444">
        <v>45618495</v>
      </c>
      <c r="L515" s="444">
        <v>45618495</v>
      </c>
      <c r="M515" s="444">
        <v>0</v>
      </c>
      <c r="N515" s="444">
        <v>0</v>
      </c>
      <c r="O515" s="447" t="s">
        <v>2146</v>
      </c>
      <c r="P515" s="518"/>
    </row>
    <row r="516" spans="1:16" s="466" customFormat="1" x14ac:dyDescent="0.25">
      <c r="A516" s="464" t="s">
        <v>785</v>
      </c>
      <c r="B516" s="464" t="s">
        <v>786</v>
      </c>
      <c r="C516" s="544" t="s">
        <v>787</v>
      </c>
      <c r="D516" s="74" t="s">
        <v>788</v>
      </c>
      <c r="E516" s="74" t="s">
        <v>1134</v>
      </c>
      <c r="F516" s="74" t="s">
        <v>1135</v>
      </c>
      <c r="G516" s="74" t="s">
        <v>1835</v>
      </c>
      <c r="H516" s="74" t="s">
        <v>1836</v>
      </c>
      <c r="I516" s="444">
        <v>0</v>
      </c>
      <c r="J516" s="444">
        <v>0</v>
      </c>
      <c r="K516" s="444">
        <v>60239722</v>
      </c>
      <c r="L516" s="444">
        <v>60239722</v>
      </c>
      <c r="M516" s="444">
        <v>0</v>
      </c>
      <c r="N516" s="444">
        <v>0</v>
      </c>
      <c r="O516" s="447" t="s">
        <v>2146</v>
      </c>
      <c r="P516" s="518"/>
    </row>
    <row r="517" spans="1:16" s="466" customFormat="1" x14ac:dyDescent="0.25">
      <c r="A517" s="464" t="s">
        <v>785</v>
      </c>
      <c r="B517" s="464" t="s">
        <v>786</v>
      </c>
      <c r="C517" s="544" t="s">
        <v>787</v>
      </c>
      <c r="D517" s="74" t="s">
        <v>788</v>
      </c>
      <c r="E517" s="74" t="s">
        <v>1134</v>
      </c>
      <c r="F517" s="74" t="s">
        <v>1135</v>
      </c>
      <c r="G517" s="74" t="s">
        <v>1831</v>
      </c>
      <c r="H517" s="74" t="s">
        <v>1832</v>
      </c>
      <c r="I517" s="444">
        <v>0</v>
      </c>
      <c r="J517" s="444">
        <v>0</v>
      </c>
      <c r="K517" s="444">
        <v>32957239</v>
      </c>
      <c r="L517" s="444">
        <v>32957239</v>
      </c>
      <c r="M517" s="444">
        <v>0</v>
      </c>
      <c r="N517" s="444">
        <v>0</v>
      </c>
      <c r="O517" s="447" t="s">
        <v>2146</v>
      </c>
      <c r="P517" s="518"/>
    </row>
    <row r="518" spans="1:16" s="466" customFormat="1" x14ac:dyDescent="0.25">
      <c r="A518" s="464" t="s">
        <v>785</v>
      </c>
      <c r="B518" s="464" t="s">
        <v>786</v>
      </c>
      <c r="C518" s="544" t="s">
        <v>787</v>
      </c>
      <c r="D518" s="74" t="s">
        <v>788</v>
      </c>
      <c r="E518" s="74" t="s">
        <v>1134</v>
      </c>
      <c r="F518" s="74" t="s">
        <v>1135</v>
      </c>
      <c r="G518" s="74" t="s">
        <v>2095</v>
      </c>
      <c r="H518" s="74" t="s">
        <v>2096</v>
      </c>
      <c r="I518" s="444">
        <v>0</v>
      </c>
      <c r="J518" s="444">
        <v>0</v>
      </c>
      <c r="K518" s="444">
        <v>1527819</v>
      </c>
      <c r="L518" s="444">
        <v>1527819</v>
      </c>
      <c r="M518" s="444">
        <v>0</v>
      </c>
      <c r="N518" s="444">
        <v>0</v>
      </c>
      <c r="O518" s="447" t="s">
        <v>2146</v>
      </c>
      <c r="P518" s="518"/>
    </row>
    <row r="519" spans="1:16" s="466" customFormat="1" x14ac:dyDescent="0.25">
      <c r="A519" s="464" t="s">
        <v>785</v>
      </c>
      <c r="B519" s="464" t="s">
        <v>786</v>
      </c>
      <c r="C519" s="544" t="s">
        <v>787</v>
      </c>
      <c r="D519" s="74" t="s">
        <v>788</v>
      </c>
      <c r="E519" s="74" t="s">
        <v>1134</v>
      </c>
      <c r="F519" s="74" t="s">
        <v>1135</v>
      </c>
      <c r="G519" s="74" t="s">
        <v>1833</v>
      </c>
      <c r="H519" s="74" t="s">
        <v>1834</v>
      </c>
      <c r="I519" s="444">
        <v>0</v>
      </c>
      <c r="J519" s="444">
        <v>0</v>
      </c>
      <c r="K519" s="444">
        <v>13532112</v>
      </c>
      <c r="L519" s="444">
        <v>13532112</v>
      </c>
      <c r="M519" s="444">
        <v>0</v>
      </c>
      <c r="N519" s="444">
        <v>0</v>
      </c>
      <c r="O519" s="447" t="s">
        <v>2146</v>
      </c>
      <c r="P519" s="518"/>
    </row>
    <row r="520" spans="1:16" s="445" customFormat="1" x14ac:dyDescent="0.25">
      <c r="A520" s="74" t="s">
        <v>785</v>
      </c>
      <c r="B520" s="74" t="s">
        <v>786</v>
      </c>
      <c r="C520" s="544" t="s">
        <v>1136</v>
      </c>
      <c r="D520" s="74" t="s">
        <v>1137</v>
      </c>
      <c r="E520" s="74" t="s">
        <v>1138</v>
      </c>
      <c r="F520" s="74" t="s">
        <v>1139</v>
      </c>
      <c r="G520" s="74" t="s">
        <v>517</v>
      </c>
      <c r="H520" s="74" t="s">
        <v>251</v>
      </c>
      <c r="I520" s="444">
        <v>0</v>
      </c>
      <c r="J520" s="444">
        <v>579362024</v>
      </c>
      <c r="K520" s="444">
        <v>0</v>
      </c>
      <c r="L520" s="444">
        <v>533238456</v>
      </c>
      <c r="M520" s="444">
        <v>0</v>
      </c>
      <c r="N520" s="444">
        <v>1112600480</v>
      </c>
      <c r="O520" s="447" t="s">
        <v>1699</v>
      </c>
      <c r="P520" s="517"/>
    </row>
    <row r="521" spans="1:16" s="445" customFormat="1" x14ac:dyDescent="0.25">
      <c r="A521" s="74" t="s">
        <v>785</v>
      </c>
      <c r="B521" s="74" t="s">
        <v>786</v>
      </c>
      <c r="C521" s="544" t="s">
        <v>1136</v>
      </c>
      <c r="D521" s="74" t="s">
        <v>1137</v>
      </c>
      <c r="E521" s="74" t="s">
        <v>1138</v>
      </c>
      <c r="F521" s="74" t="s">
        <v>1139</v>
      </c>
      <c r="G521" s="74" t="s">
        <v>811</v>
      </c>
      <c r="H521" s="74" t="s">
        <v>305</v>
      </c>
      <c r="I521" s="444">
        <v>0</v>
      </c>
      <c r="J521" s="444">
        <v>9579820102</v>
      </c>
      <c r="K521" s="444">
        <v>0</v>
      </c>
      <c r="L521" s="444">
        <v>19798695364</v>
      </c>
      <c r="M521" s="444">
        <v>0</v>
      </c>
      <c r="N521" s="444">
        <v>29378515466</v>
      </c>
      <c r="O521" s="447" t="s">
        <v>1699</v>
      </c>
      <c r="P521" s="517"/>
    </row>
    <row r="522" spans="1:16" s="445" customFormat="1" x14ac:dyDescent="0.25">
      <c r="A522" s="74" t="s">
        <v>785</v>
      </c>
      <c r="B522" s="74" t="s">
        <v>786</v>
      </c>
      <c r="C522" s="544" t="s">
        <v>1136</v>
      </c>
      <c r="D522" s="74" t="s">
        <v>1137</v>
      </c>
      <c r="E522" s="74" t="s">
        <v>1138</v>
      </c>
      <c r="F522" s="74" t="s">
        <v>1139</v>
      </c>
      <c r="G522" s="74" t="s">
        <v>1140</v>
      </c>
      <c r="H522" s="74" t="s">
        <v>1141</v>
      </c>
      <c r="I522" s="444">
        <v>0</v>
      </c>
      <c r="J522" s="444">
        <v>50000000</v>
      </c>
      <c r="K522" s="444">
        <v>0</v>
      </c>
      <c r="L522" s="444">
        <v>0</v>
      </c>
      <c r="M522" s="444">
        <v>0</v>
      </c>
      <c r="N522" s="444">
        <v>50000000</v>
      </c>
      <c r="O522" s="447" t="s">
        <v>1699</v>
      </c>
      <c r="P522" s="517"/>
    </row>
    <row r="523" spans="1:16" s="445" customFormat="1" x14ac:dyDescent="0.25">
      <c r="A523" s="74" t="s">
        <v>785</v>
      </c>
      <c r="B523" s="74" t="s">
        <v>786</v>
      </c>
      <c r="C523" s="544" t="s">
        <v>1136</v>
      </c>
      <c r="D523" s="74" t="s">
        <v>1137</v>
      </c>
      <c r="E523" s="74" t="s">
        <v>1138</v>
      </c>
      <c r="F523" s="74" t="s">
        <v>1139</v>
      </c>
      <c r="G523" s="74" t="s">
        <v>818</v>
      </c>
      <c r="H523" s="74" t="s">
        <v>819</v>
      </c>
      <c r="I523" s="444">
        <v>0</v>
      </c>
      <c r="J523" s="444">
        <v>3053090512</v>
      </c>
      <c r="K523" s="444">
        <v>0</v>
      </c>
      <c r="L523" s="444">
        <v>328707833</v>
      </c>
      <c r="M523" s="444">
        <v>0</v>
      </c>
      <c r="N523" s="444">
        <v>3381798345</v>
      </c>
      <c r="O523" s="447" t="s">
        <v>1699</v>
      </c>
      <c r="P523" s="517"/>
    </row>
    <row r="524" spans="1:16" s="445" customFormat="1" x14ac:dyDescent="0.25">
      <c r="A524" s="74" t="s">
        <v>785</v>
      </c>
      <c r="B524" s="74" t="s">
        <v>786</v>
      </c>
      <c r="C524" s="544" t="s">
        <v>1136</v>
      </c>
      <c r="D524" s="74" t="s">
        <v>1137</v>
      </c>
      <c r="E524" s="74" t="s">
        <v>1138</v>
      </c>
      <c r="F524" s="74" t="s">
        <v>1139</v>
      </c>
      <c r="G524" s="74" t="s">
        <v>596</v>
      </c>
      <c r="H524" s="74" t="s">
        <v>597</v>
      </c>
      <c r="I524" s="444">
        <v>0</v>
      </c>
      <c r="J524" s="444">
        <v>24489000</v>
      </c>
      <c r="K524" s="444">
        <v>0</v>
      </c>
      <c r="L524" s="444">
        <v>0</v>
      </c>
      <c r="M524" s="444">
        <v>0</v>
      </c>
      <c r="N524" s="444">
        <v>24489000</v>
      </c>
      <c r="O524" s="447" t="s">
        <v>1699</v>
      </c>
      <c r="P524" s="517"/>
    </row>
    <row r="525" spans="1:16" s="445" customFormat="1" x14ac:dyDescent="0.25">
      <c r="A525" s="74" t="s">
        <v>785</v>
      </c>
      <c r="B525" s="74" t="s">
        <v>786</v>
      </c>
      <c r="C525" s="544" t="s">
        <v>1136</v>
      </c>
      <c r="D525" s="74" t="s">
        <v>1137</v>
      </c>
      <c r="E525" s="74" t="s">
        <v>1138</v>
      </c>
      <c r="F525" s="74" t="s">
        <v>1139</v>
      </c>
      <c r="G525" s="74" t="s">
        <v>860</v>
      </c>
      <c r="H525" s="74" t="s">
        <v>861</v>
      </c>
      <c r="I525" s="444">
        <v>0</v>
      </c>
      <c r="J525" s="444">
        <v>0</v>
      </c>
      <c r="K525" s="444">
        <v>0</v>
      </c>
      <c r="L525" s="444">
        <v>2162749918</v>
      </c>
      <c r="M525" s="444">
        <v>0</v>
      </c>
      <c r="N525" s="444">
        <v>2162749918</v>
      </c>
      <c r="O525" s="447" t="s">
        <v>1699</v>
      </c>
      <c r="P525" s="517"/>
    </row>
    <row r="526" spans="1:16" s="445" customFormat="1" x14ac:dyDescent="0.25">
      <c r="A526" s="74" t="s">
        <v>785</v>
      </c>
      <c r="B526" s="74" t="s">
        <v>786</v>
      </c>
      <c r="C526" s="544" t="s">
        <v>1136</v>
      </c>
      <c r="D526" s="74" t="s">
        <v>1137</v>
      </c>
      <c r="E526" s="74" t="s">
        <v>1138</v>
      </c>
      <c r="F526" s="74" t="s">
        <v>1139</v>
      </c>
      <c r="G526" s="74" t="s">
        <v>1378</v>
      </c>
      <c r="H526" s="74" t="s">
        <v>1379</v>
      </c>
      <c r="I526" s="444">
        <v>0</v>
      </c>
      <c r="J526" s="444">
        <v>0</v>
      </c>
      <c r="K526" s="444">
        <v>105052000</v>
      </c>
      <c r="L526" s="444">
        <v>105052000</v>
      </c>
      <c r="M526" s="444">
        <v>0</v>
      </c>
      <c r="N526" s="444">
        <v>0</v>
      </c>
      <c r="O526" s="447" t="s">
        <v>1699</v>
      </c>
      <c r="P526" s="517"/>
    </row>
    <row r="527" spans="1:16" s="445" customFormat="1" x14ac:dyDescent="0.25">
      <c r="A527" s="74" t="s">
        <v>785</v>
      </c>
      <c r="B527" s="74" t="s">
        <v>786</v>
      </c>
      <c r="C527" s="544" t="s">
        <v>1136</v>
      </c>
      <c r="D527" s="74" t="s">
        <v>1137</v>
      </c>
      <c r="E527" s="74" t="s">
        <v>1138</v>
      </c>
      <c r="F527" s="74" t="s">
        <v>1139</v>
      </c>
      <c r="G527" s="74" t="s">
        <v>1859</v>
      </c>
      <c r="H527" s="74" t="s">
        <v>1860</v>
      </c>
      <c r="I527" s="444">
        <v>0</v>
      </c>
      <c r="J527" s="444">
        <v>0</v>
      </c>
      <c r="K527" s="444">
        <v>0</v>
      </c>
      <c r="L527" s="444">
        <v>6355853383</v>
      </c>
      <c r="M527" s="444">
        <v>0</v>
      </c>
      <c r="N527" s="444">
        <v>6355853383</v>
      </c>
      <c r="O527" s="447" t="s">
        <v>1699</v>
      </c>
      <c r="P527" s="517"/>
    </row>
    <row r="528" spans="1:16" s="445" customFormat="1" x14ac:dyDescent="0.25">
      <c r="A528" s="74" t="s">
        <v>785</v>
      </c>
      <c r="B528" s="74" t="s">
        <v>786</v>
      </c>
      <c r="C528" s="544" t="s">
        <v>1136</v>
      </c>
      <c r="D528" s="74" t="s">
        <v>1137</v>
      </c>
      <c r="E528" s="74" t="s">
        <v>1138</v>
      </c>
      <c r="F528" s="74" t="s">
        <v>1139</v>
      </c>
      <c r="G528" s="74" t="s">
        <v>1875</v>
      </c>
      <c r="H528" s="74" t="s">
        <v>1876</v>
      </c>
      <c r="I528" s="444">
        <v>0</v>
      </c>
      <c r="J528" s="444">
        <v>0</v>
      </c>
      <c r="K528" s="444">
        <v>0</v>
      </c>
      <c r="L528" s="444">
        <v>1101156090</v>
      </c>
      <c r="M528" s="444">
        <v>0</v>
      </c>
      <c r="N528" s="444">
        <v>1101156090</v>
      </c>
      <c r="O528" s="447" t="s">
        <v>1699</v>
      </c>
      <c r="P528" s="517"/>
    </row>
    <row r="529" spans="1:16" s="445" customFormat="1" x14ac:dyDescent="0.25">
      <c r="A529" s="74" t="s">
        <v>785</v>
      </c>
      <c r="B529" s="74" t="s">
        <v>786</v>
      </c>
      <c r="C529" s="544" t="s">
        <v>1136</v>
      </c>
      <c r="D529" s="74" t="s">
        <v>1137</v>
      </c>
      <c r="E529" s="74" t="s">
        <v>1138</v>
      </c>
      <c r="F529" s="74" t="s">
        <v>1139</v>
      </c>
      <c r="G529" s="74" t="s">
        <v>1941</v>
      </c>
      <c r="H529" s="74" t="s">
        <v>1942</v>
      </c>
      <c r="I529" s="444">
        <v>0</v>
      </c>
      <c r="J529" s="444">
        <v>0</v>
      </c>
      <c r="K529" s="444">
        <v>0</v>
      </c>
      <c r="L529" s="444">
        <v>1545000</v>
      </c>
      <c r="M529" s="444">
        <v>0</v>
      </c>
      <c r="N529" s="444">
        <v>1545000</v>
      </c>
      <c r="O529" s="447" t="s">
        <v>1699</v>
      </c>
      <c r="P529" s="517"/>
    </row>
    <row r="530" spans="1:16" s="445" customFormat="1" x14ac:dyDescent="0.25">
      <c r="A530" s="74" t="s">
        <v>785</v>
      </c>
      <c r="B530" s="74" t="s">
        <v>786</v>
      </c>
      <c r="C530" s="544" t="s">
        <v>1136</v>
      </c>
      <c r="D530" s="74" t="s">
        <v>1137</v>
      </c>
      <c r="E530" s="74" t="s">
        <v>1142</v>
      </c>
      <c r="F530" s="74" t="s">
        <v>136</v>
      </c>
      <c r="G530" s="74" t="s">
        <v>661</v>
      </c>
      <c r="H530" s="74" t="s">
        <v>662</v>
      </c>
      <c r="I530" s="444">
        <v>0</v>
      </c>
      <c r="J530" s="444">
        <v>2210520</v>
      </c>
      <c r="K530" s="444">
        <v>0</v>
      </c>
      <c r="L530" s="444">
        <v>0</v>
      </c>
      <c r="M530" s="444">
        <v>0</v>
      </c>
      <c r="N530" s="444">
        <v>2210520</v>
      </c>
      <c r="O530" s="447" t="s">
        <v>1698</v>
      </c>
      <c r="P530" s="517"/>
    </row>
    <row r="531" spans="1:16" s="445" customFormat="1" x14ac:dyDescent="0.25">
      <c r="A531" s="74" t="s">
        <v>785</v>
      </c>
      <c r="B531" s="74" t="s">
        <v>786</v>
      </c>
      <c r="C531" s="544" t="s">
        <v>1136</v>
      </c>
      <c r="D531" s="74" t="s">
        <v>1137</v>
      </c>
      <c r="E531" s="74" t="s">
        <v>1142</v>
      </c>
      <c r="F531" s="74" t="s">
        <v>136</v>
      </c>
      <c r="G531" s="74" t="s">
        <v>659</v>
      </c>
      <c r="H531" s="74" t="s">
        <v>660</v>
      </c>
      <c r="I531" s="444">
        <v>0</v>
      </c>
      <c r="J531" s="444">
        <v>14400000</v>
      </c>
      <c r="K531" s="444">
        <v>0</v>
      </c>
      <c r="L531" s="444">
        <v>0</v>
      </c>
      <c r="M531" s="444">
        <v>0</v>
      </c>
      <c r="N531" s="444">
        <v>14400000</v>
      </c>
      <c r="O531" s="447" t="s">
        <v>1698</v>
      </c>
      <c r="P531" s="517"/>
    </row>
    <row r="532" spans="1:16" s="445" customFormat="1" x14ac:dyDescent="0.25">
      <c r="A532" s="74" t="s">
        <v>785</v>
      </c>
      <c r="B532" s="74" t="s">
        <v>786</v>
      </c>
      <c r="C532" s="544" t="s">
        <v>1136</v>
      </c>
      <c r="D532" s="74" t="s">
        <v>1137</v>
      </c>
      <c r="E532" s="74" t="s">
        <v>1142</v>
      </c>
      <c r="F532" s="74" t="s">
        <v>136</v>
      </c>
      <c r="G532" s="74" t="s">
        <v>517</v>
      </c>
      <c r="H532" s="74" t="s">
        <v>251</v>
      </c>
      <c r="I532" s="444">
        <v>0</v>
      </c>
      <c r="J532" s="444">
        <v>289681011</v>
      </c>
      <c r="K532" s="444">
        <v>0</v>
      </c>
      <c r="L532" s="444">
        <v>266619226</v>
      </c>
      <c r="M532" s="444">
        <v>0</v>
      </c>
      <c r="N532" s="444">
        <v>556300237</v>
      </c>
      <c r="O532" s="447" t="s">
        <v>1698</v>
      </c>
      <c r="P532" s="517"/>
    </row>
    <row r="533" spans="1:16" s="445" customFormat="1" x14ac:dyDescent="0.25">
      <c r="A533" s="74" t="s">
        <v>785</v>
      </c>
      <c r="B533" s="74" t="s">
        <v>786</v>
      </c>
      <c r="C533" s="544" t="s">
        <v>1136</v>
      </c>
      <c r="D533" s="74" t="s">
        <v>1137</v>
      </c>
      <c r="E533" s="74" t="s">
        <v>1142</v>
      </c>
      <c r="F533" s="74" t="s">
        <v>136</v>
      </c>
      <c r="G533" s="74" t="s">
        <v>801</v>
      </c>
      <c r="H533" s="74" t="s">
        <v>802</v>
      </c>
      <c r="I533" s="444">
        <v>0</v>
      </c>
      <c r="J533" s="444">
        <v>45000000</v>
      </c>
      <c r="K533" s="444">
        <v>0</v>
      </c>
      <c r="L533" s="444">
        <v>20000000</v>
      </c>
      <c r="M533" s="444">
        <v>0</v>
      </c>
      <c r="N533" s="444">
        <v>65000000</v>
      </c>
      <c r="O533" s="447" t="s">
        <v>1698</v>
      </c>
      <c r="P533" s="517"/>
    </row>
    <row r="534" spans="1:16" s="445" customFormat="1" x14ac:dyDescent="0.25">
      <c r="A534" s="74" t="s">
        <v>785</v>
      </c>
      <c r="B534" s="74" t="s">
        <v>786</v>
      </c>
      <c r="C534" s="544" t="s">
        <v>1136</v>
      </c>
      <c r="D534" s="74" t="s">
        <v>1137</v>
      </c>
      <c r="E534" s="74" t="s">
        <v>1142</v>
      </c>
      <c r="F534" s="74" t="s">
        <v>136</v>
      </c>
      <c r="G534" s="74" t="s">
        <v>811</v>
      </c>
      <c r="H534" s="74" t="s">
        <v>305</v>
      </c>
      <c r="I534" s="444">
        <v>0</v>
      </c>
      <c r="J534" s="444">
        <v>43647992776</v>
      </c>
      <c r="K534" s="444">
        <v>0</v>
      </c>
      <c r="L534" s="444">
        <v>114083286626</v>
      </c>
      <c r="M534" s="444">
        <v>0</v>
      </c>
      <c r="N534" s="444">
        <v>157731279402</v>
      </c>
      <c r="O534" s="447" t="s">
        <v>1698</v>
      </c>
      <c r="P534" s="517"/>
    </row>
    <row r="535" spans="1:16" s="445" customFormat="1" x14ac:dyDescent="0.25">
      <c r="A535" s="74" t="s">
        <v>785</v>
      </c>
      <c r="B535" s="74" t="s">
        <v>786</v>
      </c>
      <c r="C535" s="544" t="s">
        <v>1136</v>
      </c>
      <c r="D535" s="74" t="s">
        <v>1137</v>
      </c>
      <c r="E535" s="74" t="s">
        <v>1142</v>
      </c>
      <c r="F535" s="74" t="s">
        <v>136</v>
      </c>
      <c r="G535" s="74" t="s">
        <v>1140</v>
      </c>
      <c r="H535" s="74" t="s">
        <v>1141</v>
      </c>
      <c r="I535" s="444">
        <v>0</v>
      </c>
      <c r="J535" s="444">
        <v>25000000</v>
      </c>
      <c r="K535" s="444">
        <v>0</v>
      </c>
      <c r="L535" s="444">
        <v>0</v>
      </c>
      <c r="M535" s="444">
        <v>0</v>
      </c>
      <c r="N535" s="444">
        <v>25000000</v>
      </c>
      <c r="O535" s="447" t="s">
        <v>1698</v>
      </c>
      <c r="P535" s="517"/>
    </row>
    <row r="536" spans="1:16" s="445" customFormat="1" x14ac:dyDescent="0.25">
      <c r="A536" s="74" t="s">
        <v>785</v>
      </c>
      <c r="B536" s="74" t="s">
        <v>786</v>
      </c>
      <c r="C536" s="544" t="s">
        <v>1136</v>
      </c>
      <c r="D536" s="74" t="s">
        <v>1137</v>
      </c>
      <c r="E536" s="74" t="s">
        <v>1142</v>
      </c>
      <c r="F536" s="74" t="s">
        <v>136</v>
      </c>
      <c r="G536" s="74" t="s">
        <v>818</v>
      </c>
      <c r="H536" s="74" t="s">
        <v>819</v>
      </c>
      <c r="I536" s="444">
        <v>0</v>
      </c>
      <c r="J536" s="444">
        <v>1526545256</v>
      </c>
      <c r="K536" s="444">
        <v>0</v>
      </c>
      <c r="L536" s="444">
        <v>164353918</v>
      </c>
      <c r="M536" s="444">
        <v>0</v>
      </c>
      <c r="N536" s="444">
        <v>1690899174</v>
      </c>
      <c r="O536" s="447" t="s">
        <v>1698</v>
      </c>
      <c r="P536" s="517"/>
    </row>
    <row r="537" spans="1:16" s="445" customFormat="1" x14ac:dyDescent="0.25">
      <c r="A537" s="74" t="s">
        <v>785</v>
      </c>
      <c r="B537" s="74" t="s">
        <v>786</v>
      </c>
      <c r="C537" s="544" t="s">
        <v>1136</v>
      </c>
      <c r="D537" s="74" t="s">
        <v>1137</v>
      </c>
      <c r="E537" s="74" t="s">
        <v>1142</v>
      </c>
      <c r="F537" s="74" t="s">
        <v>136</v>
      </c>
      <c r="G537" s="74" t="s">
        <v>596</v>
      </c>
      <c r="H537" s="74" t="s">
        <v>597</v>
      </c>
      <c r="I537" s="444">
        <v>0</v>
      </c>
      <c r="J537" s="444">
        <v>12244500</v>
      </c>
      <c r="K537" s="444">
        <v>0</v>
      </c>
      <c r="L537" s="444">
        <v>0</v>
      </c>
      <c r="M537" s="444">
        <v>0</v>
      </c>
      <c r="N537" s="444">
        <v>12244500</v>
      </c>
      <c r="O537" s="447" t="s">
        <v>1698</v>
      </c>
      <c r="P537" s="517"/>
    </row>
    <row r="538" spans="1:16" s="445" customFormat="1" x14ac:dyDescent="0.25">
      <c r="A538" s="74" t="s">
        <v>785</v>
      </c>
      <c r="B538" s="74" t="s">
        <v>786</v>
      </c>
      <c r="C538" s="544" t="s">
        <v>1136</v>
      </c>
      <c r="D538" s="74" t="s">
        <v>1137</v>
      </c>
      <c r="E538" s="74" t="s">
        <v>1142</v>
      </c>
      <c r="F538" s="74" t="s">
        <v>136</v>
      </c>
      <c r="G538" s="74" t="s">
        <v>860</v>
      </c>
      <c r="H538" s="74" t="s">
        <v>861</v>
      </c>
      <c r="I538" s="444">
        <v>0</v>
      </c>
      <c r="J538" s="444">
        <v>0</v>
      </c>
      <c r="K538" s="444">
        <v>0</v>
      </c>
      <c r="L538" s="444">
        <v>1081374956</v>
      </c>
      <c r="M538" s="444">
        <v>0</v>
      </c>
      <c r="N538" s="444">
        <v>1081374956</v>
      </c>
      <c r="O538" s="447" t="s">
        <v>1698</v>
      </c>
      <c r="P538" s="517"/>
    </row>
    <row r="539" spans="1:16" s="445" customFormat="1" x14ac:dyDescent="0.25">
      <c r="A539" s="74" t="s">
        <v>785</v>
      </c>
      <c r="B539" s="74" t="s">
        <v>786</v>
      </c>
      <c r="C539" s="544" t="s">
        <v>1136</v>
      </c>
      <c r="D539" s="74" t="s">
        <v>1137</v>
      </c>
      <c r="E539" s="74" t="s">
        <v>1142</v>
      </c>
      <c r="F539" s="74" t="s">
        <v>136</v>
      </c>
      <c r="G539" s="74" t="s">
        <v>671</v>
      </c>
      <c r="H539" s="74" t="s">
        <v>672</v>
      </c>
      <c r="I539" s="444">
        <v>0</v>
      </c>
      <c r="J539" s="444">
        <v>0</v>
      </c>
      <c r="K539" s="444">
        <v>0</v>
      </c>
      <c r="L539" s="444">
        <v>16164000</v>
      </c>
      <c r="M539" s="444">
        <v>0</v>
      </c>
      <c r="N539" s="444">
        <v>16164000</v>
      </c>
      <c r="O539" s="447" t="s">
        <v>1698</v>
      </c>
      <c r="P539" s="517"/>
    </row>
    <row r="540" spans="1:16" s="445" customFormat="1" x14ac:dyDescent="0.25">
      <c r="A540" s="74" t="s">
        <v>785</v>
      </c>
      <c r="B540" s="74" t="s">
        <v>786</v>
      </c>
      <c r="C540" s="544" t="s">
        <v>1136</v>
      </c>
      <c r="D540" s="74" t="s">
        <v>1137</v>
      </c>
      <c r="E540" s="74" t="s">
        <v>1142</v>
      </c>
      <c r="F540" s="74" t="s">
        <v>136</v>
      </c>
      <c r="G540" s="74" t="s">
        <v>1378</v>
      </c>
      <c r="H540" s="74" t="s">
        <v>1379</v>
      </c>
      <c r="I540" s="444">
        <v>0</v>
      </c>
      <c r="J540" s="444">
        <v>0</v>
      </c>
      <c r="K540" s="444">
        <v>105052000</v>
      </c>
      <c r="L540" s="444">
        <v>105052000</v>
      </c>
      <c r="M540" s="444">
        <v>0</v>
      </c>
      <c r="N540" s="444">
        <v>0</v>
      </c>
      <c r="O540" s="447" t="s">
        <v>1698</v>
      </c>
      <c r="P540" s="517"/>
    </row>
    <row r="541" spans="1:16" s="445" customFormat="1" x14ac:dyDescent="0.25">
      <c r="A541" s="74" t="s">
        <v>785</v>
      </c>
      <c r="B541" s="74" t="s">
        <v>786</v>
      </c>
      <c r="C541" s="544" t="s">
        <v>1136</v>
      </c>
      <c r="D541" s="74" t="s">
        <v>1137</v>
      </c>
      <c r="E541" s="74" t="s">
        <v>1142</v>
      </c>
      <c r="F541" s="74" t="s">
        <v>136</v>
      </c>
      <c r="G541" s="74" t="s">
        <v>1941</v>
      </c>
      <c r="H541" s="74" t="s">
        <v>1942</v>
      </c>
      <c r="I541" s="444">
        <v>0</v>
      </c>
      <c r="J541" s="444">
        <v>0</v>
      </c>
      <c r="K541" s="444">
        <v>0</v>
      </c>
      <c r="L541" s="444">
        <v>1545000</v>
      </c>
      <c r="M541" s="444">
        <v>0</v>
      </c>
      <c r="N541" s="444">
        <v>1545000</v>
      </c>
      <c r="O541" s="447" t="s">
        <v>1698</v>
      </c>
      <c r="P541" s="517"/>
    </row>
    <row r="542" spans="1:16" s="445" customFormat="1" x14ac:dyDescent="0.25">
      <c r="A542" s="74" t="s">
        <v>785</v>
      </c>
      <c r="B542" s="74" t="s">
        <v>786</v>
      </c>
      <c r="C542" s="544" t="s">
        <v>1136</v>
      </c>
      <c r="D542" s="74" t="s">
        <v>1137</v>
      </c>
      <c r="E542" s="74" t="s">
        <v>1143</v>
      </c>
      <c r="F542" s="74" t="s">
        <v>1144</v>
      </c>
      <c r="G542" s="74" t="s">
        <v>577</v>
      </c>
      <c r="H542" s="74" t="s">
        <v>578</v>
      </c>
      <c r="I542" s="444">
        <v>0</v>
      </c>
      <c r="J542" s="444">
        <v>373716622154</v>
      </c>
      <c r="K542" s="444">
        <v>80466235909</v>
      </c>
      <c r="L542" s="444">
        <v>2241425618351</v>
      </c>
      <c r="M542" s="444">
        <v>0</v>
      </c>
      <c r="N542" s="444">
        <v>2534676004596</v>
      </c>
      <c r="O542" s="447" t="s">
        <v>1546</v>
      </c>
      <c r="P542" s="517"/>
    </row>
    <row r="543" spans="1:16" s="445" customFormat="1" x14ac:dyDescent="0.25">
      <c r="A543" s="74" t="s">
        <v>785</v>
      </c>
      <c r="B543" s="74" t="s">
        <v>786</v>
      </c>
      <c r="C543" s="544" t="s">
        <v>1136</v>
      </c>
      <c r="D543" s="74" t="s">
        <v>1137</v>
      </c>
      <c r="E543" s="74" t="s">
        <v>1143</v>
      </c>
      <c r="F543" s="74" t="s">
        <v>1144</v>
      </c>
      <c r="G543" s="74" t="s">
        <v>579</v>
      </c>
      <c r="H543" s="74" t="s">
        <v>167</v>
      </c>
      <c r="I543" s="444">
        <v>0</v>
      </c>
      <c r="J543" s="444">
        <v>118092734204</v>
      </c>
      <c r="K543" s="444">
        <v>8721984251</v>
      </c>
      <c r="L543" s="444">
        <v>428890456963</v>
      </c>
      <c r="M543" s="444">
        <v>0</v>
      </c>
      <c r="N543" s="444">
        <v>538261206916</v>
      </c>
      <c r="O543" s="447" t="s">
        <v>1546</v>
      </c>
      <c r="P543" s="517"/>
    </row>
    <row r="544" spans="1:16" s="445" customFormat="1" x14ac:dyDescent="0.25">
      <c r="A544" s="74" t="s">
        <v>785</v>
      </c>
      <c r="B544" s="74" t="s">
        <v>786</v>
      </c>
      <c r="C544" s="544" t="s">
        <v>1136</v>
      </c>
      <c r="D544" s="74" t="s">
        <v>1137</v>
      </c>
      <c r="E544" s="74" t="s">
        <v>1143</v>
      </c>
      <c r="F544" s="74" t="s">
        <v>1144</v>
      </c>
      <c r="G544" s="74" t="s">
        <v>626</v>
      </c>
      <c r="H544" s="74" t="s">
        <v>627</v>
      </c>
      <c r="I544" s="444">
        <v>0</v>
      </c>
      <c r="J544" s="444">
        <v>54601096825</v>
      </c>
      <c r="K544" s="444">
        <v>3568156326</v>
      </c>
      <c r="L544" s="444">
        <v>53678293055</v>
      </c>
      <c r="M544" s="444">
        <v>0</v>
      </c>
      <c r="N544" s="444">
        <v>104711233554</v>
      </c>
      <c r="O544" s="447" t="s">
        <v>1546</v>
      </c>
      <c r="P544" s="517"/>
    </row>
    <row r="545" spans="1:22" s="445" customFormat="1" x14ac:dyDescent="0.25">
      <c r="A545" s="74" t="s">
        <v>785</v>
      </c>
      <c r="B545" s="74" t="s">
        <v>786</v>
      </c>
      <c r="C545" s="544" t="s">
        <v>1136</v>
      </c>
      <c r="D545" s="74" t="s">
        <v>1137</v>
      </c>
      <c r="E545" s="74" t="s">
        <v>1143</v>
      </c>
      <c r="F545" s="74" t="s">
        <v>1144</v>
      </c>
      <c r="G545" s="74" t="s">
        <v>628</v>
      </c>
      <c r="H545" s="74" t="s">
        <v>629</v>
      </c>
      <c r="I545" s="444">
        <v>0</v>
      </c>
      <c r="J545" s="444">
        <v>0</v>
      </c>
      <c r="K545" s="444">
        <v>2147705961</v>
      </c>
      <c r="L545" s="444">
        <v>50357410143</v>
      </c>
      <c r="M545" s="444">
        <v>0</v>
      </c>
      <c r="N545" s="444">
        <v>48209704182</v>
      </c>
      <c r="O545" s="447" t="s">
        <v>1546</v>
      </c>
      <c r="P545" s="517"/>
    </row>
    <row r="546" spans="1:22" s="445" customFormat="1" x14ac:dyDescent="0.25">
      <c r="A546" s="74" t="s">
        <v>785</v>
      </c>
      <c r="B546" s="74" t="s">
        <v>786</v>
      </c>
      <c r="C546" s="544" t="s">
        <v>1136</v>
      </c>
      <c r="D546" s="74" t="s">
        <v>1137</v>
      </c>
      <c r="E546" s="74" t="s">
        <v>1143</v>
      </c>
      <c r="F546" s="74" t="s">
        <v>1144</v>
      </c>
      <c r="G546" s="74" t="s">
        <v>630</v>
      </c>
      <c r="H546" s="74" t="s">
        <v>631</v>
      </c>
      <c r="I546" s="444">
        <v>0</v>
      </c>
      <c r="J546" s="444">
        <v>0</v>
      </c>
      <c r="K546" s="444">
        <v>480534396</v>
      </c>
      <c r="L546" s="444">
        <v>80182629308</v>
      </c>
      <c r="M546" s="444">
        <v>0</v>
      </c>
      <c r="N546" s="444">
        <v>79702094912</v>
      </c>
      <c r="O546" s="447" t="s">
        <v>1546</v>
      </c>
      <c r="P546" s="517"/>
    </row>
    <row r="547" spans="1:22" s="445" customFormat="1" x14ac:dyDescent="0.25">
      <c r="A547" s="74" t="s">
        <v>785</v>
      </c>
      <c r="B547" s="74" t="s">
        <v>786</v>
      </c>
      <c r="C547" s="544" t="s">
        <v>1136</v>
      </c>
      <c r="D547" s="74" t="s">
        <v>1137</v>
      </c>
      <c r="E547" s="74" t="s">
        <v>1143</v>
      </c>
      <c r="F547" s="74" t="s">
        <v>1144</v>
      </c>
      <c r="G547" s="74" t="s">
        <v>632</v>
      </c>
      <c r="H547" s="74" t="s">
        <v>633</v>
      </c>
      <c r="I547" s="444">
        <v>0</v>
      </c>
      <c r="J547" s="444">
        <v>0</v>
      </c>
      <c r="K547" s="444">
        <v>753693568</v>
      </c>
      <c r="L547" s="444">
        <v>68495415117</v>
      </c>
      <c r="M547" s="444">
        <v>0</v>
      </c>
      <c r="N547" s="444">
        <v>67741721549</v>
      </c>
      <c r="O547" s="447" t="s">
        <v>1546</v>
      </c>
      <c r="P547" s="517"/>
    </row>
    <row r="548" spans="1:22" s="445" customFormat="1" x14ac:dyDescent="0.25">
      <c r="A548" s="74" t="s">
        <v>785</v>
      </c>
      <c r="B548" s="74" t="s">
        <v>786</v>
      </c>
      <c r="C548" s="544" t="s">
        <v>1136</v>
      </c>
      <c r="D548" s="74" t="s">
        <v>1137</v>
      </c>
      <c r="E548" s="74" t="s">
        <v>1143</v>
      </c>
      <c r="F548" s="74" t="s">
        <v>1144</v>
      </c>
      <c r="G548" s="74" t="s">
        <v>634</v>
      </c>
      <c r="H548" s="74" t="s">
        <v>635</v>
      </c>
      <c r="I548" s="444">
        <v>0</v>
      </c>
      <c r="J548" s="444">
        <v>0</v>
      </c>
      <c r="K548" s="444">
        <v>933156000</v>
      </c>
      <c r="L548" s="444">
        <v>155707692000</v>
      </c>
      <c r="M548" s="444">
        <v>0</v>
      </c>
      <c r="N548" s="444">
        <v>154774536000</v>
      </c>
      <c r="O548" s="447" t="s">
        <v>1546</v>
      </c>
      <c r="P548" s="517"/>
    </row>
    <row r="549" spans="1:22" s="445" customFormat="1" x14ac:dyDescent="0.25">
      <c r="A549" s="74" t="s">
        <v>785</v>
      </c>
      <c r="B549" s="74" t="s">
        <v>786</v>
      </c>
      <c r="C549" s="544" t="s">
        <v>1136</v>
      </c>
      <c r="D549" s="74" t="s">
        <v>1137</v>
      </c>
      <c r="E549" s="74" t="s">
        <v>1143</v>
      </c>
      <c r="F549" s="74" t="s">
        <v>1144</v>
      </c>
      <c r="G549" s="74" t="s">
        <v>636</v>
      </c>
      <c r="H549" s="74" t="s">
        <v>637</v>
      </c>
      <c r="I549" s="444">
        <v>0</v>
      </c>
      <c r="J549" s="444">
        <v>0</v>
      </c>
      <c r="K549" s="444">
        <v>1201432760</v>
      </c>
      <c r="L549" s="444">
        <v>26169318719</v>
      </c>
      <c r="M549" s="444">
        <v>0</v>
      </c>
      <c r="N549" s="444">
        <v>24967885959</v>
      </c>
      <c r="O549" s="447" t="s">
        <v>1546</v>
      </c>
      <c r="P549" s="517"/>
    </row>
    <row r="550" spans="1:22" s="445" customFormat="1" x14ac:dyDescent="0.25">
      <c r="A550" s="74" t="s">
        <v>785</v>
      </c>
      <c r="B550" s="74" t="s">
        <v>786</v>
      </c>
      <c r="C550" s="544" t="s">
        <v>1136</v>
      </c>
      <c r="D550" s="74" t="s">
        <v>1137</v>
      </c>
      <c r="E550" s="74" t="s">
        <v>1143</v>
      </c>
      <c r="F550" s="74" t="s">
        <v>1144</v>
      </c>
      <c r="G550" s="74" t="s">
        <v>640</v>
      </c>
      <c r="H550" s="74" t="s">
        <v>641</v>
      </c>
      <c r="I550" s="444">
        <v>0</v>
      </c>
      <c r="J550" s="444">
        <v>0</v>
      </c>
      <c r="K550" s="444">
        <v>217466101</v>
      </c>
      <c r="L550" s="444">
        <v>4736798321</v>
      </c>
      <c r="M550" s="444">
        <v>0</v>
      </c>
      <c r="N550" s="444">
        <v>4519332220</v>
      </c>
      <c r="O550" s="447" t="s">
        <v>1546</v>
      </c>
      <c r="P550" s="517"/>
    </row>
    <row r="551" spans="1:22" s="445" customFormat="1" x14ac:dyDescent="0.25">
      <c r="A551" s="74" t="s">
        <v>785</v>
      </c>
      <c r="B551" s="74" t="s">
        <v>786</v>
      </c>
      <c r="C551" s="544" t="s">
        <v>1136</v>
      </c>
      <c r="D551" s="74" t="s">
        <v>1137</v>
      </c>
      <c r="E551" s="74" t="s">
        <v>1143</v>
      </c>
      <c r="F551" s="74" t="s">
        <v>1144</v>
      </c>
      <c r="G551" s="74" t="s">
        <v>522</v>
      </c>
      <c r="H551" s="74" t="s">
        <v>523</v>
      </c>
      <c r="I551" s="444">
        <v>0</v>
      </c>
      <c r="J551" s="444">
        <v>12905974292</v>
      </c>
      <c r="K551" s="444">
        <v>1053782997</v>
      </c>
      <c r="L551" s="444">
        <v>73340338129</v>
      </c>
      <c r="M551" s="444">
        <v>0</v>
      </c>
      <c r="N551" s="444">
        <v>85192529424</v>
      </c>
      <c r="O551" s="447" t="s">
        <v>1546</v>
      </c>
      <c r="P551" s="517"/>
    </row>
    <row r="552" spans="1:22" s="445" customFormat="1" x14ac:dyDescent="0.25">
      <c r="A552" s="74" t="s">
        <v>785</v>
      </c>
      <c r="B552" s="74" t="s">
        <v>786</v>
      </c>
      <c r="C552" s="544" t="s">
        <v>1136</v>
      </c>
      <c r="D552" s="74" t="s">
        <v>1137</v>
      </c>
      <c r="E552" s="74" t="s">
        <v>1143</v>
      </c>
      <c r="F552" s="74" t="s">
        <v>1144</v>
      </c>
      <c r="G552" s="74" t="s">
        <v>642</v>
      </c>
      <c r="H552" s="74" t="s">
        <v>643</v>
      </c>
      <c r="I552" s="444">
        <v>0</v>
      </c>
      <c r="J552" s="444">
        <v>0</v>
      </c>
      <c r="K552" s="444">
        <v>77998511</v>
      </c>
      <c r="L552" s="444">
        <v>13014938656</v>
      </c>
      <c r="M552" s="444">
        <v>0</v>
      </c>
      <c r="N552" s="444">
        <v>12936940145</v>
      </c>
      <c r="O552" s="447" t="s">
        <v>1546</v>
      </c>
      <c r="P552" s="517"/>
    </row>
    <row r="553" spans="1:22" s="445" customFormat="1" x14ac:dyDescent="0.25">
      <c r="A553" s="74" t="s">
        <v>785</v>
      </c>
      <c r="B553" s="74" t="s">
        <v>786</v>
      </c>
      <c r="C553" s="544" t="s">
        <v>1136</v>
      </c>
      <c r="D553" s="74" t="s">
        <v>1137</v>
      </c>
      <c r="E553" s="74" t="s">
        <v>1143</v>
      </c>
      <c r="F553" s="74" t="s">
        <v>1144</v>
      </c>
      <c r="G553" s="74" t="s">
        <v>648</v>
      </c>
      <c r="H553" s="74" t="s">
        <v>649</v>
      </c>
      <c r="I553" s="444">
        <v>0</v>
      </c>
      <c r="J553" s="444">
        <v>0</v>
      </c>
      <c r="K553" s="444">
        <v>1497659505</v>
      </c>
      <c r="L553" s="444">
        <v>32621686840</v>
      </c>
      <c r="M553" s="444">
        <v>0</v>
      </c>
      <c r="N553" s="444">
        <v>31124027335</v>
      </c>
      <c r="O553" s="447" t="s">
        <v>1546</v>
      </c>
      <c r="P553" s="517"/>
    </row>
    <row r="554" spans="1:22" s="445" customFormat="1" x14ac:dyDescent="0.25">
      <c r="A554" s="74" t="s">
        <v>785</v>
      </c>
      <c r="B554" s="74" t="s">
        <v>786</v>
      </c>
      <c r="C554" s="544" t="s">
        <v>1136</v>
      </c>
      <c r="D554" s="74" t="s">
        <v>1137</v>
      </c>
      <c r="E554" s="74" t="s">
        <v>1143</v>
      </c>
      <c r="F554" s="74" t="s">
        <v>1144</v>
      </c>
      <c r="G554" s="74" t="s">
        <v>650</v>
      </c>
      <c r="H554" s="74" t="s">
        <v>651</v>
      </c>
      <c r="I554" s="444">
        <v>0</v>
      </c>
      <c r="J554" s="444">
        <v>16021787568</v>
      </c>
      <c r="K554" s="444">
        <v>2956980635</v>
      </c>
      <c r="L554" s="444">
        <v>229211797800</v>
      </c>
      <c r="M554" s="444">
        <v>0</v>
      </c>
      <c r="N554" s="444">
        <v>242276604733</v>
      </c>
      <c r="O554" s="447" t="s">
        <v>1546</v>
      </c>
      <c r="P554" s="517"/>
    </row>
    <row r="555" spans="1:22" s="445" customFormat="1" x14ac:dyDescent="0.25">
      <c r="A555" s="74" t="s">
        <v>785</v>
      </c>
      <c r="B555" s="74" t="s">
        <v>786</v>
      </c>
      <c r="C555" s="544" t="s">
        <v>1136</v>
      </c>
      <c r="D555" s="74" t="s">
        <v>1137</v>
      </c>
      <c r="E555" s="74" t="s">
        <v>1143</v>
      </c>
      <c r="F555" s="74" t="s">
        <v>1144</v>
      </c>
      <c r="G555" s="74" t="s">
        <v>656</v>
      </c>
      <c r="H555" s="74" t="s">
        <v>657</v>
      </c>
      <c r="I555" s="444">
        <v>0</v>
      </c>
      <c r="J555" s="444">
        <v>0</v>
      </c>
      <c r="K555" s="444">
        <v>2025955153</v>
      </c>
      <c r="L555" s="444">
        <v>42330228777</v>
      </c>
      <c r="M555" s="444">
        <v>0</v>
      </c>
      <c r="N555" s="444">
        <v>40304273624</v>
      </c>
      <c r="O555" s="447" t="s">
        <v>1546</v>
      </c>
      <c r="P555" s="517"/>
    </row>
    <row r="556" spans="1:22" s="445" customFormat="1" x14ac:dyDescent="0.25">
      <c r="A556" s="74" t="s">
        <v>785</v>
      </c>
      <c r="B556" s="74" t="s">
        <v>786</v>
      </c>
      <c r="C556" s="544" t="s">
        <v>1136</v>
      </c>
      <c r="D556" s="74" t="s">
        <v>1137</v>
      </c>
      <c r="E556" s="74" t="s">
        <v>1143</v>
      </c>
      <c r="F556" s="74" t="s">
        <v>1144</v>
      </c>
      <c r="G556" s="74" t="s">
        <v>2041</v>
      </c>
      <c r="H556" s="74" t="s">
        <v>2042</v>
      </c>
      <c r="I556" s="444">
        <v>0</v>
      </c>
      <c r="J556" s="444">
        <v>0</v>
      </c>
      <c r="K556" s="444">
        <v>349805284</v>
      </c>
      <c r="L556" s="444">
        <v>7020582521</v>
      </c>
      <c r="M556" s="444">
        <v>0</v>
      </c>
      <c r="N556" s="444">
        <v>6670777237</v>
      </c>
      <c r="O556" s="447" t="s">
        <v>1546</v>
      </c>
      <c r="P556" s="517"/>
    </row>
    <row r="557" spans="1:22" s="445" customFormat="1" x14ac:dyDescent="0.25">
      <c r="A557" s="74" t="s">
        <v>1145</v>
      </c>
      <c r="B557" s="74" t="s">
        <v>1146</v>
      </c>
      <c r="C557" s="544" t="s">
        <v>1147</v>
      </c>
      <c r="D557" s="74" t="s">
        <v>1148</v>
      </c>
      <c r="E557" s="74" t="s">
        <v>1149</v>
      </c>
      <c r="F557" s="74" t="s">
        <v>302</v>
      </c>
      <c r="G557" s="74" t="s">
        <v>1150</v>
      </c>
      <c r="H557" s="74" t="s">
        <v>1151</v>
      </c>
      <c r="I557" s="615">
        <v>0</v>
      </c>
      <c r="J557" s="615">
        <v>207012064719</v>
      </c>
      <c r="K557" s="615">
        <v>1256560000000</v>
      </c>
      <c r="L557" s="615">
        <v>1754966835281</v>
      </c>
      <c r="M557" s="615">
        <v>0</v>
      </c>
      <c r="N557" s="615">
        <v>705418900000</v>
      </c>
      <c r="O557" s="447">
        <v>12</v>
      </c>
      <c r="Q557" s="516"/>
      <c r="R557" s="516"/>
      <c r="S557" s="516"/>
      <c r="T557" s="516"/>
      <c r="U557" s="516"/>
      <c r="V557" s="76"/>
    </row>
    <row r="558" spans="1:22" s="445" customFormat="1" x14ac:dyDescent="0.25">
      <c r="A558" s="74" t="s">
        <v>1145</v>
      </c>
      <c r="B558" s="74" t="s">
        <v>1146</v>
      </c>
      <c r="C558" s="544" t="s">
        <v>1147</v>
      </c>
      <c r="D558" s="74" t="s">
        <v>1148</v>
      </c>
      <c r="E558" s="74" t="s">
        <v>1149</v>
      </c>
      <c r="F558" s="74" t="s">
        <v>302</v>
      </c>
      <c r="G558" s="74" t="s">
        <v>1152</v>
      </c>
      <c r="H558" s="74" t="s">
        <v>1153</v>
      </c>
      <c r="I558" s="615">
        <v>0</v>
      </c>
      <c r="J558" s="615">
        <v>1125242200000</v>
      </c>
      <c r="K558" s="615">
        <v>2295414207819</v>
      </c>
      <c r="L558" s="615">
        <v>5387798248000</v>
      </c>
      <c r="M558" s="615">
        <v>0</v>
      </c>
      <c r="N558" s="615">
        <v>4217626240181</v>
      </c>
      <c r="O558" s="447">
        <v>12</v>
      </c>
      <c r="Q558" s="516"/>
      <c r="R558" s="516"/>
      <c r="S558" s="516"/>
      <c r="T558" s="516"/>
      <c r="U558" s="516"/>
      <c r="V558" s="76"/>
    </row>
    <row r="559" spans="1:22" s="445" customFormat="1" x14ac:dyDescent="0.25">
      <c r="A559" s="74" t="s">
        <v>1145</v>
      </c>
      <c r="B559" s="74" t="s">
        <v>1146</v>
      </c>
      <c r="C559" s="544" t="s">
        <v>1147</v>
      </c>
      <c r="D559" s="74" t="s">
        <v>1148</v>
      </c>
      <c r="E559" s="74" t="s">
        <v>1149</v>
      </c>
      <c r="F559" s="74" t="s">
        <v>302</v>
      </c>
      <c r="G559" s="74" t="s">
        <v>1154</v>
      </c>
      <c r="H559" s="74" t="s">
        <v>1155</v>
      </c>
      <c r="I559" s="615">
        <v>0</v>
      </c>
      <c r="J559" s="615">
        <v>51114945560</v>
      </c>
      <c r="K559" s="615">
        <v>350156868800</v>
      </c>
      <c r="L559" s="615">
        <v>452276322372</v>
      </c>
      <c r="M559" s="615">
        <v>0</v>
      </c>
      <c r="N559" s="615">
        <v>153234399132</v>
      </c>
      <c r="O559" s="447">
        <v>12</v>
      </c>
      <c r="Q559" s="516"/>
      <c r="R559" s="516"/>
      <c r="S559" s="516"/>
      <c r="T559" s="516"/>
      <c r="U559" s="516"/>
      <c r="V559" s="76"/>
    </row>
    <row r="560" spans="1:22" s="445" customFormat="1" x14ac:dyDescent="0.25">
      <c r="A560" s="74" t="s">
        <v>1145</v>
      </c>
      <c r="B560" s="74" t="s">
        <v>1146</v>
      </c>
      <c r="C560" s="544" t="s">
        <v>1147</v>
      </c>
      <c r="D560" s="74" t="s">
        <v>1148</v>
      </c>
      <c r="E560" s="74" t="s">
        <v>1149</v>
      </c>
      <c r="F560" s="74" t="s">
        <v>302</v>
      </c>
      <c r="G560" s="74" t="s">
        <v>1156</v>
      </c>
      <c r="H560" s="74" t="s">
        <v>1157</v>
      </c>
      <c r="I560" s="615">
        <v>0</v>
      </c>
      <c r="J560" s="615">
        <v>69654000000</v>
      </c>
      <c r="K560" s="615">
        <v>305438714800</v>
      </c>
      <c r="L560" s="615">
        <v>474572489447</v>
      </c>
      <c r="M560" s="615">
        <v>0</v>
      </c>
      <c r="N560" s="615">
        <v>238787774647</v>
      </c>
      <c r="O560" s="447">
        <v>12</v>
      </c>
      <c r="Q560" s="516"/>
      <c r="R560" s="516"/>
      <c r="S560" s="516"/>
      <c r="T560" s="516"/>
      <c r="U560" s="516"/>
      <c r="V560" s="76"/>
    </row>
    <row r="561" spans="1:16" s="445" customFormat="1" x14ac:dyDescent="0.25">
      <c r="A561" s="74" t="s">
        <v>1145</v>
      </c>
      <c r="B561" s="74" t="s">
        <v>1146</v>
      </c>
      <c r="C561" s="544" t="s">
        <v>1158</v>
      </c>
      <c r="D561" s="74" t="s">
        <v>1159</v>
      </c>
      <c r="E561" s="74" t="s">
        <v>1160</v>
      </c>
      <c r="F561" s="74" t="s">
        <v>1161</v>
      </c>
      <c r="G561" s="74" t="s">
        <v>582</v>
      </c>
      <c r="H561" s="74" t="s">
        <v>583</v>
      </c>
      <c r="I561" s="444">
        <v>0</v>
      </c>
      <c r="J561" s="444">
        <v>10021866547041</v>
      </c>
      <c r="K561" s="444">
        <v>610712687681</v>
      </c>
      <c r="L561" s="444">
        <v>29813233040741</v>
      </c>
      <c r="M561" s="444">
        <v>0</v>
      </c>
      <c r="N561" s="444">
        <v>39224386900101</v>
      </c>
      <c r="O561" s="447" t="s">
        <v>1545</v>
      </c>
    </row>
    <row r="562" spans="1:16" s="445" customFormat="1" x14ac:dyDescent="0.25">
      <c r="A562" s="74" t="s">
        <v>1145</v>
      </c>
      <c r="B562" s="74" t="s">
        <v>1146</v>
      </c>
      <c r="C562" s="544" t="s">
        <v>1158</v>
      </c>
      <c r="D562" s="74" t="s">
        <v>1159</v>
      </c>
      <c r="E562" s="74" t="s">
        <v>1160</v>
      </c>
      <c r="F562" s="74" t="s">
        <v>1161</v>
      </c>
      <c r="G562" s="74" t="s">
        <v>586</v>
      </c>
      <c r="H562" s="74" t="s">
        <v>587</v>
      </c>
      <c r="I562" s="444">
        <v>0</v>
      </c>
      <c r="J562" s="444">
        <v>4523980000000</v>
      </c>
      <c r="K562" s="444">
        <v>4998877459204</v>
      </c>
      <c r="L562" s="444">
        <v>474897459204</v>
      </c>
      <c r="M562" s="444">
        <v>0</v>
      </c>
      <c r="N562" s="444">
        <v>0</v>
      </c>
      <c r="O562" s="447" t="s">
        <v>1545</v>
      </c>
      <c r="P562" s="517"/>
    </row>
    <row r="563" spans="1:16" s="445" customFormat="1" x14ac:dyDescent="0.25">
      <c r="A563" s="74" t="s">
        <v>1145</v>
      </c>
      <c r="B563" s="74" t="s">
        <v>1146</v>
      </c>
      <c r="C563" s="544" t="s">
        <v>1158</v>
      </c>
      <c r="D563" s="74" t="s">
        <v>1159</v>
      </c>
      <c r="E563" s="74" t="s">
        <v>1162</v>
      </c>
      <c r="F563" s="74" t="s">
        <v>1163</v>
      </c>
      <c r="G563" s="74" t="s">
        <v>582</v>
      </c>
      <c r="H563" s="74" t="s">
        <v>583</v>
      </c>
      <c r="I563" s="444">
        <v>0</v>
      </c>
      <c r="J563" s="444">
        <v>601311992827</v>
      </c>
      <c r="K563" s="444">
        <v>31297929607</v>
      </c>
      <c r="L563" s="444">
        <v>1783449150803</v>
      </c>
      <c r="M563" s="444">
        <v>0</v>
      </c>
      <c r="N563" s="444">
        <v>2353463214023</v>
      </c>
      <c r="O563" s="447" t="s">
        <v>1691</v>
      </c>
      <c r="P563" s="517"/>
    </row>
    <row r="564" spans="1:16" s="445" customFormat="1" x14ac:dyDescent="0.25">
      <c r="A564" s="74" t="s">
        <v>1145</v>
      </c>
      <c r="B564" s="74" t="s">
        <v>1146</v>
      </c>
      <c r="C564" s="544" t="s">
        <v>1158</v>
      </c>
      <c r="D564" s="74" t="s">
        <v>1159</v>
      </c>
      <c r="E564" s="74" t="s">
        <v>1162</v>
      </c>
      <c r="F564" s="74" t="s">
        <v>1163</v>
      </c>
      <c r="G564" s="74" t="s">
        <v>586</v>
      </c>
      <c r="H564" s="74" t="s">
        <v>587</v>
      </c>
      <c r="I564" s="444">
        <v>0</v>
      </c>
      <c r="J564" s="444">
        <v>55101215803</v>
      </c>
      <c r="K564" s="444">
        <v>401281068448</v>
      </c>
      <c r="L564" s="444">
        <v>346179852645</v>
      </c>
      <c r="M564" s="444">
        <v>0</v>
      </c>
      <c r="N564" s="444">
        <v>0</v>
      </c>
      <c r="O564" s="447" t="s">
        <v>1691</v>
      </c>
      <c r="P564" s="517"/>
    </row>
    <row r="565" spans="1:16" s="445" customFormat="1" x14ac:dyDescent="0.25">
      <c r="A565" s="74" t="s">
        <v>1145</v>
      </c>
      <c r="B565" s="74" t="s">
        <v>1146</v>
      </c>
      <c r="C565" s="544" t="s">
        <v>1166</v>
      </c>
      <c r="D565" s="74" t="s">
        <v>1167</v>
      </c>
      <c r="E565" s="74" t="s">
        <v>1168</v>
      </c>
      <c r="F565" s="74" t="s">
        <v>317</v>
      </c>
      <c r="G565" s="74" t="s">
        <v>538</v>
      </c>
      <c r="H565" s="74" t="s">
        <v>539</v>
      </c>
      <c r="I565" s="444">
        <v>0</v>
      </c>
      <c r="J565" s="444">
        <v>0</v>
      </c>
      <c r="K565" s="444">
        <v>117847722</v>
      </c>
      <c r="L565" s="444">
        <v>117847722</v>
      </c>
      <c r="M565" s="444">
        <v>0</v>
      </c>
      <c r="N565" s="444">
        <v>0</v>
      </c>
      <c r="O565" s="447" t="s">
        <v>1701</v>
      </c>
      <c r="P565" s="517"/>
    </row>
    <row r="566" spans="1:16" s="445" customFormat="1" x14ac:dyDescent="0.25">
      <c r="A566" s="74" t="s">
        <v>1145</v>
      </c>
      <c r="B566" s="74" t="s">
        <v>1146</v>
      </c>
      <c r="C566" s="544" t="s">
        <v>1166</v>
      </c>
      <c r="D566" s="74" t="s">
        <v>1167</v>
      </c>
      <c r="E566" s="74" t="s">
        <v>1168</v>
      </c>
      <c r="F566" s="74" t="s">
        <v>317</v>
      </c>
      <c r="G566" s="74" t="s">
        <v>540</v>
      </c>
      <c r="H566" s="74" t="s">
        <v>541</v>
      </c>
      <c r="I566" s="444">
        <v>0</v>
      </c>
      <c r="J566" s="444">
        <v>0</v>
      </c>
      <c r="K566" s="444">
        <v>71682876</v>
      </c>
      <c r="L566" s="444">
        <v>71682876</v>
      </c>
      <c r="M566" s="444">
        <v>0</v>
      </c>
      <c r="N566" s="444">
        <v>0</v>
      </c>
      <c r="O566" s="447" t="s">
        <v>1701</v>
      </c>
      <c r="P566" s="517"/>
    </row>
    <row r="567" spans="1:16" s="445" customFormat="1" x14ac:dyDescent="0.25">
      <c r="A567" s="74" t="s">
        <v>1145</v>
      </c>
      <c r="B567" s="74" t="s">
        <v>1146</v>
      </c>
      <c r="C567" s="544" t="s">
        <v>1166</v>
      </c>
      <c r="D567" s="74" t="s">
        <v>1167</v>
      </c>
      <c r="E567" s="74" t="s">
        <v>1168</v>
      </c>
      <c r="F567" s="74" t="s">
        <v>317</v>
      </c>
      <c r="G567" s="74" t="s">
        <v>542</v>
      </c>
      <c r="H567" s="74" t="s">
        <v>543</v>
      </c>
      <c r="I567" s="444">
        <v>0</v>
      </c>
      <c r="J567" s="444">
        <v>0</v>
      </c>
      <c r="K567" s="444">
        <v>123029332</v>
      </c>
      <c r="L567" s="444">
        <v>123029332</v>
      </c>
      <c r="M567" s="444">
        <v>0</v>
      </c>
      <c r="N567" s="444">
        <v>0</v>
      </c>
      <c r="O567" s="447" t="s">
        <v>1701</v>
      </c>
      <c r="P567" s="517"/>
    </row>
    <row r="568" spans="1:16" s="445" customFormat="1" x14ac:dyDescent="0.25">
      <c r="A568" s="74" t="s">
        <v>1145</v>
      </c>
      <c r="B568" s="74" t="s">
        <v>1146</v>
      </c>
      <c r="C568" s="544" t="s">
        <v>1166</v>
      </c>
      <c r="D568" s="74" t="s">
        <v>1167</v>
      </c>
      <c r="E568" s="74" t="s">
        <v>1168</v>
      </c>
      <c r="F568" s="74" t="s">
        <v>317</v>
      </c>
      <c r="G568" s="74" t="s">
        <v>530</v>
      </c>
      <c r="H568" s="74" t="s">
        <v>531</v>
      </c>
      <c r="I568" s="444">
        <v>0</v>
      </c>
      <c r="J568" s="444">
        <v>0</v>
      </c>
      <c r="K568" s="444">
        <v>38780954</v>
      </c>
      <c r="L568" s="444">
        <v>38780954</v>
      </c>
      <c r="M568" s="444">
        <v>0</v>
      </c>
      <c r="N568" s="444">
        <v>0</v>
      </c>
      <c r="O568" s="447" t="s">
        <v>1701</v>
      </c>
      <c r="P568" s="517"/>
    </row>
    <row r="569" spans="1:16" s="445" customFormat="1" x14ac:dyDescent="0.25">
      <c r="A569" s="74" t="s">
        <v>1145</v>
      </c>
      <c r="B569" s="74" t="s">
        <v>1146</v>
      </c>
      <c r="C569" s="544" t="s">
        <v>1166</v>
      </c>
      <c r="D569" s="74" t="s">
        <v>1167</v>
      </c>
      <c r="E569" s="74" t="s">
        <v>1168</v>
      </c>
      <c r="F569" s="74" t="s">
        <v>317</v>
      </c>
      <c r="G569" s="74" t="s">
        <v>532</v>
      </c>
      <c r="H569" s="74" t="s">
        <v>533</v>
      </c>
      <c r="I569" s="444">
        <v>0</v>
      </c>
      <c r="J569" s="444">
        <v>0</v>
      </c>
      <c r="K569" s="444">
        <v>83441739</v>
      </c>
      <c r="L569" s="444">
        <v>83441739</v>
      </c>
      <c r="M569" s="444">
        <v>0</v>
      </c>
      <c r="N569" s="444">
        <v>0</v>
      </c>
      <c r="O569" s="447" t="s">
        <v>1701</v>
      </c>
      <c r="P569" s="517"/>
    </row>
    <row r="570" spans="1:16" s="445" customFormat="1" x14ac:dyDescent="0.25">
      <c r="A570" s="74" t="s">
        <v>1145</v>
      </c>
      <c r="B570" s="74" t="s">
        <v>1146</v>
      </c>
      <c r="C570" s="544" t="s">
        <v>1166</v>
      </c>
      <c r="D570" s="74" t="s">
        <v>1167</v>
      </c>
      <c r="E570" s="74" t="s">
        <v>1168</v>
      </c>
      <c r="F570" s="74" t="s">
        <v>317</v>
      </c>
      <c r="G570" s="74" t="s">
        <v>546</v>
      </c>
      <c r="H570" s="74" t="s">
        <v>547</v>
      </c>
      <c r="I570" s="444">
        <v>0</v>
      </c>
      <c r="J570" s="444">
        <v>0</v>
      </c>
      <c r="K570" s="444">
        <v>61441741</v>
      </c>
      <c r="L570" s="444">
        <v>61441741</v>
      </c>
      <c r="M570" s="444">
        <v>0</v>
      </c>
      <c r="N570" s="444">
        <v>0</v>
      </c>
      <c r="O570" s="447" t="s">
        <v>1701</v>
      </c>
      <c r="P570" s="517"/>
    </row>
    <row r="571" spans="1:16" s="445" customFormat="1" x14ac:dyDescent="0.25">
      <c r="A571" s="74" t="s">
        <v>1145</v>
      </c>
      <c r="B571" s="74" t="s">
        <v>1146</v>
      </c>
      <c r="C571" s="544" t="s">
        <v>1166</v>
      </c>
      <c r="D571" s="74" t="s">
        <v>1167</v>
      </c>
      <c r="E571" s="74" t="s">
        <v>1168</v>
      </c>
      <c r="F571" s="74" t="s">
        <v>317</v>
      </c>
      <c r="G571" s="74" t="s">
        <v>958</v>
      </c>
      <c r="H571" s="74" t="s">
        <v>959</v>
      </c>
      <c r="I571" s="444">
        <v>0</v>
      </c>
      <c r="J571" s="444">
        <v>0</v>
      </c>
      <c r="K571" s="444">
        <v>27812285</v>
      </c>
      <c r="L571" s="444">
        <v>27812285</v>
      </c>
      <c r="M571" s="444">
        <v>0</v>
      </c>
      <c r="N571" s="444">
        <v>0</v>
      </c>
      <c r="O571" s="447" t="s">
        <v>1701</v>
      </c>
      <c r="P571" s="517"/>
    </row>
    <row r="572" spans="1:16" s="445" customFormat="1" x14ac:dyDescent="0.25">
      <c r="A572" s="74" t="s">
        <v>1145</v>
      </c>
      <c r="B572" s="74" t="s">
        <v>1146</v>
      </c>
      <c r="C572" s="544" t="s">
        <v>1166</v>
      </c>
      <c r="D572" s="74" t="s">
        <v>1167</v>
      </c>
      <c r="E572" s="74" t="s">
        <v>1168</v>
      </c>
      <c r="F572" s="74" t="s">
        <v>317</v>
      </c>
      <c r="G572" s="74" t="s">
        <v>962</v>
      </c>
      <c r="H572" s="74" t="s">
        <v>963</v>
      </c>
      <c r="I572" s="444">
        <v>0</v>
      </c>
      <c r="J572" s="444">
        <v>0</v>
      </c>
      <c r="K572" s="444">
        <v>33020401</v>
      </c>
      <c r="L572" s="444">
        <v>33020401</v>
      </c>
      <c r="M572" s="444">
        <v>0</v>
      </c>
      <c r="N572" s="444">
        <v>0</v>
      </c>
      <c r="O572" s="447" t="s">
        <v>1701</v>
      </c>
      <c r="P572" s="517"/>
    </row>
    <row r="573" spans="1:16" s="445" customFormat="1" x14ac:dyDescent="0.25">
      <c r="A573" s="74" t="s">
        <v>1145</v>
      </c>
      <c r="B573" s="74" t="s">
        <v>1146</v>
      </c>
      <c r="C573" s="544" t="s">
        <v>1166</v>
      </c>
      <c r="D573" s="74" t="s">
        <v>1167</v>
      </c>
      <c r="E573" s="74" t="s">
        <v>1168</v>
      </c>
      <c r="F573" s="74" t="s">
        <v>317</v>
      </c>
      <c r="G573" s="74" t="s">
        <v>1835</v>
      </c>
      <c r="H573" s="74" t="s">
        <v>1836</v>
      </c>
      <c r="I573" s="444">
        <v>0</v>
      </c>
      <c r="J573" s="444">
        <v>0</v>
      </c>
      <c r="K573" s="444">
        <v>67058032</v>
      </c>
      <c r="L573" s="444">
        <v>67058032</v>
      </c>
      <c r="M573" s="444">
        <v>0</v>
      </c>
      <c r="N573" s="444">
        <v>0</v>
      </c>
      <c r="O573" s="447" t="s">
        <v>1701</v>
      </c>
      <c r="P573" s="517"/>
    </row>
    <row r="574" spans="1:16" s="445" customFormat="1" x14ac:dyDescent="0.25">
      <c r="A574" s="74" t="s">
        <v>1145</v>
      </c>
      <c r="B574" s="74" t="s">
        <v>1146</v>
      </c>
      <c r="C574" s="544" t="s">
        <v>1166</v>
      </c>
      <c r="D574" s="74" t="s">
        <v>1167</v>
      </c>
      <c r="E574" s="74" t="s">
        <v>1168</v>
      </c>
      <c r="F574" s="74" t="s">
        <v>317</v>
      </c>
      <c r="G574" s="74" t="s">
        <v>1831</v>
      </c>
      <c r="H574" s="74" t="s">
        <v>1832</v>
      </c>
      <c r="I574" s="444">
        <v>0</v>
      </c>
      <c r="J574" s="444">
        <v>0</v>
      </c>
      <c r="K574" s="444">
        <v>36574579</v>
      </c>
      <c r="L574" s="444">
        <v>36574579</v>
      </c>
      <c r="M574" s="444">
        <v>0</v>
      </c>
      <c r="N574" s="444">
        <v>0</v>
      </c>
      <c r="O574" s="447" t="s">
        <v>1701</v>
      </c>
      <c r="P574" s="517"/>
    </row>
    <row r="575" spans="1:16" s="445" customFormat="1" x14ac:dyDescent="0.25">
      <c r="A575" s="74" t="s">
        <v>1145</v>
      </c>
      <c r="B575" s="74" t="s">
        <v>1146</v>
      </c>
      <c r="C575" s="544" t="s">
        <v>1166</v>
      </c>
      <c r="D575" s="74" t="s">
        <v>1167</v>
      </c>
      <c r="E575" s="74" t="s">
        <v>1168</v>
      </c>
      <c r="F575" s="74" t="s">
        <v>317</v>
      </c>
      <c r="G575" s="74" t="s">
        <v>2095</v>
      </c>
      <c r="H575" s="74" t="s">
        <v>2096</v>
      </c>
      <c r="I575" s="444">
        <v>0</v>
      </c>
      <c r="J575" s="444">
        <v>0</v>
      </c>
      <c r="K575" s="444">
        <v>1645768</v>
      </c>
      <c r="L575" s="444">
        <v>1645768</v>
      </c>
      <c r="M575" s="444">
        <v>0</v>
      </c>
      <c r="N575" s="444">
        <v>0</v>
      </c>
      <c r="O575" s="447" t="s">
        <v>1701</v>
      </c>
      <c r="P575" s="517"/>
    </row>
    <row r="576" spans="1:16" s="445" customFormat="1" x14ac:dyDescent="0.25">
      <c r="A576" s="74" t="s">
        <v>1145</v>
      </c>
      <c r="B576" s="74" t="s">
        <v>1146</v>
      </c>
      <c r="C576" s="544" t="s">
        <v>1166</v>
      </c>
      <c r="D576" s="74" t="s">
        <v>1167</v>
      </c>
      <c r="E576" s="74" t="s">
        <v>1168</v>
      </c>
      <c r="F576" s="74" t="s">
        <v>317</v>
      </c>
      <c r="G576" s="74" t="s">
        <v>1833</v>
      </c>
      <c r="H576" s="74" t="s">
        <v>1834</v>
      </c>
      <c r="I576" s="444">
        <v>0</v>
      </c>
      <c r="J576" s="444">
        <v>0</v>
      </c>
      <c r="K576" s="444">
        <v>20197975</v>
      </c>
      <c r="L576" s="444">
        <v>20197975</v>
      </c>
      <c r="M576" s="444">
        <v>0</v>
      </c>
      <c r="N576" s="444">
        <v>0</v>
      </c>
      <c r="O576" s="447" t="s">
        <v>1701</v>
      </c>
      <c r="P576" s="517"/>
    </row>
    <row r="577" spans="1:16" s="445" customFormat="1" x14ac:dyDescent="0.25">
      <c r="A577" s="74" t="s">
        <v>1171</v>
      </c>
      <c r="B577" s="74" t="s">
        <v>1172</v>
      </c>
      <c r="C577" s="544" t="s">
        <v>1173</v>
      </c>
      <c r="D577" s="74" t="s">
        <v>384</v>
      </c>
      <c r="E577" s="74" t="s">
        <v>1174</v>
      </c>
      <c r="F577" s="74" t="s">
        <v>1175</v>
      </c>
      <c r="G577" s="74" t="s">
        <v>1150</v>
      </c>
      <c r="H577" s="74" t="s">
        <v>1151</v>
      </c>
      <c r="I577" s="444">
        <v>0</v>
      </c>
      <c r="J577" s="444">
        <v>1880000000000</v>
      </c>
      <c r="K577" s="444">
        <v>203500000000</v>
      </c>
      <c r="L577" s="444">
        <v>1227500000000</v>
      </c>
      <c r="M577" s="444">
        <v>0</v>
      </c>
      <c r="N577" s="444">
        <v>2904000000000</v>
      </c>
      <c r="O577" s="447">
        <v>11</v>
      </c>
      <c r="P577" s="615">
        <v>2904000000000</v>
      </c>
    </row>
    <row r="578" spans="1:16" s="445" customFormat="1" x14ac:dyDescent="0.25">
      <c r="A578" s="74" t="s">
        <v>1171</v>
      </c>
      <c r="B578" s="74" t="s">
        <v>1172</v>
      </c>
      <c r="C578" s="544" t="s">
        <v>1173</v>
      </c>
      <c r="D578" s="74" t="s">
        <v>384</v>
      </c>
      <c r="E578" s="74" t="s">
        <v>1174</v>
      </c>
      <c r="F578" s="74" t="s">
        <v>1175</v>
      </c>
      <c r="G578" s="74" t="s">
        <v>1152</v>
      </c>
      <c r="H578" s="74" t="s">
        <v>1153</v>
      </c>
      <c r="I578" s="444">
        <v>0</v>
      </c>
      <c r="J578" s="444">
        <v>1833000000000</v>
      </c>
      <c r="K578" s="444">
        <v>90000000</v>
      </c>
      <c r="L578" s="444">
        <v>1767877770000</v>
      </c>
      <c r="M578" s="444">
        <v>0</v>
      </c>
      <c r="N578" s="444">
        <f>3600877770000-90000000</f>
        <v>3600787770000</v>
      </c>
      <c r="O578" s="447">
        <v>11</v>
      </c>
      <c r="P578" s="615">
        <v>3600787770000</v>
      </c>
    </row>
    <row r="579" spans="1:16" s="445" customFormat="1" x14ac:dyDescent="0.25">
      <c r="A579" s="74" t="s">
        <v>1171</v>
      </c>
      <c r="B579" s="74" t="s">
        <v>1172</v>
      </c>
      <c r="C579" s="544" t="s">
        <v>1173</v>
      </c>
      <c r="D579" s="74" t="s">
        <v>384</v>
      </c>
      <c r="E579" s="74" t="s">
        <v>1174</v>
      </c>
      <c r="F579" s="74" t="s">
        <v>1175</v>
      </c>
      <c r="G579" s="74" t="s">
        <v>1154</v>
      </c>
      <c r="H579" s="74" t="s">
        <v>1155</v>
      </c>
      <c r="I579" s="444">
        <v>0</v>
      </c>
      <c r="J579" s="444">
        <v>511800000000</v>
      </c>
      <c r="K579" s="444">
        <v>50258970000</v>
      </c>
      <c r="L579" s="444">
        <v>340155010000</v>
      </c>
      <c r="M579" s="444">
        <v>0</v>
      </c>
      <c r="N579" s="444">
        <v>801696040000</v>
      </c>
      <c r="O579" s="447">
        <v>11</v>
      </c>
      <c r="P579" s="615">
        <v>801696040000</v>
      </c>
    </row>
    <row r="580" spans="1:16" s="445" customFormat="1" x14ac:dyDescent="0.25">
      <c r="A580" s="74" t="s">
        <v>1171</v>
      </c>
      <c r="B580" s="74" t="s">
        <v>1172</v>
      </c>
      <c r="C580" s="544" t="s">
        <v>1173</v>
      </c>
      <c r="D580" s="74" t="s">
        <v>384</v>
      </c>
      <c r="E580" s="74" t="s">
        <v>1174</v>
      </c>
      <c r="F580" s="74" t="s">
        <v>1175</v>
      </c>
      <c r="G580" s="74" t="s">
        <v>1176</v>
      </c>
      <c r="H580" s="74" t="s">
        <v>1177</v>
      </c>
      <c r="I580" s="444">
        <v>0</v>
      </c>
      <c r="J580" s="444">
        <v>5200000000</v>
      </c>
      <c r="K580" s="444">
        <v>0</v>
      </c>
      <c r="L580" s="444">
        <v>0</v>
      </c>
      <c r="M580" s="444">
        <v>0</v>
      </c>
      <c r="N580" s="444">
        <v>5200000000</v>
      </c>
      <c r="O580" s="447">
        <v>11</v>
      </c>
      <c r="P580" s="615">
        <v>5200000000</v>
      </c>
    </row>
    <row r="581" spans="1:16" s="445" customFormat="1" x14ac:dyDescent="0.25">
      <c r="A581" s="74" t="s">
        <v>1171</v>
      </c>
      <c r="B581" s="74" t="s">
        <v>1172</v>
      </c>
      <c r="C581" s="544" t="s">
        <v>1173</v>
      </c>
      <c r="D581" s="74" t="s">
        <v>384</v>
      </c>
      <c r="E581" s="74" t="s">
        <v>1174</v>
      </c>
      <c r="F581" s="74" t="s">
        <v>1175</v>
      </c>
      <c r="G581" s="74" t="s">
        <v>1156</v>
      </c>
      <c r="H581" s="74" t="s">
        <v>1157</v>
      </c>
      <c r="I581" s="444">
        <v>0</v>
      </c>
      <c r="J581" s="444">
        <v>470000000000</v>
      </c>
      <c r="K581" s="444">
        <f>76872620000</f>
        <v>76872620000</v>
      </c>
      <c r="L581" s="444">
        <f>295098810000+90000000</f>
        <v>295188810000</v>
      </c>
      <c r="M581" s="444">
        <v>0</v>
      </c>
      <c r="N581" s="444">
        <f>688226190000+90000000</f>
        <v>688316190000</v>
      </c>
      <c r="O581" s="447">
        <v>11</v>
      </c>
      <c r="P581" s="615">
        <v>688316190000</v>
      </c>
    </row>
    <row r="582" spans="1:16" x14ac:dyDescent="0.25">
      <c r="A582" s="70" t="s">
        <v>1180</v>
      </c>
      <c r="B582" s="70" t="s">
        <v>1181</v>
      </c>
      <c r="C582" s="545" t="s">
        <v>2099</v>
      </c>
      <c r="D582" s="538" t="s">
        <v>2100</v>
      </c>
      <c r="E582" s="538" t="s">
        <v>2101</v>
      </c>
      <c r="F582" s="568" t="s">
        <v>2102</v>
      </c>
      <c r="G582" s="538" t="s">
        <v>455</v>
      </c>
      <c r="H582" s="538" t="s">
        <v>455</v>
      </c>
      <c r="I582" s="539">
        <v>0</v>
      </c>
      <c r="J582" s="539">
        <v>0</v>
      </c>
      <c r="K582" s="543">
        <v>2903518154285</v>
      </c>
      <c r="L582" s="543">
        <v>983692925847</v>
      </c>
      <c r="M582" s="539">
        <v>1919825228438</v>
      </c>
      <c r="N582" s="539">
        <v>0</v>
      </c>
      <c r="O582" s="540" t="s">
        <v>1811</v>
      </c>
    </row>
    <row r="583" spans="1:16" x14ac:dyDescent="0.25">
      <c r="A583" s="70" t="s">
        <v>1180</v>
      </c>
      <c r="B583" s="70" t="s">
        <v>1181</v>
      </c>
      <c r="C583" s="545" t="s">
        <v>1182</v>
      </c>
      <c r="D583" s="538" t="s">
        <v>1183</v>
      </c>
      <c r="E583" s="538" t="s">
        <v>1184</v>
      </c>
      <c r="F583" s="568" t="s">
        <v>1185</v>
      </c>
      <c r="G583" s="538" t="s">
        <v>460</v>
      </c>
      <c r="H583" s="538" t="s">
        <v>461</v>
      </c>
      <c r="I583" s="539">
        <v>0</v>
      </c>
      <c r="J583" s="539">
        <v>4954790652</v>
      </c>
      <c r="K583" s="543">
        <v>0</v>
      </c>
      <c r="L583" s="543">
        <v>2207814426</v>
      </c>
      <c r="M583" s="539">
        <v>0</v>
      </c>
      <c r="N583" s="539">
        <v>7162605078</v>
      </c>
      <c r="O583" s="540" t="s">
        <v>2396</v>
      </c>
    </row>
    <row r="584" spans="1:16" x14ac:dyDescent="0.25">
      <c r="A584" s="70" t="s">
        <v>1180</v>
      </c>
      <c r="B584" s="70" t="s">
        <v>1181</v>
      </c>
      <c r="C584" s="545" t="s">
        <v>1182</v>
      </c>
      <c r="D584" s="538" t="s">
        <v>1183</v>
      </c>
      <c r="E584" s="538" t="s">
        <v>1184</v>
      </c>
      <c r="F584" s="568" t="s">
        <v>1185</v>
      </c>
      <c r="G584" s="538" t="s">
        <v>464</v>
      </c>
      <c r="H584" s="538" t="s">
        <v>465</v>
      </c>
      <c r="I584" s="539">
        <v>0</v>
      </c>
      <c r="J584" s="539">
        <v>556901353</v>
      </c>
      <c r="K584" s="543">
        <v>0</v>
      </c>
      <c r="L584" s="543">
        <v>101885900</v>
      </c>
      <c r="M584" s="539">
        <v>0</v>
      </c>
      <c r="N584" s="539">
        <v>658787253</v>
      </c>
      <c r="O584" s="540" t="s">
        <v>2396</v>
      </c>
    </row>
    <row r="585" spans="1:16" x14ac:dyDescent="0.25">
      <c r="A585" s="70" t="s">
        <v>1180</v>
      </c>
      <c r="B585" s="70" t="s">
        <v>1181</v>
      </c>
      <c r="C585" s="545" t="s">
        <v>1182</v>
      </c>
      <c r="D585" s="538" t="s">
        <v>1183</v>
      </c>
      <c r="E585" s="538" t="s">
        <v>1184</v>
      </c>
      <c r="F585" s="568" t="s">
        <v>1185</v>
      </c>
      <c r="G585" s="538" t="s">
        <v>468</v>
      </c>
      <c r="H585" s="538" t="s">
        <v>469</v>
      </c>
      <c r="I585" s="539">
        <v>0</v>
      </c>
      <c r="J585" s="539">
        <v>17961695178</v>
      </c>
      <c r="K585" s="543">
        <v>0</v>
      </c>
      <c r="L585" s="543">
        <v>1913086208</v>
      </c>
      <c r="M585" s="539">
        <v>0</v>
      </c>
      <c r="N585" s="539">
        <v>19874781386</v>
      </c>
      <c r="O585" s="540" t="s">
        <v>2396</v>
      </c>
    </row>
    <row r="586" spans="1:16" x14ac:dyDescent="0.25">
      <c r="A586" s="70" t="s">
        <v>1180</v>
      </c>
      <c r="B586" s="70" t="s">
        <v>1181</v>
      </c>
      <c r="C586" s="545" t="s">
        <v>1182</v>
      </c>
      <c r="D586" s="538" t="s">
        <v>1183</v>
      </c>
      <c r="E586" s="538" t="s">
        <v>1184</v>
      </c>
      <c r="F586" s="568" t="s">
        <v>1185</v>
      </c>
      <c r="G586" s="538" t="s">
        <v>470</v>
      </c>
      <c r="H586" s="538" t="s">
        <v>471</v>
      </c>
      <c r="I586" s="539">
        <v>0</v>
      </c>
      <c r="J586" s="539">
        <v>3494672353</v>
      </c>
      <c r="K586" s="543">
        <v>0</v>
      </c>
      <c r="L586" s="543">
        <v>0</v>
      </c>
      <c r="M586" s="539">
        <v>0</v>
      </c>
      <c r="N586" s="539">
        <v>3494672353</v>
      </c>
      <c r="O586" s="540" t="s">
        <v>2396</v>
      </c>
    </row>
    <row r="587" spans="1:16" x14ac:dyDescent="0.25">
      <c r="A587" s="70" t="s">
        <v>1180</v>
      </c>
      <c r="B587" s="70" t="s">
        <v>1181</v>
      </c>
      <c r="C587" s="545" t="s">
        <v>1182</v>
      </c>
      <c r="D587" s="538" t="s">
        <v>1183</v>
      </c>
      <c r="E587" s="538" t="s">
        <v>1184</v>
      </c>
      <c r="F587" s="568" t="s">
        <v>1185</v>
      </c>
      <c r="G587" s="538" t="s">
        <v>474</v>
      </c>
      <c r="H587" s="538" t="s">
        <v>475</v>
      </c>
      <c r="I587" s="539">
        <v>0</v>
      </c>
      <c r="J587" s="539">
        <v>809441</v>
      </c>
      <c r="K587" s="543">
        <v>0</v>
      </c>
      <c r="L587" s="543">
        <v>429110</v>
      </c>
      <c r="M587" s="539">
        <v>0</v>
      </c>
      <c r="N587" s="539">
        <v>1238551</v>
      </c>
      <c r="O587" s="540" t="s">
        <v>2396</v>
      </c>
    </row>
    <row r="588" spans="1:16" x14ac:dyDescent="0.25">
      <c r="A588" s="70" t="s">
        <v>1180</v>
      </c>
      <c r="B588" s="70" t="s">
        <v>1181</v>
      </c>
      <c r="C588" s="545" t="s">
        <v>1182</v>
      </c>
      <c r="D588" s="538" t="s">
        <v>1183</v>
      </c>
      <c r="E588" s="538" t="s">
        <v>1184</v>
      </c>
      <c r="F588" s="568" t="s">
        <v>1185</v>
      </c>
      <c r="G588" s="538" t="s">
        <v>506</v>
      </c>
      <c r="H588" s="538" t="s">
        <v>1824</v>
      </c>
      <c r="I588" s="539">
        <v>0</v>
      </c>
      <c r="J588" s="539">
        <v>32815244589</v>
      </c>
      <c r="K588" s="543">
        <v>0</v>
      </c>
      <c r="L588" s="543">
        <v>14874739556</v>
      </c>
      <c r="M588" s="539">
        <v>0</v>
      </c>
      <c r="N588" s="539">
        <v>47689984145</v>
      </c>
      <c r="O588" s="540" t="s">
        <v>2396</v>
      </c>
    </row>
    <row r="589" spans="1:16" x14ac:dyDescent="0.25">
      <c r="A589" s="70" t="s">
        <v>1180</v>
      </c>
      <c r="B589" s="70" t="s">
        <v>1181</v>
      </c>
      <c r="C589" s="545" t="s">
        <v>1182</v>
      </c>
      <c r="D589" s="538" t="s">
        <v>1183</v>
      </c>
      <c r="E589" s="538" t="s">
        <v>1184</v>
      </c>
      <c r="F589" s="568" t="s">
        <v>1185</v>
      </c>
      <c r="G589" s="538" t="s">
        <v>1186</v>
      </c>
      <c r="H589" s="538" t="s">
        <v>1187</v>
      </c>
      <c r="I589" s="539">
        <v>0</v>
      </c>
      <c r="J589" s="539">
        <v>657889376</v>
      </c>
      <c r="K589" s="543">
        <v>0</v>
      </c>
      <c r="L589" s="543">
        <v>0</v>
      </c>
      <c r="M589" s="539">
        <v>0</v>
      </c>
      <c r="N589" s="539">
        <v>657889376</v>
      </c>
      <c r="O589" s="540" t="s">
        <v>2396</v>
      </c>
    </row>
    <row r="590" spans="1:16" x14ac:dyDescent="0.25">
      <c r="A590" s="70" t="s">
        <v>1180</v>
      </c>
      <c r="B590" s="70" t="s">
        <v>1181</v>
      </c>
      <c r="C590" s="545" t="s">
        <v>1182</v>
      </c>
      <c r="D590" s="538" t="s">
        <v>1183</v>
      </c>
      <c r="E590" s="538" t="s">
        <v>1184</v>
      </c>
      <c r="F590" s="568" t="s">
        <v>1185</v>
      </c>
      <c r="G590" s="538" t="s">
        <v>1188</v>
      </c>
      <c r="H590" s="538" t="s">
        <v>1189</v>
      </c>
      <c r="I590" s="539">
        <v>0</v>
      </c>
      <c r="J590" s="539">
        <v>13532712</v>
      </c>
      <c r="K590" s="543">
        <v>0</v>
      </c>
      <c r="L590" s="543">
        <v>0</v>
      </c>
      <c r="M590" s="539">
        <v>0</v>
      </c>
      <c r="N590" s="539">
        <v>13532712</v>
      </c>
      <c r="O590" s="540" t="s">
        <v>2396</v>
      </c>
    </row>
    <row r="591" spans="1:16" x14ac:dyDescent="0.25">
      <c r="A591" s="70" t="s">
        <v>1180</v>
      </c>
      <c r="B591" s="70" t="s">
        <v>1181</v>
      </c>
      <c r="C591" s="545" t="s">
        <v>1182</v>
      </c>
      <c r="D591" s="538" t="s">
        <v>1183</v>
      </c>
      <c r="E591" s="538" t="s">
        <v>1184</v>
      </c>
      <c r="F591" s="568" t="s">
        <v>1185</v>
      </c>
      <c r="G591" s="538" t="s">
        <v>480</v>
      </c>
      <c r="H591" s="538" t="s">
        <v>481</v>
      </c>
      <c r="I591" s="539">
        <v>0</v>
      </c>
      <c r="J591" s="539">
        <v>34254142</v>
      </c>
      <c r="K591" s="543">
        <v>0</v>
      </c>
      <c r="L591" s="543">
        <v>0</v>
      </c>
      <c r="M591" s="539">
        <v>0</v>
      </c>
      <c r="N591" s="539">
        <v>34254142</v>
      </c>
      <c r="O591" s="540" t="s">
        <v>2396</v>
      </c>
    </row>
    <row r="592" spans="1:16" x14ac:dyDescent="0.25">
      <c r="A592" s="70" t="s">
        <v>1180</v>
      </c>
      <c r="B592" s="70" t="s">
        <v>1181</v>
      </c>
      <c r="C592" s="545" t="s">
        <v>1182</v>
      </c>
      <c r="D592" s="538" t="s">
        <v>1183</v>
      </c>
      <c r="E592" s="538" t="s">
        <v>1184</v>
      </c>
      <c r="F592" s="568" t="s">
        <v>1185</v>
      </c>
      <c r="G592" s="538" t="s">
        <v>482</v>
      </c>
      <c r="H592" s="538" t="s">
        <v>483</v>
      </c>
      <c r="I592" s="539">
        <v>0</v>
      </c>
      <c r="J592" s="539">
        <v>137959140</v>
      </c>
      <c r="K592" s="543">
        <v>0</v>
      </c>
      <c r="L592" s="543">
        <v>238355391</v>
      </c>
      <c r="M592" s="539">
        <v>0</v>
      </c>
      <c r="N592" s="539">
        <v>376314531</v>
      </c>
      <c r="O592" s="540" t="s">
        <v>2396</v>
      </c>
    </row>
    <row r="593" spans="1:15" x14ac:dyDescent="0.25">
      <c r="A593" s="70" t="s">
        <v>1180</v>
      </c>
      <c r="B593" s="70" t="s">
        <v>1181</v>
      </c>
      <c r="C593" s="545" t="s">
        <v>1182</v>
      </c>
      <c r="D593" s="538" t="s">
        <v>1183</v>
      </c>
      <c r="E593" s="538" t="s">
        <v>1184</v>
      </c>
      <c r="F593" s="568" t="s">
        <v>1185</v>
      </c>
      <c r="G593" s="538" t="s">
        <v>1820</v>
      </c>
      <c r="H593" s="538" t="s">
        <v>1821</v>
      </c>
      <c r="I593" s="539">
        <v>0</v>
      </c>
      <c r="J593" s="539">
        <v>0</v>
      </c>
      <c r="K593" s="543">
        <v>0</v>
      </c>
      <c r="L593" s="543">
        <v>4550197860</v>
      </c>
      <c r="M593" s="539">
        <v>0</v>
      </c>
      <c r="N593" s="539">
        <v>4550197860</v>
      </c>
      <c r="O593" s="540" t="s">
        <v>2396</v>
      </c>
    </row>
    <row r="594" spans="1:15" x14ac:dyDescent="0.25">
      <c r="A594" s="70" t="s">
        <v>1180</v>
      </c>
      <c r="B594" s="70" t="s">
        <v>1181</v>
      </c>
      <c r="C594" s="545" t="s">
        <v>1182</v>
      </c>
      <c r="D594" s="538" t="s">
        <v>1183</v>
      </c>
      <c r="E594" s="538" t="s">
        <v>1190</v>
      </c>
      <c r="F594" s="568" t="s">
        <v>1191</v>
      </c>
      <c r="G594" s="538" t="s">
        <v>455</v>
      </c>
      <c r="H594" s="538" t="s">
        <v>455</v>
      </c>
      <c r="I594" s="539">
        <v>0</v>
      </c>
      <c r="J594" s="539">
        <v>25773928787</v>
      </c>
      <c r="K594" s="543">
        <v>1745764186</v>
      </c>
      <c r="L594" s="543">
        <v>318503401</v>
      </c>
      <c r="M594" s="539">
        <v>0</v>
      </c>
      <c r="N594" s="539">
        <v>24346668002</v>
      </c>
      <c r="O594" s="540" t="s">
        <v>2397</v>
      </c>
    </row>
    <row r="595" spans="1:15" x14ac:dyDescent="0.25">
      <c r="A595" s="70" t="s">
        <v>1192</v>
      </c>
      <c r="B595" s="70" t="s">
        <v>1193</v>
      </c>
      <c r="C595" s="545" t="s">
        <v>1194</v>
      </c>
      <c r="D595" s="538" t="s">
        <v>130</v>
      </c>
      <c r="E595" s="538" t="s">
        <v>1195</v>
      </c>
      <c r="F595" s="568" t="s">
        <v>1196</v>
      </c>
      <c r="G595" s="538" t="s">
        <v>749</v>
      </c>
      <c r="H595" s="538" t="s">
        <v>750</v>
      </c>
      <c r="I595" s="539">
        <v>0</v>
      </c>
      <c r="J595" s="539">
        <v>0</v>
      </c>
      <c r="K595" s="539">
        <v>5244393277</v>
      </c>
      <c r="L595" s="539">
        <v>0</v>
      </c>
      <c r="M595" s="539">
        <v>5244393277</v>
      </c>
      <c r="N595" s="539">
        <v>0</v>
      </c>
      <c r="O595" s="540" t="s">
        <v>389</v>
      </c>
    </row>
    <row r="596" spans="1:15" x14ac:dyDescent="0.25">
      <c r="A596" s="70" t="s">
        <v>1192</v>
      </c>
      <c r="B596" s="70" t="s">
        <v>1193</v>
      </c>
      <c r="C596" s="545" t="s">
        <v>1194</v>
      </c>
      <c r="D596" s="538" t="s">
        <v>130</v>
      </c>
      <c r="E596" s="538" t="s">
        <v>1195</v>
      </c>
      <c r="F596" s="568" t="s">
        <v>1196</v>
      </c>
      <c r="G596" s="538" t="s">
        <v>751</v>
      </c>
      <c r="H596" s="538" t="s">
        <v>752</v>
      </c>
      <c r="I596" s="539">
        <v>0</v>
      </c>
      <c r="J596" s="539">
        <v>0</v>
      </c>
      <c r="K596" s="539">
        <v>1393350844</v>
      </c>
      <c r="L596" s="539">
        <v>0</v>
      </c>
      <c r="M596" s="539">
        <v>1393350844</v>
      </c>
      <c r="N596" s="539">
        <v>0</v>
      </c>
      <c r="O596" s="540" t="s">
        <v>389</v>
      </c>
    </row>
    <row r="597" spans="1:15" x14ac:dyDescent="0.25">
      <c r="A597" s="70" t="s">
        <v>1192</v>
      </c>
      <c r="B597" s="70" t="s">
        <v>1193</v>
      </c>
      <c r="C597" s="545" t="s">
        <v>1194</v>
      </c>
      <c r="D597" s="538" t="s">
        <v>130</v>
      </c>
      <c r="E597" s="538" t="s">
        <v>1195</v>
      </c>
      <c r="F597" s="568" t="s">
        <v>1196</v>
      </c>
      <c r="G597" s="538" t="s">
        <v>753</v>
      </c>
      <c r="H597" s="538" t="s">
        <v>754</v>
      </c>
      <c r="I597" s="539">
        <v>0</v>
      </c>
      <c r="J597" s="539">
        <v>0</v>
      </c>
      <c r="K597" s="539">
        <v>833910301</v>
      </c>
      <c r="L597" s="539">
        <v>0</v>
      </c>
      <c r="M597" s="539">
        <v>833910301</v>
      </c>
      <c r="N597" s="539">
        <v>0</v>
      </c>
      <c r="O597" s="540" t="s">
        <v>389</v>
      </c>
    </row>
    <row r="598" spans="1:15" x14ac:dyDescent="0.25">
      <c r="A598" s="70" t="s">
        <v>1192</v>
      </c>
      <c r="B598" s="70" t="s">
        <v>1193</v>
      </c>
      <c r="C598" s="545" t="s">
        <v>1194</v>
      </c>
      <c r="D598" s="538" t="s">
        <v>130</v>
      </c>
      <c r="E598" s="538" t="s">
        <v>1195</v>
      </c>
      <c r="F598" s="568" t="s">
        <v>1196</v>
      </c>
      <c r="G598" s="538" t="s">
        <v>755</v>
      </c>
      <c r="H598" s="538" t="s">
        <v>756</v>
      </c>
      <c r="I598" s="539">
        <v>0</v>
      </c>
      <c r="J598" s="539">
        <v>0</v>
      </c>
      <c r="K598" s="539">
        <v>2548948550</v>
      </c>
      <c r="L598" s="539">
        <v>0</v>
      </c>
      <c r="M598" s="539">
        <v>2548948550</v>
      </c>
      <c r="N598" s="539">
        <v>0</v>
      </c>
      <c r="O598" s="540" t="s">
        <v>389</v>
      </c>
    </row>
    <row r="599" spans="1:15" x14ac:dyDescent="0.25">
      <c r="A599" s="70" t="s">
        <v>1192</v>
      </c>
      <c r="B599" s="70" t="s">
        <v>1193</v>
      </c>
      <c r="C599" s="545" t="s">
        <v>1194</v>
      </c>
      <c r="D599" s="538" t="s">
        <v>130</v>
      </c>
      <c r="E599" s="538" t="s">
        <v>1197</v>
      </c>
      <c r="F599" s="568" t="s">
        <v>1198</v>
      </c>
      <c r="G599" s="538" t="s">
        <v>749</v>
      </c>
      <c r="H599" s="538" t="s">
        <v>750</v>
      </c>
      <c r="I599" s="539">
        <v>0</v>
      </c>
      <c r="J599" s="539">
        <v>0</v>
      </c>
      <c r="K599" s="539">
        <v>560275459</v>
      </c>
      <c r="L599" s="539">
        <v>0</v>
      </c>
      <c r="M599" s="539">
        <v>560275459</v>
      </c>
      <c r="N599" s="539">
        <v>0</v>
      </c>
      <c r="O599" s="540" t="s">
        <v>389</v>
      </c>
    </row>
    <row r="600" spans="1:15" x14ac:dyDescent="0.25">
      <c r="A600" s="70" t="s">
        <v>1192</v>
      </c>
      <c r="B600" s="70" t="s">
        <v>1193</v>
      </c>
      <c r="C600" s="545" t="s">
        <v>1194</v>
      </c>
      <c r="D600" s="538" t="s">
        <v>130</v>
      </c>
      <c r="E600" s="538" t="s">
        <v>1197</v>
      </c>
      <c r="F600" s="568" t="s">
        <v>1198</v>
      </c>
      <c r="G600" s="538" t="s">
        <v>751</v>
      </c>
      <c r="H600" s="538" t="s">
        <v>752</v>
      </c>
      <c r="I600" s="539">
        <v>0</v>
      </c>
      <c r="J600" s="539">
        <v>0</v>
      </c>
      <c r="K600" s="539">
        <v>198337858</v>
      </c>
      <c r="L600" s="539">
        <v>0</v>
      </c>
      <c r="M600" s="539">
        <v>198337858</v>
      </c>
      <c r="N600" s="539">
        <v>0</v>
      </c>
      <c r="O600" s="540" t="s">
        <v>389</v>
      </c>
    </row>
    <row r="601" spans="1:15" x14ac:dyDescent="0.25">
      <c r="A601" s="70" t="s">
        <v>1192</v>
      </c>
      <c r="B601" s="70" t="s">
        <v>1193</v>
      </c>
      <c r="C601" s="545" t="s">
        <v>1194</v>
      </c>
      <c r="D601" s="538" t="s">
        <v>130</v>
      </c>
      <c r="E601" s="538" t="s">
        <v>1197</v>
      </c>
      <c r="F601" s="568" t="s">
        <v>1198</v>
      </c>
      <c r="G601" s="538" t="s">
        <v>753</v>
      </c>
      <c r="H601" s="538" t="s">
        <v>754</v>
      </c>
      <c r="I601" s="539">
        <v>0</v>
      </c>
      <c r="J601" s="539">
        <v>0</v>
      </c>
      <c r="K601" s="539">
        <v>496297851</v>
      </c>
      <c r="L601" s="539">
        <v>0</v>
      </c>
      <c r="M601" s="539">
        <v>496297851</v>
      </c>
      <c r="N601" s="539">
        <v>0</v>
      </c>
      <c r="O601" s="540" t="s">
        <v>389</v>
      </c>
    </row>
    <row r="602" spans="1:15" x14ac:dyDescent="0.25">
      <c r="A602" s="70" t="s">
        <v>1192</v>
      </c>
      <c r="B602" s="70" t="s">
        <v>1193</v>
      </c>
      <c r="C602" s="545" t="s">
        <v>1194</v>
      </c>
      <c r="D602" s="538" t="s">
        <v>130</v>
      </c>
      <c r="E602" s="538" t="s">
        <v>1197</v>
      </c>
      <c r="F602" s="568" t="s">
        <v>1198</v>
      </c>
      <c r="G602" s="538" t="s">
        <v>755</v>
      </c>
      <c r="H602" s="538" t="s">
        <v>756</v>
      </c>
      <c r="I602" s="539">
        <v>0</v>
      </c>
      <c r="J602" s="539">
        <v>0</v>
      </c>
      <c r="K602" s="539">
        <v>747948168</v>
      </c>
      <c r="L602" s="539">
        <v>0</v>
      </c>
      <c r="M602" s="539">
        <v>747948168</v>
      </c>
      <c r="N602" s="539">
        <v>0</v>
      </c>
      <c r="O602" s="540" t="s">
        <v>389</v>
      </c>
    </row>
    <row r="603" spans="1:15" x14ac:dyDescent="0.25">
      <c r="A603" s="70" t="s">
        <v>1192</v>
      </c>
      <c r="B603" s="70" t="s">
        <v>1193</v>
      </c>
      <c r="C603" s="545" t="s">
        <v>1194</v>
      </c>
      <c r="D603" s="538" t="s">
        <v>130</v>
      </c>
      <c r="E603" s="538" t="s">
        <v>1199</v>
      </c>
      <c r="F603" s="568" t="s">
        <v>1200</v>
      </c>
      <c r="G603" s="538" t="s">
        <v>755</v>
      </c>
      <c r="H603" s="538" t="s">
        <v>756</v>
      </c>
      <c r="I603" s="539">
        <v>0</v>
      </c>
      <c r="J603" s="539">
        <v>0</v>
      </c>
      <c r="K603" s="539">
        <v>410366340</v>
      </c>
      <c r="L603" s="539">
        <v>0</v>
      </c>
      <c r="M603" s="539">
        <v>410366340</v>
      </c>
      <c r="N603" s="539">
        <v>0</v>
      </c>
      <c r="O603" s="540" t="s">
        <v>389</v>
      </c>
    </row>
    <row r="604" spans="1:15" x14ac:dyDescent="0.25">
      <c r="A604" s="70" t="s">
        <v>1192</v>
      </c>
      <c r="B604" s="70" t="s">
        <v>1193</v>
      </c>
      <c r="C604" s="545" t="s">
        <v>1194</v>
      </c>
      <c r="D604" s="538" t="s">
        <v>130</v>
      </c>
      <c r="E604" s="538" t="s">
        <v>1201</v>
      </c>
      <c r="F604" s="568" t="s">
        <v>1202</v>
      </c>
      <c r="G604" s="538" t="s">
        <v>749</v>
      </c>
      <c r="H604" s="538" t="s">
        <v>750</v>
      </c>
      <c r="I604" s="539">
        <v>0</v>
      </c>
      <c r="J604" s="539">
        <v>0</v>
      </c>
      <c r="K604" s="539">
        <v>559650000</v>
      </c>
      <c r="L604" s="539">
        <v>0</v>
      </c>
      <c r="M604" s="539">
        <v>559650000</v>
      </c>
      <c r="N604" s="539">
        <v>0</v>
      </c>
      <c r="O604" s="540" t="s">
        <v>389</v>
      </c>
    </row>
    <row r="605" spans="1:15" x14ac:dyDescent="0.25">
      <c r="A605" s="70" t="s">
        <v>1192</v>
      </c>
      <c r="B605" s="70" t="s">
        <v>1193</v>
      </c>
      <c r="C605" s="545" t="s">
        <v>1194</v>
      </c>
      <c r="D605" s="538" t="s">
        <v>130</v>
      </c>
      <c r="E605" s="538" t="s">
        <v>1201</v>
      </c>
      <c r="F605" s="568" t="s">
        <v>1202</v>
      </c>
      <c r="G605" s="538" t="s">
        <v>751</v>
      </c>
      <c r="H605" s="538" t="s">
        <v>752</v>
      </c>
      <c r="I605" s="539">
        <v>0</v>
      </c>
      <c r="J605" s="539">
        <v>0</v>
      </c>
      <c r="K605" s="539">
        <v>252000000</v>
      </c>
      <c r="L605" s="539">
        <v>0</v>
      </c>
      <c r="M605" s="539">
        <v>252000000</v>
      </c>
      <c r="N605" s="539">
        <v>0</v>
      </c>
      <c r="O605" s="540" t="s">
        <v>389</v>
      </c>
    </row>
    <row r="606" spans="1:15" x14ac:dyDescent="0.25">
      <c r="A606" s="70" t="s">
        <v>1192</v>
      </c>
      <c r="B606" s="70" t="s">
        <v>1193</v>
      </c>
      <c r="C606" s="545" t="s">
        <v>1194</v>
      </c>
      <c r="D606" s="538" t="s">
        <v>130</v>
      </c>
      <c r="E606" s="538" t="s">
        <v>1201</v>
      </c>
      <c r="F606" s="568" t="s">
        <v>1202</v>
      </c>
      <c r="G606" s="538" t="s">
        <v>753</v>
      </c>
      <c r="H606" s="538" t="s">
        <v>754</v>
      </c>
      <c r="I606" s="539">
        <v>0</v>
      </c>
      <c r="J606" s="539">
        <v>0</v>
      </c>
      <c r="K606" s="539">
        <v>243889655</v>
      </c>
      <c r="L606" s="539">
        <v>0</v>
      </c>
      <c r="M606" s="539">
        <v>243889655</v>
      </c>
      <c r="N606" s="539">
        <v>0</v>
      </c>
      <c r="O606" s="540" t="s">
        <v>389</v>
      </c>
    </row>
    <row r="607" spans="1:15" x14ac:dyDescent="0.25">
      <c r="A607" s="70" t="s">
        <v>1192</v>
      </c>
      <c r="B607" s="70" t="s">
        <v>1193</v>
      </c>
      <c r="C607" s="545" t="s">
        <v>1194</v>
      </c>
      <c r="D607" s="538" t="s">
        <v>130</v>
      </c>
      <c r="E607" s="538" t="s">
        <v>1201</v>
      </c>
      <c r="F607" s="568" t="s">
        <v>1202</v>
      </c>
      <c r="G607" s="538" t="s">
        <v>755</v>
      </c>
      <c r="H607" s="538" t="s">
        <v>756</v>
      </c>
      <c r="I607" s="539">
        <v>0</v>
      </c>
      <c r="J607" s="539">
        <v>0</v>
      </c>
      <c r="K607" s="539">
        <v>504000000</v>
      </c>
      <c r="L607" s="539">
        <v>0</v>
      </c>
      <c r="M607" s="539">
        <v>504000000</v>
      </c>
      <c r="N607" s="539">
        <v>0</v>
      </c>
      <c r="O607" s="540" t="s">
        <v>389</v>
      </c>
    </row>
    <row r="608" spans="1:15" x14ac:dyDescent="0.25">
      <c r="A608" s="70" t="s">
        <v>1192</v>
      </c>
      <c r="B608" s="70" t="s">
        <v>1193</v>
      </c>
      <c r="C608" s="545" t="s">
        <v>1194</v>
      </c>
      <c r="D608" s="538" t="s">
        <v>130</v>
      </c>
      <c r="E608" s="538" t="s">
        <v>1203</v>
      </c>
      <c r="F608" s="568" t="s">
        <v>1204</v>
      </c>
      <c r="G608" s="538" t="s">
        <v>749</v>
      </c>
      <c r="H608" s="538" t="s">
        <v>750</v>
      </c>
      <c r="I608" s="539">
        <v>0</v>
      </c>
      <c r="J608" s="539">
        <v>0</v>
      </c>
      <c r="K608" s="539">
        <v>14074124</v>
      </c>
      <c r="L608" s="539">
        <v>0</v>
      </c>
      <c r="M608" s="539">
        <v>14074124</v>
      </c>
      <c r="N608" s="539">
        <v>0</v>
      </c>
      <c r="O608" s="540" t="s">
        <v>389</v>
      </c>
    </row>
    <row r="609" spans="1:15" x14ac:dyDescent="0.25">
      <c r="A609" s="70" t="s">
        <v>1192</v>
      </c>
      <c r="B609" s="70" t="s">
        <v>1193</v>
      </c>
      <c r="C609" s="545" t="s">
        <v>1194</v>
      </c>
      <c r="D609" s="538" t="s">
        <v>130</v>
      </c>
      <c r="E609" s="538" t="s">
        <v>1203</v>
      </c>
      <c r="F609" s="568" t="s">
        <v>1204</v>
      </c>
      <c r="G609" s="538" t="s">
        <v>751</v>
      </c>
      <c r="H609" s="538" t="s">
        <v>752</v>
      </c>
      <c r="I609" s="539">
        <v>0</v>
      </c>
      <c r="J609" s="539">
        <v>0</v>
      </c>
      <c r="K609" s="539">
        <v>31865940</v>
      </c>
      <c r="L609" s="539">
        <v>0</v>
      </c>
      <c r="M609" s="539">
        <v>31865940</v>
      </c>
      <c r="N609" s="539">
        <v>0</v>
      </c>
      <c r="O609" s="540" t="s">
        <v>389</v>
      </c>
    </row>
    <row r="610" spans="1:15" x14ac:dyDescent="0.25">
      <c r="A610" s="70" t="s">
        <v>1192</v>
      </c>
      <c r="B610" s="70" t="s">
        <v>1193</v>
      </c>
      <c r="C610" s="545" t="s">
        <v>1194</v>
      </c>
      <c r="D610" s="538" t="s">
        <v>130</v>
      </c>
      <c r="E610" s="538" t="s">
        <v>1203</v>
      </c>
      <c r="F610" s="568" t="s">
        <v>1204</v>
      </c>
      <c r="G610" s="538" t="s">
        <v>753</v>
      </c>
      <c r="H610" s="538" t="s">
        <v>754</v>
      </c>
      <c r="I610" s="539">
        <v>0</v>
      </c>
      <c r="J610" s="539">
        <v>0</v>
      </c>
      <c r="K610" s="539">
        <v>63731880</v>
      </c>
      <c r="L610" s="539">
        <v>0</v>
      </c>
      <c r="M610" s="539">
        <v>63731880</v>
      </c>
      <c r="N610" s="539">
        <v>0</v>
      </c>
      <c r="O610" s="540" t="s">
        <v>389</v>
      </c>
    </row>
    <row r="611" spans="1:15" x14ac:dyDescent="0.25">
      <c r="A611" s="70" t="s">
        <v>1192</v>
      </c>
      <c r="B611" s="70" t="s">
        <v>1193</v>
      </c>
      <c r="C611" s="545" t="s">
        <v>1194</v>
      </c>
      <c r="D611" s="538" t="s">
        <v>130</v>
      </c>
      <c r="E611" s="538" t="s">
        <v>1203</v>
      </c>
      <c r="F611" s="568" t="s">
        <v>1204</v>
      </c>
      <c r="G611" s="538" t="s">
        <v>755</v>
      </c>
      <c r="H611" s="538" t="s">
        <v>756</v>
      </c>
      <c r="I611" s="539">
        <v>0</v>
      </c>
      <c r="J611" s="539">
        <v>0</v>
      </c>
      <c r="K611" s="539">
        <v>31865940</v>
      </c>
      <c r="L611" s="539">
        <v>0</v>
      </c>
      <c r="M611" s="539">
        <v>31865940</v>
      </c>
      <c r="N611" s="539">
        <v>0</v>
      </c>
      <c r="O611" s="540" t="s">
        <v>389</v>
      </c>
    </row>
    <row r="612" spans="1:15" x14ac:dyDescent="0.25">
      <c r="A612" s="70" t="s">
        <v>1192</v>
      </c>
      <c r="B612" s="70" t="s">
        <v>1193</v>
      </c>
      <c r="C612" s="545" t="s">
        <v>1194</v>
      </c>
      <c r="D612" s="538" t="s">
        <v>130</v>
      </c>
      <c r="E612" s="538" t="s">
        <v>1205</v>
      </c>
      <c r="F612" s="568" t="s">
        <v>1206</v>
      </c>
      <c r="G612" s="538" t="s">
        <v>749</v>
      </c>
      <c r="H612" s="538" t="s">
        <v>750</v>
      </c>
      <c r="I612" s="539">
        <v>0</v>
      </c>
      <c r="J612" s="539">
        <v>0</v>
      </c>
      <c r="K612" s="539">
        <v>353580978</v>
      </c>
      <c r="L612" s="539">
        <v>0</v>
      </c>
      <c r="M612" s="539">
        <v>353580978</v>
      </c>
      <c r="N612" s="539">
        <v>0</v>
      </c>
      <c r="O612" s="540" t="s">
        <v>389</v>
      </c>
    </row>
    <row r="613" spans="1:15" x14ac:dyDescent="0.25">
      <c r="A613" s="70" t="s">
        <v>1192</v>
      </c>
      <c r="B613" s="70" t="s">
        <v>1193</v>
      </c>
      <c r="C613" s="545" t="s">
        <v>1194</v>
      </c>
      <c r="D613" s="538" t="s">
        <v>130</v>
      </c>
      <c r="E613" s="538" t="s">
        <v>1205</v>
      </c>
      <c r="F613" s="568" t="s">
        <v>1206</v>
      </c>
      <c r="G613" s="538" t="s">
        <v>751</v>
      </c>
      <c r="H613" s="538" t="s">
        <v>752</v>
      </c>
      <c r="I613" s="539">
        <v>0</v>
      </c>
      <c r="J613" s="539">
        <v>0</v>
      </c>
      <c r="K613" s="539">
        <v>132741732</v>
      </c>
      <c r="L613" s="539">
        <v>0</v>
      </c>
      <c r="M613" s="539">
        <v>132741732</v>
      </c>
      <c r="N613" s="539">
        <v>0</v>
      </c>
      <c r="O613" s="540" t="s">
        <v>389</v>
      </c>
    </row>
    <row r="614" spans="1:15" x14ac:dyDescent="0.25">
      <c r="A614" s="70" t="s">
        <v>1192</v>
      </c>
      <c r="B614" s="70" t="s">
        <v>1193</v>
      </c>
      <c r="C614" s="545" t="s">
        <v>1194</v>
      </c>
      <c r="D614" s="538" t="s">
        <v>130</v>
      </c>
      <c r="E614" s="538" t="s">
        <v>1205</v>
      </c>
      <c r="F614" s="568" t="s">
        <v>1206</v>
      </c>
      <c r="G614" s="538" t="s">
        <v>753</v>
      </c>
      <c r="H614" s="538" t="s">
        <v>754</v>
      </c>
      <c r="I614" s="539">
        <v>0</v>
      </c>
      <c r="J614" s="539">
        <v>0</v>
      </c>
      <c r="K614" s="539">
        <v>141663688</v>
      </c>
      <c r="L614" s="539">
        <v>0</v>
      </c>
      <c r="M614" s="539">
        <v>141663688</v>
      </c>
      <c r="N614" s="539">
        <v>0</v>
      </c>
      <c r="O614" s="540" t="s">
        <v>389</v>
      </c>
    </row>
    <row r="615" spans="1:15" x14ac:dyDescent="0.25">
      <c r="A615" s="70" t="s">
        <v>1192</v>
      </c>
      <c r="B615" s="70" t="s">
        <v>1193</v>
      </c>
      <c r="C615" s="545" t="s">
        <v>1194</v>
      </c>
      <c r="D615" s="538" t="s">
        <v>130</v>
      </c>
      <c r="E615" s="538" t="s">
        <v>1205</v>
      </c>
      <c r="F615" s="568" t="s">
        <v>1206</v>
      </c>
      <c r="G615" s="538" t="s">
        <v>755</v>
      </c>
      <c r="H615" s="538" t="s">
        <v>756</v>
      </c>
      <c r="I615" s="539">
        <v>0</v>
      </c>
      <c r="J615" s="539">
        <v>0</v>
      </c>
      <c r="K615" s="539">
        <v>242907504</v>
      </c>
      <c r="L615" s="539">
        <v>0</v>
      </c>
      <c r="M615" s="539">
        <v>242907504</v>
      </c>
      <c r="N615" s="539">
        <v>0</v>
      </c>
      <c r="O615" s="540" t="s">
        <v>389</v>
      </c>
    </row>
    <row r="616" spans="1:15" x14ac:dyDescent="0.25">
      <c r="A616" s="70" t="s">
        <v>1192</v>
      </c>
      <c r="B616" s="70" t="s">
        <v>1193</v>
      </c>
      <c r="C616" s="545" t="s">
        <v>1194</v>
      </c>
      <c r="D616" s="538" t="s">
        <v>130</v>
      </c>
      <c r="E616" s="538" t="s">
        <v>1207</v>
      </c>
      <c r="F616" s="568" t="s">
        <v>1208</v>
      </c>
      <c r="G616" s="538" t="s">
        <v>749</v>
      </c>
      <c r="H616" s="538" t="s">
        <v>750</v>
      </c>
      <c r="I616" s="539">
        <v>0</v>
      </c>
      <c r="J616" s="539">
        <v>0</v>
      </c>
      <c r="K616" s="539">
        <v>35724018</v>
      </c>
      <c r="L616" s="539">
        <v>0</v>
      </c>
      <c r="M616" s="539">
        <v>35724018</v>
      </c>
      <c r="N616" s="539">
        <v>0</v>
      </c>
      <c r="O616" s="540" t="s">
        <v>389</v>
      </c>
    </row>
    <row r="617" spans="1:15" x14ac:dyDescent="0.25">
      <c r="A617" s="70" t="s">
        <v>1192</v>
      </c>
      <c r="B617" s="70" t="s">
        <v>1193</v>
      </c>
      <c r="C617" s="545" t="s">
        <v>1194</v>
      </c>
      <c r="D617" s="538" t="s">
        <v>130</v>
      </c>
      <c r="E617" s="538" t="s">
        <v>1207</v>
      </c>
      <c r="F617" s="568" t="s">
        <v>1208</v>
      </c>
      <c r="G617" s="538" t="s">
        <v>755</v>
      </c>
      <c r="H617" s="538" t="s">
        <v>756</v>
      </c>
      <c r="I617" s="539">
        <v>0</v>
      </c>
      <c r="J617" s="539">
        <v>0</v>
      </c>
      <c r="K617" s="539">
        <v>10691835</v>
      </c>
      <c r="L617" s="539">
        <v>0</v>
      </c>
      <c r="M617" s="539">
        <v>10691835</v>
      </c>
      <c r="N617" s="539">
        <v>0</v>
      </c>
      <c r="O617" s="540" t="s">
        <v>389</v>
      </c>
    </row>
    <row r="618" spans="1:15" x14ac:dyDescent="0.25">
      <c r="A618" s="70" t="s">
        <v>1192</v>
      </c>
      <c r="B618" s="70" t="s">
        <v>1193</v>
      </c>
      <c r="C618" s="545" t="s">
        <v>1194</v>
      </c>
      <c r="D618" s="538" t="s">
        <v>130</v>
      </c>
      <c r="E618" s="538" t="s">
        <v>1209</v>
      </c>
      <c r="F618" s="568" t="s">
        <v>1210</v>
      </c>
      <c r="G618" s="538" t="s">
        <v>749</v>
      </c>
      <c r="H618" s="538" t="s">
        <v>750</v>
      </c>
      <c r="I618" s="539">
        <v>0</v>
      </c>
      <c r="J618" s="539">
        <v>0</v>
      </c>
      <c r="K618" s="539">
        <v>1549479147</v>
      </c>
      <c r="L618" s="539">
        <v>0</v>
      </c>
      <c r="M618" s="539">
        <v>1549479147</v>
      </c>
      <c r="N618" s="539">
        <v>0</v>
      </c>
      <c r="O618" s="540" t="s">
        <v>389</v>
      </c>
    </row>
    <row r="619" spans="1:15" x14ac:dyDescent="0.25">
      <c r="A619" s="70" t="s">
        <v>1192</v>
      </c>
      <c r="B619" s="70" t="s">
        <v>1193</v>
      </c>
      <c r="C619" s="545" t="s">
        <v>1194</v>
      </c>
      <c r="D619" s="538" t="s">
        <v>130</v>
      </c>
      <c r="E619" s="538" t="s">
        <v>1209</v>
      </c>
      <c r="F619" s="568" t="s">
        <v>1210</v>
      </c>
      <c r="G619" s="538" t="s">
        <v>751</v>
      </c>
      <c r="H619" s="538" t="s">
        <v>752</v>
      </c>
      <c r="I619" s="539">
        <v>0</v>
      </c>
      <c r="J619" s="539">
        <v>0</v>
      </c>
      <c r="K619" s="539">
        <v>477459687</v>
      </c>
      <c r="L619" s="539">
        <v>0</v>
      </c>
      <c r="M619" s="539">
        <v>477459687</v>
      </c>
      <c r="N619" s="539">
        <v>0</v>
      </c>
      <c r="O619" s="540" t="s">
        <v>389</v>
      </c>
    </row>
    <row r="620" spans="1:15" x14ac:dyDescent="0.25">
      <c r="A620" s="70" t="s">
        <v>1192</v>
      </c>
      <c r="B620" s="70" t="s">
        <v>1193</v>
      </c>
      <c r="C620" s="545" t="s">
        <v>1194</v>
      </c>
      <c r="D620" s="538" t="s">
        <v>130</v>
      </c>
      <c r="E620" s="538" t="s">
        <v>1209</v>
      </c>
      <c r="F620" s="568" t="s">
        <v>1210</v>
      </c>
      <c r="G620" s="538" t="s">
        <v>753</v>
      </c>
      <c r="H620" s="538" t="s">
        <v>754</v>
      </c>
      <c r="I620" s="539">
        <v>0</v>
      </c>
      <c r="J620" s="539">
        <v>0</v>
      </c>
      <c r="K620" s="539">
        <v>415585788</v>
      </c>
      <c r="L620" s="539">
        <v>0</v>
      </c>
      <c r="M620" s="539">
        <v>415585788</v>
      </c>
      <c r="N620" s="539">
        <v>0</v>
      </c>
      <c r="O620" s="540" t="s">
        <v>389</v>
      </c>
    </row>
    <row r="621" spans="1:15" x14ac:dyDescent="0.25">
      <c r="A621" s="70" t="s">
        <v>1192</v>
      </c>
      <c r="B621" s="70" t="s">
        <v>1193</v>
      </c>
      <c r="C621" s="545" t="s">
        <v>1194</v>
      </c>
      <c r="D621" s="538" t="s">
        <v>130</v>
      </c>
      <c r="E621" s="538" t="s">
        <v>1209</v>
      </c>
      <c r="F621" s="568" t="s">
        <v>1210</v>
      </c>
      <c r="G621" s="538" t="s">
        <v>755</v>
      </c>
      <c r="H621" s="538" t="s">
        <v>756</v>
      </c>
      <c r="I621" s="539">
        <v>0</v>
      </c>
      <c r="J621" s="539">
        <v>0</v>
      </c>
      <c r="K621" s="539">
        <v>1104624349</v>
      </c>
      <c r="L621" s="539">
        <v>0</v>
      </c>
      <c r="M621" s="539">
        <v>1104624349</v>
      </c>
      <c r="N621" s="539">
        <v>0</v>
      </c>
      <c r="O621" s="540" t="s">
        <v>389</v>
      </c>
    </row>
    <row r="622" spans="1:15" x14ac:dyDescent="0.25">
      <c r="A622" s="70" t="s">
        <v>1192</v>
      </c>
      <c r="B622" s="70" t="s">
        <v>1193</v>
      </c>
      <c r="C622" s="545" t="s">
        <v>1194</v>
      </c>
      <c r="D622" s="538" t="s">
        <v>130</v>
      </c>
      <c r="E622" s="538" t="s">
        <v>2103</v>
      </c>
      <c r="F622" s="568" t="s">
        <v>2104</v>
      </c>
      <c r="G622" s="538" t="s">
        <v>749</v>
      </c>
      <c r="H622" s="538" t="s">
        <v>750</v>
      </c>
      <c r="I622" s="539">
        <v>0</v>
      </c>
      <c r="J622" s="539">
        <v>0</v>
      </c>
      <c r="K622" s="539">
        <v>186550000</v>
      </c>
      <c r="L622" s="539">
        <v>0</v>
      </c>
      <c r="M622" s="539">
        <v>186550000</v>
      </c>
      <c r="N622" s="539">
        <v>0</v>
      </c>
      <c r="O622" s="540" t="s">
        <v>389</v>
      </c>
    </row>
    <row r="623" spans="1:15" x14ac:dyDescent="0.25">
      <c r="A623" s="70" t="s">
        <v>1192</v>
      </c>
      <c r="B623" s="70" t="s">
        <v>1193</v>
      </c>
      <c r="C623" s="545" t="s">
        <v>1194</v>
      </c>
      <c r="D623" s="538" t="s">
        <v>130</v>
      </c>
      <c r="E623" s="538" t="s">
        <v>2103</v>
      </c>
      <c r="F623" s="568" t="s">
        <v>2104</v>
      </c>
      <c r="G623" s="538" t="s">
        <v>751</v>
      </c>
      <c r="H623" s="538" t="s">
        <v>752</v>
      </c>
      <c r="I623" s="539">
        <v>0</v>
      </c>
      <c r="J623" s="539">
        <v>0</v>
      </c>
      <c r="K623" s="539">
        <v>84000000</v>
      </c>
      <c r="L623" s="539">
        <v>0</v>
      </c>
      <c r="M623" s="539">
        <v>84000000</v>
      </c>
      <c r="N623" s="539">
        <v>0</v>
      </c>
      <c r="O623" s="540" t="s">
        <v>389</v>
      </c>
    </row>
    <row r="624" spans="1:15" x14ac:dyDescent="0.25">
      <c r="A624" s="70" t="s">
        <v>1192</v>
      </c>
      <c r="B624" s="70" t="s">
        <v>1193</v>
      </c>
      <c r="C624" s="545" t="s">
        <v>1194</v>
      </c>
      <c r="D624" s="538" t="s">
        <v>130</v>
      </c>
      <c r="E624" s="538" t="s">
        <v>2103</v>
      </c>
      <c r="F624" s="568" t="s">
        <v>2104</v>
      </c>
      <c r="G624" s="538" t="s">
        <v>753</v>
      </c>
      <c r="H624" s="538" t="s">
        <v>754</v>
      </c>
      <c r="I624" s="539">
        <v>0</v>
      </c>
      <c r="J624" s="539">
        <v>0</v>
      </c>
      <c r="K624" s="539">
        <v>81296552</v>
      </c>
      <c r="L624" s="539">
        <v>0</v>
      </c>
      <c r="M624" s="539">
        <v>81296552</v>
      </c>
      <c r="N624" s="539">
        <v>0</v>
      </c>
      <c r="O624" s="540" t="s">
        <v>389</v>
      </c>
    </row>
    <row r="625" spans="1:15" x14ac:dyDescent="0.25">
      <c r="A625" s="70" t="s">
        <v>1192</v>
      </c>
      <c r="B625" s="70" t="s">
        <v>1193</v>
      </c>
      <c r="C625" s="545" t="s">
        <v>1194</v>
      </c>
      <c r="D625" s="538" t="s">
        <v>130</v>
      </c>
      <c r="E625" s="538" t="s">
        <v>2103</v>
      </c>
      <c r="F625" s="568" t="s">
        <v>2104</v>
      </c>
      <c r="G625" s="538" t="s">
        <v>755</v>
      </c>
      <c r="H625" s="538" t="s">
        <v>756</v>
      </c>
      <c r="I625" s="539">
        <v>0</v>
      </c>
      <c r="J625" s="539">
        <v>0</v>
      </c>
      <c r="K625" s="539">
        <v>42000000</v>
      </c>
      <c r="L625" s="539">
        <v>0</v>
      </c>
      <c r="M625" s="539">
        <v>42000000</v>
      </c>
      <c r="N625" s="539">
        <v>0</v>
      </c>
      <c r="O625" s="540" t="s">
        <v>389</v>
      </c>
    </row>
    <row r="626" spans="1:15" x14ac:dyDescent="0.25">
      <c r="A626" s="70" t="s">
        <v>1192</v>
      </c>
      <c r="B626" s="70" t="s">
        <v>1193</v>
      </c>
      <c r="C626" s="545" t="s">
        <v>1194</v>
      </c>
      <c r="D626" s="538" t="s">
        <v>130</v>
      </c>
      <c r="E626" s="538" t="s">
        <v>2105</v>
      </c>
      <c r="F626" s="568" t="s">
        <v>2106</v>
      </c>
      <c r="G626" s="538" t="s">
        <v>749</v>
      </c>
      <c r="H626" s="538" t="s">
        <v>750</v>
      </c>
      <c r="I626" s="539">
        <v>0</v>
      </c>
      <c r="J626" s="539">
        <v>0</v>
      </c>
      <c r="K626" s="539">
        <v>159900000</v>
      </c>
      <c r="L626" s="539">
        <v>0</v>
      </c>
      <c r="M626" s="539">
        <v>159900000</v>
      </c>
      <c r="N626" s="539">
        <v>0</v>
      </c>
      <c r="O626" s="540" t="s">
        <v>389</v>
      </c>
    </row>
    <row r="627" spans="1:15" x14ac:dyDescent="0.25">
      <c r="A627" s="70" t="s">
        <v>1192</v>
      </c>
      <c r="B627" s="70" t="s">
        <v>1193</v>
      </c>
      <c r="C627" s="545" t="s">
        <v>1194</v>
      </c>
      <c r="D627" s="538" t="s">
        <v>130</v>
      </c>
      <c r="E627" s="538" t="s">
        <v>2105</v>
      </c>
      <c r="F627" s="568" t="s">
        <v>2106</v>
      </c>
      <c r="G627" s="538" t="s">
        <v>751</v>
      </c>
      <c r="H627" s="538" t="s">
        <v>752</v>
      </c>
      <c r="I627" s="539">
        <v>0</v>
      </c>
      <c r="J627" s="539">
        <v>0</v>
      </c>
      <c r="K627" s="539">
        <v>72000000</v>
      </c>
      <c r="L627" s="539">
        <v>0</v>
      </c>
      <c r="M627" s="539">
        <v>72000000</v>
      </c>
      <c r="N627" s="539">
        <v>0</v>
      </c>
      <c r="O627" s="540" t="s">
        <v>389</v>
      </c>
    </row>
    <row r="628" spans="1:15" x14ac:dyDescent="0.25">
      <c r="A628" s="70" t="s">
        <v>1192</v>
      </c>
      <c r="B628" s="70" t="s">
        <v>1193</v>
      </c>
      <c r="C628" s="545" t="s">
        <v>1194</v>
      </c>
      <c r="D628" s="538" t="s">
        <v>130</v>
      </c>
      <c r="E628" s="538" t="s">
        <v>2105</v>
      </c>
      <c r="F628" s="568" t="s">
        <v>2106</v>
      </c>
      <c r="G628" s="538" t="s">
        <v>753</v>
      </c>
      <c r="H628" s="538" t="s">
        <v>754</v>
      </c>
      <c r="I628" s="539">
        <v>0</v>
      </c>
      <c r="J628" s="539">
        <v>0</v>
      </c>
      <c r="K628" s="539">
        <v>69682759</v>
      </c>
      <c r="L628" s="539">
        <v>0</v>
      </c>
      <c r="M628" s="539">
        <v>69682759</v>
      </c>
      <c r="N628" s="539">
        <v>0</v>
      </c>
      <c r="O628" s="540" t="s">
        <v>389</v>
      </c>
    </row>
    <row r="629" spans="1:15" x14ac:dyDescent="0.25">
      <c r="A629" s="70" t="s">
        <v>1192</v>
      </c>
      <c r="B629" s="70" t="s">
        <v>1193</v>
      </c>
      <c r="C629" s="545" t="s">
        <v>1194</v>
      </c>
      <c r="D629" s="538" t="s">
        <v>130</v>
      </c>
      <c r="E629" s="538" t="s">
        <v>2105</v>
      </c>
      <c r="F629" s="568" t="s">
        <v>2106</v>
      </c>
      <c r="G629" s="538" t="s">
        <v>755</v>
      </c>
      <c r="H629" s="538" t="s">
        <v>756</v>
      </c>
      <c r="I629" s="539">
        <v>0</v>
      </c>
      <c r="J629" s="539">
        <v>0</v>
      </c>
      <c r="K629" s="539">
        <v>36000000</v>
      </c>
      <c r="L629" s="539">
        <v>0</v>
      </c>
      <c r="M629" s="539">
        <v>36000000</v>
      </c>
      <c r="N629" s="539">
        <v>0</v>
      </c>
      <c r="O629" s="540" t="s">
        <v>389</v>
      </c>
    </row>
    <row r="630" spans="1:15" x14ac:dyDescent="0.25">
      <c r="A630" s="70" t="s">
        <v>1192</v>
      </c>
      <c r="B630" s="70" t="s">
        <v>1193</v>
      </c>
      <c r="C630" s="545" t="s">
        <v>1194</v>
      </c>
      <c r="D630" s="538" t="s">
        <v>130</v>
      </c>
      <c r="E630" s="538" t="s">
        <v>1211</v>
      </c>
      <c r="F630" s="568" t="s">
        <v>1212</v>
      </c>
      <c r="G630" s="538" t="s">
        <v>749</v>
      </c>
      <c r="H630" s="538" t="s">
        <v>750</v>
      </c>
      <c r="I630" s="539">
        <v>0</v>
      </c>
      <c r="J630" s="539">
        <v>0</v>
      </c>
      <c r="K630" s="539">
        <v>155754459</v>
      </c>
      <c r="L630" s="539">
        <v>0</v>
      </c>
      <c r="M630" s="539">
        <v>155754459</v>
      </c>
      <c r="N630" s="539">
        <v>0</v>
      </c>
      <c r="O630" s="540" t="s">
        <v>389</v>
      </c>
    </row>
    <row r="631" spans="1:15" x14ac:dyDescent="0.25">
      <c r="A631" s="70" t="s">
        <v>1192</v>
      </c>
      <c r="B631" s="70" t="s">
        <v>1193</v>
      </c>
      <c r="C631" s="545" t="s">
        <v>1194</v>
      </c>
      <c r="D631" s="538" t="s">
        <v>130</v>
      </c>
      <c r="E631" s="538" t="s">
        <v>1211</v>
      </c>
      <c r="F631" s="568" t="s">
        <v>1212</v>
      </c>
      <c r="G631" s="538" t="s">
        <v>751</v>
      </c>
      <c r="H631" s="538" t="s">
        <v>752</v>
      </c>
      <c r="I631" s="539">
        <v>0</v>
      </c>
      <c r="J631" s="539">
        <v>0</v>
      </c>
      <c r="K631" s="539">
        <v>76222984</v>
      </c>
      <c r="L631" s="539">
        <v>0</v>
      </c>
      <c r="M631" s="539">
        <v>76222984</v>
      </c>
      <c r="N631" s="539">
        <v>0</v>
      </c>
      <c r="O631" s="540" t="s">
        <v>389</v>
      </c>
    </row>
    <row r="632" spans="1:15" x14ac:dyDescent="0.25">
      <c r="A632" s="70" t="s">
        <v>1192</v>
      </c>
      <c r="B632" s="70" t="s">
        <v>1193</v>
      </c>
      <c r="C632" s="545" t="s">
        <v>1194</v>
      </c>
      <c r="D632" s="538" t="s">
        <v>130</v>
      </c>
      <c r="E632" s="538" t="s">
        <v>1211</v>
      </c>
      <c r="F632" s="568" t="s">
        <v>1212</v>
      </c>
      <c r="G632" s="538" t="s">
        <v>753</v>
      </c>
      <c r="H632" s="538" t="s">
        <v>754</v>
      </c>
      <c r="I632" s="539">
        <v>0</v>
      </c>
      <c r="J632" s="539">
        <v>0</v>
      </c>
      <c r="K632" s="539">
        <v>81817630</v>
      </c>
      <c r="L632" s="539">
        <v>0</v>
      </c>
      <c r="M632" s="539">
        <v>81817630</v>
      </c>
      <c r="N632" s="539">
        <v>0</v>
      </c>
      <c r="O632" s="540" t="s">
        <v>389</v>
      </c>
    </row>
    <row r="633" spans="1:15" x14ac:dyDescent="0.25">
      <c r="A633" s="70" t="s">
        <v>1192</v>
      </c>
      <c r="B633" s="70" t="s">
        <v>1193</v>
      </c>
      <c r="C633" s="545" t="s">
        <v>1194</v>
      </c>
      <c r="D633" s="538" t="s">
        <v>130</v>
      </c>
      <c r="E633" s="538" t="s">
        <v>1211</v>
      </c>
      <c r="F633" s="568" t="s">
        <v>1212</v>
      </c>
      <c r="G633" s="538" t="s">
        <v>755</v>
      </c>
      <c r="H633" s="538" t="s">
        <v>756</v>
      </c>
      <c r="I633" s="539">
        <v>0</v>
      </c>
      <c r="J633" s="539">
        <v>0</v>
      </c>
      <c r="K633" s="539">
        <v>103085271</v>
      </c>
      <c r="L633" s="539">
        <v>0</v>
      </c>
      <c r="M633" s="539">
        <v>103085271</v>
      </c>
      <c r="N633" s="539">
        <v>0</v>
      </c>
      <c r="O633" s="540" t="s">
        <v>389</v>
      </c>
    </row>
    <row r="634" spans="1:15" x14ac:dyDescent="0.25">
      <c r="A634" s="70" t="s">
        <v>1192</v>
      </c>
      <c r="B634" s="70" t="s">
        <v>1193</v>
      </c>
      <c r="C634" s="545" t="s">
        <v>1194</v>
      </c>
      <c r="D634" s="538" t="s">
        <v>130</v>
      </c>
      <c r="E634" s="538" t="s">
        <v>1213</v>
      </c>
      <c r="F634" s="568" t="s">
        <v>1214</v>
      </c>
      <c r="G634" s="538" t="s">
        <v>755</v>
      </c>
      <c r="H634" s="538" t="s">
        <v>756</v>
      </c>
      <c r="I634" s="539">
        <v>0</v>
      </c>
      <c r="J634" s="539">
        <v>0</v>
      </c>
      <c r="K634" s="539">
        <v>410366340</v>
      </c>
      <c r="L634" s="539">
        <v>0</v>
      </c>
      <c r="M634" s="539">
        <v>410366340</v>
      </c>
      <c r="N634" s="539">
        <v>0</v>
      </c>
      <c r="O634" s="540" t="s">
        <v>389</v>
      </c>
    </row>
    <row r="635" spans="1:15" x14ac:dyDescent="0.25">
      <c r="A635" s="70" t="s">
        <v>1192</v>
      </c>
      <c r="B635" s="70" t="s">
        <v>1193</v>
      </c>
      <c r="C635" s="545" t="s">
        <v>1194</v>
      </c>
      <c r="D635" s="538" t="s">
        <v>130</v>
      </c>
      <c r="E635" s="538" t="s">
        <v>1215</v>
      </c>
      <c r="F635" s="568" t="s">
        <v>1216</v>
      </c>
      <c r="G635" s="538" t="s">
        <v>749</v>
      </c>
      <c r="H635" s="538" t="s">
        <v>750</v>
      </c>
      <c r="I635" s="539">
        <v>0</v>
      </c>
      <c r="J635" s="539">
        <v>0</v>
      </c>
      <c r="K635" s="539">
        <v>4011259</v>
      </c>
      <c r="L635" s="539">
        <v>0</v>
      </c>
      <c r="M635" s="539">
        <v>4011259</v>
      </c>
      <c r="N635" s="539">
        <v>0</v>
      </c>
      <c r="O635" s="540" t="s">
        <v>389</v>
      </c>
    </row>
    <row r="636" spans="1:15" x14ac:dyDescent="0.25">
      <c r="A636" s="70" t="s">
        <v>1192</v>
      </c>
      <c r="B636" s="70" t="s">
        <v>1193</v>
      </c>
      <c r="C636" s="545" t="s">
        <v>1194</v>
      </c>
      <c r="D636" s="538" t="s">
        <v>130</v>
      </c>
      <c r="E636" s="538" t="s">
        <v>1221</v>
      </c>
      <c r="F636" s="568" t="s">
        <v>1222</v>
      </c>
      <c r="G636" s="538" t="s">
        <v>749</v>
      </c>
      <c r="H636" s="538" t="s">
        <v>750</v>
      </c>
      <c r="I636" s="539">
        <v>0</v>
      </c>
      <c r="J636" s="539">
        <v>0</v>
      </c>
      <c r="K636" s="539">
        <v>315147284</v>
      </c>
      <c r="L636" s="539">
        <v>0</v>
      </c>
      <c r="M636" s="539">
        <v>315147284</v>
      </c>
      <c r="N636" s="539">
        <v>0</v>
      </c>
      <c r="O636" s="540" t="s">
        <v>389</v>
      </c>
    </row>
    <row r="637" spans="1:15" x14ac:dyDescent="0.25">
      <c r="A637" s="70" t="s">
        <v>1192</v>
      </c>
      <c r="B637" s="70" t="s">
        <v>1193</v>
      </c>
      <c r="C637" s="545" t="s">
        <v>1194</v>
      </c>
      <c r="D637" s="538" t="s">
        <v>130</v>
      </c>
      <c r="E637" s="538" t="s">
        <v>1221</v>
      </c>
      <c r="F637" s="568" t="s">
        <v>1222</v>
      </c>
      <c r="G637" s="538" t="s">
        <v>751</v>
      </c>
      <c r="H637" s="538" t="s">
        <v>752</v>
      </c>
      <c r="I637" s="539">
        <v>0</v>
      </c>
      <c r="J637" s="539">
        <v>0</v>
      </c>
      <c r="K637" s="539">
        <v>61361858</v>
      </c>
      <c r="L637" s="539">
        <v>0</v>
      </c>
      <c r="M637" s="539">
        <v>61361858</v>
      </c>
      <c r="N637" s="539">
        <v>0</v>
      </c>
      <c r="O637" s="540" t="s">
        <v>389</v>
      </c>
    </row>
    <row r="638" spans="1:15" x14ac:dyDescent="0.25">
      <c r="A638" s="70" t="s">
        <v>1192</v>
      </c>
      <c r="B638" s="70" t="s">
        <v>1193</v>
      </c>
      <c r="C638" s="545" t="s">
        <v>1194</v>
      </c>
      <c r="D638" s="538" t="s">
        <v>130</v>
      </c>
      <c r="E638" s="538" t="s">
        <v>1221</v>
      </c>
      <c r="F638" s="568" t="s">
        <v>1222</v>
      </c>
      <c r="G638" s="538" t="s">
        <v>753</v>
      </c>
      <c r="H638" s="538" t="s">
        <v>754</v>
      </c>
      <c r="I638" s="539">
        <v>0</v>
      </c>
      <c r="J638" s="539">
        <v>0</v>
      </c>
      <c r="K638" s="539">
        <v>79061262</v>
      </c>
      <c r="L638" s="539">
        <v>0</v>
      </c>
      <c r="M638" s="539">
        <v>79061262</v>
      </c>
      <c r="N638" s="539">
        <v>0</v>
      </c>
      <c r="O638" s="540" t="s">
        <v>389</v>
      </c>
    </row>
    <row r="639" spans="1:15" x14ac:dyDescent="0.25">
      <c r="A639" s="70" t="s">
        <v>1192</v>
      </c>
      <c r="B639" s="70" t="s">
        <v>1193</v>
      </c>
      <c r="C639" s="545" t="s">
        <v>1194</v>
      </c>
      <c r="D639" s="538" t="s">
        <v>130</v>
      </c>
      <c r="E639" s="538" t="s">
        <v>1221</v>
      </c>
      <c r="F639" s="568" t="s">
        <v>1222</v>
      </c>
      <c r="G639" s="538" t="s">
        <v>755</v>
      </c>
      <c r="H639" s="538" t="s">
        <v>756</v>
      </c>
      <c r="I639" s="539">
        <v>0</v>
      </c>
      <c r="J639" s="539">
        <v>0</v>
      </c>
      <c r="K639" s="539">
        <v>84421356</v>
      </c>
      <c r="L639" s="539">
        <v>0</v>
      </c>
      <c r="M639" s="539">
        <v>84421356</v>
      </c>
      <c r="N639" s="539">
        <v>0</v>
      </c>
      <c r="O639" s="540" t="s">
        <v>389</v>
      </c>
    </row>
    <row r="640" spans="1:15" x14ac:dyDescent="0.25">
      <c r="A640" s="70" t="s">
        <v>1192</v>
      </c>
      <c r="B640" s="70" t="s">
        <v>1193</v>
      </c>
      <c r="C640" s="545" t="s">
        <v>1194</v>
      </c>
      <c r="D640" s="538" t="s">
        <v>130</v>
      </c>
      <c r="E640" s="538" t="s">
        <v>1223</v>
      </c>
      <c r="F640" s="568" t="s">
        <v>1224</v>
      </c>
      <c r="G640" s="538" t="s">
        <v>749</v>
      </c>
      <c r="H640" s="538" t="s">
        <v>750</v>
      </c>
      <c r="I640" s="539">
        <v>0</v>
      </c>
      <c r="J640" s="539">
        <v>0</v>
      </c>
      <c r="K640" s="539">
        <v>444359055</v>
      </c>
      <c r="L640" s="539">
        <v>0</v>
      </c>
      <c r="M640" s="539">
        <v>444359055</v>
      </c>
      <c r="N640" s="539">
        <v>0</v>
      </c>
      <c r="O640" s="540" t="s">
        <v>389</v>
      </c>
    </row>
    <row r="641" spans="1:15" x14ac:dyDescent="0.25">
      <c r="A641" s="70" t="s">
        <v>1192</v>
      </c>
      <c r="B641" s="70" t="s">
        <v>1193</v>
      </c>
      <c r="C641" s="545" t="s">
        <v>1194</v>
      </c>
      <c r="D641" s="538" t="s">
        <v>130</v>
      </c>
      <c r="E641" s="538" t="s">
        <v>1223</v>
      </c>
      <c r="F641" s="568" t="s">
        <v>1224</v>
      </c>
      <c r="G641" s="538" t="s">
        <v>751</v>
      </c>
      <c r="H641" s="538" t="s">
        <v>752</v>
      </c>
      <c r="I641" s="539">
        <v>0</v>
      </c>
      <c r="J641" s="539">
        <v>0</v>
      </c>
      <c r="K641" s="539">
        <v>120856307</v>
      </c>
      <c r="L641" s="539">
        <v>0</v>
      </c>
      <c r="M641" s="539">
        <v>120856307</v>
      </c>
      <c r="N641" s="539">
        <v>0</v>
      </c>
      <c r="O641" s="540" t="s">
        <v>389</v>
      </c>
    </row>
    <row r="642" spans="1:15" x14ac:dyDescent="0.25">
      <c r="A642" s="70" t="s">
        <v>1192</v>
      </c>
      <c r="B642" s="70" t="s">
        <v>1193</v>
      </c>
      <c r="C642" s="545" t="s">
        <v>1194</v>
      </c>
      <c r="D642" s="538" t="s">
        <v>130</v>
      </c>
      <c r="E642" s="538" t="s">
        <v>1223</v>
      </c>
      <c r="F642" s="568" t="s">
        <v>1224</v>
      </c>
      <c r="G642" s="538" t="s">
        <v>753</v>
      </c>
      <c r="H642" s="538" t="s">
        <v>754</v>
      </c>
      <c r="I642" s="539">
        <v>0</v>
      </c>
      <c r="J642" s="539">
        <v>0</v>
      </c>
      <c r="K642" s="539">
        <v>77998496</v>
      </c>
      <c r="L642" s="539">
        <v>0</v>
      </c>
      <c r="M642" s="539">
        <v>77998496</v>
      </c>
      <c r="N642" s="539">
        <v>0</v>
      </c>
      <c r="O642" s="540" t="s">
        <v>389</v>
      </c>
    </row>
    <row r="643" spans="1:15" x14ac:dyDescent="0.25">
      <c r="A643" s="70" t="s">
        <v>1192</v>
      </c>
      <c r="B643" s="70" t="s">
        <v>1193</v>
      </c>
      <c r="C643" s="545" t="s">
        <v>1194</v>
      </c>
      <c r="D643" s="538" t="s">
        <v>130</v>
      </c>
      <c r="E643" s="538" t="s">
        <v>1223</v>
      </c>
      <c r="F643" s="568" t="s">
        <v>1224</v>
      </c>
      <c r="G643" s="538" t="s">
        <v>755</v>
      </c>
      <c r="H643" s="538" t="s">
        <v>756</v>
      </c>
      <c r="I643" s="539">
        <v>0</v>
      </c>
      <c r="J643" s="539">
        <v>0</v>
      </c>
      <c r="K643" s="539">
        <v>216912828</v>
      </c>
      <c r="L643" s="539">
        <v>0</v>
      </c>
      <c r="M643" s="539">
        <v>216912828</v>
      </c>
      <c r="N643" s="539">
        <v>0</v>
      </c>
      <c r="O643" s="540" t="s">
        <v>389</v>
      </c>
    </row>
    <row r="644" spans="1:15" x14ac:dyDescent="0.25">
      <c r="A644" s="70" t="s">
        <v>1192</v>
      </c>
      <c r="B644" s="70" t="s">
        <v>1193</v>
      </c>
      <c r="C644" s="545" t="s">
        <v>1225</v>
      </c>
      <c r="D644" s="538" t="s">
        <v>2107</v>
      </c>
      <c r="E644" s="538" t="s">
        <v>1227</v>
      </c>
      <c r="F644" s="568" t="s">
        <v>1228</v>
      </c>
      <c r="G644" s="538" t="s">
        <v>751</v>
      </c>
      <c r="H644" s="538" t="s">
        <v>752</v>
      </c>
      <c r="I644" s="539">
        <v>0</v>
      </c>
      <c r="J644" s="539">
        <v>0</v>
      </c>
      <c r="K644" s="539">
        <v>589598390</v>
      </c>
      <c r="L644" s="539">
        <v>0</v>
      </c>
      <c r="M644" s="539">
        <v>589598390</v>
      </c>
      <c r="N644" s="539">
        <v>0</v>
      </c>
      <c r="O644" s="540" t="s">
        <v>390</v>
      </c>
    </row>
    <row r="645" spans="1:15" x14ac:dyDescent="0.25">
      <c r="A645" s="70" t="s">
        <v>1192</v>
      </c>
      <c r="B645" s="70" t="s">
        <v>1193</v>
      </c>
      <c r="C645" s="545" t="s">
        <v>1225</v>
      </c>
      <c r="D645" s="538" t="s">
        <v>2107</v>
      </c>
      <c r="E645" s="538" t="s">
        <v>1227</v>
      </c>
      <c r="F645" s="568" t="s">
        <v>1228</v>
      </c>
      <c r="G645" s="538" t="s">
        <v>1278</v>
      </c>
      <c r="H645" s="538" t="s">
        <v>1279</v>
      </c>
      <c r="I645" s="539">
        <v>0</v>
      </c>
      <c r="J645" s="539">
        <v>0</v>
      </c>
      <c r="K645" s="539">
        <v>3421862226</v>
      </c>
      <c r="L645" s="539">
        <v>0</v>
      </c>
      <c r="M645" s="539">
        <v>3421862226</v>
      </c>
      <c r="N645" s="539">
        <v>0</v>
      </c>
      <c r="O645" s="540" t="s">
        <v>390</v>
      </c>
    </row>
    <row r="646" spans="1:15" x14ac:dyDescent="0.25">
      <c r="A646" s="70" t="s">
        <v>1192</v>
      </c>
      <c r="B646" s="70" t="s">
        <v>1193</v>
      </c>
      <c r="C646" s="545" t="s">
        <v>1225</v>
      </c>
      <c r="D646" s="538" t="s">
        <v>2107</v>
      </c>
      <c r="E646" s="538" t="s">
        <v>1229</v>
      </c>
      <c r="F646" s="568" t="s">
        <v>1230</v>
      </c>
      <c r="G646" s="538" t="s">
        <v>751</v>
      </c>
      <c r="H646" s="538" t="s">
        <v>752</v>
      </c>
      <c r="I646" s="539">
        <v>0</v>
      </c>
      <c r="J646" s="539">
        <v>0</v>
      </c>
      <c r="K646" s="539">
        <v>373212852</v>
      </c>
      <c r="L646" s="539">
        <v>0</v>
      </c>
      <c r="M646" s="539">
        <v>373212852</v>
      </c>
      <c r="N646" s="539">
        <v>0</v>
      </c>
      <c r="O646" s="540" t="s">
        <v>390</v>
      </c>
    </row>
    <row r="647" spans="1:15" x14ac:dyDescent="0.25">
      <c r="A647" s="70" t="s">
        <v>1192</v>
      </c>
      <c r="B647" s="70" t="s">
        <v>1193</v>
      </c>
      <c r="C647" s="545" t="s">
        <v>1225</v>
      </c>
      <c r="D647" s="538" t="s">
        <v>2107</v>
      </c>
      <c r="E647" s="538" t="s">
        <v>1233</v>
      </c>
      <c r="F647" s="568" t="s">
        <v>2108</v>
      </c>
      <c r="G647" s="538" t="s">
        <v>751</v>
      </c>
      <c r="H647" s="538" t="s">
        <v>752</v>
      </c>
      <c r="I647" s="539">
        <v>0</v>
      </c>
      <c r="J647" s="539">
        <v>0</v>
      </c>
      <c r="K647" s="539">
        <v>404412585</v>
      </c>
      <c r="L647" s="539">
        <v>0</v>
      </c>
      <c r="M647" s="539">
        <v>404412585</v>
      </c>
      <c r="N647" s="539">
        <v>0</v>
      </c>
      <c r="O647" s="540" t="s">
        <v>390</v>
      </c>
    </row>
    <row r="648" spans="1:15" x14ac:dyDescent="0.25">
      <c r="A648" s="70" t="s">
        <v>1192</v>
      </c>
      <c r="B648" s="70" t="s">
        <v>1193</v>
      </c>
      <c r="C648" s="545" t="s">
        <v>1225</v>
      </c>
      <c r="D648" s="538" t="s">
        <v>2107</v>
      </c>
      <c r="E648" s="538" t="s">
        <v>1235</v>
      </c>
      <c r="F648" s="568" t="s">
        <v>2109</v>
      </c>
      <c r="G648" s="538" t="s">
        <v>751</v>
      </c>
      <c r="H648" s="538" t="s">
        <v>752</v>
      </c>
      <c r="I648" s="539">
        <v>0</v>
      </c>
      <c r="J648" s="539">
        <v>0</v>
      </c>
      <c r="K648" s="539">
        <v>5662821922</v>
      </c>
      <c r="L648" s="539">
        <v>0</v>
      </c>
      <c r="M648" s="539">
        <v>5662821922</v>
      </c>
      <c r="N648" s="539">
        <v>0</v>
      </c>
      <c r="O648" s="540" t="s">
        <v>390</v>
      </c>
    </row>
    <row r="649" spans="1:15" x14ac:dyDescent="0.25">
      <c r="A649" s="70" t="s">
        <v>1192</v>
      </c>
      <c r="B649" s="70" t="s">
        <v>1193</v>
      </c>
      <c r="C649" s="545" t="s">
        <v>1225</v>
      </c>
      <c r="D649" s="538" t="s">
        <v>2107</v>
      </c>
      <c r="E649" s="538" t="s">
        <v>1235</v>
      </c>
      <c r="F649" s="568" t="s">
        <v>2109</v>
      </c>
      <c r="G649" s="538" t="s">
        <v>1278</v>
      </c>
      <c r="H649" s="538" t="s">
        <v>1279</v>
      </c>
      <c r="I649" s="539">
        <v>0</v>
      </c>
      <c r="J649" s="539">
        <v>0</v>
      </c>
      <c r="K649" s="539">
        <v>5925760</v>
      </c>
      <c r="L649" s="539">
        <v>0</v>
      </c>
      <c r="M649" s="539">
        <v>5925760</v>
      </c>
      <c r="N649" s="539">
        <v>0</v>
      </c>
      <c r="O649" s="540" t="s">
        <v>390</v>
      </c>
    </row>
    <row r="650" spans="1:15" x14ac:dyDescent="0.25">
      <c r="A650" s="70" t="s">
        <v>1192</v>
      </c>
      <c r="B650" s="70" t="s">
        <v>1193</v>
      </c>
      <c r="C650" s="545" t="s">
        <v>1225</v>
      </c>
      <c r="D650" s="538" t="s">
        <v>2107</v>
      </c>
      <c r="E650" s="538" t="s">
        <v>1237</v>
      </c>
      <c r="F650" s="568" t="s">
        <v>1238</v>
      </c>
      <c r="G650" s="538" t="s">
        <v>751</v>
      </c>
      <c r="H650" s="538" t="s">
        <v>752</v>
      </c>
      <c r="I650" s="539">
        <v>0</v>
      </c>
      <c r="J650" s="539">
        <v>0</v>
      </c>
      <c r="K650" s="539">
        <v>798351497</v>
      </c>
      <c r="L650" s="539">
        <v>0</v>
      </c>
      <c r="M650" s="539">
        <v>798351497</v>
      </c>
      <c r="N650" s="539">
        <v>0</v>
      </c>
      <c r="O650" s="540" t="s">
        <v>390</v>
      </c>
    </row>
    <row r="651" spans="1:15" x14ac:dyDescent="0.25">
      <c r="A651" s="70" t="s">
        <v>1192</v>
      </c>
      <c r="B651" s="70" t="s">
        <v>1193</v>
      </c>
      <c r="C651" s="545" t="s">
        <v>1239</v>
      </c>
      <c r="D651" s="538" t="s">
        <v>764</v>
      </c>
      <c r="E651" s="538" t="s">
        <v>1240</v>
      </c>
      <c r="F651" s="568" t="s">
        <v>1241</v>
      </c>
      <c r="G651" s="538" t="s">
        <v>749</v>
      </c>
      <c r="H651" s="538" t="s">
        <v>750</v>
      </c>
      <c r="I651" s="539">
        <v>0</v>
      </c>
      <c r="J651" s="539">
        <v>0</v>
      </c>
      <c r="K651" s="539">
        <v>107451000</v>
      </c>
      <c r="L651" s="539">
        <v>0</v>
      </c>
      <c r="M651" s="539">
        <v>107451000</v>
      </c>
      <c r="N651" s="539">
        <v>0</v>
      </c>
      <c r="O651" s="540" t="s">
        <v>391</v>
      </c>
    </row>
    <row r="652" spans="1:15" x14ac:dyDescent="0.25">
      <c r="A652" s="70" t="s">
        <v>1192</v>
      </c>
      <c r="B652" s="70" t="s">
        <v>1193</v>
      </c>
      <c r="C652" s="545" t="s">
        <v>1239</v>
      </c>
      <c r="D652" s="538" t="s">
        <v>764</v>
      </c>
      <c r="E652" s="538" t="s">
        <v>1240</v>
      </c>
      <c r="F652" s="568" t="s">
        <v>1241</v>
      </c>
      <c r="G652" s="538" t="s">
        <v>751</v>
      </c>
      <c r="H652" s="538" t="s">
        <v>752</v>
      </c>
      <c r="I652" s="539">
        <v>0</v>
      </c>
      <c r="J652" s="539">
        <v>0</v>
      </c>
      <c r="K652" s="539">
        <v>37679200</v>
      </c>
      <c r="L652" s="539">
        <v>0</v>
      </c>
      <c r="M652" s="539">
        <v>37679200</v>
      </c>
      <c r="N652" s="539">
        <v>0</v>
      </c>
      <c r="O652" s="540" t="s">
        <v>391</v>
      </c>
    </row>
    <row r="653" spans="1:15" x14ac:dyDescent="0.25">
      <c r="A653" s="70" t="s">
        <v>1192</v>
      </c>
      <c r="B653" s="70" t="s">
        <v>1193</v>
      </c>
      <c r="C653" s="545" t="s">
        <v>1239</v>
      </c>
      <c r="D653" s="538" t="s">
        <v>764</v>
      </c>
      <c r="E653" s="538" t="s">
        <v>1240</v>
      </c>
      <c r="F653" s="568" t="s">
        <v>1241</v>
      </c>
      <c r="G653" s="538" t="s">
        <v>755</v>
      </c>
      <c r="H653" s="538" t="s">
        <v>756</v>
      </c>
      <c r="I653" s="539">
        <v>0</v>
      </c>
      <c r="J653" s="539">
        <v>0</v>
      </c>
      <c r="K653" s="539">
        <v>5735000</v>
      </c>
      <c r="L653" s="539">
        <v>0</v>
      </c>
      <c r="M653" s="539">
        <v>5735000</v>
      </c>
      <c r="N653" s="539">
        <v>0</v>
      </c>
      <c r="O653" s="540" t="s">
        <v>391</v>
      </c>
    </row>
    <row r="654" spans="1:15" x14ac:dyDescent="0.25">
      <c r="A654" s="70" t="s">
        <v>1192</v>
      </c>
      <c r="B654" s="70" t="s">
        <v>1193</v>
      </c>
      <c r="C654" s="545" t="s">
        <v>1239</v>
      </c>
      <c r="D654" s="538" t="s">
        <v>764</v>
      </c>
      <c r="E654" s="538" t="s">
        <v>1240</v>
      </c>
      <c r="F654" s="568" t="s">
        <v>1241</v>
      </c>
      <c r="G654" s="538" t="s">
        <v>1252</v>
      </c>
      <c r="H654" s="538" t="s">
        <v>1253</v>
      </c>
      <c r="I654" s="539">
        <v>0</v>
      </c>
      <c r="J654" s="539">
        <v>0</v>
      </c>
      <c r="K654" s="539">
        <v>29450000</v>
      </c>
      <c r="L654" s="539">
        <v>0</v>
      </c>
      <c r="M654" s="539">
        <v>29450000</v>
      </c>
      <c r="N654" s="539">
        <v>0</v>
      </c>
      <c r="O654" s="540" t="s">
        <v>391</v>
      </c>
    </row>
    <row r="655" spans="1:15" x14ac:dyDescent="0.25">
      <c r="A655" s="70" t="s">
        <v>1192</v>
      </c>
      <c r="B655" s="70" t="s">
        <v>1193</v>
      </c>
      <c r="C655" s="545" t="s">
        <v>1239</v>
      </c>
      <c r="D655" s="538" t="s">
        <v>764</v>
      </c>
      <c r="E655" s="538" t="s">
        <v>1242</v>
      </c>
      <c r="F655" s="568" t="s">
        <v>1243</v>
      </c>
      <c r="G655" s="538" t="s">
        <v>749</v>
      </c>
      <c r="H655" s="538" t="s">
        <v>750</v>
      </c>
      <c r="I655" s="539">
        <v>0</v>
      </c>
      <c r="J655" s="539">
        <v>0</v>
      </c>
      <c r="K655" s="539">
        <v>2415000</v>
      </c>
      <c r="L655" s="539">
        <v>0</v>
      </c>
      <c r="M655" s="539">
        <v>2415000</v>
      </c>
      <c r="N655" s="539">
        <v>0</v>
      </c>
      <c r="O655" s="540" t="s">
        <v>391</v>
      </c>
    </row>
    <row r="656" spans="1:15" x14ac:dyDescent="0.25">
      <c r="A656" s="70" t="s">
        <v>1192</v>
      </c>
      <c r="B656" s="70" t="s">
        <v>1193</v>
      </c>
      <c r="C656" s="545" t="s">
        <v>1239</v>
      </c>
      <c r="D656" s="538" t="s">
        <v>764</v>
      </c>
      <c r="E656" s="538" t="s">
        <v>1242</v>
      </c>
      <c r="F656" s="568" t="s">
        <v>1243</v>
      </c>
      <c r="G656" s="538" t="s">
        <v>751</v>
      </c>
      <c r="H656" s="538" t="s">
        <v>752</v>
      </c>
      <c r="I656" s="539">
        <v>0</v>
      </c>
      <c r="J656" s="539">
        <v>0</v>
      </c>
      <c r="K656" s="539">
        <v>37485700</v>
      </c>
      <c r="L656" s="539">
        <v>0</v>
      </c>
      <c r="M656" s="539">
        <v>37485700</v>
      </c>
      <c r="N656" s="539">
        <v>0</v>
      </c>
      <c r="O656" s="540" t="s">
        <v>391</v>
      </c>
    </row>
    <row r="657" spans="1:15" x14ac:dyDescent="0.25">
      <c r="A657" s="70" t="s">
        <v>1192</v>
      </c>
      <c r="B657" s="70" t="s">
        <v>1193</v>
      </c>
      <c r="C657" s="545" t="s">
        <v>1239</v>
      </c>
      <c r="D657" s="538" t="s">
        <v>764</v>
      </c>
      <c r="E657" s="538" t="s">
        <v>1242</v>
      </c>
      <c r="F657" s="568" t="s">
        <v>1243</v>
      </c>
      <c r="G657" s="538" t="s">
        <v>755</v>
      </c>
      <c r="H657" s="538" t="s">
        <v>756</v>
      </c>
      <c r="I657" s="539">
        <v>0</v>
      </c>
      <c r="J657" s="539">
        <v>0</v>
      </c>
      <c r="K657" s="539">
        <v>7410000</v>
      </c>
      <c r="L657" s="539">
        <v>0</v>
      </c>
      <c r="M657" s="539">
        <v>7410000</v>
      </c>
      <c r="N657" s="539">
        <v>0</v>
      </c>
      <c r="O657" s="540" t="s">
        <v>391</v>
      </c>
    </row>
    <row r="658" spans="1:15" x14ac:dyDescent="0.25">
      <c r="A658" s="70" t="s">
        <v>1192</v>
      </c>
      <c r="B658" s="70" t="s">
        <v>1193</v>
      </c>
      <c r="C658" s="545" t="s">
        <v>1239</v>
      </c>
      <c r="D658" s="538" t="s">
        <v>764</v>
      </c>
      <c r="E658" s="538" t="s">
        <v>1242</v>
      </c>
      <c r="F658" s="568" t="s">
        <v>1243</v>
      </c>
      <c r="G658" s="538" t="s">
        <v>757</v>
      </c>
      <c r="H658" s="538" t="s">
        <v>758</v>
      </c>
      <c r="I658" s="539">
        <v>0</v>
      </c>
      <c r="J658" s="539">
        <v>0</v>
      </c>
      <c r="K658" s="539">
        <v>7585000</v>
      </c>
      <c r="L658" s="539">
        <v>0</v>
      </c>
      <c r="M658" s="539">
        <v>7585000</v>
      </c>
      <c r="N658" s="539">
        <v>0</v>
      </c>
      <c r="O658" s="540" t="s">
        <v>391</v>
      </c>
    </row>
    <row r="659" spans="1:15" x14ac:dyDescent="0.25">
      <c r="A659" s="70" t="s">
        <v>1192</v>
      </c>
      <c r="B659" s="70" t="s">
        <v>1193</v>
      </c>
      <c r="C659" s="545" t="s">
        <v>1239</v>
      </c>
      <c r="D659" s="538" t="s">
        <v>764</v>
      </c>
      <c r="E659" s="538" t="s">
        <v>1242</v>
      </c>
      <c r="F659" s="568" t="s">
        <v>1243</v>
      </c>
      <c r="G659" s="538" t="s">
        <v>759</v>
      </c>
      <c r="H659" s="538" t="s">
        <v>760</v>
      </c>
      <c r="I659" s="539">
        <v>0</v>
      </c>
      <c r="J659" s="539">
        <v>0</v>
      </c>
      <c r="K659" s="539">
        <v>5300000</v>
      </c>
      <c r="L659" s="539">
        <v>0</v>
      </c>
      <c r="M659" s="539">
        <v>5300000</v>
      </c>
      <c r="N659" s="539">
        <v>0</v>
      </c>
      <c r="O659" s="540" t="s">
        <v>391</v>
      </c>
    </row>
    <row r="660" spans="1:15" x14ac:dyDescent="0.25">
      <c r="A660" s="70" t="s">
        <v>1192</v>
      </c>
      <c r="B660" s="70" t="s">
        <v>1193</v>
      </c>
      <c r="C660" s="545" t="s">
        <v>1239</v>
      </c>
      <c r="D660" s="538" t="s">
        <v>764</v>
      </c>
      <c r="E660" s="538" t="s">
        <v>1244</v>
      </c>
      <c r="F660" s="568" t="s">
        <v>1245</v>
      </c>
      <c r="G660" s="538" t="s">
        <v>749</v>
      </c>
      <c r="H660" s="538" t="s">
        <v>750</v>
      </c>
      <c r="I660" s="539">
        <v>0</v>
      </c>
      <c r="J660" s="539">
        <v>0</v>
      </c>
      <c r="K660" s="539">
        <v>9166962</v>
      </c>
      <c r="L660" s="539">
        <v>0</v>
      </c>
      <c r="M660" s="539">
        <v>9166962</v>
      </c>
      <c r="N660" s="539">
        <v>0</v>
      </c>
      <c r="O660" s="540" t="s">
        <v>391</v>
      </c>
    </row>
    <row r="661" spans="1:15" x14ac:dyDescent="0.25">
      <c r="A661" s="70" t="s">
        <v>1192</v>
      </c>
      <c r="B661" s="70" t="s">
        <v>1193</v>
      </c>
      <c r="C661" s="545" t="s">
        <v>1239</v>
      </c>
      <c r="D661" s="538" t="s">
        <v>764</v>
      </c>
      <c r="E661" s="538" t="s">
        <v>1244</v>
      </c>
      <c r="F661" s="568" t="s">
        <v>1245</v>
      </c>
      <c r="G661" s="538" t="s">
        <v>751</v>
      </c>
      <c r="H661" s="538" t="s">
        <v>752</v>
      </c>
      <c r="I661" s="539">
        <v>0</v>
      </c>
      <c r="J661" s="539">
        <v>0</v>
      </c>
      <c r="K661" s="539">
        <v>28790000</v>
      </c>
      <c r="L661" s="539">
        <v>0</v>
      </c>
      <c r="M661" s="539">
        <v>28790000</v>
      </c>
      <c r="N661" s="539">
        <v>0</v>
      </c>
      <c r="O661" s="540" t="s">
        <v>391</v>
      </c>
    </row>
    <row r="662" spans="1:15" x14ac:dyDescent="0.25">
      <c r="A662" s="70" t="s">
        <v>1192</v>
      </c>
      <c r="B662" s="70" t="s">
        <v>1193</v>
      </c>
      <c r="C662" s="545" t="s">
        <v>1239</v>
      </c>
      <c r="D662" s="538" t="s">
        <v>764</v>
      </c>
      <c r="E662" s="538" t="s">
        <v>1244</v>
      </c>
      <c r="F662" s="568" t="s">
        <v>1245</v>
      </c>
      <c r="G662" s="538" t="s">
        <v>755</v>
      </c>
      <c r="H662" s="538" t="s">
        <v>756</v>
      </c>
      <c r="I662" s="539">
        <v>0</v>
      </c>
      <c r="J662" s="539">
        <v>0</v>
      </c>
      <c r="K662" s="539">
        <v>41559000</v>
      </c>
      <c r="L662" s="539">
        <v>0</v>
      </c>
      <c r="M662" s="539">
        <v>41559000</v>
      </c>
      <c r="N662" s="539">
        <v>0</v>
      </c>
      <c r="O662" s="540" t="s">
        <v>391</v>
      </c>
    </row>
    <row r="663" spans="1:15" x14ac:dyDescent="0.25">
      <c r="A663" s="70" t="s">
        <v>1192</v>
      </c>
      <c r="B663" s="70" t="s">
        <v>1193</v>
      </c>
      <c r="C663" s="545" t="s">
        <v>1239</v>
      </c>
      <c r="D663" s="538" t="s">
        <v>764</v>
      </c>
      <c r="E663" s="538" t="s">
        <v>1244</v>
      </c>
      <c r="F663" s="568" t="s">
        <v>1245</v>
      </c>
      <c r="G663" s="538" t="s">
        <v>759</v>
      </c>
      <c r="H663" s="538" t="s">
        <v>760</v>
      </c>
      <c r="I663" s="539">
        <v>0</v>
      </c>
      <c r="J663" s="539">
        <v>0</v>
      </c>
      <c r="K663" s="539">
        <v>1450000</v>
      </c>
      <c r="L663" s="539">
        <v>0</v>
      </c>
      <c r="M663" s="539">
        <v>1450000</v>
      </c>
      <c r="N663" s="539">
        <v>0</v>
      </c>
      <c r="O663" s="540" t="s">
        <v>391</v>
      </c>
    </row>
    <row r="664" spans="1:15" x14ac:dyDescent="0.25">
      <c r="A664" s="70" t="s">
        <v>1192</v>
      </c>
      <c r="B664" s="70" t="s">
        <v>1193</v>
      </c>
      <c r="C664" s="545" t="s">
        <v>1239</v>
      </c>
      <c r="D664" s="538" t="s">
        <v>764</v>
      </c>
      <c r="E664" s="538" t="s">
        <v>1244</v>
      </c>
      <c r="F664" s="568" t="s">
        <v>1245</v>
      </c>
      <c r="G664" s="538" t="s">
        <v>761</v>
      </c>
      <c r="H664" s="538" t="s">
        <v>762</v>
      </c>
      <c r="I664" s="539">
        <v>0</v>
      </c>
      <c r="J664" s="539">
        <v>0</v>
      </c>
      <c r="K664" s="539">
        <v>750000</v>
      </c>
      <c r="L664" s="539">
        <v>0</v>
      </c>
      <c r="M664" s="539">
        <v>750000</v>
      </c>
      <c r="N664" s="539">
        <v>0</v>
      </c>
      <c r="O664" s="540" t="s">
        <v>391</v>
      </c>
    </row>
    <row r="665" spans="1:15" x14ac:dyDescent="0.25">
      <c r="A665" s="70" t="s">
        <v>1192</v>
      </c>
      <c r="B665" s="70" t="s">
        <v>1193</v>
      </c>
      <c r="C665" s="545" t="s">
        <v>1239</v>
      </c>
      <c r="D665" s="538" t="s">
        <v>764</v>
      </c>
      <c r="E665" s="538" t="s">
        <v>1246</v>
      </c>
      <c r="F665" s="568" t="s">
        <v>1247</v>
      </c>
      <c r="G665" s="538" t="s">
        <v>751</v>
      </c>
      <c r="H665" s="538" t="s">
        <v>752</v>
      </c>
      <c r="I665" s="539">
        <v>0</v>
      </c>
      <c r="J665" s="539">
        <v>0</v>
      </c>
      <c r="K665" s="539">
        <v>2046200366</v>
      </c>
      <c r="L665" s="539">
        <v>3530216</v>
      </c>
      <c r="M665" s="539">
        <v>2042670150</v>
      </c>
      <c r="N665" s="539">
        <v>0</v>
      </c>
      <c r="O665" s="540" t="s">
        <v>391</v>
      </c>
    </row>
    <row r="666" spans="1:15" x14ac:dyDescent="0.25">
      <c r="A666" s="70" t="s">
        <v>1192</v>
      </c>
      <c r="B666" s="70" t="s">
        <v>1193</v>
      </c>
      <c r="C666" s="545" t="s">
        <v>1239</v>
      </c>
      <c r="D666" s="538" t="s">
        <v>764</v>
      </c>
      <c r="E666" s="538" t="s">
        <v>1248</v>
      </c>
      <c r="F666" s="568" t="s">
        <v>1249</v>
      </c>
      <c r="G666" s="538" t="s">
        <v>749</v>
      </c>
      <c r="H666" s="538" t="s">
        <v>750</v>
      </c>
      <c r="I666" s="539">
        <v>0</v>
      </c>
      <c r="J666" s="539">
        <v>0</v>
      </c>
      <c r="K666" s="539">
        <v>397736150</v>
      </c>
      <c r="L666" s="539">
        <v>0</v>
      </c>
      <c r="M666" s="539">
        <v>397736150</v>
      </c>
      <c r="N666" s="539">
        <v>0</v>
      </c>
      <c r="O666" s="540" t="s">
        <v>391</v>
      </c>
    </row>
    <row r="667" spans="1:15" x14ac:dyDescent="0.25">
      <c r="A667" s="70" t="s">
        <v>1192</v>
      </c>
      <c r="B667" s="70" t="s">
        <v>1193</v>
      </c>
      <c r="C667" s="545" t="s">
        <v>1239</v>
      </c>
      <c r="D667" s="538" t="s">
        <v>764</v>
      </c>
      <c r="E667" s="538" t="s">
        <v>1248</v>
      </c>
      <c r="F667" s="568" t="s">
        <v>1249</v>
      </c>
      <c r="G667" s="538" t="s">
        <v>751</v>
      </c>
      <c r="H667" s="538" t="s">
        <v>752</v>
      </c>
      <c r="I667" s="539">
        <v>0</v>
      </c>
      <c r="J667" s="539">
        <v>0</v>
      </c>
      <c r="K667" s="539">
        <v>30000000</v>
      </c>
      <c r="L667" s="539">
        <v>0</v>
      </c>
      <c r="M667" s="539">
        <v>30000000</v>
      </c>
      <c r="N667" s="539">
        <v>0</v>
      </c>
      <c r="O667" s="540" t="s">
        <v>391</v>
      </c>
    </row>
    <row r="668" spans="1:15" x14ac:dyDescent="0.25">
      <c r="A668" s="70" t="s">
        <v>1192</v>
      </c>
      <c r="B668" s="70" t="s">
        <v>1193</v>
      </c>
      <c r="C668" s="545" t="s">
        <v>1239</v>
      </c>
      <c r="D668" s="538" t="s">
        <v>764</v>
      </c>
      <c r="E668" s="538" t="s">
        <v>1248</v>
      </c>
      <c r="F668" s="568" t="s">
        <v>1249</v>
      </c>
      <c r="G668" s="538" t="s">
        <v>755</v>
      </c>
      <c r="H668" s="538" t="s">
        <v>756</v>
      </c>
      <c r="I668" s="539">
        <v>0</v>
      </c>
      <c r="J668" s="539">
        <v>0</v>
      </c>
      <c r="K668" s="539">
        <v>20182000</v>
      </c>
      <c r="L668" s="539">
        <v>0</v>
      </c>
      <c r="M668" s="539">
        <v>20182000</v>
      </c>
      <c r="N668" s="539">
        <v>0</v>
      </c>
      <c r="O668" s="540" t="s">
        <v>391</v>
      </c>
    </row>
    <row r="669" spans="1:15" x14ac:dyDescent="0.25">
      <c r="A669" s="70" t="s">
        <v>1192</v>
      </c>
      <c r="B669" s="70" t="s">
        <v>1193</v>
      </c>
      <c r="C669" s="545" t="s">
        <v>1239</v>
      </c>
      <c r="D669" s="538" t="s">
        <v>764</v>
      </c>
      <c r="E669" s="538" t="s">
        <v>1254</v>
      </c>
      <c r="F669" s="568" t="s">
        <v>1255</v>
      </c>
      <c r="G669" s="538" t="s">
        <v>749</v>
      </c>
      <c r="H669" s="538" t="s">
        <v>750</v>
      </c>
      <c r="I669" s="539">
        <v>0</v>
      </c>
      <c r="J669" s="539">
        <v>0</v>
      </c>
      <c r="K669" s="539">
        <v>141105050</v>
      </c>
      <c r="L669" s="539">
        <v>0</v>
      </c>
      <c r="M669" s="539">
        <v>141105050</v>
      </c>
      <c r="N669" s="539">
        <v>0</v>
      </c>
      <c r="O669" s="540" t="s">
        <v>391</v>
      </c>
    </row>
    <row r="670" spans="1:15" x14ac:dyDescent="0.25">
      <c r="A670" s="70" t="s">
        <v>1192</v>
      </c>
      <c r="B670" s="70" t="s">
        <v>1193</v>
      </c>
      <c r="C670" s="545" t="s">
        <v>1239</v>
      </c>
      <c r="D670" s="538" t="s">
        <v>764</v>
      </c>
      <c r="E670" s="538" t="s">
        <v>1254</v>
      </c>
      <c r="F670" s="568" t="s">
        <v>1255</v>
      </c>
      <c r="G670" s="538" t="s">
        <v>751</v>
      </c>
      <c r="H670" s="538" t="s">
        <v>752</v>
      </c>
      <c r="I670" s="539">
        <v>0</v>
      </c>
      <c r="J670" s="539">
        <v>0</v>
      </c>
      <c r="K670" s="539">
        <v>589754935</v>
      </c>
      <c r="L670" s="539">
        <v>0</v>
      </c>
      <c r="M670" s="539">
        <v>589754935</v>
      </c>
      <c r="N670" s="539">
        <v>0</v>
      </c>
      <c r="O670" s="540" t="s">
        <v>391</v>
      </c>
    </row>
    <row r="671" spans="1:15" x14ac:dyDescent="0.25">
      <c r="A671" s="70" t="s">
        <v>1192</v>
      </c>
      <c r="B671" s="70" t="s">
        <v>1193</v>
      </c>
      <c r="C671" s="545" t="s">
        <v>1239</v>
      </c>
      <c r="D671" s="538" t="s">
        <v>764</v>
      </c>
      <c r="E671" s="538" t="s">
        <v>1254</v>
      </c>
      <c r="F671" s="568" t="s">
        <v>1255</v>
      </c>
      <c r="G671" s="538" t="s">
        <v>755</v>
      </c>
      <c r="H671" s="538" t="s">
        <v>756</v>
      </c>
      <c r="I671" s="539">
        <v>0</v>
      </c>
      <c r="J671" s="539">
        <v>0</v>
      </c>
      <c r="K671" s="539">
        <v>6170000</v>
      </c>
      <c r="L671" s="539">
        <v>0</v>
      </c>
      <c r="M671" s="539">
        <v>6170000</v>
      </c>
      <c r="N671" s="539">
        <v>0</v>
      </c>
      <c r="O671" s="540" t="s">
        <v>391</v>
      </c>
    </row>
    <row r="672" spans="1:15" x14ac:dyDescent="0.25">
      <c r="A672" s="70" t="s">
        <v>1192</v>
      </c>
      <c r="B672" s="70" t="s">
        <v>1193</v>
      </c>
      <c r="C672" s="545" t="s">
        <v>1239</v>
      </c>
      <c r="D672" s="538" t="s">
        <v>764</v>
      </c>
      <c r="E672" s="538" t="s">
        <v>1254</v>
      </c>
      <c r="F672" s="568" t="s">
        <v>1255</v>
      </c>
      <c r="G672" s="538" t="s">
        <v>1252</v>
      </c>
      <c r="H672" s="538" t="s">
        <v>1253</v>
      </c>
      <c r="I672" s="539">
        <v>0</v>
      </c>
      <c r="J672" s="539">
        <v>0</v>
      </c>
      <c r="K672" s="539">
        <v>46800050</v>
      </c>
      <c r="L672" s="539">
        <v>0</v>
      </c>
      <c r="M672" s="539">
        <v>46800050</v>
      </c>
      <c r="N672" s="539">
        <v>0</v>
      </c>
      <c r="O672" s="540" t="s">
        <v>391</v>
      </c>
    </row>
    <row r="673" spans="1:15" x14ac:dyDescent="0.25">
      <c r="A673" s="70" t="s">
        <v>1192</v>
      </c>
      <c r="B673" s="70" t="s">
        <v>1193</v>
      </c>
      <c r="C673" s="545" t="s">
        <v>1239</v>
      </c>
      <c r="D673" s="538" t="s">
        <v>764</v>
      </c>
      <c r="E673" s="538" t="s">
        <v>1256</v>
      </c>
      <c r="F673" s="568" t="s">
        <v>1257</v>
      </c>
      <c r="G673" s="538" t="s">
        <v>749</v>
      </c>
      <c r="H673" s="538" t="s">
        <v>750</v>
      </c>
      <c r="I673" s="539">
        <v>0</v>
      </c>
      <c r="J673" s="539">
        <v>0</v>
      </c>
      <c r="K673" s="539">
        <v>59723350</v>
      </c>
      <c r="L673" s="539">
        <v>0</v>
      </c>
      <c r="M673" s="539">
        <v>59723350</v>
      </c>
      <c r="N673" s="539">
        <v>0</v>
      </c>
      <c r="O673" s="540" t="s">
        <v>391</v>
      </c>
    </row>
    <row r="674" spans="1:15" x14ac:dyDescent="0.25">
      <c r="A674" s="70" t="s">
        <v>1192</v>
      </c>
      <c r="B674" s="70" t="s">
        <v>1193</v>
      </c>
      <c r="C674" s="545" t="s">
        <v>1239</v>
      </c>
      <c r="D674" s="538" t="s">
        <v>764</v>
      </c>
      <c r="E674" s="538" t="s">
        <v>1256</v>
      </c>
      <c r="F674" s="568" t="s">
        <v>1257</v>
      </c>
      <c r="G674" s="538" t="s">
        <v>751</v>
      </c>
      <c r="H674" s="538" t="s">
        <v>752</v>
      </c>
      <c r="I674" s="539">
        <v>0</v>
      </c>
      <c r="J674" s="539">
        <v>0</v>
      </c>
      <c r="K674" s="539">
        <v>226553447</v>
      </c>
      <c r="L674" s="539">
        <v>0</v>
      </c>
      <c r="M674" s="539">
        <v>226553447</v>
      </c>
      <c r="N674" s="539">
        <v>0</v>
      </c>
      <c r="O674" s="540" t="s">
        <v>391</v>
      </c>
    </row>
    <row r="675" spans="1:15" x14ac:dyDescent="0.25">
      <c r="A675" s="70" t="s">
        <v>1192</v>
      </c>
      <c r="B675" s="70" t="s">
        <v>1193</v>
      </c>
      <c r="C675" s="545" t="s">
        <v>1239</v>
      </c>
      <c r="D675" s="538" t="s">
        <v>764</v>
      </c>
      <c r="E675" s="538" t="s">
        <v>1256</v>
      </c>
      <c r="F675" s="568" t="s">
        <v>1257</v>
      </c>
      <c r="G675" s="538" t="s">
        <v>753</v>
      </c>
      <c r="H675" s="538" t="s">
        <v>754</v>
      </c>
      <c r="I675" s="539">
        <v>0</v>
      </c>
      <c r="J675" s="539">
        <v>0</v>
      </c>
      <c r="K675" s="539">
        <v>3100000</v>
      </c>
      <c r="L675" s="539">
        <v>0</v>
      </c>
      <c r="M675" s="539">
        <v>3100000</v>
      </c>
      <c r="N675" s="539">
        <v>0</v>
      </c>
      <c r="O675" s="540" t="s">
        <v>391</v>
      </c>
    </row>
    <row r="676" spans="1:15" x14ac:dyDescent="0.25">
      <c r="A676" s="70" t="s">
        <v>1192</v>
      </c>
      <c r="B676" s="70" t="s">
        <v>1193</v>
      </c>
      <c r="C676" s="545" t="s">
        <v>1239</v>
      </c>
      <c r="D676" s="538" t="s">
        <v>764</v>
      </c>
      <c r="E676" s="538" t="s">
        <v>1256</v>
      </c>
      <c r="F676" s="568" t="s">
        <v>1257</v>
      </c>
      <c r="G676" s="538" t="s">
        <v>757</v>
      </c>
      <c r="H676" s="538" t="s">
        <v>758</v>
      </c>
      <c r="I676" s="539">
        <v>0</v>
      </c>
      <c r="J676" s="539">
        <v>0</v>
      </c>
      <c r="K676" s="539">
        <v>75367275</v>
      </c>
      <c r="L676" s="539">
        <v>0</v>
      </c>
      <c r="M676" s="539">
        <v>75367275</v>
      </c>
      <c r="N676" s="539">
        <v>0</v>
      </c>
      <c r="O676" s="540" t="s">
        <v>391</v>
      </c>
    </row>
    <row r="677" spans="1:15" x14ac:dyDescent="0.25">
      <c r="A677" s="70" t="s">
        <v>1192</v>
      </c>
      <c r="B677" s="70" t="s">
        <v>1193</v>
      </c>
      <c r="C677" s="545" t="s">
        <v>1239</v>
      </c>
      <c r="D677" s="538" t="s">
        <v>764</v>
      </c>
      <c r="E677" s="538" t="s">
        <v>1256</v>
      </c>
      <c r="F677" s="568" t="s">
        <v>1257</v>
      </c>
      <c r="G677" s="538" t="s">
        <v>759</v>
      </c>
      <c r="H677" s="538" t="s">
        <v>760</v>
      </c>
      <c r="I677" s="539">
        <v>0</v>
      </c>
      <c r="J677" s="539">
        <v>0</v>
      </c>
      <c r="K677" s="539">
        <v>3000000</v>
      </c>
      <c r="L677" s="539">
        <v>0</v>
      </c>
      <c r="M677" s="539">
        <v>3000000</v>
      </c>
      <c r="N677" s="539">
        <v>0</v>
      </c>
      <c r="O677" s="540" t="s">
        <v>391</v>
      </c>
    </row>
    <row r="678" spans="1:15" x14ac:dyDescent="0.25">
      <c r="A678" s="70" t="s">
        <v>1192</v>
      </c>
      <c r="B678" s="70" t="s">
        <v>1193</v>
      </c>
      <c r="C678" s="545" t="s">
        <v>1239</v>
      </c>
      <c r="D678" s="538" t="s">
        <v>764</v>
      </c>
      <c r="E678" s="538" t="s">
        <v>1256</v>
      </c>
      <c r="F678" s="568" t="s">
        <v>1257</v>
      </c>
      <c r="G678" s="538" t="s">
        <v>761</v>
      </c>
      <c r="H678" s="538" t="s">
        <v>762</v>
      </c>
      <c r="I678" s="539">
        <v>0</v>
      </c>
      <c r="J678" s="539">
        <v>0</v>
      </c>
      <c r="K678" s="539">
        <v>6872000</v>
      </c>
      <c r="L678" s="539">
        <v>0</v>
      </c>
      <c r="M678" s="539">
        <v>6872000</v>
      </c>
      <c r="N678" s="539">
        <v>0</v>
      </c>
      <c r="O678" s="540" t="s">
        <v>391</v>
      </c>
    </row>
    <row r="679" spans="1:15" x14ac:dyDescent="0.25">
      <c r="A679" s="70" t="s">
        <v>1192</v>
      </c>
      <c r="B679" s="70" t="s">
        <v>1193</v>
      </c>
      <c r="C679" s="545" t="s">
        <v>1239</v>
      </c>
      <c r="D679" s="538" t="s">
        <v>764</v>
      </c>
      <c r="E679" s="538" t="s">
        <v>1250</v>
      </c>
      <c r="F679" s="568" t="s">
        <v>1251</v>
      </c>
      <c r="G679" s="538" t="s">
        <v>749</v>
      </c>
      <c r="H679" s="538" t="s">
        <v>750</v>
      </c>
      <c r="I679" s="539">
        <v>0</v>
      </c>
      <c r="J679" s="539">
        <v>0</v>
      </c>
      <c r="K679" s="539">
        <v>256845000</v>
      </c>
      <c r="L679" s="539">
        <v>8749300</v>
      </c>
      <c r="M679" s="539">
        <v>248095700</v>
      </c>
      <c r="N679" s="539">
        <v>0</v>
      </c>
      <c r="O679" s="540" t="s">
        <v>391</v>
      </c>
    </row>
    <row r="680" spans="1:15" x14ac:dyDescent="0.25">
      <c r="A680" s="70" t="s">
        <v>1192</v>
      </c>
      <c r="B680" s="70" t="s">
        <v>1193</v>
      </c>
      <c r="C680" s="545" t="s">
        <v>1239</v>
      </c>
      <c r="D680" s="538" t="s">
        <v>764</v>
      </c>
      <c r="E680" s="538" t="s">
        <v>1250</v>
      </c>
      <c r="F680" s="568" t="s">
        <v>1251</v>
      </c>
      <c r="G680" s="538" t="s">
        <v>751</v>
      </c>
      <c r="H680" s="538" t="s">
        <v>752</v>
      </c>
      <c r="I680" s="539">
        <v>0</v>
      </c>
      <c r="J680" s="539">
        <v>0</v>
      </c>
      <c r="K680" s="539">
        <v>20779320</v>
      </c>
      <c r="L680" s="539">
        <v>0</v>
      </c>
      <c r="M680" s="539">
        <v>20779320</v>
      </c>
      <c r="N680" s="539">
        <v>0</v>
      </c>
      <c r="O680" s="540" t="s">
        <v>391</v>
      </c>
    </row>
    <row r="681" spans="1:15" x14ac:dyDescent="0.25">
      <c r="A681" s="70" t="s">
        <v>1192</v>
      </c>
      <c r="B681" s="70" t="s">
        <v>1193</v>
      </c>
      <c r="C681" s="545" t="s">
        <v>1239</v>
      </c>
      <c r="D681" s="538" t="s">
        <v>764</v>
      </c>
      <c r="E681" s="538" t="s">
        <v>1250</v>
      </c>
      <c r="F681" s="568" t="s">
        <v>1251</v>
      </c>
      <c r="G681" s="538" t="s">
        <v>755</v>
      </c>
      <c r="H681" s="538" t="s">
        <v>756</v>
      </c>
      <c r="I681" s="539">
        <v>0</v>
      </c>
      <c r="J681" s="539">
        <v>0</v>
      </c>
      <c r="K681" s="539">
        <v>880670161</v>
      </c>
      <c r="L681" s="539">
        <v>0</v>
      </c>
      <c r="M681" s="539">
        <v>880670161</v>
      </c>
      <c r="N681" s="539">
        <v>0</v>
      </c>
      <c r="O681" s="540" t="s">
        <v>391</v>
      </c>
    </row>
    <row r="682" spans="1:15" x14ac:dyDescent="0.25">
      <c r="A682" s="70" t="s">
        <v>1192</v>
      </c>
      <c r="B682" s="70" t="s">
        <v>1193</v>
      </c>
      <c r="C682" s="545" t="s">
        <v>1239</v>
      </c>
      <c r="D682" s="538" t="s">
        <v>764</v>
      </c>
      <c r="E682" s="538" t="s">
        <v>1250</v>
      </c>
      <c r="F682" s="568" t="s">
        <v>1251</v>
      </c>
      <c r="G682" s="538" t="s">
        <v>757</v>
      </c>
      <c r="H682" s="538" t="s">
        <v>758</v>
      </c>
      <c r="I682" s="539">
        <v>0</v>
      </c>
      <c r="J682" s="539">
        <v>0</v>
      </c>
      <c r="K682" s="539">
        <v>2671381967</v>
      </c>
      <c r="L682" s="539">
        <v>34394616</v>
      </c>
      <c r="M682" s="539">
        <v>2636987351</v>
      </c>
      <c r="N682" s="539">
        <v>0</v>
      </c>
      <c r="O682" s="540" t="s">
        <v>391</v>
      </c>
    </row>
    <row r="683" spans="1:15" x14ac:dyDescent="0.25">
      <c r="A683" s="70" t="s">
        <v>1192</v>
      </c>
      <c r="B683" s="70" t="s">
        <v>1193</v>
      </c>
      <c r="C683" s="545" t="s">
        <v>1239</v>
      </c>
      <c r="D683" s="538" t="s">
        <v>764</v>
      </c>
      <c r="E683" s="538" t="s">
        <v>1250</v>
      </c>
      <c r="F683" s="568" t="s">
        <v>1251</v>
      </c>
      <c r="G683" s="538" t="s">
        <v>759</v>
      </c>
      <c r="H683" s="538" t="s">
        <v>760</v>
      </c>
      <c r="I683" s="539">
        <v>0</v>
      </c>
      <c r="J683" s="539">
        <v>0</v>
      </c>
      <c r="K683" s="539">
        <v>1147012243</v>
      </c>
      <c r="L683" s="539">
        <v>0</v>
      </c>
      <c r="M683" s="539">
        <v>1147012243</v>
      </c>
      <c r="N683" s="539">
        <v>0</v>
      </c>
      <c r="O683" s="540" t="s">
        <v>391</v>
      </c>
    </row>
    <row r="684" spans="1:15" x14ac:dyDescent="0.25">
      <c r="A684" s="70" t="s">
        <v>1192</v>
      </c>
      <c r="B684" s="70" t="s">
        <v>1193</v>
      </c>
      <c r="C684" s="545" t="s">
        <v>1239</v>
      </c>
      <c r="D684" s="538" t="s">
        <v>764</v>
      </c>
      <c r="E684" s="538" t="s">
        <v>1250</v>
      </c>
      <c r="F684" s="568" t="s">
        <v>1251</v>
      </c>
      <c r="G684" s="538" t="s">
        <v>761</v>
      </c>
      <c r="H684" s="538" t="s">
        <v>762</v>
      </c>
      <c r="I684" s="539">
        <v>0</v>
      </c>
      <c r="J684" s="539">
        <v>0</v>
      </c>
      <c r="K684" s="539">
        <v>176010600</v>
      </c>
      <c r="L684" s="539">
        <v>0</v>
      </c>
      <c r="M684" s="539">
        <v>176010600</v>
      </c>
      <c r="N684" s="539">
        <v>0</v>
      </c>
      <c r="O684" s="540" t="s">
        <v>391</v>
      </c>
    </row>
    <row r="685" spans="1:15" x14ac:dyDescent="0.25">
      <c r="A685" s="70" t="s">
        <v>1192</v>
      </c>
      <c r="B685" s="70" t="s">
        <v>1193</v>
      </c>
      <c r="C685" s="545" t="s">
        <v>1239</v>
      </c>
      <c r="D685" s="538" t="s">
        <v>764</v>
      </c>
      <c r="E685" s="538" t="s">
        <v>1250</v>
      </c>
      <c r="F685" s="568" t="s">
        <v>1251</v>
      </c>
      <c r="G685" s="538" t="s">
        <v>1252</v>
      </c>
      <c r="H685" s="538" t="s">
        <v>1253</v>
      </c>
      <c r="I685" s="539">
        <v>0</v>
      </c>
      <c r="J685" s="539">
        <v>0</v>
      </c>
      <c r="K685" s="539">
        <v>222185400</v>
      </c>
      <c r="L685" s="539">
        <v>26181000</v>
      </c>
      <c r="M685" s="539">
        <v>196004400</v>
      </c>
      <c r="N685" s="539">
        <v>0</v>
      </c>
      <c r="O685" s="540" t="s">
        <v>391</v>
      </c>
    </row>
    <row r="686" spans="1:15" x14ac:dyDescent="0.25">
      <c r="A686" s="70" t="s">
        <v>1192</v>
      </c>
      <c r="B686" s="70" t="s">
        <v>1193</v>
      </c>
      <c r="C686" s="545" t="s">
        <v>1239</v>
      </c>
      <c r="D686" s="538" t="s">
        <v>764</v>
      </c>
      <c r="E686" s="538" t="s">
        <v>1250</v>
      </c>
      <c r="F686" s="568" t="s">
        <v>1251</v>
      </c>
      <c r="G686" s="538" t="s">
        <v>1951</v>
      </c>
      <c r="H686" s="538" t="s">
        <v>1952</v>
      </c>
      <c r="I686" s="539">
        <v>0</v>
      </c>
      <c r="J686" s="539">
        <v>0</v>
      </c>
      <c r="K686" s="539">
        <v>3010408072</v>
      </c>
      <c r="L686" s="539">
        <v>0</v>
      </c>
      <c r="M686" s="539">
        <v>3010408072</v>
      </c>
      <c r="N686" s="539">
        <v>0</v>
      </c>
      <c r="O686" s="540" t="s">
        <v>391</v>
      </c>
    </row>
    <row r="687" spans="1:15" x14ac:dyDescent="0.25">
      <c r="A687" s="70" t="s">
        <v>1192</v>
      </c>
      <c r="B687" s="70" t="s">
        <v>1193</v>
      </c>
      <c r="C687" s="545" t="s">
        <v>1239</v>
      </c>
      <c r="D687" s="538" t="s">
        <v>764</v>
      </c>
      <c r="E687" s="538" t="s">
        <v>1258</v>
      </c>
      <c r="F687" s="568" t="s">
        <v>1259</v>
      </c>
      <c r="G687" s="538" t="s">
        <v>749</v>
      </c>
      <c r="H687" s="538" t="s">
        <v>750</v>
      </c>
      <c r="I687" s="539">
        <v>0</v>
      </c>
      <c r="J687" s="539">
        <v>0</v>
      </c>
      <c r="K687" s="539">
        <v>41091300</v>
      </c>
      <c r="L687" s="539">
        <v>0</v>
      </c>
      <c r="M687" s="539">
        <v>41091300</v>
      </c>
      <c r="N687" s="539">
        <v>0</v>
      </c>
      <c r="O687" s="540" t="s">
        <v>391</v>
      </c>
    </row>
    <row r="688" spans="1:15" x14ac:dyDescent="0.25">
      <c r="A688" s="70" t="s">
        <v>1192</v>
      </c>
      <c r="B688" s="70" t="s">
        <v>1193</v>
      </c>
      <c r="C688" s="545" t="s">
        <v>1239</v>
      </c>
      <c r="D688" s="538" t="s">
        <v>764</v>
      </c>
      <c r="E688" s="538" t="s">
        <v>1258</v>
      </c>
      <c r="F688" s="568" t="s">
        <v>1259</v>
      </c>
      <c r="G688" s="538" t="s">
        <v>751</v>
      </c>
      <c r="H688" s="538" t="s">
        <v>752</v>
      </c>
      <c r="I688" s="539">
        <v>0</v>
      </c>
      <c r="J688" s="539">
        <v>0</v>
      </c>
      <c r="K688" s="539">
        <v>641310950</v>
      </c>
      <c r="L688" s="539">
        <v>0</v>
      </c>
      <c r="M688" s="539">
        <v>641310950</v>
      </c>
      <c r="N688" s="539">
        <v>0</v>
      </c>
      <c r="O688" s="540" t="s">
        <v>391</v>
      </c>
    </row>
    <row r="689" spans="1:15" x14ac:dyDescent="0.25">
      <c r="A689" s="70" t="s">
        <v>1192</v>
      </c>
      <c r="B689" s="70" t="s">
        <v>1193</v>
      </c>
      <c r="C689" s="545" t="s">
        <v>1239</v>
      </c>
      <c r="D689" s="538" t="s">
        <v>764</v>
      </c>
      <c r="E689" s="538" t="s">
        <v>1258</v>
      </c>
      <c r="F689" s="568" t="s">
        <v>1259</v>
      </c>
      <c r="G689" s="538" t="s">
        <v>755</v>
      </c>
      <c r="H689" s="538" t="s">
        <v>756</v>
      </c>
      <c r="I689" s="539">
        <v>0</v>
      </c>
      <c r="J689" s="539">
        <v>0</v>
      </c>
      <c r="K689" s="539">
        <v>8494000</v>
      </c>
      <c r="L689" s="539">
        <v>0</v>
      </c>
      <c r="M689" s="539">
        <v>8494000</v>
      </c>
      <c r="N689" s="539">
        <v>0</v>
      </c>
      <c r="O689" s="540" t="s">
        <v>391</v>
      </c>
    </row>
    <row r="690" spans="1:15" x14ac:dyDescent="0.25">
      <c r="A690" s="70" t="s">
        <v>1192</v>
      </c>
      <c r="B690" s="70" t="s">
        <v>1193</v>
      </c>
      <c r="C690" s="545" t="s">
        <v>1239</v>
      </c>
      <c r="D690" s="538" t="s">
        <v>764</v>
      </c>
      <c r="E690" s="538" t="s">
        <v>1258</v>
      </c>
      <c r="F690" s="568" t="s">
        <v>1259</v>
      </c>
      <c r="G690" s="538" t="s">
        <v>759</v>
      </c>
      <c r="H690" s="538" t="s">
        <v>760</v>
      </c>
      <c r="I690" s="539">
        <v>0</v>
      </c>
      <c r="J690" s="539">
        <v>0</v>
      </c>
      <c r="K690" s="539">
        <v>3800000</v>
      </c>
      <c r="L690" s="539">
        <v>0</v>
      </c>
      <c r="M690" s="539">
        <v>3800000</v>
      </c>
      <c r="N690" s="539">
        <v>0</v>
      </c>
      <c r="O690" s="540" t="s">
        <v>391</v>
      </c>
    </row>
    <row r="691" spans="1:15" x14ac:dyDescent="0.25">
      <c r="A691" s="70" t="s">
        <v>1192</v>
      </c>
      <c r="B691" s="70" t="s">
        <v>1193</v>
      </c>
      <c r="C691" s="545" t="s">
        <v>1239</v>
      </c>
      <c r="D691" s="538" t="s">
        <v>764</v>
      </c>
      <c r="E691" s="538" t="s">
        <v>1260</v>
      </c>
      <c r="F691" s="568" t="s">
        <v>1261</v>
      </c>
      <c r="G691" s="538" t="s">
        <v>749</v>
      </c>
      <c r="H691" s="538" t="s">
        <v>750</v>
      </c>
      <c r="I691" s="539">
        <v>0</v>
      </c>
      <c r="J691" s="539">
        <v>0</v>
      </c>
      <c r="K691" s="539">
        <v>60264120</v>
      </c>
      <c r="L691" s="539">
        <v>0</v>
      </c>
      <c r="M691" s="539">
        <v>60264120</v>
      </c>
      <c r="N691" s="539">
        <v>0</v>
      </c>
      <c r="O691" s="540" t="s">
        <v>391</v>
      </c>
    </row>
    <row r="692" spans="1:15" x14ac:dyDescent="0.25">
      <c r="A692" s="70" t="s">
        <v>1192</v>
      </c>
      <c r="B692" s="70" t="s">
        <v>1193</v>
      </c>
      <c r="C692" s="545" t="s">
        <v>1239</v>
      </c>
      <c r="D692" s="538" t="s">
        <v>764</v>
      </c>
      <c r="E692" s="538" t="s">
        <v>1260</v>
      </c>
      <c r="F692" s="568" t="s">
        <v>1261</v>
      </c>
      <c r="G692" s="538" t="s">
        <v>751</v>
      </c>
      <c r="H692" s="538" t="s">
        <v>752</v>
      </c>
      <c r="I692" s="539">
        <v>0</v>
      </c>
      <c r="J692" s="539">
        <v>0</v>
      </c>
      <c r="K692" s="539">
        <v>8790000</v>
      </c>
      <c r="L692" s="539">
        <v>0</v>
      </c>
      <c r="M692" s="539">
        <v>8790000</v>
      </c>
      <c r="N692" s="539">
        <v>0</v>
      </c>
      <c r="O692" s="540" t="s">
        <v>391</v>
      </c>
    </row>
    <row r="693" spans="1:15" x14ac:dyDescent="0.25">
      <c r="A693" s="70" t="s">
        <v>1192</v>
      </c>
      <c r="B693" s="70" t="s">
        <v>1193</v>
      </c>
      <c r="C693" s="545" t="s">
        <v>1239</v>
      </c>
      <c r="D693" s="538" t="s">
        <v>764</v>
      </c>
      <c r="E693" s="538" t="s">
        <v>1260</v>
      </c>
      <c r="F693" s="568" t="s">
        <v>1261</v>
      </c>
      <c r="G693" s="538" t="s">
        <v>755</v>
      </c>
      <c r="H693" s="538" t="s">
        <v>756</v>
      </c>
      <c r="I693" s="539">
        <v>0</v>
      </c>
      <c r="J693" s="539">
        <v>0</v>
      </c>
      <c r="K693" s="539">
        <v>3600000</v>
      </c>
      <c r="L693" s="539">
        <v>0</v>
      </c>
      <c r="M693" s="539">
        <v>3600000</v>
      </c>
      <c r="N693" s="539">
        <v>0</v>
      </c>
      <c r="O693" s="540" t="s">
        <v>391</v>
      </c>
    </row>
    <row r="694" spans="1:15" x14ac:dyDescent="0.25">
      <c r="A694" s="70" t="s">
        <v>1192</v>
      </c>
      <c r="B694" s="70" t="s">
        <v>1193</v>
      </c>
      <c r="C694" s="545" t="s">
        <v>1239</v>
      </c>
      <c r="D694" s="538" t="s">
        <v>764</v>
      </c>
      <c r="E694" s="538" t="s">
        <v>1260</v>
      </c>
      <c r="F694" s="568" t="s">
        <v>1261</v>
      </c>
      <c r="G694" s="538" t="s">
        <v>759</v>
      </c>
      <c r="H694" s="538" t="s">
        <v>760</v>
      </c>
      <c r="I694" s="539">
        <v>0</v>
      </c>
      <c r="J694" s="539">
        <v>0</v>
      </c>
      <c r="K694" s="539">
        <v>38160900</v>
      </c>
      <c r="L694" s="539">
        <v>0</v>
      </c>
      <c r="M694" s="539">
        <v>38160900</v>
      </c>
      <c r="N694" s="539">
        <v>0</v>
      </c>
      <c r="O694" s="540" t="s">
        <v>391</v>
      </c>
    </row>
    <row r="695" spans="1:15" x14ac:dyDescent="0.25">
      <c r="A695" s="70" t="s">
        <v>1192</v>
      </c>
      <c r="B695" s="70" t="s">
        <v>1193</v>
      </c>
      <c r="C695" s="545" t="s">
        <v>1239</v>
      </c>
      <c r="D695" s="538" t="s">
        <v>764</v>
      </c>
      <c r="E695" s="538" t="s">
        <v>2110</v>
      </c>
      <c r="F695" s="568" t="s">
        <v>2111</v>
      </c>
      <c r="G695" s="538" t="s">
        <v>751</v>
      </c>
      <c r="H695" s="538" t="s">
        <v>752</v>
      </c>
      <c r="I695" s="539">
        <v>0</v>
      </c>
      <c r="J695" s="539">
        <v>0</v>
      </c>
      <c r="K695" s="539">
        <v>1590436015</v>
      </c>
      <c r="L695" s="539">
        <v>0</v>
      </c>
      <c r="M695" s="539">
        <v>1590436015</v>
      </c>
      <c r="N695" s="539">
        <v>0</v>
      </c>
      <c r="O695" s="540" t="s">
        <v>391</v>
      </c>
    </row>
    <row r="696" spans="1:15" x14ac:dyDescent="0.25">
      <c r="A696" s="70" t="s">
        <v>1192</v>
      </c>
      <c r="B696" s="70" t="s">
        <v>1193</v>
      </c>
      <c r="C696" s="545" t="s">
        <v>1239</v>
      </c>
      <c r="D696" s="538" t="s">
        <v>764</v>
      </c>
      <c r="E696" s="538" t="s">
        <v>2110</v>
      </c>
      <c r="F696" s="568" t="s">
        <v>2111</v>
      </c>
      <c r="G696" s="538" t="s">
        <v>755</v>
      </c>
      <c r="H696" s="538" t="s">
        <v>756</v>
      </c>
      <c r="I696" s="539">
        <v>0</v>
      </c>
      <c r="J696" s="539">
        <v>0</v>
      </c>
      <c r="K696" s="539">
        <v>66076395</v>
      </c>
      <c r="L696" s="539">
        <v>0</v>
      </c>
      <c r="M696" s="539">
        <v>66076395</v>
      </c>
      <c r="N696" s="539">
        <v>0</v>
      </c>
      <c r="O696" s="540" t="s">
        <v>391</v>
      </c>
    </row>
    <row r="697" spans="1:15" x14ac:dyDescent="0.25">
      <c r="A697" s="70" t="s">
        <v>1192</v>
      </c>
      <c r="B697" s="70" t="s">
        <v>1193</v>
      </c>
      <c r="C697" s="545" t="s">
        <v>1239</v>
      </c>
      <c r="D697" s="538" t="s">
        <v>764</v>
      </c>
      <c r="E697" s="538" t="s">
        <v>2112</v>
      </c>
      <c r="F697" s="568" t="s">
        <v>2113</v>
      </c>
      <c r="G697" s="538" t="s">
        <v>751</v>
      </c>
      <c r="H697" s="538" t="s">
        <v>752</v>
      </c>
      <c r="I697" s="539">
        <v>0</v>
      </c>
      <c r="J697" s="539">
        <v>0</v>
      </c>
      <c r="K697" s="539">
        <v>5000000</v>
      </c>
      <c r="L697" s="539">
        <v>0</v>
      </c>
      <c r="M697" s="539">
        <v>5000000</v>
      </c>
      <c r="N697" s="539">
        <v>0</v>
      </c>
      <c r="O697" s="540" t="s">
        <v>391</v>
      </c>
    </row>
    <row r="698" spans="1:15" x14ac:dyDescent="0.25">
      <c r="A698" s="70" t="s">
        <v>1192</v>
      </c>
      <c r="B698" s="70" t="s">
        <v>1193</v>
      </c>
      <c r="C698" s="545" t="s">
        <v>1296</v>
      </c>
      <c r="D698" s="538" t="s">
        <v>768</v>
      </c>
      <c r="E698" s="538" t="s">
        <v>1313</v>
      </c>
      <c r="F698" s="585" t="s">
        <v>1314</v>
      </c>
      <c r="G698" s="538" t="s">
        <v>749</v>
      </c>
      <c r="H698" s="538" t="s">
        <v>750</v>
      </c>
      <c r="I698" s="539">
        <v>0</v>
      </c>
      <c r="J698" s="539">
        <v>0</v>
      </c>
      <c r="K698" s="539">
        <v>217756</v>
      </c>
      <c r="L698" s="539">
        <v>0</v>
      </c>
      <c r="M698" s="586">
        <v>217756</v>
      </c>
      <c r="N698" s="539">
        <v>0</v>
      </c>
      <c r="O698" s="540" t="s">
        <v>2392</v>
      </c>
    </row>
    <row r="699" spans="1:15" x14ac:dyDescent="0.25">
      <c r="A699" s="70" t="s">
        <v>1192</v>
      </c>
      <c r="B699" s="70" t="s">
        <v>1193</v>
      </c>
      <c r="C699" s="545" t="s">
        <v>1296</v>
      </c>
      <c r="D699" s="538" t="s">
        <v>768</v>
      </c>
      <c r="E699" s="538" t="s">
        <v>1313</v>
      </c>
      <c r="F699" s="585" t="s">
        <v>1314</v>
      </c>
      <c r="G699" s="538" t="s">
        <v>751</v>
      </c>
      <c r="H699" s="538" t="s">
        <v>752</v>
      </c>
      <c r="I699" s="539">
        <v>0</v>
      </c>
      <c r="J699" s="539">
        <v>0</v>
      </c>
      <c r="K699" s="539">
        <v>617799244</v>
      </c>
      <c r="L699" s="539">
        <v>0</v>
      </c>
      <c r="M699" s="586">
        <v>617799244</v>
      </c>
      <c r="N699" s="539">
        <v>0</v>
      </c>
      <c r="O699" s="540" t="s">
        <v>2392</v>
      </c>
    </row>
    <row r="700" spans="1:15" x14ac:dyDescent="0.25">
      <c r="A700" s="70" t="s">
        <v>1192</v>
      </c>
      <c r="B700" s="70" t="s">
        <v>1193</v>
      </c>
      <c r="C700" s="545" t="s">
        <v>1296</v>
      </c>
      <c r="D700" s="538" t="s">
        <v>768</v>
      </c>
      <c r="E700" s="538" t="s">
        <v>1315</v>
      </c>
      <c r="F700" s="585" t="s">
        <v>1316</v>
      </c>
      <c r="G700" s="538" t="s">
        <v>751</v>
      </c>
      <c r="H700" s="538" t="s">
        <v>752</v>
      </c>
      <c r="I700" s="539">
        <v>0</v>
      </c>
      <c r="J700" s="539">
        <v>0</v>
      </c>
      <c r="K700" s="539">
        <v>79409979</v>
      </c>
      <c r="L700" s="539">
        <v>0</v>
      </c>
      <c r="M700" s="586">
        <v>79409979</v>
      </c>
      <c r="N700" s="539">
        <v>0</v>
      </c>
      <c r="O700" s="540" t="s">
        <v>2392</v>
      </c>
    </row>
    <row r="701" spans="1:15" x14ac:dyDescent="0.25">
      <c r="A701" s="70" t="s">
        <v>1192</v>
      </c>
      <c r="B701" s="70" t="s">
        <v>1193</v>
      </c>
      <c r="C701" s="545" t="s">
        <v>1296</v>
      </c>
      <c r="D701" s="538" t="s">
        <v>768</v>
      </c>
      <c r="E701" s="538" t="s">
        <v>1317</v>
      </c>
      <c r="F701" s="585" t="s">
        <v>1318</v>
      </c>
      <c r="G701" s="538" t="s">
        <v>751</v>
      </c>
      <c r="H701" s="538" t="s">
        <v>752</v>
      </c>
      <c r="I701" s="539">
        <v>0</v>
      </c>
      <c r="J701" s="539">
        <v>0</v>
      </c>
      <c r="K701" s="539">
        <v>17091000</v>
      </c>
      <c r="L701" s="539">
        <v>0</v>
      </c>
      <c r="M701" s="586">
        <v>17091000</v>
      </c>
      <c r="N701" s="539">
        <v>0</v>
      </c>
      <c r="O701" s="540" t="s">
        <v>2392</v>
      </c>
    </row>
    <row r="702" spans="1:15" x14ac:dyDescent="0.25">
      <c r="A702" s="70" t="s">
        <v>1192</v>
      </c>
      <c r="B702" s="70" t="s">
        <v>1193</v>
      </c>
      <c r="C702" s="545" t="s">
        <v>1296</v>
      </c>
      <c r="D702" s="538" t="s">
        <v>768</v>
      </c>
      <c r="E702" s="538" t="s">
        <v>1297</v>
      </c>
      <c r="F702" s="568" t="s">
        <v>1298</v>
      </c>
      <c r="G702" s="538" t="s">
        <v>749</v>
      </c>
      <c r="H702" s="538" t="s">
        <v>750</v>
      </c>
      <c r="I702" s="539">
        <v>0</v>
      </c>
      <c r="J702" s="539">
        <v>0</v>
      </c>
      <c r="K702" s="539">
        <v>459714000</v>
      </c>
      <c r="L702" s="539">
        <v>0</v>
      </c>
      <c r="M702" s="539">
        <v>459714000</v>
      </c>
      <c r="N702" s="539">
        <v>0</v>
      </c>
      <c r="O702" s="540" t="s">
        <v>2393</v>
      </c>
    </row>
    <row r="703" spans="1:15" x14ac:dyDescent="0.25">
      <c r="A703" s="70" t="s">
        <v>1192</v>
      </c>
      <c r="B703" s="70" t="s">
        <v>1193</v>
      </c>
      <c r="C703" s="545" t="s">
        <v>1296</v>
      </c>
      <c r="D703" s="538" t="s">
        <v>768</v>
      </c>
      <c r="E703" s="538" t="s">
        <v>1297</v>
      </c>
      <c r="F703" s="568" t="s">
        <v>1298</v>
      </c>
      <c r="G703" s="538" t="s">
        <v>757</v>
      </c>
      <c r="H703" s="538" t="s">
        <v>758</v>
      </c>
      <c r="I703" s="539">
        <v>0</v>
      </c>
      <c r="J703" s="539">
        <v>0</v>
      </c>
      <c r="K703" s="539">
        <v>250534459324</v>
      </c>
      <c r="L703" s="539">
        <v>4344719549</v>
      </c>
      <c r="M703" s="539">
        <v>246189739775</v>
      </c>
      <c r="N703" s="539">
        <v>0</v>
      </c>
      <c r="O703" s="540" t="s">
        <v>2393</v>
      </c>
    </row>
    <row r="704" spans="1:15" x14ac:dyDescent="0.25">
      <c r="A704" s="70" t="s">
        <v>1192</v>
      </c>
      <c r="B704" s="70" t="s">
        <v>1193</v>
      </c>
      <c r="C704" s="545" t="s">
        <v>1296</v>
      </c>
      <c r="D704" s="538" t="s">
        <v>768</v>
      </c>
      <c r="E704" s="538" t="s">
        <v>1297</v>
      </c>
      <c r="F704" s="568" t="s">
        <v>1298</v>
      </c>
      <c r="G704" s="538" t="s">
        <v>1266</v>
      </c>
      <c r="H704" s="538" t="s">
        <v>1267</v>
      </c>
      <c r="I704" s="539">
        <v>0</v>
      </c>
      <c r="J704" s="539">
        <v>0</v>
      </c>
      <c r="K704" s="539">
        <v>603214360486</v>
      </c>
      <c r="L704" s="539">
        <v>0</v>
      </c>
      <c r="M704" s="539">
        <v>603214360486</v>
      </c>
      <c r="N704" s="539">
        <v>0</v>
      </c>
      <c r="O704" s="540" t="s">
        <v>2393</v>
      </c>
    </row>
    <row r="705" spans="1:15" x14ac:dyDescent="0.25">
      <c r="A705" s="70" t="s">
        <v>1192</v>
      </c>
      <c r="B705" s="70" t="s">
        <v>1193</v>
      </c>
      <c r="C705" s="545" t="s">
        <v>1296</v>
      </c>
      <c r="D705" s="538" t="s">
        <v>768</v>
      </c>
      <c r="E705" s="538" t="s">
        <v>1297</v>
      </c>
      <c r="F705" s="568" t="s">
        <v>1298</v>
      </c>
      <c r="G705" s="538" t="s">
        <v>1268</v>
      </c>
      <c r="H705" s="538" t="s">
        <v>1269</v>
      </c>
      <c r="I705" s="539">
        <v>0</v>
      </c>
      <c r="J705" s="539">
        <v>0</v>
      </c>
      <c r="K705" s="539">
        <v>155394186741</v>
      </c>
      <c r="L705" s="539">
        <v>0</v>
      </c>
      <c r="M705" s="539">
        <v>155394186741</v>
      </c>
      <c r="N705" s="539">
        <v>0</v>
      </c>
      <c r="O705" s="540" t="s">
        <v>2393</v>
      </c>
    </row>
    <row r="706" spans="1:15" x14ac:dyDescent="0.25">
      <c r="A706" s="70" t="s">
        <v>1192</v>
      </c>
      <c r="B706" s="70" t="s">
        <v>1193</v>
      </c>
      <c r="C706" s="545" t="s">
        <v>1296</v>
      </c>
      <c r="D706" s="538" t="s">
        <v>768</v>
      </c>
      <c r="E706" s="538" t="s">
        <v>1297</v>
      </c>
      <c r="F706" s="568" t="s">
        <v>1298</v>
      </c>
      <c r="G706" s="538" t="s">
        <v>1949</v>
      </c>
      <c r="H706" s="538" t="s">
        <v>1950</v>
      </c>
      <c r="I706" s="539">
        <v>0</v>
      </c>
      <c r="J706" s="539">
        <v>0</v>
      </c>
      <c r="K706" s="539">
        <v>3591845180</v>
      </c>
      <c r="L706" s="539">
        <v>1725226250</v>
      </c>
      <c r="M706" s="539">
        <v>1866618930</v>
      </c>
      <c r="N706" s="539">
        <v>0</v>
      </c>
      <c r="O706" s="540" t="s">
        <v>2393</v>
      </c>
    </row>
    <row r="707" spans="1:15" x14ac:dyDescent="0.25">
      <c r="A707" s="70" t="s">
        <v>1192</v>
      </c>
      <c r="B707" s="70" t="s">
        <v>1193</v>
      </c>
      <c r="C707" s="545" t="s">
        <v>1296</v>
      </c>
      <c r="D707" s="538" t="s">
        <v>768</v>
      </c>
      <c r="E707" s="538" t="s">
        <v>1297</v>
      </c>
      <c r="F707" s="568" t="s">
        <v>1298</v>
      </c>
      <c r="G707" s="538" t="s">
        <v>1951</v>
      </c>
      <c r="H707" s="538" t="s">
        <v>1952</v>
      </c>
      <c r="I707" s="539">
        <v>0</v>
      </c>
      <c r="J707" s="539">
        <v>0</v>
      </c>
      <c r="K707" s="539">
        <v>1085628000</v>
      </c>
      <c r="L707" s="539">
        <v>0</v>
      </c>
      <c r="M707" s="539">
        <v>1085628000</v>
      </c>
      <c r="N707" s="539">
        <v>0</v>
      </c>
      <c r="O707" s="540" t="s">
        <v>2393</v>
      </c>
    </row>
    <row r="708" spans="1:15" x14ac:dyDescent="0.25">
      <c r="A708" s="70" t="s">
        <v>1192</v>
      </c>
      <c r="B708" s="70" t="s">
        <v>1193</v>
      </c>
      <c r="C708" s="545" t="s">
        <v>1296</v>
      </c>
      <c r="D708" s="538" t="s">
        <v>768</v>
      </c>
      <c r="E708" s="538" t="s">
        <v>1297</v>
      </c>
      <c r="F708" s="568" t="s">
        <v>1298</v>
      </c>
      <c r="G708" s="538" t="s">
        <v>1270</v>
      </c>
      <c r="H708" s="538" t="s">
        <v>1271</v>
      </c>
      <c r="I708" s="539">
        <v>0</v>
      </c>
      <c r="J708" s="539">
        <v>0</v>
      </c>
      <c r="K708" s="539">
        <v>731072385723</v>
      </c>
      <c r="L708" s="539">
        <v>0</v>
      </c>
      <c r="M708" s="539">
        <v>731072385723</v>
      </c>
      <c r="N708" s="539">
        <v>0</v>
      </c>
      <c r="O708" s="540" t="s">
        <v>2393</v>
      </c>
    </row>
    <row r="709" spans="1:15" x14ac:dyDescent="0.25">
      <c r="A709" s="70" t="s">
        <v>1192</v>
      </c>
      <c r="B709" s="70" t="s">
        <v>1193</v>
      </c>
      <c r="C709" s="545" t="s">
        <v>1296</v>
      </c>
      <c r="D709" s="538" t="s">
        <v>768</v>
      </c>
      <c r="E709" s="538" t="s">
        <v>1297</v>
      </c>
      <c r="F709" s="568" t="s">
        <v>1298</v>
      </c>
      <c r="G709" s="538" t="s">
        <v>1272</v>
      </c>
      <c r="H709" s="538" t="s">
        <v>1273</v>
      </c>
      <c r="I709" s="539">
        <v>0</v>
      </c>
      <c r="J709" s="539">
        <v>0</v>
      </c>
      <c r="K709" s="539">
        <v>58359995197</v>
      </c>
      <c r="L709" s="539">
        <v>74769407</v>
      </c>
      <c r="M709" s="539">
        <v>58285225790</v>
      </c>
      <c r="N709" s="539">
        <v>0</v>
      </c>
      <c r="O709" s="540" t="s">
        <v>2393</v>
      </c>
    </row>
    <row r="710" spans="1:15" x14ac:dyDescent="0.25">
      <c r="A710" s="70" t="s">
        <v>1192</v>
      </c>
      <c r="B710" s="70" t="s">
        <v>1193</v>
      </c>
      <c r="C710" s="545" t="s">
        <v>1296</v>
      </c>
      <c r="D710" s="538" t="s">
        <v>768</v>
      </c>
      <c r="E710" s="538" t="s">
        <v>1297</v>
      </c>
      <c r="F710" s="568" t="s">
        <v>1298</v>
      </c>
      <c r="G710" s="538" t="s">
        <v>1274</v>
      </c>
      <c r="H710" s="538" t="s">
        <v>1275</v>
      </c>
      <c r="I710" s="539">
        <v>0</v>
      </c>
      <c r="J710" s="539">
        <v>0</v>
      </c>
      <c r="K710" s="539">
        <v>20778289452</v>
      </c>
      <c r="L710" s="539">
        <v>69957130</v>
      </c>
      <c r="M710" s="539">
        <v>20708332322</v>
      </c>
      <c r="N710" s="539">
        <v>0</v>
      </c>
      <c r="O710" s="540" t="s">
        <v>2393</v>
      </c>
    </row>
    <row r="711" spans="1:15" x14ac:dyDescent="0.25">
      <c r="A711" s="70" t="s">
        <v>1192</v>
      </c>
      <c r="B711" s="70" t="s">
        <v>1193</v>
      </c>
      <c r="C711" s="545" t="s">
        <v>1296</v>
      </c>
      <c r="D711" s="538" t="s">
        <v>768</v>
      </c>
      <c r="E711" s="538" t="s">
        <v>1297</v>
      </c>
      <c r="F711" s="568" t="s">
        <v>1298</v>
      </c>
      <c r="G711" s="538" t="s">
        <v>1953</v>
      </c>
      <c r="H711" s="538" t="s">
        <v>1954</v>
      </c>
      <c r="I711" s="539">
        <v>0</v>
      </c>
      <c r="J711" s="539">
        <v>0</v>
      </c>
      <c r="K711" s="539">
        <v>18560579935</v>
      </c>
      <c r="L711" s="539">
        <v>0</v>
      </c>
      <c r="M711" s="539">
        <v>18560579935</v>
      </c>
      <c r="N711" s="539">
        <v>0</v>
      </c>
      <c r="O711" s="540" t="s">
        <v>2393</v>
      </c>
    </row>
    <row r="712" spans="1:15" x14ac:dyDescent="0.25">
      <c r="A712" s="70" t="s">
        <v>1192</v>
      </c>
      <c r="B712" s="70" t="s">
        <v>1193</v>
      </c>
      <c r="C712" s="545" t="s">
        <v>1296</v>
      </c>
      <c r="D712" s="538" t="s">
        <v>768</v>
      </c>
      <c r="E712" s="538" t="s">
        <v>1297</v>
      </c>
      <c r="F712" s="568" t="s">
        <v>1298</v>
      </c>
      <c r="G712" s="538" t="s">
        <v>1276</v>
      </c>
      <c r="H712" s="538" t="s">
        <v>1277</v>
      </c>
      <c r="I712" s="539">
        <v>0</v>
      </c>
      <c r="J712" s="539">
        <v>0</v>
      </c>
      <c r="K712" s="539">
        <v>183930744980</v>
      </c>
      <c r="L712" s="539">
        <v>1735460686</v>
      </c>
      <c r="M712" s="539">
        <v>182195284294</v>
      </c>
      <c r="N712" s="539">
        <v>0</v>
      </c>
      <c r="O712" s="540" t="s">
        <v>2393</v>
      </c>
    </row>
    <row r="713" spans="1:15" x14ac:dyDescent="0.25">
      <c r="A713" s="70" t="s">
        <v>1192</v>
      </c>
      <c r="B713" s="70" t="s">
        <v>1193</v>
      </c>
      <c r="C713" s="545" t="s">
        <v>1296</v>
      </c>
      <c r="D713" s="538" t="s">
        <v>768</v>
      </c>
      <c r="E713" s="538" t="s">
        <v>1297</v>
      </c>
      <c r="F713" s="568" t="s">
        <v>1298</v>
      </c>
      <c r="G713" s="538" t="s">
        <v>1278</v>
      </c>
      <c r="H713" s="538" t="s">
        <v>1279</v>
      </c>
      <c r="I713" s="539">
        <v>0</v>
      </c>
      <c r="J713" s="539">
        <v>0</v>
      </c>
      <c r="K713" s="539">
        <v>2718624968</v>
      </c>
      <c r="L713" s="539">
        <v>71023205</v>
      </c>
      <c r="M713" s="539">
        <v>2647601763</v>
      </c>
      <c r="N713" s="539">
        <v>0</v>
      </c>
      <c r="O713" s="540" t="s">
        <v>2393</v>
      </c>
    </row>
    <row r="714" spans="1:15" x14ac:dyDescent="0.25">
      <c r="A714" s="70" t="s">
        <v>1192</v>
      </c>
      <c r="B714" s="70" t="s">
        <v>1193</v>
      </c>
      <c r="C714" s="545" t="s">
        <v>1296</v>
      </c>
      <c r="D714" s="538" t="s">
        <v>768</v>
      </c>
      <c r="E714" s="538" t="s">
        <v>1297</v>
      </c>
      <c r="F714" s="568" t="s">
        <v>1298</v>
      </c>
      <c r="G714" s="538" t="s">
        <v>1280</v>
      </c>
      <c r="H714" s="538" t="s">
        <v>1281</v>
      </c>
      <c r="I714" s="539">
        <v>0</v>
      </c>
      <c r="J714" s="539">
        <v>0</v>
      </c>
      <c r="K714" s="539">
        <v>35381660871</v>
      </c>
      <c r="L714" s="539">
        <v>0</v>
      </c>
      <c r="M714" s="539">
        <v>35381660871</v>
      </c>
      <c r="N714" s="539">
        <v>0</v>
      </c>
      <c r="O714" s="540" t="s">
        <v>2393</v>
      </c>
    </row>
    <row r="715" spans="1:15" x14ac:dyDescent="0.25">
      <c r="A715" s="70" t="s">
        <v>1192</v>
      </c>
      <c r="B715" s="70" t="s">
        <v>1193</v>
      </c>
      <c r="C715" s="545" t="s">
        <v>1296</v>
      </c>
      <c r="D715" s="538" t="s">
        <v>768</v>
      </c>
      <c r="E715" s="538" t="s">
        <v>1297</v>
      </c>
      <c r="F715" s="568" t="s">
        <v>1298</v>
      </c>
      <c r="G715" s="538" t="s">
        <v>1282</v>
      </c>
      <c r="H715" s="538" t="s">
        <v>1283</v>
      </c>
      <c r="I715" s="539">
        <v>0</v>
      </c>
      <c r="J715" s="539">
        <v>0</v>
      </c>
      <c r="K715" s="539">
        <v>9891615951</v>
      </c>
      <c r="L715" s="539">
        <v>0</v>
      </c>
      <c r="M715" s="539">
        <v>9891615951</v>
      </c>
      <c r="N715" s="539">
        <v>0</v>
      </c>
      <c r="O715" s="540" t="s">
        <v>2393</v>
      </c>
    </row>
    <row r="716" spans="1:15" x14ac:dyDescent="0.25">
      <c r="A716" s="70" t="s">
        <v>1192</v>
      </c>
      <c r="B716" s="70" t="s">
        <v>1193</v>
      </c>
      <c r="C716" s="545" t="s">
        <v>1296</v>
      </c>
      <c r="D716" s="538" t="s">
        <v>768</v>
      </c>
      <c r="E716" s="538" t="s">
        <v>1297</v>
      </c>
      <c r="F716" s="568" t="s">
        <v>1298</v>
      </c>
      <c r="G716" s="538" t="s">
        <v>1294</v>
      </c>
      <c r="H716" s="538" t="s">
        <v>1295</v>
      </c>
      <c r="I716" s="539">
        <v>0</v>
      </c>
      <c r="J716" s="539">
        <v>0</v>
      </c>
      <c r="K716" s="539">
        <v>71652450844</v>
      </c>
      <c r="L716" s="539">
        <v>0</v>
      </c>
      <c r="M716" s="539">
        <v>71652450844</v>
      </c>
      <c r="N716" s="539">
        <v>0</v>
      </c>
      <c r="O716" s="540" t="s">
        <v>2393</v>
      </c>
    </row>
    <row r="717" spans="1:15" x14ac:dyDescent="0.25">
      <c r="A717" s="70" t="s">
        <v>1192</v>
      </c>
      <c r="B717" s="70" t="s">
        <v>1193</v>
      </c>
      <c r="C717" s="545" t="s">
        <v>1296</v>
      </c>
      <c r="D717" s="538" t="s">
        <v>768</v>
      </c>
      <c r="E717" s="538" t="s">
        <v>1297</v>
      </c>
      <c r="F717" s="568" t="s">
        <v>1298</v>
      </c>
      <c r="G717" s="538" t="s">
        <v>1959</v>
      </c>
      <c r="H717" s="538" t="s">
        <v>1960</v>
      </c>
      <c r="I717" s="539">
        <v>0</v>
      </c>
      <c r="J717" s="539">
        <v>0</v>
      </c>
      <c r="K717" s="539">
        <v>47482218794</v>
      </c>
      <c r="L717" s="539">
        <v>0</v>
      </c>
      <c r="M717" s="539">
        <v>47482218794</v>
      </c>
      <c r="N717" s="539">
        <v>0</v>
      </c>
      <c r="O717" s="540" t="s">
        <v>2393</v>
      </c>
    </row>
    <row r="718" spans="1:15" x14ac:dyDescent="0.25">
      <c r="A718" s="70" t="s">
        <v>1192</v>
      </c>
      <c r="B718" s="70" t="s">
        <v>1193</v>
      </c>
      <c r="C718" s="545" t="s">
        <v>1296</v>
      </c>
      <c r="D718" s="538" t="s">
        <v>768</v>
      </c>
      <c r="E718" s="538" t="s">
        <v>1297</v>
      </c>
      <c r="F718" s="568" t="s">
        <v>1298</v>
      </c>
      <c r="G718" s="538" t="s">
        <v>769</v>
      </c>
      <c r="H718" s="538" t="s">
        <v>770</v>
      </c>
      <c r="I718" s="539">
        <v>0</v>
      </c>
      <c r="J718" s="539">
        <v>0</v>
      </c>
      <c r="K718" s="539">
        <v>92340976578</v>
      </c>
      <c r="L718" s="539">
        <v>0</v>
      </c>
      <c r="M718" s="539">
        <v>92340976578</v>
      </c>
      <c r="N718" s="539">
        <v>0</v>
      </c>
      <c r="O718" s="540" t="s">
        <v>2393</v>
      </c>
    </row>
    <row r="719" spans="1:15" x14ac:dyDescent="0.25">
      <c r="A719" s="70" t="s">
        <v>1192</v>
      </c>
      <c r="B719" s="70" t="s">
        <v>1193</v>
      </c>
      <c r="C719" s="545" t="s">
        <v>1296</v>
      </c>
      <c r="D719" s="538" t="s">
        <v>768</v>
      </c>
      <c r="E719" s="538" t="s">
        <v>1297</v>
      </c>
      <c r="F719" s="568" t="s">
        <v>1298</v>
      </c>
      <c r="G719" s="538" t="s">
        <v>1284</v>
      </c>
      <c r="H719" s="538" t="s">
        <v>1285</v>
      </c>
      <c r="I719" s="539">
        <v>0</v>
      </c>
      <c r="J719" s="539">
        <v>0</v>
      </c>
      <c r="K719" s="539">
        <v>5332384553</v>
      </c>
      <c r="L719" s="539">
        <v>0</v>
      </c>
      <c r="M719" s="539">
        <v>5332384553</v>
      </c>
      <c r="N719" s="539">
        <v>0</v>
      </c>
      <c r="O719" s="540" t="s">
        <v>2393</v>
      </c>
    </row>
    <row r="720" spans="1:15" x14ac:dyDescent="0.25">
      <c r="A720" s="70" t="s">
        <v>1192</v>
      </c>
      <c r="B720" s="70" t="s">
        <v>1193</v>
      </c>
      <c r="C720" s="545" t="s">
        <v>1296</v>
      </c>
      <c r="D720" s="538" t="s">
        <v>768</v>
      </c>
      <c r="E720" s="538" t="s">
        <v>1297</v>
      </c>
      <c r="F720" s="568" t="s">
        <v>1298</v>
      </c>
      <c r="G720" s="538" t="s">
        <v>1963</v>
      </c>
      <c r="H720" s="538" t="s">
        <v>1964</v>
      </c>
      <c r="I720" s="539">
        <v>0</v>
      </c>
      <c r="J720" s="539">
        <v>0</v>
      </c>
      <c r="K720" s="539">
        <v>918681500</v>
      </c>
      <c r="L720" s="539">
        <v>13145000</v>
      </c>
      <c r="M720" s="539">
        <v>905536500</v>
      </c>
      <c r="N720" s="539">
        <v>0</v>
      </c>
      <c r="O720" s="540" t="s">
        <v>2393</v>
      </c>
    </row>
    <row r="721" spans="1:15" x14ac:dyDescent="0.25">
      <c r="A721" s="70" t="s">
        <v>1192</v>
      </c>
      <c r="B721" s="70" t="s">
        <v>1193</v>
      </c>
      <c r="C721" s="545" t="s">
        <v>1296</v>
      </c>
      <c r="D721" s="538" t="s">
        <v>768</v>
      </c>
      <c r="E721" s="538" t="s">
        <v>1297</v>
      </c>
      <c r="F721" s="568" t="s">
        <v>1298</v>
      </c>
      <c r="G721" s="538" t="s">
        <v>1965</v>
      </c>
      <c r="H721" s="538" t="s">
        <v>1966</v>
      </c>
      <c r="I721" s="539">
        <v>0</v>
      </c>
      <c r="J721" s="539">
        <v>0</v>
      </c>
      <c r="K721" s="539">
        <v>1717067500</v>
      </c>
      <c r="L721" s="539">
        <v>0</v>
      </c>
      <c r="M721" s="539">
        <v>1717067500</v>
      </c>
      <c r="N721" s="539">
        <v>0</v>
      </c>
      <c r="O721" s="540" t="s">
        <v>2393</v>
      </c>
    </row>
    <row r="722" spans="1:15" x14ac:dyDescent="0.25">
      <c r="A722" s="70" t="s">
        <v>1192</v>
      </c>
      <c r="B722" s="70" t="s">
        <v>1193</v>
      </c>
      <c r="C722" s="545" t="s">
        <v>1296</v>
      </c>
      <c r="D722" s="538" t="s">
        <v>768</v>
      </c>
      <c r="E722" s="538" t="s">
        <v>1297</v>
      </c>
      <c r="F722" s="568" t="s">
        <v>1298</v>
      </c>
      <c r="G722" s="538" t="s">
        <v>1969</v>
      </c>
      <c r="H722" s="538" t="s">
        <v>1970</v>
      </c>
      <c r="I722" s="539">
        <v>0</v>
      </c>
      <c r="J722" s="539">
        <v>0</v>
      </c>
      <c r="K722" s="539">
        <v>701587702</v>
      </c>
      <c r="L722" s="539">
        <v>0</v>
      </c>
      <c r="M722" s="539">
        <v>701587702</v>
      </c>
      <c r="N722" s="539">
        <v>0</v>
      </c>
      <c r="O722" s="540" t="s">
        <v>2393</v>
      </c>
    </row>
    <row r="723" spans="1:15" x14ac:dyDescent="0.25">
      <c r="A723" s="70" t="s">
        <v>1192</v>
      </c>
      <c r="B723" s="70" t="s">
        <v>1193</v>
      </c>
      <c r="C723" s="545" t="s">
        <v>1296</v>
      </c>
      <c r="D723" s="538" t="s">
        <v>768</v>
      </c>
      <c r="E723" s="538" t="s">
        <v>1299</v>
      </c>
      <c r="F723" s="585" t="s">
        <v>1300</v>
      </c>
      <c r="G723" s="538">
        <v>300005</v>
      </c>
      <c r="H723" s="538" t="s">
        <v>758</v>
      </c>
      <c r="I723" s="539">
        <v>0</v>
      </c>
      <c r="J723" s="539">
        <v>0</v>
      </c>
      <c r="K723" s="539">
        <f>18112384080+3226776+313540915+28218683</f>
        <v>18457370454</v>
      </c>
      <c r="L723" s="539">
        <v>0</v>
      </c>
      <c r="M723" s="586">
        <f>18112384080+3226776+313540915+28218683</f>
        <v>18457370454</v>
      </c>
      <c r="N723" s="539">
        <v>0</v>
      </c>
      <c r="O723" s="540" t="s">
        <v>2392</v>
      </c>
    </row>
    <row r="724" spans="1:15" x14ac:dyDescent="0.25">
      <c r="A724" s="70" t="s">
        <v>1192</v>
      </c>
      <c r="B724" s="70" t="s">
        <v>1193</v>
      </c>
      <c r="C724" s="545" t="s">
        <v>1296</v>
      </c>
      <c r="D724" s="538" t="s">
        <v>768</v>
      </c>
      <c r="E724" s="538" t="s">
        <v>1301</v>
      </c>
      <c r="F724" s="585" t="s">
        <v>1302</v>
      </c>
      <c r="G724" s="538" t="s">
        <v>751</v>
      </c>
      <c r="H724" s="538" t="s">
        <v>752</v>
      </c>
      <c r="I724" s="539">
        <v>0</v>
      </c>
      <c r="J724" s="539">
        <v>0</v>
      </c>
      <c r="K724" s="539">
        <v>67490000</v>
      </c>
      <c r="L724" s="539">
        <v>0</v>
      </c>
      <c r="M724" s="586">
        <v>67490000</v>
      </c>
      <c r="N724" s="539">
        <v>0</v>
      </c>
      <c r="O724" s="540" t="s">
        <v>2392</v>
      </c>
    </row>
    <row r="725" spans="1:15" x14ac:dyDescent="0.25">
      <c r="A725" s="70" t="s">
        <v>1192</v>
      </c>
      <c r="B725" s="70" t="s">
        <v>1193</v>
      </c>
      <c r="C725" s="545" t="s">
        <v>1296</v>
      </c>
      <c r="D725" s="538" t="s">
        <v>768</v>
      </c>
      <c r="E725" s="538" t="s">
        <v>1323</v>
      </c>
      <c r="F725" s="568" t="s">
        <v>1324</v>
      </c>
      <c r="G725" s="538" t="s">
        <v>757</v>
      </c>
      <c r="H725" s="538" t="s">
        <v>758</v>
      </c>
      <c r="I725" s="539">
        <v>0</v>
      </c>
      <c r="J725" s="539">
        <v>0</v>
      </c>
      <c r="K725" s="539">
        <v>722868245</v>
      </c>
      <c r="L725" s="539">
        <v>0</v>
      </c>
      <c r="M725" s="539">
        <v>722868245</v>
      </c>
      <c r="N725" s="539">
        <v>0</v>
      </c>
      <c r="O725" s="540" t="s">
        <v>2393</v>
      </c>
    </row>
    <row r="726" spans="1:15" x14ac:dyDescent="0.25">
      <c r="A726" s="70" t="s">
        <v>1192</v>
      </c>
      <c r="B726" s="70" t="s">
        <v>1193</v>
      </c>
      <c r="C726" s="545" t="s">
        <v>1296</v>
      </c>
      <c r="D726" s="538" t="s">
        <v>768</v>
      </c>
      <c r="E726" s="538" t="s">
        <v>1323</v>
      </c>
      <c r="F726" s="568" t="s">
        <v>1324</v>
      </c>
      <c r="G726" s="538" t="s">
        <v>759</v>
      </c>
      <c r="H726" s="538" t="s">
        <v>760</v>
      </c>
      <c r="I726" s="539">
        <v>0</v>
      </c>
      <c r="J726" s="539">
        <v>0</v>
      </c>
      <c r="K726" s="539">
        <v>1214676900</v>
      </c>
      <c r="L726" s="539">
        <v>0</v>
      </c>
      <c r="M726" s="539">
        <v>1214676900</v>
      </c>
      <c r="N726" s="539">
        <v>0</v>
      </c>
      <c r="O726" s="540" t="s">
        <v>2393</v>
      </c>
    </row>
    <row r="727" spans="1:15" x14ac:dyDescent="0.25">
      <c r="A727" s="70" t="s">
        <v>1192</v>
      </c>
      <c r="B727" s="70" t="s">
        <v>1193</v>
      </c>
      <c r="C727" s="545" t="s">
        <v>1296</v>
      </c>
      <c r="D727" s="538" t="s">
        <v>768</v>
      </c>
      <c r="E727" s="538" t="s">
        <v>1323</v>
      </c>
      <c r="F727" s="568" t="s">
        <v>1324</v>
      </c>
      <c r="G727" s="538" t="s">
        <v>1270</v>
      </c>
      <c r="H727" s="538" t="s">
        <v>1271</v>
      </c>
      <c r="I727" s="539">
        <v>0</v>
      </c>
      <c r="J727" s="539">
        <v>0</v>
      </c>
      <c r="K727" s="539">
        <v>110000000</v>
      </c>
      <c r="L727" s="539">
        <v>0</v>
      </c>
      <c r="M727" s="539">
        <v>110000000</v>
      </c>
      <c r="N727" s="539">
        <v>0</v>
      </c>
      <c r="O727" s="540" t="s">
        <v>2393</v>
      </c>
    </row>
    <row r="728" spans="1:15" x14ac:dyDescent="0.25">
      <c r="A728" s="70" t="s">
        <v>1192</v>
      </c>
      <c r="B728" s="70" t="s">
        <v>1193</v>
      </c>
      <c r="C728" s="545" t="s">
        <v>1296</v>
      </c>
      <c r="D728" s="538" t="s">
        <v>768</v>
      </c>
      <c r="E728" s="538" t="s">
        <v>1321</v>
      </c>
      <c r="F728" s="585" t="s">
        <v>1322</v>
      </c>
      <c r="G728" s="538" t="s">
        <v>757</v>
      </c>
      <c r="H728" s="538" t="s">
        <v>758</v>
      </c>
      <c r="I728" s="539">
        <v>0</v>
      </c>
      <c r="J728" s="539">
        <v>0</v>
      </c>
      <c r="K728" s="539">
        <v>7492075408</v>
      </c>
      <c r="L728" s="539">
        <v>0</v>
      </c>
      <c r="M728" s="586">
        <v>7492075408</v>
      </c>
      <c r="N728" s="539">
        <v>0</v>
      </c>
      <c r="O728" s="540" t="s">
        <v>2392</v>
      </c>
    </row>
    <row r="729" spans="1:15" x14ac:dyDescent="0.25">
      <c r="A729" s="70" t="s">
        <v>1192</v>
      </c>
      <c r="B729" s="70" t="s">
        <v>1193</v>
      </c>
      <c r="C729" s="545" t="s">
        <v>1296</v>
      </c>
      <c r="D729" s="538" t="s">
        <v>768</v>
      </c>
      <c r="E729" s="538" t="s">
        <v>1305</v>
      </c>
      <c r="F729" s="585" t="s">
        <v>1306</v>
      </c>
      <c r="G729" s="538" t="s">
        <v>751</v>
      </c>
      <c r="H729" s="538" t="s">
        <v>752</v>
      </c>
      <c r="I729" s="539">
        <v>0</v>
      </c>
      <c r="J729" s="539">
        <v>0</v>
      </c>
      <c r="K729" s="539">
        <v>20400000000</v>
      </c>
      <c r="L729" s="539">
        <v>0</v>
      </c>
      <c r="M729" s="586">
        <v>20400000000</v>
      </c>
      <c r="N729" s="539">
        <v>0</v>
      </c>
      <c r="O729" s="540" t="s">
        <v>2392</v>
      </c>
    </row>
    <row r="730" spans="1:15" x14ac:dyDescent="0.25">
      <c r="A730" s="70" t="s">
        <v>1192</v>
      </c>
      <c r="B730" s="70" t="s">
        <v>1193</v>
      </c>
      <c r="C730" s="545" t="s">
        <v>1296</v>
      </c>
      <c r="D730" s="538" t="s">
        <v>768</v>
      </c>
      <c r="E730" s="538" t="s">
        <v>1307</v>
      </c>
      <c r="F730" s="585" t="s">
        <v>1308</v>
      </c>
      <c r="G730" s="538" t="s">
        <v>749</v>
      </c>
      <c r="H730" s="538" t="s">
        <v>750</v>
      </c>
      <c r="I730" s="539">
        <v>0</v>
      </c>
      <c r="J730" s="539">
        <v>0</v>
      </c>
      <c r="K730" s="539">
        <v>165630000</v>
      </c>
      <c r="L730" s="539">
        <v>0</v>
      </c>
      <c r="M730" s="586">
        <v>165630000</v>
      </c>
      <c r="N730" s="539">
        <v>0</v>
      </c>
      <c r="O730" s="540" t="s">
        <v>2392</v>
      </c>
    </row>
    <row r="731" spans="1:15" x14ac:dyDescent="0.25">
      <c r="A731" s="70" t="s">
        <v>1192</v>
      </c>
      <c r="B731" s="70" t="s">
        <v>1193</v>
      </c>
      <c r="C731" s="545" t="s">
        <v>1296</v>
      </c>
      <c r="D731" s="538" t="s">
        <v>768</v>
      </c>
      <c r="E731" s="538" t="s">
        <v>1307</v>
      </c>
      <c r="F731" s="585" t="s">
        <v>1308</v>
      </c>
      <c r="G731" s="538" t="s">
        <v>751</v>
      </c>
      <c r="H731" s="538" t="s">
        <v>752</v>
      </c>
      <c r="I731" s="539">
        <v>0</v>
      </c>
      <c r="J731" s="539">
        <v>0</v>
      </c>
      <c r="K731" s="539">
        <v>4850679040</v>
      </c>
      <c r="L731" s="539">
        <v>0</v>
      </c>
      <c r="M731" s="586">
        <v>4850679040</v>
      </c>
      <c r="N731" s="539">
        <v>0</v>
      </c>
      <c r="O731" s="540" t="s">
        <v>2392</v>
      </c>
    </row>
    <row r="732" spans="1:15" x14ac:dyDescent="0.25">
      <c r="A732" s="70" t="s">
        <v>1192</v>
      </c>
      <c r="B732" s="70" t="s">
        <v>1193</v>
      </c>
      <c r="C732" s="545" t="s">
        <v>1296</v>
      </c>
      <c r="D732" s="538" t="s">
        <v>768</v>
      </c>
      <c r="E732" s="538" t="s">
        <v>1307</v>
      </c>
      <c r="F732" s="585" t="s">
        <v>1308</v>
      </c>
      <c r="G732" s="538" t="s">
        <v>753</v>
      </c>
      <c r="H732" s="538" t="s">
        <v>754</v>
      </c>
      <c r="I732" s="539">
        <v>0</v>
      </c>
      <c r="J732" s="539">
        <v>0</v>
      </c>
      <c r="K732" s="539">
        <v>22890000</v>
      </c>
      <c r="L732" s="539">
        <v>0</v>
      </c>
      <c r="M732" s="586">
        <v>22890000</v>
      </c>
      <c r="N732" s="539">
        <v>0</v>
      </c>
      <c r="O732" s="540" t="s">
        <v>2392</v>
      </c>
    </row>
    <row r="733" spans="1:15" x14ac:dyDescent="0.25">
      <c r="A733" s="70" t="s">
        <v>1192</v>
      </c>
      <c r="B733" s="70" t="s">
        <v>1193</v>
      </c>
      <c r="C733" s="545" t="s">
        <v>1296</v>
      </c>
      <c r="D733" s="538" t="s">
        <v>768</v>
      </c>
      <c r="E733" s="538" t="s">
        <v>1307</v>
      </c>
      <c r="F733" s="585" t="s">
        <v>1308</v>
      </c>
      <c r="G733" s="538" t="s">
        <v>755</v>
      </c>
      <c r="H733" s="538" t="s">
        <v>756</v>
      </c>
      <c r="I733" s="539">
        <v>0</v>
      </c>
      <c r="J733" s="539">
        <v>0</v>
      </c>
      <c r="K733" s="539">
        <v>473575000</v>
      </c>
      <c r="L733" s="539">
        <v>0</v>
      </c>
      <c r="M733" s="586">
        <v>473575000</v>
      </c>
      <c r="N733" s="539">
        <v>0</v>
      </c>
      <c r="O733" s="540" t="s">
        <v>2392</v>
      </c>
    </row>
    <row r="734" spans="1:15" x14ac:dyDescent="0.25">
      <c r="A734" s="70" t="s">
        <v>1192</v>
      </c>
      <c r="B734" s="70" t="s">
        <v>1193</v>
      </c>
      <c r="C734" s="545" t="s">
        <v>1296</v>
      </c>
      <c r="D734" s="538" t="s">
        <v>768</v>
      </c>
      <c r="E734" s="538" t="s">
        <v>1307</v>
      </c>
      <c r="F734" s="585" t="s">
        <v>1308</v>
      </c>
      <c r="G734" s="538" t="s">
        <v>757</v>
      </c>
      <c r="H734" s="538" t="s">
        <v>758</v>
      </c>
      <c r="I734" s="539">
        <v>0</v>
      </c>
      <c r="J734" s="539">
        <v>0</v>
      </c>
      <c r="K734" s="539">
        <v>156785000</v>
      </c>
      <c r="L734" s="539">
        <v>0</v>
      </c>
      <c r="M734" s="586">
        <v>156785000</v>
      </c>
      <c r="N734" s="539">
        <v>0</v>
      </c>
      <c r="O734" s="540" t="s">
        <v>2392</v>
      </c>
    </row>
    <row r="735" spans="1:15" x14ac:dyDescent="0.25">
      <c r="A735" s="70" t="s">
        <v>1192</v>
      </c>
      <c r="B735" s="70" t="s">
        <v>1193</v>
      </c>
      <c r="C735" s="545" t="s">
        <v>1296</v>
      </c>
      <c r="D735" s="538" t="s">
        <v>768</v>
      </c>
      <c r="E735" s="538" t="s">
        <v>1307</v>
      </c>
      <c r="F735" s="585" t="s">
        <v>1308</v>
      </c>
      <c r="G735" s="538" t="s">
        <v>759</v>
      </c>
      <c r="H735" s="538" t="s">
        <v>760</v>
      </c>
      <c r="I735" s="539">
        <v>0</v>
      </c>
      <c r="J735" s="539">
        <v>0</v>
      </c>
      <c r="K735" s="539">
        <v>4600000</v>
      </c>
      <c r="L735" s="539">
        <v>0</v>
      </c>
      <c r="M735" s="586">
        <v>4600000</v>
      </c>
      <c r="N735" s="539">
        <v>0</v>
      </c>
      <c r="O735" s="540" t="s">
        <v>2392</v>
      </c>
    </row>
    <row r="736" spans="1:15" x14ac:dyDescent="0.25">
      <c r="A736" s="70" t="s">
        <v>1192</v>
      </c>
      <c r="B736" s="70" t="s">
        <v>1193</v>
      </c>
      <c r="C736" s="545" t="s">
        <v>1296</v>
      </c>
      <c r="D736" s="538" t="s">
        <v>768</v>
      </c>
      <c r="E736" s="538" t="s">
        <v>1307</v>
      </c>
      <c r="F736" s="585" t="s">
        <v>1308</v>
      </c>
      <c r="G736" s="538" t="s">
        <v>1270</v>
      </c>
      <c r="H736" s="538" t="s">
        <v>1271</v>
      </c>
      <c r="I736" s="539">
        <v>0</v>
      </c>
      <c r="J736" s="539">
        <v>0</v>
      </c>
      <c r="K736" s="539">
        <v>289550000</v>
      </c>
      <c r="L736" s="539">
        <v>0</v>
      </c>
      <c r="M736" s="586">
        <v>289550000</v>
      </c>
      <c r="N736" s="539">
        <v>0</v>
      </c>
      <c r="O736" s="540" t="s">
        <v>2392</v>
      </c>
    </row>
    <row r="737" spans="1:15" x14ac:dyDescent="0.25">
      <c r="A737" s="70" t="s">
        <v>1192</v>
      </c>
      <c r="B737" s="70" t="s">
        <v>1193</v>
      </c>
      <c r="C737" s="545" t="s">
        <v>1296</v>
      </c>
      <c r="D737" s="538" t="s">
        <v>768</v>
      </c>
      <c r="E737" s="538" t="s">
        <v>1307</v>
      </c>
      <c r="F737" s="585" t="s">
        <v>1308</v>
      </c>
      <c r="G737" s="538" t="s">
        <v>2114</v>
      </c>
      <c r="H737" s="538" t="s">
        <v>2115</v>
      </c>
      <c r="I737" s="539">
        <v>0</v>
      </c>
      <c r="J737" s="539">
        <v>0</v>
      </c>
      <c r="K737" s="539">
        <v>434000000</v>
      </c>
      <c r="L737" s="539">
        <v>0</v>
      </c>
      <c r="M737" s="586">
        <v>434000000</v>
      </c>
      <c r="N737" s="539">
        <v>0</v>
      </c>
      <c r="O737" s="540" t="s">
        <v>2392</v>
      </c>
    </row>
    <row r="738" spans="1:15" x14ac:dyDescent="0.25">
      <c r="A738" s="70" t="s">
        <v>1192</v>
      </c>
      <c r="B738" s="70" t="s">
        <v>1193</v>
      </c>
      <c r="C738" s="545" t="s">
        <v>1296</v>
      </c>
      <c r="D738" s="538" t="s">
        <v>768</v>
      </c>
      <c r="E738" s="538" t="s">
        <v>1327</v>
      </c>
      <c r="F738" s="568" t="s">
        <v>1328</v>
      </c>
      <c r="G738" s="538" t="s">
        <v>759</v>
      </c>
      <c r="H738" s="538" t="s">
        <v>760</v>
      </c>
      <c r="I738" s="539">
        <v>0</v>
      </c>
      <c r="J738" s="539">
        <v>0</v>
      </c>
      <c r="K738" s="539">
        <v>27558103120</v>
      </c>
      <c r="L738" s="539">
        <v>0</v>
      </c>
      <c r="M738" s="539">
        <v>27558103120</v>
      </c>
      <c r="N738" s="539">
        <v>0</v>
      </c>
      <c r="O738" s="540" t="s">
        <v>2393</v>
      </c>
    </row>
    <row r="739" spans="1:15" x14ac:dyDescent="0.25">
      <c r="A739" s="70" t="s">
        <v>1192</v>
      </c>
      <c r="B739" s="70" t="s">
        <v>1193</v>
      </c>
      <c r="C739" s="545" t="s">
        <v>1296</v>
      </c>
      <c r="D739" s="538" t="s">
        <v>768</v>
      </c>
      <c r="E739" s="538" t="s">
        <v>2116</v>
      </c>
      <c r="F739" s="585" t="s">
        <v>2117</v>
      </c>
      <c r="G739" s="538" t="s">
        <v>2114</v>
      </c>
      <c r="H739" s="538" t="s">
        <v>2115</v>
      </c>
      <c r="I739" s="539">
        <v>0</v>
      </c>
      <c r="J739" s="539">
        <v>0</v>
      </c>
      <c r="K739" s="539">
        <v>216910000</v>
      </c>
      <c r="L739" s="539">
        <v>0</v>
      </c>
      <c r="M739" s="586">
        <v>216910000</v>
      </c>
      <c r="N739" s="539">
        <v>0</v>
      </c>
      <c r="O739" s="540" t="s">
        <v>2392</v>
      </c>
    </row>
    <row r="740" spans="1:15" x14ac:dyDescent="0.25">
      <c r="A740" s="70" t="s">
        <v>1192</v>
      </c>
      <c r="B740" s="70" t="s">
        <v>1193</v>
      </c>
      <c r="C740" s="545" t="s">
        <v>1296</v>
      </c>
      <c r="D740" s="538" t="s">
        <v>768</v>
      </c>
      <c r="E740" s="538" t="s">
        <v>1303</v>
      </c>
      <c r="F740" s="585" t="s">
        <v>1304</v>
      </c>
      <c r="G740" s="538" t="s">
        <v>749</v>
      </c>
      <c r="H740" s="538" t="s">
        <v>750</v>
      </c>
      <c r="I740" s="539">
        <v>0</v>
      </c>
      <c r="J740" s="539">
        <v>0</v>
      </c>
      <c r="K740" s="539">
        <v>89704000</v>
      </c>
      <c r="L740" s="539">
        <v>0</v>
      </c>
      <c r="M740" s="586">
        <v>89704000</v>
      </c>
      <c r="N740" s="539">
        <v>0</v>
      </c>
      <c r="O740" s="540" t="s">
        <v>2392</v>
      </c>
    </row>
    <row r="741" spans="1:15" x14ac:dyDescent="0.25">
      <c r="A741" s="70" t="s">
        <v>1192</v>
      </c>
      <c r="B741" s="70" t="s">
        <v>1193</v>
      </c>
      <c r="C741" s="545" t="s">
        <v>1296</v>
      </c>
      <c r="D741" s="538" t="s">
        <v>768</v>
      </c>
      <c r="E741" s="538" t="s">
        <v>1303</v>
      </c>
      <c r="F741" s="585" t="s">
        <v>1304</v>
      </c>
      <c r="G741" s="538" t="s">
        <v>751</v>
      </c>
      <c r="H741" s="538" t="s">
        <v>752</v>
      </c>
      <c r="I741" s="539">
        <v>0</v>
      </c>
      <c r="J741" s="539">
        <v>0</v>
      </c>
      <c r="K741" s="539">
        <v>9864500</v>
      </c>
      <c r="L741" s="539">
        <v>0</v>
      </c>
      <c r="M741" s="586">
        <v>9864500</v>
      </c>
      <c r="N741" s="539">
        <v>0</v>
      </c>
      <c r="O741" s="540" t="s">
        <v>2392</v>
      </c>
    </row>
    <row r="742" spans="1:15" x14ac:dyDescent="0.25">
      <c r="A742" s="70" t="s">
        <v>1192</v>
      </c>
      <c r="B742" s="70" t="s">
        <v>1193</v>
      </c>
      <c r="C742" s="545" t="s">
        <v>1296</v>
      </c>
      <c r="D742" s="538" t="s">
        <v>768</v>
      </c>
      <c r="E742" s="538" t="s">
        <v>1303</v>
      </c>
      <c r="F742" s="585" t="s">
        <v>1304</v>
      </c>
      <c r="G742" s="538" t="s">
        <v>755</v>
      </c>
      <c r="H742" s="538" t="s">
        <v>756</v>
      </c>
      <c r="I742" s="539">
        <v>0</v>
      </c>
      <c r="J742" s="539">
        <v>0</v>
      </c>
      <c r="K742" s="539">
        <v>17658000</v>
      </c>
      <c r="L742" s="539">
        <v>0</v>
      </c>
      <c r="M742" s="586">
        <v>17658000</v>
      </c>
      <c r="N742" s="539">
        <v>0</v>
      </c>
      <c r="O742" s="540" t="s">
        <v>2392</v>
      </c>
    </row>
    <row r="743" spans="1:15" x14ac:dyDescent="0.25">
      <c r="A743" s="70" t="s">
        <v>1192</v>
      </c>
      <c r="B743" s="70" t="s">
        <v>1193</v>
      </c>
      <c r="C743" s="545" t="s">
        <v>1296</v>
      </c>
      <c r="D743" s="538" t="s">
        <v>768</v>
      </c>
      <c r="E743" s="538" t="s">
        <v>1303</v>
      </c>
      <c r="F743" s="585" t="s">
        <v>1304</v>
      </c>
      <c r="G743" s="538" t="s">
        <v>757</v>
      </c>
      <c r="H743" s="538" t="s">
        <v>758</v>
      </c>
      <c r="I743" s="539">
        <v>0</v>
      </c>
      <c r="J743" s="539">
        <v>0</v>
      </c>
      <c r="K743" s="539">
        <v>30531000</v>
      </c>
      <c r="L743" s="539">
        <v>0</v>
      </c>
      <c r="M743" s="586">
        <v>30531000</v>
      </c>
      <c r="N743" s="539">
        <v>0</v>
      </c>
      <c r="O743" s="540" t="s">
        <v>2392</v>
      </c>
    </row>
    <row r="744" spans="1:15" x14ac:dyDescent="0.25">
      <c r="A744" s="70" t="s">
        <v>1192</v>
      </c>
      <c r="B744" s="70" t="s">
        <v>1193</v>
      </c>
      <c r="C744" s="545" t="s">
        <v>1296</v>
      </c>
      <c r="D744" s="538" t="s">
        <v>768</v>
      </c>
      <c r="E744" s="538" t="s">
        <v>1303</v>
      </c>
      <c r="F744" s="585" t="s">
        <v>1304</v>
      </c>
      <c r="G744" s="538" t="s">
        <v>761</v>
      </c>
      <c r="H744" s="538" t="s">
        <v>762</v>
      </c>
      <c r="I744" s="539">
        <v>0</v>
      </c>
      <c r="J744" s="539">
        <v>0</v>
      </c>
      <c r="K744" s="539">
        <v>981000</v>
      </c>
      <c r="L744" s="539">
        <v>0</v>
      </c>
      <c r="M744" s="586">
        <v>981000</v>
      </c>
      <c r="N744" s="539">
        <v>0</v>
      </c>
      <c r="O744" s="540" t="s">
        <v>2392</v>
      </c>
    </row>
    <row r="745" spans="1:15" x14ac:dyDescent="0.25">
      <c r="A745" s="70" t="s">
        <v>1192</v>
      </c>
      <c r="B745" s="70" t="s">
        <v>1193</v>
      </c>
      <c r="C745" s="545" t="s">
        <v>1296</v>
      </c>
      <c r="D745" s="538" t="s">
        <v>768</v>
      </c>
      <c r="E745" s="538" t="s">
        <v>1325</v>
      </c>
      <c r="F745" s="585" t="s">
        <v>1326</v>
      </c>
      <c r="G745" s="538" t="s">
        <v>755</v>
      </c>
      <c r="H745" s="538" t="s">
        <v>756</v>
      </c>
      <c r="I745" s="615">
        <v>0</v>
      </c>
      <c r="J745" s="615">
        <v>0</v>
      </c>
      <c r="K745" s="615">
        <v>280027082401</v>
      </c>
      <c r="L745" s="615">
        <v>0</v>
      </c>
      <c r="M745" s="615">
        <v>280027082401</v>
      </c>
      <c r="N745" s="615">
        <v>0</v>
      </c>
      <c r="O745" s="540" t="s">
        <v>2392</v>
      </c>
    </row>
    <row r="746" spans="1:15" x14ac:dyDescent="0.25">
      <c r="A746" s="70" t="s">
        <v>1192</v>
      </c>
      <c r="B746" s="70" t="s">
        <v>1193</v>
      </c>
      <c r="C746" s="545" t="s">
        <v>1296</v>
      </c>
      <c r="D746" s="538" t="s">
        <v>768</v>
      </c>
      <c r="E746" s="538" t="s">
        <v>1325</v>
      </c>
      <c r="F746" s="585" t="s">
        <v>1326</v>
      </c>
      <c r="G746" s="538" t="s">
        <v>1951</v>
      </c>
      <c r="H746" s="538" t="s">
        <v>1952</v>
      </c>
      <c r="I746" s="539">
        <v>0</v>
      </c>
      <c r="J746" s="539">
        <v>0</v>
      </c>
      <c r="K746" s="539">
        <v>30672648325</v>
      </c>
      <c r="L746" s="539">
        <v>0</v>
      </c>
      <c r="M746" s="586">
        <v>30672648325</v>
      </c>
      <c r="N746" s="539">
        <v>0</v>
      </c>
      <c r="O746" s="540" t="s">
        <v>2392</v>
      </c>
    </row>
    <row r="747" spans="1:15" x14ac:dyDescent="0.25">
      <c r="A747" s="70" t="s">
        <v>1192</v>
      </c>
      <c r="B747" s="70" t="s">
        <v>1193</v>
      </c>
      <c r="C747" s="545" t="s">
        <v>1296</v>
      </c>
      <c r="D747" s="538" t="s">
        <v>768</v>
      </c>
      <c r="E747" s="538" t="s">
        <v>1309</v>
      </c>
      <c r="F747" s="568" t="s">
        <v>1310</v>
      </c>
      <c r="G747" s="538" t="s">
        <v>755</v>
      </c>
      <c r="H747" s="538" t="s">
        <v>756</v>
      </c>
      <c r="I747" s="539">
        <v>0</v>
      </c>
      <c r="J747" s="539">
        <v>0</v>
      </c>
      <c r="K747" s="539">
        <v>235326406</v>
      </c>
      <c r="L747" s="539">
        <v>0</v>
      </c>
      <c r="M747" s="539">
        <v>235326406</v>
      </c>
      <c r="N747" s="539">
        <v>0</v>
      </c>
      <c r="O747" s="540" t="s">
        <v>2393</v>
      </c>
    </row>
    <row r="748" spans="1:15" x14ac:dyDescent="0.25">
      <c r="A748" s="70" t="s">
        <v>1192</v>
      </c>
      <c r="B748" s="70" t="s">
        <v>1193</v>
      </c>
      <c r="C748" s="545" t="s">
        <v>1296</v>
      </c>
      <c r="D748" s="538" t="s">
        <v>768</v>
      </c>
      <c r="E748" s="538" t="s">
        <v>1309</v>
      </c>
      <c r="F748" s="568" t="s">
        <v>1310</v>
      </c>
      <c r="G748" s="538" t="s">
        <v>757</v>
      </c>
      <c r="H748" s="538" t="s">
        <v>758</v>
      </c>
      <c r="I748" s="539">
        <v>0</v>
      </c>
      <c r="J748" s="539">
        <v>0</v>
      </c>
      <c r="K748" s="539">
        <v>5557269704</v>
      </c>
      <c r="L748" s="539">
        <v>0</v>
      </c>
      <c r="M748" s="539">
        <v>5557269704</v>
      </c>
      <c r="N748" s="539">
        <v>0</v>
      </c>
      <c r="O748" s="540" t="s">
        <v>2393</v>
      </c>
    </row>
    <row r="749" spans="1:15" x14ac:dyDescent="0.25">
      <c r="A749" s="70" t="s">
        <v>1192</v>
      </c>
      <c r="B749" s="70" t="s">
        <v>1193</v>
      </c>
      <c r="C749" s="545" t="s">
        <v>1296</v>
      </c>
      <c r="D749" s="538" t="s">
        <v>768</v>
      </c>
      <c r="E749" s="538" t="s">
        <v>1309</v>
      </c>
      <c r="F749" s="568" t="s">
        <v>1310</v>
      </c>
      <c r="G749" s="538" t="s">
        <v>759</v>
      </c>
      <c r="H749" s="538" t="s">
        <v>760</v>
      </c>
      <c r="I749" s="539">
        <v>0</v>
      </c>
      <c r="J749" s="539">
        <v>0</v>
      </c>
      <c r="K749" s="539">
        <v>125750000</v>
      </c>
      <c r="L749" s="539">
        <v>0</v>
      </c>
      <c r="M749" s="539">
        <v>125750000</v>
      </c>
      <c r="N749" s="539">
        <v>0</v>
      </c>
      <c r="O749" s="540" t="s">
        <v>2393</v>
      </c>
    </row>
    <row r="750" spans="1:15" x14ac:dyDescent="0.25">
      <c r="A750" s="70" t="s">
        <v>1192</v>
      </c>
      <c r="B750" s="70" t="s">
        <v>1193</v>
      </c>
      <c r="C750" s="545" t="s">
        <v>1296</v>
      </c>
      <c r="D750" s="538" t="s">
        <v>768</v>
      </c>
      <c r="E750" s="538" t="s">
        <v>1329</v>
      </c>
      <c r="F750" s="585" t="s">
        <v>1330</v>
      </c>
      <c r="G750" s="538" t="s">
        <v>755</v>
      </c>
      <c r="H750" s="538" t="s">
        <v>756</v>
      </c>
      <c r="I750" s="539">
        <v>0</v>
      </c>
      <c r="J750" s="539">
        <v>0</v>
      </c>
      <c r="K750" s="539">
        <v>43213563150</v>
      </c>
      <c r="L750" s="539">
        <v>0</v>
      </c>
      <c r="M750" s="586">
        <v>43213563150</v>
      </c>
      <c r="N750" s="539">
        <v>0</v>
      </c>
      <c r="O750" s="540" t="s">
        <v>2392</v>
      </c>
    </row>
    <row r="751" spans="1:15" x14ac:dyDescent="0.25">
      <c r="A751" s="70" t="s">
        <v>1192</v>
      </c>
      <c r="B751" s="70" t="s">
        <v>1193</v>
      </c>
      <c r="C751" s="545" t="s">
        <v>1333</v>
      </c>
      <c r="D751" s="538" t="s">
        <v>312</v>
      </c>
      <c r="E751" s="538" t="s">
        <v>2118</v>
      </c>
      <c r="F751" s="568" t="s">
        <v>2119</v>
      </c>
      <c r="G751" s="538" t="s">
        <v>749</v>
      </c>
      <c r="H751" s="538" t="s">
        <v>750</v>
      </c>
      <c r="I751" s="539">
        <v>0</v>
      </c>
      <c r="J751" s="539">
        <v>0</v>
      </c>
      <c r="K751" s="539">
        <v>1937888325556</v>
      </c>
      <c r="L751" s="539">
        <v>0</v>
      </c>
      <c r="M751" s="539">
        <v>1937888325556</v>
      </c>
      <c r="N751" s="539">
        <v>0</v>
      </c>
      <c r="O751" s="540" t="s">
        <v>2394</v>
      </c>
    </row>
    <row r="752" spans="1:15" x14ac:dyDescent="0.25">
      <c r="A752" s="70" t="s">
        <v>1192</v>
      </c>
      <c r="B752" s="70" t="s">
        <v>1193</v>
      </c>
      <c r="C752" s="545" t="s">
        <v>1333</v>
      </c>
      <c r="D752" s="538" t="s">
        <v>312</v>
      </c>
      <c r="E752" s="538" t="s">
        <v>1334</v>
      </c>
      <c r="F752" s="568" t="s">
        <v>1335</v>
      </c>
      <c r="G752" s="538" t="s">
        <v>749</v>
      </c>
      <c r="H752" s="538" t="s">
        <v>750</v>
      </c>
      <c r="I752" s="539">
        <v>0</v>
      </c>
      <c r="J752" s="539">
        <v>0</v>
      </c>
      <c r="K752" s="539">
        <v>1649980000</v>
      </c>
      <c r="L752" s="539">
        <v>0</v>
      </c>
      <c r="M752" s="539">
        <v>1649980000</v>
      </c>
      <c r="N752" s="539">
        <v>0</v>
      </c>
      <c r="O752" s="540" t="s">
        <v>2394</v>
      </c>
    </row>
    <row r="753" spans="1:15" x14ac:dyDescent="0.25">
      <c r="A753" s="70" t="s">
        <v>1192</v>
      </c>
      <c r="B753" s="70" t="s">
        <v>1193</v>
      </c>
      <c r="C753" s="545" t="s">
        <v>1333</v>
      </c>
      <c r="D753" s="538" t="s">
        <v>312</v>
      </c>
      <c r="E753" s="538" t="s">
        <v>1336</v>
      </c>
      <c r="F753" s="568" t="s">
        <v>1337</v>
      </c>
      <c r="G753" s="538" t="s">
        <v>749</v>
      </c>
      <c r="H753" s="538" t="s">
        <v>750</v>
      </c>
      <c r="I753" s="539">
        <v>0</v>
      </c>
      <c r="J753" s="539">
        <v>0</v>
      </c>
      <c r="K753" s="539">
        <v>86690485</v>
      </c>
      <c r="L753" s="539">
        <v>1261837</v>
      </c>
      <c r="M753" s="539">
        <v>85428648</v>
      </c>
      <c r="N753" s="539">
        <v>0</v>
      </c>
      <c r="O753" s="540" t="s">
        <v>2394</v>
      </c>
    </row>
    <row r="754" spans="1:15" x14ac:dyDescent="0.25">
      <c r="A754" s="70" t="s">
        <v>1192</v>
      </c>
      <c r="B754" s="70" t="s">
        <v>1193</v>
      </c>
      <c r="C754" s="545" t="s">
        <v>1333</v>
      </c>
      <c r="D754" s="538" t="s">
        <v>312</v>
      </c>
      <c r="E754" s="538" t="s">
        <v>1338</v>
      </c>
      <c r="F754" s="568" t="s">
        <v>1339</v>
      </c>
      <c r="G754" s="538" t="s">
        <v>749</v>
      </c>
      <c r="H754" s="538" t="s">
        <v>750</v>
      </c>
      <c r="I754" s="539">
        <v>0</v>
      </c>
      <c r="J754" s="539">
        <v>0</v>
      </c>
      <c r="K754" s="539">
        <v>451386651798</v>
      </c>
      <c r="L754" s="539">
        <v>37186943836</v>
      </c>
      <c r="M754" s="539">
        <v>414199707962</v>
      </c>
      <c r="N754" s="539">
        <v>0</v>
      </c>
      <c r="O754" s="540" t="s">
        <v>2394</v>
      </c>
    </row>
    <row r="755" spans="1:15" x14ac:dyDescent="0.25">
      <c r="A755" s="70" t="s">
        <v>1192</v>
      </c>
      <c r="B755" s="70" t="s">
        <v>1193</v>
      </c>
      <c r="C755" s="545" t="s">
        <v>1333</v>
      </c>
      <c r="D755" s="538" t="s">
        <v>312</v>
      </c>
      <c r="E755" s="538" t="s">
        <v>1344</v>
      </c>
      <c r="F755" s="568" t="s">
        <v>1345</v>
      </c>
      <c r="G755" s="538" t="s">
        <v>749</v>
      </c>
      <c r="H755" s="538" t="s">
        <v>750</v>
      </c>
      <c r="I755" s="539">
        <v>0</v>
      </c>
      <c r="J755" s="539">
        <v>0</v>
      </c>
      <c r="K755" s="539">
        <v>17567105947</v>
      </c>
      <c r="L755" s="539">
        <v>0</v>
      </c>
      <c r="M755" s="539">
        <v>17567105947</v>
      </c>
      <c r="N755" s="539">
        <v>0</v>
      </c>
      <c r="O755" s="540" t="s">
        <v>2394</v>
      </c>
    </row>
    <row r="756" spans="1:15" x14ac:dyDescent="0.25">
      <c r="A756" s="70" t="s">
        <v>1192</v>
      </c>
      <c r="B756" s="70" t="s">
        <v>1193</v>
      </c>
      <c r="C756" s="545" t="s">
        <v>1346</v>
      </c>
      <c r="D756" s="538" t="s">
        <v>1347</v>
      </c>
      <c r="E756" s="538" t="s">
        <v>1348</v>
      </c>
      <c r="F756" s="568" t="s">
        <v>1349</v>
      </c>
      <c r="G756" s="538" t="s">
        <v>749</v>
      </c>
      <c r="H756" s="538" t="s">
        <v>750</v>
      </c>
      <c r="I756" s="539">
        <v>0</v>
      </c>
      <c r="J756" s="539">
        <v>0</v>
      </c>
      <c r="K756" s="539">
        <v>1162000000</v>
      </c>
      <c r="L756" s="539">
        <v>0</v>
      </c>
      <c r="M756" s="539">
        <v>1162000000</v>
      </c>
      <c r="N756" s="539">
        <v>0</v>
      </c>
      <c r="O756" s="540" t="s">
        <v>2395</v>
      </c>
    </row>
    <row r="757" spans="1:15" x14ac:dyDescent="0.25">
      <c r="A757" s="70" t="s">
        <v>1192</v>
      </c>
      <c r="B757" s="70" t="s">
        <v>1193</v>
      </c>
      <c r="C757" s="545" t="s">
        <v>1346</v>
      </c>
      <c r="D757" s="538" t="s">
        <v>1347</v>
      </c>
      <c r="E757" s="538" t="s">
        <v>1350</v>
      </c>
      <c r="F757" s="568" t="s">
        <v>1351</v>
      </c>
      <c r="G757" s="538" t="s">
        <v>749</v>
      </c>
      <c r="H757" s="538" t="s">
        <v>750</v>
      </c>
      <c r="I757" s="539">
        <v>0</v>
      </c>
      <c r="J757" s="539">
        <v>0</v>
      </c>
      <c r="K757" s="539">
        <v>32236750</v>
      </c>
      <c r="L757" s="539">
        <v>0</v>
      </c>
      <c r="M757" s="539">
        <v>32236750</v>
      </c>
      <c r="N757" s="539">
        <v>0</v>
      </c>
      <c r="O757" s="540" t="s">
        <v>2395</v>
      </c>
    </row>
    <row r="758" spans="1:15" x14ac:dyDescent="0.25">
      <c r="A758" s="70" t="s">
        <v>1192</v>
      </c>
      <c r="B758" s="70" t="s">
        <v>1193</v>
      </c>
      <c r="C758" s="545" t="s">
        <v>1346</v>
      </c>
      <c r="D758" s="538" t="s">
        <v>1347</v>
      </c>
      <c r="E758" s="538" t="s">
        <v>1350</v>
      </c>
      <c r="F758" s="568" t="s">
        <v>1351</v>
      </c>
      <c r="G758" s="538" t="s">
        <v>2114</v>
      </c>
      <c r="H758" s="538" t="s">
        <v>2115</v>
      </c>
      <c r="I758" s="539">
        <v>0</v>
      </c>
      <c r="J758" s="539">
        <v>0</v>
      </c>
      <c r="K758" s="539">
        <v>41636000</v>
      </c>
      <c r="L758" s="539">
        <v>0</v>
      </c>
      <c r="M758" s="539">
        <v>41636000</v>
      </c>
      <c r="N758" s="539">
        <v>0</v>
      </c>
      <c r="O758" s="540" t="s">
        <v>2395</v>
      </c>
    </row>
    <row r="759" spans="1:15" x14ac:dyDescent="0.25">
      <c r="A759" s="70" t="s">
        <v>1192</v>
      </c>
      <c r="B759" s="70" t="s">
        <v>1193</v>
      </c>
      <c r="C759" s="545" t="s">
        <v>1346</v>
      </c>
      <c r="D759" s="538" t="s">
        <v>1347</v>
      </c>
      <c r="E759" s="538" t="s">
        <v>2120</v>
      </c>
      <c r="F759" s="568" t="s">
        <v>2121</v>
      </c>
      <c r="G759" s="538" t="s">
        <v>751</v>
      </c>
      <c r="H759" s="538" t="s">
        <v>752</v>
      </c>
      <c r="I759" s="539">
        <v>0</v>
      </c>
      <c r="J759" s="539">
        <v>0</v>
      </c>
      <c r="K759" s="539">
        <v>15282700000</v>
      </c>
      <c r="L759" s="539">
        <v>0</v>
      </c>
      <c r="M759" s="539">
        <v>15282700000</v>
      </c>
      <c r="N759" s="539">
        <v>0</v>
      </c>
      <c r="O759" s="540" t="s">
        <v>2395</v>
      </c>
    </row>
    <row r="760" spans="1:15" x14ac:dyDescent="0.25">
      <c r="A760" s="70" t="s">
        <v>1352</v>
      </c>
      <c r="B760" s="70" t="s">
        <v>1353</v>
      </c>
      <c r="C760" s="70" t="s">
        <v>1354</v>
      </c>
      <c r="D760" s="70" t="s">
        <v>1355</v>
      </c>
      <c r="E760" s="70" t="s">
        <v>1356</v>
      </c>
      <c r="F760" s="70" t="s">
        <v>1357</v>
      </c>
      <c r="G760" s="70" t="s">
        <v>532</v>
      </c>
      <c r="H760" s="70" t="s">
        <v>533</v>
      </c>
      <c r="I760" s="200">
        <v>0</v>
      </c>
      <c r="J760" s="200">
        <v>0</v>
      </c>
      <c r="K760" s="200">
        <v>200000000</v>
      </c>
      <c r="L760" s="200">
        <v>0</v>
      </c>
      <c r="M760" s="200">
        <v>200000000</v>
      </c>
      <c r="N760" s="200">
        <v>0</v>
      </c>
    </row>
    <row r="761" spans="1:15" x14ac:dyDescent="0.25">
      <c r="A761" s="70" t="s">
        <v>1352</v>
      </c>
      <c r="B761" s="70" t="s">
        <v>1353</v>
      </c>
      <c r="C761" s="70" t="s">
        <v>1354</v>
      </c>
      <c r="D761" s="70" t="s">
        <v>1355</v>
      </c>
      <c r="E761" s="70" t="s">
        <v>1356</v>
      </c>
      <c r="F761" s="70" t="s">
        <v>1357</v>
      </c>
      <c r="G761" s="70" t="s">
        <v>546</v>
      </c>
      <c r="H761" s="70" t="s">
        <v>547</v>
      </c>
      <c r="I761" s="200">
        <v>0</v>
      </c>
      <c r="J761" s="200">
        <v>0</v>
      </c>
      <c r="K761" s="200">
        <v>500000000</v>
      </c>
      <c r="L761" s="200">
        <v>0</v>
      </c>
      <c r="M761" s="200">
        <v>500000000</v>
      </c>
      <c r="N761" s="200">
        <v>0</v>
      </c>
    </row>
    <row r="762" spans="1:15" x14ac:dyDescent="0.25">
      <c r="A762" s="70" t="s">
        <v>1352</v>
      </c>
      <c r="B762" s="70" t="s">
        <v>1353</v>
      </c>
      <c r="C762" s="70" t="s">
        <v>1354</v>
      </c>
      <c r="D762" s="70" t="s">
        <v>1355</v>
      </c>
      <c r="E762" s="70" t="s">
        <v>1356</v>
      </c>
      <c r="F762" s="70" t="s">
        <v>1357</v>
      </c>
      <c r="G762" s="70" t="s">
        <v>962</v>
      </c>
      <c r="H762" s="70" t="s">
        <v>963</v>
      </c>
      <c r="I762" s="200">
        <v>0</v>
      </c>
      <c r="J762" s="200">
        <v>0</v>
      </c>
      <c r="K762" s="200">
        <v>150000000</v>
      </c>
      <c r="L762" s="200">
        <v>0</v>
      </c>
      <c r="M762" s="200">
        <v>150000000</v>
      </c>
      <c r="N762" s="200">
        <v>0</v>
      </c>
    </row>
    <row r="763" spans="1:15" x14ac:dyDescent="0.25">
      <c r="A763" s="70" t="s">
        <v>1352</v>
      </c>
      <c r="B763" s="70" t="s">
        <v>1353</v>
      </c>
      <c r="C763" s="70" t="s">
        <v>1354</v>
      </c>
      <c r="D763" s="70" t="s">
        <v>1355</v>
      </c>
      <c r="E763" s="70" t="s">
        <v>1356</v>
      </c>
      <c r="F763" s="70" t="s">
        <v>1357</v>
      </c>
      <c r="G763" s="70" t="s">
        <v>1831</v>
      </c>
      <c r="H763" s="70" t="s">
        <v>1832</v>
      </c>
      <c r="I763" s="200">
        <v>0</v>
      </c>
      <c r="J763" s="200">
        <v>0</v>
      </c>
      <c r="K763" s="200">
        <v>500000000</v>
      </c>
      <c r="L763" s="200">
        <v>0</v>
      </c>
      <c r="M763" s="200">
        <v>500000000</v>
      </c>
      <c r="N763" s="200">
        <v>0</v>
      </c>
    </row>
    <row r="764" spans="1:15" x14ac:dyDescent="0.25">
      <c r="A764" s="70" t="s">
        <v>1352</v>
      </c>
      <c r="B764" s="70" t="s">
        <v>1353</v>
      </c>
      <c r="C764" s="70" t="s">
        <v>1354</v>
      </c>
      <c r="D764" s="70" t="s">
        <v>1355</v>
      </c>
      <c r="E764" s="70" t="s">
        <v>1356</v>
      </c>
      <c r="F764" s="70" t="s">
        <v>1357</v>
      </c>
      <c r="G764" s="70" t="s">
        <v>1822</v>
      </c>
      <c r="H764" s="70" t="s">
        <v>1823</v>
      </c>
      <c r="I764" s="200">
        <v>0</v>
      </c>
      <c r="J764" s="200">
        <v>0</v>
      </c>
      <c r="K764" s="200">
        <v>1000000000</v>
      </c>
      <c r="L764" s="200">
        <v>0</v>
      </c>
      <c r="M764" s="200">
        <v>1000000000</v>
      </c>
      <c r="N764" s="200">
        <v>0</v>
      </c>
    </row>
    <row r="765" spans="1:15" x14ac:dyDescent="0.25">
      <c r="A765" s="70" t="s">
        <v>1352</v>
      </c>
      <c r="B765" s="70" t="s">
        <v>1353</v>
      </c>
      <c r="C765" s="70" t="s">
        <v>1354</v>
      </c>
      <c r="D765" s="70" t="s">
        <v>1355</v>
      </c>
      <c r="E765" s="70" t="s">
        <v>1356</v>
      </c>
      <c r="F765" s="70" t="s">
        <v>1357</v>
      </c>
      <c r="G765" s="70" t="s">
        <v>1833</v>
      </c>
      <c r="H765" s="70" t="s">
        <v>1834</v>
      </c>
      <c r="I765" s="200">
        <v>0</v>
      </c>
      <c r="J765" s="200">
        <v>0</v>
      </c>
      <c r="K765" s="200">
        <v>500000000</v>
      </c>
      <c r="L765" s="200">
        <v>0</v>
      </c>
      <c r="M765" s="200">
        <v>500000000</v>
      </c>
      <c r="N765" s="200">
        <v>0</v>
      </c>
    </row>
    <row r="766" spans="1:15" x14ac:dyDescent="0.25">
      <c r="A766" s="70" t="s">
        <v>1352</v>
      </c>
      <c r="B766" s="70" t="s">
        <v>1353</v>
      </c>
      <c r="C766" s="70" t="s">
        <v>1354</v>
      </c>
      <c r="D766" s="70" t="s">
        <v>1355</v>
      </c>
      <c r="E766" s="70" t="s">
        <v>1370</v>
      </c>
      <c r="F766" s="70" t="s">
        <v>1371</v>
      </c>
      <c r="G766" s="70" t="s">
        <v>799</v>
      </c>
      <c r="H766" s="70" t="s">
        <v>800</v>
      </c>
      <c r="I766" s="200">
        <v>0</v>
      </c>
      <c r="J766" s="200">
        <v>0</v>
      </c>
      <c r="K766" s="200">
        <v>11150000000</v>
      </c>
      <c r="L766" s="200">
        <v>11150000000</v>
      </c>
      <c r="M766" s="200">
        <v>0</v>
      </c>
      <c r="N766" s="200">
        <v>0</v>
      </c>
    </row>
    <row r="767" spans="1:15" x14ac:dyDescent="0.25">
      <c r="A767" s="70" t="s">
        <v>1352</v>
      </c>
      <c r="B767" s="70" t="s">
        <v>1353</v>
      </c>
      <c r="C767" s="70" t="s">
        <v>1354</v>
      </c>
      <c r="D767" s="70" t="s">
        <v>1355</v>
      </c>
      <c r="E767" s="70" t="s">
        <v>1370</v>
      </c>
      <c r="F767" s="70" t="s">
        <v>1371</v>
      </c>
      <c r="G767" s="70" t="s">
        <v>659</v>
      </c>
      <c r="H767" s="70" t="s">
        <v>660</v>
      </c>
      <c r="I767" s="200">
        <v>652500000</v>
      </c>
      <c r="J767" s="200">
        <v>0</v>
      </c>
      <c r="K767" s="200">
        <v>0</v>
      </c>
      <c r="L767" s="200">
        <v>0</v>
      </c>
      <c r="M767" s="200">
        <v>652500000</v>
      </c>
      <c r="N767" s="200">
        <v>0</v>
      </c>
    </row>
    <row r="768" spans="1:15" x14ac:dyDescent="0.25">
      <c r="A768" s="70" t="s">
        <v>1352</v>
      </c>
      <c r="B768" s="70" t="s">
        <v>1353</v>
      </c>
      <c r="C768" s="70" t="s">
        <v>1354</v>
      </c>
      <c r="D768" s="70" t="s">
        <v>1355</v>
      </c>
      <c r="E768" s="70" t="s">
        <v>1370</v>
      </c>
      <c r="F768" s="70" t="s">
        <v>1371</v>
      </c>
      <c r="G768" s="70" t="s">
        <v>517</v>
      </c>
      <c r="H768" s="70" t="s">
        <v>251</v>
      </c>
      <c r="I768" s="200">
        <v>2050761502</v>
      </c>
      <c r="J768" s="200">
        <v>0</v>
      </c>
      <c r="K768" s="200">
        <v>540000000</v>
      </c>
      <c r="L768" s="200">
        <v>0</v>
      </c>
      <c r="M768" s="200">
        <v>2590761502</v>
      </c>
      <c r="N768" s="200">
        <v>0</v>
      </c>
    </row>
    <row r="769" spans="1:14" x14ac:dyDescent="0.25">
      <c r="A769" s="70" t="s">
        <v>1352</v>
      </c>
      <c r="B769" s="70" t="s">
        <v>1353</v>
      </c>
      <c r="C769" s="70" t="s">
        <v>1354</v>
      </c>
      <c r="D769" s="70" t="s">
        <v>1355</v>
      </c>
      <c r="E769" s="70" t="s">
        <v>1370</v>
      </c>
      <c r="F769" s="70" t="s">
        <v>1371</v>
      </c>
      <c r="G769" s="70" t="s">
        <v>1376</v>
      </c>
      <c r="H769" s="70" t="s">
        <v>1377</v>
      </c>
      <c r="I769" s="200">
        <v>300475000</v>
      </c>
      <c r="J769" s="200">
        <v>0</v>
      </c>
      <c r="K769" s="200">
        <v>0</v>
      </c>
      <c r="L769" s="200">
        <v>0</v>
      </c>
      <c r="M769" s="200">
        <v>300475000</v>
      </c>
      <c r="N769" s="200">
        <v>0</v>
      </c>
    </row>
    <row r="770" spans="1:14" x14ac:dyDescent="0.25">
      <c r="A770" s="70" t="s">
        <v>1352</v>
      </c>
      <c r="B770" s="70" t="s">
        <v>1353</v>
      </c>
      <c r="C770" s="70" t="s">
        <v>1354</v>
      </c>
      <c r="D770" s="70" t="s">
        <v>1355</v>
      </c>
      <c r="E770" s="70" t="s">
        <v>1370</v>
      </c>
      <c r="F770" s="70" t="s">
        <v>1371</v>
      </c>
      <c r="G770" s="70" t="s">
        <v>579</v>
      </c>
      <c r="H770" s="70" t="s">
        <v>167</v>
      </c>
      <c r="I770" s="200">
        <v>539351727015</v>
      </c>
      <c r="J770" s="200">
        <v>0</v>
      </c>
      <c r="K770" s="200">
        <v>524023719900</v>
      </c>
      <c r="L770" s="200">
        <v>0</v>
      </c>
      <c r="M770" s="200">
        <v>1063375446915</v>
      </c>
      <c r="N770" s="200">
        <v>0</v>
      </c>
    </row>
    <row r="771" spans="1:14" x14ac:dyDescent="0.25">
      <c r="A771" s="70" t="s">
        <v>1352</v>
      </c>
      <c r="B771" s="70" t="s">
        <v>1353</v>
      </c>
      <c r="C771" s="70" t="s">
        <v>1354</v>
      </c>
      <c r="D771" s="70" t="s">
        <v>1355</v>
      </c>
      <c r="E771" s="70" t="s">
        <v>1370</v>
      </c>
      <c r="F771" s="70" t="s">
        <v>1371</v>
      </c>
      <c r="G771" s="70" t="s">
        <v>814</v>
      </c>
      <c r="H771" s="70" t="s">
        <v>815</v>
      </c>
      <c r="I771" s="200">
        <v>51000000</v>
      </c>
      <c r="J771" s="200">
        <v>0</v>
      </c>
      <c r="K771" s="200">
        <v>0</v>
      </c>
      <c r="L771" s="200">
        <v>0</v>
      </c>
      <c r="M771" s="200">
        <v>51000000</v>
      </c>
      <c r="N771" s="200">
        <v>0</v>
      </c>
    </row>
    <row r="772" spans="1:14" x14ac:dyDescent="0.25">
      <c r="A772" s="70" t="s">
        <v>1352</v>
      </c>
      <c r="B772" s="70" t="s">
        <v>1353</v>
      </c>
      <c r="C772" s="70" t="s">
        <v>1354</v>
      </c>
      <c r="D772" s="70" t="s">
        <v>1355</v>
      </c>
      <c r="E772" s="70" t="s">
        <v>1370</v>
      </c>
      <c r="F772" s="70" t="s">
        <v>1371</v>
      </c>
      <c r="G772" s="70" t="s">
        <v>626</v>
      </c>
      <c r="H772" s="70" t="s">
        <v>627</v>
      </c>
      <c r="I772" s="200">
        <v>94812500000</v>
      </c>
      <c r="J772" s="200">
        <v>0</v>
      </c>
      <c r="K772" s="200">
        <v>175214257600</v>
      </c>
      <c r="L772" s="200">
        <v>0</v>
      </c>
      <c r="M772" s="200">
        <v>270026757600</v>
      </c>
      <c r="N772" s="200">
        <v>0</v>
      </c>
    </row>
    <row r="773" spans="1:14" x14ac:dyDescent="0.25">
      <c r="A773" s="70" t="s">
        <v>1352</v>
      </c>
      <c r="B773" s="70" t="s">
        <v>1353</v>
      </c>
      <c r="C773" s="70" t="s">
        <v>1354</v>
      </c>
      <c r="D773" s="70" t="s">
        <v>1355</v>
      </c>
      <c r="E773" s="70" t="s">
        <v>1370</v>
      </c>
      <c r="F773" s="70" t="s">
        <v>1371</v>
      </c>
      <c r="G773" s="70" t="s">
        <v>1140</v>
      </c>
      <c r="H773" s="70" t="s">
        <v>1141</v>
      </c>
      <c r="I773" s="200">
        <v>110000000</v>
      </c>
      <c r="J773" s="200">
        <v>0</v>
      </c>
      <c r="K773" s="200">
        <v>0</v>
      </c>
      <c r="L773" s="200">
        <v>0</v>
      </c>
      <c r="M773" s="200">
        <v>110000000</v>
      </c>
      <c r="N773" s="200">
        <v>0</v>
      </c>
    </row>
    <row r="774" spans="1:14" x14ac:dyDescent="0.25">
      <c r="A774" s="70" t="s">
        <v>1352</v>
      </c>
      <c r="B774" s="70" t="s">
        <v>1353</v>
      </c>
      <c r="C774" s="70" t="s">
        <v>1354</v>
      </c>
      <c r="D774" s="70" t="s">
        <v>1355</v>
      </c>
      <c r="E774" s="70" t="s">
        <v>1370</v>
      </c>
      <c r="F774" s="70" t="s">
        <v>1371</v>
      </c>
      <c r="G774" s="70" t="s">
        <v>594</v>
      </c>
      <c r="H774" s="70" t="s">
        <v>595</v>
      </c>
      <c r="I774" s="200">
        <v>28848846300</v>
      </c>
      <c r="J774" s="200">
        <v>0</v>
      </c>
      <c r="K774" s="200">
        <v>0</v>
      </c>
      <c r="L774" s="200">
        <v>0</v>
      </c>
      <c r="M774" s="200">
        <v>28848846300</v>
      </c>
      <c r="N774" s="200">
        <v>0</v>
      </c>
    </row>
    <row r="775" spans="1:14" x14ac:dyDescent="0.25">
      <c r="A775" s="70" t="s">
        <v>1352</v>
      </c>
      <c r="B775" s="70" t="s">
        <v>1353</v>
      </c>
      <c r="C775" s="70" t="s">
        <v>1354</v>
      </c>
      <c r="D775" s="70" t="s">
        <v>1355</v>
      </c>
      <c r="E775" s="70" t="s">
        <v>1370</v>
      </c>
      <c r="F775" s="70" t="s">
        <v>1371</v>
      </c>
      <c r="G775" s="70" t="s">
        <v>596</v>
      </c>
      <c r="H775" s="70" t="s">
        <v>597</v>
      </c>
      <c r="I775" s="200">
        <v>600000000</v>
      </c>
      <c r="J775" s="200">
        <v>0</v>
      </c>
      <c r="K775" s="200">
        <v>0</v>
      </c>
      <c r="L775" s="200">
        <v>0</v>
      </c>
      <c r="M775" s="200">
        <v>600000000</v>
      </c>
      <c r="N775" s="200">
        <v>0</v>
      </c>
    </row>
    <row r="776" spans="1:14" x14ac:dyDescent="0.25">
      <c r="A776" s="70" t="s">
        <v>1352</v>
      </c>
      <c r="B776" s="70" t="s">
        <v>1353</v>
      </c>
      <c r="C776" s="70" t="s">
        <v>1354</v>
      </c>
      <c r="D776" s="70" t="s">
        <v>1355</v>
      </c>
      <c r="E776" s="70" t="s">
        <v>1370</v>
      </c>
      <c r="F776" s="70" t="s">
        <v>1371</v>
      </c>
      <c r="G776" s="70" t="s">
        <v>598</v>
      </c>
      <c r="H776" s="70" t="s">
        <v>599</v>
      </c>
      <c r="I776" s="200">
        <v>4200000000</v>
      </c>
      <c r="J776" s="200">
        <v>0</v>
      </c>
      <c r="K776" s="200">
        <v>0</v>
      </c>
      <c r="L776" s="200">
        <v>0</v>
      </c>
      <c r="M776" s="200">
        <v>4200000000</v>
      </c>
      <c r="N776" s="200">
        <v>0</v>
      </c>
    </row>
    <row r="777" spans="1:14" x14ac:dyDescent="0.25">
      <c r="A777" s="70" t="s">
        <v>1352</v>
      </c>
      <c r="B777" s="70" t="s">
        <v>1353</v>
      </c>
      <c r="C777" s="70" t="s">
        <v>1354</v>
      </c>
      <c r="D777" s="70" t="s">
        <v>1355</v>
      </c>
      <c r="E777" s="70" t="s">
        <v>1370</v>
      </c>
      <c r="F777" s="70" t="s">
        <v>1371</v>
      </c>
      <c r="G777" s="70" t="s">
        <v>824</v>
      </c>
      <c r="H777" s="70" t="s">
        <v>825</v>
      </c>
      <c r="I777" s="200">
        <v>10120893800</v>
      </c>
      <c r="J777" s="200">
        <v>0</v>
      </c>
      <c r="K777" s="200">
        <v>85000000000</v>
      </c>
      <c r="L777" s="200">
        <v>0</v>
      </c>
      <c r="M777" s="200">
        <v>95120893800</v>
      </c>
      <c r="N777" s="200">
        <v>0</v>
      </c>
    </row>
    <row r="778" spans="1:14" x14ac:dyDescent="0.25">
      <c r="A778" s="70" t="s">
        <v>1352</v>
      </c>
      <c r="B778" s="70" t="s">
        <v>1353</v>
      </c>
      <c r="C778" s="70" t="s">
        <v>1354</v>
      </c>
      <c r="D778" s="70" t="s">
        <v>1355</v>
      </c>
      <c r="E778" s="70" t="s">
        <v>1370</v>
      </c>
      <c r="F778" s="70" t="s">
        <v>1371</v>
      </c>
      <c r="G778" s="70" t="s">
        <v>600</v>
      </c>
      <c r="H778" s="70" t="s">
        <v>601</v>
      </c>
      <c r="I778" s="200">
        <v>9800000000</v>
      </c>
      <c r="J778" s="200">
        <v>0</v>
      </c>
      <c r="K778" s="200">
        <v>0</v>
      </c>
      <c r="L778" s="200">
        <v>0</v>
      </c>
      <c r="M778" s="200">
        <v>9800000000</v>
      </c>
      <c r="N778" s="200">
        <v>0</v>
      </c>
    </row>
    <row r="779" spans="1:14" x14ac:dyDescent="0.25">
      <c r="A779" s="70" t="s">
        <v>1352</v>
      </c>
      <c r="B779" s="70" t="s">
        <v>1353</v>
      </c>
      <c r="C779" s="70" t="s">
        <v>1354</v>
      </c>
      <c r="D779" s="70" t="s">
        <v>1355</v>
      </c>
      <c r="E779" s="70" t="s">
        <v>1370</v>
      </c>
      <c r="F779" s="70" t="s">
        <v>1371</v>
      </c>
      <c r="G779" s="70" t="s">
        <v>604</v>
      </c>
      <c r="H779" s="70" t="s">
        <v>605</v>
      </c>
      <c r="I779" s="200">
        <v>7841844631</v>
      </c>
      <c r="J779" s="200">
        <v>0</v>
      </c>
      <c r="K779" s="200">
        <v>27979285500</v>
      </c>
      <c r="L779" s="200">
        <v>0</v>
      </c>
      <c r="M779" s="200">
        <v>35821130131</v>
      </c>
      <c r="N779" s="200">
        <v>0</v>
      </c>
    </row>
    <row r="780" spans="1:14" x14ac:dyDescent="0.25">
      <c r="A780" s="70" t="s">
        <v>1352</v>
      </c>
      <c r="B780" s="70" t="s">
        <v>1353</v>
      </c>
      <c r="C780" s="70" t="s">
        <v>1354</v>
      </c>
      <c r="D780" s="70" t="s">
        <v>1355</v>
      </c>
      <c r="E780" s="70" t="s">
        <v>1370</v>
      </c>
      <c r="F780" s="70" t="s">
        <v>1371</v>
      </c>
      <c r="G780" s="70" t="s">
        <v>614</v>
      </c>
      <c r="H780" s="70" t="s">
        <v>615</v>
      </c>
      <c r="I780" s="200">
        <v>0</v>
      </c>
      <c r="J780" s="200">
        <v>0</v>
      </c>
      <c r="K780" s="200">
        <v>29321027935</v>
      </c>
      <c r="L780" s="200">
        <v>0</v>
      </c>
      <c r="M780" s="200">
        <v>29321027935</v>
      </c>
      <c r="N780" s="200">
        <v>0</v>
      </c>
    </row>
    <row r="781" spans="1:14" x14ac:dyDescent="0.25">
      <c r="A781" s="70" t="s">
        <v>1352</v>
      </c>
      <c r="B781" s="70" t="s">
        <v>1353</v>
      </c>
      <c r="C781" s="70" t="s">
        <v>1354</v>
      </c>
      <c r="D781" s="70" t="s">
        <v>1355</v>
      </c>
      <c r="E781" s="70" t="s">
        <v>1370</v>
      </c>
      <c r="F781" s="70" t="s">
        <v>1371</v>
      </c>
      <c r="G781" s="70" t="s">
        <v>1374</v>
      </c>
      <c r="H781" s="70" t="s">
        <v>1375</v>
      </c>
      <c r="I781" s="200">
        <v>1020239390</v>
      </c>
      <c r="J781" s="200">
        <v>0</v>
      </c>
      <c r="K781" s="200">
        <v>0</v>
      </c>
      <c r="L781" s="200">
        <v>0</v>
      </c>
      <c r="M781" s="200">
        <v>1020239390</v>
      </c>
      <c r="N781" s="200">
        <v>0</v>
      </c>
    </row>
    <row r="782" spans="1:14" x14ac:dyDescent="0.25">
      <c r="A782" s="70" t="s">
        <v>1352</v>
      </c>
      <c r="B782" s="70" t="s">
        <v>1353</v>
      </c>
      <c r="C782" s="70" t="s">
        <v>1354</v>
      </c>
      <c r="D782" s="70" t="s">
        <v>1355</v>
      </c>
      <c r="E782" s="70" t="s">
        <v>1370</v>
      </c>
      <c r="F782" s="70" t="s">
        <v>1371</v>
      </c>
      <c r="G782" s="70" t="s">
        <v>1372</v>
      </c>
      <c r="H782" s="70" t="s">
        <v>1373</v>
      </c>
      <c r="I782" s="200">
        <v>2172996280</v>
      </c>
      <c r="J782" s="200">
        <v>0</v>
      </c>
      <c r="K782" s="200">
        <v>0</v>
      </c>
      <c r="L782" s="200">
        <v>0</v>
      </c>
      <c r="M782" s="200">
        <v>2172996280</v>
      </c>
      <c r="N782" s="200">
        <v>0</v>
      </c>
    </row>
    <row r="783" spans="1:14" x14ac:dyDescent="0.25">
      <c r="A783" s="70" t="s">
        <v>1352</v>
      </c>
      <c r="B783" s="70" t="s">
        <v>1353</v>
      </c>
      <c r="C783" s="70" t="s">
        <v>1354</v>
      </c>
      <c r="D783" s="70" t="s">
        <v>1355</v>
      </c>
      <c r="E783" s="70" t="s">
        <v>1370</v>
      </c>
      <c r="F783" s="70" t="s">
        <v>1371</v>
      </c>
      <c r="G783" s="70" t="s">
        <v>836</v>
      </c>
      <c r="H783" s="70" t="s">
        <v>1982</v>
      </c>
      <c r="I783" s="200">
        <v>32400000000</v>
      </c>
      <c r="J783" s="200">
        <v>0</v>
      </c>
      <c r="K783" s="200">
        <v>0</v>
      </c>
      <c r="L783" s="200">
        <v>0</v>
      </c>
      <c r="M783" s="200">
        <v>32400000000</v>
      </c>
      <c r="N783" s="200">
        <v>0</v>
      </c>
    </row>
    <row r="784" spans="1:14" x14ac:dyDescent="0.25">
      <c r="A784" s="70" t="s">
        <v>1352</v>
      </c>
      <c r="B784" s="70" t="s">
        <v>1353</v>
      </c>
      <c r="C784" s="70" t="s">
        <v>1354</v>
      </c>
      <c r="D784" s="70" t="s">
        <v>1355</v>
      </c>
      <c r="E784" s="70" t="s">
        <v>1370</v>
      </c>
      <c r="F784" s="70" t="s">
        <v>1371</v>
      </c>
      <c r="G784" s="70" t="s">
        <v>602</v>
      </c>
      <c r="H784" s="70" t="s">
        <v>603</v>
      </c>
      <c r="I784" s="200">
        <v>3896713800</v>
      </c>
      <c r="J784" s="200">
        <v>0</v>
      </c>
      <c r="K784" s="200">
        <v>8522304000</v>
      </c>
      <c r="L784" s="200">
        <v>3896713800</v>
      </c>
      <c r="M784" s="200">
        <v>8522304000</v>
      </c>
      <c r="N784" s="200">
        <v>0</v>
      </c>
    </row>
    <row r="785" spans="1:14" x14ac:dyDescent="0.25">
      <c r="A785" s="70" t="s">
        <v>1352</v>
      </c>
      <c r="B785" s="70" t="s">
        <v>1353</v>
      </c>
      <c r="C785" s="70" t="s">
        <v>1354</v>
      </c>
      <c r="D785" s="70" t="s">
        <v>1355</v>
      </c>
      <c r="E785" s="70" t="s">
        <v>1370</v>
      </c>
      <c r="F785" s="70" t="s">
        <v>1371</v>
      </c>
      <c r="G785" s="70" t="s">
        <v>838</v>
      </c>
      <c r="H785" s="70" t="s">
        <v>839</v>
      </c>
      <c r="I785" s="200">
        <v>15000000000</v>
      </c>
      <c r="J785" s="200">
        <v>0</v>
      </c>
      <c r="K785" s="200">
        <v>93060000000</v>
      </c>
      <c r="L785" s="200">
        <v>15000000000</v>
      </c>
      <c r="M785" s="200">
        <v>93060000000</v>
      </c>
      <c r="N785" s="200">
        <v>0</v>
      </c>
    </row>
    <row r="786" spans="1:14" x14ac:dyDescent="0.25">
      <c r="A786" s="70" t="s">
        <v>1352</v>
      </c>
      <c r="B786" s="70" t="s">
        <v>1353</v>
      </c>
      <c r="C786" s="70" t="s">
        <v>1354</v>
      </c>
      <c r="D786" s="70" t="s">
        <v>1355</v>
      </c>
      <c r="E786" s="70" t="s">
        <v>1370</v>
      </c>
      <c r="F786" s="70" t="s">
        <v>1371</v>
      </c>
      <c r="G786" s="70" t="s">
        <v>606</v>
      </c>
      <c r="H786" s="70" t="s">
        <v>607</v>
      </c>
      <c r="I786" s="200">
        <v>61634866240</v>
      </c>
      <c r="J786" s="200">
        <v>0</v>
      </c>
      <c r="K786" s="200">
        <v>86868966400</v>
      </c>
      <c r="L786" s="200">
        <v>148503832640</v>
      </c>
      <c r="M786" s="200">
        <v>0</v>
      </c>
      <c r="N786" s="200">
        <v>0</v>
      </c>
    </row>
    <row r="787" spans="1:14" x14ac:dyDescent="0.25">
      <c r="A787" s="70" t="s">
        <v>1352</v>
      </c>
      <c r="B787" s="70" t="s">
        <v>1353</v>
      </c>
      <c r="C787" s="70" t="s">
        <v>1354</v>
      </c>
      <c r="D787" s="70" t="s">
        <v>1355</v>
      </c>
      <c r="E787" s="70" t="s">
        <v>1370</v>
      </c>
      <c r="F787" s="70" t="s">
        <v>1371</v>
      </c>
      <c r="G787" s="70" t="s">
        <v>608</v>
      </c>
      <c r="H787" s="70" t="s">
        <v>609</v>
      </c>
      <c r="I787" s="200">
        <v>10208881800</v>
      </c>
      <c r="J787" s="200">
        <v>0</v>
      </c>
      <c r="K787" s="200">
        <v>16232000022</v>
      </c>
      <c r="L787" s="200">
        <v>7980831332</v>
      </c>
      <c r="M787" s="200">
        <v>18460050490</v>
      </c>
      <c r="N787" s="200">
        <v>0</v>
      </c>
    </row>
    <row r="788" spans="1:14" x14ac:dyDescent="0.25">
      <c r="A788" s="70" t="s">
        <v>1352</v>
      </c>
      <c r="B788" s="70" t="s">
        <v>1353</v>
      </c>
      <c r="C788" s="70" t="s">
        <v>1354</v>
      </c>
      <c r="D788" s="70" t="s">
        <v>1355</v>
      </c>
      <c r="E788" s="70" t="s">
        <v>1370</v>
      </c>
      <c r="F788" s="70" t="s">
        <v>1371</v>
      </c>
      <c r="G788" s="70" t="s">
        <v>628</v>
      </c>
      <c r="H788" s="70" t="s">
        <v>629</v>
      </c>
      <c r="I788" s="200">
        <v>61566000000</v>
      </c>
      <c r="J788" s="200">
        <v>0</v>
      </c>
      <c r="K788" s="200">
        <v>0</v>
      </c>
      <c r="L788" s="200">
        <v>0</v>
      </c>
      <c r="M788" s="200">
        <v>61566000000</v>
      </c>
      <c r="N788" s="200">
        <v>0</v>
      </c>
    </row>
    <row r="789" spans="1:14" x14ac:dyDescent="0.25">
      <c r="A789" s="70" t="s">
        <v>1352</v>
      </c>
      <c r="B789" s="70" t="s">
        <v>1353</v>
      </c>
      <c r="C789" s="70" t="s">
        <v>1354</v>
      </c>
      <c r="D789" s="70" t="s">
        <v>1355</v>
      </c>
      <c r="E789" s="70" t="s">
        <v>1370</v>
      </c>
      <c r="F789" s="70" t="s">
        <v>1371</v>
      </c>
      <c r="G789" s="70" t="s">
        <v>632</v>
      </c>
      <c r="H789" s="70" t="s">
        <v>633</v>
      </c>
      <c r="I789" s="200">
        <v>34835695648</v>
      </c>
      <c r="J789" s="200">
        <v>0</v>
      </c>
      <c r="K789" s="200">
        <v>38367716800</v>
      </c>
      <c r="L789" s="200">
        <v>0</v>
      </c>
      <c r="M789" s="200">
        <v>73203412448</v>
      </c>
      <c r="N789" s="200">
        <v>0</v>
      </c>
    </row>
    <row r="790" spans="1:14" x14ac:dyDescent="0.25">
      <c r="A790" s="70" t="s">
        <v>1352</v>
      </c>
      <c r="B790" s="70" t="s">
        <v>1353</v>
      </c>
      <c r="C790" s="70" t="s">
        <v>1354</v>
      </c>
      <c r="D790" s="70" t="s">
        <v>1355</v>
      </c>
      <c r="E790" s="70" t="s">
        <v>1370</v>
      </c>
      <c r="F790" s="70" t="s">
        <v>1371</v>
      </c>
      <c r="G790" s="70" t="s">
        <v>634</v>
      </c>
      <c r="H790" s="70" t="s">
        <v>635</v>
      </c>
      <c r="I790" s="200">
        <v>443387500000</v>
      </c>
      <c r="J790" s="200">
        <v>0</v>
      </c>
      <c r="K790" s="200">
        <v>0</v>
      </c>
      <c r="L790" s="200">
        <v>0</v>
      </c>
      <c r="M790" s="200">
        <v>443387500000</v>
      </c>
      <c r="N790" s="200">
        <v>0</v>
      </c>
    </row>
    <row r="791" spans="1:14" x14ac:dyDescent="0.25">
      <c r="A791" s="70" t="s">
        <v>1352</v>
      </c>
      <c r="B791" s="70" t="s">
        <v>1353</v>
      </c>
      <c r="C791" s="70" t="s">
        <v>1354</v>
      </c>
      <c r="D791" s="70" t="s">
        <v>1355</v>
      </c>
      <c r="E791" s="70" t="s">
        <v>1370</v>
      </c>
      <c r="F791" s="70" t="s">
        <v>1371</v>
      </c>
      <c r="G791" s="70" t="s">
        <v>687</v>
      </c>
      <c r="H791" s="70" t="s">
        <v>688</v>
      </c>
      <c r="I791" s="200">
        <v>1093596000</v>
      </c>
      <c r="J791" s="200">
        <v>0</v>
      </c>
      <c r="K791" s="200">
        <v>7627276258</v>
      </c>
      <c r="L791" s="200">
        <v>0</v>
      </c>
      <c r="M791" s="200">
        <v>8720872258</v>
      </c>
      <c r="N791" s="200">
        <v>0</v>
      </c>
    </row>
    <row r="792" spans="1:14" x14ac:dyDescent="0.25">
      <c r="A792" s="70" t="s">
        <v>1352</v>
      </c>
      <c r="B792" s="70" t="s">
        <v>1353</v>
      </c>
      <c r="C792" s="70" t="s">
        <v>1354</v>
      </c>
      <c r="D792" s="70" t="s">
        <v>1355</v>
      </c>
      <c r="E792" s="70" t="s">
        <v>1370</v>
      </c>
      <c r="F792" s="70" t="s">
        <v>1371</v>
      </c>
      <c r="G792" s="70" t="s">
        <v>522</v>
      </c>
      <c r="H792" s="70" t="s">
        <v>523</v>
      </c>
      <c r="I792" s="200">
        <v>243943452600</v>
      </c>
      <c r="J792" s="200">
        <v>0</v>
      </c>
      <c r="K792" s="200">
        <v>0</v>
      </c>
      <c r="L792" s="200">
        <v>0</v>
      </c>
      <c r="M792" s="200">
        <v>243943452600</v>
      </c>
      <c r="N792" s="200">
        <v>0</v>
      </c>
    </row>
    <row r="793" spans="1:14" x14ac:dyDescent="0.25">
      <c r="A793" s="70" t="s">
        <v>1352</v>
      </c>
      <c r="B793" s="70" t="s">
        <v>1353</v>
      </c>
      <c r="C793" s="70" t="s">
        <v>1354</v>
      </c>
      <c r="D793" s="70" t="s">
        <v>1355</v>
      </c>
      <c r="E793" s="70" t="s">
        <v>1370</v>
      </c>
      <c r="F793" s="70" t="s">
        <v>1371</v>
      </c>
      <c r="G793" s="70" t="s">
        <v>713</v>
      </c>
      <c r="H793" s="70" t="s">
        <v>714</v>
      </c>
      <c r="I793" s="200">
        <v>77640800</v>
      </c>
      <c r="J793" s="200">
        <v>0</v>
      </c>
      <c r="K793" s="200">
        <v>0</v>
      </c>
      <c r="L793" s="200">
        <v>0</v>
      </c>
      <c r="M793" s="200">
        <v>77640800</v>
      </c>
      <c r="N793" s="200">
        <v>0</v>
      </c>
    </row>
    <row r="794" spans="1:14" x14ac:dyDescent="0.25">
      <c r="A794" s="70" t="s">
        <v>1352</v>
      </c>
      <c r="B794" s="70" t="s">
        <v>1353</v>
      </c>
      <c r="C794" s="70" t="s">
        <v>1354</v>
      </c>
      <c r="D794" s="70" t="s">
        <v>1355</v>
      </c>
      <c r="E794" s="70" t="s">
        <v>1370</v>
      </c>
      <c r="F794" s="70" t="s">
        <v>1371</v>
      </c>
      <c r="G794" s="70" t="s">
        <v>669</v>
      </c>
      <c r="H794" s="70" t="s">
        <v>670</v>
      </c>
      <c r="I794" s="200">
        <v>1253779507</v>
      </c>
      <c r="J794" s="200">
        <v>460000000</v>
      </c>
      <c r="K794" s="200">
        <v>0</v>
      </c>
      <c r="L794" s="200">
        <v>0</v>
      </c>
      <c r="M794" s="200">
        <v>793779507</v>
      </c>
      <c r="N794" s="200">
        <v>0</v>
      </c>
    </row>
    <row r="795" spans="1:14" x14ac:dyDescent="0.25">
      <c r="A795" s="70" t="s">
        <v>1352</v>
      </c>
      <c r="B795" s="70" t="s">
        <v>1353</v>
      </c>
      <c r="C795" s="70" t="s">
        <v>1354</v>
      </c>
      <c r="D795" s="70" t="s">
        <v>1355</v>
      </c>
      <c r="E795" s="70" t="s">
        <v>1370</v>
      </c>
      <c r="F795" s="70" t="s">
        <v>1371</v>
      </c>
      <c r="G795" s="70" t="s">
        <v>691</v>
      </c>
      <c r="H795" s="70" t="s">
        <v>692</v>
      </c>
      <c r="I795" s="200">
        <v>300000000</v>
      </c>
      <c r="J795" s="200">
        <v>0</v>
      </c>
      <c r="K795" s="200">
        <v>0</v>
      </c>
      <c r="L795" s="200">
        <v>0</v>
      </c>
      <c r="M795" s="200">
        <v>300000000</v>
      </c>
      <c r="N795" s="200">
        <v>0</v>
      </c>
    </row>
    <row r="796" spans="1:14" x14ac:dyDescent="0.25">
      <c r="A796" s="70" t="s">
        <v>1352</v>
      </c>
      <c r="B796" s="70" t="s">
        <v>1353</v>
      </c>
      <c r="C796" s="70" t="s">
        <v>1354</v>
      </c>
      <c r="D796" s="70" t="s">
        <v>1355</v>
      </c>
      <c r="E796" s="70" t="s">
        <v>1370</v>
      </c>
      <c r="F796" s="70" t="s">
        <v>1371</v>
      </c>
      <c r="G796" s="70" t="s">
        <v>616</v>
      </c>
      <c r="H796" s="70" t="s">
        <v>617</v>
      </c>
      <c r="I796" s="200">
        <v>368011250</v>
      </c>
      <c r="J796" s="200">
        <v>0</v>
      </c>
      <c r="K796" s="200">
        <v>0</v>
      </c>
      <c r="L796" s="200">
        <v>0</v>
      </c>
      <c r="M796" s="200">
        <v>368011250</v>
      </c>
      <c r="N796" s="200">
        <v>0</v>
      </c>
    </row>
    <row r="797" spans="1:14" x14ac:dyDescent="0.25">
      <c r="A797" s="70" t="s">
        <v>1352</v>
      </c>
      <c r="B797" s="70" t="s">
        <v>1353</v>
      </c>
      <c r="C797" s="70" t="s">
        <v>1354</v>
      </c>
      <c r="D797" s="70" t="s">
        <v>1355</v>
      </c>
      <c r="E797" s="70" t="s">
        <v>1370</v>
      </c>
      <c r="F797" s="70" t="s">
        <v>1371</v>
      </c>
      <c r="G797" s="70" t="s">
        <v>524</v>
      </c>
      <c r="H797" s="70" t="s">
        <v>525</v>
      </c>
      <c r="I797" s="200">
        <v>420000000</v>
      </c>
      <c r="J797" s="200">
        <v>0</v>
      </c>
      <c r="K797" s="200">
        <v>0</v>
      </c>
      <c r="L797" s="200">
        <v>0</v>
      </c>
      <c r="M797" s="200">
        <v>420000000</v>
      </c>
      <c r="N797" s="200">
        <v>0</v>
      </c>
    </row>
    <row r="798" spans="1:14" x14ac:dyDescent="0.25">
      <c r="A798" s="70" t="s">
        <v>1352</v>
      </c>
      <c r="B798" s="70" t="s">
        <v>1353</v>
      </c>
      <c r="C798" s="70" t="s">
        <v>1354</v>
      </c>
      <c r="D798" s="70" t="s">
        <v>1355</v>
      </c>
      <c r="E798" s="70" t="s">
        <v>1370</v>
      </c>
      <c r="F798" s="70" t="s">
        <v>1371</v>
      </c>
      <c r="G798" s="70" t="s">
        <v>671</v>
      </c>
      <c r="H798" s="70" t="s">
        <v>672</v>
      </c>
      <c r="I798" s="200">
        <v>90000000</v>
      </c>
      <c r="J798" s="200">
        <v>0</v>
      </c>
      <c r="K798" s="200">
        <v>0</v>
      </c>
      <c r="L798" s="200">
        <v>0</v>
      </c>
      <c r="M798" s="200">
        <v>90000000</v>
      </c>
      <c r="N798" s="200">
        <v>0</v>
      </c>
    </row>
    <row r="799" spans="1:14" x14ac:dyDescent="0.25">
      <c r="A799" s="70" t="s">
        <v>1352</v>
      </c>
      <c r="B799" s="70" t="s">
        <v>1353</v>
      </c>
      <c r="C799" s="70" t="s">
        <v>1354</v>
      </c>
      <c r="D799" s="70" t="s">
        <v>1355</v>
      </c>
      <c r="E799" s="70" t="s">
        <v>1370</v>
      </c>
      <c r="F799" s="70" t="s">
        <v>1371</v>
      </c>
      <c r="G799" s="70" t="s">
        <v>644</v>
      </c>
      <c r="H799" s="70" t="s">
        <v>645</v>
      </c>
      <c r="I799" s="200">
        <v>34375000000</v>
      </c>
      <c r="J799" s="200">
        <v>0</v>
      </c>
      <c r="K799" s="200">
        <v>0</v>
      </c>
      <c r="L799" s="200">
        <v>34375000000</v>
      </c>
      <c r="M799" s="200">
        <v>0</v>
      </c>
      <c r="N799" s="200">
        <v>0</v>
      </c>
    </row>
    <row r="800" spans="1:14" x14ac:dyDescent="0.25">
      <c r="A800" s="70" t="s">
        <v>1352</v>
      </c>
      <c r="B800" s="70" t="s">
        <v>1353</v>
      </c>
      <c r="C800" s="70" t="s">
        <v>1354</v>
      </c>
      <c r="D800" s="70" t="s">
        <v>1355</v>
      </c>
      <c r="E800" s="70" t="s">
        <v>1370</v>
      </c>
      <c r="F800" s="70" t="s">
        <v>1371</v>
      </c>
      <c r="G800" s="70" t="s">
        <v>646</v>
      </c>
      <c r="H800" s="70" t="s">
        <v>647</v>
      </c>
      <c r="I800" s="200">
        <v>67490798000</v>
      </c>
      <c r="J800" s="200">
        <v>0</v>
      </c>
      <c r="K800" s="200">
        <v>8420860312</v>
      </c>
      <c r="L800" s="200">
        <v>0</v>
      </c>
      <c r="M800" s="200">
        <v>75911658312</v>
      </c>
      <c r="N800" s="200">
        <v>0</v>
      </c>
    </row>
    <row r="801" spans="1:14" x14ac:dyDescent="0.25">
      <c r="A801" s="70" t="s">
        <v>1352</v>
      </c>
      <c r="B801" s="70" t="s">
        <v>1353</v>
      </c>
      <c r="C801" s="70" t="s">
        <v>1354</v>
      </c>
      <c r="D801" s="70" t="s">
        <v>1355</v>
      </c>
      <c r="E801" s="70" t="s">
        <v>1370</v>
      </c>
      <c r="F801" s="70" t="s">
        <v>1371</v>
      </c>
      <c r="G801" s="70" t="s">
        <v>648</v>
      </c>
      <c r="H801" s="70" t="s">
        <v>649</v>
      </c>
      <c r="I801" s="200">
        <v>49606200000</v>
      </c>
      <c r="J801" s="200">
        <v>0</v>
      </c>
      <c r="K801" s="200">
        <v>41013000000</v>
      </c>
      <c r="L801" s="200">
        <v>0</v>
      </c>
      <c r="M801" s="200">
        <v>90619200000</v>
      </c>
      <c r="N801" s="200">
        <v>0</v>
      </c>
    </row>
    <row r="802" spans="1:14" x14ac:dyDescent="0.25">
      <c r="A802" s="70" t="s">
        <v>1352</v>
      </c>
      <c r="B802" s="70" t="s">
        <v>1353</v>
      </c>
      <c r="C802" s="70" t="s">
        <v>1354</v>
      </c>
      <c r="D802" s="70" t="s">
        <v>1355</v>
      </c>
      <c r="E802" s="70" t="s">
        <v>1370</v>
      </c>
      <c r="F802" s="70" t="s">
        <v>1371</v>
      </c>
      <c r="G802" s="70" t="s">
        <v>906</v>
      </c>
      <c r="H802" s="70" t="s">
        <v>907</v>
      </c>
      <c r="I802" s="200">
        <v>0</v>
      </c>
      <c r="J802" s="200">
        <v>0</v>
      </c>
      <c r="K802" s="200">
        <v>10000000000</v>
      </c>
      <c r="L802" s="200">
        <v>10000000000</v>
      </c>
      <c r="M802" s="200">
        <v>0</v>
      </c>
      <c r="N802" s="200">
        <v>0</v>
      </c>
    </row>
    <row r="803" spans="1:14" x14ac:dyDescent="0.25">
      <c r="A803" s="70" t="s">
        <v>1352</v>
      </c>
      <c r="B803" s="70" t="s">
        <v>1353</v>
      </c>
      <c r="C803" s="70" t="s">
        <v>1354</v>
      </c>
      <c r="D803" s="70" t="s">
        <v>1355</v>
      </c>
      <c r="E803" s="70" t="s">
        <v>1370</v>
      </c>
      <c r="F803" s="70" t="s">
        <v>1371</v>
      </c>
      <c r="G803" s="70" t="s">
        <v>1378</v>
      </c>
      <c r="H803" s="70" t="s">
        <v>1379</v>
      </c>
      <c r="I803" s="200">
        <v>420000000</v>
      </c>
      <c r="J803" s="200">
        <v>0</v>
      </c>
      <c r="K803" s="200">
        <v>0</v>
      </c>
      <c r="L803" s="200">
        <v>0</v>
      </c>
      <c r="M803" s="200">
        <v>420000000</v>
      </c>
      <c r="N803" s="200">
        <v>0</v>
      </c>
    </row>
    <row r="804" spans="1:14" x14ac:dyDescent="0.25">
      <c r="A804" s="70" t="s">
        <v>1352</v>
      </c>
      <c r="B804" s="70" t="s">
        <v>1353</v>
      </c>
      <c r="C804" s="70" t="s">
        <v>1354</v>
      </c>
      <c r="D804" s="70" t="s">
        <v>1355</v>
      </c>
      <c r="E804" s="70" t="s">
        <v>1370</v>
      </c>
      <c r="F804" s="70" t="s">
        <v>1371</v>
      </c>
      <c r="G804" s="70" t="s">
        <v>656</v>
      </c>
      <c r="H804" s="70" t="s">
        <v>657</v>
      </c>
      <c r="I804" s="200">
        <v>109439936156</v>
      </c>
      <c r="J804" s="200">
        <v>0</v>
      </c>
      <c r="K804" s="200">
        <v>0</v>
      </c>
      <c r="L804" s="200">
        <v>0</v>
      </c>
      <c r="M804" s="200">
        <v>109439936156</v>
      </c>
      <c r="N804" s="200">
        <v>0</v>
      </c>
    </row>
    <row r="805" spans="1:14" x14ac:dyDescent="0.25">
      <c r="A805" s="70" t="s">
        <v>1352</v>
      </c>
      <c r="B805" s="70" t="s">
        <v>1353</v>
      </c>
      <c r="C805" s="70" t="s">
        <v>1354</v>
      </c>
      <c r="D805" s="70" t="s">
        <v>1355</v>
      </c>
      <c r="E805" s="70" t="s">
        <v>1370</v>
      </c>
      <c r="F805" s="70" t="s">
        <v>1371</v>
      </c>
      <c r="G805" s="70" t="s">
        <v>1380</v>
      </c>
      <c r="H805" s="70" t="s">
        <v>1381</v>
      </c>
      <c r="I805" s="200">
        <v>36957800000</v>
      </c>
      <c r="J805" s="200">
        <v>0</v>
      </c>
      <c r="K805" s="200">
        <v>0</v>
      </c>
      <c r="L805" s="200">
        <v>0</v>
      </c>
      <c r="M805" s="200">
        <v>36957800000</v>
      </c>
      <c r="N805" s="200">
        <v>0</v>
      </c>
    </row>
    <row r="806" spans="1:14" x14ac:dyDescent="0.25">
      <c r="A806" s="70" t="s">
        <v>1352</v>
      </c>
      <c r="B806" s="70" t="s">
        <v>1353</v>
      </c>
      <c r="C806" s="70" t="s">
        <v>1354</v>
      </c>
      <c r="D806" s="70" t="s">
        <v>1355</v>
      </c>
      <c r="E806" s="70" t="s">
        <v>1370</v>
      </c>
      <c r="F806" s="70" t="s">
        <v>1371</v>
      </c>
      <c r="G806" s="70" t="s">
        <v>1382</v>
      </c>
      <c r="H806" s="70" t="s">
        <v>1383</v>
      </c>
      <c r="I806" s="200">
        <v>134000000000</v>
      </c>
      <c r="J806" s="200">
        <v>0</v>
      </c>
      <c r="K806" s="200">
        <v>0</v>
      </c>
      <c r="L806" s="200">
        <v>0</v>
      </c>
      <c r="M806" s="200">
        <v>134000000000</v>
      </c>
      <c r="N806" s="200">
        <v>0</v>
      </c>
    </row>
    <row r="807" spans="1:14" x14ac:dyDescent="0.25">
      <c r="A807" s="70" t="s">
        <v>1352</v>
      </c>
      <c r="B807" s="70" t="s">
        <v>1353</v>
      </c>
      <c r="C807" s="70" t="s">
        <v>1354</v>
      </c>
      <c r="D807" s="70" t="s">
        <v>1355</v>
      </c>
      <c r="E807" s="70" t="s">
        <v>1370</v>
      </c>
      <c r="F807" s="70" t="s">
        <v>1371</v>
      </c>
      <c r="G807" s="70" t="s">
        <v>1384</v>
      </c>
      <c r="H807" s="70" t="s">
        <v>1385</v>
      </c>
      <c r="I807" s="200">
        <v>170700000000</v>
      </c>
      <c r="J807" s="200">
        <v>0</v>
      </c>
      <c r="K807" s="200">
        <v>0</v>
      </c>
      <c r="L807" s="200">
        <v>170700000000</v>
      </c>
      <c r="M807" s="200">
        <v>0</v>
      </c>
      <c r="N807" s="200">
        <v>0</v>
      </c>
    </row>
    <row r="808" spans="1:14" x14ac:dyDescent="0.25">
      <c r="A808" s="70" t="s">
        <v>1352</v>
      </c>
      <c r="B808" s="70" t="s">
        <v>1353</v>
      </c>
      <c r="C808" s="70" t="s">
        <v>1354</v>
      </c>
      <c r="D808" s="70" t="s">
        <v>1355</v>
      </c>
      <c r="E808" s="70" t="s">
        <v>1370</v>
      </c>
      <c r="F808" s="70" t="s">
        <v>1371</v>
      </c>
      <c r="G808" s="70" t="s">
        <v>715</v>
      </c>
      <c r="H808" s="70" t="s">
        <v>716</v>
      </c>
      <c r="I808" s="200">
        <v>2700000000</v>
      </c>
      <c r="J808" s="200">
        <v>0</v>
      </c>
      <c r="K808" s="200">
        <v>0</v>
      </c>
      <c r="L808" s="200">
        <v>0</v>
      </c>
      <c r="M808" s="200">
        <v>2700000000</v>
      </c>
      <c r="N808" s="200">
        <v>0</v>
      </c>
    </row>
    <row r="809" spans="1:14" x14ac:dyDescent="0.25">
      <c r="A809" s="70" t="s">
        <v>1352</v>
      </c>
      <c r="B809" s="70" t="s">
        <v>1353</v>
      </c>
      <c r="C809" s="70" t="s">
        <v>1354</v>
      </c>
      <c r="D809" s="70" t="s">
        <v>1355</v>
      </c>
      <c r="E809" s="70" t="s">
        <v>1370</v>
      </c>
      <c r="F809" s="70" t="s">
        <v>1371</v>
      </c>
      <c r="G809" s="70" t="s">
        <v>1859</v>
      </c>
      <c r="H809" s="70" t="s">
        <v>1860</v>
      </c>
      <c r="I809" s="200">
        <v>0</v>
      </c>
      <c r="J809" s="200">
        <v>0</v>
      </c>
      <c r="K809" s="200">
        <v>18091266018</v>
      </c>
      <c r="L809" s="200">
        <v>0</v>
      </c>
      <c r="M809" s="200">
        <v>18091266018</v>
      </c>
      <c r="N809" s="200">
        <v>0</v>
      </c>
    </row>
    <row r="810" spans="1:14" x14ac:dyDescent="0.25">
      <c r="A810" s="70" t="s">
        <v>1352</v>
      </c>
      <c r="B810" s="70" t="s">
        <v>1353</v>
      </c>
      <c r="C810" s="70" t="s">
        <v>1354</v>
      </c>
      <c r="D810" s="70" t="s">
        <v>1355</v>
      </c>
      <c r="E810" s="70" t="s">
        <v>1370</v>
      </c>
      <c r="F810" s="70" t="s">
        <v>1371</v>
      </c>
      <c r="G810" s="70" t="s">
        <v>1861</v>
      </c>
      <c r="H810" s="70" t="s">
        <v>1862</v>
      </c>
      <c r="I810" s="200">
        <v>0</v>
      </c>
      <c r="J810" s="200">
        <v>0</v>
      </c>
      <c r="K810" s="200">
        <v>25553976380</v>
      </c>
      <c r="L810" s="200">
        <v>3849866600</v>
      </c>
      <c r="M810" s="200">
        <v>21704109780</v>
      </c>
      <c r="N810" s="200">
        <v>0</v>
      </c>
    </row>
    <row r="811" spans="1:14" x14ac:dyDescent="0.25">
      <c r="A811" s="70" t="s">
        <v>1352</v>
      </c>
      <c r="B811" s="70" t="s">
        <v>1353</v>
      </c>
      <c r="C811" s="70" t="s">
        <v>1354</v>
      </c>
      <c r="D811" s="70" t="s">
        <v>1355</v>
      </c>
      <c r="E811" s="70" t="s">
        <v>1370</v>
      </c>
      <c r="F811" s="70" t="s">
        <v>1371</v>
      </c>
      <c r="G811" s="70" t="s">
        <v>1863</v>
      </c>
      <c r="H811" s="70" t="s">
        <v>1864</v>
      </c>
      <c r="I811" s="200">
        <v>0</v>
      </c>
      <c r="J811" s="200">
        <v>0</v>
      </c>
      <c r="K811" s="200">
        <v>18511472133</v>
      </c>
      <c r="L811" s="200">
        <v>6170490711</v>
      </c>
      <c r="M811" s="200">
        <v>12340981422</v>
      </c>
      <c r="N811" s="200">
        <v>0</v>
      </c>
    </row>
    <row r="812" spans="1:14" x14ac:dyDescent="0.25">
      <c r="A812" s="70" t="s">
        <v>1352</v>
      </c>
      <c r="B812" s="70" t="s">
        <v>1353</v>
      </c>
      <c r="C812" s="70" t="s">
        <v>1354</v>
      </c>
      <c r="D812" s="70" t="s">
        <v>1355</v>
      </c>
      <c r="E812" s="70" t="s">
        <v>1370</v>
      </c>
      <c r="F812" s="70" t="s">
        <v>1371</v>
      </c>
      <c r="G812" s="70" t="s">
        <v>2122</v>
      </c>
      <c r="H812" s="70" t="s">
        <v>2123</v>
      </c>
      <c r="I812" s="200">
        <v>0</v>
      </c>
      <c r="J812" s="200">
        <v>0</v>
      </c>
      <c r="K812" s="200">
        <v>37728689006</v>
      </c>
      <c r="L812" s="200">
        <v>0</v>
      </c>
      <c r="M812" s="200">
        <v>37728689006</v>
      </c>
      <c r="N812" s="200">
        <v>0</v>
      </c>
    </row>
    <row r="813" spans="1:14" x14ac:dyDescent="0.25">
      <c r="A813" s="70" t="s">
        <v>1352</v>
      </c>
      <c r="B813" s="70" t="s">
        <v>1353</v>
      </c>
      <c r="C813" s="70" t="s">
        <v>1354</v>
      </c>
      <c r="D813" s="70" t="s">
        <v>1355</v>
      </c>
      <c r="E813" s="70" t="s">
        <v>1370</v>
      </c>
      <c r="F813" s="70" t="s">
        <v>1371</v>
      </c>
      <c r="G813" s="70" t="s">
        <v>1865</v>
      </c>
      <c r="H813" s="70" t="s">
        <v>1866</v>
      </c>
      <c r="I813" s="200">
        <v>0</v>
      </c>
      <c r="J813" s="200">
        <v>0</v>
      </c>
      <c r="K813" s="200">
        <v>37500000000</v>
      </c>
      <c r="L813" s="200">
        <v>0</v>
      </c>
      <c r="M813" s="200">
        <v>37500000000</v>
      </c>
      <c r="N813" s="200">
        <v>0</v>
      </c>
    </row>
    <row r="814" spans="1:14" x14ac:dyDescent="0.25">
      <c r="A814" s="70" t="s">
        <v>1352</v>
      </c>
      <c r="B814" s="70" t="s">
        <v>1353</v>
      </c>
      <c r="C814" s="70" t="s">
        <v>1354</v>
      </c>
      <c r="D814" s="70" t="s">
        <v>1355</v>
      </c>
      <c r="E814" s="70" t="s">
        <v>1370</v>
      </c>
      <c r="F814" s="70" t="s">
        <v>1371</v>
      </c>
      <c r="G814" s="70" t="s">
        <v>1867</v>
      </c>
      <c r="H814" s="70" t="s">
        <v>1868</v>
      </c>
      <c r="I814" s="200">
        <v>0</v>
      </c>
      <c r="J814" s="200">
        <v>0</v>
      </c>
      <c r="K814" s="200">
        <v>3120000000</v>
      </c>
      <c r="L814" s="200">
        <v>3120000000</v>
      </c>
      <c r="M814" s="200">
        <v>0</v>
      </c>
      <c r="N814" s="200">
        <v>0</v>
      </c>
    </row>
    <row r="815" spans="1:14" x14ac:dyDescent="0.25">
      <c r="A815" s="70" t="s">
        <v>1352</v>
      </c>
      <c r="B815" s="70" t="s">
        <v>1353</v>
      </c>
      <c r="C815" s="70" t="s">
        <v>1354</v>
      </c>
      <c r="D815" s="70" t="s">
        <v>1355</v>
      </c>
      <c r="E815" s="70" t="s">
        <v>1370</v>
      </c>
      <c r="F815" s="70" t="s">
        <v>1371</v>
      </c>
      <c r="G815" s="70" t="s">
        <v>1869</v>
      </c>
      <c r="H815" s="70" t="s">
        <v>1870</v>
      </c>
      <c r="I815" s="200">
        <v>0</v>
      </c>
      <c r="J815" s="200">
        <v>0</v>
      </c>
      <c r="K815" s="200">
        <v>1847071084</v>
      </c>
      <c r="L815" s="200">
        <v>0</v>
      </c>
      <c r="M815" s="200">
        <v>1847071084</v>
      </c>
      <c r="N815" s="200">
        <v>0</v>
      </c>
    </row>
    <row r="816" spans="1:14" x14ac:dyDescent="0.25">
      <c r="A816" s="70" t="s">
        <v>1352</v>
      </c>
      <c r="B816" s="70" t="s">
        <v>1353</v>
      </c>
      <c r="C816" s="70" t="s">
        <v>1354</v>
      </c>
      <c r="D816" s="70" t="s">
        <v>1355</v>
      </c>
      <c r="E816" s="70" t="s">
        <v>1370</v>
      </c>
      <c r="F816" s="70" t="s">
        <v>1371</v>
      </c>
      <c r="G816" s="70" t="s">
        <v>1873</v>
      </c>
      <c r="H816" s="70" t="s">
        <v>1874</v>
      </c>
      <c r="I816" s="200">
        <v>0</v>
      </c>
      <c r="J816" s="200">
        <v>0</v>
      </c>
      <c r="K816" s="200">
        <v>66329924400</v>
      </c>
      <c r="L816" s="200">
        <v>0</v>
      </c>
      <c r="M816" s="200">
        <v>66329924400</v>
      </c>
      <c r="N816" s="200">
        <v>0</v>
      </c>
    </row>
    <row r="817" spans="1:14" x14ac:dyDescent="0.25">
      <c r="A817" s="70" t="s">
        <v>1352</v>
      </c>
      <c r="B817" s="70" t="s">
        <v>1353</v>
      </c>
      <c r="C817" s="70" t="s">
        <v>1354</v>
      </c>
      <c r="D817" s="70" t="s">
        <v>1355</v>
      </c>
      <c r="E817" s="70" t="s">
        <v>1370</v>
      </c>
      <c r="F817" s="70" t="s">
        <v>1371</v>
      </c>
      <c r="G817" s="70" t="s">
        <v>1875</v>
      </c>
      <c r="H817" s="70" t="s">
        <v>1876</v>
      </c>
      <c r="I817" s="200">
        <v>0</v>
      </c>
      <c r="J817" s="200">
        <v>0</v>
      </c>
      <c r="K817" s="200">
        <v>6860109375</v>
      </c>
      <c r="L817" s="200">
        <v>0</v>
      </c>
      <c r="M817" s="200">
        <v>6860109375</v>
      </c>
      <c r="N817" s="200">
        <v>0</v>
      </c>
    </row>
    <row r="818" spans="1:14" x14ac:dyDescent="0.25">
      <c r="A818" s="70" t="s">
        <v>1352</v>
      </c>
      <c r="B818" s="70" t="s">
        <v>1353</v>
      </c>
      <c r="C818" s="70" t="s">
        <v>1354</v>
      </c>
      <c r="D818" s="70" t="s">
        <v>1355</v>
      </c>
      <c r="E818" s="70" t="s">
        <v>1370</v>
      </c>
      <c r="F818" s="70" t="s">
        <v>1371</v>
      </c>
      <c r="G818" s="70" t="s">
        <v>1877</v>
      </c>
      <c r="H818" s="70" t="s">
        <v>1878</v>
      </c>
      <c r="I818" s="200">
        <v>0</v>
      </c>
      <c r="J818" s="200">
        <v>0</v>
      </c>
      <c r="K818" s="200">
        <v>5858000000</v>
      </c>
      <c r="L818" s="200">
        <v>0</v>
      </c>
      <c r="M818" s="200">
        <v>5858000000</v>
      </c>
      <c r="N818" s="200">
        <v>0</v>
      </c>
    </row>
    <row r="819" spans="1:14" x14ac:dyDescent="0.25">
      <c r="A819" s="70" t="s">
        <v>1352</v>
      </c>
      <c r="B819" s="70" t="s">
        <v>1353</v>
      </c>
      <c r="C819" s="70" t="s">
        <v>1354</v>
      </c>
      <c r="D819" s="70" t="s">
        <v>1355</v>
      </c>
      <c r="E819" s="70" t="s">
        <v>1370</v>
      </c>
      <c r="F819" s="70" t="s">
        <v>1371</v>
      </c>
      <c r="G819" s="70" t="s">
        <v>1881</v>
      </c>
      <c r="H819" s="70" t="s">
        <v>1882</v>
      </c>
      <c r="I819" s="200">
        <v>0</v>
      </c>
      <c r="J819" s="200">
        <v>0</v>
      </c>
      <c r="K819" s="200">
        <v>5847850000</v>
      </c>
      <c r="L819" s="200">
        <v>0</v>
      </c>
      <c r="M819" s="200">
        <v>5847850000</v>
      </c>
      <c r="N819" s="200">
        <v>0</v>
      </c>
    </row>
    <row r="820" spans="1:14" x14ac:dyDescent="0.25">
      <c r="A820" s="70" t="s">
        <v>1352</v>
      </c>
      <c r="B820" s="70" t="s">
        <v>1353</v>
      </c>
      <c r="C820" s="70" t="s">
        <v>1354</v>
      </c>
      <c r="D820" s="70" t="s">
        <v>1355</v>
      </c>
      <c r="E820" s="70" t="s">
        <v>1370</v>
      </c>
      <c r="F820" s="70" t="s">
        <v>1371</v>
      </c>
      <c r="G820" s="70" t="s">
        <v>1922</v>
      </c>
      <c r="H820" s="70" t="s">
        <v>1923</v>
      </c>
      <c r="I820" s="200">
        <v>0</v>
      </c>
      <c r="J820" s="200">
        <v>0</v>
      </c>
      <c r="K820" s="200">
        <v>250000000</v>
      </c>
      <c r="L820" s="200">
        <v>0</v>
      </c>
      <c r="M820" s="200">
        <v>250000000</v>
      </c>
      <c r="N820" s="200">
        <v>0</v>
      </c>
    </row>
    <row r="821" spans="1:14" x14ac:dyDescent="0.25">
      <c r="A821" s="70" t="s">
        <v>1352</v>
      </c>
      <c r="B821" s="70" t="s">
        <v>1353</v>
      </c>
      <c r="C821" s="70" t="s">
        <v>1354</v>
      </c>
      <c r="D821" s="70" t="s">
        <v>1355</v>
      </c>
      <c r="E821" s="70" t="s">
        <v>1370</v>
      </c>
      <c r="F821" s="70" t="s">
        <v>1371</v>
      </c>
      <c r="G821" s="70" t="s">
        <v>1885</v>
      </c>
      <c r="H821" s="70" t="s">
        <v>1886</v>
      </c>
      <c r="I821" s="200">
        <v>0</v>
      </c>
      <c r="J821" s="200">
        <v>0</v>
      </c>
      <c r="K821" s="200">
        <v>36900000000</v>
      </c>
      <c r="L821" s="200">
        <v>0</v>
      </c>
      <c r="M821" s="200">
        <v>36900000000</v>
      </c>
      <c r="N821" s="200">
        <v>0</v>
      </c>
    </row>
    <row r="822" spans="1:14" x14ac:dyDescent="0.25">
      <c r="A822" s="70" t="s">
        <v>1352</v>
      </c>
      <c r="B822" s="70" t="s">
        <v>1353</v>
      </c>
      <c r="C822" s="70" t="s">
        <v>1354</v>
      </c>
      <c r="D822" s="70" t="s">
        <v>1355</v>
      </c>
      <c r="E822" s="70" t="s">
        <v>1370</v>
      </c>
      <c r="F822" s="70" t="s">
        <v>1371</v>
      </c>
      <c r="G822" s="70" t="s">
        <v>1887</v>
      </c>
      <c r="H822" s="70" t="s">
        <v>1888</v>
      </c>
      <c r="I822" s="200">
        <v>0</v>
      </c>
      <c r="J822" s="200">
        <v>0</v>
      </c>
      <c r="K822" s="200">
        <v>31189200000</v>
      </c>
      <c r="L822" s="200">
        <v>0</v>
      </c>
      <c r="M822" s="200">
        <v>31189200000</v>
      </c>
      <c r="N822" s="200">
        <v>0</v>
      </c>
    </row>
    <row r="823" spans="1:14" x14ac:dyDescent="0.25">
      <c r="A823" s="70" t="s">
        <v>1352</v>
      </c>
      <c r="B823" s="70" t="s">
        <v>1353</v>
      </c>
      <c r="C823" s="70" t="s">
        <v>1354</v>
      </c>
      <c r="D823" s="70" t="s">
        <v>1355</v>
      </c>
      <c r="E823" s="70" t="s">
        <v>1370</v>
      </c>
      <c r="F823" s="70" t="s">
        <v>1371</v>
      </c>
      <c r="G823" s="70" t="s">
        <v>2124</v>
      </c>
      <c r="H823" s="70" t="s">
        <v>2125</v>
      </c>
      <c r="I823" s="200">
        <v>0</v>
      </c>
      <c r="J823" s="200">
        <v>0</v>
      </c>
      <c r="K823" s="200">
        <v>78028567676</v>
      </c>
      <c r="L823" s="200">
        <v>0</v>
      </c>
      <c r="M823" s="200">
        <v>78028567676</v>
      </c>
      <c r="N823" s="200">
        <v>0</v>
      </c>
    </row>
    <row r="824" spans="1:14" x14ac:dyDescent="0.25">
      <c r="A824" s="70" t="s">
        <v>1352</v>
      </c>
      <c r="B824" s="70" t="s">
        <v>1353</v>
      </c>
      <c r="C824" s="70" t="s">
        <v>1354</v>
      </c>
      <c r="D824" s="70" t="s">
        <v>1355</v>
      </c>
      <c r="E824" s="70" t="s">
        <v>1370</v>
      </c>
      <c r="F824" s="70" t="s">
        <v>1371</v>
      </c>
      <c r="G824" s="70" t="s">
        <v>2126</v>
      </c>
      <c r="H824" s="70" t="s">
        <v>2127</v>
      </c>
      <c r="I824" s="200">
        <v>0</v>
      </c>
      <c r="J824" s="200">
        <v>0</v>
      </c>
      <c r="K824" s="200">
        <v>9450000000</v>
      </c>
      <c r="L824" s="200">
        <v>0</v>
      </c>
      <c r="M824" s="200">
        <v>9450000000</v>
      </c>
      <c r="N824" s="200">
        <v>0</v>
      </c>
    </row>
    <row r="825" spans="1:14" x14ac:dyDescent="0.25">
      <c r="A825" s="70" t="s">
        <v>1352</v>
      </c>
      <c r="B825" s="70" t="s">
        <v>1353</v>
      </c>
      <c r="C825" s="70" t="s">
        <v>1354</v>
      </c>
      <c r="D825" s="70" t="s">
        <v>1355</v>
      </c>
      <c r="E825" s="70" t="s">
        <v>1370</v>
      </c>
      <c r="F825" s="70" t="s">
        <v>1371</v>
      </c>
      <c r="G825" s="70" t="s">
        <v>1889</v>
      </c>
      <c r="H825" s="70" t="s">
        <v>1890</v>
      </c>
      <c r="I825" s="200">
        <v>0</v>
      </c>
      <c r="J825" s="200">
        <v>0</v>
      </c>
      <c r="K825" s="200">
        <v>13997050000</v>
      </c>
      <c r="L825" s="200">
        <v>0</v>
      </c>
      <c r="M825" s="200">
        <v>13997050000</v>
      </c>
      <c r="N825" s="200">
        <v>0</v>
      </c>
    </row>
    <row r="826" spans="1:14" x14ac:dyDescent="0.25">
      <c r="A826" s="70" t="s">
        <v>1352</v>
      </c>
      <c r="B826" s="70" t="s">
        <v>1353</v>
      </c>
      <c r="C826" s="70" t="s">
        <v>1354</v>
      </c>
      <c r="D826" s="70" t="s">
        <v>1355</v>
      </c>
      <c r="E826" s="70" t="s">
        <v>1370</v>
      </c>
      <c r="F826" s="70" t="s">
        <v>1371</v>
      </c>
      <c r="G826" s="70" t="s">
        <v>1891</v>
      </c>
      <c r="H826" s="70" t="s">
        <v>1892</v>
      </c>
      <c r="I826" s="200">
        <v>0</v>
      </c>
      <c r="J826" s="200">
        <v>0</v>
      </c>
      <c r="K826" s="200">
        <v>4171075776</v>
      </c>
      <c r="L826" s="200">
        <v>0</v>
      </c>
      <c r="M826" s="200">
        <v>4171075776</v>
      </c>
      <c r="N826" s="200">
        <v>0</v>
      </c>
    </row>
    <row r="827" spans="1:14" x14ac:dyDescent="0.25">
      <c r="A827" s="70" t="s">
        <v>1352</v>
      </c>
      <c r="B827" s="70" t="s">
        <v>1353</v>
      </c>
      <c r="C827" s="70" t="s">
        <v>1354</v>
      </c>
      <c r="D827" s="70" t="s">
        <v>1355</v>
      </c>
      <c r="E827" s="70" t="s">
        <v>1370</v>
      </c>
      <c r="F827" s="70" t="s">
        <v>1371</v>
      </c>
      <c r="G827" s="70" t="s">
        <v>2128</v>
      </c>
      <c r="H827" s="70" t="s">
        <v>2129</v>
      </c>
      <c r="I827" s="200">
        <v>0</v>
      </c>
      <c r="J827" s="200">
        <v>0</v>
      </c>
      <c r="K827" s="200">
        <v>10698400000</v>
      </c>
      <c r="L827" s="200">
        <v>0</v>
      </c>
      <c r="M827" s="200">
        <v>10698400000</v>
      </c>
      <c r="N827" s="200">
        <v>0</v>
      </c>
    </row>
    <row r="828" spans="1:14" x14ac:dyDescent="0.25">
      <c r="A828" s="70" t="s">
        <v>1352</v>
      </c>
      <c r="B828" s="70" t="s">
        <v>1353</v>
      </c>
      <c r="C828" s="70" t="s">
        <v>1354</v>
      </c>
      <c r="D828" s="70" t="s">
        <v>1355</v>
      </c>
      <c r="E828" s="70" t="s">
        <v>1370</v>
      </c>
      <c r="F828" s="70" t="s">
        <v>1371</v>
      </c>
      <c r="G828" s="70" t="s">
        <v>673</v>
      </c>
      <c r="H828" s="70" t="s">
        <v>674</v>
      </c>
      <c r="I828" s="200">
        <v>40000000</v>
      </c>
      <c r="J828" s="200">
        <v>0</v>
      </c>
      <c r="K828" s="200">
        <v>0</v>
      </c>
      <c r="L828" s="200">
        <v>0</v>
      </c>
      <c r="M828" s="200">
        <v>40000000</v>
      </c>
      <c r="N828" s="200">
        <v>0</v>
      </c>
    </row>
    <row r="829" spans="1:14" x14ac:dyDescent="0.25">
      <c r="A829" s="70" t="s">
        <v>1352</v>
      </c>
      <c r="B829" s="70" t="s">
        <v>1353</v>
      </c>
      <c r="C829" s="70" t="s">
        <v>1354</v>
      </c>
      <c r="D829" s="70" t="s">
        <v>1355</v>
      </c>
      <c r="E829" s="70" t="s">
        <v>1370</v>
      </c>
      <c r="F829" s="70" t="s">
        <v>1371</v>
      </c>
      <c r="G829" s="70" t="s">
        <v>1897</v>
      </c>
      <c r="H829" s="70" t="s">
        <v>1898</v>
      </c>
      <c r="I829" s="200">
        <v>0</v>
      </c>
      <c r="J829" s="200">
        <v>0</v>
      </c>
      <c r="K829" s="200">
        <v>1000000000</v>
      </c>
      <c r="L829" s="200">
        <v>1000000000</v>
      </c>
      <c r="M829" s="200">
        <v>0</v>
      </c>
      <c r="N829" s="200">
        <v>0</v>
      </c>
    </row>
    <row r="830" spans="1:14" x14ac:dyDescent="0.25">
      <c r="A830" s="70" t="s">
        <v>1352</v>
      </c>
      <c r="B830" s="70" t="s">
        <v>1353</v>
      </c>
      <c r="C830" s="70" t="s">
        <v>1354</v>
      </c>
      <c r="D830" s="70" t="s">
        <v>1355</v>
      </c>
      <c r="E830" s="70" t="s">
        <v>1370</v>
      </c>
      <c r="F830" s="70" t="s">
        <v>1371</v>
      </c>
      <c r="G830" s="70" t="s">
        <v>1899</v>
      </c>
      <c r="H830" s="70" t="s">
        <v>1900</v>
      </c>
      <c r="I830" s="200">
        <v>0</v>
      </c>
      <c r="J830" s="200">
        <v>0</v>
      </c>
      <c r="K830" s="200">
        <v>5500000000</v>
      </c>
      <c r="L830" s="200">
        <v>5500000000</v>
      </c>
      <c r="M830" s="200">
        <v>0</v>
      </c>
      <c r="N830" s="200">
        <v>0</v>
      </c>
    </row>
    <row r="831" spans="1:14" x14ac:dyDescent="0.25">
      <c r="A831" s="70" t="s">
        <v>1352</v>
      </c>
      <c r="B831" s="70" t="s">
        <v>1353</v>
      </c>
      <c r="C831" s="70" t="s">
        <v>1354</v>
      </c>
      <c r="D831" s="70" t="s">
        <v>1355</v>
      </c>
      <c r="E831" s="70" t="s">
        <v>1370</v>
      </c>
      <c r="F831" s="70" t="s">
        <v>1371</v>
      </c>
      <c r="G831" s="70" t="s">
        <v>1929</v>
      </c>
      <c r="H831" s="70" t="s">
        <v>1930</v>
      </c>
      <c r="I831" s="200">
        <v>0</v>
      </c>
      <c r="J831" s="200">
        <v>0</v>
      </c>
      <c r="K831" s="200">
        <v>6201400000</v>
      </c>
      <c r="L831" s="200">
        <v>0</v>
      </c>
      <c r="M831" s="200">
        <v>6201400000</v>
      </c>
      <c r="N831" s="200">
        <v>0</v>
      </c>
    </row>
    <row r="832" spans="1:14" x14ac:dyDescent="0.25">
      <c r="A832" s="70" t="s">
        <v>1352</v>
      </c>
      <c r="B832" s="70" t="s">
        <v>1353</v>
      </c>
      <c r="C832" s="70" t="s">
        <v>1354</v>
      </c>
      <c r="D832" s="70" t="s">
        <v>1355</v>
      </c>
      <c r="E832" s="70" t="s">
        <v>1386</v>
      </c>
      <c r="F832" s="70" t="s">
        <v>1387</v>
      </c>
      <c r="G832" s="70" t="s">
        <v>577</v>
      </c>
      <c r="H832" s="70" t="s">
        <v>578</v>
      </c>
      <c r="I832" s="200">
        <v>2058605942555</v>
      </c>
      <c r="J832" s="200">
        <v>0</v>
      </c>
      <c r="K832" s="200">
        <v>2896686136592</v>
      </c>
      <c r="L832" s="200">
        <v>3992707508252</v>
      </c>
      <c r="M832" s="200">
        <v>962584570895</v>
      </c>
      <c r="N832" s="200">
        <v>0</v>
      </c>
    </row>
    <row r="833" spans="1:14" x14ac:dyDescent="0.25">
      <c r="A833" s="70" t="s">
        <v>1352</v>
      </c>
      <c r="B833" s="70" t="s">
        <v>1353</v>
      </c>
      <c r="C833" s="70" t="s">
        <v>1354</v>
      </c>
      <c r="D833" s="70" t="s">
        <v>1355</v>
      </c>
      <c r="E833" s="70" t="s">
        <v>1386</v>
      </c>
      <c r="F833" s="70" t="s">
        <v>1387</v>
      </c>
      <c r="G833" s="70" t="s">
        <v>579</v>
      </c>
      <c r="H833" s="70" t="s">
        <v>167</v>
      </c>
      <c r="I833" s="200">
        <v>1578194932513</v>
      </c>
      <c r="J833" s="200">
        <v>0</v>
      </c>
      <c r="K833" s="200">
        <v>2530700107798</v>
      </c>
      <c r="L833" s="200">
        <v>3085616998144</v>
      </c>
      <c r="M833" s="200">
        <v>1023278042167</v>
      </c>
      <c r="N833" s="200">
        <v>0</v>
      </c>
    </row>
    <row r="834" spans="1:14" x14ac:dyDescent="0.25">
      <c r="A834" s="70" t="s">
        <v>1352</v>
      </c>
      <c r="B834" s="70" t="s">
        <v>1353</v>
      </c>
      <c r="C834" s="70" t="s">
        <v>1354</v>
      </c>
      <c r="D834" s="70" t="s">
        <v>1355</v>
      </c>
      <c r="E834" s="70" t="s">
        <v>1386</v>
      </c>
      <c r="F834" s="70" t="s">
        <v>1387</v>
      </c>
      <c r="G834" s="70" t="s">
        <v>626</v>
      </c>
      <c r="H834" s="70" t="s">
        <v>627</v>
      </c>
      <c r="I834" s="200">
        <v>37796484000</v>
      </c>
      <c r="J834" s="200">
        <v>0</v>
      </c>
      <c r="K834" s="200">
        <v>848202208518</v>
      </c>
      <c r="L834" s="200">
        <v>732496620790</v>
      </c>
      <c r="M834" s="200">
        <v>153502071728</v>
      </c>
      <c r="N834" s="200">
        <v>0</v>
      </c>
    </row>
    <row r="835" spans="1:14" x14ac:dyDescent="0.25">
      <c r="A835" s="70" t="s">
        <v>1352</v>
      </c>
      <c r="B835" s="70" t="s">
        <v>1353</v>
      </c>
      <c r="C835" s="70" t="s">
        <v>1354</v>
      </c>
      <c r="D835" s="70" t="s">
        <v>1355</v>
      </c>
      <c r="E835" s="70" t="s">
        <v>1386</v>
      </c>
      <c r="F835" s="70" t="s">
        <v>1387</v>
      </c>
      <c r="G835" s="70" t="s">
        <v>600</v>
      </c>
      <c r="H835" s="70" t="s">
        <v>601</v>
      </c>
      <c r="I835" s="200">
        <v>17250000000</v>
      </c>
      <c r="J835" s="200">
        <v>0</v>
      </c>
      <c r="K835" s="200">
        <v>51750000000</v>
      </c>
      <c r="L835" s="200">
        <v>51750000000</v>
      </c>
      <c r="M835" s="200">
        <v>17250000000</v>
      </c>
      <c r="N835" s="200">
        <v>0</v>
      </c>
    </row>
    <row r="836" spans="1:14" x14ac:dyDescent="0.25">
      <c r="A836" s="70" t="s">
        <v>1352</v>
      </c>
      <c r="B836" s="70" t="s">
        <v>1353</v>
      </c>
      <c r="C836" s="70" t="s">
        <v>1354</v>
      </c>
      <c r="D836" s="70" t="s">
        <v>1355</v>
      </c>
      <c r="E836" s="70" t="s">
        <v>1386</v>
      </c>
      <c r="F836" s="70" t="s">
        <v>1387</v>
      </c>
      <c r="G836" s="70" t="s">
        <v>606</v>
      </c>
      <c r="H836" s="70" t="s">
        <v>607</v>
      </c>
      <c r="I836" s="200">
        <v>77565311800</v>
      </c>
      <c r="J836" s="200">
        <v>0</v>
      </c>
      <c r="K836" s="200">
        <v>260606893200</v>
      </c>
      <c r="L836" s="200">
        <v>338172205000</v>
      </c>
      <c r="M836" s="200">
        <v>0</v>
      </c>
      <c r="N836" s="200">
        <v>0</v>
      </c>
    </row>
    <row r="837" spans="1:14" x14ac:dyDescent="0.25">
      <c r="A837" s="70" t="s">
        <v>1352</v>
      </c>
      <c r="B837" s="70" t="s">
        <v>1353</v>
      </c>
      <c r="C837" s="70" t="s">
        <v>1354</v>
      </c>
      <c r="D837" s="70" t="s">
        <v>1355</v>
      </c>
      <c r="E837" s="70" t="s">
        <v>1386</v>
      </c>
      <c r="F837" s="70" t="s">
        <v>1387</v>
      </c>
      <c r="G837" s="70" t="s">
        <v>628</v>
      </c>
      <c r="H837" s="70" t="s">
        <v>629</v>
      </c>
      <c r="I837" s="200">
        <v>76414150000</v>
      </c>
      <c r="J837" s="200">
        <v>0</v>
      </c>
      <c r="K837" s="200">
        <v>568307199712</v>
      </c>
      <c r="L837" s="200">
        <v>493782305815</v>
      </c>
      <c r="M837" s="200">
        <v>150939043897</v>
      </c>
      <c r="N837" s="200">
        <v>0</v>
      </c>
    </row>
    <row r="838" spans="1:14" x14ac:dyDescent="0.25">
      <c r="A838" s="70" t="s">
        <v>1352</v>
      </c>
      <c r="B838" s="70" t="s">
        <v>1353</v>
      </c>
      <c r="C838" s="70" t="s">
        <v>1354</v>
      </c>
      <c r="D838" s="70" t="s">
        <v>1355</v>
      </c>
      <c r="E838" s="70" t="s">
        <v>1386</v>
      </c>
      <c r="F838" s="70" t="s">
        <v>1387</v>
      </c>
      <c r="G838" s="70" t="s">
        <v>630</v>
      </c>
      <c r="H838" s="70" t="s">
        <v>631</v>
      </c>
      <c r="I838" s="200">
        <v>137750465000</v>
      </c>
      <c r="J838" s="200">
        <v>0</v>
      </c>
      <c r="K838" s="200">
        <v>703772145910</v>
      </c>
      <c r="L838" s="200">
        <v>596984271960</v>
      </c>
      <c r="M838" s="200">
        <v>244538338950</v>
      </c>
      <c r="N838" s="200">
        <v>0</v>
      </c>
    </row>
    <row r="839" spans="1:14" x14ac:dyDescent="0.25">
      <c r="A839" s="70" t="s">
        <v>1352</v>
      </c>
      <c r="B839" s="70" t="s">
        <v>1353</v>
      </c>
      <c r="C839" s="70" t="s">
        <v>1354</v>
      </c>
      <c r="D839" s="70" t="s">
        <v>1355</v>
      </c>
      <c r="E839" s="70" t="s">
        <v>1386</v>
      </c>
      <c r="F839" s="70" t="s">
        <v>1387</v>
      </c>
      <c r="G839" s="70" t="s">
        <v>632</v>
      </c>
      <c r="H839" s="70" t="s">
        <v>633</v>
      </c>
      <c r="I839" s="200">
        <v>0</v>
      </c>
      <c r="J839" s="200">
        <v>0</v>
      </c>
      <c r="K839" s="200">
        <v>50951572000</v>
      </c>
      <c r="L839" s="200">
        <v>0</v>
      </c>
      <c r="M839" s="200">
        <v>50951572000</v>
      </c>
      <c r="N839" s="200">
        <v>0</v>
      </c>
    </row>
    <row r="840" spans="1:14" x14ac:dyDescent="0.25">
      <c r="A840" s="70" t="s">
        <v>1352</v>
      </c>
      <c r="B840" s="70" t="s">
        <v>1353</v>
      </c>
      <c r="C840" s="70" t="s">
        <v>1354</v>
      </c>
      <c r="D840" s="70" t="s">
        <v>1355</v>
      </c>
      <c r="E840" s="70" t="s">
        <v>1386</v>
      </c>
      <c r="F840" s="70" t="s">
        <v>1387</v>
      </c>
      <c r="G840" s="70" t="s">
        <v>634</v>
      </c>
      <c r="H840" s="70" t="s">
        <v>635</v>
      </c>
      <c r="I840" s="200">
        <v>432180000000</v>
      </c>
      <c r="J840" s="200">
        <v>0</v>
      </c>
      <c r="K840" s="200">
        <v>1309743540000</v>
      </c>
      <c r="L840" s="200">
        <v>1291915380000</v>
      </c>
      <c r="M840" s="200">
        <v>450008160000</v>
      </c>
      <c r="N840" s="200">
        <v>0</v>
      </c>
    </row>
    <row r="841" spans="1:14" x14ac:dyDescent="0.25">
      <c r="A841" s="70" t="s">
        <v>1352</v>
      </c>
      <c r="B841" s="70" t="s">
        <v>1353</v>
      </c>
      <c r="C841" s="70" t="s">
        <v>1354</v>
      </c>
      <c r="D841" s="70" t="s">
        <v>1355</v>
      </c>
      <c r="E841" s="70" t="s">
        <v>1386</v>
      </c>
      <c r="F841" s="70" t="s">
        <v>1387</v>
      </c>
      <c r="G841" s="70" t="s">
        <v>636</v>
      </c>
      <c r="H841" s="70" t="s">
        <v>637</v>
      </c>
      <c r="I841" s="200">
        <v>59709720350</v>
      </c>
      <c r="J841" s="200">
        <v>0</v>
      </c>
      <c r="K841" s="200">
        <v>187764081575</v>
      </c>
      <c r="L841" s="200">
        <v>247473801925</v>
      </c>
      <c r="M841" s="200">
        <v>0</v>
      </c>
      <c r="N841" s="200">
        <v>0</v>
      </c>
    </row>
    <row r="842" spans="1:14" x14ac:dyDescent="0.25">
      <c r="A842" s="70" t="s">
        <v>1352</v>
      </c>
      <c r="B842" s="70" t="s">
        <v>1353</v>
      </c>
      <c r="C842" s="70" t="s">
        <v>1354</v>
      </c>
      <c r="D842" s="70" t="s">
        <v>1355</v>
      </c>
      <c r="E842" s="70" t="s">
        <v>1386</v>
      </c>
      <c r="F842" s="70" t="s">
        <v>1387</v>
      </c>
      <c r="G842" s="70" t="s">
        <v>638</v>
      </c>
      <c r="H842" s="70" t="s">
        <v>639</v>
      </c>
      <c r="I842" s="200">
        <v>123546468750</v>
      </c>
      <c r="J842" s="200">
        <v>0</v>
      </c>
      <c r="K842" s="200">
        <v>0</v>
      </c>
      <c r="L842" s="200">
        <v>0</v>
      </c>
      <c r="M842" s="200">
        <v>123546468750</v>
      </c>
      <c r="N842" s="200">
        <v>0</v>
      </c>
    </row>
    <row r="843" spans="1:14" x14ac:dyDescent="0.25">
      <c r="A843" s="70" t="s">
        <v>1352</v>
      </c>
      <c r="B843" s="70" t="s">
        <v>1353</v>
      </c>
      <c r="C843" s="70" t="s">
        <v>1354</v>
      </c>
      <c r="D843" s="70" t="s">
        <v>1355</v>
      </c>
      <c r="E843" s="70" t="s">
        <v>1386</v>
      </c>
      <c r="F843" s="70" t="s">
        <v>1387</v>
      </c>
      <c r="G843" s="70" t="s">
        <v>687</v>
      </c>
      <c r="H843" s="70" t="s">
        <v>688</v>
      </c>
      <c r="I843" s="200">
        <v>0</v>
      </c>
      <c r="J843" s="200">
        <v>0</v>
      </c>
      <c r="K843" s="200">
        <v>16787578994</v>
      </c>
      <c r="L843" s="200">
        <v>8393789497</v>
      </c>
      <c r="M843" s="200">
        <v>8393789497</v>
      </c>
      <c r="N843" s="200">
        <v>0</v>
      </c>
    </row>
    <row r="844" spans="1:14" x14ac:dyDescent="0.25">
      <c r="A844" s="70" t="s">
        <v>1352</v>
      </c>
      <c r="B844" s="70" t="s">
        <v>1353</v>
      </c>
      <c r="C844" s="70" t="s">
        <v>1354</v>
      </c>
      <c r="D844" s="70" t="s">
        <v>1355</v>
      </c>
      <c r="E844" s="70" t="s">
        <v>1386</v>
      </c>
      <c r="F844" s="70" t="s">
        <v>1387</v>
      </c>
      <c r="G844" s="70" t="s">
        <v>640</v>
      </c>
      <c r="H844" s="70" t="s">
        <v>641</v>
      </c>
      <c r="I844" s="200">
        <v>62721048000</v>
      </c>
      <c r="J844" s="200">
        <v>0</v>
      </c>
      <c r="K844" s="200">
        <v>177824624588</v>
      </c>
      <c r="L844" s="200">
        <v>179079648635</v>
      </c>
      <c r="M844" s="200">
        <v>61466023953</v>
      </c>
      <c r="N844" s="200">
        <v>0</v>
      </c>
    </row>
    <row r="845" spans="1:14" x14ac:dyDescent="0.25">
      <c r="A845" s="70" t="s">
        <v>1352</v>
      </c>
      <c r="B845" s="70" t="s">
        <v>1353</v>
      </c>
      <c r="C845" s="70" t="s">
        <v>1354</v>
      </c>
      <c r="D845" s="70" t="s">
        <v>1355</v>
      </c>
      <c r="E845" s="70" t="s">
        <v>1386</v>
      </c>
      <c r="F845" s="70" t="s">
        <v>1387</v>
      </c>
      <c r="G845" s="70" t="s">
        <v>642</v>
      </c>
      <c r="H845" s="70" t="s">
        <v>643</v>
      </c>
      <c r="I845" s="200">
        <v>33666654000</v>
      </c>
      <c r="J845" s="200">
        <v>0</v>
      </c>
      <c r="K845" s="200">
        <v>145200592572</v>
      </c>
      <c r="L845" s="200">
        <v>144130754775</v>
      </c>
      <c r="M845" s="200">
        <v>34736491797</v>
      </c>
      <c r="N845" s="200">
        <v>0</v>
      </c>
    </row>
    <row r="846" spans="1:14" x14ac:dyDescent="0.25">
      <c r="A846" s="70" t="s">
        <v>1352</v>
      </c>
      <c r="B846" s="70" t="s">
        <v>1353</v>
      </c>
      <c r="C846" s="70" t="s">
        <v>1354</v>
      </c>
      <c r="D846" s="70" t="s">
        <v>1355</v>
      </c>
      <c r="E846" s="70" t="s">
        <v>1386</v>
      </c>
      <c r="F846" s="70" t="s">
        <v>1387</v>
      </c>
      <c r="G846" s="70" t="s">
        <v>644</v>
      </c>
      <c r="H846" s="70" t="s">
        <v>645</v>
      </c>
      <c r="I846" s="200">
        <v>54400500000</v>
      </c>
      <c r="J846" s="200">
        <v>0</v>
      </c>
      <c r="K846" s="200">
        <v>108801000000</v>
      </c>
      <c r="L846" s="200">
        <v>163201500000</v>
      </c>
      <c r="M846" s="200">
        <v>0</v>
      </c>
      <c r="N846" s="200">
        <v>0</v>
      </c>
    </row>
    <row r="847" spans="1:14" x14ac:dyDescent="0.25">
      <c r="A847" s="70" t="s">
        <v>1352</v>
      </c>
      <c r="B847" s="70" t="s">
        <v>1353</v>
      </c>
      <c r="C847" s="70" t="s">
        <v>1354</v>
      </c>
      <c r="D847" s="70" t="s">
        <v>1355</v>
      </c>
      <c r="E847" s="70" t="s">
        <v>1386</v>
      </c>
      <c r="F847" s="70" t="s">
        <v>1387</v>
      </c>
      <c r="G847" s="70" t="s">
        <v>646</v>
      </c>
      <c r="H847" s="70" t="s">
        <v>647</v>
      </c>
      <c r="I847" s="200">
        <v>75251758500</v>
      </c>
      <c r="J847" s="200">
        <v>0</v>
      </c>
      <c r="K847" s="200">
        <v>297869781047</v>
      </c>
      <c r="L847" s="200">
        <v>272683724036</v>
      </c>
      <c r="M847" s="200">
        <v>100437815511</v>
      </c>
      <c r="N847" s="200">
        <v>0</v>
      </c>
    </row>
    <row r="848" spans="1:14" x14ac:dyDescent="0.25">
      <c r="A848" s="70" t="s">
        <v>1352</v>
      </c>
      <c r="B848" s="70" t="s">
        <v>1353</v>
      </c>
      <c r="C848" s="70" t="s">
        <v>1354</v>
      </c>
      <c r="D848" s="70" t="s">
        <v>1355</v>
      </c>
      <c r="E848" s="70" t="s">
        <v>1386</v>
      </c>
      <c r="F848" s="70" t="s">
        <v>1387</v>
      </c>
      <c r="G848" s="70" t="s">
        <v>648</v>
      </c>
      <c r="H848" s="70" t="s">
        <v>649</v>
      </c>
      <c r="I848" s="200">
        <v>62579250000</v>
      </c>
      <c r="J848" s="200">
        <v>0</v>
      </c>
      <c r="K848" s="200">
        <v>329595654250</v>
      </c>
      <c r="L848" s="200">
        <v>281641140375</v>
      </c>
      <c r="M848" s="200">
        <v>110533763875</v>
      </c>
      <c r="N848" s="200">
        <v>0</v>
      </c>
    </row>
    <row r="849" spans="1:14" x14ac:dyDescent="0.25">
      <c r="A849" s="70" t="s">
        <v>1352</v>
      </c>
      <c r="B849" s="70" t="s">
        <v>1353</v>
      </c>
      <c r="C849" s="70" t="s">
        <v>1354</v>
      </c>
      <c r="D849" s="70" t="s">
        <v>1355</v>
      </c>
      <c r="E849" s="70" t="s">
        <v>1386</v>
      </c>
      <c r="F849" s="70" t="s">
        <v>1387</v>
      </c>
      <c r="G849" s="70" t="s">
        <v>652</v>
      </c>
      <c r="H849" s="70" t="s">
        <v>653</v>
      </c>
      <c r="I849" s="200">
        <v>259240612750</v>
      </c>
      <c r="J849" s="200">
        <v>0</v>
      </c>
      <c r="K849" s="200">
        <v>0</v>
      </c>
      <c r="L849" s="200">
        <v>0</v>
      </c>
      <c r="M849" s="200">
        <v>259240612750</v>
      </c>
      <c r="N849" s="200">
        <v>0</v>
      </c>
    </row>
    <row r="850" spans="1:14" x14ac:dyDescent="0.25">
      <c r="A850" s="70" t="s">
        <v>1352</v>
      </c>
      <c r="B850" s="70" t="s">
        <v>1353</v>
      </c>
      <c r="C850" s="70" t="s">
        <v>1354</v>
      </c>
      <c r="D850" s="70" t="s">
        <v>1355</v>
      </c>
      <c r="E850" s="70" t="s">
        <v>1386</v>
      </c>
      <c r="F850" s="70" t="s">
        <v>1387</v>
      </c>
      <c r="G850" s="70" t="s">
        <v>656</v>
      </c>
      <c r="H850" s="70" t="s">
        <v>657</v>
      </c>
      <c r="I850" s="200">
        <v>121847685000</v>
      </c>
      <c r="J850" s="200">
        <v>0</v>
      </c>
      <c r="K850" s="200">
        <v>439830724950</v>
      </c>
      <c r="L850" s="200">
        <v>454973381750</v>
      </c>
      <c r="M850" s="200">
        <v>106705028200</v>
      </c>
      <c r="N850" s="200">
        <v>0</v>
      </c>
    </row>
    <row r="851" spans="1:14" x14ac:dyDescent="0.25">
      <c r="A851" s="70" t="s">
        <v>1352</v>
      </c>
      <c r="B851" s="70" t="s">
        <v>1353</v>
      </c>
      <c r="C851" s="70" t="s">
        <v>1354</v>
      </c>
      <c r="D851" s="70" t="s">
        <v>1355</v>
      </c>
      <c r="E851" s="70" t="s">
        <v>1386</v>
      </c>
      <c r="F851" s="70" t="s">
        <v>1387</v>
      </c>
      <c r="G851" s="70" t="s">
        <v>1380</v>
      </c>
      <c r="H851" s="70" t="s">
        <v>1381</v>
      </c>
      <c r="I851" s="200">
        <v>0</v>
      </c>
      <c r="J851" s="200">
        <v>0</v>
      </c>
      <c r="K851" s="200">
        <v>89083451875</v>
      </c>
      <c r="L851" s="200">
        <v>42349931250</v>
      </c>
      <c r="M851" s="200">
        <v>46733520625</v>
      </c>
      <c r="N851" s="200">
        <v>0</v>
      </c>
    </row>
    <row r="852" spans="1:14" x14ac:dyDescent="0.25">
      <c r="A852" s="70" t="s">
        <v>1352</v>
      </c>
      <c r="B852" s="70" t="s">
        <v>1353</v>
      </c>
      <c r="C852" s="70" t="s">
        <v>1354</v>
      </c>
      <c r="D852" s="70" t="s">
        <v>1355</v>
      </c>
      <c r="E852" s="70" t="s">
        <v>1386</v>
      </c>
      <c r="F852" s="70" t="s">
        <v>1387</v>
      </c>
      <c r="G852" s="70" t="s">
        <v>1382</v>
      </c>
      <c r="H852" s="70" t="s">
        <v>1383</v>
      </c>
      <c r="I852" s="200">
        <v>0</v>
      </c>
      <c r="J852" s="200">
        <v>0</v>
      </c>
      <c r="K852" s="200">
        <v>290634222560</v>
      </c>
      <c r="L852" s="200">
        <v>137852191180</v>
      </c>
      <c r="M852" s="200">
        <v>152782031380</v>
      </c>
      <c r="N852" s="200">
        <v>0</v>
      </c>
    </row>
    <row r="853" spans="1:14" x14ac:dyDescent="0.25">
      <c r="A853" s="70" t="s">
        <v>1352</v>
      </c>
      <c r="B853" s="70" t="s">
        <v>1353</v>
      </c>
      <c r="C853" s="70" t="s">
        <v>1354</v>
      </c>
      <c r="D853" s="70" t="s">
        <v>1355</v>
      </c>
      <c r="E853" s="70" t="s">
        <v>1386</v>
      </c>
      <c r="F853" s="70" t="s">
        <v>1387</v>
      </c>
      <c r="G853" s="70" t="s">
        <v>1859</v>
      </c>
      <c r="H853" s="70" t="s">
        <v>1860</v>
      </c>
      <c r="I853" s="200">
        <v>0</v>
      </c>
      <c r="J853" s="200">
        <v>0</v>
      </c>
      <c r="K853" s="200">
        <v>47423297517</v>
      </c>
      <c r="L853" s="200">
        <v>47423297517</v>
      </c>
      <c r="M853" s="200">
        <v>0</v>
      </c>
      <c r="N853" s="200">
        <v>0</v>
      </c>
    </row>
    <row r="854" spans="1:14" x14ac:dyDescent="0.25">
      <c r="A854" s="70" t="s">
        <v>1352</v>
      </c>
      <c r="B854" s="70" t="s">
        <v>1353</v>
      </c>
      <c r="C854" s="70" t="s">
        <v>1354</v>
      </c>
      <c r="D854" s="70" t="s">
        <v>1355</v>
      </c>
      <c r="E854" s="70" t="s">
        <v>1386</v>
      </c>
      <c r="F854" s="70" t="s">
        <v>1387</v>
      </c>
      <c r="G854" s="70" t="s">
        <v>1863</v>
      </c>
      <c r="H854" s="70" t="s">
        <v>1864</v>
      </c>
      <c r="I854" s="200">
        <v>0</v>
      </c>
      <c r="J854" s="200">
        <v>0</v>
      </c>
      <c r="K854" s="200">
        <v>2019086404</v>
      </c>
      <c r="L854" s="200">
        <v>0</v>
      </c>
      <c r="M854" s="200">
        <v>2019086404</v>
      </c>
      <c r="N854" s="200">
        <v>0</v>
      </c>
    </row>
    <row r="855" spans="1:14" x14ac:dyDescent="0.25">
      <c r="A855" s="70" t="s">
        <v>1352</v>
      </c>
      <c r="B855" s="70" t="s">
        <v>1353</v>
      </c>
      <c r="C855" s="70" t="s">
        <v>1354</v>
      </c>
      <c r="D855" s="70" t="s">
        <v>1355</v>
      </c>
      <c r="E855" s="70" t="s">
        <v>1386</v>
      </c>
      <c r="F855" s="70" t="s">
        <v>1387</v>
      </c>
      <c r="G855" s="70" t="s">
        <v>2122</v>
      </c>
      <c r="H855" s="70" t="s">
        <v>2123</v>
      </c>
      <c r="I855" s="200">
        <v>0</v>
      </c>
      <c r="J855" s="200">
        <v>0</v>
      </c>
      <c r="K855" s="200">
        <v>43020304085</v>
      </c>
      <c r="L855" s="200">
        <v>0</v>
      </c>
      <c r="M855" s="200">
        <v>43020304085</v>
      </c>
      <c r="N855" s="200">
        <v>0</v>
      </c>
    </row>
    <row r="856" spans="1:14" x14ac:dyDescent="0.25">
      <c r="A856" s="70" t="s">
        <v>1352</v>
      </c>
      <c r="B856" s="70" t="s">
        <v>1353</v>
      </c>
      <c r="C856" s="70" t="s">
        <v>1354</v>
      </c>
      <c r="D856" s="70" t="s">
        <v>1355</v>
      </c>
      <c r="E856" s="70" t="s">
        <v>1386</v>
      </c>
      <c r="F856" s="70" t="s">
        <v>1387</v>
      </c>
      <c r="G856" s="70" t="s">
        <v>1869</v>
      </c>
      <c r="H856" s="70" t="s">
        <v>1870</v>
      </c>
      <c r="I856" s="200">
        <v>0</v>
      </c>
      <c r="J856" s="200">
        <v>0</v>
      </c>
      <c r="K856" s="200">
        <v>6926516565</v>
      </c>
      <c r="L856" s="200">
        <v>4617677710</v>
      </c>
      <c r="M856" s="200">
        <v>2308838855</v>
      </c>
      <c r="N856" s="200">
        <v>0</v>
      </c>
    </row>
    <row r="857" spans="1:14" x14ac:dyDescent="0.25">
      <c r="A857" s="70" t="s">
        <v>1352</v>
      </c>
      <c r="B857" s="70" t="s">
        <v>1353</v>
      </c>
      <c r="C857" s="70" t="s">
        <v>1354</v>
      </c>
      <c r="D857" s="70" t="s">
        <v>1355</v>
      </c>
      <c r="E857" s="70" t="s">
        <v>1386</v>
      </c>
      <c r="F857" s="70" t="s">
        <v>1387</v>
      </c>
      <c r="G857" s="70" t="s">
        <v>2130</v>
      </c>
      <c r="H857" s="70" t="s">
        <v>2131</v>
      </c>
      <c r="I857" s="200">
        <v>0</v>
      </c>
      <c r="J857" s="200">
        <v>0</v>
      </c>
      <c r="K857" s="200">
        <v>19798907992</v>
      </c>
      <c r="L857" s="200">
        <v>0</v>
      </c>
      <c r="M857" s="200">
        <v>19798907992</v>
      </c>
      <c r="N857" s="200">
        <v>0</v>
      </c>
    </row>
    <row r="858" spans="1:14" x14ac:dyDescent="0.25">
      <c r="A858" s="70" t="s">
        <v>1352</v>
      </c>
      <c r="B858" s="70" t="s">
        <v>1353</v>
      </c>
      <c r="C858" s="70" t="s">
        <v>1354</v>
      </c>
      <c r="D858" s="70" t="s">
        <v>1355</v>
      </c>
      <c r="E858" s="70" t="s">
        <v>1386</v>
      </c>
      <c r="F858" s="70" t="s">
        <v>1387</v>
      </c>
      <c r="G858" s="70" t="s">
        <v>1873</v>
      </c>
      <c r="H858" s="70" t="s">
        <v>1874</v>
      </c>
      <c r="I858" s="200">
        <v>0</v>
      </c>
      <c r="J858" s="200">
        <v>0</v>
      </c>
      <c r="K858" s="200">
        <v>220242863700</v>
      </c>
      <c r="L858" s="200">
        <v>82912405500</v>
      </c>
      <c r="M858" s="200">
        <v>137330458200</v>
      </c>
      <c r="N858" s="200">
        <v>0</v>
      </c>
    </row>
    <row r="859" spans="1:14" x14ac:dyDescent="0.25">
      <c r="A859" s="70" t="s">
        <v>1352</v>
      </c>
      <c r="B859" s="70" t="s">
        <v>1353</v>
      </c>
      <c r="C859" s="70" t="s">
        <v>1354</v>
      </c>
      <c r="D859" s="70" t="s">
        <v>1355</v>
      </c>
      <c r="E859" s="70" t="s">
        <v>1386</v>
      </c>
      <c r="F859" s="70" t="s">
        <v>1387</v>
      </c>
      <c r="G859" s="70" t="s">
        <v>2124</v>
      </c>
      <c r="H859" s="70" t="s">
        <v>2125</v>
      </c>
      <c r="I859" s="200">
        <v>0</v>
      </c>
      <c r="J859" s="200">
        <v>0</v>
      </c>
      <c r="K859" s="200">
        <v>89563249807</v>
      </c>
      <c r="L859" s="200">
        <v>0</v>
      </c>
      <c r="M859" s="200">
        <v>89563249807</v>
      </c>
      <c r="N859" s="200">
        <v>0</v>
      </c>
    </row>
    <row r="860" spans="1:14" x14ac:dyDescent="0.25">
      <c r="A860" s="70" t="s">
        <v>1352</v>
      </c>
      <c r="B860" s="70" t="s">
        <v>1353</v>
      </c>
      <c r="C860" s="70" t="s">
        <v>1354</v>
      </c>
      <c r="D860" s="70" t="s">
        <v>1355</v>
      </c>
      <c r="E860" s="70" t="s">
        <v>1386</v>
      </c>
      <c r="F860" s="70" t="s">
        <v>1387</v>
      </c>
      <c r="G860" s="70" t="s">
        <v>2132</v>
      </c>
      <c r="H860" s="70" t="s">
        <v>2133</v>
      </c>
      <c r="I860" s="200">
        <v>0</v>
      </c>
      <c r="J860" s="200">
        <v>0</v>
      </c>
      <c r="K860" s="200">
        <v>139716850000</v>
      </c>
      <c r="L860" s="200">
        <v>0</v>
      </c>
      <c r="M860" s="200">
        <v>139716850000</v>
      </c>
      <c r="N860" s="200">
        <v>0</v>
      </c>
    </row>
    <row r="861" spans="1:14" x14ac:dyDescent="0.25">
      <c r="A861" s="70" t="s">
        <v>1352</v>
      </c>
      <c r="B861" s="70" t="s">
        <v>1353</v>
      </c>
      <c r="C861" s="70" t="s">
        <v>1354</v>
      </c>
      <c r="D861" s="70" t="s">
        <v>1355</v>
      </c>
      <c r="E861" s="70" t="s">
        <v>1388</v>
      </c>
      <c r="F861" s="70" t="s">
        <v>1389</v>
      </c>
      <c r="G861" s="70" t="s">
        <v>799</v>
      </c>
      <c r="H861" s="70" t="s">
        <v>800</v>
      </c>
      <c r="I861" s="200">
        <v>0</v>
      </c>
      <c r="J861" s="200">
        <v>0</v>
      </c>
      <c r="K861" s="200">
        <v>11150000000</v>
      </c>
      <c r="L861" s="200">
        <v>11150000000</v>
      </c>
      <c r="M861" s="200">
        <v>0</v>
      </c>
      <c r="N861" s="200">
        <v>0</v>
      </c>
    </row>
    <row r="862" spans="1:14" x14ac:dyDescent="0.25">
      <c r="A862" s="70" t="s">
        <v>1352</v>
      </c>
      <c r="B862" s="70" t="s">
        <v>1353</v>
      </c>
      <c r="C862" s="70" t="s">
        <v>1354</v>
      </c>
      <c r="D862" s="70" t="s">
        <v>1355</v>
      </c>
      <c r="E862" s="70" t="s">
        <v>1388</v>
      </c>
      <c r="F862" s="70" t="s">
        <v>1389</v>
      </c>
      <c r="G862" s="70" t="s">
        <v>659</v>
      </c>
      <c r="H862" s="70" t="s">
        <v>660</v>
      </c>
      <c r="I862" s="200">
        <v>0</v>
      </c>
      <c r="J862" s="200">
        <v>772690000</v>
      </c>
      <c r="K862" s="200">
        <v>120190000</v>
      </c>
      <c r="L862" s="200">
        <v>0</v>
      </c>
      <c r="M862" s="200">
        <v>0</v>
      </c>
      <c r="N862" s="200">
        <v>652500000</v>
      </c>
    </row>
    <row r="863" spans="1:14" x14ac:dyDescent="0.25">
      <c r="A863" s="70" t="s">
        <v>1352</v>
      </c>
      <c r="B863" s="70" t="s">
        <v>1353</v>
      </c>
      <c r="C863" s="70" t="s">
        <v>1354</v>
      </c>
      <c r="D863" s="70" t="s">
        <v>1355</v>
      </c>
      <c r="E863" s="70" t="s">
        <v>1388</v>
      </c>
      <c r="F863" s="70" t="s">
        <v>1389</v>
      </c>
      <c r="G863" s="70" t="s">
        <v>517</v>
      </c>
      <c r="H863" s="70" t="s">
        <v>251</v>
      </c>
      <c r="I863" s="200">
        <v>0</v>
      </c>
      <c r="J863" s="200">
        <v>2050761502</v>
      </c>
      <c r="K863" s="200">
        <v>0</v>
      </c>
      <c r="L863" s="200">
        <v>540000000</v>
      </c>
      <c r="M863" s="200">
        <v>0</v>
      </c>
      <c r="N863" s="200">
        <v>2590761502</v>
      </c>
    </row>
    <row r="864" spans="1:14" x14ac:dyDescent="0.25">
      <c r="A864" s="70" t="s">
        <v>1352</v>
      </c>
      <c r="B864" s="70" t="s">
        <v>1353</v>
      </c>
      <c r="C864" s="70" t="s">
        <v>1354</v>
      </c>
      <c r="D864" s="70" t="s">
        <v>1355</v>
      </c>
      <c r="E864" s="70" t="s">
        <v>1388</v>
      </c>
      <c r="F864" s="70" t="s">
        <v>1389</v>
      </c>
      <c r="G864" s="70" t="s">
        <v>577</v>
      </c>
      <c r="H864" s="70" t="s">
        <v>578</v>
      </c>
      <c r="I864" s="200">
        <v>0</v>
      </c>
      <c r="J864" s="200">
        <v>2058605942555</v>
      </c>
      <c r="K864" s="200">
        <v>3992707508252</v>
      </c>
      <c r="L864" s="200">
        <v>2896686136592</v>
      </c>
      <c r="M864" s="200">
        <v>0</v>
      </c>
      <c r="N864" s="200">
        <v>962584570895</v>
      </c>
    </row>
    <row r="865" spans="1:14" x14ac:dyDescent="0.25">
      <c r="A865" s="70" t="s">
        <v>1352</v>
      </c>
      <c r="B865" s="70" t="s">
        <v>1353</v>
      </c>
      <c r="C865" s="70" t="s">
        <v>1354</v>
      </c>
      <c r="D865" s="70" t="s">
        <v>1355</v>
      </c>
      <c r="E865" s="70" t="s">
        <v>1388</v>
      </c>
      <c r="F865" s="70" t="s">
        <v>1389</v>
      </c>
      <c r="G865" s="70" t="s">
        <v>1376</v>
      </c>
      <c r="H865" s="70" t="s">
        <v>1377</v>
      </c>
      <c r="I865" s="200">
        <v>0</v>
      </c>
      <c r="J865" s="200">
        <v>180285000</v>
      </c>
      <c r="K865" s="200">
        <v>0</v>
      </c>
      <c r="L865" s="200">
        <v>120190000</v>
      </c>
      <c r="M865" s="200">
        <v>0</v>
      </c>
      <c r="N865" s="200">
        <v>300475000</v>
      </c>
    </row>
    <row r="866" spans="1:14" x14ac:dyDescent="0.25">
      <c r="A866" s="70" t="s">
        <v>1352</v>
      </c>
      <c r="B866" s="70" t="s">
        <v>1353</v>
      </c>
      <c r="C866" s="70" t="s">
        <v>1354</v>
      </c>
      <c r="D866" s="70" t="s">
        <v>1355</v>
      </c>
      <c r="E866" s="70" t="s">
        <v>1388</v>
      </c>
      <c r="F866" s="70" t="s">
        <v>1389</v>
      </c>
      <c r="G866" s="70" t="s">
        <v>579</v>
      </c>
      <c r="H866" s="70" t="s">
        <v>167</v>
      </c>
      <c r="I866" s="200">
        <v>0</v>
      </c>
      <c r="J866" s="200">
        <v>2117546659528</v>
      </c>
      <c r="K866" s="200">
        <v>3085616998144</v>
      </c>
      <c r="L866" s="200">
        <v>3105675399698</v>
      </c>
      <c r="M866" s="200">
        <v>0</v>
      </c>
      <c r="N866" s="200">
        <v>2137605061082</v>
      </c>
    </row>
    <row r="867" spans="1:14" x14ac:dyDescent="0.25">
      <c r="A867" s="70" t="s">
        <v>1352</v>
      </c>
      <c r="B867" s="70" t="s">
        <v>1353</v>
      </c>
      <c r="C867" s="70" t="s">
        <v>1354</v>
      </c>
      <c r="D867" s="70" t="s">
        <v>1355</v>
      </c>
      <c r="E867" s="70" t="s">
        <v>1388</v>
      </c>
      <c r="F867" s="70" t="s">
        <v>1389</v>
      </c>
      <c r="G867" s="70" t="s">
        <v>814</v>
      </c>
      <c r="H867" s="70" t="s">
        <v>815</v>
      </c>
      <c r="I867" s="200">
        <v>0</v>
      </c>
      <c r="J867" s="200">
        <v>51000000</v>
      </c>
      <c r="K867" s="200">
        <v>0</v>
      </c>
      <c r="L867" s="200">
        <v>0</v>
      </c>
      <c r="M867" s="200">
        <v>0</v>
      </c>
      <c r="N867" s="200">
        <v>51000000</v>
      </c>
    </row>
    <row r="868" spans="1:14" x14ac:dyDescent="0.25">
      <c r="A868" s="70" t="s">
        <v>1352</v>
      </c>
      <c r="B868" s="70" t="s">
        <v>1353</v>
      </c>
      <c r="C868" s="70" t="s">
        <v>1354</v>
      </c>
      <c r="D868" s="70" t="s">
        <v>1355</v>
      </c>
      <c r="E868" s="70" t="s">
        <v>1388</v>
      </c>
      <c r="F868" s="70" t="s">
        <v>1389</v>
      </c>
      <c r="G868" s="70" t="s">
        <v>626</v>
      </c>
      <c r="H868" s="70" t="s">
        <v>627</v>
      </c>
      <c r="I868" s="200">
        <v>0</v>
      </c>
      <c r="J868" s="200">
        <v>132608984000</v>
      </c>
      <c r="K868" s="200">
        <v>732496620790</v>
      </c>
      <c r="L868" s="200">
        <v>1023416466118</v>
      </c>
      <c r="M868" s="200">
        <v>0</v>
      </c>
      <c r="N868" s="200">
        <v>423528829328</v>
      </c>
    </row>
    <row r="869" spans="1:14" x14ac:dyDescent="0.25">
      <c r="A869" s="70" t="s">
        <v>1352</v>
      </c>
      <c r="B869" s="70" t="s">
        <v>1353</v>
      </c>
      <c r="C869" s="70" t="s">
        <v>1354</v>
      </c>
      <c r="D869" s="70" t="s">
        <v>1355</v>
      </c>
      <c r="E869" s="70" t="s">
        <v>1388</v>
      </c>
      <c r="F869" s="70" t="s">
        <v>1389</v>
      </c>
      <c r="G869" s="70" t="s">
        <v>1140</v>
      </c>
      <c r="H869" s="70" t="s">
        <v>1141</v>
      </c>
      <c r="I869" s="200">
        <v>0</v>
      </c>
      <c r="J869" s="200">
        <v>110000000</v>
      </c>
      <c r="K869" s="200">
        <v>0</v>
      </c>
      <c r="L869" s="200">
        <v>0</v>
      </c>
      <c r="M869" s="200">
        <v>0</v>
      </c>
      <c r="N869" s="200">
        <v>110000000</v>
      </c>
    </row>
    <row r="870" spans="1:14" x14ac:dyDescent="0.25">
      <c r="A870" s="70" t="s">
        <v>1352</v>
      </c>
      <c r="B870" s="70" t="s">
        <v>1353</v>
      </c>
      <c r="C870" s="70" t="s">
        <v>1354</v>
      </c>
      <c r="D870" s="70" t="s">
        <v>1355</v>
      </c>
      <c r="E870" s="70" t="s">
        <v>1388</v>
      </c>
      <c r="F870" s="70" t="s">
        <v>1389</v>
      </c>
      <c r="G870" s="70" t="s">
        <v>594</v>
      </c>
      <c r="H870" s="70" t="s">
        <v>595</v>
      </c>
      <c r="I870" s="200">
        <v>0</v>
      </c>
      <c r="J870" s="200">
        <v>28848846300</v>
      </c>
      <c r="K870" s="200">
        <v>0</v>
      </c>
      <c r="L870" s="200">
        <v>0</v>
      </c>
      <c r="M870" s="200">
        <v>0</v>
      </c>
      <c r="N870" s="200">
        <v>28848846300</v>
      </c>
    </row>
    <row r="871" spans="1:14" x14ac:dyDescent="0.25">
      <c r="A871" s="70" t="s">
        <v>1352</v>
      </c>
      <c r="B871" s="70" t="s">
        <v>1353</v>
      </c>
      <c r="C871" s="70" t="s">
        <v>1354</v>
      </c>
      <c r="D871" s="70" t="s">
        <v>1355</v>
      </c>
      <c r="E871" s="70" t="s">
        <v>1388</v>
      </c>
      <c r="F871" s="70" t="s">
        <v>1389</v>
      </c>
      <c r="G871" s="70" t="s">
        <v>596</v>
      </c>
      <c r="H871" s="70" t="s">
        <v>597</v>
      </c>
      <c r="I871" s="200">
        <v>0</v>
      </c>
      <c r="J871" s="200">
        <v>600000000</v>
      </c>
      <c r="K871" s="200">
        <v>0</v>
      </c>
      <c r="L871" s="200">
        <v>0</v>
      </c>
      <c r="M871" s="200">
        <v>0</v>
      </c>
      <c r="N871" s="200">
        <v>600000000</v>
      </c>
    </row>
    <row r="872" spans="1:14" x14ac:dyDescent="0.25">
      <c r="A872" s="70" t="s">
        <v>1352</v>
      </c>
      <c r="B872" s="70" t="s">
        <v>1353</v>
      </c>
      <c r="C872" s="70" t="s">
        <v>1354</v>
      </c>
      <c r="D872" s="70" t="s">
        <v>1355</v>
      </c>
      <c r="E872" s="70" t="s">
        <v>1388</v>
      </c>
      <c r="F872" s="70" t="s">
        <v>1389</v>
      </c>
      <c r="G872" s="70" t="s">
        <v>598</v>
      </c>
      <c r="H872" s="70" t="s">
        <v>599</v>
      </c>
      <c r="I872" s="200">
        <v>0</v>
      </c>
      <c r="J872" s="200">
        <v>4200000000</v>
      </c>
      <c r="K872" s="200">
        <v>0</v>
      </c>
      <c r="L872" s="200">
        <v>0</v>
      </c>
      <c r="M872" s="200">
        <v>0</v>
      </c>
      <c r="N872" s="200">
        <v>4200000000</v>
      </c>
    </row>
    <row r="873" spans="1:14" x14ac:dyDescent="0.25">
      <c r="A873" s="70" t="s">
        <v>1352</v>
      </c>
      <c r="B873" s="70" t="s">
        <v>1353</v>
      </c>
      <c r="C873" s="70" t="s">
        <v>1354</v>
      </c>
      <c r="D873" s="70" t="s">
        <v>1355</v>
      </c>
      <c r="E873" s="70" t="s">
        <v>1388</v>
      </c>
      <c r="F873" s="70" t="s">
        <v>1389</v>
      </c>
      <c r="G873" s="70" t="s">
        <v>824</v>
      </c>
      <c r="H873" s="70" t="s">
        <v>825</v>
      </c>
      <c r="I873" s="200">
        <v>0</v>
      </c>
      <c r="J873" s="200">
        <v>10120893800</v>
      </c>
      <c r="K873" s="200">
        <v>0</v>
      </c>
      <c r="L873" s="200">
        <v>85000000000</v>
      </c>
      <c r="M873" s="200">
        <v>0</v>
      </c>
      <c r="N873" s="200">
        <v>95120893800</v>
      </c>
    </row>
    <row r="874" spans="1:14" x14ac:dyDescent="0.25">
      <c r="A874" s="70" t="s">
        <v>1352</v>
      </c>
      <c r="B874" s="70" t="s">
        <v>1353</v>
      </c>
      <c r="C874" s="70" t="s">
        <v>1354</v>
      </c>
      <c r="D874" s="70" t="s">
        <v>1355</v>
      </c>
      <c r="E874" s="70" t="s">
        <v>1388</v>
      </c>
      <c r="F874" s="70" t="s">
        <v>1389</v>
      </c>
      <c r="G874" s="70" t="s">
        <v>600</v>
      </c>
      <c r="H874" s="70" t="s">
        <v>601</v>
      </c>
      <c r="I874" s="200">
        <v>0</v>
      </c>
      <c r="J874" s="200">
        <v>27050000000</v>
      </c>
      <c r="K874" s="200">
        <v>51750000000</v>
      </c>
      <c r="L874" s="200">
        <v>51750000000</v>
      </c>
      <c r="M874" s="200">
        <v>0</v>
      </c>
      <c r="N874" s="200">
        <v>27050000000</v>
      </c>
    </row>
    <row r="875" spans="1:14" x14ac:dyDescent="0.25">
      <c r="A875" s="70" t="s">
        <v>1352</v>
      </c>
      <c r="B875" s="70" t="s">
        <v>1353</v>
      </c>
      <c r="C875" s="70" t="s">
        <v>1354</v>
      </c>
      <c r="D875" s="70" t="s">
        <v>1355</v>
      </c>
      <c r="E875" s="70" t="s">
        <v>1388</v>
      </c>
      <c r="F875" s="70" t="s">
        <v>1389</v>
      </c>
      <c r="G875" s="70" t="s">
        <v>604</v>
      </c>
      <c r="H875" s="70" t="s">
        <v>605</v>
      </c>
      <c r="I875" s="200">
        <v>0</v>
      </c>
      <c r="J875" s="200">
        <v>7841844631</v>
      </c>
      <c r="K875" s="200">
        <v>0</v>
      </c>
      <c r="L875" s="200">
        <v>27979285500</v>
      </c>
      <c r="M875" s="200">
        <v>0</v>
      </c>
      <c r="N875" s="200">
        <v>35821130131</v>
      </c>
    </row>
    <row r="876" spans="1:14" x14ac:dyDescent="0.25">
      <c r="A876" s="70" t="s">
        <v>1352</v>
      </c>
      <c r="B876" s="70" t="s">
        <v>1353</v>
      </c>
      <c r="C876" s="70" t="s">
        <v>1354</v>
      </c>
      <c r="D876" s="70" t="s">
        <v>1355</v>
      </c>
      <c r="E876" s="70" t="s">
        <v>1388</v>
      </c>
      <c r="F876" s="70" t="s">
        <v>1389</v>
      </c>
      <c r="G876" s="70" t="s">
        <v>614</v>
      </c>
      <c r="H876" s="70" t="s">
        <v>615</v>
      </c>
      <c r="I876" s="200">
        <v>0</v>
      </c>
      <c r="J876" s="200">
        <v>0</v>
      </c>
      <c r="K876" s="200">
        <v>0</v>
      </c>
      <c r="L876" s="200">
        <v>29321027935</v>
      </c>
      <c r="M876" s="200">
        <v>0</v>
      </c>
      <c r="N876" s="200">
        <v>29321027935</v>
      </c>
    </row>
    <row r="877" spans="1:14" x14ac:dyDescent="0.25">
      <c r="A877" s="70" t="s">
        <v>1352</v>
      </c>
      <c r="B877" s="70" t="s">
        <v>1353</v>
      </c>
      <c r="C877" s="70" t="s">
        <v>1354</v>
      </c>
      <c r="D877" s="70" t="s">
        <v>1355</v>
      </c>
      <c r="E877" s="70" t="s">
        <v>1388</v>
      </c>
      <c r="F877" s="70" t="s">
        <v>1389</v>
      </c>
      <c r="G877" s="70" t="s">
        <v>1374</v>
      </c>
      <c r="H877" s="70" t="s">
        <v>1375</v>
      </c>
      <c r="I877" s="200">
        <v>0</v>
      </c>
      <c r="J877" s="200">
        <v>1020239390</v>
      </c>
      <c r="K877" s="200">
        <v>0</v>
      </c>
      <c r="L877" s="200">
        <v>0</v>
      </c>
      <c r="M877" s="200">
        <v>0</v>
      </c>
      <c r="N877" s="200">
        <v>1020239390</v>
      </c>
    </row>
    <row r="878" spans="1:14" x14ac:dyDescent="0.25">
      <c r="A878" s="70" t="s">
        <v>1352</v>
      </c>
      <c r="B878" s="70" t="s">
        <v>1353</v>
      </c>
      <c r="C878" s="70" t="s">
        <v>1354</v>
      </c>
      <c r="D878" s="70" t="s">
        <v>1355</v>
      </c>
      <c r="E878" s="70" t="s">
        <v>1388</v>
      </c>
      <c r="F878" s="70" t="s">
        <v>1389</v>
      </c>
      <c r="G878" s="70" t="s">
        <v>1372</v>
      </c>
      <c r="H878" s="70" t="s">
        <v>1373</v>
      </c>
      <c r="I878" s="200">
        <v>0</v>
      </c>
      <c r="J878" s="200">
        <v>2172996280</v>
      </c>
      <c r="K878" s="200">
        <v>0</v>
      </c>
      <c r="L878" s="200">
        <v>0</v>
      </c>
      <c r="M878" s="200">
        <v>0</v>
      </c>
      <c r="N878" s="200">
        <v>2172996280</v>
      </c>
    </row>
    <row r="879" spans="1:14" x14ac:dyDescent="0.25">
      <c r="A879" s="70" t="s">
        <v>1352</v>
      </c>
      <c r="B879" s="70" t="s">
        <v>1353</v>
      </c>
      <c r="C879" s="70" t="s">
        <v>1354</v>
      </c>
      <c r="D879" s="70" t="s">
        <v>1355</v>
      </c>
      <c r="E879" s="70" t="s">
        <v>1388</v>
      </c>
      <c r="F879" s="70" t="s">
        <v>1389</v>
      </c>
      <c r="G879" s="70" t="s">
        <v>836</v>
      </c>
      <c r="H879" s="70" t="s">
        <v>1982</v>
      </c>
      <c r="I879" s="200">
        <v>0</v>
      </c>
      <c r="J879" s="200">
        <v>32400000000</v>
      </c>
      <c r="K879" s="200">
        <v>0</v>
      </c>
      <c r="L879" s="200">
        <v>0</v>
      </c>
      <c r="M879" s="200">
        <v>0</v>
      </c>
      <c r="N879" s="200">
        <v>32400000000</v>
      </c>
    </row>
    <row r="880" spans="1:14" x14ac:dyDescent="0.25">
      <c r="A880" s="70" t="s">
        <v>1352</v>
      </c>
      <c r="B880" s="70" t="s">
        <v>1353</v>
      </c>
      <c r="C880" s="70" t="s">
        <v>1354</v>
      </c>
      <c r="D880" s="70" t="s">
        <v>1355</v>
      </c>
      <c r="E880" s="70" t="s">
        <v>1388</v>
      </c>
      <c r="F880" s="70" t="s">
        <v>1389</v>
      </c>
      <c r="G880" s="70" t="s">
        <v>602</v>
      </c>
      <c r="H880" s="70" t="s">
        <v>603</v>
      </c>
      <c r="I880" s="200">
        <v>0</v>
      </c>
      <c r="J880" s="200">
        <v>3896713800</v>
      </c>
      <c r="K880" s="200">
        <v>3896713800</v>
      </c>
      <c r="L880" s="200">
        <v>8522304000</v>
      </c>
      <c r="M880" s="200">
        <v>0</v>
      </c>
      <c r="N880" s="200">
        <v>8522304000</v>
      </c>
    </row>
    <row r="881" spans="1:14" x14ac:dyDescent="0.25">
      <c r="A881" s="70" t="s">
        <v>1352</v>
      </c>
      <c r="B881" s="70" t="s">
        <v>1353</v>
      </c>
      <c r="C881" s="70" t="s">
        <v>1354</v>
      </c>
      <c r="D881" s="70" t="s">
        <v>1355</v>
      </c>
      <c r="E881" s="70" t="s">
        <v>1388</v>
      </c>
      <c r="F881" s="70" t="s">
        <v>1389</v>
      </c>
      <c r="G881" s="70" t="s">
        <v>838</v>
      </c>
      <c r="H881" s="70" t="s">
        <v>839</v>
      </c>
      <c r="I881" s="200">
        <v>0</v>
      </c>
      <c r="J881" s="200">
        <v>15000000000</v>
      </c>
      <c r="K881" s="200">
        <v>15000000000</v>
      </c>
      <c r="L881" s="200">
        <v>93060000000</v>
      </c>
      <c r="M881" s="200">
        <v>0</v>
      </c>
      <c r="N881" s="200">
        <v>93060000000</v>
      </c>
    </row>
    <row r="882" spans="1:14" x14ac:dyDescent="0.25">
      <c r="A882" s="70" t="s">
        <v>1352</v>
      </c>
      <c r="B882" s="70" t="s">
        <v>1353</v>
      </c>
      <c r="C882" s="70" t="s">
        <v>1354</v>
      </c>
      <c r="D882" s="70" t="s">
        <v>1355</v>
      </c>
      <c r="E882" s="70" t="s">
        <v>1388</v>
      </c>
      <c r="F882" s="70" t="s">
        <v>1389</v>
      </c>
      <c r="G882" s="70" t="s">
        <v>606</v>
      </c>
      <c r="H882" s="70" t="s">
        <v>607</v>
      </c>
      <c r="I882" s="200">
        <v>0</v>
      </c>
      <c r="J882" s="200">
        <v>139200178040</v>
      </c>
      <c r="K882" s="200">
        <v>486676037640</v>
      </c>
      <c r="L882" s="200">
        <v>347475859600</v>
      </c>
      <c r="M882" s="200">
        <v>0</v>
      </c>
      <c r="N882" s="200">
        <v>0</v>
      </c>
    </row>
    <row r="883" spans="1:14" x14ac:dyDescent="0.25">
      <c r="A883" s="70" t="s">
        <v>1352</v>
      </c>
      <c r="B883" s="70" t="s">
        <v>1353</v>
      </c>
      <c r="C883" s="70" t="s">
        <v>1354</v>
      </c>
      <c r="D883" s="70" t="s">
        <v>1355</v>
      </c>
      <c r="E883" s="70" t="s">
        <v>1388</v>
      </c>
      <c r="F883" s="70" t="s">
        <v>1389</v>
      </c>
      <c r="G883" s="70" t="s">
        <v>608</v>
      </c>
      <c r="H883" s="70" t="s">
        <v>609</v>
      </c>
      <c r="I883" s="200">
        <v>0</v>
      </c>
      <c r="J883" s="200">
        <v>10208881800</v>
      </c>
      <c r="K883" s="200">
        <v>7980831332</v>
      </c>
      <c r="L883" s="200">
        <v>16232000022</v>
      </c>
      <c r="M883" s="200">
        <v>0</v>
      </c>
      <c r="N883" s="200">
        <v>18460050490</v>
      </c>
    </row>
    <row r="884" spans="1:14" x14ac:dyDescent="0.25">
      <c r="A884" s="70" t="s">
        <v>1352</v>
      </c>
      <c r="B884" s="70" t="s">
        <v>1353</v>
      </c>
      <c r="C884" s="70" t="s">
        <v>1354</v>
      </c>
      <c r="D884" s="70" t="s">
        <v>1355</v>
      </c>
      <c r="E884" s="70" t="s">
        <v>1388</v>
      </c>
      <c r="F884" s="70" t="s">
        <v>1389</v>
      </c>
      <c r="G884" s="70" t="s">
        <v>628</v>
      </c>
      <c r="H884" s="70" t="s">
        <v>629</v>
      </c>
      <c r="I884" s="200">
        <v>0</v>
      </c>
      <c r="J884" s="200">
        <v>137980150000</v>
      </c>
      <c r="K884" s="200">
        <v>493782305815</v>
      </c>
      <c r="L884" s="200">
        <v>568307199712</v>
      </c>
      <c r="M884" s="200">
        <v>0</v>
      </c>
      <c r="N884" s="200">
        <v>212505043897</v>
      </c>
    </row>
    <row r="885" spans="1:14" x14ac:dyDescent="0.25">
      <c r="A885" s="70" t="s">
        <v>1352</v>
      </c>
      <c r="B885" s="70" t="s">
        <v>1353</v>
      </c>
      <c r="C885" s="70" t="s">
        <v>1354</v>
      </c>
      <c r="D885" s="70" t="s">
        <v>1355</v>
      </c>
      <c r="E885" s="70" t="s">
        <v>1388</v>
      </c>
      <c r="F885" s="70" t="s">
        <v>1389</v>
      </c>
      <c r="G885" s="70" t="s">
        <v>630</v>
      </c>
      <c r="H885" s="70" t="s">
        <v>631</v>
      </c>
      <c r="I885" s="200">
        <v>0</v>
      </c>
      <c r="J885" s="200">
        <v>137750465000</v>
      </c>
      <c r="K885" s="200">
        <v>596984271960</v>
      </c>
      <c r="L885" s="200">
        <v>703772145910</v>
      </c>
      <c r="M885" s="200">
        <v>0</v>
      </c>
      <c r="N885" s="200">
        <v>244538338950</v>
      </c>
    </row>
    <row r="886" spans="1:14" x14ac:dyDescent="0.25">
      <c r="A886" s="70" t="s">
        <v>1352</v>
      </c>
      <c r="B886" s="70" t="s">
        <v>1353</v>
      </c>
      <c r="C886" s="70" t="s">
        <v>1354</v>
      </c>
      <c r="D886" s="70" t="s">
        <v>1355</v>
      </c>
      <c r="E886" s="70" t="s">
        <v>1388</v>
      </c>
      <c r="F886" s="70" t="s">
        <v>1389</v>
      </c>
      <c r="G886" s="70" t="s">
        <v>632</v>
      </c>
      <c r="H886" s="70" t="s">
        <v>633</v>
      </c>
      <c r="I886" s="200">
        <v>0</v>
      </c>
      <c r="J886" s="200">
        <v>34835695648</v>
      </c>
      <c r="K886" s="200">
        <v>0</v>
      </c>
      <c r="L886" s="200">
        <v>38367716800</v>
      </c>
      <c r="M886" s="200">
        <v>0</v>
      </c>
      <c r="N886" s="200">
        <v>73203412448</v>
      </c>
    </row>
    <row r="887" spans="1:14" x14ac:dyDescent="0.25">
      <c r="A887" s="70" t="s">
        <v>1352</v>
      </c>
      <c r="B887" s="70" t="s">
        <v>1353</v>
      </c>
      <c r="C887" s="70" t="s">
        <v>1354</v>
      </c>
      <c r="D887" s="70" t="s">
        <v>1355</v>
      </c>
      <c r="E887" s="70" t="s">
        <v>1388</v>
      </c>
      <c r="F887" s="70" t="s">
        <v>1389</v>
      </c>
      <c r="G887" s="70" t="s">
        <v>634</v>
      </c>
      <c r="H887" s="70" t="s">
        <v>635</v>
      </c>
      <c r="I887" s="200">
        <v>0</v>
      </c>
      <c r="J887" s="200">
        <v>875567500000</v>
      </c>
      <c r="K887" s="200">
        <v>1291915380000</v>
      </c>
      <c r="L887" s="200">
        <v>1309743540000</v>
      </c>
      <c r="M887" s="200">
        <v>0</v>
      </c>
      <c r="N887" s="200">
        <v>893395660000</v>
      </c>
    </row>
    <row r="888" spans="1:14" x14ac:dyDescent="0.25">
      <c r="A888" s="70" t="s">
        <v>1352</v>
      </c>
      <c r="B888" s="70" t="s">
        <v>1353</v>
      </c>
      <c r="C888" s="70" t="s">
        <v>1354</v>
      </c>
      <c r="D888" s="70" t="s">
        <v>1355</v>
      </c>
      <c r="E888" s="70" t="s">
        <v>1388</v>
      </c>
      <c r="F888" s="70" t="s">
        <v>1389</v>
      </c>
      <c r="G888" s="70" t="s">
        <v>636</v>
      </c>
      <c r="H888" s="70" t="s">
        <v>637</v>
      </c>
      <c r="I888" s="200">
        <v>0</v>
      </c>
      <c r="J888" s="200">
        <v>59709720350</v>
      </c>
      <c r="K888" s="200">
        <v>247473801925</v>
      </c>
      <c r="L888" s="200">
        <v>187764081575</v>
      </c>
      <c r="M888" s="200">
        <v>0</v>
      </c>
      <c r="N888" s="200">
        <v>0</v>
      </c>
    </row>
    <row r="889" spans="1:14" x14ac:dyDescent="0.25">
      <c r="A889" s="70" t="s">
        <v>1352</v>
      </c>
      <c r="B889" s="70" t="s">
        <v>1353</v>
      </c>
      <c r="C889" s="70" t="s">
        <v>1354</v>
      </c>
      <c r="D889" s="70" t="s">
        <v>1355</v>
      </c>
      <c r="E889" s="70" t="s">
        <v>1388</v>
      </c>
      <c r="F889" s="70" t="s">
        <v>1389</v>
      </c>
      <c r="G889" s="70" t="s">
        <v>638</v>
      </c>
      <c r="H889" s="70" t="s">
        <v>639</v>
      </c>
      <c r="I889" s="200">
        <v>0</v>
      </c>
      <c r="J889" s="200">
        <v>123546468750</v>
      </c>
      <c r="K889" s="200">
        <v>0</v>
      </c>
      <c r="L889" s="200">
        <v>0</v>
      </c>
      <c r="M889" s="200">
        <v>0</v>
      </c>
      <c r="N889" s="200">
        <v>123546468750</v>
      </c>
    </row>
    <row r="890" spans="1:14" x14ac:dyDescent="0.25">
      <c r="A890" s="70" t="s">
        <v>1352</v>
      </c>
      <c r="B890" s="70" t="s">
        <v>1353</v>
      </c>
      <c r="C890" s="70" t="s">
        <v>1354</v>
      </c>
      <c r="D890" s="70" t="s">
        <v>1355</v>
      </c>
      <c r="E890" s="70" t="s">
        <v>1388</v>
      </c>
      <c r="F890" s="70" t="s">
        <v>1389</v>
      </c>
      <c r="G890" s="70" t="s">
        <v>687</v>
      </c>
      <c r="H890" s="70" t="s">
        <v>688</v>
      </c>
      <c r="I890" s="200">
        <v>0</v>
      </c>
      <c r="J890" s="200">
        <v>1093596000</v>
      </c>
      <c r="K890" s="200">
        <v>8393789497</v>
      </c>
      <c r="L890" s="200">
        <v>24414855252</v>
      </c>
      <c r="M890" s="200">
        <v>0</v>
      </c>
      <c r="N890" s="200">
        <v>17114661755</v>
      </c>
    </row>
    <row r="891" spans="1:14" x14ac:dyDescent="0.25">
      <c r="A891" s="70" t="s">
        <v>1352</v>
      </c>
      <c r="B891" s="70" t="s">
        <v>1353</v>
      </c>
      <c r="C891" s="70" t="s">
        <v>1354</v>
      </c>
      <c r="D891" s="70" t="s">
        <v>1355</v>
      </c>
      <c r="E891" s="70" t="s">
        <v>1388</v>
      </c>
      <c r="F891" s="70" t="s">
        <v>1389</v>
      </c>
      <c r="G891" s="70" t="s">
        <v>640</v>
      </c>
      <c r="H891" s="70" t="s">
        <v>641</v>
      </c>
      <c r="I891" s="200">
        <v>0</v>
      </c>
      <c r="J891" s="200">
        <v>62721048000</v>
      </c>
      <c r="K891" s="200">
        <v>179079648635</v>
      </c>
      <c r="L891" s="200">
        <v>177824624588</v>
      </c>
      <c r="M891" s="200">
        <v>0</v>
      </c>
      <c r="N891" s="200">
        <v>61466023953</v>
      </c>
    </row>
    <row r="892" spans="1:14" x14ac:dyDescent="0.25">
      <c r="A892" s="70" t="s">
        <v>1352</v>
      </c>
      <c r="B892" s="70" t="s">
        <v>1353</v>
      </c>
      <c r="C892" s="70" t="s">
        <v>1354</v>
      </c>
      <c r="D892" s="70" t="s">
        <v>1355</v>
      </c>
      <c r="E892" s="70" t="s">
        <v>1388</v>
      </c>
      <c r="F892" s="70" t="s">
        <v>1389</v>
      </c>
      <c r="G892" s="70" t="s">
        <v>522</v>
      </c>
      <c r="H892" s="70" t="s">
        <v>523</v>
      </c>
      <c r="I892" s="200">
        <v>0</v>
      </c>
      <c r="J892" s="200">
        <v>243943452600</v>
      </c>
      <c r="K892" s="200">
        <v>0</v>
      </c>
      <c r="L892" s="200">
        <v>0</v>
      </c>
      <c r="M892" s="200">
        <v>0</v>
      </c>
      <c r="N892" s="200">
        <v>243943452600</v>
      </c>
    </row>
    <row r="893" spans="1:14" x14ac:dyDescent="0.25">
      <c r="A893" s="70" t="s">
        <v>1352</v>
      </c>
      <c r="B893" s="70" t="s">
        <v>1353</v>
      </c>
      <c r="C893" s="70" t="s">
        <v>1354</v>
      </c>
      <c r="D893" s="70" t="s">
        <v>1355</v>
      </c>
      <c r="E893" s="70" t="s">
        <v>1388</v>
      </c>
      <c r="F893" s="70" t="s">
        <v>1389</v>
      </c>
      <c r="G893" s="70" t="s">
        <v>713</v>
      </c>
      <c r="H893" s="70" t="s">
        <v>714</v>
      </c>
      <c r="I893" s="200">
        <v>0</v>
      </c>
      <c r="J893" s="200">
        <v>77640800</v>
      </c>
      <c r="K893" s="200">
        <v>0</v>
      </c>
      <c r="L893" s="200">
        <v>0</v>
      </c>
      <c r="M893" s="200">
        <v>0</v>
      </c>
      <c r="N893" s="200">
        <v>77640800</v>
      </c>
    </row>
    <row r="894" spans="1:14" x14ac:dyDescent="0.25">
      <c r="A894" s="70" t="s">
        <v>1352</v>
      </c>
      <c r="B894" s="70" t="s">
        <v>1353</v>
      </c>
      <c r="C894" s="70" t="s">
        <v>1354</v>
      </c>
      <c r="D894" s="70" t="s">
        <v>1355</v>
      </c>
      <c r="E894" s="70" t="s">
        <v>1388</v>
      </c>
      <c r="F894" s="70" t="s">
        <v>1389</v>
      </c>
      <c r="G894" s="70" t="s">
        <v>669</v>
      </c>
      <c r="H894" s="70" t="s">
        <v>670</v>
      </c>
      <c r="I894" s="200">
        <v>0</v>
      </c>
      <c r="J894" s="200">
        <v>793779507</v>
      </c>
      <c r="K894" s="200">
        <v>0</v>
      </c>
      <c r="L894" s="200">
        <v>0</v>
      </c>
      <c r="M894" s="200">
        <v>0</v>
      </c>
      <c r="N894" s="200">
        <v>793779507</v>
      </c>
    </row>
    <row r="895" spans="1:14" x14ac:dyDescent="0.25">
      <c r="A895" s="70" t="s">
        <v>1352</v>
      </c>
      <c r="B895" s="70" t="s">
        <v>1353</v>
      </c>
      <c r="C895" s="70" t="s">
        <v>1354</v>
      </c>
      <c r="D895" s="70" t="s">
        <v>1355</v>
      </c>
      <c r="E895" s="70" t="s">
        <v>1388</v>
      </c>
      <c r="F895" s="70" t="s">
        <v>1389</v>
      </c>
      <c r="G895" s="70" t="s">
        <v>691</v>
      </c>
      <c r="H895" s="70" t="s">
        <v>692</v>
      </c>
      <c r="I895" s="200">
        <v>0</v>
      </c>
      <c r="J895" s="200">
        <v>300000000</v>
      </c>
      <c r="K895" s="200">
        <v>0</v>
      </c>
      <c r="L895" s="200">
        <v>0</v>
      </c>
      <c r="M895" s="200">
        <v>0</v>
      </c>
      <c r="N895" s="200">
        <v>300000000</v>
      </c>
    </row>
    <row r="896" spans="1:14" x14ac:dyDescent="0.25">
      <c r="A896" s="70" t="s">
        <v>1352</v>
      </c>
      <c r="B896" s="70" t="s">
        <v>1353</v>
      </c>
      <c r="C896" s="70" t="s">
        <v>1354</v>
      </c>
      <c r="D896" s="70" t="s">
        <v>1355</v>
      </c>
      <c r="E896" s="70" t="s">
        <v>1388</v>
      </c>
      <c r="F896" s="70" t="s">
        <v>1389</v>
      </c>
      <c r="G896" s="70" t="s">
        <v>616</v>
      </c>
      <c r="H896" s="70" t="s">
        <v>617</v>
      </c>
      <c r="I896" s="200">
        <v>0</v>
      </c>
      <c r="J896" s="200">
        <v>368011250</v>
      </c>
      <c r="K896" s="200">
        <v>0</v>
      </c>
      <c r="L896" s="200">
        <v>0</v>
      </c>
      <c r="M896" s="200">
        <v>0</v>
      </c>
      <c r="N896" s="200">
        <v>368011250</v>
      </c>
    </row>
    <row r="897" spans="1:14" x14ac:dyDescent="0.25">
      <c r="A897" s="70" t="s">
        <v>1352</v>
      </c>
      <c r="B897" s="70" t="s">
        <v>1353</v>
      </c>
      <c r="C897" s="70" t="s">
        <v>1354</v>
      </c>
      <c r="D897" s="70" t="s">
        <v>1355</v>
      </c>
      <c r="E897" s="70" t="s">
        <v>1388</v>
      </c>
      <c r="F897" s="70" t="s">
        <v>1389</v>
      </c>
      <c r="G897" s="70" t="s">
        <v>524</v>
      </c>
      <c r="H897" s="70" t="s">
        <v>525</v>
      </c>
      <c r="I897" s="200">
        <v>0</v>
      </c>
      <c r="J897" s="200">
        <v>420000000</v>
      </c>
      <c r="K897" s="200">
        <v>0</v>
      </c>
      <c r="L897" s="200">
        <v>0</v>
      </c>
      <c r="M897" s="200">
        <v>0</v>
      </c>
      <c r="N897" s="200">
        <v>420000000</v>
      </c>
    </row>
    <row r="898" spans="1:14" x14ac:dyDescent="0.25">
      <c r="A898" s="70" t="s">
        <v>1352</v>
      </c>
      <c r="B898" s="70" t="s">
        <v>1353</v>
      </c>
      <c r="C898" s="70" t="s">
        <v>1354</v>
      </c>
      <c r="D898" s="70" t="s">
        <v>1355</v>
      </c>
      <c r="E898" s="70" t="s">
        <v>1388</v>
      </c>
      <c r="F898" s="70" t="s">
        <v>1389</v>
      </c>
      <c r="G898" s="70" t="s">
        <v>671</v>
      </c>
      <c r="H898" s="70" t="s">
        <v>672</v>
      </c>
      <c r="I898" s="200">
        <v>0</v>
      </c>
      <c r="J898" s="200">
        <v>90000000</v>
      </c>
      <c r="K898" s="200">
        <v>0</v>
      </c>
      <c r="L898" s="200">
        <v>0</v>
      </c>
      <c r="M898" s="200">
        <v>0</v>
      </c>
      <c r="N898" s="200">
        <v>90000000</v>
      </c>
    </row>
    <row r="899" spans="1:14" x14ac:dyDescent="0.25">
      <c r="A899" s="70" t="s">
        <v>1352</v>
      </c>
      <c r="B899" s="70" t="s">
        <v>1353</v>
      </c>
      <c r="C899" s="70" t="s">
        <v>1354</v>
      </c>
      <c r="D899" s="70" t="s">
        <v>1355</v>
      </c>
      <c r="E899" s="70" t="s">
        <v>1388</v>
      </c>
      <c r="F899" s="70" t="s">
        <v>1389</v>
      </c>
      <c r="G899" s="70" t="s">
        <v>642</v>
      </c>
      <c r="H899" s="70" t="s">
        <v>643</v>
      </c>
      <c r="I899" s="200">
        <v>0</v>
      </c>
      <c r="J899" s="200">
        <v>33666654000</v>
      </c>
      <c r="K899" s="200">
        <v>144130754775</v>
      </c>
      <c r="L899" s="200">
        <v>145200592572</v>
      </c>
      <c r="M899" s="200">
        <v>0</v>
      </c>
      <c r="N899" s="200">
        <v>34736491797</v>
      </c>
    </row>
    <row r="900" spans="1:14" x14ac:dyDescent="0.25">
      <c r="A900" s="70" t="s">
        <v>1352</v>
      </c>
      <c r="B900" s="70" t="s">
        <v>1353</v>
      </c>
      <c r="C900" s="70" t="s">
        <v>1354</v>
      </c>
      <c r="D900" s="70" t="s">
        <v>1355</v>
      </c>
      <c r="E900" s="70" t="s">
        <v>1388</v>
      </c>
      <c r="F900" s="70" t="s">
        <v>1389</v>
      </c>
      <c r="G900" s="70" t="s">
        <v>644</v>
      </c>
      <c r="H900" s="70" t="s">
        <v>645</v>
      </c>
      <c r="I900" s="200">
        <v>0</v>
      </c>
      <c r="J900" s="200">
        <v>88775500000</v>
      </c>
      <c r="K900" s="200">
        <v>197576500000</v>
      </c>
      <c r="L900" s="200">
        <v>108801000000</v>
      </c>
      <c r="M900" s="200">
        <v>0</v>
      </c>
      <c r="N900" s="200">
        <v>0</v>
      </c>
    </row>
    <row r="901" spans="1:14" x14ac:dyDescent="0.25">
      <c r="A901" s="70" t="s">
        <v>1352</v>
      </c>
      <c r="B901" s="70" t="s">
        <v>1353</v>
      </c>
      <c r="C901" s="70" t="s">
        <v>1354</v>
      </c>
      <c r="D901" s="70" t="s">
        <v>1355</v>
      </c>
      <c r="E901" s="70" t="s">
        <v>1388</v>
      </c>
      <c r="F901" s="70" t="s">
        <v>1389</v>
      </c>
      <c r="G901" s="70" t="s">
        <v>646</v>
      </c>
      <c r="H901" s="70" t="s">
        <v>647</v>
      </c>
      <c r="I901" s="200">
        <v>0</v>
      </c>
      <c r="J901" s="200">
        <v>142742556500</v>
      </c>
      <c r="K901" s="200">
        <v>272683724036</v>
      </c>
      <c r="L901" s="200">
        <v>306290641359</v>
      </c>
      <c r="M901" s="200">
        <v>0</v>
      </c>
      <c r="N901" s="200">
        <v>176349473823</v>
      </c>
    </row>
    <row r="902" spans="1:14" x14ac:dyDescent="0.25">
      <c r="A902" s="70" t="s">
        <v>1352</v>
      </c>
      <c r="B902" s="70" t="s">
        <v>1353</v>
      </c>
      <c r="C902" s="70" t="s">
        <v>1354</v>
      </c>
      <c r="D902" s="70" t="s">
        <v>1355</v>
      </c>
      <c r="E902" s="70" t="s">
        <v>1388</v>
      </c>
      <c r="F902" s="70" t="s">
        <v>1389</v>
      </c>
      <c r="G902" s="70" t="s">
        <v>648</v>
      </c>
      <c r="H902" s="70" t="s">
        <v>649</v>
      </c>
      <c r="I902" s="200">
        <v>0</v>
      </c>
      <c r="J902" s="200">
        <v>112185450000</v>
      </c>
      <c r="K902" s="200">
        <v>281641140375</v>
      </c>
      <c r="L902" s="200">
        <v>370608654250</v>
      </c>
      <c r="M902" s="200">
        <v>0</v>
      </c>
      <c r="N902" s="200">
        <v>201152963875</v>
      </c>
    </row>
    <row r="903" spans="1:14" x14ac:dyDescent="0.25">
      <c r="A903" s="70" t="s">
        <v>1352</v>
      </c>
      <c r="B903" s="70" t="s">
        <v>1353</v>
      </c>
      <c r="C903" s="70" t="s">
        <v>1354</v>
      </c>
      <c r="D903" s="70" t="s">
        <v>1355</v>
      </c>
      <c r="E903" s="70" t="s">
        <v>1388</v>
      </c>
      <c r="F903" s="70" t="s">
        <v>1389</v>
      </c>
      <c r="G903" s="70" t="s">
        <v>906</v>
      </c>
      <c r="H903" s="70" t="s">
        <v>907</v>
      </c>
      <c r="I903" s="200">
        <v>0</v>
      </c>
      <c r="J903" s="200">
        <v>0</v>
      </c>
      <c r="K903" s="200">
        <v>10000000000</v>
      </c>
      <c r="L903" s="200">
        <v>10000000000</v>
      </c>
      <c r="M903" s="200">
        <v>0</v>
      </c>
      <c r="N903" s="200">
        <v>0</v>
      </c>
    </row>
    <row r="904" spans="1:14" x14ac:dyDescent="0.25">
      <c r="A904" s="70" t="s">
        <v>1352</v>
      </c>
      <c r="B904" s="70" t="s">
        <v>1353</v>
      </c>
      <c r="C904" s="70" t="s">
        <v>1354</v>
      </c>
      <c r="D904" s="70" t="s">
        <v>1355</v>
      </c>
      <c r="E904" s="70" t="s">
        <v>1388</v>
      </c>
      <c r="F904" s="70" t="s">
        <v>1389</v>
      </c>
      <c r="G904" s="70" t="s">
        <v>1378</v>
      </c>
      <c r="H904" s="70" t="s">
        <v>1379</v>
      </c>
      <c r="I904" s="200">
        <v>0</v>
      </c>
      <c r="J904" s="200">
        <v>420000000</v>
      </c>
      <c r="K904" s="200">
        <v>0</v>
      </c>
      <c r="L904" s="200">
        <v>0</v>
      </c>
      <c r="M904" s="200">
        <v>0</v>
      </c>
      <c r="N904" s="200">
        <v>420000000</v>
      </c>
    </row>
    <row r="905" spans="1:14" x14ac:dyDescent="0.25">
      <c r="A905" s="70" t="s">
        <v>1352</v>
      </c>
      <c r="B905" s="70" t="s">
        <v>1353</v>
      </c>
      <c r="C905" s="70" t="s">
        <v>1354</v>
      </c>
      <c r="D905" s="70" t="s">
        <v>1355</v>
      </c>
      <c r="E905" s="70" t="s">
        <v>1388</v>
      </c>
      <c r="F905" s="70" t="s">
        <v>1389</v>
      </c>
      <c r="G905" s="70" t="s">
        <v>652</v>
      </c>
      <c r="H905" s="70" t="s">
        <v>653</v>
      </c>
      <c r="I905" s="200">
        <v>0</v>
      </c>
      <c r="J905" s="200">
        <v>259240612750</v>
      </c>
      <c r="K905" s="200">
        <v>0</v>
      </c>
      <c r="L905" s="200">
        <v>0</v>
      </c>
      <c r="M905" s="200">
        <v>0</v>
      </c>
      <c r="N905" s="200">
        <v>259240612750</v>
      </c>
    </row>
    <row r="906" spans="1:14" x14ac:dyDescent="0.25">
      <c r="A906" s="70" t="s">
        <v>1352</v>
      </c>
      <c r="B906" s="70" t="s">
        <v>1353</v>
      </c>
      <c r="C906" s="70" t="s">
        <v>1354</v>
      </c>
      <c r="D906" s="70" t="s">
        <v>1355</v>
      </c>
      <c r="E906" s="70" t="s">
        <v>1388</v>
      </c>
      <c r="F906" s="70" t="s">
        <v>1389</v>
      </c>
      <c r="G906" s="70" t="s">
        <v>656</v>
      </c>
      <c r="H906" s="70" t="s">
        <v>657</v>
      </c>
      <c r="I906" s="200">
        <v>0</v>
      </c>
      <c r="J906" s="200">
        <v>231287621156</v>
      </c>
      <c r="K906" s="200">
        <v>454973381750</v>
      </c>
      <c r="L906" s="200">
        <v>439830724950</v>
      </c>
      <c r="M906" s="200">
        <v>0</v>
      </c>
      <c r="N906" s="200">
        <v>216144964356</v>
      </c>
    </row>
    <row r="907" spans="1:14" x14ac:dyDescent="0.25">
      <c r="A907" s="70" t="s">
        <v>1352</v>
      </c>
      <c r="B907" s="70" t="s">
        <v>1353</v>
      </c>
      <c r="C907" s="70" t="s">
        <v>1354</v>
      </c>
      <c r="D907" s="70" t="s">
        <v>1355</v>
      </c>
      <c r="E907" s="70" t="s">
        <v>1388</v>
      </c>
      <c r="F907" s="70" t="s">
        <v>1389</v>
      </c>
      <c r="G907" s="70" t="s">
        <v>1380</v>
      </c>
      <c r="H907" s="70" t="s">
        <v>1381</v>
      </c>
      <c r="I907" s="200">
        <v>0</v>
      </c>
      <c r="J907" s="200">
        <v>36957800000</v>
      </c>
      <c r="K907" s="200">
        <v>42349931250</v>
      </c>
      <c r="L907" s="200">
        <v>89083451875</v>
      </c>
      <c r="M907" s="200">
        <v>0</v>
      </c>
      <c r="N907" s="200">
        <v>83691320625</v>
      </c>
    </row>
    <row r="908" spans="1:14" x14ac:dyDescent="0.25">
      <c r="A908" s="70" t="s">
        <v>1352</v>
      </c>
      <c r="B908" s="70" t="s">
        <v>1353</v>
      </c>
      <c r="C908" s="70" t="s">
        <v>1354</v>
      </c>
      <c r="D908" s="70" t="s">
        <v>1355</v>
      </c>
      <c r="E908" s="70" t="s">
        <v>1388</v>
      </c>
      <c r="F908" s="70" t="s">
        <v>1389</v>
      </c>
      <c r="G908" s="70" t="s">
        <v>1382</v>
      </c>
      <c r="H908" s="70" t="s">
        <v>1383</v>
      </c>
      <c r="I908" s="200">
        <v>0</v>
      </c>
      <c r="J908" s="200">
        <v>134000000000</v>
      </c>
      <c r="K908" s="200">
        <v>137852191180</v>
      </c>
      <c r="L908" s="200">
        <v>290634222560</v>
      </c>
      <c r="M908" s="200">
        <v>0</v>
      </c>
      <c r="N908" s="200">
        <v>286782031380</v>
      </c>
    </row>
    <row r="909" spans="1:14" x14ac:dyDescent="0.25">
      <c r="A909" s="70" t="s">
        <v>1352</v>
      </c>
      <c r="B909" s="70" t="s">
        <v>1353</v>
      </c>
      <c r="C909" s="70" t="s">
        <v>1354</v>
      </c>
      <c r="D909" s="70" t="s">
        <v>1355</v>
      </c>
      <c r="E909" s="70" t="s">
        <v>1388</v>
      </c>
      <c r="F909" s="70" t="s">
        <v>1389</v>
      </c>
      <c r="G909" s="70" t="s">
        <v>1384</v>
      </c>
      <c r="H909" s="70" t="s">
        <v>1385</v>
      </c>
      <c r="I909" s="200">
        <v>0</v>
      </c>
      <c r="J909" s="200">
        <v>170700000000</v>
      </c>
      <c r="K909" s="200">
        <v>170700000000</v>
      </c>
      <c r="L909" s="200">
        <v>0</v>
      </c>
      <c r="M909" s="200">
        <v>0</v>
      </c>
      <c r="N909" s="200">
        <v>0</v>
      </c>
    </row>
    <row r="910" spans="1:14" x14ac:dyDescent="0.25">
      <c r="A910" s="70" t="s">
        <v>1352</v>
      </c>
      <c r="B910" s="70" t="s">
        <v>1353</v>
      </c>
      <c r="C910" s="70" t="s">
        <v>1354</v>
      </c>
      <c r="D910" s="70" t="s">
        <v>1355</v>
      </c>
      <c r="E910" s="70" t="s">
        <v>1388</v>
      </c>
      <c r="F910" s="70" t="s">
        <v>1389</v>
      </c>
      <c r="G910" s="70" t="s">
        <v>715</v>
      </c>
      <c r="H910" s="70" t="s">
        <v>716</v>
      </c>
      <c r="I910" s="200">
        <v>0</v>
      </c>
      <c r="J910" s="200">
        <v>2700000000</v>
      </c>
      <c r="K910" s="200">
        <v>0</v>
      </c>
      <c r="L910" s="200">
        <v>0</v>
      </c>
      <c r="M910" s="200">
        <v>0</v>
      </c>
      <c r="N910" s="200">
        <v>2700000000</v>
      </c>
    </row>
    <row r="911" spans="1:14" x14ac:dyDescent="0.25">
      <c r="A911" s="70" t="s">
        <v>1352</v>
      </c>
      <c r="B911" s="70" t="s">
        <v>1353</v>
      </c>
      <c r="C911" s="70" t="s">
        <v>1354</v>
      </c>
      <c r="D911" s="70" t="s">
        <v>1355</v>
      </c>
      <c r="E911" s="70" t="s">
        <v>1388</v>
      </c>
      <c r="F911" s="70" t="s">
        <v>1389</v>
      </c>
      <c r="G911" s="70" t="s">
        <v>1859</v>
      </c>
      <c r="H911" s="70" t="s">
        <v>1860</v>
      </c>
      <c r="I911" s="200">
        <v>0</v>
      </c>
      <c r="J911" s="200">
        <v>0</v>
      </c>
      <c r="K911" s="200">
        <v>47423297517</v>
      </c>
      <c r="L911" s="200">
        <v>65514563535</v>
      </c>
      <c r="M911" s="200">
        <v>0</v>
      </c>
      <c r="N911" s="200">
        <v>18091266018</v>
      </c>
    </row>
    <row r="912" spans="1:14" x14ac:dyDescent="0.25">
      <c r="A912" s="70" t="s">
        <v>1352</v>
      </c>
      <c r="B912" s="70" t="s">
        <v>1353</v>
      </c>
      <c r="C912" s="70" t="s">
        <v>1354</v>
      </c>
      <c r="D912" s="70" t="s">
        <v>1355</v>
      </c>
      <c r="E912" s="70" t="s">
        <v>1388</v>
      </c>
      <c r="F912" s="70" t="s">
        <v>1389</v>
      </c>
      <c r="G912" s="70" t="s">
        <v>1861</v>
      </c>
      <c r="H912" s="70" t="s">
        <v>1862</v>
      </c>
      <c r="I912" s="200">
        <v>0</v>
      </c>
      <c r="J912" s="200">
        <v>0</v>
      </c>
      <c r="K912" s="200">
        <v>3849866600</v>
      </c>
      <c r="L912" s="200">
        <v>25553976380</v>
      </c>
      <c r="M912" s="200">
        <v>0</v>
      </c>
      <c r="N912" s="200">
        <v>21704109780</v>
      </c>
    </row>
    <row r="913" spans="1:14" x14ac:dyDescent="0.25">
      <c r="A913" s="70" t="s">
        <v>1352</v>
      </c>
      <c r="B913" s="70" t="s">
        <v>1353</v>
      </c>
      <c r="C913" s="70" t="s">
        <v>1354</v>
      </c>
      <c r="D913" s="70" t="s">
        <v>1355</v>
      </c>
      <c r="E913" s="70" t="s">
        <v>1388</v>
      </c>
      <c r="F913" s="70" t="s">
        <v>1389</v>
      </c>
      <c r="G913" s="70" t="s">
        <v>1863</v>
      </c>
      <c r="H913" s="70" t="s">
        <v>1864</v>
      </c>
      <c r="I913" s="200">
        <v>0</v>
      </c>
      <c r="J913" s="200">
        <v>0</v>
      </c>
      <c r="K913" s="200">
        <v>6170490711</v>
      </c>
      <c r="L913" s="200">
        <v>20530558537</v>
      </c>
      <c r="M913" s="200">
        <v>0</v>
      </c>
      <c r="N913" s="200">
        <v>14360067826</v>
      </c>
    </row>
    <row r="914" spans="1:14" x14ac:dyDescent="0.25">
      <c r="A914" s="70" t="s">
        <v>1352</v>
      </c>
      <c r="B914" s="70" t="s">
        <v>1353</v>
      </c>
      <c r="C914" s="70" t="s">
        <v>1354</v>
      </c>
      <c r="D914" s="70" t="s">
        <v>1355</v>
      </c>
      <c r="E914" s="70" t="s">
        <v>1388</v>
      </c>
      <c r="F914" s="70" t="s">
        <v>1389</v>
      </c>
      <c r="G914" s="70" t="s">
        <v>2122</v>
      </c>
      <c r="H914" s="70" t="s">
        <v>2123</v>
      </c>
      <c r="I914" s="200">
        <v>0</v>
      </c>
      <c r="J914" s="200">
        <v>0</v>
      </c>
      <c r="K914" s="200">
        <v>0</v>
      </c>
      <c r="L914" s="200">
        <v>80748993091</v>
      </c>
      <c r="M914" s="200">
        <v>0</v>
      </c>
      <c r="N914" s="200">
        <v>80748993091</v>
      </c>
    </row>
    <row r="915" spans="1:14" x14ac:dyDescent="0.25">
      <c r="A915" s="70" t="s">
        <v>1352</v>
      </c>
      <c r="B915" s="70" t="s">
        <v>1353</v>
      </c>
      <c r="C915" s="70" t="s">
        <v>1354</v>
      </c>
      <c r="D915" s="70" t="s">
        <v>1355</v>
      </c>
      <c r="E915" s="70" t="s">
        <v>1388</v>
      </c>
      <c r="F915" s="70" t="s">
        <v>1389</v>
      </c>
      <c r="G915" s="70" t="s">
        <v>1865</v>
      </c>
      <c r="H915" s="70" t="s">
        <v>1866</v>
      </c>
      <c r="I915" s="200">
        <v>0</v>
      </c>
      <c r="J915" s="200">
        <v>0</v>
      </c>
      <c r="K915" s="200">
        <v>0</v>
      </c>
      <c r="L915" s="200">
        <v>37500000000</v>
      </c>
      <c r="M915" s="200">
        <v>0</v>
      </c>
      <c r="N915" s="200">
        <v>37500000000</v>
      </c>
    </row>
    <row r="916" spans="1:14" x14ac:dyDescent="0.25">
      <c r="A916" s="70" t="s">
        <v>1352</v>
      </c>
      <c r="B916" s="70" t="s">
        <v>1353</v>
      </c>
      <c r="C916" s="70" t="s">
        <v>1354</v>
      </c>
      <c r="D916" s="70" t="s">
        <v>1355</v>
      </c>
      <c r="E916" s="70" t="s">
        <v>1388</v>
      </c>
      <c r="F916" s="70" t="s">
        <v>1389</v>
      </c>
      <c r="G916" s="70" t="s">
        <v>1867</v>
      </c>
      <c r="H916" s="70" t="s">
        <v>1868</v>
      </c>
      <c r="I916" s="200">
        <v>0</v>
      </c>
      <c r="J916" s="200">
        <v>0</v>
      </c>
      <c r="K916" s="200">
        <v>3120000000</v>
      </c>
      <c r="L916" s="200">
        <v>3120000000</v>
      </c>
      <c r="M916" s="200">
        <v>0</v>
      </c>
      <c r="N916" s="200">
        <v>0</v>
      </c>
    </row>
    <row r="917" spans="1:14" x14ac:dyDescent="0.25">
      <c r="A917" s="70" t="s">
        <v>1352</v>
      </c>
      <c r="B917" s="70" t="s">
        <v>1353</v>
      </c>
      <c r="C917" s="70" t="s">
        <v>1354</v>
      </c>
      <c r="D917" s="70" t="s">
        <v>1355</v>
      </c>
      <c r="E917" s="70" t="s">
        <v>1388</v>
      </c>
      <c r="F917" s="70" t="s">
        <v>1389</v>
      </c>
      <c r="G917" s="70" t="s">
        <v>1869</v>
      </c>
      <c r="H917" s="70" t="s">
        <v>1870</v>
      </c>
      <c r="I917" s="200">
        <v>0</v>
      </c>
      <c r="J917" s="200">
        <v>0</v>
      </c>
      <c r="K917" s="200">
        <v>4617677710</v>
      </c>
      <c r="L917" s="200">
        <v>8773587649</v>
      </c>
      <c r="M917" s="200">
        <v>0</v>
      </c>
      <c r="N917" s="200">
        <v>4155909939</v>
      </c>
    </row>
    <row r="918" spans="1:14" x14ac:dyDescent="0.25">
      <c r="A918" s="70" t="s">
        <v>1352</v>
      </c>
      <c r="B918" s="70" t="s">
        <v>1353</v>
      </c>
      <c r="C918" s="70" t="s">
        <v>1354</v>
      </c>
      <c r="D918" s="70" t="s">
        <v>1355</v>
      </c>
      <c r="E918" s="70" t="s">
        <v>1388</v>
      </c>
      <c r="F918" s="70" t="s">
        <v>1389</v>
      </c>
      <c r="G918" s="70" t="s">
        <v>2130</v>
      </c>
      <c r="H918" s="70" t="s">
        <v>2131</v>
      </c>
      <c r="I918" s="200">
        <v>0</v>
      </c>
      <c r="J918" s="200">
        <v>0</v>
      </c>
      <c r="K918" s="200">
        <v>0</v>
      </c>
      <c r="L918" s="200">
        <v>19798907992</v>
      </c>
      <c r="M918" s="200">
        <v>0</v>
      </c>
      <c r="N918" s="200">
        <v>19798907992</v>
      </c>
    </row>
    <row r="919" spans="1:14" x14ac:dyDescent="0.25">
      <c r="A919" s="70" t="s">
        <v>1352</v>
      </c>
      <c r="B919" s="70" t="s">
        <v>1353</v>
      </c>
      <c r="C919" s="70" t="s">
        <v>1354</v>
      </c>
      <c r="D919" s="70" t="s">
        <v>1355</v>
      </c>
      <c r="E919" s="70" t="s">
        <v>1388</v>
      </c>
      <c r="F919" s="70" t="s">
        <v>1389</v>
      </c>
      <c r="G919" s="70" t="s">
        <v>1873</v>
      </c>
      <c r="H919" s="70" t="s">
        <v>1874</v>
      </c>
      <c r="I919" s="200">
        <v>0</v>
      </c>
      <c r="J919" s="200">
        <v>0</v>
      </c>
      <c r="K919" s="200">
        <v>82912405500</v>
      </c>
      <c r="L919" s="200">
        <v>286572788100</v>
      </c>
      <c r="M919" s="200">
        <v>0</v>
      </c>
      <c r="N919" s="200">
        <v>203660382600</v>
      </c>
    </row>
    <row r="920" spans="1:14" x14ac:dyDescent="0.25">
      <c r="A920" s="70" t="s">
        <v>1352</v>
      </c>
      <c r="B920" s="70" t="s">
        <v>1353</v>
      </c>
      <c r="C920" s="70" t="s">
        <v>1354</v>
      </c>
      <c r="D920" s="70" t="s">
        <v>1355</v>
      </c>
      <c r="E920" s="70" t="s">
        <v>1388</v>
      </c>
      <c r="F920" s="70" t="s">
        <v>1389</v>
      </c>
      <c r="G920" s="70" t="s">
        <v>1875</v>
      </c>
      <c r="H920" s="70" t="s">
        <v>1876</v>
      </c>
      <c r="I920" s="200">
        <v>0</v>
      </c>
      <c r="J920" s="200">
        <v>0</v>
      </c>
      <c r="K920" s="200">
        <v>0</v>
      </c>
      <c r="L920" s="200">
        <v>6860109375</v>
      </c>
      <c r="M920" s="200">
        <v>0</v>
      </c>
      <c r="N920" s="200">
        <v>6860109375</v>
      </c>
    </row>
    <row r="921" spans="1:14" x14ac:dyDescent="0.25">
      <c r="A921" s="70" t="s">
        <v>1352</v>
      </c>
      <c r="B921" s="70" t="s">
        <v>1353</v>
      </c>
      <c r="C921" s="70" t="s">
        <v>1354</v>
      </c>
      <c r="D921" s="70" t="s">
        <v>1355</v>
      </c>
      <c r="E921" s="70" t="s">
        <v>1388</v>
      </c>
      <c r="F921" s="70" t="s">
        <v>1389</v>
      </c>
      <c r="G921" s="70" t="s">
        <v>1877</v>
      </c>
      <c r="H921" s="70" t="s">
        <v>1878</v>
      </c>
      <c r="I921" s="200">
        <v>0</v>
      </c>
      <c r="J921" s="200">
        <v>0</v>
      </c>
      <c r="K921" s="200">
        <v>0</v>
      </c>
      <c r="L921" s="200">
        <v>5858000000</v>
      </c>
      <c r="M921" s="200">
        <v>0</v>
      </c>
      <c r="N921" s="200">
        <v>5858000000</v>
      </c>
    </row>
    <row r="922" spans="1:14" x14ac:dyDescent="0.25">
      <c r="A922" s="70" t="s">
        <v>1352</v>
      </c>
      <c r="B922" s="70" t="s">
        <v>1353</v>
      </c>
      <c r="C922" s="70" t="s">
        <v>1354</v>
      </c>
      <c r="D922" s="70" t="s">
        <v>1355</v>
      </c>
      <c r="E922" s="70" t="s">
        <v>1388</v>
      </c>
      <c r="F922" s="70" t="s">
        <v>1389</v>
      </c>
      <c r="G922" s="70" t="s">
        <v>1881</v>
      </c>
      <c r="H922" s="70" t="s">
        <v>1882</v>
      </c>
      <c r="I922" s="200">
        <v>0</v>
      </c>
      <c r="J922" s="200">
        <v>0</v>
      </c>
      <c r="K922" s="200">
        <v>0</v>
      </c>
      <c r="L922" s="200">
        <v>5847850000</v>
      </c>
      <c r="M922" s="200">
        <v>0</v>
      </c>
      <c r="N922" s="200">
        <v>5847850000</v>
      </c>
    </row>
    <row r="923" spans="1:14" x14ac:dyDescent="0.25">
      <c r="A923" s="70" t="s">
        <v>1352</v>
      </c>
      <c r="B923" s="70" t="s">
        <v>1353</v>
      </c>
      <c r="C923" s="70" t="s">
        <v>1354</v>
      </c>
      <c r="D923" s="70" t="s">
        <v>1355</v>
      </c>
      <c r="E923" s="70" t="s">
        <v>1388</v>
      </c>
      <c r="F923" s="70" t="s">
        <v>1389</v>
      </c>
      <c r="G923" s="70" t="s">
        <v>1922</v>
      </c>
      <c r="H923" s="70" t="s">
        <v>1923</v>
      </c>
      <c r="I923" s="200">
        <v>0</v>
      </c>
      <c r="J923" s="200">
        <v>0</v>
      </c>
      <c r="K923" s="200">
        <v>0</v>
      </c>
      <c r="L923" s="200">
        <v>250000000</v>
      </c>
      <c r="M923" s="200">
        <v>0</v>
      </c>
      <c r="N923" s="200">
        <v>250000000</v>
      </c>
    </row>
    <row r="924" spans="1:14" x14ac:dyDescent="0.25">
      <c r="A924" s="70" t="s">
        <v>1352</v>
      </c>
      <c r="B924" s="70" t="s">
        <v>1353</v>
      </c>
      <c r="C924" s="70" t="s">
        <v>1354</v>
      </c>
      <c r="D924" s="70" t="s">
        <v>1355</v>
      </c>
      <c r="E924" s="70" t="s">
        <v>1388</v>
      </c>
      <c r="F924" s="70" t="s">
        <v>1389</v>
      </c>
      <c r="G924" s="70" t="s">
        <v>1885</v>
      </c>
      <c r="H924" s="70" t="s">
        <v>1886</v>
      </c>
      <c r="I924" s="200">
        <v>0</v>
      </c>
      <c r="J924" s="200">
        <v>0</v>
      </c>
      <c r="K924" s="200">
        <v>0</v>
      </c>
      <c r="L924" s="200">
        <v>36900000000</v>
      </c>
      <c r="M924" s="200">
        <v>0</v>
      </c>
      <c r="N924" s="200">
        <v>36900000000</v>
      </c>
    </row>
    <row r="925" spans="1:14" x14ac:dyDescent="0.25">
      <c r="A925" s="70" t="s">
        <v>1352</v>
      </c>
      <c r="B925" s="70" t="s">
        <v>1353</v>
      </c>
      <c r="C925" s="70" t="s">
        <v>1354</v>
      </c>
      <c r="D925" s="70" t="s">
        <v>1355</v>
      </c>
      <c r="E925" s="70" t="s">
        <v>1388</v>
      </c>
      <c r="F925" s="70" t="s">
        <v>1389</v>
      </c>
      <c r="G925" s="70" t="s">
        <v>1887</v>
      </c>
      <c r="H925" s="70" t="s">
        <v>1888</v>
      </c>
      <c r="I925" s="200">
        <v>0</v>
      </c>
      <c r="J925" s="200">
        <v>0</v>
      </c>
      <c r="K925" s="200">
        <v>0</v>
      </c>
      <c r="L925" s="200">
        <v>31189200000</v>
      </c>
      <c r="M925" s="200">
        <v>0</v>
      </c>
      <c r="N925" s="200">
        <v>31189200000</v>
      </c>
    </row>
    <row r="926" spans="1:14" x14ac:dyDescent="0.25">
      <c r="A926" s="70" t="s">
        <v>1352</v>
      </c>
      <c r="B926" s="70" t="s">
        <v>1353</v>
      </c>
      <c r="C926" s="70" t="s">
        <v>1354</v>
      </c>
      <c r="D926" s="70" t="s">
        <v>1355</v>
      </c>
      <c r="E926" s="70" t="s">
        <v>1388</v>
      </c>
      <c r="F926" s="70" t="s">
        <v>1389</v>
      </c>
      <c r="G926" s="70" t="s">
        <v>2124</v>
      </c>
      <c r="H926" s="70" t="s">
        <v>2125</v>
      </c>
      <c r="I926" s="200">
        <v>0</v>
      </c>
      <c r="J926" s="200">
        <v>0</v>
      </c>
      <c r="K926" s="200">
        <v>0</v>
      </c>
      <c r="L926" s="200">
        <v>167591817483</v>
      </c>
      <c r="M926" s="200">
        <v>0</v>
      </c>
      <c r="N926" s="200">
        <v>167591817483</v>
      </c>
    </row>
    <row r="927" spans="1:14" x14ac:dyDescent="0.25">
      <c r="A927" s="70" t="s">
        <v>1352</v>
      </c>
      <c r="B927" s="70" t="s">
        <v>1353</v>
      </c>
      <c r="C927" s="70" t="s">
        <v>1354</v>
      </c>
      <c r="D927" s="70" t="s">
        <v>1355</v>
      </c>
      <c r="E927" s="70" t="s">
        <v>1388</v>
      </c>
      <c r="F927" s="70" t="s">
        <v>1389</v>
      </c>
      <c r="G927" s="70" t="s">
        <v>2126</v>
      </c>
      <c r="H927" s="70" t="s">
        <v>2127</v>
      </c>
      <c r="I927" s="200">
        <v>0</v>
      </c>
      <c r="J927" s="200">
        <v>0</v>
      </c>
      <c r="K927" s="200">
        <v>0</v>
      </c>
      <c r="L927" s="200">
        <v>9450000000</v>
      </c>
      <c r="M927" s="200">
        <v>0</v>
      </c>
      <c r="N927" s="200">
        <v>9450000000</v>
      </c>
    </row>
    <row r="928" spans="1:14" x14ac:dyDescent="0.25">
      <c r="A928" s="70" t="s">
        <v>1352</v>
      </c>
      <c r="B928" s="70" t="s">
        <v>1353</v>
      </c>
      <c r="C928" s="70" t="s">
        <v>1354</v>
      </c>
      <c r="D928" s="70" t="s">
        <v>1355</v>
      </c>
      <c r="E928" s="70" t="s">
        <v>1388</v>
      </c>
      <c r="F928" s="70" t="s">
        <v>1389</v>
      </c>
      <c r="G928" s="70" t="s">
        <v>1889</v>
      </c>
      <c r="H928" s="70" t="s">
        <v>1890</v>
      </c>
      <c r="I928" s="200">
        <v>0</v>
      </c>
      <c r="J928" s="200">
        <v>0</v>
      </c>
      <c r="K928" s="200">
        <v>0</v>
      </c>
      <c r="L928" s="200">
        <v>13997050000</v>
      </c>
      <c r="M928" s="200">
        <v>0</v>
      </c>
      <c r="N928" s="200">
        <v>13997050000</v>
      </c>
    </row>
    <row r="929" spans="1:14" x14ac:dyDescent="0.25">
      <c r="A929" s="70" t="s">
        <v>1352</v>
      </c>
      <c r="B929" s="70" t="s">
        <v>1353</v>
      </c>
      <c r="C929" s="70" t="s">
        <v>1354</v>
      </c>
      <c r="D929" s="70" t="s">
        <v>1355</v>
      </c>
      <c r="E929" s="70" t="s">
        <v>1388</v>
      </c>
      <c r="F929" s="70" t="s">
        <v>1389</v>
      </c>
      <c r="G929" s="70" t="s">
        <v>1891</v>
      </c>
      <c r="H929" s="70" t="s">
        <v>1892</v>
      </c>
      <c r="I929" s="200">
        <v>0</v>
      </c>
      <c r="J929" s="200">
        <v>0</v>
      </c>
      <c r="K929" s="200">
        <v>0</v>
      </c>
      <c r="L929" s="200">
        <v>4171075776</v>
      </c>
      <c r="M929" s="200">
        <v>0</v>
      </c>
      <c r="N929" s="200">
        <v>4171075776</v>
      </c>
    </row>
    <row r="930" spans="1:14" x14ac:dyDescent="0.25">
      <c r="A930" s="70" t="s">
        <v>1352</v>
      </c>
      <c r="B930" s="70" t="s">
        <v>1353</v>
      </c>
      <c r="C930" s="70" t="s">
        <v>1354</v>
      </c>
      <c r="D930" s="70" t="s">
        <v>1355</v>
      </c>
      <c r="E930" s="70" t="s">
        <v>1388</v>
      </c>
      <c r="F930" s="70" t="s">
        <v>1389</v>
      </c>
      <c r="G930" s="70" t="s">
        <v>2128</v>
      </c>
      <c r="H930" s="70" t="s">
        <v>2129</v>
      </c>
      <c r="I930" s="200">
        <v>0</v>
      </c>
      <c r="J930" s="200">
        <v>0</v>
      </c>
      <c r="K930" s="200">
        <v>0</v>
      </c>
      <c r="L930" s="200">
        <v>10698400000</v>
      </c>
      <c r="M930" s="200">
        <v>0</v>
      </c>
      <c r="N930" s="200">
        <v>10698400000</v>
      </c>
    </row>
    <row r="931" spans="1:14" x14ac:dyDescent="0.25">
      <c r="A931" s="70" t="s">
        <v>1352</v>
      </c>
      <c r="B931" s="70" t="s">
        <v>1353</v>
      </c>
      <c r="C931" s="70" t="s">
        <v>1354</v>
      </c>
      <c r="D931" s="70" t="s">
        <v>1355</v>
      </c>
      <c r="E931" s="70" t="s">
        <v>1388</v>
      </c>
      <c r="F931" s="70" t="s">
        <v>1389</v>
      </c>
      <c r="G931" s="70" t="s">
        <v>2132</v>
      </c>
      <c r="H931" s="70" t="s">
        <v>2133</v>
      </c>
      <c r="I931" s="200">
        <v>0</v>
      </c>
      <c r="J931" s="200">
        <v>0</v>
      </c>
      <c r="K931" s="200">
        <v>0</v>
      </c>
      <c r="L931" s="200">
        <v>139716850000</v>
      </c>
      <c r="M931" s="200">
        <v>0</v>
      </c>
      <c r="N931" s="200">
        <v>139716850000</v>
      </c>
    </row>
    <row r="932" spans="1:14" x14ac:dyDescent="0.25">
      <c r="A932" s="70" t="s">
        <v>1352</v>
      </c>
      <c r="B932" s="70" t="s">
        <v>1353</v>
      </c>
      <c r="C932" s="70" t="s">
        <v>1354</v>
      </c>
      <c r="D932" s="70" t="s">
        <v>1355</v>
      </c>
      <c r="E932" s="70" t="s">
        <v>1388</v>
      </c>
      <c r="F932" s="70" t="s">
        <v>1389</v>
      </c>
      <c r="G932" s="70" t="s">
        <v>532</v>
      </c>
      <c r="H932" s="70" t="s">
        <v>533</v>
      </c>
      <c r="I932" s="200">
        <v>0</v>
      </c>
      <c r="J932" s="200">
        <v>0</v>
      </c>
      <c r="K932" s="200">
        <v>0</v>
      </c>
      <c r="L932" s="200">
        <v>200000000</v>
      </c>
      <c r="M932" s="200">
        <v>0</v>
      </c>
      <c r="N932" s="200">
        <v>200000000</v>
      </c>
    </row>
    <row r="933" spans="1:14" x14ac:dyDescent="0.25">
      <c r="A933" s="70" t="s">
        <v>1352</v>
      </c>
      <c r="B933" s="70" t="s">
        <v>1353</v>
      </c>
      <c r="C933" s="70" t="s">
        <v>1354</v>
      </c>
      <c r="D933" s="70" t="s">
        <v>1355</v>
      </c>
      <c r="E933" s="70" t="s">
        <v>1388</v>
      </c>
      <c r="F933" s="70" t="s">
        <v>1389</v>
      </c>
      <c r="G933" s="70" t="s">
        <v>546</v>
      </c>
      <c r="H933" s="70" t="s">
        <v>547</v>
      </c>
      <c r="I933" s="200">
        <v>0</v>
      </c>
      <c r="J933" s="200">
        <v>0</v>
      </c>
      <c r="K933" s="200">
        <v>0</v>
      </c>
      <c r="L933" s="200">
        <v>500000000</v>
      </c>
      <c r="M933" s="200">
        <v>0</v>
      </c>
      <c r="N933" s="200">
        <v>500000000</v>
      </c>
    </row>
    <row r="934" spans="1:14" x14ac:dyDescent="0.25">
      <c r="A934" s="70" t="s">
        <v>1352</v>
      </c>
      <c r="B934" s="70" t="s">
        <v>1353</v>
      </c>
      <c r="C934" s="70" t="s">
        <v>1354</v>
      </c>
      <c r="D934" s="70" t="s">
        <v>1355</v>
      </c>
      <c r="E934" s="70" t="s">
        <v>1388</v>
      </c>
      <c r="F934" s="70" t="s">
        <v>1389</v>
      </c>
      <c r="G934" s="70" t="s">
        <v>962</v>
      </c>
      <c r="H934" s="70" t="s">
        <v>963</v>
      </c>
      <c r="I934" s="200">
        <v>0</v>
      </c>
      <c r="J934" s="200">
        <v>0</v>
      </c>
      <c r="K934" s="200">
        <v>0</v>
      </c>
      <c r="L934" s="200">
        <v>150000000</v>
      </c>
      <c r="M934" s="200">
        <v>0</v>
      </c>
      <c r="N934" s="200">
        <v>150000000</v>
      </c>
    </row>
    <row r="935" spans="1:14" x14ac:dyDescent="0.25">
      <c r="A935" s="70" t="s">
        <v>1352</v>
      </c>
      <c r="B935" s="70" t="s">
        <v>1353</v>
      </c>
      <c r="C935" s="70" t="s">
        <v>1354</v>
      </c>
      <c r="D935" s="70" t="s">
        <v>1355</v>
      </c>
      <c r="E935" s="70" t="s">
        <v>1388</v>
      </c>
      <c r="F935" s="70" t="s">
        <v>1389</v>
      </c>
      <c r="G935" s="70" t="s">
        <v>673</v>
      </c>
      <c r="H935" s="70" t="s">
        <v>674</v>
      </c>
      <c r="I935" s="200">
        <v>0</v>
      </c>
      <c r="J935" s="200">
        <v>40000000</v>
      </c>
      <c r="K935" s="200">
        <v>0</v>
      </c>
      <c r="L935" s="200">
        <v>0</v>
      </c>
      <c r="M935" s="200">
        <v>0</v>
      </c>
      <c r="N935" s="200">
        <v>40000000</v>
      </c>
    </row>
    <row r="936" spans="1:14" x14ac:dyDescent="0.25">
      <c r="A936" s="70" t="s">
        <v>1352</v>
      </c>
      <c r="B936" s="70" t="s">
        <v>1353</v>
      </c>
      <c r="C936" s="70" t="s">
        <v>1354</v>
      </c>
      <c r="D936" s="70" t="s">
        <v>1355</v>
      </c>
      <c r="E936" s="70" t="s">
        <v>1388</v>
      </c>
      <c r="F936" s="70" t="s">
        <v>1389</v>
      </c>
      <c r="G936" s="70" t="s">
        <v>1897</v>
      </c>
      <c r="H936" s="70" t="s">
        <v>1898</v>
      </c>
      <c r="I936" s="200">
        <v>0</v>
      </c>
      <c r="J936" s="200">
        <v>0</v>
      </c>
      <c r="K936" s="200">
        <v>1000000000</v>
      </c>
      <c r="L936" s="200">
        <v>1000000000</v>
      </c>
      <c r="M936" s="200">
        <v>0</v>
      </c>
      <c r="N936" s="200">
        <v>0</v>
      </c>
    </row>
    <row r="937" spans="1:14" x14ac:dyDescent="0.25">
      <c r="A937" s="70" t="s">
        <v>1352</v>
      </c>
      <c r="B937" s="70" t="s">
        <v>1353</v>
      </c>
      <c r="C937" s="70" t="s">
        <v>1354</v>
      </c>
      <c r="D937" s="70" t="s">
        <v>1355</v>
      </c>
      <c r="E937" s="70" t="s">
        <v>1388</v>
      </c>
      <c r="F937" s="70" t="s">
        <v>1389</v>
      </c>
      <c r="G937" s="70" t="s">
        <v>1899</v>
      </c>
      <c r="H937" s="70" t="s">
        <v>1900</v>
      </c>
      <c r="I937" s="200">
        <v>0</v>
      </c>
      <c r="J937" s="200">
        <v>0</v>
      </c>
      <c r="K937" s="200">
        <v>5500000000</v>
      </c>
      <c r="L937" s="200">
        <v>5500000000</v>
      </c>
      <c r="M937" s="200">
        <v>0</v>
      </c>
      <c r="N937" s="200">
        <v>0</v>
      </c>
    </row>
    <row r="938" spans="1:14" x14ac:dyDescent="0.25">
      <c r="A938" s="70" t="s">
        <v>1352</v>
      </c>
      <c r="B938" s="70" t="s">
        <v>1353</v>
      </c>
      <c r="C938" s="70" t="s">
        <v>1354</v>
      </c>
      <c r="D938" s="70" t="s">
        <v>1355</v>
      </c>
      <c r="E938" s="70" t="s">
        <v>1388</v>
      </c>
      <c r="F938" s="70" t="s">
        <v>1389</v>
      </c>
      <c r="G938" s="70" t="s">
        <v>1831</v>
      </c>
      <c r="H938" s="70" t="s">
        <v>1832</v>
      </c>
      <c r="I938" s="200">
        <v>0</v>
      </c>
      <c r="J938" s="200">
        <v>0</v>
      </c>
      <c r="K938" s="200">
        <v>0</v>
      </c>
      <c r="L938" s="200">
        <v>500000000</v>
      </c>
      <c r="M938" s="200">
        <v>0</v>
      </c>
      <c r="N938" s="200">
        <v>500000000</v>
      </c>
    </row>
    <row r="939" spans="1:14" x14ac:dyDescent="0.25">
      <c r="A939" s="70" t="s">
        <v>1352</v>
      </c>
      <c r="B939" s="70" t="s">
        <v>1353</v>
      </c>
      <c r="C939" s="70" t="s">
        <v>1354</v>
      </c>
      <c r="D939" s="70" t="s">
        <v>1355</v>
      </c>
      <c r="E939" s="70" t="s">
        <v>1388</v>
      </c>
      <c r="F939" s="70" t="s">
        <v>1389</v>
      </c>
      <c r="G939" s="70" t="s">
        <v>1822</v>
      </c>
      <c r="H939" s="70" t="s">
        <v>1823</v>
      </c>
      <c r="I939" s="200">
        <v>0</v>
      </c>
      <c r="J939" s="200">
        <v>0</v>
      </c>
      <c r="K939" s="200">
        <v>0</v>
      </c>
      <c r="L939" s="200">
        <v>1000000000</v>
      </c>
      <c r="M939" s="200">
        <v>0</v>
      </c>
      <c r="N939" s="200">
        <v>1000000000</v>
      </c>
    </row>
    <row r="940" spans="1:14" x14ac:dyDescent="0.25">
      <c r="A940" s="70" t="s">
        <v>1352</v>
      </c>
      <c r="B940" s="70" t="s">
        <v>1353</v>
      </c>
      <c r="C940" s="70" t="s">
        <v>1354</v>
      </c>
      <c r="D940" s="70" t="s">
        <v>1355</v>
      </c>
      <c r="E940" s="70" t="s">
        <v>1388</v>
      </c>
      <c r="F940" s="70" t="s">
        <v>1389</v>
      </c>
      <c r="G940" s="70" t="s">
        <v>1833</v>
      </c>
      <c r="H940" s="70" t="s">
        <v>1834</v>
      </c>
      <c r="I940" s="200">
        <v>0</v>
      </c>
      <c r="J940" s="200">
        <v>0</v>
      </c>
      <c r="K940" s="200">
        <v>0</v>
      </c>
      <c r="L940" s="200">
        <v>500000000</v>
      </c>
      <c r="M940" s="200">
        <v>0</v>
      </c>
      <c r="N940" s="200">
        <v>500000000</v>
      </c>
    </row>
    <row r="941" spans="1:14" x14ac:dyDescent="0.25">
      <c r="A941" s="70" t="s">
        <v>1352</v>
      </c>
      <c r="B941" s="70" t="s">
        <v>1353</v>
      </c>
      <c r="C941" s="70" t="s">
        <v>1354</v>
      </c>
      <c r="D941" s="70" t="s">
        <v>1355</v>
      </c>
      <c r="E941" s="70" t="s">
        <v>1388</v>
      </c>
      <c r="F941" s="70" t="s">
        <v>1389</v>
      </c>
      <c r="G941" s="70" t="s">
        <v>1929</v>
      </c>
      <c r="H941" s="70" t="s">
        <v>1930</v>
      </c>
      <c r="I941" s="200">
        <v>0</v>
      </c>
      <c r="J941" s="200">
        <v>0</v>
      </c>
      <c r="K941" s="200">
        <v>0</v>
      </c>
      <c r="L941" s="200">
        <v>6201400000</v>
      </c>
      <c r="M941" s="200">
        <v>0</v>
      </c>
      <c r="N941" s="200">
        <v>6201400000</v>
      </c>
    </row>
    <row r="942" spans="1:14" x14ac:dyDescent="0.25">
      <c r="A942" s="70" t="s">
        <v>1352</v>
      </c>
      <c r="B942" s="70" t="s">
        <v>1353</v>
      </c>
      <c r="C942" s="70" t="s">
        <v>1390</v>
      </c>
      <c r="D942" s="70" t="s">
        <v>1391</v>
      </c>
      <c r="E942" s="70" t="s">
        <v>1392</v>
      </c>
      <c r="F942" s="70" t="s">
        <v>1393</v>
      </c>
      <c r="G942" s="70" t="s">
        <v>577</v>
      </c>
      <c r="H942" s="70" t="s">
        <v>578</v>
      </c>
      <c r="I942" s="200">
        <v>0</v>
      </c>
      <c r="J942" s="200">
        <v>0</v>
      </c>
      <c r="K942" s="200">
        <v>225000000000</v>
      </c>
      <c r="L942" s="200">
        <v>225000000000</v>
      </c>
      <c r="M942" s="200">
        <v>0</v>
      </c>
      <c r="N942" s="200">
        <v>0</v>
      </c>
    </row>
    <row r="943" spans="1:14" x14ac:dyDescent="0.25">
      <c r="A943" s="70" t="s">
        <v>1352</v>
      </c>
      <c r="B943" s="70" t="s">
        <v>1353</v>
      </c>
      <c r="C943" s="70" t="s">
        <v>1390</v>
      </c>
      <c r="D943" s="70" t="s">
        <v>1391</v>
      </c>
      <c r="E943" s="70" t="s">
        <v>1392</v>
      </c>
      <c r="F943" s="70" t="s">
        <v>1393</v>
      </c>
      <c r="G943" s="70" t="s">
        <v>557</v>
      </c>
      <c r="H943" s="70" t="s">
        <v>558</v>
      </c>
      <c r="I943" s="200">
        <v>0</v>
      </c>
      <c r="J943" s="200">
        <v>0</v>
      </c>
      <c r="K943" s="200">
        <v>3250000000</v>
      </c>
      <c r="L943" s="200">
        <v>3250000000</v>
      </c>
      <c r="M943" s="200">
        <v>0</v>
      </c>
      <c r="N943" s="200">
        <v>0</v>
      </c>
    </row>
    <row r="944" spans="1:14" x14ac:dyDescent="0.25">
      <c r="A944" s="70" t="s">
        <v>1352</v>
      </c>
      <c r="B944" s="70" t="s">
        <v>1353</v>
      </c>
      <c r="C944" s="70" t="s">
        <v>1390</v>
      </c>
      <c r="D944" s="70" t="s">
        <v>1391</v>
      </c>
      <c r="E944" s="70" t="s">
        <v>1392</v>
      </c>
      <c r="F944" s="70" t="s">
        <v>1393</v>
      </c>
      <c r="G944" s="70" t="s">
        <v>565</v>
      </c>
      <c r="H944" s="70" t="s">
        <v>566</v>
      </c>
      <c r="I944" s="200">
        <v>0</v>
      </c>
      <c r="J944" s="200">
        <v>0</v>
      </c>
      <c r="K944" s="200">
        <v>10051816000</v>
      </c>
      <c r="L944" s="200">
        <v>0</v>
      </c>
      <c r="M944" s="200">
        <v>10051816000</v>
      </c>
      <c r="N944" s="200">
        <v>0</v>
      </c>
    </row>
    <row r="945" spans="1:14" x14ac:dyDescent="0.25">
      <c r="A945" s="70" t="s">
        <v>1352</v>
      </c>
      <c r="B945" s="70" t="s">
        <v>1353</v>
      </c>
      <c r="C945" s="70" t="s">
        <v>1390</v>
      </c>
      <c r="D945" s="70" t="s">
        <v>1391</v>
      </c>
      <c r="E945" s="70" t="s">
        <v>1392</v>
      </c>
      <c r="F945" s="70" t="s">
        <v>1393</v>
      </c>
      <c r="G945" s="70" t="s">
        <v>569</v>
      </c>
      <c r="H945" s="70" t="s">
        <v>570</v>
      </c>
      <c r="I945" s="200">
        <v>0</v>
      </c>
      <c r="J945" s="200">
        <v>0</v>
      </c>
      <c r="K945" s="200">
        <v>1500000000</v>
      </c>
      <c r="L945" s="200">
        <v>1500000000</v>
      </c>
      <c r="M945" s="200">
        <v>0</v>
      </c>
      <c r="N945" s="200">
        <v>0</v>
      </c>
    </row>
    <row r="946" spans="1:14" x14ac:dyDescent="0.25">
      <c r="A946" s="70" t="s">
        <v>1352</v>
      </c>
      <c r="B946" s="70" t="s">
        <v>1353</v>
      </c>
      <c r="C946" s="70" t="s">
        <v>1390</v>
      </c>
      <c r="D946" s="70" t="s">
        <v>1391</v>
      </c>
      <c r="E946" s="70" t="s">
        <v>1392</v>
      </c>
      <c r="F946" s="70" t="s">
        <v>1393</v>
      </c>
      <c r="G946" s="70" t="s">
        <v>1877</v>
      </c>
      <c r="H946" s="70" t="s">
        <v>1878</v>
      </c>
      <c r="I946" s="200">
        <v>0</v>
      </c>
      <c r="J946" s="200">
        <v>0</v>
      </c>
      <c r="K946" s="200">
        <v>6781200000</v>
      </c>
      <c r="L946" s="200">
        <v>0</v>
      </c>
      <c r="M946" s="200">
        <v>6781200000</v>
      </c>
      <c r="N946" s="200">
        <v>0</v>
      </c>
    </row>
    <row r="947" spans="1:14" x14ac:dyDescent="0.25">
      <c r="A947" s="70" t="s">
        <v>1352</v>
      </c>
      <c r="B947" s="70" t="s">
        <v>1353</v>
      </c>
      <c r="C947" s="70" t="s">
        <v>1390</v>
      </c>
      <c r="D947" s="70" t="s">
        <v>1391</v>
      </c>
      <c r="E947" s="70" t="s">
        <v>1392</v>
      </c>
      <c r="F947" s="70" t="s">
        <v>1393</v>
      </c>
      <c r="G947" s="70" t="s">
        <v>1837</v>
      </c>
      <c r="H947" s="70" t="s">
        <v>1838</v>
      </c>
      <c r="I947" s="200">
        <v>0</v>
      </c>
      <c r="J947" s="200">
        <v>0</v>
      </c>
      <c r="K947" s="200">
        <v>500000000</v>
      </c>
      <c r="L947" s="200">
        <v>500000000</v>
      </c>
      <c r="M947" s="200">
        <v>0</v>
      </c>
      <c r="N947" s="200">
        <v>0</v>
      </c>
    </row>
    <row r="948" spans="1:14" x14ac:dyDescent="0.25">
      <c r="A948" s="70" t="s">
        <v>1352</v>
      </c>
      <c r="B948" s="70" t="s">
        <v>1353</v>
      </c>
      <c r="C948" s="70" t="s">
        <v>1390</v>
      </c>
      <c r="D948" s="70" t="s">
        <v>1391</v>
      </c>
      <c r="E948" s="70" t="s">
        <v>1392</v>
      </c>
      <c r="F948" s="70" t="s">
        <v>1393</v>
      </c>
      <c r="G948" s="70" t="s">
        <v>1839</v>
      </c>
      <c r="H948" s="70" t="s">
        <v>1840</v>
      </c>
      <c r="I948" s="200">
        <v>0</v>
      </c>
      <c r="J948" s="200">
        <v>0</v>
      </c>
      <c r="K948" s="200">
        <v>1000000000</v>
      </c>
      <c r="L948" s="200">
        <v>1000000000</v>
      </c>
      <c r="M948" s="200">
        <v>0</v>
      </c>
      <c r="N948" s="200">
        <v>0</v>
      </c>
    </row>
    <row r="949" spans="1:14" x14ac:dyDescent="0.25">
      <c r="A949" s="70" t="s">
        <v>1352</v>
      </c>
      <c r="B949" s="70" t="s">
        <v>1353</v>
      </c>
      <c r="C949" s="70" t="s">
        <v>1390</v>
      </c>
      <c r="D949" s="70" t="s">
        <v>1391</v>
      </c>
      <c r="E949" s="70" t="s">
        <v>1392</v>
      </c>
      <c r="F949" s="70" t="s">
        <v>1393</v>
      </c>
      <c r="G949" s="70" t="s">
        <v>526</v>
      </c>
      <c r="H949" s="70" t="s">
        <v>527</v>
      </c>
      <c r="I949" s="200">
        <v>5000000000</v>
      </c>
      <c r="J949" s="200">
        <v>0</v>
      </c>
      <c r="K949" s="200">
        <v>0</v>
      </c>
      <c r="L949" s="200">
        <v>0</v>
      </c>
      <c r="M949" s="200">
        <v>5000000000</v>
      </c>
      <c r="N949" s="200">
        <v>0</v>
      </c>
    </row>
    <row r="950" spans="1:14" x14ac:dyDescent="0.25">
      <c r="A950" s="70" t="s">
        <v>1352</v>
      </c>
      <c r="B950" s="70" t="s">
        <v>1353</v>
      </c>
      <c r="C950" s="70" t="s">
        <v>1390</v>
      </c>
      <c r="D950" s="70" t="s">
        <v>1391</v>
      </c>
      <c r="E950" s="70" t="s">
        <v>1394</v>
      </c>
      <c r="F950" s="70" t="s">
        <v>1395</v>
      </c>
      <c r="G950" s="70" t="s">
        <v>476</v>
      </c>
      <c r="H950" s="70" t="s">
        <v>477</v>
      </c>
      <c r="I950" s="200">
        <v>8500000000000</v>
      </c>
      <c r="J950" s="200">
        <v>0</v>
      </c>
      <c r="K950" s="200">
        <v>0</v>
      </c>
      <c r="L950" s="200">
        <v>0</v>
      </c>
      <c r="M950" s="200">
        <v>8500000000000</v>
      </c>
      <c r="N950" s="200">
        <v>0</v>
      </c>
    </row>
    <row r="951" spans="1:14" x14ac:dyDescent="0.25">
      <c r="A951" s="70" t="s">
        <v>1352</v>
      </c>
      <c r="B951" s="70" t="s">
        <v>1353</v>
      </c>
      <c r="C951" s="70" t="s">
        <v>1390</v>
      </c>
      <c r="D951" s="70" t="s">
        <v>1391</v>
      </c>
      <c r="E951" s="70" t="s">
        <v>2134</v>
      </c>
      <c r="F951" s="70" t="s">
        <v>2135</v>
      </c>
      <c r="G951" s="70" t="s">
        <v>567</v>
      </c>
      <c r="H951" s="70" t="s">
        <v>568</v>
      </c>
      <c r="I951" s="200">
        <v>0</v>
      </c>
      <c r="J951" s="200">
        <v>0</v>
      </c>
      <c r="K951" s="200">
        <v>4000000000</v>
      </c>
      <c r="L951" s="200">
        <v>4000000000</v>
      </c>
      <c r="M951" s="200">
        <v>0</v>
      </c>
      <c r="N951" s="200">
        <v>0</v>
      </c>
    </row>
    <row r="952" spans="1:14" x14ac:dyDescent="0.25">
      <c r="A952" s="70" t="s">
        <v>1352</v>
      </c>
      <c r="B952" s="70" t="s">
        <v>1353</v>
      </c>
      <c r="C952" s="70" t="s">
        <v>1390</v>
      </c>
      <c r="D952" s="70" t="s">
        <v>1391</v>
      </c>
      <c r="E952" s="70" t="s">
        <v>1396</v>
      </c>
      <c r="F952" s="70" t="s">
        <v>1397</v>
      </c>
      <c r="G952" s="70" t="s">
        <v>476</v>
      </c>
      <c r="H952" s="70" t="s">
        <v>477</v>
      </c>
      <c r="I952" s="200">
        <v>0</v>
      </c>
      <c r="J952" s="200">
        <v>8500000000000</v>
      </c>
      <c r="K952" s="200">
        <v>0</v>
      </c>
      <c r="L952" s="200">
        <v>0</v>
      </c>
      <c r="M952" s="200">
        <v>0</v>
      </c>
      <c r="N952" s="200">
        <v>8500000000000</v>
      </c>
    </row>
    <row r="953" spans="1:14" x14ac:dyDescent="0.25">
      <c r="A953" s="70" t="s">
        <v>1352</v>
      </c>
      <c r="B953" s="70" t="s">
        <v>1353</v>
      </c>
      <c r="C953" s="70" t="s">
        <v>1390</v>
      </c>
      <c r="D953" s="70" t="s">
        <v>1391</v>
      </c>
      <c r="E953" s="70" t="s">
        <v>1396</v>
      </c>
      <c r="F953" s="70" t="s">
        <v>1397</v>
      </c>
      <c r="G953" s="70" t="s">
        <v>577</v>
      </c>
      <c r="H953" s="70" t="s">
        <v>578</v>
      </c>
      <c r="I953" s="200">
        <v>0</v>
      </c>
      <c r="J953" s="200">
        <v>0</v>
      </c>
      <c r="K953" s="200">
        <v>225000000000</v>
      </c>
      <c r="L953" s="200">
        <v>225000000000</v>
      </c>
      <c r="M953" s="200">
        <v>0</v>
      </c>
      <c r="N953" s="200">
        <v>0</v>
      </c>
    </row>
    <row r="954" spans="1:14" x14ac:dyDescent="0.25">
      <c r="A954" s="70" t="s">
        <v>1352</v>
      </c>
      <c r="B954" s="70" t="s">
        <v>1353</v>
      </c>
      <c r="C954" s="70" t="s">
        <v>1390</v>
      </c>
      <c r="D954" s="70" t="s">
        <v>1391</v>
      </c>
      <c r="E954" s="70" t="s">
        <v>1396</v>
      </c>
      <c r="F954" s="70" t="s">
        <v>1397</v>
      </c>
      <c r="G954" s="70" t="s">
        <v>557</v>
      </c>
      <c r="H954" s="70" t="s">
        <v>558</v>
      </c>
      <c r="I954" s="200">
        <v>0</v>
      </c>
      <c r="J954" s="200">
        <v>0</v>
      </c>
      <c r="K954" s="200">
        <v>3250000000</v>
      </c>
      <c r="L954" s="200">
        <v>3250000000</v>
      </c>
      <c r="M954" s="200">
        <v>0</v>
      </c>
      <c r="N954" s="200">
        <v>0</v>
      </c>
    </row>
    <row r="955" spans="1:14" x14ac:dyDescent="0.25">
      <c r="A955" s="70" t="s">
        <v>1352</v>
      </c>
      <c r="B955" s="70" t="s">
        <v>1353</v>
      </c>
      <c r="C955" s="70" t="s">
        <v>1390</v>
      </c>
      <c r="D955" s="70" t="s">
        <v>1391</v>
      </c>
      <c r="E955" s="70" t="s">
        <v>1396</v>
      </c>
      <c r="F955" s="70" t="s">
        <v>1397</v>
      </c>
      <c r="G955" s="70" t="s">
        <v>565</v>
      </c>
      <c r="H955" s="70" t="s">
        <v>566</v>
      </c>
      <c r="I955" s="200">
        <v>0</v>
      </c>
      <c r="J955" s="200">
        <v>0</v>
      </c>
      <c r="K955" s="200">
        <v>0</v>
      </c>
      <c r="L955" s="200">
        <v>10051816000</v>
      </c>
      <c r="M955" s="200">
        <v>0</v>
      </c>
      <c r="N955" s="200">
        <v>10051816000</v>
      </c>
    </row>
    <row r="956" spans="1:14" x14ac:dyDescent="0.25">
      <c r="A956" s="70" t="s">
        <v>1352</v>
      </c>
      <c r="B956" s="70" t="s">
        <v>1353</v>
      </c>
      <c r="C956" s="70" t="s">
        <v>1390</v>
      </c>
      <c r="D956" s="70" t="s">
        <v>1391</v>
      </c>
      <c r="E956" s="70" t="s">
        <v>1396</v>
      </c>
      <c r="F956" s="70" t="s">
        <v>1397</v>
      </c>
      <c r="G956" s="70" t="s">
        <v>567</v>
      </c>
      <c r="H956" s="70" t="s">
        <v>568</v>
      </c>
      <c r="I956" s="200">
        <v>0</v>
      </c>
      <c r="J956" s="200">
        <v>0</v>
      </c>
      <c r="K956" s="200">
        <v>4000000000</v>
      </c>
      <c r="L956" s="200">
        <v>4000000000</v>
      </c>
      <c r="M956" s="200">
        <v>0</v>
      </c>
      <c r="N956" s="200">
        <v>0</v>
      </c>
    </row>
    <row r="957" spans="1:14" x14ac:dyDescent="0.25">
      <c r="A957" s="70" t="s">
        <v>1352</v>
      </c>
      <c r="B957" s="70" t="s">
        <v>1353</v>
      </c>
      <c r="C957" s="70" t="s">
        <v>1390</v>
      </c>
      <c r="D957" s="70" t="s">
        <v>1391</v>
      </c>
      <c r="E957" s="70" t="s">
        <v>1396</v>
      </c>
      <c r="F957" s="70" t="s">
        <v>1397</v>
      </c>
      <c r="G957" s="70" t="s">
        <v>569</v>
      </c>
      <c r="H957" s="70" t="s">
        <v>570</v>
      </c>
      <c r="I957" s="200">
        <v>0</v>
      </c>
      <c r="J957" s="200">
        <v>0</v>
      </c>
      <c r="K957" s="200">
        <v>1500000000</v>
      </c>
      <c r="L957" s="200">
        <v>1500000000</v>
      </c>
      <c r="M957" s="200">
        <v>0</v>
      </c>
      <c r="N957" s="200">
        <v>0</v>
      </c>
    </row>
    <row r="958" spans="1:14" x14ac:dyDescent="0.25">
      <c r="A958" s="70" t="s">
        <v>1352</v>
      </c>
      <c r="B958" s="70" t="s">
        <v>1353</v>
      </c>
      <c r="C958" s="70" t="s">
        <v>1390</v>
      </c>
      <c r="D958" s="70" t="s">
        <v>1391</v>
      </c>
      <c r="E958" s="70" t="s">
        <v>1396</v>
      </c>
      <c r="F958" s="70" t="s">
        <v>1397</v>
      </c>
      <c r="G958" s="70" t="s">
        <v>1877</v>
      </c>
      <c r="H958" s="70" t="s">
        <v>1878</v>
      </c>
      <c r="I958" s="200">
        <v>0</v>
      </c>
      <c r="J958" s="200">
        <v>0</v>
      </c>
      <c r="K958" s="200">
        <v>0</v>
      </c>
      <c r="L958" s="200">
        <v>6781200000</v>
      </c>
      <c r="M958" s="200">
        <v>0</v>
      </c>
      <c r="N958" s="200">
        <v>6781200000</v>
      </c>
    </row>
    <row r="959" spans="1:14" x14ac:dyDescent="0.25">
      <c r="A959" s="70" t="s">
        <v>1352</v>
      </c>
      <c r="B959" s="70" t="s">
        <v>1353</v>
      </c>
      <c r="C959" s="70" t="s">
        <v>1390</v>
      </c>
      <c r="D959" s="70" t="s">
        <v>1391</v>
      </c>
      <c r="E959" s="70" t="s">
        <v>1396</v>
      </c>
      <c r="F959" s="70" t="s">
        <v>1397</v>
      </c>
      <c r="G959" s="70" t="s">
        <v>1837</v>
      </c>
      <c r="H959" s="70" t="s">
        <v>1838</v>
      </c>
      <c r="I959" s="200">
        <v>0</v>
      </c>
      <c r="J959" s="200">
        <v>0</v>
      </c>
      <c r="K959" s="200">
        <v>500000000</v>
      </c>
      <c r="L959" s="200">
        <v>500000000</v>
      </c>
      <c r="M959" s="200">
        <v>0</v>
      </c>
      <c r="N959" s="200">
        <v>0</v>
      </c>
    </row>
    <row r="960" spans="1:14" x14ac:dyDescent="0.25">
      <c r="A960" s="70" t="s">
        <v>1352</v>
      </c>
      <c r="B960" s="70" t="s">
        <v>1353</v>
      </c>
      <c r="C960" s="70" t="s">
        <v>1390</v>
      </c>
      <c r="D960" s="70" t="s">
        <v>1391</v>
      </c>
      <c r="E960" s="70" t="s">
        <v>1396</v>
      </c>
      <c r="F960" s="70" t="s">
        <v>1397</v>
      </c>
      <c r="G960" s="70" t="s">
        <v>1839</v>
      </c>
      <c r="H960" s="70" t="s">
        <v>1840</v>
      </c>
      <c r="I960" s="200">
        <v>0</v>
      </c>
      <c r="J960" s="200">
        <v>0</v>
      </c>
      <c r="K960" s="200">
        <v>1000000000</v>
      </c>
      <c r="L960" s="200">
        <v>1000000000</v>
      </c>
      <c r="M960" s="200">
        <v>0</v>
      </c>
      <c r="N960" s="200">
        <v>0</v>
      </c>
    </row>
    <row r="961" spans="1:14" x14ac:dyDescent="0.25">
      <c r="A961" s="70" t="s">
        <v>1352</v>
      </c>
      <c r="B961" s="70" t="s">
        <v>1353</v>
      </c>
      <c r="C961" s="70" t="s">
        <v>1390</v>
      </c>
      <c r="D961" s="70" t="s">
        <v>1391</v>
      </c>
      <c r="E961" s="70" t="s">
        <v>1396</v>
      </c>
      <c r="F961" s="70" t="s">
        <v>1397</v>
      </c>
      <c r="G961" s="70" t="s">
        <v>526</v>
      </c>
      <c r="H961" s="70" t="s">
        <v>527</v>
      </c>
      <c r="I961" s="200">
        <v>0</v>
      </c>
      <c r="J961" s="200">
        <v>5000000000</v>
      </c>
      <c r="K961" s="200">
        <v>0</v>
      </c>
      <c r="L961" s="200">
        <v>0</v>
      </c>
      <c r="M961" s="200">
        <v>0</v>
      </c>
      <c r="N961" s="200">
        <v>5000000000</v>
      </c>
    </row>
    <row r="962" spans="1:14" x14ac:dyDescent="0.25">
      <c r="A962" s="70" t="s">
        <v>1352</v>
      </c>
      <c r="B962" s="70" t="s">
        <v>1353</v>
      </c>
      <c r="C962" s="70" t="s">
        <v>2136</v>
      </c>
      <c r="D962" s="70" t="s">
        <v>2137</v>
      </c>
      <c r="E962" s="70" t="s">
        <v>2138</v>
      </c>
      <c r="F962" s="70" t="s">
        <v>2139</v>
      </c>
      <c r="G962" s="70" t="s">
        <v>1978</v>
      </c>
      <c r="H962" s="70" t="s">
        <v>1979</v>
      </c>
      <c r="I962" s="200">
        <v>0</v>
      </c>
      <c r="J962" s="200">
        <v>0</v>
      </c>
      <c r="K962" s="200">
        <v>9261000</v>
      </c>
      <c r="L962" s="200">
        <v>9261000</v>
      </c>
      <c r="M962" s="200">
        <v>0</v>
      </c>
      <c r="N962" s="200">
        <v>0</v>
      </c>
    </row>
    <row r="963" spans="1:14" x14ac:dyDescent="0.25">
      <c r="A963" s="70" t="s">
        <v>1352</v>
      </c>
      <c r="B963" s="70" t="s">
        <v>1353</v>
      </c>
      <c r="C963" s="70" t="s">
        <v>2136</v>
      </c>
      <c r="D963" s="70" t="s">
        <v>2137</v>
      </c>
      <c r="E963" s="70" t="s">
        <v>2138</v>
      </c>
      <c r="F963" s="70" t="s">
        <v>2139</v>
      </c>
      <c r="G963" s="70" t="s">
        <v>805</v>
      </c>
      <c r="H963" s="70" t="s">
        <v>806</v>
      </c>
      <c r="I963" s="200">
        <v>0</v>
      </c>
      <c r="J963" s="200">
        <v>0</v>
      </c>
      <c r="K963" s="200">
        <v>91926000</v>
      </c>
      <c r="L963" s="200">
        <v>91926000</v>
      </c>
      <c r="M963" s="200">
        <v>0</v>
      </c>
      <c r="N963" s="200">
        <v>0</v>
      </c>
    </row>
    <row r="964" spans="1:14" x14ac:dyDescent="0.25">
      <c r="A964" s="70" t="s">
        <v>1352</v>
      </c>
      <c r="B964" s="70" t="s">
        <v>1353</v>
      </c>
      <c r="C964" s="70" t="s">
        <v>2136</v>
      </c>
      <c r="D964" s="70" t="s">
        <v>2137</v>
      </c>
      <c r="E964" s="70" t="s">
        <v>2138</v>
      </c>
      <c r="F964" s="70" t="s">
        <v>2139</v>
      </c>
      <c r="G964" s="70" t="s">
        <v>807</v>
      </c>
      <c r="H964" s="70" t="s">
        <v>808</v>
      </c>
      <c r="I964" s="200">
        <v>0</v>
      </c>
      <c r="J964" s="200">
        <v>0</v>
      </c>
      <c r="K964" s="200">
        <v>10440000</v>
      </c>
      <c r="L964" s="200">
        <v>10440000</v>
      </c>
      <c r="M964" s="200">
        <v>0</v>
      </c>
      <c r="N964" s="200">
        <v>0</v>
      </c>
    </row>
    <row r="965" spans="1:14" x14ac:dyDescent="0.25">
      <c r="A965" s="70" t="s">
        <v>1352</v>
      </c>
      <c r="B965" s="70" t="s">
        <v>1353</v>
      </c>
      <c r="C965" s="70" t="s">
        <v>2136</v>
      </c>
      <c r="D965" s="70" t="s">
        <v>2137</v>
      </c>
      <c r="E965" s="70" t="s">
        <v>2138</v>
      </c>
      <c r="F965" s="70" t="s">
        <v>2139</v>
      </c>
      <c r="G965" s="70" t="s">
        <v>592</v>
      </c>
      <c r="H965" s="70" t="s">
        <v>593</v>
      </c>
      <c r="I965" s="200">
        <v>0</v>
      </c>
      <c r="J965" s="200">
        <v>0</v>
      </c>
      <c r="K965" s="200">
        <v>79761480</v>
      </c>
      <c r="L965" s="200">
        <v>79761480</v>
      </c>
      <c r="M965" s="200">
        <v>0</v>
      </c>
      <c r="N965" s="200">
        <v>0</v>
      </c>
    </row>
    <row r="966" spans="1:14" x14ac:dyDescent="0.25">
      <c r="A966" s="70" t="s">
        <v>1352</v>
      </c>
      <c r="B966" s="70" t="s">
        <v>1353</v>
      </c>
      <c r="C966" s="70" t="s">
        <v>2136</v>
      </c>
      <c r="D966" s="70" t="s">
        <v>2137</v>
      </c>
      <c r="E966" s="70" t="s">
        <v>2138</v>
      </c>
      <c r="F966" s="70" t="s">
        <v>2139</v>
      </c>
      <c r="G966" s="70" t="s">
        <v>824</v>
      </c>
      <c r="H966" s="70" t="s">
        <v>825</v>
      </c>
      <c r="I966" s="200">
        <v>0</v>
      </c>
      <c r="J966" s="200">
        <v>0</v>
      </c>
      <c r="K966" s="200">
        <v>746623800</v>
      </c>
      <c r="L966" s="200">
        <v>746623800</v>
      </c>
      <c r="M966" s="200">
        <v>0</v>
      </c>
      <c r="N966" s="200">
        <v>0</v>
      </c>
    </row>
    <row r="967" spans="1:14" x14ac:dyDescent="0.25">
      <c r="A967" s="70" t="s">
        <v>1352</v>
      </c>
      <c r="B967" s="70" t="s">
        <v>1353</v>
      </c>
      <c r="C967" s="70" t="s">
        <v>2136</v>
      </c>
      <c r="D967" s="70" t="s">
        <v>2137</v>
      </c>
      <c r="E967" s="70" t="s">
        <v>2138</v>
      </c>
      <c r="F967" s="70" t="s">
        <v>2139</v>
      </c>
      <c r="G967" s="70" t="s">
        <v>612</v>
      </c>
      <c r="H967" s="70" t="s">
        <v>613</v>
      </c>
      <c r="I967" s="200">
        <v>0</v>
      </c>
      <c r="J967" s="200">
        <v>0</v>
      </c>
      <c r="K967" s="200">
        <v>145892024</v>
      </c>
      <c r="L967" s="200">
        <v>145892024</v>
      </c>
      <c r="M967" s="200">
        <v>0</v>
      </c>
      <c r="N967" s="200">
        <v>0</v>
      </c>
    </row>
    <row r="968" spans="1:14" x14ac:dyDescent="0.25">
      <c r="A968" s="70" t="s">
        <v>1352</v>
      </c>
      <c r="B968" s="70" t="s">
        <v>1353</v>
      </c>
      <c r="C968" s="70" t="s">
        <v>2136</v>
      </c>
      <c r="D968" s="70" t="s">
        <v>2137</v>
      </c>
      <c r="E968" s="70" t="s">
        <v>2138</v>
      </c>
      <c r="F968" s="70" t="s">
        <v>2139</v>
      </c>
      <c r="G968" s="70" t="s">
        <v>830</v>
      </c>
      <c r="H968" s="70" t="s">
        <v>831</v>
      </c>
      <c r="I968" s="200">
        <v>0</v>
      </c>
      <c r="J968" s="200">
        <v>0</v>
      </c>
      <c r="K968" s="200">
        <v>162122400</v>
      </c>
      <c r="L968" s="200">
        <v>162122400</v>
      </c>
      <c r="M968" s="200">
        <v>0</v>
      </c>
      <c r="N968" s="200">
        <v>0</v>
      </c>
    </row>
    <row r="969" spans="1:14" x14ac:dyDescent="0.25">
      <c r="A969" s="70" t="s">
        <v>1352</v>
      </c>
      <c r="B969" s="70" t="s">
        <v>1353</v>
      </c>
      <c r="C969" s="70" t="s">
        <v>2136</v>
      </c>
      <c r="D969" s="70" t="s">
        <v>2137</v>
      </c>
      <c r="E969" s="70" t="s">
        <v>2138</v>
      </c>
      <c r="F969" s="70" t="s">
        <v>2139</v>
      </c>
      <c r="G969" s="70" t="s">
        <v>844</v>
      </c>
      <c r="H969" s="70" t="s">
        <v>845</v>
      </c>
      <c r="I969" s="200">
        <v>0</v>
      </c>
      <c r="J969" s="200">
        <v>0</v>
      </c>
      <c r="K969" s="200">
        <v>446221800</v>
      </c>
      <c r="L969" s="200">
        <v>446221800</v>
      </c>
      <c r="M969" s="200">
        <v>0</v>
      </c>
      <c r="N969" s="200">
        <v>0</v>
      </c>
    </row>
    <row r="970" spans="1:14" x14ac:dyDescent="0.25">
      <c r="A970" s="70" t="s">
        <v>1352</v>
      </c>
      <c r="B970" s="70" t="s">
        <v>1353</v>
      </c>
      <c r="C970" s="70" t="s">
        <v>2136</v>
      </c>
      <c r="D970" s="70" t="s">
        <v>2137</v>
      </c>
      <c r="E970" s="70" t="s">
        <v>2138</v>
      </c>
      <c r="F970" s="70" t="s">
        <v>2139</v>
      </c>
      <c r="G970" s="70" t="s">
        <v>872</v>
      </c>
      <c r="H970" s="70" t="s">
        <v>1985</v>
      </c>
      <c r="I970" s="200">
        <v>0</v>
      </c>
      <c r="J970" s="200">
        <v>0</v>
      </c>
      <c r="K970" s="200">
        <v>660773583</v>
      </c>
      <c r="L970" s="200">
        <v>660773583</v>
      </c>
      <c r="M970" s="200">
        <v>0</v>
      </c>
      <c r="N970" s="200">
        <v>0</v>
      </c>
    </row>
    <row r="971" spans="1:14" x14ac:dyDescent="0.25">
      <c r="A971" s="70" t="s">
        <v>1352</v>
      </c>
      <c r="B971" s="70" t="s">
        <v>1353</v>
      </c>
      <c r="C971" s="70" t="s">
        <v>2136</v>
      </c>
      <c r="D971" s="70" t="s">
        <v>2137</v>
      </c>
      <c r="E971" s="70" t="s">
        <v>2138</v>
      </c>
      <c r="F971" s="70" t="s">
        <v>2139</v>
      </c>
      <c r="G971" s="70" t="s">
        <v>878</v>
      </c>
      <c r="H971" s="70" t="s">
        <v>879</v>
      </c>
      <c r="I971" s="200">
        <v>0</v>
      </c>
      <c r="J971" s="200">
        <v>0</v>
      </c>
      <c r="K971" s="200">
        <v>494100900</v>
      </c>
      <c r="L971" s="200">
        <v>494100900</v>
      </c>
      <c r="M971" s="200">
        <v>0</v>
      </c>
      <c r="N971" s="200">
        <v>0</v>
      </c>
    </row>
    <row r="972" spans="1:14" x14ac:dyDescent="0.25">
      <c r="A972" s="70" t="s">
        <v>1352</v>
      </c>
      <c r="B972" s="70" t="s">
        <v>1353</v>
      </c>
      <c r="C972" s="70" t="s">
        <v>2136</v>
      </c>
      <c r="D972" s="70" t="s">
        <v>2137</v>
      </c>
      <c r="E972" s="70" t="s">
        <v>2138</v>
      </c>
      <c r="F972" s="70" t="s">
        <v>2139</v>
      </c>
      <c r="G972" s="70" t="s">
        <v>900</v>
      </c>
      <c r="H972" s="70" t="s">
        <v>901</v>
      </c>
      <c r="I972" s="200">
        <v>0</v>
      </c>
      <c r="J972" s="200">
        <v>0</v>
      </c>
      <c r="K972" s="200">
        <v>2138861979</v>
      </c>
      <c r="L972" s="200">
        <v>2138861979</v>
      </c>
      <c r="M972" s="200">
        <v>0</v>
      </c>
      <c r="N972" s="200">
        <v>0</v>
      </c>
    </row>
    <row r="973" spans="1:14" x14ac:dyDescent="0.25">
      <c r="A973" s="70" t="s">
        <v>1352</v>
      </c>
      <c r="B973" s="70" t="s">
        <v>1353</v>
      </c>
      <c r="C973" s="70" t="s">
        <v>2136</v>
      </c>
      <c r="D973" s="70" t="s">
        <v>2137</v>
      </c>
      <c r="E973" s="70" t="s">
        <v>2138</v>
      </c>
      <c r="F973" s="70" t="s">
        <v>2139</v>
      </c>
      <c r="G973" s="70" t="s">
        <v>622</v>
      </c>
      <c r="H973" s="70" t="s">
        <v>623</v>
      </c>
      <c r="I973" s="200">
        <v>0</v>
      </c>
      <c r="J973" s="200">
        <v>0</v>
      </c>
      <c r="K973" s="200">
        <v>23165604</v>
      </c>
      <c r="L973" s="200">
        <v>23165604</v>
      </c>
      <c r="M973" s="200">
        <v>0</v>
      </c>
      <c r="N973" s="200">
        <v>0</v>
      </c>
    </row>
    <row r="974" spans="1:14" x14ac:dyDescent="0.25">
      <c r="A974" s="70" t="s">
        <v>1352</v>
      </c>
      <c r="B974" s="70" t="s">
        <v>1353</v>
      </c>
      <c r="C974" s="70" t="s">
        <v>2136</v>
      </c>
      <c r="D974" s="70" t="s">
        <v>2137</v>
      </c>
      <c r="E974" s="70" t="s">
        <v>2138</v>
      </c>
      <c r="F974" s="70" t="s">
        <v>2139</v>
      </c>
      <c r="G974" s="70" t="s">
        <v>1989</v>
      </c>
      <c r="H974" s="70" t="s">
        <v>1990</v>
      </c>
      <c r="I974" s="200">
        <v>0</v>
      </c>
      <c r="J974" s="200">
        <v>0</v>
      </c>
      <c r="K974" s="200">
        <v>5850000</v>
      </c>
      <c r="L974" s="200">
        <v>5850000</v>
      </c>
      <c r="M974" s="200">
        <v>0</v>
      </c>
      <c r="N974" s="200">
        <v>0</v>
      </c>
    </row>
    <row r="975" spans="1:14" x14ac:dyDescent="0.25">
      <c r="F975" s="76"/>
      <c r="I975" s="440">
        <f t="shared" ref="I975:N975" si="3">SUM(I2:I974)</f>
        <v>39045734276605</v>
      </c>
      <c r="J975" s="440">
        <f t="shared" si="3"/>
        <v>39045734276605</v>
      </c>
      <c r="K975" s="440">
        <f t="shared" si="3"/>
        <v>157624603939120</v>
      </c>
      <c r="L975" s="440">
        <f t="shared" si="3"/>
        <v>157624603939120</v>
      </c>
      <c r="M975" s="440">
        <f t="shared" si="3"/>
        <v>79299491708676</v>
      </c>
      <c r="N975" s="440">
        <f t="shared" si="3"/>
        <v>79299491708676</v>
      </c>
    </row>
    <row r="976" spans="1:14" x14ac:dyDescent="0.25">
      <c r="F976" s="76"/>
      <c r="I976" s="440">
        <v>39045734276605</v>
      </c>
      <c r="J976" s="440">
        <v>39045734276605</v>
      </c>
      <c r="K976" s="440">
        <v>158582084490494</v>
      </c>
      <c r="L976" s="440">
        <v>158582084490494</v>
      </c>
      <c r="M976" s="440">
        <v>79388987849676</v>
      </c>
      <c r="N976" s="440">
        <v>79388987849676</v>
      </c>
    </row>
    <row r="977" spans="9:16" s="76" customFormat="1" x14ac:dyDescent="0.25">
      <c r="I977" s="440"/>
      <c r="J977" s="440"/>
      <c r="K977" s="440"/>
      <c r="L977" s="440"/>
      <c r="M977" s="440"/>
      <c r="N977" s="440"/>
      <c r="O977" s="446"/>
      <c r="P977" s="516"/>
    </row>
    <row r="978" spans="9:16" s="76" customFormat="1" x14ac:dyDescent="0.25">
      <c r="I978" s="440">
        <f t="shared" ref="I978:N978" si="4">I975-I976</f>
        <v>0</v>
      </c>
      <c r="J978" s="440">
        <f t="shared" si="4"/>
        <v>0</v>
      </c>
      <c r="K978" s="440">
        <f t="shared" si="4"/>
        <v>-957480551374</v>
      </c>
      <c r="L978" s="440">
        <f t="shared" si="4"/>
        <v>-957480551374</v>
      </c>
      <c r="M978" s="440">
        <f t="shared" si="4"/>
        <v>-89496141000</v>
      </c>
      <c r="N978" s="440">
        <f t="shared" si="4"/>
        <v>-89496141000</v>
      </c>
      <c r="O978" s="446"/>
      <c r="P978" s="516"/>
    </row>
    <row r="981" spans="9:16" x14ac:dyDescent="0.25">
      <c r="I981" s="440">
        <v>39045734276605</v>
      </c>
      <c r="J981" s="440">
        <v>39045734276605</v>
      </c>
      <c r="K981" s="440">
        <v>157803506221120</v>
      </c>
      <c r="L981" s="440">
        <v>157803506221120</v>
      </c>
      <c r="M981" s="440">
        <v>79388987849676</v>
      </c>
      <c r="N981" s="440">
        <v>79388987849676</v>
      </c>
    </row>
    <row r="984" spans="9:16" x14ac:dyDescent="0.25">
      <c r="I984" s="440">
        <f t="shared" ref="I984:N984" si="5">I975-I981</f>
        <v>0</v>
      </c>
      <c r="J984" s="440">
        <f t="shared" si="5"/>
        <v>0</v>
      </c>
      <c r="K984" s="440">
        <f t="shared" si="5"/>
        <v>-178902282000</v>
      </c>
      <c r="L984" s="440">
        <f t="shared" si="5"/>
        <v>-178902282000</v>
      </c>
      <c r="M984" s="440">
        <f t="shared" si="5"/>
        <v>-89496141000</v>
      </c>
      <c r="N984" s="440">
        <f t="shared" si="5"/>
        <v>-89496141000</v>
      </c>
    </row>
    <row r="989" spans="9:16" x14ac:dyDescent="0.25">
      <c r="I989" s="440">
        <v>39045734276605</v>
      </c>
      <c r="J989" s="440">
        <v>39045734276605</v>
      </c>
      <c r="K989" s="440">
        <v>157624513939120</v>
      </c>
      <c r="L989" s="440">
        <v>157624513939120</v>
      </c>
      <c r="M989" s="440">
        <v>79299491708676</v>
      </c>
      <c r="N989" s="440">
        <v>79299491708676</v>
      </c>
    </row>
    <row r="991" spans="9:16" x14ac:dyDescent="0.25">
      <c r="I991" s="440">
        <f t="shared" ref="I991:N991" si="6">I975-I989</f>
        <v>0</v>
      </c>
      <c r="J991" s="440">
        <f t="shared" si="6"/>
        <v>0</v>
      </c>
      <c r="K991" s="440">
        <f t="shared" si="6"/>
        <v>90000000</v>
      </c>
      <c r="L991" s="440">
        <f t="shared" si="6"/>
        <v>90000000</v>
      </c>
      <c r="M991" s="440">
        <f t="shared" si="6"/>
        <v>0</v>
      </c>
      <c r="N991" s="440">
        <f t="shared" si="6"/>
        <v>0</v>
      </c>
    </row>
  </sheetData>
  <autoFilter ref="A1:Q978" xr:uid="{81C6A4FB-5BED-4F22-A823-0E98FCE28091}"/>
  <phoneticPr fontId="59" type="noConversion"/>
  <printOptions horizontalCentered="1"/>
  <pageMargins left="0.51181102362204722" right="0.70866141732283472" top="0.74803149606299213" bottom="0.55118110236220474" header="0.31496062992125984" footer="0.31496062992125984"/>
  <pageSetup scale="1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tabColor rgb="FFFFFF00"/>
    <pageSetUpPr fitToPage="1"/>
  </sheetPr>
  <dimension ref="A1:AA29"/>
  <sheetViews>
    <sheetView rightToLeft="1" tabSelected="1" view="pageBreakPreview" zoomScale="98" zoomScaleNormal="70" zoomScaleSheetLayoutView="98" workbookViewId="0">
      <selection activeCell="AA4" sqref="AA4"/>
    </sheetView>
  </sheetViews>
  <sheetFormatPr defaultColWidth="8.7109375" defaultRowHeight="150" customHeight="1" x14ac:dyDescent="0.25"/>
  <cols>
    <col min="1" max="1" width="27.7109375" style="237" customWidth="1"/>
    <col min="2" max="2" width="0.42578125" style="237" customWidth="1"/>
    <col min="3" max="3" width="14.5703125" style="295" bestFit="1" customWidth="1"/>
    <col min="4" max="4" width="0.42578125" style="295" customWidth="1"/>
    <col min="5" max="5" width="11" style="295" customWidth="1"/>
    <col min="6" max="6" width="0.42578125" style="295" customWidth="1"/>
    <col min="7" max="7" width="19" style="295" bestFit="1" customWidth="1"/>
    <col min="8" max="8" width="0.5703125" style="295" customWidth="1"/>
    <col min="9" max="9" width="14.5703125" style="295" bestFit="1" customWidth="1"/>
    <col min="10" max="10" width="0.42578125" style="295" customWidth="1"/>
    <col min="11" max="11" width="11.42578125" style="295" customWidth="1"/>
    <col min="12" max="12" width="0.42578125" style="295" customWidth="1"/>
    <col min="13" max="13" width="19" style="295" bestFit="1" customWidth="1"/>
    <col min="14" max="14" width="0.85546875" style="237" customWidth="1"/>
    <col min="15" max="15" width="3.42578125" style="237" customWidth="1"/>
    <col min="16" max="16" width="15.85546875" style="237" customWidth="1"/>
    <col min="17" max="17" width="29.7109375" style="216" bestFit="1" customWidth="1"/>
    <col min="18" max="18" width="17.28515625" style="216" bestFit="1" customWidth="1"/>
    <col min="19" max="19" width="17.28515625" style="216" customWidth="1"/>
    <col min="20" max="20" width="15.5703125" style="216" bestFit="1" customWidth="1"/>
    <col min="21" max="21" width="11.140625" style="216" bestFit="1" customWidth="1"/>
    <col min="22" max="22" width="8.7109375" style="216"/>
    <col min="23" max="23" width="9.28515625" style="216" bestFit="1" customWidth="1"/>
    <col min="24" max="24" width="11.140625" style="216" bestFit="1" customWidth="1"/>
    <col min="25" max="26" width="8.7109375" style="216"/>
    <col min="27" max="27" width="15.85546875" style="640" customWidth="1"/>
    <col min="28" max="16384" width="8.7109375" style="216"/>
  </cols>
  <sheetData>
    <row r="1" spans="1:27" s="206" customFormat="1" ht="19.5" customHeight="1" x14ac:dyDescent="0.25">
      <c r="A1" s="1167" t="str">
        <f>'1'!A1:H1</f>
        <v>شرکت پالایش میعانات گازی آدیش جنوبی (سهامي خاص) - در مرحله قبل از بهره برداری</v>
      </c>
      <c r="B1" s="1167"/>
      <c r="C1" s="1167"/>
      <c r="D1" s="1167"/>
      <c r="E1" s="1167"/>
      <c r="F1" s="1167"/>
      <c r="G1" s="1167"/>
      <c r="H1" s="1167"/>
      <c r="I1" s="1167"/>
      <c r="J1" s="1167"/>
      <c r="K1" s="1167"/>
      <c r="L1" s="1167"/>
      <c r="M1" s="1167"/>
      <c r="N1" s="246"/>
      <c r="O1" s="246"/>
      <c r="P1" s="246"/>
      <c r="AA1" s="639"/>
    </row>
    <row r="2" spans="1:27" s="206" customFormat="1" ht="19.5" customHeight="1" x14ac:dyDescent="0.25">
      <c r="A2" s="1167" t="str">
        <f>'5'!A2:H2</f>
        <v xml:space="preserve">یادداشت های توضیحی صورت های مالی </v>
      </c>
      <c r="B2" s="1167"/>
      <c r="C2" s="1167"/>
      <c r="D2" s="1167"/>
      <c r="E2" s="1167"/>
      <c r="F2" s="1167"/>
      <c r="G2" s="1167"/>
      <c r="H2" s="1167"/>
      <c r="I2" s="1167"/>
      <c r="J2" s="1167"/>
      <c r="K2" s="1167"/>
      <c r="L2" s="1167"/>
      <c r="M2" s="1167"/>
      <c r="N2" s="246"/>
      <c r="O2" s="246"/>
      <c r="P2" s="246"/>
      <c r="AA2" s="639"/>
    </row>
    <row r="3" spans="1:27" s="206" customFormat="1" ht="19.5" customHeight="1" thickBot="1" x14ac:dyDescent="0.3">
      <c r="A3" s="1167" t="str">
        <f>'5'!A3:H3</f>
        <v>سال مالی منتهی به 29 اسفندماه 1400</v>
      </c>
      <c r="B3" s="1167"/>
      <c r="C3" s="1167"/>
      <c r="D3" s="1167"/>
      <c r="E3" s="1167"/>
      <c r="F3" s="1167"/>
      <c r="G3" s="1167"/>
      <c r="H3" s="1167"/>
      <c r="I3" s="1167"/>
      <c r="J3" s="1167"/>
      <c r="K3" s="1167"/>
      <c r="L3" s="1167"/>
      <c r="M3" s="1167"/>
      <c r="N3" s="246"/>
      <c r="O3" s="246"/>
      <c r="P3" s="246"/>
      <c r="AA3" s="639"/>
    </row>
    <row r="4" spans="1:27" ht="21.75" customHeight="1" thickBot="1" x14ac:dyDescent="0.65">
      <c r="A4" s="236"/>
      <c r="B4" s="236"/>
      <c r="C4" s="355"/>
      <c r="D4" s="355"/>
      <c r="E4" s="355"/>
      <c r="F4" s="355"/>
      <c r="G4" s="355"/>
      <c r="H4" s="355"/>
      <c r="I4" s="355"/>
      <c r="J4" s="355"/>
      <c r="K4" s="355"/>
      <c r="L4" s="355"/>
      <c r="M4" s="355"/>
      <c r="N4" s="236"/>
      <c r="O4" s="236"/>
      <c r="P4" s="236"/>
      <c r="T4" s="635">
        <v>10101118373</v>
      </c>
      <c r="U4" s="631">
        <v>199650000</v>
      </c>
      <c r="V4" s="636">
        <v>10</v>
      </c>
      <c r="W4" s="632">
        <v>0.36299999999999999</v>
      </c>
      <c r="X4" s="631">
        <v>290400000</v>
      </c>
      <c r="Y4" s="631">
        <v>10000</v>
      </c>
      <c r="Z4" s="632">
        <v>0.36299999999999999</v>
      </c>
      <c r="AA4" s="640">
        <f>U4-X4</f>
        <v>-90750000</v>
      </c>
    </row>
    <row r="5" spans="1:27" ht="25.5" customHeight="1" thickBot="1" x14ac:dyDescent="0.65">
      <c r="A5" s="1262" t="s">
        <v>1687</v>
      </c>
      <c r="B5" s="1262"/>
      <c r="C5" s="1262"/>
      <c r="D5" s="1262"/>
      <c r="E5" s="1262"/>
      <c r="F5" s="1262"/>
      <c r="G5" s="1262"/>
      <c r="H5" s="1262"/>
      <c r="I5" s="1262"/>
      <c r="J5" s="1262"/>
      <c r="K5" s="1262"/>
      <c r="L5" s="250"/>
      <c r="M5" s="250"/>
      <c r="N5" s="236"/>
      <c r="O5" s="236"/>
      <c r="P5" s="236"/>
      <c r="T5" s="637">
        <v>10861736690</v>
      </c>
      <c r="U5" s="638">
        <v>247554159</v>
      </c>
      <c r="V5" s="633">
        <v>10</v>
      </c>
      <c r="W5" s="634">
        <v>0.450098</v>
      </c>
      <c r="X5" s="638">
        <v>360078777</v>
      </c>
      <c r="Y5" s="633">
        <v>10</v>
      </c>
      <c r="Z5" s="634">
        <v>0.450098</v>
      </c>
      <c r="AA5" s="640">
        <f>U5-X5</f>
        <v>-112524618</v>
      </c>
    </row>
    <row r="6" spans="1:27" ht="48" customHeight="1" thickBot="1" x14ac:dyDescent="0.3">
      <c r="A6" s="1254" t="s">
        <v>2426</v>
      </c>
      <c r="B6" s="1254"/>
      <c r="C6" s="1254"/>
      <c r="D6" s="1254"/>
      <c r="E6" s="1254"/>
      <c r="F6" s="1254"/>
      <c r="G6" s="1254"/>
      <c r="H6" s="1254"/>
      <c r="I6" s="1169"/>
      <c r="J6" s="1169"/>
      <c r="K6" s="1169"/>
      <c r="L6" s="1169"/>
      <c r="M6" s="1169"/>
      <c r="N6" s="356"/>
      <c r="O6" s="356"/>
      <c r="P6" s="356"/>
      <c r="Q6" s="251">
        <f>470000000*10000</f>
        <v>4700000000000</v>
      </c>
      <c r="T6" s="637">
        <v>3255664373</v>
      </c>
      <c r="U6" s="638">
        <v>54954103</v>
      </c>
      <c r="V6" s="633">
        <v>10</v>
      </c>
      <c r="W6" s="634">
        <v>9.9916000000000005E-2</v>
      </c>
      <c r="X6" s="633">
        <v>80169604</v>
      </c>
      <c r="Y6" s="633">
        <v>10</v>
      </c>
      <c r="Z6" s="634">
        <v>0.100212</v>
      </c>
      <c r="AA6" s="640">
        <f>U6-X6</f>
        <v>-25215501</v>
      </c>
    </row>
    <row r="7" spans="1:27" s="238" customFormat="1" ht="22.5" customHeight="1" thickBot="1" x14ac:dyDescent="0.75">
      <c r="A7" s="262"/>
      <c r="B7" s="357"/>
      <c r="C7" s="1263" t="s">
        <v>2143</v>
      </c>
      <c r="D7" s="1263"/>
      <c r="E7" s="1263"/>
      <c r="F7" s="1263"/>
      <c r="G7" s="1263"/>
      <c r="H7" s="357"/>
      <c r="I7" s="1263" t="s">
        <v>1402</v>
      </c>
      <c r="J7" s="1263"/>
      <c r="K7" s="1263"/>
      <c r="L7" s="1263"/>
      <c r="M7" s="1263"/>
      <c r="N7" s="262"/>
      <c r="O7" s="262"/>
      <c r="P7" s="262"/>
      <c r="T7" s="637">
        <v>2470658871</v>
      </c>
      <c r="U7" s="638">
        <v>47321738</v>
      </c>
      <c r="V7" s="633">
        <v>10</v>
      </c>
      <c r="W7" s="634">
        <v>8.6040000000000005E-2</v>
      </c>
      <c r="X7" s="633">
        <v>68831619</v>
      </c>
      <c r="Y7" s="633">
        <v>10</v>
      </c>
      <c r="Z7" s="634">
        <v>8.6040000000000005E-2</v>
      </c>
      <c r="AA7" s="640">
        <f>U7-X7</f>
        <v>-21509881</v>
      </c>
    </row>
    <row r="8" spans="1:27" s="238" customFormat="1" ht="25.5" customHeight="1" thickBot="1" x14ac:dyDescent="0.75">
      <c r="A8" s="262"/>
      <c r="B8" s="357"/>
      <c r="C8" s="358" t="s">
        <v>57</v>
      </c>
      <c r="D8" s="359"/>
      <c r="E8" s="358" t="s">
        <v>99</v>
      </c>
      <c r="F8" s="359"/>
      <c r="G8" s="358" t="s">
        <v>239</v>
      </c>
      <c r="H8" s="357"/>
      <c r="I8" s="358" t="s">
        <v>57</v>
      </c>
      <c r="J8" s="359"/>
      <c r="K8" s="358" t="s">
        <v>99</v>
      </c>
      <c r="L8" s="359"/>
      <c r="M8" s="358" t="s">
        <v>239</v>
      </c>
      <c r="N8" s="262"/>
      <c r="O8" s="262"/>
      <c r="P8" s="262"/>
      <c r="T8" s="637">
        <v>43158463</v>
      </c>
      <c r="U8" s="633">
        <v>520000</v>
      </c>
      <c r="V8" s="633">
        <v>10</v>
      </c>
      <c r="W8" s="634">
        <v>9.4600000000000001E-4</v>
      </c>
      <c r="X8" s="638">
        <v>520000</v>
      </c>
      <c r="Y8" s="633">
        <v>10</v>
      </c>
      <c r="Z8" s="634">
        <v>6.4999999999999997E-4</v>
      </c>
      <c r="AA8" s="640">
        <f>U8-X8</f>
        <v>0</v>
      </c>
    </row>
    <row r="9" spans="1:27" s="238" customFormat="1" ht="25.5" customHeight="1" thickBot="1" x14ac:dyDescent="0.75">
      <c r="A9" s="262"/>
      <c r="B9" s="357"/>
      <c r="C9" s="359"/>
      <c r="D9" s="359"/>
      <c r="E9" s="359"/>
      <c r="F9" s="359"/>
      <c r="G9" s="211" t="s">
        <v>52</v>
      </c>
      <c r="H9" s="357"/>
      <c r="I9" s="211"/>
      <c r="J9" s="359"/>
      <c r="K9" s="359"/>
      <c r="L9" s="359"/>
      <c r="M9" s="211" t="s">
        <v>52</v>
      </c>
      <c r="N9" s="262"/>
      <c r="O9" s="262"/>
      <c r="P9" s="262"/>
      <c r="T9" s="630"/>
      <c r="U9" s="631"/>
      <c r="V9" s="632"/>
      <c r="AA9" s="641"/>
    </row>
    <row r="10" spans="1:27" s="239" customFormat="1" ht="27.75" customHeight="1" thickBot="1" x14ac:dyDescent="0.7">
      <c r="A10" s="360" t="s">
        <v>240</v>
      </c>
      <c r="B10" s="357"/>
      <c r="C10" s="361">
        <v>290400000</v>
      </c>
      <c r="D10" s="362"/>
      <c r="E10" s="1078">
        <f>C10/$C$15</f>
        <v>0.36299999999999999</v>
      </c>
      <c r="F10" s="303"/>
      <c r="G10" s="303">
        <f>'تراز 1400'!$N$577</f>
        <v>2904000000000</v>
      </c>
      <c r="H10" s="357"/>
      <c r="I10" s="361">
        <v>188000000</v>
      </c>
      <c r="J10" s="362"/>
      <c r="K10" s="1078">
        <v>0.4</v>
      </c>
      <c r="L10" s="303"/>
      <c r="M10" s="303">
        <v>1880000000000</v>
      </c>
      <c r="N10" s="213"/>
      <c r="O10" s="213"/>
      <c r="P10" s="213"/>
      <c r="Q10" s="643">
        <v>0.24299999999999999</v>
      </c>
      <c r="R10" s="238">
        <f>'تراز 1400'!N577</f>
        <v>2904000000000</v>
      </c>
      <c r="S10" s="1079">
        <f>R10/$G$15</f>
        <v>0.36299999999999999</v>
      </c>
      <c r="T10" s="1080">
        <f>E10-S10</f>
        <v>0</v>
      </c>
      <c r="U10" s="631"/>
      <c r="V10" s="634"/>
      <c r="AA10" s="642"/>
    </row>
    <row r="11" spans="1:27" s="239" customFormat="1" ht="27.75" customHeight="1" thickBot="1" x14ac:dyDescent="0.7">
      <c r="A11" s="360" t="s">
        <v>241</v>
      </c>
      <c r="B11" s="357"/>
      <c r="C11" s="361">
        <v>360078777</v>
      </c>
      <c r="D11" s="362"/>
      <c r="E11" s="1078">
        <f t="shared" ref="E11:E14" si="0">C11/$C$15</f>
        <v>0.45009847125000002</v>
      </c>
      <c r="F11" s="303"/>
      <c r="G11" s="303">
        <f>SUM('تراز 1400'!$N$578)</f>
        <v>3600787770000</v>
      </c>
      <c r="H11" s="357"/>
      <c r="I11" s="303">
        <v>183300000</v>
      </c>
      <c r="J11" s="362"/>
      <c r="K11" s="1078">
        <v>0.39</v>
      </c>
      <c r="L11" s="303"/>
      <c r="M11" s="303">
        <v>1833000000000</v>
      </c>
      <c r="N11" s="213"/>
      <c r="O11" s="213"/>
      <c r="P11" s="213"/>
      <c r="Q11" s="643">
        <v>0.12</v>
      </c>
      <c r="R11" s="238">
        <f>'تراز 1400'!N578</f>
        <v>3600787770000</v>
      </c>
      <c r="S11" s="1079">
        <f>R11/$G$15</f>
        <v>0.45009847125000002</v>
      </c>
      <c r="T11" s="1081">
        <f>E11-S11</f>
        <v>0</v>
      </c>
      <c r="U11" s="631"/>
      <c r="V11" s="634"/>
      <c r="AA11" s="642"/>
    </row>
    <row r="12" spans="1:27" s="239" customFormat="1" ht="27.75" customHeight="1" thickBot="1" x14ac:dyDescent="0.7">
      <c r="A12" s="360" t="s">
        <v>242</v>
      </c>
      <c r="B12" s="357"/>
      <c r="C12" s="361">
        <v>80169604</v>
      </c>
      <c r="D12" s="362"/>
      <c r="E12" s="1078">
        <f t="shared" si="0"/>
        <v>0.10021200500000001</v>
      </c>
      <c r="F12" s="303"/>
      <c r="G12" s="303">
        <f>SUM('تراز 1400'!$N$579)</f>
        <v>801696040000</v>
      </c>
      <c r="H12" s="357"/>
      <c r="I12" s="303">
        <v>51180000</v>
      </c>
      <c r="J12" s="362"/>
      <c r="K12" s="1078">
        <v>0.10889361702127659</v>
      </c>
      <c r="L12" s="303"/>
      <c r="M12" s="303">
        <v>511800000000</v>
      </c>
      <c r="N12" s="213"/>
      <c r="O12" s="213"/>
      <c r="P12" s="213"/>
      <c r="Q12" s="643">
        <v>4.9567E-2</v>
      </c>
      <c r="R12" s="238">
        <f>'تراز 1400'!N579</f>
        <v>801696040000</v>
      </c>
      <c r="S12" s="1079">
        <f>R12/$G$15</f>
        <v>0.10021200500000001</v>
      </c>
      <c r="T12" s="1080">
        <f>E12-S12</f>
        <v>0</v>
      </c>
      <c r="U12" s="631"/>
      <c r="V12" s="634"/>
      <c r="AA12" s="642"/>
    </row>
    <row r="13" spans="1:27" s="239" customFormat="1" ht="27.75" customHeight="1" thickBot="1" x14ac:dyDescent="0.7">
      <c r="A13" s="360" t="s">
        <v>147</v>
      </c>
      <c r="B13" s="357"/>
      <c r="C13" s="361">
        <v>68831619</v>
      </c>
      <c r="D13" s="362"/>
      <c r="E13" s="1078">
        <f t="shared" si="0"/>
        <v>8.6039523749999999E-2</v>
      </c>
      <c r="F13" s="303"/>
      <c r="G13" s="303">
        <f>SUM('تراز 1400'!$N$581)</f>
        <v>688316190000</v>
      </c>
      <c r="H13" s="357"/>
      <c r="I13" s="303">
        <v>47000000</v>
      </c>
      <c r="J13" s="362"/>
      <c r="K13" s="1078">
        <v>0.1</v>
      </c>
      <c r="L13" s="303"/>
      <c r="M13" s="303">
        <v>470000000000</v>
      </c>
      <c r="N13" s="213"/>
      <c r="O13" s="213"/>
      <c r="P13" s="213"/>
      <c r="Q13" s="643">
        <v>5.0861999999999997E-2</v>
      </c>
      <c r="R13" s="238">
        <f>'تراز 1400'!N581</f>
        <v>688316190000</v>
      </c>
      <c r="S13" s="1079">
        <f>R13/$G$15</f>
        <v>8.6039523749999999E-2</v>
      </c>
      <c r="T13" s="1081">
        <f>E13-S13</f>
        <v>0</v>
      </c>
      <c r="U13" s="631"/>
      <c r="V13" s="634"/>
      <c r="AA13" s="642"/>
    </row>
    <row r="14" spans="1:27" s="239" customFormat="1" ht="27.75" customHeight="1" x14ac:dyDescent="0.65">
      <c r="A14" s="360" t="s">
        <v>243</v>
      </c>
      <c r="B14" s="357"/>
      <c r="C14" s="361">
        <v>520000</v>
      </c>
      <c r="D14" s="362"/>
      <c r="E14" s="1078">
        <f t="shared" si="0"/>
        <v>6.4999999999999997E-4</v>
      </c>
      <c r="F14" s="303"/>
      <c r="G14" s="303">
        <f>SUM('تراز 1400'!$N$580)</f>
        <v>5200000000</v>
      </c>
      <c r="H14" s="357"/>
      <c r="I14" s="303">
        <v>520000</v>
      </c>
      <c r="J14" s="362"/>
      <c r="K14" s="1078">
        <v>1.1063829787234043E-3</v>
      </c>
      <c r="L14" s="303"/>
      <c r="M14" s="303">
        <v>5200000000</v>
      </c>
      <c r="N14" s="213"/>
      <c r="O14" s="213"/>
      <c r="P14" s="213"/>
      <c r="Q14" s="643">
        <v>0.450098</v>
      </c>
      <c r="R14" s="239">
        <f>'تراز 1400'!N580</f>
        <v>5200000000</v>
      </c>
      <c r="S14" s="1079">
        <f>R14/$G$15</f>
        <v>6.4999999999999997E-4</v>
      </c>
      <c r="T14" s="1080">
        <f>E14-S14</f>
        <v>0</v>
      </c>
      <c r="AA14" s="642"/>
    </row>
    <row r="15" spans="1:27" s="238" customFormat="1" ht="27.75" customHeight="1" thickBot="1" x14ac:dyDescent="0.75">
      <c r="A15" s="269"/>
      <c r="B15" s="357"/>
      <c r="C15" s="349">
        <f>SUM(C10:C14)</f>
        <v>800000000</v>
      </c>
      <c r="D15" s="240"/>
      <c r="E15" s="443">
        <f>SUM(E10:E14)</f>
        <v>1</v>
      </c>
      <c r="F15" s="240"/>
      <c r="G15" s="349">
        <f>SUM(G10:G14)</f>
        <v>8000000000000</v>
      </c>
      <c r="H15" s="357"/>
      <c r="I15" s="349">
        <v>470000000</v>
      </c>
      <c r="J15" s="240"/>
      <c r="K15" s="443">
        <f>SUM(K10:K14)</f>
        <v>1</v>
      </c>
      <c r="L15" s="240"/>
      <c r="M15" s="349">
        <f>SUM(M10:M14)</f>
        <v>4700000000000</v>
      </c>
      <c r="N15" s="269"/>
      <c r="O15" s="269"/>
      <c r="P15" s="269"/>
      <c r="Q15" s="644">
        <v>8.6039999999999991E-2</v>
      </c>
      <c r="AA15" s="641"/>
    </row>
    <row r="16" spans="1:27" ht="21.75" thickTop="1" x14ac:dyDescent="0.6">
      <c r="A16" s="256"/>
      <c r="B16" s="256"/>
      <c r="C16" s="329"/>
      <c r="D16" s="329"/>
      <c r="E16" s="329"/>
      <c r="F16" s="329"/>
      <c r="G16" s="329"/>
      <c r="H16" s="329"/>
      <c r="I16" s="329"/>
      <c r="J16" s="329"/>
      <c r="K16" s="329"/>
      <c r="L16" s="329"/>
      <c r="M16" s="329"/>
      <c r="N16" s="256"/>
      <c r="O16" s="256"/>
      <c r="P16" s="256"/>
      <c r="Q16" s="645">
        <v>4.3300000000000001E-4</v>
      </c>
    </row>
    <row r="17" spans="1:27" ht="69.75" customHeight="1" x14ac:dyDescent="0.6">
      <c r="A17" s="1250" t="s">
        <v>2500</v>
      </c>
      <c r="B17" s="1250"/>
      <c r="C17" s="1250"/>
      <c r="D17" s="1250"/>
      <c r="E17" s="1250"/>
      <c r="F17" s="1250"/>
      <c r="G17" s="1250"/>
      <c r="H17" s="1250"/>
      <c r="I17" s="1250"/>
      <c r="J17" s="1250"/>
      <c r="K17" s="1250"/>
      <c r="L17" s="1250"/>
      <c r="M17" s="1250"/>
      <c r="N17" s="256"/>
      <c r="O17" s="256"/>
      <c r="P17" s="256"/>
    </row>
    <row r="18" spans="1:27" ht="21" x14ac:dyDescent="0.6">
      <c r="A18" s="256"/>
      <c r="B18" s="256"/>
      <c r="C18" s="329"/>
      <c r="D18" s="329"/>
      <c r="E18" s="329"/>
      <c r="F18" s="329"/>
      <c r="G18" s="329"/>
      <c r="H18" s="329"/>
      <c r="I18" s="329"/>
      <c r="J18" s="329"/>
      <c r="K18" s="329"/>
      <c r="L18" s="329"/>
      <c r="M18" s="329"/>
      <c r="N18" s="256"/>
      <c r="O18" s="256"/>
      <c r="P18" s="256"/>
    </row>
    <row r="19" spans="1:27" s="305" customFormat="1" ht="26.25" customHeight="1" x14ac:dyDescent="0.55000000000000004">
      <c r="A19" s="1261"/>
      <c r="B19" s="1261"/>
      <c r="C19" s="1261"/>
      <c r="D19" s="1261"/>
      <c r="E19" s="1261"/>
      <c r="F19" s="1261"/>
      <c r="G19" s="1261"/>
      <c r="H19" s="1261"/>
      <c r="I19" s="1261"/>
      <c r="J19" s="1261"/>
      <c r="K19" s="1261"/>
      <c r="L19" s="1260"/>
      <c r="M19" s="1260"/>
      <c r="N19" s="363"/>
      <c r="O19" s="363"/>
      <c r="P19" s="363"/>
      <c r="Q19" s="970">
        <f>247554159/550000000</f>
        <v>0.45009847090909089</v>
      </c>
      <c r="AA19" s="640"/>
    </row>
    <row r="20" spans="1:27" s="305" customFormat="1" ht="65.25" customHeight="1" x14ac:dyDescent="0.25">
      <c r="A20" s="1259"/>
      <c r="B20" s="1259"/>
      <c r="C20" s="1259"/>
      <c r="D20" s="1259"/>
      <c r="E20" s="1259"/>
      <c r="F20" s="1259"/>
      <c r="G20" s="1259"/>
      <c r="H20" s="1259"/>
      <c r="I20" s="1259"/>
      <c r="J20" s="1259"/>
      <c r="K20" s="1259"/>
      <c r="L20" s="1259"/>
      <c r="M20" s="1259"/>
      <c r="N20" s="364"/>
      <c r="O20" s="364"/>
      <c r="P20" s="364"/>
      <c r="Q20" s="305">
        <f>Q19*250000000</f>
        <v>112524617.72727272</v>
      </c>
      <c r="AA20" s="640"/>
    </row>
    <row r="21" spans="1:27" ht="15" x14ac:dyDescent="0.25">
      <c r="Q21" s="216">
        <v>247554159</v>
      </c>
    </row>
    <row r="22" spans="1:27" ht="58.5" customHeight="1" x14ac:dyDescent="0.25">
      <c r="Q22" s="216">
        <f>SUM(Q20:Q21)</f>
        <v>360078776.72727275</v>
      </c>
    </row>
    <row r="29" spans="1:27" ht="150" customHeight="1" x14ac:dyDescent="0.25">
      <c r="G29" s="295">
        <f>C29+D29+E29</f>
        <v>0</v>
      </c>
    </row>
  </sheetData>
  <sortState xmlns:xlrd2="http://schemas.microsoft.com/office/spreadsheetml/2017/richdata2" ref="A9:I12">
    <sortCondition descending="1" ref="C9:C12"/>
  </sortState>
  <mergeCells count="11">
    <mergeCell ref="A20:M20"/>
    <mergeCell ref="L19:M19"/>
    <mergeCell ref="A3:M3"/>
    <mergeCell ref="A2:M2"/>
    <mergeCell ref="A1:M1"/>
    <mergeCell ref="A19:K19"/>
    <mergeCell ref="A5:K5"/>
    <mergeCell ref="C7:G7"/>
    <mergeCell ref="I7:M7"/>
    <mergeCell ref="A6:M6"/>
    <mergeCell ref="A17:M17"/>
  </mergeCells>
  <printOptions horizontalCentered="1"/>
  <pageMargins left="0.51181102362204722" right="0.70866141732283472" top="0.74803149606299213" bottom="0.55118110236220474" header="0.31496062992125984" footer="0.31496062992125984"/>
  <pageSetup orientation="landscape" r:id="rId1"/>
  <headerFooter>
    <oddFooter>&amp;C&amp;A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rgb="FFFFFF00"/>
    <pageSetUpPr fitToPage="1"/>
  </sheetPr>
  <dimension ref="A1:Q59"/>
  <sheetViews>
    <sheetView rightToLeft="1" tabSelected="1" view="pageBreakPreview" topLeftCell="A4" zoomScale="106" zoomScaleNormal="70" zoomScaleSheetLayoutView="106" workbookViewId="0">
      <selection activeCell="AA4" sqref="AA4"/>
    </sheetView>
  </sheetViews>
  <sheetFormatPr defaultColWidth="8.7109375" defaultRowHeight="150" customHeight="1" x14ac:dyDescent="0.25"/>
  <cols>
    <col min="1" max="1" width="30" style="237" customWidth="1"/>
    <col min="2" max="2" width="10.140625" style="237" customWidth="1"/>
    <col min="3" max="3" width="1" style="237" customWidth="1"/>
    <col min="4" max="4" width="22" style="237" customWidth="1"/>
    <col min="5" max="5" width="0.85546875" style="237" customWidth="1"/>
    <col min="6" max="6" width="22" style="237" customWidth="1"/>
    <col min="7" max="7" width="0.5703125" style="237" customWidth="1"/>
    <col min="8" max="8" width="15.28515625" style="237" customWidth="1"/>
    <col min="9" max="9" width="1" style="216" customWidth="1"/>
    <col min="10" max="10" width="20" style="216" bestFit="1" customWidth="1"/>
    <col min="11" max="11" width="9" style="216" bestFit="1" customWidth="1"/>
    <col min="12" max="12" width="23" style="216" bestFit="1" customWidth="1"/>
    <col min="13" max="16" width="8.7109375" style="216"/>
    <col min="17" max="17" width="11.42578125" style="216" bestFit="1" customWidth="1"/>
    <col min="18" max="16384" width="8.7109375" style="216"/>
  </cols>
  <sheetData>
    <row r="1" spans="1:10" s="206" customFormat="1" ht="19.5" customHeight="1" x14ac:dyDescent="0.25">
      <c r="A1" s="1167" t="str">
        <f>'1'!A1:H1</f>
        <v>شرکت پالایش میعانات گازی آدیش جنوبی (سهامي خاص) - در مرحله قبل از بهره برداری</v>
      </c>
      <c r="B1" s="1167"/>
      <c r="C1" s="1167"/>
      <c r="D1" s="1167"/>
      <c r="E1" s="1167"/>
      <c r="F1" s="1167"/>
      <c r="G1" s="246"/>
      <c r="H1" s="246"/>
      <c r="I1" s="246"/>
      <c r="J1" s="246"/>
    </row>
    <row r="2" spans="1:10" s="206" customFormat="1" ht="19.5" customHeight="1" x14ac:dyDescent="0.25">
      <c r="A2" s="1167" t="str">
        <f>'5'!A2:H2</f>
        <v xml:space="preserve">یادداشت های توضیحی صورت های مالی </v>
      </c>
      <c r="B2" s="1167"/>
      <c r="C2" s="1167"/>
      <c r="D2" s="1167"/>
      <c r="E2" s="1167"/>
      <c r="F2" s="1167"/>
      <c r="G2" s="246"/>
      <c r="H2" s="246"/>
      <c r="I2" s="246"/>
      <c r="J2" s="246"/>
    </row>
    <row r="3" spans="1:10" s="206" customFormat="1" ht="19.5" customHeight="1" x14ac:dyDescent="0.25">
      <c r="A3" s="1167" t="str">
        <f>'5'!A3:H3</f>
        <v>سال مالی منتهی به 29 اسفندماه 1400</v>
      </c>
      <c r="B3" s="1167"/>
      <c r="C3" s="1167"/>
      <c r="D3" s="1167"/>
      <c r="E3" s="1167"/>
      <c r="F3" s="1167"/>
      <c r="G3" s="246"/>
      <c r="H3" s="246"/>
      <c r="I3" s="246"/>
      <c r="J3" s="246"/>
    </row>
    <row r="4" spans="1:10" s="206" customFormat="1" ht="19.5" customHeight="1" x14ac:dyDescent="0.25">
      <c r="A4" s="350"/>
      <c r="B4" s="350"/>
      <c r="C4" s="350"/>
      <c r="D4" s="350"/>
      <c r="E4" s="350"/>
      <c r="F4" s="350"/>
      <c r="G4" s="350"/>
      <c r="H4" s="350"/>
      <c r="I4" s="350"/>
    </row>
    <row r="5" spans="1:10" ht="23.25" x14ac:dyDescent="0.6">
      <c r="A5" s="313" t="s">
        <v>1688</v>
      </c>
      <c r="G5" s="211"/>
      <c r="H5" s="213"/>
      <c r="I5" s="213"/>
    </row>
    <row r="6" spans="1:10" s="239" customFormat="1" ht="33" customHeight="1" x14ac:dyDescent="0.6">
      <c r="A6" s="219"/>
      <c r="B6" s="351" t="s">
        <v>113</v>
      </c>
      <c r="C6" s="352"/>
      <c r="D6" s="296" t="s">
        <v>2143</v>
      </c>
      <c r="E6" s="557"/>
      <c r="F6" s="296" t="s">
        <v>1402</v>
      </c>
      <c r="G6" s="217"/>
      <c r="H6" s="219"/>
      <c r="I6" s="213"/>
    </row>
    <row r="7" spans="1:10" s="239" customFormat="1" ht="33" customHeight="1" x14ac:dyDescent="0.7">
      <c r="A7" s="213"/>
      <c r="B7" s="262"/>
      <c r="C7" s="211"/>
      <c r="D7" s="211" t="s">
        <v>7</v>
      </c>
      <c r="E7" s="262"/>
      <c r="F7" s="211" t="s">
        <v>7</v>
      </c>
      <c r="G7" s="209"/>
      <c r="H7" s="213"/>
      <c r="I7" s="213"/>
    </row>
    <row r="8" spans="1:10" s="239" customFormat="1" ht="33" customHeight="1" x14ac:dyDescent="0.6">
      <c r="A8" s="223" t="s">
        <v>1817</v>
      </c>
      <c r="B8" s="209" t="s">
        <v>1689</v>
      </c>
      <c r="C8" s="211"/>
      <c r="D8" s="303">
        <f>D20</f>
        <v>6462434751644</v>
      </c>
      <c r="E8" s="318"/>
      <c r="F8" s="303">
        <f>F20</f>
        <v>1990482916332</v>
      </c>
      <c r="G8" s="211"/>
      <c r="H8" s="213"/>
      <c r="I8" s="213"/>
    </row>
    <row r="9" spans="1:10" s="239" customFormat="1" ht="33" customHeight="1" thickBot="1" x14ac:dyDescent="0.65">
      <c r="A9" s="243"/>
      <c r="B9" s="221"/>
      <c r="C9" s="211"/>
      <c r="D9" s="349">
        <f>SUM(D8:D8)</f>
        <v>6462434751644</v>
      </c>
      <c r="E9" s="221"/>
      <c r="F9" s="349">
        <f>SUM(F8:F8)</f>
        <v>1990482916332</v>
      </c>
      <c r="G9" s="211"/>
      <c r="H9" s="213"/>
      <c r="I9" s="213"/>
    </row>
    <row r="10" spans="1:10" ht="24" thickTop="1" x14ac:dyDescent="0.6">
      <c r="A10" s="243"/>
      <c r="B10" s="221"/>
      <c r="C10" s="221"/>
      <c r="D10" s="303"/>
      <c r="E10" s="209"/>
      <c r="F10" s="303"/>
      <c r="G10" s="211"/>
      <c r="H10" s="213"/>
      <c r="I10" s="213"/>
    </row>
    <row r="11" spans="1:10" ht="63" customHeight="1" x14ac:dyDescent="0.25">
      <c r="A11" s="1170" t="s">
        <v>2441</v>
      </c>
      <c r="B11" s="1170"/>
      <c r="C11" s="1170"/>
      <c r="D11" s="1170"/>
      <c r="E11" s="1170"/>
      <c r="F11" s="1170"/>
      <c r="G11" s="341"/>
      <c r="H11" s="341"/>
      <c r="I11" s="341"/>
      <c r="J11" s="341"/>
    </row>
    <row r="12" spans="1:10" ht="24.75" customHeight="1" x14ac:dyDescent="0.25">
      <c r="A12" s="346"/>
      <c r="B12" s="346"/>
      <c r="C12" s="346"/>
      <c r="D12" s="346"/>
      <c r="E12" s="346"/>
      <c r="F12" s="346"/>
      <c r="G12" s="341"/>
      <c r="H12" s="341"/>
      <c r="I12" s="341"/>
      <c r="J12" s="341"/>
    </row>
    <row r="13" spans="1:10" s="213" customFormat="1" ht="30" customHeight="1" x14ac:dyDescent="0.6">
      <c r="A13" s="353"/>
      <c r="B13" s="353"/>
      <c r="C13" s="240"/>
      <c r="D13" s="296" t="s">
        <v>2143</v>
      </c>
      <c r="E13" s="353"/>
      <c r="F13" s="296" t="s">
        <v>1402</v>
      </c>
      <c r="G13" s="303"/>
      <c r="H13" s="303"/>
    </row>
    <row r="14" spans="1:10" s="213" customFormat="1" ht="30" customHeight="1" x14ac:dyDescent="0.6">
      <c r="A14" s="353"/>
      <c r="B14" s="353"/>
      <c r="C14" s="240"/>
      <c r="D14" s="211" t="s">
        <v>7</v>
      </c>
      <c r="E14" s="353"/>
      <c r="F14" s="211" t="s">
        <v>7</v>
      </c>
      <c r="G14" s="303"/>
      <c r="H14" s="303"/>
    </row>
    <row r="15" spans="1:10" s="213" customFormat="1" ht="30" customHeight="1" x14ac:dyDescent="0.6">
      <c r="A15" s="223" t="s">
        <v>303</v>
      </c>
      <c r="B15" s="209" t="s">
        <v>1818</v>
      </c>
      <c r="C15" s="303"/>
      <c r="D15" s="354">
        <f>SUM('تراز 1400'!$N$395)</f>
        <v>1147367437684</v>
      </c>
      <c r="E15" s="243"/>
      <c r="F15" s="354">
        <v>537459706053</v>
      </c>
      <c r="G15" s="303"/>
      <c r="H15" s="303"/>
    </row>
    <row r="16" spans="1:10" s="213" customFormat="1" ht="30" customHeight="1" x14ac:dyDescent="0.6">
      <c r="A16" s="223" t="s">
        <v>304</v>
      </c>
      <c r="B16" s="243"/>
      <c r="C16" s="303"/>
      <c r="D16" s="354">
        <f>SUM('تراز 1400'!$N$557)</f>
        <v>705418900000</v>
      </c>
      <c r="E16" s="243"/>
      <c r="F16" s="354">
        <v>207012064719</v>
      </c>
      <c r="G16" s="303"/>
      <c r="H16" s="303"/>
    </row>
    <row r="17" spans="1:17" s="213" customFormat="1" ht="30" customHeight="1" x14ac:dyDescent="0.6">
      <c r="A17" s="223" t="s">
        <v>242</v>
      </c>
      <c r="B17" s="243"/>
      <c r="C17" s="303"/>
      <c r="D17" s="354">
        <f>SUM('تراز 1400'!$N$559)</f>
        <v>153234399132</v>
      </c>
      <c r="E17" s="243"/>
      <c r="F17" s="354">
        <v>51114945560</v>
      </c>
      <c r="G17" s="303"/>
      <c r="H17" s="303"/>
    </row>
    <row r="18" spans="1:17" s="213" customFormat="1" ht="30" customHeight="1" x14ac:dyDescent="0.6">
      <c r="A18" s="223" t="s">
        <v>241</v>
      </c>
      <c r="B18" s="243"/>
      <c r="C18" s="303"/>
      <c r="D18" s="354">
        <f>SUM('تراز 1400'!$N$558)</f>
        <v>4217626240181</v>
      </c>
      <c r="E18" s="243"/>
      <c r="F18" s="354">
        <v>1125242200000</v>
      </c>
      <c r="G18" s="303"/>
      <c r="H18" s="303"/>
    </row>
    <row r="19" spans="1:17" s="213" customFormat="1" ht="30" customHeight="1" x14ac:dyDescent="0.6">
      <c r="A19" s="223" t="s">
        <v>147</v>
      </c>
      <c r="B19" s="243"/>
      <c r="C19" s="303"/>
      <c r="D19" s="354">
        <f>SUM('تراز 1400'!$N$560)</f>
        <v>238787774647</v>
      </c>
      <c r="E19" s="243"/>
      <c r="F19" s="354">
        <v>69654000000</v>
      </c>
      <c r="G19" s="303"/>
      <c r="H19" s="303"/>
    </row>
    <row r="20" spans="1:17" s="213" customFormat="1" ht="30" customHeight="1" thickBot="1" x14ac:dyDescent="0.75">
      <c r="A20" s="256"/>
      <c r="B20" s="256"/>
      <c r="C20" s="269"/>
      <c r="D20" s="349">
        <f>SUM(D15:D19)</f>
        <v>6462434751644</v>
      </c>
      <c r="E20" s="256"/>
      <c r="F20" s="349">
        <f>SUM(F15:F19)</f>
        <v>1990482916332</v>
      </c>
      <c r="G20" s="256"/>
      <c r="H20" s="256"/>
    </row>
    <row r="21" spans="1:17" ht="24.95" customHeight="1" thickTop="1" x14ac:dyDescent="0.25"/>
    <row r="22" spans="1:17" ht="58.5" customHeight="1" x14ac:dyDescent="0.25">
      <c r="A22" s="1170" t="s">
        <v>2440</v>
      </c>
      <c r="B22" s="1170"/>
      <c r="C22" s="1170"/>
      <c r="D22" s="1170"/>
      <c r="E22" s="1170"/>
      <c r="F22" s="1170"/>
    </row>
    <row r="26" spans="1:17" ht="150" customHeight="1" x14ac:dyDescent="0.25">
      <c r="G26" s="237" t="e">
        <v>#DIV/0!</v>
      </c>
      <c r="O26" s="216" t="e">
        <f>N26/G26</f>
        <v>#DIV/0!</v>
      </c>
    </row>
    <row r="28" spans="1:17" ht="150" customHeight="1" x14ac:dyDescent="0.25">
      <c r="Q28" s="216" t="e">
        <f>N26/O27</f>
        <v>#DIV/0!</v>
      </c>
    </row>
    <row r="59" spans="7:7" ht="150" customHeight="1" x14ac:dyDescent="0.25">
      <c r="G59" s="237" t="e">
        <f>SUM(G21:G58)</f>
        <v>#DIV/0!</v>
      </c>
    </row>
  </sheetData>
  <mergeCells count="5">
    <mergeCell ref="A11:F11"/>
    <mergeCell ref="A1:F1"/>
    <mergeCell ref="A2:F2"/>
    <mergeCell ref="A3:F3"/>
    <mergeCell ref="A22:F22"/>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ignoredErrors>
    <ignoredError sqref="B15" twoDigitTextYear="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3F433-4A4B-44B8-8F68-39D3C0885385}">
  <sheetPr codeName="Sheet29">
    <tabColor rgb="FFFFFF00"/>
    <pageSetUpPr fitToPage="1"/>
  </sheetPr>
  <dimension ref="A1:T26"/>
  <sheetViews>
    <sheetView rightToLeft="1" tabSelected="1" view="pageBreakPreview" topLeftCell="A16" zoomScale="106" zoomScaleNormal="70" zoomScaleSheetLayoutView="106" workbookViewId="0">
      <selection activeCell="AA4" sqref="AA4"/>
    </sheetView>
  </sheetViews>
  <sheetFormatPr defaultColWidth="8.7109375" defaultRowHeight="150" customHeight="1" x14ac:dyDescent="0.25"/>
  <cols>
    <col min="1" max="1" width="24.42578125" style="237" customWidth="1"/>
    <col min="2" max="2" width="1" style="237" customWidth="1"/>
    <col min="3" max="3" width="8.85546875" style="697" customWidth="1"/>
    <col min="4" max="4" width="0.5703125" style="237" customWidth="1"/>
    <col min="5" max="5" width="8.85546875" style="697" customWidth="1"/>
    <col min="6" max="6" width="1" style="237" customWidth="1"/>
    <col min="7" max="7" width="0.85546875" style="237" customWidth="1"/>
    <col min="8" max="8" width="17.7109375" style="697" customWidth="1"/>
    <col min="9" max="9" width="0.85546875" style="237" customWidth="1"/>
    <col min="10" max="10" width="17.7109375" style="697" customWidth="1"/>
    <col min="11" max="11" width="0.85546875" style="237" customWidth="1"/>
    <col min="12" max="12" width="19.7109375" style="237" bestFit="1" customWidth="1"/>
    <col min="13" max="13" width="11.140625" style="216" bestFit="1" customWidth="1"/>
    <col min="14" max="14" width="23" style="337" bestFit="1" customWidth="1"/>
    <col min="15" max="15" width="11.42578125" style="412" bestFit="1" customWidth="1"/>
    <col min="16" max="16" width="19.5703125" style="412" bestFit="1" customWidth="1"/>
    <col min="17" max="17" width="8.7109375" style="412"/>
    <col min="18" max="18" width="19.28515625" style="412" bestFit="1" customWidth="1"/>
    <col min="19" max="19" width="8.7109375" style="412"/>
    <col min="20" max="20" width="19.28515625" style="412" bestFit="1" customWidth="1"/>
    <col min="21" max="16384" width="8.7109375" style="216"/>
  </cols>
  <sheetData>
    <row r="1" spans="1:20" s="206" customFormat="1" ht="24" customHeight="1" x14ac:dyDescent="0.25">
      <c r="A1" s="1167" t="str">
        <f>'1'!A1:H1</f>
        <v>شرکت پالایش میعانات گازی آدیش جنوبی (سهامي خاص) - در مرحله قبل از بهره برداری</v>
      </c>
      <c r="B1" s="1167"/>
      <c r="C1" s="1167"/>
      <c r="D1" s="1167"/>
      <c r="E1" s="1167"/>
      <c r="F1" s="1167"/>
      <c r="G1" s="1167"/>
      <c r="H1" s="1167"/>
      <c r="I1" s="1167"/>
      <c r="J1" s="1167"/>
      <c r="K1" s="246"/>
      <c r="L1" s="246"/>
      <c r="N1" s="335"/>
      <c r="O1" s="412"/>
      <c r="P1" s="412"/>
      <c r="Q1" s="412"/>
      <c r="R1" s="412"/>
      <c r="S1" s="412"/>
      <c r="T1" s="412"/>
    </row>
    <row r="2" spans="1:20" s="206" customFormat="1" ht="24" customHeight="1" x14ac:dyDescent="0.25">
      <c r="A2" s="1167" t="str">
        <f>'[12]6'!A2:H2</f>
        <v xml:space="preserve">یادداشت های توضیحی صورت های مالی </v>
      </c>
      <c r="B2" s="1167"/>
      <c r="C2" s="1167"/>
      <c r="D2" s="1167"/>
      <c r="E2" s="1167"/>
      <c r="F2" s="1167"/>
      <c r="G2" s="1167"/>
      <c r="H2" s="1167"/>
      <c r="I2" s="1167"/>
      <c r="J2" s="1167"/>
      <c r="K2" s="246"/>
      <c r="L2" s="246"/>
      <c r="N2" s="335"/>
      <c r="O2" s="412"/>
      <c r="P2" s="412"/>
      <c r="Q2" s="412"/>
      <c r="R2" s="412"/>
      <c r="S2" s="412"/>
      <c r="T2" s="412"/>
    </row>
    <row r="3" spans="1:20" s="206" customFormat="1" ht="24" customHeight="1" x14ac:dyDescent="0.25">
      <c r="A3" s="1167" t="str">
        <f>'5'!A3:H3</f>
        <v>سال مالی منتهی به 29 اسفندماه 1400</v>
      </c>
      <c r="B3" s="1167"/>
      <c r="C3" s="1167"/>
      <c r="D3" s="1167"/>
      <c r="E3" s="1167"/>
      <c r="F3" s="1167"/>
      <c r="G3" s="1167"/>
      <c r="H3" s="1167"/>
      <c r="I3" s="1167"/>
      <c r="J3" s="1167"/>
      <c r="K3" s="246"/>
      <c r="L3" s="246"/>
      <c r="N3" s="335"/>
      <c r="O3" s="412"/>
      <c r="P3" s="412"/>
      <c r="Q3" s="412"/>
      <c r="R3" s="412"/>
      <c r="S3" s="412"/>
      <c r="T3" s="412"/>
    </row>
    <row r="4" spans="1:20" s="206" customFormat="1" ht="19.5" customHeight="1" x14ac:dyDescent="0.25">
      <c r="A4" s="325"/>
      <c r="B4" s="325"/>
      <c r="C4" s="738"/>
      <c r="D4" s="325"/>
      <c r="E4" s="738"/>
      <c r="F4" s="325"/>
      <c r="G4" s="325"/>
      <c r="H4" s="738"/>
      <c r="I4" s="325"/>
      <c r="J4" s="738"/>
      <c r="K4" s="325"/>
      <c r="L4" s="325"/>
      <c r="N4" s="335"/>
      <c r="O4" s="412"/>
      <c r="P4" s="412"/>
      <c r="Q4" s="412"/>
      <c r="R4" s="412"/>
      <c r="S4" s="412"/>
      <c r="T4" s="412"/>
    </row>
    <row r="5" spans="1:20" s="206" customFormat="1" ht="19.5" customHeight="1" x14ac:dyDescent="0.25">
      <c r="A5" s="313" t="s">
        <v>1690</v>
      </c>
      <c r="B5" s="325"/>
      <c r="C5" s="738"/>
      <c r="D5" s="325"/>
      <c r="E5" s="738"/>
      <c r="F5" s="325"/>
      <c r="G5" s="325"/>
      <c r="H5" s="738"/>
      <c r="I5" s="325"/>
      <c r="J5" s="738"/>
      <c r="K5" s="325"/>
      <c r="L5" s="325"/>
      <c r="N5" s="335"/>
      <c r="O5" s="412"/>
      <c r="P5" s="412"/>
      <c r="Q5" s="412"/>
      <c r="R5" s="412"/>
      <c r="S5" s="412"/>
      <c r="T5" s="412"/>
    </row>
    <row r="6" spans="1:20" ht="25.5" customHeight="1" x14ac:dyDescent="0.7">
      <c r="A6" s="216"/>
      <c r="B6" s="313"/>
      <c r="C6" s="903" t="s">
        <v>113</v>
      </c>
      <c r="D6" s="269"/>
      <c r="F6" s="211"/>
      <c r="G6" s="211"/>
      <c r="H6" s="683" t="s">
        <v>2143</v>
      </c>
      <c r="I6" s="211"/>
      <c r="J6" s="683" t="s">
        <v>1402</v>
      </c>
      <c r="K6" s="239"/>
      <c r="L6" s="239"/>
    </row>
    <row r="7" spans="1:20" ht="21.75" customHeight="1" x14ac:dyDescent="0.7">
      <c r="A7" s="218"/>
      <c r="B7" s="218"/>
      <c r="C7" s="904"/>
      <c r="D7" s="338"/>
      <c r="F7" s="218"/>
      <c r="G7" s="217"/>
      <c r="H7" s="684" t="s">
        <v>7</v>
      </c>
      <c r="I7" s="217"/>
      <c r="J7" s="684" t="s">
        <v>7</v>
      </c>
      <c r="K7" s="239"/>
      <c r="L7" s="239"/>
      <c r="N7" s="337">
        <v>14093448547041</v>
      </c>
    </row>
    <row r="8" spans="1:20" s="213" customFormat="1" ht="24.75" customHeight="1" x14ac:dyDescent="0.6">
      <c r="A8" s="339" t="s">
        <v>278</v>
      </c>
      <c r="B8" s="339"/>
      <c r="C8" s="891" t="s">
        <v>1545</v>
      </c>
      <c r="D8" s="256"/>
      <c r="E8" s="900"/>
      <c r="F8" s="303"/>
      <c r="G8" s="303"/>
      <c r="H8" s="204">
        <f>H21</f>
        <v>39224386900101</v>
      </c>
      <c r="I8" s="303"/>
      <c r="J8" s="204">
        <f>J21</f>
        <v>14093448547041</v>
      </c>
      <c r="N8" s="259">
        <v>656413208630</v>
      </c>
      <c r="O8" s="264"/>
      <c r="P8" s="264"/>
      <c r="Q8" s="264"/>
      <c r="R8" s="264"/>
      <c r="S8" s="264"/>
      <c r="T8" s="264"/>
    </row>
    <row r="9" spans="1:20" s="213" customFormat="1" ht="24.75" customHeight="1" x14ac:dyDescent="0.6">
      <c r="A9" s="339" t="s">
        <v>396</v>
      </c>
      <c r="B9" s="339"/>
      <c r="C9" s="891" t="s">
        <v>1691</v>
      </c>
      <c r="D9" s="256"/>
      <c r="E9" s="900"/>
      <c r="F9" s="303"/>
      <c r="G9" s="303"/>
      <c r="H9" s="204">
        <f>'40'!E23</f>
        <v>2353463214023</v>
      </c>
      <c r="I9" s="303"/>
      <c r="J9" s="204">
        <f>'40'!G23</f>
        <v>656413208630</v>
      </c>
      <c r="N9" s="259">
        <v>14749861755671</v>
      </c>
      <c r="O9" s="264"/>
      <c r="P9" s="264"/>
      <c r="Q9" s="264"/>
      <c r="R9" s="264"/>
      <c r="S9" s="264"/>
      <c r="T9" s="264"/>
    </row>
    <row r="10" spans="1:20" s="213" customFormat="1" ht="24.75" customHeight="1" thickBot="1" x14ac:dyDescent="0.65">
      <c r="A10" s="211"/>
      <c r="B10" s="211"/>
      <c r="C10" s="891"/>
      <c r="D10" s="256"/>
      <c r="E10" s="900"/>
      <c r="F10" s="211"/>
      <c r="G10" s="211"/>
      <c r="H10" s="877">
        <f>SUM(H8:H9)</f>
        <v>41577850114124</v>
      </c>
      <c r="I10" s="211"/>
      <c r="J10" s="877">
        <f>SUM(J8:J9)</f>
        <v>14749861755671</v>
      </c>
      <c r="N10" s="259"/>
      <c r="O10" s="264"/>
      <c r="P10" s="264"/>
      <c r="Q10" s="264"/>
      <c r="R10" s="264"/>
      <c r="S10" s="264"/>
      <c r="T10" s="264"/>
    </row>
    <row r="11" spans="1:20" ht="21.75" customHeight="1" thickTop="1" x14ac:dyDescent="0.6">
      <c r="A11" s="340"/>
      <c r="B11" s="340"/>
      <c r="C11" s="900"/>
      <c r="D11" s="213"/>
      <c r="F11" s="213"/>
      <c r="G11" s="239"/>
      <c r="H11" s="900"/>
      <c r="I11" s="239"/>
      <c r="J11" s="900"/>
      <c r="K11" s="239"/>
      <c r="L11" s="239"/>
    </row>
    <row r="12" spans="1:20" ht="21.75" customHeight="1" x14ac:dyDescent="0.6">
      <c r="A12" s="340"/>
      <c r="B12" s="340"/>
      <c r="C12" s="900"/>
      <c r="D12" s="213"/>
      <c r="F12" s="213"/>
      <c r="G12" s="239"/>
      <c r="H12" s="900"/>
      <c r="I12" s="239"/>
      <c r="J12" s="900"/>
      <c r="K12" s="239"/>
      <c r="L12" s="239"/>
    </row>
    <row r="13" spans="1:20" s="213" customFormat="1" ht="21.75" customHeight="1" x14ac:dyDescent="0.6">
      <c r="A13" s="326" t="s">
        <v>1692</v>
      </c>
      <c r="B13" s="326"/>
      <c r="C13" s="673"/>
      <c r="D13" s="326"/>
      <c r="E13" s="900"/>
      <c r="F13" s="326"/>
      <c r="G13" s="326"/>
      <c r="H13" s="673"/>
      <c r="I13" s="326"/>
      <c r="J13" s="673"/>
      <c r="N13" s="259"/>
      <c r="O13" s="264"/>
      <c r="P13" s="264"/>
      <c r="Q13" s="264"/>
      <c r="R13" s="264"/>
      <c r="S13" s="264"/>
      <c r="T13" s="264"/>
    </row>
    <row r="14" spans="1:20" s="213" customFormat="1" ht="21.75" customHeight="1" x14ac:dyDescent="0.6">
      <c r="A14" s="326"/>
      <c r="B14" s="326"/>
      <c r="C14" s="673"/>
      <c r="D14" s="326"/>
      <c r="E14" s="900"/>
      <c r="F14" s="326"/>
      <c r="G14" s="326"/>
      <c r="H14" s="673"/>
      <c r="I14" s="326"/>
      <c r="J14" s="673"/>
      <c r="N14" s="259"/>
      <c r="O14" s="264"/>
      <c r="P14" s="264"/>
      <c r="Q14" s="264"/>
      <c r="R14" s="264"/>
      <c r="S14" s="264"/>
      <c r="T14" s="264"/>
    </row>
    <row r="15" spans="1:20" s="213" customFormat="1" ht="21.75" customHeight="1" x14ac:dyDescent="0.6">
      <c r="A15" s="326" t="s">
        <v>1777</v>
      </c>
      <c r="B15" s="326"/>
      <c r="C15" s="673"/>
      <c r="D15" s="326"/>
      <c r="E15" s="900"/>
      <c r="F15" s="326"/>
      <c r="G15" s="326"/>
      <c r="H15" s="673"/>
      <c r="I15" s="326"/>
      <c r="J15" s="673"/>
      <c r="N15" s="259"/>
      <c r="O15" s="264"/>
      <c r="P15" s="264"/>
      <c r="Q15" s="264"/>
      <c r="R15" s="264"/>
      <c r="S15" s="264"/>
      <c r="T15" s="264"/>
    </row>
    <row r="16" spans="1:20" s="213" customFormat="1" ht="21.75" customHeight="1" x14ac:dyDescent="0.7">
      <c r="A16" s="330"/>
      <c r="B16" s="330"/>
      <c r="C16" s="903" t="s">
        <v>113</v>
      </c>
      <c r="D16" s="269"/>
      <c r="E16" s="900"/>
      <c r="F16" s="211"/>
      <c r="H16" s="683" t="s">
        <v>2143</v>
      </c>
      <c r="J16" s="683" t="s">
        <v>1402</v>
      </c>
      <c r="N16" s="259"/>
      <c r="O16" s="264"/>
      <c r="P16" s="264"/>
      <c r="Q16" s="264"/>
      <c r="R16" s="264"/>
      <c r="S16" s="264"/>
      <c r="T16" s="264"/>
    </row>
    <row r="17" spans="1:20" s="213" customFormat="1" ht="24.75" customHeight="1" x14ac:dyDescent="0.6">
      <c r="A17" s="339" t="s">
        <v>583</v>
      </c>
      <c r="B17" s="330"/>
      <c r="C17" s="891" t="s">
        <v>1693</v>
      </c>
      <c r="E17" s="900"/>
      <c r="F17" s="212"/>
      <c r="H17" s="906">
        <f>SUM('تراز 1400'!$N$561)</f>
        <v>39224386900101</v>
      </c>
      <c r="J17" s="906">
        <v>10021866547041</v>
      </c>
      <c r="L17" s="213">
        <v>39224386900101</v>
      </c>
      <c r="M17" s="213">
        <v>238326</v>
      </c>
      <c r="N17" s="472">
        <f>L17/M17</f>
        <v>164582911.22286701</v>
      </c>
      <c r="O17" s="264"/>
      <c r="P17" s="264"/>
      <c r="Q17" s="264"/>
      <c r="R17" s="264"/>
      <c r="S17" s="264"/>
      <c r="T17" s="264"/>
    </row>
    <row r="18" spans="1:20" s="213" customFormat="1" ht="24.75" customHeight="1" x14ac:dyDescent="0.6">
      <c r="A18" s="339" t="s">
        <v>587</v>
      </c>
      <c r="B18" s="330"/>
      <c r="C18" s="891" t="s">
        <v>1694</v>
      </c>
      <c r="E18" s="900"/>
      <c r="F18" s="212"/>
      <c r="H18" s="204">
        <f>SUM('تراز 1400'!$N$562)</f>
        <v>0</v>
      </c>
      <c r="J18" s="204">
        <v>4523980000000</v>
      </c>
      <c r="N18" s="259"/>
      <c r="O18" s="264"/>
      <c r="P18" s="264"/>
      <c r="Q18" s="264"/>
      <c r="R18" s="264"/>
      <c r="S18" s="264"/>
      <c r="T18" s="264"/>
    </row>
    <row r="19" spans="1:20" s="213" customFormat="1" ht="65.25" customHeight="1" x14ac:dyDescent="0.6">
      <c r="A19" s="332" t="s">
        <v>1780</v>
      </c>
      <c r="B19" s="330"/>
      <c r="C19" s="891"/>
      <c r="E19" s="900"/>
      <c r="F19" s="212"/>
      <c r="H19" s="907">
        <f>-SUM('تراز 1400'!$M$70)</f>
        <v>0</v>
      </c>
      <c r="J19" s="907">
        <v>-452398000000</v>
      </c>
      <c r="N19" s="259"/>
      <c r="O19" s="264"/>
      <c r="P19" s="264"/>
      <c r="Q19" s="264"/>
      <c r="R19" s="264"/>
      <c r="S19" s="264"/>
      <c r="T19" s="264"/>
    </row>
    <row r="20" spans="1:20" s="213" customFormat="1" ht="24.75" customHeight="1" x14ac:dyDescent="0.6">
      <c r="A20" s="332"/>
      <c r="B20" s="330"/>
      <c r="C20" s="891"/>
      <c r="E20" s="900"/>
      <c r="F20" s="212"/>
      <c r="H20" s="204">
        <f>SUM(H18:H19)</f>
        <v>0</v>
      </c>
      <c r="J20" s="204">
        <v>4071582000000</v>
      </c>
      <c r="N20" s="259"/>
      <c r="O20" s="264"/>
      <c r="P20" s="264"/>
      <c r="Q20" s="264"/>
      <c r="R20" s="264"/>
      <c r="S20" s="264"/>
      <c r="T20" s="264"/>
    </row>
    <row r="21" spans="1:20" s="213" customFormat="1" ht="24.75" customHeight="1" thickBot="1" x14ac:dyDescent="0.65">
      <c r="A21" s="211"/>
      <c r="B21" s="211"/>
      <c r="C21" s="891"/>
      <c r="D21" s="256"/>
      <c r="E21" s="900"/>
      <c r="F21" s="211"/>
      <c r="G21" s="211"/>
      <c r="H21" s="877">
        <f>H20+H17</f>
        <v>39224386900101</v>
      </c>
      <c r="I21" s="211"/>
      <c r="J21" s="877">
        <f>J17+J20</f>
        <v>14093448547041</v>
      </c>
      <c r="N21" s="259"/>
      <c r="O21" s="264"/>
      <c r="P21" s="264"/>
      <c r="Q21" s="264"/>
      <c r="R21" s="264"/>
      <c r="S21" s="264"/>
      <c r="T21" s="264"/>
    </row>
    <row r="22" spans="1:20" s="213" customFormat="1" ht="37.5" customHeight="1" thickTop="1" x14ac:dyDescent="0.6">
      <c r="A22" s="330"/>
      <c r="B22" s="330"/>
      <c r="C22" s="900"/>
      <c r="E22" s="900"/>
      <c r="H22" s="900"/>
      <c r="J22" s="900"/>
      <c r="N22" s="259"/>
      <c r="O22" s="264"/>
      <c r="P22" s="264"/>
      <c r="Q22" s="264"/>
      <c r="R22" s="264"/>
      <c r="S22" s="264"/>
      <c r="T22" s="264"/>
    </row>
    <row r="23" spans="1:20" s="395" customFormat="1" ht="94.5" customHeight="1" x14ac:dyDescent="0.65">
      <c r="A23" s="1182" t="s">
        <v>2619</v>
      </c>
      <c r="B23" s="1182"/>
      <c r="C23" s="1182"/>
      <c r="D23" s="1182"/>
      <c r="E23" s="1182"/>
      <c r="F23" s="1182"/>
      <c r="G23" s="1182"/>
      <c r="H23" s="1182"/>
      <c r="I23" s="1182"/>
      <c r="J23" s="1182"/>
      <c r="K23" s="723"/>
      <c r="L23" s="723"/>
      <c r="M23" s="394"/>
      <c r="N23" s="958"/>
      <c r="O23" s="910"/>
      <c r="P23" s="910"/>
      <c r="Q23" s="720"/>
      <c r="R23" s="720"/>
      <c r="S23" s="720"/>
      <c r="T23" s="720"/>
    </row>
    <row r="24" spans="1:20" ht="24.75" customHeight="1" x14ac:dyDescent="0.25">
      <c r="H24" s="1307">
        <v>141373037.73000002</v>
      </c>
      <c r="I24" s="471"/>
      <c r="J24" s="1307">
        <v>164582910.83175531</v>
      </c>
      <c r="L24" s="237">
        <v>39224386806888.938</v>
      </c>
    </row>
    <row r="25" spans="1:20" ht="21.75" customHeight="1" x14ac:dyDescent="0.25"/>
    <row r="26" spans="1:20" ht="23.25" customHeight="1" x14ac:dyDescent="0.25"/>
  </sheetData>
  <mergeCells count="4">
    <mergeCell ref="A23:J23"/>
    <mergeCell ref="A1:J1"/>
    <mergeCell ref="A3:J3"/>
    <mergeCell ref="A2:J2"/>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rgb="FFFF0000"/>
    <pageSetUpPr fitToPage="1"/>
  </sheetPr>
  <dimension ref="A1:I36"/>
  <sheetViews>
    <sheetView rightToLeft="1" view="pageBreakPreview" zoomScaleNormal="70" zoomScaleSheetLayoutView="100" workbookViewId="0">
      <selection activeCell="C13" sqref="C13"/>
    </sheetView>
  </sheetViews>
  <sheetFormatPr defaultColWidth="8.7109375" defaultRowHeight="150" customHeight="1" x14ac:dyDescent="0.25"/>
  <cols>
    <col min="1" max="1" width="45.42578125" style="13" customWidth="1"/>
    <col min="2" max="2" width="1" style="13" customWidth="1"/>
    <col min="3" max="3" width="15.7109375" style="13" customWidth="1"/>
    <col min="4" max="4" width="1" style="13" customWidth="1"/>
    <col min="5" max="5" width="15.7109375" style="13" customWidth="1"/>
    <col min="6" max="6" width="1" style="13" customWidth="1"/>
    <col min="7" max="7" width="10.7109375" style="13" customWidth="1"/>
    <col min="8" max="8" width="29.5703125" bestFit="1" customWidth="1"/>
  </cols>
  <sheetData>
    <row r="1" spans="1:7" s="6" customFormat="1" ht="19.5" customHeight="1" x14ac:dyDescent="0.25">
      <c r="A1" s="1153" t="str">
        <f>'2'!A1:H1</f>
        <v>شرکت پالایش میعانات گازی آدیش جنوبی (سهامي خاص) - در مرحله قبل از بهره برداری</v>
      </c>
      <c r="B1" s="1153"/>
      <c r="C1" s="1153"/>
      <c r="D1" s="1153"/>
      <c r="E1" s="1153"/>
      <c r="F1" s="1153"/>
      <c r="G1" s="11"/>
    </row>
    <row r="2" spans="1:7" s="6" customFormat="1" ht="19.5" customHeight="1" x14ac:dyDescent="0.25">
      <c r="A2" s="1153" t="str">
        <f>'5'!A2:H2</f>
        <v xml:space="preserve">یادداشت های توضیحی صورت های مالی </v>
      </c>
      <c r="B2" s="1153"/>
      <c r="C2" s="1153"/>
      <c r="D2" s="1153"/>
      <c r="E2" s="1153"/>
      <c r="F2" s="1153"/>
      <c r="G2" s="11"/>
    </row>
    <row r="3" spans="1:7" s="6" customFormat="1" ht="19.5" customHeight="1" x14ac:dyDescent="0.25">
      <c r="A3" s="1153" t="str">
        <f>'5'!A3:H3</f>
        <v>سال مالی منتهی به 29 اسفندماه 1400</v>
      </c>
      <c r="B3" s="1153"/>
      <c r="C3" s="1153"/>
      <c r="D3" s="1153"/>
      <c r="E3" s="1153"/>
      <c r="F3" s="1153"/>
      <c r="G3" s="11"/>
    </row>
    <row r="4" spans="1:7" ht="15.75" x14ac:dyDescent="0.25">
      <c r="A4" s="17"/>
      <c r="B4" s="17"/>
      <c r="C4" s="17"/>
      <c r="D4" s="17"/>
      <c r="E4" s="17"/>
      <c r="F4" s="17"/>
      <c r="G4" s="17"/>
    </row>
    <row r="5" spans="1:7" ht="23.25" x14ac:dyDescent="0.55000000000000004">
      <c r="A5" s="45" t="s">
        <v>338</v>
      </c>
      <c r="B5" s="42"/>
      <c r="C5" s="48" t="s">
        <v>118</v>
      </c>
      <c r="D5" s="27"/>
      <c r="E5" s="48" t="s">
        <v>105</v>
      </c>
      <c r="F5" s="22"/>
      <c r="G5" s="22"/>
    </row>
    <row r="6" spans="1:7" ht="23.25" x14ac:dyDescent="0.55000000000000004">
      <c r="A6" s="42"/>
      <c r="B6" s="42"/>
      <c r="C6" s="28" t="s">
        <v>7</v>
      </c>
      <c r="D6" s="28"/>
      <c r="E6" s="28" t="s">
        <v>7</v>
      </c>
      <c r="F6" s="22"/>
      <c r="G6" s="22"/>
    </row>
    <row r="7" spans="1:7" ht="24" customHeight="1" x14ac:dyDescent="0.55000000000000004">
      <c r="A7" s="42" t="s">
        <v>9</v>
      </c>
      <c r="B7" s="42"/>
      <c r="C7" s="63">
        <v>0</v>
      </c>
      <c r="D7" s="60"/>
      <c r="E7" s="63">
        <v>0</v>
      </c>
      <c r="F7" s="22"/>
      <c r="G7" s="22"/>
    </row>
    <row r="8" spans="1:7" ht="24" customHeight="1" x14ac:dyDescent="0.55000000000000004">
      <c r="A8" s="42" t="s">
        <v>60</v>
      </c>
      <c r="B8" s="42"/>
      <c r="C8" s="60"/>
      <c r="D8" s="60"/>
      <c r="E8" s="60"/>
      <c r="F8" s="22"/>
      <c r="G8" s="22"/>
    </row>
    <row r="9" spans="1:7" ht="24" customHeight="1" x14ac:dyDescent="0.55000000000000004">
      <c r="A9" s="26" t="s">
        <v>61</v>
      </c>
      <c r="B9" s="26"/>
      <c r="C9" s="59">
        <v>0</v>
      </c>
      <c r="D9" s="59"/>
      <c r="E9" s="59">
        <v>0</v>
      </c>
      <c r="F9" s="22"/>
      <c r="G9" s="22"/>
    </row>
    <row r="10" spans="1:7" ht="24" customHeight="1" x14ac:dyDescent="0.55000000000000004">
      <c r="A10" s="26" t="s">
        <v>312</v>
      </c>
      <c r="B10" s="26"/>
      <c r="C10" s="59">
        <f>'12'!Y19</f>
        <v>105639743505</v>
      </c>
      <c r="D10" s="59"/>
      <c r="E10" s="59">
        <v>0</v>
      </c>
      <c r="F10" s="22"/>
      <c r="G10" s="22"/>
    </row>
    <row r="11" spans="1:7" ht="24" customHeight="1" x14ac:dyDescent="0.55000000000000004">
      <c r="A11" s="26" t="s">
        <v>314</v>
      </c>
      <c r="B11" s="26"/>
      <c r="C11" s="59">
        <v>0</v>
      </c>
      <c r="D11" s="59"/>
      <c r="E11" s="59">
        <v>0</v>
      </c>
      <c r="F11" s="22"/>
      <c r="G11" s="22"/>
    </row>
    <row r="12" spans="1:7" ht="24" customHeight="1" x14ac:dyDescent="0.55000000000000004">
      <c r="A12" s="26" t="s">
        <v>62</v>
      </c>
      <c r="B12" s="26"/>
      <c r="C12" s="68" t="e">
        <f>#REF!-#REF!+1000000</f>
        <v>#REF!</v>
      </c>
      <c r="D12" s="59"/>
      <c r="E12" s="59">
        <v>0</v>
      </c>
      <c r="F12" s="22"/>
      <c r="G12" s="22"/>
    </row>
    <row r="13" spans="1:7" ht="24" customHeight="1" x14ac:dyDescent="0.55000000000000004">
      <c r="A13" s="26" t="s">
        <v>63</v>
      </c>
      <c r="B13" s="26"/>
      <c r="C13" s="68">
        <f>'10'!W18</f>
        <v>10457833735</v>
      </c>
      <c r="D13" s="59"/>
      <c r="E13" s="59">
        <v>0</v>
      </c>
      <c r="F13" s="22"/>
      <c r="G13" s="22"/>
    </row>
    <row r="14" spans="1:7" ht="24" customHeight="1" x14ac:dyDescent="0.55000000000000004">
      <c r="A14" s="26" t="s">
        <v>102</v>
      </c>
      <c r="B14" s="26"/>
      <c r="C14" s="68">
        <f>'12'!V23</f>
        <v>-14787984209</v>
      </c>
      <c r="D14" s="59"/>
      <c r="E14" s="59">
        <v>0</v>
      </c>
      <c r="F14" s="22"/>
      <c r="G14" s="22"/>
    </row>
    <row r="15" spans="1:7" ht="24" customHeight="1" x14ac:dyDescent="0.55000000000000004">
      <c r="A15" s="26" t="s">
        <v>313</v>
      </c>
      <c r="B15" s="26"/>
      <c r="C15" s="68">
        <f>'12'!Y24</f>
        <v>-19541182643</v>
      </c>
      <c r="D15" s="59"/>
      <c r="E15" s="59">
        <v>0</v>
      </c>
      <c r="F15" s="22"/>
      <c r="G15" s="22"/>
    </row>
    <row r="16" spans="1:7" ht="24" customHeight="1" x14ac:dyDescent="0.55000000000000004">
      <c r="A16" s="42" t="s">
        <v>59</v>
      </c>
      <c r="B16" s="42"/>
      <c r="C16" s="61" t="e">
        <f>SUM(C9:C15)</f>
        <v>#REF!</v>
      </c>
      <c r="D16" s="59"/>
      <c r="E16" s="61">
        <f>SUM(E9:E15)</f>
        <v>0</v>
      </c>
      <c r="F16" s="22"/>
      <c r="G16" s="22"/>
    </row>
    <row r="17" spans="1:9" ht="24" customHeight="1" x14ac:dyDescent="0.55000000000000004">
      <c r="A17" s="42" t="s">
        <v>64</v>
      </c>
      <c r="B17" s="42"/>
      <c r="C17" s="59"/>
      <c r="D17" s="59"/>
      <c r="E17" s="59"/>
      <c r="F17" s="22"/>
      <c r="G17" s="22"/>
    </row>
    <row r="18" spans="1:9" ht="24" customHeight="1" x14ac:dyDescent="0.55000000000000004">
      <c r="A18" s="50" t="s">
        <v>103</v>
      </c>
      <c r="B18" s="51"/>
      <c r="C18" s="59"/>
      <c r="D18" s="59"/>
      <c r="E18" s="59"/>
      <c r="F18" s="22"/>
      <c r="G18" s="22"/>
    </row>
    <row r="19" spans="1:9" ht="24" customHeight="1" x14ac:dyDescent="0.55000000000000004">
      <c r="A19" s="49" t="s">
        <v>140</v>
      </c>
      <c r="B19" s="26"/>
      <c r="C19" s="68">
        <f>'2'!F14-'2'!D14</f>
        <v>18585618282</v>
      </c>
      <c r="D19" s="59"/>
      <c r="E19" s="59">
        <v>0</v>
      </c>
      <c r="F19" s="22"/>
      <c r="G19" s="35">
        <f>'2'!D14-'2'!F14</f>
        <v>-18585618282</v>
      </c>
    </row>
    <row r="20" spans="1:9" ht="24" customHeight="1" x14ac:dyDescent="0.55000000000000004">
      <c r="A20" s="49" t="s">
        <v>311</v>
      </c>
      <c r="B20" s="26"/>
      <c r="C20" s="68">
        <f>'2'!F15-'2'!D15</f>
        <v>3884048684442</v>
      </c>
      <c r="D20" s="59"/>
      <c r="E20" s="59">
        <v>0</v>
      </c>
      <c r="F20" s="22"/>
      <c r="G20" s="35" t="e">
        <f>'2'!D15-'2'!F15-'2'!#REF!+'2'!#REF!</f>
        <v>#REF!</v>
      </c>
      <c r="H20" s="39" t="e">
        <f>G20+C20</f>
        <v>#REF!</v>
      </c>
      <c r="I20">
        <v>1256896</v>
      </c>
    </row>
    <row r="21" spans="1:9" ht="58.5" customHeight="1" x14ac:dyDescent="0.55000000000000004">
      <c r="A21" s="49" t="s">
        <v>315</v>
      </c>
      <c r="B21" s="26"/>
      <c r="C21" s="68">
        <f>'2'!D29-'2'!F29</f>
        <v>5323878342708.9551</v>
      </c>
      <c r="D21" s="59"/>
      <c r="E21" s="59">
        <v>0</v>
      </c>
      <c r="F21" s="22"/>
      <c r="G21" s="35">
        <f>'2'!D29-'2'!F29</f>
        <v>5323878342708.9551</v>
      </c>
    </row>
    <row r="22" spans="1:9" ht="24" customHeight="1" x14ac:dyDescent="0.55000000000000004">
      <c r="A22" s="42" t="s">
        <v>65</v>
      </c>
      <c r="B22" s="42"/>
      <c r="C22" s="61">
        <f>SUM(C18:C21)</f>
        <v>9226512645432.9551</v>
      </c>
      <c r="D22" s="59"/>
      <c r="E22" s="61">
        <f>SUM(E18:E21)</f>
        <v>0</v>
      </c>
      <c r="F22" s="22"/>
      <c r="G22" s="22"/>
    </row>
    <row r="23" spans="1:9" ht="24" customHeight="1" thickBot="1" x14ac:dyDescent="0.6">
      <c r="A23" s="26" t="s">
        <v>41</v>
      </c>
      <c r="B23" s="26"/>
      <c r="C23" s="64" t="e">
        <f>C7+C16+C22</f>
        <v>#REF!</v>
      </c>
      <c r="D23" s="62"/>
      <c r="E23" s="64">
        <f>E7+E16+E22</f>
        <v>0</v>
      </c>
      <c r="F23" s="22"/>
      <c r="G23" s="22"/>
    </row>
    <row r="24" spans="1:9" ht="21.75" thickTop="1" x14ac:dyDescent="0.55000000000000004">
      <c r="A24" s="36"/>
      <c r="B24" s="36"/>
      <c r="C24" s="14"/>
      <c r="D24" s="14"/>
      <c r="E24" s="14"/>
      <c r="F24" s="22"/>
      <c r="G24" s="22"/>
    </row>
    <row r="25" spans="1:9" ht="23.25" hidden="1" x14ac:dyDescent="0.25">
      <c r="A25" s="1264" t="s">
        <v>98</v>
      </c>
      <c r="B25" s="1264"/>
      <c r="C25" s="1264"/>
      <c r="D25" s="1264"/>
      <c r="E25" s="1264"/>
      <c r="F25" s="1264"/>
      <c r="G25" s="1264"/>
    </row>
    <row r="26" spans="1:9" ht="21.75" hidden="1" x14ac:dyDescent="0.55000000000000004">
      <c r="A26" s="46" t="s">
        <v>66</v>
      </c>
      <c r="B26" s="46"/>
      <c r="C26" s="22"/>
      <c r="D26" s="22"/>
      <c r="E26" s="22"/>
      <c r="F26" s="22"/>
      <c r="G26" s="22"/>
    </row>
    <row r="27" spans="1:9" ht="23.25" hidden="1" x14ac:dyDescent="0.55000000000000004">
      <c r="A27" s="42"/>
      <c r="B27" s="42"/>
      <c r="C27" s="41" t="s">
        <v>94</v>
      </c>
      <c r="D27" s="25"/>
      <c r="E27" s="41" t="s">
        <v>82</v>
      </c>
      <c r="F27" s="22"/>
      <c r="G27" s="22"/>
    </row>
    <row r="28" spans="1:9" ht="23.25" hidden="1" x14ac:dyDescent="0.55000000000000004">
      <c r="A28" s="42"/>
      <c r="B28" s="42"/>
      <c r="C28" s="29" t="s">
        <v>52</v>
      </c>
      <c r="D28" s="29"/>
      <c r="E28" s="29" t="s">
        <v>52</v>
      </c>
      <c r="F28" s="22"/>
      <c r="G28" s="22"/>
    </row>
    <row r="29" spans="1:9" ht="21" hidden="1" x14ac:dyDescent="0.55000000000000004">
      <c r="A29" s="26" t="s">
        <v>67</v>
      </c>
      <c r="B29" s="26"/>
      <c r="C29" s="29" t="s">
        <v>5</v>
      </c>
      <c r="D29" s="29"/>
      <c r="E29" s="28" t="s">
        <v>5</v>
      </c>
      <c r="F29" s="22"/>
      <c r="G29" s="22"/>
    </row>
    <row r="30" spans="1:9" ht="42" hidden="1" x14ac:dyDescent="0.55000000000000004">
      <c r="A30" s="26" t="s">
        <v>68</v>
      </c>
      <c r="B30" s="26"/>
      <c r="C30" s="29" t="s">
        <v>5</v>
      </c>
      <c r="D30" s="29"/>
      <c r="E30" s="28" t="s">
        <v>5</v>
      </c>
      <c r="F30" s="22"/>
      <c r="G30" s="22"/>
    </row>
    <row r="31" spans="1:9" ht="21" hidden="1" x14ac:dyDescent="0.55000000000000004">
      <c r="A31" s="26" t="s">
        <v>69</v>
      </c>
      <c r="B31" s="26"/>
      <c r="C31" s="29" t="s">
        <v>5</v>
      </c>
      <c r="D31" s="29"/>
      <c r="E31" s="28" t="s">
        <v>8</v>
      </c>
      <c r="F31" s="22"/>
      <c r="G31" s="22"/>
    </row>
    <row r="32" spans="1:9" ht="21" hidden="1" x14ac:dyDescent="0.55000000000000004">
      <c r="A32" s="26" t="s">
        <v>70</v>
      </c>
      <c r="B32" s="26"/>
      <c r="C32" s="29" t="s">
        <v>5</v>
      </c>
      <c r="D32" s="29"/>
      <c r="E32" s="28" t="s">
        <v>8</v>
      </c>
      <c r="F32" s="22"/>
      <c r="G32" s="22"/>
    </row>
    <row r="33" spans="1:7" ht="21" hidden="1" x14ac:dyDescent="0.55000000000000004">
      <c r="A33" s="26" t="s">
        <v>71</v>
      </c>
      <c r="B33" s="26"/>
      <c r="C33" s="29" t="s">
        <v>5</v>
      </c>
      <c r="D33" s="29"/>
      <c r="E33" s="28" t="s">
        <v>8</v>
      </c>
      <c r="F33" s="22"/>
      <c r="G33" s="22"/>
    </row>
    <row r="34" spans="1:7" ht="24" hidden="1" thickBot="1" x14ac:dyDescent="0.6">
      <c r="A34" s="42"/>
      <c r="B34" s="42"/>
      <c r="C34" s="47">
        <f>SUM(C29:C33)</f>
        <v>0</v>
      </c>
      <c r="D34" s="29"/>
      <c r="E34" s="38">
        <f>SUM(E29:E33)</f>
        <v>0</v>
      </c>
      <c r="F34" s="22"/>
      <c r="G34" s="22"/>
    </row>
    <row r="35" spans="1:7" ht="19.5" x14ac:dyDescent="0.55000000000000004">
      <c r="A35" s="37"/>
      <c r="B35" s="37"/>
      <c r="C35" s="37"/>
      <c r="D35" s="37"/>
      <c r="E35" s="37"/>
      <c r="F35" s="37"/>
      <c r="G35" s="37"/>
    </row>
    <row r="36" spans="1:7" ht="19.5" x14ac:dyDescent="0.55000000000000004">
      <c r="A36" s="37"/>
      <c r="B36" s="37"/>
      <c r="C36" s="37"/>
      <c r="D36" s="37"/>
      <c r="E36" s="37"/>
      <c r="F36" s="37"/>
      <c r="G36" s="37"/>
    </row>
  </sheetData>
  <mergeCells count="4">
    <mergeCell ref="A25:G25"/>
    <mergeCell ref="A1:F1"/>
    <mergeCell ref="A2:F2"/>
    <mergeCell ref="A3:F3"/>
  </mergeCells>
  <printOptions horizontalCentered="1"/>
  <pageMargins left="0.5" right="1" top="0.5" bottom="0.5" header="0" footer="0"/>
  <pageSetup paperSize="9" orientation="portrait" r:id="rId1"/>
  <headerFooter>
    <oddFooter>&amp;C&amp;"B Nazanin,Regular"&amp;12&amp;A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9AC9-1DD9-4436-BD97-9DF11E7517A8}">
  <sheetPr>
    <tabColor rgb="FFFFFF00"/>
    <pageSetUpPr fitToPage="1"/>
  </sheetPr>
  <dimension ref="A1:XFB52"/>
  <sheetViews>
    <sheetView rightToLeft="1" tabSelected="1" view="pageBreakPreview" zoomScale="106" zoomScaleNormal="70" zoomScaleSheetLayoutView="106" workbookViewId="0">
      <selection activeCell="AA4" sqref="AA4"/>
    </sheetView>
  </sheetViews>
  <sheetFormatPr defaultColWidth="8.7109375" defaultRowHeight="150" customHeight="1" x14ac:dyDescent="0.25"/>
  <cols>
    <col min="1" max="1" width="24.42578125" style="237" customWidth="1"/>
    <col min="2" max="2" width="1" style="237" customWidth="1"/>
    <col min="3" max="3" width="8.85546875" style="697" customWidth="1"/>
    <col min="4" max="4" width="0.5703125" style="237" customWidth="1"/>
    <col min="5" max="5" width="8.140625" style="697" customWidth="1"/>
    <col min="6" max="6" width="1" style="237" customWidth="1"/>
    <col min="7" max="7" width="11" style="697" customWidth="1"/>
    <col min="8" max="8" width="0.85546875" style="237" customWidth="1"/>
    <col min="9" max="9" width="11.42578125" style="697" customWidth="1"/>
    <col min="10" max="10" width="0.85546875" style="237" customWidth="1"/>
    <col min="11" max="11" width="17.7109375" style="697" customWidth="1"/>
    <col min="12" max="12" width="0.85546875" style="237" customWidth="1"/>
    <col min="13" max="13" width="18.28515625" style="237" bestFit="1" customWidth="1"/>
    <col min="14" max="14" width="11.140625" style="216" bestFit="1" customWidth="1"/>
    <col min="15" max="15" width="23" style="337" bestFit="1" customWidth="1"/>
    <col min="16" max="16" width="11.42578125" style="412" bestFit="1" customWidth="1"/>
    <col min="17" max="17" width="19.5703125" style="412" bestFit="1" customWidth="1"/>
    <col min="18" max="18" width="8.7109375" style="412"/>
    <col min="19" max="19" width="19.28515625" style="412" bestFit="1" customWidth="1"/>
    <col min="20" max="20" width="8.7109375" style="412"/>
    <col min="21" max="21" width="19.28515625" style="412" bestFit="1" customWidth="1"/>
    <col min="22" max="16384" width="8.7109375" style="216"/>
  </cols>
  <sheetData>
    <row r="1" spans="1:16382" s="206" customFormat="1" ht="18.75" customHeight="1" x14ac:dyDescent="0.25">
      <c r="A1" s="1167" t="str">
        <f>'1'!A1:H1</f>
        <v>شرکت پالایش میعانات گازی آدیش جنوبی (سهامي خاص) - در مرحله قبل از بهره برداری</v>
      </c>
      <c r="B1" s="1167"/>
      <c r="C1" s="1167"/>
      <c r="D1" s="1167"/>
      <c r="E1" s="1167"/>
      <c r="F1" s="1167"/>
      <c r="G1" s="1167"/>
      <c r="H1" s="1167"/>
      <c r="I1" s="1167"/>
      <c r="J1" s="1167"/>
      <c r="K1" s="1167"/>
      <c r="L1" s="246"/>
      <c r="M1" s="246"/>
      <c r="O1" s="335"/>
      <c r="P1" s="412"/>
      <c r="Q1" s="412"/>
      <c r="R1" s="412"/>
      <c r="S1" s="412"/>
      <c r="T1" s="412"/>
      <c r="U1" s="412"/>
    </row>
    <row r="2" spans="1:16382" s="206" customFormat="1" ht="18.75" customHeight="1" x14ac:dyDescent="0.25">
      <c r="A2" s="1167" t="str">
        <f>'[12]6'!A2:H2</f>
        <v xml:space="preserve">یادداشت های توضیحی صورت های مالی </v>
      </c>
      <c r="B2" s="1167"/>
      <c r="C2" s="1167"/>
      <c r="D2" s="1167"/>
      <c r="E2" s="1167"/>
      <c r="F2" s="1167"/>
      <c r="G2" s="1167"/>
      <c r="H2" s="1167"/>
      <c r="I2" s="1167"/>
      <c r="J2" s="1167"/>
      <c r="K2" s="1167"/>
      <c r="L2" s="246"/>
      <c r="M2" s="246"/>
      <c r="O2" s="335"/>
      <c r="P2" s="412"/>
      <c r="Q2" s="412"/>
      <c r="R2" s="412"/>
      <c r="S2" s="412"/>
      <c r="T2" s="412"/>
      <c r="U2" s="412"/>
    </row>
    <row r="3" spans="1:16382" s="206" customFormat="1" ht="18.75" customHeight="1" x14ac:dyDescent="0.25">
      <c r="A3" s="1167" t="str">
        <f>'5'!A3:H3</f>
        <v>سال مالی منتهی به 29 اسفندماه 1400</v>
      </c>
      <c r="B3" s="1167"/>
      <c r="C3" s="1167"/>
      <c r="D3" s="1167"/>
      <c r="E3" s="1167"/>
      <c r="F3" s="1167"/>
      <c r="G3" s="1167"/>
      <c r="H3" s="1167"/>
      <c r="I3" s="1167"/>
      <c r="J3" s="1167"/>
      <c r="K3" s="1167"/>
      <c r="L3" s="246"/>
      <c r="M3" s="246"/>
      <c r="O3" s="335"/>
      <c r="P3" s="412"/>
      <c r="Q3" s="412"/>
      <c r="R3" s="412"/>
      <c r="S3" s="412"/>
      <c r="T3" s="412"/>
      <c r="U3" s="412"/>
    </row>
    <row r="4" spans="1:16382" s="206" customFormat="1" ht="15" customHeight="1" x14ac:dyDescent="0.25">
      <c r="A4" s="325"/>
      <c r="B4" s="325"/>
      <c r="C4" s="738"/>
      <c r="D4" s="325"/>
      <c r="E4" s="738"/>
      <c r="F4" s="325"/>
      <c r="G4" s="738"/>
      <c r="H4" s="325"/>
      <c r="I4" s="738"/>
      <c r="J4" s="325"/>
      <c r="K4" s="738"/>
      <c r="L4" s="325"/>
      <c r="M4" s="325"/>
      <c r="O4" s="335"/>
      <c r="P4" s="412"/>
      <c r="Q4" s="412"/>
      <c r="R4" s="412"/>
      <c r="S4" s="412"/>
      <c r="T4" s="412"/>
      <c r="U4" s="412"/>
    </row>
    <row r="5" spans="1:16382" s="343" customFormat="1" ht="20.25" customHeight="1" x14ac:dyDescent="0.7">
      <c r="A5" s="623" t="s">
        <v>287</v>
      </c>
      <c r="B5" s="344"/>
      <c r="C5" s="901" t="s">
        <v>288</v>
      </c>
      <c r="D5" s="344"/>
      <c r="E5" s="901" t="s">
        <v>279</v>
      </c>
      <c r="F5" s="344"/>
      <c r="G5" s="1265" t="s">
        <v>290</v>
      </c>
      <c r="H5" s="1265"/>
      <c r="I5" s="1265"/>
      <c r="J5" s="1265"/>
      <c r="K5" s="1265"/>
      <c r="N5" s="303" t="s">
        <v>2161</v>
      </c>
      <c r="O5" s="345" t="s">
        <v>2162</v>
      </c>
      <c r="P5" s="303" t="s">
        <v>2159</v>
      </c>
      <c r="Q5" s="303" t="s">
        <v>2160</v>
      </c>
      <c r="R5" s="240" t="s">
        <v>2155</v>
      </c>
      <c r="S5" s="240" t="s">
        <v>2156</v>
      </c>
      <c r="T5" s="240" t="s">
        <v>2157</v>
      </c>
      <c r="U5" s="240" t="s">
        <v>2158</v>
      </c>
    </row>
    <row r="6" spans="1:16382" s="343" customFormat="1" ht="16.5" customHeight="1" x14ac:dyDescent="0.7">
      <c r="A6" s="344"/>
      <c r="B6" s="344"/>
      <c r="C6" s="271"/>
      <c r="D6" s="344"/>
      <c r="E6" s="271"/>
      <c r="F6" s="344"/>
      <c r="G6" s="271" t="s">
        <v>289</v>
      </c>
      <c r="H6" s="344"/>
      <c r="I6" s="271" t="s">
        <v>1709</v>
      </c>
      <c r="J6" s="344"/>
      <c r="K6" s="271" t="s">
        <v>7</v>
      </c>
      <c r="L6" s="346"/>
      <c r="N6" s="342"/>
      <c r="O6" s="347"/>
      <c r="P6" s="303"/>
      <c r="Q6" s="303"/>
      <c r="R6" s="240"/>
      <c r="S6" s="240"/>
      <c r="T6" s="240"/>
      <c r="U6" s="240"/>
    </row>
    <row r="7" spans="1:16382" s="395" customFormat="1" ht="13.5" customHeight="1" x14ac:dyDescent="0.65">
      <c r="A7" s="908" t="s">
        <v>280</v>
      </c>
      <c r="B7" s="723"/>
      <c r="C7" s="909" t="s">
        <v>281</v>
      </c>
      <c r="D7" s="723"/>
      <c r="E7" s="737" t="s">
        <v>1647</v>
      </c>
      <c r="F7" s="723"/>
      <c r="G7" s="737">
        <v>1470000</v>
      </c>
      <c r="H7" s="723"/>
      <c r="I7" s="742">
        <v>1618323</v>
      </c>
      <c r="J7" s="723"/>
      <c r="K7" s="742">
        <v>385688447298</v>
      </c>
      <c r="M7" s="910"/>
      <c r="N7" s="619">
        <f t="shared" ref="N7:N48" si="0">O7/G7</f>
        <v>276376</v>
      </c>
      <c r="O7" s="911">
        <v>406272720000</v>
      </c>
      <c r="P7" s="910">
        <v>226199</v>
      </c>
      <c r="Q7" s="912">
        <v>366063044277</v>
      </c>
      <c r="R7" s="720">
        <v>238326</v>
      </c>
      <c r="S7" s="720">
        <f t="shared" ref="S7:S47" si="1">I7*R7</f>
        <v>385688447298</v>
      </c>
      <c r="T7" s="720">
        <v>263222</v>
      </c>
      <c r="U7" s="720">
        <f t="shared" ref="U7:U47" si="2">T7*G7</f>
        <v>386936340000</v>
      </c>
    </row>
    <row r="8" spans="1:16382" s="395" customFormat="1" ht="13.5" customHeight="1" x14ac:dyDescent="0.65">
      <c r="A8" s="908" t="s">
        <v>282</v>
      </c>
      <c r="B8" s="723"/>
      <c r="C8" s="909" t="s">
        <v>281</v>
      </c>
      <c r="D8" s="723"/>
      <c r="E8" s="737" t="s">
        <v>1648</v>
      </c>
      <c r="F8" s="723"/>
      <c r="G8" s="737">
        <v>670000</v>
      </c>
      <c r="H8" s="723"/>
      <c r="I8" s="742">
        <v>737603</v>
      </c>
      <c r="J8" s="723"/>
      <c r="K8" s="742">
        <v>175789972578</v>
      </c>
      <c r="M8" s="910"/>
      <c r="N8" s="619">
        <f t="shared" si="0"/>
        <v>276376</v>
      </c>
      <c r="O8" s="911">
        <v>185171920000</v>
      </c>
      <c r="P8" s="910">
        <v>226199</v>
      </c>
      <c r="Q8" s="912">
        <v>166845060997</v>
      </c>
      <c r="R8" s="720">
        <v>238326</v>
      </c>
      <c r="S8" s="720">
        <f t="shared" si="1"/>
        <v>175789972578</v>
      </c>
      <c r="T8" s="720">
        <v>263222</v>
      </c>
      <c r="U8" s="720">
        <f t="shared" si="2"/>
        <v>176358740000</v>
      </c>
    </row>
    <row r="9" spans="1:16382" s="395" customFormat="1" ht="13.5" customHeight="1" x14ac:dyDescent="0.65">
      <c r="A9" s="908" t="s">
        <v>283</v>
      </c>
      <c r="B9" s="619"/>
      <c r="C9" s="909" t="s">
        <v>281</v>
      </c>
      <c r="D9" s="723"/>
      <c r="E9" s="737" t="s">
        <v>1648</v>
      </c>
      <c r="F9" s="913"/>
      <c r="G9" s="737">
        <v>1035000</v>
      </c>
      <c r="H9" s="914"/>
      <c r="I9" s="742">
        <v>1174414.5</v>
      </c>
      <c r="J9" s="914"/>
      <c r="K9" s="742">
        <v>279893510127</v>
      </c>
      <c r="M9" s="910"/>
      <c r="N9" s="619">
        <f t="shared" si="0"/>
        <v>276376</v>
      </c>
      <c r="O9" s="911">
        <v>286049160000</v>
      </c>
      <c r="P9" s="910">
        <v>226199</v>
      </c>
      <c r="Q9" s="912">
        <v>265651385485.5</v>
      </c>
      <c r="R9" s="720">
        <v>238326</v>
      </c>
      <c r="S9" s="720">
        <f t="shared" si="1"/>
        <v>279893510127</v>
      </c>
      <c r="T9" s="720">
        <v>263222</v>
      </c>
      <c r="U9" s="720">
        <f t="shared" si="2"/>
        <v>272434770000</v>
      </c>
    </row>
    <row r="10" spans="1:16382" s="395" customFormat="1" ht="13.5" customHeight="1" x14ac:dyDescent="0.65">
      <c r="A10" s="908" t="s">
        <v>283</v>
      </c>
      <c r="B10" s="619"/>
      <c r="C10" s="909" t="s">
        <v>281</v>
      </c>
      <c r="D10" s="723"/>
      <c r="E10" s="737" t="s">
        <v>1649</v>
      </c>
      <c r="F10" s="913"/>
      <c r="G10" s="737">
        <v>4412891</v>
      </c>
      <c r="H10" s="914"/>
      <c r="I10" s="742">
        <v>4973328.1500000004</v>
      </c>
      <c r="J10" s="914"/>
      <c r="K10" s="742">
        <v>1185273404676.9001</v>
      </c>
      <c r="M10" s="910"/>
      <c r="N10" s="619">
        <f t="shared" si="0"/>
        <v>276376</v>
      </c>
      <c r="O10" s="911">
        <v>1219617163016</v>
      </c>
      <c r="P10" s="910">
        <v>226199</v>
      </c>
      <c r="Q10" s="912">
        <v>1124961854201.8501</v>
      </c>
      <c r="R10" s="720">
        <v>238326</v>
      </c>
      <c r="S10" s="720">
        <f t="shared" si="1"/>
        <v>1185273404676.9001</v>
      </c>
      <c r="T10" s="720">
        <v>263222</v>
      </c>
      <c r="U10" s="720">
        <f t="shared" si="2"/>
        <v>1161569994802</v>
      </c>
      <c r="V10" s="914"/>
      <c r="W10" s="914"/>
      <c r="X10" s="914"/>
      <c r="Y10" s="619"/>
      <c r="Z10" s="619"/>
      <c r="AA10" s="723"/>
      <c r="AB10" s="915"/>
      <c r="AC10" s="913"/>
      <c r="AD10" s="914"/>
      <c r="AE10" s="914"/>
      <c r="AF10" s="914"/>
      <c r="AG10" s="619"/>
      <c r="AH10" s="619"/>
      <c r="AI10" s="723"/>
      <c r="AJ10" s="915"/>
      <c r="AK10" s="913"/>
      <c r="AL10" s="914"/>
      <c r="AM10" s="914"/>
      <c r="AN10" s="914"/>
      <c r="AO10" s="619"/>
      <c r="AP10" s="619"/>
      <c r="AQ10" s="723"/>
      <c r="AR10" s="915"/>
      <c r="AS10" s="913"/>
      <c r="AT10" s="914"/>
      <c r="AU10" s="914"/>
      <c r="AV10" s="914"/>
      <c r="AW10" s="619"/>
      <c r="AX10" s="619"/>
      <c r="AY10" s="723"/>
      <c r="AZ10" s="915"/>
      <c r="BA10" s="913"/>
      <c r="BB10" s="914"/>
      <c r="BC10" s="914"/>
      <c r="BD10" s="914"/>
      <c r="BE10" s="619"/>
      <c r="BF10" s="619"/>
      <c r="BG10" s="723"/>
      <c r="BH10" s="915"/>
      <c r="BI10" s="913"/>
      <c r="BJ10" s="914"/>
      <c r="BK10" s="914"/>
      <c r="BL10" s="914"/>
      <c r="BM10" s="619"/>
      <c r="BN10" s="619"/>
      <c r="BO10" s="723"/>
      <c r="BP10" s="915"/>
      <c r="BQ10" s="913"/>
      <c r="BR10" s="914"/>
      <c r="BS10" s="914"/>
      <c r="BT10" s="914"/>
      <c r="BU10" s="619"/>
      <c r="BV10" s="619"/>
      <c r="BW10" s="723"/>
      <c r="BX10" s="915"/>
      <c r="BY10" s="913"/>
      <c r="BZ10" s="914"/>
      <c r="CA10" s="914"/>
      <c r="CB10" s="914"/>
      <c r="CC10" s="619"/>
      <c r="CD10" s="619"/>
      <c r="CE10" s="723"/>
      <c r="CF10" s="915"/>
      <c r="CG10" s="913"/>
      <c r="CH10" s="914"/>
      <c r="CI10" s="914"/>
      <c r="CJ10" s="914"/>
      <c r="CK10" s="619"/>
      <c r="CL10" s="619"/>
      <c r="CM10" s="723"/>
      <c r="CN10" s="915"/>
      <c r="CO10" s="913"/>
      <c r="CP10" s="914"/>
      <c r="CQ10" s="914"/>
      <c r="CR10" s="914"/>
      <c r="CS10" s="619"/>
      <c r="CT10" s="619"/>
      <c r="CU10" s="723"/>
      <c r="CV10" s="915"/>
      <c r="CW10" s="913"/>
      <c r="CX10" s="914"/>
      <c r="CY10" s="914"/>
      <c r="CZ10" s="914"/>
      <c r="DA10" s="619"/>
      <c r="DB10" s="619"/>
      <c r="DC10" s="723"/>
      <c r="DD10" s="915"/>
      <c r="DE10" s="913"/>
      <c r="DF10" s="914"/>
      <c r="DG10" s="914"/>
      <c r="DH10" s="914"/>
      <c r="DI10" s="619"/>
      <c r="DJ10" s="619"/>
      <c r="DK10" s="723"/>
      <c r="DL10" s="915"/>
      <c r="DM10" s="913"/>
      <c r="DN10" s="914"/>
      <c r="DO10" s="914"/>
      <c r="DP10" s="914"/>
      <c r="DQ10" s="619"/>
      <c r="DR10" s="619"/>
      <c r="DS10" s="723"/>
      <c r="DT10" s="915"/>
      <c r="DU10" s="913"/>
      <c r="DV10" s="914"/>
      <c r="DW10" s="914"/>
      <c r="DX10" s="914"/>
      <c r="DY10" s="619"/>
      <c r="DZ10" s="619"/>
      <c r="EA10" s="723"/>
      <c r="EB10" s="915"/>
      <c r="EC10" s="913"/>
      <c r="ED10" s="914"/>
      <c r="EE10" s="914"/>
      <c r="EF10" s="914"/>
      <c r="EG10" s="619"/>
      <c r="EH10" s="619"/>
      <c r="EI10" s="723"/>
      <c r="EJ10" s="915"/>
      <c r="EK10" s="913"/>
      <c r="EL10" s="914"/>
      <c r="EM10" s="914"/>
      <c r="EN10" s="914"/>
      <c r="EO10" s="619"/>
      <c r="EP10" s="619"/>
      <c r="EQ10" s="723"/>
      <c r="ER10" s="915"/>
      <c r="ES10" s="913"/>
      <c r="ET10" s="914"/>
      <c r="EU10" s="914"/>
      <c r="EV10" s="914"/>
      <c r="EW10" s="619"/>
      <c r="EX10" s="619"/>
      <c r="EY10" s="723"/>
      <c r="EZ10" s="915"/>
      <c r="FA10" s="913"/>
      <c r="FB10" s="914"/>
      <c r="FC10" s="914"/>
      <c r="FD10" s="914"/>
      <c r="FE10" s="619"/>
      <c r="FF10" s="619"/>
      <c r="FG10" s="723"/>
      <c r="FH10" s="915"/>
      <c r="FI10" s="913"/>
      <c r="FJ10" s="914"/>
      <c r="FK10" s="914"/>
      <c r="FL10" s="914"/>
      <c r="FM10" s="619"/>
      <c r="FN10" s="619"/>
      <c r="FO10" s="723"/>
      <c r="FP10" s="915"/>
      <c r="FQ10" s="913"/>
      <c r="FR10" s="914"/>
      <c r="FS10" s="914"/>
      <c r="FT10" s="914"/>
      <c r="FU10" s="619"/>
      <c r="FV10" s="619"/>
      <c r="FW10" s="723"/>
      <c r="FX10" s="915"/>
      <c r="FY10" s="913"/>
      <c r="FZ10" s="914"/>
      <c r="GA10" s="914"/>
      <c r="GB10" s="914"/>
      <c r="GC10" s="619"/>
      <c r="GD10" s="619"/>
      <c r="GE10" s="723"/>
      <c r="GF10" s="915"/>
      <c r="GG10" s="913"/>
      <c r="GH10" s="914"/>
      <c r="GI10" s="914"/>
      <c r="GJ10" s="914"/>
      <c r="GK10" s="619"/>
      <c r="GL10" s="619"/>
      <c r="GM10" s="723"/>
      <c r="GN10" s="915"/>
      <c r="GO10" s="913"/>
      <c r="GP10" s="914"/>
      <c r="GQ10" s="914"/>
      <c r="GR10" s="914"/>
      <c r="GS10" s="619"/>
      <c r="GT10" s="619"/>
      <c r="GU10" s="723"/>
      <c r="GV10" s="915"/>
      <c r="GW10" s="913"/>
      <c r="GX10" s="914"/>
      <c r="GY10" s="914"/>
      <c r="GZ10" s="914"/>
      <c r="HA10" s="619"/>
      <c r="HB10" s="619"/>
      <c r="HC10" s="723"/>
      <c r="HD10" s="915"/>
      <c r="HE10" s="913"/>
      <c r="HF10" s="914"/>
      <c r="HG10" s="914"/>
      <c r="HH10" s="914"/>
      <c r="HI10" s="619"/>
      <c r="HJ10" s="619"/>
      <c r="HK10" s="723"/>
      <c r="HL10" s="915"/>
      <c r="HM10" s="913"/>
      <c r="HN10" s="914"/>
      <c r="HO10" s="914"/>
      <c r="HP10" s="914"/>
      <c r="HQ10" s="619"/>
      <c r="HR10" s="619"/>
      <c r="HS10" s="723"/>
      <c r="HT10" s="915"/>
      <c r="HU10" s="913"/>
      <c r="HV10" s="914"/>
      <c r="HW10" s="914"/>
      <c r="HX10" s="914"/>
      <c r="HY10" s="619"/>
      <c r="HZ10" s="619"/>
      <c r="IA10" s="723"/>
      <c r="IB10" s="915"/>
      <c r="IC10" s="913"/>
      <c r="ID10" s="914"/>
      <c r="IE10" s="914"/>
      <c r="IF10" s="914"/>
      <c r="IG10" s="619"/>
      <c r="IH10" s="619"/>
      <c r="II10" s="723"/>
      <c r="IJ10" s="915"/>
      <c r="IK10" s="913"/>
      <c r="IL10" s="914"/>
      <c r="IM10" s="914"/>
      <c r="IN10" s="914"/>
      <c r="IO10" s="619"/>
      <c r="IP10" s="619"/>
      <c r="IQ10" s="723"/>
      <c r="IR10" s="915"/>
      <c r="IS10" s="913"/>
      <c r="IT10" s="914"/>
      <c r="IU10" s="914"/>
      <c r="IV10" s="914"/>
      <c r="IW10" s="619"/>
      <c r="IX10" s="619"/>
      <c r="IY10" s="723"/>
      <c r="IZ10" s="915"/>
      <c r="JA10" s="913"/>
      <c r="JB10" s="914"/>
      <c r="JC10" s="914"/>
      <c r="JD10" s="914"/>
      <c r="JE10" s="619"/>
      <c r="JF10" s="619"/>
      <c r="JG10" s="723"/>
      <c r="JH10" s="915"/>
      <c r="JI10" s="913"/>
      <c r="JJ10" s="914"/>
      <c r="JK10" s="914"/>
      <c r="JL10" s="914"/>
      <c r="JM10" s="619"/>
      <c r="JN10" s="619"/>
      <c r="JO10" s="723"/>
      <c r="JP10" s="915"/>
      <c r="JQ10" s="913"/>
      <c r="JR10" s="914"/>
      <c r="JS10" s="914"/>
      <c r="JT10" s="914"/>
      <c r="JU10" s="619"/>
      <c r="JV10" s="619"/>
      <c r="JW10" s="723"/>
      <c r="JX10" s="915"/>
      <c r="JY10" s="913"/>
      <c r="JZ10" s="914"/>
      <c r="KA10" s="914"/>
      <c r="KB10" s="914"/>
      <c r="KC10" s="619"/>
      <c r="KD10" s="619"/>
      <c r="KE10" s="723"/>
      <c r="KF10" s="915"/>
      <c r="KG10" s="913"/>
      <c r="KH10" s="914"/>
      <c r="KI10" s="914"/>
      <c r="KJ10" s="914"/>
      <c r="KK10" s="619"/>
      <c r="KL10" s="619"/>
      <c r="KM10" s="723"/>
      <c r="KN10" s="915"/>
      <c r="KO10" s="913"/>
      <c r="KP10" s="914"/>
      <c r="KQ10" s="914"/>
      <c r="KR10" s="914"/>
      <c r="KS10" s="619"/>
      <c r="KT10" s="619"/>
      <c r="KU10" s="723"/>
      <c r="KV10" s="915"/>
      <c r="KW10" s="913"/>
      <c r="KX10" s="914"/>
      <c r="KY10" s="914"/>
      <c r="KZ10" s="914"/>
      <c r="LA10" s="619"/>
      <c r="LB10" s="619"/>
      <c r="LC10" s="723"/>
      <c r="LD10" s="915"/>
      <c r="LE10" s="913"/>
      <c r="LF10" s="914"/>
      <c r="LG10" s="914"/>
      <c r="LH10" s="914"/>
      <c r="LI10" s="619"/>
      <c r="LJ10" s="619"/>
      <c r="LK10" s="723"/>
      <c r="LL10" s="915"/>
      <c r="LM10" s="913"/>
      <c r="LN10" s="914"/>
      <c r="LO10" s="914"/>
      <c r="LP10" s="914"/>
      <c r="LQ10" s="619"/>
      <c r="LR10" s="619"/>
      <c r="LS10" s="723"/>
      <c r="LT10" s="915"/>
      <c r="LU10" s="913"/>
      <c r="LV10" s="914"/>
      <c r="LW10" s="914"/>
      <c r="LX10" s="914"/>
      <c r="LY10" s="619"/>
      <c r="LZ10" s="619"/>
      <c r="MA10" s="723"/>
      <c r="MB10" s="915"/>
      <c r="MC10" s="913"/>
      <c r="MD10" s="914"/>
      <c r="ME10" s="914"/>
      <c r="MF10" s="914"/>
      <c r="MG10" s="619"/>
      <c r="MH10" s="619"/>
      <c r="MI10" s="723"/>
      <c r="MJ10" s="915"/>
      <c r="MK10" s="913"/>
      <c r="ML10" s="914"/>
      <c r="MM10" s="914"/>
      <c r="MN10" s="914"/>
      <c r="MO10" s="619"/>
      <c r="MP10" s="619"/>
      <c r="MQ10" s="723"/>
      <c r="MR10" s="915"/>
      <c r="MS10" s="913"/>
      <c r="MT10" s="914"/>
      <c r="MU10" s="914"/>
      <c r="MV10" s="914"/>
      <c r="MW10" s="619"/>
      <c r="MX10" s="619"/>
      <c r="MY10" s="723"/>
      <c r="MZ10" s="915"/>
      <c r="NA10" s="913"/>
      <c r="NB10" s="914"/>
      <c r="NC10" s="914"/>
      <c r="ND10" s="914"/>
      <c r="NE10" s="619"/>
      <c r="NF10" s="619"/>
      <c r="NG10" s="723"/>
      <c r="NH10" s="915"/>
      <c r="NI10" s="913"/>
      <c r="NJ10" s="914"/>
      <c r="NK10" s="914"/>
      <c r="NL10" s="914"/>
      <c r="NM10" s="619"/>
      <c r="NN10" s="619"/>
      <c r="NO10" s="723"/>
      <c r="NP10" s="915"/>
      <c r="NQ10" s="913"/>
      <c r="NR10" s="914"/>
      <c r="NS10" s="914"/>
      <c r="NT10" s="914"/>
      <c r="NU10" s="619"/>
      <c r="NV10" s="619"/>
      <c r="NW10" s="723"/>
      <c r="NX10" s="915"/>
      <c r="NY10" s="913"/>
      <c r="NZ10" s="914"/>
      <c r="OA10" s="914"/>
      <c r="OB10" s="914"/>
      <c r="OC10" s="619"/>
      <c r="OD10" s="619"/>
      <c r="OE10" s="723"/>
      <c r="OF10" s="915"/>
      <c r="OG10" s="913"/>
      <c r="OH10" s="914"/>
      <c r="OI10" s="914"/>
      <c r="OJ10" s="914"/>
      <c r="OK10" s="619"/>
      <c r="OL10" s="619"/>
      <c r="OM10" s="723"/>
      <c r="ON10" s="915"/>
      <c r="OO10" s="913"/>
      <c r="OP10" s="914"/>
      <c r="OQ10" s="914"/>
      <c r="OR10" s="914"/>
      <c r="OS10" s="619"/>
      <c r="OT10" s="619"/>
      <c r="OU10" s="723"/>
      <c r="OV10" s="915"/>
      <c r="OW10" s="913"/>
      <c r="OX10" s="914"/>
      <c r="OY10" s="914"/>
      <c r="OZ10" s="914"/>
      <c r="PA10" s="619"/>
      <c r="PB10" s="619"/>
      <c r="PC10" s="723"/>
      <c r="PD10" s="915"/>
      <c r="PE10" s="913"/>
      <c r="PF10" s="914"/>
      <c r="PG10" s="914"/>
      <c r="PH10" s="914"/>
      <c r="PI10" s="619"/>
      <c r="PJ10" s="619"/>
      <c r="PK10" s="723"/>
      <c r="PL10" s="915"/>
      <c r="PM10" s="913"/>
      <c r="PN10" s="914"/>
      <c r="PO10" s="914"/>
      <c r="PP10" s="914"/>
      <c r="PQ10" s="619"/>
      <c r="PR10" s="619"/>
      <c r="PS10" s="723"/>
      <c r="PT10" s="915"/>
      <c r="PU10" s="913"/>
      <c r="PV10" s="914"/>
      <c r="PW10" s="914"/>
      <c r="PX10" s="914"/>
      <c r="PY10" s="619"/>
      <c r="PZ10" s="619"/>
      <c r="QA10" s="723"/>
      <c r="QB10" s="915"/>
      <c r="QC10" s="913"/>
      <c r="QD10" s="914"/>
      <c r="QE10" s="914"/>
      <c r="QF10" s="914"/>
      <c r="QG10" s="619"/>
      <c r="QH10" s="619"/>
      <c r="QI10" s="723"/>
      <c r="QJ10" s="915"/>
      <c r="QK10" s="913"/>
      <c r="QL10" s="914"/>
      <c r="QM10" s="914"/>
      <c r="QN10" s="914"/>
      <c r="QO10" s="619"/>
      <c r="QP10" s="619"/>
      <c r="QQ10" s="723"/>
      <c r="QR10" s="915"/>
      <c r="QS10" s="913"/>
      <c r="QT10" s="914"/>
      <c r="QU10" s="914"/>
      <c r="QV10" s="914"/>
      <c r="QW10" s="619"/>
      <c r="QX10" s="619"/>
      <c r="QY10" s="723"/>
      <c r="QZ10" s="915"/>
      <c r="RA10" s="913"/>
      <c r="RB10" s="914"/>
      <c r="RC10" s="914"/>
      <c r="RD10" s="914"/>
      <c r="RE10" s="619"/>
      <c r="RF10" s="619"/>
      <c r="RG10" s="723"/>
      <c r="RH10" s="915"/>
      <c r="RI10" s="913"/>
      <c r="RJ10" s="914"/>
      <c r="RK10" s="914"/>
      <c r="RL10" s="914"/>
      <c r="RM10" s="619"/>
      <c r="RN10" s="619"/>
      <c r="RO10" s="723"/>
      <c r="RP10" s="915"/>
      <c r="RQ10" s="913"/>
      <c r="RR10" s="914"/>
      <c r="RS10" s="914"/>
      <c r="RT10" s="914"/>
      <c r="RU10" s="619"/>
      <c r="RV10" s="619"/>
      <c r="RW10" s="723"/>
      <c r="RX10" s="915"/>
      <c r="RY10" s="913"/>
      <c r="RZ10" s="914"/>
      <c r="SA10" s="914"/>
      <c r="SB10" s="914"/>
      <c r="SC10" s="619"/>
      <c r="SD10" s="619"/>
      <c r="SE10" s="723"/>
      <c r="SF10" s="915"/>
      <c r="SG10" s="913"/>
      <c r="SH10" s="914"/>
      <c r="SI10" s="914"/>
      <c r="SJ10" s="914"/>
      <c r="SK10" s="619"/>
      <c r="SL10" s="619"/>
      <c r="SM10" s="723"/>
      <c r="SN10" s="915"/>
      <c r="SO10" s="913"/>
      <c r="SP10" s="914"/>
      <c r="SQ10" s="914"/>
      <c r="SR10" s="914"/>
      <c r="SS10" s="619"/>
      <c r="ST10" s="619"/>
      <c r="SU10" s="723"/>
      <c r="SV10" s="915"/>
      <c r="SW10" s="913"/>
      <c r="SX10" s="914"/>
      <c r="SY10" s="914"/>
      <c r="SZ10" s="914"/>
      <c r="TA10" s="619"/>
      <c r="TB10" s="619"/>
      <c r="TC10" s="723"/>
      <c r="TD10" s="915"/>
      <c r="TE10" s="913"/>
      <c r="TF10" s="914"/>
      <c r="TG10" s="914"/>
      <c r="TH10" s="914"/>
      <c r="TI10" s="619"/>
      <c r="TJ10" s="619"/>
      <c r="TK10" s="723"/>
      <c r="TL10" s="915"/>
      <c r="TM10" s="913"/>
      <c r="TN10" s="914"/>
      <c r="TO10" s="914"/>
      <c r="TP10" s="914"/>
      <c r="TQ10" s="619"/>
      <c r="TR10" s="619"/>
      <c r="TS10" s="723"/>
      <c r="TT10" s="915"/>
      <c r="TU10" s="913"/>
      <c r="TV10" s="914"/>
      <c r="TW10" s="914"/>
      <c r="TX10" s="914"/>
      <c r="TY10" s="619"/>
      <c r="TZ10" s="619"/>
      <c r="UA10" s="723"/>
      <c r="UB10" s="915"/>
      <c r="UC10" s="913"/>
      <c r="UD10" s="914"/>
      <c r="UE10" s="914"/>
      <c r="UF10" s="914"/>
      <c r="UG10" s="619"/>
      <c r="UH10" s="619"/>
      <c r="UI10" s="723"/>
      <c r="UJ10" s="915"/>
      <c r="UK10" s="913"/>
      <c r="UL10" s="914"/>
      <c r="UM10" s="914"/>
      <c r="UN10" s="914"/>
      <c r="UO10" s="619"/>
      <c r="UP10" s="619"/>
      <c r="UQ10" s="723"/>
      <c r="UR10" s="915"/>
      <c r="US10" s="913"/>
      <c r="UT10" s="914"/>
      <c r="UU10" s="914"/>
      <c r="UV10" s="914"/>
      <c r="UW10" s="619"/>
      <c r="UX10" s="619"/>
      <c r="UY10" s="723"/>
      <c r="UZ10" s="915"/>
      <c r="VA10" s="913"/>
      <c r="VB10" s="914"/>
      <c r="VC10" s="914"/>
      <c r="VD10" s="914"/>
      <c r="VE10" s="619"/>
      <c r="VF10" s="619"/>
      <c r="VG10" s="723"/>
      <c r="VH10" s="915"/>
      <c r="VI10" s="913"/>
      <c r="VJ10" s="914"/>
      <c r="VK10" s="914"/>
      <c r="VL10" s="914"/>
      <c r="VM10" s="619"/>
      <c r="VN10" s="619"/>
      <c r="VO10" s="723"/>
      <c r="VP10" s="915"/>
      <c r="VQ10" s="913"/>
      <c r="VR10" s="914"/>
      <c r="VS10" s="914"/>
      <c r="VT10" s="914"/>
      <c r="VU10" s="619"/>
      <c r="VV10" s="619"/>
      <c r="VW10" s="723"/>
      <c r="VX10" s="915"/>
      <c r="VY10" s="913"/>
      <c r="VZ10" s="914"/>
      <c r="WA10" s="914"/>
      <c r="WB10" s="914"/>
      <c r="WC10" s="619"/>
      <c r="WD10" s="619"/>
      <c r="WE10" s="723"/>
      <c r="WF10" s="915"/>
      <c r="WG10" s="913"/>
      <c r="WH10" s="914"/>
      <c r="WI10" s="914"/>
      <c r="WJ10" s="914"/>
      <c r="WK10" s="619"/>
      <c r="WL10" s="619"/>
      <c r="WM10" s="723"/>
      <c r="WN10" s="915"/>
      <c r="WO10" s="913"/>
      <c r="WP10" s="914"/>
      <c r="WQ10" s="914"/>
      <c r="WR10" s="914"/>
      <c r="WS10" s="619"/>
      <c r="WT10" s="619"/>
      <c r="WU10" s="723"/>
      <c r="WV10" s="915"/>
      <c r="WW10" s="913"/>
      <c r="WX10" s="914"/>
      <c r="WY10" s="914"/>
      <c r="WZ10" s="914"/>
      <c r="XA10" s="619"/>
      <c r="XB10" s="619"/>
      <c r="XC10" s="723"/>
      <c r="XD10" s="915"/>
      <c r="XE10" s="913"/>
      <c r="XF10" s="914"/>
      <c r="XG10" s="914"/>
      <c r="XH10" s="914"/>
      <c r="XI10" s="619"/>
      <c r="XJ10" s="619"/>
      <c r="XK10" s="723"/>
      <c r="XL10" s="915"/>
      <c r="XM10" s="913"/>
      <c r="XN10" s="914"/>
      <c r="XO10" s="914"/>
      <c r="XP10" s="914"/>
      <c r="XQ10" s="619"/>
      <c r="XR10" s="619"/>
      <c r="XS10" s="723"/>
      <c r="XT10" s="915"/>
      <c r="XU10" s="913"/>
      <c r="XV10" s="914"/>
      <c r="XW10" s="914"/>
      <c r="XX10" s="914"/>
      <c r="XY10" s="619"/>
      <c r="XZ10" s="619"/>
      <c r="YA10" s="723"/>
      <c r="YB10" s="915"/>
      <c r="YC10" s="913"/>
      <c r="YD10" s="914"/>
      <c r="YE10" s="914"/>
      <c r="YF10" s="914"/>
      <c r="YG10" s="619"/>
      <c r="YH10" s="619"/>
      <c r="YI10" s="723"/>
      <c r="YJ10" s="915"/>
      <c r="YK10" s="913"/>
      <c r="YL10" s="914"/>
      <c r="YM10" s="914"/>
      <c r="YN10" s="914"/>
      <c r="YO10" s="619"/>
      <c r="YP10" s="619"/>
      <c r="YQ10" s="723"/>
      <c r="YR10" s="915"/>
      <c r="YS10" s="913"/>
      <c r="YT10" s="914"/>
      <c r="YU10" s="914"/>
      <c r="YV10" s="914"/>
      <c r="YW10" s="619"/>
      <c r="YX10" s="619"/>
      <c r="YY10" s="723"/>
      <c r="YZ10" s="915"/>
      <c r="ZA10" s="913"/>
      <c r="ZB10" s="914"/>
      <c r="ZC10" s="914"/>
      <c r="ZD10" s="914"/>
      <c r="ZE10" s="619"/>
      <c r="ZF10" s="619"/>
      <c r="ZG10" s="723"/>
      <c r="ZH10" s="915"/>
      <c r="ZI10" s="913"/>
      <c r="ZJ10" s="914"/>
      <c r="ZK10" s="914"/>
      <c r="ZL10" s="914"/>
      <c r="ZM10" s="619"/>
      <c r="ZN10" s="619"/>
      <c r="ZO10" s="723"/>
      <c r="ZP10" s="915"/>
      <c r="ZQ10" s="913"/>
      <c r="ZR10" s="914"/>
      <c r="ZS10" s="914"/>
      <c r="ZT10" s="914"/>
      <c r="ZU10" s="619"/>
      <c r="ZV10" s="619"/>
      <c r="ZW10" s="723"/>
      <c r="ZX10" s="915"/>
      <c r="ZY10" s="913"/>
      <c r="ZZ10" s="914"/>
      <c r="AAA10" s="914"/>
      <c r="AAB10" s="914"/>
      <c r="AAC10" s="619"/>
      <c r="AAD10" s="619"/>
      <c r="AAE10" s="723"/>
      <c r="AAF10" s="915"/>
      <c r="AAG10" s="913"/>
      <c r="AAH10" s="914"/>
      <c r="AAI10" s="914"/>
      <c r="AAJ10" s="914"/>
      <c r="AAK10" s="619"/>
      <c r="AAL10" s="619"/>
      <c r="AAM10" s="723"/>
      <c r="AAN10" s="915"/>
      <c r="AAO10" s="913"/>
      <c r="AAP10" s="914"/>
      <c r="AAQ10" s="914"/>
      <c r="AAR10" s="914"/>
      <c r="AAS10" s="619"/>
      <c r="AAT10" s="619"/>
      <c r="AAU10" s="723"/>
      <c r="AAV10" s="915"/>
      <c r="AAW10" s="913"/>
      <c r="AAX10" s="914"/>
      <c r="AAY10" s="914"/>
      <c r="AAZ10" s="914"/>
      <c r="ABA10" s="619"/>
      <c r="ABB10" s="619"/>
      <c r="ABC10" s="723"/>
      <c r="ABD10" s="915"/>
      <c r="ABE10" s="913"/>
      <c r="ABF10" s="914"/>
      <c r="ABG10" s="914"/>
      <c r="ABH10" s="914"/>
      <c r="ABI10" s="619"/>
      <c r="ABJ10" s="619"/>
      <c r="ABK10" s="723"/>
      <c r="ABL10" s="915"/>
      <c r="ABM10" s="913"/>
      <c r="ABN10" s="914"/>
      <c r="ABO10" s="914"/>
      <c r="ABP10" s="914"/>
      <c r="ABQ10" s="619"/>
      <c r="ABR10" s="619"/>
      <c r="ABS10" s="723"/>
      <c r="ABT10" s="915"/>
      <c r="ABU10" s="913"/>
      <c r="ABV10" s="914"/>
      <c r="ABW10" s="914"/>
      <c r="ABX10" s="914"/>
      <c r="ABY10" s="619"/>
      <c r="ABZ10" s="619"/>
      <c r="ACA10" s="723"/>
      <c r="ACB10" s="915"/>
      <c r="ACC10" s="913"/>
      <c r="ACD10" s="914"/>
      <c r="ACE10" s="914"/>
      <c r="ACF10" s="914"/>
      <c r="ACG10" s="619"/>
      <c r="ACH10" s="619"/>
      <c r="ACI10" s="723"/>
      <c r="ACJ10" s="915"/>
      <c r="ACK10" s="913"/>
      <c r="ACL10" s="914"/>
      <c r="ACM10" s="914"/>
      <c r="ACN10" s="914"/>
      <c r="ACO10" s="619"/>
      <c r="ACP10" s="619"/>
      <c r="ACQ10" s="723"/>
      <c r="ACR10" s="915"/>
      <c r="ACS10" s="913"/>
      <c r="ACT10" s="914"/>
      <c r="ACU10" s="914"/>
      <c r="ACV10" s="914"/>
      <c r="ACW10" s="619"/>
      <c r="ACX10" s="619"/>
      <c r="ACY10" s="723"/>
      <c r="ACZ10" s="915"/>
      <c r="ADA10" s="913"/>
      <c r="ADB10" s="914"/>
      <c r="ADC10" s="914"/>
      <c r="ADD10" s="914"/>
      <c r="ADE10" s="619"/>
      <c r="ADF10" s="619"/>
      <c r="ADG10" s="723"/>
      <c r="ADH10" s="915"/>
      <c r="ADI10" s="913"/>
      <c r="ADJ10" s="914"/>
      <c r="ADK10" s="914"/>
      <c r="ADL10" s="914"/>
      <c r="ADM10" s="619"/>
      <c r="ADN10" s="619"/>
      <c r="ADO10" s="723"/>
      <c r="ADP10" s="915"/>
      <c r="ADQ10" s="913"/>
      <c r="ADR10" s="914"/>
      <c r="ADS10" s="914"/>
      <c r="ADT10" s="914"/>
      <c r="ADU10" s="619"/>
      <c r="ADV10" s="619"/>
      <c r="ADW10" s="723"/>
      <c r="ADX10" s="915"/>
      <c r="ADY10" s="913"/>
      <c r="ADZ10" s="914"/>
      <c r="AEA10" s="914"/>
      <c r="AEB10" s="914"/>
      <c r="AEC10" s="619"/>
      <c r="AED10" s="619"/>
      <c r="AEE10" s="723"/>
      <c r="AEF10" s="915"/>
      <c r="AEG10" s="913"/>
      <c r="AEH10" s="914"/>
      <c r="AEI10" s="914"/>
      <c r="AEJ10" s="914"/>
      <c r="AEK10" s="619"/>
      <c r="AEL10" s="619"/>
      <c r="AEM10" s="723"/>
      <c r="AEN10" s="915"/>
      <c r="AEO10" s="913"/>
      <c r="AEP10" s="914"/>
      <c r="AEQ10" s="914"/>
      <c r="AER10" s="914"/>
      <c r="AES10" s="619"/>
      <c r="AET10" s="619"/>
      <c r="AEU10" s="723"/>
      <c r="AEV10" s="915"/>
      <c r="AEW10" s="913"/>
      <c r="AEX10" s="914"/>
      <c r="AEY10" s="914"/>
      <c r="AEZ10" s="914"/>
      <c r="AFA10" s="619"/>
      <c r="AFB10" s="619"/>
      <c r="AFC10" s="723"/>
      <c r="AFD10" s="915"/>
      <c r="AFE10" s="913"/>
      <c r="AFF10" s="914"/>
      <c r="AFG10" s="914"/>
      <c r="AFH10" s="914"/>
      <c r="AFI10" s="619"/>
      <c r="AFJ10" s="619"/>
      <c r="AFK10" s="723"/>
      <c r="AFL10" s="915"/>
      <c r="AFM10" s="913"/>
      <c r="AFN10" s="914"/>
      <c r="AFO10" s="914"/>
      <c r="AFP10" s="914"/>
      <c r="AFQ10" s="619"/>
      <c r="AFR10" s="619"/>
      <c r="AFS10" s="723"/>
      <c r="AFT10" s="915"/>
      <c r="AFU10" s="913"/>
      <c r="AFV10" s="914"/>
      <c r="AFW10" s="914"/>
      <c r="AFX10" s="914"/>
      <c r="AFY10" s="619"/>
      <c r="AFZ10" s="619"/>
      <c r="AGA10" s="723"/>
      <c r="AGB10" s="915"/>
      <c r="AGC10" s="913"/>
      <c r="AGD10" s="914"/>
      <c r="AGE10" s="914"/>
      <c r="AGF10" s="914"/>
      <c r="AGG10" s="619"/>
      <c r="AGH10" s="619"/>
      <c r="AGI10" s="723"/>
      <c r="AGJ10" s="915"/>
      <c r="AGK10" s="913"/>
      <c r="AGL10" s="914"/>
      <c r="AGM10" s="914"/>
      <c r="AGN10" s="914"/>
      <c r="AGO10" s="619"/>
      <c r="AGP10" s="619"/>
      <c r="AGQ10" s="723"/>
      <c r="AGR10" s="915"/>
      <c r="AGS10" s="913"/>
      <c r="AGT10" s="914"/>
      <c r="AGU10" s="914"/>
      <c r="AGV10" s="914"/>
      <c r="AGW10" s="619"/>
      <c r="AGX10" s="619"/>
      <c r="AGY10" s="723"/>
      <c r="AGZ10" s="915"/>
      <c r="AHA10" s="913"/>
      <c r="AHB10" s="914"/>
      <c r="AHC10" s="914"/>
      <c r="AHD10" s="914"/>
      <c r="AHE10" s="619"/>
      <c r="AHF10" s="619"/>
      <c r="AHG10" s="723"/>
      <c r="AHH10" s="915"/>
      <c r="AHI10" s="913"/>
      <c r="AHJ10" s="914"/>
      <c r="AHK10" s="914"/>
      <c r="AHL10" s="914"/>
      <c r="AHM10" s="619"/>
      <c r="AHN10" s="619"/>
      <c r="AHO10" s="723"/>
      <c r="AHP10" s="915"/>
      <c r="AHQ10" s="913"/>
      <c r="AHR10" s="914"/>
      <c r="AHS10" s="914"/>
      <c r="AHT10" s="914"/>
      <c r="AHU10" s="619"/>
      <c r="AHV10" s="619"/>
      <c r="AHW10" s="723"/>
      <c r="AHX10" s="915"/>
      <c r="AHY10" s="913"/>
      <c r="AHZ10" s="914"/>
      <c r="AIA10" s="914"/>
      <c r="AIB10" s="914"/>
      <c r="AIC10" s="619"/>
      <c r="AID10" s="619"/>
      <c r="AIE10" s="723"/>
      <c r="AIF10" s="915"/>
      <c r="AIG10" s="913"/>
      <c r="AIH10" s="914"/>
      <c r="AII10" s="914"/>
      <c r="AIJ10" s="914"/>
      <c r="AIK10" s="619"/>
      <c r="AIL10" s="619"/>
      <c r="AIM10" s="723"/>
      <c r="AIN10" s="915"/>
      <c r="AIO10" s="913"/>
      <c r="AIP10" s="914"/>
      <c r="AIQ10" s="914"/>
      <c r="AIR10" s="914"/>
      <c r="AIS10" s="619"/>
      <c r="AIT10" s="619"/>
      <c r="AIU10" s="723"/>
      <c r="AIV10" s="915"/>
      <c r="AIW10" s="913"/>
      <c r="AIX10" s="914"/>
      <c r="AIY10" s="914"/>
      <c r="AIZ10" s="914"/>
      <c r="AJA10" s="619"/>
      <c r="AJB10" s="619"/>
      <c r="AJC10" s="723"/>
      <c r="AJD10" s="915"/>
      <c r="AJE10" s="913"/>
      <c r="AJF10" s="914"/>
      <c r="AJG10" s="914"/>
      <c r="AJH10" s="914"/>
      <c r="AJI10" s="619"/>
      <c r="AJJ10" s="619"/>
      <c r="AJK10" s="723"/>
      <c r="AJL10" s="915"/>
      <c r="AJM10" s="913"/>
      <c r="AJN10" s="914"/>
      <c r="AJO10" s="914"/>
      <c r="AJP10" s="914"/>
      <c r="AJQ10" s="619"/>
      <c r="AJR10" s="619"/>
      <c r="AJS10" s="723"/>
      <c r="AJT10" s="915"/>
      <c r="AJU10" s="913"/>
      <c r="AJV10" s="914"/>
      <c r="AJW10" s="914"/>
      <c r="AJX10" s="914"/>
      <c r="AJY10" s="619"/>
      <c r="AJZ10" s="619"/>
      <c r="AKA10" s="723"/>
      <c r="AKB10" s="915"/>
      <c r="AKC10" s="913"/>
      <c r="AKD10" s="914"/>
      <c r="AKE10" s="914"/>
      <c r="AKF10" s="914"/>
      <c r="AKG10" s="619"/>
      <c r="AKH10" s="619"/>
      <c r="AKI10" s="723"/>
      <c r="AKJ10" s="915"/>
      <c r="AKK10" s="913"/>
      <c r="AKL10" s="914"/>
      <c r="AKM10" s="914"/>
      <c r="AKN10" s="914"/>
      <c r="AKO10" s="619"/>
      <c r="AKP10" s="619"/>
      <c r="AKQ10" s="723"/>
      <c r="AKR10" s="915"/>
      <c r="AKS10" s="913"/>
      <c r="AKT10" s="914"/>
      <c r="AKU10" s="914"/>
      <c r="AKV10" s="914"/>
      <c r="AKW10" s="619"/>
      <c r="AKX10" s="619"/>
      <c r="AKY10" s="723"/>
      <c r="AKZ10" s="915"/>
      <c r="ALA10" s="913"/>
      <c r="ALB10" s="914"/>
      <c r="ALC10" s="914"/>
      <c r="ALD10" s="914"/>
      <c r="ALE10" s="619"/>
      <c r="ALF10" s="619"/>
      <c r="ALG10" s="723"/>
      <c r="ALH10" s="915"/>
      <c r="ALI10" s="913"/>
      <c r="ALJ10" s="914"/>
      <c r="ALK10" s="914"/>
      <c r="ALL10" s="914"/>
      <c r="ALM10" s="619"/>
      <c r="ALN10" s="619"/>
      <c r="ALO10" s="723"/>
      <c r="ALP10" s="915"/>
      <c r="ALQ10" s="913"/>
      <c r="ALR10" s="914"/>
      <c r="ALS10" s="914"/>
      <c r="ALT10" s="914"/>
      <c r="ALU10" s="619"/>
      <c r="ALV10" s="619"/>
      <c r="ALW10" s="723"/>
      <c r="ALX10" s="915"/>
      <c r="ALY10" s="913"/>
      <c r="ALZ10" s="914"/>
      <c r="AMA10" s="914"/>
      <c r="AMB10" s="914"/>
      <c r="AMC10" s="619"/>
      <c r="AMD10" s="619"/>
      <c r="AME10" s="723"/>
      <c r="AMF10" s="915"/>
      <c r="AMG10" s="913"/>
      <c r="AMH10" s="914"/>
      <c r="AMI10" s="914"/>
      <c r="AMJ10" s="914"/>
      <c r="AMK10" s="619"/>
      <c r="AML10" s="619"/>
      <c r="AMM10" s="723"/>
      <c r="AMN10" s="915"/>
      <c r="AMO10" s="913"/>
      <c r="AMP10" s="914"/>
      <c r="AMQ10" s="914"/>
      <c r="AMR10" s="914"/>
      <c r="AMS10" s="619"/>
      <c r="AMT10" s="619"/>
      <c r="AMU10" s="723"/>
      <c r="AMV10" s="915"/>
      <c r="AMW10" s="913"/>
      <c r="AMX10" s="914"/>
      <c r="AMY10" s="914"/>
      <c r="AMZ10" s="914"/>
      <c r="ANA10" s="619"/>
      <c r="ANB10" s="619"/>
      <c r="ANC10" s="723"/>
      <c r="AND10" s="915"/>
      <c r="ANE10" s="913"/>
      <c r="ANF10" s="914"/>
      <c r="ANG10" s="914"/>
      <c r="ANH10" s="914"/>
      <c r="ANI10" s="619"/>
      <c r="ANJ10" s="619"/>
      <c r="ANK10" s="723"/>
      <c r="ANL10" s="915"/>
      <c r="ANM10" s="913"/>
      <c r="ANN10" s="914"/>
      <c r="ANO10" s="914"/>
      <c r="ANP10" s="914"/>
      <c r="ANQ10" s="619"/>
      <c r="ANR10" s="619"/>
      <c r="ANS10" s="723"/>
      <c r="ANT10" s="915"/>
      <c r="ANU10" s="913"/>
      <c r="ANV10" s="914"/>
      <c r="ANW10" s="914"/>
      <c r="ANX10" s="914"/>
      <c r="ANY10" s="619"/>
      <c r="ANZ10" s="619"/>
      <c r="AOA10" s="723"/>
      <c r="AOB10" s="915"/>
      <c r="AOC10" s="913"/>
      <c r="AOD10" s="914"/>
      <c r="AOE10" s="914"/>
      <c r="AOF10" s="914"/>
      <c r="AOG10" s="619"/>
      <c r="AOH10" s="619"/>
      <c r="AOI10" s="723"/>
      <c r="AOJ10" s="915"/>
      <c r="AOK10" s="913"/>
      <c r="AOL10" s="914"/>
      <c r="AOM10" s="914"/>
      <c r="AON10" s="914"/>
      <c r="AOO10" s="619"/>
      <c r="AOP10" s="619"/>
      <c r="AOQ10" s="723"/>
      <c r="AOR10" s="915"/>
      <c r="AOS10" s="913"/>
      <c r="AOT10" s="914"/>
      <c r="AOU10" s="914"/>
      <c r="AOV10" s="914"/>
      <c r="AOW10" s="619"/>
      <c r="AOX10" s="619"/>
      <c r="AOY10" s="723"/>
      <c r="AOZ10" s="915"/>
      <c r="APA10" s="913"/>
      <c r="APB10" s="914"/>
      <c r="APC10" s="914"/>
      <c r="APD10" s="914"/>
      <c r="APE10" s="619"/>
      <c r="APF10" s="619"/>
      <c r="APG10" s="723"/>
      <c r="APH10" s="915"/>
      <c r="API10" s="913"/>
      <c r="APJ10" s="914"/>
      <c r="APK10" s="914"/>
      <c r="APL10" s="914"/>
      <c r="APM10" s="619"/>
      <c r="APN10" s="619"/>
      <c r="APO10" s="723"/>
      <c r="APP10" s="915"/>
      <c r="APQ10" s="913"/>
      <c r="APR10" s="914"/>
      <c r="APS10" s="914"/>
      <c r="APT10" s="914"/>
      <c r="APU10" s="619"/>
      <c r="APV10" s="619"/>
      <c r="APW10" s="723"/>
      <c r="APX10" s="915"/>
      <c r="APY10" s="913"/>
      <c r="APZ10" s="914"/>
      <c r="AQA10" s="914"/>
      <c r="AQB10" s="914"/>
      <c r="AQC10" s="619"/>
      <c r="AQD10" s="619"/>
      <c r="AQE10" s="723"/>
      <c r="AQF10" s="915"/>
      <c r="AQG10" s="913"/>
      <c r="AQH10" s="914"/>
      <c r="AQI10" s="914"/>
      <c r="AQJ10" s="914"/>
      <c r="AQK10" s="619"/>
      <c r="AQL10" s="619"/>
      <c r="AQM10" s="723"/>
      <c r="AQN10" s="915"/>
      <c r="AQO10" s="913"/>
      <c r="AQP10" s="914"/>
      <c r="AQQ10" s="914"/>
      <c r="AQR10" s="914"/>
      <c r="AQS10" s="619"/>
      <c r="AQT10" s="619"/>
      <c r="AQU10" s="723"/>
      <c r="AQV10" s="915"/>
      <c r="AQW10" s="913"/>
      <c r="AQX10" s="914"/>
      <c r="AQY10" s="914"/>
      <c r="AQZ10" s="914"/>
      <c r="ARA10" s="619"/>
      <c r="ARB10" s="619"/>
      <c r="ARC10" s="723"/>
      <c r="ARD10" s="915"/>
      <c r="ARE10" s="913"/>
      <c r="ARF10" s="914"/>
      <c r="ARG10" s="914"/>
      <c r="ARH10" s="914"/>
      <c r="ARI10" s="619"/>
      <c r="ARJ10" s="619"/>
      <c r="ARK10" s="723"/>
      <c r="ARL10" s="915"/>
      <c r="ARM10" s="913"/>
      <c r="ARN10" s="914"/>
      <c r="ARO10" s="914"/>
      <c r="ARP10" s="914"/>
      <c r="ARQ10" s="619"/>
      <c r="ARR10" s="619"/>
      <c r="ARS10" s="723"/>
      <c r="ART10" s="915"/>
      <c r="ARU10" s="913"/>
      <c r="ARV10" s="914"/>
      <c r="ARW10" s="914"/>
      <c r="ARX10" s="914"/>
      <c r="ARY10" s="619"/>
      <c r="ARZ10" s="619"/>
      <c r="ASA10" s="723"/>
      <c r="ASB10" s="915"/>
      <c r="ASC10" s="913"/>
      <c r="ASD10" s="914"/>
      <c r="ASE10" s="914"/>
      <c r="ASF10" s="914"/>
      <c r="ASG10" s="619"/>
      <c r="ASH10" s="619"/>
      <c r="ASI10" s="723"/>
      <c r="ASJ10" s="915"/>
      <c r="ASK10" s="913"/>
      <c r="ASL10" s="914"/>
      <c r="ASM10" s="914"/>
      <c r="ASN10" s="914"/>
      <c r="ASO10" s="619"/>
      <c r="ASP10" s="619"/>
      <c r="ASQ10" s="723"/>
      <c r="ASR10" s="915"/>
      <c r="ASS10" s="913"/>
      <c r="AST10" s="914"/>
      <c r="ASU10" s="914"/>
      <c r="ASV10" s="914"/>
      <c r="ASW10" s="619"/>
      <c r="ASX10" s="619"/>
      <c r="ASY10" s="723"/>
      <c r="ASZ10" s="915"/>
      <c r="ATA10" s="913"/>
      <c r="ATB10" s="914"/>
      <c r="ATC10" s="914"/>
      <c r="ATD10" s="914"/>
      <c r="ATE10" s="619"/>
      <c r="ATF10" s="619"/>
      <c r="ATG10" s="723"/>
      <c r="ATH10" s="915"/>
      <c r="ATI10" s="913"/>
      <c r="ATJ10" s="914"/>
      <c r="ATK10" s="914"/>
      <c r="ATL10" s="914"/>
      <c r="ATM10" s="619"/>
      <c r="ATN10" s="619"/>
      <c r="ATO10" s="723"/>
      <c r="ATP10" s="915"/>
      <c r="ATQ10" s="913"/>
      <c r="ATR10" s="914"/>
      <c r="ATS10" s="914"/>
      <c r="ATT10" s="914"/>
      <c r="ATU10" s="619"/>
      <c r="ATV10" s="619"/>
      <c r="ATW10" s="723"/>
      <c r="ATX10" s="915"/>
      <c r="ATY10" s="913"/>
      <c r="ATZ10" s="914"/>
      <c r="AUA10" s="914"/>
      <c r="AUB10" s="914"/>
      <c r="AUC10" s="619"/>
      <c r="AUD10" s="619"/>
      <c r="AUE10" s="723"/>
      <c r="AUF10" s="915"/>
      <c r="AUG10" s="913"/>
      <c r="AUH10" s="914"/>
      <c r="AUI10" s="914"/>
      <c r="AUJ10" s="914"/>
      <c r="AUK10" s="619"/>
      <c r="AUL10" s="619"/>
      <c r="AUM10" s="723"/>
      <c r="AUN10" s="915"/>
      <c r="AUO10" s="913"/>
      <c r="AUP10" s="914"/>
      <c r="AUQ10" s="914"/>
      <c r="AUR10" s="914"/>
      <c r="AUS10" s="619"/>
      <c r="AUT10" s="619"/>
      <c r="AUU10" s="723"/>
      <c r="AUV10" s="915"/>
      <c r="AUW10" s="913"/>
      <c r="AUX10" s="914"/>
      <c r="AUY10" s="914"/>
      <c r="AUZ10" s="914"/>
      <c r="AVA10" s="619"/>
      <c r="AVB10" s="619"/>
      <c r="AVC10" s="723"/>
      <c r="AVD10" s="915"/>
      <c r="AVE10" s="913"/>
      <c r="AVF10" s="914"/>
      <c r="AVG10" s="914"/>
      <c r="AVH10" s="914"/>
      <c r="AVI10" s="619"/>
      <c r="AVJ10" s="619"/>
      <c r="AVK10" s="723"/>
      <c r="AVL10" s="915"/>
      <c r="AVM10" s="913"/>
      <c r="AVN10" s="914"/>
      <c r="AVO10" s="914"/>
      <c r="AVP10" s="914"/>
      <c r="AVQ10" s="619"/>
      <c r="AVR10" s="619"/>
      <c r="AVS10" s="723"/>
      <c r="AVT10" s="915"/>
      <c r="AVU10" s="913"/>
      <c r="AVV10" s="914"/>
      <c r="AVW10" s="914"/>
      <c r="AVX10" s="914"/>
      <c r="AVY10" s="619"/>
      <c r="AVZ10" s="619"/>
      <c r="AWA10" s="723"/>
      <c r="AWB10" s="915"/>
      <c r="AWC10" s="913"/>
      <c r="AWD10" s="914"/>
      <c r="AWE10" s="914"/>
      <c r="AWF10" s="914"/>
      <c r="AWG10" s="619"/>
      <c r="AWH10" s="619"/>
      <c r="AWI10" s="723"/>
      <c r="AWJ10" s="915"/>
      <c r="AWK10" s="913"/>
      <c r="AWL10" s="914"/>
      <c r="AWM10" s="914"/>
      <c r="AWN10" s="914"/>
      <c r="AWO10" s="619"/>
      <c r="AWP10" s="619"/>
      <c r="AWQ10" s="723"/>
      <c r="AWR10" s="915"/>
      <c r="AWS10" s="913"/>
      <c r="AWT10" s="914"/>
      <c r="AWU10" s="914"/>
      <c r="AWV10" s="914"/>
      <c r="AWW10" s="619"/>
      <c r="AWX10" s="619"/>
      <c r="AWY10" s="723"/>
      <c r="AWZ10" s="915"/>
      <c r="AXA10" s="913"/>
      <c r="AXB10" s="914"/>
      <c r="AXC10" s="914"/>
      <c r="AXD10" s="914"/>
      <c r="AXE10" s="619"/>
      <c r="AXF10" s="619"/>
      <c r="AXG10" s="723"/>
      <c r="AXH10" s="915"/>
      <c r="AXI10" s="913"/>
      <c r="AXJ10" s="914"/>
      <c r="AXK10" s="914"/>
      <c r="AXL10" s="914"/>
      <c r="AXM10" s="619"/>
      <c r="AXN10" s="619"/>
      <c r="AXO10" s="723"/>
      <c r="AXP10" s="915"/>
      <c r="AXQ10" s="913"/>
      <c r="AXR10" s="914"/>
      <c r="AXS10" s="914"/>
      <c r="AXT10" s="914"/>
      <c r="AXU10" s="619"/>
      <c r="AXV10" s="619"/>
      <c r="AXW10" s="723"/>
      <c r="AXX10" s="915"/>
      <c r="AXY10" s="913"/>
      <c r="AXZ10" s="914"/>
      <c r="AYA10" s="914"/>
      <c r="AYB10" s="914"/>
      <c r="AYC10" s="619"/>
      <c r="AYD10" s="619"/>
      <c r="AYE10" s="723"/>
      <c r="AYF10" s="915"/>
      <c r="AYG10" s="913"/>
      <c r="AYH10" s="914"/>
      <c r="AYI10" s="914"/>
      <c r="AYJ10" s="914"/>
      <c r="AYK10" s="619"/>
      <c r="AYL10" s="619"/>
      <c r="AYM10" s="723"/>
      <c r="AYN10" s="915"/>
      <c r="AYO10" s="913"/>
      <c r="AYP10" s="914"/>
      <c r="AYQ10" s="914"/>
      <c r="AYR10" s="914"/>
      <c r="AYS10" s="619"/>
      <c r="AYT10" s="619"/>
      <c r="AYU10" s="723"/>
      <c r="AYV10" s="915"/>
      <c r="AYW10" s="913"/>
      <c r="AYX10" s="914"/>
      <c r="AYY10" s="914"/>
      <c r="AYZ10" s="914"/>
      <c r="AZA10" s="619"/>
      <c r="AZB10" s="619"/>
      <c r="AZC10" s="723"/>
      <c r="AZD10" s="915"/>
      <c r="AZE10" s="913"/>
      <c r="AZF10" s="914"/>
      <c r="AZG10" s="914"/>
      <c r="AZH10" s="914"/>
      <c r="AZI10" s="619"/>
      <c r="AZJ10" s="619"/>
      <c r="AZK10" s="723"/>
      <c r="AZL10" s="915"/>
      <c r="AZM10" s="913"/>
      <c r="AZN10" s="914"/>
      <c r="AZO10" s="914"/>
      <c r="AZP10" s="914"/>
      <c r="AZQ10" s="619"/>
      <c r="AZR10" s="619"/>
      <c r="AZS10" s="723"/>
      <c r="AZT10" s="915"/>
      <c r="AZU10" s="913"/>
      <c r="AZV10" s="914"/>
      <c r="AZW10" s="914"/>
      <c r="AZX10" s="914"/>
      <c r="AZY10" s="619"/>
      <c r="AZZ10" s="619"/>
      <c r="BAA10" s="723"/>
      <c r="BAB10" s="915"/>
      <c r="BAC10" s="913"/>
      <c r="BAD10" s="914"/>
      <c r="BAE10" s="914"/>
      <c r="BAF10" s="914"/>
      <c r="BAG10" s="619"/>
      <c r="BAH10" s="619"/>
      <c r="BAI10" s="723"/>
      <c r="BAJ10" s="915"/>
      <c r="BAK10" s="913"/>
      <c r="BAL10" s="914"/>
      <c r="BAM10" s="914"/>
      <c r="BAN10" s="914"/>
      <c r="BAO10" s="619"/>
      <c r="BAP10" s="619"/>
      <c r="BAQ10" s="723"/>
      <c r="BAR10" s="915"/>
      <c r="BAS10" s="913"/>
      <c r="BAT10" s="914"/>
      <c r="BAU10" s="914"/>
      <c r="BAV10" s="914"/>
      <c r="BAW10" s="619"/>
      <c r="BAX10" s="619"/>
      <c r="BAY10" s="723"/>
      <c r="BAZ10" s="915"/>
      <c r="BBA10" s="913"/>
      <c r="BBB10" s="914"/>
      <c r="BBC10" s="914"/>
      <c r="BBD10" s="914"/>
      <c r="BBE10" s="619"/>
      <c r="BBF10" s="619"/>
      <c r="BBG10" s="723"/>
      <c r="BBH10" s="915"/>
      <c r="BBI10" s="913"/>
      <c r="BBJ10" s="914"/>
      <c r="BBK10" s="914"/>
      <c r="BBL10" s="914"/>
      <c r="BBM10" s="619"/>
      <c r="BBN10" s="619"/>
      <c r="BBO10" s="723"/>
      <c r="BBP10" s="915"/>
      <c r="BBQ10" s="913"/>
      <c r="BBR10" s="914"/>
      <c r="BBS10" s="914"/>
      <c r="BBT10" s="914"/>
      <c r="BBU10" s="619"/>
      <c r="BBV10" s="619"/>
      <c r="BBW10" s="723"/>
      <c r="BBX10" s="915"/>
      <c r="BBY10" s="913"/>
      <c r="BBZ10" s="914"/>
      <c r="BCA10" s="914"/>
      <c r="BCB10" s="914"/>
      <c r="BCC10" s="619"/>
      <c r="BCD10" s="619"/>
      <c r="BCE10" s="723"/>
      <c r="BCF10" s="915"/>
      <c r="BCG10" s="913"/>
      <c r="BCH10" s="914"/>
      <c r="BCI10" s="914"/>
      <c r="BCJ10" s="914"/>
      <c r="BCK10" s="619"/>
      <c r="BCL10" s="619"/>
      <c r="BCM10" s="723"/>
      <c r="BCN10" s="915"/>
      <c r="BCO10" s="913"/>
      <c r="BCP10" s="914"/>
      <c r="BCQ10" s="914"/>
      <c r="BCR10" s="914"/>
      <c r="BCS10" s="619"/>
      <c r="BCT10" s="619"/>
      <c r="BCU10" s="723"/>
      <c r="BCV10" s="915"/>
      <c r="BCW10" s="913"/>
      <c r="BCX10" s="914"/>
      <c r="BCY10" s="914"/>
      <c r="BCZ10" s="914"/>
      <c r="BDA10" s="619"/>
      <c r="BDB10" s="619"/>
      <c r="BDC10" s="723"/>
      <c r="BDD10" s="915"/>
      <c r="BDE10" s="913"/>
      <c r="BDF10" s="914"/>
      <c r="BDG10" s="914"/>
      <c r="BDH10" s="914"/>
      <c r="BDI10" s="619"/>
      <c r="BDJ10" s="619"/>
      <c r="BDK10" s="723"/>
      <c r="BDL10" s="915"/>
      <c r="BDM10" s="913"/>
      <c r="BDN10" s="914"/>
      <c r="BDO10" s="914"/>
      <c r="BDP10" s="914"/>
      <c r="BDQ10" s="619"/>
      <c r="BDR10" s="619"/>
      <c r="BDS10" s="723"/>
      <c r="BDT10" s="915"/>
      <c r="BDU10" s="913"/>
      <c r="BDV10" s="914"/>
      <c r="BDW10" s="914"/>
      <c r="BDX10" s="914"/>
      <c r="BDY10" s="619"/>
      <c r="BDZ10" s="619"/>
      <c r="BEA10" s="723"/>
      <c r="BEB10" s="915"/>
      <c r="BEC10" s="913"/>
      <c r="BED10" s="914"/>
      <c r="BEE10" s="914"/>
      <c r="BEF10" s="914"/>
      <c r="BEG10" s="619"/>
      <c r="BEH10" s="619"/>
      <c r="BEI10" s="723"/>
      <c r="BEJ10" s="915"/>
      <c r="BEK10" s="913"/>
      <c r="BEL10" s="914"/>
      <c r="BEM10" s="914"/>
      <c r="BEN10" s="914"/>
      <c r="BEO10" s="619"/>
      <c r="BEP10" s="619"/>
      <c r="BEQ10" s="723"/>
      <c r="BER10" s="915"/>
      <c r="BES10" s="913"/>
      <c r="BET10" s="914"/>
      <c r="BEU10" s="914"/>
      <c r="BEV10" s="914"/>
      <c r="BEW10" s="619"/>
      <c r="BEX10" s="619"/>
      <c r="BEY10" s="723"/>
      <c r="BEZ10" s="915"/>
      <c r="BFA10" s="913"/>
      <c r="BFB10" s="914"/>
      <c r="BFC10" s="914"/>
      <c r="BFD10" s="914"/>
      <c r="BFE10" s="619"/>
      <c r="BFF10" s="619"/>
      <c r="BFG10" s="723"/>
      <c r="BFH10" s="915"/>
      <c r="BFI10" s="913"/>
      <c r="BFJ10" s="914"/>
      <c r="BFK10" s="914"/>
      <c r="BFL10" s="914"/>
      <c r="BFM10" s="619"/>
      <c r="BFN10" s="619"/>
      <c r="BFO10" s="723"/>
      <c r="BFP10" s="915"/>
      <c r="BFQ10" s="913"/>
      <c r="BFR10" s="914"/>
      <c r="BFS10" s="914"/>
      <c r="BFT10" s="914"/>
      <c r="BFU10" s="619"/>
      <c r="BFV10" s="619"/>
      <c r="BFW10" s="723"/>
      <c r="BFX10" s="915"/>
      <c r="BFY10" s="913"/>
      <c r="BFZ10" s="914"/>
      <c r="BGA10" s="914"/>
      <c r="BGB10" s="914"/>
      <c r="BGC10" s="619"/>
      <c r="BGD10" s="619"/>
      <c r="BGE10" s="723"/>
      <c r="BGF10" s="915"/>
      <c r="BGG10" s="913"/>
      <c r="BGH10" s="914"/>
      <c r="BGI10" s="914"/>
      <c r="BGJ10" s="914"/>
      <c r="BGK10" s="619"/>
      <c r="BGL10" s="619"/>
      <c r="BGM10" s="723"/>
      <c r="BGN10" s="915"/>
      <c r="BGO10" s="913"/>
      <c r="BGP10" s="914"/>
      <c r="BGQ10" s="914"/>
      <c r="BGR10" s="914"/>
      <c r="BGS10" s="619"/>
      <c r="BGT10" s="619"/>
      <c r="BGU10" s="723"/>
      <c r="BGV10" s="915"/>
      <c r="BGW10" s="913"/>
      <c r="BGX10" s="914"/>
      <c r="BGY10" s="914"/>
      <c r="BGZ10" s="914"/>
      <c r="BHA10" s="619"/>
      <c r="BHB10" s="619"/>
      <c r="BHC10" s="723"/>
      <c r="BHD10" s="915"/>
      <c r="BHE10" s="913"/>
      <c r="BHF10" s="914"/>
      <c r="BHG10" s="914"/>
      <c r="BHH10" s="914"/>
      <c r="BHI10" s="619"/>
      <c r="BHJ10" s="619"/>
      <c r="BHK10" s="723"/>
      <c r="BHL10" s="915"/>
      <c r="BHM10" s="913"/>
      <c r="BHN10" s="914"/>
      <c r="BHO10" s="914"/>
      <c r="BHP10" s="914"/>
      <c r="BHQ10" s="619"/>
      <c r="BHR10" s="619"/>
      <c r="BHS10" s="723"/>
      <c r="BHT10" s="915"/>
      <c r="BHU10" s="913"/>
      <c r="BHV10" s="914"/>
      <c r="BHW10" s="914"/>
      <c r="BHX10" s="914"/>
      <c r="BHY10" s="619"/>
      <c r="BHZ10" s="619"/>
      <c r="BIA10" s="723"/>
      <c r="BIB10" s="915"/>
      <c r="BIC10" s="913"/>
      <c r="BID10" s="914"/>
      <c r="BIE10" s="914"/>
      <c r="BIF10" s="914"/>
      <c r="BIG10" s="619"/>
      <c r="BIH10" s="619"/>
      <c r="BII10" s="723"/>
      <c r="BIJ10" s="915"/>
      <c r="BIK10" s="913"/>
      <c r="BIL10" s="914"/>
      <c r="BIM10" s="914"/>
      <c r="BIN10" s="914"/>
      <c r="BIO10" s="619"/>
      <c r="BIP10" s="619"/>
      <c r="BIQ10" s="723"/>
      <c r="BIR10" s="915"/>
      <c r="BIS10" s="913"/>
      <c r="BIT10" s="914"/>
      <c r="BIU10" s="914"/>
      <c r="BIV10" s="914"/>
      <c r="BIW10" s="619"/>
      <c r="BIX10" s="619"/>
      <c r="BIY10" s="723"/>
      <c r="BIZ10" s="915"/>
      <c r="BJA10" s="913"/>
      <c r="BJB10" s="914"/>
      <c r="BJC10" s="914"/>
      <c r="BJD10" s="914"/>
      <c r="BJE10" s="619"/>
      <c r="BJF10" s="619"/>
      <c r="BJG10" s="723"/>
      <c r="BJH10" s="915"/>
      <c r="BJI10" s="913"/>
      <c r="BJJ10" s="914"/>
      <c r="BJK10" s="914"/>
      <c r="BJL10" s="914"/>
      <c r="BJM10" s="619"/>
      <c r="BJN10" s="619"/>
      <c r="BJO10" s="723"/>
      <c r="BJP10" s="915"/>
      <c r="BJQ10" s="913"/>
      <c r="BJR10" s="914"/>
      <c r="BJS10" s="914"/>
      <c r="BJT10" s="914"/>
      <c r="BJU10" s="619"/>
      <c r="BJV10" s="619"/>
      <c r="BJW10" s="723"/>
      <c r="BJX10" s="915"/>
      <c r="BJY10" s="913"/>
      <c r="BJZ10" s="914"/>
      <c r="BKA10" s="914"/>
      <c r="BKB10" s="914"/>
      <c r="BKC10" s="619"/>
      <c r="BKD10" s="619"/>
      <c r="BKE10" s="723"/>
      <c r="BKF10" s="915"/>
      <c r="BKG10" s="913"/>
      <c r="BKH10" s="914"/>
      <c r="BKI10" s="914"/>
      <c r="BKJ10" s="914"/>
      <c r="BKK10" s="619"/>
      <c r="BKL10" s="619"/>
      <c r="BKM10" s="723"/>
      <c r="BKN10" s="915"/>
      <c r="BKO10" s="913"/>
      <c r="BKP10" s="914"/>
      <c r="BKQ10" s="914"/>
      <c r="BKR10" s="914"/>
      <c r="BKS10" s="619"/>
      <c r="BKT10" s="619"/>
      <c r="BKU10" s="723"/>
      <c r="BKV10" s="915"/>
      <c r="BKW10" s="913"/>
      <c r="BKX10" s="914"/>
      <c r="BKY10" s="914"/>
      <c r="BKZ10" s="914"/>
      <c r="BLA10" s="619"/>
      <c r="BLB10" s="619"/>
      <c r="BLC10" s="723"/>
      <c r="BLD10" s="915"/>
      <c r="BLE10" s="913"/>
      <c r="BLF10" s="914"/>
      <c r="BLG10" s="914"/>
      <c r="BLH10" s="914"/>
      <c r="BLI10" s="619"/>
      <c r="BLJ10" s="619"/>
      <c r="BLK10" s="723"/>
      <c r="BLL10" s="915"/>
      <c r="BLM10" s="913"/>
      <c r="BLN10" s="914"/>
      <c r="BLO10" s="914"/>
      <c r="BLP10" s="914"/>
      <c r="BLQ10" s="619"/>
      <c r="BLR10" s="619"/>
      <c r="BLS10" s="723"/>
      <c r="BLT10" s="915"/>
      <c r="BLU10" s="913"/>
      <c r="BLV10" s="914"/>
      <c r="BLW10" s="914"/>
      <c r="BLX10" s="914"/>
      <c r="BLY10" s="619"/>
      <c r="BLZ10" s="619"/>
      <c r="BMA10" s="723"/>
      <c r="BMB10" s="915"/>
      <c r="BMC10" s="913"/>
      <c r="BMD10" s="914"/>
      <c r="BME10" s="914"/>
      <c r="BMF10" s="914"/>
      <c r="BMG10" s="619"/>
      <c r="BMH10" s="619"/>
      <c r="BMI10" s="723"/>
      <c r="BMJ10" s="915"/>
      <c r="BMK10" s="913"/>
      <c r="BML10" s="914"/>
      <c r="BMM10" s="914"/>
      <c r="BMN10" s="914"/>
      <c r="BMO10" s="619"/>
      <c r="BMP10" s="619"/>
      <c r="BMQ10" s="723"/>
      <c r="BMR10" s="915"/>
      <c r="BMS10" s="913"/>
      <c r="BMT10" s="914"/>
      <c r="BMU10" s="914"/>
      <c r="BMV10" s="914"/>
      <c r="BMW10" s="619"/>
      <c r="BMX10" s="619"/>
      <c r="BMY10" s="723"/>
      <c r="BMZ10" s="915"/>
      <c r="BNA10" s="913"/>
      <c r="BNB10" s="914"/>
      <c r="BNC10" s="914"/>
      <c r="BND10" s="914"/>
      <c r="BNE10" s="619"/>
      <c r="BNF10" s="619"/>
      <c r="BNG10" s="723"/>
      <c r="BNH10" s="915"/>
      <c r="BNI10" s="913"/>
      <c r="BNJ10" s="914"/>
      <c r="BNK10" s="914"/>
      <c r="BNL10" s="914"/>
      <c r="BNM10" s="619"/>
      <c r="BNN10" s="619"/>
      <c r="BNO10" s="723"/>
      <c r="BNP10" s="915"/>
      <c r="BNQ10" s="913"/>
      <c r="BNR10" s="914"/>
      <c r="BNS10" s="914"/>
      <c r="BNT10" s="914"/>
      <c r="BNU10" s="619"/>
      <c r="BNV10" s="619"/>
      <c r="BNW10" s="723"/>
      <c r="BNX10" s="915"/>
      <c r="BNY10" s="913"/>
      <c r="BNZ10" s="914"/>
      <c r="BOA10" s="914"/>
      <c r="BOB10" s="914"/>
      <c r="BOC10" s="619"/>
      <c r="BOD10" s="619"/>
      <c r="BOE10" s="723"/>
      <c r="BOF10" s="915"/>
      <c r="BOG10" s="913"/>
      <c r="BOH10" s="914"/>
      <c r="BOI10" s="914"/>
      <c r="BOJ10" s="914"/>
      <c r="BOK10" s="619"/>
      <c r="BOL10" s="619"/>
      <c r="BOM10" s="723"/>
      <c r="BON10" s="915"/>
      <c r="BOO10" s="913"/>
      <c r="BOP10" s="914"/>
      <c r="BOQ10" s="914"/>
      <c r="BOR10" s="914"/>
      <c r="BOS10" s="619"/>
      <c r="BOT10" s="619"/>
      <c r="BOU10" s="723"/>
      <c r="BOV10" s="915"/>
      <c r="BOW10" s="913"/>
      <c r="BOX10" s="914"/>
      <c r="BOY10" s="914"/>
      <c r="BOZ10" s="914"/>
      <c r="BPA10" s="619"/>
      <c r="BPB10" s="619"/>
      <c r="BPC10" s="723"/>
      <c r="BPD10" s="915"/>
      <c r="BPE10" s="913"/>
      <c r="BPF10" s="914"/>
      <c r="BPG10" s="914"/>
      <c r="BPH10" s="914"/>
      <c r="BPI10" s="619"/>
      <c r="BPJ10" s="619"/>
      <c r="BPK10" s="723"/>
      <c r="BPL10" s="915"/>
      <c r="BPM10" s="913"/>
      <c r="BPN10" s="914"/>
      <c r="BPO10" s="914"/>
      <c r="BPP10" s="914"/>
      <c r="BPQ10" s="619"/>
      <c r="BPR10" s="619"/>
      <c r="BPS10" s="723"/>
      <c r="BPT10" s="915"/>
      <c r="BPU10" s="913"/>
      <c r="BPV10" s="914"/>
      <c r="BPW10" s="914"/>
      <c r="BPX10" s="914"/>
      <c r="BPY10" s="619"/>
      <c r="BPZ10" s="619"/>
      <c r="BQA10" s="723"/>
      <c r="BQB10" s="915"/>
      <c r="BQC10" s="913"/>
      <c r="BQD10" s="914"/>
      <c r="BQE10" s="914"/>
      <c r="BQF10" s="914"/>
      <c r="BQG10" s="619"/>
      <c r="BQH10" s="619"/>
      <c r="BQI10" s="723"/>
      <c r="BQJ10" s="915"/>
      <c r="BQK10" s="913"/>
      <c r="BQL10" s="914"/>
      <c r="BQM10" s="914"/>
      <c r="BQN10" s="914"/>
      <c r="BQO10" s="619"/>
      <c r="BQP10" s="619"/>
      <c r="BQQ10" s="723"/>
      <c r="BQR10" s="915"/>
      <c r="BQS10" s="913"/>
      <c r="BQT10" s="914"/>
      <c r="BQU10" s="914"/>
      <c r="BQV10" s="914"/>
      <c r="BQW10" s="619"/>
      <c r="BQX10" s="619"/>
      <c r="BQY10" s="723"/>
      <c r="BQZ10" s="915"/>
      <c r="BRA10" s="913"/>
      <c r="BRB10" s="914"/>
      <c r="BRC10" s="914"/>
      <c r="BRD10" s="914"/>
      <c r="BRE10" s="619"/>
      <c r="BRF10" s="619"/>
      <c r="BRG10" s="723"/>
      <c r="BRH10" s="915"/>
      <c r="BRI10" s="913"/>
      <c r="BRJ10" s="914"/>
      <c r="BRK10" s="914"/>
      <c r="BRL10" s="914"/>
      <c r="BRM10" s="619"/>
      <c r="BRN10" s="619"/>
      <c r="BRO10" s="723"/>
      <c r="BRP10" s="915"/>
      <c r="BRQ10" s="913"/>
      <c r="BRR10" s="914"/>
      <c r="BRS10" s="914"/>
      <c r="BRT10" s="914"/>
      <c r="BRU10" s="619"/>
      <c r="BRV10" s="619"/>
      <c r="BRW10" s="723"/>
      <c r="BRX10" s="915"/>
      <c r="BRY10" s="913"/>
      <c r="BRZ10" s="914"/>
      <c r="BSA10" s="914"/>
      <c r="BSB10" s="914"/>
      <c r="BSC10" s="619"/>
      <c r="BSD10" s="619"/>
      <c r="BSE10" s="723"/>
      <c r="BSF10" s="915"/>
      <c r="BSG10" s="913"/>
      <c r="BSH10" s="914"/>
      <c r="BSI10" s="914"/>
      <c r="BSJ10" s="914"/>
      <c r="BSK10" s="619"/>
      <c r="BSL10" s="619"/>
      <c r="BSM10" s="723"/>
      <c r="BSN10" s="915"/>
      <c r="BSO10" s="913"/>
      <c r="BSP10" s="914"/>
      <c r="BSQ10" s="914"/>
      <c r="BSR10" s="914"/>
      <c r="BSS10" s="619"/>
      <c r="BST10" s="619"/>
      <c r="BSU10" s="723"/>
      <c r="BSV10" s="915"/>
      <c r="BSW10" s="913"/>
      <c r="BSX10" s="914"/>
      <c r="BSY10" s="914"/>
      <c r="BSZ10" s="914"/>
      <c r="BTA10" s="619"/>
      <c r="BTB10" s="619"/>
      <c r="BTC10" s="723"/>
      <c r="BTD10" s="915"/>
      <c r="BTE10" s="913"/>
      <c r="BTF10" s="914"/>
      <c r="BTG10" s="914"/>
      <c r="BTH10" s="914"/>
      <c r="BTI10" s="619"/>
      <c r="BTJ10" s="619"/>
      <c r="BTK10" s="723"/>
      <c r="BTL10" s="915"/>
      <c r="BTM10" s="913"/>
      <c r="BTN10" s="914"/>
      <c r="BTO10" s="914"/>
      <c r="BTP10" s="914"/>
      <c r="BTQ10" s="619"/>
      <c r="BTR10" s="619"/>
      <c r="BTS10" s="723"/>
      <c r="BTT10" s="915"/>
      <c r="BTU10" s="913"/>
      <c r="BTV10" s="914"/>
      <c r="BTW10" s="914"/>
      <c r="BTX10" s="914"/>
      <c r="BTY10" s="619"/>
      <c r="BTZ10" s="619"/>
      <c r="BUA10" s="723"/>
      <c r="BUB10" s="915"/>
      <c r="BUC10" s="913"/>
      <c r="BUD10" s="914"/>
      <c r="BUE10" s="914"/>
      <c r="BUF10" s="914"/>
      <c r="BUG10" s="619"/>
      <c r="BUH10" s="619"/>
      <c r="BUI10" s="723"/>
      <c r="BUJ10" s="915"/>
      <c r="BUK10" s="913"/>
      <c r="BUL10" s="914"/>
      <c r="BUM10" s="914"/>
      <c r="BUN10" s="914"/>
      <c r="BUO10" s="619"/>
      <c r="BUP10" s="619"/>
      <c r="BUQ10" s="723"/>
      <c r="BUR10" s="915"/>
      <c r="BUS10" s="913"/>
      <c r="BUT10" s="914"/>
      <c r="BUU10" s="914"/>
      <c r="BUV10" s="914"/>
      <c r="BUW10" s="619"/>
      <c r="BUX10" s="619"/>
      <c r="BUY10" s="723"/>
      <c r="BUZ10" s="915"/>
      <c r="BVA10" s="913"/>
      <c r="BVB10" s="914"/>
      <c r="BVC10" s="914"/>
      <c r="BVD10" s="914"/>
      <c r="BVE10" s="619"/>
      <c r="BVF10" s="619"/>
      <c r="BVG10" s="723"/>
      <c r="BVH10" s="915"/>
      <c r="BVI10" s="913"/>
      <c r="BVJ10" s="914"/>
      <c r="BVK10" s="914"/>
      <c r="BVL10" s="914"/>
      <c r="BVM10" s="619"/>
      <c r="BVN10" s="619"/>
      <c r="BVO10" s="723"/>
      <c r="BVP10" s="915"/>
      <c r="BVQ10" s="913"/>
      <c r="BVR10" s="914"/>
      <c r="BVS10" s="914"/>
      <c r="BVT10" s="914"/>
      <c r="BVU10" s="619"/>
      <c r="BVV10" s="619"/>
      <c r="BVW10" s="723"/>
      <c r="BVX10" s="915"/>
      <c r="BVY10" s="913"/>
      <c r="BVZ10" s="914"/>
      <c r="BWA10" s="914"/>
      <c r="BWB10" s="914"/>
      <c r="BWC10" s="619"/>
      <c r="BWD10" s="619"/>
      <c r="BWE10" s="723"/>
      <c r="BWF10" s="915"/>
      <c r="BWG10" s="913"/>
      <c r="BWH10" s="914"/>
      <c r="BWI10" s="914"/>
      <c r="BWJ10" s="914"/>
      <c r="BWK10" s="619"/>
      <c r="BWL10" s="619"/>
      <c r="BWM10" s="723"/>
      <c r="BWN10" s="915"/>
      <c r="BWO10" s="913"/>
      <c r="BWP10" s="914"/>
      <c r="BWQ10" s="914"/>
      <c r="BWR10" s="914"/>
      <c r="BWS10" s="619"/>
      <c r="BWT10" s="619"/>
      <c r="BWU10" s="723"/>
      <c r="BWV10" s="915"/>
      <c r="BWW10" s="913"/>
      <c r="BWX10" s="914"/>
      <c r="BWY10" s="914"/>
      <c r="BWZ10" s="914"/>
      <c r="BXA10" s="619"/>
      <c r="BXB10" s="619"/>
      <c r="BXC10" s="723"/>
      <c r="BXD10" s="915"/>
      <c r="BXE10" s="913"/>
      <c r="BXF10" s="914"/>
      <c r="BXG10" s="914"/>
      <c r="BXH10" s="914"/>
      <c r="BXI10" s="619"/>
      <c r="BXJ10" s="619"/>
      <c r="BXK10" s="723"/>
      <c r="BXL10" s="915"/>
      <c r="BXM10" s="913"/>
      <c r="BXN10" s="914"/>
      <c r="BXO10" s="914"/>
      <c r="BXP10" s="914"/>
      <c r="BXQ10" s="619"/>
      <c r="BXR10" s="619"/>
      <c r="BXS10" s="723"/>
      <c r="BXT10" s="915"/>
      <c r="BXU10" s="913"/>
      <c r="BXV10" s="914"/>
      <c r="BXW10" s="914"/>
      <c r="BXX10" s="914"/>
      <c r="BXY10" s="619"/>
      <c r="BXZ10" s="619"/>
      <c r="BYA10" s="723"/>
      <c r="BYB10" s="915"/>
      <c r="BYC10" s="913"/>
      <c r="BYD10" s="914"/>
      <c r="BYE10" s="914"/>
      <c r="BYF10" s="914"/>
      <c r="BYG10" s="619"/>
      <c r="BYH10" s="619"/>
      <c r="BYI10" s="723"/>
      <c r="BYJ10" s="915"/>
      <c r="BYK10" s="913"/>
      <c r="BYL10" s="914"/>
      <c r="BYM10" s="914"/>
      <c r="BYN10" s="914"/>
      <c r="BYO10" s="619"/>
      <c r="BYP10" s="619"/>
      <c r="BYQ10" s="723"/>
      <c r="BYR10" s="915"/>
      <c r="BYS10" s="913"/>
      <c r="BYT10" s="914"/>
      <c r="BYU10" s="914"/>
      <c r="BYV10" s="914"/>
      <c r="BYW10" s="619"/>
      <c r="BYX10" s="619"/>
      <c r="BYY10" s="723"/>
      <c r="BYZ10" s="915"/>
      <c r="BZA10" s="913"/>
      <c r="BZB10" s="914"/>
      <c r="BZC10" s="914"/>
      <c r="BZD10" s="914"/>
      <c r="BZE10" s="619"/>
      <c r="BZF10" s="619"/>
      <c r="BZG10" s="723"/>
      <c r="BZH10" s="915"/>
      <c r="BZI10" s="913"/>
      <c r="BZJ10" s="914"/>
      <c r="BZK10" s="914"/>
      <c r="BZL10" s="914"/>
      <c r="BZM10" s="619"/>
      <c r="BZN10" s="619"/>
      <c r="BZO10" s="723"/>
      <c r="BZP10" s="915"/>
      <c r="BZQ10" s="913"/>
      <c r="BZR10" s="914"/>
      <c r="BZS10" s="914"/>
      <c r="BZT10" s="914"/>
      <c r="BZU10" s="619"/>
      <c r="BZV10" s="619"/>
      <c r="BZW10" s="723"/>
      <c r="BZX10" s="915"/>
      <c r="BZY10" s="913"/>
      <c r="BZZ10" s="914"/>
      <c r="CAA10" s="914"/>
      <c r="CAB10" s="914"/>
      <c r="CAC10" s="619"/>
      <c r="CAD10" s="619"/>
      <c r="CAE10" s="723"/>
      <c r="CAF10" s="915"/>
      <c r="CAG10" s="913"/>
      <c r="CAH10" s="914"/>
      <c r="CAI10" s="914"/>
      <c r="CAJ10" s="914"/>
      <c r="CAK10" s="619"/>
      <c r="CAL10" s="619"/>
      <c r="CAM10" s="723"/>
      <c r="CAN10" s="915"/>
      <c r="CAO10" s="913"/>
      <c r="CAP10" s="914"/>
      <c r="CAQ10" s="914"/>
      <c r="CAR10" s="914"/>
      <c r="CAS10" s="619"/>
      <c r="CAT10" s="619"/>
      <c r="CAU10" s="723"/>
      <c r="CAV10" s="915"/>
      <c r="CAW10" s="913"/>
      <c r="CAX10" s="914"/>
      <c r="CAY10" s="914"/>
      <c r="CAZ10" s="914"/>
      <c r="CBA10" s="619"/>
      <c r="CBB10" s="619"/>
      <c r="CBC10" s="723"/>
      <c r="CBD10" s="915"/>
      <c r="CBE10" s="913"/>
      <c r="CBF10" s="914"/>
      <c r="CBG10" s="914"/>
      <c r="CBH10" s="914"/>
      <c r="CBI10" s="619"/>
      <c r="CBJ10" s="619"/>
      <c r="CBK10" s="723"/>
      <c r="CBL10" s="915"/>
      <c r="CBM10" s="913"/>
      <c r="CBN10" s="914"/>
      <c r="CBO10" s="914"/>
      <c r="CBP10" s="914"/>
      <c r="CBQ10" s="619"/>
      <c r="CBR10" s="619"/>
      <c r="CBS10" s="723"/>
      <c r="CBT10" s="915"/>
      <c r="CBU10" s="913"/>
      <c r="CBV10" s="914"/>
      <c r="CBW10" s="914"/>
      <c r="CBX10" s="914"/>
      <c r="CBY10" s="619"/>
      <c r="CBZ10" s="619"/>
      <c r="CCA10" s="723"/>
      <c r="CCB10" s="915"/>
      <c r="CCC10" s="913"/>
      <c r="CCD10" s="914"/>
      <c r="CCE10" s="914"/>
      <c r="CCF10" s="914"/>
      <c r="CCG10" s="619"/>
      <c r="CCH10" s="619"/>
      <c r="CCI10" s="723"/>
      <c r="CCJ10" s="915"/>
      <c r="CCK10" s="913"/>
      <c r="CCL10" s="914"/>
      <c r="CCM10" s="914"/>
      <c r="CCN10" s="914"/>
      <c r="CCO10" s="619"/>
      <c r="CCP10" s="619"/>
      <c r="CCQ10" s="723"/>
      <c r="CCR10" s="915"/>
      <c r="CCS10" s="913"/>
      <c r="CCT10" s="914"/>
      <c r="CCU10" s="914"/>
      <c r="CCV10" s="914"/>
      <c r="CCW10" s="619"/>
      <c r="CCX10" s="619"/>
      <c r="CCY10" s="723"/>
      <c r="CCZ10" s="915"/>
      <c r="CDA10" s="913"/>
      <c r="CDB10" s="914"/>
      <c r="CDC10" s="914"/>
      <c r="CDD10" s="914"/>
      <c r="CDE10" s="619"/>
      <c r="CDF10" s="619"/>
      <c r="CDG10" s="723"/>
      <c r="CDH10" s="915"/>
      <c r="CDI10" s="913"/>
      <c r="CDJ10" s="914"/>
      <c r="CDK10" s="914"/>
      <c r="CDL10" s="914"/>
      <c r="CDM10" s="619"/>
      <c r="CDN10" s="619"/>
      <c r="CDO10" s="723"/>
      <c r="CDP10" s="915"/>
      <c r="CDQ10" s="913"/>
      <c r="CDR10" s="914"/>
      <c r="CDS10" s="914"/>
      <c r="CDT10" s="914"/>
      <c r="CDU10" s="619"/>
      <c r="CDV10" s="619"/>
      <c r="CDW10" s="723"/>
      <c r="CDX10" s="915"/>
      <c r="CDY10" s="913"/>
      <c r="CDZ10" s="914"/>
      <c r="CEA10" s="914"/>
      <c r="CEB10" s="914"/>
      <c r="CEC10" s="619"/>
      <c r="CED10" s="619"/>
      <c r="CEE10" s="723"/>
      <c r="CEF10" s="915"/>
      <c r="CEG10" s="913"/>
      <c r="CEH10" s="914"/>
      <c r="CEI10" s="914"/>
      <c r="CEJ10" s="914"/>
      <c r="CEK10" s="619"/>
      <c r="CEL10" s="619"/>
      <c r="CEM10" s="723"/>
      <c r="CEN10" s="915"/>
      <c r="CEO10" s="913"/>
      <c r="CEP10" s="914"/>
      <c r="CEQ10" s="914"/>
      <c r="CER10" s="914"/>
      <c r="CES10" s="619"/>
      <c r="CET10" s="619"/>
      <c r="CEU10" s="723"/>
      <c r="CEV10" s="915"/>
      <c r="CEW10" s="913"/>
      <c r="CEX10" s="914"/>
      <c r="CEY10" s="914"/>
      <c r="CEZ10" s="914"/>
      <c r="CFA10" s="619"/>
      <c r="CFB10" s="619"/>
      <c r="CFC10" s="723"/>
      <c r="CFD10" s="915"/>
      <c r="CFE10" s="913"/>
      <c r="CFF10" s="914"/>
      <c r="CFG10" s="914"/>
      <c r="CFH10" s="914"/>
      <c r="CFI10" s="619"/>
      <c r="CFJ10" s="619"/>
      <c r="CFK10" s="723"/>
      <c r="CFL10" s="915"/>
      <c r="CFM10" s="913"/>
      <c r="CFN10" s="914"/>
      <c r="CFO10" s="914"/>
      <c r="CFP10" s="914"/>
      <c r="CFQ10" s="619"/>
      <c r="CFR10" s="619"/>
      <c r="CFS10" s="723"/>
      <c r="CFT10" s="915"/>
      <c r="CFU10" s="913"/>
      <c r="CFV10" s="914"/>
      <c r="CFW10" s="914"/>
      <c r="CFX10" s="914"/>
      <c r="CFY10" s="619"/>
      <c r="CFZ10" s="619"/>
      <c r="CGA10" s="723"/>
      <c r="CGB10" s="915"/>
      <c r="CGC10" s="913"/>
      <c r="CGD10" s="914"/>
      <c r="CGE10" s="914"/>
      <c r="CGF10" s="914"/>
      <c r="CGG10" s="619"/>
      <c r="CGH10" s="619"/>
      <c r="CGI10" s="723"/>
      <c r="CGJ10" s="915"/>
      <c r="CGK10" s="913"/>
      <c r="CGL10" s="914"/>
      <c r="CGM10" s="914"/>
      <c r="CGN10" s="914"/>
      <c r="CGO10" s="619"/>
      <c r="CGP10" s="619"/>
      <c r="CGQ10" s="723"/>
      <c r="CGR10" s="915"/>
      <c r="CGS10" s="913"/>
      <c r="CGT10" s="914"/>
      <c r="CGU10" s="914"/>
      <c r="CGV10" s="914"/>
      <c r="CGW10" s="619"/>
      <c r="CGX10" s="619"/>
      <c r="CGY10" s="723"/>
      <c r="CGZ10" s="915"/>
      <c r="CHA10" s="913"/>
      <c r="CHB10" s="914"/>
      <c r="CHC10" s="914"/>
      <c r="CHD10" s="914"/>
      <c r="CHE10" s="619"/>
      <c r="CHF10" s="619"/>
      <c r="CHG10" s="723"/>
      <c r="CHH10" s="915"/>
      <c r="CHI10" s="913"/>
      <c r="CHJ10" s="914"/>
      <c r="CHK10" s="914"/>
      <c r="CHL10" s="914"/>
      <c r="CHM10" s="619"/>
      <c r="CHN10" s="619"/>
      <c r="CHO10" s="723"/>
      <c r="CHP10" s="915"/>
      <c r="CHQ10" s="913"/>
      <c r="CHR10" s="914"/>
      <c r="CHS10" s="914"/>
      <c r="CHT10" s="914"/>
      <c r="CHU10" s="619"/>
      <c r="CHV10" s="619"/>
      <c r="CHW10" s="723"/>
      <c r="CHX10" s="915"/>
      <c r="CHY10" s="913"/>
      <c r="CHZ10" s="914"/>
      <c r="CIA10" s="914"/>
      <c r="CIB10" s="914"/>
      <c r="CIC10" s="619"/>
      <c r="CID10" s="619"/>
      <c r="CIE10" s="723"/>
      <c r="CIF10" s="915"/>
      <c r="CIG10" s="913"/>
      <c r="CIH10" s="914"/>
      <c r="CII10" s="914"/>
      <c r="CIJ10" s="914"/>
      <c r="CIK10" s="619"/>
      <c r="CIL10" s="619"/>
      <c r="CIM10" s="723"/>
      <c r="CIN10" s="915"/>
      <c r="CIO10" s="913"/>
      <c r="CIP10" s="914"/>
      <c r="CIQ10" s="914"/>
      <c r="CIR10" s="914"/>
      <c r="CIS10" s="619"/>
      <c r="CIT10" s="619"/>
      <c r="CIU10" s="723"/>
      <c r="CIV10" s="915"/>
      <c r="CIW10" s="913"/>
      <c r="CIX10" s="914"/>
      <c r="CIY10" s="914"/>
      <c r="CIZ10" s="914"/>
      <c r="CJA10" s="619"/>
      <c r="CJB10" s="619"/>
      <c r="CJC10" s="723"/>
      <c r="CJD10" s="915"/>
      <c r="CJE10" s="913"/>
      <c r="CJF10" s="914"/>
      <c r="CJG10" s="914"/>
      <c r="CJH10" s="914"/>
      <c r="CJI10" s="619"/>
      <c r="CJJ10" s="619"/>
      <c r="CJK10" s="723"/>
      <c r="CJL10" s="915"/>
      <c r="CJM10" s="913"/>
      <c r="CJN10" s="914"/>
      <c r="CJO10" s="914"/>
      <c r="CJP10" s="914"/>
      <c r="CJQ10" s="619"/>
      <c r="CJR10" s="619"/>
      <c r="CJS10" s="723"/>
      <c r="CJT10" s="915"/>
      <c r="CJU10" s="913"/>
      <c r="CJV10" s="914"/>
      <c r="CJW10" s="914"/>
      <c r="CJX10" s="914"/>
      <c r="CJY10" s="619"/>
      <c r="CJZ10" s="619"/>
      <c r="CKA10" s="723"/>
      <c r="CKB10" s="915"/>
      <c r="CKC10" s="913"/>
      <c r="CKD10" s="914"/>
      <c r="CKE10" s="914"/>
      <c r="CKF10" s="914"/>
      <c r="CKG10" s="619"/>
      <c r="CKH10" s="619"/>
      <c r="CKI10" s="723"/>
      <c r="CKJ10" s="915"/>
      <c r="CKK10" s="913"/>
      <c r="CKL10" s="914"/>
      <c r="CKM10" s="914"/>
      <c r="CKN10" s="914"/>
      <c r="CKO10" s="619"/>
      <c r="CKP10" s="619"/>
      <c r="CKQ10" s="723"/>
      <c r="CKR10" s="915"/>
      <c r="CKS10" s="913"/>
      <c r="CKT10" s="914"/>
      <c r="CKU10" s="914"/>
      <c r="CKV10" s="914"/>
      <c r="CKW10" s="619"/>
      <c r="CKX10" s="619"/>
      <c r="CKY10" s="723"/>
      <c r="CKZ10" s="915"/>
      <c r="CLA10" s="913"/>
      <c r="CLB10" s="914"/>
      <c r="CLC10" s="914"/>
      <c r="CLD10" s="914"/>
      <c r="CLE10" s="619"/>
      <c r="CLF10" s="619"/>
      <c r="CLG10" s="723"/>
      <c r="CLH10" s="915"/>
      <c r="CLI10" s="913"/>
      <c r="CLJ10" s="914"/>
      <c r="CLK10" s="914"/>
      <c r="CLL10" s="914"/>
      <c r="CLM10" s="619"/>
      <c r="CLN10" s="619"/>
      <c r="CLO10" s="723"/>
      <c r="CLP10" s="915"/>
      <c r="CLQ10" s="913"/>
      <c r="CLR10" s="914"/>
      <c r="CLS10" s="914"/>
      <c r="CLT10" s="914"/>
      <c r="CLU10" s="619"/>
      <c r="CLV10" s="619"/>
      <c r="CLW10" s="723"/>
      <c r="CLX10" s="915"/>
      <c r="CLY10" s="913"/>
      <c r="CLZ10" s="914"/>
      <c r="CMA10" s="914"/>
      <c r="CMB10" s="914"/>
      <c r="CMC10" s="619"/>
      <c r="CMD10" s="619"/>
      <c r="CME10" s="723"/>
      <c r="CMF10" s="915"/>
      <c r="CMG10" s="913"/>
      <c r="CMH10" s="914"/>
      <c r="CMI10" s="914"/>
      <c r="CMJ10" s="914"/>
      <c r="CMK10" s="619"/>
      <c r="CML10" s="619"/>
      <c r="CMM10" s="723"/>
      <c r="CMN10" s="915"/>
      <c r="CMO10" s="913"/>
      <c r="CMP10" s="914"/>
      <c r="CMQ10" s="914"/>
      <c r="CMR10" s="914"/>
      <c r="CMS10" s="619"/>
      <c r="CMT10" s="619"/>
      <c r="CMU10" s="723"/>
      <c r="CMV10" s="915"/>
      <c r="CMW10" s="913"/>
      <c r="CMX10" s="914"/>
      <c r="CMY10" s="914"/>
      <c r="CMZ10" s="914"/>
      <c r="CNA10" s="619"/>
      <c r="CNB10" s="619"/>
      <c r="CNC10" s="723"/>
      <c r="CND10" s="915"/>
      <c r="CNE10" s="913"/>
      <c r="CNF10" s="914"/>
      <c r="CNG10" s="914"/>
      <c r="CNH10" s="914"/>
      <c r="CNI10" s="619"/>
      <c r="CNJ10" s="619"/>
      <c r="CNK10" s="723"/>
      <c r="CNL10" s="915"/>
      <c r="CNM10" s="913"/>
      <c r="CNN10" s="914"/>
      <c r="CNO10" s="914"/>
      <c r="CNP10" s="914"/>
      <c r="CNQ10" s="619"/>
      <c r="CNR10" s="619"/>
      <c r="CNS10" s="723"/>
      <c r="CNT10" s="915"/>
      <c r="CNU10" s="913"/>
      <c r="CNV10" s="914"/>
      <c r="CNW10" s="914"/>
      <c r="CNX10" s="914"/>
      <c r="CNY10" s="619"/>
      <c r="CNZ10" s="619"/>
      <c r="COA10" s="723"/>
      <c r="COB10" s="915"/>
      <c r="COC10" s="913"/>
      <c r="COD10" s="914"/>
      <c r="COE10" s="914"/>
      <c r="COF10" s="914"/>
      <c r="COG10" s="619"/>
      <c r="COH10" s="619"/>
      <c r="COI10" s="723"/>
      <c r="COJ10" s="915"/>
      <c r="COK10" s="913"/>
      <c r="COL10" s="914"/>
      <c r="COM10" s="914"/>
      <c r="CON10" s="914"/>
      <c r="COO10" s="619"/>
      <c r="COP10" s="619"/>
      <c r="COQ10" s="723"/>
      <c r="COR10" s="915"/>
      <c r="COS10" s="913"/>
      <c r="COT10" s="914"/>
      <c r="COU10" s="914"/>
      <c r="COV10" s="914"/>
      <c r="COW10" s="619"/>
      <c r="COX10" s="619"/>
      <c r="COY10" s="723"/>
      <c r="COZ10" s="915"/>
      <c r="CPA10" s="913"/>
      <c r="CPB10" s="914"/>
      <c r="CPC10" s="914"/>
      <c r="CPD10" s="914"/>
      <c r="CPE10" s="619"/>
      <c r="CPF10" s="619"/>
      <c r="CPG10" s="723"/>
      <c r="CPH10" s="915"/>
      <c r="CPI10" s="913"/>
      <c r="CPJ10" s="914"/>
      <c r="CPK10" s="914"/>
      <c r="CPL10" s="914"/>
      <c r="CPM10" s="619"/>
      <c r="CPN10" s="619"/>
      <c r="CPO10" s="723"/>
      <c r="CPP10" s="915"/>
      <c r="CPQ10" s="913"/>
      <c r="CPR10" s="914"/>
      <c r="CPS10" s="914"/>
      <c r="CPT10" s="914"/>
      <c r="CPU10" s="619"/>
      <c r="CPV10" s="619"/>
      <c r="CPW10" s="723"/>
      <c r="CPX10" s="915"/>
      <c r="CPY10" s="913"/>
      <c r="CPZ10" s="914"/>
      <c r="CQA10" s="914"/>
      <c r="CQB10" s="914"/>
      <c r="CQC10" s="619"/>
      <c r="CQD10" s="619"/>
      <c r="CQE10" s="723"/>
      <c r="CQF10" s="915"/>
      <c r="CQG10" s="913"/>
      <c r="CQH10" s="914"/>
      <c r="CQI10" s="914"/>
      <c r="CQJ10" s="914"/>
      <c r="CQK10" s="619"/>
      <c r="CQL10" s="619"/>
      <c r="CQM10" s="723"/>
      <c r="CQN10" s="915"/>
      <c r="CQO10" s="913"/>
      <c r="CQP10" s="914"/>
      <c r="CQQ10" s="914"/>
      <c r="CQR10" s="914"/>
      <c r="CQS10" s="619"/>
      <c r="CQT10" s="619"/>
      <c r="CQU10" s="723"/>
      <c r="CQV10" s="915"/>
      <c r="CQW10" s="913"/>
      <c r="CQX10" s="914"/>
      <c r="CQY10" s="914"/>
      <c r="CQZ10" s="914"/>
      <c r="CRA10" s="619"/>
      <c r="CRB10" s="619"/>
      <c r="CRC10" s="723"/>
      <c r="CRD10" s="915"/>
      <c r="CRE10" s="913"/>
      <c r="CRF10" s="914"/>
      <c r="CRG10" s="914"/>
      <c r="CRH10" s="914"/>
      <c r="CRI10" s="619"/>
      <c r="CRJ10" s="619"/>
      <c r="CRK10" s="723"/>
      <c r="CRL10" s="915"/>
      <c r="CRM10" s="913"/>
      <c r="CRN10" s="914"/>
      <c r="CRO10" s="914"/>
      <c r="CRP10" s="914"/>
      <c r="CRQ10" s="619"/>
      <c r="CRR10" s="619"/>
      <c r="CRS10" s="723"/>
      <c r="CRT10" s="915"/>
      <c r="CRU10" s="913"/>
      <c r="CRV10" s="914"/>
      <c r="CRW10" s="914"/>
      <c r="CRX10" s="914"/>
      <c r="CRY10" s="619"/>
      <c r="CRZ10" s="619"/>
      <c r="CSA10" s="723"/>
      <c r="CSB10" s="915"/>
      <c r="CSC10" s="913"/>
      <c r="CSD10" s="914"/>
      <c r="CSE10" s="914"/>
      <c r="CSF10" s="914"/>
      <c r="CSG10" s="619"/>
      <c r="CSH10" s="619"/>
      <c r="CSI10" s="723"/>
      <c r="CSJ10" s="915"/>
      <c r="CSK10" s="913"/>
      <c r="CSL10" s="914"/>
      <c r="CSM10" s="914"/>
      <c r="CSN10" s="914"/>
      <c r="CSO10" s="619"/>
      <c r="CSP10" s="619"/>
      <c r="CSQ10" s="723"/>
      <c r="CSR10" s="915"/>
      <c r="CSS10" s="913"/>
      <c r="CST10" s="914"/>
      <c r="CSU10" s="914"/>
      <c r="CSV10" s="914"/>
      <c r="CSW10" s="619"/>
      <c r="CSX10" s="619"/>
      <c r="CSY10" s="723"/>
      <c r="CSZ10" s="915"/>
      <c r="CTA10" s="913"/>
      <c r="CTB10" s="914"/>
      <c r="CTC10" s="914"/>
      <c r="CTD10" s="914"/>
      <c r="CTE10" s="619"/>
      <c r="CTF10" s="619"/>
      <c r="CTG10" s="723"/>
      <c r="CTH10" s="915"/>
      <c r="CTI10" s="913"/>
      <c r="CTJ10" s="914"/>
      <c r="CTK10" s="914"/>
      <c r="CTL10" s="914"/>
      <c r="CTM10" s="619"/>
      <c r="CTN10" s="619"/>
      <c r="CTO10" s="723"/>
      <c r="CTP10" s="915"/>
      <c r="CTQ10" s="913"/>
      <c r="CTR10" s="914"/>
      <c r="CTS10" s="914"/>
      <c r="CTT10" s="914"/>
      <c r="CTU10" s="619"/>
      <c r="CTV10" s="619"/>
      <c r="CTW10" s="723"/>
      <c r="CTX10" s="915"/>
      <c r="CTY10" s="913"/>
      <c r="CTZ10" s="914"/>
      <c r="CUA10" s="914"/>
      <c r="CUB10" s="914"/>
      <c r="CUC10" s="619"/>
      <c r="CUD10" s="619"/>
      <c r="CUE10" s="723"/>
      <c r="CUF10" s="915"/>
      <c r="CUG10" s="913"/>
      <c r="CUH10" s="914"/>
      <c r="CUI10" s="914"/>
      <c r="CUJ10" s="914"/>
      <c r="CUK10" s="619"/>
      <c r="CUL10" s="619"/>
      <c r="CUM10" s="723"/>
      <c r="CUN10" s="915"/>
      <c r="CUO10" s="913"/>
      <c r="CUP10" s="914"/>
      <c r="CUQ10" s="914"/>
      <c r="CUR10" s="914"/>
      <c r="CUS10" s="619"/>
      <c r="CUT10" s="619"/>
      <c r="CUU10" s="723"/>
      <c r="CUV10" s="915"/>
      <c r="CUW10" s="913"/>
      <c r="CUX10" s="914"/>
      <c r="CUY10" s="914"/>
      <c r="CUZ10" s="914"/>
      <c r="CVA10" s="619"/>
      <c r="CVB10" s="619"/>
      <c r="CVC10" s="723"/>
      <c r="CVD10" s="915"/>
      <c r="CVE10" s="913"/>
      <c r="CVF10" s="914"/>
      <c r="CVG10" s="914"/>
      <c r="CVH10" s="914"/>
      <c r="CVI10" s="619"/>
      <c r="CVJ10" s="619"/>
      <c r="CVK10" s="723"/>
      <c r="CVL10" s="915"/>
      <c r="CVM10" s="913"/>
      <c r="CVN10" s="914"/>
      <c r="CVO10" s="914"/>
      <c r="CVP10" s="914"/>
      <c r="CVQ10" s="619"/>
      <c r="CVR10" s="619"/>
      <c r="CVS10" s="723"/>
      <c r="CVT10" s="915"/>
      <c r="CVU10" s="913"/>
      <c r="CVV10" s="914"/>
      <c r="CVW10" s="914"/>
      <c r="CVX10" s="914"/>
      <c r="CVY10" s="619"/>
      <c r="CVZ10" s="619"/>
      <c r="CWA10" s="723"/>
      <c r="CWB10" s="915"/>
      <c r="CWC10" s="913"/>
      <c r="CWD10" s="914"/>
      <c r="CWE10" s="914"/>
      <c r="CWF10" s="914"/>
      <c r="CWG10" s="619"/>
      <c r="CWH10" s="619"/>
      <c r="CWI10" s="723"/>
      <c r="CWJ10" s="915"/>
      <c r="CWK10" s="913"/>
      <c r="CWL10" s="914"/>
      <c r="CWM10" s="914"/>
      <c r="CWN10" s="914"/>
      <c r="CWO10" s="619"/>
      <c r="CWP10" s="619"/>
      <c r="CWQ10" s="723"/>
      <c r="CWR10" s="915"/>
      <c r="CWS10" s="913"/>
      <c r="CWT10" s="914"/>
      <c r="CWU10" s="914"/>
      <c r="CWV10" s="914"/>
      <c r="CWW10" s="619"/>
      <c r="CWX10" s="619"/>
      <c r="CWY10" s="723"/>
      <c r="CWZ10" s="915"/>
      <c r="CXA10" s="913"/>
      <c r="CXB10" s="914"/>
      <c r="CXC10" s="914"/>
      <c r="CXD10" s="914"/>
      <c r="CXE10" s="619"/>
      <c r="CXF10" s="619"/>
      <c r="CXG10" s="723"/>
      <c r="CXH10" s="915"/>
      <c r="CXI10" s="913"/>
      <c r="CXJ10" s="914"/>
      <c r="CXK10" s="914"/>
      <c r="CXL10" s="914"/>
      <c r="CXM10" s="619"/>
      <c r="CXN10" s="619"/>
      <c r="CXO10" s="723"/>
      <c r="CXP10" s="915"/>
      <c r="CXQ10" s="913"/>
      <c r="CXR10" s="914"/>
      <c r="CXS10" s="914"/>
      <c r="CXT10" s="914"/>
      <c r="CXU10" s="619"/>
      <c r="CXV10" s="619"/>
      <c r="CXW10" s="723"/>
      <c r="CXX10" s="915"/>
      <c r="CXY10" s="913"/>
      <c r="CXZ10" s="914"/>
      <c r="CYA10" s="914"/>
      <c r="CYB10" s="914"/>
      <c r="CYC10" s="619"/>
      <c r="CYD10" s="619"/>
      <c r="CYE10" s="723"/>
      <c r="CYF10" s="915"/>
      <c r="CYG10" s="913"/>
      <c r="CYH10" s="914"/>
      <c r="CYI10" s="914"/>
      <c r="CYJ10" s="914"/>
      <c r="CYK10" s="619"/>
      <c r="CYL10" s="619"/>
      <c r="CYM10" s="723"/>
      <c r="CYN10" s="915"/>
      <c r="CYO10" s="913"/>
      <c r="CYP10" s="914"/>
      <c r="CYQ10" s="914"/>
      <c r="CYR10" s="914"/>
      <c r="CYS10" s="619"/>
      <c r="CYT10" s="619"/>
      <c r="CYU10" s="723"/>
      <c r="CYV10" s="915"/>
      <c r="CYW10" s="913"/>
      <c r="CYX10" s="914"/>
      <c r="CYY10" s="914"/>
      <c r="CYZ10" s="914"/>
      <c r="CZA10" s="619"/>
      <c r="CZB10" s="619"/>
      <c r="CZC10" s="723"/>
      <c r="CZD10" s="915"/>
      <c r="CZE10" s="913"/>
      <c r="CZF10" s="914"/>
      <c r="CZG10" s="914"/>
      <c r="CZH10" s="914"/>
      <c r="CZI10" s="619"/>
      <c r="CZJ10" s="619"/>
      <c r="CZK10" s="723"/>
      <c r="CZL10" s="915"/>
      <c r="CZM10" s="913"/>
      <c r="CZN10" s="914"/>
      <c r="CZO10" s="914"/>
      <c r="CZP10" s="914"/>
      <c r="CZQ10" s="619"/>
      <c r="CZR10" s="619"/>
      <c r="CZS10" s="723"/>
      <c r="CZT10" s="915"/>
      <c r="CZU10" s="913"/>
      <c r="CZV10" s="914"/>
      <c r="CZW10" s="914"/>
      <c r="CZX10" s="914"/>
      <c r="CZY10" s="619"/>
      <c r="CZZ10" s="619"/>
      <c r="DAA10" s="723"/>
      <c r="DAB10" s="915"/>
      <c r="DAC10" s="913"/>
      <c r="DAD10" s="914"/>
      <c r="DAE10" s="914"/>
      <c r="DAF10" s="914"/>
      <c r="DAG10" s="619"/>
      <c r="DAH10" s="619"/>
      <c r="DAI10" s="723"/>
      <c r="DAJ10" s="915"/>
      <c r="DAK10" s="913"/>
      <c r="DAL10" s="914"/>
      <c r="DAM10" s="914"/>
      <c r="DAN10" s="914"/>
      <c r="DAO10" s="619"/>
      <c r="DAP10" s="619"/>
      <c r="DAQ10" s="723"/>
      <c r="DAR10" s="915"/>
      <c r="DAS10" s="913"/>
      <c r="DAT10" s="914"/>
      <c r="DAU10" s="914"/>
      <c r="DAV10" s="914"/>
      <c r="DAW10" s="619"/>
      <c r="DAX10" s="619"/>
      <c r="DAY10" s="723"/>
      <c r="DAZ10" s="915"/>
      <c r="DBA10" s="913"/>
      <c r="DBB10" s="914"/>
      <c r="DBC10" s="914"/>
      <c r="DBD10" s="914"/>
      <c r="DBE10" s="619"/>
      <c r="DBF10" s="619"/>
      <c r="DBG10" s="723"/>
      <c r="DBH10" s="915"/>
      <c r="DBI10" s="913"/>
      <c r="DBJ10" s="914"/>
      <c r="DBK10" s="914"/>
      <c r="DBL10" s="914"/>
      <c r="DBM10" s="619"/>
      <c r="DBN10" s="619"/>
      <c r="DBO10" s="723"/>
      <c r="DBP10" s="915"/>
      <c r="DBQ10" s="913"/>
      <c r="DBR10" s="914"/>
      <c r="DBS10" s="914"/>
      <c r="DBT10" s="914"/>
      <c r="DBU10" s="619"/>
      <c r="DBV10" s="619"/>
      <c r="DBW10" s="723"/>
      <c r="DBX10" s="915"/>
      <c r="DBY10" s="913"/>
      <c r="DBZ10" s="914"/>
      <c r="DCA10" s="914"/>
      <c r="DCB10" s="914"/>
      <c r="DCC10" s="619"/>
      <c r="DCD10" s="619"/>
      <c r="DCE10" s="723"/>
      <c r="DCF10" s="915"/>
      <c r="DCG10" s="913"/>
      <c r="DCH10" s="914"/>
      <c r="DCI10" s="914"/>
      <c r="DCJ10" s="914"/>
      <c r="DCK10" s="619"/>
      <c r="DCL10" s="619"/>
      <c r="DCM10" s="723"/>
      <c r="DCN10" s="915"/>
      <c r="DCO10" s="913"/>
      <c r="DCP10" s="914"/>
      <c r="DCQ10" s="914"/>
      <c r="DCR10" s="914"/>
      <c r="DCS10" s="619"/>
      <c r="DCT10" s="619"/>
      <c r="DCU10" s="723"/>
      <c r="DCV10" s="915"/>
      <c r="DCW10" s="913"/>
      <c r="DCX10" s="914"/>
      <c r="DCY10" s="914"/>
      <c r="DCZ10" s="914"/>
      <c r="DDA10" s="619"/>
      <c r="DDB10" s="619"/>
      <c r="DDC10" s="723"/>
      <c r="DDD10" s="915"/>
      <c r="DDE10" s="913"/>
      <c r="DDF10" s="914"/>
      <c r="DDG10" s="914"/>
      <c r="DDH10" s="914"/>
      <c r="DDI10" s="619"/>
      <c r="DDJ10" s="619"/>
      <c r="DDK10" s="723"/>
      <c r="DDL10" s="915"/>
      <c r="DDM10" s="913"/>
      <c r="DDN10" s="914"/>
      <c r="DDO10" s="914"/>
      <c r="DDP10" s="914"/>
      <c r="DDQ10" s="619"/>
      <c r="DDR10" s="619"/>
      <c r="DDS10" s="723"/>
      <c r="DDT10" s="915"/>
      <c r="DDU10" s="913"/>
      <c r="DDV10" s="914"/>
      <c r="DDW10" s="914"/>
      <c r="DDX10" s="914"/>
      <c r="DDY10" s="619"/>
      <c r="DDZ10" s="619"/>
      <c r="DEA10" s="723"/>
      <c r="DEB10" s="915"/>
      <c r="DEC10" s="913"/>
      <c r="DED10" s="914"/>
      <c r="DEE10" s="914"/>
      <c r="DEF10" s="914"/>
      <c r="DEG10" s="619"/>
      <c r="DEH10" s="619"/>
      <c r="DEI10" s="723"/>
      <c r="DEJ10" s="915"/>
      <c r="DEK10" s="913"/>
      <c r="DEL10" s="914"/>
      <c r="DEM10" s="914"/>
      <c r="DEN10" s="914"/>
      <c r="DEO10" s="619"/>
      <c r="DEP10" s="619"/>
      <c r="DEQ10" s="723"/>
      <c r="DER10" s="915"/>
      <c r="DES10" s="913"/>
      <c r="DET10" s="914"/>
      <c r="DEU10" s="914"/>
      <c r="DEV10" s="914"/>
      <c r="DEW10" s="619"/>
      <c r="DEX10" s="619"/>
      <c r="DEY10" s="723"/>
      <c r="DEZ10" s="915"/>
      <c r="DFA10" s="913"/>
      <c r="DFB10" s="914"/>
      <c r="DFC10" s="914"/>
      <c r="DFD10" s="914"/>
      <c r="DFE10" s="619"/>
      <c r="DFF10" s="619"/>
      <c r="DFG10" s="723"/>
      <c r="DFH10" s="915"/>
      <c r="DFI10" s="913"/>
      <c r="DFJ10" s="914"/>
      <c r="DFK10" s="914"/>
      <c r="DFL10" s="914"/>
      <c r="DFM10" s="619"/>
      <c r="DFN10" s="619"/>
      <c r="DFO10" s="723"/>
      <c r="DFP10" s="915"/>
      <c r="DFQ10" s="913"/>
      <c r="DFR10" s="914"/>
      <c r="DFS10" s="914"/>
      <c r="DFT10" s="914"/>
      <c r="DFU10" s="619"/>
      <c r="DFV10" s="619"/>
      <c r="DFW10" s="723"/>
      <c r="DFX10" s="915"/>
      <c r="DFY10" s="913"/>
      <c r="DFZ10" s="914"/>
      <c r="DGA10" s="914"/>
      <c r="DGB10" s="914"/>
      <c r="DGC10" s="619"/>
      <c r="DGD10" s="619"/>
      <c r="DGE10" s="723"/>
      <c r="DGF10" s="915"/>
      <c r="DGG10" s="913"/>
      <c r="DGH10" s="914"/>
      <c r="DGI10" s="914"/>
      <c r="DGJ10" s="914"/>
      <c r="DGK10" s="619"/>
      <c r="DGL10" s="619"/>
      <c r="DGM10" s="723"/>
      <c r="DGN10" s="915"/>
      <c r="DGO10" s="913"/>
      <c r="DGP10" s="914"/>
      <c r="DGQ10" s="914"/>
      <c r="DGR10" s="914"/>
      <c r="DGS10" s="619"/>
      <c r="DGT10" s="619"/>
      <c r="DGU10" s="723"/>
      <c r="DGV10" s="915"/>
      <c r="DGW10" s="913"/>
      <c r="DGX10" s="914"/>
      <c r="DGY10" s="914"/>
      <c r="DGZ10" s="914"/>
      <c r="DHA10" s="619"/>
      <c r="DHB10" s="619"/>
      <c r="DHC10" s="723"/>
      <c r="DHD10" s="915"/>
      <c r="DHE10" s="913"/>
      <c r="DHF10" s="914"/>
      <c r="DHG10" s="914"/>
      <c r="DHH10" s="914"/>
      <c r="DHI10" s="619"/>
      <c r="DHJ10" s="619"/>
      <c r="DHK10" s="723"/>
      <c r="DHL10" s="915"/>
      <c r="DHM10" s="913"/>
      <c r="DHN10" s="914"/>
      <c r="DHO10" s="914"/>
      <c r="DHP10" s="914"/>
      <c r="DHQ10" s="619"/>
      <c r="DHR10" s="619"/>
      <c r="DHS10" s="723"/>
      <c r="DHT10" s="915"/>
      <c r="DHU10" s="913"/>
      <c r="DHV10" s="914"/>
      <c r="DHW10" s="914"/>
      <c r="DHX10" s="914"/>
      <c r="DHY10" s="619"/>
      <c r="DHZ10" s="619"/>
      <c r="DIA10" s="723"/>
      <c r="DIB10" s="915"/>
      <c r="DIC10" s="913"/>
      <c r="DID10" s="914"/>
      <c r="DIE10" s="914"/>
      <c r="DIF10" s="914"/>
      <c r="DIG10" s="619"/>
      <c r="DIH10" s="619"/>
      <c r="DII10" s="723"/>
      <c r="DIJ10" s="915"/>
      <c r="DIK10" s="913"/>
      <c r="DIL10" s="914"/>
      <c r="DIM10" s="914"/>
      <c r="DIN10" s="914"/>
      <c r="DIO10" s="619"/>
      <c r="DIP10" s="619"/>
      <c r="DIQ10" s="723"/>
      <c r="DIR10" s="915"/>
      <c r="DIS10" s="913"/>
      <c r="DIT10" s="914"/>
      <c r="DIU10" s="914"/>
      <c r="DIV10" s="914"/>
      <c r="DIW10" s="619"/>
      <c r="DIX10" s="619"/>
      <c r="DIY10" s="723"/>
      <c r="DIZ10" s="915"/>
      <c r="DJA10" s="913"/>
      <c r="DJB10" s="914"/>
      <c r="DJC10" s="914"/>
      <c r="DJD10" s="914"/>
      <c r="DJE10" s="619"/>
      <c r="DJF10" s="619"/>
      <c r="DJG10" s="723"/>
      <c r="DJH10" s="915"/>
      <c r="DJI10" s="913"/>
      <c r="DJJ10" s="914"/>
      <c r="DJK10" s="914"/>
      <c r="DJL10" s="914"/>
      <c r="DJM10" s="619"/>
      <c r="DJN10" s="619"/>
      <c r="DJO10" s="723"/>
      <c r="DJP10" s="915"/>
      <c r="DJQ10" s="913"/>
      <c r="DJR10" s="914"/>
      <c r="DJS10" s="914"/>
      <c r="DJT10" s="914"/>
      <c r="DJU10" s="619"/>
      <c r="DJV10" s="619"/>
      <c r="DJW10" s="723"/>
      <c r="DJX10" s="915"/>
      <c r="DJY10" s="913"/>
      <c r="DJZ10" s="914"/>
      <c r="DKA10" s="914"/>
      <c r="DKB10" s="914"/>
      <c r="DKC10" s="619"/>
      <c r="DKD10" s="619"/>
      <c r="DKE10" s="723"/>
      <c r="DKF10" s="915"/>
      <c r="DKG10" s="913"/>
      <c r="DKH10" s="914"/>
      <c r="DKI10" s="914"/>
      <c r="DKJ10" s="914"/>
      <c r="DKK10" s="619"/>
      <c r="DKL10" s="619"/>
      <c r="DKM10" s="723"/>
      <c r="DKN10" s="915"/>
      <c r="DKO10" s="913"/>
      <c r="DKP10" s="914"/>
      <c r="DKQ10" s="914"/>
      <c r="DKR10" s="914"/>
      <c r="DKS10" s="619"/>
      <c r="DKT10" s="619"/>
      <c r="DKU10" s="723"/>
      <c r="DKV10" s="915"/>
      <c r="DKW10" s="913"/>
      <c r="DKX10" s="914"/>
      <c r="DKY10" s="914"/>
      <c r="DKZ10" s="914"/>
      <c r="DLA10" s="619"/>
      <c r="DLB10" s="619"/>
      <c r="DLC10" s="723"/>
      <c r="DLD10" s="915"/>
      <c r="DLE10" s="913"/>
      <c r="DLF10" s="914"/>
      <c r="DLG10" s="914"/>
      <c r="DLH10" s="914"/>
      <c r="DLI10" s="619"/>
      <c r="DLJ10" s="619"/>
      <c r="DLK10" s="723"/>
      <c r="DLL10" s="915"/>
      <c r="DLM10" s="913"/>
      <c r="DLN10" s="914"/>
      <c r="DLO10" s="914"/>
      <c r="DLP10" s="914"/>
      <c r="DLQ10" s="619"/>
      <c r="DLR10" s="619"/>
      <c r="DLS10" s="723"/>
      <c r="DLT10" s="915"/>
      <c r="DLU10" s="913"/>
      <c r="DLV10" s="914"/>
      <c r="DLW10" s="914"/>
      <c r="DLX10" s="914"/>
      <c r="DLY10" s="619"/>
      <c r="DLZ10" s="619"/>
      <c r="DMA10" s="723"/>
      <c r="DMB10" s="915"/>
      <c r="DMC10" s="913"/>
      <c r="DMD10" s="914"/>
      <c r="DME10" s="914"/>
      <c r="DMF10" s="914"/>
      <c r="DMG10" s="619"/>
      <c r="DMH10" s="619"/>
      <c r="DMI10" s="723"/>
      <c r="DMJ10" s="915"/>
      <c r="DMK10" s="913"/>
      <c r="DML10" s="914"/>
      <c r="DMM10" s="914"/>
      <c r="DMN10" s="914"/>
      <c r="DMO10" s="619"/>
      <c r="DMP10" s="619"/>
      <c r="DMQ10" s="723"/>
      <c r="DMR10" s="915"/>
      <c r="DMS10" s="913"/>
      <c r="DMT10" s="914"/>
      <c r="DMU10" s="914"/>
      <c r="DMV10" s="914"/>
      <c r="DMW10" s="619"/>
      <c r="DMX10" s="619"/>
      <c r="DMY10" s="723"/>
      <c r="DMZ10" s="915"/>
      <c r="DNA10" s="913"/>
      <c r="DNB10" s="914"/>
      <c r="DNC10" s="914"/>
      <c r="DND10" s="914"/>
      <c r="DNE10" s="619"/>
      <c r="DNF10" s="619"/>
      <c r="DNG10" s="723"/>
      <c r="DNH10" s="915"/>
      <c r="DNI10" s="913"/>
      <c r="DNJ10" s="914"/>
      <c r="DNK10" s="914"/>
      <c r="DNL10" s="914"/>
      <c r="DNM10" s="619"/>
      <c r="DNN10" s="619"/>
      <c r="DNO10" s="723"/>
      <c r="DNP10" s="915"/>
      <c r="DNQ10" s="913"/>
      <c r="DNR10" s="914"/>
      <c r="DNS10" s="914"/>
      <c r="DNT10" s="914"/>
      <c r="DNU10" s="619"/>
      <c r="DNV10" s="619"/>
      <c r="DNW10" s="723"/>
      <c r="DNX10" s="915"/>
      <c r="DNY10" s="913"/>
      <c r="DNZ10" s="914"/>
      <c r="DOA10" s="914"/>
      <c r="DOB10" s="914"/>
      <c r="DOC10" s="619"/>
      <c r="DOD10" s="619"/>
      <c r="DOE10" s="723"/>
      <c r="DOF10" s="915"/>
      <c r="DOG10" s="913"/>
      <c r="DOH10" s="914"/>
      <c r="DOI10" s="914"/>
      <c r="DOJ10" s="914"/>
      <c r="DOK10" s="619"/>
      <c r="DOL10" s="619"/>
      <c r="DOM10" s="723"/>
      <c r="DON10" s="915"/>
      <c r="DOO10" s="913"/>
      <c r="DOP10" s="914"/>
      <c r="DOQ10" s="914"/>
      <c r="DOR10" s="914"/>
      <c r="DOS10" s="619"/>
      <c r="DOT10" s="619"/>
      <c r="DOU10" s="723"/>
      <c r="DOV10" s="915"/>
      <c r="DOW10" s="913"/>
      <c r="DOX10" s="914"/>
      <c r="DOY10" s="914"/>
      <c r="DOZ10" s="914"/>
      <c r="DPA10" s="619"/>
      <c r="DPB10" s="619"/>
      <c r="DPC10" s="723"/>
      <c r="DPD10" s="915"/>
      <c r="DPE10" s="913"/>
      <c r="DPF10" s="914"/>
      <c r="DPG10" s="914"/>
      <c r="DPH10" s="914"/>
      <c r="DPI10" s="619"/>
      <c r="DPJ10" s="619"/>
      <c r="DPK10" s="723"/>
      <c r="DPL10" s="915"/>
      <c r="DPM10" s="913"/>
      <c r="DPN10" s="914"/>
      <c r="DPO10" s="914"/>
      <c r="DPP10" s="914"/>
      <c r="DPQ10" s="619"/>
      <c r="DPR10" s="619"/>
      <c r="DPS10" s="723"/>
      <c r="DPT10" s="915"/>
      <c r="DPU10" s="913"/>
      <c r="DPV10" s="914"/>
      <c r="DPW10" s="914"/>
      <c r="DPX10" s="914"/>
      <c r="DPY10" s="619"/>
      <c r="DPZ10" s="619"/>
      <c r="DQA10" s="723"/>
      <c r="DQB10" s="915"/>
      <c r="DQC10" s="913"/>
      <c r="DQD10" s="914"/>
      <c r="DQE10" s="914"/>
      <c r="DQF10" s="914"/>
      <c r="DQG10" s="619"/>
      <c r="DQH10" s="619"/>
      <c r="DQI10" s="723"/>
      <c r="DQJ10" s="915"/>
      <c r="DQK10" s="913"/>
      <c r="DQL10" s="914"/>
      <c r="DQM10" s="914"/>
      <c r="DQN10" s="914"/>
      <c r="DQO10" s="619"/>
      <c r="DQP10" s="619"/>
      <c r="DQQ10" s="723"/>
      <c r="DQR10" s="915"/>
      <c r="DQS10" s="913"/>
      <c r="DQT10" s="914"/>
      <c r="DQU10" s="914"/>
      <c r="DQV10" s="914"/>
      <c r="DQW10" s="619"/>
      <c r="DQX10" s="619"/>
      <c r="DQY10" s="723"/>
      <c r="DQZ10" s="915"/>
      <c r="DRA10" s="913"/>
      <c r="DRB10" s="914"/>
      <c r="DRC10" s="914"/>
      <c r="DRD10" s="914"/>
      <c r="DRE10" s="619"/>
      <c r="DRF10" s="619"/>
      <c r="DRG10" s="723"/>
      <c r="DRH10" s="915"/>
      <c r="DRI10" s="913"/>
      <c r="DRJ10" s="914"/>
      <c r="DRK10" s="914"/>
      <c r="DRL10" s="914"/>
      <c r="DRM10" s="619"/>
      <c r="DRN10" s="619"/>
      <c r="DRO10" s="723"/>
      <c r="DRP10" s="915"/>
      <c r="DRQ10" s="913"/>
      <c r="DRR10" s="914"/>
      <c r="DRS10" s="914"/>
      <c r="DRT10" s="914"/>
      <c r="DRU10" s="619"/>
      <c r="DRV10" s="619"/>
      <c r="DRW10" s="723"/>
      <c r="DRX10" s="915"/>
      <c r="DRY10" s="913"/>
      <c r="DRZ10" s="914"/>
      <c r="DSA10" s="914"/>
      <c r="DSB10" s="914"/>
      <c r="DSC10" s="619"/>
      <c r="DSD10" s="619"/>
      <c r="DSE10" s="723"/>
      <c r="DSF10" s="915"/>
      <c r="DSG10" s="913"/>
      <c r="DSH10" s="914"/>
      <c r="DSI10" s="914"/>
      <c r="DSJ10" s="914"/>
      <c r="DSK10" s="619"/>
      <c r="DSL10" s="619"/>
      <c r="DSM10" s="723"/>
      <c r="DSN10" s="915"/>
      <c r="DSO10" s="913"/>
      <c r="DSP10" s="914"/>
      <c r="DSQ10" s="914"/>
      <c r="DSR10" s="914"/>
      <c r="DSS10" s="619"/>
      <c r="DST10" s="619"/>
      <c r="DSU10" s="723"/>
      <c r="DSV10" s="915"/>
      <c r="DSW10" s="913"/>
      <c r="DSX10" s="914"/>
      <c r="DSY10" s="914"/>
      <c r="DSZ10" s="914"/>
      <c r="DTA10" s="619"/>
      <c r="DTB10" s="619"/>
      <c r="DTC10" s="723"/>
      <c r="DTD10" s="915"/>
      <c r="DTE10" s="913"/>
      <c r="DTF10" s="914"/>
      <c r="DTG10" s="914"/>
      <c r="DTH10" s="914"/>
      <c r="DTI10" s="619"/>
      <c r="DTJ10" s="619"/>
      <c r="DTK10" s="723"/>
      <c r="DTL10" s="915"/>
      <c r="DTM10" s="913"/>
      <c r="DTN10" s="914"/>
      <c r="DTO10" s="914"/>
      <c r="DTP10" s="914"/>
      <c r="DTQ10" s="619"/>
      <c r="DTR10" s="619"/>
      <c r="DTS10" s="723"/>
      <c r="DTT10" s="915"/>
      <c r="DTU10" s="913"/>
      <c r="DTV10" s="914"/>
      <c r="DTW10" s="914"/>
      <c r="DTX10" s="914"/>
      <c r="DTY10" s="619"/>
      <c r="DTZ10" s="619"/>
      <c r="DUA10" s="723"/>
      <c r="DUB10" s="915"/>
      <c r="DUC10" s="913"/>
      <c r="DUD10" s="914"/>
      <c r="DUE10" s="914"/>
      <c r="DUF10" s="914"/>
      <c r="DUG10" s="619"/>
      <c r="DUH10" s="619"/>
      <c r="DUI10" s="723"/>
      <c r="DUJ10" s="915"/>
      <c r="DUK10" s="913"/>
      <c r="DUL10" s="914"/>
      <c r="DUM10" s="914"/>
      <c r="DUN10" s="914"/>
      <c r="DUO10" s="619"/>
      <c r="DUP10" s="619"/>
      <c r="DUQ10" s="723"/>
      <c r="DUR10" s="915"/>
      <c r="DUS10" s="913"/>
      <c r="DUT10" s="914"/>
      <c r="DUU10" s="914"/>
      <c r="DUV10" s="914"/>
      <c r="DUW10" s="619"/>
      <c r="DUX10" s="619"/>
      <c r="DUY10" s="723"/>
      <c r="DUZ10" s="915"/>
      <c r="DVA10" s="913"/>
      <c r="DVB10" s="914"/>
      <c r="DVC10" s="914"/>
      <c r="DVD10" s="914"/>
      <c r="DVE10" s="619"/>
      <c r="DVF10" s="619"/>
      <c r="DVG10" s="723"/>
      <c r="DVH10" s="915"/>
      <c r="DVI10" s="913"/>
      <c r="DVJ10" s="914"/>
      <c r="DVK10" s="914"/>
      <c r="DVL10" s="914"/>
      <c r="DVM10" s="619"/>
      <c r="DVN10" s="619"/>
      <c r="DVO10" s="723"/>
      <c r="DVP10" s="915"/>
      <c r="DVQ10" s="913"/>
      <c r="DVR10" s="914"/>
      <c r="DVS10" s="914"/>
      <c r="DVT10" s="914"/>
      <c r="DVU10" s="619"/>
      <c r="DVV10" s="619"/>
      <c r="DVW10" s="723"/>
      <c r="DVX10" s="915"/>
      <c r="DVY10" s="913"/>
      <c r="DVZ10" s="914"/>
      <c r="DWA10" s="914"/>
      <c r="DWB10" s="914"/>
      <c r="DWC10" s="619"/>
      <c r="DWD10" s="619"/>
      <c r="DWE10" s="723"/>
      <c r="DWF10" s="915"/>
      <c r="DWG10" s="913"/>
      <c r="DWH10" s="914"/>
      <c r="DWI10" s="914"/>
      <c r="DWJ10" s="914"/>
      <c r="DWK10" s="619"/>
      <c r="DWL10" s="619"/>
      <c r="DWM10" s="723"/>
      <c r="DWN10" s="915"/>
      <c r="DWO10" s="913"/>
      <c r="DWP10" s="914"/>
      <c r="DWQ10" s="914"/>
      <c r="DWR10" s="914"/>
      <c r="DWS10" s="619"/>
      <c r="DWT10" s="619"/>
      <c r="DWU10" s="723"/>
      <c r="DWV10" s="915"/>
      <c r="DWW10" s="913"/>
      <c r="DWX10" s="914"/>
      <c r="DWY10" s="914"/>
      <c r="DWZ10" s="914"/>
      <c r="DXA10" s="619"/>
      <c r="DXB10" s="619"/>
      <c r="DXC10" s="723"/>
      <c r="DXD10" s="915"/>
      <c r="DXE10" s="913"/>
      <c r="DXF10" s="914"/>
      <c r="DXG10" s="914"/>
      <c r="DXH10" s="914"/>
      <c r="DXI10" s="619"/>
      <c r="DXJ10" s="619"/>
      <c r="DXK10" s="723"/>
      <c r="DXL10" s="915"/>
      <c r="DXM10" s="913"/>
      <c r="DXN10" s="914"/>
      <c r="DXO10" s="914"/>
      <c r="DXP10" s="914"/>
      <c r="DXQ10" s="619"/>
      <c r="DXR10" s="619"/>
      <c r="DXS10" s="723"/>
      <c r="DXT10" s="915"/>
      <c r="DXU10" s="913"/>
      <c r="DXV10" s="914"/>
      <c r="DXW10" s="914"/>
      <c r="DXX10" s="914"/>
      <c r="DXY10" s="619"/>
      <c r="DXZ10" s="619"/>
      <c r="DYA10" s="723"/>
      <c r="DYB10" s="915"/>
      <c r="DYC10" s="913"/>
      <c r="DYD10" s="914"/>
      <c r="DYE10" s="914"/>
      <c r="DYF10" s="914"/>
      <c r="DYG10" s="619"/>
      <c r="DYH10" s="619"/>
      <c r="DYI10" s="723"/>
      <c r="DYJ10" s="915"/>
      <c r="DYK10" s="913"/>
      <c r="DYL10" s="914"/>
      <c r="DYM10" s="914"/>
      <c r="DYN10" s="914"/>
      <c r="DYO10" s="619"/>
      <c r="DYP10" s="619"/>
      <c r="DYQ10" s="723"/>
      <c r="DYR10" s="915"/>
      <c r="DYS10" s="913"/>
      <c r="DYT10" s="914"/>
      <c r="DYU10" s="914"/>
      <c r="DYV10" s="914"/>
      <c r="DYW10" s="619"/>
      <c r="DYX10" s="619"/>
      <c r="DYY10" s="723"/>
      <c r="DYZ10" s="915"/>
      <c r="DZA10" s="913"/>
      <c r="DZB10" s="914"/>
      <c r="DZC10" s="914"/>
      <c r="DZD10" s="914"/>
      <c r="DZE10" s="619"/>
      <c r="DZF10" s="619"/>
      <c r="DZG10" s="723"/>
      <c r="DZH10" s="915"/>
      <c r="DZI10" s="913"/>
      <c r="DZJ10" s="914"/>
      <c r="DZK10" s="914"/>
      <c r="DZL10" s="914"/>
      <c r="DZM10" s="619"/>
      <c r="DZN10" s="619"/>
      <c r="DZO10" s="723"/>
      <c r="DZP10" s="915"/>
      <c r="DZQ10" s="913"/>
      <c r="DZR10" s="914"/>
      <c r="DZS10" s="914"/>
      <c r="DZT10" s="914"/>
      <c r="DZU10" s="619"/>
      <c r="DZV10" s="619"/>
      <c r="DZW10" s="723"/>
      <c r="DZX10" s="915"/>
      <c r="DZY10" s="913"/>
      <c r="DZZ10" s="914"/>
      <c r="EAA10" s="914"/>
      <c r="EAB10" s="914"/>
      <c r="EAC10" s="619"/>
      <c r="EAD10" s="619"/>
      <c r="EAE10" s="723"/>
      <c r="EAF10" s="915"/>
      <c r="EAG10" s="913"/>
      <c r="EAH10" s="914"/>
      <c r="EAI10" s="914"/>
      <c r="EAJ10" s="914"/>
      <c r="EAK10" s="619"/>
      <c r="EAL10" s="619"/>
      <c r="EAM10" s="723"/>
      <c r="EAN10" s="915"/>
      <c r="EAO10" s="913"/>
      <c r="EAP10" s="914"/>
      <c r="EAQ10" s="914"/>
      <c r="EAR10" s="914"/>
      <c r="EAS10" s="619"/>
      <c r="EAT10" s="619"/>
      <c r="EAU10" s="723"/>
      <c r="EAV10" s="915"/>
      <c r="EAW10" s="913"/>
      <c r="EAX10" s="914"/>
      <c r="EAY10" s="914"/>
      <c r="EAZ10" s="914"/>
      <c r="EBA10" s="619"/>
      <c r="EBB10" s="619"/>
      <c r="EBC10" s="723"/>
      <c r="EBD10" s="915"/>
      <c r="EBE10" s="913"/>
      <c r="EBF10" s="914"/>
      <c r="EBG10" s="914"/>
      <c r="EBH10" s="914"/>
      <c r="EBI10" s="619"/>
      <c r="EBJ10" s="619"/>
      <c r="EBK10" s="723"/>
      <c r="EBL10" s="915"/>
      <c r="EBM10" s="913"/>
      <c r="EBN10" s="914"/>
      <c r="EBO10" s="914"/>
      <c r="EBP10" s="914"/>
      <c r="EBQ10" s="619"/>
      <c r="EBR10" s="619"/>
      <c r="EBS10" s="723"/>
      <c r="EBT10" s="915"/>
      <c r="EBU10" s="913"/>
      <c r="EBV10" s="914"/>
      <c r="EBW10" s="914"/>
      <c r="EBX10" s="914"/>
      <c r="EBY10" s="619"/>
      <c r="EBZ10" s="619"/>
      <c r="ECA10" s="723"/>
      <c r="ECB10" s="915"/>
      <c r="ECC10" s="913"/>
      <c r="ECD10" s="914"/>
      <c r="ECE10" s="914"/>
      <c r="ECF10" s="914"/>
      <c r="ECG10" s="619"/>
      <c r="ECH10" s="619"/>
      <c r="ECI10" s="723"/>
      <c r="ECJ10" s="915"/>
      <c r="ECK10" s="913"/>
      <c r="ECL10" s="914"/>
      <c r="ECM10" s="914"/>
      <c r="ECN10" s="914"/>
      <c r="ECO10" s="619"/>
      <c r="ECP10" s="619"/>
      <c r="ECQ10" s="723"/>
      <c r="ECR10" s="915"/>
      <c r="ECS10" s="913"/>
      <c r="ECT10" s="914"/>
      <c r="ECU10" s="914"/>
      <c r="ECV10" s="914"/>
      <c r="ECW10" s="619"/>
      <c r="ECX10" s="619"/>
      <c r="ECY10" s="723"/>
      <c r="ECZ10" s="915"/>
      <c r="EDA10" s="913"/>
      <c r="EDB10" s="914"/>
      <c r="EDC10" s="914"/>
      <c r="EDD10" s="914"/>
      <c r="EDE10" s="619"/>
      <c r="EDF10" s="619"/>
      <c r="EDG10" s="723"/>
      <c r="EDH10" s="915"/>
      <c r="EDI10" s="913"/>
      <c r="EDJ10" s="914"/>
      <c r="EDK10" s="914"/>
      <c r="EDL10" s="914"/>
      <c r="EDM10" s="619"/>
      <c r="EDN10" s="619"/>
      <c r="EDO10" s="723"/>
      <c r="EDP10" s="915"/>
      <c r="EDQ10" s="913"/>
      <c r="EDR10" s="914"/>
      <c r="EDS10" s="914"/>
      <c r="EDT10" s="914"/>
      <c r="EDU10" s="619"/>
      <c r="EDV10" s="619"/>
      <c r="EDW10" s="723"/>
      <c r="EDX10" s="915"/>
      <c r="EDY10" s="913"/>
      <c r="EDZ10" s="914"/>
      <c r="EEA10" s="914"/>
      <c r="EEB10" s="914"/>
      <c r="EEC10" s="619"/>
      <c r="EED10" s="619"/>
      <c r="EEE10" s="723"/>
      <c r="EEF10" s="915"/>
      <c r="EEG10" s="913"/>
      <c r="EEH10" s="914"/>
      <c r="EEI10" s="914"/>
      <c r="EEJ10" s="914"/>
      <c r="EEK10" s="619"/>
      <c r="EEL10" s="619"/>
      <c r="EEM10" s="723"/>
      <c r="EEN10" s="915"/>
      <c r="EEO10" s="913"/>
      <c r="EEP10" s="914"/>
      <c r="EEQ10" s="914"/>
      <c r="EER10" s="914"/>
      <c r="EES10" s="619"/>
      <c r="EET10" s="619"/>
      <c r="EEU10" s="723"/>
      <c r="EEV10" s="915"/>
      <c r="EEW10" s="913"/>
      <c r="EEX10" s="914"/>
      <c r="EEY10" s="914"/>
      <c r="EEZ10" s="914"/>
      <c r="EFA10" s="619"/>
      <c r="EFB10" s="619"/>
      <c r="EFC10" s="723"/>
      <c r="EFD10" s="915"/>
      <c r="EFE10" s="913"/>
      <c r="EFF10" s="914"/>
      <c r="EFG10" s="914"/>
      <c r="EFH10" s="914"/>
      <c r="EFI10" s="619"/>
      <c r="EFJ10" s="619"/>
      <c r="EFK10" s="723"/>
      <c r="EFL10" s="915"/>
      <c r="EFM10" s="913"/>
      <c r="EFN10" s="914"/>
      <c r="EFO10" s="914"/>
      <c r="EFP10" s="914"/>
      <c r="EFQ10" s="619"/>
      <c r="EFR10" s="619"/>
      <c r="EFS10" s="723"/>
      <c r="EFT10" s="915"/>
      <c r="EFU10" s="913"/>
      <c r="EFV10" s="914"/>
      <c r="EFW10" s="914"/>
      <c r="EFX10" s="914"/>
      <c r="EFY10" s="619"/>
      <c r="EFZ10" s="619"/>
      <c r="EGA10" s="723"/>
      <c r="EGB10" s="915"/>
      <c r="EGC10" s="913"/>
      <c r="EGD10" s="914"/>
      <c r="EGE10" s="914"/>
      <c r="EGF10" s="914"/>
      <c r="EGG10" s="619"/>
      <c r="EGH10" s="619"/>
      <c r="EGI10" s="723"/>
      <c r="EGJ10" s="915"/>
      <c r="EGK10" s="913"/>
      <c r="EGL10" s="914"/>
      <c r="EGM10" s="914"/>
      <c r="EGN10" s="914"/>
      <c r="EGO10" s="619"/>
      <c r="EGP10" s="619"/>
      <c r="EGQ10" s="723"/>
      <c r="EGR10" s="915"/>
      <c r="EGS10" s="913"/>
      <c r="EGT10" s="914"/>
      <c r="EGU10" s="914"/>
      <c r="EGV10" s="914"/>
      <c r="EGW10" s="619"/>
      <c r="EGX10" s="619"/>
      <c r="EGY10" s="723"/>
      <c r="EGZ10" s="915"/>
      <c r="EHA10" s="913"/>
      <c r="EHB10" s="914"/>
      <c r="EHC10" s="914"/>
      <c r="EHD10" s="914"/>
      <c r="EHE10" s="619"/>
      <c r="EHF10" s="619"/>
      <c r="EHG10" s="723"/>
      <c r="EHH10" s="915"/>
      <c r="EHI10" s="913"/>
      <c r="EHJ10" s="914"/>
      <c r="EHK10" s="914"/>
      <c r="EHL10" s="914"/>
      <c r="EHM10" s="619"/>
      <c r="EHN10" s="619"/>
      <c r="EHO10" s="723"/>
      <c r="EHP10" s="915"/>
      <c r="EHQ10" s="913"/>
      <c r="EHR10" s="914"/>
      <c r="EHS10" s="914"/>
      <c r="EHT10" s="914"/>
      <c r="EHU10" s="619"/>
      <c r="EHV10" s="619"/>
      <c r="EHW10" s="723"/>
      <c r="EHX10" s="915"/>
      <c r="EHY10" s="913"/>
      <c r="EHZ10" s="914"/>
      <c r="EIA10" s="914"/>
      <c r="EIB10" s="914"/>
      <c r="EIC10" s="619"/>
      <c r="EID10" s="619"/>
      <c r="EIE10" s="723"/>
      <c r="EIF10" s="915"/>
      <c r="EIG10" s="913"/>
      <c r="EIH10" s="914"/>
      <c r="EII10" s="914"/>
      <c r="EIJ10" s="914"/>
      <c r="EIK10" s="619"/>
      <c r="EIL10" s="619"/>
      <c r="EIM10" s="723"/>
      <c r="EIN10" s="915"/>
      <c r="EIO10" s="913"/>
      <c r="EIP10" s="914"/>
      <c r="EIQ10" s="914"/>
      <c r="EIR10" s="914"/>
      <c r="EIS10" s="619"/>
      <c r="EIT10" s="619"/>
      <c r="EIU10" s="723"/>
      <c r="EIV10" s="915"/>
      <c r="EIW10" s="913"/>
      <c r="EIX10" s="914"/>
      <c r="EIY10" s="914"/>
      <c r="EIZ10" s="914"/>
      <c r="EJA10" s="619"/>
      <c r="EJB10" s="619"/>
      <c r="EJC10" s="723"/>
      <c r="EJD10" s="915"/>
      <c r="EJE10" s="913"/>
      <c r="EJF10" s="914"/>
      <c r="EJG10" s="914"/>
      <c r="EJH10" s="914"/>
      <c r="EJI10" s="619"/>
      <c r="EJJ10" s="619"/>
      <c r="EJK10" s="723"/>
      <c r="EJL10" s="915"/>
      <c r="EJM10" s="913"/>
      <c r="EJN10" s="914"/>
      <c r="EJO10" s="914"/>
      <c r="EJP10" s="914"/>
      <c r="EJQ10" s="619"/>
      <c r="EJR10" s="619"/>
      <c r="EJS10" s="723"/>
      <c r="EJT10" s="915"/>
      <c r="EJU10" s="913"/>
      <c r="EJV10" s="914"/>
      <c r="EJW10" s="914"/>
      <c r="EJX10" s="914"/>
      <c r="EJY10" s="619"/>
      <c r="EJZ10" s="619"/>
      <c r="EKA10" s="723"/>
      <c r="EKB10" s="915"/>
      <c r="EKC10" s="913"/>
      <c r="EKD10" s="914"/>
      <c r="EKE10" s="914"/>
      <c r="EKF10" s="914"/>
      <c r="EKG10" s="619"/>
      <c r="EKH10" s="619"/>
      <c r="EKI10" s="723"/>
      <c r="EKJ10" s="915"/>
      <c r="EKK10" s="913"/>
      <c r="EKL10" s="914"/>
      <c r="EKM10" s="914"/>
      <c r="EKN10" s="914"/>
      <c r="EKO10" s="619"/>
      <c r="EKP10" s="619"/>
      <c r="EKQ10" s="723"/>
      <c r="EKR10" s="915"/>
      <c r="EKS10" s="913"/>
      <c r="EKT10" s="914"/>
      <c r="EKU10" s="914"/>
      <c r="EKV10" s="914"/>
      <c r="EKW10" s="619"/>
      <c r="EKX10" s="619"/>
      <c r="EKY10" s="723"/>
      <c r="EKZ10" s="915"/>
      <c r="ELA10" s="913"/>
      <c r="ELB10" s="914"/>
      <c r="ELC10" s="914"/>
      <c r="ELD10" s="914"/>
      <c r="ELE10" s="619"/>
      <c r="ELF10" s="619"/>
      <c r="ELG10" s="723"/>
      <c r="ELH10" s="915"/>
      <c r="ELI10" s="913"/>
      <c r="ELJ10" s="914"/>
      <c r="ELK10" s="914"/>
      <c r="ELL10" s="914"/>
      <c r="ELM10" s="619"/>
      <c r="ELN10" s="619"/>
      <c r="ELO10" s="723"/>
      <c r="ELP10" s="915"/>
      <c r="ELQ10" s="913"/>
      <c r="ELR10" s="914"/>
      <c r="ELS10" s="914"/>
      <c r="ELT10" s="914"/>
      <c r="ELU10" s="619"/>
      <c r="ELV10" s="619"/>
      <c r="ELW10" s="723"/>
      <c r="ELX10" s="915"/>
      <c r="ELY10" s="913"/>
      <c r="ELZ10" s="914"/>
      <c r="EMA10" s="914"/>
      <c r="EMB10" s="914"/>
      <c r="EMC10" s="619"/>
      <c r="EMD10" s="619"/>
      <c r="EME10" s="723"/>
      <c r="EMF10" s="915"/>
      <c r="EMG10" s="913"/>
      <c r="EMH10" s="914"/>
      <c r="EMI10" s="914"/>
      <c r="EMJ10" s="914"/>
      <c r="EMK10" s="619"/>
      <c r="EML10" s="619"/>
      <c r="EMM10" s="723"/>
      <c r="EMN10" s="915"/>
      <c r="EMO10" s="913"/>
      <c r="EMP10" s="914"/>
      <c r="EMQ10" s="914"/>
      <c r="EMR10" s="914"/>
      <c r="EMS10" s="619"/>
      <c r="EMT10" s="619"/>
      <c r="EMU10" s="723"/>
      <c r="EMV10" s="915"/>
      <c r="EMW10" s="913"/>
      <c r="EMX10" s="914"/>
      <c r="EMY10" s="914"/>
      <c r="EMZ10" s="914"/>
      <c r="ENA10" s="619"/>
      <c r="ENB10" s="619"/>
      <c r="ENC10" s="723"/>
      <c r="END10" s="915"/>
      <c r="ENE10" s="913"/>
      <c r="ENF10" s="914"/>
      <c r="ENG10" s="914"/>
      <c r="ENH10" s="914"/>
      <c r="ENI10" s="619"/>
      <c r="ENJ10" s="619"/>
      <c r="ENK10" s="723"/>
      <c r="ENL10" s="915"/>
      <c r="ENM10" s="913"/>
      <c r="ENN10" s="914"/>
      <c r="ENO10" s="914"/>
      <c r="ENP10" s="914"/>
      <c r="ENQ10" s="619"/>
      <c r="ENR10" s="619"/>
      <c r="ENS10" s="723"/>
      <c r="ENT10" s="915"/>
      <c r="ENU10" s="913"/>
      <c r="ENV10" s="914"/>
      <c r="ENW10" s="914"/>
      <c r="ENX10" s="914"/>
      <c r="ENY10" s="619"/>
      <c r="ENZ10" s="619"/>
      <c r="EOA10" s="723"/>
      <c r="EOB10" s="915"/>
      <c r="EOC10" s="913"/>
      <c r="EOD10" s="914"/>
      <c r="EOE10" s="914"/>
      <c r="EOF10" s="914"/>
      <c r="EOG10" s="619"/>
      <c r="EOH10" s="619"/>
      <c r="EOI10" s="723"/>
      <c r="EOJ10" s="915"/>
      <c r="EOK10" s="913"/>
      <c r="EOL10" s="914"/>
      <c r="EOM10" s="914"/>
      <c r="EON10" s="914"/>
      <c r="EOO10" s="619"/>
      <c r="EOP10" s="619"/>
      <c r="EOQ10" s="723"/>
      <c r="EOR10" s="915"/>
      <c r="EOS10" s="913"/>
      <c r="EOT10" s="914"/>
      <c r="EOU10" s="914"/>
      <c r="EOV10" s="914"/>
      <c r="EOW10" s="619"/>
      <c r="EOX10" s="619"/>
      <c r="EOY10" s="723"/>
      <c r="EOZ10" s="915"/>
      <c r="EPA10" s="913"/>
      <c r="EPB10" s="914"/>
      <c r="EPC10" s="914"/>
      <c r="EPD10" s="914"/>
      <c r="EPE10" s="619"/>
      <c r="EPF10" s="619"/>
      <c r="EPG10" s="723"/>
      <c r="EPH10" s="915"/>
      <c r="EPI10" s="913"/>
      <c r="EPJ10" s="914"/>
      <c r="EPK10" s="914"/>
      <c r="EPL10" s="914"/>
      <c r="EPM10" s="619"/>
      <c r="EPN10" s="619"/>
      <c r="EPO10" s="723"/>
      <c r="EPP10" s="915"/>
      <c r="EPQ10" s="913"/>
      <c r="EPR10" s="914"/>
      <c r="EPS10" s="914"/>
      <c r="EPT10" s="914"/>
      <c r="EPU10" s="619"/>
      <c r="EPV10" s="619"/>
      <c r="EPW10" s="723"/>
      <c r="EPX10" s="915"/>
      <c r="EPY10" s="913"/>
      <c r="EPZ10" s="914"/>
      <c r="EQA10" s="914"/>
      <c r="EQB10" s="914"/>
      <c r="EQC10" s="619"/>
      <c r="EQD10" s="619"/>
      <c r="EQE10" s="723"/>
      <c r="EQF10" s="915"/>
      <c r="EQG10" s="913"/>
      <c r="EQH10" s="914"/>
      <c r="EQI10" s="914"/>
      <c r="EQJ10" s="914"/>
      <c r="EQK10" s="619"/>
      <c r="EQL10" s="619"/>
      <c r="EQM10" s="723"/>
      <c r="EQN10" s="915"/>
      <c r="EQO10" s="913"/>
      <c r="EQP10" s="914"/>
      <c r="EQQ10" s="914"/>
      <c r="EQR10" s="914"/>
      <c r="EQS10" s="619"/>
      <c r="EQT10" s="619"/>
      <c r="EQU10" s="723"/>
      <c r="EQV10" s="915"/>
      <c r="EQW10" s="913"/>
      <c r="EQX10" s="914"/>
      <c r="EQY10" s="914"/>
      <c r="EQZ10" s="914"/>
      <c r="ERA10" s="619"/>
      <c r="ERB10" s="619"/>
      <c r="ERC10" s="723"/>
      <c r="ERD10" s="915"/>
      <c r="ERE10" s="913"/>
      <c r="ERF10" s="914"/>
      <c r="ERG10" s="914"/>
      <c r="ERH10" s="914"/>
      <c r="ERI10" s="619"/>
      <c r="ERJ10" s="619"/>
      <c r="ERK10" s="723"/>
      <c r="ERL10" s="915"/>
      <c r="ERM10" s="913"/>
      <c r="ERN10" s="914"/>
      <c r="ERO10" s="914"/>
      <c r="ERP10" s="914"/>
      <c r="ERQ10" s="619"/>
      <c r="ERR10" s="619"/>
      <c r="ERS10" s="723"/>
      <c r="ERT10" s="915"/>
      <c r="ERU10" s="913"/>
      <c r="ERV10" s="914"/>
      <c r="ERW10" s="914"/>
      <c r="ERX10" s="914"/>
      <c r="ERY10" s="619"/>
      <c r="ERZ10" s="619"/>
      <c r="ESA10" s="723"/>
      <c r="ESB10" s="915"/>
      <c r="ESC10" s="913"/>
      <c r="ESD10" s="914"/>
      <c r="ESE10" s="914"/>
      <c r="ESF10" s="914"/>
      <c r="ESG10" s="619"/>
      <c r="ESH10" s="619"/>
      <c r="ESI10" s="723"/>
      <c r="ESJ10" s="915"/>
      <c r="ESK10" s="913"/>
      <c r="ESL10" s="914"/>
      <c r="ESM10" s="914"/>
      <c r="ESN10" s="914"/>
      <c r="ESO10" s="619"/>
      <c r="ESP10" s="619"/>
      <c r="ESQ10" s="723"/>
      <c r="ESR10" s="915"/>
      <c r="ESS10" s="913"/>
      <c r="EST10" s="914"/>
      <c r="ESU10" s="914"/>
      <c r="ESV10" s="914"/>
      <c r="ESW10" s="619"/>
      <c r="ESX10" s="619"/>
      <c r="ESY10" s="723"/>
      <c r="ESZ10" s="915"/>
      <c r="ETA10" s="913"/>
      <c r="ETB10" s="914"/>
      <c r="ETC10" s="914"/>
      <c r="ETD10" s="914"/>
      <c r="ETE10" s="619"/>
      <c r="ETF10" s="619"/>
      <c r="ETG10" s="723"/>
      <c r="ETH10" s="915"/>
      <c r="ETI10" s="913"/>
      <c r="ETJ10" s="914"/>
      <c r="ETK10" s="914"/>
      <c r="ETL10" s="914"/>
      <c r="ETM10" s="619"/>
      <c r="ETN10" s="619"/>
      <c r="ETO10" s="723"/>
      <c r="ETP10" s="915"/>
      <c r="ETQ10" s="913"/>
      <c r="ETR10" s="914"/>
      <c r="ETS10" s="914"/>
      <c r="ETT10" s="914"/>
      <c r="ETU10" s="619"/>
      <c r="ETV10" s="619"/>
      <c r="ETW10" s="723"/>
      <c r="ETX10" s="915"/>
      <c r="ETY10" s="913"/>
      <c r="ETZ10" s="914"/>
      <c r="EUA10" s="914"/>
      <c r="EUB10" s="914"/>
      <c r="EUC10" s="619"/>
      <c r="EUD10" s="619"/>
      <c r="EUE10" s="723"/>
      <c r="EUF10" s="915"/>
      <c r="EUG10" s="913"/>
      <c r="EUH10" s="914"/>
      <c r="EUI10" s="914"/>
      <c r="EUJ10" s="914"/>
      <c r="EUK10" s="619"/>
      <c r="EUL10" s="619"/>
      <c r="EUM10" s="723"/>
      <c r="EUN10" s="915"/>
      <c r="EUO10" s="913"/>
      <c r="EUP10" s="914"/>
      <c r="EUQ10" s="914"/>
      <c r="EUR10" s="914"/>
      <c r="EUS10" s="619"/>
      <c r="EUT10" s="619"/>
      <c r="EUU10" s="723"/>
      <c r="EUV10" s="915"/>
      <c r="EUW10" s="913"/>
      <c r="EUX10" s="914"/>
      <c r="EUY10" s="914"/>
      <c r="EUZ10" s="914"/>
      <c r="EVA10" s="619"/>
      <c r="EVB10" s="619"/>
      <c r="EVC10" s="723"/>
      <c r="EVD10" s="915"/>
      <c r="EVE10" s="913"/>
      <c r="EVF10" s="914"/>
      <c r="EVG10" s="914"/>
      <c r="EVH10" s="914"/>
      <c r="EVI10" s="619"/>
      <c r="EVJ10" s="619"/>
      <c r="EVK10" s="723"/>
      <c r="EVL10" s="915"/>
      <c r="EVM10" s="913"/>
      <c r="EVN10" s="914"/>
      <c r="EVO10" s="914"/>
      <c r="EVP10" s="914"/>
      <c r="EVQ10" s="619"/>
      <c r="EVR10" s="619"/>
      <c r="EVS10" s="723"/>
      <c r="EVT10" s="915"/>
      <c r="EVU10" s="913"/>
      <c r="EVV10" s="914"/>
      <c r="EVW10" s="914"/>
      <c r="EVX10" s="914"/>
      <c r="EVY10" s="619"/>
      <c r="EVZ10" s="619"/>
      <c r="EWA10" s="723"/>
      <c r="EWB10" s="915"/>
      <c r="EWC10" s="913"/>
      <c r="EWD10" s="914"/>
      <c r="EWE10" s="914"/>
      <c r="EWF10" s="914"/>
      <c r="EWG10" s="619"/>
      <c r="EWH10" s="619"/>
      <c r="EWI10" s="723"/>
      <c r="EWJ10" s="915"/>
      <c r="EWK10" s="913"/>
      <c r="EWL10" s="914"/>
      <c r="EWM10" s="914"/>
      <c r="EWN10" s="914"/>
      <c r="EWO10" s="619"/>
      <c r="EWP10" s="619"/>
      <c r="EWQ10" s="723"/>
      <c r="EWR10" s="915"/>
      <c r="EWS10" s="913"/>
      <c r="EWT10" s="914"/>
      <c r="EWU10" s="914"/>
      <c r="EWV10" s="914"/>
      <c r="EWW10" s="619"/>
      <c r="EWX10" s="619"/>
      <c r="EWY10" s="723"/>
      <c r="EWZ10" s="915"/>
      <c r="EXA10" s="913"/>
      <c r="EXB10" s="914"/>
      <c r="EXC10" s="914"/>
      <c r="EXD10" s="914"/>
      <c r="EXE10" s="619"/>
      <c r="EXF10" s="619"/>
      <c r="EXG10" s="723"/>
      <c r="EXH10" s="915"/>
      <c r="EXI10" s="913"/>
      <c r="EXJ10" s="914"/>
      <c r="EXK10" s="914"/>
      <c r="EXL10" s="914"/>
      <c r="EXM10" s="619"/>
      <c r="EXN10" s="619"/>
      <c r="EXO10" s="723"/>
      <c r="EXP10" s="915"/>
      <c r="EXQ10" s="913"/>
      <c r="EXR10" s="914"/>
      <c r="EXS10" s="914"/>
      <c r="EXT10" s="914"/>
      <c r="EXU10" s="619"/>
      <c r="EXV10" s="619"/>
      <c r="EXW10" s="723"/>
      <c r="EXX10" s="915"/>
      <c r="EXY10" s="913"/>
      <c r="EXZ10" s="914"/>
      <c r="EYA10" s="914"/>
      <c r="EYB10" s="914"/>
      <c r="EYC10" s="619"/>
      <c r="EYD10" s="619"/>
      <c r="EYE10" s="723"/>
      <c r="EYF10" s="915"/>
      <c r="EYG10" s="913"/>
      <c r="EYH10" s="914"/>
      <c r="EYI10" s="914"/>
      <c r="EYJ10" s="914"/>
      <c r="EYK10" s="619"/>
      <c r="EYL10" s="619"/>
      <c r="EYM10" s="723"/>
      <c r="EYN10" s="915"/>
      <c r="EYO10" s="913"/>
      <c r="EYP10" s="914"/>
      <c r="EYQ10" s="914"/>
      <c r="EYR10" s="914"/>
      <c r="EYS10" s="619"/>
      <c r="EYT10" s="619"/>
      <c r="EYU10" s="723"/>
      <c r="EYV10" s="915"/>
      <c r="EYW10" s="913"/>
      <c r="EYX10" s="914"/>
      <c r="EYY10" s="914"/>
      <c r="EYZ10" s="914"/>
      <c r="EZA10" s="619"/>
      <c r="EZB10" s="619"/>
      <c r="EZC10" s="723"/>
      <c r="EZD10" s="915"/>
      <c r="EZE10" s="913"/>
      <c r="EZF10" s="914"/>
      <c r="EZG10" s="914"/>
      <c r="EZH10" s="914"/>
      <c r="EZI10" s="619"/>
      <c r="EZJ10" s="619"/>
      <c r="EZK10" s="723"/>
      <c r="EZL10" s="915"/>
      <c r="EZM10" s="913"/>
      <c r="EZN10" s="914"/>
      <c r="EZO10" s="914"/>
      <c r="EZP10" s="914"/>
      <c r="EZQ10" s="619"/>
      <c r="EZR10" s="619"/>
      <c r="EZS10" s="723"/>
      <c r="EZT10" s="915"/>
      <c r="EZU10" s="913"/>
      <c r="EZV10" s="914"/>
      <c r="EZW10" s="914"/>
      <c r="EZX10" s="914"/>
      <c r="EZY10" s="619"/>
      <c r="EZZ10" s="619"/>
      <c r="FAA10" s="723"/>
      <c r="FAB10" s="915"/>
      <c r="FAC10" s="913"/>
      <c r="FAD10" s="914"/>
      <c r="FAE10" s="914"/>
      <c r="FAF10" s="914"/>
      <c r="FAG10" s="619"/>
      <c r="FAH10" s="619"/>
      <c r="FAI10" s="723"/>
      <c r="FAJ10" s="915"/>
      <c r="FAK10" s="913"/>
      <c r="FAL10" s="914"/>
      <c r="FAM10" s="914"/>
      <c r="FAN10" s="914"/>
      <c r="FAO10" s="619"/>
      <c r="FAP10" s="619"/>
      <c r="FAQ10" s="723"/>
      <c r="FAR10" s="915"/>
      <c r="FAS10" s="913"/>
      <c r="FAT10" s="914"/>
      <c r="FAU10" s="914"/>
      <c r="FAV10" s="914"/>
      <c r="FAW10" s="619"/>
      <c r="FAX10" s="619"/>
      <c r="FAY10" s="723"/>
      <c r="FAZ10" s="915"/>
      <c r="FBA10" s="913"/>
      <c r="FBB10" s="914"/>
      <c r="FBC10" s="914"/>
      <c r="FBD10" s="914"/>
      <c r="FBE10" s="619"/>
      <c r="FBF10" s="619"/>
      <c r="FBG10" s="723"/>
      <c r="FBH10" s="915"/>
      <c r="FBI10" s="913"/>
      <c r="FBJ10" s="914"/>
      <c r="FBK10" s="914"/>
      <c r="FBL10" s="914"/>
      <c r="FBM10" s="619"/>
      <c r="FBN10" s="619"/>
      <c r="FBO10" s="723"/>
      <c r="FBP10" s="915"/>
      <c r="FBQ10" s="913"/>
      <c r="FBR10" s="914"/>
      <c r="FBS10" s="914"/>
      <c r="FBT10" s="914"/>
      <c r="FBU10" s="619"/>
      <c r="FBV10" s="619"/>
      <c r="FBW10" s="723"/>
      <c r="FBX10" s="915"/>
      <c r="FBY10" s="913"/>
      <c r="FBZ10" s="914"/>
      <c r="FCA10" s="914"/>
      <c r="FCB10" s="914"/>
      <c r="FCC10" s="619"/>
      <c r="FCD10" s="619"/>
      <c r="FCE10" s="723"/>
      <c r="FCF10" s="915"/>
      <c r="FCG10" s="913"/>
      <c r="FCH10" s="914"/>
      <c r="FCI10" s="914"/>
      <c r="FCJ10" s="914"/>
      <c r="FCK10" s="619"/>
      <c r="FCL10" s="619"/>
      <c r="FCM10" s="723"/>
      <c r="FCN10" s="915"/>
      <c r="FCO10" s="913"/>
      <c r="FCP10" s="914"/>
      <c r="FCQ10" s="914"/>
      <c r="FCR10" s="914"/>
      <c r="FCS10" s="619"/>
      <c r="FCT10" s="619"/>
      <c r="FCU10" s="723"/>
      <c r="FCV10" s="915"/>
      <c r="FCW10" s="913"/>
      <c r="FCX10" s="914"/>
      <c r="FCY10" s="914"/>
      <c r="FCZ10" s="914"/>
      <c r="FDA10" s="619"/>
      <c r="FDB10" s="619"/>
      <c r="FDC10" s="723"/>
      <c r="FDD10" s="915"/>
      <c r="FDE10" s="913"/>
      <c r="FDF10" s="914"/>
      <c r="FDG10" s="914"/>
      <c r="FDH10" s="914"/>
      <c r="FDI10" s="619"/>
      <c r="FDJ10" s="619"/>
      <c r="FDK10" s="723"/>
      <c r="FDL10" s="915"/>
      <c r="FDM10" s="913"/>
      <c r="FDN10" s="914"/>
      <c r="FDO10" s="914"/>
      <c r="FDP10" s="914"/>
      <c r="FDQ10" s="619"/>
      <c r="FDR10" s="619"/>
      <c r="FDS10" s="723"/>
      <c r="FDT10" s="915"/>
      <c r="FDU10" s="913"/>
      <c r="FDV10" s="914"/>
      <c r="FDW10" s="914"/>
      <c r="FDX10" s="914"/>
      <c r="FDY10" s="619"/>
      <c r="FDZ10" s="619"/>
      <c r="FEA10" s="723"/>
      <c r="FEB10" s="915"/>
      <c r="FEC10" s="913"/>
      <c r="FED10" s="914"/>
      <c r="FEE10" s="914"/>
      <c r="FEF10" s="914"/>
      <c r="FEG10" s="619"/>
      <c r="FEH10" s="619"/>
      <c r="FEI10" s="723"/>
      <c r="FEJ10" s="915"/>
      <c r="FEK10" s="913"/>
      <c r="FEL10" s="914"/>
      <c r="FEM10" s="914"/>
      <c r="FEN10" s="914"/>
      <c r="FEO10" s="619"/>
      <c r="FEP10" s="619"/>
      <c r="FEQ10" s="723"/>
      <c r="FER10" s="915"/>
      <c r="FES10" s="913"/>
      <c r="FET10" s="914"/>
      <c r="FEU10" s="914"/>
      <c r="FEV10" s="914"/>
      <c r="FEW10" s="619"/>
      <c r="FEX10" s="619"/>
      <c r="FEY10" s="723"/>
      <c r="FEZ10" s="915"/>
      <c r="FFA10" s="913"/>
      <c r="FFB10" s="914"/>
      <c r="FFC10" s="914"/>
      <c r="FFD10" s="914"/>
      <c r="FFE10" s="619"/>
      <c r="FFF10" s="619"/>
      <c r="FFG10" s="723"/>
      <c r="FFH10" s="915"/>
      <c r="FFI10" s="913"/>
      <c r="FFJ10" s="914"/>
      <c r="FFK10" s="914"/>
      <c r="FFL10" s="914"/>
      <c r="FFM10" s="619"/>
      <c r="FFN10" s="619"/>
      <c r="FFO10" s="723"/>
      <c r="FFP10" s="915"/>
      <c r="FFQ10" s="913"/>
      <c r="FFR10" s="914"/>
      <c r="FFS10" s="914"/>
      <c r="FFT10" s="914"/>
      <c r="FFU10" s="619"/>
      <c r="FFV10" s="619"/>
      <c r="FFW10" s="723"/>
      <c r="FFX10" s="915"/>
      <c r="FFY10" s="913"/>
      <c r="FFZ10" s="914"/>
      <c r="FGA10" s="914"/>
      <c r="FGB10" s="914"/>
      <c r="FGC10" s="619"/>
      <c r="FGD10" s="619"/>
      <c r="FGE10" s="723"/>
      <c r="FGF10" s="915"/>
      <c r="FGG10" s="913"/>
      <c r="FGH10" s="914"/>
      <c r="FGI10" s="914"/>
      <c r="FGJ10" s="914"/>
      <c r="FGK10" s="619"/>
      <c r="FGL10" s="619"/>
      <c r="FGM10" s="723"/>
      <c r="FGN10" s="915"/>
      <c r="FGO10" s="913"/>
      <c r="FGP10" s="914"/>
      <c r="FGQ10" s="914"/>
      <c r="FGR10" s="914"/>
      <c r="FGS10" s="619"/>
      <c r="FGT10" s="619"/>
      <c r="FGU10" s="723"/>
      <c r="FGV10" s="915"/>
      <c r="FGW10" s="913"/>
      <c r="FGX10" s="914"/>
      <c r="FGY10" s="914"/>
      <c r="FGZ10" s="914"/>
      <c r="FHA10" s="619"/>
      <c r="FHB10" s="619"/>
      <c r="FHC10" s="723"/>
      <c r="FHD10" s="915"/>
      <c r="FHE10" s="913"/>
      <c r="FHF10" s="914"/>
      <c r="FHG10" s="914"/>
      <c r="FHH10" s="914"/>
      <c r="FHI10" s="619"/>
      <c r="FHJ10" s="619"/>
      <c r="FHK10" s="723"/>
      <c r="FHL10" s="915"/>
      <c r="FHM10" s="913"/>
      <c r="FHN10" s="914"/>
      <c r="FHO10" s="914"/>
      <c r="FHP10" s="914"/>
      <c r="FHQ10" s="619"/>
      <c r="FHR10" s="619"/>
      <c r="FHS10" s="723"/>
      <c r="FHT10" s="915"/>
      <c r="FHU10" s="913"/>
      <c r="FHV10" s="914"/>
      <c r="FHW10" s="914"/>
      <c r="FHX10" s="914"/>
      <c r="FHY10" s="619"/>
      <c r="FHZ10" s="619"/>
      <c r="FIA10" s="723"/>
      <c r="FIB10" s="915"/>
      <c r="FIC10" s="913"/>
      <c r="FID10" s="914"/>
      <c r="FIE10" s="914"/>
      <c r="FIF10" s="914"/>
      <c r="FIG10" s="619"/>
      <c r="FIH10" s="619"/>
      <c r="FII10" s="723"/>
      <c r="FIJ10" s="915"/>
      <c r="FIK10" s="913"/>
      <c r="FIL10" s="914"/>
      <c r="FIM10" s="914"/>
      <c r="FIN10" s="914"/>
      <c r="FIO10" s="619"/>
      <c r="FIP10" s="619"/>
      <c r="FIQ10" s="723"/>
      <c r="FIR10" s="915"/>
      <c r="FIS10" s="913"/>
      <c r="FIT10" s="914"/>
      <c r="FIU10" s="914"/>
      <c r="FIV10" s="914"/>
      <c r="FIW10" s="619"/>
      <c r="FIX10" s="619"/>
      <c r="FIY10" s="723"/>
      <c r="FIZ10" s="915"/>
      <c r="FJA10" s="913"/>
      <c r="FJB10" s="914"/>
      <c r="FJC10" s="914"/>
      <c r="FJD10" s="914"/>
      <c r="FJE10" s="619"/>
      <c r="FJF10" s="619"/>
      <c r="FJG10" s="723"/>
      <c r="FJH10" s="915"/>
      <c r="FJI10" s="913"/>
      <c r="FJJ10" s="914"/>
      <c r="FJK10" s="914"/>
      <c r="FJL10" s="914"/>
      <c r="FJM10" s="619"/>
      <c r="FJN10" s="619"/>
      <c r="FJO10" s="723"/>
      <c r="FJP10" s="915"/>
      <c r="FJQ10" s="913"/>
      <c r="FJR10" s="914"/>
      <c r="FJS10" s="914"/>
      <c r="FJT10" s="914"/>
      <c r="FJU10" s="619"/>
      <c r="FJV10" s="619"/>
      <c r="FJW10" s="723"/>
      <c r="FJX10" s="915"/>
      <c r="FJY10" s="913"/>
      <c r="FJZ10" s="914"/>
      <c r="FKA10" s="914"/>
      <c r="FKB10" s="914"/>
      <c r="FKC10" s="619"/>
      <c r="FKD10" s="619"/>
      <c r="FKE10" s="723"/>
      <c r="FKF10" s="915"/>
      <c r="FKG10" s="913"/>
      <c r="FKH10" s="914"/>
      <c r="FKI10" s="914"/>
      <c r="FKJ10" s="914"/>
      <c r="FKK10" s="619"/>
      <c r="FKL10" s="619"/>
      <c r="FKM10" s="723"/>
      <c r="FKN10" s="915"/>
      <c r="FKO10" s="913"/>
      <c r="FKP10" s="914"/>
      <c r="FKQ10" s="914"/>
      <c r="FKR10" s="914"/>
      <c r="FKS10" s="619"/>
      <c r="FKT10" s="619"/>
      <c r="FKU10" s="723"/>
      <c r="FKV10" s="915"/>
      <c r="FKW10" s="913"/>
      <c r="FKX10" s="914"/>
      <c r="FKY10" s="914"/>
      <c r="FKZ10" s="914"/>
      <c r="FLA10" s="619"/>
      <c r="FLB10" s="619"/>
      <c r="FLC10" s="723"/>
      <c r="FLD10" s="915"/>
      <c r="FLE10" s="913"/>
      <c r="FLF10" s="914"/>
      <c r="FLG10" s="914"/>
      <c r="FLH10" s="914"/>
      <c r="FLI10" s="619"/>
      <c r="FLJ10" s="619"/>
      <c r="FLK10" s="723"/>
      <c r="FLL10" s="915"/>
      <c r="FLM10" s="913"/>
      <c r="FLN10" s="914"/>
      <c r="FLO10" s="914"/>
      <c r="FLP10" s="914"/>
      <c r="FLQ10" s="619"/>
      <c r="FLR10" s="619"/>
      <c r="FLS10" s="723"/>
      <c r="FLT10" s="915"/>
      <c r="FLU10" s="913"/>
      <c r="FLV10" s="914"/>
      <c r="FLW10" s="914"/>
      <c r="FLX10" s="914"/>
      <c r="FLY10" s="619"/>
      <c r="FLZ10" s="619"/>
      <c r="FMA10" s="723"/>
      <c r="FMB10" s="915"/>
      <c r="FMC10" s="913"/>
      <c r="FMD10" s="914"/>
      <c r="FME10" s="914"/>
      <c r="FMF10" s="914"/>
      <c r="FMG10" s="619"/>
      <c r="FMH10" s="619"/>
      <c r="FMI10" s="723"/>
      <c r="FMJ10" s="915"/>
      <c r="FMK10" s="913"/>
      <c r="FML10" s="914"/>
      <c r="FMM10" s="914"/>
      <c r="FMN10" s="914"/>
      <c r="FMO10" s="619"/>
      <c r="FMP10" s="619"/>
      <c r="FMQ10" s="723"/>
      <c r="FMR10" s="915"/>
      <c r="FMS10" s="913"/>
      <c r="FMT10" s="914"/>
      <c r="FMU10" s="914"/>
      <c r="FMV10" s="914"/>
      <c r="FMW10" s="619"/>
      <c r="FMX10" s="619"/>
      <c r="FMY10" s="723"/>
      <c r="FMZ10" s="915"/>
      <c r="FNA10" s="913"/>
      <c r="FNB10" s="914"/>
      <c r="FNC10" s="914"/>
      <c r="FND10" s="914"/>
      <c r="FNE10" s="619"/>
      <c r="FNF10" s="619"/>
      <c r="FNG10" s="723"/>
      <c r="FNH10" s="915"/>
      <c r="FNI10" s="913"/>
      <c r="FNJ10" s="914"/>
      <c r="FNK10" s="914"/>
      <c r="FNL10" s="914"/>
      <c r="FNM10" s="619"/>
      <c r="FNN10" s="619"/>
      <c r="FNO10" s="723"/>
      <c r="FNP10" s="915"/>
      <c r="FNQ10" s="913"/>
      <c r="FNR10" s="914"/>
      <c r="FNS10" s="914"/>
      <c r="FNT10" s="914"/>
      <c r="FNU10" s="619"/>
      <c r="FNV10" s="619"/>
      <c r="FNW10" s="723"/>
      <c r="FNX10" s="915"/>
      <c r="FNY10" s="913"/>
      <c r="FNZ10" s="914"/>
      <c r="FOA10" s="914"/>
      <c r="FOB10" s="914"/>
      <c r="FOC10" s="619"/>
      <c r="FOD10" s="619"/>
      <c r="FOE10" s="723"/>
      <c r="FOF10" s="915"/>
      <c r="FOG10" s="913"/>
      <c r="FOH10" s="914"/>
      <c r="FOI10" s="914"/>
      <c r="FOJ10" s="914"/>
      <c r="FOK10" s="619"/>
      <c r="FOL10" s="619"/>
      <c r="FOM10" s="723"/>
      <c r="FON10" s="915"/>
      <c r="FOO10" s="913"/>
      <c r="FOP10" s="914"/>
      <c r="FOQ10" s="914"/>
      <c r="FOR10" s="914"/>
      <c r="FOS10" s="619"/>
      <c r="FOT10" s="619"/>
      <c r="FOU10" s="723"/>
      <c r="FOV10" s="915"/>
      <c r="FOW10" s="913"/>
      <c r="FOX10" s="914"/>
      <c r="FOY10" s="914"/>
      <c r="FOZ10" s="914"/>
      <c r="FPA10" s="619"/>
      <c r="FPB10" s="619"/>
      <c r="FPC10" s="723"/>
      <c r="FPD10" s="915"/>
      <c r="FPE10" s="913"/>
      <c r="FPF10" s="914"/>
      <c r="FPG10" s="914"/>
      <c r="FPH10" s="914"/>
      <c r="FPI10" s="619"/>
      <c r="FPJ10" s="619"/>
      <c r="FPK10" s="723"/>
      <c r="FPL10" s="915"/>
      <c r="FPM10" s="913"/>
      <c r="FPN10" s="914"/>
      <c r="FPO10" s="914"/>
      <c r="FPP10" s="914"/>
      <c r="FPQ10" s="619"/>
      <c r="FPR10" s="619"/>
      <c r="FPS10" s="723"/>
      <c r="FPT10" s="915"/>
      <c r="FPU10" s="913"/>
      <c r="FPV10" s="914"/>
      <c r="FPW10" s="914"/>
      <c r="FPX10" s="914"/>
      <c r="FPY10" s="619"/>
      <c r="FPZ10" s="619"/>
      <c r="FQA10" s="723"/>
      <c r="FQB10" s="915"/>
      <c r="FQC10" s="913"/>
      <c r="FQD10" s="914"/>
      <c r="FQE10" s="914"/>
      <c r="FQF10" s="914"/>
      <c r="FQG10" s="619"/>
      <c r="FQH10" s="619"/>
      <c r="FQI10" s="723"/>
      <c r="FQJ10" s="915"/>
      <c r="FQK10" s="913"/>
      <c r="FQL10" s="914"/>
      <c r="FQM10" s="914"/>
      <c r="FQN10" s="914"/>
      <c r="FQO10" s="619"/>
      <c r="FQP10" s="619"/>
      <c r="FQQ10" s="723"/>
      <c r="FQR10" s="915"/>
      <c r="FQS10" s="913"/>
      <c r="FQT10" s="914"/>
      <c r="FQU10" s="914"/>
      <c r="FQV10" s="914"/>
      <c r="FQW10" s="619"/>
      <c r="FQX10" s="619"/>
      <c r="FQY10" s="723"/>
      <c r="FQZ10" s="915"/>
      <c r="FRA10" s="913"/>
      <c r="FRB10" s="914"/>
      <c r="FRC10" s="914"/>
      <c r="FRD10" s="914"/>
      <c r="FRE10" s="619"/>
      <c r="FRF10" s="619"/>
      <c r="FRG10" s="723"/>
      <c r="FRH10" s="915"/>
      <c r="FRI10" s="913"/>
      <c r="FRJ10" s="914"/>
      <c r="FRK10" s="914"/>
      <c r="FRL10" s="914"/>
      <c r="FRM10" s="619"/>
      <c r="FRN10" s="619"/>
      <c r="FRO10" s="723"/>
      <c r="FRP10" s="915"/>
      <c r="FRQ10" s="913"/>
      <c r="FRR10" s="914"/>
      <c r="FRS10" s="914"/>
      <c r="FRT10" s="914"/>
      <c r="FRU10" s="619"/>
      <c r="FRV10" s="619"/>
      <c r="FRW10" s="723"/>
      <c r="FRX10" s="915"/>
      <c r="FRY10" s="913"/>
      <c r="FRZ10" s="914"/>
      <c r="FSA10" s="914"/>
      <c r="FSB10" s="914"/>
      <c r="FSC10" s="619"/>
      <c r="FSD10" s="619"/>
      <c r="FSE10" s="723"/>
      <c r="FSF10" s="915"/>
      <c r="FSG10" s="913"/>
      <c r="FSH10" s="914"/>
      <c r="FSI10" s="914"/>
      <c r="FSJ10" s="914"/>
      <c r="FSK10" s="619"/>
      <c r="FSL10" s="619"/>
      <c r="FSM10" s="723"/>
      <c r="FSN10" s="915"/>
      <c r="FSO10" s="913"/>
      <c r="FSP10" s="914"/>
      <c r="FSQ10" s="914"/>
      <c r="FSR10" s="914"/>
      <c r="FSS10" s="619"/>
      <c r="FST10" s="619"/>
      <c r="FSU10" s="723"/>
      <c r="FSV10" s="915"/>
      <c r="FSW10" s="913"/>
      <c r="FSX10" s="914"/>
      <c r="FSY10" s="914"/>
      <c r="FSZ10" s="914"/>
      <c r="FTA10" s="619"/>
      <c r="FTB10" s="619"/>
      <c r="FTC10" s="723"/>
      <c r="FTD10" s="915"/>
      <c r="FTE10" s="913"/>
      <c r="FTF10" s="914"/>
      <c r="FTG10" s="914"/>
      <c r="FTH10" s="914"/>
      <c r="FTI10" s="619"/>
      <c r="FTJ10" s="619"/>
      <c r="FTK10" s="723"/>
      <c r="FTL10" s="915"/>
      <c r="FTM10" s="913"/>
      <c r="FTN10" s="914"/>
      <c r="FTO10" s="914"/>
      <c r="FTP10" s="914"/>
      <c r="FTQ10" s="619"/>
      <c r="FTR10" s="619"/>
      <c r="FTS10" s="723"/>
      <c r="FTT10" s="915"/>
      <c r="FTU10" s="913"/>
      <c r="FTV10" s="914"/>
      <c r="FTW10" s="914"/>
      <c r="FTX10" s="914"/>
      <c r="FTY10" s="619"/>
      <c r="FTZ10" s="619"/>
      <c r="FUA10" s="723"/>
      <c r="FUB10" s="915"/>
      <c r="FUC10" s="913"/>
      <c r="FUD10" s="914"/>
      <c r="FUE10" s="914"/>
      <c r="FUF10" s="914"/>
      <c r="FUG10" s="619"/>
      <c r="FUH10" s="619"/>
      <c r="FUI10" s="723"/>
      <c r="FUJ10" s="915"/>
      <c r="FUK10" s="913"/>
      <c r="FUL10" s="914"/>
      <c r="FUM10" s="914"/>
      <c r="FUN10" s="914"/>
      <c r="FUO10" s="619"/>
      <c r="FUP10" s="619"/>
      <c r="FUQ10" s="723"/>
      <c r="FUR10" s="915"/>
      <c r="FUS10" s="913"/>
      <c r="FUT10" s="914"/>
      <c r="FUU10" s="914"/>
      <c r="FUV10" s="914"/>
      <c r="FUW10" s="619"/>
      <c r="FUX10" s="619"/>
      <c r="FUY10" s="723"/>
      <c r="FUZ10" s="915"/>
      <c r="FVA10" s="913"/>
      <c r="FVB10" s="914"/>
      <c r="FVC10" s="914"/>
      <c r="FVD10" s="914"/>
      <c r="FVE10" s="619"/>
      <c r="FVF10" s="619"/>
      <c r="FVG10" s="723"/>
      <c r="FVH10" s="915"/>
      <c r="FVI10" s="913"/>
      <c r="FVJ10" s="914"/>
      <c r="FVK10" s="914"/>
      <c r="FVL10" s="914"/>
      <c r="FVM10" s="619"/>
      <c r="FVN10" s="619"/>
      <c r="FVO10" s="723"/>
      <c r="FVP10" s="915"/>
      <c r="FVQ10" s="913"/>
      <c r="FVR10" s="914"/>
      <c r="FVS10" s="914"/>
      <c r="FVT10" s="914"/>
      <c r="FVU10" s="619"/>
      <c r="FVV10" s="619"/>
      <c r="FVW10" s="723"/>
      <c r="FVX10" s="915"/>
      <c r="FVY10" s="913"/>
      <c r="FVZ10" s="914"/>
      <c r="FWA10" s="914"/>
      <c r="FWB10" s="914"/>
      <c r="FWC10" s="619"/>
      <c r="FWD10" s="619"/>
      <c r="FWE10" s="723"/>
      <c r="FWF10" s="915"/>
      <c r="FWG10" s="913"/>
      <c r="FWH10" s="914"/>
      <c r="FWI10" s="914"/>
      <c r="FWJ10" s="914"/>
      <c r="FWK10" s="619"/>
      <c r="FWL10" s="619"/>
      <c r="FWM10" s="723"/>
      <c r="FWN10" s="915"/>
      <c r="FWO10" s="913"/>
      <c r="FWP10" s="914"/>
      <c r="FWQ10" s="914"/>
      <c r="FWR10" s="914"/>
      <c r="FWS10" s="619"/>
      <c r="FWT10" s="619"/>
      <c r="FWU10" s="723"/>
      <c r="FWV10" s="915"/>
      <c r="FWW10" s="913"/>
      <c r="FWX10" s="914"/>
      <c r="FWY10" s="914"/>
      <c r="FWZ10" s="914"/>
      <c r="FXA10" s="619"/>
      <c r="FXB10" s="619"/>
      <c r="FXC10" s="723"/>
      <c r="FXD10" s="915"/>
      <c r="FXE10" s="913"/>
      <c r="FXF10" s="914"/>
      <c r="FXG10" s="914"/>
      <c r="FXH10" s="914"/>
      <c r="FXI10" s="619"/>
      <c r="FXJ10" s="619"/>
      <c r="FXK10" s="723"/>
      <c r="FXL10" s="915"/>
      <c r="FXM10" s="913"/>
      <c r="FXN10" s="914"/>
      <c r="FXO10" s="914"/>
      <c r="FXP10" s="914"/>
      <c r="FXQ10" s="619"/>
      <c r="FXR10" s="619"/>
      <c r="FXS10" s="723"/>
      <c r="FXT10" s="915"/>
      <c r="FXU10" s="913"/>
      <c r="FXV10" s="914"/>
      <c r="FXW10" s="914"/>
      <c r="FXX10" s="914"/>
      <c r="FXY10" s="619"/>
      <c r="FXZ10" s="619"/>
      <c r="FYA10" s="723"/>
      <c r="FYB10" s="915"/>
      <c r="FYC10" s="913"/>
      <c r="FYD10" s="914"/>
      <c r="FYE10" s="914"/>
      <c r="FYF10" s="914"/>
      <c r="FYG10" s="619"/>
      <c r="FYH10" s="619"/>
      <c r="FYI10" s="723"/>
      <c r="FYJ10" s="915"/>
      <c r="FYK10" s="913"/>
      <c r="FYL10" s="914"/>
      <c r="FYM10" s="914"/>
      <c r="FYN10" s="914"/>
      <c r="FYO10" s="619"/>
      <c r="FYP10" s="619"/>
      <c r="FYQ10" s="723"/>
      <c r="FYR10" s="915"/>
      <c r="FYS10" s="913"/>
      <c r="FYT10" s="914"/>
      <c r="FYU10" s="914"/>
      <c r="FYV10" s="914"/>
      <c r="FYW10" s="619"/>
      <c r="FYX10" s="619"/>
      <c r="FYY10" s="723"/>
      <c r="FYZ10" s="915"/>
      <c r="FZA10" s="913"/>
      <c r="FZB10" s="914"/>
      <c r="FZC10" s="914"/>
      <c r="FZD10" s="914"/>
      <c r="FZE10" s="619"/>
      <c r="FZF10" s="619"/>
      <c r="FZG10" s="723"/>
      <c r="FZH10" s="915"/>
      <c r="FZI10" s="913"/>
      <c r="FZJ10" s="914"/>
      <c r="FZK10" s="914"/>
      <c r="FZL10" s="914"/>
      <c r="FZM10" s="619"/>
      <c r="FZN10" s="619"/>
      <c r="FZO10" s="723"/>
      <c r="FZP10" s="915"/>
      <c r="FZQ10" s="913"/>
      <c r="FZR10" s="914"/>
      <c r="FZS10" s="914"/>
      <c r="FZT10" s="914"/>
      <c r="FZU10" s="619"/>
      <c r="FZV10" s="619"/>
      <c r="FZW10" s="723"/>
      <c r="FZX10" s="915"/>
      <c r="FZY10" s="913"/>
      <c r="FZZ10" s="914"/>
      <c r="GAA10" s="914"/>
      <c r="GAB10" s="914"/>
      <c r="GAC10" s="619"/>
      <c r="GAD10" s="619"/>
      <c r="GAE10" s="723"/>
      <c r="GAF10" s="915"/>
      <c r="GAG10" s="913"/>
      <c r="GAH10" s="914"/>
      <c r="GAI10" s="914"/>
      <c r="GAJ10" s="914"/>
      <c r="GAK10" s="619"/>
      <c r="GAL10" s="619"/>
      <c r="GAM10" s="723"/>
      <c r="GAN10" s="915"/>
      <c r="GAO10" s="913"/>
      <c r="GAP10" s="914"/>
      <c r="GAQ10" s="914"/>
      <c r="GAR10" s="914"/>
      <c r="GAS10" s="619"/>
      <c r="GAT10" s="619"/>
      <c r="GAU10" s="723"/>
      <c r="GAV10" s="915"/>
      <c r="GAW10" s="913"/>
      <c r="GAX10" s="914"/>
      <c r="GAY10" s="914"/>
      <c r="GAZ10" s="914"/>
      <c r="GBA10" s="619"/>
      <c r="GBB10" s="619"/>
      <c r="GBC10" s="723"/>
      <c r="GBD10" s="915"/>
      <c r="GBE10" s="913"/>
      <c r="GBF10" s="914"/>
      <c r="GBG10" s="914"/>
      <c r="GBH10" s="914"/>
      <c r="GBI10" s="619"/>
      <c r="GBJ10" s="619"/>
      <c r="GBK10" s="723"/>
      <c r="GBL10" s="915"/>
      <c r="GBM10" s="913"/>
      <c r="GBN10" s="914"/>
      <c r="GBO10" s="914"/>
      <c r="GBP10" s="914"/>
      <c r="GBQ10" s="619"/>
      <c r="GBR10" s="619"/>
      <c r="GBS10" s="723"/>
      <c r="GBT10" s="915"/>
      <c r="GBU10" s="913"/>
      <c r="GBV10" s="914"/>
      <c r="GBW10" s="914"/>
      <c r="GBX10" s="914"/>
      <c r="GBY10" s="619"/>
      <c r="GBZ10" s="619"/>
      <c r="GCA10" s="723"/>
      <c r="GCB10" s="915"/>
      <c r="GCC10" s="913"/>
      <c r="GCD10" s="914"/>
      <c r="GCE10" s="914"/>
      <c r="GCF10" s="914"/>
      <c r="GCG10" s="619"/>
      <c r="GCH10" s="619"/>
      <c r="GCI10" s="723"/>
      <c r="GCJ10" s="915"/>
      <c r="GCK10" s="913"/>
      <c r="GCL10" s="914"/>
      <c r="GCM10" s="914"/>
      <c r="GCN10" s="914"/>
      <c r="GCO10" s="619"/>
      <c r="GCP10" s="619"/>
      <c r="GCQ10" s="723"/>
      <c r="GCR10" s="915"/>
      <c r="GCS10" s="913"/>
      <c r="GCT10" s="914"/>
      <c r="GCU10" s="914"/>
      <c r="GCV10" s="914"/>
      <c r="GCW10" s="619"/>
      <c r="GCX10" s="619"/>
      <c r="GCY10" s="723"/>
      <c r="GCZ10" s="915"/>
      <c r="GDA10" s="913"/>
      <c r="GDB10" s="914"/>
      <c r="GDC10" s="914"/>
      <c r="GDD10" s="914"/>
      <c r="GDE10" s="619"/>
      <c r="GDF10" s="619"/>
      <c r="GDG10" s="723"/>
      <c r="GDH10" s="915"/>
      <c r="GDI10" s="913"/>
      <c r="GDJ10" s="914"/>
      <c r="GDK10" s="914"/>
      <c r="GDL10" s="914"/>
      <c r="GDM10" s="619"/>
      <c r="GDN10" s="619"/>
      <c r="GDO10" s="723"/>
      <c r="GDP10" s="915"/>
      <c r="GDQ10" s="913"/>
      <c r="GDR10" s="914"/>
      <c r="GDS10" s="914"/>
      <c r="GDT10" s="914"/>
      <c r="GDU10" s="619"/>
      <c r="GDV10" s="619"/>
      <c r="GDW10" s="723"/>
      <c r="GDX10" s="915"/>
      <c r="GDY10" s="913"/>
      <c r="GDZ10" s="914"/>
      <c r="GEA10" s="914"/>
      <c r="GEB10" s="914"/>
      <c r="GEC10" s="619"/>
      <c r="GED10" s="619"/>
      <c r="GEE10" s="723"/>
      <c r="GEF10" s="915"/>
      <c r="GEG10" s="913"/>
      <c r="GEH10" s="914"/>
      <c r="GEI10" s="914"/>
      <c r="GEJ10" s="914"/>
      <c r="GEK10" s="619"/>
      <c r="GEL10" s="619"/>
      <c r="GEM10" s="723"/>
      <c r="GEN10" s="915"/>
      <c r="GEO10" s="913"/>
      <c r="GEP10" s="914"/>
      <c r="GEQ10" s="914"/>
      <c r="GER10" s="914"/>
      <c r="GES10" s="619"/>
      <c r="GET10" s="619"/>
      <c r="GEU10" s="723"/>
      <c r="GEV10" s="915"/>
      <c r="GEW10" s="913"/>
      <c r="GEX10" s="914"/>
      <c r="GEY10" s="914"/>
      <c r="GEZ10" s="914"/>
      <c r="GFA10" s="619"/>
      <c r="GFB10" s="619"/>
      <c r="GFC10" s="723"/>
      <c r="GFD10" s="915"/>
      <c r="GFE10" s="913"/>
      <c r="GFF10" s="914"/>
      <c r="GFG10" s="914"/>
      <c r="GFH10" s="914"/>
      <c r="GFI10" s="619"/>
      <c r="GFJ10" s="619"/>
      <c r="GFK10" s="723"/>
      <c r="GFL10" s="915"/>
      <c r="GFM10" s="913"/>
      <c r="GFN10" s="914"/>
      <c r="GFO10" s="914"/>
      <c r="GFP10" s="914"/>
      <c r="GFQ10" s="619"/>
      <c r="GFR10" s="619"/>
      <c r="GFS10" s="723"/>
      <c r="GFT10" s="915"/>
      <c r="GFU10" s="913"/>
      <c r="GFV10" s="914"/>
      <c r="GFW10" s="914"/>
      <c r="GFX10" s="914"/>
      <c r="GFY10" s="619"/>
      <c r="GFZ10" s="619"/>
      <c r="GGA10" s="723"/>
      <c r="GGB10" s="915"/>
      <c r="GGC10" s="913"/>
      <c r="GGD10" s="914"/>
      <c r="GGE10" s="914"/>
      <c r="GGF10" s="914"/>
      <c r="GGG10" s="619"/>
      <c r="GGH10" s="619"/>
      <c r="GGI10" s="723"/>
      <c r="GGJ10" s="915"/>
      <c r="GGK10" s="913"/>
      <c r="GGL10" s="914"/>
      <c r="GGM10" s="914"/>
      <c r="GGN10" s="914"/>
      <c r="GGO10" s="619"/>
      <c r="GGP10" s="619"/>
      <c r="GGQ10" s="723"/>
      <c r="GGR10" s="915"/>
      <c r="GGS10" s="913"/>
      <c r="GGT10" s="914"/>
      <c r="GGU10" s="914"/>
      <c r="GGV10" s="914"/>
      <c r="GGW10" s="619"/>
      <c r="GGX10" s="619"/>
      <c r="GGY10" s="723"/>
      <c r="GGZ10" s="915"/>
      <c r="GHA10" s="913"/>
      <c r="GHB10" s="914"/>
      <c r="GHC10" s="914"/>
      <c r="GHD10" s="914"/>
      <c r="GHE10" s="619"/>
      <c r="GHF10" s="619"/>
      <c r="GHG10" s="723"/>
      <c r="GHH10" s="915"/>
      <c r="GHI10" s="913"/>
      <c r="GHJ10" s="914"/>
      <c r="GHK10" s="914"/>
      <c r="GHL10" s="914"/>
      <c r="GHM10" s="619"/>
      <c r="GHN10" s="619"/>
      <c r="GHO10" s="723"/>
      <c r="GHP10" s="915"/>
      <c r="GHQ10" s="913"/>
      <c r="GHR10" s="914"/>
      <c r="GHS10" s="914"/>
      <c r="GHT10" s="914"/>
      <c r="GHU10" s="619"/>
      <c r="GHV10" s="619"/>
      <c r="GHW10" s="723"/>
      <c r="GHX10" s="915"/>
      <c r="GHY10" s="913"/>
      <c r="GHZ10" s="914"/>
      <c r="GIA10" s="914"/>
      <c r="GIB10" s="914"/>
      <c r="GIC10" s="619"/>
      <c r="GID10" s="619"/>
      <c r="GIE10" s="723"/>
      <c r="GIF10" s="915"/>
      <c r="GIG10" s="913"/>
      <c r="GIH10" s="914"/>
      <c r="GII10" s="914"/>
      <c r="GIJ10" s="914"/>
      <c r="GIK10" s="619"/>
      <c r="GIL10" s="619"/>
      <c r="GIM10" s="723"/>
      <c r="GIN10" s="915"/>
      <c r="GIO10" s="913"/>
      <c r="GIP10" s="914"/>
      <c r="GIQ10" s="914"/>
      <c r="GIR10" s="914"/>
      <c r="GIS10" s="619"/>
      <c r="GIT10" s="619"/>
      <c r="GIU10" s="723"/>
      <c r="GIV10" s="915"/>
      <c r="GIW10" s="913"/>
      <c r="GIX10" s="914"/>
      <c r="GIY10" s="914"/>
      <c r="GIZ10" s="914"/>
      <c r="GJA10" s="619"/>
      <c r="GJB10" s="619"/>
      <c r="GJC10" s="723"/>
      <c r="GJD10" s="915"/>
      <c r="GJE10" s="913"/>
      <c r="GJF10" s="914"/>
      <c r="GJG10" s="914"/>
      <c r="GJH10" s="914"/>
      <c r="GJI10" s="619"/>
      <c r="GJJ10" s="619"/>
      <c r="GJK10" s="723"/>
      <c r="GJL10" s="915"/>
      <c r="GJM10" s="913"/>
      <c r="GJN10" s="914"/>
      <c r="GJO10" s="914"/>
      <c r="GJP10" s="914"/>
      <c r="GJQ10" s="619"/>
      <c r="GJR10" s="619"/>
      <c r="GJS10" s="723"/>
      <c r="GJT10" s="915"/>
      <c r="GJU10" s="913"/>
      <c r="GJV10" s="914"/>
      <c r="GJW10" s="914"/>
      <c r="GJX10" s="914"/>
      <c r="GJY10" s="619"/>
      <c r="GJZ10" s="619"/>
      <c r="GKA10" s="723"/>
      <c r="GKB10" s="915"/>
      <c r="GKC10" s="913"/>
      <c r="GKD10" s="914"/>
      <c r="GKE10" s="914"/>
      <c r="GKF10" s="914"/>
      <c r="GKG10" s="619"/>
      <c r="GKH10" s="619"/>
      <c r="GKI10" s="723"/>
      <c r="GKJ10" s="915"/>
      <c r="GKK10" s="913"/>
      <c r="GKL10" s="914"/>
      <c r="GKM10" s="914"/>
      <c r="GKN10" s="914"/>
      <c r="GKO10" s="619"/>
      <c r="GKP10" s="619"/>
      <c r="GKQ10" s="723"/>
      <c r="GKR10" s="915"/>
      <c r="GKS10" s="913"/>
      <c r="GKT10" s="914"/>
      <c r="GKU10" s="914"/>
      <c r="GKV10" s="914"/>
      <c r="GKW10" s="619"/>
      <c r="GKX10" s="619"/>
      <c r="GKY10" s="723"/>
      <c r="GKZ10" s="915"/>
      <c r="GLA10" s="913"/>
      <c r="GLB10" s="914"/>
      <c r="GLC10" s="914"/>
      <c r="GLD10" s="914"/>
      <c r="GLE10" s="619"/>
      <c r="GLF10" s="619"/>
      <c r="GLG10" s="723"/>
      <c r="GLH10" s="915"/>
      <c r="GLI10" s="913"/>
      <c r="GLJ10" s="914"/>
      <c r="GLK10" s="914"/>
      <c r="GLL10" s="914"/>
      <c r="GLM10" s="619"/>
      <c r="GLN10" s="619"/>
      <c r="GLO10" s="723"/>
      <c r="GLP10" s="915"/>
      <c r="GLQ10" s="913"/>
      <c r="GLR10" s="914"/>
      <c r="GLS10" s="914"/>
      <c r="GLT10" s="914"/>
      <c r="GLU10" s="619"/>
      <c r="GLV10" s="619"/>
      <c r="GLW10" s="723"/>
      <c r="GLX10" s="915"/>
      <c r="GLY10" s="913"/>
      <c r="GLZ10" s="914"/>
      <c r="GMA10" s="914"/>
      <c r="GMB10" s="914"/>
      <c r="GMC10" s="619"/>
      <c r="GMD10" s="619"/>
      <c r="GME10" s="723"/>
      <c r="GMF10" s="915"/>
      <c r="GMG10" s="913"/>
      <c r="GMH10" s="914"/>
      <c r="GMI10" s="914"/>
      <c r="GMJ10" s="914"/>
      <c r="GMK10" s="619"/>
      <c r="GML10" s="619"/>
      <c r="GMM10" s="723"/>
      <c r="GMN10" s="915"/>
      <c r="GMO10" s="913"/>
      <c r="GMP10" s="914"/>
      <c r="GMQ10" s="914"/>
      <c r="GMR10" s="914"/>
      <c r="GMS10" s="619"/>
      <c r="GMT10" s="619"/>
      <c r="GMU10" s="723"/>
      <c r="GMV10" s="915"/>
      <c r="GMW10" s="913"/>
      <c r="GMX10" s="914"/>
      <c r="GMY10" s="914"/>
      <c r="GMZ10" s="914"/>
      <c r="GNA10" s="619"/>
      <c r="GNB10" s="619"/>
      <c r="GNC10" s="723"/>
      <c r="GND10" s="915"/>
      <c r="GNE10" s="913"/>
      <c r="GNF10" s="914"/>
      <c r="GNG10" s="914"/>
      <c r="GNH10" s="914"/>
      <c r="GNI10" s="619"/>
      <c r="GNJ10" s="619"/>
      <c r="GNK10" s="723"/>
      <c r="GNL10" s="915"/>
      <c r="GNM10" s="913"/>
      <c r="GNN10" s="914"/>
      <c r="GNO10" s="914"/>
      <c r="GNP10" s="914"/>
      <c r="GNQ10" s="619"/>
      <c r="GNR10" s="619"/>
      <c r="GNS10" s="723"/>
      <c r="GNT10" s="915"/>
      <c r="GNU10" s="913"/>
      <c r="GNV10" s="914"/>
      <c r="GNW10" s="914"/>
      <c r="GNX10" s="914"/>
      <c r="GNY10" s="619"/>
      <c r="GNZ10" s="619"/>
      <c r="GOA10" s="723"/>
      <c r="GOB10" s="915"/>
      <c r="GOC10" s="913"/>
      <c r="GOD10" s="914"/>
      <c r="GOE10" s="914"/>
      <c r="GOF10" s="914"/>
      <c r="GOG10" s="619"/>
      <c r="GOH10" s="619"/>
      <c r="GOI10" s="723"/>
      <c r="GOJ10" s="915"/>
      <c r="GOK10" s="913"/>
      <c r="GOL10" s="914"/>
      <c r="GOM10" s="914"/>
      <c r="GON10" s="914"/>
      <c r="GOO10" s="619"/>
      <c r="GOP10" s="619"/>
      <c r="GOQ10" s="723"/>
      <c r="GOR10" s="915"/>
      <c r="GOS10" s="913"/>
      <c r="GOT10" s="914"/>
      <c r="GOU10" s="914"/>
      <c r="GOV10" s="914"/>
      <c r="GOW10" s="619"/>
      <c r="GOX10" s="619"/>
      <c r="GOY10" s="723"/>
      <c r="GOZ10" s="915"/>
      <c r="GPA10" s="913"/>
      <c r="GPB10" s="914"/>
      <c r="GPC10" s="914"/>
      <c r="GPD10" s="914"/>
      <c r="GPE10" s="619"/>
      <c r="GPF10" s="619"/>
      <c r="GPG10" s="723"/>
      <c r="GPH10" s="915"/>
      <c r="GPI10" s="913"/>
      <c r="GPJ10" s="914"/>
      <c r="GPK10" s="914"/>
      <c r="GPL10" s="914"/>
      <c r="GPM10" s="619"/>
      <c r="GPN10" s="619"/>
      <c r="GPO10" s="723"/>
      <c r="GPP10" s="915"/>
      <c r="GPQ10" s="913"/>
      <c r="GPR10" s="914"/>
      <c r="GPS10" s="914"/>
      <c r="GPT10" s="914"/>
      <c r="GPU10" s="619"/>
      <c r="GPV10" s="619"/>
      <c r="GPW10" s="723"/>
      <c r="GPX10" s="915"/>
      <c r="GPY10" s="913"/>
      <c r="GPZ10" s="914"/>
      <c r="GQA10" s="914"/>
      <c r="GQB10" s="914"/>
      <c r="GQC10" s="619"/>
      <c r="GQD10" s="619"/>
      <c r="GQE10" s="723"/>
      <c r="GQF10" s="915"/>
      <c r="GQG10" s="913"/>
      <c r="GQH10" s="914"/>
      <c r="GQI10" s="914"/>
      <c r="GQJ10" s="914"/>
      <c r="GQK10" s="619"/>
      <c r="GQL10" s="619"/>
      <c r="GQM10" s="723"/>
      <c r="GQN10" s="915"/>
      <c r="GQO10" s="913"/>
      <c r="GQP10" s="914"/>
      <c r="GQQ10" s="914"/>
      <c r="GQR10" s="914"/>
      <c r="GQS10" s="619"/>
      <c r="GQT10" s="619"/>
      <c r="GQU10" s="723"/>
      <c r="GQV10" s="915"/>
      <c r="GQW10" s="913"/>
      <c r="GQX10" s="914"/>
      <c r="GQY10" s="914"/>
      <c r="GQZ10" s="914"/>
      <c r="GRA10" s="619"/>
      <c r="GRB10" s="619"/>
      <c r="GRC10" s="723"/>
      <c r="GRD10" s="915"/>
      <c r="GRE10" s="913"/>
      <c r="GRF10" s="914"/>
      <c r="GRG10" s="914"/>
      <c r="GRH10" s="914"/>
      <c r="GRI10" s="619"/>
      <c r="GRJ10" s="619"/>
      <c r="GRK10" s="723"/>
      <c r="GRL10" s="915"/>
      <c r="GRM10" s="913"/>
      <c r="GRN10" s="914"/>
      <c r="GRO10" s="914"/>
      <c r="GRP10" s="914"/>
      <c r="GRQ10" s="619"/>
      <c r="GRR10" s="619"/>
      <c r="GRS10" s="723"/>
      <c r="GRT10" s="915"/>
      <c r="GRU10" s="913"/>
      <c r="GRV10" s="914"/>
      <c r="GRW10" s="914"/>
      <c r="GRX10" s="914"/>
      <c r="GRY10" s="619"/>
      <c r="GRZ10" s="619"/>
      <c r="GSA10" s="723"/>
      <c r="GSB10" s="915"/>
      <c r="GSC10" s="913"/>
      <c r="GSD10" s="914"/>
      <c r="GSE10" s="914"/>
      <c r="GSF10" s="914"/>
      <c r="GSG10" s="619"/>
      <c r="GSH10" s="619"/>
      <c r="GSI10" s="723"/>
      <c r="GSJ10" s="915"/>
      <c r="GSK10" s="913"/>
      <c r="GSL10" s="914"/>
      <c r="GSM10" s="914"/>
      <c r="GSN10" s="914"/>
      <c r="GSO10" s="619"/>
      <c r="GSP10" s="619"/>
      <c r="GSQ10" s="723"/>
      <c r="GSR10" s="915"/>
      <c r="GSS10" s="913"/>
      <c r="GST10" s="914"/>
      <c r="GSU10" s="914"/>
      <c r="GSV10" s="914"/>
      <c r="GSW10" s="619"/>
      <c r="GSX10" s="619"/>
      <c r="GSY10" s="723"/>
      <c r="GSZ10" s="915"/>
      <c r="GTA10" s="913"/>
      <c r="GTB10" s="914"/>
      <c r="GTC10" s="914"/>
      <c r="GTD10" s="914"/>
      <c r="GTE10" s="619"/>
      <c r="GTF10" s="619"/>
      <c r="GTG10" s="723"/>
      <c r="GTH10" s="915"/>
      <c r="GTI10" s="913"/>
      <c r="GTJ10" s="914"/>
      <c r="GTK10" s="914"/>
      <c r="GTL10" s="914"/>
      <c r="GTM10" s="619"/>
      <c r="GTN10" s="619"/>
      <c r="GTO10" s="723"/>
      <c r="GTP10" s="915"/>
      <c r="GTQ10" s="913"/>
      <c r="GTR10" s="914"/>
      <c r="GTS10" s="914"/>
      <c r="GTT10" s="914"/>
      <c r="GTU10" s="619"/>
      <c r="GTV10" s="619"/>
      <c r="GTW10" s="723"/>
      <c r="GTX10" s="915"/>
      <c r="GTY10" s="913"/>
      <c r="GTZ10" s="914"/>
      <c r="GUA10" s="914"/>
      <c r="GUB10" s="914"/>
      <c r="GUC10" s="619"/>
      <c r="GUD10" s="619"/>
      <c r="GUE10" s="723"/>
      <c r="GUF10" s="915"/>
      <c r="GUG10" s="913"/>
      <c r="GUH10" s="914"/>
      <c r="GUI10" s="914"/>
      <c r="GUJ10" s="914"/>
      <c r="GUK10" s="619"/>
      <c r="GUL10" s="619"/>
      <c r="GUM10" s="723"/>
      <c r="GUN10" s="915"/>
      <c r="GUO10" s="913"/>
      <c r="GUP10" s="914"/>
      <c r="GUQ10" s="914"/>
      <c r="GUR10" s="914"/>
      <c r="GUS10" s="619"/>
      <c r="GUT10" s="619"/>
      <c r="GUU10" s="723"/>
      <c r="GUV10" s="915"/>
      <c r="GUW10" s="913"/>
      <c r="GUX10" s="914"/>
      <c r="GUY10" s="914"/>
      <c r="GUZ10" s="914"/>
      <c r="GVA10" s="619"/>
      <c r="GVB10" s="619"/>
      <c r="GVC10" s="723"/>
      <c r="GVD10" s="915"/>
      <c r="GVE10" s="913"/>
      <c r="GVF10" s="914"/>
      <c r="GVG10" s="914"/>
      <c r="GVH10" s="914"/>
      <c r="GVI10" s="619"/>
      <c r="GVJ10" s="619"/>
      <c r="GVK10" s="723"/>
      <c r="GVL10" s="915"/>
      <c r="GVM10" s="913"/>
      <c r="GVN10" s="914"/>
      <c r="GVO10" s="914"/>
      <c r="GVP10" s="914"/>
      <c r="GVQ10" s="619"/>
      <c r="GVR10" s="619"/>
      <c r="GVS10" s="723"/>
      <c r="GVT10" s="915"/>
      <c r="GVU10" s="913"/>
      <c r="GVV10" s="914"/>
      <c r="GVW10" s="914"/>
      <c r="GVX10" s="914"/>
      <c r="GVY10" s="619"/>
      <c r="GVZ10" s="619"/>
      <c r="GWA10" s="723"/>
      <c r="GWB10" s="915"/>
      <c r="GWC10" s="913"/>
      <c r="GWD10" s="914"/>
      <c r="GWE10" s="914"/>
      <c r="GWF10" s="914"/>
      <c r="GWG10" s="619"/>
      <c r="GWH10" s="619"/>
      <c r="GWI10" s="723"/>
      <c r="GWJ10" s="915"/>
      <c r="GWK10" s="913"/>
      <c r="GWL10" s="914"/>
      <c r="GWM10" s="914"/>
      <c r="GWN10" s="914"/>
      <c r="GWO10" s="619"/>
      <c r="GWP10" s="619"/>
      <c r="GWQ10" s="723"/>
      <c r="GWR10" s="915"/>
      <c r="GWS10" s="913"/>
      <c r="GWT10" s="914"/>
      <c r="GWU10" s="914"/>
      <c r="GWV10" s="914"/>
      <c r="GWW10" s="619"/>
      <c r="GWX10" s="619"/>
      <c r="GWY10" s="723"/>
      <c r="GWZ10" s="915"/>
      <c r="GXA10" s="913"/>
      <c r="GXB10" s="914"/>
      <c r="GXC10" s="914"/>
      <c r="GXD10" s="914"/>
      <c r="GXE10" s="619"/>
      <c r="GXF10" s="619"/>
      <c r="GXG10" s="723"/>
      <c r="GXH10" s="915"/>
      <c r="GXI10" s="913"/>
      <c r="GXJ10" s="914"/>
      <c r="GXK10" s="914"/>
      <c r="GXL10" s="914"/>
      <c r="GXM10" s="619"/>
      <c r="GXN10" s="619"/>
      <c r="GXO10" s="723"/>
      <c r="GXP10" s="915"/>
      <c r="GXQ10" s="913"/>
      <c r="GXR10" s="914"/>
      <c r="GXS10" s="914"/>
      <c r="GXT10" s="914"/>
      <c r="GXU10" s="619"/>
      <c r="GXV10" s="619"/>
      <c r="GXW10" s="723"/>
      <c r="GXX10" s="915"/>
      <c r="GXY10" s="913"/>
      <c r="GXZ10" s="914"/>
      <c r="GYA10" s="914"/>
      <c r="GYB10" s="914"/>
      <c r="GYC10" s="619"/>
      <c r="GYD10" s="619"/>
      <c r="GYE10" s="723"/>
      <c r="GYF10" s="915"/>
      <c r="GYG10" s="913"/>
      <c r="GYH10" s="914"/>
      <c r="GYI10" s="914"/>
      <c r="GYJ10" s="914"/>
      <c r="GYK10" s="619"/>
      <c r="GYL10" s="619"/>
      <c r="GYM10" s="723"/>
      <c r="GYN10" s="915"/>
      <c r="GYO10" s="913"/>
      <c r="GYP10" s="914"/>
      <c r="GYQ10" s="914"/>
      <c r="GYR10" s="914"/>
      <c r="GYS10" s="619"/>
      <c r="GYT10" s="619"/>
      <c r="GYU10" s="723"/>
      <c r="GYV10" s="915"/>
      <c r="GYW10" s="913"/>
      <c r="GYX10" s="914"/>
      <c r="GYY10" s="914"/>
      <c r="GYZ10" s="914"/>
      <c r="GZA10" s="619"/>
      <c r="GZB10" s="619"/>
      <c r="GZC10" s="723"/>
      <c r="GZD10" s="915"/>
      <c r="GZE10" s="913"/>
      <c r="GZF10" s="914"/>
      <c r="GZG10" s="914"/>
      <c r="GZH10" s="914"/>
      <c r="GZI10" s="619"/>
      <c r="GZJ10" s="619"/>
      <c r="GZK10" s="723"/>
      <c r="GZL10" s="915"/>
      <c r="GZM10" s="913"/>
      <c r="GZN10" s="914"/>
      <c r="GZO10" s="914"/>
      <c r="GZP10" s="914"/>
      <c r="GZQ10" s="619"/>
      <c r="GZR10" s="619"/>
      <c r="GZS10" s="723"/>
      <c r="GZT10" s="915"/>
      <c r="GZU10" s="913"/>
      <c r="GZV10" s="914"/>
      <c r="GZW10" s="914"/>
      <c r="GZX10" s="914"/>
      <c r="GZY10" s="619"/>
      <c r="GZZ10" s="619"/>
      <c r="HAA10" s="723"/>
      <c r="HAB10" s="915"/>
      <c r="HAC10" s="913"/>
      <c r="HAD10" s="914"/>
      <c r="HAE10" s="914"/>
      <c r="HAF10" s="914"/>
      <c r="HAG10" s="619"/>
      <c r="HAH10" s="619"/>
      <c r="HAI10" s="723"/>
      <c r="HAJ10" s="915"/>
      <c r="HAK10" s="913"/>
      <c r="HAL10" s="914"/>
      <c r="HAM10" s="914"/>
      <c r="HAN10" s="914"/>
      <c r="HAO10" s="619"/>
      <c r="HAP10" s="619"/>
      <c r="HAQ10" s="723"/>
      <c r="HAR10" s="915"/>
      <c r="HAS10" s="913"/>
      <c r="HAT10" s="914"/>
      <c r="HAU10" s="914"/>
      <c r="HAV10" s="914"/>
      <c r="HAW10" s="619"/>
      <c r="HAX10" s="619"/>
      <c r="HAY10" s="723"/>
      <c r="HAZ10" s="915"/>
      <c r="HBA10" s="913"/>
      <c r="HBB10" s="914"/>
      <c r="HBC10" s="914"/>
      <c r="HBD10" s="914"/>
      <c r="HBE10" s="619"/>
      <c r="HBF10" s="619"/>
      <c r="HBG10" s="723"/>
      <c r="HBH10" s="915"/>
      <c r="HBI10" s="913"/>
      <c r="HBJ10" s="914"/>
      <c r="HBK10" s="914"/>
      <c r="HBL10" s="914"/>
      <c r="HBM10" s="619"/>
      <c r="HBN10" s="619"/>
      <c r="HBO10" s="723"/>
      <c r="HBP10" s="915"/>
      <c r="HBQ10" s="913"/>
      <c r="HBR10" s="914"/>
      <c r="HBS10" s="914"/>
      <c r="HBT10" s="914"/>
      <c r="HBU10" s="619"/>
      <c r="HBV10" s="619"/>
      <c r="HBW10" s="723"/>
      <c r="HBX10" s="915"/>
      <c r="HBY10" s="913"/>
      <c r="HBZ10" s="914"/>
      <c r="HCA10" s="914"/>
      <c r="HCB10" s="914"/>
      <c r="HCC10" s="619"/>
      <c r="HCD10" s="619"/>
      <c r="HCE10" s="723"/>
      <c r="HCF10" s="915"/>
      <c r="HCG10" s="913"/>
      <c r="HCH10" s="914"/>
      <c r="HCI10" s="914"/>
      <c r="HCJ10" s="914"/>
      <c r="HCK10" s="619"/>
      <c r="HCL10" s="619"/>
      <c r="HCM10" s="723"/>
      <c r="HCN10" s="915"/>
      <c r="HCO10" s="913"/>
      <c r="HCP10" s="914"/>
      <c r="HCQ10" s="914"/>
      <c r="HCR10" s="914"/>
      <c r="HCS10" s="619"/>
      <c r="HCT10" s="619"/>
      <c r="HCU10" s="723"/>
      <c r="HCV10" s="915"/>
      <c r="HCW10" s="913"/>
      <c r="HCX10" s="914"/>
      <c r="HCY10" s="914"/>
      <c r="HCZ10" s="914"/>
      <c r="HDA10" s="619"/>
      <c r="HDB10" s="619"/>
      <c r="HDC10" s="723"/>
      <c r="HDD10" s="915"/>
      <c r="HDE10" s="913"/>
      <c r="HDF10" s="914"/>
      <c r="HDG10" s="914"/>
      <c r="HDH10" s="914"/>
      <c r="HDI10" s="619"/>
      <c r="HDJ10" s="619"/>
      <c r="HDK10" s="723"/>
      <c r="HDL10" s="915"/>
      <c r="HDM10" s="913"/>
      <c r="HDN10" s="914"/>
      <c r="HDO10" s="914"/>
      <c r="HDP10" s="914"/>
      <c r="HDQ10" s="619"/>
      <c r="HDR10" s="619"/>
      <c r="HDS10" s="723"/>
      <c r="HDT10" s="915"/>
      <c r="HDU10" s="913"/>
      <c r="HDV10" s="914"/>
      <c r="HDW10" s="914"/>
      <c r="HDX10" s="914"/>
      <c r="HDY10" s="619"/>
      <c r="HDZ10" s="619"/>
      <c r="HEA10" s="723"/>
      <c r="HEB10" s="915"/>
      <c r="HEC10" s="913"/>
      <c r="HED10" s="914"/>
      <c r="HEE10" s="914"/>
      <c r="HEF10" s="914"/>
      <c r="HEG10" s="619"/>
      <c r="HEH10" s="619"/>
      <c r="HEI10" s="723"/>
      <c r="HEJ10" s="915"/>
      <c r="HEK10" s="913"/>
      <c r="HEL10" s="914"/>
      <c r="HEM10" s="914"/>
      <c r="HEN10" s="914"/>
      <c r="HEO10" s="619"/>
      <c r="HEP10" s="619"/>
      <c r="HEQ10" s="723"/>
      <c r="HER10" s="915"/>
      <c r="HES10" s="913"/>
      <c r="HET10" s="914"/>
      <c r="HEU10" s="914"/>
      <c r="HEV10" s="914"/>
      <c r="HEW10" s="619"/>
      <c r="HEX10" s="619"/>
      <c r="HEY10" s="723"/>
      <c r="HEZ10" s="915"/>
      <c r="HFA10" s="913"/>
      <c r="HFB10" s="914"/>
      <c r="HFC10" s="914"/>
      <c r="HFD10" s="914"/>
      <c r="HFE10" s="619"/>
      <c r="HFF10" s="619"/>
      <c r="HFG10" s="723"/>
      <c r="HFH10" s="915"/>
      <c r="HFI10" s="913"/>
      <c r="HFJ10" s="914"/>
      <c r="HFK10" s="914"/>
      <c r="HFL10" s="914"/>
      <c r="HFM10" s="619"/>
      <c r="HFN10" s="619"/>
      <c r="HFO10" s="723"/>
      <c r="HFP10" s="915"/>
      <c r="HFQ10" s="913"/>
      <c r="HFR10" s="914"/>
      <c r="HFS10" s="914"/>
      <c r="HFT10" s="914"/>
      <c r="HFU10" s="619"/>
      <c r="HFV10" s="619"/>
      <c r="HFW10" s="723"/>
      <c r="HFX10" s="915"/>
      <c r="HFY10" s="913"/>
      <c r="HFZ10" s="914"/>
      <c r="HGA10" s="914"/>
      <c r="HGB10" s="914"/>
      <c r="HGC10" s="619"/>
      <c r="HGD10" s="619"/>
      <c r="HGE10" s="723"/>
      <c r="HGF10" s="915"/>
      <c r="HGG10" s="913"/>
      <c r="HGH10" s="914"/>
      <c r="HGI10" s="914"/>
      <c r="HGJ10" s="914"/>
      <c r="HGK10" s="619"/>
      <c r="HGL10" s="619"/>
      <c r="HGM10" s="723"/>
      <c r="HGN10" s="915"/>
      <c r="HGO10" s="913"/>
      <c r="HGP10" s="914"/>
      <c r="HGQ10" s="914"/>
      <c r="HGR10" s="914"/>
      <c r="HGS10" s="619"/>
      <c r="HGT10" s="619"/>
      <c r="HGU10" s="723"/>
      <c r="HGV10" s="915"/>
      <c r="HGW10" s="913"/>
      <c r="HGX10" s="914"/>
      <c r="HGY10" s="914"/>
      <c r="HGZ10" s="914"/>
      <c r="HHA10" s="619"/>
      <c r="HHB10" s="619"/>
      <c r="HHC10" s="723"/>
      <c r="HHD10" s="915"/>
      <c r="HHE10" s="913"/>
      <c r="HHF10" s="914"/>
      <c r="HHG10" s="914"/>
      <c r="HHH10" s="914"/>
      <c r="HHI10" s="619"/>
      <c r="HHJ10" s="619"/>
      <c r="HHK10" s="723"/>
      <c r="HHL10" s="915"/>
      <c r="HHM10" s="913"/>
      <c r="HHN10" s="914"/>
      <c r="HHO10" s="914"/>
      <c r="HHP10" s="914"/>
      <c r="HHQ10" s="619"/>
      <c r="HHR10" s="619"/>
      <c r="HHS10" s="723"/>
      <c r="HHT10" s="915"/>
      <c r="HHU10" s="913"/>
      <c r="HHV10" s="914"/>
      <c r="HHW10" s="914"/>
      <c r="HHX10" s="914"/>
      <c r="HHY10" s="619"/>
      <c r="HHZ10" s="619"/>
      <c r="HIA10" s="723"/>
      <c r="HIB10" s="915"/>
      <c r="HIC10" s="913"/>
      <c r="HID10" s="914"/>
      <c r="HIE10" s="914"/>
      <c r="HIF10" s="914"/>
      <c r="HIG10" s="619"/>
      <c r="HIH10" s="619"/>
      <c r="HII10" s="723"/>
      <c r="HIJ10" s="915"/>
      <c r="HIK10" s="913"/>
      <c r="HIL10" s="914"/>
      <c r="HIM10" s="914"/>
      <c r="HIN10" s="914"/>
      <c r="HIO10" s="619"/>
      <c r="HIP10" s="619"/>
      <c r="HIQ10" s="723"/>
      <c r="HIR10" s="915"/>
      <c r="HIS10" s="913"/>
      <c r="HIT10" s="914"/>
      <c r="HIU10" s="914"/>
      <c r="HIV10" s="914"/>
      <c r="HIW10" s="619"/>
      <c r="HIX10" s="619"/>
      <c r="HIY10" s="723"/>
      <c r="HIZ10" s="915"/>
      <c r="HJA10" s="913"/>
      <c r="HJB10" s="914"/>
      <c r="HJC10" s="914"/>
      <c r="HJD10" s="914"/>
      <c r="HJE10" s="619"/>
      <c r="HJF10" s="619"/>
      <c r="HJG10" s="723"/>
      <c r="HJH10" s="915"/>
      <c r="HJI10" s="913"/>
      <c r="HJJ10" s="914"/>
      <c r="HJK10" s="914"/>
      <c r="HJL10" s="914"/>
      <c r="HJM10" s="619"/>
      <c r="HJN10" s="619"/>
      <c r="HJO10" s="723"/>
      <c r="HJP10" s="915"/>
      <c r="HJQ10" s="913"/>
      <c r="HJR10" s="914"/>
      <c r="HJS10" s="914"/>
      <c r="HJT10" s="914"/>
      <c r="HJU10" s="619"/>
      <c r="HJV10" s="619"/>
      <c r="HJW10" s="723"/>
      <c r="HJX10" s="915"/>
      <c r="HJY10" s="913"/>
      <c r="HJZ10" s="914"/>
      <c r="HKA10" s="914"/>
      <c r="HKB10" s="914"/>
      <c r="HKC10" s="619"/>
      <c r="HKD10" s="619"/>
      <c r="HKE10" s="723"/>
      <c r="HKF10" s="915"/>
      <c r="HKG10" s="913"/>
      <c r="HKH10" s="914"/>
      <c r="HKI10" s="914"/>
      <c r="HKJ10" s="914"/>
      <c r="HKK10" s="619"/>
      <c r="HKL10" s="619"/>
      <c r="HKM10" s="723"/>
      <c r="HKN10" s="915"/>
      <c r="HKO10" s="913"/>
      <c r="HKP10" s="914"/>
      <c r="HKQ10" s="914"/>
      <c r="HKR10" s="914"/>
      <c r="HKS10" s="619"/>
      <c r="HKT10" s="619"/>
      <c r="HKU10" s="723"/>
      <c r="HKV10" s="915"/>
      <c r="HKW10" s="913"/>
      <c r="HKX10" s="914"/>
      <c r="HKY10" s="914"/>
      <c r="HKZ10" s="914"/>
      <c r="HLA10" s="619"/>
      <c r="HLB10" s="619"/>
      <c r="HLC10" s="723"/>
      <c r="HLD10" s="915"/>
      <c r="HLE10" s="913"/>
      <c r="HLF10" s="914"/>
      <c r="HLG10" s="914"/>
      <c r="HLH10" s="914"/>
      <c r="HLI10" s="619"/>
      <c r="HLJ10" s="619"/>
      <c r="HLK10" s="723"/>
      <c r="HLL10" s="915"/>
      <c r="HLM10" s="913"/>
      <c r="HLN10" s="914"/>
      <c r="HLO10" s="914"/>
      <c r="HLP10" s="914"/>
      <c r="HLQ10" s="619"/>
      <c r="HLR10" s="619"/>
      <c r="HLS10" s="723"/>
      <c r="HLT10" s="915"/>
      <c r="HLU10" s="913"/>
      <c r="HLV10" s="914"/>
      <c r="HLW10" s="914"/>
      <c r="HLX10" s="914"/>
      <c r="HLY10" s="619"/>
      <c r="HLZ10" s="619"/>
      <c r="HMA10" s="723"/>
      <c r="HMB10" s="915"/>
      <c r="HMC10" s="913"/>
      <c r="HMD10" s="914"/>
      <c r="HME10" s="914"/>
      <c r="HMF10" s="914"/>
      <c r="HMG10" s="619"/>
      <c r="HMH10" s="619"/>
      <c r="HMI10" s="723"/>
      <c r="HMJ10" s="915"/>
      <c r="HMK10" s="913"/>
      <c r="HML10" s="914"/>
      <c r="HMM10" s="914"/>
      <c r="HMN10" s="914"/>
      <c r="HMO10" s="619"/>
      <c r="HMP10" s="619"/>
      <c r="HMQ10" s="723"/>
      <c r="HMR10" s="915"/>
      <c r="HMS10" s="913"/>
      <c r="HMT10" s="914"/>
      <c r="HMU10" s="914"/>
      <c r="HMV10" s="914"/>
      <c r="HMW10" s="619"/>
      <c r="HMX10" s="619"/>
      <c r="HMY10" s="723"/>
      <c r="HMZ10" s="915"/>
      <c r="HNA10" s="913"/>
      <c r="HNB10" s="914"/>
      <c r="HNC10" s="914"/>
      <c r="HND10" s="914"/>
      <c r="HNE10" s="619"/>
      <c r="HNF10" s="619"/>
      <c r="HNG10" s="723"/>
      <c r="HNH10" s="915"/>
      <c r="HNI10" s="913"/>
      <c r="HNJ10" s="914"/>
      <c r="HNK10" s="914"/>
      <c r="HNL10" s="914"/>
      <c r="HNM10" s="619"/>
      <c r="HNN10" s="619"/>
      <c r="HNO10" s="723"/>
      <c r="HNP10" s="915"/>
      <c r="HNQ10" s="913"/>
      <c r="HNR10" s="914"/>
      <c r="HNS10" s="914"/>
      <c r="HNT10" s="914"/>
      <c r="HNU10" s="619"/>
      <c r="HNV10" s="619"/>
      <c r="HNW10" s="723"/>
      <c r="HNX10" s="915"/>
      <c r="HNY10" s="913"/>
      <c r="HNZ10" s="914"/>
      <c r="HOA10" s="914"/>
      <c r="HOB10" s="914"/>
      <c r="HOC10" s="619"/>
      <c r="HOD10" s="619"/>
      <c r="HOE10" s="723"/>
      <c r="HOF10" s="915"/>
      <c r="HOG10" s="913"/>
      <c r="HOH10" s="914"/>
      <c r="HOI10" s="914"/>
      <c r="HOJ10" s="914"/>
      <c r="HOK10" s="619"/>
      <c r="HOL10" s="619"/>
      <c r="HOM10" s="723"/>
      <c r="HON10" s="915"/>
      <c r="HOO10" s="913"/>
      <c r="HOP10" s="914"/>
      <c r="HOQ10" s="914"/>
      <c r="HOR10" s="914"/>
      <c r="HOS10" s="619"/>
      <c r="HOT10" s="619"/>
      <c r="HOU10" s="723"/>
      <c r="HOV10" s="915"/>
      <c r="HOW10" s="913"/>
      <c r="HOX10" s="914"/>
      <c r="HOY10" s="914"/>
      <c r="HOZ10" s="914"/>
      <c r="HPA10" s="619"/>
      <c r="HPB10" s="619"/>
      <c r="HPC10" s="723"/>
      <c r="HPD10" s="915"/>
      <c r="HPE10" s="913"/>
      <c r="HPF10" s="914"/>
      <c r="HPG10" s="914"/>
      <c r="HPH10" s="914"/>
      <c r="HPI10" s="619"/>
      <c r="HPJ10" s="619"/>
      <c r="HPK10" s="723"/>
      <c r="HPL10" s="915"/>
      <c r="HPM10" s="913"/>
      <c r="HPN10" s="914"/>
      <c r="HPO10" s="914"/>
      <c r="HPP10" s="914"/>
      <c r="HPQ10" s="619"/>
      <c r="HPR10" s="619"/>
      <c r="HPS10" s="723"/>
      <c r="HPT10" s="915"/>
      <c r="HPU10" s="913"/>
      <c r="HPV10" s="914"/>
      <c r="HPW10" s="914"/>
      <c r="HPX10" s="914"/>
      <c r="HPY10" s="619"/>
      <c r="HPZ10" s="619"/>
      <c r="HQA10" s="723"/>
      <c r="HQB10" s="915"/>
      <c r="HQC10" s="913"/>
      <c r="HQD10" s="914"/>
      <c r="HQE10" s="914"/>
      <c r="HQF10" s="914"/>
      <c r="HQG10" s="619"/>
      <c r="HQH10" s="619"/>
      <c r="HQI10" s="723"/>
      <c r="HQJ10" s="915"/>
      <c r="HQK10" s="913"/>
      <c r="HQL10" s="914"/>
      <c r="HQM10" s="914"/>
      <c r="HQN10" s="914"/>
      <c r="HQO10" s="619"/>
      <c r="HQP10" s="619"/>
      <c r="HQQ10" s="723"/>
      <c r="HQR10" s="915"/>
      <c r="HQS10" s="913"/>
      <c r="HQT10" s="914"/>
      <c r="HQU10" s="914"/>
      <c r="HQV10" s="914"/>
      <c r="HQW10" s="619"/>
      <c r="HQX10" s="619"/>
      <c r="HQY10" s="723"/>
      <c r="HQZ10" s="915"/>
      <c r="HRA10" s="913"/>
      <c r="HRB10" s="914"/>
      <c r="HRC10" s="914"/>
      <c r="HRD10" s="914"/>
      <c r="HRE10" s="619"/>
      <c r="HRF10" s="619"/>
      <c r="HRG10" s="723"/>
      <c r="HRH10" s="915"/>
      <c r="HRI10" s="913"/>
      <c r="HRJ10" s="914"/>
      <c r="HRK10" s="914"/>
      <c r="HRL10" s="914"/>
      <c r="HRM10" s="619"/>
      <c r="HRN10" s="619"/>
      <c r="HRO10" s="723"/>
      <c r="HRP10" s="915"/>
      <c r="HRQ10" s="913"/>
      <c r="HRR10" s="914"/>
      <c r="HRS10" s="914"/>
      <c r="HRT10" s="914"/>
      <c r="HRU10" s="619"/>
      <c r="HRV10" s="619"/>
      <c r="HRW10" s="723"/>
      <c r="HRX10" s="915"/>
      <c r="HRY10" s="913"/>
      <c r="HRZ10" s="914"/>
      <c r="HSA10" s="914"/>
      <c r="HSB10" s="914"/>
      <c r="HSC10" s="619"/>
      <c r="HSD10" s="619"/>
      <c r="HSE10" s="723"/>
      <c r="HSF10" s="915"/>
      <c r="HSG10" s="913"/>
      <c r="HSH10" s="914"/>
      <c r="HSI10" s="914"/>
      <c r="HSJ10" s="914"/>
      <c r="HSK10" s="619"/>
      <c r="HSL10" s="619"/>
      <c r="HSM10" s="723"/>
      <c r="HSN10" s="915"/>
      <c r="HSO10" s="913"/>
      <c r="HSP10" s="914"/>
      <c r="HSQ10" s="914"/>
      <c r="HSR10" s="914"/>
      <c r="HSS10" s="619"/>
      <c r="HST10" s="619"/>
      <c r="HSU10" s="723"/>
      <c r="HSV10" s="915"/>
      <c r="HSW10" s="913"/>
      <c r="HSX10" s="914"/>
      <c r="HSY10" s="914"/>
      <c r="HSZ10" s="914"/>
      <c r="HTA10" s="619"/>
      <c r="HTB10" s="619"/>
      <c r="HTC10" s="723"/>
      <c r="HTD10" s="915"/>
      <c r="HTE10" s="913"/>
      <c r="HTF10" s="914"/>
      <c r="HTG10" s="914"/>
      <c r="HTH10" s="914"/>
      <c r="HTI10" s="619"/>
      <c r="HTJ10" s="619"/>
      <c r="HTK10" s="723"/>
      <c r="HTL10" s="915"/>
      <c r="HTM10" s="913"/>
      <c r="HTN10" s="914"/>
      <c r="HTO10" s="914"/>
      <c r="HTP10" s="914"/>
      <c r="HTQ10" s="619"/>
      <c r="HTR10" s="619"/>
      <c r="HTS10" s="723"/>
      <c r="HTT10" s="915"/>
      <c r="HTU10" s="913"/>
      <c r="HTV10" s="914"/>
      <c r="HTW10" s="914"/>
      <c r="HTX10" s="914"/>
      <c r="HTY10" s="619"/>
      <c r="HTZ10" s="619"/>
      <c r="HUA10" s="723"/>
      <c r="HUB10" s="915"/>
      <c r="HUC10" s="913"/>
      <c r="HUD10" s="914"/>
      <c r="HUE10" s="914"/>
      <c r="HUF10" s="914"/>
      <c r="HUG10" s="619"/>
      <c r="HUH10" s="619"/>
      <c r="HUI10" s="723"/>
      <c r="HUJ10" s="915"/>
      <c r="HUK10" s="913"/>
      <c r="HUL10" s="914"/>
      <c r="HUM10" s="914"/>
      <c r="HUN10" s="914"/>
      <c r="HUO10" s="619"/>
      <c r="HUP10" s="619"/>
      <c r="HUQ10" s="723"/>
      <c r="HUR10" s="915"/>
      <c r="HUS10" s="913"/>
      <c r="HUT10" s="914"/>
      <c r="HUU10" s="914"/>
      <c r="HUV10" s="914"/>
      <c r="HUW10" s="619"/>
      <c r="HUX10" s="619"/>
      <c r="HUY10" s="723"/>
      <c r="HUZ10" s="915"/>
      <c r="HVA10" s="913"/>
      <c r="HVB10" s="914"/>
      <c r="HVC10" s="914"/>
      <c r="HVD10" s="914"/>
      <c r="HVE10" s="619"/>
      <c r="HVF10" s="619"/>
      <c r="HVG10" s="723"/>
      <c r="HVH10" s="915"/>
      <c r="HVI10" s="913"/>
      <c r="HVJ10" s="914"/>
      <c r="HVK10" s="914"/>
      <c r="HVL10" s="914"/>
      <c r="HVM10" s="619"/>
      <c r="HVN10" s="619"/>
      <c r="HVO10" s="723"/>
      <c r="HVP10" s="915"/>
      <c r="HVQ10" s="913"/>
      <c r="HVR10" s="914"/>
      <c r="HVS10" s="914"/>
      <c r="HVT10" s="914"/>
      <c r="HVU10" s="619"/>
      <c r="HVV10" s="619"/>
      <c r="HVW10" s="723"/>
      <c r="HVX10" s="915"/>
      <c r="HVY10" s="913"/>
      <c r="HVZ10" s="914"/>
      <c r="HWA10" s="914"/>
      <c r="HWB10" s="914"/>
      <c r="HWC10" s="619"/>
      <c r="HWD10" s="619"/>
      <c r="HWE10" s="723"/>
      <c r="HWF10" s="915"/>
      <c r="HWG10" s="913"/>
      <c r="HWH10" s="914"/>
      <c r="HWI10" s="914"/>
      <c r="HWJ10" s="914"/>
      <c r="HWK10" s="619"/>
      <c r="HWL10" s="619"/>
      <c r="HWM10" s="723"/>
      <c r="HWN10" s="915"/>
      <c r="HWO10" s="913"/>
      <c r="HWP10" s="914"/>
      <c r="HWQ10" s="914"/>
      <c r="HWR10" s="914"/>
      <c r="HWS10" s="619"/>
      <c r="HWT10" s="619"/>
      <c r="HWU10" s="723"/>
      <c r="HWV10" s="915"/>
      <c r="HWW10" s="913"/>
      <c r="HWX10" s="914"/>
      <c r="HWY10" s="914"/>
      <c r="HWZ10" s="914"/>
      <c r="HXA10" s="619"/>
      <c r="HXB10" s="619"/>
      <c r="HXC10" s="723"/>
      <c r="HXD10" s="915"/>
      <c r="HXE10" s="913"/>
      <c r="HXF10" s="914"/>
      <c r="HXG10" s="914"/>
      <c r="HXH10" s="914"/>
      <c r="HXI10" s="619"/>
      <c r="HXJ10" s="619"/>
      <c r="HXK10" s="723"/>
      <c r="HXL10" s="915"/>
      <c r="HXM10" s="913"/>
      <c r="HXN10" s="914"/>
      <c r="HXO10" s="914"/>
      <c r="HXP10" s="914"/>
      <c r="HXQ10" s="619"/>
      <c r="HXR10" s="619"/>
      <c r="HXS10" s="723"/>
      <c r="HXT10" s="915"/>
      <c r="HXU10" s="913"/>
      <c r="HXV10" s="914"/>
      <c r="HXW10" s="914"/>
      <c r="HXX10" s="914"/>
      <c r="HXY10" s="619"/>
      <c r="HXZ10" s="619"/>
      <c r="HYA10" s="723"/>
      <c r="HYB10" s="915"/>
      <c r="HYC10" s="913"/>
      <c r="HYD10" s="914"/>
      <c r="HYE10" s="914"/>
      <c r="HYF10" s="914"/>
      <c r="HYG10" s="619"/>
      <c r="HYH10" s="619"/>
      <c r="HYI10" s="723"/>
      <c r="HYJ10" s="915"/>
      <c r="HYK10" s="913"/>
      <c r="HYL10" s="914"/>
      <c r="HYM10" s="914"/>
      <c r="HYN10" s="914"/>
      <c r="HYO10" s="619"/>
      <c r="HYP10" s="619"/>
      <c r="HYQ10" s="723"/>
      <c r="HYR10" s="915"/>
      <c r="HYS10" s="913"/>
      <c r="HYT10" s="914"/>
      <c r="HYU10" s="914"/>
      <c r="HYV10" s="914"/>
      <c r="HYW10" s="619"/>
      <c r="HYX10" s="619"/>
      <c r="HYY10" s="723"/>
      <c r="HYZ10" s="915"/>
      <c r="HZA10" s="913"/>
      <c r="HZB10" s="914"/>
      <c r="HZC10" s="914"/>
      <c r="HZD10" s="914"/>
      <c r="HZE10" s="619"/>
      <c r="HZF10" s="619"/>
      <c r="HZG10" s="723"/>
      <c r="HZH10" s="915"/>
      <c r="HZI10" s="913"/>
      <c r="HZJ10" s="914"/>
      <c r="HZK10" s="914"/>
      <c r="HZL10" s="914"/>
      <c r="HZM10" s="619"/>
      <c r="HZN10" s="619"/>
      <c r="HZO10" s="723"/>
      <c r="HZP10" s="915"/>
      <c r="HZQ10" s="913"/>
      <c r="HZR10" s="914"/>
      <c r="HZS10" s="914"/>
      <c r="HZT10" s="914"/>
      <c r="HZU10" s="619"/>
      <c r="HZV10" s="619"/>
      <c r="HZW10" s="723"/>
      <c r="HZX10" s="915"/>
      <c r="HZY10" s="913"/>
      <c r="HZZ10" s="914"/>
      <c r="IAA10" s="914"/>
      <c r="IAB10" s="914"/>
      <c r="IAC10" s="619"/>
      <c r="IAD10" s="619"/>
      <c r="IAE10" s="723"/>
      <c r="IAF10" s="915"/>
      <c r="IAG10" s="913"/>
      <c r="IAH10" s="914"/>
      <c r="IAI10" s="914"/>
      <c r="IAJ10" s="914"/>
      <c r="IAK10" s="619"/>
      <c r="IAL10" s="619"/>
      <c r="IAM10" s="723"/>
      <c r="IAN10" s="915"/>
      <c r="IAO10" s="913"/>
      <c r="IAP10" s="914"/>
      <c r="IAQ10" s="914"/>
      <c r="IAR10" s="914"/>
      <c r="IAS10" s="619"/>
      <c r="IAT10" s="619"/>
      <c r="IAU10" s="723"/>
      <c r="IAV10" s="915"/>
      <c r="IAW10" s="913"/>
      <c r="IAX10" s="914"/>
      <c r="IAY10" s="914"/>
      <c r="IAZ10" s="914"/>
      <c r="IBA10" s="619"/>
      <c r="IBB10" s="619"/>
      <c r="IBC10" s="723"/>
      <c r="IBD10" s="915"/>
      <c r="IBE10" s="913"/>
      <c r="IBF10" s="914"/>
      <c r="IBG10" s="914"/>
      <c r="IBH10" s="914"/>
      <c r="IBI10" s="619"/>
      <c r="IBJ10" s="619"/>
      <c r="IBK10" s="723"/>
      <c r="IBL10" s="915"/>
      <c r="IBM10" s="913"/>
      <c r="IBN10" s="914"/>
      <c r="IBO10" s="914"/>
      <c r="IBP10" s="914"/>
      <c r="IBQ10" s="619"/>
      <c r="IBR10" s="619"/>
      <c r="IBS10" s="723"/>
      <c r="IBT10" s="915"/>
      <c r="IBU10" s="913"/>
      <c r="IBV10" s="914"/>
      <c r="IBW10" s="914"/>
      <c r="IBX10" s="914"/>
      <c r="IBY10" s="619"/>
      <c r="IBZ10" s="619"/>
      <c r="ICA10" s="723"/>
      <c r="ICB10" s="915"/>
      <c r="ICC10" s="913"/>
      <c r="ICD10" s="914"/>
      <c r="ICE10" s="914"/>
      <c r="ICF10" s="914"/>
      <c r="ICG10" s="619"/>
      <c r="ICH10" s="619"/>
      <c r="ICI10" s="723"/>
      <c r="ICJ10" s="915"/>
      <c r="ICK10" s="913"/>
      <c r="ICL10" s="914"/>
      <c r="ICM10" s="914"/>
      <c r="ICN10" s="914"/>
      <c r="ICO10" s="619"/>
      <c r="ICP10" s="619"/>
      <c r="ICQ10" s="723"/>
      <c r="ICR10" s="915"/>
      <c r="ICS10" s="913"/>
      <c r="ICT10" s="914"/>
      <c r="ICU10" s="914"/>
      <c r="ICV10" s="914"/>
      <c r="ICW10" s="619"/>
      <c r="ICX10" s="619"/>
      <c r="ICY10" s="723"/>
      <c r="ICZ10" s="915"/>
      <c r="IDA10" s="913"/>
      <c r="IDB10" s="914"/>
      <c r="IDC10" s="914"/>
      <c r="IDD10" s="914"/>
      <c r="IDE10" s="619"/>
      <c r="IDF10" s="619"/>
      <c r="IDG10" s="723"/>
      <c r="IDH10" s="915"/>
      <c r="IDI10" s="913"/>
      <c r="IDJ10" s="914"/>
      <c r="IDK10" s="914"/>
      <c r="IDL10" s="914"/>
      <c r="IDM10" s="619"/>
      <c r="IDN10" s="619"/>
      <c r="IDO10" s="723"/>
      <c r="IDP10" s="915"/>
      <c r="IDQ10" s="913"/>
      <c r="IDR10" s="914"/>
      <c r="IDS10" s="914"/>
      <c r="IDT10" s="914"/>
      <c r="IDU10" s="619"/>
      <c r="IDV10" s="619"/>
      <c r="IDW10" s="723"/>
      <c r="IDX10" s="915"/>
      <c r="IDY10" s="913"/>
      <c r="IDZ10" s="914"/>
      <c r="IEA10" s="914"/>
      <c r="IEB10" s="914"/>
      <c r="IEC10" s="619"/>
      <c r="IED10" s="619"/>
      <c r="IEE10" s="723"/>
      <c r="IEF10" s="915"/>
      <c r="IEG10" s="913"/>
      <c r="IEH10" s="914"/>
      <c r="IEI10" s="914"/>
      <c r="IEJ10" s="914"/>
      <c r="IEK10" s="619"/>
      <c r="IEL10" s="619"/>
      <c r="IEM10" s="723"/>
      <c r="IEN10" s="915"/>
      <c r="IEO10" s="913"/>
      <c r="IEP10" s="914"/>
      <c r="IEQ10" s="914"/>
      <c r="IER10" s="914"/>
      <c r="IES10" s="619"/>
      <c r="IET10" s="619"/>
      <c r="IEU10" s="723"/>
      <c r="IEV10" s="915"/>
      <c r="IEW10" s="913"/>
      <c r="IEX10" s="914"/>
      <c r="IEY10" s="914"/>
      <c r="IEZ10" s="914"/>
      <c r="IFA10" s="619"/>
      <c r="IFB10" s="619"/>
      <c r="IFC10" s="723"/>
      <c r="IFD10" s="915"/>
      <c r="IFE10" s="913"/>
      <c r="IFF10" s="914"/>
      <c r="IFG10" s="914"/>
      <c r="IFH10" s="914"/>
      <c r="IFI10" s="619"/>
      <c r="IFJ10" s="619"/>
      <c r="IFK10" s="723"/>
      <c r="IFL10" s="915"/>
      <c r="IFM10" s="913"/>
      <c r="IFN10" s="914"/>
      <c r="IFO10" s="914"/>
      <c r="IFP10" s="914"/>
      <c r="IFQ10" s="619"/>
      <c r="IFR10" s="619"/>
      <c r="IFS10" s="723"/>
      <c r="IFT10" s="915"/>
      <c r="IFU10" s="913"/>
      <c r="IFV10" s="914"/>
      <c r="IFW10" s="914"/>
      <c r="IFX10" s="914"/>
      <c r="IFY10" s="619"/>
      <c r="IFZ10" s="619"/>
      <c r="IGA10" s="723"/>
      <c r="IGB10" s="915"/>
      <c r="IGC10" s="913"/>
      <c r="IGD10" s="914"/>
      <c r="IGE10" s="914"/>
      <c r="IGF10" s="914"/>
      <c r="IGG10" s="619"/>
      <c r="IGH10" s="619"/>
      <c r="IGI10" s="723"/>
      <c r="IGJ10" s="915"/>
      <c r="IGK10" s="913"/>
      <c r="IGL10" s="914"/>
      <c r="IGM10" s="914"/>
      <c r="IGN10" s="914"/>
      <c r="IGO10" s="619"/>
      <c r="IGP10" s="619"/>
      <c r="IGQ10" s="723"/>
      <c r="IGR10" s="915"/>
      <c r="IGS10" s="913"/>
      <c r="IGT10" s="914"/>
      <c r="IGU10" s="914"/>
      <c r="IGV10" s="914"/>
      <c r="IGW10" s="619"/>
      <c r="IGX10" s="619"/>
      <c r="IGY10" s="723"/>
      <c r="IGZ10" s="915"/>
      <c r="IHA10" s="913"/>
      <c r="IHB10" s="914"/>
      <c r="IHC10" s="914"/>
      <c r="IHD10" s="914"/>
      <c r="IHE10" s="619"/>
      <c r="IHF10" s="619"/>
      <c r="IHG10" s="723"/>
      <c r="IHH10" s="915"/>
      <c r="IHI10" s="913"/>
      <c r="IHJ10" s="914"/>
      <c r="IHK10" s="914"/>
      <c r="IHL10" s="914"/>
      <c r="IHM10" s="619"/>
      <c r="IHN10" s="619"/>
      <c r="IHO10" s="723"/>
      <c r="IHP10" s="915"/>
      <c r="IHQ10" s="913"/>
      <c r="IHR10" s="914"/>
      <c r="IHS10" s="914"/>
      <c r="IHT10" s="914"/>
      <c r="IHU10" s="619"/>
      <c r="IHV10" s="619"/>
      <c r="IHW10" s="723"/>
      <c r="IHX10" s="915"/>
      <c r="IHY10" s="913"/>
      <c r="IHZ10" s="914"/>
      <c r="IIA10" s="914"/>
      <c r="IIB10" s="914"/>
      <c r="IIC10" s="619"/>
      <c r="IID10" s="619"/>
      <c r="IIE10" s="723"/>
      <c r="IIF10" s="915"/>
      <c r="IIG10" s="913"/>
      <c r="IIH10" s="914"/>
      <c r="III10" s="914"/>
      <c r="IIJ10" s="914"/>
      <c r="IIK10" s="619"/>
      <c r="IIL10" s="619"/>
      <c r="IIM10" s="723"/>
      <c r="IIN10" s="915"/>
      <c r="IIO10" s="913"/>
      <c r="IIP10" s="914"/>
      <c r="IIQ10" s="914"/>
      <c r="IIR10" s="914"/>
      <c r="IIS10" s="619"/>
      <c r="IIT10" s="619"/>
      <c r="IIU10" s="723"/>
      <c r="IIV10" s="915"/>
      <c r="IIW10" s="913"/>
      <c r="IIX10" s="914"/>
      <c r="IIY10" s="914"/>
      <c r="IIZ10" s="914"/>
      <c r="IJA10" s="619"/>
      <c r="IJB10" s="619"/>
      <c r="IJC10" s="723"/>
      <c r="IJD10" s="915"/>
      <c r="IJE10" s="913"/>
      <c r="IJF10" s="914"/>
      <c r="IJG10" s="914"/>
      <c r="IJH10" s="914"/>
      <c r="IJI10" s="619"/>
      <c r="IJJ10" s="619"/>
      <c r="IJK10" s="723"/>
      <c r="IJL10" s="915"/>
      <c r="IJM10" s="913"/>
      <c r="IJN10" s="914"/>
      <c r="IJO10" s="914"/>
      <c r="IJP10" s="914"/>
      <c r="IJQ10" s="619"/>
      <c r="IJR10" s="619"/>
      <c r="IJS10" s="723"/>
      <c r="IJT10" s="915"/>
      <c r="IJU10" s="913"/>
      <c r="IJV10" s="914"/>
      <c r="IJW10" s="914"/>
      <c r="IJX10" s="914"/>
      <c r="IJY10" s="619"/>
      <c r="IJZ10" s="619"/>
      <c r="IKA10" s="723"/>
      <c r="IKB10" s="915"/>
      <c r="IKC10" s="913"/>
      <c r="IKD10" s="914"/>
      <c r="IKE10" s="914"/>
      <c r="IKF10" s="914"/>
      <c r="IKG10" s="619"/>
      <c r="IKH10" s="619"/>
      <c r="IKI10" s="723"/>
      <c r="IKJ10" s="915"/>
      <c r="IKK10" s="913"/>
      <c r="IKL10" s="914"/>
      <c r="IKM10" s="914"/>
      <c r="IKN10" s="914"/>
      <c r="IKO10" s="619"/>
      <c r="IKP10" s="619"/>
      <c r="IKQ10" s="723"/>
      <c r="IKR10" s="915"/>
      <c r="IKS10" s="913"/>
      <c r="IKT10" s="914"/>
      <c r="IKU10" s="914"/>
      <c r="IKV10" s="914"/>
      <c r="IKW10" s="619"/>
      <c r="IKX10" s="619"/>
      <c r="IKY10" s="723"/>
      <c r="IKZ10" s="915"/>
      <c r="ILA10" s="913"/>
      <c r="ILB10" s="914"/>
      <c r="ILC10" s="914"/>
      <c r="ILD10" s="914"/>
      <c r="ILE10" s="619"/>
      <c r="ILF10" s="619"/>
      <c r="ILG10" s="723"/>
      <c r="ILH10" s="915"/>
      <c r="ILI10" s="913"/>
      <c r="ILJ10" s="914"/>
      <c r="ILK10" s="914"/>
      <c r="ILL10" s="914"/>
      <c r="ILM10" s="619"/>
      <c r="ILN10" s="619"/>
      <c r="ILO10" s="723"/>
      <c r="ILP10" s="915"/>
      <c r="ILQ10" s="913"/>
      <c r="ILR10" s="914"/>
      <c r="ILS10" s="914"/>
      <c r="ILT10" s="914"/>
      <c r="ILU10" s="619"/>
      <c r="ILV10" s="619"/>
      <c r="ILW10" s="723"/>
      <c r="ILX10" s="915"/>
      <c r="ILY10" s="913"/>
      <c r="ILZ10" s="914"/>
      <c r="IMA10" s="914"/>
      <c r="IMB10" s="914"/>
      <c r="IMC10" s="619"/>
      <c r="IMD10" s="619"/>
      <c r="IME10" s="723"/>
      <c r="IMF10" s="915"/>
      <c r="IMG10" s="913"/>
      <c r="IMH10" s="914"/>
      <c r="IMI10" s="914"/>
      <c r="IMJ10" s="914"/>
      <c r="IMK10" s="619"/>
      <c r="IML10" s="619"/>
      <c r="IMM10" s="723"/>
      <c r="IMN10" s="915"/>
      <c r="IMO10" s="913"/>
      <c r="IMP10" s="914"/>
      <c r="IMQ10" s="914"/>
      <c r="IMR10" s="914"/>
      <c r="IMS10" s="619"/>
      <c r="IMT10" s="619"/>
      <c r="IMU10" s="723"/>
      <c r="IMV10" s="915"/>
      <c r="IMW10" s="913"/>
      <c r="IMX10" s="914"/>
      <c r="IMY10" s="914"/>
      <c r="IMZ10" s="914"/>
      <c r="INA10" s="619"/>
      <c r="INB10" s="619"/>
      <c r="INC10" s="723"/>
      <c r="IND10" s="915"/>
      <c r="INE10" s="913"/>
      <c r="INF10" s="914"/>
      <c r="ING10" s="914"/>
      <c r="INH10" s="914"/>
      <c r="INI10" s="619"/>
      <c r="INJ10" s="619"/>
      <c r="INK10" s="723"/>
      <c r="INL10" s="915"/>
      <c r="INM10" s="913"/>
      <c r="INN10" s="914"/>
      <c r="INO10" s="914"/>
      <c r="INP10" s="914"/>
      <c r="INQ10" s="619"/>
      <c r="INR10" s="619"/>
      <c r="INS10" s="723"/>
      <c r="INT10" s="915"/>
      <c r="INU10" s="913"/>
      <c r="INV10" s="914"/>
      <c r="INW10" s="914"/>
      <c r="INX10" s="914"/>
      <c r="INY10" s="619"/>
      <c r="INZ10" s="619"/>
      <c r="IOA10" s="723"/>
      <c r="IOB10" s="915"/>
      <c r="IOC10" s="913"/>
      <c r="IOD10" s="914"/>
      <c r="IOE10" s="914"/>
      <c r="IOF10" s="914"/>
      <c r="IOG10" s="619"/>
      <c r="IOH10" s="619"/>
      <c r="IOI10" s="723"/>
      <c r="IOJ10" s="915"/>
      <c r="IOK10" s="913"/>
      <c r="IOL10" s="914"/>
      <c r="IOM10" s="914"/>
      <c r="ION10" s="914"/>
      <c r="IOO10" s="619"/>
      <c r="IOP10" s="619"/>
      <c r="IOQ10" s="723"/>
      <c r="IOR10" s="915"/>
      <c r="IOS10" s="913"/>
      <c r="IOT10" s="914"/>
      <c r="IOU10" s="914"/>
      <c r="IOV10" s="914"/>
      <c r="IOW10" s="619"/>
      <c r="IOX10" s="619"/>
      <c r="IOY10" s="723"/>
      <c r="IOZ10" s="915"/>
      <c r="IPA10" s="913"/>
      <c r="IPB10" s="914"/>
      <c r="IPC10" s="914"/>
      <c r="IPD10" s="914"/>
      <c r="IPE10" s="619"/>
      <c r="IPF10" s="619"/>
      <c r="IPG10" s="723"/>
      <c r="IPH10" s="915"/>
      <c r="IPI10" s="913"/>
      <c r="IPJ10" s="914"/>
      <c r="IPK10" s="914"/>
      <c r="IPL10" s="914"/>
      <c r="IPM10" s="619"/>
      <c r="IPN10" s="619"/>
      <c r="IPO10" s="723"/>
      <c r="IPP10" s="915"/>
      <c r="IPQ10" s="913"/>
      <c r="IPR10" s="914"/>
      <c r="IPS10" s="914"/>
      <c r="IPT10" s="914"/>
      <c r="IPU10" s="619"/>
      <c r="IPV10" s="619"/>
      <c r="IPW10" s="723"/>
      <c r="IPX10" s="915"/>
      <c r="IPY10" s="913"/>
      <c r="IPZ10" s="914"/>
      <c r="IQA10" s="914"/>
      <c r="IQB10" s="914"/>
      <c r="IQC10" s="619"/>
      <c r="IQD10" s="619"/>
      <c r="IQE10" s="723"/>
      <c r="IQF10" s="915"/>
      <c r="IQG10" s="913"/>
      <c r="IQH10" s="914"/>
      <c r="IQI10" s="914"/>
      <c r="IQJ10" s="914"/>
      <c r="IQK10" s="619"/>
      <c r="IQL10" s="619"/>
      <c r="IQM10" s="723"/>
      <c r="IQN10" s="915"/>
      <c r="IQO10" s="913"/>
      <c r="IQP10" s="914"/>
      <c r="IQQ10" s="914"/>
      <c r="IQR10" s="914"/>
      <c r="IQS10" s="619"/>
      <c r="IQT10" s="619"/>
      <c r="IQU10" s="723"/>
      <c r="IQV10" s="915"/>
      <c r="IQW10" s="913"/>
      <c r="IQX10" s="914"/>
      <c r="IQY10" s="914"/>
      <c r="IQZ10" s="914"/>
      <c r="IRA10" s="619"/>
      <c r="IRB10" s="619"/>
      <c r="IRC10" s="723"/>
      <c r="IRD10" s="915"/>
      <c r="IRE10" s="913"/>
      <c r="IRF10" s="914"/>
      <c r="IRG10" s="914"/>
      <c r="IRH10" s="914"/>
      <c r="IRI10" s="619"/>
      <c r="IRJ10" s="619"/>
      <c r="IRK10" s="723"/>
      <c r="IRL10" s="915"/>
      <c r="IRM10" s="913"/>
      <c r="IRN10" s="914"/>
      <c r="IRO10" s="914"/>
      <c r="IRP10" s="914"/>
      <c r="IRQ10" s="619"/>
      <c r="IRR10" s="619"/>
      <c r="IRS10" s="723"/>
      <c r="IRT10" s="915"/>
      <c r="IRU10" s="913"/>
      <c r="IRV10" s="914"/>
      <c r="IRW10" s="914"/>
      <c r="IRX10" s="914"/>
      <c r="IRY10" s="619"/>
      <c r="IRZ10" s="619"/>
      <c r="ISA10" s="723"/>
      <c r="ISB10" s="915"/>
      <c r="ISC10" s="913"/>
      <c r="ISD10" s="914"/>
      <c r="ISE10" s="914"/>
      <c r="ISF10" s="914"/>
      <c r="ISG10" s="619"/>
      <c r="ISH10" s="619"/>
      <c r="ISI10" s="723"/>
      <c r="ISJ10" s="915"/>
      <c r="ISK10" s="913"/>
      <c r="ISL10" s="914"/>
      <c r="ISM10" s="914"/>
      <c r="ISN10" s="914"/>
      <c r="ISO10" s="619"/>
      <c r="ISP10" s="619"/>
      <c r="ISQ10" s="723"/>
      <c r="ISR10" s="915"/>
      <c r="ISS10" s="913"/>
      <c r="IST10" s="914"/>
      <c r="ISU10" s="914"/>
      <c r="ISV10" s="914"/>
      <c r="ISW10" s="619"/>
      <c r="ISX10" s="619"/>
      <c r="ISY10" s="723"/>
      <c r="ISZ10" s="915"/>
      <c r="ITA10" s="913"/>
      <c r="ITB10" s="914"/>
      <c r="ITC10" s="914"/>
      <c r="ITD10" s="914"/>
      <c r="ITE10" s="619"/>
      <c r="ITF10" s="619"/>
      <c r="ITG10" s="723"/>
      <c r="ITH10" s="915"/>
      <c r="ITI10" s="913"/>
      <c r="ITJ10" s="914"/>
      <c r="ITK10" s="914"/>
      <c r="ITL10" s="914"/>
      <c r="ITM10" s="619"/>
      <c r="ITN10" s="619"/>
      <c r="ITO10" s="723"/>
      <c r="ITP10" s="915"/>
      <c r="ITQ10" s="913"/>
      <c r="ITR10" s="914"/>
      <c r="ITS10" s="914"/>
      <c r="ITT10" s="914"/>
      <c r="ITU10" s="619"/>
      <c r="ITV10" s="619"/>
      <c r="ITW10" s="723"/>
      <c r="ITX10" s="915"/>
      <c r="ITY10" s="913"/>
      <c r="ITZ10" s="914"/>
      <c r="IUA10" s="914"/>
      <c r="IUB10" s="914"/>
      <c r="IUC10" s="619"/>
      <c r="IUD10" s="619"/>
      <c r="IUE10" s="723"/>
      <c r="IUF10" s="915"/>
      <c r="IUG10" s="913"/>
      <c r="IUH10" s="914"/>
      <c r="IUI10" s="914"/>
      <c r="IUJ10" s="914"/>
      <c r="IUK10" s="619"/>
      <c r="IUL10" s="619"/>
      <c r="IUM10" s="723"/>
      <c r="IUN10" s="915"/>
      <c r="IUO10" s="913"/>
      <c r="IUP10" s="914"/>
      <c r="IUQ10" s="914"/>
      <c r="IUR10" s="914"/>
      <c r="IUS10" s="619"/>
      <c r="IUT10" s="619"/>
      <c r="IUU10" s="723"/>
      <c r="IUV10" s="915"/>
      <c r="IUW10" s="913"/>
      <c r="IUX10" s="914"/>
      <c r="IUY10" s="914"/>
      <c r="IUZ10" s="914"/>
      <c r="IVA10" s="619"/>
      <c r="IVB10" s="619"/>
      <c r="IVC10" s="723"/>
      <c r="IVD10" s="915"/>
      <c r="IVE10" s="913"/>
      <c r="IVF10" s="914"/>
      <c r="IVG10" s="914"/>
      <c r="IVH10" s="914"/>
      <c r="IVI10" s="619"/>
      <c r="IVJ10" s="619"/>
      <c r="IVK10" s="723"/>
      <c r="IVL10" s="915"/>
      <c r="IVM10" s="913"/>
      <c r="IVN10" s="914"/>
      <c r="IVO10" s="914"/>
      <c r="IVP10" s="914"/>
      <c r="IVQ10" s="619"/>
      <c r="IVR10" s="619"/>
      <c r="IVS10" s="723"/>
      <c r="IVT10" s="915"/>
      <c r="IVU10" s="913"/>
      <c r="IVV10" s="914"/>
      <c r="IVW10" s="914"/>
      <c r="IVX10" s="914"/>
      <c r="IVY10" s="619"/>
      <c r="IVZ10" s="619"/>
      <c r="IWA10" s="723"/>
      <c r="IWB10" s="915"/>
      <c r="IWC10" s="913"/>
      <c r="IWD10" s="914"/>
      <c r="IWE10" s="914"/>
      <c r="IWF10" s="914"/>
      <c r="IWG10" s="619"/>
      <c r="IWH10" s="619"/>
      <c r="IWI10" s="723"/>
      <c r="IWJ10" s="915"/>
      <c r="IWK10" s="913"/>
      <c r="IWL10" s="914"/>
      <c r="IWM10" s="914"/>
      <c r="IWN10" s="914"/>
      <c r="IWO10" s="619"/>
      <c r="IWP10" s="619"/>
      <c r="IWQ10" s="723"/>
      <c r="IWR10" s="915"/>
      <c r="IWS10" s="913"/>
      <c r="IWT10" s="914"/>
      <c r="IWU10" s="914"/>
      <c r="IWV10" s="914"/>
      <c r="IWW10" s="619"/>
      <c r="IWX10" s="619"/>
      <c r="IWY10" s="723"/>
      <c r="IWZ10" s="915"/>
      <c r="IXA10" s="913"/>
      <c r="IXB10" s="914"/>
      <c r="IXC10" s="914"/>
      <c r="IXD10" s="914"/>
      <c r="IXE10" s="619"/>
      <c r="IXF10" s="619"/>
      <c r="IXG10" s="723"/>
      <c r="IXH10" s="915"/>
      <c r="IXI10" s="913"/>
      <c r="IXJ10" s="914"/>
      <c r="IXK10" s="914"/>
      <c r="IXL10" s="914"/>
      <c r="IXM10" s="619"/>
      <c r="IXN10" s="619"/>
      <c r="IXO10" s="723"/>
      <c r="IXP10" s="915"/>
      <c r="IXQ10" s="913"/>
      <c r="IXR10" s="914"/>
      <c r="IXS10" s="914"/>
      <c r="IXT10" s="914"/>
      <c r="IXU10" s="619"/>
      <c r="IXV10" s="619"/>
      <c r="IXW10" s="723"/>
      <c r="IXX10" s="915"/>
      <c r="IXY10" s="913"/>
      <c r="IXZ10" s="914"/>
      <c r="IYA10" s="914"/>
      <c r="IYB10" s="914"/>
      <c r="IYC10" s="619"/>
      <c r="IYD10" s="619"/>
      <c r="IYE10" s="723"/>
      <c r="IYF10" s="915"/>
      <c r="IYG10" s="913"/>
      <c r="IYH10" s="914"/>
      <c r="IYI10" s="914"/>
      <c r="IYJ10" s="914"/>
      <c r="IYK10" s="619"/>
      <c r="IYL10" s="619"/>
      <c r="IYM10" s="723"/>
      <c r="IYN10" s="915"/>
      <c r="IYO10" s="913"/>
      <c r="IYP10" s="914"/>
      <c r="IYQ10" s="914"/>
      <c r="IYR10" s="914"/>
      <c r="IYS10" s="619"/>
      <c r="IYT10" s="619"/>
      <c r="IYU10" s="723"/>
      <c r="IYV10" s="915"/>
      <c r="IYW10" s="913"/>
      <c r="IYX10" s="914"/>
      <c r="IYY10" s="914"/>
      <c r="IYZ10" s="914"/>
      <c r="IZA10" s="619"/>
      <c r="IZB10" s="619"/>
      <c r="IZC10" s="723"/>
      <c r="IZD10" s="915"/>
      <c r="IZE10" s="913"/>
      <c r="IZF10" s="914"/>
      <c r="IZG10" s="914"/>
      <c r="IZH10" s="914"/>
      <c r="IZI10" s="619"/>
      <c r="IZJ10" s="619"/>
      <c r="IZK10" s="723"/>
      <c r="IZL10" s="915"/>
      <c r="IZM10" s="913"/>
      <c r="IZN10" s="914"/>
      <c r="IZO10" s="914"/>
      <c r="IZP10" s="914"/>
      <c r="IZQ10" s="619"/>
      <c r="IZR10" s="619"/>
      <c r="IZS10" s="723"/>
      <c r="IZT10" s="915"/>
      <c r="IZU10" s="913"/>
      <c r="IZV10" s="914"/>
      <c r="IZW10" s="914"/>
      <c r="IZX10" s="914"/>
      <c r="IZY10" s="619"/>
      <c r="IZZ10" s="619"/>
      <c r="JAA10" s="723"/>
      <c r="JAB10" s="915"/>
      <c r="JAC10" s="913"/>
      <c r="JAD10" s="914"/>
      <c r="JAE10" s="914"/>
      <c r="JAF10" s="914"/>
      <c r="JAG10" s="619"/>
      <c r="JAH10" s="619"/>
      <c r="JAI10" s="723"/>
      <c r="JAJ10" s="915"/>
      <c r="JAK10" s="913"/>
      <c r="JAL10" s="914"/>
      <c r="JAM10" s="914"/>
      <c r="JAN10" s="914"/>
      <c r="JAO10" s="619"/>
      <c r="JAP10" s="619"/>
      <c r="JAQ10" s="723"/>
      <c r="JAR10" s="915"/>
      <c r="JAS10" s="913"/>
      <c r="JAT10" s="914"/>
      <c r="JAU10" s="914"/>
      <c r="JAV10" s="914"/>
      <c r="JAW10" s="619"/>
      <c r="JAX10" s="619"/>
      <c r="JAY10" s="723"/>
      <c r="JAZ10" s="915"/>
      <c r="JBA10" s="913"/>
      <c r="JBB10" s="914"/>
      <c r="JBC10" s="914"/>
      <c r="JBD10" s="914"/>
      <c r="JBE10" s="619"/>
      <c r="JBF10" s="619"/>
      <c r="JBG10" s="723"/>
      <c r="JBH10" s="915"/>
      <c r="JBI10" s="913"/>
      <c r="JBJ10" s="914"/>
      <c r="JBK10" s="914"/>
      <c r="JBL10" s="914"/>
      <c r="JBM10" s="619"/>
      <c r="JBN10" s="619"/>
      <c r="JBO10" s="723"/>
      <c r="JBP10" s="915"/>
      <c r="JBQ10" s="913"/>
      <c r="JBR10" s="914"/>
      <c r="JBS10" s="914"/>
      <c r="JBT10" s="914"/>
      <c r="JBU10" s="619"/>
      <c r="JBV10" s="619"/>
      <c r="JBW10" s="723"/>
      <c r="JBX10" s="915"/>
      <c r="JBY10" s="913"/>
      <c r="JBZ10" s="914"/>
      <c r="JCA10" s="914"/>
      <c r="JCB10" s="914"/>
      <c r="JCC10" s="619"/>
      <c r="JCD10" s="619"/>
      <c r="JCE10" s="723"/>
      <c r="JCF10" s="915"/>
      <c r="JCG10" s="913"/>
      <c r="JCH10" s="914"/>
      <c r="JCI10" s="914"/>
      <c r="JCJ10" s="914"/>
      <c r="JCK10" s="619"/>
      <c r="JCL10" s="619"/>
      <c r="JCM10" s="723"/>
      <c r="JCN10" s="915"/>
      <c r="JCO10" s="913"/>
      <c r="JCP10" s="914"/>
      <c r="JCQ10" s="914"/>
      <c r="JCR10" s="914"/>
      <c r="JCS10" s="619"/>
      <c r="JCT10" s="619"/>
      <c r="JCU10" s="723"/>
      <c r="JCV10" s="915"/>
      <c r="JCW10" s="913"/>
      <c r="JCX10" s="914"/>
      <c r="JCY10" s="914"/>
      <c r="JCZ10" s="914"/>
      <c r="JDA10" s="619"/>
      <c r="JDB10" s="619"/>
      <c r="JDC10" s="723"/>
      <c r="JDD10" s="915"/>
      <c r="JDE10" s="913"/>
      <c r="JDF10" s="914"/>
      <c r="JDG10" s="914"/>
      <c r="JDH10" s="914"/>
      <c r="JDI10" s="619"/>
      <c r="JDJ10" s="619"/>
      <c r="JDK10" s="723"/>
      <c r="JDL10" s="915"/>
      <c r="JDM10" s="913"/>
      <c r="JDN10" s="914"/>
      <c r="JDO10" s="914"/>
      <c r="JDP10" s="914"/>
      <c r="JDQ10" s="619"/>
      <c r="JDR10" s="619"/>
      <c r="JDS10" s="723"/>
      <c r="JDT10" s="915"/>
      <c r="JDU10" s="913"/>
      <c r="JDV10" s="914"/>
      <c r="JDW10" s="914"/>
      <c r="JDX10" s="914"/>
      <c r="JDY10" s="619"/>
      <c r="JDZ10" s="619"/>
      <c r="JEA10" s="723"/>
      <c r="JEB10" s="915"/>
      <c r="JEC10" s="913"/>
      <c r="JED10" s="914"/>
      <c r="JEE10" s="914"/>
      <c r="JEF10" s="914"/>
      <c r="JEG10" s="619"/>
      <c r="JEH10" s="619"/>
      <c r="JEI10" s="723"/>
      <c r="JEJ10" s="915"/>
      <c r="JEK10" s="913"/>
      <c r="JEL10" s="914"/>
      <c r="JEM10" s="914"/>
      <c r="JEN10" s="914"/>
      <c r="JEO10" s="619"/>
      <c r="JEP10" s="619"/>
      <c r="JEQ10" s="723"/>
      <c r="JER10" s="915"/>
      <c r="JES10" s="913"/>
      <c r="JET10" s="914"/>
      <c r="JEU10" s="914"/>
      <c r="JEV10" s="914"/>
      <c r="JEW10" s="619"/>
      <c r="JEX10" s="619"/>
      <c r="JEY10" s="723"/>
      <c r="JEZ10" s="915"/>
      <c r="JFA10" s="913"/>
      <c r="JFB10" s="914"/>
      <c r="JFC10" s="914"/>
      <c r="JFD10" s="914"/>
      <c r="JFE10" s="619"/>
      <c r="JFF10" s="619"/>
      <c r="JFG10" s="723"/>
      <c r="JFH10" s="915"/>
      <c r="JFI10" s="913"/>
      <c r="JFJ10" s="914"/>
      <c r="JFK10" s="914"/>
      <c r="JFL10" s="914"/>
      <c r="JFM10" s="619"/>
      <c r="JFN10" s="619"/>
      <c r="JFO10" s="723"/>
      <c r="JFP10" s="915"/>
      <c r="JFQ10" s="913"/>
      <c r="JFR10" s="914"/>
      <c r="JFS10" s="914"/>
      <c r="JFT10" s="914"/>
      <c r="JFU10" s="619"/>
      <c r="JFV10" s="619"/>
      <c r="JFW10" s="723"/>
      <c r="JFX10" s="915"/>
      <c r="JFY10" s="913"/>
      <c r="JFZ10" s="914"/>
      <c r="JGA10" s="914"/>
      <c r="JGB10" s="914"/>
      <c r="JGC10" s="619"/>
      <c r="JGD10" s="619"/>
      <c r="JGE10" s="723"/>
      <c r="JGF10" s="915"/>
      <c r="JGG10" s="913"/>
      <c r="JGH10" s="914"/>
      <c r="JGI10" s="914"/>
      <c r="JGJ10" s="914"/>
      <c r="JGK10" s="619"/>
      <c r="JGL10" s="619"/>
      <c r="JGM10" s="723"/>
      <c r="JGN10" s="915"/>
      <c r="JGO10" s="913"/>
      <c r="JGP10" s="914"/>
      <c r="JGQ10" s="914"/>
      <c r="JGR10" s="914"/>
      <c r="JGS10" s="619"/>
      <c r="JGT10" s="619"/>
      <c r="JGU10" s="723"/>
      <c r="JGV10" s="915"/>
      <c r="JGW10" s="913"/>
      <c r="JGX10" s="914"/>
      <c r="JGY10" s="914"/>
      <c r="JGZ10" s="914"/>
      <c r="JHA10" s="619"/>
      <c r="JHB10" s="619"/>
      <c r="JHC10" s="723"/>
      <c r="JHD10" s="915"/>
      <c r="JHE10" s="913"/>
      <c r="JHF10" s="914"/>
      <c r="JHG10" s="914"/>
      <c r="JHH10" s="914"/>
      <c r="JHI10" s="619"/>
      <c r="JHJ10" s="619"/>
      <c r="JHK10" s="723"/>
      <c r="JHL10" s="915"/>
      <c r="JHM10" s="913"/>
      <c r="JHN10" s="914"/>
      <c r="JHO10" s="914"/>
      <c r="JHP10" s="914"/>
      <c r="JHQ10" s="619"/>
      <c r="JHR10" s="619"/>
      <c r="JHS10" s="723"/>
      <c r="JHT10" s="915"/>
      <c r="JHU10" s="913"/>
      <c r="JHV10" s="914"/>
      <c r="JHW10" s="914"/>
      <c r="JHX10" s="914"/>
      <c r="JHY10" s="619"/>
      <c r="JHZ10" s="619"/>
      <c r="JIA10" s="723"/>
      <c r="JIB10" s="915"/>
      <c r="JIC10" s="913"/>
      <c r="JID10" s="914"/>
      <c r="JIE10" s="914"/>
      <c r="JIF10" s="914"/>
      <c r="JIG10" s="619"/>
      <c r="JIH10" s="619"/>
      <c r="JII10" s="723"/>
      <c r="JIJ10" s="915"/>
      <c r="JIK10" s="913"/>
      <c r="JIL10" s="914"/>
      <c r="JIM10" s="914"/>
      <c r="JIN10" s="914"/>
      <c r="JIO10" s="619"/>
      <c r="JIP10" s="619"/>
      <c r="JIQ10" s="723"/>
      <c r="JIR10" s="915"/>
      <c r="JIS10" s="913"/>
      <c r="JIT10" s="914"/>
      <c r="JIU10" s="914"/>
      <c r="JIV10" s="914"/>
      <c r="JIW10" s="619"/>
      <c r="JIX10" s="619"/>
      <c r="JIY10" s="723"/>
      <c r="JIZ10" s="915"/>
      <c r="JJA10" s="913"/>
      <c r="JJB10" s="914"/>
      <c r="JJC10" s="914"/>
      <c r="JJD10" s="914"/>
      <c r="JJE10" s="619"/>
      <c r="JJF10" s="619"/>
      <c r="JJG10" s="723"/>
      <c r="JJH10" s="915"/>
      <c r="JJI10" s="913"/>
      <c r="JJJ10" s="914"/>
      <c r="JJK10" s="914"/>
      <c r="JJL10" s="914"/>
      <c r="JJM10" s="619"/>
      <c r="JJN10" s="619"/>
      <c r="JJO10" s="723"/>
      <c r="JJP10" s="915"/>
      <c r="JJQ10" s="913"/>
      <c r="JJR10" s="914"/>
      <c r="JJS10" s="914"/>
      <c r="JJT10" s="914"/>
      <c r="JJU10" s="619"/>
      <c r="JJV10" s="619"/>
      <c r="JJW10" s="723"/>
      <c r="JJX10" s="915"/>
      <c r="JJY10" s="913"/>
      <c r="JJZ10" s="914"/>
      <c r="JKA10" s="914"/>
      <c r="JKB10" s="914"/>
      <c r="JKC10" s="619"/>
      <c r="JKD10" s="619"/>
      <c r="JKE10" s="723"/>
      <c r="JKF10" s="915"/>
      <c r="JKG10" s="913"/>
      <c r="JKH10" s="914"/>
      <c r="JKI10" s="914"/>
      <c r="JKJ10" s="914"/>
      <c r="JKK10" s="619"/>
      <c r="JKL10" s="619"/>
      <c r="JKM10" s="723"/>
      <c r="JKN10" s="915"/>
      <c r="JKO10" s="913"/>
      <c r="JKP10" s="914"/>
      <c r="JKQ10" s="914"/>
      <c r="JKR10" s="914"/>
      <c r="JKS10" s="619"/>
      <c r="JKT10" s="619"/>
      <c r="JKU10" s="723"/>
      <c r="JKV10" s="915"/>
      <c r="JKW10" s="913"/>
      <c r="JKX10" s="914"/>
      <c r="JKY10" s="914"/>
      <c r="JKZ10" s="914"/>
      <c r="JLA10" s="619"/>
      <c r="JLB10" s="619"/>
      <c r="JLC10" s="723"/>
      <c r="JLD10" s="915"/>
      <c r="JLE10" s="913"/>
      <c r="JLF10" s="914"/>
      <c r="JLG10" s="914"/>
      <c r="JLH10" s="914"/>
      <c r="JLI10" s="619"/>
      <c r="JLJ10" s="619"/>
      <c r="JLK10" s="723"/>
      <c r="JLL10" s="915"/>
      <c r="JLM10" s="913"/>
      <c r="JLN10" s="914"/>
      <c r="JLO10" s="914"/>
      <c r="JLP10" s="914"/>
      <c r="JLQ10" s="619"/>
      <c r="JLR10" s="619"/>
      <c r="JLS10" s="723"/>
      <c r="JLT10" s="915"/>
      <c r="JLU10" s="913"/>
      <c r="JLV10" s="914"/>
      <c r="JLW10" s="914"/>
      <c r="JLX10" s="914"/>
      <c r="JLY10" s="619"/>
      <c r="JLZ10" s="619"/>
      <c r="JMA10" s="723"/>
      <c r="JMB10" s="915"/>
      <c r="JMC10" s="913"/>
      <c r="JMD10" s="914"/>
      <c r="JME10" s="914"/>
      <c r="JMF10" s="914"/>
      <c r="JMG10" s="619"/>
      <c r="JMH10" s="619"/>
      <c r="JMI10" s="723"/>
      <c r="JMJ10" s="915"/>
      <c r="JMK10" s="913"/>
      <c r="JML10" s="914"/>
      <c r="JMM10" s="914"/>
      <c r="JMN10" s="914"/>
      <c r="JMO10" s="619"/>
      <c r="JMP10" s="619"/>
      <c r="JMQ10" s="723"/>
      <c r="JMR10" s="915"/>
      <c r="JMS10" s="913"/>
      <c r="JMT10" s="914"/>
      <c r="JMU10" s="914"/>
      <c r="JMV10" s="914"/>
      <c r="JMW10" s="619"/>
      <c r="JMX10" s="619"/>
      <c r="JMY10" s="723"/>
      <c r="JMZ10" s="915"/>
      <c r="JNA10" s="913"/>
      <c r="JNB10" s="914"/>
      <c r="JNC10" s="914"/>
      <c r="JND10" s="914"/>
      <c r="JNE10" s="619"/>
      <c r="JNF10" s="619"/>
      <c r="JNG10" s="723"/>
      <c r="JNH10" s="915"/>
      <c r="JNI10" s="913"/>
      <c r="JNJ10" s="914"/>
      <c r="JNK10" s="914"/>
      <c r="JNL10" s="914"/>
      <c r="JNM10" s="619"/>
      <c r="JNN10" s="619"/>
      <c r="JNO10" s="723"/>
      <c r="JNP10" s="915"/>
      <c r="JNQ10" s="913"/>
      <c r="JNR10" s="914"/>
      <c r="JNS10" s="914"/>
      <c r="JNT10" s="914"/>
      <c r="JNU10" s="619"/>
      <c r="JNV10" s="619"/>
      <c r="JNW10" s="723"/>
      <c r="JNX10" s="915"/>
      <c r="JNY10" s="913"/>
      <c r="JNZ10" s="914"/>
      <c r="JOA10" s="914"/>
      <c r="JOB10" s="914"/>
      <c r="JOC10" s="619"/>
      <c r="JOD10" s="619"/>
      <c r="JOE10" s="723"/>
      <c r="JOF10" s="915"/>
      <c r="JOG10" s="913"/>
      <c r="JOH10" s="914"/>
      <c r="JOI10" s="914"/>
      <c r="JOJ10" s="914"/>
      <c r="JOK10" s="619"/>
      <c r="JOL10" s="619"/>
      <c r="JOM10" s="723"/>
      <c r="JON10" s="915"/>
      <c r="JOO10" s="913"/>
      <c r="JOP10" s="914"/>
      <c r="JOQ10" s="914"/>
      <c r="JOR10" s="914"/>
      <c r="JOS10" s="619"/>
      <c r="JOT10" s="619"/>
      <c r="JOU10" s="723"/>
      <c r="JOV10" s="915"/>
      <c r="JOW10" s="913"/>
      <c r="JOX10" s="914"/>
      <c r="JOY10" s="914"/>
      <c r="JOZ10" s="914"/>
      <c r="JPA10" s="619"/>
      <c r="JPB10" s="619"/>
      <c r="JPC10" s="723"/>
      <c r="JPD10" s="915"/>
      <c r="JPE10" s="913"/>
      <c r="JPF10" s="914"/>
      <c r="JPG10" s="914"/>
      <c r="JPH10" s="914"/>
      <c r="JPI10" s="619"/>
      <c r="JPJ10" s="619"/>
      <c r="JPK10" s="723"/>
      <c r="JPL10" s="915"/>
      <c r="JPM10" s="913"/>
      <c r="JPN10" s="914"/>
      <c r="JPO10" s="914"/>
      <c r="JPP10" s="914"/>
      <c r="JPQ10" s="619"/>
      <c r="JPR10" s="619"/>
      <c r="JPS10" s="723"/>
      <c r="JPT10" s="915"/>
      <c r="JPU10" s="913"/>
      <c r="JPV10" s="914"/>
      <c r="JPW10" s="914"/>
      <c r="JPX10" s="914"/>
      <c r="JPY10" s="619"/>
      <c r="JPZ10" s="619"/>
      <c r="JQA10" s="723"/>
      <c r="JQB10" s="915"/>
      <c r="JQC10" s="913"/>
      <c r="JQD10" s="914"/>
      <c r="JQE10" s="914"/>
      <c r="JQF10" s="914"/>
      <c r="JQG10" s="619"/>
      <c r="JQH10" s="619"/>
      <c r="JQI10" s="723"/>
      <c r="JQJ10" s="915"/>
      <c r="JQK10" s="913"/>
      <c r="JQL10" s="914"/>
      <c r="JQM10" s="914"/>
      <c r="JQN10" s="914"/>
      <c r="JQO10" s="619"/>
      <c r="JQP10" s="619"/>
      <c r="JQQ10" s="723"/>
      <c r="JQR10" s="915"/>
      <c r="JQS10" s="913"/>
      <c r="JQT10" s="914"/>
      <c r="JQU10" s="914"/>
      <c r="JQV10" s="914"/>
      <c r="JQW10" s="619"/>
      <c r="JQX10" s="619"/>
      <c r="JQY10" s="723"/>
      <c r="JQZ10" s="915"/>
      <c r="JRA10" s="913"/>
      <c r="JRB10" s="914"/>
      <c r="JRC10" s="914"/>
      <c r="JRD10" s="914"/>
      <c r="JRE10" s="619"/>
      <c r="JRF10" s="619"/>
      <c r="JRG10" s="723"/>
      <c r="JRH10" s="915"/>
      <c r="JRI10" s="913"/>
      <c r="JRJ10" s="914"/>
      <c r="JRK10" s="914"/>
      <c r="JRL10" s="914"/>
      <c r="JRM10" s="619"/>
      <c r="JRN10" s="619"/>
      <c r="JRO10" s="723"/>
      <c r="JRP10" s="915"/>
      <c r="JRQ10" s="913"/>
      <c r="JRR10" s="914"/>
      <c r="JRS10" s="914"/>
      <c r="JRT10" s="914"/>
      <c r="JRU10" s="619"/>
      <c r="JRV10" s="619"/>
      <c r="JRW10" s="723"/>
      <c r="JRX10" s="915"/>
      <c r="JRY10" s="913"/>
      <c r="JRZ10" s="914"/>
      <c r="JSA10" s="914"/>
      <c r="JSB10" s="914"/>
      <c r="JSC10" s="619"/>
      <c r="JSD10" s="619"/>
      <c r="JSE10" s="723"/>
      <c r="JSF10" s="915"/>
      <c r="JSG10" s="913"/>
      <c r="JSH10" s="914"/>
      <c r="JSI10" s="914"/>
      <c r="JSJ10" s="914"/>
      <c r="JSK10" s="619"/>
      <c r="JSL10" s="619"/>
      <c r="JSM10" s="723"/>
      <c r="JSN10" s="915"/>
      <c r="JSO10" s="913"/>
      <c r="JSP10" s="914"/>
      <c r="JSQ10" s="914"/>
      <c r="JSR10" s="914"/>
      <c r="JSS10" s="619"/>
      <c r="JST10" s="619"/>
      <c r="JSU10" s="723"/>
      <c r="JSV10" s="915"/>
      <c r="JSW10" s="913"/>
      <c r="JSX10" s="914"/>
      <c r="JSY10" s="914"/>
      <c r="JSZ10" s="914"/>
      <c r="JTA10" s="619"/>
      <c r="JTB10" s="619"/>
      <c r="JTC10" s="723"/>
      <c r="JTD10" s="915"/>
      <c r="JTE10" s="913"/>
      <c r="JTF10" s="914"/>
      <c r="JTG10" s="914"/>
      <c r="JTH10" s="914"/>
      <c r="JTI10" s="619"/>
      <c r="JTJ10" s="619"/>
      <c r="JTK10" s="723"/>
      <c r="JTL10" s="915"/>
      <c r="JTM10" s="913"/>
      <c r="JTN10" s="914"/>
      <c r="JTO10" s="914"/>
      <c r="JTP10" s="914"/>
      <c r="JTQ10" s="619"/>
      <c r="JTR10" s="619"/>
      <c r="JTS10" s="723"/>
      <c r="JTT10" s="915"/>
      <c r="JTU10" s="913"/>
      <c r="JTV10" s="914"/>
      <c r="JTW10" s="914"/>
      <c r="JTX10" s="914"/>
      <c r="JTY10" s="619"/>
      <c r="JTZ10" s="619"/>
      <c r="JUA10" s="723"/>
      <c r="JUB10" s="915"/>
      <c r="JUC10" s="913"/>
      <c r="JUD10" s="914"/>
      <c r="JUE10" s="914"/>
      <c r="JUF10" s="914"/>
      <c r="JUG10" s="619"/>
      <c r="JUH10" s="619"/>
      <c r="JUI10" s="723"/>
      <c r="JUJ10" s="915"/>
      <c r="JUK10" s="913"/>
      <c r="JUL10" s="914"/>
      <c r="JUM10" s="914"/>
      <c r="JUN10" s="914"/>
      <c r="JUO10" s="619"/>
      <c r="JUP10" s="619"/>
      <c r="JUQ10" s="723"/>
      <c r="JUR10" s="915"/>
      <c r="JUS10" s="913"/>
      <c r="JUT10" s="914"/>
      <c r="JUU10" s="914"/>
      <c r="JUV10" s="914"/>
      <c r="JUW10" s="619"/>
      <c r="JUX10" s="619"/>
      <c r="JUY10" s="723"/>
      <c r="JUZ10" s="915"/>
      <c r="JVA10" s="913"/>
      <c r="JVB10" s="914"/>
      <c r="JVC10" s="914"/>
      <c r="JVD10" s="914"/>
      <c r="JVE10" s="619"/>
      <c r="JVF10" s="619"/>
      <c r="JVG10" s="723"/>
      <c r="JVH10" s="915"/>
      <c r="JVI10" s="913"/>
      <c r="JVJ10" s="914"/>
      <c r="JVK10" s="914"/>
      <c r="JVL10" s="914"/>
      <c r="JVM10" s="619"/>
      <c r="JVN10" s="619"/>
      <c r="JVO10" s="723"/>
      <c r="JVP10" s="915"/>
      <c r="JVQ10" s="913"/>
      <c r="JVR10" s="914"/>
      <c r="JVS10" s="914"/>
      <c r="JVT10" s="914"/>
      <c r="JVU10" s="619"/>
      <c r="JVV10" s="619"/>
      <c r="JVW10" s="723"/>
      <c r="JVX10" s="915"/>
      <c r="JVY10" s="913"/>
      <c r="JVZ10" s="914"/>
      <c r="JWA10" s="914"/>
      <c r="JWB10" s="914"/>
      <c r="JWC10" s="619"/>
      <c r="JWD10" s="619"/>
      <c r="JWE10" s="723"/>
      <c r="JWF10" s="915"/>
      <c r="JWG10" s="913"/>
      <c r="JWH10" s="914"/>
      <c r="JWI10" s="914"/>
      <c r="JWJ10" s="914"/>
      <c r="JWK10" s="619"/>
      <c r="JWL10" s="619"/>
      <c r="JWM10" s="723"/>
      <c r="JWN10" s="915"/>
      <c r="JWO10" s="913"/>
      <c r="JWP10" s="914"/>
      <c r="JWQ10" s="914"/>
      <c r="JWR10" s="914"/>
      <c r="JWS10" s="619"/>
      <c r="JWT10" s="619"/>
      <c r="JWU10" s="723"/>
      <c r="JWV10" s="915"/>
      <c r="JWW10" s="913"/>
      <c r="JWX10" s="914"/>
      <c r="JWY10" s="914"/>
      <c r="JWZ10" s="914"/>
      <c r="JXA10" s="619"/>
      <c r="JXB10" s="619"/>
      <c r="JXC10" s="723"/>
      <c r="JXD10" s="915"/>
      <c r="JXE10" s="913"/>
      <c r="JXF10" s="914"/>
      <c r="JXG10" s="914"/>
      <c r="JXH10" s="914"/>
      <c r="JXI10" s="619"/>
      <c r="JXJ10" s="619"/>
      <c r="JXK10" s="723"/>
      <c r="JXL10" s="915"/>
      <c r="JXM10" s="913"/>
      <c r="JXN10" s="914"/>
      <c r="JXO10" s="914"/>
      <c r="JXP10" s="914"/>
      <c r="JXQ10" s="619"/>
      <c r="JXR10" s="619"/>
      <c r="JXS10" s="723"/>
      <c r="JXT10" s="915"/>
      <c r="JXU10" s="913"/>
      <c r="JXV10" s="914"/>
      <c r="JXW10" s="914"/>
      <c r="JXX10" s="914"/>
      <c r="JXY10" s="619"/>
      <c r="JXZ10" s="619"/>
      <c r="JYA10" s="723"/>
      <c r="JYB10" s="915"/>
      <c r="JYC10" s="913"/>
      <c r="JYD10" s="914"/>
      <c r="JYE10" s="914"/>
      <c r="JYF10" s="914"/>
      <c r="JYG10" s="619"/>
      <c r="JYH10" s="619"/>
      <c r="JYI10" s="723"/>
      <c r="JYJ10" s="915"/>
      <c r="JYK10" s="913"/>
      <c r="JYL10" s="914"/>
      <c r="JYM10" s="914"/>
      <c r="JYN10" s="914"/>
      <c r="JYO10" s="619"/>
      <c r="JYP10" s="619"/>
      <c r="JYQ10" s="723"/>
      <c r="JYR10" s="915"/>
      <c r="JYS10" s="913"/>
      <c r="JYT10" s="914"/>
      <c r="JYU10" s="914"/>
      <c r="JYV10" s="914"/>
      <c r="JYW10" s="619"/>
      <c r="JYX10" s="619"/>
      <c r="JYY10" s="723"/>
      <c r="JYZ10" s="915"/>
      <c r="JZA10" s="913"/>
      <c r="JZB10" s="914"/>
      <c r="JZC10" s="914"/>
      <c r="JZD10" s="914"/>
      <c r="JZE10" s="619"/>
      <c r="JZF10" s="619"/>
      <c r="JZG10" s="723"/>
      <c r="JZH10" s="915"/>
      <c r="JZI10" s="913"/>
      <c r="JZJ10" s="914"/>
      <c r="JZK10" s="914"/>
      <c r="JZL10" s="914"/>
      <c r="JZM10" s="619"/>
      <c r="JZN10" s="619"/>
      <c r="JZO10" s="723"/>
      <c r="JZP10" s="915"/>
      <c r="JZQ10" s="913"/>
      <c r="JZR10" s="914"/>
      <c r="JZS10" s="914"/>
      <c r="JZT10" s="914"/>
      <c r="JZU10" s="619"/>
      <c r="JZV10" s="619"/>
      <c r="JZW10" s="723"/>
      <c r="JZX10" s="915"/>
      <c r="JZY10" s="913"/>
      <c r="JZZ10" s="914"/>
      <c r="KAA10" s="914"/>
      <c r="KAB10" s="914"/>
      <c r="KAC10" s="619"/>
      <c r="KAD10" s="619"/>
      <c r="KAE10" s="723"/>
      <c r="KAF10" s="915"/>
      <c r="KAG10" s="913"/>
      <c r="KAH10" s="914"/>
      <c r="KAI10" s="914"/>
      <c r="KAJ10" s="914"/>
      <c r="KAK10" s="619"/>
      <c r="KAL10" s="619"/>
      <c r="KAM10" s="723"/>
      <c r="KAN10" s="915"/>
      <c r="KAO10" s="913"/>
      <c r="KAP10" s="914"/>
      <c r="KAQ10" s="914"/>
      <c r="KAR10" s="914"/>
      <c r="KAS10" s="619"/>
      <c r="KAT10" s="619"/>
      <c r="KAU10" s="723"/>
      <c r="KAV10" s="915"/>
      <c r="KAW10" s="913"/>
      <c r="KAX10" s="914"/>
      <c r="KAY10" s="914"/>
      <c r="KAZ10" s="914"/>
      <c r="KBA10" s="619"/>
      <c r="KBB10" s="619"/>
      <c r="KBC10" s="723"/>
      <c r="KBD10" s="915"/>
      <c r="KBE10" s="913"/>
      <c r="KBF10" s="914"/>
      <c r="KBG10" s="914"/>
      <c r="KBH10" s="914"/>
      <c r="KBI10" s="619"/>
      <c r="KBJ10" s="619"/>
      <c r="KBK10" s="723"/>
      <c r="KBL10" s="915"/>
      <c r="KBM10" s="913"/>
      <c r="KBN10" s="914"/>
      <c r="KBO10" s="914"/>
      <c r="KBP10" s="914"/>
      <c r="KBQ10" s="619"/>
      <c r="KBR10" s="619"/>
      <c r="KBS10" s="723"/>
      <c r="KBT10" s="915"/>
      <c r="KBU10" s="913"/>
      <c r="KBV10" s="914"/>
      <c r="KBW10" s="914"/>
      <c r="KBX10" s="914"/>
      <c r="KBY10" s="619"/>
      <c r="KBZ10" s="619"/>
      <c r="KCA10" s="723"/>
      <c r="KCB10" s="915"/>
      <c r="KCC10" s="913"/>
      <c r="KCD10" s="914"/>
      <c r="KCE10" s="914"/>
      <c r="KCF10" s="914"/>
      <c r="KCG10" s="619"/>
      <c r="KCH10" s="619"/>
      <c r="KCI10" s="723"/>
      <c r="KCJ10" s="915"/>
      <c r="KCK10" s="913"/>
      <c r="KCL10" s="914"/>
      <c r="KCM10" s="914"/>
      <c r="KCN10" s="914"/>
      <c r="KCO10" s="619"/>
      <c r="KCP10" s="619"/>
      <c r="KCQ10" s="723"/>
      <c r="KCR10" s="915"/>
      <c r="KCS10" s="913"/>
      <c r="KCT10" s="914"/>
      <c r="KCU10" s="914"/>
      <c r="KCV10" s="914"/>
      <c r="KCW10" s="619"/>
      <c r="KCX10" s="619"/>
      <c r="KCY10" s="723"/>
      <c r="KCZ10" s="915"/>
      <c r="KDA10" s="913"/>
      <c r="KDB10" s="914"/>
      <c r="KDC10" s="914"/>
      <c r="KDD10" s="914"/>
      <c r="KDE10" s="619"/>
      <c r="KDF10" s="619"/>
      <c r="KDG10" s="723"/>
      <c r="KDH10" s="915"/>
      <c r="KDI10" s="913"/>
      <c r="KDJ10" s="914"/>
      <c r="KDK10" s="914"/>
      <c r="KDL10" s="914"/>
      <c r="KDM10" s="619"/>
      <c r="KDN10" s="619"/>
      <c r="KDO10" s="723"/>
      <c r="KDP10" s="915"/>
      <c r="KDQ10" s="913"/>
      <c r="KDR10" s="914"/>
      <c r="KDS10" s="914"/>
      <c r="KDT10" s="914"/>
      <c r="KDU10" s="619"/>
      <c r="KDV10" s="619"/>
      <c r="KDW10" s="723"/>
      <c r="KDX10" s="915"/>
      <c r="KDY10" s="913"/>
      <c r="KDZ10" s="914"/>
      <c r="KEA10" s="914"/>
      <c r="KEB10" s="914"/>
      <c r="KEC10" s="619"/>
      <c r="KED10" s="619"/>
      <c r="KEE10" s="723"/>
      <c r="KEF10" s="915"/>
      <c r="KEG10" s="913"/>
      <c r="KEH10" s="914"/>
      <c r="KEI10" s="914"/>
      <c r="KEJ10" s="914"/>
      <c r="KEK10" s="619"/>
      <c r="KEL10" s="619"/>
      <c r="KEM10" s="723"/>
      <c r="KEN10" s="915"/>
      <c r="KEO10" s="913"/>
      <c r="KEP10" s="914"/>
      <c r="KEQ10" s="914"/>
      <c r="KER10" s="914"/>
      <c r="KES10" s="619"/>
      <c r="KET10" s="619"/>
      <c r="KEU10" s="723"/>
      <c r="KEV10" s="915"/>
      <c r="KEW10" s="913"/>
      <c r="KEX10" s="914"/>
      <c r="KEY10" s="914"/>
      <c r="KEZ10" s="914"/>
      <c r="KFA10" s="619"/>
      <c r="KFB10" s="619"/>
      <c r="KFC10" s="723"/>
      <c r="KFD10" s="915"/>
      <c r="KFE10" s="913"/>
      <c r="KFF10" s="914"/>
      <c r="KFG10" s="914"/>
      <c r="KFH10" s="914"/>
      <c r="KFI10" s="619"/>
      <c r="KFJ10" s="619"/>
      <c r="KFK10" s="723"/>
      <c r="KFL10" s="915"/>
      <c r="KFM10" s="913"/>
      <c r="KFN10" s="914"/>
      <c r="KFO10" s="914"/>
      <c r="KFP10" s="914"/>
      <c r="KFQ10" s="619"/>
      <c r="KFR10" s="619"/>
      <c r="KFS10" s="723"/>
      <c r="KFT10" s="915"/>
      <c r="KFU10" s="913"/>
      <c r="KFV10" s="914"/>
      <c r="KFW10" s="914"/>
      <c r="KFX10" s="914"/>
      <c r="KFY10" s="619"/>
      <c r="KFZ10" s="619"/>
      <c r="KGA10" s="723"/>
      <c r="KGB10" s="915"/>
      <c r="KGC10" s="913"/>
      <c r="KGD10" s="914"/>
      <c r="KGE10" s="914"/>
      <c r="KGF10" s="914"/>
      <c r="KGG10" s="619"/>
      <c r="KGH10" s="619"/>
      <c r="KGI10" s="723"/>
      <c r="KGJ10" s="915"/>
      <c r="KGK10" s="913"/>
      <c r="KGL10" s="914"/>
      <c r="KGM10" s="914"/>
      <c r="KGN10" s="914"/>
      <c r="KGO10" s="619"/>
      <c r="KGP10" s="619"/>
      <c r="KGQ10" s="723"/>
      <c r="KGR10" s="915"/>
      <c r="KGS10" s="913"/>
      <c r="KGT10" s="914"/>
      <c r="KGU10" s="914"/>
      <c r="KGV10" s="914"/>
      <c r="KGW10" s="619"/>
      <c r="KGX10" s="619"/>
      <c r="KGY10" s="723"/>
      <c r="KGZ10" s="915"/>
      <c r="KHA10" s="913"/>
      <c r="KHB10" s="914"/>
      <c r="KHC10" s="914"/>
      <c r="KHD10" s="914"/>
      <c r="KHE10" s="619"/>
      <c r="KHF10" s="619"/>
      <c r="KHG10" s="723"/>
      <c r="KHH10" s="915"/>
      <c r="KHI10" s="913"/>
      <c r="KHJ10" s="914"/>
      <c r="KHK10" s="914"/>
      <c r="KHL10" s="914"/>
      <c r="KHM10" s="619"/>
      <c r="KHN10" s="619"/>
      <c r="KHO10" s="723"/>
      <c r="KHP10" s="915"/>
      <c r="KHQ10" s="913"/>
      <c r="KHR10" s="914"/>
      <c r="KHS10" s="914"/>
      <c r="KHT10" s="914"/>
      <c r="KHU10" s="619"/>
      <c r="KHV10" s="619"/>
      <c r="KHW10" s="723"/>
      <c r="KHX10" s="915"/>
      <c r="KHY10" s="913"/>
      <c r="KHZ10" s="914"/>
      <c r="KIA10" s="914"/>
      <c r="KIB10" s="914"/>
      <c r="KIC10" s="619"/>
      <c r="KID10" s="619"/>
      <c r="KIE10" s="723"/>
      <c r="KIF10" s="915"/>
      <c r="KIG10" s="913"/>
      <c r="KIH10" s="914"/>
      <c r="KII10" s="914"/>
      <c r="KIJ10" s="914"/>
      <c r="KIK10" s="619"/>
      <c r="KIL10" s="619"/>
      <c r="KIM10" s="723"/>
      <c r="KIN10" s="915"/>
      <c r="KIO10" s="913"/>
      <c r="KIP10" s="914"/>
      <c r="KIQ10" s="914"/>
      <c r="KIR10" s="914"/>
      <c r="KIS10" s="619"/>
      <c r="KIT10" s="619"/>
      <c r="KIU10" s="723"/>
      <c r="KIV10" s="915"/>
      <c r="KIW10" s="913"/>
      <c r="KIX10" s="914"/>
      <c r="KIY10" s="914"/>
      <c r="KIZ10" s="914"/>
      <c r="KJA10" s="619"/>
      <c r="KJB10" s="619"/>
      <c r="KJC10" s="723"/>
      <c r="KJD10" s="915"/>
      <c r="KJE10" s="913"/>
      <c r="KJF10" s="914"/>
      <c r="KJG10" s="914"/>
      <c r="KJH10" s="914"/>
      <c r="KJI10" s="619"/>
      <c r="KJJ10" s="619"/>
      <c r="KJK10" s="723"/>
      <c r="KJL10" s="915"/>
      <c r="KJM10" s="913"/>
      <c r="KJN10" s="914"/>
      <c r="KJO10" s="914"/>
      <c r="KJP10" s="914"/>
      <c r="KJQ10" s="619"/>
      <c r="KJR10" s="619"/>
      <c r="KJS10" s="723"/>
      <c r="KJT10" s="915"/>
      <c r="KJU10" s="913"/>
      <c r="KJV10" s="914"/>
      <c r="KJW10" s="914"/>
      <c r="KJX10" s="914"/>
      <c r="KJY10" s="619"/>
      <c r="KJZ10" s="619"/>
      <c r="KKA10" s="723"/>
      <c r="KKB10" s="915"/>
      <c r="KKC10" s="913"/>
      <c r="KKD10" s="914"/>
      <c r="KKE10" s="914"/>
      <c r="KKF10" s="914"/>
      <c r="KKG10" s="619"/>
      <c r="KKH10" s="619"/>
      <c r="KKI10" s="723"/>
      <c r="KKJ10" s="915"/>
      <c r="KKK10" s="913"/>
      <c r="KKL10" s="914"/>
      <c r="KKM10" s="914"/>
      <c r="KKN10" s="914"/>
      <c r="KKO10" s="619"/>
      <c r="KKP10" s="619"/>
      <c r="KKQ10" s="723"/>
      <c r="KKR10" s="915"/>
      <c r="KKS10" s="913"/>
      <c r="KKT10" s="914"/>
      <c r="KKU10" s="914"/>
      <c r="KKV10" s="914"/>
      <c r="KKW10" s="619"/>
      <c r="KKX10" s="619"/>
      <c r="KKY10" s="723"/>
      <c r="KKZ10" s="915"/>
      <c r="KLA10" s="913"/>
      <c r="KLB10" s="914"/>
      <c r="KLC10" s="914"/>
      <c r="KLD10" s="914"/>
      <c r="KLE10" s="619"/>
      <c r="KLF10" s="619"/>
      <c r="KLG10" s="723"/>
      <c r="KLH10" s="915"/>
      <c r="KLI10" s="913"/>
      <c r="KLJ10" s="914"/>
      <c r="KLK10" s="914"/>
      <c r="KLL10" s="914"/>
      <c r="KLM10" s="619"/>
      <c r="KLN10" s="619"/>
      <c r="KLO10" s="723"/>
      <c r="KLP10" s="915"/>
      <c r="KLQ10" s="913"/>
      <c r="KLR10" s="914"/>
      <c r="KLS10" s="914"/>
      <c r="KLT10" s="914"/>
      <c r="KLU10" s="619"/>
      <c r="KLV10" s="619"/>
      <c r="KLW10" s="723"/>
      <c r="KLX10" s="915"/>
      <c r="KLY10" s="913"/>
      <c r="KLZ10" s="914"/>
      <c r="KMA10" s="914"/>
      <c r="KMB10" s="914"/>
      <c r="KMC10" s="619"/>
      <c r="KMD10" s="619"/>
      <c r="KME10" s="723"/>
      <c r="KMF10" s="915"/>
      <c r="KMG10" s="913"/>
      <c r="KMH10" s="914"/>
      <c r="KMI10" s="914"/>
      <c r="KMJ10" s="914"/>
      <c r="KMK10" s="619"/>
      <c r="KML10" s="619"/>
      <c r="KMM10" s="723"/>
      <c r="KMN10" s="915"/>
      <c r="KMO10" s="913"/>
      <c r="KMP10" s="914"/>
      <c r="KMQ10" s="914"/>
      <c r="KMR10" s="914"/>
      <c r="KMS10" s="619"/>
      <c r="KMT10" s="619"/>
      <c r="KMU10" s="723"/>
      <c r="KMV10" s="915"/>
      <c r="KMW10" s="913"/>
      <c r="KMX10" s="914"/>
      <c r="KMY10" s="914"/>
      <c r="KMZ10" s="914"/>
      <c r="KNA10" s="619"/>
      <c r="KNB10" s="619"/>
      <c r="KNC10" s="723"/>
      <c r="KND10" s="915"/>
      <c r="KNE10" s="913"/>
      <c r="KNF10" s="914"/>
      <c r="KNG10" s="914"/>
      <c r="KNH10" s="914"/>
      <c r="KNI10" s="619"/>
      <c r="KNJ10" s="619"/>
      <c r="KNK10" s="723"/>
      <c r="KNL10" s="915"/>
      <c r="KNM10" s="913"/>
      <c r="KNN10" s="914"/>
      <c r="KNO10" s="914"/>
      <c r="KNP10" s="914"/>
      <c r="KNQ10" s="619"/>
      <c r="KNR10" s="619"/>
      <c r="KNS10" s="723"/>
      <c r="KNT10" s="915"/>
      <c r="KNU10" s="913"/>
      <c r="KNV10" s="914"/>
      <c r="KNW10" s="914"/>
      <c r="KNX10" s="914"/>
      <c r="KNY10" s="619"/>
      <c r="KNZ10" s="619"/>
      <c r="KOA10" s="723"/>
      <c r="KOB10" s="915"/>
      <c r="KOC10" s="913"/>
      <c r="KOD10" s="914"/>
      <c r="KOE10" s="914"/>
      <c r="KOF10" s="914"/>
      <c r="KOG10" s="619"/>
      <c r="KOH10" s="619"/>
      <c r="KOI10" s="723"/>
      <c r="KOJ10" s="915"/>
      <c r="KOK10" s="913"/>
      <c r="KOL10" s="914"/>
      <c r="KOM10" s="914"/>
      <c r="KON10" s="914"/>
      <c r="KOO10" s="619"/>
      <c r="KOP10" s="619"/>
      <c r="KOQ10" s="723"/>
      <c r="KOR10" s="915"/>
      <c r="KOS10" s="913"/>
      <c r="KOT10" s="914"/>
      <c r="KOU10" s="914"/>
      <c r="KOV10" s="914"/>
      <c r="KOW10" s="619"/>
      <c r="KOX10" s="619"/>
      <c r="KOY10" s="723"/>
      <c r="KOZ10" s="915"/>
      <c r="KPA10" s="913"/>
      <c r="KPB10" s="914"/>
      <c r="KPC10" s="914"/>
      <c r="KPD10" s="914"/>
      <c r="KPE10" s="619"/>
      <c r="KPF10" s="619"/>
      <c r="KPG10" s="723"/>
      <c r="KPH10" s="915"/>
      <c r="KPI10" s="913"/>
      <c r="KPJ10" s="914"/>
      <c r="KPK10" s="914"/>
      <c r="KPL10" s="914"/>
      <c r="KPM10" s="619"/>
      <c r="KPN10" s="619"/>
      <c r="KPO10" s="723"/>
      <c r="KPP10" s="915"/>
      <c r="KPQ10" s="913"/>
      <c r="KPR10" s="914"/>
      <c r="KPS10" s="914"/>
      <c r="KPT10" s="914"/>
      <c r="KPU10" s="619"/>
      <c r="KPV10" s="619"/>
      <c r="KPW10" s="723"/>
      <c r="KPX10" s="915"/>
      <c r="KPY10" s="913"/>
      <c r="KPZ10" s="914"/>
      <c r="KQA10" s="914"/>
      <c r="KQB10" s="914"/>
      <c r="KQC10" s="619"/>
      <c r="KQD10" s="619"/>
      <c r="KQE10" s="723"/>
      <c r="KQF10" s="915"/>
      <c r="KQG10" s="913"/>
      <c r="KQH10" s="914"/>
      <c r="KQI10" s="914"/>
      <c r="KQJ10" s="914"/>
      <c r="KQK10" s="619"/>
      <c r="KQL10" s="619"/>
      <c r="KQM10" s="723"/>
      <c r="KQN10" s="915"/>
      <c r="KQO10" s="913"/>
      <c r="KQP10" s="914"/>
      <c r="KQQ10" s="914"/>
      <c r="KQR10" s="914"/>
      <c r="KQS10" s="619"/>
      <c r="KQT10" s="619"/>
      <c r="KQU10" s="723"/>
      <c r="KQV10" s="915"/>
      <c r="KQW10" s="913"/>
      <c r="KQX10" s="914"/>
      <c r="KQY10" s="914"/>
      <c r="KQZ10" s="914"/>
      <c r="KRA10" s="619"/>
      <c r="KRB10" s="619"/>
      <c r="KRC10" s="723"/>
      <c r="KRD10" s="915"/>
      <c r="KRE10" s="913"/>
      <c r="KRF10" s="914"/>
      <c r="KRG10" s="914"/>
      <c r="KRH10" s="914"/>
      <c r="KRI10" s="619"/>
      <c r="KRJ10" s="619"/>
      <c r="KRK10" s="723"/>
      <c r="KRL10" s="915"/>
      <c r="KRM10" s="913"/>
      <c r="KRN10" s="914"/>
      <c r="KRO10" s="914"/>
      <c r="KRP10" s="914"/>
      <c r="KRQ10" s="619"/>
      <c r="KRR10" s="619"/>
      <c r="KRS10" s="723"/>
      <c r="KRT10" s="915"/>
      <c r="KRU10" s="913"/>
      <c r="KRV10" s="914"/>
      <c r="KRW10" s="914"/>
      <c r="KRX10" s="914"/>
      <c r="KRY10" s="619"/>
      <c r="KRZ10" s="619"/>
      <c r="KSA10" s="723"/>
      <c r="KSB10" s="915"/>
      <c r="KSC10" s="913"/>
      <c r="KSD10" s="914"/>
      <c r="KSE10" s="914"/>
      <c r="KSF10" s="914"/>
      <c r="KSG10" s="619"/>
      <c r="KSH10" s="619"/>
      <c r="KSI10" s="723"/>
      <c r="KSJ10" s="915"/>
      <c r="KSK10" s="913"/>
      <c r="KSL10" s="914"/>
      <c r="KSM10" s="914"/>
      <c r="KSN10" s="914"/>
      <c r="KSO10" s="619"/>
      <c r="KSP10" s="619"/>
      <c r="KSQ10" s="723"/>
      <c r="KSR10" s="915"/>
      <c r="KSS10" s="913"/>
      <c r="KST10" s="914"/>
      <c r="KSU10" s="914"/>
      <c r="KSV10" s="914"/>
      <c r="KSW10" s="619"/>
      <c r="KSX10" s="619"/>
      <c r="KSY10" s="723"/>
      <c r="KSZ10" s="915"/>
      <c r="KTA10" s="913"/>
      <c r="KTB10" s="914"/>
      <c r="KTC10" s="914"/>
      <c r="KTD10" s="914"/>
      <c r="KTE10" s="619"/>
      <c r="KTF10" s="619"/>
      <c r="KTG10" s="723"/>
      <c r="KTH10" s="915"/>
      <c r="KTI10" s="913"/>
      <c r="KTJ10" s="914"/>
      <c r="KTK10" s="914"/>
      <c r="KTL10" s="914"/>
      <c r="KTM10" s="619"/>
      <c r="KTN10" s="619"/>
      <c r="KTO10" s="723"/>
      <c r="KTP10" s="915"/>
      <c r="KTQ10" s="913"/>
      <c r="KTR10" s="914"/>
      <c r="KTS10" s="914"/>
      <c r="KTT10" s="914"/>
      <c r="KTU10" s="619"/>
      <c r="KTV10" s="619"/>
      <c r="KTW10" s="723"/>
      <c r="KTX10" s="915"/>
      <c r="KTY10" s="913"/>
      <c r="KTZ10" s="914"/>
      <c r="KUA10" s="914"/>
      <c r="KUB10" s="914"/>
      <c r="KUC10" s="619"/>
      <c r="KUD10" s="619"/>
      <c r="KUE10" s="723"/>
      <c r="KUF10" s="915"/>
      <c r="KUG10" s="913"/>
      <c r="KUH10" s="914"/>
      <c r="KUI10" s="914"/>
      <c r="KUJ10" s="914"/>
      <c r="KUK10" s="619"/>
      <c r="KUL10" s="619"/>
      <c r="KUM10" s="723"/>
      <c r="KUN10" s="915"/>
      <c r="KUO10" s="913"/>
      <c r="KUP10" s="914"/>
      <c r="KUQ10" s="914"/>
      <c r="KUR10" s="914"/>
      <c r="KUS10" s="619"/>
      <c r="KUT10" s="619"/>
      <c r="KUU10" s="723"/>
      <c r="KUV10" s="915"/>
      <c r="KUW10" s="913"/>
      <c r="KUX10" s="914"/>
      <c r="KUY10" s="914"/>
      <c r="KUZ10" s="914"/>
      <c r="KVA10" s="619"/>
      <c r="KVB10" s="619"/>
      <c r="KVC10" s="723"/>
      <c r="KVD10" s="915"/>
      <c r="KVE10" s="913"/>
      <c r="KVF10" s="914"/>
      <c r="KVG10" s="914"/>
      <c r="KVH10" s="914"/>
      <c r="KVI10" s="619"/>
      <c r="KVJ10" s="619"/>
      <c r="KVK10" s="723"/>
      <c r="KVL10" s="915"/>
      <c r="KVM10" s="913"/>
      <c r="KVN10" s="914"/>
      <c r="KVO10" s="914"/>
      <c r="KVP10" s="914"/>
      <c r="KVQ10" s="619"/>
      <c r="KVR10" s="619"/>
      <c r="KVS10" s="723"/>
      <c r="KVT10" s="915"/>
      <c r="KVU10" s="913"/>
      <c r="KVV10" s="914"/>
      <c r="KVW10" s="914"/>
      <c r="KVX10" s="914"/>
      <c r="KVY10" s="619"/>
      <c r="KVZ10" s="619"/>
      <c r="KWA10" s="723"/>
      <c r="KWB10" s="915"/>
      <c r="KWC10" s="913"/>
      <c r="KWD10" s="914"/>
      <c r="KWE10" s="914"/>
      <c r="KWF10" s="914"/>
      <c r="KWG10" s="619"/>
      <c r="KWH10" s="619"/>
      <c r="KWI10" s="723"/>
      <c r="KWJ10" s="915"/>
      <c r="KWK10" s="913"/>
      <c r="KWL10" s="914"/>
      <c r="KWM10" s="914"/>
      <c r="KWN10" s="914"/>
      <c r="KWO10" s="619"/>
      <c r="KWP10" s="619"/>
      <c r="KWQ10" s="723"/>
      <c r="KWR10" s="915"/>
      <c r="KWS10" s="913"/>
      <c r="KWT10" s="914"/>
      <c r="KWU10" s="914"/>
      <c r="KWV10" s="914"/>
      <c r="KWW10" s="619"/>
      <c r="KWX10" s="619"/>
      <c r="KWY10" s="723"/>
      <c r="KWZ10" s="915"/>
      <c r="KXA10" s="913"/>
      <c r="KXB10" s="914"/>
      <c r="KXC10" s="914"/>
      <c r="KXD10" s="914"/>
      <c r="KXE10" s="619"/>
      <c r="KXF10" s="619"/>
      <c r="KXG10" s="723"/>
      <c r="KXH10" s="915"/>
      <c r="KXI10" s="913"/>
      <c r="KXJ10" s="914"/>
      <c r="KXK10" s="914"/>
      <c r="KXL10" s="914"/>
      <c r="KXM10" s="619"/>
      <c r="KXN10" s="619"/>
      <c r="KXO10" s="723"/>
      <c r="KXP10" s="915"/>
      <c r="KXQ10" s="913"/>
      <c r="KXR10" s="914"/>
      <c r="KXS10" s="914"/>
      <c r="KXT10" s="914"/>
      <c r="KXU10" s="619"/>
      <c r="KXV10" s="619"/>
      <c r="KXW10" s="723"/>
      <c r="KXX10" s="915"/>
      <c r="KXY10" s="913"/>
      <c r="KXZ10" s="914"/>
      <c r="KYA10" s="914"/>
      <c r="KYB10" s="914"/>
      <c r="KYC10" s="619"/>
      <c r="KYD10" s="619"/>
      <c r="KYE10" s="723"/>
      <c r="KYF10" s="915"/>
      <c r="KYG10" s="913"/>
      <c r="KYH10" s="914"/>
      <c r="KYI10" s="914"/>
      <c r="KYJ10" s="914"/>
      <c r="KYK10" s="619"/>
      <c r="KYL10" s="619"/>
      <c r="KYM10" s="723"/>
      <c r="KYN10" s="915"/>
      <c r="KYO10" s="913"/>
      <c r="KYP10" s="914"/>
      <c r="KYQ10" s="914"/>
      <c r="KYR10" s="914"/>
      <c r="KYS10" s="619"/>
      <c r="KYT10" s="619"/>
      <c r="KYU10" s="723"/>
      <c r="KYV10" s="915"/>
      <c r="KYW10" s="913"/>
      <c r="KYX10" s="914"/>
      <c r="KYY10" s="914"/>
      <c r="KYZ10" s="914"/>
      <c r="KZA10" s="619"/>
      <c r="KZB10" s="619"/>
      <c r="KZC10" s="723"/>
      <c r="KZD10" s="915"/>
      <c r="KZE10" s="913"/>
      <c r="KZF10" s="914"/>
      <c r="KZG10" s="914"/>
      <c r="KZH10" s="914"/>
      <c r="KZI10" s="619"/>
      <c r="KZJ10" s="619"/>
      <c r="KZK10" s="723"/>
      <c r="KZL10" s="915"/>
      <c r="KZM10" s="913"/>
      <c r="KZN10" s="914"/>
      <c r="KZO10" s="914"/>
      <c r="KZP10" s="914"/>
      <c r="KZQ10" s="619"/>
      <c r="KZR10" s="619"/>
      <c r="KZS10" s="723"/>
      <c r="KZT10" s="915"/>
      <c r="KZU10" s="913"/>
      <c r="KZV10" s="914"/>
      <c r="KZW10" s="914"/>
      <c r="KZX10" s="914"/>
      <c r="KZY10" s="619"/>
      <c r="KZZ10" s="619"/>
      <c r="LAA10" s="723"/>
      <c r="LAB10" s="915"/>
      <c r="LAC10" s="913"/>
      <c r="LAD10" s="914"/>
      <c r="LAE10" s="914"/>
      <c r="LAF10" s="914"/>
      <c r="LAG10" s="619"/>
      <c r="LAH10" s="619"/>
      <c r="LAI10" s="723"/>
      <c r="LAJ10" s="915"/>
      <c r="LAK10" s="913"/>
      <c r="LAL10" s="914"/>
      <c r="LAM10" s="914"/>
      <c r="LAN10" s="914"/>
      <c r="LAO10" s="619"/>
      <c r="LAP10" s="619"/>
      <c r="LAQ10" s="723"/>
      <c r="LAR10" s="915"/>
      <c r="LAS10" s="913"/>
      <c r="LAT10" s="914"/>
      <c r="LAU10" s="914"/>
      <c r="LAV10" s="914"/>
      <c r="LAW10" s="619"/>
      <c r="LAX10" s="619"/>
      <c r="LAY10" s="723"/>
      <c r="LAZ10" s="915"/>
      <c r="LBA10" s="913"/>
      <c r="LBB10" s="914"/>
      <c r="LBC10" s="914"/>
      <c r="LBD10" s="914"/>
      <c r="LBE10" s="619"/>
      <c r="LBF10" s="619"/>
      <c r="LBG10" s="723"/>
      <c r="LBH10" s="915"/>
      <c r="LBI10" s="913"/>
      <c r="LBJ10" s="914"/>
      <c r="LBK10" s="914"/>
      <c r="LBL10" s="914"/>
      <c r="LBM10" s="619"/>
      <c r="LBN10" s="619"/>
      <c r="LBO10" s="723"/>
      <c r="LBP10" s="915"/>
      <c r="LBQ10" s="913"/>
      <c r="LBR10" s="914"/>
      <c r="LBS10" s="914"/>
      <c r="LBT10" s="914"/>
      <c r="LBU10" s="619"/>
      <c r="LBV10" s="619"/>
      <c r="LBW10" s="723"/>
      <c r="LBX10" s="915"/>
      <c r="LBY10" s="913"/>
      <c r="LBZ10" s="914"/>
      <c r="LCA10" s="914"/>
      <c r="LCB10" s="914"/>
      <c r="LCC10" s="619"/>
      <c r="LCD10" s="619"/>
      <c r="LCE10" s="723"/>
      <c r="LCF10" s="915"/>
      <c r="LCG10" s="913"/>
      <c r="LCH10" s="914"/>
      <c r="LCI10" s="914"/>
      <c r="LCJ10" s="914"/>
      <c r="LCK10" s="619"/>
      <c r="LCL10" s="619"/>
      <c r="LCM10" s="723"/>
      <c r="LCN10" s="915"/>
      <c r="LCO10" s="913"/>
      <c r="LCP10" s="914"/>
      <c r="LCQ10" s="914"/>
      <c r="LCR10" s="914"/>
      <c r="LCS10" s="619"/>
      <c r="LCT10" s="619"/>
      <c r="LCU10" s="723"/>
      <c r="LCV10" s="915"/>
      <c r="LCW10" s="913"/>
      <c r="LCX10" s="914"/>
      <c r="LCY10" s="914"/>
      <c r="LCZ10" s="914"/>
      <c r="LDA10" s="619"/>
      <c r="LDB10" s="619"/>
      <c r="LDC10" s="723"/>
      <c r="LDD10" s="915"/>
      <c r="LDE10" s="913"/>
      <c r="LDF10" s="914"/>
      <c r="LDG10" s="914"/>
      <c r="LDH10" s="914"/>
      <c r="LDI10" s="619"/>
      <c r="LDJ10" s="619"/>
      <c r="LDK10" s="723"/>
      <c r="LDL10" s="915"/>
      <c r="LDM10" s="913"/>
      <c r="LDN10" s="914"/>
      <c r="LDO10" s="914"/>
      <c r="LDP10" s="914"/>
      <c r="LDQ10" s="619"/>
      <c r="LDR10" s="619"/>
      <c r="LDS10" s="723"/>
      <c r="LDT10" s="915"/>
      <c r="LDU10" s="913"/>
      <c r="LDV10" s="914"/>
      <c r="LDW10" s="914"/>
      <c r="LDX10" s="914"/>
      <c r="LDY10" s="619"/>
      <c r="LDZ10" s="619"/>
      <c r="LEA10" s="723"/>
      <c r="LEB10" s="915"/>
      <c r="LEC10" s="913"/>
      <c r="LED10" s="914"/>
      <c r="LEE10" s="914"/>
      <c r="LEF10" s="914"/>
      <c r="LEG10" s="619"/>
      <c r="LEH10" s="619"/>
      <c r="LEI10" s="723"/>
      <c r="LEJ10" s="915"/>
      <c r="LEK10" s="913"/>
      <c r="LEL10" s="914"/>
      <c r="LEM10" s="914"/>
      <c r="LEN10" s="914"/>
      <c r="LEO10" s="619"/>
      <c r="LEP10" s="619"/>
      <c r="LEQ10" s="723"/>
      <c r="LER10" s="915"/>
      <c r="LES10" s="913"/>
      <c r="LET10" s="914"/>
      <c r="LEU10" s="914"/>
      <c r="LEV10" s="914"/>
      <c r="LEW10" s="619"/>
      <c r="LEX10" s="619"/>
      <c r="LEY10" s="723"/>
      <c r="LEZ10" s="915"/>
      <c r="LFA10" s="913"/>
      <c r="LFB10" s="914"/>
      <c r="LFC10" s="914"/>
      <c r="LFD10" s="914"/>
      <c r="LFE10" s="619"/>
      <c r="LFF10" s="619"/>
      <c r="LFG10" s="723"/>
      <c r="LFH10" s="915"/>
      <c r="LFI10" s="913"/>
      <c r="LFJ10" s="914"/>
      <c r="LFK10" s="914"/>
      <c r="LFL10" s="914"/>
      <c r="LFM10" s="619"/>
      <c r="LFN10" s="619"/>
      <c r="LFO10" s="723"/>
      <c r="LFP10" s="915"/>
      <c r="LFQ10" s="913"/>
      <c r="LFR10" s="914"/>
      <c r="LFS10" s="914"/>
      <c r="LFT10" s="914"/>
      <c r="LFU10" s="619"/>
      <c r="LFV10" s="619"/>
      <c r="LFW10" s="723"/>
      <c r="LFX10" s="915"/>
      <c r="LFY10" s="913"/>
      <c r="LFZ10" s="914"/>
      <c r="LGA10" s="914"/>
      <c r="LGB10" s="914"/>
      <c r="LGC10" s="619"/>
      <c r="LGD10" s="619"/>
      <c r="LGE10" s="723"/>
      <c r="LGF10" s="915"/>
      <c r="LGG10" s="913"/>
      <c r="LGH10" s="914"/>
      <c r="LGI10" s="914"/>
      <c r="LGJ10" s="914"/>
      <c r="LGK10" s="619"/>
      <c r="LGL10" s="619"/>
      <c r="LGM10" s="723"/>
      <c r="LGN10" s="915"/>
      <c r="LGO10" s="913"/>
      <c r="LGP10" s="914"/>
      <c r="LGQ10" s="914"/>
      <c r="LGR10" s="914"/>
      <c r="LGS10" s="619"/>
      <c r="LGT10" s="619"/>
      <c r="LGU10" s="723"/>
      <c r="LGV10" s="915"/>
      <c r="LGW10" s="913"/>
      <c r="LGX10" s="914"/>
      <c r="LGY10" s="914"/>
      <c r="LGZ10" s="914"/>
      <c r="LHA10" s="619"/>
      <c r="LHB10" s="619"/>
      <c r="LHC10" s="723"/>
      <c r="LHD10" s="915"/>
      <c r="LHE10" s="913"/>
      <c r="LHF10" s="914"/>
      <c r="LHG10" s="914"/>
      <c r="LHH10" s="914"/>
      <c r="LHI10" s="619"/>
      <c r="LHJ10" s="619"/>
      <c r="LHK10" s="723"/>
      <c r="LHL10" s="915"/>
      <c r="LHM10" s="913"/>
      <c r="LHN10" s="914"/>
      <c r="LHO10" s="914"/>
      <c r="LHP10" s="914"/>
      <c r="LHQ10" s="619"/>
      <c r="LHR10" s="619"/>
      <c r="LHS10" s="723"/>
      <c r="LHT10" s="915"/>
      <c r="LHU10" s="913"/>
      <c r="LHV10" s="914"/>
      <c r="LHW10" s="914"/>
      <c r="LHX10" s="914"/>
      <c r="LHY10" s="619"/>
      <c r="LHZ10" s="619"/>
      <c r="LIA10" s="723"/>
      <c r="LIB10" s="915"/>
      <c r="LIC10" s="913"/>
      <c r="LID10" s="914"/>
      <c r="LIE10" s="914"/>
      <c r="LIF10" s="914"/>
      <c r="LIG10" s="619"/>
      <c r="LIH10" s="619"/>
      <c r="LII10" s="723"/>
      <c r="LIJ10" s="915"/>
      <c r="LIK10" s="913"/>
      <c r="LIL10" s="914"/>
      <c r="LIM10" s="914"/>
      <c r="LIN10" s="914"/>
      <c r="LIO10" s="619"/>
      <c r="LIP10" s="619"/>
      <c r="LIQ10" s="723"/>
      <c r="LIR10" s="915"/>
      <c r="LIS10" s="913"/>
      <c r="LIT10" s="914"/>
      <c r="LIU10" s="914"/>
      <c r="LIV10" s="914"/>
      <c r="LIW10" s="619"/>
      <c r="LIX10" s="619"/>
      <c r="LIY10" s="723"/>
      <c r="LIZ10" s="915"/>
      <c r="LJA10" s="913"/>
      <c r="LJB10" s="914"/>
      <c r="LJC10" s="914"/>
      <c r="LJD10" s="914"/>
      <c r="LJE10" s="619"/>
      <c r="LJF10" s="619"/>
      <c r="LJG10" s="723"/>
      <c r="LJH10" s="915"/>
      <c r="LJI10" s="913"/>
      <c r="LJJ10" s="914"/>
      <c r="LJK10" s="914"/>
      <c r="LJL10" s="914"/>
      <c r="LJM10" s="619"/>
      <c r="LJN10" s="619"/>
      <c r="LJO10" s="723"/>
      <c r="LJP10" s="915"/>
      <c r="LJQ10" s="913"/>
      <c r="LJR10" s="914"/>
      <c r="LJS10" s="914"/>
      <c r="LJT10" s="914"/>
      <c r="LJU10" s="619"/>
      <c r="LJV10" s="619"/>
      <c r="LJW10" s="723"/>
      <c r="LJX10" s="915"/>
      <c r="LJY10" s="913"/>
      <c r="LJZ10" s="914"/>
      <c r="LKA10" s="914"/>
      <c r="LKB10" s="914"/>
      <c r="LKC10" s="619"/>
      <c r="LKD10" s="619"/>
      <c r="LKE10" s="723"/>
      <c r="LKF10" s="915"/>
      <c r="LKG10" s="913"/>
      <c r="LKH10" s="914"/>
      <c r="LKI10" s="914"/>
      <c r="LKJ10" s="914"/>
      <c r="LKK10" s="619"/>
      <c r="LKL10" s="619"/>
      <c r="LKM10" s="723"/>
      <c r="LKN10" s="915"/>
      <c r="LKO10" s="913"/>
      <c r="LKP10" s="914"/>
      <c r="LKQ10" s="914"/>
      <c r="LKR10" s="914"/>
      <c r="LKS10" s="619"/>
      <c r="LKT10" s="619"/>
      <c r="LKU10" s="723"/>
      <c r="LKV10" s="915"/>
      <c r="LKW10" s="913"/>
      <c r="LKX10" s="914"/>
      <c r="LKY10" s="914"/>
      <c r="LKZ10" s="914"/>
      <c r="LLA10" s="619"/>
      <c r="LLB10" s="619"/>
      <c r="LLC10" s="723"/>
      <c r="LLD10" s="915"/>
      <c r="LLE10" s="913"/>
      <c r="LLF10" s="914"/>
      <c r="LLG10" s="914"/>
      <c r="LLH10" s="914"/>
      <c r="LLI10" s="619"/>
      <c r="LLJ10" s="619"/>
      <c r="LLK10" s="723"/>
      <c r="LLL10" s="915"/>
      <c r="LLM10" s="913"/>
      <c r="LLN10" s="914"/>
      <c r="LLO10" s="914"/>
      <c r="LLP10" s="914"/>
      <c r="LLQ10" s="619"/>
      <c r="LLR10" s="619"/>
      <c r="LLS10" s="723"/>
      <c r="LLT10" s="915"/>
      <c r="LLU10" s="913"/>
      <c r="LLV10" s="914"/>
      <c r="LLW10" s="914"/>
      <c r="LLX10" s="914"/>
      <c r="LLY10" s="619"/>
      <c r="LLZ10" s="619"/>
      <c r="LMA10" s="723"/>
      <c r="LMB10" s="915"/>
      <c r="LMC10" s="913"/>
      <c r="LMD10" s="914"/>
      <c r="LME10" s="914"/>
      <c r="LMF10" s="914"/>
      <c r="LMG10" s="619"/>
      <c r="LMH10" s="619"/>
      <c r="LMI10" s="723"/>
      <c r="LMJ10" s="915"/>
      <c r="LMK10" s="913"/>
      <c r="LML10" s="914"/>
      <c r="LMM10" s="914"/>
      <c r="LMN10" s="914"/>
      <c r="LMO10" s="619"/>
      <c r="LMP10" s="619"/>
      <c r="LMQ10" s="723"/>
      <c r="LMR10" s="915"/>
      <c r="LMS10" s="913"/>
      <c r="LMT10" s="914"/>
      <c r="LMU10" s="914"/>
      <c r="LMV10" s="914"/>
      <c r="LMW10" s="619"/>
      <c r="LMX10" s="619"/>
      <c r="LMY10" s="723"/>
      <c r="LMZ10" s="915"/>
      <c r="LNA10" s="913"/>
      <c r="LNB10" s="914"/>
      <c r="LNC10" s="914"/>
      <c r="LND10" s="914"/>
      <c r="LNE10" s="619"/>
      <c r="LNF10" s="619"/>
      <c r="LNG10" s="723"/>
      <c r="LNH10" s="915"/>
      <c r="LNI10" s="913"/>
      <c r="LNJ10" s="914"/>
      <c r="LNK10" s="914"/>
      <c r="LNL10" s="914"/>
      <c r="LNM10" s="619"/>
      <c r="LNN10" s="619"/>
      <c r="LNO10" s="723"/>
      <c r="LNP10" s="915"/>
      <c r="LNQ10" s="913"/>
      <c r="LNR10" s="914"/>
      <c r="LNS10" s="914"/>
      <c r="LNT10" s="914"/>
      <c r="LNU10" s="619"/>
      <c r="LNV10" s="619"/>
      <c r="LNW10" s="723"/>
      <c r="LNX10" s="915"/>
      <c r="LNY10" s="913"/>
      <c r="LNZ10" s="914"/>
      <c r="LOA10" s="914"/>
      <c r="LOB10" s="914"/>
      <c r="LOC10" s="619"/>
      <c r="LOD10" s="619"/>
      <c r="LOE10" s="723"/>
      <c r="LOF10" s="915"/>
      <c r="LOG10" s="913"/>
      <c r="LOH10" s="914"/>
      <c r="LOI10" s="914"/>
      <c r="LOJ10" s="914"/>
      <c r="LOK10" s="619"/>
      <c r="LOL10" s="619"/>
      <c r="LOM10" s="723"/>
      <c r="LON10" s="915"/>
      <c r="LOO10" s="913"/>
      <c r="LOP10" s="914"/>
      <c r="LOQ10" s="914"/>
      <c r="LOR10" s="914"/>
      <c r="LOS10" s="619"/>
      <c r="LOT10" s="619"/>
      <c r="LOU10" s="723"/>
      <c r="LOV10" s="915"/>
      <c r="LOW10" s="913"/>
      <c r="LOX10" s="914"/>
      <c r="LOY10" s="914"/>
      <c r="LOZ10" s="914"/>
      <c r="LPA10" s="619"/>
      <c r="LPB10" s="619"/>
      <c r="LPC10" s="723"/>
      <c r="LPD10" s="915"/>
      <c r="LPE10" s="913"/>
      <c r="LPF10" s="914"/>
      <c r="LPG10" s="914"/>
      <c r="LPH10" s="914"/>
      <c r="LPI10" s="619"/>
      <c r="LPJ10" s="619"/>
      <c r="LPK10" s="723"/>
      <c r="LPL10" s="915"/>
      <c r="LPM10" s="913"/>
      <c r="LPN10" s="914"/>
      <c r="LPO10" s="914"/>
      <c r="LPP10" s="914"/>
      <c r="LPQ10" s="619"/>
      <c r="LPR10" s="619"/>
      <c r="LPS10" s="723"/>
      <c r="LPT10" s="915"/>
      <c r="LPU10" s="913"/>
      <c r="LPV10" s="914"/>
      <c r="LPW10" s="914"/>
      <c r="LPX10" s="914"/>
      <c r="LPY10" s="619"/>
      <c r="LPZ10" s="619"/>
      <c r="LQA10" s="723"/>
      <c r="LQB10" s="915"/>
      <c r="LQC10" s="913"/>
      <c r="LQD10" s="914"/>
      <c r="LQE10" s="914"/>
      <c r="LQF10" s="914"/>
      <c r="LQG10" s="619"/>
      <c r="LQH10" s="619"/>
      <c r="LQI10" s="723"/>
      <c r="LQJ10" s="915"/>
      <c r="LQK10" s="913"/>
      <c r="LQL10" s="914"/>
      <c r="LQM10" s="914"/>
      <c r="LQN10" s="914"/>
      <c r="LQO10" s="619"/>
      <c r="LQP10" s="619"/>
      <c r="LQQ10" s="723"/>
      <c r="LQR10" s="915"/>
      <c r="LQS10" s="913"/>
      <c r="LQT10" s="914"/>
      <c r="LQU10" s="914"/>
      <c r="LQV10" s="914"/>
      <c r="LQW10" s="619"/>
      <c r="LQX10" s="619"/>
      <c r="LQY10" s="723"/>
      <c r="LQZ10" s="915"/>
      <c r="LRA10" s="913"/>
      <c r="LRB10" s="914"/>
      <c r="LRC10" s="914"/>
      <c r="LRD10" s="914"/>
      <c r="LRE10" s="619"/>
      <c r="LRF10" s="619"/>
      <c r="LRG10" s="723"/>
      <c r="LRH10" s="915"/>
      <c r="LRI10" s="913"/>
      <c r="LRJ10" s="914"/>
      <c r="LRK10" s="914"/>
      <c r="LRL10" s="914"/>
      <c r="LRM10" s="619"/>
      <c r="LRN10" s="619"/>
      <c r="LRO10" s="723"/>
      <c r="LRP10" s="915"/>
      <c r="LRQ10" s="913"/>
      <c r="LRR10" s="914"/>
      <c r="LRS10" s="914"/>
      <c r="LRT10" s="914"/>
      <c r="LRU10" s="619"/>
      <c r="LRV10" s="619"/>
      <c r="LRW10" s="723"/>
      <c r="LRX10" s="915"/>
      <c r="LRY10" s="913"/>
      <c r="LRZ10" s="914"/>
      <c r="LSA10" s="914"/>
      <c r="LSB10" s="914"/>
      <c r="LSC10" s="619"/>
      <c r="LSD10" s="619"/>
      <c r="LSE10" s="723"/>
      <c r="LSF10" s="915"/>
      <c r="LSG10" s="913"/>
      <c r="LSH10" s="914"/>
      <c r="LSI10" s="914"/>
      <c r="LSJ10" s="914"/>
      <c r="LSK10" s="619"/>
      <c r="LSL10" s="619"/>
      <c r="LSM10" s="723"/>
      <c r="LSN10" s="915"/>
      <c r="LSO10" s="913"/>
      <c r="LSP10" s="914"/>
      <c r="LSQ10" s="914"/>
      <c r="LSR10" s="914"/>
      <c r="LSS10" s="619"/>
      <c r="LST10" s="619"/>
      <c r="LSU10" s="723"/>
      <c r="LSV10" s="915"/>
      <c r="LSW10" s="913"/>
      <c r="LSX10" s="914"/>
      <c r="LSY10" s="914"/>
      <c r="LSZ10" s="914"/>
      <c r="LTA10" s="619"/>
      <c r="LTB10" s="619"/>
      <c r="LTC10" s="723"/>
      <c r="LTD10" s="915"/>
      <c r="LTE10" s="913"/>
      <c r="LTF10" s="914"/>
      <c r="LTG10" s="914"/>
      <c r="LTH10" s="914"/>
      <c r="LTI10" s="619"/>
      <c r="LTJ10" s="619"/>
      <c r="LTK10" s="723"/>
      <c r="LTL10" s="915"/>
      <c r="LTM10" s="913"/>
      <c r="LTN10" s="914"/>
      <c r="LTO10" s="914"/>
      <c r="LTP10" s="914"/>
      <c r="LTQ10" s="619"/>
      <c r="LTR10" s="619"/>
      <c r="LTS10" s="723"/>
      <c r="LTT10" s="915"/>
      <c r="LTU10" s="913"/>
      <c r="LTV10" s="914"/>
      <c r="LTW10" s="914"/>
      <c r="LTX10" s="914"/>
      <c r="LTY10" s="619"/>
      <c r="LTZ10" s="619"/>
      <c r="LUA10" s="723"/>
      <c r="LUB10" s="915"/>
      <c r="LUC10" s="913"/>
      <c r="LUD10" s="914"/>
      <c r="LUE10" s="914"/>
      <c r="LUF10" s="914"/>
      <c r="LUG10" s="619"/>
      <c r="LUH10" s="619"/>
      <c r="LUI10" s="723"/>
      <c r="LUJ10" s="915"/>
      <c r="LUK10" s="913"/>
      <c r="LUL10" s="914"/>
      <c r="LUM10" s="914"/>
      <c r="LUN10" s="914"/>
      <c r="LUO10" s="619"/>
      <c r="LUP10" s="619"/>
      <c r="LUQ10" s="723"/>
      <c r="LUR10" s="915"/>
      <c r="LUS10" s="913"/>
      <c r="LUT10" s="914"/>
      <c r="LUU10" s="914"/>
      <c r="LUV10" s="914"/>
      <c r="LUW10" s="619"/>
      <c r="LUX10" s="619"/>
      <c r="LUY10" s="723"/>
      <c r="LUZ10" s="915"/>
      <c r="LVA10" s="913"/>
      <c r="LVB10" s="914"/>
      <c r="LVC10" s="914"/>
      <c r="LVD10" s="914"/>
      <c r="LVE10" s="619"/>
      <c r="LVF10" s="619"/>
      <c r="LVG10" s="723"/>
      <c r="LVH10" s="915"/>
      <c r="LVI10" s="913"/>
      <c r="LVJ10" s="914"/>
      <c r="LVK10" s="914"/>
      <c r="LVL10" s="914"/>
      <c r="LVM10" s="619"/>
      <c r="LVN10" s="619"/>
      <c r="LVO10" s="723"/>
      <c r="LVP10" s="915"/>
      <c r="LVQ10" s="913"/>
      <c r="LVR10" s="914"/>
      <c r="LVS10" s="914"/>
      <c r="LVT10" s="914"/>
      <c r="LVU10" s="619"/>
      <c r="LVV10" s="619"/>
      <c r="LVW10" s="723"/>
      <c r="LVX10" s="915"/>
      <c r="LVY10" s="913"/>
      <c r="LVZ10" s="914"/>
      <c r="LWA10" s="914"/>
      <c r="LWB10" s="914"/>
      <c r="LWC10" s="619"/>
      <c r="LWD10" s="619"/>
      <c r="LWE10" s="723"/>
      <c r="LWF10" s="915"/>
      <c r="LWG10" s="913"/>
      <c r="LWH10" s="914"/>
      <c r="LWI10" s="914"/>
      <c r="LWJ10" s="914"/>
      <c r="LWK10" s="619"/>
      <c r="LWL10" s="619"/>
      <c r="LWM10" s="723"/>
      <c r="LWN10" s="915"/>
      <c r="LWO10" s="913"/>
      <c r="LWP10" s="914"/>
      <c r="LWQ10" s="914"/>
      <c r="LWR10" s="914"/>
      <c r="LWS10" s="619"/>
      <c r="LWT10" s="619"/>
      <c r="LWU10" s="723"/>
      <c r="LWV10" s="915"/>
      <c r="LWW10" s="913"/>
      <c r="LWX10" s="914"/>
      <c r="LWY10" s="914"/>
      <c r="LWZ10" s="914"/>
      <c r="LXA10" s="619"/>
      <c r="LXB10" s="619"/>
      <c r="LXC10" s="723"/>
      <c r="LXD10" s="915"/>
      <c r="LXE10" s="913"/>
      <c r="LXF10" s="914"/>
      <c r="LXG10" s="914"/>
      <c r="LXH10" s="914"/>
      <c r="LXI10" s="619"/>
      <c r="LXJ10" s="619"/>
      <c r="LXK10" s="723"/>
      <c r="LXL10" s="915"/>
      <c r="LXM10" s="913"/>
      <c r="LXN10" s="914"/>
      <c r="LXO10" s="914"/>
      <c r="LXP10" s="914"/>
      <c r="LXQ10" s="619"/>
      <c r="LXR10" s="619"/>
      <c r="LXS10" s="723"/>
      <c r="LXT10" s="915"/>
      <c r="LXU10" s="913"/>
      <c r="LXV10" s="914"/>
      <c r="LXW10" s="914"/>
      <c r="LXX10" s="914"/>
      <c r="LXY10" s="619"/>
      <c r="LXZ10" s="619"/>
      <c r="LYA10" s="723"/>
      <c r="LYB10" s="915"/>
      <c r="LYC10" s="913"/>
      <c r="LYD10" s="914"/>
      <c r="LYE10" s="914"/>
      <c r="LYF10" s="914"/>
      <c r="LYG10" s="619"/>
      <c r="LYH10" s="619"/>
      <c r="LYI10" s="723"/>
      <c r="LYJ10" s="915"/>
      <c r="LYK10" s="913"/>
      <c r="LYL10" s="914"/>
      <c r="LYM10" s="914"/>
      <c r="LYN10" s="914"/>
      <c r="LYO10" s="619"/>
      <c r="LYP10" s="619"/>
      <c r="LYQ10" s="723"/>
      <c r="LYR10" s="915"/>
      <c r="LYS10" s="913"/>
      <c r="LYT10" s="914"/>
      <c r="LYU10" s="914"/>
      <c r="LYV10" s="914"/>
      <c r="LYW10" s="619"/>
      <c r="LYX10" s="619"/>
      <c r="LYY10" s="723"/>
      <c r="LYZ10" s="915"/>
      <c r="LZA10" s="913"/>
      <c r="LZB10" s="914"/>
      <c r="LZC10" s="914"/>
      <c r="LZD10" s="914"/>
      <c r="LZE10" s="619"/>
      <c r="LZF10" s="619"/>
      <c r="LZG10" s="723"/>
      <c r="LZH10" s="915"/>
      <c r="LZI10" s="913"/>
      <c r="LZJ10" s="914"/>
      <c r="LZK10" s="914"/>
      <c r="LZL10" s="914"/>
      <c r="LZM10" s="619"/>
      <c r="LZN10" s="619"/>
      <c r="LZO10" s="723"/>
      <c r="LZP10" s="915"/>
      <c r="LZQ10" s="913"/>
      <c r="LZR10" s="914"/>
      <c r="LZS10" s="914"/>
      <c r="LZT10" s="914"/>
      <c r="LZU10" s="619"/>
      <c r="LZV10" s="619"/>
      <c r="LZW10" s="723"/>
      <c r="LZX10" s="915"/>
      <c r="LZY10" s="913"/>
      <c r="LZZ10" s="914"/>
      <c r="MAA10" s="914"/>
      <c r="MAB10" s="914"/>
      <c r="MAC10" s="619"/>
      <c r="MAD10" s="619"/>
      <c r="MAE10" s="723"/>
      <c r="MAF10" s="915"/>
      <c r="MAG10" s="913"/>
      <c r="MAH10" s="914"/>
      <c r="MAI10" s="914"/>
      <c r="MAJ10" s="914"/>
      <c r="MAK10" s="619"/>
      <c r="MAL10" s="619"/>
      <c r="MAM10" s="723"/>
      <c r="MAN10" s="915"/>
      <c r="MAO10" s="913"/>
      <c r="MAP10" s="914"/>
      <c r="MAQ10" s="914"/>
      <c r="MAR10" s="914"/>
      <c r="MAS10" s="619"/>
      <c r="MAT10" s="619"/>
      <c r="MAU10" s="723"/>
      <c r="MAV10" s="915"/>
      <c r="MAW10" s="913"/>
      <c r="MAX10" s="914"/>
      <c r="MAY10" s="914"/>
      <c r="MAZ10" s="914"/>
      <c r="MBA10" s="619"/>
      <c r="MBB10" s="619"/>
      <c r="MBC10" s="723"/>
      <c r="MBD10" s="915"/>
      <c r="MBE10" s="913"/>
      <c r="MBF10" s="914"/>
      <c r="MBG10" s="914"/>
      <c r="MBH10" s="914"/>
      <c r="MBI10" s="619"/>
      <c r="MBJ10" s="619"/>
      <c r="MBK10" s="723"/>
      <c r="MBL10" s="915"/>
      <c r="MBM10" s="913"/>
      <c r="MBN10" s="914"/>
      <c r="MBO10" s="914"/>
      <c r="MBP10" s="914"/>
      <c r="MBQ10" s="619"/>
      <c r="MBR10" s="619"/>
      <c r="MBS10" s="723"/>
      <c r="MBT10" s="915"/>
      <c r="MBU10" s="913"/>
      <c r="MBV10" s="914"/>
      <c r="MBW10" s="914"/>
      <c r="MBX10" s="914"/>
      <c r="MBY10" s="619"/>
      <c r="MBZ10" s="619"/>
      <c r="MCA10" s="723"/>
      <c r="MCB10" s="915"/>
      <c r="MCC10" s="913"/>
      <c r="MCD10" s="914"/>
      <c r="MCE10" s="914"/>
      <c r="MCF10" s="914"/>
      <c r="MCG10" s="619"/>
      <c r="MCH10" s="619"/>
      <c r="MCI10" s="723"/>
      <c r="MCJ10" s="915"/>
      <c r="MCK10" s="913"/>
      <c r="MCL10" s="914"/>
      <c r="MCM10" s="914"/>
      <c r="MCN10" s="914"/>
      <c r="MCO10" s="619"/>
      <c r="MCP10" s="619"/>
      <c r="MCQ10" s="723"/>
      <c r="MCR10" s="915"/>
      <c r="MCS10" s="913"/>
      <c r="MCT10" s="914"/>
      <c r="MCU10" s="914"/>
      <c r="MCV10" s="914"/>
      <c r="MCW10" s="619"/>
      <c r="MCX10" s="619"/>
      <c r="MCY10" s="723"/>
      <c r="MCZ10" s="915"/>
      <c r="MDA10" s="913"/>
      <c r="MDB10" s="914"/>
      <c r="MDC10" s="914"/>
      <c r="MDD10" s="914"/>
      <c r="MDE10" s="619"/>
      <c r="MDF10" s="619"/>
      <c r="MDG10" s="723"/>
      <c r="MDH10" s="915"/>
      <c r="MDI10" s="913"/>
      <c r="MDJ10" s="914"/>
      <c r="MDK10" s="914"/>
      <c r="MDL10" s="914"/>
      <c r="MDM10" s="619"/>
      <c r="MDN10" s="619"/>
      <c r="MDO10" s="723"/>
      <c r="MDP10" s="915"/>
      <c r="MDQ10" s="913"/>
      <c r="MDR10" s="914"/>
      <c r="MDS10" s="914"/>
      <c r="MDT10" s="914"/>
      <c r="MDU10" s="619"/>
      <c r="MDV10" s="619"/>
      <c r="MDW10" s="723"/>
      <c r="MDX10" s="915"/>
      <c r="MDY10" s="913"/>
      <c r="MDZ10" s="914"/>
      <c r="MEA10" s="914"/>
      <c r="MEB10" s="914"/>
      <c r="MEC10" s="619"/>
      <c r="MED10" s="619"/>
      <c r="MEE10" s="723"/>
      <c r="MEF10" s="915"/>
      <c r="MEG10" s="913"/>
      <c r="MEH10" s="914"/>
      <c r="MEI10" s="914"/>
      <c r="MEJ10" s="914"/>
      <c r="MEK10" s="619"/>
      <c r="MEL10" s="619"/>
      <c r="MEM10" s="723"/>
      <c r="MEN10" s="915"/>
      <c r="MEO10" s="913"/>
      <c r="MEP10" s="914"/>
      <c r="MEQ10" s="914"/>
      <c r="MER10" s="914"/>
      <c r="MES10" s="619"/>
      <c r="MET10" s="619"/>
      <c r="MEU10" s="723"/>
      <c r="MEV10" s="915"/>
      <c r="MEW10" s="913"/>
      <c r="MEX10" s="914"/>
      <c r="MEY10" s="914"/>
      <c r="MEZ10" s="914"/>
      <c r="MFA10" s="619"/>
      <c r="MFB10" s="619"/>
      <c r="MFC10" s="723"/>
      <c r="MFD10" s="915"/>
      <c r="MFE10" s="913"/>
      <c r="MFF10" s="914"/>
      <c r="MFG10" s="914"/>
      <c r="MFH10" s="914"/>
      <c r="MFI10" s="619"/>
      <c r="MFJ10" s="619"/>
      <c r="MFK10" s="723"/>
      <c r="MFL10" s="915"/>
      <c r="MFM10" s="913"/>
      <c r="MFN10" s="914"/>
      <c r="MFO10" s="914"/>
      <c r="MFP10" s="914"/>
      <c r="MFQ10" s="619"/>
      <c r="MFR10" s="619"/>
      <c r="MFS10" s="723"/>
      <c r="MFT10" s="915"/>
      <c r="MFU10" s="913"/>
      <c r="MFV10" s="914"/>
      <c r="MFW10" s="914"/>
      <c r="MFX10" s="914"/>
      <c r="MFY10" s="619"/>
      <c r="MFZ10" s="619"/>
      <c r="MGA10" s="723"/>
      <c r="MGB10" s="915"/>
      <c r="MGC10" s="913"/>
      <c r="MGD10" s="914"/>
      <c r="MGE10" s="914"/>
      <c r="MGF10" s="914"/>
      <c r="MGG10" s="619"/>
      <c r="MGH10" s="619"/>
      <c r="MGI10" s="723"/>
      <c r="MGJ10" s="915"/>
      <c r="MGK10" s="913"/>
      <c r="MGL10" s="914"/>
      <c r="MGM10" s="914"/>
      <c r="MGN10" s="914"/>
      <c r="MGO10" s="619"/>
      <c r="MGP10" s="619"/>
      <c r="MGQ10" s="723"/>
      <c r="MGR10" s="915"/>
      <c r="MGS10" s="913"/>
      <c r="MGT10" s="914"/>
      <c r="MGU10" s="914"/>
      <c r="MGV10" s="914"/>
      <c r="MGW10" s="619"/>
      <c r="MGX10" s="619"/>
      <c r="MGY10" s="723"/>
      <c r="MGZ10" s="915"/>
      <c r="MHA10" s="913"/>
      <c r="MHB10" s="914"/>
      <c r="MHC10" s="914"/>
      <c r="MHD10" s="914"/>
      <c r="MHE10" s="619"/>
      <c r="MHF10" s="619"/>
      <c r="MHG10" s="723"/>
      <c r="MHH10" s="915"/>
      <c r="MHI10" s="913"/>
      <c r="MHJ10" s="914"/>
      <c r="MHK10" s="914"/>
      <c r="MHL10" s="914"/>
      <c r="MHM10" s="619"/>
      <c r="MHN10" s="619"/>
      <c r="MHO10" s="723"/>
      <c r="MHP10" s="915"/>
      <c r="MHQ10" s="913"/>
      <c r="MHR10" s="914"/>
      <c r="MHS10" s="914"/>
      <c r="MHT10" s="914"/>
      <c r="MHU10" s="619"/>
      <c r="MHV10" s="619"/>
      <c r="MHW10" s="723"/>
      <c r="MHX10" s="915"/>
      <c r="MHY10" s="913"/>
      <c r="MHZ10" s="914"/>
      <c r="MIA10" s="914"/>
      <c r="MIB10" s="914"/>
      <c r="MIC10" s="619"/>
      <c r="MID10" s="619"/>
      <c r="MIE10" s="723"/>
      <c r="MIF10" s="915"/>
      <c r="MIG10" s="913"/>
      <c r="MIH10" s="914"/>
      <c r="MII10" s="914"/>
      <c r="MIJ10" s="914"/>
      <c r="MIK10" s="619"/>
      <c r="MIL10" s="619"/>
      <c r="MIM10" s="723"/>
      <c r="MIN10" s="915"/>
      <c r="MIO10" s="913"/>
      <c r="MIP10" s="914"/>
      <c r="MIQ10" s="914"/>
      <c r="MIR10" s="914"/>
      <c r="MIS10" s="619"/>
      <c r="MIT10" s="619"/>
      <c r="MIU10" s="723"/>
      <c r="MIV10" s="915"/>
      <c r="MIW10" s="913"/>
      <c r="MIX10" s="914"/>
      <c r="MIY10" s="914"/>
      <c r="MIZ10" s="914"/>
      <c r="MJA10" s="619"/>
      <c r="MJB10" s="619"/>
      <c r="MJC10" s="723"/>
      <c r="MJD10" s="915"/>
      <c r="MJE10" s="913"/>
      <c r="MJF10" s="914"/>
      <c r="MJG10" s="914"/>
      <c r="MJH10" s="914"/>
      <c r="MJI10" s="619"/>
      <c r="MJJ10" s="619"/>
      <c r="MJK10" s="723"/>
      <c r="MJL10" s="915"/>
      <c r="MJM10" s="913"/>
      <c r="MJN10" s="914"/>
      <c r="MJO10" s="914"/>
      <c r="MJP10" s="914"/>
      <c r="MJQ10" s="619"/>
      <c r="MJR10" s="619"/>
      <c r="MJS10" s="723"/>
      <c r="MJT10" s="915"/>
      <c r="MJU10" s="913"/>
      <c r="MJV10" s="914"/>
      <c r="MJW10" s="914"/>
      <c r="MJX10" s="914"/>
      <c r="MJY10" s="619"/>
      <c r="MJZ10" s="619"/>
      <c r="MKA10" s="723"/>
      <c r="MKB10" s="915"/>
      <c r="MKC10" s="913"/>
      <c r="MKD10" s="914"/>
      <c r="MKE10" s="914"/>
      <c r="MKF10" s="914"/>
      <c r="MKG10" s="619"/>
      <c r="MKH10" s="619"/>
      <c r="MKI10" s="723"/>
      <c r="MKJ10" s="915"/>
      <c r="MKK10" s="913"/>
      <c r="MKL10" s="914"/>
      <c r="MKM10" s="914"/>
      <c r="MKN10" s="914"/>
      <c r="MKO10" s="619"/>
      <c r="MKP10" s="619"/>
      <c r="MKQ10" s="723"/>
      <c r="MKR10" s="915"/>
      <c r="MKS10" s="913"/>
      <c r="MKT10" s="914"/>
      <c r="MKU10" s="914"/>
      <c r="MKV10" s="914"/>
      <c r="MKW10" s="619"/>
      <c r="MKX10" s="619"/>
      <c r="MKY10" s="723"/>
      <c r="MKZ10" s="915"/>
      <c r="MLA10" s="913"/>
      <c r="MLB10" s="914"/>
      <c r="MLC10" s="914"/>
      <c r="MLD10" s="914"/>
      <c r="MLE10" s="619"/>
      <c r="MLF10" s="619"/>
      <c r="MLG10" s="723"/>
      <c r="MLH10" s="915"/>
      <c r="MLI10" s="913"/>
      <c r="MLJ10" s="914"/>
      <c r="MLK10" s="914"/>
      <c r="MLL10" s="914"/>
      <c r="MLM10" s="619"/>
      <c r="MLN10" s="619"/>
      <c r="MLO10" s="723"/>
      <c r="MLP10" s="915"/>
      <c r="MLQ10" s="913"/>
      <c r="MLR10" s="914"/>
      <c r="MLS10" s="914"/>
      <c r="MLT10" s="914"/>
      <c r="MLU10" s="619"/>
      <c r="MLV10" s="619"/>
      <c r="MLW10" s="723"/>
      <c r="MLX10" s="915"/>
      <c r="MLY10" s="913"/>
      <c r="MLZ10" s="914"/>
      <c r="MMA10" s="914"/>
      <c r="MMB10" s="914"/>
      <c r="MMC10" s="619"/>
      <c r="MMD10" s="619"/>
      <c r="MME10" s="723"/>
      <c r="MMF10" s="915"/>
      <c r="MMG10" s="913"/>
      <c r="MMH10" s="914"/>
      <c r="MMI10" s="914"/>
      <c r="MMJ10" s="914"/>
      <c r="MMK10" s="619"/>
      <c r="MML10" s="619"/>
      <c r="MMM10" s="723"/>
      <c r="MMN10" s="915"/>
      <c r="MMO10" s="913"/>
      <c r="MMP10" s="914"/>
      <c r="MMQ10" s="914"/>
      <c r="MMR10" s="914"/>
      <c r="MMS10" s="619"/>
      <c r="MMT10" s="619"/>
      <c r="MMU10" s="723"/>
      <c r="MMV10" s="915"/>
      <c r="MMW10" s="913"/>
      <c r="MMX10" s="914"/>
      <c r="MMY10" s="914"/>
      <c r="MMZ10" s="914"/>
      <c r="MNA10" s="619"/>
      <c r="MNB10" s="619"/>
      <c r="MNC10" s="723"/>
      <c r="MND10" s="915"/>
      <c r="MNE10" s="913"/>
      <c r="MNF10" s="914"/>
      <c r="MNG10" s="914"/>
      <c r="MNH10" s="914"/>
      <c r="MNI10" s="619"/>
      <c r="MNJ10" s="619"/>
      <c r="MNK10" s="723"/>
      <c r="MNL10" s="915"/>
      <c r="MNM10" s="913"/>
      <c r="MNN10" s="914"/>
      <c r="MNO10" s="914"/>
      <c r="MNP10" s="914"/>
      <c r="MNQ10" s="619"/>
      <c r="MNR10" s="619"/>
      <c r="MNS10" s="723"/>
      <c r="MNT10" s="915"/>
      <c r="MNU10" s="913"/>
      <c r="MNV10" s="914"/>
      <c r="MNW10" s="914"/>
      <c r="MNX10" s="914"/>
      <c r="MNY10" s="619"/>
      <c r="MNZ10" s="619"/>
      <c r="MOA10" s="723"/>
      <c r="MOB10" s="915"/>
      <c r="MOC10" s="913"/>
      <c r="MOD10" s="914"/>
      <c r="MOE10" s="914"/>
      <c r="MOF10" s="914"/>
      <c r="MOG10" s="619"/>
      <c r="MOH10" s="619"/>
      <c r="MOI10" s="723"/>
      <c r="MOJ10" s="915"/>
      <c r="MOK10" s="913"/>
      <c r="MOL10" s="914"/>
      <c r="MOM10" s="914"/>
      <c r="MON10" s="914"/>
      <c r="MOO10" s="619"/>
      <c r="MOP10" s="619"/>
      <c r="MOQ10" s="723"/>
      <c r="MOR10" s="915"/>
      <c r="MOS10" s="913"/>
      <c r="MOT10" s="914"/>
      <c r="MOU10" s="914"/>
      <c r="MOV10" s="914"/>
      <c r="MOW10" s="619"/>
      <c r="MOX10" s="619"/>
      <c r="MOY10" s="723"/>
      <c r="MOZ10" s="915"/>
      <c r="MPA10" s="913"/>
      <c r="MPB10" s="914"/>
      <c r="MPC10" s="914"/>
      <c r="MPD10" s="914"/>
      <c r="MPE10" s="619"/>
      <c r="MPF10" s="619"/>
      <c r="MPG10" s="723"/>
      <c r="MPH10" s="915"/>
      <c r="MPI10" s="913"/>
      <c r="MPJ10" s="914"/>
      <c r="MPK10" s="914"/>
      <c r="MPL10" s="914"/>
      <c r="MPM10" s="619"/>
      <c r="MPN10" s="619"/>
      <c r="MPO10" s="723"/>
      <c r="MPP10" s="915"/>
      <c r="MPQ10" s="913"/>
      <c r="MPR10" s="914"/>
      <c r="MPS10" s="914"/>
      <c r="MPT10" s="914"/>
      <c r="MPU10" s="619"/>
      <c r="MPV10" s="619"/>
      <c r="MPW10" s="723"/>
      <c r="MPX10" s="915"/>
      <c r="MPY10" s="913"/>
      <c r="MPZ10" s="914"/>
      <c r="MQA10" s="914"/>
      <c r="MQB10" s="914"/>
      <c r="MQC10" s="619"/>
      <c r="MQD10" s="619"/>
      <c r="MQE10" s="723"/>
      <c r="MQF10" s="915"/>
      <c r="MQG10" s="913"/>
      <c r="MQH10" s="914"/>
      <c r="MQI10" s="914"/>
      <c r="MQJ10" s="914"/>
      <c r="MQK10" s="619"/>
      <c r="MQL10" s="619"/>
      <c r="MQM10" s="723"/>
      <c r="MQN10" s="915"/>
      <c r="MQO10" s="913"/>
      <c r="MQP10" s="914"/>
      <c r="MQQ10" s="914"/>
      <c r="MQR10" s="914"/>
      <c r="MQS10" s="619"/>
      <c r="MQT10" s="619"/>
      <c r="MQU10" s="723"/>
      <c r="MQV10" s="915"/>
      <c r="MQW10" s="913"/>
      <c r="MQX10" s="914"/>
      <c r="MQY10" s="914"/>
      <c r="MQZ10" s="914"/>
      <c r="MRA10" s="619"/>
      <c r="MRB10" s="619"/>
      <c r="MRC10" s="723"/>
      <c r="MRD10" s="915"/>
      <c r="MRE10" s="913"/>
      <c r="MRF10" s="914"/>
      <c r="MRG10" s="914"/>
      <c r="MRH10" s="914"/>
      <c r="MRI10" s="619"/>
      <c r="MRJ10" s="619"/>
      <c r="MRK10" s="723"/>
      <c r="MRL10" s="915"/>
      <c r="MRM10" s="913"/>
      <c r="MRN10" s="914"/>
      <c r="MRO10" s="914"/>
      <c r="MRP10" s="914"/>
      <c r="MRQ10" s="619"/>
      <c r="MRR10" s="619"/>
      <c r="MRS10" s="723"/>
      <c r="MRT10" s="915"/>
      <c r="MRU10" s="913"/>
      <c r="MRV10" s="914"/>
      <c r="MRW10" s="914"/>
      <c r="MRX10" s="914"/>
      <c r="MRY10" s="619"/>
      <c r="MRZ10" s="619"/>
      <c r="MSA10" s="723"/>
      <c r="MSB10" s="915"/>
      <c r="MSC10" s="913"/>
      <c r="MSD10" s="914"/>
      <c r="MSE10" s="914"/>
      <c r="MSF10" s="914"/>
      <c r="MSG10" s="619"/>
      <c r="MSH10" s="619"/>
      <c r="MSI10" s="723"/>
      <c r="MSJ10" s="915"/>
      <c r="MSK10" s="913"/>
      <c r="MSL10" s="914"/>
      <c r="MSM10" s="914"/>
      <c r="MSN10" s="914"/>
      <c r="MSO10" s="619"/>
      <c r="MSP10" s="619"/>
      <c r="MSQ10" s="723"/>
      <c r="MSR10" s="915"/>
      <c r="MSS10" s="913"/>
      <c r="MST10" s="914"/>
      <c r="MSU10" s="914"/>
      <c r="MSV10" s="914"/>
      <c r="MSW10" s="619"/>
      <c r="MSX10" s="619"/>
      <c r="MSY10" s="723"/>
      <c r="MSZ10" s="915"/>
      <c r="MTA10" s="913"/>
      <c r="MTB10" s="914"/>
      <c r="MTC10" s="914"/>
      <c r="MTD10" s="914"/>
      <c r="MTE10" s="619"/>
      <c r="MTF10" s="619"/>
      <c r="MTG10" s="723"/>
      <c r="MTH10" s="915"/>
      <c r="MTI10" s="913"/>
      <c r="MTJ10" s="914"/>
      <c r="MTK10" s="914"/>
      <c r="MTL10" s="914"/>
      <c r="MTM10" s="619"/>
      <c r="MTN10" s="619"/>
      <c r="MTO10" s="723"/>
      <c r="MTP10" s="915"/>
      <c r="MTQ10" s="913"/>
      <c r="MTR10" s="914"/>
      <c r="MTS10" s="914"/>
      <c r="MTT10" s="914"/>
      <c r="MTU10" s="619"/>
      <c r="MTV10" s="619"/>
      <c r="MTW10" s="723"/>
      <c r="MTX10" s="915"/>
      <c r="MTY10" s="913"/>
      <c r="MTZ10" s="914"/>
      <c r="MUA10" s="914"/>
      <c r="MUB10" s="914"/>
      <c r="MUC10" s="619"/>
      <c r="MUD10" s="619"/>
      <c r="MUE10" s="723"/>
      <c r="MUF10" s="915"/>
      <c r="MUG10" s="913"/>
      <c r="MUH10" s="914"/>
      <c r="MUI10" s="914"/>
      <c r="MUJ10" s="914"/>
      <c r="MUK10" s="619"/>
      <c r="MUL10" s="619"/>
      <c r="MUM10" s="723"/>
      <c r="MUN10" s="915"/>
      <c r="MUO10" s="913"/>
      <c r="MUP10" s="914"/>
      <c r="MUQ10" s="914"/>
      <c r="MUR10" s="914"/>
      <c r="MUS10" s="619"/>
      <c r="MUT10" s="619"/>
      <c r="MUU10" s="723"/>
      <c r="MUV10" s="915"/>
      <c r="MUW10" s="913"/>
      <c r="MUX10" s="914"/>
      <c r="MUY10" s="914"/>
      <c r="MUZ10" s="914"/>
      <c r="MVA10" s="619"/>
      <c r="MVB10" s="619"/>
      <c r="MVC10" s="723"/>
      <c r="MVD10" s="915"/>
      <c r="MVE10" s="913"/>
      <c r="MVF10" s="914"/>
      <c r="MVG10" s="914"/>
      <c r="MVH10" s="914"/>
      <c r="MVI10" s="619"/>
      <c r="MVJ10" s="619"/>
      <c r="MVK10" s="723"/>
      <c r="MVL10" s="915"/>
      <c r="MVM10" s="913"/>
      <c r="MVN10" s="914"/>
      <c r="MVO10" s="914"/>
      <c r="MVP10" s="914"/>
      <c r="MVQ10" s="619"/>
      <c r="MVR10" s="619"/>
      <c r="MVS10" s="723"/>
      <c r="MVT10" s="915"/>
      <c r="MVU10" s="913"/>
      <c r="MVV10" s="914"/>
      <c r="MVW10" s="914"/>
      <c r="MVX10" s="914"/>
      <c r="MVY10" s="619"/>
      <c r="MVZ10" s="619"/>
      <c r="MWA10" s="723"/>
      <c r="MWB10" s="915"/>
      <c r="MWC10" s="913"/>
      <c r="MWD10" s="914"/>
      <c r="MWE10" s="914"/>
      <c r="MWF10" s="914"/>
      <c r="MWG10" s="619"/>
      <c r="MWH10" s="619"/>
      <c r="MWI10" s="723"/>
      <c r="MWJ10" s="915"/>
      <c r="MWK10" s="913"/>
      <c r="MWL10" s="914"/>
      <c r="MWM10" s="914"/>
      <c r="MWN10" s="914"/>
      <c r="MWO10" s="619"/>
      <c r="MWP10" s="619"/>
      <c r="MWQ10" s="723"/>
      <c r="MWR10" s="915"/>
      <c r="MWS10" s="913"/>
      <c r="MWT10" s="914"/>
      <c r="MWU10" s="914"/>
      <c r="MWV10" s="914"/>
      <c r="MWW10" s="619"/>
      <c r="MWX10" s="619"/>
      <c r="MWY10" s="723"/>
      <c r="MWZ10" s="915"/>
      <c r="MXA10" s="913"/>
      <c r="MXB10" s="914"/>
      <c r="MXC10" s="914"/>
      <c r="MXD10" s="914"/>
      <c r="MXE10" s="619"/>
      <c r="MXF10" s="619"/>
      <c r="MXG10" s="723"/>
      <c r="MXH10" s="915"/>
      <c r="MXI10" s="913"/>
      <c r="MXJ10" s="914"/>
      <c r="MXK10" s="914"/>
      <c r="MXL10" s="914"/>
      <c r="MXM10" s="619"/>
      <c r="MXN10" s="619"/>
      <c r="MXO10" s="723"/>
      <c r="MXP10" s="915"/>
      <c r="MXQ10" s="913"/>
      <c r="MXR10" s="914"/>
      <c r="MXS10" s="914"/>
      <c r="MXT10" s="914"/>
      <c r="MXU10" s="619"/>
      <c r="MXV10" s="619"/>
      <c r="MXW10" s="723"/>
      <c r="MXX10" s="915"/>
      <c r="MXY10" s="913"/>
      <c r="MXZ10" s="914"/>
      <c r="MYA10" s="914"/>
      <c r="MYB10" s="914"/>
      <c r="MYC10" s="619"/>
      <c r="MYD10" s="619"/>
      <c r="MYE10" s="723"/>
      <c r="MYF10" s="915"/>
      <c r="MYG10" s="913"/>
      <c r="MYH10" s="914"/>
      <c r="MYI10" s="914"/>
      <c r="MYJ10" s="914"/>
      <c r="MYK10" s="619"/>
      <c r="MYL10" s="619"/>
      <c r="MYM10" s="723"/>
      <c r="MYN10" s="915"/>
      <c r="MYO10" s="913"/>
      <c r="MYP10" s="914"/>
      <c r="MYQ10" s="914"/>
      <c r="MYR10" s="914"/>
      <c r="MYS10" s="619"/>
      <c r="MYT10" s="619"/>
      <c r="MYU10" s="723"/>
      <c r="MYV10" s="915"/>
      <c r="MYW10" s="913"/>
      <c r="MYX10" s="914"/>
      <c r="MYY10" s="914"/>
      <c r="MYZ10" s="914"/>
      <c r="MZA10" s="619"/>
      <c r="MZB10" s="619"/>
      <c r="MZC10" s="723"/>
      <c r="MZD10" s="915"/>
      <c r="MZE10" s="913"/>
      <c r="MZF10" s="914"/>
      <c r="MZG10" s="914"/>
      <c r="MZH10" s="914"/>
      <c r="MZI10" s="619"/>
      <c r="MZJ10" s="619"/>
      <c r="MZK10" s="723"/>
      <c r="MZL10" s="915"/>
      <c r="MZM10" s="913"/>
      <c r="MZN10" s="914"/>
      <c r="MZO10" s="914"/>
      <c r="MZP10" s="914"/>
      <c r="MZQ10" s="619"/>
      <c r="MZR10" s="619"/>
      <c r="MZS10" s="723"/>
      <c r="MZT10" s="915"/>
      <c r="MZU10" s="913"/>
      <c r="MZV10" s="914"/>
      <c r="MZW10" s="914"/>
      <c r="MZX10" s="914"/>
      <c r="MZY10" s="619"/>
      <c r="MZZ10" s="619"/>
      <c r="NAA10" s="723"/>
      <c r="NAB10" s="915"/>
      <c r="NAC10" s="913"/>
      <c r="NAD10" s="914"/>
      <c r="NAE10" s="914"/>
      <c r="NAF10" s="914"/>
      <c r="NAG10" s="619"/>
      <c r="NAH10" s="619"/>
      <c r="NAI10" s="723"/>
      <c r="NAJ10" s="915"/>
      <c r="NAK10" s="913"/>
      <c r="NAL10" s="914"/>
      <c r="NAM10" s="914"/>
      <c r="NAN10" s="914"/>
      <c r="NAO10" s="619"/>
      <c r="NAP10" s="619"/>
      <c r="NAQ10" s="723"/>
      <c r="NAR10" s="915"/>
      <c r="NAS10" s="913"/>
      <c r="NAT10" s="914"/>
      <c r="NAU10" s="914"/>
      <c r="NAV10" s="914"/>
      <c r="NAW10" s="619"/>
      <c r="NAX10" s="619"/>
      <c r="NAY10" s="723"/>
      <c r="NAZ10" s="915"/>
      <c r="NBA10" s="913"/>
      <c r="NBB10" s="914"/>
      <c r="NBC10" s="914"/>
      <c r="NBD10" s="914"/>
      <c r="NBE10" s="619"/>
      <c r="NBF10" s="619"/>
      <c r="NBG10" s="723"/>
      <c r="NBH10" s="915"/>
      <c r="NBI10" s="913"/>
      <c r="NBJ10" s="914"/>
      <c r="NBK10" s="914"/>
      <c r="NBL10" s="914"/>
      <c r="NBM10" s="619"/>
      <c r="NBN10" s="619"/>
      <c r="NBO10" s="723"/>
      <c r="NBP10" s="915"/>
      <c r="NBQ10" s="913"/>
      <c r="NBR10" s="914"/>
      <c r="NBS10" s="914"/>
      <c r="NBT10" s="914"/>
      <c r="NBU10" s="619"/>
      <c r="NBV10" s="619"/>
      <c r="NBW10" s="723"/>
      <c r="NBX10" s="915"/>
      <c r="NBY10" s="913"/>
      <c r="NBZ10" s="914"/>
      <c r="NCA10" s="914"/>
      <c r="NCB10" s="914"/>
      <c r="NCC10" s="619"/>
      <c r="NCD10" s="619"/>
      <c r="NCE10" s="723"/>
      <c r="NCF10" s="915"/>
      <c r="NCG10" s="913"/>
      <c r="NCH10" s="914"/>
      <c r="NCI10" s="914"/>
      <c r="NCJ10" s="914"/>
      <c r="NCK10" s="619"/>
      <c r="NCL10" s="619"/>
      <c r="NCM10" s="723"/>
      <c r="NCN10" s="915"/>
      <c r="NCO10" s="913"/>
      <c r="NCP10" s="914"/>
      <c r="NCQ10" s="914"/>
      <c r="NCR10" s="914"/>
      <c r="NCS10" s="619"/>
      <c r="NCT10" s="619"/>
      <c r="NCU10" s="723"/>
      <c r="NCV10" s="915"/>
      <c r="NCW10" s="913"/>
      <c r="NCX10" s="914"/>
      <c r="NCY10" s="914"/>
      <c r="NCZ10" s="914"/>
      <c r="NDA10" s="619"/>
      <c r="NDB10" s="619"/>
      <c r="NDC10" s="723"/>
      <c r="NDD10" s="915"/>
      <c r="NDE10" s="913"/>
      <c r="NDF10" s="914"/>
      <c r="NDG10" s="914"/>
      <c r="NDH10" s="914"/>
      <c r="NDI10" s="619"/>
      <c r="NDJ10" s="619"/>
      <c r="NDK10" s="723"/>
      <c r="NDL10" s="915"/>
      <c r="NDM10" s="913"/>
      <c r="NDN10" s="914"/>
      <c r="NDO10" s="914"/>
      <c r="NDP10" s="914"/>
      <c r="NDQ10" s="619"/>
      <c r="NDR10" s="619"/>
      <c r="NDS10" s="723"/>
      <c r="NDT10" s="915"/>
      <c r="NDU10" s="913"/>
      <c r="NDV10" s="914"/>
      <c r="NDW10" s="914"/>
      <c r="NDX10" s="914"/>
      <c r="NDY10" s="619"/>
      <c r="NDZ10" s="619"/>
      <c r="NEA10" s="723"/>
      <c r="NEB10" s="915"/>
      <c r="NEC10" s="913"/>
      <c r="NED10" s="914"/>
      <c r="NEE10" s="914"/>
      <c r="NEF10" s="914"/>
      <c r="NEG10" s="619"/>
      <c r="NEH10" s="619"/>
      <c r="NEI10" s="723"/>
      <c r="NEJ10" s="915"/>
      <c r="NEK10" s="913"/>
      <c r="NEL10" s="914"/>
      <c r="NEM10" s="914"/>
      <c r="NEN10" s="914"/>
      <c r="NEO10" s="619"/>
      <c r="NEP10" s="619"/>
      <c r="NEQ10" s="723"/>
      <c r="NER10" s="915"/>
      <c r="NES10" s="913"/>
      <c r="NET10" s="914"/>
      <c r="NEU10" s="914"/>
      <c r="NEV10" s="914"/>
      <c r="NEW10" s="619"/>
      <c r="NEX10" s="619"/>
      <c r="NEY10" s="723"/>
      <c r="NEZ10" s="915"/>
      <c r="NFA10" s="913"/>
      <c r="NFB10" s="914"/>
      <c r="NFC10" s="914"/>
      <c r="NFD10" s="914"/>
      <c r="NFE10" s="619"/>
      <c r="NFF10" s="619"/>
      <c r="NFG10" s="723"/>
      <c r="NFH10" s="915"/>
      <c r="NFI10" s="913"/>
      <c r="NFJ10" s="914"/>
      <c r="NFK10" s="914"/>
      <c r="NFL10" s="914"/>
      <c r="NFM10" s="619"/>
      <c r="NFN10" s="619"/>
      <c r="NFO10" s="723"/>
      <c r="NFP10" s="915"/>
      <c r="NFQ10" s="913"/>
      <c r="NFR10" s="914"/>
      <c r="NFS10" s="914"/>
      <c r="NFT10" s="914"/>
      <c r="NFU10" s="619"/>
      <c r="NFV10" s="619"/>
      <c r="NFW10" s="723"/>
      <c r="NFX10" s="915"/>
      <c r="NFY10" s="913"/>
      <c r="NFZ10" s="914"/>
      <c r="NGA10" s="914"/>
      <c r="NGB10" s="914"/>
      <c r="NGC10" s="619"/>
      <c r="NGD10" s="619"/>
      <c r="NGE10" s="723"/>
      <c r="NGF10" s="915"/>
      <c r="NGG10" s="913"/>
      <c r="NGH10" s="914"/>
      <c r="NGI10" s="914"/>
      <c r="NGJ10" s="914"/>
      <c r="NGK10" s="619"/>
      <c r="NGL10" s="619"/>
      <c r="NGM10" s="723"/>
      <c r="NGN10" s="915"/>
      <c r="NGO10" s="913"/>
      <c r="NGP10" s="914"/>
      <c r="NGQ10" s="914"/>
      <c r="NGR10" s="914"/>
      <c r="NGS10" s="619"/>
      <c r="NGT10" s="619"/>
      <c r="NGU10" s="723"/>
      <c r="NGV10" s="915"/>
      <c r="NGW10" s="913"/>
      <c r="NGX10" s="914"/>
      <c r="NGY10" s="914"/>
      <c r="NGZ10" s="914"/>
      <c r="NHA10" s="619"/>
      <c r="NHB10" s="619"/>
      <c r="NHC10" s="723"/>
      <c r="NHD10" s="915"/>
      <c r="NHE10" s="913"/>
      <c r="NHF10" s="914"/>
      <c r="NHG10" s="914"/>
      <c r="NHH10" s="914"/>
      <c r="NHI10" s="619"/>
      <c r="NHJ10" s="619"/>
      <c r="NHK10" s="723"/>
      <c r="NHL10" s="915"/>
      <c r="NHM10" s="913"/>
      <c r="NHN10" s="914"/>
      <c r="NHO10" s="914"/>
      <c r="NHP10" s="914"/>
      <c r="NHQ10" s="619"/>
      <c r="NHR10" s="619"/>
      <c r="NHS10" s="723"/>
      <c r="NHT10" s="915"/>
      <c r="NHU10" s="913"/>
      <c r="NHV10" s="914"/>
      <c r="NHW10" s="914"/>
      <c r="NHX10" s="914"/>
      <c r="NHY10" s="619"/>
      <c r="NHZ10" s="619"/>
      <c r="NIA10" s="723"/>
      <c r="NIB10" s="915"/>
      <c r="NIC10" s="913"/>
      <c r="NID10" s="914"/>
      <c r="NIE10" s="914"/>
      <c r="NIF10" s="914"/>
      <c r="NIG10" s="619"/>
      <c r="NIH10" s="619"/>
      <c r="NII10" s="723"/>
      <c r="NIJ10" s="915"/>
      <c r="NIK10" s="913"/>
      <c r="NIL10" s="914"/>
      <c r="NIM10" s="914"/>
      <c r="NIN10" s="914"/>
      <c r="NIO10" s="619"/>
      <c r="NIP10" s="619"/>
      <c r="NIQ10" s="723"/>
      <c r="NIR10" s="915"/>
      <c r="NIS10" s="913"/>
      <c r="NIT10" s="914"/>
      <c r="NIU10" s="914"/>
      <c r="NIV10" s="914"/>
      <c r="NIW10" s="619"/>
      <c r="NIX10" s="619"/>
      <c r="NIY10" s="723"/>
      <c r="NIZ10" s="915"/>
      <c r="NJA10" s="913"/>
      <c r="NJB10" s="914"/>
      <c r="NJC10" s="914"/>
      <c r="NJD10" s="914"/>
      <c r="NJE10" s="619"/>
      <c r="NJF10" s="619"/>
      <c r="NJG10" s="723"/>
      <c r="NJH10" s="915"/>
      <c r="NJI10" s="913"/>
      <c r="NJJ10" s="914"/>
      <c r="NJK10" s="914"/>
      <c r="NJL10" s="914"/>
      <c r="NJM10" s="619"/>
      <c r="NJN10" s="619"/>
      <c r="NJO10" s="723"/>
      <c r="NJP10" s="915"/>
      <c r="NJQ10" s="913"/>
      <c r="NJR10" s="914"/>
      <c r="NJS10" s="914"/>
      <c r="NJT10" s="914"/>
      <c r="NJU10" s="619"/>
      <c r="NJV10" s="619"/>
      <c r="NJW10" s="723"/>
      <c r="NJX10" s="915"/>
      <c r="NJY10" s="913"/>
      <c r="NJZ10" s="914"/>
      <c r="NKA10" s="914"/>
      <c r="NKB10" s="914"/>
      <c r="NKC10" s="619"/>
      <c r="NKD10" s="619"/>
      <c r="NKE10" s="723"/>
      <c r="NKF10" s="915"/>
      <c r="NKG10" s="913"/>
      <c r="NKH10" s="914"/>
      <c r="NKI10" s="914"/>
      <c r="NKJ10" s="914"/>
      <c r="NKK10" s="619"/>
      <c r="NKL10" s="619"/>
      <c r="NKM10" s="723"/>
      <c r="NKN10" s="915"/>
      <c r="NKO10" s="913"/>
      <c r="NKP10" s="914"/>
      <c r="NKQ10" s="914"/>
      <c r="NKR10" s="914"/>
      <c r="NKS10" s="619"/>
      <c r="NKT10" s="619"/>
      <c r="NKU10" s="723"/>
      <c r="NKV10" s="915"/>
      <c r="NKW10" s="913"/>
      <c r="NKX10" s="914"/>
      <c r="NKY10" s="914"/>
      <c r="NKZ10" s="914"/>
      <c r="NLA10" s="619"/>
      <c r="NLB10" s="619"/>
      <c r="NLC10" s="723"/>
      <c r="NLD10" s="915"/>
      <c r="NLE10" s="913"/>
      <c r="NLF10" s="914"/>
      <c r="NLG10" s="914"/>
      <c r="NLH10" s="914"/>
      <c r="NLI10" s="619"/>
      <c r="NLJ10" s="619"/>
      <c r="NLK10" s="723"/>
      <c r="NLL10" s="915"/>
      <c r="NLM10" s="913"/>
      <c r="NLN10" s="914"/>
      <c r="NLO10" s="914"/>
      <c r="NLP10" s="914"/>
      <c r="NLQ10" s="619"/>
      <c r="NLR10" s="619"/>
      <c r="NLS10" s="723"/>
      <c r="NLT10" s="915"/>
      <c r="NLU10" s="913"/>
      <c r="NLV10" s="914"/>
      <c r="NLW10" s="914"/>
      <c r="NLX10" s="914"/>
      <c r="NLY10" s="619"/>
      <c r="NLZ10" s="619"/>
      <c r="NMA10" s="723"/>
      <c r="NMB10" s="915"/>
      <c r="NMC10" s="913"/>
      <c r="NMD10" s="914"/>
      <c r="NME10" s="914"/>
      <c r="NMF10" s="914"/>
      <c r="NMG10" s="619"/>
      <c r="NMH10" s="619"/>
      <c r="NMI10" s="723"/>
      <c r="NMJ10" s="915"/>
      <c r="NMK10" s="913"/>
      <c r="NML10" s="914"/>
      <c r="NMM10" s="914"/>
      <c r="NMN10" s="914"/>
      <c r="NMO10" s="619"/>
      <c r="NMP10" s="619"/>
      <c r="NMQ10" s="723"/>
      <c r="NMR10" s="915"/>
      <c r="NMS10" s="913"/>
      <c r="NMT10" s="914"/>
      <c r="NMU10" s="914"/>
      <c r="NMV10" s="914"/>
      <c r="NMW10" s="619"/>
      <c r="NMX10" s="619"/>
      <c r="NMY10" s="723"/>
      <c r="NMZ10" s="915"/>
      <c r="NNA10" s="913"/>
      <c r="NNB10" s="914"/>
      <c r="NNC10" s="914"/>
      <c r="NND10" s="914"/>
      <c r="NNE10" s="619"/>
      <c r="NNF10" s="619"/>
      <c r="NNG10" s="723"/>
      <c r="NNH10" s="915"/>
      <c r="NNI10" s="913"/>
      <c r="NNJ10" s="914"/>
      <c r="NNK10" s="914"/>
      <c r="NNL10" s="914"/>
      <c r="NNM10" s="619"/>
      <c r="NNN10" s="619"/>
      <c r="NNO10" s="723"/>
      <c r="NNP10" s="915"/>
      <c r="NNQ10" s="913"/>
      <c r="NNR10" s="914"/>
      <c r="NNS10" s="914"/>
      <c r="NNT10" s="914"/>
      <c r="NNU10" s="619"/>
      <c r="NNV10" s="619"/>
      <c r="NNW10" s="723"/>
      <c r="NNX10" s="915"/>
      <c r="NNY10" s="913"/>
      <c r="NNZ10" s="914"/>
      <c r="NOA10" s="914"/>
      <c r="NOB10" s="914"/>
      <c r="NOC10" s="619"/>
      <c r="NOD10" s="619"/>
      <c r="NOE10" s="723"/>
      <c r="NOF10" s="915"/>
      <c r="NOG10" s="913"/>
      <c r="NOH10" s="914"/>
      <c r="NOI10" s="914"/>
      <c r="NOJ10" s="914"/>
      <c r="NOK10" s="619"/>
      <c r="NOL10" s="619"/>
      <c r="NOM10" s="723"/>
      <c r="NON10" s="915"/>
      <c r="NOO10" s="913"/>
      <c r="NOP10" s="914"/>
      <c r="NOQ10" s="914"/>
      <c r="NOR10" s="914"/>
      <c r="NOS10" s="619"/>
      <c r="NOT10" s="619"/>
      <c r="NOU10" s="723"/>
      <c r="NOV10" s="915"/>
      <c r="NOW10" s="913"/>
      <c r="NOX10" s="914"/>
      <c r="NOY10" s="914"/>
      <c r="NOZ10" s="914"/>
      <c r="NPA10" s="619"/>
      <c r="NPB10" s="619"/>
      <c r="NPC10" s="723"/>
      <c r="NPD10" s="915"/>
      <c r="NPE10" s="913"/>
      <c r="NPF10" s="914"/>
      <c r="NPG10" s="914"/>
      <c r="NPH10" s="914"/>
      <c r="NPI10" s="619"/>
      <c r="NPJ10" s="619"/>
      <c r="NPK10" s="723"/>
      <c r="NPL10" s="915"/>
      <c r="NPM10" s="913"/>
      <c r="NPN10" s="914"/>
      <c r="NPO10" s="914"/>
      <c r="NPP10" s="914"/>
      <c r="NPQ10" s="619"/>
      <c r="NPR10" s="619"/>
      <c r="NPS10" s="723"/>
      <c r="NPT10" s="915"/>
      <c r="NPU10" s="913"/>
      <c r="NPV10" s="914"/>
      <c r="NPW10" s="914"/>
      <c r="NPX10" s="914"/>
      <c r="NPY10" s="619"/>
      <c r="NPZ10" s="619"/>
      <c r="NQA10" s="723"/>
      <c r="NQB10" s="915"/>
      <c r="NQC10" s="913"/>
      <c r="NQD10" s="914"/>
      <c r="NQE10" s="914"/>
      <c r="NQF10" s="914"/>
      <c r="NQG10" s="619"/>
      <c r="NQH10" s="619"/>
      <c r="NQI10" s="723"/>
      <c r="NQJ10" s="915"/>
      <c r="NQK10" s="913"/>
      <c r="NQL10" s="914"/>
      <c r="NQM10" s="914"/>
      <c r="NQN10" s="914"/>
      <c r="NQO10" s="619"/>
      <c r="NQP10" s="619"/>
      <c r="NQQ10" s="723"/>
      <c r="NQR10" s="915"/>
      <c r="NQS10" s="913"/>
      <c r="NQT10" s="914"/>
      <c r="NQU10" s="914"/>
      <c r="NQV10" s="914"/>
      <c r="NQW10" s="619"/>
      <c r="NQX10" s="619"/>
      <c r="NQY10" s="723"/>
      <c r="NQZ10" s="915"/>
      <c r="NRA10" s="913"/>
      <c r="NRB10" s="914"/>
      <c r="NRC10" s="914"/>
      <c r="NRD10" s="914"/>
      <c r="NRE10" s="619"/>
      <c r="NRF10" s="619"/>
      <c r="NRG10" s="723"/>
      <c r="NRH10" s="915"/>
      <c r="NRI10" s="913"/>
      <c r="NRJ10" s="914"/>
      <c r="NRK10" s="914"/>
      <c r="NRL10" s="914"/>
      <c r="NRM10" s="619"/>
      <c r="NRN10" s="619"/>
      <c r="NRO10" s="723"/>
      <c r="NRP10" s="915"/>
      <c r="NRQ10" s="913"/>
      <c r="NRR10" s="914"/>
      <c r="NRS10" s="914"/>
      <c r="NRT10" s="914"/>
      <c r="NRU10" s="619"/>
      <c r="NRV10" s="619"/>
      <c r="NRW10" s="723"/>
      <c r="NRX10" s="915"/>
      <c r="NRY10" s="913"/>
      <c r="NRZ10" s="914"/>
      <c r="NSA10" s="914"/>
      <c r="NSB10" s="914"/>
      <c r="NSC10" s="619"/>
      <c r="NSD10" s="619"/>
      <c r="NSE10" s="723"/>
      <c r="NSF10" s="915"/>
      <c r="NSG10" s="913"/>
      <c r="NSH10" s="914"/>
      <c r="NSI10" s="914"/>
      <c r="NSJ10" s="914"/>
      <c r="NSK10" s="619"/>
      <c r="NSL10" s="619"/>
      <c r="NSM10" s="723"/>
      <c r="NSN10" s="915"/>
      <c r="NSO10" s="913"/>
      <c r="NSP10" s="914"/>
      <c r="NSQ10" s="914"/>
      <c r="NSR10" s="914"/>
      <c r="NSS10" s="619"/>
      <c r="NST10" s="619"/>
      <c r="NSU10" s="723"/>
      <c r="NSV10" s="915"/>
      <c r="NSW10" s="913"/>
      <c r="NSX10" s="914"/>
      <c r="NSY10" s="914"/>
      <c r="NSZ10" s="914"/>
      <c r="NTA10" s="619"/>
      <c r="NTB10" s="619"/>
      <c r="NTC10" s="723"/>
      <c r="NTD10" s="915"/>
      <c r="NTE10" s="913"/>
      <c r="NTF10" s="914"/>
      <c r="NTG10" s="914"/>
      <c r="NTH10" s="914"/>
      <c r="NTI10" s="619"/>
      <c r="NTJ10" s="619"/>
      <c r="NTK10" s="723"/>
      <c r="NTL10" s="915"/>
      <c r="NTM10" s="913"/>
      <c r="NTN10" s="914"/>
      <c r="NTO10" s="914"/>
      <c r="NTP10" s="914"/>
      <c r="NTQ10" s="619"/>
      <c r="NTR10" s="619"/>
      <c r="NTS10" s="723"/>
      <c r="NTT10" s="915"/>
      <c r="NTU10" s="913"/>
      <c r="NTV10" s="914"/>
      <c r="NTW10" s="914"/>
      <c r="NTX10" s="914"/>
      <c r="NTY10" s="619"/>
      <c r="NTZ10" s="619"/>
      <c r="NUA10" s="723"/>
      <c r="NUB10" s="915"/>
      <c r="NUC10" s="913"/>
      <c r="NUD10" s="914"/>
      <c r="NUE10" s="914"/>
      <c r="NUF10" s="914"/>
      <c r="NUG10" s="619"/>
      <c r="NUH10" s="619"/>
      <c r="NUI10" s="723"/>
      <c r="NUJ10" s="915"/>
      <c r="NUK10" s="913"/>
      <c r="NUL10" s="914"/>
      <c r="NUM10" s="914"/>
      <c r="NUN10" s="914"/>
      <c r="NUO10" s="619"/>
      <c r="NUP10" s="619"/>
      <c r="NUQ10" s="723"/>
      <c r="NUR10" s="915"/>
      <c r="NUS10" s="913"/>
      <c r="NUT10" s="914"/>
      <c r="NUU10" s="914"/>
      <c r="NUV10" s="914"/>
      <c r="NUW10" s="619"/>
      <c r="NUX10" s="619"/>
      <c r="NUY10" s="723"/>
      <c r="NUZ10" s="915"/>
      <c r="NVA10" s="913"/>
      <c r="NVB10" s="914"/>
      <c r="NVC10" s="914"/>
      <c r="NVD10" s="914"/>
      <c r="NVE10" s="619"/>
      <c r="NVF10" s="619"/>
      <c r="NVG10" s="723"/>
      <c r="NVH10" s="915"/>
      <c r="NVI10" s="913"/>
      <c r="NVJ10" s="914"/>
      <c r="NVK10" s="914"/>
      <c r="NVL10" s="914"/>
      <c r="NVM10" s="619"/>
      <c r="NVN10" s="619"/>
      <c r="NVO10" s="723"/>
      <c r="NVP10" s="915"/>
      <c r="NVQ10" s="913"/>
      <c r="NVR10" s="914"/>
      <c r="NVS10" s="914"/>
      <c r="NVT10" s="914"/>
      <c r="NVU10" s="619"/>
      <c r="NVV10" s="619"/>
      <c r="NVW10" s="723"/>
      <c r="NVX10" s="915"/>
      <c r="NVY10" s="913"/>
      <c r="NVZ10" s="914"/>
      <c r="NWA10" s="914"/>
      <c r="NWB10" s="914"/>
      <c r="NWC10" s="619"/>
      <c r="NWD10" s="619"/>
      <c r="NWE10" s="723"/>
      <c r="NWF10" s="915"/>
      <c r="NWG10" s="913"/>
      <c r="NWH10" s="914"/>
      <c r="NWI10" s="914"/>
      <c r="NWJ10" s="914"/>
      <c r="NWK10" s="619"/>
      <c r="NWL10" s="619"/>
      <c r="NWM10" s="723"/>
      <c r="NWN10" s="915"/>
      <c r="NWO10" s="913"/>
      <c r="NWP10" s="914"/>
      <c r="NWQ10" s="914"/>
      <c r="NWR10" s="914"/>
      <c r="NWS10" s="619"/>
      <c r="NWT10" s="619"/>
      <c r="NWU10" s="723"/>
      <c r="NWV10" s="915"/>
      <c r="NWW10" s="913"/>
      <c r="NWX10" s="914"/>
      <c r="NWY10" s="914"/>
      <c r="NWZ10" s="914"/>
      <c r="NXA10" s="619"/>
      <c r="NXB10" s="619"/>
      <c r="NXC10" s="723"/>
      <c r="NXD10" s="915"/>
      <c r="NXE10" s="913"/>
      <c r="NXF10" s="914"/>
      <c r="NXG10" s="914"/>
      <c r="NXH10" s="914"/>
      <c r="NXI10" s="619"/>
      <c r="NXJ10" s="619"/>
      <c r="NXK10" s="723"/>
      <c r="NXL10" s="915"/>
      <c r="NXM10" s="913"/>
      <c r="NXN10" s="914"/>
      <c r="NXO10" s="914"/>
      <c r="NXP10" s="914"/>
      <c r="NXQ10" s="619"/>
      <c r="NXR10" s="619"/>
      <c r="NXS10" s="723"/>
      <c r="NXT10" s="915"/>
      <c r="NXU10" s="913"/>
      <c r="NXV10" s="914"/>
      <c r="NXW10" s="914"/>
      <c r="NXX10" s="914"/>
      <c r="NXY10" s="619"/>
      <c r="NXZ10" s="619"/>
      <c r="NYA10" s="723"/>
      <c r="NYB10" s="915"/>
      <c r="NYC10" s="913"/>
      <c r="NYD10" s="914"/>
      <c r="NYE10" s="914"/>
      <c r="NYF10" s="914"/>
      <c r="NYG10" s="619"/>
      <c r="NYH10" s="619"/>
      <c r="NYI10" s="723"/>
      <c r="NYJ10" s="915"/>
      <c r="NYK10" s="913"/>
      <c r="NYL10" s="914"/>
      <c r="NYM10" s="914"/>
      <c r="NYN10" s="914"/>
      <c r="NYO10" s="619"/>
      <c r="NYP10" s="619"/>
      <c r="NYQ10" s="723"/>
      <c r="NYR10" s="915"/>
      <c r="NYS10" s="913"/>
      <c r="NYT10" s="914"/>
      <c r="NYU10" s="914"/>
      <c r="NYV10" s="914"/>
      <c r="NYW10" s="619"/>
      <c r="NYX10" s="619"/>
      <c r="NYY10" s="723"/>
      <c r="NYZ10" s="915"/>
      <c r="NZA10" s="913"/>
      <c r="NZB10" s="914"/>
      <c r="NZC10" s="914"/>
      <c r="NZD10" s="914"/>
      <c r="NZE10" s="619"/>
      <c r="NZF10" s="619"/>
      <c r="NZG10" s="723"/>
      <c r="NZH10" s="915"/>
      <c r="NZI10" s="913"/>
      <c r="NZJ10" s="914"/>
      <c r="NZK10" s="914"/>
      <c r="NZL10" s="914"/>
      <c r="NZM10" s="619"/>
      <c r="NZN10" s="619"/>
      <c r="NZO10" s="723"/>
      <c r="NZP10" s="915"/>
      <c r="NZQ10" s="913"/>
      <c r="NZR10" s="914"/>
      <c r="NZS10" s="914"/>
      <c r="NZT10" s="914"/>
      <c r="NZU10" s="619"/>
      <c r="NZV10" s="619"/>
      <c r="NZW10" s="723"/>
      <c r="NZX10" s="915"/>
      <c r="NZY10" s="913"/>
      <c r="NZZ10" s="914"/>
      <c r="OAA10" s="914"/>
      <c r="OAB10" s="914"/>
      <c r="OAC10" s="619"/>
      <c r="OAD10" s="619"/>
      <c r="OAE10" s="723"/>
      <c r="OAF10" s="915"/>
      <c r="OAG10" s="913"/>
      <c r="OAH10" s="914"/>
      <c r="OAI10" s="914"/>
      <c r="OAJ10" s="914"/>
      <c r="OAK10" s="619"/>
      <c r="OAL10" s="619"/>
      <c r="OAM10" s="723"/>
      <c r="OAN10" s="915"/>
      <c r="OAO10" s="913"/>
      <c r="OAP10" s="914"/>
      <c r="OAQ10" s="914"/>
      <c r="OAR10" s="914"/>
      <c r="OAS10" s="619"/>
      <c r="OAT10" s="619"/>
      <c r="OAU10" s="723"/>
      <c r="OAV10" s="915"/>
      <c r="OAW10" s="913"/>
      <c r="OAX10" s="914"/>
      <c r="OAY10" s="914"/>
      <c r="OAZ10" s="914"/>
      <c r="OBA10" s="619"/>
      <c r="OBB10" s="619"/>
      <c r="OBC10" s="723"/>
      <c r="OBD10" s="915"/>
      <c r="OBE10" s="913"/>
      <c r="OBF10" s="914"/>
      <c r="OBG10" s="914"/>
      <c r="OBH10" s="914"/>
      <c r="OBI10" s="619"/>
      <c r="OBJ10" s="619"/>
      <c r="OBK10" s="723"/>
      <c r="OBL10" s="915"/>
      <c r="OBM10" s="913"/>
      <c r="OBN10" s="914"/>
      <c r="OBO10" s="914"/>
      <c r="OBP10" s="914"/>
      <c r="OBQ10" s="619"/>
      <c r="OBR10" s="619"/>
      <c r="OBS10" s="723"/>
      <c r="OBT10" s="915"/>
      <c r="OBU10" s="913"/>
      <c r="OBV10" s="914"/>
      <c r="OBW10" s="914"/>
      <c r="OBX10" s="914"/>
      <c r="OBY10" s="619"/>
      <c r="OBZ10" s="619"/>
      <c r="OCA10" s="723"/>
      <c r="OCB10" s="915"/>
      <c r="OCC10" s="913"/>
      <c r="OCD10" s="914"/>
      <c r="OCE10" s="914"/>
      <c r="OCF10" s="914"/>
      <c r="OCG10" s="619"/>
      <c r="OCH10" s="619"/>
      <c r="OCI10" s="723"/>
      <c r="OCJ10" s="915"/>
      <c r="OCK10" s="913"/>
      <c r="OCL10" s="914"/>
      <c r="OCM10" s="914"/>
      <c r="OCN10" s="914"/>
      <c r="OCO10" s="619"/>
      <c r="OCP10" s="619"/>
      <c r="OCQ10" s="723"/>
      <c r="OCR10" s="915"/>
      <c r="OCS10" s="913"/>
      <c r="OCT10" s="914"/>
      <c r="OCU10" s="914"/>
      <c r="OCV10" s="914"/>
      <c r="OCW10" s="619"/>
      <c r="OCX10" s="619"/>
      <c r="OCY10" s="723"/>
      <c r="OCZ10" s="915"/>
      <c r="ODA10" s="913"/>
      <c r="ODB10" s="914"/>
      <c r="ODC10" s="914"/>
      <c r="ODD10" s="914"/>
      <c r="ODE10" s="619"/>
      <c r="ODF10" s="619"/>
      <c r="ODG10" s="723"/>
      <c r="ODH10" s="915"/>
      <c r="ODI10" s="913"/>
      <c r="ODJ10" s="914"/>
      <c r="ODK10" s="914"/>
      <c r="ODL10" s="914"/>
      <c r="ODM10" s="619"/>
      <c r="ODN10" s="619"/>
      <c r="ODO10" s="723"/>
      <c r="ODP10" s="915"/>
      <c r="ODQ10" s="913"/>
      <c r="ODR10" s="914"/>
      <c r="ODS10" s="914"/>
      <c r="ODT10" s="914"/>
      <c r="ODU10" s="619"/>
      <c r="ODV10" s="619"/>
      <c r="ODW10" s="723"/>
      <c r="ODX10" s="915"/>
      <c r="ODY10" s="913"/>
      <c r="ODZ10" s="914"/>
      <c r="OEA10" s="914"/>
      <c r="OEB10" s="914"/>
      <c r="OEC10" s="619"/>
      <c r="OED10" s="619"/>
      <c r="OEE10" s="723"/>
      <c r="OEF10" s="915"/>
      <c r="OEG10" s="913"/>
      <c r="OEH10" s="914"/>
      <c r="OEI10" s="914"/>
      <c r="OEJ10" s="914"/>
      <c r="OEK10" s="619"/>
      <c r="OEL10" s="619"/>
      <c r="OEM10" s="723"/>
      <c r="OEN10" s="915"/>
      <c r="OEO10" s="913"/>
      <c r="OEP10" s="914"/>
      <c r="OEQ10" s="914"/>
      <c r="OER10" s="914"/>
      <c r="OES10" s="619"/>
      <c r="OET10" s="619"/>
      <c r="OEU10" s="723"/>
      <c r="OEV10" s="915"/>
      <c r="OEW10" s="913"/>
      <c r="OEX10" s="914"/>
      <c r="OEY10" s="914"/>
      <c r="OEZ10" s="914"/>
      <c r="OFA10" s="619"/>
      <c r="OFB10" s="619"/>
      <c r="OFC10" s="723"/>
      <c r="OFD10" s="915"/>
      <c r="OFE10" s="913"/>
      <c r="OFF10" s="914"/>
      <c r="OFG10" s="914"/>
      <c r="OFH10" s="914"/>
      <c r="OFI10" s="619"/>
      <c r="OFJ10" s="619"/>
      <c r="OFK10" s="723"/>
      <c r="OFL10" s="915"/>
      <c r="OFM10" s="913"/>
      <c r="OFN10" s="914"/>
      <c r="OFO10" s="914"/>
      <c r="OFP10" s="914"/>
      <c r="OFQ10" s="619"/>
      <c r="OFR10" s="619"/>
      <c r="OFS10" s="723"/>
      <c r="OFT10" s="915"/>
      <c r="OFU10" s="913"/>
      <c r="OFV10" s="914"/>
      <c r="OFW10" s="914"/>
      <c r="OFX10" s="914"/>
      <c r="OFY10" s="619"/>
      <c r="OFZ10" s="619"/>
      <c r="OGA10" s="723"/>
      <c r="OGB10" s="915"/>
      <c r="OGC10" s="913"/>
      <c r="OGD10" s="914"/>
      <c r="OGE10" s="914"/>
      <c r="OGF10" s="914"/>
      <c r="OGG10" s="619"/>
      <c r="OGH10" s="619"/>
      <c r="OGI10" s="723"/>
      <c r="OGJ10" s="915"/>
      <c r="OGK10" s="913"/>
      <c r="OGL10" s="914"/>
      <c r="OGM10" s="914"/>
      <c r="OGN10" s="914"/>
      <c r="OGO10" s="619"/>
      <c r="OGP10" s="619"/>
      <c r="OGQ10" s="723"/>
      <c r="OGR10" s="915"/>
      <c r="OGS10" s="913"/>
      <c r="OGT10" s="914"/>
      <c r="OGU10" s="914"/>
      <c r="OGV10" s="914"/>
      <c r="OGW10" s="619"/>
      <c r="OGX10" s="619"/>
      <c r="OGY10" s="723"/>
      <c r="OGZ10" s="915"/>
      <c r="OHA10" s="913"/>
      <c r="OHB10" s="914"/>
      <c r="OHC10" s="914"/>
      <c r="OHD10" s="914"/>
      <c r="OHE10" s="619"/>
      <c r="OHF10" s="619"/>
      <c r="OHG10" s="723"/>
      <c r="OHH10" s="915"/>
      <c r="OHI10" s="913"/>
      <c r="OHJ10" s="914"/>
      <c r="OHK10" s="914"/>
      <c r="OHL10" s="914"/>
      <c r="OHM10" s="619"/>
      <c r="OHN10" s="619"/>
      <c r="OHO10" s="723"/>
      <c r="OHP10" s="915"/>
      <c r="OHQ10" s="913"/>
      <c r="OHR10" s="914"/>
      <c r="OHS10" s="914"/>
      <c r="OHT10" s="914"/>
      <c r="OHU10" s="619"/>
      <c r="OHV10" s="619"/>
      <c r="OHW10" s="723"/>
      <c r="OHX10" s="915"/>
      <c r="OHY10" s="913"/>
      <c r="OHZ10" s="914"/>
      <c r="OIA10" s="914"/>
      <c r="OIB10" s="914"/>
      <c r="OIC10" s="619"/>
      <c r="OID10" s="619"/>
      <c r="OIE10" s="723"/>
      <c r="OIF10" s="915"/>
      <c r="OIG10" s="913"/>
      <c r="OIH10" s="914"/>
      <c r="OII10" s="914"/>
      <c r="OIJ10" s="914"/>
      <c r="OIK10" s="619"/>
      <c r="OIL10" s="619"/>
      <c r="OIM10" s="723"/>
      <c r="OIN10" s="915"/>
      <c r="OIO10" s="913"/>
      <c r="OIP10" s="914"/>
      <c r="OIQ10" s="914"/>
      <c r="OIR10" s="914"/>
      <c r="OIS10" s="619"/>
      <c r="OIT10" s="619"/>
      <c r="OIU10" s="723"/>
      <c r="OIV10" s="915"/>
      <c r="OIW10" s="913"/>
      <c r="OIX10" s="914"/>
      <c r="OIY10" s="914"/>
      <c r="OIZ10" s="914"/>
      <c r="OJA10" s="619"/>
      <c r="OJB10" s="619"/>
      <c r="OJC10" s="723"/>
      <c r="OJD10" s="915"/>
      <c r="OJE10" s="913"/>
      <c r="OJF10" s="914"/>
      <c r="OJG10" s="914"/>
      <c r="OJH10" s="914"/>
      <c r="OJI10" s="619"/>
      <c r="OJJ10" s="619"/>
      <c r="OJK10" s="723"/>
      <c r="OJL10" s="915"/>
      <c r="OJM10" s="913"/>
      <c r="OJN10" s="914"/>
      <c r="OJO10" s="914"/>
      <c r="OJP10" s="914"/>
      <c r="OJQ10" s="619"/>
      <c r="OJR10" s="619"/>
      <c r="OJS10" s="723"/>
      <c r="OJT10" s="915"/>
      <c r="OJU10" s="913"/>
      <c r="OJV10" s="914"/>
      <c r="OJW10" s="914"/>
      <c r="OJX10" s="914"/>
      <c r="OJY10" s="619"/>
      <c r="OJZ10" s="619"/>
      <c r="OKA10" s="723"/>
      <c r="OKB10" s="915"/>
      <c r="OKC10" s="913"/>
      <c r="OKD10" s="914"/>
      <c r="OKE10" s="914"/>
      <c r="OKF10" s="914"/>
      <c r="OKG10" s="619"/>
      <c r="OKH10" s="619"/>
      <c r="OKI10" s="723"/>
      <c r="OKJ10" s="915"/>
      <c r="OKK10" s="913"/>
      <c r="OKL10" s="914"/>
      <c r="OKM10" s="914"/>
      <c r="OKN10" s="914"/>
      <c r="OKO10" s="619"/>
      <c r="OKP10" s="619"/>
      <c r="OKQ10" s="723"/>
      <c r="OKR10" s="915"/>
      <c r="OKS10" s="913"/>
      <c r="OKT10" s="914"/>
      <c r="OKU10" s="914"/>
      <c r="OKV10" s="914"/>
      <c r="OKW10" s="619"/>
      <c r="OKX10" s="619"/>
      <c r="OKY10" s="723"/>
      <c r="OKZ10" s="915"/>
      <c r="OLA10" s="913"/>
      <c r="OLB10" s="914"/>
      <c r="OLC10" s="914"/>
      <c r="OLD10" s="914"/>
      <c r="OLE10" s="619"/>
      <c r="OLF10" s="619"/>
      <c r="OLG10" s="723"/>
      <c r="OLH10" s="915"/>
      <c r="OLI10" s="913"/>
      <c r="OLJ10" s="914"/>
      <c r="OLK10" s="914"/>
      <c r="OLL10" s="914"/>
      <c r="OLM10" s="619"/>
      <c r="OLN10" s="619"/>
      <c r="OLO10" s="723"/>
      <c r="OLP10" s="915"/>
      <c r="OLQ10" s="913"/>
      <c r="OLR10" s="914"/>
      <c r="OLS10" s="914"/>
      <c r="OLT10" s="914"/>
      <c r="OLU10" s="619"/>
      <c r="OLV10" s="619"/>
      <c r="OLW10" s="723"/>
      <c r="OLX10" s="915"/>
      <c r="OLY10" s="913"/>
      <c r="OLZ10" s="914"/>
      <c r="OMA10" s="914"/>
      <c r="OMB10" s="914"/>
      <c r="OMC10" s="619"/>
      <c r="OMD10" s="619"/>
      <c r="OME10" s="723"/>
      <c r="OMF10" s="915"/>
      <c r="OMG10" s="913"/>
      <c r="OMH10" s="914"/>
      <c r="OMI10" s="914"/>
      <c r="OMJ10" s="914"/>
      <c r="OMK10" s="619"/>
      <c r="OML10" s="619"/>
      <c r="OMM10" s="723"/>
      <c r="OMN10" s="915"/>
      <c r="OMO10" s="913"/>
      <c r="OMP10" s="914"/>
      <c r="OMQ10" s="914"/>
      <c r="OMR10" s="914"/>
      <c r="OMS10" s="619"/>
      <c r="OMT10" s="619"/>
      <c r="OMU10" s="723"/>
      <c r="OMV10" s="915"/>
      <c r="OMW10" s="913"/>
      <c r="OMX10" s="914"/>
      <c r="OMY10" s="914"/>
      <c r="OMZ10" s="914"/>
      <c r="ONA10" s="619"/>
      <c r="ONB10" s="619"/>
      <c r="ONC10" s="723"/>
      <c r="OND10" s="915"/>
      <c r="ONE10" s="913"/>
      <c r="ONF10" s="914"/>
      <c r="ONG10" s="914"/>
      <c r="ONH10" s="914"/>
      <c r="ONI10" s="619"/>
      <c r="ONJ10" s="619"/>
      <c r="ONK10" s="723"/>
      <c r="ONL10" s="915"/>
      <c r="ONM10" s="913"/>
      <c r="ONN10" s="914"/>
      <c r="ONO10" s="914"/>
      <c r="ONP10" s="914"/>
      <c r="ONQ10" s="619"/>
      <c r="ONR10" s="619"/>
      <c r="ONS10" s="723"/>
      <c r="ONT10" s="915"/>
      <c r="ONU10" s="913"/>
      <c r="ONV10" s="914"/>
      <c r="ONW10" s="914"/>
      <c r="ONX10" s="914"/>
      <c r="ONY10" s="619"/>
      <c r="ONZ10" s="619"/>
      <c r="OOA10" s="723"/>
      <c r="OOB10" s="915"/>
      <c r="OOC10" s="913"/>
      <c r="OOD10" s="914"/>
      <c r="OOE10" s="914"/>
      <c r="OOF10" s="914"/>
      <c r="OOG10" s="619"/>
      <c r="OOH10" s="619"/>
      <c r="OOI10" s="723"/>
      <c r="OOJ10" s="915"/>
      <c r="OOK10" s="913"/>
      <c r="OOL10" s="914"/>
      <c r="OOM10" s="914"/>
      <c r="OON10" s="914"/>
      <c r="OOO10" s="619"/>
      <c r="OOP10" s="619"/>
      <c r="OOQ10" s="723"/>
      <c r="OOR10" s="915"/>
      <c r="OOS10" s="913"/>
      <c r="OOT10" s="914"/>
      <c r="OOU10" s="914"/>
      <c r="OOV10" s="914"/>
      <c r="OOW10" s="619"/>
      <c r="OOX10" s="619"/>
      <c r="OOY10" s="723"/>
      <c r="OOZ10" s="915"/>
      <c r="OPA10" s="913"/>
      <c r="OPB10" s="914"/>
      <c r="OPC10" s="914"/>
      <c r="OPD10" s="914"/>
      <c r="OPE10" s="619"/>
      <c r="OPF10" s="619"/>
      <c r="OPG10" s="723"/>
      <c r="OPH10" s="915"/>
      <c r="OPI10" s="913"/>
      <c r="OPJ10" s="914"/>
      <c r="OPK10" s="914"/>
      <c r="OPL10" s="914"/>
      <c r="OPM10" s="619"/>
      <c r="OPN10" s="619"/>
      <c r="OPO10" s="723"/>
      <c r="OPP10" s="915"/>
      <c r="OPQ10" s="913"/>
      <c r="OPR10" s="914"/>
      <c r="OPS10" s="914"/>
      <c r="OPT10" s="914"/>
      <c r="OPU10" s="619"/>
      <c r="OPV10" s="619"/>
      <c r="OPW10" s="723"/>
      <c r="OPX10" s="915"/>
      <c r="OPY10" s="913"/>
      <c r="OPZ10" s="914"/>
      <c r="OQA10" s="914"/>
      <c r="OQB10" s="914"/>
      <c r="OQC10" s="619"/>
      <c r="OQD10" s="619"/>
      <c r="OQE10" s="723"/>
      <c r="OQF10" s="915"/>
      <c r="OQG10" s="913"/>
      <c r="OQH10" s="914"/>
      <c r="OQI10" s="914"/>
      <c r="OQJ10" s="914"/>
      <c r="OQK10" s="619"/>
      <c r="OQL10" s="619"/>
      <c r="OQM10" s="723"/>
      <c r="OQN10" s="915"/>
      <c r="OQO10" s="913"/>
      <c r="OQP10" s="914"/>
      <c r="OQQ10" s="914"/>
      <c r="OQR10" s="914"/>
      <c r="OQS10" s="619"/>
      <c r="OQT10" s="619"/>
      <c r="OQU10" s="723"/>
      <c r="OQV10" s="915"/>
      <c r="OQW10" s="913"/>
      <c r="OQX10" s="914"/>
      <c r="OQY10" s="914"/>
      <c r="OQZ10" s="914"/>
      <c r="ORA10" s="619"/>
      <c r="ORB10" s="619"/>
      <c r="ORC10" s="723"/>
      <c r="ORD10" s="915"/>
      <c r="ORE10" s="913"/>
      <c r="ORF10" s="914"/>
      <c r="ORG10" s="914"/>
      <c r="ORH10" s="914"/>
      <c r="ORI10" s="619"/>
      <c r="ORJ10" s="619"/>
      <c r="ORK10" s="723"/>
      <c r="ORL10" s="915"/>
      <c r="ORM10" s="913"/>
      <c r="ORN10" s="914"/>
      <c r="ORO10" s="914"/>
      <c r="ORP10" s="914"/>
      <c r="ORQ10" s="619"/>
      <c r="ORR10" s="619"/>
      <c r="ORS10" s="723"/>
      <c r="ORT10" s="915"/>
      <c r="ORU10" s="913"/>
      <c r="ORV10" s="914"/>
      <c r="ORW10" s="914"/>
      <c r="ORX10" s="914"/>
      <c r="ORY10" s="619"/>
      <c r="ORZ10" s="619"/>
      <c r="OSA10" s="723"/>
      <c r="OSB10" s="915"/>
      <c r="OSC10" s="913"/>
      <c r="OSD10" s="914"/>
      <c r="OSE10" s="914"/>
      <c r="OSF10" s="914"/>
      <c r="OSG10" s="619"/>
      <c r="OSH10" s="619"/>
      <c r="OSI10" s="723"/>
      <c r="OSJ10" s="915"/>
      <c r="OSK10" s="913"/>
      <c r="OSL10" s="914"/>
      <c r="OSM10" s="914"/>
      <c r="OSN10" s="914"/>
      <c r="OSO10" s="619"/>
      <c r="OSP10" s="619"/>
      <c r="OSQ10" s="723"/>
      <c r="OSR10" s="915"/>
      <c r="OSS10" s="913"/>
      <c r="OST10" s="914"/>
      <c r="OSU10" s="914"/>
      <c r="OSV10" s="914"/>
      <c r="OSW10" s="619"/>
      <c r="OSX10" s="619"/>
      <c r="OSY10" s="723"/>
      <c r="OSZ10" s="915"/>
      <c r="OTA10" s="913"/>
      <c r="OTB10" s="914"/>
      <c r="OTC10" s="914"/>
      <c r="OTD10" s="914"/>
      <c r="OTE10" s="619"/>
      <c r="OTF10" s="619"/>
      <c r="OTG10" s="723"/>
      <c r="OTH10" s="915"/>
      <c r="OTI10" s="913"/>
      <c r="OTJ10" s="914"/>
      <c r="OTK10" s="914"/>
      <c r="OTL10" s="914"/>
      <c r="OTM10" s="619"/>
      <c r="OTN10" s="619"/>
      <c r="OTO10" s="723"/>
      <c r="OTP10" s="915"/>
      <c r="OTQ10" s="913"/>
      <c r="OTR10" s="914"/>
      <c r="OTS10" s="914"/>
      <c r="OTT10" s="914"/>
      <c r="OTU10" s="619"/>
      <c r="OTV10" s="619"/>
      <c r="OTW10" s="723"/>
      <c r="OTX10" s="915"/>
      <c r="OTY10" s="913"/>
      <c r="OTZ10" s="914"/>
      <c r="OUA10" s="914"/>
      <c r="OUB10" s="914"/>
      <c r="OUC10" s="619"/>
      <c r="OUD10" s="619"/>
      <c r="OUE10" s="723"/>
      <c r="OUF10" s="915"/>
      <c r="OUG10" s="913"/>
      <c r="OUH10" s="914"/>
      <c r="OUI10" s="914"/>
      <c r="OUJ10" s="914"/>
      <c r="OUK10" s="619"/>
      <c r="OUL10" s="619"/>
      <c r="OUM10" s="723"/>
      <c r="OUN10" s="915"/>
      <c r="OUO10" s="913"/>
      <c r="OUP10" s="914"/>
      <c r="OUQ10" s="914"/>
      <c r="OUR10" s="914"/>
      <c r="OUS10" s="619"/>
      <c r="OUT10" s="619"/>
      <c r="OUU10" s="723"/>
      <c r="OUV10" s="915"/>
      <c r="OUW10" s="913"/>
      <c r="OUX10" s="914"/>
      <c r="OUY10" s="914"/>
      <c r="OUZ10" s="914"/>
      <c r="OVA10" s="619"/>
      <c r="OVB10" s="619"/>
      <c r="OVC10" s="723"/>
      <c r="OVD10" s="915"/>
      <c r="OVE10" s="913"/>
      <c r="OVF10" s="914"/>
      <c r="OVG10" s="914"/>
      <c r="OVH10" s="914"/>
      <c r="OVI10" s="619"/>
      <c r="OVJ10" s="619"/>
      <c r="OVK10" s="723"/>
      <c r="OVL10" s="915"/>
      <c r="OVM10" s="913"/>
      <c r="OVN10" s="914"/>
      <c r="OVO10" s="914"/>
      <c r="OVP10" s="914"/>
      <c r="OVQ10" s="619"/>
      <c r="OVR10" s="619"/>
      <c r="OVS10" s="723"/>
      <c r="OVT10" s="915"/>
      <c r="OVU10" s="913"/>
      <c r="OVV10" s="914"/>
      <c r="OVW10" s="914"/>
      <c r="OVX10" s="914"/>
      <c r="OVY10" s="619"/>
      <c r="OVZ10" s="619"/>
      <c r="OWA10" s="723"/>
      <c r="OWB10" s="915"/>
      <c r="OWC10" s="913"/>
      <c r="OWD10" s="914"/>
      <c r="OWE10" s="914"/>
      <c r="OWF10" s="914"/>
      <c r="OWG10" s="619"/>
      <c r="OWH10" s="619"/>
      <c r="OWI10" s="723"/>
      <c r="OWJ10" s="915"/>
      <c r="OWK10" s="913"/>
      <c r="OWL10" s="914"/>
      <c r="OWM10" s="914"/>
      <c r="OWN10" s="914"/>
      <c r="OWO10" s="619"/>
      <c r="OWP10" s="619"/>
      <c r="OWQ10" s="723"/>
      <c r="OWR10" s="915"/>
      <c r="OWS10" s="913"/>
      <c r="OWT10" s="914"/>
      <c r="OWU10" s="914"/>
      <c r="OWV10" s="914"/>
      <c r="OWW10" s="619"/>
      <c r="OWX10" s="619"/>
      <c r="OWY10" s="723"/>
      <c r="OWZ10" s="915"/>
      <c r="OXA10" s="913"/>
      <c r="OXB10" s="914"/>
      <c r="OXC10" s="914"/>
      <c r="OXD10" s="914"/>
      <c r="OXE10" s="619"/>
      <c r="OXF10" s="619"/>
      <c r="OXG10" s="723"/>
      <c r="OXH10" s="915"/>
      <c r="OXI10" s="913"/>
      <c r="OXJ10" s="914"/>
      <c r="OXK10" s="914"/>
      <c r="OXL10" s="914"/>
      <c r="OXM10" s="619"/>
      <c r="OXN10" s="619"/>
      <c r="OXO10" s="723"/>
      <c r="OXP10" s="915"/>
      <c r="OXQ10" s="913"/>
      <c r="OXR10" s="914"/>
      <c r="OXS10" s="914"/>
      <c r="OXT10" s="914"/>
      <c r="OXU10" s="619"/>
      <c r="OXV10" s="619"/>
      <c r="OXW10" s="723"/>
      <c r="OXX10" s="915"/>
      <c r="OXY10" s="913"/>
      <c r="OXZ10" s="914"/>
      <c r="OYA10" s="914"/>
      <c r="OYB10" s="914"/>
      <c r="OYC10" s="619"/>
      <c r="OYD10" s="619"/>
      <c r="OYE10" s="723"/>
      <c r="OYF10" s="915"/>
      <c r="OYG10" s="913"/>
      <c r="OYH10" s="914"/>
      <c r="OYI10" s="914"/>
      <c r="OYJ10" s="914"/>
      <c r="OYK10" s="619"/>
      <c r="OYL10" s="619"/>
      <c r="OYM10" s="723"/>
      <c r="OYN10" s="915"/>
      <c r="OYO10" s="913"/>
      <c r="OYP10" s="914"/>
      <c r="OYQ10" s="914"/>
      <c r="OYR10" s="914"/>
      <c r="OYS10" s="619"/>
      <c r="OYT10" s="619"/>
      <c r="OYU10" s="723"/>
      <c r="OYV10" s="915"/>
      <c r="OYW10" s="913"/>
      <c r="OYX10" s="914"/>
      <c r="OYY10" s="914"/>
      <c r="OYZ10" s="914"/>
      <c r="OZA10" s="619"/>
      <c r="OZB10" s="619"/>
      <c r="OZC10" s="723"/>
      <c r="OZD10" s="915"/>
      <c r="OZE10" s="913"/>
      <c r="OZF10" s="914"/>
      <c r="OZG10" s="914"/>
      <c r="OZH10" s="914"/>
      <c r="OZI10" s="619"/>
      <c r="OZJ10" s="619"/>
      <c r="OZK10" s="723"/>
      <c r="OZL10" s="915"/>
      <c r="OZM10" s="913"/>
      <c r="OZN10" s="914"/>
      <c r="OZO10" s="914"/>
      <c r="OZP10" s="914"/>
      <c r="OZQ10" s="619"/>
      <c r="OZR10" s="619"/>
      <c r="OZS10" s="723"/>
      <c r="OZT10" s="915"/>
      <c r="OZU10" s="913"/>
      <c r="OZV10" s="914"/>
      <c r="OZW10" s="914"/>
      <c r="OZX10" s="914"/>
      <c r="OZY10" s="619"/>
      <c r="OZZ10" s="619"/>
      <c r="PAA10" s="723"/>
      <c r="PAB10" s="915"/>
      <c r="PAC10" s="913"/>
      <c r="PAD10" s="914"/>
      <c r="PAE10" s="914"/>
      <c r="PAF10" s="914"/>
      <c r="PAG10" s="619"/>
      <c r="PAH10" s="619"/>
      <c r="PAI10" s="723"/>
      <c r="PAJ10" s="915"/>
      <c r="PAK10" s="913"/>
      <c r="PAL10" s="914"/>
      <c r="PAM10" s="914"/>
      <c r="PAN10" s="914"/>
      <c r="PAO10" s="619"/>
      <c r="PAP10" s="619"/>
      <c r="PAQ10" s="723"/>
      <c r="PAR10" s="915"/>
      <c r="PAS10" s="913"/>
      <c r="PAT10" s="914"/>
      <c r="PAU10" s="914"/>
      <c r="PAV10" s="914"/>
      <c r="PAW10" s="619"/>
      <c r="PAX10" s="619"/>
      <c r="PAY10" s="723"/>
      <c r="PAZ10" s="915"/>
      <c r="PBA10" s="913"/>
      <c r="PBB10" s="914"/>
      <c r="PBC10" s="914"/>
      <c r="PBD10" s="914"/>
      <c r="PBE10" s="619"/>
      <c r="PBF10" s="619"/>
      <c r="PBG10" s="723"/>
      <c r="PBH10" s="915"/>
      <c r="PBI10" s="913"/>
      <c r="PBJ10" s="914"/>
      <c r="PBK10" s="914"/>
      <c r="PBL10" s="914"/>
      <c r="PBM10" s="619"/>
      <c r="PBN10" s="619"/>
      <c r="PBO10" s="723"/>
      <c r="PBP10" s="915"/>
      <c r="PBQ10" s="913"/>
      <c r="PBR10" s="914"/>
      <c r="PBS10" s="914"/>
      <c r="PBT10" s="914"/>
      <c r="PBU10" s="619"/>
      <c r="PBV10" s="619"/>
      <c r="PBW10" s="723"/>
      <c r="PBX10" s="915"/>
      <c r="PBY10" s="913"/>
      <c r="PBZ10" s="914"/>
      <c r="PCA10" s="914"/>
      <c r="PCB10" s="914"/>
      <c r="PCC10" s="619"/>
      <c r="PCD10" s="619"/>
      <c r="PCE10" s="723"/>
      <c r="PCF10" s="915"/>
      <c r="PCG10" s="913"/>
      <c r="PCH10" s="914"/>
      <c r="PCI10" s="914"/>
      <c r="PCJ10" s="914"/>
      <c r="PCK10" s="619"/>
      <c r="PCL10" s="619"/>
      <c r="PCM10" s="723"/>
      <c r="PCN10" s="915"/>
      <c r="PCO10" s="913"/>
      <c r="PCP10" s="914"/>
      <c r="PCQ10" s="914"/>
      <c r="PCR10" s="914"/>
      <c r="PCS10" s="619"/>
      <c r="PCT10" s="619"/>
      <c r="PCU10" s="723"/>
      <c r="PCV10" s="915"/>
      <c r="PCW10" s="913"/>
      <c r="PCX10" s="914"/>
      <c r="PCY10" s="914"/>
      <c r="PCZ10" s="914"/>
      <c r="PDA10" s="619"/>
      <c r="PDB10" s="619"/>
      <c r="PDC10" s="723"/>
      <c r="PDD10" s="915"/>
      <c r="PDE10" s="913"/>
      <c r="PDF10" s="914"/>
      <c r="PDG10" s="914"/>
      <c r="PDH10" s="914"/>
      <c r="PDI10" s="619"/>
      <c r="PDJ10" s="619"/>
      <c r="PDK10" s="723"/>
      <c r="PDL10" s="915"/>
      <c r="PDM10" s="913"/>
      <c r="PDN10" s="914"/>
      <c r="PDO10" s="914"/>
      <c r="PDP10" s="914"/>
      <c r="PDQ10" s="619"/>
      <c r="PDR10" s="619"/>
      <c r="PDS10" s="723"/>
      <c r="PDT10" s="915"/>
      <c r="PDU10" s="913"/>
      <c r="PDV10" s="914"/>
      <c r="PDW10" s="914"/>
      <c r="PDX10" s="914"/>
      <c r="PDY10" s="619"/>
      <c r="PDZ10" s="619"/>
      <c r="PEA10" s="723"/>
      <c r="PEB10" s="915"/>
      <c r="PEC10" s="913"/>
      <c r="PED10" s="914"/>
      <c r="PEE10" s="914"/>
      <c r="PEF10" s="914"/>
      <c r="PEG10" s="619"/>
      <c r="PEH10" s="619"/>
      <c r="PEI10" s="723"/>
      <c r="PEJ10" s="915"/>
      <c r="PEK10" s="913"/>
      <c r="PEL10" s="914"/>
      <c r="PEM10" s="914"/>
      <c r="PEN10" s="914"/>
      <c r="PEO10" s="619"/>
      <c r="PEP10" s="619"/>
      <c r="PEQ10" s="723"/>
      <c r="PER10" s="915"/>
      <c r="PES10" s="913"/>
      <c r="PET10" s="914"/>
      <c r="PEU10" s="914"/>
      <c r="PEV10" s="914"/>
      <c r="PEW10" s="619"/>
      <c r="PEX10" s="619"/>
      <c r="PEY10" s="723"/>
      <c r="PEZ10" s="915"/>
      <c r="PFA10" s="913"/>
      <c r="PFB10" s="914"/>
      <c r="PFC10" s="914"/>
      <c r="PFD10" s="914"/>
      <c r="PFE10" s="619"/>
      <c r="PFF10" s="619"/>
      <c r="PFG10" s="723"/>
      <c r="PFH10" s="915"/>
      <c r="PFI10" s="913"/>
      <c r="PFJ10" s="914"/>
      <c r="PFK10" s="914"/>
      <c r="PFL10" s="914"/>
      <c r="PFM10" s="619"/>
      <c r="PFN10" s="619"/>
      <c r="PFO10" s="723"/>
      <c r="PFP10" s="915"/>
      <c r="PFQ10" s="913"/>
      <c r="PFR10" s="914"/>
      <c r="PFS10" s="914"/>
      <c r="PFT10" s="914"/>
      <c r="PFU10" s="619"/>
      <c r="PFV10" s="619"/>
      <c r="PFW10" s="723"/>
      <c r="PFX10" s="915"/>
      <c r="PFY10" s="913"/>
      <c r="PFZ10" s="914"/>
      <c r="PGA10" s="914"/>
      <c r="PGB10" s="914"/>
      <c r="PGC10" s="619"/>
      <c r="PGD10" s="619"/>
      <c r="PGE10" s="723"/>
      <c r="PGF10" s="915"/>
      <c r="PGG10" s="913"/>
      <c r="PGH10" s="914"/>
      <c r="PGI10" s="914"/>
      <c r="PGJ10" s="914"/>
      <c r="PGK10" s="619"/>
      <c r="PGL10" s="619"/>
      <c r="PGM10" s="723"/>
      <c r="PGN10" s="915"/>
      <c r="PGO10" s="913"/>
      <c r="PGP10" s="914"/>
      <c r="PGQ10" s="914"/>
      <c r="PGR10" s="914"/>
      <c r="PGS10" s="619"/>
      <c r="PGT10" s="619"/>
      <c r="PGU10" s="723"/>
      <c r="PGV10" s="915"/>
      <c r="PGW10" s="913"/>
      <c r="PGX10" s="914"/>
      <c r="PGY10" s="914"/>
      <c r="PGZ10" s="914"/>
      <c r="PHA10" s="619"/>
      <c r="PHB10" s="619"/>
      <c r="PHC10" s="723"/>
      <c r="PHD10" s="915"/>
      <c r="PHE10" s="913"/>
      <c r="PHF10" s="914"/>
      <c r="PHG10" s="914"/>
      <c r="PHH10" s="914"/>
      <c r="PHI10" s="619"/>
      <c r="PHJ10" s="619"/>
      <c r="PHK10" s="723"/>
      <c r="PHL10" s="915"/>
      <c r="PHM10" s="913"/>
      <c r="PHN10" s="914"/>
      <c r="PHO10" s="914"/>
      <c r="PHP10" s="914"/>
      <c r="PHQ10" s="619"/>
      <c r="PHR10" s="619"/>
      <c r="PHS10" s="723"/>
      <c r="PHT10" s="915"/>
      <c r="PHU10" s="913"/>
      <c r="PHV10" s="914"/>
      <c r="PHW10" s="914"/>
      <c r="PHX10" s="914"/>
      <c r="PHY10" s="619"/>
      <c r="PHZ10" s="619"/>
      <c r="PIA10" s="723"/>
      <c r="PIB10" s="915"/>
      <c r="PIC10" s="913"/>
      <c r="PID10" s="914"/>
      <c r="PIE10" s="914"/>
      <c r="PIF10" s="914"/>
      <c r="PIG10" s="619"/>
      <c r="PIH10" s="619"/>
      <c r="PII10" s="723"/>
      <c r="PIJ10" s="915"/>
      <c r="PIK10" s="913"/>
      <c r="PIL10" s="914"/>
      <c r="PIM10" s="914"/>
      <c r="PIN10" s="914"/>
      <c r="PIO10" s="619"/>
      <c r="PIP10" s="619"/>
      <c r="PIQ10" s="723"/>
      <c r="PIR10" s="915"/>
      <c r="PIS10" s="913"/>
      <c r="PIT10" s="914"/>
      <c r="PIU10" s="914"/>
      <c r="PIV10" s="914"/>
      <c r="PIW10" s="619"/>
      <c r="PIX10" s="619"/>
      <c r="PIY10" s="723"/>
      <c r="PIZ10" s="915"/>
      <c r="PJA10" s="913"/>
      <c r="PJB10" s="914"/>
      <c r="PJC10" s="914"/>
      <c r="PJD10" s="914"/>
      <c r="PJE10" s="619"/>
      <c r="PJF10" s="619"/>
      <c r="PJG10" s="723"/>
      <c r="PJH10" s="915"/>
      <c r="PJI10" s="913"/>
      <c r="PJJ10" s="914"/>
      <c r="PJK10" s="914"/>
      <c r="PJL10" s="914"/>
      <c r="PJM10" s="619"/>
      <c r="PJN10" s="619"/>
      <c r="PJO10" s="723"/>
      <c r="PJP10" s="915"/>
      <c r="PJQ10" s="913"/>
      <c r="PJR10" s="914"/>
      <c r="PJS10" s="914"/>
      <c r="PJT10" s="914"/>
      <c r="PJU10" s="619"/>
      <c r="PJV10" s="619"/>
      <c r="PJW10" s="723"/>
      <c r="PJX10" s="915"/>
      <c r="PJY10" s="913"/>
      <c r="PJZ10" s="914"/>
      <c r="PKA10" s="914"/>
      <c r="PKB10" s="914"/>
      <c r="PKC10" s="619"/>
      <c r="PKD10" s="619"/>
      <c r="PKE10" s="723"/>
      <c r="PKF10" s="915"/>
      <c r="PKG10" s="913"/>
      <c r="PKH10" s="914"/>
      <c r="PKI10" s="914"/>
      <c r="PKJ10" s="914"/>
      <c r="PKK10" s="619"/>
      <c r="PKL10" s="619"/>
      <c r="PKM10" s="723"/>
      <c r="PKN10" s="915"/>
      <c r="PKO10" s="913"/>
      <c r="PKP10" s="914"/>
      <c r="PKQ10" s="914"/>
      <c r="PKR10" s="914"/>
      <c r="PKS10" s="619"/>
      <c r="PKT10" s="619"/>
      <c r="PKU10" s="723"/>
      <c r="PKV10" s="915"/>
      <c r="PKW10" s="913"/>
      <c r="PKX10" s="914"/>
      <c r="PKY10" s="914"/>
      <c r="PKZ10" s="914"/>
      <c r="PLA10" s="619"/>
      <c r="PLB10" s="619"/>
      <c r="PLC10" s="723"/>
      <c r="PLD10" s="915"/>
      <c r="PLE10" s="913"/>
      <c r="PLF10" s="914"/>
      <c r="PLG10" s="914"/>
      <c r="PLH10" s="914"/>
      <c r="PLI10" s="619"/>
      <c r="PLJ10" s="619"/>
      <c r="PLK10" s="723"/>
      <c r="PLL10" s="915"/>
      <c r="PLM10" s="913"/>
      <c r="PLN10" s="914"/>
      <c r="PLO10" s="914"/>
      <c r="PLP10" s="914"/>
      <c r="PLQ10" s="619"/>
      <c r="PLR10" s="619"/>
      <c r="PLS10" s="723"/>
      <c r="PLT10" s="915"/>
      <c r="PLU10" s="913"/>
      <c r="PLV10" s="914"/>
      <c r="PLW10" s="914"/>
      <c r="PLX10" s="914"/>
      <c r="PLY10" s="619"/>
      <c r="PLZ10" s="619"/>
      <c r="PMA10" s="723"/>
      <c r="PMB10" s="915"/>
      <c r="PMC10" s="913"/>
      <c r="PMD10" s="914"/>
      <c r="PME10" s="914"/>
      <c r="PMF10" s="914"/>
      <c r="PMG10" s="619"/>
      <c r="PMH10" s="619"/>
      <c r="PMI10" s="723"/>
      <c r="PMJ10" s="915"/>
      <c r="PMK10" s="913"/>
      <c r="PML10" s="914"/>
      <c r="PMM10" s="914"/>
      <c r="PMN10" s="914"/>
      <c r="PMO10" s="619"/>
      <c r="PMP10" s="619"/>
      <c r="PMQ10" s="723"/>
      <c r="PMR10" s="915"/>
      <c r="PMS10" s="913"/>
      <c r="PMT10" s="914"/>
      <c r="PMU10" s="914"/>
      <c r="PMV10" s="914"/>
      <c r="PMW10" s="619"/>
      <c r="PMX10" s="619"/>
      <c r="PMY10" s="723"/>
      <c r="PMZ10" s="915"/>
      <c r="PNA10" s="913"/>
      <c r="PNB10" s="914"/>
      <c r="PNC10" s="914"/>
      <c r="PND10" s="914"/>
      <c r="PNE10" s="619"/>
      <c r="PNF10" s="619"/>
      <c r="PNG10" s="723"/>
      <c r="PNH10" s="915"/>
      <c r="PNI10" s="913"/>
      <c r="PNJ10" s="914"/>
      <c r="PNK10" s="914"/>
      <c r="PNL10" s="914"/>
      <c r="PNM10" s="619"/>
      <c r="PNN10" s="619"/>
      <c r="PNO10" s="723"/>
      <c r="PNP10" s="915"/>
      <c r="PNQ10" s="913"/>
      <c r="PNR10" s="914"/>
      <c r="PNS10" s="914"/>
      <c r="PNT10" s="914"/>
      <c r="PNU10" s="619"/>
      <c r="PNV10" s="619"/>
      <c r="PNW10" s="723"/>
      <c r="PNX10" s="915"/>
      <c r="PNY10" s="913"/>
      <c r="PNZ10" s="914"/>
      <c r="POA10" s="914"/>
      <c r="POB10" s="914"/>
      <c r="POC10" s="619"/>
      <c r="POD10" s="619"/>
      <c r="POE10" s="723"/>
      <c r="POF10" s="915"/>
      <c r="POG10" s="913"/>
      <c r="POH10" s="914"/>
      <c r="POI10" s="914"/>
      <c r="POJ10" s="914"/>
      <c r="POK10" s="619"/>
      <c r="POL10" s="619"/>
      <c r="POM10" s="723"/>
      <c r="PON10" s="915"/>
      <c r="POO10" s="913"/>
      <c r="POP10" s="914"/>
      <c r="POQ10" s="914"/>
      <c r="POR10" s="914"/>
      <c r="POS10" s="619"/>
      <c r="POT10" s="619"/>
      <c r="POU10" s="723"/>
      <c r="POV10" s="915"/>
      <c r="POW10" s="913"/>
      <c r="POX10" s="914"/>
      <c r="POY10" s="914"/>
      <c r="POZ10" s="914"/>
      <c r="PPA10" s="619"/>
      <c r="PPB10" s="619"/>
      <c r="PPC10" s="723"/>
      <c r="PPD10" s="915"/>
      <c r="PPE10" s="913"/>
      <c r="PPF10" s="914"/>
      <c r="PPG10" s="914"/>
      <c r="PPH10" s="914"/>
      <c r="PPI10" s="619"/>
      <c r="PPJ10" s="619"/>
      <c r="PPK10" s="723"/>
      <c r="PPL10" s="915"/>
      <c r="PPM10" s="913"/>
      <c r="PPN10" s="914"/>
      <c r="PPO10" s="914"/>
      <c r="PPP10" s="914"/>
      <c r="PPQ10" s="619"/>
      <c r="PPR10" s="619"/>
      <c r="PPS10" s="723"/>
      <c r="PPT10" s="915"/>
      <c r="PPU10" s="913"/>
      <c r="PPV10" s="914"/>
      <c r="PPW10" s="914"/>
      <c r="PPX10" s="914"/>
      <c r="PPY10" s="619"/>
      <c r="PPZ10" s="619"/>
      <c r="PQA10" s="723"/>
      <c r="PQB10" s="915"/>
      <c r="PQC10" s="913"/>
      <c r="PQD10" s="914"/>
      <c r="PQE10" s="914"/>
      <c r="PQF10" s="914"/>
      <c r="PQG10" s="619"/>
      <c r="PQH10" s="619"/>
      <c r="PQI10" s="723"/>
      <c r="PQJ10" s="915"/>
      <c r="PQK10" s="913"/>
      <c r="PQL10" s="914"/>
      <c r="PQM10" s="914"/>
      <c r="PQN10" s="914"/>
      <c r="PQO10" s="619"/>
      <c r="PQP10" s="619"/>
      <c r="PQQ10" s="723"/>
      <c r="PQR10" s="915"/>
      <c r="PQS10" s="913"/>
      <c r="PQT10" s="914"/>
      <c r="PQU10" s="914"/>
      <c r="PQV10" s="914"/>
      <c r="PQW10" s="619"/>
      <c r="PQX10" s="619"/>
      <c r="PQY10" s="723"/>
      <c r="PQZ10" s="915"/>
      <c r="PRA10" s="913"/>
      <c r="PRB10" s="914"/>
      <c r="PRC10" s="914"/>
      <c r="PRD10" s="914"/>
      <c r="PRE10" s="619"/>
      <c r="PRF10" s="619"/>
      <c r="PRG10" s="723"/>
      <c r="PRH10" s="915"/>
      <c r="PRI10" s="913"/>
      <c r="PRJ10" s="914"/>
      <c r="PRK10" s="914"/>
      <c r="PRL10" s="914"/>
      <c r="PRM10" s="619"/>
      <c r="PRN10" s="619"/>
      <c r="PRO10" s="723"/>
      <c r="PRP10" s="915"/>
      <c r="PRQ10" s="913"/>
      <c r="PRR10" s="914"/>
      <c r="PRS10" s="914"/>
      <c r="PRT10" s="914"/>
      <c r="PRU10" s="619"/>
      <c r="PRV10" s="619"/>
      <c r="PRW10" s="723"/>
      <c r="PRX10" s="915"/>
      <c r="PRY10" s="913"/>
      <c r="PRZ10" s="914"/>
      <c r="PSA10" s="914"/>
      <c r="PSB10" s="914"/>
      <c r="PSC10" s="619"/>
      <c r="PSD10" s="619"/>
      <c r="PSE10" s="723"/>
      <c r="PSF10" s="915"/>
      <c r="PSG10" s="913"/>
      <c r="PSH10" s="914"/>
      <c r="PSI10" s="914"/>
      <c r="PSJ10" s="914"/>
      <c r="PSK10" s="619"/>
      <c r="PSL10" s="619"/>
      <c r="PSM10" s="723"/>
      <c r="PSN10" s="915"/>
      <c r="PSO10" s="913"/>
      <c r="PSP10" s="914"/>
      <c r="PSQ10" s="914"/>
      <c r="PSR10" s="914"/>
      <c r="PSS10" s="619"/>
      <c r="PST10" s="619"/>
      <c r="PSU10" s="723"/>
      <c r="PSV10" s="915"/>
      <c r="PSW10" s="913"/>
      <c r="PSX10" s="914"/>
      <c r="PSY10" s="914"/>
      <c r="PSZ10" s="914"/>
      <c r="PTA10" s="619"/>
      <c r="PTB10" s="619"/>
      <c r="PTC10" s="723"/>
      <c r="PTD10" s="915"/>
      <c r="PTE10" s="913"/>
      <c r="PTF10" s="914"/>
      <c r="PTG10" s="914"/>
      <c r="PTH10" s="914"/>
      <c r="PTI10" s="619"/>
      <c r="PTJ10" s="619"/>
      <c r="PTK10" s="723"/>
      <c r="PTL10" s="915"/>
      <c r="PTM10" s="913"/>
      <c r="PTN10" s="914"/>
      <c r="PTO10" s="914"/>
      <c r="PTP10" s="914"/>
      <c r="PTQ10" s="619"/>
      <c r="PTR10" s="619"/>
      <c r="PTS10" s="723"/>
      <c r="PTT10" s="915"/>
      <c r="PTU10" s="913"/>
      <c r="PTV10" s="914"/>
      <c r="PTW10" s="914"/>
      <c r="PTX10" s="914"/>
      <c r="PTY10" s="619"/>
      <c r="PTZ10" s="619"/>
      <c r="PUA10" s="723"/>
      <c r="PUB10" s="915"/>
      <c r="PUC10" s="913"/>
      <c r="PUD10" s="914"/>
      <c r="PUE10" s="914"/>
      <c r="PUF10" s="914"/>
      <c r="PUG10" s="619"/>
      <c r="PUH10" s="619"/>
      <c r="PUI10" s="723"/>
      <c r="PUJ10" s="915"/>
      <c r="PUK10" s="913"/>
      <c r="PUL10" s="914"/>
      <c r="PUM10" s="914"/>
      <c r="PUN10" s="914"/>
      <c r="PUO10" s="619"/>
      <c r="PUP10" s="619"/>
      <c r="PUQ10" s="723"/>
      <c r="PUR10" s="915"/>
      <c r="PUS10" s="913"/>
      <c r="PUT10" s="914"/>
      <c r="PUU10" s="914"/>
      <c r="PUV10" s="914"/>
      <c r="PUW10" s="619"/>
      <c r="PUX10" s="619"/>
      <c r="PUY10" s="723"/>
      <c r="PUZ10" s="915"/>
      <c r="PVA10" s="913"/>
      <c r="PVB10" s="914"/>
      <c r="PVC10" s="914"/>
      <c r="PVD10" s="914"/>
      <c r="PVE10" s="619"/>
      <c r="PVF10" s="619"/>
      <c r="PVG10" s="723"/>
      <c r="PVH10" s="915"/>
      <c r="PVI10" s="913"/>
      <c r="PVJ10" s="914"/>
      <c r="PVK10" s="914"/>
      <c r="PVL10" s="914"/>
      <c r="PVM10" s="619"/>
      <c r="PVN10" s="619"/>
      <c r="PVO10" s="723"/>
      <c r="PVP10" s="915"/>
      <c r="PVQ10" s="913"/>
      <c r="PVR10" s="914"/>
      <c r="PVS10" s="914"/>
      <c r="PVT10" s="914"/>
      <c r="PVU10" s="619"/>
      <c r="PVV10" s="619"/>
      <c r="PVW10" s="723"/>
      <c r="PVX10" s="915"/>
      <c r="PVY10" s="913"/>
      <c r="PVZ10" s="914"/>
      <c r="PWA10" s="914"/>
      <c r="PWB10" s="914"/>
      <c r="PWC10" s="619"/>
      <c r="PWD10" s="619"/>
      <c r="PWE10" s="723"/>
      <c r="PWF10" s="915"/>
      <c r="PWG10" s="913"/>
      <c r="PWH10" s="914"/>
      <c r="PWI10" s="914"/>
      <c r="PWJ10" s="914"/>
      <c r="PWK10" s="619"/>
      <c r="PWL10" s="619"/>
      <c r="PWM10" s="723"/>
      <c r="PWN10" s="915"/>
      <c r="PWO10" s="913"/>
      <c r="PWP10" s="914"/>
      <c r="PWQ10" s="914"/>
      <c r="PWR10" s="914"/>
      <c r="PWS10" s="619"/>
      <c r="PWT10" s="619"/>
      <c r="PWU10" s="723"/>
      <c r="PWV10" s="915"/>
      <c r="PWW10" s="913"/>
      <c r="PWX10" s="914"/>
      <c r="PWY10" s="914"/>
      <c r="PWZ10" s="914"/>
      <c r="PXA10" s="619"/>
      <c r="PXB10" s="619"/>
      <c r="PXC10" s="723"/>
      <c r="PXD10" s="915"/>
      <c r="PXE10" s="913"/>
      <c r="PXF10" s="914"/>
      <c r="PXG10" s="914"/>
      <c r="PXH10" s="914"/>
      <c r="PXI10" s="619"/>
      <c r="PXJ10" s="619"/>
      <c r="PXK10" s="723"/>
      <c r="PXL10" s="915"/>
      <c r="PXM10" s="913"/>
      <c r="PXN10" s="914"/>
      <c r="PXO10" s="914"/>
      <c r="PXP10" s="914"/>
      <c r="PXQ10" s="619"/>
      <c r="PXR10" s="619"/>
      <c r="PXS10" s="723"/>
      <c r="PXT10" s="915"/>
      <c r="PXU10" s="913"/>
      <c r="PXV10" s="914"/>
      <c r="PXW10" s="914"/>
      <c r="PXX10" s="914"/>
      <c r="PXY10" s="619"/>
      <c r="PXZ10" s="619"/>
      <c r="PYA10" s="723"/>
      <c r="PYB10" s="915"/>
      <c r="PYC10" s="913"/>
      <c r="PYD10" s="914"/>
      <c r="PYE10" s="914"/>
      <c r="PYF10" s="914"/>
      <c r="PYG10" s="619"/>
      <c r="PYH10" s="619"/>
      <c r="PYI10" s="723"/>
      <c r="PYJ10" s="915"/>
      <c r="PYK10" s="913"/>
      <c r="PYL10" s="914"/>
      <c r="PYM10" s="914"/>
      <c r="PYN10" s="914"/>
      <c r="PYO10" s="619"/>
      <c r="PYP10" s="619"/>
      <c r="PYQ10" s="723"/>
      <c r="PYR10" s="915"/>
      <c r="PYS10" s="913"/>
      <c r="PYT10" s="914"/>
      <c r="PYU10" s="914"/>
      <c r="PYV10" s="914"/>
      <c r="PYW10" s="619"/>
      <c r="PYX10" s="619"/>
      <c r="PYY10" s="723"/>
      <c r="PYZ10" s="915"/>
      <c r="PZA10" s="913"/>
      <c r="PZB10" s="914"/>
      <c r="PZC10" s="914"/>
      <c r="PZD10" s="914"/>
      <c r="PZE10" s="619"/>
      <c r="PZF10" s="619"/>
      <c r="PZG10" s="723"/>
      <c r="PZH10" s="915"/>
      <c r="PZI10" s="913"/>
      <c r="PZJ10" s="914"/>
      <c r="PZK10" s="914"/>
      <c r="PZL10" s="914"/>
      <c r="PZM10" s="619"/>
      <c r="PZN10" s="619"/>
      <c r="PZO10" s="723"/>
      <c r="PZP10" s="915"/>
      <c r="PZQ10" s="913"/>
      <c r="PZR10" s="914"/>
      <c r="PZS10" s="914"/>
      <c r="PZT10" s="914"/>
      <c r="PZU10" s="619"/>
      <c r="PZV10" s="619"/>
      <c r="PZW10" s="723"/>
      <c r="PZX10" s="915"/>
      <c r="PZY10" s="913"/>
      <c r="PZZ10" s="914"/>
      <c r="QAA10" s="914"/>
      <c r="QAB10" s="914"/>
      <c r="QAC10" s="619"/>
      <c r="QAD10" s="619"/>
      <c r="QAE10" s="723"/>
      <c r="QAF10" s="915"/>
      <c r="QAG10" s="913"/>
      <c r="QAH10" s="914"/>
      <c r="QAI10" s="914"/>
      <c r="QAJ10" s="914"/>
      <c r="QAK10" s="619"/>
      <c r="QAL10" s="619"/>
      <c r="QAM10" s="723"/>
      <c r="QAN10" s="915"/>
      <c r="QAO10" s="913"/>
      <c r="QAP10" s="914"/>
      <c r="QAQ10" s="914"/>
      <c r="QAR10" s="914"/>
      <c r="QAS10" s="619"/>
      <c r="QAT10" s="619"/>
      <c r="QAU10" s="723"/>
      <c r="QAV10" s="915"/>
      <c r="QAW10" s="913"/>
      <c r="QAX10" s="914"/>
      <c r="QAY10" s="914"/>
      <c r="QAZ10" s="914"/>
      <c r="QBA10" s="619"/>
      <c r="QBB10" s="619"/>
      <c r="QBC10" s="723"/>
      <c r="QBD10" s="915"/>
      <c r="QBE10" s="913"/>
      <c r="QBF10" s="914"/>
      <c r="QBG10" s="914"/>
      <c r="QBH10" s="914"/>
      <c r="QBI10" s="619"/>
      <c r="QBJ10" s="619"/>
      <c r="QBK10" s="723"/>
      <c r="QBL10" s="915"/>
      <c r="QBM10" s="913"/>
      <c r="QBN10" s="914"/>
      <c r="QBO10" s="914"/>
      <c r="QBP10" s="914"/>
      <c r="QBQ10" s="619"/>
      <c r="QBR10" s="619"/>
      <c r="QBS10" s="723"/>
      <c r="QBT10" s="915"/>
      <c r="QBU10" s="913"/>
      <c r="QBV10" s="914"/>
      <c r="QBW10" s="914"/>
      <c r="QBX10" s="914"/>
      <c r="QBY10" s="619"/>
      <c r="QBZ10" s="619"/>
      <c r="QCA10" s="723"/>
      <c r="QCB10" s="915"/>
      <c r="QCC10" s="913"/>
      <c r="QCD10" s="914"/>
      <c r="QCE10" s="914"/>
      <c r="QCF10" s="914"/>
      <c r="QCG10" s="619"/>
      <c r="QCH10" s="619"/>
      <c r="QCI10" s="723"/>
      <c r="QCJ10" s="915"/>
      <c r="QCK10" s="913"/>
      <c r="QCL10" s="914"/>
      <c r="QCM10" s="914"/>
      <c r="QCN10" s="914"/>
      <c r="QCO10" s="619"/>
      <c r="QCP10" s="619"/>
      <c r="QCQ10" s="723"/>
      <c r="QCR10" s="915"/>
      <c r="QCS10" s="913"/>
      <c r="QCT10" s="914"/>
      <c r="QCU10" s="914"/>
      <c r="QCV10" s="914"/>
      <c r="QCW10" s="619"/>
      <c r="QCX10" s="619"/>
      <c r="QCY10" s="723"/>
      <c r="QCZ10" s="915"/>
      <c r="QDA10" s="913"/>
      <c r="QDB10" s="914"/>
      <c r="QDC10" s="914"/>
      <c r="QDD10" s="914"/>
      <c r="QDE10" s="619"/>
      <c r="QDF10" s="619"/>
      <c r="QDG10" s="723"/>
      <c r="QDH10" s="915"/>
      <c r="QDI10" s="913"/>
      <c r="QDJ10" s="914"/>
      <c r="QDK10" s="914"/>
      <c r="QDL10" s="914"/>
      <c r="QDM10" s="619"/>
      <c r="QDN10" s="619"/>
      <c r="QDO10" s="723"/>
      <c r="QDP10" s="915"/>
      <c r="QDQ10" s="913"/>
      <c r="QDR10" s="914"/>
      <c r="QDS10" s="914"/>
      <c r="QDT10" s="914"/>
      <c r="QDU10" s="619"/>
      <c r="QDV10" s="619"/>
      <c r="QDW10" s="723"/>
      <c r="QDX10" s="915"/>
      <c r="QDY10" s="913"/>
      <c r="QDZ10" s="914"/>
      <c r="QEA10" s="914"/>
      <c r="QEB10" s="914"/>
      <c r="QEC10" s="619"/>
      <c r="QED10" s="619"/>
      <c r="QEE10" s="723"/>
      <c r="QEF10" s="915"/>
      <c r="QEG10" s="913"/>
      <c r="QEH10" s="914"/>
      <c r="QEI10" s="914"/>
      <c r="QEJ10" s="914"/>
      <c r="QEK10" s="619"/>
      <c r="QEL10" s="619"/>
      <c r="QEM10" s="723"/>
      <c r="QEN10" s="915"/>
      <c r="QEO10" s="913"/>
      <c r="QEP10" s="914"/>
      <c r="QEQ10" s="914"/>
      <c r="QER10" s="914"/>
      <c r="QES10" s="619"/>
      <c r="QET10" s="619"/>
      <c r="QEU10" s="723"/>
      <c r="QEV10" s="915"/>
      <c r="QEW10" s="913"/>
      <c r="QEX10" s="914"/>
      <c r="QEY10" s="914"/>
      <c r="QEZ10" s="914"/>
      <c r="QFA10" s="619"/>
      <c r="QFB10" s="619"/>
      <c r="QFC10" s="723"/>
      <c r="QFD10" s="915"/>
      <c r="QFE10" s="913"/>
      <c r="QFF10" s="914"/>
      <c r="QFG10" s="914"/>
      <c r="QFH10" s="914"/>
      <c r="QFI10" s="619"/>
      <c r="QFJ10" s="619"/>
      <c r="QFK10" s="723"/>
      <c r="QFL10" s="915"/>
      <c r="QFM10" s="913"/>
      <c r="QFN10" s="914"/>
      <c r="QFO10" s="914"/>
      <c r="QFP10" s="914"/>
      <c r="QFQ10" s="619"/>
      <c r="QFR10" s="619"/>
      <c r="QFS10" s="723"/>
      <c r="QFT10" s="915"/>
      <c r="QFU10" s="913"/>
      <c r="QFV10" s="914"/>
      <c r="QFW10" s="914"/>
      <c r="QFX10" s="914"/>
      <c r="QFY10" s="619"/>
      <c r="QFZ10" s="619"/>
      <c r="QGA10" s="723"/>
      <c r="QGB10" s="915"/>
      <c r="QGC10" s="913"/>
      <c r="QGD10" s="914"/>
      <c r="QGE10" s="914"/>
      <c r="QGF10" s="914"/>
      <c r="QGG10" s="619"/>
      <c r="QGH10" s="619"/>
      <c r="QGI10" s="723"/>
      <c r="QGJ10" s="915"/>
      <c r="QGK10" s="913"/>
      <c r="QGL10" s="914"/>
      <c r="QGM10" s="914"/>
      <c r="QGN10" s="914"/>
      <c r="QGO10" s="619"/>
      <c r="QGP10" s="619"/>
      <c r="QGQ10" s="723"/>
      <c r="QGR10" s="915"/>
      <c r="QGS10" s="913"/>
      <c r="QGT10" s="914"/>
      <c r="QGU10" s="914"/>
      <c r="QGV10" s="914"/>
      <c r="QGW10" s="619"/>
      <c r="QGX10" s="619"/>
      <c r="QGY10" s="723"/>
      <c r="QGZ10" s="915"/>
      <c r="QHA10" s="913"/>
      <c r="QHB10" s="914"/>
      <c r="QHC10" s="914"/>
      <c r="QHD10" s="914"/>
      <c r="QHE10" s="619"/>
      <c r="QHF10" s="619"/>
      <c r="QHG10" s="723"/>
      <c r="QHH10" s="915"/>
      <c r="QHI10" s="913"/>
      <c r="QHJ10" s="914"/>
      <c r="QHK10" s="914"/>
      <c r="QHL10" s="914"/>
      <c r="QHM10" s="619"/>
      <c r="QHN10" s="619"/>
      <c r="QHO10" s="723"/>
      <c r="QHP10" s="915"/>
      <c r="QHQ10" s="913"/>
      <c r="QHR10" s="914"/>
      <c r="QHS10" s="914"/>
      <c r="QHT10" s="914"/>
      <c r="QHU10" s="619"/>
      <c r="QHV10" s="619"/>
      <c r="QHW10" s="723"/>
      <c r="QHX10" s="915"/>
      <c r="QHY10" s="913"/>
      <c r="QHZ10" s="914"/>
      <c r="QIA10" s="914"/>
      <c r="QIB10" s="914"/>
      <c r="QIC10" s="619"/>
      <c r="QID10" s="619"/>
      <c r="QIE10" s="723"/>
      <c r="QIF10" s="915"/>
      <c r="QIG10" s="913"/>
      <c r="QIH10" s="914"/>
      <c r="QII10" s="914"/>
      <c r="QIJ10" s="914"/>
      <c r="QIK10" s="619"/>
      <c r="QIL10" s="619"/>
      <c r="QIM10" s="723"/>
      <c r="QIN10" s="915"/>
      <c r="QIO10" s="913"/>
      <c r="QIP10" s="914"/>
      <c r="QIQ10" s="914"/>
      <c r="QIR10" s="914"/>
      <c r="QIS10" s="619"/>
      <c r="QIT10" s="619"/>
      <c r="QIU10" s="723"/>
      <c r="QIV10" s="915"/>
      <c r="QIW10" s="913"/>
      <c r="QIX10" s="914"/>
      <c r="QIY10" s="914"/>
      <c r="QIZ10" s="914"/>
      <c r="QJA10" s="619"/>
      <c r="QJB10" s="619"/>
      <c r="QJC10" s="723"/>
      <c r="QJD10" s="915"/>
      <c r="QJE10" s="913"/>
      <c r="QJF10" s="914"/>
      <c r="QJG10" s="914"/>
      <c r="QJH10" s="914"/>
      <c r="QJI10" s="619"/>
      <c r="QJJ10" s="619"/>
      <c r="QJK10" s="723"/>
      <c r="QJL10" s="915"/>
      <c r="QJM10" s="913"/>
      <c r="QJN10" s="914"/>
      <c r="QJO10" s="914"/>
      <c r="QJP10" s="914"/>
      <c r="QJQ10" s="619"/>
      <c r="QJR10" s="619"/>
      <c r="QJS10" s="723"/>
      <c r="QJT10" s="915"/>
      <c r="QJU10" s="913"/>
      <c r="QJV10" s="914"/>
      <c r="QJW10" s="914"/>
      <c r="QJX10" s="914"/>
      <c r="QJY10" s="619"/>
      <c r="QJZ10" s="619"/>
      <c r="QKA10" s="723"/>
      <c r="QKB10" s="915"/>
      <c r="QKC10" s="913"/>
      <c r="QKD10" s="914"/>
      <c r="QKE10" s="914"/>
      <c r="QKF10" s="914"/>
      <c r="QKG10" s="619"/>
      <c r="QKH10" s="619"/>
      <c r="QKI10" s="723"/>
      <c r="QKJ10" s="915"/>
      <c r="QKK10" s="913"/>
      <c r="QKL10" s="914"/>
      <c r="QKM10" s="914"/>
      <c r="QKN10" s="914"/>
      <c r="QKO10" s="619"/>
      <c r="QKP10" s="619"/>
      <c r="QKQ10" s="723"/>
      <c r="QKR10" s="915"/>
      <c r="QKS10" s="913"/>
      <c r="QKT10" s="914"/>
      <c r="QKU10" s="914"/>
      <c r="QKV10" s="914"/>
      <c r="QKW10" s="619"/>
      <c r="QKX10" s="619"/>
      <c r="QKY10" s="723"/>
      <c r="QKZ10" s="915"/>
      <c r="QLA10" s="913"/>
      <c r="QLB10" s="914"/>
      <c r="QLC10" s="914"/>
      <c r="QLD10" s="914"/>
      <c r="QLE10" s="619"/>
      <c r="QLF10" s="619"/>
      <c r="QLG10" s="723"/>
      <c r="QLH10" s="915"/>
      <c r="QLI10" s="913"/>
      <c r="QLJ10" s="914"/>
      <c r="QLK10" s="914"/>
      <c r="QLL10" s="914"/>
      <c r="QLM10" s="619"/>
      <c r="QLN10" s="619"/>
      <c r="QLO10" s="723"/>
      <c r="QLP10" s="915"/>
      <c r="QLQ10" s="913"/>
      <c r="QLR10" s="914"/>
      <c r="QLS10" s="914"/>
      <c r="QLT10" s="914"/>
      <c r="QLU10" s="619"/>
      <c r="QLV10" s="619"/>
      <c r="QLW10" s="723"/>
      <c r="QLX10" s="915"/>
      <c r="QLY10" s="913"/>
      <c r="QLZ10" s="914"/>
      <c r="QMA10" s="914"/>
      <c r="QMB10" s="914"/>
      <c r="QMC10" s="619"/>
      <c r="QMD10" s="619"/>
      <c r="QME10" s="723"/>
      <c r="QMF10" s="915"/>
      <c r="QMG10" s="913"/>
      <c r="QMH10" s="914"/>
      <c r="QMI10" s="914"/>
      <c r="QMJ10" s="914"/>
      <c r="QMK10" s="619"/>
      <c r="QML10" s="619"/>
      <c r="QMM10" s="723"/>
      <c r="QMN10" s="915"/>
      <c r="QMO10" s="913"/>
      <c r="QMP10" s="914"/>
      <c r="QMQ10" s="914"/>
      <c r="QMR10" s="914"/>
      <c r="QMS10" s="619"/>
      <c r="QMT10" s="619"/>
      <c r="QMU10" s="723"/>
      <c r="QMV10" s="915"/>
      <c r="QMW10" s="913"/>
      <c r="QMX10" s="914"/>
      <c r="QMY10" s="914"/>
      <c r="QMZ10" s="914"/>
      <c r="QNA10" s="619"/>
      <c r="QNB10" s="619"/>
      <c r="QNC10" s="723"/>
      <c r="QND10" s="915"/>
      <c r="QNE10" s="913"/>
      <c r="QNF10" s="914"/>
      <c r="QNG10" s="914"/>
      <c r="QNH10" s="914"/>
      <c r="QNI10" s="619"/>
      <c r="QNJ10" s="619"/>
      <c r="QNK10" s="723"/>
      <c r="QNL10" s="915"/>
      <c r="QNM10" s="913"/>
      <c r="QNN10" s="914"/>
      <c r="QNO10" s="914"/>
      <c r="QNP10" s="914"/>
      <c r="QNQ10" s="619"/>
      <c r="QNR10" s="619"/>
      <c r="QNS10" s="723"/>
      <c r="QNT10" s="915"/>
      <c r="QNU10" s="913"/>
      <c r="QNV10" s="914"/>
      <c r="QNW10" s="914"/>
      <c r="QNX10" s="914"/>
      <c r="QNY10" s="619"/>
      <c r="QNZ10" s="619"/>
      <c r="QOA10" s="723"/>
      <c r="QOB10" s="915"/>
      <c r="QOC10" s="913"/>
      <c r="QOD10" s="914"/>
      <c r="QOE10" s="914"/>
      <c r="QOF10" s="914"/>
      <c r="QOG10" s="619"/>
      <c r="QOH10" s="619"/>
      <c r="QOI10" s="723"/>
      <c r="QOJ10" s="915"/>
      <c r="QOK10" s="913"/>
      <c r="QOL10" s="914"/>
      <c r="QOM10" s="914"/>
      <c r="QON10" s="914"/>
      <c r="QOO10" s="619"/>
      <c r="QOP10" s="619"/>
      <c r="QOQ10" s="723"/>
      <c r="QOR10" s="915"/>
      <c r="QOS10" s="913"/>
      <c r="QOT10" s="914"/>
      <c r="QOU10" s="914"/>
      <c r="QOV10" s="914"/>
      <c r="QOW10" s="619"/>
      <c r="QOX10" s="619"/>
      <c r="QOY10" s="723"/>
      <c r="QOZ10" s="915"/>
      <c r="QPA10" s="913"/>
      <c r="QPB10" s="914"/>
      <c r="QPC10" s="914"/>
      <c r="QPD10" s="914"/>
      <c r="QPE10" s="619"/>
      <c r="QPF10" s="619"/>
      <c r="QPG10" s="723"/>
      <c r="QPH10" s="915"/>
      <c r="QPI10" s="913"/>
      <c r="QPJ10" s="914"/>
      <c r="QPK10" s="914"/>
      <c r="QPL10" s="914"/>
      <c r="QPM10" s="619"/>
      <c r="QPN10" s="619"/>
      <c r="QPO10" s="723"/>
      <c r="QPP10" s="915"/>
      <c r="QPQ10" s="913"/>
      <c r="QPR10" s="914"/>
      <c r="QPS10" s="914"/>
      <c r="QPT10" s="914"/>
      <c r="QPU10" s="619"/>
      <c r="QPV10" s="619"/>
      <c r="QPW10" s="723"/>
      <c r="QPX10" s="915"/>
      <c r="QPY10" s="913"/>
      <c r="QPZ10" s="914"/>
      <c r="QQA10" s="914"/>
      <c r="QQB10" s="914"/>
      <c r="QQC10" s="619"/>
      <c r="QQD10" s="619"/>
      <c r="QQE10" s="723"/>
      <c r="QQF10" s="915"/>
      <c r="QQG10" s="913"/>
      <c r="QQH10" s="914"/>
      <c r="QQI10" s="914"/>
      <c r="QQJ10" s="914"/>
      <c r="QQK10" s="619"/>
      <c r="QQL10" s="619"/>
      <c r="QQM10" s="723"/>
      <c r="QQN10" s="915"/>
      <c r="QQO10" s="913"/>
      <c r="QQP10" s="914"/>
      <c r="QQQ10" s="914"/>
      <c r="QQR10" s="914"/>
      <c r="QQS10" s="619"/>
      <c r="QQT10" s="619"/>
      <c r="QQU10" s="723"/>
      <c r="QQV10" s="915"/>
      <c r="QQW10" s="913"/>
      <c r="QQX10" s="914"/>
      <c r="QQY10" s="914"/>
      <c r="QQZ10" s="914"/>
      <c r="QRA10" s="619"/>
      <c r="QRB10" s="619"/>
      <c r="QRC10" s="723"/>
      <c r="QRD10" s="915"/>
      <c r="QRE10" s="913"/>
      <c r="QRF10" s="914"/>
      <c r="QRG10" s="914"/>
      <c r="QRH10" s="914"/>
      <c r="QRI10" s="619"/>
      <c r="QRJ10" s="619"/>
      <c r="QRK10" s="723"/>
      <c r="QRL10" s="915"/>
      <c r="QRM10" s="913"/>
      <c r="QRN10" s="914"/>
      <c r="QRO10" s="914"/>
      <c r="QRP10" s="914"/>
      <c r="QRQ10" s="619"/>
      <c r="QRR10" s="619"/>
      <c r="QRS10" s="723"/>
      <c r="QRT10" s="915"/>
      <c r="QRU10" s="913"/>
      <c r="QRV10" s="914"/>
      <c r="QRW10" s="914"/>
      <c r="QRX10" s="914"/>
      <c r="QRY10" s="619"/>
      <c r="QRZ10" s="619"/>
      <c r="QSA10" s="723"/>
      <c r="QSB10" s="915"/>
      <c r="QSC10" s="913"/>
      <c r="QSD10" s="914"/>
      <c r="QSE10" s="914"/>
      <c r="QSF10" s="914"/>
      <c r="QSG10" s="619"/>
      <c r="QSH10" s="619"/>
      <c r="QSI10" s="723"/>
      <c r="QSJ10" s="915"/>
      <c r="QSK10" s="913"/>
      <c r="QSL10" s="914"/>
      <c r="QSM10" s="914"/>
      <c r="QSN10" s="914"/>
      <c r="QSO10" s="619"/>
      <c r="QSP10" s="619"/>
      <c r="QSQ10" s="723"/>
      <c r="QSR10" s="915"/>
      <c r="QSS10" s="913"/>
      <c r="QST10" s="914"/>
      <c r="QSU10" s="914"/>
      <c r="QSV10" s="914"/>
      <c r="QSW10" s="619"/>
      <c r="QSX10" s="619"/>
      <c r="QSY10" s="723"/>
      <c r="QSZ10" s="915"/>
      <c r="QTA10" s="913"/>
      <c r="QTB10" s="914"/>
      <c r="QTC10" s="914"/>
      <c r="QTD10" s="914"/>
      <c r="QTE10" s="619"/>
      <c r="QTF10" s="619"/>
      <c r="QTG10" s="723"/>
      <c r="QTH10" s="915"/>
      <c r="QTI10" s="913"/>
      <c r="QTJ10" s="914"/>
      <c r="QTK10" s="914"/>
      <c r="QTL10" s="914"/>
      <c r="QTM10" s="619"/>
      <c r="QTN10" s="619"/>
      <c r="QTO10" s="723"/>
      <c r="QTP10" s="915"/>
      <c r="QTQ10" s="913"/>
      <c r="QTR10" s="914"/>
      <c r="QTS10" s="914"/>
      <c r="QTT10" s="914"/>
      <c r="QTU10" s="619"/>
      <c r="QTV10" s="619"/>
      <c r="QTW10" s="723"/>
      <c r="QTX10" s="915"/>
      <c r="QTY10" s="913"/>
      <c r="QTZ10" s="914"/>
      <c r="QUA10" s="914"/>
      <c r="QUB10" s="914"/>
      <c r="QUC10" s="619"/>
      <c r="QUD10" s="619"/>
      <c r="QUE10" s="723"/>
      <c r="QUF10" s="915"/>
      <c r="QUG10" s="913"/>
      <c r="QUH10" s="914"/>
      <c r="QUI10" s="914"/>
      <c r="QUJ10" s="914"/>
      <c r="QUK10" s="619"/>
      <c r="QUL10" s="619"/>
      <c r="QUM10" s="723"/>
      <c r="QUN10" s="915"/>
      <c r="QUO10" s="913"/>
      <c r="QUP10" s="914"/>
      <c r="QUQ10" s="914"/>
      <c r="QUR10" s="914"/>
      <c r="QUS10" s="619"/>
      <c r="QUT10" s="619"/>
      <c r="QUU10" s="723"/>
      <c r="QUV10" s="915"/>
      <c r="QUW10" s="913"/>
      <c r="QUX10" s="914"/>
      <c r="QUY10" s="914"/>
      <c r="QUZ10" s="914"/>
      <c r="QVA10" s="619"/>
      <c r="QVB10" s="619"/>
      <c r="QVC10" s="723"/>
      <c r="QVD10" s="915"/>
      <c r="QVE10" s="913"/>
      <c r="QVF10" s="914"/>
      <c r="QVG10" s="914"/>
      <c r="QVH10" s="914"/>
      <c r="QVI10" s="619"/>
      <c r="QVJ10" s="619"/>
      <c r="QVK10" s="723"/>
      <c r="QVL10" s="915"/>
      <c r="QVM10" s="913"/>
      <c r="QVN10" s="914"/>
      <c r="QVO10" s="914"/>
      <c r="QVP10" s="914"/>
      <c r="QVQ10" s="619"/>
      <c r="QVR10" s="619"/>
      <c r="QVS10" s="723"/>
      <c r="QVT10" s="915"/>
      <c r="QVU10" s="913"/>
      <c r="QVV10" s="914"/>
      <c r="QVW10" s="914"/>
      <c r="QVX10" s="914"/>
      <c r="QVY10" s="619"/>
      <c r="QVZ10" s="619"/>
      <c r="QWA10" s="723"/>
      <c r="QWB10" s="915"/>
      <c r="QWC10" s="913"/>
      <c r="QWD10" s="914"/>
      <c r="QWE10" s="914"/>
      <c r="QWF10" s="914"/>
      <c r="QWG10" s="619"/>
      <c r="QWH10" s="619"/>
      <c r="QWI10" s="723"/>
      <c r="QWJ10" s="915"/>
      <c r="QWK10" s="913"/>
      <c r="QWL10" s="914"/>
      <c r="QWM10" s="914"/>
      <c r="QWN10" s="914"/>
      <c r="QWO10" s="619"/>
      <c r="QWP10" s="619"/>
      <c r="QWQ10" s="723"/>
      <c r="QWR10" s="915"/>
      <c r="QWS10" s="913"/>
      <c r="QWT10" s="914"/>
      <c r="QWU10" s="914"/>
      <c r="QWV10" s="914"/>
      <c r="QWW10" s="619"/>
      <c r="QWX10" s="619"/>
      <c r="QWY10" s="723"/>
      <c r="QWZ10" s="915"/>
      <c r="QXA10" s="913"/>
      <c r="QXB10" s="914"/>
      <c r="QXC10" s="914"/>
      <c r="QXD10" s="914"/>
      <c r="QXE10" s="619"/>
      <c r="QXF10" s="619"/>
      <c r="QXG10" s="723"/>
      <c r="QXH10" s="915"/>
      <c r="QXI10" s="913"/>
      <c r="QXJ10" s="914"/>
      <c r="QXK10" s="914"/>
      <c r="QXL10" s="914"/>
      <c r="QXM10" s="619"/>
      <c r="QXN10" s="619"/>
      <c r="QXO10" s="723"/>
      <c r="QXP10" s="915"/>
      <c r="QXQ10" s="913"/>
      <c r="QXR10" s="914"/>
      <c r="QXS10" s="914"/>
      <c r="QXT10" s="914"/>
      <c r="QXU10" s="619"/>
      <c r="QXV10" s="619"/>
      <c r="QXW10" s="723"/>
      <c r="QXX10" s="915"/>
      <c r="QXY10" s="913"/>
      <c r="QXZ10" s="914"/>
      <c r="QYA10" s="914"/>
      <c r="QYB10" s="914"/>
      <c r="QYC10" s="619"/>
      <c r="QYD10" s="619"/>
      <c r="QYE10" s="723"/>
      <c r="QYF10" s="915"/>
      <c r="QYG10" s="913"/>
      <c r="QYH10" s="914"/>
      <c r="QYI10" s="914"/>
      <c r="QYJ10" s="914"/>
      <c r="QYK10" s="619"/>
      <c r="QYL10" s="619"/>
      <c r="QYM10" s="723"/>
      <c r="QYN10" s="915"/>
      <c r="QYO10" s="913"/>
      <c r="QYP10" s="914"/>
      <c r="QYQ10" s="914"/>
      <c r="QYR10" s="914"/>
      <c r="QYS10" s="619"/>
      <c r="QYT10" s="619"/>
      <c r="QYU10" s="723"/>
      <c r="QYV10" s="915"/>
      <c r="QYW10" s="913"/>
      <c r="QYX10" s="914"/>
      <c r="QYY10" s="914"/>
      <c r="QYZ10" s="914"/>
      <c r="QZA10" s="619"/>
      <c r="QZB10" s="619"/>
      <c r="QZC10" s="723"/>
      <c r="QZD10" s="915"/>
      <c r="QZE10" s="913"/>
      <c r="QZF10" s="914"/>
      <c r="QZG10" s="914"/>
      <c r="QZH10" s="914"/>
      <c r="QZI10" s="619"/>
      <c r="QZJ10" s="619"/>
      <c r="QZK10" s="723"/>
      <c r="QZL10" s="915"/>
      <c r="QZM10" s="913"/>
      <c r="QZN10" s="914"/>
      <c r="QZO10" s="914"/>
      <c r="QZP10" s="914"/>
      <c r="QZQ10" s="619"/>
      <c r="QZR10" s="619"/>
      <c r="QZS10" s="723"/>
      <c r="QZT10" s="915"/>
      <c r="QZU10" s="913"/>
      <c r="QZV10" s="914"/>
      <c r="QZW10" s="914"/>
      <c r="QZX10" s="914"/>
      <c r="QZY10" s="619"/>
      <c r="QZZ10" s="619"/>
      <c r="RAA10" s="723"/>
      <c r="RAB10" s="915"/>
      <c r="RAC10" s="913"/>
      <c r="RAD10" s="914"/>
      <c r="RAE10" s="914"/>
      <c r="RAF10" s="914"/>
      <c r="RAG10" s="619"/>
      <c r="RAH10" s="619"/>
      <c r="RAI10" s="723"/>
      <c r="RAJ10" s="915"/>
      <c r="RAK10" s="913"/>
      <c r="RAL10" s="914"/>
      <c r="RAM10" s="914"/>
      <c r="RAN10" s="914"/>
      <c r="RAO10" s="619"/>
      <c r="RAP10" s="619"/>
      <c r="RAQ10" s="723"/>
      <c r="RAR10" s="915"/>
      <c r="RAS10" s="913"/>
      <c r="RAT10" s="914"/>
      <c r="RAU10" s="914"/>
      <c r="RAV10" s="914"/>
      <c r="RAW10" s="619"/>
      <c r="RAX10" s="619"/>
      <c r="RAY10" s="723"/>
      <c r="RAZ10" s="915"/>
      <c r="RBA10" s="913"/>
      <c r="RBB10" s="914"/>
      <c r="RBC10" s="914"/>
      <c r="RBD10" s="914"/>
      <c r="RBE10" s="619"/>
      <c r="RBF10" s="619"/>
      <c r="RBG10" s="723"/>
      <c r="RBH10" s="915"/>
      <c r="RBI10" s="913"/>
      <c r="RBJ10" s="914"/>
      <c r="RBK10" s="914"/>
      <c r="RBL10" s="914"/>
      <c r="RBM10" s="619"/>
      <c r="RBN10" s="619"/>
      <c r="RBO10" s="723"/>
      <c r="RBP10" s="915"/>
      <c r="RBQ10" s="913"/>
      <c r="RBR10" s="914"/>
      <c r="RBS10" s="914"/>
      <c r="RBT10" s="914"/>
      <c r="RBU10" s="619"/>
      <c r="RBV10" s="619"/>
      <c r="RBW10" s="723"/>
      <c r="RBX10" s="915"/>
      <c r="RBY10" s="913"/>
      <c r="RBZ10" s="914"/>
      <c r="RCA10" s="914"/>
      <c r="RCB10" s="914"/>
      <c r="RCC10" s="619"/>
      <c r="RCD10" s="619"/>
      <c r="RCE10" s="723"/>
      <c r="RCF10" s="915"/>
      <c r="RCG10" s="913"/>
      <c r="RCH10" s="914"/>
      <c r="RCI10" s="914"/>
      <c r="RCJ10" s="914"/>
      <c r="RCK10" s="619"/>
      <c r="RCL10" s="619"/>
      <c r="RCM10" s="723"/>
      <c r="RCN10" s="915"/>
      <c r="RCO10" s="913"/>
      <c r="RCP10" s="914"/>
      <c r="RCQ10" s="914"/>
      <c r="RCR10" s="914"/>
      <c r="RCS10" s="619"/>
      <c r="RCT10" s="619"/>
      <c r="RCU10" s="723"/>
      <c r="RCV10" s="915"/>
      <c r="RCW10" s="913"/>
      <c r="RCX10" s="914"/>
      <c r="RCY10" s="914"/>
      <c r="RCZ10" s="914"/>
      <c r="RDA10" s="619"/>
      <c r="RDB10" s="619"/>
      <c r="RDC10" s="723"/>
      <c r="RDD10" s="915"/>
      <c r="RDE10" s="913"/>
      <c r="RDF10" s="914"/>
      <c r="RDG10" s="914"/>
      <c r="RDH10" s="914"/>
      <c r="RDI10" s="619"/>
      <c r="RDJ10" s="619"/>
      <c r="RDK10" s="723"/>
      <c r="RDL10" s="915"/>
      <c r="RDM10" s="913"/>
      <c r="RDN10" s="914"/>
      <c r="RDO10" s="914"/>
      <c r="RDP10" s="914"/>
      <c r="RDQ10" s="619"/>
      <c r="RDR10" s="619"/>
      <c r="RDS10" s="723"/>
      <c r="RDT10" s="915"/>
      <c r="RDU10" s="913"/>
      <c r="RDV10" s="914"/>
      <c r="RDW10" s="914"/>
      <c r="RDX10" s="914"/>
      <c r="RDY10" s="619"/>
      <c r="RDZ10" s="619"/>
      <c r="REA10" s="723"/>
      <c r="REB10" s="915"/>
      <c r="REC10" s="913"/>
      <c r="RED10" s="914"/>
      <c r="REE10" s="914"/>
      <c r="REF10" s="914"/>
      <c r="REG10" s="619"/>
      <c r="REH10" s="619"/>
      <c r="REI10" s="723"/>
      <c r="REJ10" s="915"/>
      <c r="REK10" s="913"/>
      <c r="REL10" s="914"/>
      <c r="REM10" s="914"/>
      <c r="REN10" s="914"/>
      <c r="REO10" s="619"/>
      <c r="REP10" s="619"/>
      <c r="REQ10" s="723"/>
      <c r="RER10" s="915"/>
      <c r="RES10" s="913"/>
      <c r="RET10" s="914"/>
      <c r="REU10" s="914"/>
      <c r="REV10" s="914"/>
      <c r="REW10" s="619"/>
      <c r="REX10" s="619"/>
      <c r="REY10" s="723"/>
      <c r="REZ10" s="915"/>
      <c r="RFA10" s="913"/>
      <c r="RFB10" s="914"/>
      <c r="RFC10" s="914"/>
      <c r="RFD10" s="914"/>
      <c r="RFE10" s="619"/>
      <c r="RFF10" s="619"/>
      <c r="RFG10" s="723"/>
      <c r="RFH10" s="915"/>
      <c r="RFI10" s="913"/>
      <c r="RFJ10" s="914"/>
      <c r="RFK10" s="914"/>
      <c r="RFL10" s="914"/>
      <c r="RFM10" s="619"/>
      <c r="RFN10" s="619"/>
      <c r="RFO10" s="723"/>
      <c r="RFP10" s="915"/>
      <c r="RFQ10" s="913"/>
      <c r="RFR10" s="914"/>
      <c r="RFS10" s="914"/>
      <c r="RFT10" s="914"/>
      <c r="RFU10" s="619"/>
      <c r="RFV10" s="619"/>
      <c r="RFW10" s="723"/>
      <c r="RFX10" s="915"/>
      <c r="RFY10" s="913"/>
      <c r="RFZ10" s="914"/>
      <c r="RGA10" s="914"/>
      <c r="RGB10" s="914"/>
      <c r="RGC10" s="619"/>
      <c r="RGD10" s="619"/>
      <c r="RGE10" s="723"/>
      <c r="RGF10" s="915"/>
      <c r="RGG10" s="913"/>
      <c r="RGH10" s="914"/>
      <c r="RGI10" s="914"/>
      <c r="RGJ10" s="914"/>
      <c r="RGK10" s="619"/>
      <c r="RGL10" s="619"/>
      <c r="RGM10" s="723"/>
      <c r="RGN10" s="915"/>
      <c r="RGO10" s="913"/>
      <c r="RGP10" s="914"/>
      <c r="RGQ10" s="914"/>
      <c r="RGR10" s="914"/>
      <c r="RGS10" s="619"/>
      <c r="RGT10" s="619"/>
      <c r="RGU10" s="723"/>
      <c r="RGV10" s="915"/>
      <c r="RGW10" s="913"/>
      <c r="RGX10" s="914"/>
      <c r="RGY10" s="914"/>
      <c r="RGZ10" s="914"/>
      <c r="RHA10" s="619"/>
      <c r="RHB10" s="619"/>
      <c r="RHC10" s="723"/>
      <c r="RHD10" s="915"/>
      <c r="RHE10" s="913"/>
      <c r="RHF10" s="914"/>
      <c r="RHG10" s="914"/>
      <c r="RHH10" s="914"/>
      <c r="RHI10" s="619"/>
      <c r="RHJ10" s="619"/>
      <c r="RHK10" s="723"/>
      <c r="RHL10" s="915"/>
      <c r="RHM10" s="913"/>
      <c r="RHN10" s="914"/>
      <c r="RHO10" s="914"/>
      <c r="RHP10" s="914"/>
      <c r="RHQ10" s="619"/>
      <c r="RHR10" s="619"/>
      <c r="RHS10" s="723"/>
      <c r="RHT10" s="915"/>
      <c r="RHU10" s="913"/>
      <c r="RHV10" s="914"/>
      <c r="RHW10" s="914"/>
      <c r="RHX10" s="914"/>
      <c r="RHY10" s="619"/>
      <c r="RHZ10" s="619"/>
      <c r="RIA10" s="723"/>
      <c r="RIB10" s="915"/>
      <c r="RIC10" s="913"/>
      <c r="RID10" s="914"/>
      <c r="RIE10" s="914"/>
      <c r="RIF10" s="914"/>
      <c r="RIG10" s="619"/>
      <c r="RIH10" s="619"/>
      <c r="RII10" s="723"/>
      <c r="RIJ10" s="915"/>
      <c r="RIK10" s="913"/>
      <c r="RIL10" s="914"/>
      <c r="RIM10" s="914"/>
      <c r="RIN10" s="914"/>
      <c r="RIO10" s="619"/>
      <c r="RIP10" s="619"/>
      <c r="RIQ10" s="723"/>
      <c r="RIR10" s="915"/>
      <c r="RIS10" s="913"/>
      <c r="RIT10" s="914"/>
      <c r="RIU10" s="914"/>
      <c r="RIV10" s="914"/>
      <c r="RIW10" s="619"/>
      <c r="RIX10" s="619"/>
      <c r="RIY10" s="723"/>
      <c r="RIZ10" s="915"/>
      <c r="RJA10" s="913"/>
      <c r="RJB10" s="914"/>
      <c r="RJC10" s="914"/>
      <c r="RJD10" s="914"/>
      <c r="RJE10" s="619"/>
      <c r="RJF10" s="619"/>
      <c r="RJG10" s="723"/>
      <c r="RJH10" s="915"/>
      <c r="RJI10" s="913"/>
      <c r="RJJ10" s="914"/>
      <c r="RJK10" s="914"/>
      <c r="RJL10" s="914"/>
      <c r="RJM10" s="619"/>
      <c r="RJN10" s="619"/>
      <c r="RJO10" s="723"/>
      <c r="RJP10" s="915"/>
      <c r="RJQ10" s="913"/>
      <c r="RJR10" s="914"/>
      <c r="RJS10" s="914"/>
      <c r="RJT10" s="914"/>
      <c r="RJU10" s="619"/>
      <c r="RJV10" s="619"/>
      <c r="RJW10" s="723"/>
      <c r="RJX10" s="915"/>
      <c r="RJY10" s="913"/>
      <c r="RJZ10" s="914"/>
      <c r="RKA10" s="914"/>
      <c r="RKB10" s="914"/>
      <c r="RKC10" s="619"/>
      <c r="RKD10" s="619"/>
      <c r="RKE10" s="723"/>
      <c r="RKF10" s="915"/>
      <c r="RKG10" s="913"/>
      <c r="RKH10" s="914"/>
      <c r="RKI10" s="914"/>
      <c r="RKJ10" s="914"/>
      <c r="RKK10" s="619"/>
      <c r="RKL10" s="619"/>
      <c r="RKM10" s="723"/>
      <c r="RKN10" s="915"/>
      <c r="RKO10" s="913"/>
      <c r="RKP10" s="914"/>
      <c r="RKQ10" s="914"/>
      <c r="RKR10" s="914"/>
      <c r="RKS10" s="619"/>
      <c r="RKT10" s="619"/>
      <c r="RKU10" s="723"/>
      <c r="RKV10" s="915"/>
      <c r="RKW10" s="913"/>
      <c r="RKX10" s="914"/>
      <c r="RKY10" s="914"/>
      <c r="RKZ10" s="914"/>
      <c r="RLA10" s="619"/>
      <c r="RLB10" s="619"/>
      <c r="RLC10" s="723"/>
      <c r="RLD10" s="915"/>
      <c r="RLE10" s="913"/>
      <c r="RLF10" s="914"/>
      <c r="RLG10" s="914"/>
      <c r="RLH10" s="914"/>
      <c r="RLI10" s="619"/>
      <c r="RLJ10" s="619"/>
      <c r="RLK10" s="723"/>
      <c r="RLL10" s="915"/>
      <c r="RLM10" s="913"/>
      <c r="RLN10" s="914"/>
      <c r="RLO10" s="914"/>
      <c r="RLP10" s="914"/>
      <c r="RLQ10" s="619"/>
      <c r="RLR10" s="619"/>
      <c r="RLS10" s="723"/>
      <c r="RLT10" s="915"/>
      <c r="RLU10" s="913"/>
      <c r="RLV10" s="914"/>
      <c r="RLW10" s="914"/>
      <c r="RLX10" s="914"/>
      <c r="RLY10" s="619"/>
      <c r="RLZ10" s="619"/>
      <c r="RMA10" s="723"/>
      <c r="RMB10" s="915"/>
      <c r="RMC10" s="913"/>
      <c r="RMD10" s="914"/>
      <c r="RME10" s="914"/>
      <c r="RMF10" s="914"/>
      <c r="RMG10" s="619"/>
      <c r="RMH10" s="619"/>
      <c r="RMI10" s="723"/>
      <c r="RMJ10" s="915"/>
      <c r="RMK10" s="913"/>
      <c r="RML10" s="914"/>
      <c r="RMM10" s="914"/>
      <c r="RMN10" s="914"/>
      <c r="RMO10" s="619"/>
      <c r="RMP10" s="619"/>
      <c r="RMQ10" s="723"/>
      <c r="RMR10" s="915"/>
      <c r="RMS10" s="913"/>
      <c r="RMT10" s="914"/>
      <c r="RMU10" s="914"/>
      <c r="RMV10" s="914"/>
      <c r="RMW10" s="619"/>
      <c r="RMX10" s="619"/>
      <c r="RMY10" s="723"/>
      <c r="RMZ10" s="915"/>
      <c r="RNA10" s="913"/>
      <c r="RNB10" s="914"/>
      <c r="RNC10" s="914"/>
      <c r="RND10" s="914"/>
      <c r="RNE10" s="619"/>
      <c r="RNF10" s="619"/>
      <c r="RNG10" s="723"/>
      <c r="RNH10" s="915"/>
      <c r="RNI10" s="913"/>
      <c r="RNJ10" s="914"/>
      <c r="RNK10" s="914"/>
      <c r="RNL10" s="914"/>
      <c r="RNM10" s="619"/>
      <c r="RNN10" s="619"/>
      <c r="RNO10" s="723"/>
      <c r="RNP10" s="915"/>
      <c r="RNQ10" s="913"/>
      <c r="RNR10" s="914"/>
      <c r="RNS10" s="914"/>
      <c r="RNT10" s="914"/>
      <c r="RNU10" s="619"/>
      <c r="RNV10" s="619"/>
      <c r="RNW10" s="723"/>
      <c r="RNX10" s="915"/>
      <c r="RNY10" s="913"/>
      <c r="RNZ10" s="914"/>
      <c r="ROA10" s="914"/>
      <c r="ROB10" s="914"/>
      <c r="ROC10" s="619"/>
      <c r="ROD10" s="619"/>
      <c r="ROE10" s="723"/>
      <c r="ROF10" s="915"/>
      <c r="ROG10" s="913"/>
      <c r="ROH10" s="914"/>
      <c r="ROI10" s="914"/>
      <c r="ROJ10" s="914"/>
      <c r="ROK10" s="619"/>
      <c r="ROL10" s="619"/>
      <c r="ROM10" s="723"/>
      <c r="RON10" s="915"/>
      <c r="ROO10" s="913"/>
      <c r="ROP10" s="914"/>
      <c r="ROQ10" s="914"/>
      <c r="ROR10" s="914"/>
      <c r="ROS10" s="619"/>
      <c r="ROT10" s="619"/>
      <c r="ROU10" s="723"/>
      <c r="ROV10" s="915"/>
      <c r="ROW10" s="913"/>
      <c r="ROX10" s="914"/>
      <c r="ROY10" s="914"/>
      <c r="ROZ10" s="914"/>
      <c r="RPA10" s="619"/>
      <c r="RPB10" s="619"/>
      <c r="RPC10" s="723"/>
      <c r="RPD10" s="915"/>
      <c r="RPE10" s="913"/>
      <c r="RPF10" s="914"/>
      <c r="RPG10" s="914"/>
      <c r="RPH10" s="914"/>
      <c r="RPI10" s="619"/>
      <c r="RPJ10" s="619"/>
      <c r="RPK10" s="723"/>
      <c r="RPL10" s="915"/>
      <c r="RPM10" s="913"/>
      <c r="RPN10" s="914"/>
      <c r="RPO10" s="914"/>
      <c r="RPP10" s="914"/>
      <c r="RPQ10" s="619"/>
      <c r="RPR10" s="619"/>
      <c r="RPS10" s="723"/>
      <c r="RPT10" s="915"/>
      <c r="RPU10" s="913"/>
      <c r="RPV10" s="914"/>
      <c r="RPW10" s="914"/>
      <c r="RPX10" s="914"/>
      <c r="RPY10" s="619"/>
      <c r="RPZ10" s="619"/>
      <c r="RQA10" s="723"/>
      <c r="RQB10" s="915"/>
      <c r="RQC10" s="913"/>
      <c r="RQD10" s="914"/>
      <c r="RQE10" s="914"/>
      <c r="RQF10" s="914"/>
      <c r="RQG10" s="619"/>
      <c r="RQH10" s="619"/>
      <c r="RQI10" s="723"/>
      <c r="RQJ10" s="915"/>
      <c r="RQK10" s="913"/>
      <c r="RQL10" s="914"/>
      <c r="RQM10" s="914"/>
      <c r="RQN10" s="914"/>
      <c r="RQO10" s="619"/>
      <c r="RQP10" s="619"/>
      <c r="RQQ10" s="723"/>
      <c r="RQR10" s="915"/>
      <c r="RQS10" s="913"/>
      <c r="RQT10" s="914"/>
      <c r="RQU10" s="914"/>
      <c r="RQV10" s="914"/>
      <c r="RQW10" s="619"/>
      <c r="RQX10" s="619"/>
      <c r="RQY10" s="723"/>
      <c r="RQZ10" s="915"/>
      <c r="RRA10" s="913"/>
      <c r="RRB10" s="914"/>
      <c r="RRC10" s="914"/>
      <c r="RRD10" s="914"/>
      <c r="RRE10" s="619"/>
      <c r="RRF10" s="619"/>
      <c r="RRG10" s="723"/>
      <c r="RRH10" s="915"/>
      <c r="RRI10" s="913"/>
      <c r="RRJ10" s="914"/>
      <c r="RRK10" s="914"/>
      <c r="RRL10" s="914"/>
      <c r="RRM10" s="619"/>
      <c r="RRN10" s="619"/>
      <c r="RRO10" s="723"/>
      <c r="RRP10" s="915"/>
      <c r="RRQ10" s="913"/>
      <c r="RRR10" s="914"/>
      <c r="RRS10" s="914"/>
      <c r="RRT10" s="914"/>
      <c r="RRU10" s="619"/>
      <c r="RRV10" s="619"/>
      <c r="RRW10" s="723"/>
      <c r="RRX10" s="915"/>
      <c r="RRY10" s="913"/>
      <c r="RRZ10" s="914"/>
      <c r="RSA10" s="914"/>
      <c r="RSB10" s="914"/>
      <c r="RSC10" s="619"/>
      <c r="RSD10" s="619"/>
      <c r="RSE10" s="723"/>
      <c r="RSF10" s="915"/>
      <c r="RSG10" s="913"/>
      <c r="RSH10" s="914"/>
      <c r="RSI10" s="914"/>
      <c r="RSJ10" s="914"/>
      <c r="RSK10" s="619"/>
      <c r="RSL10" s="619"/>
      <c r="RSM10" s="723"/>
      <c r="RSN10" s="915"/>
      <c r="RSO10" s="913"/>
      <c r="RSP10" s="914"/>
      <c r="RSQ10" s="914"/>
      <c r="RSR10" s="914"/>
      <c r="RSS10" s="619"/>
      <c r="RST10" s="619"/>
      <c r="RSU10" s="723"/>
      <c r="RSV10" s="915"/>
      <c r="RSW10" s="913"/>
      <c r="RSX10" s="914"/>
      <c r="RSY10" s="914"/>
      <c r="RSZ10" s="914"/>
      <c r="RTA10" s="619"/>
      <c r="RTB10" s="619"/>
      <c r="RTC10" s="723"/>
      <c r="RTD10" s="915"/>
      <c r="RTE10" s="913"/>
      <c r="RTF10" s="914"/>
      <c r="RTG10" s="914"/>
      <c r="RTH10" s="914"/>
      <c r="RTI10" s="619"/>
      <c r="RTJ10" s="619"/>
      <c r="RTK10" s="723"/>
      <c r="RTL10" s="915"/>
      <c r="RTM10" s="913"/>
      <c r="RTN10" s="914"/>
      <c r="RTO10" s="914"/>
      <c r="RTP10" s="914"/>
      <c r="RTQ10" s="619"/>
      <c r="RTR10" s="619"/>
      <c r="RTS10" s="723"/>
      <c r="RTT10" s="915"/>
      <c r="RTU10" s="913"/>
      <c r="RTV10" s="914"/>
      <c r="RTW10" s="914"/>
      <c r="RTX10" s="914"/>
      <c r="RTY10" s="619"/>
      <c r="RTZ10" s="619"/>
      <c r="RUA10" s="723"/>
      <c r="RUB10" s="915"/>
      <c r="RUC10" s="913"/>
      <c r="RUD10" s="914"/>
      <c r="RUE10" s="914"/>
      <c r="RUF10" s="914"/>
      <c r="RUG10" s="619"/>
      <c r="RUH10" s="619"/>
      <c r="RUI10" s="723"/>
      <c r="RUJ10" s="915"/>
      <c r="RUK10" s="913"/>
      <c r="RUL10" s="914"/>
      <c r="RUM10" s="914"/>
      <c r="RUN10" s="914"/>
      <c r="RUO10" s="619"/>
      <c r="RUP10" s="619"/>
      <c r="RUQ10" s="723"/>
      <c r="RUR10" s="915"/>
      <c r="RUS10" s="913"/>
      <c r="RUT10" s="914"/>
      <c r="RUU10" s="914"/>
      <c r="RUV10" s="914"/>
      <c r="RUW10" s="619"/>
      <c r="RUX10" s="619"/>
      <c r="RUY10" s="723"/>
      <c r="RUZ10" s="915"/>
      <c r="RVA10" s="913"/>
      <c r="RVB10" s="914"/>
      <c r="RVC10" s="914"/>
      <c r="RVD10" s="914"/>
      <c r="RVE10" s="619"/>
      <c r="RVF10" s="619"/>
      <c r="RVG10" s="723"/>
      <c r="RVH10" s="915"/>
      <c r="RVI10" s="913"/>
      <c r="RVJ10" s="914"/>
      <c r="RVK10" s="914"/>
      <c r="RVL10" s="914"/>
      <c r="RVM10" s="619"/>
      <c r="RVN10" s="619"/>
      <c r="RVO10" s="723"/>
      <c r="RVP10" s="915"/>
      <c r="RVQ10" s="913"/>
      <c r="RVR10" s="914"/>
      <c r="RVS10" s="914"/>
      <c r="RVT10" s="914"/>
      <c r="RVU10" s="619"/>
      <c r="RVV10" s="619"/>
      <c r="RVW10" s="723"/>
      <c r="RVX10" s="915"/>
      <c r="RVY10" s="913"/>
      <c r="RVZ10" s="914"/>
      <c r="RWA10" s="914"/>
      <c r="RWB10" s="914"/>
      <c r="RWC10" s="619"/>
      <c r="RWD10" s="619"/>
      <c r="RWE10" s="723"/>
      <c r="RWF10" s="915"/>
      <c r="RWG10" s="913"/>
      <c r="RWH10" s="914"/>
      <c r="RWI10" s="914"/>
      <c r="RWJ10" s="914"/>
      <c r="RWK10" s="619"/>
      <c r="RWL10" s="619"/>
      <c r="RWM10" s="723"/>
      <c r="RWN10" s="915"/>
      <c r="RWO10" s="913"/>
      <c r="RWP10" s="914"/>
      <c r="RWQ10" s="914"/>
      <c r="RWR10" s="914"/>
      <c r="RWS10" s="619"/>
      <c r="RWT10" s="619"/>
      <c r="RWU10" s="723"/>
      <c r="RWV10" s="915"/>
      <c r="RWW10" s="913"/>
      <c r="RWX10" s="914"/>
      <c r="RWY10" s="914"/>
      <c r="RWZ10" s="914"/>
      <c r="RXA10" s="619"/>
      <c r="RXB10" s="619"/>
      <c r="RXC10" s="723"/>
      <c r="RXD10" s="915"/>
      <c r="RXE10" s="913"/>
      <c r="RXF10" s="914"/>
      <c r="RXG10" s="914"/>
      <c r="RXH10" s="914"/>
      <c r="RXI10" s="619"/>
      <c r="RXJ10" s="619"/>
      <c r="RXK10" s="723"/>
      <c r="RXL10" s="915"/>
      <c r="RXM10" s="913"/>
      <c r="RXN10" s="914"/>
      <c r="RXO10" s="914"/>
      <c r="RXP10" s="914"/>
      <c r="RXQ10" s="619"/>
      <c r="RXR10" s="619"/>
      <c r="RXS10" s="723"/>
      <c r="RXT10" s="915"/>
      <c r="RXU10" s="913"/>
      <c r="RXV10" s="914"/>
      <c r="RXW10" s="914"/>
      <c r="RXX10" s="914"/>
      <c r="RXY10" s="619"/>
      <c r="RXZ10" s="619"/>
      <c r="RYA10" s="723"/>
      <c r="RYB10" s="915"/>
      <c r="RYC10" s="913"/>
      <c r="RYD10" s="914"/>
      <c r="RYE10" s="914"/>
      <c r="RYF10" s="914"/>
      <c r="RYG10" s="619"/>
      <c r="RYH10" s="619"/>
      <c r="RYI10" s="723"/>
      <c r="RYJ10" s="915"/>
      <c r="RYK10" s="913"/>
      <c r="RYL10" s="914"/>
      <c r="RYM10" s="914"/>
      <c r="RYN10" s="914"/>
      <c r="RYO10" s="619"/>
      <c r="RYP10" s="619"/>
      <c r="RYQ10" s="723"/>
      <c r="RYR10" s="915"/>
      <c r="RYS10" s="913"/>
      <c r="RYT10" s="914"/>
      <c r="RYU10" s="914"/>
      <c r="RYV10" s="914"/>
      <c r="RYW10" s="619"/>
      <c r="RYX10" s="619"/>
      <c r="RYY10" s="723"/>
      <c r="RYZ10" s="915"/>
      <c r="RZA10" s="913"/>
      <c r="RZB10" s="914"/>
      <c r="RZC10" s="914"/>
      <c r="RZD10" s="914"/>
      <c r="RZE10" s="619"/>
      <c r="RZF10" s="619"/>
      <c r="RZG10" s="723"/>
      <c r="RZH10" s="915"/>
      <c r="RZI10" s="913"/>
      <c r="RZJ10" s="914"/>
      <c r="RZK10" s="914"/>
      <c r="RZL10" s="914"/>
      <c r="RZM10" s="619"/>
      <c r="RZN10" s="619"/>
      <c r="RZO10" s="723"/>
      <c r="RZP10" s="915"/>
      <c r="RZQ10" s="913"/>
      <c r="RZR10" s="914"/>
      <c r="RZS10" s="914"/>
      <c r="RZT10" s="914"/>
      <c r="RZU10" s="619"/>
      <c r="RZV10" s="619"/>
      <c r="RZW10" s="723"/>
      <c r="RZX10" s="915"/>
      <c r="RZY10" s="913"/>
      <c r="RZZ10" s="914"/>
      <c r="SAA10" s="914"/>
      <c r="SAB10" s="914"/>
      <c r="SAC10" s="619"/>
      <c r="SAD10" s="619"/>
      <c r="SAE10" s="723"/>
      <c r="SAF10" s="915"/>
      <c r="SAG10" s="913"/>
      <c r="SAH10" s="914"/>
      <c r="SAI10" s="914"/>
      <c r="SAJ10" s="914"/>
      <c r="SAK10" s="619"/>
      <c r="SAL10" s="619"/>
      <c r="SAM10" s="723"/>
      <c r="SAN10" s="915"/>
      <c r="SAO10" s="913"/>
      <c r="SAP10" s="914"/>
      <c r="SAQ10" s="914"/>
      <c r="SAR10" s="914"/>
      <c r="SAS10" s="619"/>
      <c r="SAT10" s="619"/>
      <c r="SAU10" s="723"/>
      <c r="SAV10" s="915"/>
      <c r="SAW10" s="913"/>
      <c r="SAX10" s="914"/>
      <c r="SAY10" s="914"/>
      <c r="SAZ10" s="914"/>
      <c r="SBA10" s="619"/>
      <c r="SBB10" s="619"/>
      <c r="SBC10" s="723"/>
      <c r="SBD10" s="915"/>
      <c r="SBE10" s="913"/>
      <c r="SBF10" s="914"/>
      <c r="SBG10" s="914"/>
      <c r="SBH10" s="914"/>
      <c r="SBI10" s="619"/>
      <c r="SBJ10" s="619"/>
      <c r="SBK10" s="723"/>
      <c r="SBL10" s="915"/>
      <c r="SBM10" s="913"/>
      <c r="SBN10" s="914"/>
      <c r="SBO10" s="914"/>
      <c r="SBP10" s="914"/>
      <c r="SBQ10" s="619"/>
      <c r="SBR10" s="619"/>
      <c r="SBS10" s="723"/>
      <c r="SBT10" s="915"/>
      <c r="SBU10" s="913"/>
      <c r="SBV10" s="914"/>
      <c r="SBW10" s="914"/>
      <c r="SBX10" s="914"/>
      <c r="SBY10" s="619"/>
      <c r="SBZ10" s="619"/>
      <c r="SCA10" s="723"/>
      <c r="SCB10" s="915"/>
      <c r="SCC10" s="913"/>
      <c r="SCD10" s="914"/>
      <c r="SCE10" s="914"/>
      <c r="SCF10" s="914"/>
      <c r="SCG10" s="619"/>
      <c r="SCH10" s="619"/>
      <c r="SCI10" s="723"/>
      <c r="SCJ10" s="915"/>
      <c r="SCK10" s="913"/>
      <c r="SCL10" s="914"/>
      <c r="SCM10" s="914"/>
      <c r="SCN10" s="914"/>
      <c r="SCO10" s="619"/>
      <c r="SCP10" s="619"/>
      <c r="SCQ10" s="723"/>
      <c r="SCR10" s="915"/>
      <c r="SCS10" s="913"/>
      <c r="SCT10" s="914"/>
      <c r="SCU10" s="914"/>
      <c r="SCV10" s="914"/>
      <c r="SCW10" s="619"/>
      <c r="SCX10" s="619"/>
      <c r="SCY10" s="723"/>
      <c r="SCZ10" s="915"/>
      <c r="SDA10" s="913"/>
      <c r="SDB10" s="914"/>
      <c r="SDC10" s="914"/>
      <c r="SDD10" s="914"/>
      <c r="SDE10" s="619"/>
      <c r="SDF10" s="619"/>
      <c r="SDG10" s="723"/>
      <c r="SDH10" s="915"/>
      <c r="SDI10" s="913"/>
      <c r="SDJ10" s="914"/>
      <c r="SDK10" s="914"/>
      <c r="SDL10" s="914"/>
      <c r="SDM10" s="619"/>
      <c r="SDN10" s="619"/>
      <c r="SDO10" s="723"/>
      <c r="SDP10" s="915"/>
      <c r="SDQ10" s="913"/>
      <c r="SDR10" s="914"/>
      <c r="SDS10" s="914"/>
      <c r="SDT10" s="914"/>
      <c r="SDU10" s="619"/>
      <c r="SDV10" s="619"/>
      <c r="SDW10" s="723"/>
      <c r="SDX10" s="915"/>
      <c r="SDY10" s="913"/>
      <c r="SDZ10" s="914"/>
      <c r="SEA10" s="914"/>
      <c r="SEB10" s="914"/>
      <c r="SEC10" s="619"/>
      <c r="SED10" s="619"/>
      <c r="SEE10" s="723"/>
      <c r="SEF10" s="915"/>
      <c r="SEG10" s="913"/>
      <c r="SEH10" s="914"/>
      <c r="SEI10" s="914"/>
      <c r="SEJ10" s="914"/>
      <c r="SEK10" s="619"/>
      <c r="SEL10" s="619"/>
      <c r="SEM10" s="723"/>
      <c r="SEN10" s="915"/>
      <c r="SEO10" s="913"/>
      <c r="SEP10" s="914"/>
      <c r="SEQ10" s="914"/>
      <c r="SER10" s="914"/>
      <c r="SES10" s="619"/>
      <c r="SET10" s="619"/>
      <c r="SEU10" s="723"/>
      <c r="SEV10" s="915"/>
      <c r="SEW10" s="913"/>
      <c r="SEX10" s="914"/>
      <c r="SEY10" s="914"/>
      <c r="SEZ10" s="914"/>
      <c r="SFA10" s="619"/>
      <c r="SFB10" s="619"/>
      <c r="SFC10" s="723"/>
      <c r="SFD10" s="915"/>
      <c r="SFE10" s="913"/>
      <c r="SFF10" s="914"/>
      <c r="SFG10" s="914"/>
      <c r="SFH10" s="914"/>
      <c r="SFI10" s="619"/>
      <c r="SFJ10" s="619"/>
      <c r="SFK10" s="723"/>
      <c r="SFL10" s="915"/>
      <c r="SFM10" s="913"/>
      <c r="SFN10" s="914"/>
      <c r="SFO10" s="914"/>
      <c r="SFP10" s="914"/>
      <c r="SFQ10" s="619"/>
      <c r="SFR10" s="619"/>
      <c r="SFS10" s="723"/>
      <c r="SFT10" s="915"/>
      <c r="SFU10" s="913"/>
      <c r="SFV10" s="914"/>
      <c r="SFW10" s="914"/>
      <c r="SFX10" s="914"/>
      <c r="SFY10" s="619"/>
      <c r="SFZ10" s="619"/>
      <c r="SGA10" s="723"/>
      <c r="SGB10" s="915"/>
      <c r="SGC10" s="913"/>
      <c r="SGD10" s="914"/>
      <c r="SGE10" s="914"/>
      <c r="SGF10" s="914"/>
      <c r="SGG10" s="619"/>
      <c r="SGH10" s="619"/>
      <c r="SGI10" s="723"/>
      <c r="SGJ10" s="915"/>
      <c r="SGK10" s="913"/>
      <c r="SGL10" s="914"/>
      <c r="SGM10" s="914"/>
      <c r="SGN10" s="914"/>
      <c r="SGO10" s="619"/>
      <c r="SGP10" s="619"/>
      <c r="SGQ10" s="723"/>
      <c r="SGR10" s="915"/>
      <c r="SGS10" s="913"/>
      <c r="SGT10" s="914"/>
      <c r="SGU10" s="914"/>
      <c r="SGV10" s="914"/>
      <c r="SGW10" s="619"/>
      <c r="SGX10" s="619"/>
      <c r="SGY10" s="723"/>
      <c r="SGZ10" s="915"/>
      <c r="SHA10" s="913"/>
      <c r="SHB10" s="914"/>
      <c r="SHC10" s="914"/>
      <c r="SHD10" s="914"/>
      <c r="SHE10" s="619"/>
      <c r="SHF10" s="619"/>
      <c r="SHG10" s="723"/>
      <c r="SHH10" s="915"/>
      <c r="SHI10" s="913"/>
      <c r="SHJ10" s="914"/>
      <c r="SHK10" s="914"/>
      <c r="SHL10" s="914"/>
      <c r="SHM10" s="619"/>
      <c r="SHN10" s="619"/>
      <c r="SHO10" s="723"/>
      <c r="SHP10" s="915"/>
      <c r="SHQ10" s="913"/>
      <c r="SHR10" s="914"/>
      <c r="SHS10" s="914"/>
      <c r="SHT10" s="914"/>
      <c r="SHU10" s="619"/>
      <c r="SHV10" s="619"/>
      <c r="SHW10" s="723"/>
      <c r="SHX10" s="915"/>
      <c r="SHY10" s="913"/>
      <c r="SHZ10" s="914"/>
      <c r="SIA10" s="914"/>
      <c r="SIB10" s="914"/>
      <c r="SIC10" s="619"/>
      <c r="SID10" s="619"/>
      <c r="SIE10" s="723"/>
      <c r="SIF10" s="915"/>
      <c r="SIG10" s="913"/>
      <c r="SIH10" s="914"/>
      <c r="SII10" s="914"/>
      <c r="SIJ10" s="914"/>
      <c r="SIK10" s="619"/>
      <c r="SIL10" s="619"/>
      <c r="SIM10" s="723"/>
      <c r="SIN10" s="915"/>
      <c r="SIO10" s="913"/>
      <c r="SIP10" s="914"/>
      <c r="SIQ10" s="914"/>
      <c r="SIR10" s="914"/>
      <c r="SIS10" s="619"/>
      <c r="SIT10" s="619"/>
      <c r="SIU10" s="723"/>
      <c r="SIV10" s="915"/>
      <c r="SIW10" s="913"/>
      <c r="SIX10" s="914"/>
      <c r="SIY10" s="914"/>
      <c r="SIZ10" s="914"/>
      <c r="SJA10" s="619"/>
      <c r="SJB10" s="619"/>
      <c r="SJC10" s="723"/>
      <c r="SJD10" s="915"/>
      <c r="SJE10" s="913"/>
      <c r="SJF10" s="914"/>
      <c r="SJG10" s="914"/>
      <c r="SJH10" s="914"/>
      <c r="SJI10" s="619"/>
      <c r="SJJ10" s="619"/>
      <c r="SJK10" s="723"/>
      <c r="SJL10" s="915"/>
      <c r="SJM10" s="913"/>
      <c r="SJN10" s="914"/>
      <c r="SJO10" s="914"/>
      <c r="SJP10" s="914"/>
      <c r="SJQ10" s="619"/>
      <c r="SJR10" s="619"/>
      <c r="SJS10" s="723"/>
      <c r="SJT10" s="915"/>
      <c r="SJU10" s="913"/>
      <c r="SJV10" s="914"/>
      <c r="SJW10" s="914"/>
      <c r="SJX10" s="914"/>
      <c r="SJY10" s="619"/>
      <c r="SJZ10" s="619"/>
      <c r="SKA10" s="723"/>
      <c r="SKB10" s="915"/>
      <c r="SKC10" s="913"/>
      <c r="SKD10" s="914"/>
      <c r="SKE10" s="914"/>
      <c r="SKF10" s="914"/>
      <c r="SKG10" s="619"/>
      <c r="SKH10" s="619"/>
      <c r="SKI10" s="723"/>
      <c r="SKJ10" s="915"/>
      <c r="SKK10" s="913"/>
      <c r="SKL10" s="914"/>
      <c r="SKM10" s="914"/>
      <c r="SKN10" s="914"/>
      <c r="SKO10" s="619"/>
      <c r="SKP10" s="619"/>
      <c r="SKQ10" s="723"/>
      <c r="SKR10" s="915"/>
      <c r="SKS10" s="913"/>
      <c r="SKT10" s="914"/>
      <c r="SKU10" s="914"/>
      <c r="SKV10" s="914"/>
      <c r="SKW10" s="619"/>
      <c r="SKX10" s="619"/>
      <c r="SKY10" s="723"/>
      <c r="SKZ10" s="915"/>
      <c r="SLA10" s="913"/>
      <c r="SLB10" s="914"/>
      <c r="SLC10" s="914"/>
      <c r="SLD10" s="914"/>
      <c r="SLE10" s="619"/>
      <c r="SLF10" s="619"/>
      <c r="SLG10" s="723"/>
      <c r="SLH10" s="915"/>
      <c r="SLI10" s="913"/>
      <c r="SLJ10" s="914"/>
      <c r="SLK10" s="914"/>
      <c r="SLL10" s="914"/>
      <c r="SLM10" s="619"/>
      <c r="SLN10" s="619"/>
      <c r="SLO10" s="723"/>
      <c r="SLP10" s="915"/>
      <c r="SLQ10" s="913"/>
      <c r="SLR10" s="914"/>
      <c r="SLS10" s="914"/>
      <c r="SLT10" s="914"/>
      <c r="SLU10" s="619"/>
      <c r="SLV10" s="619"/>
      <c r="SLW10" s="723"/>
      <c r="SLX10" s="915"/>
      <c r="SLY10" s="913"/>
      <c r="SLZ10" s="914"/>
      <c r="SMA10" s="914"/>
      <c r="SMB10" s="914"/>
      <c r="SMC10" s="619"/>
      <c r="SMD10" s="619"/>
      <c r="SME10" s="723"/>
      <c r="SMF10" s="915"/>
      <c r="SMG10" s="913"/>
      <c r="SMH10" s="914"/>
      <c r="SMI10" s="914"/>
      <c r="SMJ10" s="914"/>
      <c r="SMK10" s="619"/>
      <c r="SML10" s="619"/>
      <c r="SMM10" s="723"/>
      <c r="SMN10" s="915"/>
      <c r="SMO10" s="913"/>
      <c r="SMP10" s="914"/>
      <c r="SMQ10" s="914"/>
      <c r="SMR10" s="914"/>
      <c r="SMS10" s="619"/>
      <c r="SMT10" s="619"/>
      <c r="SMU10" s="723"/>
      <c r="SMV10" s="915"/>
      <c r="SMW10" s="913"/>
      <c r="SMX10" s="914"/>
      <c r="SMY10" s="914"/>
      <c r="SMZ10" s="914"/>
      <c r="SNA10" s="619"/>
      <c r="SNB10" s="619"/>
      <c r="SNC10" s="723"/>
      <c r="SND10" s="915"/>
      <c r="SNE10" s="913"/>
      <c r="SNF10" s="914"/>
      <c r="SNG10" s="914"/>
      <c r="SNH10" s="914"/>
      <c r="SNI10" s="619"/>
      <c r="SNJ10" s="619"/>
      <c r="SNK10" s="723"/>
      <c r="SNL10" s="915"/>
      <c r="SNM10" s="913"/>
      <c r="SNN10" s="914"/>
      <c r="SNO10" s="914"/>
      <c r="SNP10" s="914"/>
      <c r="SNQ10" s="619"/>
      <c r="SNR10" s="619"/>
      <c r="SNS10" s="723"/>
      <c r="SNT10" s="915"/>
      <c r="SNU10" s="913"/>
      <c r="SNV10" s="914"/>
      <c r="SNW10" s="914"/>
      <c r="SNX10" s="914"/>
      <c r="SNY10" s="619"/>
      <c r="SNZ10" s="619"/>
      <c r="SOA10" s="723"/>
      <c r="SOB10" s="915"/>
      <c r="SOC10" s="913"/>
      <c r="SOD10" s="914"/>
      <c r="SOE10" s="914"/>
      <c r="SOF10" s="914"/>
      <c r="SOG10" s="619"/>
      <c r="SOH10" s="619"/>
      <c r="SOI10" s="723"/>
      <c r="SOJ10" s="915"/>
      <c r="SOK10" s="913"/>
      <c r="SOL10" s="914"/>
      <c r="SOM10" s="914"/>
      <c r="SON10" s="914"/>
      <c r="SOO10" s="619"/>
      <c r="SOP10" s="619"/>
      <c r="SOQ10" s="723"/>
      <c r="SOR10" s="915"/>
      <c r="SOS10" s="913"/>
      <c r="SOT10" s="914"/>
      <c r="SOU10" s="914"/>
      <c r="SOV10" s="914"/>
      <c r="SOW10" s="619"/>
      <c r="SOX10" s="619"/>
      <c r="SOY10" s="723"/>
      <c r="SOZ10" s="915"/>
      <c r="SPA10" s="913"/>
      <c r="SPB10" s="914"/>
      <c r="SPC10" s="914"/>
      <c r="SPD10" s="914"/>
      <c r="SPE10" s="619"/>
      <c r="SPF10" s="619"/>
      <c r="SPG10" s="723"/>
      <c r="SPH10" s="915"/>
      <c r="SPI10" s="913"/>
      <c r="SPJ10" s="914"/>
      <c r="SPK10" s="914"/>
      <c r="SPL10" s="914"/>
      <c r="SPM10" s="619"/>
      <c r="SPN10" s="619"/>
      <c r="SPO10" s="723"/>
      <c r="SPP10" s="915"/>
      <c r="SPQ10" s="913"/>
      <c r="SPR10" s="914"/>
      <c r="SPS10" s="914"/>
      <c r="SPT10" s="914"/>
      <c r="SPU10" s="619"/>
      <c r="SPV10" s="619"/>
      <c r="SPW10" s="723"/>
      <c r="SPX10" s="915"/>
      <c r="SPY10" s="913"/>
      <c r="SPZ10" s="914"/>
      <c r="SQA10" s="914"/>
      <c r="SQB10" s="914"/>
      <c r="SQC10" s="619"/>
      <c r="SQD10" s="619"/>
      <c r="SQE10" s="723"/>
      <c r="SQF10" s="915"/>
      <c r="SQG10" s="913"/>
      <c r="SQH10" s="914"/>
      <c r="SQI10" s="914"/>
      <c r="SQJ10" s="914"/>
      <c r="SQK10" s="619"/>
      <c r="SQL10" s="619"/>
      <c r="SQM10" s="723"/>
      <c r="SQN10" s="915"/>
      <c r="SQO10" s="913"/>
      <c r="SQP10" s="914"/>
      <c r="SQQ10" s="914"/>
      <c r="SQR10" s="914"/>
      <c r="SQS10" s="619"/>
      <c r="SQT10" s="619"/>
      <c r="SQU10" s="723"/>
      <c r="SQV10" s="915"/>
      <c r="SQW10" s="913"/>
      <c r="SQX10" s="914"/>
      <c r="SQY10" s="914"/>
      <c r="SQZ10" s="914"/>
      <c r="SRA10" s="619"/>
      <c r="SRB10" s="619"/>
      <c r="SRC10" s="723"/>
      <c r="SRD10" s="915"/>
      <c r="SRE10" s="913"/>
      <c r="SRF10" s="914"/>
      <c r="SRG10" s="914"/>
      <c r="SRH10" s="914"/>
      <c r="SRI10" s="619"/>
      <c r="SRJ10" s="619"/>
      <c r="SRK10" s="723"/>
      <c r="SRL10" s="915"/>
      <c r="SRM10" s="913"/>
      <c r="SRN10" s="914"/>
      <c r="SRO10" s="914"/>
      <c r="SRP10" s="914"/>
      <c r="SRQ10" s="619"/>
      <c r="SRR10" s="619"/>
      <c r="SRS10" s="723"/>
      <c r="SRT10" s="915"/>
      <c r="SRU10" s="913"/>
      <c r="SRV10" s="914"/>
      <c r="SRW10" s="914"/>
      <c r="SRX10" s="914"/>
      <c r="SRY10" s="619"/>
      <c r="SRZ10" s="619"/>
      <c r="SSA10" s="723"/>
      <c r="SSB10" s="915"/>
      <c r="SSC10" s="913"/>
      <c r="SSD10" s="914"/>
      <c r="SSE10" s="914"/>
      <c r="SSF10" s="914"/>
      <c r="SSG10" s="619"/>
      <c r="SSH10" s="619"/>
      <c r="SSI10" s="723"/>
      <c r="SSJ10" s="915"/>
      <c r="SSK10" s="913"/>
      <c r="SSL10" s="914"/>
      <c r="SSM10" s="914"/>
      <c r="SSN10" s="914"/>
      <c r="SSO10" s="619"/>
      <c r="SSP10" s="619"/>
      <c r="SSQ10" s="723"/>
      <c r="SSR10" s="915"/>
      <c r="SSS10" s="913"/>
      <c r="SST10" s="914"/>
      <c r="SSU10" s="914"/>
      <c r="SSV10" s="914"/>
      <c r="SSW10" s="619"/>
      <c r="SSX10" s="619"/>
      <c r="SSY10" s="723"/>
      <c r="SSZ10" s="915"/>
      <c r="STA10" s="913"/>
      <c r="STB10" s="914"/>
      <c r="STC10" s="914"/>
      <c r="STD10" s="914"/>
      <c r="STE10" s="619"/>
      <c r="STF10" s="619"/>
      <c r="STG10" s="723"/>
      <c r="STH10" s="915"/>
      <c r="STI10" s="913"/>
      <c r="STJ10" s="914"/>
      <c r="STK10" s="914"/>
      <c r="STL10" s="914"/>
      <c r="STM10" s="619"/>
      <c r="STN10" s="619"/>
      <c r="STO10" s="723"/>
      <c r="STP10" s="915"/>
      <c r="STQ10" s="913"/>
      <c r="STR10" s="914"/>
      <c r="STS10" s="914"/>
      <c r="STT10" s="914"/>
      <c r="STU10" s="619"/>
      <c r="STV10" s="619"/>
      <c r="STW10" s="723"/>
      <c r="STX10" s="915"/>
      <c r="STY10" s="913"/>
      <c r="STZ10" s="914"/>
      <c r="SUA10" s="914"/>
      <c r="SUB10" s="914"/>
      <c r="SUC10" s="619"/>
      <c r="SUD10" s="619"/>
      <c r="SUE10" s="723"/>
      <c r="SUF10" s="915"/>
      <c r="SUG10" s="913"/>
      <c r="SUH10" s="914"/>
      <c r="SUI10" s="914"/>
      <c r="SUJ10" s="914"/>
      <c r="SUK10" s="619"/>
      <c r="SUL10" s="619"/>
      <c r="SUM10" s="723"/>
      <c r="SUN10" s="915"/>
      <c r="SUO10" s="913"/>
      <c r="SUP10" s="914"/>
      <c r="SUQ10" s="914"/>
      <c r="SUR10" s="914"/>
      <c r="SUS10" s="619"/>
      <c r="SUT10" s="619"/>
      <c r="SUU10" s="723"/>
      <c r="SUV10" s="915"/>
      <c r="SUW10" s="913"/>
      <c r="SUX10" s="914"/>
      <c r="SUY10" s="914"/>
      <c r="SUZ10" s="914"/>
      <c r="SVA10" s="619"/>
      <c r="SVB10" s="619"/>
      <c r="SVC10" s="723"/>
      <c r="SVD10" s="915"/>
      <c r="SVE10" s="913"/>
      <c r="SVF10" s="914"/>
      <c r="SVG10" s="914"/>
      <c r="SVH10" s="914"/>
      <c r="SVI10" s="619"/>
      <c r="SVJ10" s="619"/>
      <c r="SVK10" s="723"/>
      <c r="SVL10" s="915"/>
      <c r="SVM10" s="913"/>
      <c r="SVN10" s="914"/>
      <c r="SVO10" s="914"/>
      <c r="SVP10" s="914"/>
      <c r="SVQ10" s="619"/>
      <c r="SVR10" s="619"/>
      <c r="SVS10" s="723"/>
      <c r="SVT10" s="915"/>
      <c r="SVU10" s="913"/>
      <c r="SVV10" s="914"/>
      <c r="SVW10" s="914"/>
      <c r="SVX10" s="914"/>
      <c r="SVY10" s="619"/>
      <c r="SVZ10" s="619"/>
      <c r="SWA10" s="723"/>
      <c r="SWB10" s="915"/>
      <c r="SWC10" s="913"/>
      <c r="SWD10" s="914"/>
      <c r="SWE10" s="914"/>
      <c r="SWF10" s="914"/>
      <c r="SWG10" s="619"/>
      <c r="SWH10" s="619"/>
      <c r="SWI10" s="723"/>
      <c r="SWJ10" s="915"/>
      <c r="SWK10" s="913"/>
      <c r="SWL10" s="914"/>
      <c r="SWM10" s="914"/>
      <c r="SWN10" s="914"/>
      <c r="SWO10" s="619"/>
      <c r="SWP10" s="619"/>
      <c r="SWQ10" s="723"/>
      <c r="SWR10" s="915"/>
      <c r="SWS10" s="913"/>
      <c r="SWT10" s="914"/>
      <c r="SWU10" s="914"/>
      <c r="SWV10" s="914"/>
      <c r="SWW10" s="619"/>
      <c r="SWX10" s="619"/>
      <c r="SWY10" s="723"/>
      <c r="SWZ10" s="915"/>
      <c r="SXA10" s="913"/>
      <c r="SXB10" s="914"/>
      <c r="SXC10" s="914"/>
      <c r="SXD10" s="914"/>
      <c r="SXE10" s="619"/>
      <c r="SXF10" s="619"/>
      <c r="SXG10" s="723"/>
      <c r="SXH10" s="915"/>
      <c r="SXI10" s="913"/>
      <c r="SXJ10" s="914"/>
      <c r="SXK10" s="914"/>
      <c r="SXL10" s="914"/>
      <c r="SXM10" s="619"/>
      <c r="SXN10" s="619"/>
      <c r="SXO10" s="723"/>
      <c r="SXP10" s="915"/>
      <c r="SXQ10" s="913"/>
      <c r="SXR10" s="914"/>
      <c r="SXS10" s="914"/>
      <c r="SXT10" s="914"/>
      <c r="SXU10" s="619"/>
      <c r="SXV10" s="619"/>
      <c r="SXW10" s="723"/>
      <c r="SXX10" s="915"/>
      <c r="SXY10" s="913"/>
      <c r="SXZ10" s="914"/>
      <c r="SYA10" s="914"/>
      <c r="SYB10" s="914"/>
      <c r="SYC10" s="619"/>
      <c r="SYD10" s="619"/>
      <c r="SYE10" s="723"/>
      <c r="SYF10" s="915"/>
      <c r="SYG10" s="913"/>
      <c r="SYH10" s="914"/>
      <c r="SYI10" s="914"/>
      <c r="SYJ10" s="914"/>
      <c r="SYK10" s="619"/>
      <c r="SYL10" s="619"/>
      <c r="SYM10" s="723"/>
      <c r="SYN10" s="915"/>
      <c r="SYO10" s="913"/>
      <c r="SYP10" s="914"/>
      <c r="SYQ10" s="914"/>
      <c r="SYR10" s="914"/>
      <c r="SYS10" s="619"/>
      <c r="SYT10" s="619"/>
      <c r="SYU10" s="723"/>
      <c r="SYV10" s="915"/>
      <c r="SYW10" s="913"/>
      <c r="SYX10" s="914"/>
      <c r="SYY10" s="914"/>
      <c r="SYZ10" s="914"/>
      <c r="SZA10" s="619"/>
      <c r="SZB10" s="619"/>
      <c r="SZC10" s="723"/>
      <c r="SZD10" s="915"/>
      <c r="SZE10" s="913"/>
      <c r="SZF10" s="914"/>
      <c r="SZG10" s="914"/>
      <c r="SZH10" s="914"/>
      <c r="SZI10" s="619"/>
      <c r="SZJ10" s="619"/>
      <c r="SZK10" s="723"/>
      <c r="SZL10" s="915"/>
      <c r="SZM10" s="913"/>
      <c r="SZN10" s="914"/>
      <c r="SZO10" s="914"/>
      <c r="SZP10" s="914"/>
      <c r="SZQ10" s="619"/>
      <c r="SZR10" s="619"/>
      <c r="SZS10" s="723"/>
      <c r="SZT10" s="915"/>
      <c r="SZU10" s="913"/>
      <c r="SZV10" s="914"/>
      <c r="SZW10" s="914"/>
      <c r="SZX10" s="914"/>
      <c r="SZY10" s="619"/>
      <c r="SZZ10" s="619"/>
      <c r="TAA10" s="723"/>
      <c r="TAB10" s="915"/>
      <c r="TAC10" s="913"/>
      <c r="TAD10" s="914"/>
      <c r="TAE10" s="914"/>
      <c r="TAF10" s="914"/>
      <c r="TAG10" s="619"/>
      <c r="TAH10" s="619"/>
      <c r="TAI10" s="723"/>
      <c r="TAJ10" s="915"/>
      <c r="TAK10" s="913"/>
      <c r="TAL10" s="914"/>
      <c r="TAM10" s="914"/>
      <c r="TAN10" s="914"/>
      <c r="TAO10" s="619"/>
      <c r="TAP10" s="619"/>
      <c r="TAQ10" s="723"/>
      <c r="TAR10" s="915"/>
      <c r="TAS10" s="913"/>
      <c r="TAT10" s="914"/>
      <c r="TAU10" s="914"/>
      <c r="TAV10" s="914"/>
      <c r="TAW10" s="619"/>
      <c r="TAX10" s="619"/>
      <c r="TAY10" s="723"/>
      <c r="TAZ10" s="915"/>
      <c r="TBA10" s="913"/>
      <c r="TBB10" s="914"/>
      <c r="TBC10" s="914"/>
      <c r="TBD10" s="914"/>
      <c r="TBE10" s="619"/>
      <c r="TBF10" s="619"/>
      <c r="TBG10" s="723"/>
      <c r="TBH10" s="915"/>
      <c r="TBI10" s="913"/>
      <c r="TBJ10" s="914"/>
      <c r="TBK10" s="914"/>
      <c r="TBL10" s="914"/>
      <c r="TBM10" s="619"/>
      <c r="TBN10" s="619"/>
      <c r="TBO10" s="723"/>
      <c r="TBP10" s="915"/>
      <c r="TBQ10" s="913"/>
      <c r="TBR10" s="914"/>
      <c r="TBS10" s="914"/>
      <c r="TBT10" s="914"/>
      <c r="TBU10" s="619"/>
      <c r="TBV10" s="619"/>
      <c r="TBW10" s="723"/>
      <c r="TBX10" s="915"/>
      <c r="TBY10" s="913"/>
      <c r="TBZ10" s="914"/>
      <c r="TCA10" s="914"/>
      <c r="TCB10" s="914"/>
      <c r="TCC10" s="619"/>
      <c r="TCD10" s="619"/>
      <c r="TCE10" s="723"/>
      <c r="TCF10" s="915"/>
      <c r="TCG10" s="913"/>
      <c r="TCH10" s="914"/>
      <c r="TCI10" s="914"/>
      <c r="TCJ10" s="914"/>
      <c r="TCK10" s="619"/>
      <c r="TCL10" s="619"/>
      <c r="TCM10" s="723"/>
      <c r="TCN10" s="915"/>
      <c r="TCO10" s="913"/>
      <c r="TCP10" s="914"/>
      <c r="TCQ10" s="914"/>
      <c r="TCR10" s="914"/>
      <c r="TCS10" s="619"/>
      <c r="TCT10" s="619"/>
      <c r="TCU10" s="723"/>
      <c r="TCV10" s="915"/>
      <c r="TCW10" s="913"/>
      <c r="TCX10" s="914"/>
      <c r="TCY10" s="914"/>
      <c r="TCZ10" s="914"/>
      <c r="TDA10" s="619"/>
      <c r="TDB10" s="619"/>
      <c r="TDC10" s="723"/>
      <c r="TDD10" s="915"/>
      <c r="TDE10" s="913"/>
      <c r="TDF10" s="914"/>
      <c r="TDG10" s="914"/>
      <c r="TDH10" s="914"/>
      <c r="TDI10" s="619"/>
      <c r="TDJ10" s="619"/>
      <c r="TDK10" s="723"/>
      <c r="TDL10" s="915"/>
      <c r="TDM10" s="913"/>
      <c r="TDN10" s="914"/>
      <c r="TDO10" s="914"/>
      <c r="TDP10" s="914"/>
      <c r="TDQ10" s="619"/>
      <c r="TDR10" s="619"/>
      <c r="TDS10" s="723"/>
      <c r="TDT10" s="915"/>
      <c r="TDU10" s="913"/>
      <c r="TDV10" s="914"/>
      <c r="TDW10" s="914"/>
      <c r="TDX10" s="914"/>
      <c r="TDY10" s="619"/>
      <c r="TDZ10" s="619"/>
      <c r="TEA10" s="723"/>
      <c r="TEB10" s="915"/>
      <c r="TEC10" s="913"/>
      <c r="TED10" s="914"/>
      <c r="TEE10" s="914"/>
      <c r="TEF10" s="914"/>
      <c r="TEG10" s="619"/>
      <c r="TEH10" s="619"/>
      <c r="TEI10" s="723"/>
      <c r="TEJ10" s="915"/>
      <c r="TEK10" s="913"/>
      <c r="TEL10" s="914"/>
      <c r="TEM10" s="914"/>
      <c r="TEN10" s="914"/>
      <c r="TEO10" s="619"/>
      <c r="TEP10" s="619"/>
      <c r="TEQ10" s="723"/>
      <c r="TER10" s="915"/>
      <c r="TES10" s="913"/>
      <c r="TET10" s="914"/>
      <c r="TEU10" s="914"/>
      <c r="TEV10" s="914"/>
      <c r="TEW10" s="619"/>
      <c r="TEX10" s="619"/>
      <c r="TEY10" s="723"/>
      <c r="TEZ10" s="915"/>
      <c r="TFA10" s="913"/>
      <c r="TFB10" s="914"/>
      <c r="TFC10" s="914"/>
      <c r="TFD10" s="914"/>
      <c r="TFE10" s="619"/>
      <c r="TFF10" s="619"/>
      <c r="TFG10" s="723"/>
      <c r="TFH10" s="915"/>
      <c r="TFI10" s="913"/>
      <c r="TFJ10" s="914"/>
      <c r="TFK10" s="914"/>
      <c r="TFL10" s="914"/>
      <c r="TFM10" s="619"/>
      <c r="TFN10" s="619"/>
      <c r="TFO10" s="723"/>
      <c r="TFP10" s="915"/>
      <c r="TFQ10" s="913"/>
      <c r="TFR10" s="914"/>
      <c r="TFS10" s="914"/>
      <c r="TFT10" s="914"/>
      <c r="TFU10" s="619"/>
      <c r="TFV10" s="619"/>
      <c r="TFW10" s="723"/>
      <c r="TFX10" s="915"/>
      <c r="TFY10" s="913"/>
      <c r="TFZ10" s="914"/>
      <c r="TGA10" s="914"/>
      <c r="TGB10" s="914"/>
      <c r="TGC10" s="619"/>
      <c r="TGD10" s="619"/>
      <c r="TGE10" s="723"/>
      <c r="TGF10" s="915"/>
      <c r="TGG10" s="913"/>
      <c r="TGH10" s="914"/>
      <c r="TGI10" s="914"/>
      <c r="TGJ10" s="914"/>
      <c r="TGK10" s="619"/>
      <c r="TGL10" s="619"/>
      <c r="TGM10" s="723"/>
      <c r="TGN10" s="915"/>
      <c r="TGO10" s="913"/>
      <c r="TGP10" s="914"/>
      <c r="TGQ10" s="914"/>
      <c r="TGR10" s="914"/>
      <c r="TGS10" s="619"/>
      <c r="TGT10" s="619"/>
      <c r="TGU10" s="723"/>
      <c r="TGV10" s="915"/>
      <c r="TGW10" s="913"/>
      <c r="TGX10" s="914"/>
      <c r="TGY10" s="914"/>
      <c r="TGZ10" s="914"/>
      <c r="THA10" s="619"/>
      <c r="THB10" s="619"/>
      <c r="THC10" s="723"/>
      <c r="THD10" s="915"/>
      <c r="THE10" s="913"/>
      <c r="THF10" s="914"/>
      <c r="THG10" s="914"/>
      <c r="THH10" s="914"/>
      <c r="THI10" s="619"/>
      <c r="THJ10" s="619"/>
      <c r="THK10" s="723"/>
      <c r="THL10" s="915"/>
      <c r="THM10" s="913"/>
      <c r="THN10" s="914"/>
      <c r="THO10" s="914"/>
      <c r="THP10" s="914"/>
      <c r="THQ10" s="619"/>
      <c r="THR10" s="619"/>
      <c r="THS10" s="723"/>
      <c r="THT10" s="915"/>
      <c r="THU10" s="913"/>
      <c r="THV10" s="914"/>
      <c r="THW10" s="914"/>
      <c r="THX10" s="914"/>
      <c r="THY10" s="619"/>
      <c r="THZ10" s="619"/>
      <c r="TIA10" s="723"/>
      <c r="TIB10" s="915"/>
      <c r="TIC10" s="913"/>
      <c r="TID10" s="914"/>
      <c r="TIE10" s="914"/>
      <c r="TIF10" s="914"/>
      <c r="TIG10" s="619"/>
      <c r="TIH10" s="619"/>
      <c r="TII10" s="723"/>
      <c r="TIJ10" s="915"/>
      <c r="TIK10" s="913"/>
      <c r="TIL10" s="914"/>
      <c r="TIM10" s="914"/>
      <c r="TIN10" s="914"/>
      <c r="TIO10" s="619"/>
      <c r="TIP10" s="619"/>
      <c r="TIQ10" s="723"/>
      <c r="TIR10" s="915"/>
      <c r="TIS10" s="913"/>
      <c r="TIT10" s="914"/>
      <c r="TIU10" s="914"/>
      <c r="TIV10" s="914"/>
      <c r="TIW10" s="619"/>
      <c r="TIX10" s="619"/>
      <c r="TIY10" s="723"/>
      <c r="TIZ10" s="915"/>
      <c r="TJA10" s="913"/>
      <c r="TJB10" s="914"/>
      <c r="TJC10" s="914"/>
      <c r="TJD10" s="914"/>
      <c r="TJE10" s="619"/>
      <c r="TJF10" s="619"/>
      <c r="TJG10" s="723"/>
      <c r="TJH10" s="915"/>
      <c r="TJI10" s="913"/>
      <c r="TJJ10" s="914"/>
      <c r="TJK10" s="914"/>
      <c r="TJL10" s="914"/>
      <c r="TJM10" s="619"/>
      <c r="TJN10" s="619"/>
      <c r="TJO10" s="723"/>
      <c r="TJP10" s="915"/>
      <c r="TJQ10" s="913"/>
      <c r="TJR10" s="914"/>
      <c r="TJS10" s="914"/>
      <c r="TJT10" s="914"/>
      <c r="TJU10" s="619"/>
      <c r="TJV10" s="619"/>
      <c r="TJW10" s="723"/>
      <c r="TJX10" s="915"/>
      <c r="TJY10" s="913"/>
      <c r="TJZ10" s="914"/>
      <c r="TKA10" s="914"/>
      <c r="TKB10" s="914"/>
      <c r="TKC10" s="619"/>
      <c r="TKD10" s="619"/>
      <c r="TKE10" s="723"/>
      <c r="TKF10" s="915"/>
      <c r="TKG10" s="913"/>
      <c r="TKH10" s="914"/>
      <c r="TKI10" s="914"/>
      <c r="TKJ10" s="914"/>
      <c r="TKK10" s="619"/>
      <c r="TKL10" s="619"/>
      <c r="TKM10" s="723"/>
      <c r="TKN10" s="915"/>
      <c r="TKO10" s="913"/>
      <c r="TKP10" s="914"/>
      <c r="TKQ10" s="914"/>
      <c r="TKR10" s="914"/>
      <c r="TKS10" s="619"/>
      <c r="TKT10" s="619"/>
      <c r="TKU10" s="723"/>
      <c r="TKV10" s="915"/>
      <c r="TKW10" s="913"/>
      <c r="TKX10" s="914"/>
      <c r="TKY10" s="914"/>
      <c r="TKZ10" s="914"/>
      <c r="TLA10" s="619"/>
      <c r="TLB10" s="619"/>
      <c r="TLC10" s="723"/>
      <c r="TLD10" s="915"/>
      <c r="TLE10" s="913"/>
      <c r="TLF10" s="914"/>
      <c r="TLG10" s="914"/>
      <c r="TLH10" s="914"/>
      <c r="TLI10" s="619"/>
      <c r="TLJ10" s="619"/>
      <c r="TLK10" s="723"/>
      <c r="TLL10" s="915"/>
      <c r="TLM10" s="913"/>
      <c r="TLN10" s="914"/>
      <c r="TLO10" s="914"/>
      <c r="TLP10" s="914"/>
      <c r="TLQ10" s="619"/>
      <c r="TLR10" s="619"/>
      <c r="TLS10" s="723"/>
      <c r="TLT10" s="915"/>
      <c r="TLU10" s="913"/>
      <c r="TLV10" s="914"/>
      <c r="TLW10" s="914"/>
      <c r="TLX10" s="914"/>
      <c r="TLY10" s="619"/>
      <c r="TLZ10" s="619"/>
      <c r="TMA10" s="723"/>
      <c r="TMB10" s="915"/>
      <c r="TMC10" s="913"/>
      <c r="TMD10" s="914"/>
      <c r="TME10" s="914"/>
      <c r="TMF10" s="914"/>
      <c r="TMG10" s="619"/>
      <c r="TMH10" s="619"/>
      <c r="TMI10" s="723"/>
      <c r="TMJ10" s="915"/>
      <c r="TMK10" s="913"/>
      <c r="TML10" s="914"/>
      <c r="TMM10" s="914"/>
      <c r="TMN10" s="914"/>
      <c r="TMO10" s="619"/>
      <c r="TMP10" s="619"/>
      <c r="TMQ10" s="723"/>
      <c r="TMR10" s="915"/>
      <c r="TMS10" s="913"/>
      <c r="TMT10" s="914"/>
      <c r="TMU10" s="914"/>
      <c r="TMV10" s="914"/>
      <c r="TMW10" s="619"/>
      <c r="TMX10" s="619"/>
      <c r="TMY10" s="723"/>
      <c r="TMZ10" s="915"/>
      <c r="TNA10" s="913"/>
      <c r="TNB10" s="914"/>
      <c r="TNC10" s="914"/>
      <c r="TND10" s="914"/>
      <c r="TNE10" s="619"/>
      <c r="TNF10" s="619"/>
      <c r="TNG10" s="723"/>
      <c r="TNH10" s="915"/>
      <c r="TNI10" s="913"/>
      <c r="TNJ10" s="914"/>
      <c r="TNK10" s="914"/>
      <c r="TNL10" s="914"/>
      <c r="TNM10" s="619"/>
      <c r="TNN10" s="619"/>
      <c r="TNO10" s="723"/>
      <c r="TNP10" s="915"/>
      <c r="TNQ10" s="913"/>
      <c r="TNR10" s="914"/>
      <c r="TNS10" s="914"/>
      <c r="TNT10" s="914"/>
      <c r="TNU10" s="619"/>
      <c r="TNV10" s="619"/>
      <c r="TNW10" s="723"/>
      <c r="TNX10" s="915"/>
      <c r="TNY10" s="913"/>
      <c r="TNZ10" s="914"/>
      <c r="TOA10" s="914"/>
      <c r="TOB10" s="914"/>
      <c r="TOC10" s="619"/>
      <c r="TOD10" s="619"/>
      <c r="TOE10" s="723"/>
      <c r="TOF10" s="915"/>
      <c r="TOG10" s="913"/>
      <c r="TOH10" s="914"/>
      <c r="TOI10" s="914"/>
      <c r="TOJ10" s="914"/>
      <c r="TOK10" s="619"/>
      <c r="TOL10" s="619"/>
      <c r="TOM10" s="723"/>
      <c r="TON10" s="915"/>
      <c r="TOO10" s="913"/>
      <c r="TOP10" s="914"/>
      <c r="TOQ10" s="914"/>
      <c r="TOR10" s="914"/>
      <c r="TOS10" s="619"/>
      <c r="TOT10" s="619"/>
      <c r="TOU10" s="723"/>
      <c r="TOV10" s="915"/>
      <c r="TOW10" s="913"/>
      <c r="TOX10" s="914"/>
      <c r="TOY10" s="914"/>
      <c r="TOZ10" s="914"/>
      <c r="TPA10" s="619"/>
      <c r="TPB10" s="619"/>
      <c r="TPC10" s="723"/>
      <c r="TPD10" s="915"/>
      <c r="TPE10" s="913"/>
      <c r="TPF10" s="914"/>
      <c r="TPG10" s="914"/>
      <c r="TPH10" s="914"/>
      <c r="TPI10" s="619"/>
      <c r="TPJ10" s="619"/>
      <c r="TPK10" s="723"/>
      <c r="TPL10" s="915"/>
      <c r="TPM10" s="913"/>
      <c r="TPN10" s="914"/>
      <c r="TPO10" s="914"/>
      <c r="TPP10" s="914"/>
      <c r="TPQ10" s="619"/>
      <c r="TPR10" s="619"/>
      <c r="TPS10" s="723"/>
      <c r="TPT10" s="915"/>
      <c r="TPU10" s="913"/>
      <c r="TPV10" s="914"/>
      <c r="TPW10" s="914"/>
      <c r="TPX10" s="914"/>
      <c r="TPY10" s="619"/>
      <c r="TPZ10" s="619"/>
      <c r="TQA10" s="723"/>
      <c r="TQB10" s="915"/>
      <c r="TQC10" s="913"/>
      <c r="TQD10" s="914"/>
      <c r="TQE10" s="914"/>
      <c r="TQF10" s="914"/>
      <c r="TQG10" s="619"/>
      <c r="TQH10" s="619"/>
      <c r="TQI10" s="723"/>
      <c r="TQJ10" s="915"/>
      <c r="TQK10" s="913"/>
      <c r="TQL10" s="914"/>
      <c r="TQM10" s="914"/>
      <c r="TQN10" s="914"/>
      <c r="TQO10" s="619"/>
      <c r="TQP10" s="619"/>
      <c r="TQQ10" s="723"/>
      <c r="TQR10" s="915"/>
      <c r="TQS10" s="913"/>
      <c r="TQT10" s="914"/>
      <c r="TQU10" s="914"/>
      <c r="TQV10" s="914"/>
      <c r="TQW10" s="619"/>
      <c r="TQX10" s="619"/>
      <c r="TQY10" s="723"/>
      <c r="TQZ10" s="915"/>
      <c r="TRA10" s="913"/>
      <c r="TRB10" s="914"/>
      <c r="TRC10" s="914"/>
      <c r="TRD10" s="914"/>
      <c r="TRE10" s="619"/>
      <c r="TRF10" s="619"/>
      <c r="TRG10" s="723"/>
      <c r="TRH10" s="915"/>
      <c r="TRI10" s="913"/>
      <c r="TRJ10" s="914"/>
      <c r="TRK10" s="914"/>
      <c r="TRL10" s="914"/>
      <c r="TRM10" s="619"/>
      <c r="TRN10" s="619"/>
      <c r="TRO10" s="723"/>
      <c r="TRP10" s="915"/>
      <c r="TRQ10" s="913"/>
      <c r="TRR10" s="914"/>
      <c r="TRS10" s="914"/>
      <c r="TRT10" s="914"/>
      <c r="TRU10" s="619"/>
      <c r="TRV10" s="619"/>
      <c r="TRW10" s="723"/>
      <c r="TRX10" s="915"/>
      <c r="TRY10" s="913"/>
      <c r="TRZ10" s="914"/>
      <c r="TSA10" s="914"/>
      <c r="TSB10" s="914"/>
      <c r="TSC10" s="619"/>
      <c r="TSD10" s="619"/>
      <c r="TSE10" s="723"/>
      <c r="TSF10" s="915"/>
      <c r="TSG10" s="913"/>
      <c r="TSH10" s="914"/>
      <c r="TSI10" s="914"/>
      <c r="TSJ10" s="914"/>
      <c r="TSK10" s="619"/>
      <c r="TSL10" s="619"/>
      <c r="TSM10" s="723"/>
      <c r="TSN10" s="915"/>
      <c r="TSO10" s="913"/>
      <c r="TSP10" s="914"/>
      <c r="TSQ10" s="914"/>
      <c r="TSR10" s="914"/>
      <c r="TSS10" s="619"/>
      <c r="TST10" s="619"/>
      <c r="TSU10" s="723"/>
      <c r="TSV10" s="915"/>
      <c r="TSW10" s="913"/>
      <c r="TSX10" s="914"/>
      <c r="TSY10" s="914"/>
      <c r="TSZ10" s="914"/>
      <c r="TTA10" s="619"/>
      <c r="TTB10" s="619"/>
      <c r="TTC10" s="723"/>
      <c r="TTD10" s="915"/>
      <c r="TTE10" s="913"/>
      <c r="TTF10" s="914"/>
      <c r="TTG10" s="914"/>
      <c r="TTH10" s="914"/>
      <c r="TTI10" s="619"/>
      <c r="TTJ10" s="619"/>
      <c r="TTK10" s="723"/>
      <c r="TTL10" s="915"/>
      <c r="TTM10" s="913"/>
      <c r="TTN10" s="914"/>
      <c r="TTO10" s="914"/>
      <c r="TTP10" s="914"/>
      <c r="TTQ10" s="619"/>
      <c r="TTR10" s="619"/>
      <c r="TTS10" s="723"/>
      <c r="TTT10" s="915"/>
      <c r="TTU10" s="913"/>
      <c r="TTV10" s="914"/>
      <c r="TTW10" s="914"/>
      <c r="TTX10" s="914"/>
      <c r="TTY10" s="619"/>
      <c r="TTZ10" s="619"/>
      <c r="TUA10" s="723"/>
      <c r="TUB10" s="915"/>
      <c r="TUC10" s="913"/>
      <c r="TUD10" s="914"/>
      <c r="TUE10" s="914"/>
      <c r="TUF10" s="914"/>
      <c r="TUG10" s="619"/>
      <c r="TUH10" s="619"/>
      <c r="TUI10" s="723"/>
      <c r="TUJ10" s="915"/>
      <c r="TUK10" s="913"/>
      <c r="TUL10" s="914"/>
      <c r="TUM10" s="914"/>
      <c r="TUN10" s="914"/>
      <c r="TUO10" s="619"/>
      <c r="TUP10" s="619"/>
      <c r="TUQ10" s="723"/>
      <c r="TUR10" s="915"/>
      <c r="TUS10" s="913"/>
      <c r="TUT10" s="914"/>
      <c r="TUU10" s="914"/>
      <c r="TUV10" s="914"/>
      <c r="TUW10" s="619"/>
      <c r="TUX10" s="619"/>
      <c r="TUY10" s="723"/>
      <c r="TUZ10" s="915"/>
      <c r="TVA10" s="913"/>
      <c r="TVB10" s="914"/>
      <c r="TVC10" s="914"/>
      <c r="TVD10" s="914"/>
      <c r="TVE10" s="619"/>
      <c r="TVF10" s="619"/>
      <c r="TVG10" s="723"/>
      <c r="TVH10" s="915"/>
      <c r="TVI10" s="913"/>
      <c r="TVJ10" s="914"/>
      <c r="TVK10" s="914"/>
      <c r="TVL10" s="914"/>
      <c r="TVM10" s="619"/>
      <c r="TVN10" s="619"/>
      <c r="TVO10" s="723"/>
      <c r="TVP10" s="915"/>
      <c r="TVQ10" s="913"/>
      <c r="TVR10" s="914"/>
      <c r="TVS10" s="914"/>
      <c r="TVT10" s="914"/>
      <c r="TVU10" s="619"/>
      <c r="TVV10" s="619"/>
      <c r="TVW10" s="723"/>
      <c r="TVX10" s="915"/>
      <c r="TVY10" s="913"/>
      <c r="TVZ10" s="914"/>
      <c r="TWA10" s="914"/>
      <c r="TWB10" s="914"/>
      <c r="TWC10" s="619"/>
      <c r="TWD10" s="619"/>
      <c r="TWE10" s="723"/>
      <c r="TWF10" s="915"/>
      <c r="TWG10" s="913"/>
      <c r="TWH10" s="914"/>
      <c r="TWI10" s="914"/>
      <c r="TWJ10" s="914"/>
      <c r="TWK10" s="619"/>
      <c r="TWL10" s="619"/>
      <c r="TWM10" s="723"/>
      <c r="TWN10" s="915"/>
      <c r="TWO10" s="913"/>
      <c r="TWP10" s="914"/>
      <c r="TWQ10" s="914"/>
      <c r="TWR10" s="914"/>
      <c r="TWS10" s="619"/>
      <c r="TWT10" s="619"/>
      <c r="TWU10" s="723"/>
      <c r="TWV10" s="915"/>
      <c r="TWW10" s="913"/>
      <c r="TWX10" s="914"/>
      <c r="TWY10" s="914"/>
      <c r="TWZ10" s="914"/>
      <c r="TXA10" s="619"/>
      <c r="TXB10" s="619"/>
      <c r="TXC10" s="723"/>
      <c r="TXD10" s="915"/>
      <c r="TXE10" s="913"/>
      <c r="TXF10" s="914"/>
      <c r="TXG10" s="914"/>
      <c r="TXH10" s="914"/>
      <c r="TXI10" s="619"/>
      <c r="TXJ10" s="619"/>
      <c r="TXK10" s="723"/>
      <c r="TXL10" s="915"/>
      <c r="TXM10" s="913"/>
      <c r="TXN10" s="914"/>
      <c r="TXO10" s="914"/>
      <c r="TXP10" s="914"/>
      <c r="TXQ10" s="619"/>
      <c r="TXR10" s="619"/>
      <c r="TXS10" s="723"/>
      <c r="TXT10" s="915"/>
      <c r="TXU10" s="913"/>
      <c r="TXV10" s="914"/>
      <c r="TXW10" s="914"/>
      <c r="TXX10" s="914"/>
      <c r="TXY10" s="619"/>
      <c r="TXZ10" s="619"/>
      <c r="TYA10" s="723"/>
      <c r="TYB10" s="915"/>
      <c r="TYC10" s="913"/>
      <c r="TYD10" s="914"/>
      <c r="TYE10" s="914"/>
      <c r="TYF10" s="914"/>
      <c r="TYG10" s="619"/>
      <c r="TYH10" s="619"/>
      <c r="TYI10" s="723"/>
      <c r="TYJ10" s="915"/>
      <c r="TYK10" s="913"/>
      <c r="TYL10" s="914"/>
      <c r="TYM10" s="914"/>
      <c r="TYN10" s="914"/>
      <c r="TYO10" s="619"/>
      <c r="TYP10" s="619"/>
      <c r="TYQ10" s="723"/>
      <c r="TYR10" s="915"/>
      <c r="TYS10" s="913"/>
      <c r="TYT10" s="914"/>
      <c r="TYU10" s="914"/>
      <c r="TYV10" s="914"/>
      <c r="TYW10" s="619"/>
      <c r="TYX10" s="619"/>
      <c r="TYY10" s="723"/>
      <c r="TYZ10" s="915"/>
      <c r="TZA10" s="913"/>
      <c r="TZB10" s="914"/>
      <c r="TZC10" s="914"/>
      <c r="TZD10" s="914"/>
      <c r="TZE10" s="619"/>
      <c r="TZF10" s="619"/>
      <c r="TZG10" s="723"/>
      <c r="TZH10" s="915"/>
      <c r="TZI10" s="913"/>
      <c r="TZJ10" s="914"/>
      <c r="TZK10" s="914"/>
      <c r="TZL10" s="914"/>
      <c r="TZM10" s="619"/>
      <c r="TZN10" s="619"/>
      <c r="TZO10" s="723"/>
      <c r="TZP10" s="915"/>
      <c r="TZQ10" s="913"/>
      <c r="TZR10" s="914"/>
      <c r="TZS10" s="914"/>
      <c r="TZT10" s="914"/>
      <c r="TZU10" s="619"/>
      <c r="TZV10" s="619"/>
      <c r="TZW10" s="723"/>
      <c r="TZX10" s="915"/>
      <c r="TZY10" s="913"/>
      <c r="TZZ10" s="914"/>
      <c r="UAA10" s="914"/>
      <c r="UAB10" s="914"/>
      <c r="UAC10" s="619"/>
      <c r="UAD10" s="619"/>
      <c r="UAE10" s="723"/>
      <c r="UAF10" s="915"/>
      <c r="UAG10" s="913"/>
      <c r="UAH10" s="914"/>
      <c r="UAI10" s="914"/>
      <c r="UAJ10" s="914"/>
      <c r="UAK10" s="619"/>
      <c r="UAL10" s="619"/>
      <c r="UAM10" s="723"/>
      <c r="UAN10" s="915"/>
      <c r="UAO10" s="913"/>
      <c r="UAP10" s="914"/>
      <c r="UAQ10" s="914"/>
      <c r="UAR10" s="914"/>
      <c r="UAS10" s="619"/>
      <c r="UAT10" s="619"/>
      <c r="UAU10" s="723"/>
      <c r="UAV10" s="915"/>
      <c r="UAW10" s="913"/>
      <c r="UAX10" s="914"/>
      <c r="UAY10" s="914"/>
      <c r="UAZ10" s="914"/>
      <c r="UBA10" s="619"/>
      <c r="UBB10" s="619"/>
      <c r="UBC10" s="723"/>
      <c r="UBD10" s="915"/>
      <c r="UBE10" s="913"/>
      <c r="UBF10" s="914"/>
      <c r="UBG10" s="914"/>
      <c r="UBH10" s="914"/>
      <c r="UBI10" s="619"/>
      <c r="UBJ10" s="619"/>
      <c r="UBK10" s="723"/>
      <c r="UBL10" s="915"/>
      <c r="UBM10" s="913"/>
      <c r="UBN10" s="914"/>
      <c r="UBO10" s="914"/>
      <c r="UBP10" s="914"/>
      <c r="UBQ10" s="619"/>
      <c r="UBR10" s="619"/>
      <c r="UBS10" s="723"/>
      <c r="UBT10" s="915"/>
      <c r="UBU10" s="913"/>
      <c r="UBV10" s="914"/>
      <c r="UBW10" s="914"/>
      <c r="UBX10" s="914"/>
      <c r="UBY10" s="619"/>
      <c r="UBZ10" s="619"/>
      <c r="UCA10" s="723"/>
      <c r="UCB10" s="915"/>
      <c r="UCC10" s="913"/>
      <c r="UCD10" s="914"/>
      <c r="UCE10" s="914"/>
      <c r="UCF10" s="914"/>
      <c r="UCG10" s="619"/>
      <c r="UCH10" s="619"/>
      <c r="UCI10" s="723"/>
      <c r="UCJ10" s="915"/>
      <c r="UCK10" s="913"/>
      <c r="UCL10" s="914"/>
      <c r="UCM10" s="914"/>
      <c r="UCN10" s="914"/>
      <c r="UCO10" s="619"/>
      <c r="UCP10" s="619"/>
      <c r="UCQ10" s="723"/>
      <c r="UCR10" s="915"/>
      <c r="UCS10" s="913"/>
      <c r="UCT10" s="914"/>
      <c r="UCU10" s="914"/>
      <c r="UCV10" s="914"/>
      <c r="UCW10" s="619"/>
      <c r="UCX10" s="619"/>
      <c r="UCY10" s="723"/>
      <c r="UCZ10" s="915"/>
      <c r="UDA10" s="913"/>
      <c r="UDB10" s="914"/>
      <c r="UDC10" s="914"/>
      <c r="UDD10" s="914"/>
      <c r="UDE10" s="619"/>
      <c r="UDF10" s="619"/>
      <c r="UDG10" s="723"/>
      <c r="UDH10" s="915"/>
      <c r="UDI10" s="913"/>
      <c r="UDJ10" s="914"/>
      <c r="UDK10" s="914"/>
      <c r="UDL10" s="914"/>
      <c r="UDM10" s="619"/>
      <c r="UDN10" s="619"/>
      <c r="UDO10" s="723"/>
      <c r="UDP10" s="915"/>
      <c r="UDQ10" s="913"/>
      <c r="UDR10" s="914"/>
      <c r="UDS10" s="914"/>
      <c r="UDT10" s="914"/>
      <c r="UDU10" s="619"/>
      <c r="UDV10" s="619"/>
      <c r="UDW10" s="723"/>
      <c r="UDX10" s="915"/>
      <c r="UDY10" s="913"/>
      <c r="UDZ10" s="914"/>
      <c r="UEA10" s="914"/>
      <c r="UEB10" s="914"/>
      <c r="UEC10" s="619"/>
      <c r="UED10" s="619"/>
      <c r="UEE10" s="723"/>
      <c r="UEF10" s="915"/>
      <c r="UEG10" s="913"/>
      <c r="UEH10" s="914"/>
      <c r="UEI10" s="914"/>
      <c r="UEJ10" s="914"/>
      <c r="UEK10" s="619"/>
      <c r="UEL10" s="619"/>
      <c r="UEM10" s="723"/>
      <c r="UEN10" s="915"/>
      <c r="UEO10" s="913"/>
      <c r="UEP10" s="914"/>
      <c r="UEQ10" s="914"/>
      <c r="UER10" s="914"/>
      <c r="UES10" s="619"/>
      <c r="UET10" s="619"/>
      <c r="UEU10" s="723"/>
      <c r="UEV10" s="915"/>
      <c r="UEW10" s="913"/>
      <c r="UEX10" s="914"/>
      <c r="UEY10" s="914"/>
      <c r="UEZ10" s="914"/>
      <c r="UFA10" s="619"/>
      <c r="UFB10" s="619"/>
      <c r="UFC10" s="723"/>
      <c r="UFD10" s="915"/>
      <c r="UFE10" s="913"/>
      <c r="UFF10" s="914"/>
      <c r="UFG10" s="914"/>
      <c r="UFH10" s="914"/>
      <c r="UFI10" s="619"/>
      <c r="UFJ10" s="619"/>
      <c r="UFK10" s="723"/>
      <c r="UFL10" s="915"/>
      <c r="UFM10" s="913"/>
      <c r="UFN10" s="914"/>
      <c r="UFO10" s="914"/>
      <c r="UFP10" s="914"/>
      <c r="UFQ10" s="619"/>
      <c r="UFR10" s="619"/>
      <c r="UFS10" s="723"/>
      <c r="UFT10" s="915"/>
      <c r="UFU10" s="913"/>
      <c r="UFV10" s="914"/>
      <c r="UFW10" s="914"/>
      <c r="UFX10" s="914"/>
      <c r="UFY10" s="619"/>
      <c r="UFZ10" s="619"/>
      <c r="UGA10" s="723"/>
      <c r="UGB10" s="915"/>
      <c r="UGC10" s="913"/>
      <c r="UGD10" s="914"/>
      <c r="UGE10" s="914"/>
      <c r="UGF10" s="914"/>
      <c r="UGG10" s="619"/>
      <c r="UGH10" s="619"/>
      <c r="UGI10" s="723"/>
      <c r="UGJ10" s="915"/>
      <c r="UGK10" s="913"/>
      <c r="UGL10" s="914"/>
      <c r="UGM10" s="914"/>
      <c r="UGN10" s="914"/>
      <c r="UGO10" s="619"/>
      <c r="UGP10" s="619"/>
      <c r="UGQ10" s="723"/>
      <c r="UGR10" s="915"/>
      <c r="UGS10" s="913"/>
      <c r="UGT10" s="914"/>
      <c r="UGU10" s="914"/>
      <c r="UGV10" s="914"/>
      <c r="UGW10" s="619"/>
      <c r="UGX10" s="619"/>
      <c r="UGY10" s="723"/>
      <c r="UGZ10" s="915"/>
      <c r="UHA10" s="913"/>
      <c r="UHB10" s="914"/>
      <c r="UHC10" s="914"/>
      <c r="UHD10" s="914"/>
      <c r="UHE10" s="619"/>
      <c r="UHF10" s="619"/>
      <c r="UHG10" s="723"/>
      <c r="UHH10" s="915"/>
      <c r="UHI10" s="913"/>
      <c r="UHJ10" s="914"/>
      <c r="UHK10" s="914"/>
      <c r="UHL10" s="914"/>
      <c r="UHM10" s="619"/>
      <c r="UHN10" s="619"/>
      <c r="UHO10" s="723"/>
      <c r="UHP10" s="915"/>
      <c r="UHQ10" s="913"/>
      <c r="UHR10" s="914"/>
      <c r="UHS10" s="914"/>
      <c r="UHT10" s="914"/>
      <c r="UHU10" s="619"/>
      <c r="UHV10" s="619"/>
      <c r="UHW10" s="723"/>
      <c r="UHX10" s="915"/>
      <c r="UHY10" s="913"/>
      <c r="UHZ10" s="914"/>
      <c r="UIA10" s="914"/>
      <c r="UIB10" s="914"/>
      <c r="UIC10" s="619"/>
      <c r="UID10" s="619"/>
      <c r="UIE10" s="723"/>
      <c r="UIF10" s="915"/>
      <c r="UIG10" s="913"/>
      <c r="UIH10" s="914"/>
      <c r="UII10" s="914"/>
      <c r="UIJ10" s="914"/>
      <c r="UIK10" s="619"/>
      <c r="UIL10" s="619"/>
      <c r="UIM10" s="723"/>
      <c r="UIN10" s="915"/>
      <c r="UIO10" s="913"/>
      <c r="UIP10" s="914"/>
      <c r="UIQ10" s="914"/>
      <c r="UIR10" s="914"/>
      <c r="UIS10" s="619"/>
      <c r="UIT10" s="619"/>
      <c r="UIU10" s="723"/>
      <c r="UIV10" s="915"/>
      <c r="UIW10" s="913"/>
      <c r="UIX10" s="914"/>
      <c r="UIY10" s="914"/>
      <c r="UIZ10" s="914"/>
      <c r="UJA10" s="619"/>
      <c r="UJB10" s="619"/>
      <c r="UJC10" s="723"/>
      <c r="UJD10" s="915"/>
      <c r="UJE10" s="913"/>
      <c r="UJF10" s="914"/>
      <c r="UJG10" s="914"/>
      <c r="UJH10" s="914"/>
      <c r="UJI10" s="619"/>
      <c r="UJJ10" s="619"/>
      <c r="UJK10" s="723"/>
      <c r="UJL10" s="915"/>
      <c r="UJM10" s="913"/>
      <c r="UJN10" s="914"/>
      <c r="UJO10" s="914"/>
      <c r="UJP10" s="914"/>
      <c r="UJQ10" s="619"/>
      <c r="UJR10" s="619"/>
      <c r="UJS10" s="723"/>
      <c r="UJT10" s="915"/>
      <c r="UJU10" s="913"/>
      <c r="UJV10" s="914"/>
      <c r="UJW10" s="914"/>
      <c r="UJX10" s="914"/>
      <c r="UJY10" s="619"/>
      <c r="UJZ10" s="619"/>
      <c r="UKA10" s="723"/>
      <c r="UKB10" s="915"/>
      <c r="UKC10" s="913"/>
      <c r="UKD10" s="914"/>
      <c r="UKE10" s="914"/>
      <c r="UKF10" s="914"/>
      <c r="UKG10" s="619"/>
      <c r="UKH10" s="619"/>
      <c r="UKI10" s="723"/>
      <c r="UKJ10" s="915"/>
      <c r="UKK10" s="913"/>
      <c r="UKL10" s="914"/>
      <c r="UKM10" s="914"/>
      <c r="UKN10" s="914"/>
      <c r="UKO10" s="619"/>
      <c r="UKP10" s="619"/>
      <c r="UKQ10" s="723"/>
      <c r="UKR10" s="915"/>
      <c r="UKS10" s="913"/>
      <c r="UKT10" s="914"/>
      <c r="UKU10" s="914"/>
      <c r="UKV10" s="914"/>
      <c r="UKW10" s="619"/>
      <c r="UKX10" s="619"/>
      <c r="UKY10" s="723"/>
      <c r="UKZ10" s="915"/>
      <c r="ULA10" s="913"/>
      <c r="ULB10" s="914"/>
      <c r="ULC10" s="914"/>
      <c r="ULD10" s="914"/>
      <c r="ULE10" s="619"/>
      <c r="ULF10" s="619"/>
      <c r="ULG10" s="723"/>
      <c r="ULH10" s="915"/>
      <c r="ULI10" s="913"/>
      <c r="ULJ10" s="914"/>
      <c r="ULK10" s="914"/>
      <c r="ULL10" s="914"/>
      <c r="ULM10" s="619"/>
      <c r="ULN10" s="619"/>
      <c r="ULO10" s="723"/>
      <c r="ULP10" s="915"/>
      <c r="ULQ10" s="913"/>
      <c r="ULR10" s="914"/>
      <c r="ULS10" s="914"/>
      <c r="ULT10" s="914"/>
      <c r="ULU10" s="619"/>
      <c r="ULV10" s="619"/>
      <c r="ULW10" s="723"/>
      <c r="ULX10" s="915"/>
      <c r="ULY10" s="913"/>
      <c r="ULZ10" s="914"/>
      <c r="UMA10" s="914"/>
      <c r="UMB10" s="914"/>
      <c r="UMC10" s="619"/>
      <c r="UMD10" s="619"/>
      <c r="UME10" s="723"/>
      <c r="UMF10" s="915"/>
      <c r="UMG10" s="913"/>
      <c r="UMH10" s="914"/>
      <c r="UMI10" s="914"/>
      <c r="UMJ10" s="914"/>
      <c r="UMK10" s="619"/>
      <c r="UML10" s="619"/>
      <c r="UMM10" s="723"/>
      <c r="UMN10" s="915"/>
      <c r="UMO10" s="913"/>
      <c r="UMP10" s="914"/>
      <c r="UMQ10" s="914"/>
      <c r="UMR10" s="914"/>
      <c r="UMS10" s="619"/>
      <c r="UMT10" s="619"/>
      <c r="UMU10" s="723"/>
      <c r="UMV10" s="915"/>
      <c r="UMW10" s="913"/>
      <c r="UMX10" s="914"/>
      <c r="UMY10" s="914"/>
      <c r="UMZ10" s="914"/>
      <c r="UNA10" s="619"/>
      <c r="UNB10" s="619"/>
      <c r="UNC10" s="723"/>
      <c r="UND10" s="915"/>
      <c r="UNE10" s="913"/>
      <c r="UNF10" s="914"/>
      <c r="UNG10" s="914"/>
      <c r="UNH10" s="914"/>
      <c r="UNI10" s="619"/>
      <c r="UNJ10" s="619"/>
      <c r="UNK10" s="723"/>
      <c r="UNL10" s="915"/>
      <c r="UNM10" s="913"/>
      <c r="UNN10" s="914"/>
      <c r="UNO10" s="914"/>
      <c r="UNP10" s="914"/>
      <c r="UNQ10" s="619"/>
      <c r="UNR10" s="619"/>
      <c r="UNS10" s="723"/>
      <c r="UNT10" s="915"/>
      <c r="UNU10" s="913"/>
      <c r="UNV10" s="914"/>
      <c r="UNW10" s="914"/>
      <c r="UNX10" s="914"/>
      <c r="UNY10" s="619"/>
      <c r="UNZ10" s="619"/>
      <c r="UOA10" s="723"/>
      <c r="UOB10" s="915"/>
      <c r="UOC10" s="913"/>
      <c r="UOD10" s="914"/>
      <c r="UOE10" s="914"/>
      <c r="UOF10" s="914"/>
      <c r="UOG10" s="619"/>
      <c r="UOH10" s="619"/>
      <c r="UOI10" s="723"/>
      <c r="UOJ10" s="915"/>
      <c r="UOK10" s="913"/>
      <c r="UOL10" s="914"/>
      <c r="UOM10" s="914"/>
      <c r="UON10" s="914"/>
      <c r="UOO10" s="619"/>
      <c r="UOP10" s="619"/>
      <c r="UOQ10" s="723"/>
      <c r="UOR10" s="915"/>
      <c r="UOS10" s="913"/>
      <c r="UOT10" s="914"/>
      <c r="UOU10" s="914"/>
      <c r="UOV10" s="914"/>
      <c r="UOW10" s="619"/>
      <c r="UOX10" s="619"/>
      <c r="UOY10" s="723"/>
      <c r="UOZ10" s="915"/>
      <c r="UPA10" s="913"/>
      <c r="UPB10" s="914"/>
      <c r="UPC10" s="914"/>
      <c r="UPD10" s="914"/>
      <c r="UPE10" s="619"/>
      <c r="UPF10" s="619"/>
      <c r="UPG10" s="723"/>
      <c r="UPH10" s="915"/>
      <c r="UPI10" s="913"/>
      <c r="UPJ10" s="914"/>
      <c r="UPK10" s="914"/>
      <c r="UPL10" s="914"/>
      <c r="UPM10" s="619"/>
      <c r="UPN10" s="619"/>
      <c r="UPO10" s="723"/>
      <c r="UPP10" s="915"/>
      <c r="UPQ10" s="913"/>
      <c r="UPR10" s="914"/>
      <c r="UPS10" s="914"/>
      <c r="UPT10" s="914"/>
      <c r="UPU10" s="619"/>
      <c r="UPV10" s="619"/>
      <c r="UPW10" s="723"/>
      <c r="UPX10" s="915"/>
      <c r="UPY10" s="913"/>
      <c r="UPZ10" s="914"/>
      <c r="UQA10" s="914"/>
      <c r="UQB10" s="914"/>
      <c r="UQC10" s="619"/>
      <c r="UQD10" s="619"/>
      <c r="UQE10" s="723"/>
      <c r="UQF10" s="915"/>
      <c r="UQG10" s="913"/>
      <c r="UQH10" s="914"/>
      <c r="UQI10" s="914"/>
      <c r="UQJ10" s="914"/>
      <c r="UQK10" s="619"/>
      <c r="UQL10" s="619"/>
      <c r="UQM10" s="723"/>
      <c r="UQN10" s="915"/>
      <c r="UQO10" s="913"/>
      <c r="UQP10" s="914"/>
      <c r="UQQ10" s="914"/>
      <c r="UQR10" s="914"/>
      <c r="UQS10" s="619"/>
      <c r="UQT10" s="619"/>
      <c r="UQU10" s="723"/>
      <c r="UQV10" s="915"/>
      <c r="UQW10" s="913"/>
      <c r="UQX10" s="914"/>
      <c r="UQY10" s="914"/>
      <c r="UQZ10" s="914"/>
      <c r="URA10" s="619"/>
      <c r="URB10" s="619"/>
      <c r="URC10" s="723"/>
      <c r="URD10" s="915"/>
      <c r="URE10" s="913"/>
      <c r="URF10" s="914"/>
      <c r="URG10" s="914"/>
      <c r="URH10" s="914"/>
      <c r="URI10" s="619"/>
      <c r="URJ10" s="619"/>
      <c r="URK10" s="723"/>
      <c r="URL10" s="915"/>
      <c r="URM10" s="913"/>
      <c r="URN10" s="914"/>
      <c r="URO10" s="914"/>
      <c r="URP10" s="914"/>
      <c r="URQ10" s="619"/>
      <c r="URR10" s="619"/>
      <c r="URS10" s="723"/>
      <c r="URT10" s="915"/>
      <c r="URU10" s="913"/>
      <c r="URV10" s="914"/>
      <c r="URW10" s="914"/>
      <c r="URX10" s="914"/>
      <c r="URY10" s="619"/>
      <c r="URZ10" s="619"/>
      <c r="USA10" s="723"/>
      <c r="USB10" s="915"/>
      <c r="USC10" s="913"/>
      <c r="USD10" s="914"/>
      <c r="USE10" s="914"/>
      <c r="USF10" s="914"/>
      <c r="USG10" s="619"/>
      <c r="USH10" s="619"/>
      <c r="USI10" s="723"/>
      <c r="USJ10" s="915"/>
      <c r="USK10" s="913"/>
      <c r="USL10" s="914"/>
      <c r="USM10" s="914"/>
      <c r="USN10" s="914"/>
      <c r="USO10" s="619"/>
      <c r="USP10" s="619"/>
      <c r="USQ10" s="723"/>
      <c r="USR10" s="915"/>
      <c r="USS10" s="913"/>
      <c r="UST10" s="914"/>
      <c r="USU10" s="914"/>
      <c r="USV10" s="914"/>
      <c r="USW10" s="619"/>
      <c r="USX10" s="619"/>
      <c r="USY10" s="723"/>
      <c r="USZ10" s="915"/>
      <c r="UTA10" s="913"/>
      <c r="UTB10" s="914"/>
      <c r="UTC10" s="914"/>
      <c r="UTD10" s="914"/>
      <c r="UTE10" s="619"/>
      <c r="UTF10" s="619"/>
      <c r="UTG10" s="723"/>
      <c r="UTH10" s="915"/>
      <c r="UTI10" s="913"/>
      <c r="UTJ10" s="914"/>
      <c r="UTK10" s="914"/>
      <c r="UTL10" s="914"/>
      <c r="UTM10" s="619"/>
      <c r="UTN10" s="619"/>
      <c r="UTO10" s="723"/>
      <c r="UTP10" s="915"/>
      <c r="UTQ10" s="913"/>
      <c r="UTR10" s="914"/>
      <c r="UTS10" s="914"/>
      <c r="UTT10" s="914"/>
      <c r="UTU10" s="619"/>
      <c r="UTV10" s="619"/>
      <c r="UTW10" s="723"/>
      <c r="UTX10" s="915"/>
      <c r="UTY10" s="913"/>
      <c r="UTZ10" s="914"/>
      <c r="UUA10" s="914"/>
      <c r="UUB10" s="914"/>
      <c r="UUC10" s="619"/>
      <c r="UUD10" s="619"/>
      <c r="UUE10" s="723"/>
      <c r="UUF10" s="915"/>
      <c r="UUG10" s="913"/>
      <c r="UUH10" s="914"/>
      <c r="UUI10" s="914"/>
      <c r="UUJ10" s="914"/>
      <c r="UUK10" s="619"/>
      <c r="UUL10" s="619"/>
      <c r="UUM10" s="723"/>
      <c r="UUN10" s="915"/>
      <c r="UUO10" s="913"/>
      <c r="UUP10" s="914"/>
      <c r="UUQ10" s="914"/>
      <c r="UUR10" s="914"/>
      <c r="UUS10" s="619"/>
      <c r="UUT10" s="619"/>
      <c r="UUU10" s="723"/>
      <c r="UUV10" s="915"/>
      <c r="UUW10" s="913"/>
      <c r="UUX10" s="914"/>
      <c r="UUY10" s="914"/>
      <c r="UUZ10" s="914"/>
      <c r="UVA10" s="619"/>
      <c r="UVB10" s="619"/>
      <c r="UVC10" s="723"/>
      <c r="UVD10" s="915"/>
      <c r="UVE10" s="913"/>
      <c r="UVF10" s="914"/>
      <c r="UVG10" s="914"/>
      <c r="UVH10" s="914"/>
      <c r="UVI10" s="619"/>
      <c r="UVJ10" s="619"/>
      <c r="UVK10" s="723"/>
      <c r="UVL10" s="915"/>
      <c r="UVM10" s="913"/>
      <c r="UVN10" s="914"/>
      <c r="UVO10" s="914"/>
      <c r="UVP10" s="914"/>
      <c r="UVQ10" s="619"/>
      <c r="UVR10" s="619"/>
      <c r="UVS10" s="723"/>
      <c r="UVT10" s="915"/>
      <c r="UVU10" s="913"/>
      <c r="UVV10" s="914"/>
      <c r="UVW10" s="914"/>
      <c r="UVX10" s="914"/>
      <c r="UVY10" s="619"/>
      <c r="UVZ10" s="619"/>
      <c r="UWA10" s="723"/>
      <c r="UWB10" s="915"/>
      <c r="UWC10" s="913"/>
      <c r="UWD10" s="914"/>
      <c r="UWE10" s="914"/>
      <c r="UWF10" s="914"/>
      <c r="UWG10" s="619"/>
      <c r="UWH10" s="619"/>
      <c r="UWI10" s="723"/>
      <c r="UWJ10" s="915"/>
      <c r="UWK10" s="913"/>
      <c r="UWL10" s="914"/>
      <c r="UWM10" s="914"/>
      <c r="UWN10" s="914"/>
      <c r="UWO10" s="619"/>
      <c r="UWP10" s="619"/>
      <c r="UWQ10" s="723"/>
      <c r="UWR10" s="915"/>
      <c r="UWS10" s="913"/>
      <c r="UWT10" s="914"/>
      <c r="UWU10" s="914"/>
      <c r="UWV10" s="914"/>
      <c r="UWW10" s="619"/>
      <c r="UWX10" s="619"/>
      <c r="UWY10" s="723"/>
      <c r="UWZ10" s="915"/>
      <c r="UXA10" s="913"/>
      <c r="UXB10" s="914"/>
      <c r="UXC10" s="914"/>
      <c r="UXD10" s="914"/>
      <c r="UXE10" s="619"/>
      <c r="UXF10" s="619"/>
      <c r="UXG10" s="723"/>
      <c r="UXH10" s="915"/>
      <c r="UXI10" s="913"/>
      <c r="UXJ10" s="914"/>
      <c r="UXK10" s="914"/>
      <c r="UXL10" s="914"/>
      <c r="UXM10" s="619"/>
      <c r="UXN10" s="619"/>
      <c r="UXO10" s="723"/>
      <c r="UXP10" s="915"/>
      <c r="UXQ10" s="913"/>
      <c r="UXR10" s="914"/>
      <c r="UXS10" s="914"/>
      <c r="UXT10" s="914"/>
      <c r="UXU10" s="619"/>
      <c r="UXV10" s="619"/>
      <c r="UXW10" s="723"/>
      <c r="UXX10" s="915"/>
      <c r="UXY10" s="913"/>
      <c r="UXZ10" s="914"/>
      <c r="UYA10" s="914"/>
      <c r="UYB10" s="914"/>
      <c r="UYC10" s="619"/>
      <c r="UYD10" s="619"/>
      <c r="UYE10" s="723"/>
      <c r="UYF10" s="915"/>
      <c r="UYG10" s="913"/>
      <c r="UYH10" s="914"/>
      <c r="UYI10" s="914"/>
      <c r="UYJ10" s="914"/>
      <c r="UYK10" s="619"/>
      <c r="UYL10" s="619"/>
      <c r="UYM10" s="723"/>
      <c r="UYN10" s="915"/>
      <c r="UYO10" s="913"/>
      <c r="UYP10" s="914"/>
      <c r="UYQ10" s="914"/>
      <c r="UYR10" s="914"/>
      <c r="UYS10" s="619"/>
      <c r="UYT10" s="619"/>
      <c r="UYU10" s="723"/>
      <c r="UYV10" s="915"/>
      <c r="UYW10" s="913"/>
      <c r="UYX10" s="914"/>
      <c r="UYY10" s="914"/>
      <c r="UYZ10" s="914"/>
      <c r="UZA10" s="619"/>
      <c r="UZB10" s="619"/>
      <c r="UZC10" s="723"/>
      <c r="UZD10" s="915"/>
      <c r="UZE10" s="913"/>
      <c r="UZF10" s="914"/>
      <c r="UZG10" s="914"/>
      <c r="UZH10" s="914"/>
      <c r="UZI10" s="619"/>
      <c r="UZJ10" s="619"/>
      <c r="UZK10" s="723"/>
      <c r="UZL10" s="915"/>
      <c r="UZM10" s="913"/>
      <c r="UZN10" s="914"/>
      <c r="UZO10" s="914"/>
      <c r="UZP10" s="914"/>
      <c r="UZQ10" s="619"/>
      <c r="UZR10" s="619"/>
      <c r="UZS10" s="723"/>
      <c r="UZT10" s="915"/>
      <c r="UZU10" s="913"/>
      <c r="UZV10" s="914"/>
      <c r="UZW10" s="914"/>
      <c r="UZX10" s="914"/>
      <c r="UZY10" s="619"/>
      <c r="UZZ10" s="619"/>
      <c r="VAA10" s="723"/>
      <c r="VAB10" s="915"/>
      <c r="VAC10" s="913"/>
      <c r="VAD10" s="914"/>
      <c r="VAE10" s="914"/>
      <c r="VAF10" s="914"/>
      <c r="VAG10" s="619"/>
      <c r="VAH10" s="619"/>
      <c r="VAI10" s="723"/>
      <c r="VAJ10" s="915"/>
      <c r="VAK10" s="913"/>
      <c r="VAL10" s="914"/>
      <c r="VAM10" s="914"/>
      <c r="VAN10" s="914"/>
      <c r="VAO10" s="619"/>
      <c r="VAP10" s="619"/>
      <c r="VAQ10" s="723"/>
      <c r="VAR10" s="915"/>
      <c r="VAS10" s="913"/>
      <c r="VAT10" s="914"/>
      <c r="VAU10" s="914"/>
      <c r="VAV10" s="914"/>
      <c r="VAW10" s="619"/>
      <c r="VAX10" s="619"/>
      <c r="VAY10" s="723"/>
      <c r="VAZ10" s="915"/>
      <c r="VBA10" s="913"/>
      <c r="VBB10" s="914"/>
      <c r="VBC10" s="914"/>
      <c r="VBD10" s="914"/>
      <c r="VBE10" s="619"/>
      <c r="VBF10" s="619"/>
      <c r="VBG10" s="723"/>
      <c r="VBH10" s="915"/>
      <c r="VBI10" s="913"/>
      <c r="VBJ10" s="914"/>
      <c r="VBK10" s="914"/>
      <c r="VBL10" s="914"/>
      <c r="VBM10" s="619"/>
      <c r="VBN10" s="619"/>
      <c r="VBO10" s="723"/>
      <c r="VBP10" s="915"/>
      <c r="VBQ10" s="913"/>
      <c r="VBR10" s="914"/>
      <c r="VBS10" s="914"/>
      <c r="VBT10" s="914"/>
      <c r="VBU10" s="619"/>
      <c r="VBV10" s="619"/>
      <c r="VBW10" s="723"/>
      <c r="VBX10" s="915"/>
      <c r="VBY10" s="913"/>
      <c r="VBZ10" s="914"/>
      <c r="VCA10" s="914"/>
      <c r="VCB10" s="914"/>
      <c r="VCC10" s="619"/>
      <c r="VCD10" s="619"/>
      <c r="VCE10" s="723"/>
      <c r="VCF10" s="915"/>
      <c r="VCG10" s="913"/>
      <c r="VCH10" s="914"/>
      <c r="VCI10" s="914"/>
      <c r="VCJ10" s="914"/>
      <c r="VCK10" s="619"/>
      <c r="VCL10" s="619"/>
      <c r="VCM10" s="723"/>
      <c r="VCN10" s="915"/>
      <c r="VCO10" s="913"/>
      <c r="VCP10" s="914"/>
      <c r="VCQ10" s="914"/>
      <c r="VCR10" s="914"/>
      <c r="VCS10" s="619"/>
      <c r="VCT10" s="619"/>
      <c r="VCU10" s="723"/>
      <c r="VCV10" s="915"/>
      <c r="VCW10" s="913"/>
      <c r="VCX10" s="914"/>
      <c r="VCY10" s="914"/>
      <c r="VCZ10" s="914"/>
      <c r="VDA10" s="619"/>
      <c r="VDB10" s="619"/>
      <c r="VDC10" s="723"/>
      <c r="VDD10" s="915"/>
      <c r="VDE10" s="913"/>
      <c r="VDF10" s="914"/>
      <c r="VDG10" s="914"/>
      <c r="VDH10" s="914"/>
      <c r="VDI10" s="619"/>
      <c r="VDJ10" s="619"/>
      <c r="VDK10" s="723"/>
      <c r="VDL10" s="915"/>
      <c r="VDM10" s="913"/>
      <c r="VDN10" s="914"/>
      <c r="VDO10" s="914"/>
      <c r="VDP10" s="914"/>
      <c r="VDQ10" s="619"/>
      <c r="VDR10" s="619"/>
      <c r="VDS10" s="723"/>
      <c r="VDT10" s="915"/>
      <c r="VDU10" s="913"/>
      <c r="VDV10" s="914"/>
      <c r="VDW10" s="914"/>
      <c r="VDX10" s="914"/>
      <c r="VDY10" s="619"/>
      <c r="VDZ10" s="619"/>
      <c r="VEA10" s="723"/>
      <c r="VEB10" s="915"/>
      <c r="VEC10" s="913"/>
      <c r="VED10" s="914"/>
      <c r="VEE10" s="914"/>
      <c r="VEF10" s="914"/>
      <c r="VEG10" s="619"/>
      <c r="VEH10" s="619"/>
      <c r="VEI10" s="723"/>
      <c r="VEJ10" s="915"/>
      <c r="VEK10" s="913"/>
      <c r="VEL10" s="914"/>
      <c r="VEM10" s="914"/>
      <c r="VEN10" s="914"/>
      <c r="VEO10" s="619"/>
      <c r="VEP10" s="619"/>
      <c r="VEQ10" s="723"/>
      <c r="VER10" s="915"/>
      <c r="VES10" s="913"/>
      <c r="VET10" s="914"/>
      <c r="VEU10" s="914"/>
      <c r="VEV10" s="914"/>
      <c r="VEW10" s="619"/>
      <c r="VEX10" s="619"/>
      <c r="VEY10" s="723"/>
      <c r="VEZ10" s="915"/>
      <c r="VFA10" s="913"/>
      <c r="VFB10" s="914"/>
      <c r="VFC10" s="914"/>
      <c r="VFD10" s="914"/>
      <c r="VFE10" s="619"/>
      <c r="VFF10" s="619"/>
      <c r="VFG10" s="723"/>
      <c r="VFH10" s="915"/>
      <c r="VFI10" s="913"/>
      <c r="VFJ10" s="914"/>
      <c r="VFK10" s="914"/>
      <c r="VFL10" s="914"/>
      <c r="VFM10" s="619"/>
      <c r="VFN10" s="619"/>
      <c r="VFO10" s="723"/>
      <c r="VFP10" s="915"/>
      <c r="VFQ10" s="913"/>
      <c r="VFR10" s="914"/>
      <c r="VFS10" s="914"/>
      <c r="VFT10" s="914"/>
      <c r="VFU10" s="619"/>
      <c r="VFV10" s="619"/>
      <c r="VFW10" s="723"/>
      <c r="VFX10" s="915"/>
      <c r="VFY10" s="913"/>
      <c r="VFZ10" s="914"/>
      <c r="VGA10" s="914"/>
      <c r="VGB10" s="914"/>
      <c r="VGC10" s="619"/>
      <c r="VGD10" s="619"/>
      <c r="VGE10" s="723"/>
      <c r="VGF10" s="915"/>
      <c r="VGG10" s="913"/>
      <c r="VGH10" s="914"/>
      <c r="VGI10" s="914"/>
      <c r="VGJ10" s="914"/>
      <c r="VGK10" s="619"/>
      <c r="VGL10" s="619"/>
      <c r="VGM10" s="723"/>
      <c r="VGN10" s="915"/>
      <c r="VGO10" s="913"/>
      <c r="VGP10" s="914"/>
      <c r="VGQ10" s="914"/>
      <c r="VGR10" s="914"/>
      <c r="VGS10" s="619"/>
      <c r="VGT10" s="619"/>
      <c r="VGU10" s="723"/>
      <c r="VGV10" s="915"/>
      <c r="VGW10" s="913"/>
      <c r="VGX10" s="914"/>
      <c r="VGY10" s="914"/>
      <c r="VGZ10" s="914"/>
      <c r="VHA10" s="619"/>
      <c r="VHB10" s="619"/>
      <c r="VHC10" s="723"/>
      <c r="VHD10" s="915"/>
      <c r="VHE10" s="913"/>
      <c r="VHF10" s="914"/>
      <c r="VHG10" s="914"/>
      <c r="VHH10" s="914"/>
      <c r="VHI10" s="619"/>
      <c r="VHJ10" s="619"/>
      <c r="VHK10" s="723"/>
      <c r="VHL10" s="915"/>
      <c r="VHM10" s="913"/>
      <c r="VHN10" s="914"/>
      <c r="VHO10" s="914"/>
      <c r="VHP10" s="914"/>
      <c r="VHQ10" s="619"/>
      <c r="VHR10" s="619"/>
      <c r="VHS10" s="723"/>
      <c r="VHT10" s="915"/>
      <c r="VHU10" s="913"/>
      <c r="VHV10" s="914"/>
      <c r="VHW10" s="914"/>
      <c r="VHX10" s="914"/>
      <c r="VHY10" s="619"/>
      <c r="VHZ10" s="619"/>
      <c r="VIA10" s="723"/>
      <c r="VIB10" s="915"/>
      <c r="VIC10" s="913"/>
      <c r="VID10" s="914"/>
      <c r="VIE10" s="914"/>
      <c r="VIF10" s="914"/>
      <c r="VIG10" s="619"/>
      <c r="VIH10" s="619"/>
      <c r="VII10" s="723"/>
      <c r="VIJ10" s="915"/>
      <c r="VIK10" s="913"/>
      <c r="VIL10" s="914"/>
      <c r="VIM10" s="914"/>
      <c r="VIN10" s="914"/>
      <c r="VIO10" s="619"/>
      <c r="VIP10" s="619"/>
      <c r="VIQ10" s="723"/>
      <c r="VIR10" s="915"/>
      <c r="VIS10" s="913"/>
      <c r="VIT10" s="914"/>
      <c r="VIU10" s="914"/>
      <c r="VIV10" s="914"/>
      <c r="VIW10" s="619"/>
      <c r="VIX10" s="619"/>
      <c r="VIY10" s="723"/>
      <c r="VIZ10" s="915"/>
      <c r="VJA10" s="913"/>
      <c r="VJB10" s="914"/>
      <c r="VJC10" s="914"/>
      <c r="VJD10" s="914"/>
      <c r="VJE10" s="619"/>
      <c r="VJF10" s="619"/>
      <c r="VJG10" s="723"/>
      <c r="VJH10" s="915"/>
      <c r="VJI10" s="913"/>
      <c r="VJJ10" s="914"/>
      <c r="VJK10" s="914"/>
      <c r="VJL10" s="914"/>
      <c r="VJM10" s="619"/>
      <c r="VJN10" s="619"/>
      <c r="VJO10" s="723"/>
      <c r="VJP10" s="915"/>
      <c r="VJQ10" s="913"/>
      <c r="VJR10" s="914"/>
      <c r="VJS10" s="914"/>
      <c r="VJT10" s="914"/>
      <c r="VJU10" s="619"/>
      <c r="VJV10" s="619"/>
      <c r="VJW10" s="723"/>
      <c r="VJX10" s="915"/>
      <c r="VJY10" s="913"/>
      <c r="VJZ10" s="914"/>
      <c r="VKA10" s="914"/>
      <c r="VKB10" s="914"/>
      <c r="VKC10" s="619"/>
      <c r="VKD10" s="619"/>
      <c r="VKE10" s="723"/>
      <c r="VKF10" s="915"/>
      <c r="VKG10" s="913"/>
      <c r="VKH10" s="914"/>
      <c r="VKI10" s="914"/>
      <c r="VKJ10" s="914"/>
      <c r="VKK10" s="619"/>
      <c r="VKL10" s="619"/>
      <c r="VKM10" s="723"/>
      <c r="VKN10" s="915"/>
      <c r="VKO10" s="913"/>
      <c r="VKP10" s="914"/>
      <c r="VKQ10" s="914"/>
      <c r="VKR10" s="914"/>
      <c r="VKS10" s="619"/>
      <c r="VKT10" s="619"/>
      <c r="VKU10" s="723"/>
      <c r="VKV10" s="915"/>
      <c r="VKW10" s="913"/>
      <c r="VKX10" s="914"/>
      <c r="VKY10" s="914"/>
      <c r="VKZ10" s="914"/>
      <c r="VLA10" s="619"/>
      <c r="VLB10" s="619"/>
      <c r="VLC10" s="723"/>
      <c r="VLD10" s="915"/>
      <c r="VLE10" s="913"/>
      <c r="VLF10" s="914"/>
      <c r="VLG10" s="914"/>
      <c r="VLH10" s="914"/>
      <c r="VLI10" s="619"/>
      <c r="VLJ10" s="619"/>
      <c r="VLK10" s="723"/>
      <c r="VLL10" s="915"/>
      <c r="VLM10" s="913"/>
      <c r="VLN10" s="914"/>
      <c r="VLO10" s="914"/>
      <c r="VLP10" s="914"/>
      <c r="VLQ10" s="619"/>
      <c r="VLR10" s="619"/>
      <c r="VLS10" s="723"/>
      <c r="VLT10" s="915"/>
      <c r="VLU10" s="913"/>
      <c r="VLV10" s="914"/>
      <c r="VLW10" s="914"/>
      <c r="VLX10" s="914"/>
      <c r="VLY10" s="619"/>
      <c r="VLZ10" s="619"/>
      <c r="VMA10" s="723"/>
      <c r="VMB10" s="915"/>
      <c r="VMC10" s="913"/>
      <c r="VMD10" s="914"/>
      <c r="VME10" s="914"/>
      <c r="VMF10" s="914"/>
      <c r="VMG10" s="619"/>
      <c r="VMH10" s="619"/>
      <c r="VMI10" s="723"/>
      <c r="VMJ10" s="915"/>
      <c r="VMK10" s="913"/>
      <c r="VML10" s="914"/>
      <c r="VMM10" s="914"/>
      <c r="VMN10" s="914"/>
      <c r="VMO10" s="619"/>
      <c r="VMP10" s="619"/>
      <c r="VMQ10" s="723"/>
      <c r="VMR10" s="915"/>
      <c r="VMS10" s="913"/>
      <c r="VMT10" s="914"/>
      <c r="VMU10" s="914"/>
      <c r="VMV10" s="914"/>
      <c r="VMW10" s="619"/>
      <c r="VMX10" s="619"/>
      <c r="VMY10" s="723"/>
      <c r="VMZ10" s="915"/>
      <c r="VNA10" s="913"/>
      <c r="VNB10" s="914"/>
      <c r="VNC10" s="914"/>
      <c r="VND10" s="914"/>
      <c r="VNE10" s="619"/>
      <c r="VNF10" s="619"/>
      <c r="VNG10" s="723"/>
      <c r="VNH10" s="915"/>
      <c r="VNI10" s="913"/>
      <c r="VNJ10" s="914"/>
      <c r="VNK10" s="914"/>
      <c r="VNL10" s="914"/>
      <c r="VNM10" s="619"/>
      <c r="VNN10" s="619"/>
      <c r="VNO10" s="723"/>
      <c r="VNP10" s="915"/>
      <c r="VNQ10" s="913"/>
      <c r="VNR10" s="914"/>
      <c r="VNS10" s="914"/>
      <c r="VNT10" s="914"/>
      <c r="VNU10" s="619"/>
      <c r="VNV10" s="619"/>
      <c r="VNW10" s="723"/>
      <c r="VNX10" s="915"/>
      <c r="VNY10" s="913"/>
      <c r="VNZ10" s="914"/>
      <c r="VOA10" s="914"/>
      <c r="VOB10" s="914"/>
      <c r="VOC10" s="619"/>
      <c r="VOD10" s="619"/>
      <c r="VOE10" s="723"/>
      <c r="VOF10" s="915"/>
      <c r="VOG10" s="913"/>
      <c r="VOH10" s="914"/>
      <c r="VOI10" s="914"/>
      <c r="VOJ10" s="914"/>
      <c r="VOK10" s="619"/>
      <c r="VOL10" s="619"/>
      <c r="VOM10" s="723"/>
      <c r="VON10" s="915"/>
      <c r="VOO10" s="913"/>
      <c r="VOP10" s="914"/>
      <c r="VOQ10" s="914"/>
      <c r="VOR10" s="914"/>
      <c r="VOS10" s="619"/>
      <c r="VOT10" s="619"/>
      <c r="VOU10" s="723"/>
      <c r="VOV10" s="915"/>
      <c r="VOW10" s="913"/>
      <c r="VOX10" s="914"/>
      <c r="VOY10" s="914"/>
      <c r="VOZ10" s="914"/>
      <c r="VPA10" s="619"/>
      <c r="VPB10" s="619"/>
      <c r="VPC10" s="723"/>
      <c r="VPD10" s="915"/>
      <c r="VPE10" s="913"/>
      <c r="VPF10" s="914"/>
      <c r="VPG10" s="914"/>
      <c r="VPH10" s="914"/>
      <c r="VPI10" s="619"/>
      <c r="VPJ10" s="619"/>
      <c r="VPK10" s="723"/>
      <c r="VPL10" s="915"/>
      <c r="VPM10" s="913"/>
      <c r="VPN10" s="914"/>
      <c r="VPO10" s="914"/>
      <c r="VPP10" s="914"/>
      <c r="VPQ10" s="619"/>
      <c r="VPR10" s="619"/>
      <c r="VPS10" s="723"/>
      <c r="VPT10" s="915"/>
      <c r="VPU10" s="913"/>
      <c r="VPV10" s="914"/>
      <c r="VPW10" s="914"/>
      <c r="VPX10" s="914"/>
      <c r="VPY10" s="619"/>
      <c r="VPZ10" s="619"/>
      <c r="VQA10" s="723"/>
      <c r="VQB10" s="915"/>
      <c r="VQC10" s="913"/>
      <c r="VQD10" s="914"/>
      <c r="VQE10" s="914"/>
      <c r="VQF10" s="914"/>
      <c r="VQG10" s="619"/>
      <c r="VQH10" s="619"/>
      <c r="VQI10" s="723"/>
      <c r="VQJ10" s="915"/>
      <c r="VQK10" s="913"/>
      <c r="VQL10" s="914"/>
      <c r="VQM10" s="914"/>
      <c r="VQN10" s="914"/>
      <c r="VQO10" s="619"/>
      <c r="VQP10" s="619"/>
      <c r="VQQ10" s="723"/>
      <c r="VQR10" s="915"/>
      <c r="VQS10" s="913"/>
      <c r="VQT10" s="914"/>
      <c r="VQU10" s="914"/>
      <c r="VQV10" s="914"/>
      <c r="VQW10" s="619"/>
      <c r="VQX10" s="619"/>
      <c r="VQY10" s="723"/>
      <c r="VQZ10" s="915"/>
      <c r="VRA10" s="913"/>
      <c r="VRB10" s="914"/>
      <c r="VRC10" s="914"/>
      <c r="VRD10" s="914"/>
      <c r="VRE10" s="619"/>
      <c r="VRF10" s="619"/>
      <c r="VRG10" s="723"/>
      <c r="VRH10" s="915"/>
      <c r="VRI10" s="913"/>
      <c r="VRJ10" s="914"/>
      <c r="VRK10" s="914"/>
      <c r="VRL10" s="914"/>
      <c r="VRM10" s="619"/>
      <c r="VRN10" s="619"/>
      <c r="VRO10" s="723"/>
      <c r="VRP10" s="915"/>
      <c r="VRQ10" s="913"/>
      <c r="VRR10" s="914"/>
      <c r="VRS10" s="914"/>
      <c r="VRT10" s="914"/>
      <c r="VRU10" s="619"/>
      <c r="VRV10" s="619"/>
      <c r="VRW10" s="723"/>
      <c r="VRX10" s="915"/>
      <c r="VRY10" s="913"/>
      <c r="VRZ10" s="914"/>
      <c r="VSA10" s="914"/>
      <c r="VSB10" s="914"/>
      <c r="VSC10" s="619"/>
      <c r="VSD10" s="619"/>
      <c r="VSE10" s="723"/>
      <c r="VSF10" s="915"/>
      <c r="VSG10" s="913"/>
      <c r="VSH10" s="914"/>
      <c r="VSI10" s="914"/>
      <c r="VSJ10" s="914"/>
      <c r="VSK10" s="619"/>
      <c r="VSL10" s="619"/>
      <c r="VSM10" s="723"/>
      <c r="VSN10" s="915"/>
      <c r="VSO10" s="913"/>
      <c r="VSP10" s="914"/>
      <c r="VSQ10" s="914"/>
      <c r="VSR10" s="914"/>
      <c r="VSS10" s="619"/>
      <c r="VST10" s="619"/>
      <c r="VSU10" s="723"/>
      <c r="VSV10" s="915"/>
      <c r="VSW10" s="913"/>
      <c r="VSX10" s="914"/>
      <c r="VSY10" s="914"/>
      <c r="VSZ10" s="914"/>
      <c r="VTA10" s="619"/>
      <c r="VTB10" s="619"/>
      <c r="VTC10" s="723"/>
      <c r="VTD10" s="915"/>
      <c r="VTE10" s="913"/>
      <c r="VTF10" s="914"/>
      <c r="VTG10" s="914"/>
      <c r="VTH10" s="914"/>
      <c r="VTI10" s="619"/>
      <c r="VTJ10" s="619"/>
      <c r="VTK10" s="723"/>
      <c r="VTL10" s="915"/>
      <c r="VTM10" s="913"/>
      <c r="VTN10" s="914"/>
      <c r="VTO10" s="914"/>
      <c r="VTP10" s="914"/>
      <c r="VTQ10" s="619"/>
      <c r="VTR10" s="619"/>
      <c r="VTS10" s="723"/>
      <c r="VTT10" s="915"/>
      <c r="VTU10" s="913"/>
      <c r="VTV10" s="914"/>
      <c r="VTW10" s="914"/>
      <c r="VTX10" s="914"/>
      <c r="VTY10" s="619"/>
      <c r="VTZ10" s="619"/>
      <c r="VUA10" s="723"/>
      <c r="VUB10" s="915"/>
      <c r="VUC10" s="913"/>
      <c r="VUD10" s="914"/>
      <c r="VUE10" s="914"/>
      <c r="VUF10" s="914"/>
      <c r="VUG10" s="619"/>
      <c r="VUH10" s="619"/>
      <c r="VUI10" s="723"/>
      <c r="VUJ10" s="915"/>
      <c r="VUK10" s="913"/>
      <c r="VUL10" s="914"/>
      <c r="VUM10" s="914"/>
      <c r="VUN10" s="914"/>
      <c r="VUO10" s="619"/>
      <c r="VUP10" s="619"/>
      <c r="VUQ10" s="723"/>
      <c r="VUR10" s="915"/>
      <c r="VUS10" s="913"/>
      <c r="VUT10" s="914"/>
      <c r="VUU10" s="914"/>
      <c r="VUV10" s="914"/>
      <c r="VUW10" s="619"/>
      <c r="VUX10" s="619"/>
      <c r="VUY10" s="723"/>
      <c r="VUZ10" s="915"/>
      <c r="VVA10" s="913"/>
      <c r="VVB10" s="914"/>
      <c r="VVC10" s="914"/>
      <c r="VVD10" s="914"/>
      <c r="VVE10" s="619"/>
      <c r="VVF10" s="619"/>
      <c r="VVG10" s="723"/>
      <c r="VVH10" s="915"/>
      <c r="VVI10" s="913"/>
      <c r="VVJ10" s="914"/>
      <c r="VVK10" s="914"/>
      <c r="VVL10" s="914"/>
      <c r="VVM10" s="619"/>
      <c r="VVN10" s="619"/>
      <c r="VVO10" s="723"/>
      <c r="VVP10" s="915"/>
      <c r="VVQ10" s="913"/>
      <c r="VVR10" s="914"/>
      <c r="VVS10" s="914"/>
      <c r="VVT10" s="914"/>
      <c r="VVU10" s="619"/>
      <c r="VVV10" s="619"/>
      <c r="VVW10" s="723"/>
      <c r="VVX10" s="915"/>
      <c r="VVY10" s="913"/>
      <c r="VVZ10" s="914"/>
      <c r="VWA10" s="914"/>
      <c r="VWB10" s="914"/>
      <c r="VWC10" s="619"/>
      <c r="VWD10" s="619"/>
      <c r="VWE10" s="723"/>
      <c r="VWF10" s="915"/>
      <c r="VWG10" s="913"/>
      <c r="VWH10" s="914"/>
      <c r="VWI10" s="914"/>
      <c r="VWJ10" s="914"/>
      <c r="VWK10" s="619"/>
      <c r="VWL10" s="619"/>
      <c r="VWM10" s="723"/>
      <c r="VWN10" s="915"/>
      <c r="VWO10" s="913"/>
      <c r="VWP10" s="914"/>
      <c r="VWQ10" s="914"/>
      <c r="VWR10" s="914"/>
      <c r="VWS10" s="619"/>
      <c r="VWT10" s="619"/>
      <c r="VWU10" s="723"/>
      <c r="VWV10" s="915"/>
      <c r="VWW10" s="913"/>
      <c r="VWX10" s="914"/>
      <c r="VWY10" s="914"/>
      <c r="VWZ10" s="914"/>
      <c r="VXA10" s="619"/>
      <c r="VXB10" s="619"/>
      <c r="VXC10" s="723"/>
      <c r="VXD10" s="915"/>
      <c r="VXE10" s="913"/>
      <c r="VXF10" s="914"/>
      <c r="VXG10" s="914"/>
      <c r="VXH10" s="914"/>
      <c r="VXI10" s="619"/>
      <c r="VXJ10" s="619"/>
      <c r="VXK10" s="723"/>
      <c r="VXL10" s="915"/>
      <c r="VXM10" s="913"/>
      <c r="VXN10" s="914"/>
      <c r="VXO10" s="914"/>
      <c r="VXP10" s="914"/>
      <c r="VXQ10" s="619"/>
      <c r="VXR10" s="619"/>
      <c r="VXS10" s="723"/>
      <c r="VXT10" s="915"/>
      <c r="VXU10" s="913"/>
      <c r="VXV10" s="914"/>
      <c r="VXW10" s="914"/>
      <c r="VXX10" s="914"/>
      <c r="VXY10" s="619"/>
      <c r="VXZ10" s="619"/>
      <c r="VYA10" s="723"/>
      <c r="VYB10" s="915"/>
      <c r="VYC10" s="913"/>
      <c r="VYD10" s="914"/>
      <c r="VYE10" s="914"/>
      <c r="VYF10" s="914"/>
      <c r="VYG10" s="619"/>
      <c r="VYH10" s="619"/>
      <c r="VYI10" s="723"/>
      <c r="VYJ10" s="915"/>
      <c r="VYK10" s="913"/>
      <c r="VYL10" s="914"/>
      <c r="VYM10" s="914"/>
      <c r="VYN10" s="914"/>
      <c r="VYO10" s="619"/>
      <c r="VYP10" s="619"/>
      <c r="VYQ10" s="723"/>
      <c r="VYR10" s="915"/>
      <c r="VYS10" s="913"/>
      <c r="VYT10" s="914"/>
      <c r="VYU10" s="914"/>
      <c r="VYV10" s="914"/>
      <c r="VYW10" s="619"/>
      <c r="VYX10" s="619"/>
      <c r="VYY10" s="723"/>
      <c r="VYZ10" s="915"/>
      <c r="VZA10" s="913"/>
      <c r="VZB10" s="914"/>
      <c r="VZC10" s="914"/>
      <c r="VZD10" s="914"/>
      <c r="VZE10" s="619"/>
      <c r="VZF10" s="619"/>
      <c r="VZG10" s="723"/>
      <c r="VZH10" s="915"/>
      <c r="VZI10" s="913"/>
      <c r="VZJ10" s="914"/>
      <c r="VZK10" s="914"/>
      <c r="VZL10" s="914"/>
      <c r="VZM10" s="619"/>
      <c r="VZN10" s="619"/>
      <c r="VZO10" s="723"/>
      <c r="VZP10" s="915"/>
      <c r="VZQ10" s="913"/>
      <c r="VZR10" s="914"/>
      <c r="VZS10" s="914"/>
      <c r="VZT10" s="914"/>
      <c r="VZU10" s="619"/>
      <c r="VZV10" s="619"/>
      <c r="VZW10" s="723"/>
      <c r="VZX10" s="915"/>
      <c r="VZY10" s="913"/>
      <c r="VZZ10" s="914"/>
      <c r="WAA10" s="914"/>
      <c r="WAB10" s="914"/>
      <c r="WAC10" s="619"/>
      <c r="WAD10" s="619"/>
      <c r="WAE10" s="723"/>
      <c r="WAF10" s="915"/>
      <c r="WAG10" s="913"/>
      <c r="WAH10" s="914"/>
      <c r="WAI10" s="914"/>
      <c r="WAJ10" s="914"/>
      <c r="WAK10" s="619"/>
      <c r="WAL10" s="619"/>
      <c r="WAM10" s="723"/>
      <c r="WAN10" s="915"/>
      <c r="WAO10" s="913"/>
      <c r="WAP10" s="914"/>
      <c r="WAQ10" s="914"/>
      <c r="WAR10" s="914"/>
      <c r="WAS10" s="619"/>
      <c r="WAT10" s="619"/>
      <c r="WAU10" s="723"/>
      <c r="WAV10" s="915"/>
      <c r="WAW10" s="913"/>
      <c r="WAX10" s="914"/>
      <c r="WAY10" s="914"/>
      <c r="WAZ10" s="914"/>
      <c r="WBA10" s="619"/>
      <c r="WBB10" s="619"/>
      <c r="WBC10" s="723"/>
      <c r="WBD10" s="915"/>
      <c r="WBE10" s="913"/>
      <c r="WBF10" s="914"/>
      <c r="WBG10" s="914"/>
      <c r="WBH10" s="914"/>
      <c r="WBI10" s="619"/>
      <c r="WBJ10" s="619"/>
      <c r="WBK10" s="723"/>
      <c r="WBL10" s="915"/>
      <c r="WBM10" s="913"/>
      <c r="WBN10" s="914"/>
      <c r="WBO10" s="914"/>
      <c r="WBP10" s="914"/>
      <c r="WBQ10" s="619"/>
      <c r="WBR10" s="619"/>
      <c r="WBS10" s="723"/>
      <c r="WBT10" s="915"/>
      <c r="WBU10" s="913"/>
      <c r="WBV10" s="914"/>
      <c r="WBW10" s="914"/>
      <c r="WBX10" s="914"/>
      <c r="WBY10" s="619"/>
      <c r="WBZ10" s="619"/>
      <c r="WCA10" s="723"/>
      <c r="WCB10" s="915"/>
      <c r="WCC10" s="913"/>
      <c r="WCD10" s="914"/>
      <c r="WCE10" s="914"/>
      <c r="WCF10" s="914"/>
      <c r="WCG10" s="619"/>
      <c r="WCH10" s="619"/>
      <c r="WCI10" s="723"/>
      <c r="WCJ10" s="915"/>
      <c r="WCK10" s="913"/>
      <c r="WCL10" s="914"/>
      <c r="WCM10" s="914"/>
      <c r="WCN10" s="914"/>
      <c r="WCO10" s="619"/>
      <c r="WCP10" s="619"/>
      <c r="WCQ10" s="723"/>
      <c r="WCR10" s="915"/>
      <c r="WCS10" s="913"/>
      <c r="WCT10" s="914"/>
      <c r="WCU10" s="914"/>
      <c r="WCV10" s="914"/>
      <c r="WCW10" s="619"/>
      <c r="WCX10" s="619"/>
      <c r="WCY10" s="723"/>
      <c r="WCZ10" s="915"/>
      <c r="WDA10" s="913"/>
      <c r="WDB10" s="914"/>
      <c r="WDC10" s="914"/>
      <c r="WDD10" s="914"/>
      <c r="WDE10" s="619"/>
      <c r="WDF10" s="619"/>
      <c r="WDG10" s="723"/>
      <c r="WDH10" s="915"/>
      <c r="WDI10" s="913"/>
      <c r="WDJ10" s="914"/>
      <c r="WDK10" s="914"/>
      <c r="WDL10" s="914"/>
      <c r="WDM10" s="619"/>
      <c r="WDN10" s="619"/>
      <c r="WDO10" s="723"/>
      <c r="WDP10" s="915"/>
      <c r="WDQ10" s="913"/>
      <c r="WDR10" s="914"/>
      <c r="WDS10" s="914"/>
      <c r="WDT10" s="914"/>
      <c r="WDU10" s="619"/>
      <c r="WDV10" s="619"/>
      <c r="WDW10" s="723"/>
      <c r="WDX10" s="915"/>
      <c r="WDY10" s="913"/>
      <c r="WDZ10" s="914"/>
      <c r="WEA10" s="914"/>
      <c r="WEB10" s="914"/>
      <c r="WEC10" s="619"/>
      <c r="WED10" s="619"/>
      <c r="WEE10" s="723"/>
      <c r="WEF10" s="915"/>
      <c r="WEG10" s="913"/>
      <c r="WEH10" s="914"/>
      <c r="WEI10" s="914"/>
      <c r="WEJ10" s="914"/>
      <c r="WEK10" s="619"/>
      <c r="WEL10" s="619"/>
      <c r="WEM10" s="723"/>
      <c r="WEN10" s="915"/>
      <c r="WEO10" s="913"/>
      <c r="WEP10" s="914"/>
      <c r="WEQ10" s="914"/>
      <c r="WER10" s="914"/>
      <c r="WES10" s="619"/>
      <c r="WET10" s="619"/>
      <c r="WEU10" s="723"/>
      <c r="WEV10" s="915"/>
      <c r="WEW10" s="913"/>
      <c r="WEX10" s="914"/>
      <c r="WEY10" s="914"/>
      <c r="WEZ10" s="914"/>
      <c r="WFA10" s="619"/>
      <c r="WFB10" s="619"/>
      <c r="WFC10" s="723"/>
      <c r="WFD10" s="915"/>
      <c r="WFE10" s="913"/>
      <c r="WFF10" s="914"/>
      <c r="WFG10" s="914"/>
      <c r="WFH10" s="914"/>
      <c r="WFI10" s="619"/>
      <c r="WFJ10" s="619"/>
      <c r="WFK10" s="723"/>
      <c r="WFL10" s="915"/>
      <c r="WFM10" s="913"/>
      <c r="WFN10" s="914"/>
      <c r="WFO10" s="914"/>
      <c r="WFP10" s="914"/>
      <c r="WFQ10" s="619"/>
      <c r="WFR10" s="619"/>
      <c r="WFS10" s="723"/>
      <c r="WFT10" s="915"/>
      <c r="WFU10" s="913"/>
      <c r="WFV10" s="914"/>
      <c r="WFW10" s="914"/>
      <c r="WFX10" s="914"/>
      <c r="WFY10" s="619"/>
      <c r="WFZ10" s="619"/>
      <c r="WGA10" s="723"/>
      <c r="WGB10" s="915"/>
      <c r="WGC10" s="913"/>
      <c r="WGD10" s="914"/>
      <c r="WGE10" s="914"/>
      <c r="WGF10" s="914"/>
      <c r="WGG10" s="619"/>
      <c r="WGH10" s="619"/>
      <c r="WGI10" s="723"/>
      <c r="WGJ10" s="915"/>
      <c r="WGK10" s="913"/>
      <c r="WGL10" s="914"/>
      <c r="WGM10" s="914"/>
      <c r="WGN10" s="914"/>
      <c r="WGO10" s="619"/>
      <c r="WGP10" s="619"/>
      <c r="WGQ10" s="723"/>
      <c r="WGR10" s="915"/>
      <c r="WGS10" s="913"/>
      <c r="WGT10" s="914"/>
      <c r="WGU10" s="914"/>
      <c r="WGV10" s="914"/>
      <c r="WGW10" s="619"/>
      <c r="WGX10" s="619"/>
      <c r="WGY10" s="723"/>
      <c r="WGZ10" s="915"/>
      <c r="WHA10" s="913"/>
      <c r="WHB10" s="914"/>
      <c r="WHC10" s="914"/>
      <c r="WHD10" s="914"/>
      <c r="WHE10" s="619"/>
      <c r="WHF10" s="619"/>
      <c r="WHG10" s="723"/>
      <c r="WHH10" s="915"/>
      <c r="WHI10" s="913"/>
      <c r="WHJ10" s="914"/>
      <c r="WHK10" s="914"/>
      <c r="WHL10" s="914"/>
      <c r="WHM10" s="619"/>
      <c r="WHN10" s="619"/>
      <c r="WHO10" s="723"/>
      <c r="WHP10" s="915"/>
      <c r="WHQ10" s="913"/>
      <c r="WHR10" s="914"/>
      <c r="WHS10" s="914"/>
      <c r="WHT10" s="914"/>
      <c r="WHU10" s="619"/>
      <c r="WHV10" s="619"/>
      <c r="WHW10" s="723"/>
      <c r="WHX10" s="915"/>
      <c r="WHY10" s="913"/>
      <c r="WHZ10" s="914"/>
      <c r="WIA10" s="914"/>
      <c r="WIB10" s="914"/>
      <c r="WIC10" s="619"/>
      <c r="WID10" s="619"/>
      <c r="WIE10" s="723"/>
      <c r="WIF10" s="915"/>
      <c r="WIG10" s="913"/>
      <c r="WIH10" s="914"/>
      <c r="WII10" s="914"/>
      <c r="WIJ10" s="914"/>
      <c r="WIK10" s="619"/>
      <c r="WIL10" s="619"/>
      <c r="WIM10" s="723"/>
      <c r="WIN10" s="915"/>
      <c r="WIO10" s="913"/>
      <c r="WIP10" s="914"/>
      <c r="WIQ10" s="914"/>
      <c r="WIR10" s="914"/>
      <c r="WIS10" s="619"/>
      <c r="WIT10" s="619"/>
      <c r="WIU10" s="723"/>
      <c r="WIV10" s="915"/>
      <c r="WIW10" s="913"/>
      <c r="WIX10" s="914"/>
      <c r="WIY10" s="914"/>
      <c r="WIZ10" s="914"/>
      <c r="WJA10" s="619"/>
      <c r="WJB10" s="619"/>
      <c r="WJC10" s="723"/>
      <c r="WJD10" s="915"/>
      <c r="WJE10" s="913"/>
      <c r="WJF10" s="914"/>
      <c r="WJG10" s="914"/>
      <c r="WJH10" s="914"/>
      <c r="WJI10" s="619"/>
      <c r="WJJ10" s="619"/>
      <c r="WJK10" s="723"/>
      <c r="WJL10" s="915"/>
      <c r="WJM10" s="913"/>
      <c r="WJN10" s="914"/>
      <c r="WJO10" s="914"/>
      <c r="WJP10" s="914"/>
      <c r="WJQ10" s="619"/>
      <c r="WJR10" s="619"/>
      <c r="WJS10" s="723"/>
      <c r="WJT10" s="915"/>
      <c r="WJU10" s="913"/>
      <c r="WJV10" s="914"/>
      <c r="WJW10" s="914"/>
      <c r="WJX10" s="914"/>
      <c r="WJY10" s="619"/>
      <c r="WJZ10" s="619"/>
      <c r="WKA10" s="723"/>
      <c r="WKB10" s="915"/>
      <c r="WKC10" s="913"/>
      <c r="WKD10" s="914"/>
      <c r="WKE10" s="914"/>
      <c r="WKF10" s="914"/>
      <c r="WKG10" s="619"/>
      <c r="WKH10" s="619"/>
      <c r="WKI10" s="723"/>
      <c r="WKJ10" s="915"/>
      <c r="WKK10" s="913"/>
      <c r="WKL10" s="914"/>
      <c r="WKM10" s="914"/>
      <c r="WKN10" s="914"/>
      <c r="WKO10" s="619"/>
      <c r="WKP10" s="619"/>
      <c r="WKQ10" s="723"/>
      <c r="WKR10" s="915"/>
      <c r="WKS10" s="913"/>
      <c r="WKT10" s="914"/>
      <c r="WKU10" s="914"/>
      <c r="WKV10" s="914"/>
      <c r="WKW10" s="619"/>
      <c r="WKX10" s="619"/>
      <c r="WKY10" s="723"/>
      <c r="WKZ10" s="915"/>
      <c r="WLA10" s="913"/>
      <c r="WLB10" s="914"/>
      <c r="WLC10" s="914"/>
      <c r="WLD10" s="914"/>
      <c r="WLE10" s="619"/>
      <c r="WLF10" s="619"/>
      <c r="WLG10" s="723"/>
      <c r="WLH10" s="915"/>
      <c r="WLI10" s="913"/>
      <c r="WLJ10" s="914"/>
      <c r="WLK10" s="914"/>
      <c r="WLL10" s="914"/>
      <c r="WLM10" s="619"/>
      <c r="WLN10" s="619"/>
      <c r="WLO10" s="723"/>
      <c r="WLP10" s="915"/>
      <c r="WLQ10" s="913"/>
      <c r="WLR10" s="914"/>
      <c r="WLS10" s="914"/>
      <c r="WLT10" s="914"/>
      <c r="WLU10" s="619"/>
      <c r="WLV10" s="619"/>
      <c r="WLW10" s="723"/>
      <c r="WLX10" s="915"/>
      <c r="WLY10" s="913"/>
      <c r="WLZ10" s="914"/>
      <c r="WMA10" s="914"/>
      <c r="WMB10" s="914"/>
      <c r="WMC10" s="619"/>
      <c r="WMD10" s="619"/>
      <c r="WME10" s="723"/>
      <c r="WMF10" s="915"/>
      <c r="WMG10" s="913"/>
      <c r="WMH10" s="914"/>
      <c r="WMI10" s="914"/>
      <c r="WMJ10" s="914"/>
      <c r="WMK10" s="619"/>
      <c r="WML10" s="619"/>
      <c r="WMM10" s="723"/>
      <c r="WMN10" s="915"/>
      <c r="WMO10" s="913"/>
      <c r="WMP10" s="914"/>
      <c r="WMQ10" s="914"/>
      <c r="WMR10" s="914"/>
      <c r="WMS10" s="619"/>
      <c r="WMT10" s="619"/>
      <c r="WMU10" s="723"/>
      <c r="WMV10" s="915"/>
      <c r="WMW10" s="913"/>
      <c r="WMX10" s="914"/>
      <c r="WMY10" s="914"/>
      <c r="WMZ10" s="914"/>
      <c r="WNA10" s="619"/>
      <c r="WNB10" s="619"/>
      <c r="WNC10" s="723"/>
      <c r="WND10" s="915"/>
      <c r="WNE10" s="913"/>
      <c r="WNF10" s="914"/>
      <c r="WNG10" s="914"/>
      <c r="WNH10" s="914"/>
      <c r="WNI10" s="619"/>
      <c r="WNJ10" s="619"/>
      <c r="WNK10" s="723"/>
      <c r="WNL10" s="915"/>
      <c r="WNM10" s="913"/>
      <c r="WNN10" s="914"/>
      <c r="WNO10" s="914"/>
      <c r="WNP10" s="914"/>
      <c r="WNQ10" s="619"/>
      <c r="WNR10" s="619"/>
      <c r="WNS10" s="723"/>
      <c r="WNT10" s="915"/>
      <c r="WNU10" s="913"/>
      <c r="WNV10" s="914"/>
      <c r="WNW10" s="914"/>
      <c r="WNX10" s="914"/>
      <c r="WNY10" s="619"/>
      <c r="WNZ10" s="619"/>
      <c r="WOA10" s="723"/>
      <c r="WOB10" s="915"/>
      <c r="WOC10" s="913"/>
      <c r="WOD10" s="914"/>
      <c r="WOE10" s="914"/>
      <c r="WOF10" s="914"/>
      <c r="WOG10" s="619"/>
      <c r="WOH10" s="619"/>
      <c r="WOI10" s="723"/>
      <c r="WOJ10" s="915"/>
      <c r="WOK10" s="913"/>
      <c r="WOL10" s="914"/>
      <c r="WOM10" s="914"/>
      <c r="WON10" s="914"/>
      <c r="WOO10" s="619"/>
      <c r="WOP10" s="619"/>
      <c r="WOQ10" s="723"/>
      <c r="WOR10" s="915"/>
      <c r="WOS10" s="913"/>
      <c r="WOT10" s="914"/>
      <c r="WOU10" s="914"/>
      <c r="WOV10" s="914"/>
      <c r="WOW10" s="619"/>
      <c r="WOX10" s="619"/>
      <c r="WOY10" s="723"/>
      <c r="WOZ10" s="915"/>
      <c r="WPA10" s="913"/>
      <c r="WPB10" s="914"/>
      <c r="WPC10" s="914"/>
      <c r="WPD10" s="914"/>
      <c r="WPE10" s="619"/>
      <c r="WPF10" s="619"/>
      <c r="WPG10" s="723"/>
      <c r="WPH10" s="915"/>
      <c r="WPI10" s="913"/>
      <c r="WPJ10" s="914"/>
      <c r="WPK10" s="914"/>
      <c r="WPL10" s="914"/>
      <c r="WPM10" s="619"/>
      <c r="WPN10" s="619"/>
      <c r="WPO10" s="723"/>
      <c r="WPP10" s="915"/>
      <c r="WPQ10" s="913"/>
      <c r="WPR10" s="914"/>
      <c r="WPS10" s="914"/>
      <c r="WPT10" s="914"/>
      <c r="WPU10" s="619"/>
      <c r="WPV10" s="619"/>
      <c r="WPW10" s="723"/>
      <c r="WPX10" s="915"/>
      <c r="WPY10" s="913"/>
      <c r="WPZ10" s="914"/>
      <c r="WQA10" s="914"/>
      <c r="WQB10" s="914"/>
      <c r="WQC10" s="619"/>
      <c r="WQD10" s="619"/>
      <c r="WQE10" s="723"/>
      <c r="WQF10" s="915"/>
      <c r="WQG10" s="913"/>
      <c r="WQH10" s="914"/>
      <c r="WQI10" s="914"/>
      <c r="WQJ10" s="914"/>
      <c r="WQK10" s="619"/>
      <c r="WQL10" s="619"/>
      <c r="WQM10" s="723"/>
      <c r="WQN10" s="915"/>
      <c r="WQO10" s="913"/>
      <c r="WQP10" s="914"/>
      <c r="WQQ10" s="914"/>
      <c r="WQR10" s="914"/>
      <c r="WQS10" s="619"/>
      <c r="WQT10" s="619"/>
      <c r="WQU10" s="723"/>
      <c r="WQV10" s="915"/>
      <c r="WQW10" s="913"/>
      <c r="WQX10" s="914"/>
      <c r="WQY10" s="914"/>
      <c r="WQZ10" s="914"/>
      <c r="WRA10" s="619"/>
      <c r="WRB10" s="619"/>
      <c r="WRC10" s="723"/>
      <c r="WRD10" s="915"/>
      <c r="WRE10" s="913"/>
      <c r="WRF10" s="914"/>
      <c r="WRG10" s="914"/>
      <c r="WRH10" s="914"/>
      <c r="WRI10" s="619"/>
      <c r="WRJ10" s="619"/>
      <c r="WRK10" s="723"/>
      <c r="WRL10" s="915"/>
      <c r="WRM10" s="913"/>
      <c r="WRN10" s="914"/>
      <c r="WRO10" s="914"/>
      <c r="WRP10" s="914"/>
      <c r="WRQ10" s="619"/>
      <c r="WRR10" s="619"/>
      <c r="WRS10" s="723"/>
      <c r="WRT10" s="915"/>
      <c r="WRU10" s="913"/>
      <c r="WRV10" s="914"/>
      <c r="WRW10" s="914"/>
      <c r="WRX10" s="914"/>
      <c r="WRY10" s="619"/>
      <c r="WRZ10" s="619"/>
      <c r="WSA10" s="723"/>
      <c r="WSB10" s="915"/>
      <c r="WSC10" s="913"/>
      <c r="WSD10" s="914"/>
      <c r="WSE10" s="914"/>
      <c r="WSF10" s="914"/>
      <c r="WSG10" s="619"/>
      <c r="WSH10" s="619"/>
      <c r="WSI10" s="723"/>
      <c r="WSJ10" s="915"/>
      <c r="WSK10" s="913"/>
      <c r="WSL10" s="914"/>
      <c r="WSM10" s="914"/>
      <c r="WSN10" s="914"/>
      <c r="WSO10" s="619"/>
      <c r="WSP10" s="619"/>
      <c r="WSQ10" s="723"/>
      <c r="WSR10" s="915"/>
      <c r="WSS10" s="913"/>
      <c r="WST10" s="914"/>
      <c r="WSU10" s="914"/>
      <c r="WSV10" s="914"/>
      <c r="WSW10" s="619"/>
      <c r="WSX10" s="619"/>
      <c r="WSY10" s="723"/>
      <c r="WSZ10" s="915"/>
      <c r="WTA10" s="913"/>
      <c r="WTB10" s="914"/>
      <c r="WTC10" s="914"/>
      <c r="WTD10" s="914"/>
      <c r="WTE10" s="619"/>
      <c r="WTF10" s="619"/>
      <c r="WTG10" s="723"/>
      <c r="WTH10" s="915"/>
      <c r="WTI10" s="913"/>
      <c r="WTJ10" s="914"/>
      <c r="WTK10" s="914"/>
      <c r="WTL10" s="914"/>
      <c r="WTM10" s="619"/>
      <c r="WTN10" s="619"/>
      <c r="WTO10" s="723"/>
      <c r="WTP10" s="915"/>
      <c r="WTQ10" s="913"/>
      <c r="WTR10" s="914"/>
      <c r="WTS10" s="914"/>
      <c r="WTT10" s="914"/>
      <c r="WTU10" s="619"/>
      <c r="WTV10" s="619"/>
      <c r="WTW10" s="723"/>
      <c r="WTX10" s="915"/>
      <c r="WTY10" s="913"/>
      <c r="WTZ10" s="914"/>
      <c r="WUA10" s="914"/>
      <c r="WUB10" s="914"/>
      <c r="WUC10" s="619"/>
      <c r="WUD10" s="619"/>
      <c r="WUE10" s="723"/>
      <c r="WUF10" s="915"/>
      <c r="WUG10" s="913"/>
      <c r="WUH10" s="914"/>
      <c r="WUI10" s="914"/>
      <c r="WUJ10" s="914"/>
      <c r="WUK10" s="619"/>
      <c r="WUL10" s="619"/>
      <c r="WUM10" s="723"/>
      <c r="WUN10" s="915"/>
      <c r="WUO10" s="913"/>
      <c r="WUP10" s="914"/>
      <c r="WUQ10" s="914"/>
      <c r="WUR10" s="914"/>
      <c r="WUS10" s="619"/>
      <c r="WUT10" s="619"/>
      <c r="WUU10" s="723"/>
      <c r="WUV10" s="915"/>
      <c r="WUW10" s="913"/>
      <c r="WUX10" s="914"/>
      <c r="WUY10" s="914"/>
      <c r="WUZ10" s="914"/>
      <c r="WVA10" s="619"/>
      <c r="WVB10" s="619"/>
      <c r="WVC10" s="723"/>
      <c r="WVD10" s="915"/>
      <c r="WVE10" s="913"/>
      <c r="WVF10" s="914"/>
      <c r="WVG10" s="914"/>
      <c r="WVH10" s="914"/>
      <c r="WVI10" s="619"/>
      <c r="WVJ10" s="619"/>
      <c r="WVK10" s="723"/>
      <c r="WVL10" s="915"/>
      <c r="WVM10" s="913"/>
      <c r="WVN10" s="914"/>
      <c r="WVO10" s="914"/>
      <c r="WVP10" s="914"/>
      <c r="WVQ10" s="619"/>
      <c r="WVR10" s="619"/>
      <c r="WVS10" s="723"/>
      <c r="WVT10" s="915"/>
      <c r="WVU10" s="913"/>
      <c r="WVV10" s="914"/>
      <c r="WVW10" s="914"/>
      <c r="WVX10" s="914"/>
      <c r="WVY10" s="619"/>
      <c r="WVZ10" s="619"/>
      <c r="WWA10" s="723"/>
      <c r="WWB10" s="915"/>
      <c r="WWC10" s="913"/>
      <c r="WWD10" s="914"/>
      <c r="WWE10" s="914"/>
      <c r="WWF10" s="914"/>
      <c r="WWG10" s="619"/>
      <c r="WWH10" s="619"/>
      <c r="WWI10" s="723"/>
      <c r="WWJ10" s="915"/>
      <c r="WWK10" s="913"/>
      <c r="WWL10" s="914"/>
      <c r="WWM10" s="914"/>
      <c r="WWN10" s="914"/>
      <c r="WWO10" s="619"/>
      <c r="WWP10" s="619"/>
      <c r="WWQ10" s="723"/>
      <c r="WWR10" s="915"/>
      <c r="WWS10" s="913"/>
      <c r="WWT10" s="914"/>
      <c r="WWU10" s="914"/>
      <c r="WWV10" s="914"/>
      <c r="WWW10" s="619"/>
      <c r="WWX10" s="619"/>
      <c r="WWY10" s="723"/>
      <c r="WWZ10" s="915"/>
      <c r="WXA10" s="913"/>
      <c r="WXB10" s="914"/>
      <c r="WXC10" s="914"/>
      <c r="WXD10" s="914"/>
      <c r="WXE10" s="619"/>
      <c r="WXF10" s="619"/>
      <c r="WXG10" s="723"/>
      <c r="WXH10" s="915"/>
      <c r="WXI10" s="913"/>
      <c r="WXJ10" s="914"/>
      <c r="WXK10" s="914"/>
      <c r="WXL10" s="914"/>
      <c r="WXM10" s="619"/>
      <c r="WXN10" s="619"/>
      <c r="WXO10" s="723"/>
      <c r="WXP10" s="915"/>
      <c r="WXQ10" s="913"/>
      <c r="WXR10" s="914"/>
      <c r="WXS10" s="914"/>
      <c r="WXT10" s="914"/>
      <c r="WXU10" s="619"/>
      <c r="WXV10" s="619"/>
      <c r="WXW10" s="723"/>
      <c r="WXX10" s="915"/>
      <c r="WXY10" s="913"/>
      <c r="WXZ10" s="914"/>
      <c r="WYA10" s="914"/>
      <c r="WYB10" s="914"/>
      <c r="WYC10" s="619"/>
      <c r="WYD10" s="619"/>
      <c r="WYE10" s="723"/>
      <c r="WYF10" s="915"/>
      <c r="WYG10" s="913"/>
      <c r="WYH10" s="914"/>
      <c r="WYI10" s="914"/>
      <c r="WYJ10" s="914"/>
      <c r="WYK10" s="619"/>
      <c r="WYL10" s="619"/>
      <c r="WYM10" s="723"/>
      <c r="WYN10" s="915"/>
      <c r="WYO10" s="913"/>
      <c r="WYP10" s="914"/>
      <c r="WYQ10" s="914"/>
      <c r="WYR10" s="914"/>
      <c r="WYS10" s="619"/>
      <c r="WYT10" s="619"/>
      <c r="WYU10" s="723"/>
      <c r="WYV10" s="915"/>
      <c r="WYW10" s="913"/>
      <c r="WYX10" s="914"/>
      <c r="WYY10" s="914"/>
      <c r="WYZ10" s="914"/>
      <c r="WZA10" s="619"/>
      <c r="WZB10" s="619"/>
      <c r="WZC10" s="723"/>
      <c r="WZD10" s="915"/>
      <c r="WZE10" s="913"/>
      <c r="WZF10" s="914"/>
      <c r="WZG10" s="914"/>
      <c r="WZH10" s="914"/>
      <c r="WZI10" s="619"/>
      <c r="WZJ10" s="619"/>
      <c r="WZK10" s="723"/>
      <c r="WZL10" s="915"/>
      <c r="WZM10" s="913"/>
      <c r="WZN10" s="914"/>
      <c r="WZO10" s="914"/>
      <c r="WZP10" s="914"/>
      <c r="WZQ10" s="619"/>
      <c r="WZR10" s="619"/>
      <c r="WZS10" s="723"/>
      <c r="WZT10" s="915"/>
      <c r="WZU10" s="913"/>
      <c r="WZV10" s="914"/>
      <c r="WZW10" s="914"/>
      <c r="WZX10" s="914"/>
      <c r="WZY10" s="619"/>
      <c r="WZZ10" s="619"/>
      <c r="XAA10" s="723"/>
      <c r="XAB10" s="915"/>
      <c r="XAC10" s="913"/>
      <c r="XAD10" s="914"/>
      <c r="XAE10" s="914"/>
      <c r="XAF10" s="914"/>
      <c r="XAG10" s="619"/>
      <c r="XAH10" s="619"/>
      <c r="XAI10" s="723"/>
      <c r="XAJ10" s="915"/>
      <c r="XAK10" s="913"/>
      <c r="XAL10" s="914"/>
      <c r="XAM10" s="914"/>
      <c r="XAN10" s="914"/>
      <c r="XAO10" s="619"/>
      <c r="XAP10" s="619"/>
      <c r="XAQ10" s="723"/>
      <c r="XAR10" s="915"/>
      <c r="XAS10" s="913"/>
      <c r="XAT10" s="914"/>
      <c r="XAU10" s="914"/>
      <c r="XAV10" s="914"/>
      <c r="XAW10" s="619"/>
      <c r="XAX10" s="619"/>
      <c r="XAY10" s="723"/>
      <c r="XAZ10" s="915"/>
      <c r="XBA10" s="913"/>
      <c r="XBB10" s="914"/>
      <c r="XBC10" s="914"/>
      <c r="XBD10" s="914"/>
      <c r="XBE10" s="619"/>
      <c r="XBF10" s="619"/>
      <c r="XBG10" s="723"/>
      <c r="XBH10" s="915"/>
      <c r="XBI10" s="913"/>
      <c r="XBJ10" s="914"/>
      <c r="XBK10" s="914"/>
      <c r="XBL10" s="914"/>
      <c r="XBM10" s="619"/>
      <c r="XBN10" s="619"/>
      <c r="XBO10" s="723"/>
      <c r="XBP10" s="915"/>
      <c r="XBQ10" s="913"/>
      <c r="XBR10" s="914"/>
      <c r="XBS10" s="914"/>
      <c r="XBT10" s="914"/>
      <c r="XBU10" s="619"/>
      <c r="XBV10" s="619"/>
      <c r="XBW10" s="723"/>
      <c r="XBX10" s="915"/>
      <c r="XBY10" s="913"/>
      <c r="XBZ10" s="914"/>
      <c r="XCA10" s="914"/>
      <c r="XCB10" s="914"/>
      <c r="XCC10" s="619"/>
      <c r="XCD10" s="619"/>
      <c r="XCE10" s="723"/>
      <c r="XCF10" s="915"/>
      <c r="XCG10" s="913"/>
      <c r="XCH10" s="914"/>
      <c r="XCI10" s="914"/>
      <c r="XCJ10" s="914"/>
      <c r="XCK10" s="619"/>
      <c r="XCL10" s="619"/>
      <c r="XCM10" s="723"/>
      <c r="XCN10" s="915"/>
      <c r="XCO10" s="913"/>
      <c r="XCP10" s="914"/>
      <c r="XCQ10" s="914"/>
      <c r="XCR10" s="914"/>
      <c r="XCS10" s="619"/>
      <c r="XCT10" s="619"/>
      <c r="XCU10" s="723"/>
      <c r="XCV10" s="915"/>
      <c r="XCW10" s="913"/>
      <c r="XCX10" s="914"/>
      <c r="XCY10" s="914"/>
      <c r="XCZ10" s="914"/>
      <c r="XDA10" s="619"/>
      <c r="XDB10" s="619"/>
      <c r="XDC10" s="723"/>
      <c r="XDD10" s="915"/>
      <c r="XDE10" s="913"/>
      <c r="XDF10" s="914"/>
      <c r="XDG10" s="914"/>
      <c r="XDH10" s="914"/>
      <c r="XDI10" s="619"/>
      <c r="XDJ10" s="619"/>
      <c r="XDK10" s="723"/>
      <c r="XDL10" s="915"/>
      <c r="XDM10" s="913"/>
      <c r="XDN10" s="914"/>
      <c r="XDO10" s="914"/>
      <c r="XDP10" s="914"/>
      <c r="XDQ10" s="619"/>
      <c r="XDR10" s="619"/>
      <c r="XDS10" s="723"/>
      <c r="XDT10" s="915"/>
      <c r="XDU10" s="913"/>
      <c r="XDV10" s="914"/>
      <c r="XDW10" s="914"/>
      <c r="XDX10" s="914"/>
      <c r="XDY10" s="619"/>
      <c r="XDZ10" s="619"/>
      <c r="XEA10" s="723"/>
      <c r="XEB10" s="915"/>
      <c r="XEC10" s="913"/>
      <c r="XED10" s="914"/>
      <c r="XEE10" s="914"/>
      <c r="XEF10" s="914"/>
      <c r="XEG10" s="619"/>
      <c r="XEH10" s="619"/>
      <c r="XEI10" s="723"/>
      <c r="XEJ10" s="915"/>
      <c r="XEK10" s="913"/>
      <c r="XEL10" s="914"/>
      <c r="XEM10" s="914"/>
      <c r="XEN10" s="914"/>
      <c r="XEO10" s="619"/>
      <c r="XEP10" s="619"/>
      <c r="XEQ10" s="723"/>
      <c r="XER10" s="915"/>
      <c r="XES10" s="913"/>
      <c r="XET10" s="914"/>
      <c r="XEU10" s="914"/>
      <c r="XEV10" s="914"/>
      <c r="XEW10" s="619"/>
      <c r="XEX10" s="619"/>
      <c r="XEY10" s="723"/>
      <c r="XEZ10" s="915"/>
      <c r="XFA10" s="913"/>
      <c r="XFB10" s="914"/>
    </row>
    <row r="11" spans="1:16382" s="723" customFormat="1" ht="13.5" customHeight="1" x14ac:dyDescent="0.25">
      <c r="A11" s="908" t="s">
        <v>284</v>
      </c>
      <c r="C11" s="909" t="s">
        <v>281</v>
      </c>
      <c r="E11" s="737" t="s">
        <v>1650</v>
      </c>
      <c r="G11" s="737">
        <v>201209</v>
      </c>
      <c r="I11" s="737">
        <v>225051.97</v>
      </c>
      <c r="K11" s="742">
        <v>53635735802.220001</v>
      </c>
      <c r="M11" s="910"/>
      <c r="N11" s="619">
        <f t="shared" si="0"/>
        <v>276376</v>
      </c>
      <c r="O11" s="916">
        <v>55609338584</v>
      </c>
      <c r="P11" s="724">
        <v>226199</v>
      </c>
      <c r="Q11" s="912">
        <v>50906530562.029999</v>
      </c>
      <c r="R11" s="720">
        <v>238326</v>
      </c>
      <c r="S11" s="720">
        <f t="shared" si="1"/>
        <v>53635735802.220001</v>
      </c>
      <c r="T11" s="720">
        <v>263222</v>
      </c>
      <c r="U11" s="720">
        <f t="shared" si="2"/>
        <v>52962635398</v>
      </c>
    </row>
    <row r="12" spans="1:16382" s="394" customFormat="1" ht="13.5" customHeight="1" x14ac:dyDescent="0.55000000000000004">
      <c r="A12" s="908" t="s">
        <v>247</v>
      </c>
      <c r="B12" s="917"/>
      <c r="C12" s="909" t="s">
        <v>291</v>
      </c>
      <c r="D12" s="917"/>
      <c r="E12" s="737" t="s">
        <v>1651</v>
      </c>
      <c r="F12" s="917"/>
      <c r="G12" s="737">
        <v>154656.9</v>
      </c>
      <c r="H12" s="917"/>
      <c r="I12" s="742">
        <v>171313.45</v>
      </c>
      <c r="J12" s="917"/>
      <c r="K12" s="742">
        <v>40828449284.700005</v>
      </c>
      <c r="M12" s="910"/>
      <c r="N12" s="619">
        <f t="shared" si="0"/>
        <v>276375.99999741366</v>
      </c>
      <c r="O12" s="918">
        <v>42743455394</v>
      </c>
      <c r="P12" s="910">
        <v>226199</v>
      </c>
      <c r="Q12" s="912">
        <v>38750931076.550003</v>
      </c>
      <c r="R12" s="720">
        <v>238326</v>
      </c>
      <c r="S12" s="720">
        <f t="shared" si="1"/>
        <v>40828449284.700005</v>
      </c>
      <c r="T12" s="720">
        <v>263222</v>
      </c>
      <c r="U12" s="720">
        <f t="shared" si="2"/>
        <v>40709098531.799995</v>
      </c>
    </row>
    <row r="13" spans="1:16382" s="394" customFormat="1" ht="13.5" customHeight="1" x14ac:dyDescent="0.55000000000000004">
      <c r="A13" s="908" t="s">
        <v>247</v>
      </c>
      <c r="B13" s="917"/>
      <c r="C13" s="909" t="s">
        <v>292</v>
      </c>
      <c r="D13" s="917"/>
      <c r="E13" s="737" t="s">
        <v>1652</v>
      </c>
      <c r="F13" s="917"/>
      <c r="G13" s="737">
        <v>85218.3</v>
      </c>
      <c r="H13" s="917"/>
      <c r="I13" s="742">
        <v>95171.8</v>
      </c>
      <c r="J13" s="917"/>
      <c r="K13" s="742">
        <v>22681914406.799999</v>
      </c>
      <c r="M13" s="910"/>
      <c r="N13" s="619">
        <f t="shared" si="0"/>
        <v>276376.00000234693</v>
      </c>
      <c r="O13" s="918">
        <v>23552292881</v>
      </c>
      <c r="P13" s="910">
        <v>226199</v>
      </c>
      <c r="Q13" s="912">
        <v>21527765988.200001</v>
      </c>
      <c r="R13" s="720">
        <v>238326</v>
      </c>
      <c r="S13" s="720">
        <f t="shared" si="1"/>
        <v>22681914406.799999</v>
      </c>
      <c r="T13" s="720">
        <v>263222</v>
      </c>
      <c r="U13" s="720">
        <f t="shared" si="2"/>
        <v>22431331362.600002</v>
      </c>
    </row>
    <row r="14" spans="1:16382" s="394" customFormat="1" ht="13.5" customHeight="1" x14ac:dyDescent="0.55000000000000004">
      <c r="A14" s="908" t="s">
        <v>285</v>
      </c>
      <c r="B14" s="917"/>
      <c r="C14" s="909" t="s">
        <v>281</v>
      </c>
      <c r="D14" s="917"/>
      <c r="E14" s="737" t="s">
        <v>1653</v>
      </c>
      <c r="F14" s="917"/>
      <c r="G14" s="737">
        <v>60000</v>
      </c>
      <c r="H14" s="917"/>
      <c r="I14" s="742">
        <v>66462</v>
      </c>
      <c r="J14" s="917"/>
      <c r="K14" s="742">
        <v>15839622612</v>
      </c>
      <c r="M14" s="910"/>
      <c r="N14" s="619">
        <f t="shared" si="0"/>
        <v>276376</v>
      </c>
      <c r="O14" s="918">
        <v>16582560000</v>
      </c>
      <c r="P14" s="910">
        <v>226199</v>
      </c>
      <c r="Q14" s="912">
        <v>15033637938</v>
      </c>
      <c r="R14" s="720">
        <v>238326</v>
      </c>
      <c r="S14" s="720">
        <f t="shared" si="1"/>
        <v>15839622612</v>
      </c>
      <c r="T14" s="720">
        <v>263222</v>
      </c>
      <c r="U14" s="720">
        <f t="shared" si="2"/>
        <v>15793320000</v>
      </c>
    </row>
    <row r="15" spans="1:16382" s="394" customFormat="1" ht="13.5" customHeight="1" x14ac:dyDescent="0.55000000000000004">
      <c r="A15" s="908" t="s">
        <v>274</v>
      </c>
      <c r="B15" s="917"/>
      <c r="C15" s="909" t="s">
        <v>281</v>
      </c>
      <c r="D15" s="917"/>
      <c r="E15" s="737" t="s">
        <v>1653</v>
      </c>
      <c r="F15" s="917"/>
      <c r="G15" s="737">
        <v>861525</v>
      </c>
      <c r="H15" s="917"/>
      <c r="I15" s="742">
        <v>954311.24</v>
      </c>
      <c r="J15" s="917"/>
      <c r="K15" s="742">
        <v>227437180584.23999</v>
      </c>
      <c r="M15" s="910"/>
      <c r="N15" s="619">
        <f t="shared" si="0"/>
        <v>276376</v>
      </c>
      <c r="O15" s="918">
        <v>238104833400</v>
      </c>
      <c r="P15" s="910">
        <v>226199</v>
      </c>
      <c r="Q15" s="912">
        <v>215864248176.76001</v>
      </c>
      <c r="R15" s="720">
        <v>238326</v>
      </c>
      <c r="S15" s="720">
        <f t="shared" si="1"/>
        <v>227437180584.23999</v>
      </c>
      <c r="T15" s="720">
        <v>263222</v>
      </c>
      <c r="U15" s="720">
        <f t="shared" si="2"/>
        <v>226772333550</v>
      </c>
    </row>
    <row r="16" spans="1:16382" s="394" customFormat="1" ht="13.5" customHeight="1" x14ac:dyDescent="0.55000000000000004">
      <c r="A16" s="908" t="s">
        <v>285</v>
      </c>
      <c r="B16" s="917"/>
      <c r="C16" s="909" t="s">
        <v>281</v>
      </c>
      <c r="D16" s="917"/>
      <c r="E16" s="737" t="s">
        <v>1653</v>
      </c>
      <c r="F16" s="917"/>
      <c r="G16" s="737">
        <v>62871</v>
      </c>
      <c r="H16" s="917"/>
      <c r="I16" s="742">
        <v>69642.2</v>
      </c>
      <c r="J16" s="917"/>
      <c r="K16" s="742">
        <v>16597546957.199999</v>
      </c>
      <c r="M16" s="910"/>
      <c r="N16" s="619">
        <f t="shared" si="0"/>
        <v>276376</v>
      </c>
      <c r="O16" s="918">
        <v>17376035496</v>
      </c>
      <c r="P16" s="910">
        <v>226199</v>
      </c>
      <c r="Q16" s="912">
        <v>15752995997.799999</v>
      </c>
      <c r="R16" s="720">
        <v>238326</v>
      </c>
      <c r="S16" s="720">
        <f t="shared" si="1"/>
        <v>16597546957.199999</v>
      </c>
      <c r="T16" s="720">
        <v>263222</v>
      </c>
      <c r="U16" s="720">
        <f t="shared" si="2"/>
        <v>16549030362</v>
      </c>
    </row>
    <row r="17" spans="1:21" s="394" customFormat="1" ht="13.5" customHeight="1" x14ac:dyDescent="0.55000000000000004">
      <c r="A17" s="908" t="s">
        <v>283</v>
      </c>
      <c r="B17" s="917"/>
      <c r="C17" s="909" t="s">
        <v>293</v>
      </c>
      <c r="D17" s="917"/>
      <c r="E17" s="737" t="s">
        <v>1654</v>
      </c>
      <c r="F17" s="917"/>
      <c r="G17" s="737">
        <v>196655.81</v>
      </c>
      <c r="H17" s="917"/>
      <c r="I17" s="742">
        <v>216596.71</v>
      </c>
      <c r="J17" s="917"/>
      <c r="K17" s="742">
        <v>51620627507.459999</v>
      </c>
      <c r="M17" s="910"/>
      <c r="N17" s="619">
        <f t="shared" si="0"/>
        <v>276376.00000223739</v>
      </c>
      <c r="O17" s="918">
        <v>54350946145</v>
      </c>
      <c r="P17" s="910">
        <v>226199</v>
      </c>
      <c r="Q17" s="912">
        <v>48993959205.290001</v>
      </c>
      <c r="R17" s="720">
        <v>238326</v>
      </c>
      <c r="S17" s="720">
        <f t="shared" si="1"/>
        <v>51620627507.459999</v>
      </c>
      <c r="T17" s="720">
        <v>263222</v>
      </c>
      <c r="U17" s="720">
        <f t="shared" si="2"/>
        <v>51764135619.82</v>
      </c>
    </row>
    <row r="18" spans="1:21" s="394" customFormat="1" ht="13.5" customHeight="1" x14ac:dyDescent="0.55000000000000004">
      <c r="A18" s="908" t="s">
        <v>247</v>
      </c>
      <c r="B18" s="917"/>
      <c r="C18" s="909" t="s">
        <v>281</v>
      </c>
      <c r="D18" s="917"/>
      <c r="E18" s="737" t="s">
        <v>1655</v>
      </c>
      <c r="F18" s="917"/>
      <c r="G18" s="737">
        <v>15000000</v>
      </c>
      <c r="H18" s="917"/>
      <c r="I18" s="742">
        <v>16522500</v>
      </c>
      <c r="J18" s="917"/>
      <c r="K18" s="742">
        <v>3937741335000</v>
      </c>
      <c r="M18" s="910"/>
      <c r="N18" s="619">
        <f t="shared" si="0"/>
        <v>276376</v>
      </c>
      <c r="O18" s="918">
        <v>4145640000000</v>
      </c>
      <c r="P18" s="910">
        <v>226199</v>
      </c>
      <c r="Q18" s="912">
        <v>3737372977500</v>
      </c>
      <c r="R18" s="720">
        <v>238326</v>
      </c>
      <c r="S18" s="720">
        <f t="shared" si="1"/>
        <v>3937741335000</v>
      </c>
      <c r="T18" s="720">
        <v>263222</v>
      </c>
      <c r="U18" s="720">
        <f t="shared" si="2"/>
        <v>3948330000000</v>
      </c>
    </row>
    <row r="19" spans="1:21" s="394" customFormat="1" ht="13.5" customHeight="1" x14ac:dyDescent="0.55000000000000004">
      <c r="A19" s="908" t="s">
        <v>286</v>
      </c>
      <c r="B19" s="917"/>
      <c r="C19" s="909" t="s">
        <v>281</v>
      </c>
      <c r="D19" s="917"/>
      <c r="E19" s="737" t="s">
        <v>1656</v>
      </c>
      <c r="F19" s="917"/>
      <c r="G19" s="737">
        <v>756985</v>
      </c>
      <c r="H19" s="917"/>
      <c r="I19" s="742">
        <v>838360.89</v>
      </c>
      <c r="J19" s="917"/>
      <c r="K19" s="742">
        <v>199803197470.14001</v>
      </c>
      <c r="M19" s="910"/>
      <c r="N19" s="619">
        <f t="shared" si="0"/>
        <v>276376</v>
      </c>
      <c r="O19" s="918">
        <v>209212486360</v>
      </c>
      <c r="P19" s="910">
        <v>226199</v>
      </c>
      <c r="Q19" s="912">
        <v>189636394957.11002</v>
      </c>
      <c r="R19" s="720">
        <v>238326</v>
      </c>
      <c r="S19" s="720">
        <f t="shared" si="1"/>
        <v>199803197470.14001</v>
      </c>
      <c r="T19" s="720">
        <v>263222</v>
      </c>
      <c r="U19" s="720">
        <f t="shared" si="2"/>
        <v>199255105670</v>
      </c>
    </row>
    <row r="20" spans="1:21" s="394" customFormat="1" ht="13.5" customHeight="1" x14ac:dyDescent="0.55000000000000004">
      <c r="A20" s="908" t="s">
        <v>247</v>
      </c>
      <c r="B20" s="917"/>
      <c r="C20" s="909" t="s">
        <v>294</v>
      </c>
      <c r="D20" s="917"/>
      <c r="E20" s="737" t="s">
        <v>1657</v>
      </c>
      <c r="F20" s="917"/>
      <c r="G20" s="737">
        <v>357436.62</v>
      </c>
      <c r="H20" s="917"/>
      <c r="I20" s="742">
        <v>396111.26</v>
      </c>
      <c r="J20" s="917"/>
      <c r="K20" s="742">
        <v>94403612150.76001</v>
      </c>
      <c r="M20" s="910"/>
      <c r="N20" s="619">
        <f t="shared" si="0"/>
        <v>276375.99999966426</v>
      </c>
      <c r="O20" s="918">
        <v>98786903289</v>
      </c>
      <c r="P20" s="910">
        <v>226199</v>
      </c>
      <c r="Q20" s="912">
        <v>89599970900.740005</v>
      </c>
      <c r="R20" s="720">
        <v>238326</v>
      </c>
      <c r="S20" s="720">
        <f t="shared" si="1"/>
        <v>94403612150.76001</v>
      </c>
      <c r="T20" s="720">
        <v>263222</v>
      </c>
      <c r="U20" s="720">
        <f t="shared" si="2"/>
        <v>94085181989.639999</v>
      </c>
    </row>
    <row r="21" spans="1:21" s="394" customFormat="1" ht="13.5" customHeight="1" x14ac:dyDescent="0.55000000000000004">
      <c r="A21" s="908" t="s">
        <v>247</v>
      </c>
      <c r="B21" s="917"/>
      <c r="C21" s="909" t="s">
        <v>295</v>
      </c>
      <c r="D21" s="917"/>
      <c r="E21" s="737" t="s">
        <v>1658</v>
      </c>
      <c r="F21" s="917"/>
      <c r="G21" s="737">
        <v>280564.83</v>
      </c>
      <c r="H21" s="917"/>
      <c r="I21" s="742">
        <v>309631.34999999998</v>
      </c>
      <c r="J21" s="917"/>
      <c r="K21" s="742">
        <v>73793201120.099991</v>
      </c>
      <c r="M21" s="910"/>
      <c r="N21" s="619">
        <f t="shared" si="0"/>
        <v>276375.99999971484</v>
      </c>
      <c r="O21" s="918">
        <v>77541385456</v>
      </c>
      <c r="P21" s="910">
        <v>226199</v>
      </c>
      <c r="Q21" s="912">
        <v>70038301738.649994</v>
      </c>
      <c r="R21" s="720">
        <v>238326</v>
      </c>
      <c r="S21" s="720">
        <f t="shared" si="1"/>
        <v>73793201120.099991</v>
      </c>
      <c r="T21" s="720">
        <v>263222</v>
      </c>
      <c r="U21" s="720">
        <f t="shared" si="2"/>
        <v>73850835682.26001</v>
      </c>
    </row>
    <row r="22" spans="1:21" s="394" customFormat="1" ht="13.5" customHeight="1" x14ac:dyDescent="0.55000000000000004">
      <c r="A22" s="908" t="s">
        <v>247</v>
      </c>
      <c r="B22" s="917"/>
      <c r="C22" s="909" t="s">
        <v>296</v>
      </c>
      <c r="D22" s="917"/>
      <c r="E22" s="737" t="s">
        <v>1659</v>
      </c>
      <c r="F22" s="917"/>
      <c r="G22" s="737">
        <v>309109.40000000002</v>
      </c>
      <c r="H22" s="917"/>
      <c r="I22" s="742">
        <v>335971.01</v>
      </c>
      <c r="J22" s="917"/>
      <c r="K22" s="742">
        <v>80070626929.26001</v>
      </c>
      <c r="M22" s="910"/>
      <c r="N22" s="619">
        <f t="shared" si="0"/>
        <v>276375.99999870593</v>
      </c>
      <c r="O22" s="918">
        <v>85430419534</v>
      </c>
      <c r="P22" s="910">
        <v>226199</v>
      </c>
      <c r="Q22" s="912">
        <v>75996306490.990005</v>
      </c>
      <c r="R22" s="720">
        <v>238326</v>
      </c>
      <c r="S22" s="720">
        <f t="shared" si="1"/>
        <v>80070626929.26001</v>
      </c>
      <c r="T22" s="720">
        <v>263222</v>
      </c>
      <c r="U22" s="720">
        <f t="shared" si="2"/>
        <v>81364394486.800003</v>
      </c>
    </row>
    <row r="23" spans="1:21" s="394" customFormat="1" ht="13.5" customHeight="1" x14ac:dyDescent="0.55000000000000004">
      <c r="A23" s="908" t="s">
        <v>274</v>
      </c>
      <c r="B23" s="917"/>
      <c r="C23" s="909" t="s">
        <v>297</v>
      </c>
      <c r="D23" s="917"/>
      <c r="E23" s="737" t="s">
        <v>1659</v>
      </c>
      <c r="F23" s="917"/>
      <c r="G23" s="737">
        <v>202139.4</v>
      </c>
      <c r="H23" s="917"/>
      <c r="I23" s="742">
        <v>219705.31</v>
      </c>
      <c r="J23" s="917"/>
      <c r="K23" s="742">
        <v>52361487711.059998</v>
      </c>
      <c r="M23" s="910"/>
      <c r="N23" s="619">
        <f t="shared" si="0"/>
        <v>276375.99999802117</v>
      </c>
      <c r="O23" s="918">
        <v>55866478814</v>
      </c>
      <c r="P23" s="910">
        <v>226199</v>
      </c>
      <c r="Q23" s="912">
        <v>49697121416.690002</v>
      </c>
      <c r="R23" s="720">
        <v>238326</v>
      </c>
      <c r="S23" s="720">
        <f t="shared" si="1"/>
        <v>52361487711.059998</v>
      </c>
      <c r="T23" s="720">
        <v>263222</v>
      </c>
      <c r="U23" s="720">
        <f t="shared" si="2"/>
        <v>53207537146.799995</v>
      </c>
    </row>
    <row r="24" spans="1:21" s="394" customFormat="1" ht="13.5" customHeight="1" x14ac:dyDescent="0.55000000000000004">
      <c r="A24" s="908" t="s">
        <v>274</v>
      </c>
      <c r="B24" s="917"/>
      <c r="C24" s="909" t="s">
        <v>298</v>
      </c>
      <c r="D24" s="917"/>
      <c r="E24" s="737" t="s">
        <v>1660</v>
      </c>
      <c r="F24" s="917"/>
      <c r="G24" s="737">
        <v>290395.56</v>
      </c>
      <c r="H24" s="917"/>
      <c r="I24" s="742">
        <v>316879.64</v>
      </c>
      <c r="J24" s="917"/>
      <c r="K24" s="742">
        <v>75520657082.639999</v>
      </c>
      <c r="M24" s="910"/>
      <c r="N24" s="619">
        <f t="shared" si="0"/>
        <v>276376.0000015152</v>
      </c>
      <c r="O24" s="918">
        <v>80258363291</v>
      </c>
      <c r="P24" s="910">
        <v>226199</v>
      </c>
      <c r="Q24" s="912">
        <v>71677857688.360001</v>
      </c>
      <c r="R24" s="720">
        <v>238326</v>
      </c>
      <c r="S24" s="720">
        <f t="shared" si="1"/>
        <v>75520657082.639999</v>
      </c>
      <c r="T24" s="720">
        <v>263222</v>
      </c>
      <c r="U24" s="720">
        <f t="shared" si="2"/>
        <v>76438500094.319992</v>
      </c>
    </row>
    <row r="25" spans="1:21" s="394" customFormat="1" ht="13.5" customHeight="1" x14ac:dyDescent="0.55000000000000004">
      <c r="A25" s="908" t="s">
        <v>247</v>
      </c>
      <c r="B25" s="917"/>
      <c r="C25" s="909" t="s">
        <v>299</v>
      </c>
      <c r="D25" s="917"/>
      <c r="E25" s="737" t="s">
        <v>1660</v>
      </c>
      <c r="F25" s="917"/>
      <c r="G25" s="737">
        <v>1285128.24</v>
      </c>
      <c r="H25" s="917"/>
      <c r="I25" s="742">
        <v>1402331.94</v>
      </c>
      <c r="J25" s="917"/>
      <c r="K25" s="742">
        <v>334212161932.44</v>
      </c>
      <c r="M25" s="910"/>
      <c r="N25" s="619">
        <f t="shared" si="0"/>
        <v>276375.99999981327</v>
      </c>
      <c r="O25" s="918">
        <v>355178602458</v>
      </c>
      <c r="P25" s="910">
        <v>226199</v>
      </c>
      <c r="Q25" s="912">
        <v>317206082496.06</v>
      </c>
      <c r="R25" s="720">
        <v>238326</v>
      </c>
      <c r="S25" s="720">
        <f t="shared" si="1"/>
        <v>334212161932.44</v>
      </c>
      <c r="T25" s="720">
        <v>263222</v>
      </c>
      <c r="U25" s="720">
        <f t="shared" si="2"/>
        <v>338274025589.27997</v>
      </c>
    </row>
    <row r="26" spans="1:21" s="394" customFormat="1" ht="13.5" customHeight="1" x14ac:dyDescent="0.55000000000000004">
      <c r="A26" s="908" t="s">
        <v>283</v>
      </c>
      <c r="B26" s="917"/>
      <c r="C26" s="909" t="s">
        <v>300</v>
      </c>
      <c r="D26" s="917"/>
      <c r="E26" s="737" t="s">
        <v>1660</v>
      </c>
      <c r="F26" s="917"/>
      <c r="G26" s="737">
        <v>1056221.8899999999</v>
      </c>
      <c r="H26" s="917"/>
      <c r="I26" s="742">
        <v>1152549.33</v>
      </c>
      <c r="J26" s="917"/>
      <c r="K26" s="742">
        <v>274682471621.58002</v>
      </c>
      <c r="M26" s="910"/>
      <c r="N26" s="619">
        <f t="shared" si="0"/>
        <v>276376.00000034086</v>
      </c>
      <c r="O26" s="918">
        <v>291914381071</v>
      </c>
      <c r="P26" s="910">
        <v>226199</v>
      </c>
      <c r="Q26" s="912">
        <v>260705505896.67001</v>
      </c>
      <c r="R26" s="720">
        <v>238326</v>
      </c>
      <c r="S26" s="720">
        <f t="shared" si="1"/>
        <v>274682471621.58002</v>
      </c>
      <c r="T26" s="720">
        <v>263222</v>
      </c>
      <c r="U26" s="720">
        <f t="shared" si="2"/>
        <v>278020838329.57996</v>
      </c>
    </row>
    <row r="27" spans="1:21" s="394" customFormat="1" ht="13.5" customHeight="1" x14ac:dyDescent="0.55000000000000004">
      <c r="A27" s="908" t="s">
        <v>247</v>
      </c>
      <c r="B27" s="917"/>
      <c r="C27" s="909" t="s">
        <v>301</v>
      </c>
      <c r="D27" s="917"/>
      <c r="E27" s="737" t="s">
        <v>1660</v>
      </c>
      <c r="F27" s="917"/>
      <c r="G27" s="737">
        <v>448232.4</v>
      </c>
      <c r="H27" s="917"/>
      <c r="I27" s="742">
        <v>489111.19</v>
      </c>
      <c r="J27" s="917"/>
      <c r="K27" s="742">
        <v>116567913467.94</v>
      </c>
      <c r="M27" s="910"/>
      <c r="N27" s="619">
        <f t="shared" si="0"/>
        <v>276375.99999910762</v>
      </c>
      <c r="O27" s="918">
        <v>123880677782</v>
      </c>
      <c r="P27" s="910">
        <v>226199</v>
      </c>
      <c r="Q27" s="912">
        <v>110636462066.81</v>
      </c>
      <c r="R27" s="720">
        <v>238326</v>
      </c>
      <c r="S27" s="720">
        <f t="shared" si="1"/>
        <v>116567913467.94</v>
      </c>
      <c r="T27" s="720">
        <v>263222</v>
      </c>
      <c r="U27" s="720">
        <f t="shared" si="2"/>
        <v>117984628792.8</v>
      </c>
    </row>
    <row r="28" spans="1:21" s="394" customFormat="1" ht="13.5" customHeight="1" x14ac:dyDescent="0.55000000000000004">
      <c r="A28" s="908" t="s">
        <v>1426</v>
      </c>
      <c r="B28" s="917"/>
      <c r="C28" s="909" t="s">
        <v>281</v>
      </c>
      <c r="D28" s="917"/>
      <c r="E28" s="737" t="s">
        <v>1661</v>
      </c>
      <c r="F28" s="917"/>
      <c r="G28" s="737">
        <v>207725</v>
      </c>
      <c r="H28" s="917"/>
      <c r="I28" s="742">
        <v>224779.22</v>
      </c>
      <c r="J28" s="917"/>
      <c r="K28" s="742">
        <v>53570732385.720001</v>
      </c>
      <c r="M28" s="910"/>
      <c r="N28" s="619">
        <f t="shared" si="0"/>
        <v>276376</v>
      </c>
      <c r="O28" s="918">
        <v>57410204600</v>
      </c>
      <c r="P28" s="910">
        <v>226199</v>
      </c>
      <c r="Q28" s="912">
        <v>50844834784.779999</v>
      </c>
      <c r="R28" s="720">
        <v>238326</v>
      </c>
      <c r="S28" s="720">
        <f t="shared" si="1"/>
        <v>53570732385.720001</v>
      </c>
      <c r="T28" s="720">
        <v>263222</v>
      </c>
      <c r="U28" s="720">
        <f t="shared" si="2"/>
        <v>54677789950</v>
      </c>
    </row>
    <row r="29" spans="1:21" s="394" customFormat="1" ht="13.5" customHeight="1" x14ac:dyDescent="0.55000000000000004">
      <c r="A29" s="908" t="s">
        <v>274</v>
      </c>
      <c r="B29" s="917"/>
      <c r="C29" s="909" t="s">
        <v>1427</v>
      </c>
      <c r="D29" s="917"/>
      <c r="E29" s="737" t="s">
        <v>1662</v>
      </c>
      <c r="F29" s="917"/>
      <c r="G29" s="737">
        <v>211611.79</v>
      </c>
      <c r="H29" s="917"/>
      <c r="I29" s="742">
        <v>229048.6</v>
      </c>
      <c r="J29" s="917"/>
      <c r="K29" s="742">
        <v>54588236643.599998</v>
      </c>
      <c r="M29" s="910"/>
      <c r="N29" s="619">
        <f t="shared" si="0"/>
        <v>276375.99999981094</v>
      </c>
      <c r="O29" s="918">
        <v>58484420073</v>
      </c>
      <c r="P29" s="910">
        <v>226199</v>
      </c>
      <c r="Q29" s="912">
        <v>51810564271.400002</v>
      </c>
      <c r="R29" s="720">
        <v>238326</v>
      </c>
      <c r="S29" s="720">
        <f t="shared" si="1"/>
        <v>54588236643.599998</v>
      </c>
      <c r="T29" s="720">
        <v>263222</v>
      </c>
      <c r="U29" s="720">
        <f t="shared" si="2"/>
        <v>55700878587.380005</v>
      </c>
    </row>
    <row r="30" spans="1:21" s="394" customFormat="1" ht="13.5" customHeight="1" x14ac:dyDescent="0.55000000000000004">
      <c r="A30" s="908" t="s">
        <v>247</v>
      </c>
      <c r="B30" s="917"/>
      <c r="C30" s="909" t="s">
        <v>1428</v>
      </c>
      <c r="D30" s="917"/>
      <c r="E30" s="737" t="s">
        <v>1662</v>
      </c>
      <c r="F30" s="917"/>
      <c r="G30" s="737">
        <v>1264699.71</v>
      </c>
      <c r="H30" s="917"/>
      <c r="I30" s="742">
        <v>1368910.96</v>
      </c>
      <c r="J30" s="917"/>
      <c r="K30" s="742">
        <v>326247073452.95996</v>
      </c>
      <c r="M30" s="910"/>
      <c r="N30" s="619">
        <f t="shared" si="0"/>
        <v>276376.00000003166</v>
      </c>
      <c r="O30" s="918">
        <v>349532647051</v>
      </c>
      <c r="P30" s="910">
        <v>226199</v>
      </c>
      <c r="Q30" s="912">
        <v>309646290241.03998</v>
      </c>
      <c r="R30" s="720">
        <v>238326</v>
      </c>
      <c r="S30" s="720">
        <f t="shared" si="1"/>
        <v>326247073452.95996</v>
      </c>
      <c r="T30" s="720">
        <v>263222</v>
      </c>
      <c r="U30" s="720">
        <f t="shared" si="2"/>
        <v>332896787065.62</v>
      </c>
    </row>
    <row r="31" spans="1:21" s="394" customFormat="1" ht="13.5" customHeight="1" x14ac:dyDescent="0.55000000000000004">
      <c r="A31" s="908" t="s">
        <v>1429</v>
      </c>
      <c r="B31" s="917"/>
      <c r="C31" s="909" t="s">
        <v>1430</v>
      </c>
      <c r="D31" s="917"/>
      <c r="E31" s="737" t="s">
        <v>1662</v>
      </c>
      <c r="F31" s="917"/>
      <c r="G31" s="737">
        <v>656877.98</v>
      </c>
      <c r="H31" s="917"/>
      <c r="I31" s="742">
        <v>711004.73</v>
      </c>
      <c r="J31" s="917"/>
      <c r="K31" s="742">
        <v>169450913281.97998</v>
      </c>
      <c r="M31" s="910"/>
      <c r="N31" s="619">
        <f t="shared" si="0"/>
        <v>276375.99999926926</v>
      </c>
      <c r="O31" s="918">
        <v>181545308600</v>
      </c>
      <c r="P31" s="910">
        <v>226199</v>
      </c>
      <c r="Q31" s="912">
        <v>160828558921.26999</v>
      </c>
      <c r="R31" s="720">
        <v>238326</v>
      </c>
      <c r="S31" s="720">
        <f t="shared" si="1"/>
        <v>169450913281.97998</v>
      </c>
      <c r="T31" s="720">
        <v>263222</v>
      </c>
      <c r="U31" s="720">
        <f t="shared" si="2"/>
        <v>172904735651.56</v>
      </c>
    </row>
    <row r="32" spans="1:21" s="394" customFormat="1" ht="13.5" customHeight="1" x14ac:dyDescent="0.55000000000000004">
      <c r="A32" s="908" t="s">
        <v>1429</v>
      </c>
      <c r="B32" s="917"/>
      <c r="C32" s="909" t="s">
        <v>1431</v>
      </c>
      <c r="D32" s="917"/>
      <c r="E32" s="737" t="s">
        <v>1662</v>
      </c>
      <c r="F32" s="917"/>
      <c r="G32" s="737">
        <v>393087.76</v>
      </c>
      <c r="H32" s="917"/>
      <c r="I32" s="742">
        <v>425478.19</v>
      </c>
      <c r="J32" s="917"/>
      <c r="K32" s="742">
        <v>101402515109.94</v>
      </c>
      <c r="M32" s="910"/>
      <c r="N32" s="619">
        <f t="shared" si="0"/>
        <v>276376.00000061054</v>
      </c>
      <c r="O32" s="918">
        <v>108640022758</v>
      </c>
      <c r="P32" s="910">
        <v>226199</v>
      </c>
      <c r="Q32" s="912">
        <v>96242741099.809998</v>
      </c>
      <c r="R32" s="720">
        <v>238326</v>
      </c>
      <c r="S32" s="720">
        <f t="shared" si="1"/>
        <v>101402515109.94</v>
      </c>
      <c r="T32" s="720">
        <v>263222</v>
      </c>
      <c r="U32" s="720">
        <f t="shared" si="2"/>
        <v>103469346362.72</v>
      </c>
    </row>
    <row r="33" spans="1:22" s="394" customFormat="1" ht="13.5" customHeight="1" x14ac:dyDescent="0.55000000000000004">
      <c r="A33" s="908" t="s">
        <v>247</v>
      </c>
      <c r="B33" s="917"/>
      <c r="C33" s="909" t="s">
        <v>1668</v>
      </c>
      <c r="D33" s="917"/>
      <c r="E33" s="737" t="s">
        <v>1662</v>
      </c>
      <c r="F33" s="917"/>
      <c r="G33" s="737">
        <v>31988.959999999999</v>
      </c>
      <c r="H33" s="917"/>
      <c r="I33" s="742">
        <v>34624.85</v>
      </c>
      <c r="J33" s="917"/>
      <c r="K33" s="742">
        <v>8252002001.0999994</v>
      </c>
      <c r="M33" s="910"/>
      <c r="N33" s="619">
        <f t="shared" si="0"/>
        <v>276376.00000125042</v>
      </c>
      <c r="O33" s="918">
        <v>8840980809</v>
      </c>
      <c r="P33" s="910">
        <v>226199</v>
      </c>
      <c r="Q33" s="912">
        <v>7832106445.1499996</v>
      </c>
      <c r="R33" s="720">
        <v>238326</v>
      </c>
      <c r="S33" s="720">
        <f t="shared" si="1"/>
        <v>8252002001.0999994</v>
      </c>
      <c r="T33" s="720">
        <v>263222</v>
      </c>
      <c r="U33" s="720">
        <f t="shared" si="2"/>
        <v>8420198029.1199999</v>
      </c>
    </row>
    <row r="34" spans="1:22" s="394" customFormat="1" ht="13.5" customHeight="1" x14ac:dyDescent="0.55000000000000004">
      <c r="A34" s="908" t="s">
        <v>247</v>
      </c>
      <c r="B34" s="917"/>
      <c r="C34" s="909" t="s">
        <v>1669</v>
      </c>
      <c r="D34" s="917"/>
      <c r="E34" s="737" t="s">
        <v>1663</v>
      </c>
      <c r="F34" s="917"/>
      <c r="G34" s="737">
        <v>1178698.6200000001</v>
      </c>
      <c r="H34" s="917"/>
      <c r="I34" s="742">
        <v>1376130.64</v>
      </c>
      <c r="J34" s="917"/>
      <c r="K34" s="742">
        <v>327967710908.63995</v>
      </c>
      <c r="M34" s="910"/>
      <c r="N34" s="619">
        <f t="shared" si="0"/>
        <v>276375.99999989819</v>
      </c>
      <c r="O34" s="918">
        <v>325764009801</v>
      </c>
      <c r="P34" s="910">
        <v>226199</v>
      </c>
      <c r="Q34" s="912">
        <v>311279374637.35999</v>
      </c>
      <c r="R34" s="720">
        <v>238326</v>
      </c>
      <c r="S34" s="720">
        <f t="shared" si="1"/>
        <v>327967710908.63995</v>
      </c>
      <c r="T34" s="720">
        <v>263222</v>
      </c>
      <c r="U34" s="720">
        <f t="shared" si="2"/>
        <v>310259408153.64001</v>
      </c>
    </row>
    <row r="35" spans="1:22" s="394" customFormat="1" ht="13.5" customHeight="1" x14ac:dyDescent="0.55000000000000004">
      <c r="A35" s="908" t="s">
        <v>274</v>
      </c>
      <c r="B35" s="917"/>
      <c r="C35" s="909" t="s">
        <v>1432</v>
      </c>
      <c r="D35" s="917"/>
      <c r="E35" s="737" t="s">
        <v>1663</v>
      </c>
      <c r="F35" s="917"/>
      <c r="G35" s="737">
        <v>299434.40000000002</v>
      </c>
      <c r="H35" s="917"/>
      <c r="I35" s="742">
        <v>349589.66</v>
      </c>
      <c r="J35" s="917"/>
      <c r="K35" s="742">
        <v>83316305309.159988</v>
      </c>
      <c r="M35" s="910"/>
      <c r="N35" s="619">
        <f t="shared" si="0"/>
        <v>276375.99999866413</v>
      </c>
      <c r="O35" s="918">
        <v>82756481734</v>
      </c>
      <c r="P35" s="910">
        <v>226199</v>
      </c>
      <c r="Q35" s="912">
        <v>79076831502.339996</v>
      </c>
      <c r="R35" s="720">
        <v>238326</v>
      </c>
      <c r="S35" s="720">
        <f t="shared" si="1"/>
        <v>83316305309.159988</v>
      </c>
      <c r="T35" s="720">
        <v>263222</v>
      </c>
      <c r="U35" s="720">
        <f t="shared" si="2"/>
        <v>78817721636.800003</v>
      </c>
    </row>
    <row r="36" spans="1:22" s="394" customFormat="1" ht="13.5" customHeight="1" x14ac:dyDescent="0.55000000000000004">
      <c r="A36" s="908" t="s">
        <v>1433</v>
      </c>
      <c r="B36" s="917"/>
      <c r="C36" s="909" t="s">
        <v>1434</v>
      </c>
      <c r="D36" s="917"/>
      <c r="E36" s="737" t="s">
        <v>1663</v>
      </c>
      <c r="F36" s="917"/>
      <c r="G36" s="737">
        <v>321301.38</v>
      </c>
      <c r="H36" s="917"/>
      <c r="I36" s="742">
        <v>375119.35999999999</v>
      </c>
      <c r="J36" s="917"/>
      <c r="K36" s="742">
        <v>89400696591.360001</v>
      </c>
      <c r="M36" s="910"/>
      <c r="N36" s="619">
        <f t="shared" si="0"/>
        <v>276376.00000037346</v>
      </c>
      <c r="O36" s="918">
        <v>88799990199</v>
      </c>
      <c r="P36" s="910">
        <v>226199</v>
      </c>
      <c r="Q36" s="912">
        <v>84851624112.639999</v>
      </c>
      <c r="R36" s="720">
        <v>238326</v>
      </c>
      <c r="S36" s="720">
        <f t="shared" si="1"/>
        <v>89400696591.360001</v>
      </c>
      <c r="T36" s="720">
        <v>263222</v>
      </c>
      <c r="U36" s="720">
        <f t="shared" si="2"/>
        <v>84573591846.360001</v>
      </c>
    </row>
    <row r="37" spans="1:22" s="394" customFormat="1" ht="13.5" customHeight="1" x14ac:dyDescent="0.55000000000000004">
      <c r="A37" s="908" t="s">
        <v>1435</v>
      </c>
      <c r="B37" s="917"/>
      <c r="C37" s="909" t="s">
        <v>1436</v>
      </c>
      <c r="D37" s="917"/>
      <c r="E37" s="737" t="s">
        <v>1663</v>
      </c>
      <c r="F37" s="917"/>
      <c r="G37" s="737">
        <v>521738.83</v>
      </c>
      <c r="H37" s="917"/>
      <c r="I37" s="742">
        <v>609130.07999999996</v>
      </c>
      <c r="J37" s="917"/>
      <c r="K37" s="742">
        <v>145171535446.07999</v>
      </c>
      <c r="M37" s="910"/>
      <c r="N37" s="619">
        <f t="shared" si="0"/>
        <v>276375.99999984668</v>
      </c>
      <c r="O37" s="918">
        <v>144196090880</v>
      </c>
      <c r="P37" s="910">
        <v>226199</v>
      </c>
      <c r="Q37" s="912">
        <v>137784614965.91998</v>
      </c>
      <c r="R37" s="720">
        <v>238326</v>
      </c>
      <c r="S37" s="720">
        <f t="shared" si="1"/>
        <v>145171535446.07999</v>
      </c>
      <c r="T37" s="720">
        <v>263222</v>
      </c>
      <c r="U37" s="720">
        <f t="shared" si="2"/>
        <v>137333138310.26001</v>
      </c>
    </row>
    <row r="38" spans="1:22" s="394" customFormat="1" ht="13.5" customHeight="1" x14ac:dyDescent="0.55000000000000004">
      <c r="A38" s="908" t="s">
        <v>247</v>
      </c>
      <c r="B38" s="917"/>
      <c r="C38" s="909" t="s">
        <v>1437</v>
      </c>
      <c r="D38" s="917"/>
      <c r="E38" s="737" t="s">
        <v>1663</v>
      </c>
      <c r="F38" s="917"/>
      <c r="G38" s="737">
        <v>1567150</v>
      </c>
      <c r="H38" s="917"/>
      <c r="I38" s="742">
        <v>1829647.62</v>
      </c>
      <c r="J38" s="917"/>
      <c r="K38" s="742">
        <v>436052598684.12006</v>
      </c>
      <c r="M38" s="910"/>
      <c r="N38" s="619">
        <f t="shared" si="0"/>
        <v>276376</v>
      </c>
      <c r="O38" s="918">
        <v>433122648400</v>
      </c>
      <c r="P38" s="910">
        <v>226199</v>
      </c>
      <c r="Q38" s="912">
        <v>413864461996.38</v>
      </c>
      <c r="R38" s="720">
        <v>238326</v>
      </c>
      <c r="S38" s="720">
        <f t="shared" si="1"/>
        <v>436052598684.12006</v>
      </c>
      <c r="T38" s="720">
        <v>263222</v>
      </c>
      <c r="U38" s="720">
        <f t="shared" si="2"/>
        <v>412508357300</v>
      </c>
    </row>
    <row r="39" spans="1:22" s="394" customFormat="1" ht="13.5" customHeight="1" x14ac:dyDescent="0.55000000000000004">
      <c r="A39" s="908" t="s">
        <v>247</v>
      </c>
      <c r="B39" s="917"/>
      <c r="C39" s="909" t="s">
        <v>1438</v>
      </c>
      <c r="D39" s="917"/>
      <c r="E39" s="737" t="s">
        <v>1663</v>
      </c>
      <c r="F39" s="917"/>
      <c r="G39" s="737">
        <v>223315.3</v>
      </c>
      <c r="H39" s="917"/>
      <c r="I39" s="742">
        <v>260720.61</v>
      </c>
      <c r="J39" s="917"/>
      <c r="K39" s="742">
        <v>62136500098.859993</v>
      </c>
      <c r="M39" s="910"/>
      <c r="N39" s="619">
        <f t="shared" si="0"/>
        <v>276376.00000089558</v>
      </c>
      <c r="O39" s="918">
        <v>61718989353</v>
      </c>
      <c r="P39" s="910">
        <v>226199</v>
      </c>
      <c r="Q39" s="912">
        <v>58974741261.389999</v>
      </c>
      <c r="R39" s="720">
        <v>238326</v>
      </c>
      <c r="S39" s="720">
        <f t="shared" si="1"/>
        <v>62136500098.859993</v>
      </c>
      <c r="T39" s="720">
        <v>263222</v>
      </c>
      <c r="U39" s="720">
        <f t="shared" si="2"/>
        <v>58781499896.599998</v>
      </c>
    </row>
    <row r="40" spans="1:22" s="394" customFormat="1" ht="13.5" customHeight="1" x14ac:dyDescent="0.55000000000000004">
      <c r="A40" s="908" t="s">
        <v>282</v>
      </c>
      <c r="B40" s="917"/>
      <c r="C40" s="909" t="s">
        <v>1439</v>
      </c>
      <c r="D40" s="917"/>
      <c r="E40" s="737" t="s">
        <v>1663</v>
      </c>
      <c r="F40" s="917"/>
      <c r="G40" s="737">
        <v>303531.53999999998</v>
      </c>
      <c r="H40" s="917"/>
      <c r="I40" s="742">
        <v>354373.07</v>
      </c>
      <c r="J40" s="917"/>
      <c r="K40" s="742">
        <v>84456316280.820007</v>
      </c>
      <c r="M40" s="910"/>
      <c r="N40" s="619">
        <f t="shared" si="0"/>
        <v>276375.99999986822</v>
      </c>
      <c r="O40" s="918">
        <v>83888832899</v>
      </c>
      <c r="P40" s="910">
        <v>226199</v>
      </c>
      <c r="Q40" s="912">
        <v>80158834060.930008</v>
      </c>
      <c r="R40" s="720">
        <v>238326</v>
      </c>
      <c r="S40" s="720">
        <f t="shared" si="1"/>
        <v>84456316280.820007</v>
      </c>
      <c r="T40" s="720">
        <v>263222</v>
      </c>
      <c r="U40" s="720">
        <f t="shared" si="2"/>
        <v>79896179021.87999</v>
      </c>
    </row>
    <row r="41" spans="1:22" s="394" customFormat="1" ht="13.5" customHeight="1" x14ac:dyDescent="0.55000000000000004">
      <c r="A41" s="908" t="s">
        <v>247</v>
      </c>
      <c r="B41" s="917"/>
      <c r="C41" s="909" t="s">
        <v>1666</v>
      </c>
      <c r="D41" s="917"/>
      <c r="E41" s="737" t="s">
        <v>1663</v>
      </c>
      <c r="F41" s="917"/>
      <c r="G41" s="737">
        <v>569749.49</v>
      </c>
      <c r="H41" s="917"/>
      <c r="I41" s="742">
        <v>665182.53</v>
      </c>
      <c r="J41" s="917"/>
      <c r="K41" s="742">
        <v>158530291644.78</v>
      </c>
      <c r="M41" s="910"/>
      <c r="N41" s="619">
        <f t="shared" si="0"/>
        <v>276375.99999957875</v>
      </c>
      <c r="O41" s="918">
        <v>157465085048</v>
      </c>
      <c r="P41" s="910">
        <v>226199</v>
      </c>
      <c r="Q41" s="912">
        <v>150463623103.47</v>
      </c>
      <c r="R41" s="720">
        <v>238326</v>
      </c>
      <c r="S41" s="720">
        <f t="shared" si="1"/>
        <v>158530291644.78</v>
      </c>
      <c r="T41" s="720">
        <v>263222</v>
      </c>
      <c r="U41" s="720">
        <f t="shared" si="2"/>
        <v>149970600256.78</v>
      </c>
    </row>
    <row r="42" spans="1:22" s="394" customFormat="1" ht="13.5" customHeight="1" x14ac:dyDescent="0.55000000000000004">
      <c r="A42" s="908" t="s">
        <v>1429</v>
      </c>
      <c r="B42" s="917"/>
      <c r="C42" s="909" t="s">
        <v>1440</v>
      </c>
      <c r="D42" s="917"/>
      <c r="E42" s="737" t="s">
        <v>1665</v>
      </c>
      <c r="F42" s="917"/>
      <c r="G42" s="737">
        <v>153240.95999999999</v>
      </c>
      <c r="H42" s="917"/>
      <c r="I42" s="742">
        <v>181391.32</v>
      </c>
      <c r="J42" s="917"/>
      <c r="K42" s="742">
        <v>43230267730.32</v>
      </c>
      <c r="M42" s="910"/>
      <c r="N42" s="619">
        <f t="shared" si="0"/>
        <v>276376.00000026106</v>
      </c>
      <c r="O42" s="918">
        <v>42352123561</v>
      </c>
      <c r="P42" s="910">
        <v>226199</v>
      </c>
      <c r="Q42" s="912">
        <v>41030535192.68</v>
      </c>
      <c r="R42" s="720">
        <v>238326</v>
      </c>
      <c r="S42" s="720">
        <f t="shared" si="1"/>
        <v>43230267730.32</v>
      </c>
      <c r="T42" s="720">
        <v>263222</v>
      </c>
      <c r="U42" s="720">
        <f t="shared" si="2"/>
        <v>40336391973.119995</v>
      </c>
    </row>
    <row r="43" spans="1:22" s="394" customFormat="1" ht="13.5" customHeight="1" x14ac:dyDescent="0.55000000000000004">
      <c r="A43" s="908" t="s">
        <v>247</v>
      </c>
      <c r="B43" s="917"/>
      <c r="C43" s="909" t="s">
        <v>1441</v>
      </c>
      <c r="D43" s="917"/>
      <c r="E43" s="737" t="s">
        <v>1665</v>
      </c>
      <c r="F43" s="917"/>
      <c r="G43" s="737">
        <v>535051.66</v>
      </c>
      <c r="H43" s="917"/>
      <c r="I43" s="742">
        <v>633340.65</v>
      </c>
      <c r="J43" s="917"/>
      <c r="K43" s="742">
        <v>150941543751.89999</v>
      </c>
      <c r="M43" s="910"/>
      <c r="N43" s="619">
        <f t="shared" si="0"/>
        <v>276375.99999970093</v>
      </c>
      <c r="O43" s="918">
        <v>147875437584</v>
      </c>
      <c r="P43" s="910">
        <v>226199</v>
      </c>
      <c r="Q43" s="912">
        <v>143261021689.35001</v>
      </c>
      <c r="R43" s="720">
        <v>238326</v>
      </c>
      <c r="S43" s="720">
        <f t="shared" si="1"/>
        <v>150941543751.89999</v>
      </c>
      <c r="T43" s="720">
        <v>263222</v>
      </c>
      <c r="U43" s="720">
        <f t="shared" si="2"/>
        <v>140837368048.52002</v>
      </c>
    </row>
    <row r="44" spans="1:22" s="394" customFormat="1" ht="13.5" customHeight="1" x14ac:dyDescent="0.55000000000000004">
      <c r="A44" s="908" t="s">
        <v>247</v>
      </c>
      <c r="B44" s="917"/>
      <c r="C44" s="909" t="s">
        <v>1667</v>
      </c>
      <c r="D44" s="917"/>
      <c r="E44" s="737" t="s">
        <v>1665</v>
      </c>
      <c r="F44" s="917"/>
      <c r="G44" s="737">
        <v>577815.56000000006</v>
      </c>
      <c r="H44" s="917"/>
      <c r="I44" s="742">
        <v>683960.28</v>
      </c>
      <c r="J44" s="917"/>
      <c r="K44" s="742">
        <v>163005517691.28</v>
      </c>
      <c r="M44" s="910"/>
      <c r="N44" s="619">
        <f t="shared" si="0"/>
        <v>276376.00000076147</v>
      </c>
      <c r="O44" s="918">
        <v>159694353211</v>
      </c>
      <c r="P44" s="910">
        <v>226199</v>
      </c>
      <c r="Q44" s="912">
        <v>154711131375.72</v>
      </c>
      <c r="R44" s="720">
        <v>238326</v>
      </c>
      <c r="S44" s="720">
        <f t="shared" si="1"/>
        <v>163005517691.28</v>
      </c>
      <c r="T44" s="720">
        <v>263222</v>
      </c>
      <c r="U44" s="720">
        <f t="shared" si="2"/>
        <v>152093767334.32001</v>
      </c>
    </row>
    <row r="45" spans="1:22" s="394" customFormat="1" ht="13.5" customHeight="1" x14ac:dyDescent="0.55000000000000004">
      <c r="A45" s="908" t="s">
        <v>1442</v>
      </c>
      <c r="B45" s="917"/>
      <c r="C45" s="909" t="s">
        <v>281</v>
      </c>
      <c r="D45" s="917"/>
      <c r="E45" s="737" t="s">
        <v>1665</v>
      </c>
      <c r="F45" s="917"/>
      <c r="G45" s="737">
        <v>449495</v>
      </c>
      <c r="H45" s="917"/>
      <c r="I45" s="742">
        <v>532067.23</v>
      </c>
      <c r="J45" s="917"/>
      <c r="K45" s="742">
        <v>126805454656.98</v>
      </c>
      <c r="M45" s="910"/>
      <c r="N45" s="619">
        <f t="shared" si="0"/>
        <v>276376</v>
      </c>
      <c r="O45" s="918">
        <v>124229630120</v>
      </c>
      <c r="P45" s="910">
        <v>226199</v>
      </c>
      <c r="Q45" s="912">
        <v>120353075358.76999</v>
      </c>
      <c r="R45" s="720">
        <v>238326</v>
      </c>
      <c r="S45" s="720">
        <f t="shared" si="1"/>
        <v>126805454656.98</v>
      </c>
      <c r="T45" s="720">
        <v>263222</v>
      </c>
      <c r="U45" s="720">
        <f t="shared" si="2"/>
        <v>118316972890</v>
      </c>
    </row>
    <row r="46" spans="1:22" s="394" customFormat="1" ht="13.5" customHeight="1" x14ac:dyDescent="0.55000000000000004">
      <c r="A46" s="908" t="s">
        <v>247</v>
      </c>
      <c r="B46" s="917"/>
      <c r="C46" s="909" t="s">
        <v>1443</v>
      </c>
      <c r="D46" s="917"/>
      <c r="E46" s="737" t="s">
        <v>1665</v>
      </c>
      <c r="F46" s="917"/>
      <c r="G46" s="737">
        <v>950152.07</v>
      </c>
      <c r="H46" s="917"/>
      <c r="I46" s="742">
        <v>1124695.01</v>
      </c>
      <c r="J46" s="917"/>
      <c r="K46" s="742">
        <v>268044062953.26001</v>
      </c>
      <c r="M46" s="910"/>
      <c r="N46" s="619">
        <f t="shared" si="0"/>
        <v>276375.99999966321</v>
      </c>
      <c r="O46" s="918">
        <v>262599228498</v>
      </c>
      <c r="P46" s="910">
        <v>226199</v>
      </c>
      <c r="Q46" s="912">
        <v>254404886566.98999</v>
      </c>
      <c r="R46" s="720">
        <v>238326</v>
      </c>
      <c r="S46" s="720">
        <f t="shared" si="1"/>
        <v>268044062953.26001</v>
      </c>
      <c r="T46" s="720">
        <v>263222</v>
      </c>
      <c r="U46" s="720">
        <f t="shared" si="2"/>
        <v>250100928169.53998</v>
      </c>
    </row>
    <row r="47" spans="1:22" s="394" customFormat="1" ht="13.5" customHeight="1" x14ac:dyDescent="0.55000000000000004">
      <c r="A47" s="908" t="s">
        <v>247</v>
      </c>
      <c r="B47" s="917"/>
      <c r="C47" s="909" t="s">
        <v>1664</v>
      </c>
      <c r="D47" s="917"/>
      <c r="E47" s="737" t="s">
        <v>1665</v>
      </c>
      <c r="F47" s="917"/>
      <c r="G47" s="737">
        <v>43055.92</v>
      </c>
      <c r="H47" s="917"/>
      <c r="I47" s="742">
        <v>50965.29</v>
      </c>
      <c r="J47" s="917"/>
      <c r="K47" s="742">
        <v>12146353704.540001</v>
      </c>
      <c r="M47" s="910"/>
      <c r="N47" s="619">
        <f t="shared" si="0"/>
        <v>276376.00000185805</v>
      </c>
      <c r="O47" s="918">
        <v>11899622946</v>
      </c>
      <c r="P47" s="910">
        <v>226199</v>
      </c>
      <c r="Q47" s="912">
        <v>11528297632.710001</v>
      </c>
      <c r="R47" s="720">
        <v>238326</v>
      </c>
      <c r="S47" s="720">
        <f t="shared" si="1"/>
        <v>12146353704.540001</v>
      </c>
      <c r="T47" s="720">
        <v>263222</v>
      </c>
      <c r="U47" s="720">
        <f t="shared" si="2"/>
        <v>11333265374.24</v>
      </c>
    </row>
    <row r="48" spans="1:22" s="343" customFormat="1" ht="24.75" customHeight="1" thickBot="1" x14ac:dyDescent="0.75">
      <c r="A48" s="971" t="s">
        <v>2451</v>
      </c>
      <c r="B48" s="348"/>
      <c r="C48" s="902"/>
      <c r="D48" s="348"/>
      <c r="E48" s="902"/>
      <c r="F48" s="348"/>
      <c r="G48" s="905">
        <f>SUM(G7:G47)</f>
        <v>39655962.279999994</v>
      </c>
      <c r="H48" s="470"/>
      <c r="I48" s="905">
        <f>SUM(I7:I47)</f>
        <v>44305529.839999989</v>
      </c>
      <c r="J48" s="470"/>
      <c r="K48" s="388">
        <f>SUM(K7:K47)</f>
        <v>10559159704647.836</v>
      </c>
      <c r="M48" s="240"/>
      <c r="N48" s="346">
        <f t="shared" si="0"/>
        <v>276375.99999996775</v>
      </c>
      <c r="O48" s="349">
        <f>SUM(O7:O47)</f>
        <v>10959956231096</v>
      </c>
      <c r="P48" s="303"/>
      <c r="Q48" s="349">
        <f>SUM(Q7:Q47)</f>
        <v>10021866544278.164</v>
      </c>
      <c r="R48" s="240"/>
      <c r="S48" s="349">
        <f>SUM(S7:S47)</f>
        <v>10559159704647.836</v>
      </c>
      <c r="T48" s="240"/>
      <c r="U48" s="349">
        <f>SUM(U7:U47)</f>
        <v>10438321703266.156</v>
      </c>
      <c r="V48" s="240"/>
    </row>
    <row r="49" spans="3:16382" s="237" customFormat="1" ht="20.45" customHeight="1" thickTop="1" x14ac:dyDescent="0.25">
      <c r="C49" s="697"/>
      <c r="E49" s="697"/>
      <c r="G49" s="697"/>
      <c r="I49" s="697"/>
      <c r="K49" s="697"/>
      <c r="N49" s="216"/>
      <c r="O49" s="337"/>
      <c r="P49" s="412"/>
      <c r="Q49" s="412"/>
      <c r="R49" s="412"/>
      <c r="S49" s="412"/>
      <c r="T49" s="412"/>
      <c r="U49" s="412"/>
      <c r="V49" s="216"/>
      <c r="W49" s="216"/>
      <c r="X49" s="216"/>
      <c r="Y49" s="216"/>
      <c r="Z49" s="216"/>
      <c r="AA49" s="216"/>
      <c r="AB49" s="216"/>
      <c r="AC49" s="216"/>
      <c r="AD49" s="216"/>
      <c r="AE49" s="216"/>
      <c r="AF49" s="216"/>
      <c r="AG49" s="216"/>
      <c r="AH49" s="216"/>
      <c r="AI49" s="216"/>
      <c r="AJ49" s="216"/>
      <c r="AK49" s="216"/>
      <c r="AL49" s="216"/>
      <c r="AM49" s="216"/>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X49" s="216"/>
      <c r="BY49" s="216"/>
      <c r="BZ49" s="216"/>
      <c r="CA49" s="216"/>
      <c r="CB49" s="216"/>
      <c r="CC49" s="216"/>
      <c r="CD49" s="216"/>
      <c r="CE49" s="216"/>
      <c r="CF49" s="216"/>
      <c r="CG49" s="216"/>
      <c r="CH49" s="216"/>
      <c r="CI49" s="216"/>
      <c r="CJ49" s="216"/>
      <c r="CK49" s="216"/>
      <c r="CL49" s="216"/>
      <c r="CM49" s="216"/>
      <c r="CN49" s="216"/>
      <c r="CO49" s="216"/>
      <c r="CP49" s="216"/>
      <c r="CQ49" s="216"/>
      <c r="CR49" s="216"/>
      <c r="CS49" s="216"/>
      <c r="CT49" s="216"/>
      <c r="CU49" s="216"/>
      <c r="CV49" s="216"/>
      <c r="CW49" s="216"/>
      <c r="CX49" s="216"/>
      <c r="CY49" s="216"/>
      <c r="CZ49" s="216"/>
      <c r="DA49" s="216"/>
      <c r="DB49" s="216"/>
      <c r="DC49" s="216"/>
      <c r="DD49" s="216"/>
      <c r="DE49" s="216"/>
      <c r="DF49" s="216"/>
      <c r="DG49" s="216"/>
      <c r="DH49" s="216"/>
      <c r="DI49" s="216"/>
      <c r="DJ49" s="216"/>
      <c r="DK49" s="216"/>
      <c r="DL49" s="216"/>
      <c r="DM49" s="216"/>
      <c r="DN49" s="216"/>
      <c r="DO49" s="216"/>
      <c r="DP49" s="216"/>
      <c r="DQ49" s="216"/>
      <c r="DR49" s="216"/>
      <c r="DS49" s="216"/>
      <c r="DT49" s="216"/>
      <c r="DU49" s="216"/>
      <c r="DV49" s="216"/>
      <c r="DW49" s="216"/>
      <c r="DX49" s="216"/>
      <c r="DY49" s="216"/>
      <c r="DZ49" s="216"/>
      <c r="EA49" s="216"/>
      <c r="EB49" s="216"/>
      <c r="EC49" s="216"/>
      <c r="ED49" s="216"/>
      <c r="EE49" s="216"/>
      <c r="EF49" s="216"/>
      <c r="EG49" s="216"/>
      <c r="EH49" s="216"/>
      <c r="EI49" s="216"/>
      <c r="EJ49" s="216"/>
      <c r="EK49" s="216"/>
      <c r="EL49" s="216"/>
      <c r="EM49" s="216"/>
      <c r="EN49" s="216"/>
      <c r="EO49" s="216"/>
      <c r="EP49" s="216"/>
      <c r="EQ49" s="216"/>
      <c r="ER49" s="216"/>
      <c r="ES49" s="216"/>
      <c r="ET49" s="216"/>
      <c r="EU49" s="216"/>
      <c r="EV49" s="216"/>
      <c r="EW49" s="216"/>
      <c r="EX49" s="216"/>
      <c r="EY49" s="216"/>
      <c r="EZ49" s="216"/>
      <c r="FA49" s="216"/>
      <c r="FB49" s="216"/>
      <c r="FC49" s="216"/>
      <c r="FD49" s="216"/>
      <c r="FE49" s="216"/>
      <c r="FF49" s="216"/>
      <c r="FG49" s="216"/>
      <c r="FH49" s="216"/>
      <c r="FI49" s="216"/>
      <c r="FJ49" s="216"/>
      <c r="FK49" s="216"/>
      <c r="FL49" s="216"/>
      <c r="FM49" s="216"/>
      <c r="FN49" s="216"/>
      <c r="FO49" s="216"/>
      <c r="FP49" s="216"/>
      <c r="FQ49" s="216"/>
      <c r="FR49" s="216"/>
      <c r="FS49" s="216"/>
      <c r="FT49" s="216"/>
      <c r="FU49" s="216"/>
      <c r="FV49" s="216"/>
      <c r="FW49" s="216"/>
      <c r="FX49" s="216"/>
      <c r="FY49" s="216"/>
      <c r="FZ49" s="216"/>
      <c r="GA49" s="216"/>
      <c r="GB49" s="216"/>
      <c r="GC49" s="216"/>
      <c r="GD49" s="216"/>
      <c r="GE49" s="216"/>
      <c r="GF49" s="216"/>
      <c r="GG49" s="216"/>
      <c r="GH49" s="216"/>
      <c r="GI49" s="216"/>
      <c r="GJ49" s="216"/>
      <c r="GK49" s="216"/>
      <c r="GL49" s="216"/>
      <c r="GM49" s="216"/>
      <c r="GN49" s="216"/>
      <c r="GO49" s="216"/>
      <c r="GP49" s="216"/>
      <c r="GQ49" s="216"/>
      <c r="GR49" s="216"/>
      <c r="GS49" s="216"/>
      <c r="GT49" s="216"/>
      <c r="GU49" s="216"/>
      <c r="GV49" s="216"/>
      <c r="GW49" s="216"/>
      <c r="GX49" s="216"/>
      <c r="GY49" s="216"/>
      <c r="GZ49" s="216"/>
      <c r="HA49" s="216"/>
      <c r="HB49" s="216"/>
      <c r="HC49" s="216"/>
      <c r="HD49" s="216"/>
      <c r="HE49" s="216"/>
      <c r="HF49" s="216"/>
      <c r="HG49" s="216"/>
      <c r="HH49" s="216"/>
      <c r="HI49" s="216"/>
      <c r="HJ49" s="216"/>
      <c r="HK49" s="216"/>
      <c r="HL49" s="216"/>
      <c r="HM49" s="216"/>
      <c r="HN49" s="216"/>
      <c r="HO49" s="216"/>
      <c r="HP49" s="216"/>
      <c r="HQ49" s="216"/>
      <c r="HR49" s="216"/>
      <c r="HS49" s="216"/>
      <c r="HT49" s="216"/>
      <c r="HU49" s="216"/>
      <c r="HV49" s="216"/>
      <c r="HW49" s="216"/>
      <c r="HX49" s="216"/>
      <c r="HY49" s="216"/>
      <c r="HZ49" s="216"/>
      <c r="IA49" s="216"/>
      <c r="IB49" s="216"/>
      <c r="IC49" s="216"/>
      <c r="ID49" s="216"/>
      <c r="IE49" s="216"/>
      <c r="IF49" s="216"/>
      <c r="IG49" s="216"/>
      <c r="IH49" s="216"/>
      <c r="II49" s="216"/>
      <c r="IJ49" s="216"/>
      <c r="IK49" s="216"/>
      <c r="IL49" s="216"/>
      <c r="IM49" s="216"/>
      <c r="IN49" s="216"/>
      <c r="IO49" s="216"/>
      <c r="IP49" s="216"/>
      <c r="IQ49" s="216"/>
      <c r="IR49" s="216"/>
      <c r="IS49" s="216"/>
      <c r="IT49" s="216"/>
      <c r="IU49" s="216"/>
      <c r="IV49" s="216"/>
      <c r="IW49" s="216"/>
      <c r="IX49" s="216"/>
      <c r="IY49" s="216"/>
      <c r="IZ49" s="216"/>
      <c r="JA49" s="216"/>
      <c r="JB49" s="216"/>
      <c r="JC49" s="216"/>
      <c r="JD49" s="216"/>
      <c r="JE49" s="216"/>
      <c r="JF49" s="216"/>
      <c r="JG49" s="216"/>
      <c r="JH49" s="216"/>
      <c r="JI49" s="216"/>
      <c r="JJ49" s="216"/>
      <c r="JK49" s="216"/>
      <c r="JL49" s="216"/>
      <c r="JM49" s="216"/>
      <c r="JN49" s="216"/>
      <c r="JO49" s="216"/>
      <c r="JP49" s="216"/>
      <c r="JQ49" s="216"/>
      <c r="JR49" s="216"/>
      <c r="JS49" s="216"/>
      <c r="JT49" s="216"/>
      <c r="JU49" s="216"/>
      <c r="JV49" s="216"/>
      <c r="JW49" s="216"/>
      <c r="JX49" s="216"/>
      <c r="JY49" s="216"/>
      <c r="JZ49" s="216"/>
      <c r="KA49" s="216"/>
      <c r="KB49" s="216"/>
      <c r="KC49" s="216"/>
      <c r="KD49" s="216"/>
      <c r="KE49" s="216"/>
      <c r="KF49" s="216"/>
      <c r="KG49" s="216"/>
      <c r="KH49" s="216"/>
      <c r="KI49" s="216"/>
      <c r="KJ49" s="216"/>
      <c r="KK49" s="216"/>
      <c r="KL49" s="216"/>
      <c r="KM49" s="216"/>
      <c r="KN49" s="216"/>
      <c r="KO49" s="216"/>
      <c r="KP49" s="216"/>
      <c r="KQ49" s="216"/>
      <c r="KR49" s="216"/>
      <c r="KS49" s="216"/>
      <c r="KT49" s="216"/>
      <c r="KU49" s="216"/>
      <c r="KV49" s="216"/>
      <c r="KW49" s="216"/>
      <c r="KX49" s="216"/>
      <c r="KY49" s="216"/>
      <c r="KZ49" s="216"/>
      <c r="LA49" s="216"/>
      <c r="LB49" s="216"/>
      <c r="LC49" s="216"/>
      <c r="LD49" s="216"/>
      <c r="LE49" s="216"/>
      <c r="LF49" s="216"/>
      <c r="LG49" s="216"/>
      <c r="LH49" s="216"/>
      <c r="LI49" s="216"/>
      <c r="LJ49" s="216"/>
      <c r="LK49" s="216"/>
      <c r="LL49" s="216"/>
      <c r="LM49" s="216"/>
      <c r="LN49" s="216"/>
      <c r="LO49" s="216"/>
      <c r="LP49" s="216"/>
      <c r="LQ49" s="216"/>
      <c r="LR49" s="216"/>
      <c r="LS49" s="216"/>
      <c r="LT49" s="216"/>
      <c r="LU49" s="216"/>
      <c r="LV49" s="216"/>
      <c r="LW49" s="216"/>
      <c r="LX49" s="216"/>
      <c r="LY49" s="216"/>
      <c r="LZ49" s="216"/>
      <c r="MA49" s="216"/>
      <c r="MB49" s="216"/>
      <c r="MC49" s="216"/>
      <c r="MD49" s="216"/>
      <c r="ME49" s="216"/>
      <c r="MF49" s="216"/>
      <c r="MG49" s="216"/>
      <c r="MH49" s="216"/>
      <c r="MI49" s="216"/>
      <c r="MJ49" s="216"/>
      <c r="MK49" s="216"/>
      <c r="ML49" s="216"/>
      <c r="MM49" s="216"/>
      <c r="MN49" s="216"/>
      <c r="MO49" s="216"/>
      <c r="MP49" s="216"/>
      <c r="MQ49" s="216"/>
      <c r="MR49" s="216"/>
      <c r="MS49" s="216"/>
      <c r="MT49" s="216"/>
      <c r="MU49" s="216"/>
      <c r="MV49" s="216"/>
      <c r="MW49" s="216"/>
      <c r="MX49" s="216"/>
      <c r="MY49" s="216"/>
      <c r="MZ49" s="216"/>
      <c r="NA49" s="216"/>
      <c r="NB49" s="216"/>
      <c r="NC49" s="216"/>
      <c r="ND49" s="216"/>
      <c r="NE49" s="216"/>
      <c r="NF49" s="216"/>
      <c r="NG49" s="216"/>
      <c r="NH49" s="216"/>
      <c r="NI49" s="216"/>
      <c r="NJ49" s="216"/>
      <c r="NK49" s="216"/>
      <c r="NL49" s="216"/>
      <c r="NM49" s="216"/>
      <c r="NN49" s="216"/>
      <c r="NO49" s="216"/>
      <c r="NP49" s="216"/>
      <c r="NQ49" s="216"/>
      <c r="NR49" s="216"/>
      <c r="NS49" s="216"/>
      <c r="NT49" s="216"/>
      <c r="NU49" s="216"/>
      <c r="NV49" s="216"/>
      <c r="NW49" s="216"/>
      <c r="NX49" s="216"/>
      <c r="NY49" s="216"/>
      <c r="NZ49" s="216"/>
      <c r="OA49" s="216"/>
      <c r="OB49" s="216"/>
      <c r="OC49" s="216"/>
      <c r="OD49" s="216"/>
      <c r="OE49" s="216"/>
      <c r="OF49" s="216"/>
      <c r="OG49" s="216"/>
      <c r="OH49" s="216"/>
      <c r="OI49" s="216"/>
      <c r="OJ49" s="216"/>
      <c r="OK49" s="216"/>
      <c r="OL49" s="216"/>
      <c r="OM49" s="216"/>
      <c r="ON49" s="216"/>
      <c r="OO49" s="216"/>
      <c r="OP49" s="216"/>
      <c r="OQ49" s="216"/>
      <c r="OR49" s="216"/>
      <c r="OS49" s="216"/>
      <c r="OT49" s="216"/>
      <c r="OU49" s="216"/>
      <c r="OV49" s="216"/>
      <c r="OW49" s="216"/>
      <c r="OX49" s="216"/>
      <c r="OY49" s="216"/>
      <c r="OZ49" s="216"/>
      <c r="PA49" s="216"/>
      <c r="PB49" s="216"/>
      <c r="PC49" s="216"/>
      <c r="PD49" s="216"/>
      <c r="PE49" s="216"/>
      <c r="PF49" s="216"/>
      <c r="PG49" s="216"/>
      <c r="PH49" s="216"/>
      <c r="PI49" s="216"/>
      <c r="PJ49" s="216"/>
      <c r="PK49" s="216"/>
      <c r="PL49" s="216"/>
      <c r="PM49" s="216"/>
      <c r="PN49" s="216"/>
      <c r="PO49" s="216"/>
      <c r="PP49" s="216"/>
      <c r="PQ49" s="216"/>
      <c r="PR49" s="216"/>
      <c r="PS49" s="216"/>
      <c r="PT49" s="216"/>
      <c r="PU49" s="216"/>
      <c r="PV49" s="216"/>
      <c r="PW49" s="216"/>
      <c r="PX49" s="216"/>
      <c r="PY49" s="216"/>
      <c r="PZ49" s="216"/>
      <c r="QA49" s="216"/>
      <c r="QB49" s="216"/>
      <c r="QC49" s="216"/>
      <c r="QD49" s="216"/>
      <c r="QE49" s="216"/>
      <c r="QF49" s="216"/>
      <c r="QG49" s="216"/>
      <c r="QH49" s="216"/>
      <c r="QI49" s="216"/>
      <c r="QJ49" s="216"/>
      <c r="QK49" s="216"/>
      <c r="QL49" s="216"/>
      <c r="QM49" s="216"/>
      <c r="QN49" s="216"/>
      <c r="QO49" s="216"/>
      <c r="QP49" s="216"/>
      <c r="QQ49" s="216"/>
      <c r="QR49" s="216"/>
      <c r="QS49" s="216"/>
      <c r="QT49" s="216"/>
      <c r="QU49" s="216"/>
      <c r="QV49" s="216"/>
      <c r="QW49" s="216"/>
      <c r="QX49" s="216"/>
      <c r="QY49" s="216"/>
      <c r="QZ49" s="216"/>
      <c r="RA49" s="216"/>
      <c r="RB49" s="216"/>
      <c r="RC49" s="216"/>
      <c r="RD49" s="216"/>
      <c r="RE49" s="216"/>
      <c r="RF49" s="216"/>
      <c r="RG49" s="216"/>
      <c r="RH49" s="216"/>
      <c r="RI49" s="216"/>
      <c r="RJ49" s="216"/>
      <c r="RK49" s="216"/>
      <c r="RL49" s="216"/>
      <c r="RM49" s="216"/>
      <c r="RN49" s="216"/>
      <c r="RO49" s="216"/>
      <c r="RP49" s="216"/>
      <c r="RQ49" s="216"/>
      <c r="RR49" s="216"/>
      <c r="RS49" s="216"/>
      <c r="RT49" s="216"/>
      <c r="RU49" s="216"/>
      <c r="RV49" s="216"/>
      <c r="RW49" s="216"/>
      <c r="RX49" s="216"/>
      <c r="RY49" s="216"/>
      <c r="RZ49" s="216"/>
      <c r="SA49" s="216"/>
      <c r="SB49" s="216"/>
      <c r="SC49" s="216"/>
      <c r="SD49" s="216"/>
      <c r="SE49" s="216"/>
      <c r="SF49" s="216"/>
      <c r="SG49" s="216"/>
      <c r="SH49" s="216"/>
      <c r="SI49" s="216"/>
      <c r="SJ49" s="216"/>
      <c r="SK49" s="216"/>
      <c r="SL49" s="216"/>
      <c r="SM49" s="216"/>
      <c r="SN49" s="216"/>
      <c r="SO49" s="216"/>
      <c r="SP49" s="216"/>
      <c r="SQ49" s="216"/>
      <c r="SR49" s="216"/>
      <c r="SS49" s="216"/>
      <c r="ST49" s="216"/>
      <c r="SU49" s="216"/>
      <c r="SV49" s="216"/>
      <c r="SW49" s="216"/>
      <c r="SX49" s="216"/>
      <c r="SY49" s="216"/>
      <c r="SZ49" s="216"/>
      <c r="TA49" s="216"/>
      <c r="TB49" s="216"/>
      <c r="TC49" s="216"/>
      <c r="TD49" s="216"/>
      <c r="TE49" s="216"/>
      <c r="TF49" s="216"/>
      <c r="TG49" s="216"/>
      <c r="TH49" s="216"/>
      <c r="TI49" s="216"/>
      <c r="TJ49" s="216"/>
      <c r="TK49" s="216"/>
      <c r="TL49" s="216"/>
      <c r="TM49" s="216"/>
      <c r="TN49" s="216"/>
      <c r="TO49" s="216"/>
      <c r="TP49" s="216"/>
      <c r="TQ49" s="216"/>
      <c r="TR49" s="216"/>
      <c r="TS49" s="216"/>
      <c r="TT49" s="216"/>
      <c r="TU49" s="216"/>
      <c r="TV49" s="216"/>
      <c r="TW49" s="216"/>
      <c r="TX49" s="216"/>
      <c r="TY49" s="216"/>
      <c r="TZ49" s="216"/>
      <c r="UA49" s="216"/>
      <c r="UB49" s="216"/>
      <c r="UC49" s="216"/>
      <c r="UD49" s="216"/>
      <c r="UE49" s="216"/>
      <c r="UF49" s="216"/>
      <c r="UG49" s="216"/>
      <c r="UH49" s="216"/>
      <c r="UI49" s="216"/>
      <c r="UJ49" s="216"/>
      <c r="UK49" s="216"/>
      <c r="UL49" s="216"/>
      <c r="UM49" s="216"/>
      <c r="UN49" s="216"/>
      <c r="UO49" s="216"/>
      <c r="UP49" s="216"/>
      <c r="UQ49" s="216"/>
      <c r="UR49" s="216"/>
      <c r="US49" s="216"/>
      <c r="UT49" s="216"/>
      <c r="UU49" s="216"/>
      <c r="UV49" s="216"/>
      <c r="UW49" s="216"/>
      <c r="UX49" s="216"/>
      <c r="UY49" s="216"/>
      <c r="UZ49" s="216"/>
      <c r="VA49" s="216"/>
      <c r="VB49" s="216"/>
      <c r="VC49" s="216"/>
      <c r="VD49" s="216"/>
      <c r="VE49" s="216"/>
      <c r="VF49" s="216"/>
      <c r="VG49" s="216"/>
      <c r="VH49" s="216"/>
      <c r="VI49" s="216"/>
      <c r="VJ49" s="216"/>
      <c r="VK49" s="216"/>
      <c r="VL49" s="216"/>
      <c r="VM49" s="216"/>
      <c r="VN49" s="216"/>
      <c r="VO49" s="216"/>
      <c r="VP49" s="216"/>
      <c r="VQ49" s="216"/>
      <c r="VR49" s="216"/>
      <c r="VS49" s="216"/>
      <c r="VT49" s="216"/>
      <c r="VU49" s="216"/>
      <c r="VV49" s="216"/>
      <c r="VW49" s="216"/>
      <c r="VX49" s="216"/>
      <c r="VY49" s="216"/>
      <c r="VZ49" s="216"/>
      <c r="WA49" s="216"/>
      <c r="WB49" s="216"/>
      <c r="WC49" s="216"/>
      <c r="WD49" s="216"/>
      <c r="WE49" s="216"/>
      <c r="WF49" s="216"/>
      <c r="WG49" s="216"/>
      <c r="WH49" s="216"/>
      <c r="WI49" s="216"/>
      <c r="WJ49" s="216"/>
      <c r="WK49" s="216"/>
      <c r="WL49" s="216"/>
      <c r="WM49" s="216"/>
      <c r="WN49" s="216"/>
      <c r="WO49" s="216"/>
      <c r="WP49" s="216"/>
      <c r="WQ49" s="216"/>
      <c r="WR49" s="216"/>
      <c r="WS49" s="216"/>
      <c r="WT49" s="216"/>
      <c r="WU49" s="216"/>
      <c r="WV49" s="216"/>
      <c r="WW49" s="216"/>
      <c r="WX49" s="216"/>
      <c r="WY49" s="216"/>
      <c r="WZ49" s="216"/>
      <c r="XA49" s="216"/>
      <c r="XB49" s="216"/>
      <c r="XC49" s="216"/>
      <c r="XD49" s="216"/>
      <c r="XE49" s="216"/>
      <c r="XF49" s="216"/>
      <c r="XG49" s="216"/>
      <c r="XH49" s="216"/>
      <c r="XI49" s="216"/>
      <c r="XJ49" s="216"/>
      <c r="XK49" s="216"/>
      <c r="XL49" s="216"/>
      <c r="XM49" s="216"/>
      <c r="XN49" s="216"/>
      <c r="XO49" s="216"/>
      <c r="XP49" s="216"/>
      <c r="XQ49" s="216"/>
      <c r="XR49" s="216"/>
      <c r="XS49" s="216"/>
      <c r="XT49" s="216"/>
      <c r="XU49" s="216"/>
      <c r="XV49" s="216"/>
      <c r="XW49" s="216"/>
      <c r="XX49" s="216"/>
      <c r="XY49" s="216"/>
      <c r="XZ49" s="216"/>
      <c r="YA49" s="216"/>
      <c r="YB49" s="216"/>
      <c r="YC49" s="216"/>
      <c r="YD49" s="216"/>
      <c r="YE49" s="216"/>
      <c r="YF49" s="216"/>
      <c r="YG49" s="216"/>
      <c r="YH49" s="216"/>
      <c r="YI49" s="216"/>
      <c r="YJ49" s="216"/>
      <c r="YK49" s="216"/>
      <c r="YL49" s="216"/>
      <c r="YM49" s="216"/>
      <c r="YN49" s="216"/>
      <c r="YO49" s="216"/>
      <c r="YP49" s="216"/>
      <c r="YQ49" s="216"/>
      <c r="YR49" s="216"/>
      <c r="YS49" s="216"/>
      <c r="YT49" s="216"/>
      <c r="YU49" s="216"/>
      <c r="YV49" s="216"/>
      <c r="YW49" s="216"/>
      <c r="YX49" s="216"/>
      <c r="YY49" s="216"/>
      <c r="YZ49" s="216"/>
      <c r="ZA49" s="216"/>
      <c r="ZB49" s="216"/>
      <c r="ZC49" s="216"/>
      <c r="ZD49" s="216"/>
      <c r="ZE49" s="216"/>
      <c r="ZF49" s="216"/>
      <c r="ZG49" s="216"/>
      <c r="ZH49" s="216"/>
      <c r="ZI49" s="216"/>
      <c r="ZJ49" s="216"/>
      <c r="ZK49" s="216"/>
      <c r="ZL49" s="216"/>
      <c r="ZM49" s="216"/>
      <c r="ZN49" s="216"/>
      <c r="ZO49" s="216"/>
      <c r="ZP49" s="216"/>
      <c r="ZQ49" s="216"/>
      <c r="ZR49" s="216"/>
      <c r="ZS49" s="216"/>
      <c r="ZT49" s="216"/>
      <c r="ZU49" s="216"/>
      <c r="ZV49" s="216"/>
      <c r="ZW49" s="216"/>
      <c r="ZX49" s="216"/>
      <c r="ZY49" s="216"/>
      <c r="ZZ49" s="216"/>
      <c r="AAA49" s="216"/>
      <c r="AAB49" s="216"/>
      <c r="AAC49" s="216"/>
      <c r="AAD49" s="216"/>
      <c r="AAE49" s="216"/>
      <c r="AAF49" s="216"/>
      <c r="AAG49" s="216"/>
      <c r="AAH49" s="216"/>
      <c r="AAI49" s="216"/>
      <c r="AAJ49" s="216"/>
      <c r="AAK49" s="216"/>
      <c r="AAL49" s="216"/>
      <c r="AAM49" s="216"/>
      <c r="AAN49" s="216"/>
      <c r="AAO49" s="216"/>
      <c r="AAP49" s="216"/>
      <c r="AAQ49" s="216"/>
      <c r="AAR49" s="216"/>
      <c r="AAS49" s="216"/>
      <c r="AAT49" s="216"/>
      <c r="AAU49" s="216"/>
      <c r="AAV49" s="216"/>
      <c r="AAW49" s="216"/>
      <c r="AAX49" s="216"/>
      <c r="AAY49" s="216"/>
      <c r="AAZ49" s="216"/>
      <c r="ABA49" s="216"/>
      <c r="ABB49" s="216"/>
      <c r="ABC49" s="216"/>
      <c r="ABD49" s="216"/>
      <c r="ABE49" s="216"/>
      <c r="ABF49" s="216"/>
      <c r="ABG49" s="216"/>
      <c r="ABH49" s="216"/>
      <c r="ABI49" s="216"/>
      <c r="ABJ49" s="216"/>
      <c r="ABK49" s="216"/>
      <c r="ABL49" s="216"/>
      <c r="ABM49" s="216"/>
      <c r="ABN49" s="216"/>
      <c r="ABO49" s="216"/>
      <c r="ABP49" s="216"/>
      <c r="ABQ49" s="216"/>
      <c r="ABR49" s="216"/>
      <c r="ABS49" s="216"/>
      <c r="ABT49" s="216"/>
      <c r="ABU49" s="216"/>
      <c r="ABV49" s="216"/>
      <c r="ABW49" s="216"/>
      <c r="ABX49" s="216"/>
      <c r="ABY49" s="216"/>
      <c r="ABZ49" s="216"/>
      <c r="ACA49" s="216"/>
      <c r="ACB49" s="216"/>
      <c r="ACC49" s="216"/>
      <c r="ACD49" s="216"/>
      <c r="ACE49" s="216"/>
      <c r="ACF49" s="216"/>
      <c r="ACG49" s="216"/>
      <c r="ACH49" s="216"/>
      <c r="ACI49" s="216"/>
      <c r="ACJ49" s="216"/>
      <c r="ACK49" s="216"/>
      <c r="ACL49" s="216"/>
      <c r="ACM49" s="216"/>
      <c r="ACN49" s="216"/>
      <c r="ACO49" s="216"/>
      <c r="ACP49" s="216"/>
      <c r="ACQ49" s="216"/>
      <c r="ACR49" s="216"/>
      <c r="ACS49" s="216"/>
      <c r="ACT49" s="216"/>
      <c r="ACU49" s="216"/>
      <c r="ACV49" s="216"/>
      <c r="ACW49" s="216"/>
      <c r="ACX49" s="216"/>
      <c r="ACY49" s="216"/>
      <c r="ACZ49" s="216"/>
      <c r="ADA49" s="216"/>
      <c r="ADB49" s="216"/>
      <c r="ADC49" s="216"/>
      <c r="ADD49" s="216"/>
      <c r="ADE49" s="216"/>
      <c r="ADF49" s="216"/>
      <c r="ADG49" s="216"/>
      <c r="ADH49" s="216"/>
      <c r="ADI49" s="216"/>
      <c r="ADJ49" s="216"/>
      <c r="ADK49" s="216"/>
      <c r="ADL49" s="216"/>
      <c r="ADM49" s="216"/>
      <c r="ADN49" s="216"/>
      <c r="ADO49" s="216"/>
      <c r="ADP49" s="216"/>
      <c r="ADQ49" s="216"/>
      <c r="ADR49" s="216"/>
      <c r="ADS49" s="216"/>
      <c r="ADT49" s="216"/>
      <c r="ADU49" s="216"/>
      <c r="ADV49" s="216"/>
      <c r="ADW49" s="216"/>
      <c r="ADX49" s="216"/>
      <c r="ADY49" s="216"/>
      <c r="ADZ49" s="216"/>
      <c r="AEA49" s="216"/>
      <c r="AEB49" s="216"/>
      <c r="AEC49" s="216"/>
      <c r="AED49" s="216"/>
      <c r="AEE49" s="216"/>
      <c r="AEF49" s="216"/>
      <c r="AEG49" s="216"/>
      <c r="AEH49" s="216"/>
      <c r="AEI49" s="216"/>
      <c r="AEJ49" s="216"/>
      <c r="AEK49" s="216"/>
      <c r="AEL49" s="216"/>
      <c r="AEM49" s="216"/>
      <c r="AEN49" s="216"/>
      <c r="AEO49" s="216"/>
      <c r="AEP49" s="216"/>
      <c r="AEQ49" s="216"/>
      <c r="AER49" s="216"/>
      <c r="AES49" s="216"/>
      <c r="AET49" s="216"/>
      <c r="AEU49" s="216"/>
      <c r="AEV49" s="216"/>
      <c r="AEW49" s="216"/>
      <c r="AEX49" s="216"/>
      <c r="AEY49" s="216"/>
      <c r="AEZ49" s="216"/>
      <c r="AFA49" s="216"/>
      <c r="AFB49" s="216"/>
      <c r="AFC49" s="216"/>
      <c r="AFD49" s="216"/>
      <c r="AFE49" s="216"/>
      <c r="AFF49" s="216"/>
      <c r="AFG49" s="216"/>
      <c r="AFH49" s="216"/>
      <c r="AFI49" s="216"/>
      <c r="AFJ49" s="216"/>
      <c r="AFK49" s="216"/>
      <c r="AFL49" s="216"/>
      <c r="AFM49" s="216"/>
      <c r="AFN49" s="216"/>
      <c r="AFO49" s="216"/>
      <c r="AFP49" s="216"/>
      <c r="AFQ49" s="216"/>
      <c r="AFR49" s="216"/>
      <c r="AFS49" s="216"/>
      <c r="AFT49" s="216"/>
      <c r="AFU49" s="216"/>
      <c r="AFV49" s="216"/>
      <c r="AFW49" s="216"/>
      <c r="AFX49" s="216"/>
      <c r="AFY49" s="216"/>
      <c r="AFZ49" s="216"/>
      <c r="AGA49" s="216"/>
      <c r="AGB49" s="216"/>
      <c r="AGC49" s="216"/>
      <c r="AGD49" s="216"/>
      <c r="AGE49" s="216"/>
      <c r="AGF49" s="216"/>
      <c r="AGG49" s="216"/>
      <c r="AGH49" s="216"/>
      <c r="AGI49" s="216"/>
      <c r="AGJ49" s="216"/>
      <c r="AGK49" s="216"/>
      <c r="AGL49" s="216"/>
      <c r="AGM49" s="216"/>
      <c r="AGN49" s="216"/>
      <c r="AGO49" s="216"/>
      <c r="AGP49" s="216"/>
      <c r="AGQ49" s="216"/>
      <c r="AGR49" s="216"/>
      <c r="AGS49" s="216"/>
      <c r="AGT49" s="216"/>
      <c r="AGU49" s="216"/>
      <c r="AGV49" s="216"/>
      <c r="AGW49" s="216"/>
      <c r="AGX49" s="216"/>
      <c r="AGY49" s="216"/>
      <c r="AGZ49" s="216"/>
      <c r="AHA49" s="216"/>
      <c r="AHB49" s="216"/>
      <c r="AHC49" s="216"/>
      <c r="AHD49" s="216"/>
      <c r="AHE49" s="216"/>
      <c r="AHF49" s="216"/>
      <c r="AHG49" s="216"/>
      <c r="AHH49" s="216"/>
      <c r="AHI49" s="216"/>
      <c r="AHJ49" s="216"/>
      <c r="AHK49" s="216"/>
      <c r="AHL49" s="216"/>
      <c r="AHM49" s="216"/>
      <c r="AHN49" s="216"/>
      <c r="AHO49" s="216"/>
      <c r="AHP49" s="216"/>
      <c r="AHQ49" s="216"/>
      <c r="AHR49" s="216"/>
      <c r="AHS49" s="216"/>
      <c r="AHT49" s="216"/>
      <c r="AHU49" s="216"/>
      <c r="AHV49" s="216"/>
      <c r="AHW49" s="216"/>
      <c r="AHX49" s="216"/>
      <c r="AHY49" s="216"/>
      <c r="AHZ49" s="216"/>
      <c r="AIA49" s="216"/>
      <c r="AIB49" s="216"/>
      <c r="AIC49" s="216"/>
      <c r="AID49" s="216"/>
      <c r="AIE49" s="216"/>
      <c r="AIF49" s="216"/>
      <c r="AIG49" s="216"/>
      <c r="AIH49" s="216"/>
      <c r="AII49" s="216"/>
      <c r="AIJ49" s="216"/>
      <c r="AIK49" s="216"/>
      <c r="AIL49" s="216"/>
      <c r="AIM49" s="216"/>
      <c r="AIN49" s="216"/>
      <c r="AIO49" s="216"/>
      <c r="AIP49" s="216"/>
      <c r="AIQ49" s="216"/>
      <c r="AIR49" s="216"/>
      <c r="AIS49" s="216"/>
      <c r="AIT49" s="216"/>
      <c r="AIU49" s="216"/>
      <c r="AIV49" s="216"/>
      <c r="AIW49" s="216"/>
      <c r="AIX49" s="216"/>
      <c r="AIY49" s="216"/>
      <c r="AIZ49" s="216"/>
      <c r="AJA49" s="216"/>
      <c r="AJB49" s="216"/>
      <c r="AJC49" s="216"/>
      <c r="AJD49" s="216"/>
      <c r="AJE49" s="216"/>
      <c r="AJF49" s="216"/>
      <c r="AJG49" s="216"/>
      <c r="AJH49" s="216"/>
      <c r="AJI49" s="216"/>
      <c r="AJJ49" s="216"/>
      <c r="AJK49" s="216"/>
      <c r="AJL49" s="216"/>
      <c r="AJM49" s="216"/>
      <c r="AJN49" s="216"/>
      <c r="AJO49" s="216"/>
      <c r="AJP49" s="216"/>
      <c r="AJQ49" s="216"/>
      <c r="AJR49" s="216"/>
      <c r="AJS49" s="216"/>
      <c r="AJT49" s="216"/>
      <c r="AJU49" s="216"/>
      <c r="AJV49" s="216"/>
      <c r="AJW49" s="216"/>
      <c r="AJX49" s="216"/>
      <c r="AJY49" s="216"/>
      <c r="AJZ49" s="216"/>
      <c r="AKA49" s="216"/>
      <c r="AKB49" s="216"/>
      <c r="AKC49" s="216"/>
      <c r="AKD49" s="216"/>
      <c r="AKE49" s="216"/>
      <c r="AKF49" s="216"/>
      <c r="AKG49" s="216"/>
      <c r="AKH49" s="216"/>
      <c r="AKI49" s="216"/>
      <c r="AKJ49" s="216"/>
      <c r="AKK49" s="216"/>
      <c r="AKL49" s="216"/>
      <c r="AKM49" s="216"/>
      <c r="AKN49" s="216"/>
      <c r="AKO49" s="216"/>
      <c r="AKP49" s="216"/>
      <c r="AKQ49" s="216"/>
      <c r="AKR49" s="216"/>
      <c r="AKS49" s="216"/>
      <c r="AKT49" s="216"/>
      <c r="AKU49" s="216"/>
      <c r="AKV49" s="216"/>
      <c r="AKW49" s="216"/>
      <c r="AKX49" s="216"/>
      <c r="AKY49" s="216"/>
      <c r="AKZ49" s="216"/>
      <c r="ALA49" s="216"/>
      <c r="ALB49" s="216"/>
      <c r="ALC49" s="216"/>
      <c r="ALD49" s="216"/>
      <c r="ALE49" s="216"/>
      <c r="ALF49" s="216"/>
      <c r="ALG49" s="216"/>
      <c r="ALH49" s="216"/>
      <c r="ALI49" s="216"/>
      <c r="ALJ49" s="216"/>
      <c r="ALK49" s="216"/>
      <c r="ALL49" s="216"/>
      <c r="ALM49" s="216"/>
      <c r="ALN49" s="216"/>
      <c r="ALO49" s="216"/>
      <c r="ALP49" s="216"/>
      <c r="ALQ49" s="216"/>
      <c r="ALR49" s="216"/>
      <c r="ALS49" s="216"/>
      <c r="ALT49" s="216"/>
      <c r="ALU49" s="216"/>
      <c r="ALV49" s="216"/>
      <c r="ALW49" s="216"/>
      <c r="ALX49" s="216"/>
      <c r="ALY49" s="216"/>
      <c r="ALZ49" s="216"/>
      <c r="AMA49" s="216"/>
      <c r="AMB49" s="216"/>
      <c r="AMC49" s="216"/>
      <c r="AMD49" s="216"/>
      <c r="AME49" s="216"/>
      <c r="AMF49" s="216"/>
      <c r="AMG49" s="216"/>
      <c r="AMH49" s="216"/>
      <c r="AMI49" s="216"/>
      <c r="AMJ49" s="216"/>
      <c r="AMK49" s="216"/>
      <c r="AML49" s="216"/>
      <c r="AMM49" s="216"/>
      <c r="AMN49" s="216"/>
      <c r="AMO49" s="216"/>
      <c r="AMP49" s="216"/>
      <c r="AMQ49" s="216"/>
      <c r="AMR49" s="216"/>
      <c r="AMS49" s="216"/>
      <c r="AMT49" s="216"/>
      <c r="AMU49" s="216"/>
      <c r="AMV49" s="216"/>
      <c r="AMW49" s="216"/>
      <c r="AMX49" s="216"/>
      <c r="AMY49" s="216"/>
      <c r="AMZ49" s="216"/>
      <c r="ANA49" s="216"/>
      <c r="ANB49" s="216"/>
      <c r="ANC49" s="216"/>
      <c r="AND49" s="216"/>
      <c r="ANE49" s="216"/>
      <c r="ANF49" s="216"/>
      <c r="ANG49" s="216"/>
      <c r="ANH49" s="216"/>
      <c r="ANI49" s="216"/>
      <c r="ANJ49" s="216"/>
      <c r="ANK49" s="216"/>
      <c r="ANL49" s="216"/>
      <c r="ANM49" s="216"/>
      <c r="ANN49" s="216"/>
      <c r="ANO49" s="216"/>
      <c r="ANP49" s="216"/>
      <c r="ANQ49" s="216"/>
      <c r="ANR49" s="216"/>
      <c r="ANS49" s="216"/>
      <c r="ANT49" s="216"/>
      <c r="ANU49" s="216"/>
      <c r="ANV49" s="216"/>
      <c r="ANW49" s="216"/>
      <c r="ANX49" s="216"/>
      <c r="ANY49" s="216"/>
      <c r="ANZ49" s="216"/>
      <c r="AOA49" s="216"/>
      <c r="AOB49" s="216"/>
      <c r="AOC49" s="216"/>
      <c r="AOD49" s="216"/>
      <c r="AOE49" s="216"/>
      <c r="AOF49" s="216"/>
      <c r="AOG49" s="216"/>
      <c r="AOH49" s="216"/>
      <c r="AOI49" s="216"/>
      <c r="AOJ49" s="216"/>
      <c r="AOK49" s="216"/>
      <c r="AOL49" s="216"/>
      <c r="AOM49" s="216"/>
      <c r="AON49" s="216"/>
      <c r="AOO49" s="216"/>
      <c r="AOP49" s="216"/>
      <c r="AOQ49" s="216"/>
      <c r="AOR49" s="216"/>
      <c r="AOS49" s="216"/>
      <c r="AOT49" s="216"/>
      <c r="AOU49" s="216"/>
      <c r="AOV49" s="216"/>
      <c r="AOW49" s="216"/>
      <c r="AOX49" s="216"/>
      <c r="AOY49" s="216"/>
      <c r="AOZ49" s="216"/>
      <c r="APA49" s="216"/>
      <c r="APB49" s="216"/>
      <c r="APC49" s="216"/>
      <c r="APD49" s="216"/>
      <c r="APE49" s="216"/>
      <c r="APF49" s="216"/>
      <c r="APG49" s="216"/>
      <c r="APH49" s="216"/>
      <c r="API49" s="216"/>
      <c r="APJ49" s="216"/>
      <c r="APK49" s="216"/>
      <c r="APL49" s="216"/>
      <c r="APM49" s="216"/>
      <c r="APN49" s="216"/>
      <c r="APO49" s="216"/>
      <c r="APP49" s="216"/>
      <c r="APQ49" s="216"/>
      <c r="APR49" s="216"/>
      <c r="APS49" s="216"/>
      <c r="APT49" s="216"/>
      <c r="APU49" s="216"/>
      <c r="APV49" s="216"/>
      <c r="APW49" s="216"/>
      <c r="APX49" s="216"/>
      <c r="APY49" s="216"/>
      <c r="APZ49" s="216"/>
      <c r="AQA49" s="216"/>
      <c r="AQB49" s="216"/>
      <c r="AQC49" s="216"/>
      <c r="AQD49" s="216"/>
      <c r="AQE49" s="216"/>
      <c r="AQF49" s="216"/>
      <c r="AQG49" s="216"/>
      <c r="AQH49" s="216"/>
      <c r="AQI49" s="216"/>
      <c r="AQJ49" s="216"/>
      <c r="AQK49" s="216"/>
      <c r="AQL49" s="216"/>
      <c r="AQM49" s="216"/>
      <c r="AQN49" s="216"/>
      <c r="AQO49" s="216"/>
      <c r="AQP49" s="216"/>
      <c r="AQQ49" s="216"/>
      <c r="AQR49" s="216"/>
      <c r="AQS49" s="216"/>
      <c r="AQT49" s="216"/>
      <c r="AQU49" s="216"/>
      <c r="AQV49" s="216"/>
      <c r="AQW49" s="216"/>
      <c r="AQX49" s="216"/>
      <c r="AQY49" s="216"/>
      <c r="AQZ49" s="216"/>
      <c r="ARA49" s="216"/>
      <c r="ARB49" s="216"/>
      <c r="ARC49" s="216"/>
      <c r="ARD49" s="216"/>
      <c r="ARE49" s="216"/>
      <c r="ARF49" s="216"/>
      <c r="ARG49" s="216"/>
      <c r="ARH49" s="216"/>
      <c r="ARI49" s="216"/>
      <c r="ARJ49" s="216"/>
      <c r="ARK49" s="216"/>
      <c r="ARL49" s="216"/>
      <c r="ARM49" s="216"/>
      <c r="ARN49" s="216"/>
      <c r="ARO49" s="216"/>
      <c r="ARP49" s="216"/>
      <c r="ARQ49" s="216"/>
      <c r="ARR49" s="216"/>
      <c r="ARS49" s="216"/>
      <c r="ART49" s="216"/>
      <c r="ARU49" s="216"/>
      <c r="ARV49" s="216"/>
      <c r="ARW49" s="216"/>
      <c r="ARX49" s="216"/>
      <c r="ARY49" s="216"/>
      <c r="ARZ49" s="216"/>
      <c r="ASA49" s="216"/>
      <c r="ASB49" s="216"/>
      <c r="ASC49" s="216"/>
      <c r="ASD49" s="216"/>
      <c r="ASE49" s="216"/>
      <c r="ASF49" s="216"/>
      <c r="ASG49" s="216"/>
      <c r="ASH49" s="216"/>
      <c r="ASI49" s="216"/>
      <c r="ASJ49" s="216"/>
      <c r="ASK49" s="216"/>
      <c r="ASL49" s="216"/>
      <c r="ASM49" s="216"/>
      <c r="ASN49" s="216"/>
      <c r="ASO49" s="216"/>
      <c r="ASP49" s="216"/>
      <c r="ASQ49" s="216"/>
      <c r="ASR49" s="216"/>
      <c r="ASS49" s="216"/>
      <c r="AST49" s="216"/>
      <c r="ASU49" s="216"/>
      <c r="ASV49" s="216"/>
      <c r="ASW49" s="216"/>
      <c r="ASX49" s="216"/>
      <c r="ASY49" s="216"/>
      <c r="ASZ49" s="216"/>
      <c r="ATA49" s="216"/>
      <c r="ATB49" s="216"/>
      <c r="ATC49" s="216"/>
      <c r="ATD49" s="216"/>
      <c r="ATE49" s="216"/>
      <c r="ATF49" s="216"/>
      <c r="ATG49" s="216"/>
      <c r="ATH49" s="216"/>
      <c r="ATI49" s="216"/>
      <c r="ATJ49" s="216"/>
      <c r="ATK49" s="216"/>
      <c r="ATL49" s="216"/>
      <c r="ATM49" s="216"/>
      <c r="ATN49" s="216"/>
      <c r="ATO49" s="216"/>
      <c r="ATP49" s="216"/>
      <c r="ATQ49" s="216"/>
      <c r="ATR49" s="216"/>
      <c r="ATS49" s="216"/>
      <c r="ATT49" s="216"/>
      <c r="ATU49" s="216"/>
      <c r="ATV49" s="216"/>
      <c r="ATW49" s="216"/>
      <c r="ATX49" s="216"/>
      <c r="ATY49" s="216"/>
      <c r="ATZ49" s="216"/>
      <c r="AUA49" s="216"/>
      <c r="AUB49" s="216"/>
      <c r="AUC49" s="216"/>
      <c r="AUD49" s="216"/>
      <c r="AUE49" s="216"/>
      <c r="AUF49" s="216"/>
      <c r="AUG49" s="216"/>
      <c r="AUH49" s="216"/>
      <c r="AUI49" s="216"/>
      <c r="AUJ49" s="216"/>
      <c r="AUK49" s="216"/>
      <c r="AUL49" s="216"/>
      <c r="AUM49" s="216"/>
      <c r="AUN49" s="216"/>
      <c r="AUO49" s="216"/>
      <c r="AUP49" s="216"/>
      <c r="AUQ49" s="216"/>
      <c r="AUR49" s="216"/>
      <c r="AUS49" s="216"/>
      <c r="AUT49" s="216"/>
      <c r="AUU49" s="216"/>
      <c r="AUV49" s="216"/>
      <c r="AUW49" s="216"/>
      <c r="AUX49" s="216"/>
      <c r="AUY49" s="216"/>
      <c r="AUZ49" s="216"/>
      <c r="AVA49" s="216"/>
      <c r="AVB49" s="216"/>
      <c r="AVC49" s="216"/>
      <c r="AVD49" s="216"/>
      <c r="AVE49" s="216"/>
      <c r="AVF49" s="216"/>
      <c r="AVG49" s="216"/>
      <c r="AVH49" s="216"/>
      <c r="AVI49" s="216"/>
      <c r="AVJ49" s="216"/>
      <c r="AVK49" s="216"/>
      <c r="AVL49" s="216"/>
      <c r="AVM49" s="216"/>
      <c r="AVN49" s="216"/>
      <c r="AVO49" s="216"/>
      <c r="AVP49" s="216"/>
      <c r="AVQ49" s="216"/>
      <c r="AVR49" s="216"/>
      <c r="AVS49" s="216"/>
      <c r="AVT49" s="216"/>
      <c r="AVU49" s="216"/>
      <c r="AVV49" s="216"/>
      <c r="AVW49" s="216"/>
      <c r="AVX49" s="216"/>
      <c r="AVY49" s="216"/>
      <c r="AVZ49" s="216"/>
      <c r="AWA49" s="216"/>
      <c r="AWB49" s="216"/>
      <c r="AWC49" s="216"/>
      <c r="AWD49" s="216"/>
      <c r="AWE49" s="216"/>
      <c r="AWF49" s="216"/>
      <c r="AWG49" s="216"/>
      <c r="AWH49" s="216"/>
      <c r="AWI49" s="216"/>
      <c r="AWJ49" s="216"/>
      <c r="AWK49" s="216"/>
      <c r="AWL49" s="216"/>
      <c r="AWM49" s="216"/>
      <c r="AWN49" s="216"/>
      <c r="AWO49" s="216"/>
      <c r="AWP49" s="216"/>
      <c r="AWQ49" s="216"/>
      <c r="AWR49" s="216"/>
      <c r="AWS49" s="216"/>
      <c r="AWT49" s="216"/>
      <c r="AWU49" s="216"/>
      <c r="AWV49" s="216"/>
      <c r="AWW49" s="216"/>
      <c r="AWX49" s="216"/>
      <c r="AWY49" s="216"/>
      <c r="AWZ49" s="216"/>
      <c r="AXA49" s="216"/>
      <c r="AXB49" s="216"/>
      <c r="AXC49" s="216"/>
      <c r="AXD49" s="216"/>
      <c r="AXE49" s="216"/>
      <c r="AXF49" s="216"/>
      <c r="AXG49" s="216"/>
      <c r="AXH49" s="216"/>
      <c r="AXI49" s="216"/>
      <c r="AXJ49" s="216"/>
      <c r="AXK49" s="216"/>
      <c r="AXL49" s="216"/>
      <c r="AXM49" s="216"/>
      <c r="AXN49" s="216"/>
      <c r="AXO49" s="216"/>
      <c r="AXP49" s="216"/>
      <c r="AXQ49" s="216"/>
      <c r="AXR49" s="216"/>
      <c r="AXS49" s="216"/>
      <c r="AXT49" s="216"/>
      <c r="AXU49" s="216"/>
      <c r="AXV49" s="216"/>
      <c r="AXW49" s="216"/>
      <c r="AXX49" s="216"/>
      <c r="AXY49" s="216"/>
      <c r="AXZ49" s="216"/>
      <c r="AYA49" s="216"/>
      <c r="AYB49" s="216"/>
      <c r="AYC49" s="216"/>
      <c r="AYD49" s="216"/>
      <c r="AYE49" s="216"/>
      <c r="AYF49" s="216"/>
      <c r="AYG49" s="216"/>
      <c r="AYH49" s="216"/>
      <c r="AYI49" s="216"/>
      <c r="AYJ49" s="216"/>
      <c r="AYK49" s="216"/>
      <c r="AYL49" s="216"/>
      <c r="AYM49" s="216"/>
      <c r="AYN49" s="216"/>
      <c r="AYO49" s="216"/>
      <c r="AYP49" s="216"/>
      <c r="AYQ49" s="216"/>
      <c r="AYR49" s="216"/>
      <c r="AYS49" s="216"/>
      <c r="AYT49" s="216"/>
      <c r="AYU49" s="216"/>
      <c r="AYV49" s="216"/>
      <c r="AYW49" s="216"/>
      <c r="AYX49" s="216"/>
      <c r="AYY49" s="216"/>
      <c r="AYZ49" s="216"/>
      <c r="AZA49" s="216"/>
      <c r="AZB49" s="216"/>
      <c r="AZC49" s="216"/>
      <c r="AZD49" s="216"/>
      <c r="AZE49" s="216"/>
      <c r="AZF49" s="216"/>
      <c r="AZG49" s="216"/>
      <c r="AZH49" s="216"/>
      <c r="AZI49" s="216"/>
      <c r="AZJ49" s="216"/>
      <c r="AZK49" s="216"/>
      <c r="AZL49" s="216"/>
      <c r="AZM49" s="216"/>
      <c r="AZN49" s="216"/>
      <c r="AZO49" s="216"/>
      <c r="AZP49" s="216"/>
      <c r="AZQ49" s="216"/>
      <c r="AZR49" s="216"/>
      <c r="AZS49" s="216"/>
      <c r="AZT49" s="216"/>
      <c r="AZU49" s="216"/>
      <c r="AZV49" s="216"/>
      <c r="AZW49" s="216"/>
      <c r="AZX49" s="216"/>
      <c r="AZY49" s="216"/>
      <c r="AZZ49" s="216"/>
      <c r="BAA49" s="216"/>
      <c r="BAB49" s="216"/>
      <c r="BAC49" s="216"/>
      <c r="BAD49" s="216"/>
      <c r="BAE49" s="216"/>
      <c r="BAF49" s="216"/>
      <c r="BAG49" s="216"/>
      <c r="BAH49" s="216"/>
      <c r="BAI49" s="216"/>
      <c r="BAJ49" s="216"/>
      <c r="BAK49" s="216"/>
      <c r="BAL49" s="216"/>
      <c r="BAM49" s="216"/>
      <c r="BAN49" s="216"/>
      <c r="BAO49" s="216"/>
      <c r="BAP49" s="216"/>
      <c r="BAQ49" s="216"/>
      <c r="BAR49" s="216"/>
      <c r="BAS49" s="216"/>
      <c r="BAT49" s="216"/>
      <c r="BAU49" s="216"/>
      <c r="BAV49" s="216"/>
      <c r="BAW49" s="216"/>
      <c r="BAX49" s="216"/>
      <c r="BAY49" s="216"/>
      <c r="BAZ49" s="216"/>
      <c r="BBA49" s="216"/>
      <c r="BBB49" s="216"/>
      <c r="BBC49" s="216"/>
      <c r="BBD49" s="216"/>
      <c r="BBE49" s="216"/>
      <c r="BBF49" s="216"/>
      <c r="BBG49" s="216"/>
      <c r="BBH49" s="216"/>
      <c r="BBI49" s="216"/>
      <c r="BBJ49" s="216"/>
      <c r="BBK49" s="216"/>
      <c r="BBL49" s="216"/>
      <c r="BBM49" s="216"/>
      <c r="BBN49" s="216"/>
      <c r="BBO49" s="216"/>
      <c r="BBP49" s="216"/>
      <c r="BBQ49" s="216"/>
      <c r="BBR49" s="216"/>
      <c r="BBS49" s="216"/>
      <c r="BBT49" s="216"/>
      <c r="BBU49" s="216"/>
      <c r="BBV49" s="216"/>
      <c r="BBW49" s="216"/>
      <c r="BBX49" s="216"/>
      <c r="BBY49" s="216"/>
      <c r="BBZ49" s="216"/>
      <c r="BCA49" s="216"/>
      <c r="BCB49" s="216"/>
      <c r="BCC49" s="216"/>
      <c r="BCD49" s="216"/>
      <c r="BCE49" s="216"/>
      <c r="BCF49" s="216"/>
      <c r="BCG49" s="216"/>
      <c r="BCH49" s="216"/>
      <c r="BCI49" s="216"/>
      <c r="BCJ49" s="216"/>
      <c r="BCK49" s="216"/>
      <c r="BCL49" s="216"/>
      <c r="BCM49" s="216"/>
      <c r="BCN49" s="216"/>
      <c r="BCO49" s="216"/>
      <c r="BCP49" s="216"/>
      <c r="BCQ49" s="216"/>
      <c r="BCR49" s="216"/>
      <c r="BCS49" s="216"/>
      <c r="BCT49" s="216"/>
      <c r="BCU49" s="216"/>
      <c r="BCV49" s="216"/>
      <c r="BCW49" s="216"/>
      <c r="BCX49" s="216"/>
      <c r="BCY49" s="216"/>
      <c r="BCZ49" s="216"/>
      <c r="BDA49" s="216"/>
      <c r="BDB49" s="216"/>
      <c r="BDC49" s="216"/>
      <c r="BDD49" s="216"/>
      <c r="BDE49" s="216"/>
      <c r="BDF49" s="216"/>
      <c r="BDG49" s="216"/>
      <c r="BDH49" s="216"/>
      <c r="BDI49" s="216"/>
      <c r="BDJ49" s="216"/>
      <c r="BDK49" s="216"/>
      <c r="BDL49" s="216"/>
      <c r="BDM49" s="216"/>
      <c r="BDN49" s="216"/>
      <c r="BDO49" s="216"/>
      <c r="BDP49" s="216"/>
      <c r="BDQ49" s="216"/>
      <c r="BDR49" s="216"/>
      <c r="BDS49" s="216"/>
      <c r="BDT49" s="216"/>
      <c r="BDU49" s="216"/>
      <c r="BDV49" s="216"/>
      <c r="BDW49" s="216"/>
      <c r="BDX49" s="216"/>
      <c r="BDY49" s="216"/>
      <c r="BDZ49" s="216"/>
      <c r="BEA49" s="216"/>
      <c r="BEB49" s="216"/>
      <c r="BEC49" s="216"/>
      <c r="BED49" s="216"/>
      <c r="BEE49" s="216"/>
      <c r="BEF49" s="216"/>
      <c r="BEG49" s="216"/>
      <c r="BEH49" s="216"/>
      <c r="BEI49" s="216"/>
      <c r="BEJ49" s="216"/>
      <c r="BEK49" s="216"/>
      <c r="BEL49" s="216"/>
      <c r="BEM49" s="216"/>
      <c r="BEN49" s="216"/>
      <c r="BEO49" s="216"/>
      <c r="BEP49" s="216"/>
      <c r="BEQ49" s="216"/>
      <c r="BER49" s="216"/>
      <c r="BES49" s="216"/>
      <c r="BET49" s="216"/>
      <c r="BEU49" s="216"/>
      <c r="BEV49" s="216"/>
      <c r="BEW49" s="216"/>
      <c r="BEX49" s="216"/>
      <c r="BEY49" s="216"/>
      <c r="BEZ49" s="216"/>
      <c r="BFA49" s="216"/>
      <c r="BFB49" s="216"/>
      <c r="BFC49" s="216"/>
      <c r="BFD49" s="216"/>
      <c r="BFE49" s="216"/>
      <c r="BFF49" s="216"/>
      <c r="BFG49" s="216"/>
      <c r="BFH49" s="216"/>
      <c r="BFI49" s="216"/>
      <c r="BFJ49" s="216"/>
      <c r="BFK49" s="216"/>
      <c r="BFL49" s="216"/>
      <c r="BFM49" s="216"/>
      <c r="BFN49" s="216"/>
      <c r="BFO49" s="216"/>
      <c r="BFP49" s="216"/>
      <c r="BFQ49" s="216"/>
      <c r="BFR49" s="216"/>
      <c r="BFS49" s="216"/>
      <c r="BFT49" s="216"/>
      <c r="BFU49" s="216"/>
      <c r="BFV49" s="216"/>
      <c r="BFW49" s="216"/>
      <c r="BFX49" s="216"/>
      <c r="BFY49" s="216"/>
      <c r="BFZ49" s="216"/>
      <c r="BGA49" s="216"/>
      <c r="BGB49" s="216"/>
      <c r="BGC49" s="216"/>
      <c r="BGD49" s="216"/>
      <c r="BGE49" s="216"/>
      <c r="BGF49" s="216"/>
      <c r="BGG49" s="216"/>
      <c r="BGH49" s="216"/>
      <c r="BGI49" s="216"/>
      <c r="BGJ49" s="216"/>
      <c r="BGK49" s="216"/>
      <c r="BGL49" s="216"/>
      <c r="BGM49" s="216"/>
      <c r="BGN49" s="216"/>
      <c r="BGO49" s="216"/>
      <c r="BGP49" s="216"/>
      <c r="BGQ49" s="216"/>
      <c r="BGR49" s="216"/>
      <c r="BGS49" s="216"/>
      <c r="BGT49" s="216"/>
      <c r="BGU49" s="216"/>
      <c r="BGV49" s="216"/>
      <c r="BGW49" s="216"/>
      <c r="BGX49" s="216"/>
      <c r="BGY49" s="216"/>
      <c r="BGZ49" s="216"/>
      <c r="BHA49" s="216"/>
      <c r="BHB49" s="216"/>
      <c r="BHC49" s="216"/>
      <c r="BHD49" s="216"/>
      <c r="BHE49" s="216"/>
      <c r="BHF49" s="216"/>
      <c r="BHG49" s="216"/>
      <c r="BHH49" s="216"/>
      <c r="BHI49" s="216"/>
      <c r="BHJ49" s="216"/>
      <c r="BHK49" s="216"/>
      <c r="BHL49" s="216"/>
      <c r="BHM49" s="216"/>
      <c r="BHN49" s="216"/>
      <c r="BHO49" s="216"/>
      <c r="BHP49" s="216"/>
      <c r="BHQ49" s="216"/>
      <c r="BHR49" s="216"/>
      <c r="BHS49" s="216"/>
      <c r="BHT49" s="216"/>
      <c r="BHU49" s="216"/>
      <c r="BHV49" s="216"/>
      <c r="BHW49" s="216"/>
      <c r="BHX49" s="216"/>
      <c r="BHY49" s="216"/>
      <c r="BHZ49" s="216"/>
      <c r="BIA49" s="216"/>
      <c r="BIB49" s="216"/>
      <c r="BIC49" s="216"/>
      <c r="BID49" s="216"/>
      <c r="BIE49" s="216"/>
      <c r="BIF49" s="216"/>
      <c r="BIG49" s="216"/>
      <c r="BIH49" s="216"/>
      <c r="BII49" s="216"/>
      <c r="BIJ49" s="216"/>
      <c r="BIK49" s="216"/>
      <c r="BIL49" s="216"/>
      <c r="BIM49" s="216"/>
      <c r="BIN49" s="216"/>
      <c r="BIO49" s="216"/>
      <c r="BIP49" s="216"/>
      <c r="BIQ49" s="216"/>
      <c r="BIR49" s="216"/>
      <c r="BIS49" s="216"/>
      <c r="BIT49" s="216"/>
      <c r="BIU49" s="216"/>
      <c r="BIV49" s="216"/>
      <c r="BIW49" s="216"/>
      <c r="BIX49" s="216"/>
      <c r="BIY49" s="216"/>
      <c r="BIZ49" s="216"/>
      <c r="BJA49" s="216"/>
      <c r="BJB49" s="216"/>
      <c r="BJC49" s="216"/>
      <c r="BJD49" s="216"/>
      <c r="BJE49" s="216"/>
      <c r="BJF49" s="216"/>
      <c r="BJG49" s="216"/>
      <c r="BJH49" s="216"/>
      <c r="BJI49" s="216"/>
      <c r="BJJ49" s="216"/>
      <c r="BJK49" s="216"/>
      <c r="BJL49" s="216"/>
      <c r="BJM49" s="216"/>
      <c r="BJN49" s="216"/>
      <c r="BJO49" s="216"/>
      <c r="BJP49" s="216"/>
      <c r="BJQ49" s="216"/>
      <c r="BJR49" s="216"/>
      <c r="BJS49" s="216"/>
      <c r="BJT49" s="216"/>
      <c r="BJU49" s="216"/>
      <c r="BJV49" s="216"/>
      <c r="BJW49" s="216"/>
      <c r="BJX49" s="216"/>
      <c r="BJY49" s="216"/>
      <c r="BJZ49" s="216"/>
      <c r="BKA49" s="216"/>
      <c r="BKB49" s="216"/>
      <c r="BKC49" s="216"/>
      <c r="BKD49" s="216"/>
      <c r="BKE49" s="216"/>
      <c r="BKF49" s="216"/>
      <c r="BKG49" s="216"/>
      <c r="BKH49" s="216"/>
      <c r="BKI49" s="216"/>
      <c r="BKJ49" s="216"/>
      <c r="BKK49" s="216"/>
      <c r="BKL49" s="216"/>
      <c r="BKM49" s="216"/>
      <c r="BKN49" s="216"/>
      <c r="BKO49" s="216"/>
      <c r="BKP49" s="216"/>
      <c r="BKQ49" s="216"/>
      <c r="BKR49" s="216"/>
      <c r="BKS49" s="216"/>
      <c r="BKT49" s="216"/>
      <c r="BKU49" s="216"/>
      <c r="BKV49" s="216"/>
      <c r="BKW49" s="216"/>
      <c r="BKX49" s="216"/>
      <c r="BKY49" s="216"/>
      <c r="BKZ49" s="216"/>
      <c r="BLA49" s="216"/>
      <c r="BLB49" s="216"/>
      <c r="BLC49" s="216"/>
      <c r="BLD49" s="216"/>
      <c r="BLE49" s="216"/>
      <c r="BLF49" s="216"/>
      <c r="BLG49" s="216"/>
      <c r="BLH49" s="216"/>
      <c r="BLI49" s="216"/>
      <c r="BLJ49" s="216"/>
      <c r="BLK49" s="216"/>
      <c r="BLL49" s="216"/>
      <c r="BLM49" s="216"/>
      <c r="BLN49" s="216"/>
      <c r="BLO49" s="216"/>
      <c r="BLP49" s="216"/>
      <c r="BLQ49" s="216"/>
      <c r="BLR49" s="216"/>
      <c r="BLS49" s="216"/>
      <c r="BLT49" s="216"/>
      <c r="BLU49" s="216"/>
      <c r="BLV49" s="216"/>
      <c r="BLW49" s="216"/>
      <c r="BLX49" s="216"/>
      <c r="BLY49" s="216"/>
      <c r="BLZ49" s="216"/>
      <c r="BMA49" s="216"/>
      <c r="BMB49" s="216"/>
      <c r="BMC49" s="216"/>
      <c r="BMD49" s="216"/>
      <c r="BME49" s="216"/>
      <c r="BMF49" s="216"/>
      <c r="BMG49" s="216"/>
      <c r="BMH49" s="216"/>
      <c r="BMI49" s="216"/>
      <c r="BMJ49" s="216"/>
      <c r="BMK49" s="216"/>
      <c r="BML49" s="216"/>
      <c r="BMM49" s="216"/>
      <c r="BMN49" s="216"/>
      <c r="BMO49" s="216"/>
      <c r="BMP49" s="216"/>
      <c r="BMQ49" s="216"/>
      <c r="BMR49" s="216"/>
      <c r="BMS49" s="216"/>
      <c r="BMT49" s="216"/>
      <c r="BMU49" s="216"/>
      <c r="BMV49" s="216"/>
      <c r="BMW49" s="216"/>
      <c r="BMX49" s="216"/>
      <c r="BMY49" s="216"/>
      <c r="BMZ49" s="216"/>
      <c r="BNA49" s="216"/>
      <c r="BNB49" s="216"/>
      <c r="BNC49" s="216"/>
      <c r="BND49" s="216"/>
      <c r="BNE49" s="216"/>
      <c r="BNF49" s="216"/>
      <c r="BNG49" s="216"/>
      <c r="BNH49" s="216"/>
      <c r="BNI49" s="216"/>
      <c r="BNJ49" s="216"/>
      <c r="BNK49" s="216"/>
      <c r="BNL49" s="216"/>
      <c r="BNM49" s="216"/>
      <c r="BNN49" s="216"/>
      <c r="BNO49" s="216"/>
      <c r="BNP49" s="216"/>
      <c r="BNQ49" s="216"/>
      <c r="BNR49" s="216"/>
      <c r="BNS49" s="216"/>
      <c r="BNT49" s="216"/>
      <c r="BNU49" s="216"/>
      <c r="BNV49" s="216"/>
      <c r="BNW49" s="216"/>
      <c r="BNX49" s="216"/>
      <c r="BNY49" s="216"/>
      <c r="BNZ49" s="216"/>
      <c r="BOA49" s="216"/>
      <c r="BOB49" s="216"/>
      <c r="BOC49" s="216"/>
      <c r="BOD49" s="216"/>
      <c r="BOE49" s="216"/>
      <c r="BOF49" s="216"/>
      <c r="BOG49" s="216"/>
      <c r="BOH49" s="216"/>
      <c r="BOI49" s="216"/>
      <c r="BOJ49" s="216"/>
      <c r="BOK49" s="216"/>
      <c r="BOL49" s="216"/>
      <c r="BOM49" s="216"/>
      <c r="BON49" s="216"/>
      <c r="BOO49" s="216"/>
      <c r="BOP49" s="216"/>
      <c r="BOQ49" s="216"/>
      <c r="BOR49" s="216"/>
      <c r="BOS49" s="216"/>
      <c r="BOT49" s="216"/>
      <c r="BOU49" s="216"/>
      <c r="BOV49" s="216"/>
      <c r="BOW49" s="216"/>
      <c r="BOX49" s="216"/>
      <c r="BOY49" s="216"/>
      <c r="BOZ49" s="216"/>
      <c r="BPA49" s="216"/>
      <c r="BPB49" s="216"/>
      <c r="BPC49" s="216"/>
      <c r="BPD49" s="216"/>
      <c r="BPE49" s="216"/>
      <c r="BPF49" s="216"/>
      <c r="BPG49" s="216"/>
      <c r="BPH49" s="216"/>
      <c r="BPI49" s="216"/>
      <c r="BPJ49" s="216"/>
      <c r="BPK49" s="216"/>
      <c r="BPL49" s="216"/>
      <c r="BPM49" s="216"/>
      <c r="BPN49" s="216"/>
      <c r="BPO49" s="216"/>
      <c r="BPP49" s="216"/>
      <c r="BPQ49" s="216"/>
      <c r="BPR49" s="216"/>
      <c r="BPS49" s="216"/>
      <c r="BPT49" s="216"/>
      <c r="BPU49" s="216"/>
      <c r="BPV49" s="216"/>
      <c r="BPW49" s="216"/>
      <c r="BPX49" s="216"/>
      <c r="BPY49" s="216"/>
      <c r="BPZ49" s="216"/>
      <c r="BQA49" s="216"/>
      <c r="BQB49" s="216"/>
      <c r="BQC49" s="216"/>
      <c r="BQD49" s="216"/>
      <c r="BQE49" s="216"/>
      <c r="BQF49" s="216"/>
      <c r="BQG49" s="216"/>
      <c r="BQH49" s="216"/>
      <c r="BQI49" s="216"/>
      <c r="BQJ49" s="216"/>
      <c r="BQK49" s="216"/>
      <c r="BQL49" s="216"/>
      <c r="BQM49" s="216"/>
      <c r="BQN49" s="216"/>
      <c r="BQO49" s="216"/>
      <c r="BQP49" s="216"/>
      <c r="BQQ49" s="216"/>
      <c r="BQR49" s="216"/>
      <c r="BQS49" s="216"/>
      <c r="BQT49" s="216"/>
      <c r="BQU49" s="216"/>
      <c r="BQV49" s="216"/>
      <c r="BQW49" s="216"/>
      <c r="BQX49" s="216"/>
      <c r="BQY49" s="216"/>
      <c r="BQZ49" s="216"/>
      <c r="BRA49" s="216"/>
      <c r="BRB49" s="216"/>
      <c r="BRC49" s="216"/>
      <c r="BRD49" s="216"/>
      <c r="BRE49" s="216"/>
      <c r="BRF49" s="216"/>
      <c r="BRG49" s="216"/>
      <c r="BRH49" s="216"/>
      <c r="BRI49" s="216"/>
      <c r="BRJ49" s="216"/>
      <c r="BRK49" s="216"/>
      <c r="BRL49" s="216"/>
      <c r="BRM49" s="216"/>
      <c r="BRN49" s="216"/>
      <c r="BRO49" s="216"/>
      <c r="BRP49" s="216"/>
      <c r="BRQ49" s="216"/>
      <c r="BRR49" s="216"/>
      <c r="BRS49" s="216"/>
      <c r="BRT49" s="216"/>
      <c r="BRU49" s="216"/>
      <c r="BRV49" s="216"/>
      <c r="BRW49" s="216"/>
      <c r="BRX49" s="216"/>
      <c r="BRY49" s="216"/>
      <c r="BRZ49" s="216"/>
      <c r="BSA49" s="216"/>
      <c r="BSB49" s="216"/>
      <c r="BSC49" s="216"/>
      <c r="BSD49" s="216"/>
      <c r="BSE49" s="216"/>
      <c r="BSF49" s="216"/>
      <c r="BSG49" s="216"/>
      <c r="BSH49" s="216"/>
      <c r="BSI49" s="216"/>
      <c r="BSJ49" s="216"/>
      <c r="BSK49" s="216"/>
      <c r="BSL49" s="216"/>
      <c r="BSM49" s="216"/>
      <c r="BSN49" s="216"/>
      <c r="BSO49" s="216"/>
      <c r="BSP49" s="216"/>
      <c r="BSQ49" s="216"/>
      <c r="BSR49" s="216"/>
      <c r="BSS49" s="216"/>
      <c r="BST49" s="216"/>
      <c r="BSU49" s="216"/>
      <c r="BSV49" s="216"/>
      <c r="BSW49" s="216"/>
      <c r="BSX49" s="216"/>
      <c r="BSY49" s="216"/>
      <c r="BSZ49" s="216"/>
      <c r="BTA49" s="216"/>
      <c r="BTB49" s="216"/>
      <c r="BTC49" s="216"/>
      <c r="BTD49" s="216"/>
      <c r="BTE49" s="216"/>
      <c r="BTF49" s="216"/>
      <c r="BTG49" s="216"/>
      <c r="BTH49" s="216"/>
      <c r="BTI49" s="216"/>
      <c r="BTJ49" s="216"/>
      <c r="BTK49" s="216"/>
      <c r="BTL49" s="216"/>
      <c r="BTM49" s="216"/>
      <c r="BTN49" s="216"/>
      <c r="BTO49" s="216"/>
      <c r="BTP49" s="216"/>
      <c r="BTQ49" s="216"/>
      <c r="BTR49" s="216"/>
      <c r="BTS49" s="216"/>
      <c r="BTT49" s="216"/>
      <c r="BTU49" s="216"/>
      <c r="BTV49" s="216"/>
      <c r="BTW49" s="216"/>
      <c r="BTX49" s="216"/>
      <c r="BTY49" s="216"/>
      <c r="BTZ49" s="216"/>
      <c r="BUA49" s="216"/>
      <c r="BUB49" s="216"/>
      <c r="BUC49" s="216"/>
      <c r="BUD49" s="216"/>
      <c r="BUE49" s="216"/>
      <c r="BUF49" s="216"/>
      <c r="BUG49" s="216"/>
      <c r="BUH49" s="216"/>
      <c r="BUI49" s="216"/>
      <c r="BUJ49" s="216"/>
      <c r="BUK49" s="216"/>
      <c r="BUL49" s="216"/>
      <c r="BUM49" s="216"/>
      <c r="BUN49" s="216"/>
      <c r="BUO49" s="216"/>
      <c r="BUP49" s="216"/>
      <c r="BUQ49" s="216"/>
      <c r="BUR49" s="216"/>
      <c r="BUS49" s="216"/>
      <c r="BUT49" s="216"/>
      <c r="BUU49" s="216"/>
      <c r="BUV49" s="216"/>
      <c r="BUW49" s="216"/>
      <c r="BUX49" s="216"/>
      <c r="BUY49" s="216"/>
      <c r="BUZ49" s="216"/>
      <c r="BVA49" s="216"/>
      <c r="BVB49" s="216"/>
      <c r="BVC49" s="216"/>
      <c r="BVD49" s="216"/>
      <c r="BVE49" s="216"/>
      <c r="BVF49" s="216"/>
      <c r="BVG49" s="216"/>
      <c r="BVH49" s="216"/>
      <c r="BVI49" s="216"/>
      <c r="BVJ49" s="216"/>
      <c r="BVK49" s="216"/>
      <c r="BVL49" s="216"/>
      <c r="BVM49" s="216"/>
      <c r="BVN49" s="216"/>
      <c r="BVO49" s="216"/>
      <c r="BVP49" s="216"/>
      <c r="BVQ49" s="216"/>
      <c r="BVR49" s="216"/>
      <c r="BVS49" s="216"/>
      <c r="BVT49" s="216"/>
      <c r="BVU49" s="216"/>
      <c r="BVV49" s="216"/>
      <c r="BVW49" s="216"/>
      <c r="BVX49" s="216"/>
      <c r="BVY49" s="216"/>
      <c r="BVZ49" s="216"/>
      <c r="BWA49" s="216"/>
      <c r="BWB49" s="216"/>
      <c r="BWC49" s="216"/>
      <c r="BWD49" s="216"/>
      <c r="BWE49" s="216"/>
      <c r="BWF49" s="216"/>
      <c r="BWG49" s="216"/>
      <c r="BWH49" s="216"/>
      <c r="BWI49" s="216"/>
      <c r="BWJ49" s="216"/>
      <c r="BWK49" s="216"/>
      <c r="BWL49" s="216"/>
      <c r="BWM49" s="216"/>
      <c r="BWN49" s="216"/>
      <c r="BWO49" s="216"/>
      <c r="BWP49" s="216"/>
      <c r="BWQ49" s="216"/>
      <c r="BWR49" s="216"/>
      <c r="BWS49" s="216"/>
      <c r="BWT49" s="216"/>
      <c r="BWU49" s="216"/>
      <c r="BWV49" s="216"/>
      <c r="BWW49" s="216"/>
      <c r="BWX49" s="216"/>
      <c r="BWY49" s="216"/>
      <c r="BWZ49" s="216"/>
      <c r="BXA49" s="216"/>
      <c r="BXB49" s="216"/>
      <c r="BXC49" s="216"/>
      <c r="BXD49" s="216"/>
      <c r="BXE49" s="216"/>
      <c r="BXF49" s="216"/>
      <c r="BXG49" s="216"/>
      <c r="BXH49" s="216"/>
      <c r="BXI49" s="216"/>
      <c r="BXJ49" s="216"/>
      <c r="BXK49" s="216"/>
      <c r="BXL49" s="216"/>
      <c r="BXM49" s="216"/>
      <c r="BXN49" s="216"/>
      <c r="BXO49" s="216"/>
      <c r="BXP49" s="216"/>
      <c r="BXQ49" s="216"/>
      <c r="BXR49" s="216"/>
      <c r="BXS49" s="216"/>
      <c r="BXT49" s="216"/>
      <c r="BXU49" s="216"/>
      <c r="BXV49" s="216"/>
      <c r="BXW49" s="216"/>
      <c r="BXX49" s="216"/>
      <c r="BXY49" s="216"/>
      <c r="BXZ49" s="216"/>
      <c r="BYA49" s="216"/>
      <c r="BYB49" s="216"/>
      <c r="BYC49" s="216"/>
      <c r="BYD49" s="216"/>
      <c r="BYE49" s="216"/>
      <c r="BYF49" s="216"/>
      <c r="BYG49" s="216"/>
      <c r="BYH49" s="216"/>
      <c r="BYI49" s="216"/>
      <c r="BYJ49" s="216"/>
      <c r="BYK49" s="216"/>
      <c r="BYL49" s="216"/>
      <c r="BYM49" s="216"/>
      <c r="BYN49" s="216"/>
      <c r="BYO49" s="216"/>
      <c r="BYP49" s="216"/>
      <c r="BYQ49" s="216"/>
      <c r="BYR49" s="216"/>
      <c r="BYS49" s="216"/>
      <c r="BYT49" s="216"/>
      <c r="BYU49" s="216"/>
      <c r="BYV49" s="216"/>
      <c r="BYW49" s="216"/>
      <c r="BYX49" s="216"/>
      <c r="BYY49" s="216"/>
      <c r="BYZ49" s="216"/>
      <c r="BZA49" s="216"/>
      <c r="BZB49" s="216"/>
      <c r="BZC49" s="216"/>
      <c r="BZD49" s="216"/>
      <c r="BZE49" s="216"/>
      <c r="BZF49" s="216"/>
      <c r="BZG49" s="216"/>
      <c r="BZH49" s="216"/>
      <c r="BZI49" s="216"/>
      <c r="BZJ49" s="216"/>
      <c r="BZK49" s="216"/>
      <c r="BZL49" s="216"/>
      <c r="BZM49" s="216"/>
      <c r="BZN49" s="216"/>
      <c r="BZO49" s="216"/>
      <c r="BZP49" s="216"/>
      <c r="BZQ49" s="216"/>
      <c r="BZR49" s="216"/>
      <c r="BZS49" s="216"/>
      <c r="BZT49" s="216"/>
      <c r="BZU49" s="216"/>
      <c r="BZV49" s="216"/>
      <c r="BZW49" s="216"/>
      <c r="BZX49" s="216"/>
      <c r="BZY49" s="216"/>
      <c r="BZZ49" s="216"/>
      <c r="CAA49" s="216"/>
      <c r="CAB49" s="216"/>
      <c r="CAC49" s="216"/>
      <c r="CAD49" s="216"/>
      <c r="CAE49" s="216"/>
      <c r="CAF49" s="216"/>
      <c r="CAG49" s="216"/>
      <c r="CAH49" s="216"/>
      <c r="CAI49" s="216"/>
      <c r="CAJ49" s="216"/>
      <c r="CAK49" s="216"/>
      <c r="CAL49" s="216"/>
      <c r="CAM49" s="216"/>
      <c r="CAN49" s="216"/>
      <c r="CAO49" s="216"/>
      <c r="CAP49" s="216"/>
      <c r="CAQ49" s="216"/>
      <c r="CAR49" s="216"/>
      <c r="CAS49" s="216"/>
      <c r="CAT49" s="216"/>
      <c r="CAU49" s="216"/>
      <c r="CAV49" s="216"/>
      <c r="CAW49" s="216"/>
      <c r="CAX49" s="216"/>
      <c r="CAY49" s="216"/>
      <c r="CAZ49" s="216"/>
      <c r="CBA49" s="216"/>
      <c r="CBB49" s="216"/>
      <c r="CBC49" s="216"/>
      <c r="CBD49" s="216"/>
      <c r="CBE49" s="216"/>
      <c r="CBF49" s="216"/>
      <c r="CBG49" s="216"/>
      <c r="CBH49" s="216"/>
      <c r="CBI49" s="216"/>
      <c r="CBJ49" s="216"/>
      <c r="CBK49" s="216"/>
      <c r="CBL49" s="216"/>
      <c r="CBM49" s="216"/>
      <c r="CBN49" s="216"/>
      <c r="CBO49" s="216"/>
      <c r="CBP49" s="216"/>
      <c r="CBQ49" s="216"/>
      <c r="CBR49" s="216"/>
      <c r="CBS49" s="216"/>
      <c r="CBT49" s="216"/>
      <c r="CBU49" s="216"/>
      <c r="CBV49" s="216"/>
      <c r="CBW49" s="216"/>
      <c r="CBX49" s="216"/>
      <c r="CBY49" s="216"/>
      <c r="CBZ49" s="216"/>
      <c r="CCA49" s="216"/>
      <c r="CCB49" s="216"/>
      <c r="CCC49" s="216"/>
      <c r="CCD49" s="216"/>
      <c r="CCE49" s="216"/>
      <c r="CCF49" s="216"/>
      <c r="CCG49" s="216"/>
      <c r="CCH49" s="216"/>
      <c r="CCI49" s="216"/>
      <c r="CCJ49" s="216"/>
      <c r="CCK49" s="216"/>
      <c r="CCL49" s="216"/>
      <c r="CCM49" s="216"/>
      <c r="CCN49" s="216"/>
      <c r="CCO49" s="216"/>
      <c r="CCP49" s="216"/>
      <c r="CCQ49" s="216"/>
      <c r="CCR49" s="216"/>
      <c r="CCS49" s="216"/>
      <c r="CCT49" s="216"/>
      <c r="CCU49" s="216"/>
      <c r="CCV49" s="216"/>
      <c r="CCW49" s="216"/>
      <c r="CCX49" s="216"/>
      <c r="CCY49" s="216"/>
      <c r="CCZ49" s="216"/>
      <c r="CDA49" s="216"/>
      <c r="CDB49" s="216"/>
      <c r="CDC49" s="216"/>
      <c r="CDD49" s="216"/>
      <c r="CDE49" s="216"/>
      <c r="CDF49" s="216"/>
      <c r="CDG49" s="216"/>
      <c r="CDH49" s="216"/>
      <c r="CDI49" s="216"/>
      <c r="CDJ49" s="216"/>
      <c r="CDK49" s="216"/>
      <c r="CDL49" s="216"/>
      <c r="CDM49" s="216"/>
      <c r="CDN49" s="216"/>
      <c r="CDO49" s="216"/>
      <c r="CDP49" s="216"/>
      <c r="CDQ49" s="216"/>
      <c r="CDR49" s="216"/>
      <c r="CDS49" s="216"/>
      <c r="CDT49" s="216"/>
      <c r="CDU49" s="216"/>
      <c r="CDV49" s="216"/>
      <c r="CDW49" s="216"/>
      <c r="CDX49" s="216"/>
      <c r="CDY49" s="216"/>
      <c r="CDZ49" s="216"/>
      <c r="CEA49" s="216"/>
      <c r="CEB49" s="216"/>
      <c r="CEC49" s="216"/>
      <c r="CED49" s="216"/>
      <c r="CEE49" s="216"/>
      <c r="CEF49" s="216"/>
      <c r="CEG49" s="216"/>
      <c r="CEH49" s="216"/>
      <c r="CEI49" s="216"/>
      <c r="CEJ49" s="216"/>
      <c r="CEK49" s="216"/>
      <c r="CEL49" s="216"/>
      <c r="CEM49" s="216"/>
      <c r="CEN49" s="216"/>
      <c r="CEO49" s="216"/>
      <c r="CEP49" s="216"/>
      <c r="CEQ49" s="216"/>
      <c r="CER49" s="216"/>
      <c r="CES49" s="216"/>
      <c r="CET49" s="216"/>
      <c r="CEU49" s="216"/>
      <c r="CEV49" s="216"/>
      <c r="CEW49" s="216"/>
      <c r="CEX49" s="216"/>
      <c r="CEY49" s="216"/>
      <c r="CEZ49" s="216"/>
      <c r="CFA49" s="216"/>
      <c r="CFB49" s="216"/>
      <c r="CFC49" s="216"/>
      <c r="CFD49" s="216"/>
      <c r="CFE49" s="216"/>
      <c r="CFF49" s="216"/>
      <c r="CFG49" s="216"/>
      <c r="CFH49" s="216"/>
      <c r="CFI49" s="216"/>
      <c r="CFJ49" s="216"/>
      <c r="CFK49" s="216"/>
      <c r="CFL49" s="216"/>
      <c r="CFM49" s="216"/>
      <c r="CFN49" s="216"/>
      <c r="CFO49" s="216"/>
      <c r="CFP49" s="216"/>
      <c r="CFQ49" s="216"/>
      <c r="CFR49" s="216"/>
      <c r="CFS49" s="216"/>
      <c r="CFT49" s="216"/>
      <c r="CFU49" s="216"/>
      <c r="CFV49" s="216"/>
      <c r="CFW49" s="216"/>
      <c r="CFX49" s="216"/>
      <c r="CFY49" s="216"/>
      <c r="CFZ49" s="216"/>
      <c r="CGA49" s="216"/>
      <c r="CGB49" s="216"/>
      <c r="CGC49" s="216"/>
      <c r="CGD49" s="216"/>
      <c r="CGE49" s="216"/>
      <c r="CGF49" s="216"/>
      <c r="CGG49" s="216"/>
      <c r="CGH49" s="216"/>
      <c r="CGI49" s="216"/>
      <c r="CGJ49" s="216"/>
      <c r="CGK49" s="216"/>
      <c r="CGL49" s="216"/>
      <c r="CGM49" s="216"/>
      <c r="CGN49" s="216"/>
      <c r="CGO49" s="216"/>
      <c r="CGP49" s="216"/>
      <c r="CGQ49" s="216"/>
      <c r="CGR49" s="216"/>
      <c r="CGS49" s="216"/>
      <c r="CGT49" s="216"/>
      <c r="CGU49" s="216"/>
      <c r="CGV49" s="216"/>
      <c r="CGW49" s="216"/>
      <c r="CGX49" s="216"/>
      <c r="CGY49" s="216"/>
      <c r="CGZ49" s="216"/>
      <c r="CHA49" s="216"/>
      <c r="CHB49" s="216"/>
      <c r="CHC49" s="216"/>
      <c r="CHD49" s="216"/>
      <c r="CHE49" s="216"/>
      <c r="CHF49" s="216"/>
      <c r="CHG49" s="216"/>
      <c r="CHH49" s="216"/>
      <c r="CHI49" s="216"/>
      <c r="CHJ49" s="216"/>
      <c r="CHK49" s="216"/>
      <c r="CHL49" s="216"/>
      <c r="CHM49" s="216"/>
      <c r="CHN49" s="216"/>
      <c r="CHO49" s="216"/>
      <c r="CHP49" s="216"/>
      <c r="CHQ49" s="216"/>
      <c r="CHR49" s="216"/>
      <c r="CHS49" s="216"/>
      <c r="CHT49" s="216"/>
      <c r="CHU49" s="216"/>
      <c r="CHV49" s="216"/>
      <c r="CHW49" s="216"/>
      <c r="CHX49" s="216"/>
      <c r="CHY49" s="216"/>
      <c r="CHZ49" s="216"/>
      <c r="CIA49" s="216"/>
      <c r="CIB49" s="216"/>
      <c r="CIC49" s="216"/>
      <c r="CID49" s="216"/>
      <c r="CIE49" s="216"/>
      <c r="CIF49" s="216"/>
      <c r="CIG49" s="216"/>
      <c r="CIH49" s="216"/>
      <c r="CII49" s="216"/>
      <c r="CIJ49" s="216"/>
      <c r="CIK49" s="216"/>
      <c r="CIL49" s="216"/>
      <c r="CIM49" s="216"/>
      <c r="CIN49" s="216"/>
      <c r="CIO49" s="216"/>
      <c r="CIP49" s="216"/>
      <c r="CIQ49" s="216"/>
      <c r="CIR49" s="216"/>
      <c r="CIS49" s="216"/>
      <c r="CIT49" s="216"/>
      <c r="CIU49" s="216"/>
      <c r="CIV49" s="216"/>
      <c r="CIW49" s="216"/>
      <c r="CIX49" s="216"/>
      <c r="CIY49" s="216"/>
      <c r="CIZ49" s="216"/>
      <c r="CJA49" s="216"/>
      <c r="CJB49" s="216"/>
      <c r="CJC49" s="216"/>
      <c r="CJD49" s="216"/>
      <c r="CJE49" s="216"/>
      <c r="CJF49" s="216"/>
      <c r="CJG49" s="216"/>
      <c r="CJH49" s="216"/>
      <c r="CJI49" s="216"/>
      <c r="CJJ49" s="216"/>
      <c r="CJK49" s="216"/>
      <c r="CJL49" s="216"/>
      <c r="CJM49" s="216"/>
      <c r="CJN49" s="216"/>
      <c r="CJO49" s="216"/>
      <c r="CJP49" s="216"/>
      <c r="CJQ49" s="216"/>
      <c r="CJR49" s="216"/>
      <c r="CJS49" s="216"/>
      <c r="CJT49" s="216"/>
      <c r="CJU49" s="216"/>
      <c r="CJV49" s="216"/>
      <c r="CJW49" s="216"/>
      <c r="CJX49" s="216"/>
      <c r="CJY49" s="216"/>
      <c r="CJZ49" s="216"/>
      <c r="CKA49" s="216"/>
      <c r="CKB49" s="216"/>
      <c r="CKC49" s="216"/>
      <c r="CKD49" s="216"/>
      <c r="CKE49" s="216"/>
      <c r="CKF49" s="216"/>
      <c r="CKG49" s="216"/>
      <c r="CKH49" s="216"/>
      <c r="CKI49" s="216"/>
      <c r="CKJ49" s="216"/>
      <c r="CKK49" s="216"/>
      <c r="CKL49" s="216"/>
      <c r="CKM49" s="216"/>
      <c r="CKN49" s="216"/>
      <c r="CKO49" s="216"/>
      <c r="CKP49" s="216"/>
      <c r="CKQ49" s="216"/>
      <c r="CKR49" s="216"/>
      <c r="CKS49" s="216"/>
      <c r="CKT49" s="216"/>
      <c r="CKU49" s="216"/>
      <c r="CKV49" s="216"/>
      <c r="CKW49" s="216"/>
      <c r="CKX49" s="216"/>
      <c r="CKY49" s="216"/>
      <c r="CKZ49" s="216"/>
      <c r="CLA49" s="216"/>
      <c r="CLB49" s="216"/>
      <c r="CLC49" s="216"/>
      <c r="CLD49" s="216"/>
      <c r="CLE49" s="216"/>
      <c r="CLF49" s="216"/>
      <c r="CLG49" s="216"/>
      <c r="CLH49" s="216"/>
      <c r="CLI49" s="216"/>
      <c r="CLJ49" s="216"/>
      <c r="CLK49" s="216"/>
      <c r="CLL49" s="216"/>
      <c r="CLM49" s="216"/>
      <c r="CLN49" s="216"/>
      <c r="CLO49" s="216"/>
      <c r="CLP49" s="216"/>
      <c r="CLQ49" s="216"/>
      <c r="CLR49" s="216"/>
      <c r="CLS49" s="216"/>
      <c r="CLT49" s="216"/>
      <c r="CLU49" s="216"/>
      <c r="CLV49" s="216"/>
      <c r="CLW49" s="216"/>
      <c r="CLX49" s="216"/>
      <c r="CLY49" s="216"/>
      <c r="CLZ49" s="216"/>
      <c r="CMA49" s="216"/>
      <c r="CMB49" s="216"/>
      <c r="CMC49" s="216"/>
      <c r="CMD49" s="216"/>
      <c r="CME49" s="216"/>
      <c r="CMF49" s="216"/>
      <c r="CMG49" s="216"/>
      <c r="CMH49" s="216"/>
      <c r="CMI49" s="216"/>
      <c r="CMJ49" s="216"/>
      <c r="CMK49" s="216"/>
      <c r="CML49" s="216"/>
      <c r="CMM49" s="216"/>
      <c r="CMN49" s="216"/>
      <c r="CMO49" s="216"/>
      <c r="CMP49" s="216"/>
      <c r="CMQ49" s="216"/>
      <c r="CMR49" s="216"/>
      <c r="CMS49" s="216"/>
      <c r="CMT49" s="216"/>
      <c r="CMU49" s="216"/>
      <c r="CMV49" s="216"/>
      <c r="CMW49" s="216"/>
      <c r="CMX49" s="216"/>
      <c r="CMY49" s="216"/>
      <c r="CMZ49" s="216"/>
      <c r="CNA49" s="216"/>
      <c r="CNB49" s="216"/>
      <c r="CNC49" s="216"/>
      <c r="CND49" s="216"/>
      <c r="CNE49" s="216"/>
      <c r="CNF49" s="216"/>
      <c r="CNG49" s="216"/>
      <c r="CNH49" s="216"/>
      <c r="CNI49" s="216"/>
      <c r="CNJ49" s="216"/>
      <c r="CNK49" s="216"/>
      <c r="CNL49" s="216"/>
      <c r="CNM49" s="216"/>
      <c r="CNN49" s="216"/>
      <c r="CNO49" s="216"/>
      <c r="CNP49" s="216"/>
      <c r="CNQ49" s="216"/>
      <c r="CNR49" s="216"/>
      <c r="CNS49" s="216"/>
      <c r="CNT49" s="216"/>
      <c r="CNU49" s="216"/>
      <c r="CNV49" s="216"/>
      <c r="CNW49" s="216"/>
      <c r="CNX49" s="216"/>
      <c r="CNY49" s="216"/>
      <c r="CNZ49" s="216"/>
      <c r="COA49" s="216"/>
      <c r="COB49" s="216"/>
      <c r="COC49" s="216"/>
      <c r="COD49" s="216"/>
      <c r="COE49" s="216"/>
      <c r="COF49" s="216"/>
      <c r="COG49" s="216"/>
      <c r="COH49" s="216"/>
      <c r="COI49" s="216"/>
      <c r="COJ49" s="216"/>
      <c r="COK49" s="216"/>
      <c r="COL49" s="216"/>
      <c r="COM49" s="216"/>
      <c r="CON49" s="216"/>
      <c r="COO49" s="216"/>
      <c r="COP49" s="216"/>
      <c r="COQ49" s="216"/>
      <c r="COR49" s="216"/>
      <c r="COS49" s="216"/>
      <c r="COT49" s="216"/>
      <c r="COU49" s="216"/>
      <c r="COV49" s="216"/>
      <c r="COW49" s="216"/>
      <c r="COX49" s="216"/>
      <c r="COY49" s="216"/>
      <c r="COZ49" s="216"/>
      <c r="CPA49" s="216"/>
      <c r="CPB49" s="216"/>
      <c r="CPC49" s="216"/>
      <c r="CPD49" s="216"/>
      <c r="CPE49" s="216"/>
      <c r="CPF49" s="216"/>
      <c r="CPG49" s="216"/>
      <c r="CPH49" s="216"/>
      <c r="CPI49" s="216"/>
      <c r="CPJ49" s="216"/>
      <c r="CPK49" s="216"/>
      <c r="CPL49" s="216"/>
      <c r="CPM49" s="216"/>
      <c r="CPN49" s="216"/>
      <c r="CPO49" s="216"/>
      <c r="CPP49" s="216"/>
      <c r="CPQ49" s="216"/>
      <c r="CPR49" s="216"/>
      <c r="CPS49" s="216"/>
      <c r="CPT49" s="216"/>
      <c r="CPU49" s="216"/>
      <c r="CPV49" s="216"/>
      <c r="CPW49" s="216"/>
      <c r="CPX49" s="216"/>
      <c r="CPY49" s="216"/>
      <c r="CPZ49" s="216"/>
      <c r="CQA49" s="216"/>
      <c r="CQB49" s="216"/>
      <c r="CQC49" s="216"/>
      <c r="CQD49" s="216"/>
      <c r="CQE49" s="216"/>
      <c r="CQF49" s="216"/>
      <c r="CQG49" s="216"/>
      <c r="CQH49" s="216"/>
      <c r="CQI49" s="216"/>
      <c r="CQJ49" s="216"/>
      <c r="CQK49" s="216"/>
      <c r="CQL49" s="216"/>
      <c r="CQM49" s="216"/>
      <c r="CQN49" s="216"/>
      <c r="CQO49" s="216"/>
      <c r="CQP49" s="216"/>
      <c r="CQQ49" s="216"/>
      <c r="CQR49" s="216"/>
      <c r="CQS49" s="216"/>
      <c r="CQT49" s="216"/>
      <c r="CQU49" s="216"/>
      <c r="CQV49" s="216"/>
      <c r="CQW49" s="216"/>
      <c r="CQX49" s="216"/>
      <c r="CQY49" s="216"/>
      <c r="CQZ49" s="216"/>
      <c r="CRA49" s="216"/>
      <c r="CRB49" s="216"/>
      <c r="CRC49" s="216"/>
      <c r="CRD49" s="216"/>
      <c r="CRE49" s="216"/>
      <c r="CRF49" s="216"/>
      <c r="CRG49" s="216"/>
      <c r="CRH49" s="216"/>
      <c r="CRI49" s="216"/>
      <c r="CRJ49" s="216"/>
      <c r="CRK49" s="216"/>
      <c r="CRL49" s="216"/>
      <c r="CRM49" s="216"/>
      <c r="CRN49" s="216"/>
      <c r="CRO49" s="216"/>
      <c r="CRP49" s="216"/>
      <c r="CRQ49" s="216"/>
      <c r="CRR49" s="216"/>
      <c r="CRS49" s="216"/>
      <c r="CRT49" s="216"/>
      <c r="CRU49" s="216"/>
      <c r="CRV49" s="216"/>
      <c r="CRW49" s="216"/>
      <c r="CRX49" s="216"/>
      <c r="CRY49" s="216"/>
      <c r="CRZ49" s="216"/>
      <c r="CSA49" s="216"/>
      <c r="CSB49" s="216"/>
      <c r="CSC49" s="216"/>
      <c r="CSD49" s="216"/>
      <c r="CSE49" s="216"/>
      <c r="CSF49" s="216"/>
      <c r="CSG49" s="216"/>
      <c r="CSH49" s="216"/>
      <c r="CSI49" s="216"/>
      <c r="CSJ49" s="216"/>
      <c r="CSK49" s="216"/>
      <c r="CSL49" s="216"/>
      <c r="CSM49" s="216"/>
      <c r="CSN49" s="216"/>
      <c r="CSO49" s="216"/>
      <c r="CSP49" s="216"/>
      <c r="CSQ49" s="216"/>
      <c r="CSR49" s="216"/>
      <c r="CSS49" s="216"/>
      <c r="CST49" s="216"/>
      <c r="CSU49" s="216"/>
      <c r="CSV49" s="216"/>
      <c r="CSW49" s="216"/>
      <c r="CSX49" s="216"/>
      <c r="CSY49" s="216"/>
      <c r="CSZ49" s="216"/>
      <c r="CTA49" s="216"/>
      <c r="CTB49" s="216"/>
      <c r="CTC49" s="216"/>
      <c r="CTD49" s="216"/>
      <c r="CTE49" s="216"/>
      <c r="CTF49" s="216"/>
      <c r="CTG49" s="216"/>
      <c r="CTH49" s="216"/>
      <c r="CTI49" s="216"/>
      <c r="CTJ49" s="216"/>
      <c r="CTK49" s="216"/>
      <c r="CTL49" s="216"/>
      <c r="CTM49" s="216"/>
      <c r="CTN49" s="216"/>
      <c r="CTO49" s="216"/>
      <c r="CTP49" s="216"/>
      <c r="CTQ49" s="216"/>
      <c r="CTR49" s="216"/>
      <c r="CTS49" s="216"/>
      <c r="CTT49" s="216"/>
      <c r="CTU49" s="216"/>
      <c r="CTV49" s="216"/>
      <c r="CTW49" s="216"/>
      <c r="CTX49" s="216"/>
      <c r="CTY49" s="216"/>
      <c r="CTZ49" s="216"/>
      <c r="CUA49" s="216"/>
      <c r="CUB49" s="216"/>
      <c r="CUC49" s="216"/>
      <c r="CUD49" s="216"/>
      <c r="CUE49" s="216"/>
      <c r="CUF49" s="216"/>
      <c r="CUG49" s="216"/>
      <c r="CUH49" s="216"/>
      <c r="CUI49" s="216"/>
      <c r="CUJ49" s="216"/>
      <c r="CUK49" s="216"/>
      <c r="CUL49" s="216"/>
      <c r="CUM49" s="216"/>
      <c r="CUN49" s="216"/>
      <c r="CUO49" s="216"/>
      <c r="CUP49" s="216"/>
      <c r="CUQ49" s="216"/>
      <c r="CUR49" s="216"/>
      <c r="CUS49" s="216"/>
      <c r="CUT49" s="216"/>
      <c r="CUU49" s="216"/>
      <c r="CUV49" s="216"/>
      <c r="CUW49" s="216"/>
      <c r="CUX49" s="216"/>
      <c r="CUY49" s="216"/>
      <c r="CUZ49" s="216"/>
      <c r="CVA49" s="216"/>
      <c r="CVB49" s="216"/>
      <c r="CVC49" s="216"/>
      <c r="CVD49" s="216"/>
      <c r="CVE49" s="216"/>
      <c r="CVF49" s="216"/>
      <c r="CVG49" s="216"/>
      <c r="CVH49" s="216"/>
      <c r="CVI49" s="216"/>
      <c r="CVJ49" s="216"/>
      <c r="CVK49" s="216"/>
      <c r="CVL49" s="216"/>
      <c r="CVM49" s="216"/>
      <c r="CVN49" s="216"/>
      <c r="CVO49" s="216"/>
      <c r="CVP49" s="216"/>
      <c r="CVQ49" s="216"/>
      <c r="CVR49" s="216"/>
      <c r="CVS49" s="216"/>
      <c r="CVT49" s="216"/>
      <c r="CVU49" s="216"/>
      <c r="CVV49" s="216"/>
      <c r="CVW49" s="216"/>
      <c r="CVX49" s="216"/>
      <c r="CVY49" s="216"/>
      <c r="CVZ49" s="216"/>
      <c r="CWA49" s="216"/>
      <c r="CWB49" s="216"/>
      <c r="CWC49" s="216"/>
      <c r="CWD49" s="216"/>
      <c r="CWE49" s="216"/>
      <c r="CWF49" s="216"/>
      <c r="CWG49" s="216"/>
      <c r="CWH49" s="216"/>
      <c r="CWI49" s="216"/>
      <c r="CWJ49" s="216"/>
      <c r="CWK49" s="216"/>
      <c r="CWL49" s="216"/>
      <c r="CWM49" s="216"/>
      <c r="CWN49" s="216"/>
      <c r="CWO49" s="216"/>
      <c r="CWP49" s="216"/>
      <c r="CWQ49" s="216"/>
      <c r="CWR49" s="216"/>
      <c r="CWS49" s="216"/>
      <c r="CWT49" s="216"/>
      <c r="CWU49" s="216"/>
      <c r="CWV49" s="216"/>
      <c r="CWW49" s="216"/>
      <c r="CWX49" s="216"/>
      <c r="CWY49" s="216"/>
      <c r="CWZ49" s="216"/>
      <c r="CXA49" s="216"/>
      <c r="CXB49" s="216"/>
      <c r="CXC49" s="216"/>
      <c r="CXD49" s="216"/>
      <c r="CXE49" s="216"/>
      <c r="CXF49" s="216"/>
      <c r="CXG49" s="216"/>
      <c r="CXH49" s="216"/>
      <c r="CXI49" s="216"/>
      <c r="CXJ49" s="216"/>
      <c r="CXK49" s="216"/>
      <c r="CXL49" s="216"/>
      <c r="CXM49" s="216"/>
      <c r="CXN49" s="216"/>
      <c r="CXO49" s="216"/>
      <c r="CXP49" s="216"/>
      <c r="CXQ49" s="216"/>
      <c r="CXR49" s="216"/>
      <c r="CXS49" s="216"/>
      <c r="CXT49" s="216"/>
      <c r="CXU49" s="216"/>
      <c r="CXV49" s="216"/>
      <c r="CXW49" s="216"/>
      <c r="CXX49" s="216"/>
      <c r="CXY49" s="216"/>
      <c r="CXZ49" s="216"/>
      <c r="CYA49" s="216"/>
      <c r="CYB49" s="216"/>
      <c r="CYC49" s="216"/>
      <c r="CYD49" s="216"/>
      <c r="CYE49" s="216"/>
      <c r="CYF49" s="216"/>
      <c r="CYG49" s="216"/>
      <c r="CYH49" s="216"/>
      <c r="CYI49" s="216"/>
      <c r="CYJ49" s="216"/>
      <c r="CYK49" s="216"/>
      <c r="CYL49" s="216"/>
      <c r="CYM49" s="216"/>
      <c r="CYN49" s="216"/>
      <c r="CYO49" s="216"/>
      <c r="CYP49" s="216"/>
      <c r="CYQ49" s="216"/>
      <c r="CYR49" s="216"/>
      <c r="CYS49" s="216"/>
      <c r="CYT49" s="216"/>
      <c r="CYU49" s="216"/>
      <c r="CYV49" s="216"/>
      <c r="CYW49" s="216"/>
      <c r="CYX49" s="216"/>
      <c r="CYY49" s="216"/>
      <c r="CYZ49" s="216"/>
      <c r="CZA49" s="216"/>
      <c r="CZB49" s="216"/>
      <c r="CZC49" s="216"/>
      <c r="CZD49" s="216"/>
      <c r="CZE49" s="216"/>
      <c r="CZF49" s="216"/>
      <c r="CZG49" s="216"/>
      <c r="CZH49" s="216"/>
      <c r="CZI49" s="216"/>
      <c r="CZJ49" s="216"/>
      <c r="CZK49" s="216"/>
      <c r="CZL49" s="216"/>
      <c r="CZM49" s="216"/>
      <c r="CZN49" s="216"/>
      <c r="CZO49" s="216"/>
      <c r="CZP49" s="216"/>
      <c r="CZQ49" s="216"/>
      <c r="CZR49" s="216"/>
      <c r="CZS49" s="216"/>
      <c r="CZT49" s="216"/>
      <c r="CZU49" s="216"/>
      <c r="CZV49" s="216"/>
      <c r="CZW49" s="216"/>
      <c r="CZX49" s="216"/>
      <c r="CZY49" s="216"/>
      <c r="CZZ49" s="216"/>
      <c r="DAA49" s="216"/>
      <c r="DAB49" s="216"/>
      <c r="DAC49" s="216"/>
      <c r="DAD49" s="216"/>
      <c r="DAE49" s="216"/>
      <c r="DAF49" s="216"/>
      <c r="DAG49" s="216"/>
      <c r="DAH49" s="216"/>
      <c r="DAI49" s="216"/>
      <c r="DAJ49" s="216"/>
      <c r="DAK49" s="216"/>
      <c r="DAL49" s="216"/>
      <c r="DAM49" s="216"/>
      <c r="DAN49" s="216"/>
      <c r="DAO49" s="216"/>
      <c r="DAP49" s="216"/>
      <c r="DAQ49" s="216"/>
      <c r="DAR49" s="216"/>
      <c r="DAS49" s="216"/>
      <c r="DAT49" s="216"/>
      <c r="DAU49" s="216"/>
      <c r="DAV49" s="216"/>
      <c r="DAW49" s="216"/>
      <c r="DAX49" s="216"/>
      <c r="DAY49" s="216"/>
      <c r="DAZ49" s="216"/>
      <c r="DBA49" s="216"/>
      <c r="DBB49" s="216"/>
      <c r="DBC49" s="216"/>
      <c r="DBD49" s="216"/>
      <c r="DBE49" s="216"/>
      <c r="DBF49" s="216"/>
      <c r="DBG49" s="216"/>
      <c r="DBH49" s="216"/>
      <c r="DBI49" s="216"/>
      <c r="DBJ49" s="216"/>
      <c r="DBK49" s="216"/>
      <c r="DBL49" s="216"/>
      <c r="DBM49" s="216"/>
      <c r="DBN49" s="216"/>
      <c r="DBO49" s="216"/>
      <c r="DBP49" s="216"/>
      <c r="DBQ49" s="216"/>
      <c r="DBR49" s="216"/>
      <c r="DBS49" s="216"/>
      <c r="DBT49" s="216"/>
      <c r="DBU49" s="216"/>
      <c r="DBV49" s="216"/>
      <c r="DBW49" s="216"/>
      <c r="DBX49" s="216"/>
      <c r="DBY49" s="216"/>
      <c r="DBZ49" s="216"/>
      <c r="DCA49" s="216"/>
      <c r="DCB49" s="216"/>
      <c r="DCC49" s="216"/>
      <c r="DCD49" s="216"/>
      <c r="DCE49" s="216"/>
      <c r="DCF49" s="216"/>
      <c r="DCG49" s="216"/>
      <c r="DCH49" s="216"/>
      <c r="DCI49" s="216"/>
      <c r="DCJ49" s="216"/>
      <c r="DCK49" s="216"/>
      <c r="DCL49" s="216"/>
      <c r="DCM49" s="216"/>
      <c r="DCN49" s="216"/>
      <c r="DCO49" s="216"/>
      <c r="DCP49" s="216"/>
      <c r="DCQ49" s="216"/>
      <c r="DCR49" s="216"/>
      <c r="DCS49" s="216"/>
      <c r="DCT49" s="216"/>
      <c r="DCU49" s="216"/>
      <c r="DCV49" s="216"/>
      <c r="DCW49" s="216"/>
      <c r="DCX49" s="216"/>
      <c r="DCY49" s="216"/>
      <c r="DCZ49" s="216"/>
      <c r="DDA49" s="216"/>
      <c r="DDB49" s="216"/>
      <c r="DDC49" s="216"/>
      <c r="DDD49" s="216"/>
      <c r="DDE49" s="216"/>
      <c r="DDF49" s="216"/>
      <c r="DDG49" s="216"/>
      <c r="DDH49" s="216"/>
      <c r="DDI49" s="216"/>
      <c r="DDJ49" s="216"/>
      <c r="DDK49" s="216"/>
      <c r="DDL49" s="216"/>
      <c r="DDM49" s="216"/>
      <c r="DDN49" s="216"/>
      <c r="DDO49" s="216"/>
      <c r="DDP49" s="216"/>
      <c r="DDQ49" s="216"/>
      <c r="DDR49" s="216"/>
      <c r="DDS49" s="216"/>
      <c r="DDT49" s="216"/>
      <c r="DDU49" s="216"/>
      <c r="DDV49" s="216"/>
      <c r="DDW49" s="216"/>
      <c r="DDX49" s="216"/>
      <c r="DDY49" s="216"/>
      <c r="DDZ49" s="216"/>
      <c r="DEA49" s="216"/>
      <c r="DEB49" s="216"/>
      <c r="DEC49" s="216"/>
      <c r="DED49" s="216"/>
      <c r="DEE49" s="216"/>
      <c r="DEF49" s="216"/>
      <c r="DEG49" s="216"/>
      <c r="DEH49" s="216"/>
      <c r="DEI49" s="216"/>
      <c r="DEJ49" s="216"/>
      <c r="DEK49" s="216"/>
      <c r="DEL49" s="216"/>
      <c r="DEM49" s="216"/>
      <c r="DEN49" s="216"/>
      <c r="DEO49" s="216"/>
      <c r="DEP49" s="216"/>
      <c r="DEQ49" s="216"/>
      <c r="DER49" s="216"/>
      <c r="DES49" s="216"/>
      <c r="DET49" s="216"/>
      <c r="DEU49" s="216"/>
      <c r="DEV49" s="216"/>
      <c r="DEW49" s="216"/>
      <c r="DEX49" s="216"/>
      <c r="DEY49" s="216"/>
      <c r="DEZ49" s="216"/>
      <c r="DFA49" s="216"/>
      <c r="DFB49" s="216"/>
      <c r="DFC49" s="216"/>
      <c r="DFD49" s="216"/>
      <c r="DFE49" s="216"/>
      <c r="DFF49" s="216"/>
      <c r="DFG49" s="216"/>
      <c r="DFH49" s="216"/>
      <c r="DFI49" s="216"/>
      <c r="DFJ49" s="216"/>
      <c r="DFK49" s="216"/>
      <c r="DFL49" s="216"/>
      <c r="DFM49" s="216"/>
      <c r="DFN49" s="216"/>
      <c r="DFO49" s="216"/>
      <c r="DFP49" s="216"/>
      <c r="DFQ49" s="216"/>
      <c r="DFR49" s="216"/>
      <c r="DFS49" s="216"/>
      <c r="DFT49" s="216"/>
      <c r="DFU49" s="216"/>
      <c r="DFV49" s="216"/>
      <c r="DFW49" s="216"/>
      <c r="DFX49" s="216"/>
      <c r="DFY49" s="216"/>
      <c r="DFZ49" s="216"/>
      <c r="DGA49" s="216"/>
      <c r="DGB49" s="216"/>
      <c r="DGC49" s="216"/>
      <c r="DGD49" s="216"/>
      <c r="DGE49" s="216"/>
      <c r="DGF49" s="216"/>
      <c r="DGG49" s="216"/>
      <c r="DGH49" s="216"/>
      <c r="DGI49" s="216"/>
      <c r="DGJ49" s="216"/>
      <c r="DGK49" s="216"/>
      <c r="DGL49" s="216"/>
      <c r="DGM49" s="216"/>
      <c r="DGN49" s="216"/>
      <c r="DGO49" s="216"/>
      <c r="DGP49" s="216"/>
      <c r="DGQ49" s="216"/>
      <c r="DGR49" s="216"/>
      <c r="DGS49" s="216"/>
      <c r="DGT49" s="216"/>
      <c r="DGU49" s="216"/>
      <c r="DGV49" s="216"/>
      <c r="DGW49" s="216"/>
      <c r="DGX49" s="216"/>
      <c r="DGY49" s="216"/>
      <c r="DGZ49" s="216"/>
      <c r="DHA49" s="216"/>
      <c r="DHB49" s="216"/>
      <c r="DHC49" s="216"/>
      <c r="DHD49" s="216"/>
      <c r="DHE49" s="216"/>
      <c r="DHF49" s="216"/>
      <c r="DHG49" s="216"/>
      <c r="DHH49" s="216"/>
      <c r="DHI49" s="216"/>
      <c r="DHJ49" s="216"/>
      <c r="DHK49" s="216"/>
      <c r="DHL49" s="216"/>
      <c r="DHM49" s="216"/>
      <c r="DHN49" s="216"/>
      <c r="DHO49" s="216"/>
      <c r="DHP49" s="216"/>
      <c r="DHQ49" s="216"/>
      <c r="DHR49" s="216"/>
      <c r="DHS49" s="216"/>
      <c r="DHT49" s="216"/>
      <c r="DHU49" s="216"/>
      <c r="DHV49" s="216"/>
      <c r="DHW49" s="216"/>
      <c r="DHX49" s="216"/>
      <c r="DHY49" s="216"/>
      <c r="DHZ49" s="216"/>
      <c r="DIA49" s="216"/>
      <c r="DIB49" s="216"/>
      <c r="DIC49" s="216"/>
      <c r="DID49" s="216"/>
      <c r="DIE49" s="216"/>
      <c r="DIF49" s="216"/>
      <c r="DIG49" s="216"/>
      <c r="DIH49" s="216"/>
      <c r="DII49" s="216"/>
      <c r="DIJ49" s="216"/>
      <c r="DIK49" s="216"/>
      <c r="DIL49" s="216"/>
      <c r="DIM49" s="216"/>
      <c r="DIN49" s="216"/>
      <c r="DIO49" s="216"/>
      <c r="DIP49" s="216"/>
      <c r="DIQ49" s="216"/>
      <c r="DIR49" s="216"/>
      <c r="DIS49" s="216"/>
      <c r="DIT49" s="216"/>
      <c r="DIU49" s="216"/>
      <c r="DIV49" s="216"/>
      <c r="DIW49" s="216"/>
      <c r="DIX49" s="216"/>
      <c r="DIY49" s="216"/>
      <c r="DIZ49" s="216"/>
      <c r="DJA49" s="216"/>
      <c r="DJB49" s="216"/>
      <c r="DJC49" s="216"/>
      <c r="DJD49" s="216"/>
      <c r="DJE49" s="216"/>
      <c r="DJF49" s="216"/>
      <c r="DJG49" s="216"/>
      <c r="DJH49" s="216"/>
      <c r="DJI49" s="216"/>
      <c r="DJJ49" s="216"/>
      <c r="DJK49" s="216"/>
      <c r="DJL49" s="216"/>
      <c r="DJM49" s="216"/>
      <c r="DJN49" s="216"/>
      <c r="DJO49" s="216"/>
      <c r="DJP49" s="216"/>
      <c r="DJQ49" s="216"/>
      <c r="DJR49" s="216"/>
      <c r="DJS49" s="216"/>
      <c r="DJT49" s="216"/>
      <c r="DJU49" s="216"/>
      <c r="DJV49" s="216"/>
      <c r="DJW49" s="216"/>
      <c r="DJX49" s="216"/>
      <c r="DJY49" s="216"/>
      <c r="DJZ49" s="216"/>
      <c r="DKA49" s="216"/>
      <c r="DKB49" s="216"/>
      <c r="DKC49" s="216"/>
      <c r="DKD49" s="216"/>
      <c r="DKE49" s="216"/>
      <c r="DKF49" s="216"/>
      <c r="DKG49" s="216"/>
      <c r="DKH49" s="216"/>
      <c r="DKI49" s="216"/>
      <c r="DKJ49" s="216"/>
      <c r="DKK49" s="216"/>
      <c r="DKL49" s="216"/>
      <c r="DKM49" s="216"/>
      <c r="DKN49" s="216"/>
      <c r="DKO49" s="216"/>
      <c r="DKP49" s="216"/>
      <c r="DKQ49" s="216"/>
      <c r="DKR49" s="216"/>
      <c r="DKS49" s="216"/>
      <c r="DKT49" s="216"/>
      <c r="DKU49" s="216"/>
      <c r="DKV49" s="216"/>
      <c r="DKW49" s="216"/>
      <c r="DKX49" s="216"/>
      <c r="DKY49" s="216"/>
      <c r="DKZ49" s="216"/>
      <c r="DLA49" s="216"/>
      <c r="DLB49" s="216"/>
      <c r="DLC49" s="216"/>
      <c r="DLD49" s="216"/>
      <c r="DLE49" s="216"/>
      <c r="DLF49" s="216"/>
      <c r="DLG49" s="216"/>
      <c r="DLH49" s="216"/>
      <c r="DLI49" s="216"/>
      <c r="DLJ49" s="216"/>
      <c r="DLK49" s="216"/>
      <c r="DLL49" s="216"/>
      <c r="DLM49" s="216"/>
      <c r="DLN49" s="216"/>
      <c r="DLO49" s="216"/>
      <c r="DLP49" s="216"/>
      <c r="DLQ49" s="216"/>
      <c r="DLR49" s="216"/>
      <c r="DLS49" s="216"/>
      <c r="DLT49" s="216"/>
      <c r="DLU49" s="216"/>
      <c r="DLV49" s="216"/>
      <c r="DLW49" s="216"/>
      <c r="DLX49" s="216"/>
      <c r="DLY49" s="216"/>
      <c r="DLZ49" s="216"/>
      <c r="DMA49" s="216"/>
      <c r="DMB49" s="216"/>
      <c r="DMC49" s="216"/>
      <c r="DMD49" s="216"/>
      <c r="DME49" s="216"/>
      <c r="DMF49" s="216"/>
      <c r="DMG49" s="216"/>
      <c r="DMH49" s="216"/>
      <c r="DMI49" s="216"/>
      <c r="DMJ49" s="216"/>
      <c r="DMK49" s="216"/>
      <c r="DML49" s="216"/>
      <c r="DMM49" s="216"/>
      <c r="DMN49" s="216"/>
      <c r="DMO49" s="216"/>
      <c r="DMP49" s="216"/>
      <c r="DMQ49" s="216"/>
      <c r="DMR49" s="216"/>
      <c r="DMS49" s="216"/>
      <c r="DMT49" s="216"/>
      <c r="DMU49" s="216"/>
      <c r="DMV49" s="216"/>
      <c r="DMW49" s="216"/>
      <c r="DMX49" s="216"/>
      <c r="DMY49" s="216"/>
      <c r="DMZ49" s="216"/>
      <c r="DNA49" s="216"/>
      <c r="DNB49" s="216"/>
      <c r="DNC49" s="216"/>
      <c r="DND49" s="216"/>
      <c r="DNE49" s="216"/>
      <c r="DNF49" s="216"/>
      <c r="DNG49" s="216"/>
      <c r="DNH49" s="216"/>
      <c r="DNI49" s="216"/>
      <c r="DNJ49" s="216"/>
      <c r="DNK49" s="216"/>
      <c r="DNL49" s="216"/>
      <c r="DNM49" s="216"/>
      <c r="DNN49" s="216"/>
      <c r="DNO49" s="216"/>
      <c r="DNP49" s="216"/>
      <c r="DNQ49" s="216"/>
      <c r="DNR49" s="216"/>
      <c r="DNS49" s="216"/>
      <c r="DNT49" s="216"/>
      <c r="DNU49" s="216"/>
      <c r="DNV49" s="216"/>
      <c r="DNW49" s="216"/>
      <c r="DNX49" s="216"/>
      <c r="DNY49" s="216"/>
      <c r="DNZ49" s="216"/>
      <c r="DOA49" s="216"/>
      <c r="DOB49" s="216"/>
      <c r="DOC49" s="216"/>
      <c r="DOD49" s="216"/>
      <c r="DOE49" s="216"/>
      <c r="DOF49" s="216"/>
      <c r="DOG49" s="216"/>
      <c r="DOH49" s="216"/>
      <c r="DOI49" s="216"/>
      <c r="DOJ49" s="216"/>
      <c r="DOK49" s="216"/>
      <c r="DOL49" s="216"/>
      <c r="DOM49" s="216"/>
      <c r="DON49" s="216"/>
      <c r="DOO49" s="216"/>
      <c r="DOP49" s="216"/>
      <c r="DOQ49" s="216"/>
      <c r="DOR49" s="216"/>
      <c r="DOS49" s="216"/>
      <c r="DOT49" s="216"/>
      <c r="DOU49" s="216"/>
      <c r="DOV49" s="216"/>
      <c r="DOW49" s="216"/>
      <c r="DOX49" s="216"/>
      <c r="DOY49" s="216"/>
      <c r="DOZ49" s="216"/>
      <c r="DPA49" s="216"/>
      <c r="DPB49" s="216"/>
      <c r="DPC49" s="216"/>
      <c r="DPD49" s="216"/>
      <c r="DPE49" s="216"/>
      <c r="DPF49" s="216"/>
      <c r="DPG49" s="216"/>
      <c r="DPH49" s="216"/>
      <c r="DPI49" s="216"/>
      <c r="DPJ49" s="216"/>
      <c r="DPK49" s="216"/>
      <c r="DPL49" s="216"/>
      <c r="DPM49" s="216"/>
      <c r="DPN49" s="216"/>
      <c r="DPO49" s="216"/>
      <c r="DPP49" s="216"/>
      <c r="DPQ49" s="216"/>
      <c r="DPR49" s="216"/>
      <c r="DPS49" s="216"/>
      <c r="DPT49" s="216"/>
      <c r="DPU49" s="216"/>
      <c r="DPV49" s="216"/>
      <c r="DPW49" s="216"/>
      <c r="DPX49" s="216"/>
      <c r="DPY49" s="216"/>
      <c r="DPZ49" s="216"/>
      <c r="DQA49" s="216"/>
      <c r="DQB49" s="216"/>
      <c r="DQC49" s="216"/>
      <c r="DQD49" s="216"/>
      <c r="DQE49" s="216"/>
      <c r="DQF49" s="216"/>
      <c r="DQG49" s="216"/>
      <c r="DQH49" s="216"/>
      <c r="DQI49" s="216"/>
      <c r="DQJ49" s="216"/>
      <c r="DQK49" s="216"/>
      <c r="DQL49" s="216"/>
      <c r="DQM49" s="216"/>
      <c r="DQN49" s="216"/>
      <c r="DQO49" s="216"/>
      <c r="DQP49" s="216"/>
      <c r="DQQ49" s="216"/>
      <c r="DQR49" s="216"/>
      <c r="DQS49" s="216"/>
      <c r="DQT49" s="216"/>
      <c r="DQU49" s="216"/>
      <c r="DQV49" s="216"/>
      <c r="DQW49" s="216"/>
      <c r="DQX49" s="216"/>
      <c r="DQY49" s="216"/>
      <c r="DQZ49" s="216"/>
      <c r="DRA49" s="216"/>
      <c r="DRB49" s="216"/>
      <c r="DRC49" s="216"/>
      <c r="DRD49" s="216"/>
      <c r="DRE49" s="216"/>
      <c r="DRF49" s="216"/>
      <c r="DRG49" s="216"/>
      <c r="DRH49" s="216"/>
      <c r="DRI49" s="216"/>
      <c r="DRJ49" s="216"/>
      <c r="DRK49" s="216"/>
      <c r="DRL49" s="216"/>
      <c r="DRM49" s="216"/>
      <c r="DRN49" s="216"/>
      <c r="DRO49" s="216"/>
      <c r="DRP49" s="216"/>
      <c r="DRQ49" s="216"/>
      <c r="DRR49" s="216"/>
      <c r="DRS49" s="216"/>
      <c r="DRT49" s="216"/>
      <c r="DRU49" s="216"/>
      <c r="DRV49" s="216"/>
      <c r="DRW49" s="216"/>
      <c r="DRX49" s="216"/>
      <c r="DRY49" s="216"/>
      <c r="DRZ49" s="216"/>
      <c r="DSA49" s="216"/>
      <c r="DSB49" s="216"/>
      <c r="DSC49" s="216"/>
      <c r="DSD49" s="216"/>
      <c r="DSE49" s="216"/>
      <c r="DSF49" s="216"/>
      <c r="DSG49" s="216"/>
      <c r="DSH49" s="216"/>
      <c r="DSI49" s="216"/>
      <c r="DSJ49" s="216"/>
      <c r="DSK49" s="216"/>
      <c r="DSL49" s="216"/>
      <c r="DSM49" s="216"/>
      <c r="DSN49" s="216"/>
      <c r="DSO49" s="216"/>
      <c r="DSP49" s="216"/>
      <c r="DSQ49" s="216"/>
      <c r="DSR49" s="216"/>
      <c r="DSS49" s="216"/>
      <c r="DST49" s="216"/>
      <c r="DSU49" s="216"/>
      <c r="DSV49" s="216"/>
      <c r="DSW49" s="216"/>
      <c r="DSX49" s="216"/>
      <c r="DSY49" s="216"/>
      <c r="DSZ49" s="216"/>
      <c r="DTA49" s="216"/>
      <c r="DTB49" s="216"/>
      <c r="DTC49" s="216"/>
      <c r="DTD49" s="216"/>
      <c r="DTE49" s="216"/>
      <c r="DTF49" s="216"/>
      <c r="DTG49" s="216"/>
      <c r="DTH49" s="216"/>
      <c r="DTI49" s="216"/>
      <c r="DTJ49" s="216"/>
      <c r="DTK49" s="216"/>
      <c r="DTL49" s="216"/>
      <c r="DTM49" s="216"/>
      <c r="DTN49" s="216"/>
      <c r="DTO49" s="216"/>
      <c r="DTP49" s="216"/>
      <c r="DTQ49" s="216"/>
      <c r="DTR49" s="216"/>
      <c r="DTS49" s="216"/>
      <c r="DTT49" s="216"/>
      <c r="DTU49" s="216"/>
      <c r="DTV49" s="216"/>
      <c r="DTW49" s="216"/>
      <c r="DTX49" s="216"/>
      <c r="DTY49" s="216"/>
      <c r="DTZ49" s="216"/>
      <c r="DUA49" s="216"/>
      <c r="DUB49" s="216"/>
      <c r="DUC49" s="216"/>
      <c r="DUD49" s="216"/>
      <c r="DUE49" s="216"/>
      <c r="DUF49" s="216"/>
      <c r="DUG49" s="216"/>
      <c r="DUH49" s="216"/>
      <c r="DUI49" s="216"/>
      <c r="DUJ49" s="216"/>
      <c r="DUK49" s="216"/>
      <c r="DUL49" s="216"/>
      <c r="DUM49" s="216"/>
      <c r="DUN49" s="216"/>
      <c r="DUO49" s="216"/>
      <c r="DUP49" s="216"/>
      <c r="DUQ49" s="216"/>
      <c r="DUR49" s="216"/>
      <c r="DUS49" s="216"/>
      <c r="DUT49" s="216"/>
      <c r="DUU49" s="216"/>
      <c r="DUV49" s="216"/>
      <c r="DUW49" s="216"/>
      <c r="DUX49" s="216"/>
      <c r="DUY49" s="216"/>
      <c r="DUZ49" s="216"/>
      <c r="DVA49" s="216"/>
      <c r="DVB49" s="216"/>
      <c r="DVC49" s="216"/>
      <c r="DVD49" s="216"/>
      <c r="DVE49" s="216"/>
      <c r="DVF49" s="216"/>
      <c r="DVG49" s="216"/>
      <c r="DVH49" s="216"/>
      <c r="DVI49" s="216"/>
      <c r="DVJ49" s="216"/>
      <c r="DVK49" s="216"/>
      <c r="DVL49" s="216"/>
      <c r="DVM49" s="216"/>
      <c r="DVN49" s="216"/>
      <c r="DVO49" s="216"/>
      <c r="DVP49" s="216"/>
      <c r="DVQ49" s="216"/>
      <c r="DVR49" s="216"/>
      <c r="DVS49" s="216"/>
      <c r="DVT49" s="216"/>
      <c r="DVU49" s="216"/>
      <c r="DVV49" s="216"/>
      <c r="DVW49" s="216"/>
      <c r="DVX49" s="216"/>
      <c r="DVY49" s="216"/>
      <c r="DVZ49" s="216"/>
      <c r="DWA49" s="216"/>
      <c r="DWB49" s="216"/>
      <c r="DWC49" s="216"/>
      <c r="DWD49" s="216"/>
      <c r="DWE49" s="216"/>
      <c r="DWF49" s="216"/>
      <c r="DWG49" s="216"/>
      <c r="DWH49" s="216"/>
      <c r="DWI49" s="216"/>
      <c r="DWJ49" s="216"/>
      <c r="DWK49" s="216"/>
      <c r="DWL49" s="216"/>
      <c r="DWM49" s="216"/>
      <c r="DWN49" s="216"/>
      <c r="DWO49" s="216"/>
      <c r="DWP49" s="216"/>
      <c r="DWQ49" s="216"/>
      <c r="DWR49" s="216"/>
      <c r="DWS49" s="216"/>
      <c r="DWT49" s="216"/>
      <c r="DWU49" s="216"/>
      <c r="DWV49" s="216"/>
      <c r="DWW49" s="216"/>
      <c r="DWX49" s="216"/>
      <c r="DWY49" s="216"/>
      <c r="DWZ49" s="216"/>
      <c r="DXA49" s="216"/>
      <c r="DXB49" s="216"/>
      <c r="DXC49" s="216"/>
      <c r="DXD49" s="216"/>
      <c r="DXE49" s="216"/>
      <c r="DXF49" s="216"/>
      <c r="DXG49" s="216"/>
      <c r="DXH49" s="216"/>
      <c r="DXI49" s="216"/>
      <c r="DXJ49" s="216"/>
      <c r="DXK49" s="216"/>
      <c r="DXL49" s="216"/>
      <c r="DXM49" s="216"/>
      <c r="DXN49" s="216"/>
      <c r="DXO49" s="216"/>
      <c r="DXP49" s="216"/>
      <c r="DXQ49" s="216"/>
      <c r="DXR49" s="216"/>
      <c r="DXS49" s="216"/>
      <c r="DXT49" s="216"/>
      <c r="DXU49" s="216"/>
      <c r="DXV49" s="216"/>
      <c r="DXW49" s="216"/>
      <c r="DXX49" s="216"/>
      <c r="DXY49" s="216"/>
      <c r="DXZ49" s="216"/>
      <c r="DYA49" s="216"/>
      <c r="DYB49" s="216"/>
      <c r="DYC49" s="216"/>
      <c r="DYD49" s="216"/>
      <c r="DYE49" s="216"/>
      <c r="DYF49" s="216"/>
      <c r="DYG49" s="216"/>
      <c r="DYH49" s="216"/>
      <c r="DYI49" s="216"/>
      <c r="DYJ49" s="216"/>
      <c r="DYK49" s="216"/>
      <c r="DYL49" s="216"/>
      <c r="DYM49" s="216"/>
      <c r="DYN49" s="216"/>
      <c r="DYO49" s="216"/>
      <c r="DYP49" s="216"/>
      <c r="DYQ49" s="216"/>
      <c r="DYR49" s="216"/>
      <c r="DYS49" s="216"/>
      <c r="DYT49" s="216"/>
      <c r="DYU49" s="216"/>
      <c r="DYV49" s="216"/>
      <c r="DYW49" s="216"/>
      <c r="DYX49" s="216"/>
      <c r="DYY49" s="216"/>
      <c r="DYZ49" s="216"/>
      <c r="DZA49" s="216"/>
      <c r="DZB49" s="216"/>
      <c r="DZC49" s="216"/>
      <c r="DZD49" s="216"/>
      <c r="DZE49" s="216"/>
      <c r="DZF49" s="216"/>
      <c r="DZG49" s="216"/>
      <c r="DZH49" s="216"/>
      <c r="DZI49" s="216"/>
      <c r="DZJ49" s="216"/>
      <c r="DZK49" s="216"/>
      <c r="DZL49" s="216"/>
      <c r="DZM49" s="216"/>
      <c r="DZN49" s="216"/>
      <c r="DZO49" s="216"/>
      <c r="DZP49" s="216"/>
      <c r="DZQ49" s="216"/>
      <c r="DZR49" s="216"/>
      <c r="DZS49" s="216"/>
      <c r="DZT49" s="216"/>
      <c r="DZU49" s="216"/>
      <c r="DZV49" s="216"/>
      <c r="DZW49" s="216"/>
      <c r="DZX49" s="216"/>
      <c r="DZY49" s="216"/>
      <c r="DZZ49" s="216"/>
      <c r="EAA49" s="216"/>
      <c r="EAB49" s="216"/>
      <c r="EAC49" s="216"/>
      <c r="EAD49" s="216"/>
      <c r="EAE49" s="216"/>
      <c r="EAF49" s="216"/>
      <c r="EAG49" s="216"/>
      <c r="EAH49" s="216"/>
      <c r="EAI49" s="216"/>
      <c r="EAJ49" s="216"/>
      <c r="EAK49" s="216"/>
      <c r="EAL49" s="216"/>
      <c r="EAM49" s="216"/>
      <c r="EAN49" s="216"/>
      <c r="EAO49" s="216"/>
      <c r="EAP49" s="216"/>
      <c r="EAQ49" s="216"/>
      <c r="EAR49" s="216"/>
      <c r="EAS49" s="216"/>
      <c r="EAT49" s="216"/>
      <c r="EAU49" s="216"/>
      <c r="EAV49" s="216"/>
      <c r="EAW49" s="216"/>
      <c r="EAX49" s="216"/>
      <c r="EAY49" s="216"/>
      <c r="EAZ49" s="216"/>
      <c r="EBA49" s="216"/>
      <c r="EBB49" s="216"/>
      <c r="EBC49" s="216"/>
      <c r="EBD49" s="216"/>
      <c r="EBE49" s="216"/>
      <c r="EBF49" s="216"/>
      <c r="EBG49" s="216"/>
      <c r="EBH49" s="216"/>
      <c r="EBI49" s="216"/>
      <c r="EBJ49" s="216"/>
      <c r="EBK49" s="216"/>
      <c r="EBL49" s="216"/>
      <c r="EBM49" s="216"/>
      <c r="EBN49" s="216"/>
      <c r="EBO49" s="216"/>
      <c r="EBP49" s="216"/>
      <c r="EBQ49" s="216"/>
      <c r="EBR49" s="216"/>
      <c r="EBS49" s="216"/>
      <c r="EBT49" s="216"/>
      <c r="EBU49" s="216"/>
      <c r="EBV49" s="216"/>
      <c r="EBW49" s="216"/>
      <c r="EBX49" s="216"/>
      <c r="EBY49" s="216"/>
      <c r="EBZ49" s="216"/>
      <c r="ECA49" s="216"/>
      <c r="ECB49" s="216"/>
      <c r="ECC49" s="216"/>
      <c r="ECD49" s="216"/>
      <c r="ECE49" s="216"/>
      <c r="ECF49" s="216"/>
      <c r="ECG49" s="216"/>
      <c r="ECH49" s="216"/>
      <c r="ECI49" s="216"/>
      <c r="ECJ49" s="216"/>
      <c r="ECK49" s="216"/>
      <c r="ECL49" s="216"/>
      <c r="ECM49" s="216"/>
      <c r="ECN49" s="216"/>
      <c r="ECO49" s="216"/>
      <c r="ECP49" s="216"/>
      <c r="ECQ49" s="216"/>
      <c r="ECR49" s="216"/>
      <c r="ECS49" s="216"/>
      <c r="ECT49" s="216"/>
      <c r="ECU49" s="216"/>
      <c r="ECV49" s="216"/>
      <c r="ECW49" s="216"/>
      <c r="ECX49" s="216"/>
      <c r="ECY49" s="216"/>
      <c r="ECZ49" s="216"/>
      <c r="EDA49" s="216"/>
      <c r="EDB49" s="216"/>
      <c r="EDC49" s="216"/>
      <c r="EDD49" s="216"/>
      <c r="EDE49" s="216"/>
      <c r="EDF49" s="216"/>
      <c r="EDG49" s="216"/>
      <c r="EDH49" s="216"/>
      <c r="EDI49" s="216"/>
      <c r="EDJ49" s="216"/>
      <c r="EDK49" s="216"/>
      <c r="EDL49" s="216"/>
      <c r="EDM49" s="216"/>
      <c r="EDN49" s="216"/>
      <c r="EDO49" s="216"/>
      <c r="EDP49" s="216"/>
      <c r="EDQ49" s="216"/>
      <c r="EDR49" s="216"/>
      <c r="EDS49" s="216"/>
      <c r="EDT49" s="216"/>
      <c r="EDU49" s="216"/>
      <c r="EDV49" s="216"/>
      <c r="EDW49" s="216"/>
      <c r="EDX49" s="216"/>
      <c r="EDY49" s="216"/>
      <c r="EDZ49" s="216"/>
      <c r="EEA49" s="216"/>
      <c r="EEB49" s="216"/>
      <c r="EEC49" s="216"/>
      <c r="EED49" s="216"/>
      <c r="EEE49" s="216"/>
      <c r="EEF49" s="216"/>
      <c r="EEG49" s="216"/>
      <c r="EEH49" s="216"/>
      <c r="EEI49" s="216"/>
      <c r="EEJ49" s="216"/>
      <c r="EEK49" s="216"/>
      <c r="EEL49" s="216"/>
      <c r="EEM49" s="216"/>
      <c r="EEN49" s="216"/>
      <c r="EEO49" s="216"/>
      <c r="EEP49" s="216"/>
      <c r="EEQ49" s="216"/>
      <c r="EER49" s="216"/>
      <c r="EES49" s="216"/>
      <c r="EET49" s="216"/>
      <c r="EEU49" s="216"/>
      <c r="EEV49" s="216"/>
      <c r="EEW49" s="216"/>
      <c r="EEX49" s="216"/>
      <c r="EEY49" s="216"/>
      <c r="EEZ49" s="216"/>
      <c r="EFA49" s="216"/>
      <c r="EFB49" s="216"/>
      <c r="EFC49" s="216"/>
      <c r="EFD49" s="216"/>
      <c r="EFE49" s="216"/>
      <c r="EFF49" s="216"/>
      <c r="EFG49" s="216"/>
      <c r="EFH49" s="216"/>
      <c r="EFI49" s="216"/>
      <c r="EFJ49" s="216"/>
      <c r="EFK49" s="216"/>
      <c r="EFL49" s="216"/>
      <c r="EFM49" s="216"/>
      <c r="EFN49" s="216"/>
      <c r="EFO49" s="216"/>
      <c r="EFP49" s="216"/>
      <c r="EFQ49" s="216"/>
      <c r="EFR49" s="216"/>
      <c r="EFS49" s="216"/>
      <c r="EFT49" s="216"/>
      <c r="EFU49" s="216"/>
      <c r="EFV49" s="216"/>
      <c r="EFW49" s="216"/>
      <c r="EFX49" s="216"/>
      <c r="EFY49" s="216"/>
      <c r="EFZ49" s="216"/>
      <c r="EGA49" s="216"/>
      <c r="EGB49" s="216"/>
      <c r="EGC49" s="216"/>
      <c r="EGD49" s="216"/>
      <c r="EGE49" s="216"/>
      <c r="EGF49" s="216"/>
      <c r="EGG49" s="216"/>
      <c r="EGH49" s="216"/>
      <c r="EGI49" s="216"/>
      <c r="EGJ49" s="216"/>
      <c r="EGK49" s="216"/>
      <c r="EGL49" s="216"/>
      <c r="EGM49" s="216"/>
      <c r="EGN49" s="216"/>
      <c r="EGO49" s="216"/>
      <c r="EGP49" s="216"/>
      <c r="EGQ49" s="216"/>
      <c r="EGR49" s="216"/>
      <c r="EGS49" s="216"/>
      <c r="EGT49" s="216"/>
      <c r="EGU49" s="216"/>
      <c r="EGV49" s="216"/>
      <c r="EGW49" s="216"/>
      <c r="EGX49" s="216"/>
      <c r="EGY49" s="216"/>
      <c r="EGZ49" s="216"/>
      <c r="EHA49" s="216"/>
      <c r="EHB49" s="216"/>
      <c r="EHC49" s="216"/>
      <c r="EHD49" s="216"/>
      <c r="EHE49" s="216"/>
      <c r="EHF49" s="216"/>
      <c r="EHG49" s="216"/>
      <c r="EHH49" s="216"/>
      <c r="EHI49" s="216"/>
      <c r="EHJ49" s="216"/>
      <c r="EHK49" s="216"/>
      <c r="EHL49" s="216"/>
      <c r="EHM49" s="216"/>
      <c r="EHN49" s="216"/>
      <c r="EHO49" s="216"/>
      <c r="EHP49" s="216"/>
      <c r="EHQ49" s="216"/>
      <c r="EHR49" s="216"/>
      <c r="EHS49" s="216"/>
      <c r="EHT49" s="216"/>
      <c r="EHU49" s="216"/>
      <c r="EHV49" s="216"/>
      <c r="EHW49" s="216"/>
      <c r="EHX49" s="216"/>
      <c r="EHY49" s="216"/>
      <c r="EHZ49" s="216"/>
      <c r="EIA49" s="216"/>
      <c r="EIB49" s="216"/>
      <c r="EIC49" s="216"/>
      <c r="EID49" s="216"/>
      <c r="EIE49" s="216"/>
      <c r="EIF49" s="216"/>
      <c r="EIG49" s="216"/>
      <c r="EIH49" s="216"/>
      <c r="EII49" s="216"/>
      <c r="EIJ49" s="216"/>
      <c r="EIK49" s="216"/>
      <c r="EIL49" s="216"/>
      <c r="EIM49" s="216"/>
      <c r="EIN49" s="216"/>
      <c r="EIO49" s="216"/>
      <c r="EIP49" s="216"/>
      <c r="EIQ49" s="216"/>
      <c r="EIR49" s="216"/>
      <c r="EIS49" s="216"/>
      <c r="EIT49" s="216"/>
      <c r="EIU49" s="216"/>
      <c r="EIV49" s="216"/>
      <c r="EIW49" s="216"/>
      <c r="EIX49" s="216"/>
      <c r="EIY49" s="216"/>
      <c r="EIZ49" s="216"/>
      <c r="EJA49" s="216"/>
      <c r="EJB49" s="216"/>
      <c r="EJC49" s="216"/>
      <c r="EJD49" s="216"/>
      <c r="EJE49" s="216"/>
      <c r="EJF49" s="216"/>
      <c r="EJG49" s="216"/>
      <c r="EJH49" s="216"/>
      <c r="EJI49" s="216"/>
      <c r="EJJ49" s="216"/>
      <c r="EJK49" s="216"/>
      <c r="EJL49" s="216"/>
      <c r="EJM49" s="216"/>
      <c r="EJN49" s="216"/>
      <c r="EJO49" s="216"/>
      <c r="EJP49" s="216"/>
      <c r="EJQ49" s="216"/>
      <c r="EJR49" s="216"/>
      <c r="EJS49" s="216"/>
      <c r="EJT49" s="216"/>
      <c r="EJU49" s="216"/>
      <c r="EJV49" s="216"/>
      <c r="EJW49" s="216"/>
      <c r="EJX49" s="216"/>
      <c r="EJY49" s="216"/>
      <c r="EJZ49" s="216"/>
      <c r="EKA49" s="216"/>
      <c r="EKB49" s="216"/>
      <c r="EKC49" s="216"/>
      <c r="EKD49" s="216"/>
      <c r="EKE49" s="216"/>
      <c r="EKF49" s="216"/>
      <c r="EKG49" s="216"/>
      <c r="EKH49" s="216"/>
      <c r="EKI49" s="216"/>
      <c r="EKJ49" s="216"/>
      <c r="EKK49" s="216"/>
      <c r="EKL49" s="216"/>
      <c r="EKM49" s="216"/>
      <c r="EKN49" s="216"/>
      <c r="EKO49" s="216"/>
      <c r="EKP49" s="216"/>
      <c r="EKQ49" s="216"/>
      <c r="EKR49" s="216"/>
      <c r="EKS49" s="216"/>
      <c r="EKT49" s="216"/>
      <c r="EKU49" s="216"/>
      <c r="EKV49" s="216"/>
      <c r="EKW49" s="216"/>
      <c r="EKX49" s="216"/>
      <c r="EKY49" s="216"/>
      <c r="EKZ49" s="216"/>
      <c r="ELA49" s="216"/>
      <c r="ELB49" s="216"/>
      <c r="ELC49" s="216"/>
      <c r="ELD49" s="216"/>
      <c r="ELE49" s="216"/>
      <c r="ELF49" s="216"/>
      <c r="ELG49" s="216"/>
      <c r="ELH49" s="216"/>
      <c r="ELI49" s="216"/>
      <c r="ELJ49" s="216"/>
      <c r="ELK49" s="216"/>
      <c r="ELL49" s="216"/>
      <c r="ELM49" s="216"/>
      <c r="ELN49" s="216"/>
      <c r="ELO49" s="216"/>
      <c r="ELP49" s="216"/>
      <c r="ELQ49" s="216"/>
      <c r="ELR49" s="216"/>
      <c r="ELS49" s="216"/>
      <c r="ELT49" s="216"/>
      <c r="ELU49" s="216"/>
      <c r="ELV49" s="216"/>
      <c r="ELW49" s="216"/>
      <c r="ELX49" s="216"/>
      <c r="ELY49" s="216"/>
      <c r="ELZ49" s="216"/>
      <c r="EMA49" s="216"/>
      <c r="EMB49" s="216"/>
      <c r="EMC49" s="216"/>
      <c r="EMD49" s="216"/>
      <c r="EME49" s="216"/>
      <c r="EMF49" s="216"/>
      <c r="EMG49" s="216"/>
      <c r="EMH49" s="216"/>
      <c r="EMI49" s="216"/>
      <c r="EMJ49" s="216"/>
      <c r="EMK49" s="216"/>
      <c r="EML49" s="216"/>
      <c r="EMM49" s="216"/>
      <c r="EMN49" s="216"/>
      <c r="EMO49" s="216"/>
      <c r="EMP49" s="216"/>
      <c r="EMQ49" s="216"/>
      <c r="EMR49" s="216"/>
      <c r="EMS49" s="216"/>
      <c r="EMT49" s="216"/>
      <c r="EMU49" s="216"/>
      <c r="EMV49" s="216"/>
      <c r="EMW49" s="216"/>
      <c r="EMX49" s="216"/>
      <c r="EMY49" s="216"/>
      <c r="EMZ49" s="216"/>
      <c r="ENA49" s="216"/>
      <c r="ENB49" s="216"/>
      <c r="ENC49" s="216"/>
      <c r="END49" s="216"/>
      <c r="ENE49" s="216"/>
      <c r="ENF49" s="216"/>
      <c r="ENG49" s="216"/>
      <c r="ENH49" s="216"/>
      <c r="ENI49" s="216"/>
      <c r="ENJ49" s="216"/>
      <c r="ENK49" s="216"/>
      <c r="ENL49" s="216"/>
      <c r="ENM49" s="216"/>
      <c r="ENN49" s="216"/>
      <c r="ENO49" s="216"/>
      <c r="ENP49" s="216"/>
      <c r="ENQ49" s="216"/>
      <c r="ENR49" s="216"/>
      <c r="ENS49" s="216"/>
      <c r="ENT49" s="216"/>
      <c r="ENU49" s="216"/>
      <c r="ENV49" s="216"/>
      <c r="ENW49" s="216"/>
      <c r="ENX49" s="216"/>
      <c r="ENY49" s="216"/>
      <c r="ENZ49" s="216"/>
      <c r="EOA49" s="216"/>
      <c r="EOB49" s="216"/>
      <c r="EOC49" s="216"/>
      <c r="EOD49" s="216"/>
      <c r="EOE49" s="216"/>
      <c r="EOF49" s="216"/>
      <c r="EOG49" s="216"/>
      <c r="EOH49" s="216"/>
      <c r="EOI49" s="216"/>
      <c r="EOJ49" s="216"/>
      <c r="EOK49" s="216"/>
      <c r="EOL49" s="216"/>
      <c r="EOM49" s="216"/>
      <c r="EON49" s="216"/>
      <c r="EOO49" s="216"/>
      <c r="EOP49" s="216"/>
      <c r="EOQ49" s="216"/>
      <c r="EOR49" s="216"/>
      <c r="EOS49" s="216"/>
      <c r="EOT49" s="216"/>
      <c r="EOU49" s="216"/>
      <c r="EOV49" s="216"/>
      <c r="EOW49" s="216"/>
      <c r="EOX49" s="216"/>
      <c r="EOY49" s="216"/>
      <c r="EOZ49" s="216"/>
      <c r="EPA49" s="216"/>
      <c r="EPB49" s="216"/>
      <c r="EPC49" s="216"/>
      <c r="EPD49" s="216"/>
      <c r="EPE49" s="216"/>
      <c r="EPF49" s="216"/>
      <c r="EPG49" s="216"/>
      <c r="EPH49" s="216"/>
      <c r="EPI49" s="216"/>
      <c r="EPJ49" s="216"/>
      <c r="EPK49" s="216"/>
      <c r="EPL49" s="216"/>
      <c r="EPM49" s="216"/>
      <c r="EPN49" s="216"/>
      <c r="EPO49" s="216"/>
      <c r="EPP49" s="216"/>
      <c r="EPQ49" s="216"/>
      <c r="EPR49" s="216"/>
      <c r="EPS49" s="216"/>
      <c r="EPT49" s="216"/>
      <c r="EPU49" s="216"/>
      <c r="EPV49" s="216"/>
      <c r="EPW49" s="216"/>
      <c r="EPX49" s="216"/>
      <c r="EPY49" s="216"/>
      <c r="EPZ49" s="216"/>
      <c r="EQA49" s="216"/>
      <c r="EQB49" s="216"/>
      <c r="EQC49" s="216"/>
      <c r="EQD49" s="216"/>
      <c r="EQE49" s="216"/>
      <c r="EQF49" s="216"/>
      <c r="EQG49" s="216"/>
      <c r="EQH49" s="216"/>
      <c r="EQI49" s="216"/>
      <c r="EQJ49" s="216"/>
      <c r="EQK49" s="216"/>
      <c r="EQL49" s="216"/>
      <c r="EQM49" s="216"/>
      <c r="EQN49" s="216"/>
      <c r="EQO49" s="216"/>
      <c r="EQP49" s="216"/>
      <c r="EQQ49" s="216"/>
      <c r="EQR49" s="216"/>
      <c r="EQS49" s="216"/>
      <c r="EQT49" s="216"/>
      <c r="EQU49" s="216"/>
      <c r="EQV49" s="216"/>
      <c r="EQW49" s="216"/>
      <c r="EQX49" s="216"/>
      <c r="EQY49" s="216"/>
      <c r="EQZ49" s="216"/>
      <c r="ERA49" s="216"/>
      <c r="ERB49" s="216"/>
      <c r="ERC49" s="216"/>
      <c r="ERD49" s="216"/>
      <c r="ERE49" s="216"/>
      <c r="ERF49" s="216"/>
      <c r="ERG49" s="216"/>
      <c r="ERH49" s="216"/>
      <c r="ERI49" s="216"/>
      <c r="ERJ49" s="216"/>
      <c r="ERK49" s="216"/>
      <c r="ERL49" s="216"/>
      <c r="ERM49" s="216"/>
      <c r="ERN49" s="216"/>
      <c r="ERO49" s="216"/>
      <c r="ERP49" s="216"/>
      <c r="ERQ49" s="216"/>
      <c r="ERR49" s="216"/>
      <c r="ERS49" s="216"/>
      <c r="ERT49" s="216"/>
      <c r="ERU49" s="216"/>
      <c r="ERV49" s="216"/>
      <c r="ERW49" s="216"/>
      <c r="ERX49" s="216"/>
      <c r="ERY49" s="216"/>
      <c r="ERZ49" s="216"/>
      <c r="ESA49" s="216"/>
      <c r="ESB49" s="216"/>
      <c r="ESC49" s="216"/>
      <c r="ESD49" s="216"/>
      <c r="ESE49" s="216"/>
      <c r="ESF49" s="216"/>
      <c r="ESG49" s="216"/>
      <c r="ESH49" s="216"/>
      <c r="ESI49" s="216"/>
      <c r="ESJ49" s="216"/>
      <c r="ESK49" s="216"/>
      <c r="ESL49" s="216"/>
      <c r="ESM49" s="216"/>
      <c r="ESN49" s="216"/>
      <c r="ESO49" s="216"/>
      <c r="ESP49" s="216"/>
      <c r="ESQ49" s="216"/>
      <c r="ESR49" s="216"/>
      <c r="ESS49" s="216"/>
      <c r="EST49" s="216"/>
      <c r="ESU49" s="216"/>
      <c r="ESV49" s="216"/>
      <c r="ESW49" s="216"/>
      <c r="ESX49" s="216"/>
      <c r="ESY49" s="216"/>
      <c r="ESZ49" s="216"/>
      <c r="ETA49" s="216"/>
      <c r="ETB49" s="216"/>
      <c r="ETC49" s="216"/>
      <c r="ETD49" s="216"/>
      <c r="ETE49" s="216"/>
      <c r="ETF49" s="216"/>
      <c r="ETG49" s="216"/>
      <c r="ETH49" s="216"/>
      <c r="ETI49" s="216"/>
      <c r="ETJ49" s="216"/>
      <c r="ETK49" s="216"/>
      <c r="ETL49" s="216"/>
      <c r="ETM49" s="216"/>
      <c r="ETN49" s="216"/>
      <c r="ETO49" s="216"/>
      <c r="ETP49" s="216"/>
      <c r="ETQ49" s="216"/>
      <c r="ETR49" s="216"/>
      <c r="ETS49" s="216"/>
      <c r="ETT49" s="216"/>
      <c r="ETU49" s="216"/>
      <c r="ETV49" s="216"/>
      <c r="ETW49" s="216"/>
      <c r="ETX49" s="216"/>
      <c r="ETY49" s="216"/>
      <c r="ETZ49" s="216"/>
      <c r="EUA49" s="216"/>
      <c r="EUB49" s="216"/>
      <c r="EUC49" s="216"/>
      <c r="EUD49" s="216"/>
      <c r="EUE49" s="216"/>
      <c r="EUF49" s="216"/>
      <c r="EUG49" s="216"/>
      <c r="EUH49" s="216"/>
      <c r="EUI49" s="216"/>
      <c r="EUJ49" s="216"/>
      <c r="EUK49" s="216"/>
      <c r="EUL49" s="216"/>
      <c r="EUM49" s="216"/>
      <c r="EUN49" s="216"/>
      <c r="EUO49" s="216"/>
      <c r="EUP49" s="216"/>
      <c r="EUQ49" s="216"/>
      <c r="EUR49" s="216"/>
      <c r="EUS49" s="216"/>
      <c r="EUT49" s="216"/>
      <c r="EUU49" s="216"/>
      <c r="EUV49" s="216"/>
      <c r="EUW49" s="216"/>
      <c r="EUX49" s="216"/>
      <c r="EUY49" s="216"/>
      <c r="EUZ49" s="216"/>
      <c r="EVA49" s="216"/>
      <c r="EVB49" s="216"/>
      <c r="EVC49" s="216"/>
      <c r="EVD49" s="216"/>
      <c r="EVE49" s="216"/>
      <c r="EVF49" s="216"/>
      <c r="EVG49" s="216"/>
      <c r="EVH49" s="216"/>
      <c r="EVI49" s="216"/>
      <c r="EVJ49" s="216"/>
      <c r="EVK49" s="216"/>
      <c r="EVL49" s="216"/>
      <c r="EVM49" s="216"/>
      <c r="EVN49" s="216"/>
      <c r="EVO49" s="216"/>
      <c r="EVP49" s="216"/>
      <c r="EVQ49" s="216"/>
      <c r="EVR49" s="216"/>
      <c r="EVS49" s="216"/>
      <c r="EVT49" s="216"/>
      <c r="EVU49" s="216"/>
      <c r="EVV49" s="216"/>
      <c r="EVW49" s="216"/>
      <c r="EVX49" s="216"/>
      <c r="EVY49" s="216"/>
      <c r="EVZ49" s="216"/>
      <c r="EWA49" s="216"/>
      <c r="EWB49" s="216"/>
      <c r="EWC49" s="216"/>
      <c r="EWD49" s="216"/>
      <c r="EWE49" s="216"/>
      <c r="EWF49" s="216"/>
      <c r="EWG49" s="216"/>
      <c r="EWH49" s="216"/>
      <c r="EWI49" s="216"/>
      <c r="EWJ49" s="216"/>
      <c r="EWK49" s="216"/>
      <c r="EWL49" s="216"/>
      <c r="EWM49" s="216"/>
      <c r="EWN49" s="216"/>
      <c r="EWO49" s="216"/>
      <c r="EWP49" s="216"/>
      <c r="EWQ49" s="216"/>
      <c r="EWR49" s="216"/>
      <c r="EWS49" s="216"/>
      <c r="EWT49" s="216"/>
      <c r="EWU49" s="216"/>
      <c r="EWV49" s="216"/>
      <c r="EWW49" s="216"/>
      <c r="EWX49" s="216"/>
      <c r="EWY49" s="216"/>
      <c r="EWZ49" s="216"/>
      <c r="EXA49" s="216"/>
      <c r="EXB49" s="216"/>
      <c r="EXC49" s="216"/>
      <c r="EXD49" s="216"/>
      <c r="EXE49" s="216"/>
      <c r="EXF49" s="216"/>
      <c r="EXG49" s="216"/>
      <c r="EXH49" s="216"/>
      <c r="EXI49" s="216"/>
      <c r="EXJ49" s="216"/>
      <c r="EXK49" s="216"/>
      <c r="EXL49" s="216"/>
      <c r="EXM49" s="216"/>
      <c r="EXN49" s="216"/>
      <c r="EXO49" s="216"/>
      <c r="EXP49" s="216"/>
      <c r="EXQ49" s="216"/>
      <c r="EXR49" s="216"/>
      <c r="EXS49" s="216"/>
      <c r="EXT49" s="216"/>
      <c r="EXU49" s="216"/>
      <c r="EXV49" s="216"/>
      <c r="EXW49" s="216"/>
      <c r="EXX49" s="216"/>
      <c r="EXY49" s="216"/>
      <c r="EXZ49" s="216"/>
      <c r="EYA49" s="216"/>
      <c r="EYB49" s="216"/>
      <c r="EYC49" s="216"/>
      <c r="EYD49" s="216"/>
      <c r="EYE49" s="216"/>
      <c r="EYF49" s="216"/>
      <c r="EYG49" s="216"/>
      <c r="EYH49" s="216"/>
      <c r="EYI49" s="216"/>
      <c r="EYJ49" s="216"/>
      <c r="EYK49" s="216"/>
      <c r="EYL49" s="216"/>
      <c r="EYM49" s="216"/>
      <c r="EYN49" s="216"/>
      <c r="EYO49" s="216"/>
      <c r="EYP49" s="216"/>
      <c r="EYQ49" s="216"/>
      <c r="EYR49" s="216"/>
      <c r="EYS49" s="216"/>
      <c r="EYT49" s="216"/>
      <c r="EYU49" s="216"/>
      <c r="EYV49" s="216"/>
      <c r="EYW49" s="216"/>
      <c r="EYX49" s="216"/>
      <c r="EYY49" s="216"/>
      <c r="EYZ49" s="216"/>
      <c r="EZA49" s="216"/>
      <c r="EZB49" s="216"/>
      <c r="EZC49" s="216"/>
      <c r="EZD49" s="216"/>
      <c r="EZE49" s="216"/>
      <c r="EZF49" s="216"/>
      <c r="EZG49" s="216"/>
      <c r="EZH49" s="216"/>
      <c r="EZI49" s="216"/>
      <c r="EZJ49" s="216"/>
      <c r="EZK49" s="216"/>
      <c r="EZL49" s="216"/>
      <c r="EZM49" s="216"/>
      <c r="EZN49" s="216"/>
      <c r="EZO49" s="216"/>
      <c r="EZP49" s="216"/>
      <c r="EZQ49" s="216"/>
      <c r="EZR49" s="216"/>
      <c r="EZS49" s="216"/>
      <c r="EZT49" s="216"/>
      <c r="EZU49" s="216"/>
      <c r="EZV49" s="216"/>
      <c r="EZW49" s="216"/>
      <c r="EZX49" s="216"/>
      <c r="EZY49" s="216"/>
      <c r="EZZ49" s="216"/>
      <c r="FAA49" s="216"/>
      <c r="FAB49" s="216"/>
      <c r="FAC49" s="216"/>
      <c r="FAD49" s="216"/>
      <c r="FAE49" s="216"/>
      <c r="FAF49" s="216"/>
      <c r="FAG49" s="216"/>
      <c r="FAH49" s="216"/>
      <c r="FAI49" s="216"/>
      <c r="FAJ49" s="216"/>
      <c r="FAK49" s="216"/>
      <c r="FAL49" s="216"/>
      <c r="FAM49" s="216"/>
      <c r="FAN49" s="216"/>
      <c r="FAO49" s="216"/>
      <c r="FAP49" s="216"/>
      <c r="FAQ49" s="216"/>
      <c r="FAR49" s="216"/>
      <c r="FAS49" s="216"/>
      <c r="FAT49" s="216"/>
      <c r="FAU49" s="216"/>
      <c r="FAV49" s="216"/>
      <c r="FAW49" s="216"/>
      <c r="FAX49" s="216"/>
      <c r="FAY49" s="216"/>
      <c r="FAZ49" s="216"/>
      <c r="FBA49" s="216"/>
      <c r="FBB49" s="216"/>
      <c r="FBC49" s="216"/>
      <c r="FBD49" s="216"/>
      <c r="FBE49" s="216"/>
      <c r="FBF49" s="216"/>
      <c r="FBG49" s="216"/>
      <c r="FBH49" s="216"/>
      <c r="FBI49" s="216"/>
      <c r="FBJ49" s="216"/>
      <c r="FBK49" s="216"/>
      <c r="FBL49" s="216"/>
      <c r="FBM49" s="216"/>
      <c r="FBN49" s="216"/>
      <c r="FBO49" s="216"/>
      <c r="FBP49" s="216"/>
      <c r="FBQ49" s="216"/>
      <c r="FBR49" s="216"/>
      <c r="FBS49" s="216"/>
      <c r="FBT49" s="216"/>
      <c r="FBU49" s="216"/>
      <c r="FBV49" s="216"/>
      <c r="FBW49" s="216"/>
      <c r="FBX49" s="216"/>
      <c r="FBY49" s="216"/>
      <c r="FBZ49" s="216"/>
      <c r="FCA49" s="216"/>
      <c r="FCB49" s="216"/>
      <c r="FCC49" s="216"/>
      <c r="FCD49" s="216"/>
      <c r="FCE49" s="216"/>
      <c r="FCF49" s="216"/>
      <c r="FCG49" s="216"/>
      <c r="FCH49" s="216"/>
      <c r="FCI49" s="216"/>
      <c r="FCJ49" s="216"/>
      <c r="FCK49" s="216"/>
      <c r="FCL49" s="216"/>
      <c r="FCM49" s="216"/>
      <c r="FCN49" s="216"/>
      <c r="FCO49" s="216"/>
      <c r="FCP49" s="216"/>
      <c r="FCQ49" s="216"/>
      <c r="FCR49" s="216"/>
      <c r="FCS49" s="216"/>
      <c r="FCT49" s="216"/>
      <c r="FCU49" s="216"/>
      <c r="FCV49" s="216"/>
      <c r="FCW49" s="216"/>
      <c r="FCX49" s="216"/>
      <c r="FCY49" s="216"/>
      <c r="FCZ49" s="216"/>
      <c r="FDA49" s="216"/>
      <c r="FDB49" s="216"/>
      <c r="FDC49" s="216"/>
      <c r="FDD49" s="216"/>
      <c r="FDE49" s="216"/>
      <c r="FDF49" s="216"/>
      <c r="FDG49" s="216"/>
      <c r="FDH49" s="216"/>
      <c r="FDI49" s="216"/>
      <c r="FDJ49" s="216"/>
      <c r="FDK49" s="216"/>
      <c r="FDL49" s="216"/>
      <c r="FDM49" s="216"/>
      <c r="FDN49" s="216"/>
      <c r="FDO49" s="216"/>
      <c r="FDP49" s="216"/>
      <c r="FDQ49" s="216"/>
      <c r="FDR49" s="216"/>
      <c r="FDS49" s="216"/>
      <c r="FDT49" s="216"/>
      <c r="FDU49" s="216"/>
      <c r="FDV49" s="216"/>
      <c r="FDW49" s="216"/>
      <c r="FDX49" s="216"/>
      <c r="FDY49" s="216"/>
      <c r="FDZ49" s="216"/>
      <c r="FEA49" s="216"/>
      <c r="FEB49" s="216"/>
      <c r="FEC49" s="216"/>
      <c r="FED49" s="216"/>
      <c r="FEE49" s="216"/>
      <c r="FEF49" s="216"/>
      <c r="FEG49" s="216"/>
      <c r="FEH49" s="216"/>
      <c r="FEI49" s="216"/>
      <c r="FEJ49" s="216"/>
      <c r="FEK49" s="216"/>
      <c r="FEL49" s="216"/>
      <c r="FEM49" s="216"/>
      <c r="FEN49" s="216"/>
      <c r="FEO49" s="216"/>
      <c r="FEP49" s="216"/>
      <c r="FEQ49" s="216"/>
      <c r="FER49" s="216"/>
      <c r="FES49" s="216"/>
      <c r="FET49" s="216"/>
      <c r="FEU49" s="216"/>
      <c r="FEV49" s="216"/>
      <c r="FEW49" s="216"/>
      <c r="FEX49" s="216"/>
      <c r="FEY49" s="216"/>
      <c r="FEZ49" s="216"/>
      <c r="FFA49" s="216"/>
      <c r="FFB49" s="216"/>
      <c r="FFC49" s="216"/>
      <c r="FFD49" s="216"/>
      <c r="FFE49" s="216"/>
      <c r="FFF49" s="216"/>
      <c r="FFG49" s="216"/>
      <c r="FFH49" s="216"/>
      <c r="FFI49" s="216"/>
      <c r="FFJ49" s="216"/>
      <c r="FFK49" s="216"/>
      <c r="FFL49" s="216"/>
      <c r="FFM49" s="216"/>
      <c r="FFN49" s="216"/>
      <c r="FFO49" s="216"/>
      <c r="FFP49" s="216"/>
      <c r="FFQ49" s="216"/>
      <c r="FFR49" s="216"/>
      <c r="FFS49" s="216"/>
      <c r="FFT49" s="216"/>
      <c r="FFU49" s="216"/>
      <c r="FFV49" s="216"/>
      <c r="FFW49" s="216"/>
      <c r="FFX49" s="216"/>
      <c r="FFY49" s="216"/>
      <c r="FFZ49" s="216"/>
      <c r="FGA49" s="216"/>
      <c r="FGB49" s="216"/>
      <c r="FGC49" s="216"/>
      <c r="FGD49" s="216"/>
      <c r="FGE49" s="216"/>
      <c r="FGF49" s="216"/>
      <c r="FGG49" s="216"/>
      <c r="FGH49" s="216"/>
      <c r="FGI49" s="216"/>
      <c r="FGJ49" s="216"/>
      <c r="FGK49" s="216"/>
      <c r="FGL49" s="216"/>
      <c r="FGM49" s="216"/>
      <c r="FGN49" s="216"/>
      <c r="FGO49" s="216"/>
      <c r="FGP49" s="216"/>
      <c r="FGQ49" s="216"/>
      <c r="FGR49" s="216"/>
      <c r="FGS49" s="216"/>
      <c r="FGT49" s="216"/>
      <c r="FGU49" s="216"/>
      <c r="FGV49" s="216"/>
      <c r="FGW49" s="216"/>
      <c r="FGX49" s="216"/>
      <c r="FGY49" s="216"/>
      <c r="FGZ49" s="216"/>
      <c r="FHA49" s="216"/>
      <c r="FHB49" s="216"/>
      <c r="FHC49" s="216"/>
      <c r="FHD49" s="216"/>
      <c r="FHE49" s="216"/>
      <c r="FHF49" s="216"/>
      <c r="FHG49" s="216"/>
      <c r="FHH49" s="216"/>
      <c r="FHI49" s="216"/>
      <c r="FHJ49" s="216"/>
      <c r="FHK49" s="216"/>
      <c r="FHL49" s="216"/>
      <c r="FHM49" s="216"/>
      <c r="FHN49" s="216"/>
      <c r="FHO49" s="216"/>
      <c r="FHP49" s="216"/>
      <c r="FHQ49" s="216"/>
      <c r="FHR49" s="216"/>
      <c r="FHS49" s="216"/>
      <c r="FHT49" s="216"/>
      <c r="FHU49" s="216"/>
      <c r="FHV49" s="216"/>
      <c r="FHW49" s="216"/>
      <c r="FHX49" s="216"/>
      <c r="FHY49" s="216"/>
      <c r="FHZ49" s="216"/>
      <c r="FIA49" s="216"/>
      <c r="FIB49" s="216"/>
      <c r="FIC49" s="216"/>
      <c r="FID49" s="216"/>
      <c r="FIE49" s="216"/>
      <c r="FIF49" s="216"/>
      <c r="FIG49" s="216"/>
      <c r="FIH49" s="216"/>
      <c r="FII49" s="216"/>
      <c r="FIJ49" s="216"/>
      <c r="FIK49" s="216"/>
      <c r="FIL49" s="216"/>
      <c r="FIM49" s="216"/>
      <c r="FIN49" s="216"/>
      <c r="FIO49" s="216"/>
      <c r="FIP49" s="216"/>
      <c r="FIQ49" s="216"/>
      <c r="FIR49" s="216"/>
      <c r="FIS49" s="216"/>
      <c r="FIT49" s="216"/>
      <c r="FIU49" s="216"/>
      <c r="FIV49" s="216"/>
      <c r="FIW49" s="216"/>
      <c r="FIX49" s="216"/>
      <c r="FIY49" s="216"/>
      <c r="FIZ49" s="216"/>
      <c r="FJA49" s="216"/>
      <c r="FJB49" s="216"/>
      <c r="FJC49" s="216"/>
      <c r="FJD49" s="216"/>
      <c r="FJE49" s="216"/>
      <c r="FJF49" s="216"/>
      <c r="FJG49" s="216"/>
      <c r="FJH49" s="216"/>
      <c r="FJI49" s="216"/>
      <c r="FJJ49" s="216"/>
      <c r="FJK49" s="216"/>
      <c r="FJL49" s="216"/>
      <c r="FJM49" s="216"/>
      <c r="FJN49" s="216"/>
      <c r="FJO49" s="216"/>
      <c r="FJP49" s="216"/>
      <c r="FJQ49" s="216"/>
      <c r="FJR49" s="216"/>
      <c r="FJS49" s="216"/>
      <c r="FJT49" s="216"/>
      <c r="FJU49" s="216"/>
      <c r="FJV49" s="216"/>
      <c r="FJW49" s="216"/>
      <c r="FJX49" s="216"/>
      <c r="FJY49" s="216"/>
      <c r="FJZ49" s="216"/>
      <c r="FKA49" s="216"/>
      <c r="FKB49" s="216"/>
      <c r="FKC49" s="216"/>
      <c r="FKD49" s="216"/>
      <c r="FKE49" s="216"/>
      <c r="FKF49" s="216"/>
      <c r="FKG49" s="216"/>
      <c r="FKH49" s="216"/>
      <c r="FKI49" s="216"/>
      <c r="FKJ49" s="216"/>
      <c r="FKK49" s="216"/>
      <c r="FKL49" s="216"/>
      <c r="FKM49" s="216"/>
      <c r="FKN49" s="216"/>
      <c r="FKO49" s="216"/>
      <c r="FKP49" s="216"/>
      <c r="FKQ49" s="216"/>
      <c r="FKR49" s="216"/>
      <c r="FKS49" s="216"/>
      <c r="FKT49" s="216"/>
      <c r="FKU49" s="216"/>
      <c r="FKV49" s="216"/>
      <c r="FKW49" s="216"/>
      <c r="FKX49" s="216"/>
      <c r="FKY49" s="216"/>
      <c r="FKZ49" s="216"/>
      <c r="FLA49" s="216"/>
      <c r="FLB49" s="216"/>
      <c r="FLC49" s="216"/>
      <c r="FLD49" s="216"/>
      <c r="FLE49" s="216"/>
      <c r="FLF49" s="216"/>
      <c r="FLG49" s="216"/>
      <c r="FLH49" s="216"/>
      <c r="FLI49" s="216"/>
      <c r="FLJ49" s="216"/>
      <c r="FLK49" s="216"/>
      <c r="FLL49" s="216"/>
      <c r="FLM49" s="216"/>
      <c r="FLN49" s="216"/>
      <c r="FLO49" s="216"/>
      <c r="FLP49" s="216"/>
      <c r="FLQ49" s="216"/>
      <c r="FLR49" s="216"/>
      <c r="FLS49" s="216"/>
      <c r="FLT49" s="216"/>
      <c r="FLU49" s="216"/>
      <c r="FLV49" s="216"/>
      <c r="FLW49" s="216"/>
      <c r="FLX49" s="216"/>
      <c r="FLY49" s="216"/>
      <c r="FLZ49" s="216"/>
      <c r="FMA49" s="216"/>
      <c r="FMB49" s="216"/>
      <c r="FMC49" s="216"/>
      <c r="FMD49" s="216"/>
      <c r="FME49" s="216"/>
      <c r="FMF49" s="216"/>
      <c r="FMG49" s="216"/>
      <c r="FMH49" s="216"/>
      <c r="FMI49" s="216"/>
      <c r="FMJ49" s="216"/>
      <c r="FMK49" s="216"/>
      <c r="FML49" s="216"/>
      <c r="FMM49" s="216"/>
      <c r="FMN49" s="216"/>
      <c r="FMO49" s="216"/>
      <c r="FMP49" s="216"/>
      <c r="FMQ49" s="216"/>
      <c r="FMR49" s="216"/>
      <c r="FMS49" s="216"/>
      <c r="FMT49" s="216"/>
      <c r="FMU49" s="216"/>
      <c r="FMV49" s="216"/>
      <c r="FMW49" s="216"/>
      <c r="FMX49" s="216"/>
      <c r="FMY49" s="216"/>
      <c r="FMZ49" s="216"/>
      <c r="FNA49" s="216"/>
      <c r="FNB49" s="216"/>
      <c r="FNC49" s="216"/>
      <c r="FND49" s="216"/>
      <c r="FNE49" s="216"/>
      <c r="FNF49" s="216"/>
      <c r="FNG49" s="216"/>
      <c r="FNH49" s="216"/>
      <c r="FNI49" s="216"/>
      <c r="FNJ49" s="216"/>
      <c r="FNK49" s="216"/>
      <c r="FNL49" s="216"/>
      <c r="FNM49" s="216"/>
      <c r="FNN49" s="216"/>
      <c r="FNO49" s="216"/>
      <c r="FNP49" s="216"/>
      <c r="FNQ49" s="216"/>
      <c r="FNR49" s="216"/>
      <c r="FNS49" s="216"/>
      <c r="FNT49" s="216"/>
      <c r="FNU49" s="216"/>
      <c r="FNV49" s="216"/>
      <c r="FNW49" s="216"/>
      <c r="FNX49" s="216"/>
      <c r="FNY49" s="216"/>
      <c r="FNZ49" s="216"/>
      <c r="FOA49" s="216"/>
      <c r="FOB49" s="216"/>
      <c r="FOC49" s="216"/>
      <c r="FOD49" s="216"/>
      <c r="FOE49" s="216"/>
      <c r="FOF49" s="216"/>
      <c r="FOG49" s="216"/>
      <c r="FOH49" s="216"/>
      <c r="FOI49" s="216"/>
      <c r="FOJ49" s="216"/>
      <c r="FOK49" s="216"/>
      <c r="FOL49" s="216"/>
      <c r="FOM49" s="216"/>
      <c r="FON49" s="216"/>
      <c r="FOO49" s="216"/>
      <c r="FOP49" s="216"/>
      <c r="FOQ49" s="216"/>
      <c r="FOR49" s="216"/>
      <c r="FOS49" s="216"/>
      <c r="FOT49" s="216"/>
      <c r="FOU49" s="216"/>
      <c r="FOV49" s="216"/>
      <c r="FOW49" s="216"/>
      <c r="FOX49" s="216"/>
      <c r="FOY49" s="216"/>
      <c r="FOZ49" s="216"/>
      <c r="FPA49" s="216"/>
      <c r="FPB49" s="216"/>
      <c r="FPC49" s="216"/>
      <c r="FPD49" s="216"/>
      <c r="FPE49" s="216"/>
      <c r="FPF49" s="216"/>
      <c r="FPG49" s="216"/>
      <c r="FPH49" s="216"/>
      <c r="FPI49" s="216"/>
      <c r="FPJ49" s="216"/>
      <c r="FPK49" s="216"/>
      <c r="FPL49" s="216"/>
      <c r="FPM49" s="216"/>
      <c r="FPN49" s="216"/>
      <c r="FPO49" s="216"/>
      <c r="FPP49" s="216"/>
      <c r="FPQ49" s="216"/>
      <c r="FPR49" s="216"/>
      <c r="FPS49" s="216"/>
      <c r="FPT49" s="216"/>
      <c r="FPU49" s="216"/>
      <c r="FPV49" s="216"/>
      <c r="FPW49" s="216"/>
      <c r="FPX49" s="216"/>
      <c r="FPY49" s="216"/>
      <c r="FPZ49" s="216"/>
      <c r="FQA49" s="216"/>
      <c r="FQB49" s="216"/>
      <c r="FQC49" s="216"/>
      <c r="FQD49" s="216"/>
      <c r="FQE49" s="216"/>
      <c r="FQF49" s="216"/>
      <c r="FQG49" s="216"/>
      <c r="FQH49" s="216"/>
      <c r="FQI49" s="216"/>
      <c r="FQJ49" s="216"/>
      <c r="FQK49" s="216"/>
      <c r="FQL49" s="216"/>
      <c r="FQM49" s="216"/>
      <c r="FQN49" s="216"/>
      <c r="FQO49" s="216"/>
      <c r="FQP49" s="216"/>
      <c r="FQQ49" s="216"/>
      <c r="FQR49" s="216"/>
      <c r="FQS49" s="216"/>
      <c r="FQT49" s="216"/>
      <c r="FQU49" s="216"/>
      <c r="FQV49" s="216"/>
      <c r="FQW49" s="216"/>
      <c r="FQX49" s="216"/>
      <c r="FQY49" s="216"/>
      <c r="FQZ49" s="216"/>
      <c r="FRA49" s="216"/>
      <c r="FRB49" s="216"/>
      <c r="FRC49" s="216"/>
      <c r="FRD49" s="216"/>
      <c r="FRE49" s="216"/>
      <c r="FRF49" s="216"/>
      <c r="FRG49" s="216"/>
      <c r="FRH49" s="216"/>
      <c r="FRI49" s="216"/>
      <c r="FRJ49" s="216"/>
      <c r="FRK49" s="216"/>
      <c r="FRL49" s="216"/>
      <c r="FRM49" s="216"/>
      <c r="FRN49" s="216"/>
      <c r="FRO49" s="216"/>
      <c r="FRP49" s="216"/>
      <c r="FRQ49" s="216"/>
      <c r="FRR49" s="216"/>
      <c r="FRS49" s="216"/>
      <c r="FRT49" s="216"/>
      <c r="FRU49" s="216"/>
      <c r="FRV49" s="216"/>
      <c r="FRW49" s="216"/>
      <c r="FRX49" s="216"/>
      <c r="FRY49" s="216"/>
      <c r="FRZ49" s="216"/>
      <c r="FSA49" s="216"/>
      <c r="FSB49" s="216"/>
      <c r="FSC49" s="216"/>
      <c r="FSD49" s="216"/>
      <c r="FSE49" s="216"/>
      <c r="FSF49" s="216"/>
      <c r="FSG49" s="216"/>
      <c r="FSH49" s="216"/>
      <c r="FSI49" s="216"/>
      <c r="FSJ49" s="216"/>
      <c r="FSK49" s="216"/>
      <c r="FSL49" s="216"/>
      <c r="FSM49" s="216"/>
      <c r="FSN49" s="216"/>
      <c r="FSO49" s="216"/>
      <c r="FSP49" s="216"/>
      <c r="FSQ49" s="216"/>
      <c r="FSR49" s="216"/>
      <c r="FSS49" s="216"/>
      <c r="FST49" s="216"/>
      <c r="FSU49" s="216"/>
      <c r="FSV49" s="216"/>
      <c r="FSW49" s="216"/>
      <c r="FSX49" s="216"/>
      <c r="FSY49" s="216"/>
      <c r="FSZ49" s="216"/>
      <c r="FTA49" s="216"/>
      <c r="FTB49" s="216"/>
      <c r="FTC49" s="216"/>
      <c r="FTD49" s="216"/>
      <c r="FTE49" s="216"/>
      <c r="FTF49" s="216"/>
      <c r="FTG49" s="216"/>
      <c r="FTH49" s="216"/>
      <c r="FTI49" s="216"/>
      <c r="FTJ49" s="216"/>
      <c r="FTK49" s="216"/>
      <c r="FTL49" s="216"/>
      <c r="FTM49" s="216"/>
      <c r="FTN49" s="216"/>
      <c r="FTO49" s="216"/>
      <c r="FTP49" s="216"/>
      <c r="FTQ49" s="216"/>
      <c r="FTR49" s="216"/>
      <c r="FTS49" s="216"/>
      <c r="FTT49" s="216"/>
      <c r="FTU49" s="216"/>
      <c r="FTV49" s="216"/>
      <c r="FTW49" s="216"/>
      <c r="FTX49" s="216"/>
      <c r="FTY49" s="216"/>
      <c r="FTZ49" s="216"/>
      <c r="FUA49" s="216"/>
      <c r="FUB49" s="216"/>
      <c r="FUC49" s="216"/>
      <c r="FUD49" s="216"/>
      <c r="FUE49" s="216"/>
      <c r="FUF49" s="216"/>
      <c r="FUG49" s="216"/>
      <c r="FUH49" s="216"/>
      <c r="FUI49" s="216"/>
      <c r="FUJ49" s="216"/>
      <c r="FUK49" s="216"/>
      <c r="FUL49" s="216"/>
      <c r="FUM49" s="216"/>
      <c r="FUN49" s="216"/>
      <c r="FUO49" s="216"/>
      <c r="FUP49" s="216"/>
      <c r="FUQ49" s="216"/>
      <c r="FUR49" s="216"/>
      <c r="FUS49" s="216"/>
      <c r="FUT49" s="216"/>
      <c r="FUU49" s="216"/>
      <c r="FUV49" s="216"/>
      <c r="FUW49" s="216"/>
      <c r="FUX49" s="216"/>
      <c r="FUY49" s="216"/>
      <c r="FUZ49" s="216"/>
      <c r="FVA49" s="216"/>
      <c r="FVB49" s="216"/>
      <c r="FVC49" s="216"/>
      <c r="FVD49" s="216"/>
      <c r="FVE49" s="216"/>
      <c r="FVF49" s="216"/>
      <c r="FVG49" s="216"/>
      <c r="FVH49" s="216"/>
      <c r="FVI49" s="216"/>
      <c r="FVJ49" s="216"/>
      <c r="FVK49" s="216"/>
      <c r="FVL49" s="216"/>
      <c r="FVM49" s="216"/>
      <c r="FVN49" s="216"/>
      <c r="FVO49" s="216"/>
      <c r="FVP49" s="216"/>
      <c r="FVQ49" s="216"/>
      <c r="FVR49" s="216"/>
      <c r="FVS49" s="216"/>
      <c r="FVT49" s="216"/>
      <c r="FVU49" s="216"/>
      <c r="FVV49" s="216"/>
      <c r="FVW49" s="216"/>
      <c r="FVX49" s="216"/>
      <c r="FVY49" s="216"/>
      <c r="FVZ49" s="216"/>
      <c r="FWA49" s="216"/>
      <c r="FWB49" s="216"/>
      <c r="FWC49" s="216"/>
      <c r="FWD49" s="216"/>
      <c r="FWE49" s="216"/>
      <c r="FWF49" s="216"/>
      <c r="FWG49" s="216"/>
      <c r="FWH49" s="216"/>
      <c r="FWI49" s="216"/>
      <c r="FWJ49" s="216"/>
      <c r="FWK49" s="216"/>
      <c r="FWL49" s="216"/>
      <c r="FWM49" s="216"/>
      <c r="FWN49" s="216"/>
      <c r="FWO49" s="216"/>
      <c r="FWP49" s="216"/>
      <c r="FWQ49" s="216"/>
      <c r="FWR49" s="216"/>
      <c r="FWS49" s="216"/>
      <c r="FWT49" s="216"/>
      <c r="FWU49" s="216"/>
      <c r="FWV49" s="216"/>
      <c r="FWW49" s="216"/>
      <c r="FWX49" s="216"/>
      <c r="FWY49" s="216"/>
      <c r="FWZ49" s="216"/>
      <c r="FXA49" s="216"/>
      <c r="FXB49" s="216"/>
      <c r="FXC49" s="216"/>
      <c r="FXD49" s="216"/>
      <c r="FXE49" s="216"/>
      <c r="FXF49" s="216"/>
      <c r="FXG49" s="216"/>
      <c r="FXH49" s="216"/>
      <c r="FXI49" s="216"/>
      <c r="FXJ49" s="216"/>
      <c r="FXK49" s="216"/>
      <c r="FXL49" s="216"/>
      <c r="FXM49" s="216"/>
      <c r="FXN49" s="216"/>
      <c r="FXO49" s="216"/>
      <c r="FXP49" s="216"/>
      <c r="FXQ49" s="216"/>
      <c r="FXR49" s="216"/>
      <c r="FXS49" s="216"/>
      <c r="FXT49" s="216"/>
      <c r="FXU49" s="216"/>
      <c r="FXV49" s="216"/>
      <c r="FXW49" s="216"/>
      <c r="FXX49" s="216"/>
      <c r="FXY49" s="216"/>
      <c r="FXZ49" s="216"/>
      <c r="FYA49" s="216"/>
      <c r="FYB49" s="216"/>
      <c r="FYC49" s="216"/>
      <c r="FYD49" s="216"/>
      <c r="FYE49" s="216"/>
      <c r="FYF49" s="216"/>
      <c r="FYG49" s="216"/>
      <c r="FYH49" s="216"/>
      <c r="FYI49" s="216"/>
      <c r="FYJ49" s="216"/>
      <c r="FYK49" s="216"/>
      <c r="FYL49" s="216"/>
      <c r="FYM49" s="216"/>
      <c r="FYN49" s="216"/>
      <c r="FYO49" s="216"/>
      <c r="FYP49" s="216"/>
      <c r="FYQ49" s="216"/>
      <c r="FYR49" s="216"/>
      <c r="FYS49" s="216"/>
      <c r="FYT49" s="216"/>
      <c r="FYU49" s="216"/>
      <c r="FYV49" s="216"/>
      <c r="FYW49" s="216"/>
      <c r="FYX49" s="216"/>
      <c r="FYY49" s="216"/>
      <c r="FYZ49" s="216"/>
      <c r="FZA49" s="216"/>
      <c r="FZB49" s="216"/>
      <c r="FZC49" s="216"/>
      <c r="FZD49" s="216"/>
      <c r="FZE49" s="216"/>
      <c r="FZF49" s="216"/>
      <c r="FZG49" s="216"/>
      <c r="FZH49" s="216"/>
      <c r="FZI49" s="216"/>
      <c r="FZJ49" s="216"/>
      <c r="FZK49" s="216"/>
      <c r="FZL49" s="216"/>
      <c r="FZM49" s="216"/>
      <c r="FZN49" s="216"/>
      <c r="FZO49" s="216"/>
      <c r="FZP49" s="216"/>
      <c r="FZQ49" s="216"/>
      <c r="FZR49" s="216"/>
      <c r="FZS49" s="216"/>
      <c r="FZT49" s="216"/>
      <c r="FZU49" s="216"/>
      <c r="FZV49" s="216"/>
      <c r="FZW49" s="216"/>
      <c r="FZX49" s="216"/>
      <c r="FZY49" s="216"/>
      <c r="FZZ49" s="216"/>
      <c r="GAA49" s="216"/>
      <c r="GAB49" s="216"/>
      <c r="GAC49" s="216"/>
      <c r="GAD49" s="216"/>
      <c r="GAE49" s="216"/>
      <c r="GAF49" s="216"/>
      <c r="GAG49" s="216"/>
      <c r="GAH49" s="216"/>
      <c r="GAI49" s="216"/>
      <c r="GAJ49" s="216"/>
      <c r="GAK49" s="216"/>
      <c r="GAL49" s="216"/>
      <c r="GAM49" s="216"/>
      <c r="GAN49" s="216"/>
      <c r="GAO49" s="216"/>
      <c r="GAP49" s="216"/>
      <c r="GAQ49" s="216"/>
      <c r="GAR49" s="216"/>
      <c r="GAS49" s="216"/>
      <c r="GAT49" s="216"/>
      <c r="GAU49" s="216"/>
      <c r="GAV49" s="216"/>
      <c r="GAW49" s="216"/>
      <c r="GAX49" s="216"/>
      <c r="GAY49" s="216"/>
      <c r="GAZ49" s="216"/>
      <c r="GBA49" s="216"/>
      <c r="GBB49" s="216"/>
      <c r="GBC49" s="216"/>
      <c r="GBD49" s="216"/>
      <c r="GBE49" s="216"/>
      <c r="GBF49" s="216"/>
      <c r="GBG49" s="216"/>
      <c r="GBH49" s="216"/>
      <c r="GBI49" s="216"/>
      <c r="GBJ49" s="216"/>
      <c r="GBK49" s="216"/>
      <c r="GBL49" s="216"/>
      <c r="GBM49" s="216"/>
      <c r="GBN49" s="216"/>
      <c r="GBO49" s="216"/>
      <c r="GBP49" s="216"/>
      <c r="GBQ49" s="216"/>
      <c r="GBR49" s="216"/>
      <c r="GBS49" s="216"/>
      <c r="GBT49" s="216"/>
      <c r="GBU49" s="216"/>
      <c r="GBV49" s="216"/>
      <c r="GBW49" s="216"/>
      <c r="GBX49" s="216"/>
      <c r="GBY49" s="216"/>
      <c r="GBZ49" s="216"/>
      <c r="GCA49" s="216"/>
      <c r="GCB49" s="216"/>
      <c r="GCC49" s="216"/>
      <c r="GCD49" s="216"/>
      <c r="GCE49" s="216"/>
      <c r="GCF49" s="216"/>
      <c r="GCG49" s="216"/>
      <c r="GCH49" s="216"/>
      <c r="GCI49" s="216"/>
      <c r="GCJ49" s="216"/>
      <c r="GCK49" s="216"/>
      <c r="GCL49" s="216"/>
      <c r="GCM49" s="216"/>
      <c r="GCN49" s="216"/>
      <c r="GCO49" s="216"/>
      <c r="GCP49" s="216"/>
      <c r="GCQ49" s="216"/>
      <c r="GCR49" s="216"/>
      <c r="GCS49" s="216"/>
      <c r="GCT49" s="216"/>
      <c r="GCU49" s="216"/>
      <c r="GCV49" s="216"/>
      <c r="GCW49" s="216"/>
      <c r="GCX49" s="216"/>
      <c r="GCY49" s="216"/>
      <c r="GCZ49" s="216"/>
      <c r="GDA49" s="216"/>
      <c r="GDB49" s="216"/>
      <c r="GDC49" s="216"/>
      <c r="GDD49" s="216"/>
      <c r="GDE49" s="216"/>
      <c r="GDF49" s="216"/>
      <c r="GDG49" s="216"/>
      <c r="GDH49" s="216"/>
      <c r="GDI49" s="216"/>
      <c r="GDJ49" s="216"/>
      <c r="GDK49" s="216"/>
      <c r="GDL49" s="216"/>
      <c r="GDM49" s="216"/>
      <c r="GDN49" s="216"/>
      <c r="GDO49" s="216"/>
      <c r="GDP49" s="216"/>
      <c r="GDQ49" s="216"/>
      <c r="GDR49" s="216"/>
      <c r="GDS49" s="216"/>
      <c r="GDT49" s="216"/>
      <c r="GDU49" s="216"/>
      <c r="GDV49" s="216"/>
      <c r="GDW49" s="216"/>
      <c r="GDX49" s="216"/>
      <c r="GDY49" s="216"/>
      <c r="GDZ49" s="216"/>
      <c r="GEA49" s="216"/>
      <c r="GEB49" s="216"/>
      <c r="GEC49" s="216"/>
      <c r="GED49" s="216"/>
      <c r="GEE49" s="216"/>
      <c r="GEF49" s="216"/>
      <c r="GEG49" s="216"/>
      <c r="GEH49" s="216"/>
      <c r="GEI49" s="216"/>
      <c r="GEJ49" s="216"/>
      <c r="GEK49" s="216"/>
      <c r="GEL49" s="216"/>
      <c r="GEM49" s="216"/>
      <c r="GEN49" s="216"/>
      <c r="GEO49" s="216"/>
      <c r="GEP49" s="216"/>
      <c r="GEQ49" s="216"/>
      <c r="GER49" s="216"/>
      <c r="GES49" s="216"/>
      <c r="GET49" s="216"/>
      <c r="GEU49" s="216"/>
      <c r="GEV49" s="216"/>
      <c r="GEW49" s="216"/>
      <c r="GEX49" s="216"/>
      <c r="GEY49" s="216"/>
      <c r="GEZ49" s="216"/>
      <c r="GFA49" s="216"/>
      <c r="GFB49" s="216"/>
      <c r="GFC49" s="216"/>
      <c r="GFD49" s="216"/>
      <c r="GFE49" s="216"/>
      <c r="GFF49" s="216"/>
      <c r="GFG49" s="216"/>
      <c r="GFH49" s="216"/>
      <c r="GFI49" s="216"/>
      <c r="GFJ49" s="216"/>
      <c r="GFK49" s="216"/>
      <c r="GFL49" s="216"/>
      <c r="GFM49" s="216"/>
      <c r="GFN49" s="216"/>
      <c r="GFO49" s="216"/>
      <c r="GFP49" s="216"/>
      <c r="GFQ49" s="216"/>
      <c r="GFR49" s="216"/>
      <c r="GFS49" s="216"/>
      <c r="GFT49" s="216"/>
      <c r="GFU49" s="216"/>
      <c r="GFV49" s="216"/>
      <c r="GFW49" s="216"/>
      <c r="GFX49" s="216"/>
      <c r="GFY49" s="216"/>
      <c r="GFZ49" s="216"/>
      <c r="GGA49" s="216"/>
      <c r="GGB49" s="216"/>
      <c r="GGC49" s="216"/>
      <c r="GGD49" s="216"/>
      <c r="GGE49" s="216"/>
      <c r="GGF49" s="216"/>
      <c r="GGG49" s="216"/>
      <c r="GGH49" s="216"/>
      <c r="GGI49" s="216"/>
      <c r="GGJ49" s="216"/>
      <c r="GGK49" s="216"/>
      <c r="GGL49" s="216"/>
      <c r="GGM49" s="216"/>
      <c r="GGN49" s="216"/>
      <c r="GGO49" s="216"/>
      <c r="GGP49" s="216"/>
      <c r="GGQ49" s="216"/>
      <c r="GGR49" s="216"/>
      <c r="GGS49" s="216"/>
      <c r="GGT49" s="216"/>
      <c r="GGU49" s="216"/>
      <c r="GGV49" s="216"/>
      <c r="GGW49" s="216"/>
      <c r="GGX49" s="216"/>
      <c r="GGY49" s="216"/>
      <c r="GGZ49" s="216"/>
      <c r="GHA49" s="216"/>
      <c r="GHB49" s="216"/>
      <c r="GHC49" s="216"/>
      <c r="GHD49" s="216"/>
      <c r="GHE49" s="216"/>
      <c r="GHF49" s="216"/>
      <c r="GHG49" s="216"/>
      <c r="GHH49" s="216"/>
      <c r="GHI49" s="216"/>
      <c r="GHJ49" s="216"/>
      <c r="GHK49" s="216"/>
      <c r="GHL49" s="216"/>
      <c r="GHM49" s="216"/>
      <c r="GHN49" s="216"/>
      <c r="GHO49" s="216"/>
      <c r="GHP49" s="216"/>
      <c r="GHQ49" s="216"/>
      <c r="GHR49" s="216"/>
      <c r="GHS49" s="216"/>
      <c r="GHT49" s="216"/>
      <c r="GHU49" s="216"/>
      <c r="GHV49" s="216"/>
      <c r="GHW49" s="216"/>
      <c r="GHX49" s="216"/>
      <c r="GHY49" s="216"/>
      <c r="GHZ49" s="216"/>
      <c r="GIA49" s="216"/>
      <c r="GIB49" s="216"/>
      <c r="GIC49" s="216"/>
      <c r="GID49" s="216"/>
      <c r="GIE49" s="216"/>
      <c r="GIF49" s="216"/>
      <c r="GIG49" s="216"/>
      <c r="GIH49" s="216"/>
      <c r="GII49" s="216"/>
      <c r="GIJ49" s="216"/>
      <c r="GIK49" s="216"/>
      <c r="GIL49" s="216"/>
      <c r="GIM49" s="216"/>
      <c r="GIN49" s="216"/>
      <c r="GIO49" s="216"/>
      <c r="GIP49" s="216"/>
      <c r="GIQ49" s="216"/>
      <c r="GIR49" s="216"/>
      <c r="GIS49" s="216"/>
      <c r="GIT49" s="216"/>
      <c r="GIU49" s="216"/>
      <c r="GIV49" s="216"/>
      <c r="GIW49" s="216"/>
      <c r="GIX49" s="216"/>
      <c r="GIY49" s="216"/>
      <c r="GIZ49" s="216"/>
      <c r="GJA49" s="216"/>
      <c r="GJB49" s="216"/>
      <c r="GJC49" s="216"/>
      <c r="GJD49" s="216"/>
      <c r="GJE49" s="216"/>
      <c r="GJF49" s="216"/>
      <c r="GJG49" s="216"/>
      <c r="GJH49" s="216"/>
      <c r="GJI49" s="216"/>
      <c r="GJJ49" s="216"/>
      <c r="GJK49" s="216"/>
      <c r="GJL49" s="216"/>
      <c r="GJM49" s="216"/>
      <c r="GJN49" s="216"/>
      <c r="GJO49" s="216"/>
      <c r="GJP49" s="216"/>
      <c r="GJQ49" s="216"/>
      <c r="GJR49" s="216"/>
      <c r="GJS49" s="216"/>
      <c r="GJT49" s="216"/>
      <c r="GJU49" s="216"/>
      <c r="GJV49" s="216"/>
      <c r="GJW49" s="216"/>
      <c r="GJX49" s="216"/>
      <c r="GJY49" s="216"/>
      <c r="GJZ49" s="216"/>
      <c r="GKA49" s="216"/>
      <c r="GKB49" s="216"/>
      <c r="GKC49" s="216"/>
      <c r="GKD49" s="216"/>
      <c r="GKE49" s="216"/>
      <c r="GKF49" s="216"/>
      <c r="GKG49" s="216"/>
      <c r="GKH49" s="216"/>
      <c r="GKI49" s="216"/>
      <c r="GKJ49" s="216"/>
      <c r="GKK49" s="216"/>
      <c r="GKL49" s="216"/>
      <c r="GKM49" s="216"/>
      <c r="GKN49" s="216"/>
      <c r="GKO49" s="216"/>
      <c r="GKP49" s="216"/>
      <c r="GKQ49" s="216"/>
      <c r="GKR49" s="216"/>
      <c r="GKS49" s="216"/>
      <c r="GKT49" s="216"/>
      <c r="GKU49" s="216"/>
      <c r="GKV49" s="216"/>
      <c r="GKW49" s="216"/>
      <c r="GKX49" s="216"/>
      <c r="GKY49" s="216"/>
      <c r="GKZ49" s="216"/>
      <c r="GLA49" s="216"/>
      <c r="GLB49" s="216"/>
      <c r="GLC49" s="216"/>
      <c r="GLD49" s="216"/>
      <c r="GLE49" s="216"/>
      <c r="GLF49" s="216"/>
      <c r="GLG49" s="216"/>
      <c r="GLH49" s="216"/>
      <c r="GLI49" s="216"/>
      <c r="GLJ49" s="216"/>
      <c r="GLK49" s="216"/>
      <c r="GLL49" s="216"/>
      <c r="GLM49" s="216"/>
      <c r="GLN49" s="216"/>
      <c r="GLO49" s="216"/>
      <c r="GLP49" s="216"/>
      <c r="GLQ49" s="216"/>
      <c r="GLR49" s="216"/>
      <c r="GLS49" s="216"/>
      <c r="GLT49" s="216"/>
      <c r="GLU49" s="216"/>
      <c r="GLV49" s="216"/>
      <c r="GLW49" s="216"/>
      <c r="GLX49" s="216"/>
      <c r="GLY49" s="216"/>
      <c r="GLZ49" s="216"/>
      <c r="GMA49" s="216"/>
      <c r="GMB49" s="216"/>
      <c r="GMC49" s="216"/>
      <c r="GMD49" s="216"/>
      <c r="GME49" s="216"/>
      <c r="GMF49" s="216"/>
      <c r="GMG49" s="216"/>
      <c r="GMH49" s="216"/>
      <c r="GMI49" s="216"/>
      <c r="GMJ49" s="216"/>
      <c r="GMK49" s="216"/>
      <c r="GML49" s="216"/>
      <c r="GMM49" s="216"/>
      <c r="GMN49" s="216"/>
      <c r="GMO49" s="216"/>
      <c r="GMP49" s="216"/>
      <c r="GMQ49" s="216"/>
      <c r="GMR49" s="216"/>
      <c r="GMS49" s="216"/>
      <c r="GMT49" s="216"/>
      <c r="GMU49" s="216"/>
      <c r="GMV49" s="216"/>
      <c r="GMW49" s="216"/>
      <c r="GMX49" s="216"/>
      <c r="GMY49" s="216"/>
      <c r="GMZ49" s="216"/>
      <c r="GNA49" s="216"/>
      <c r="GNB49" s="216"/>
      <c r="GNC49" s="216"/>
      <c r="GND49" s="216"/>
      <c r="GNE49" s="216"/>
      <c r="GNF49" s="216"/>
      <c r="GNG49" s="216"/>
      <c r="GNH49" s="216"/>
      <c r="GNI49" s="216"/>
      <c r="GNJ49" s="216"/>
      <c r="GNK49" s="216"/>
      <c r="GNL49" s="216"/>
      <c r="GNM49" s="216"/>
      <c r="GNN49" s="216"/>
      <c r="GNO49" s="216"/>
      <c r="GNP49" s="216"/>
      <c r="GNQ49" s="216"/>
      <c r="GNR49" s="216"/>
      <c r="GNS49" s="216"/>
      <c r="GNT49" s="216"/>
      <c r="GNU49" s="216"/>
      <c r="GNV49" s="216"/>
      <c r="GNW49" s="216"/>
      <c r="GNX49" s="216"/>
      <c r="GNY49" s="216"/>
      <c r="GNZ49" s="216"/>
      <c r="GOA49" s="216"/>
      <c r="GOB49" s="216"/>
      <c r="GOC49" s="216"/>
      <c r="GOD49" s="216"/>
      <c r="GOE49" s="216"/>
      <c r="GOF49" s="216"/>
      <c r="GOG49" s="216"/>
      <c r="GOH49" s="216"/>
      <c r="GOI49" s="216"/>
      <c r="GOJ49" s="216"/>
      <c r="GOK49" s="216"/>
      <c r="GOL49" s="216"/>
      <c r="GOM49" s="216"/>
      <c r="GON49" s="216"/>
      <c r="GOO49" s="216"/>
      <c r="GOP49" s="216"/>
      <c r="GOQ49" s="216"/>
      <c r="GOR49" s="216"/>
      <c r="GOS49" s="216"/>
      <c r="GOT49" s="216"/>
      <c r="GOU49" s="216"/>
      <c r="GOV49" s="216"/>
      <c r="GOW49" s="216"/>
      <c r="GOX49" s="216"/>
      <c r="GOY49" s="216"/>
      <c r="GOZ49" s="216"/>
      <c r="GPA49" s="216"/>
      <c r="GPB49" s="216"/>
      <c r="GPC49" s="216"/>
      <c r="GPD49" s="216"/>
      <c r="GPE49" s="216"/>
      <c r="GPF49" s="216"/>
      <c r="GPG49" s="216"/>
      <c r="GPH49" s="216"/>
      <c r="GPI49" s="216"/>
      <c r="GPJ49" s="216"/>
      <c r="GPK49" s="216"/>
      <c r="GPL49" s="216"/>
      <c r="GPM49" s="216"/>
      <c r="GPN49" s="216"/>
      <c r="GPO49" s="216"/>
      <c r="GPP49" s="216"/>
      <c r="GPQ49" s="216"/>
      <c r="GPR49" s="216"/>
      <c r="GPS49" s="216"/>
      <c r="GPT49" s="216"/>
      <c r="GPU49" s="216"/>
      <c r="GPV49" s="216"/>
      <c r="GPW49" s="216"/>
      <c r="GPX49" s="216"/>
      <c r="GPY49" s="216"/>
      <c r="GPZ49" s="216"/>
      <c r="GQA49" s="216"/>
      <c r="GQB49" s="216"/>
      <c r="GQC49" s="216"/>
      <c r="GQD49" s="216"/>
      <c r="GQE49" s="216"/>
      <c r="GQF49" s="216"/>
      <c r="GQG49" s="216"/>
      <c r="GQH49" s="216"/>
      <c r="GQI49" s="216"/>
      <c r="GQJ49" s="216"/>
      <c r="GQK49" s="216"/>
      <c r="GQL49" s="216"/>
      <c r="GQM49" s="216"/>
      <c r="GQN49" s="216"/>
      <c r="GQO49" s="216"/>
      <c r="GQP49" s="216"/>
      <c r="GQQ49" s="216"/>
      <c r="GQR49" s="216"/>
      <c r="GQS49" s="216"/>
      <c r="GQT49" s="216"/>
      <c r="GQU49" s="216"/>
      <c r="GQV49" s="216"/>
      <c r="GQW49" s="216"/>
      <c r="GQX49" s="216"/>
      <c r="GQY49" s="216"/>
      <c r="GQZ49" s="216"/>
      <c r="GRA49" s="216"/>
      <c r="GRB49" s="216"/>
      <c r="GRC49" s="216"/>
      <c r="GRD49" s="216"/>
      <c r="GRE49" s="216"/>
      <c r="GRF49" s="216"/>
      <c r="GRG49" s="216"/>
      <c r="GRH49" s="216"/>
      <c r="GRI49" s="216"/>
      <c r="GRJ49" s="216"/>
      <c r="GRK49" s="216"/>
      <c r="GRL49" s="216"/>
      <c r="GRM49" s="216"/>
      <c r="GRN49" s="216"/>
      <c r="GRO49" s="216"/>
      <c r="GRP49" s="216"/>
      <c r="GRQ49" s="216"/>
      <c r="GRR49" s="216"/>
      <c r="GRS49" s="216"/>
      <c r="GRT49" s="216"/>
      <c r="GRU49" s="216"/>
      <c r="GRV49" s="216"/>
      <c r="GRW49" s="216"/>
      <c r="GRX49" s="216"/>
      <c r="GRY49" s="216"/>
      <c r="GRZ49" s="216"/>
      <c r="GSA49" s="216"/>
      <c r="GSB49" s="216"/>
      <c r="GSC49" s="216"/>
      <c r="GSD49" s="216"/>
      <c r="GSE49" s="216"/>
      <c r="GSF49" s="216"/>
      <c r="GSG49" s="216"/>
      <c r="GSH49" s="216"/>
      <c r="GSI49" s="216"/>
      <c r="GSJ49" s="216"/>
      <c r="GSK49" s="216"/>
      <c r="GSL49" s="216"/>
      <c r="GSM49" s="216"/>
      <c r="GSN49" s="216"/>
      <c r="GSO49" s="216"/>
      <c r="GSP49" s="216"/>
      <c r="GSQ49" s="216"/>
      <c r="GSR49" s="216"/>
      <c r="GSS49" s="216"/>
      <c r="GST49" s="216"/>
      <c r="GSU49" s="216"/>
      <c r="GSV49" s="216"/>
      <c r="GSW49" s="216"/>
      <c r="GSX49" s="216"/>
      <c r="GSY49" s="216"/>
      <c r="GSZ49" s="216"/>
      <c r="GTA49" s="216"/>
      <c r="GTB49" s="216"/>
      <c r="GTC49" s="216"/>
      <c r="GTD49" s="216"/>
      <c r="GTE49" s="216"/>
      <c r="GTF49" s="216"/>
      <c r="GTG49" s="216"/>
      <c r="GTH49" s="216"/>
      <c r="GTI49" s="216"/>
      <c r="GTJ49" s="216"/>
      <c r="GTK49" s="216"/>
      <c r="GTL49" s="216"/>
      <c r="GTM49" s="216"/>
      <c r="GTN49" s="216"/>
      <c r="GTO49" s="216"/>
      <c r="GTP49" s="216"/>
      <c r="GTQ49" s="216"/>
      <c r="GTR49" s="216"/>
      <c r="GTS49" s="216"/>
      <c r="GTT49" s="216"/>
      <c r="GTU49" s="216"/>
      <c r="GTV49" s="216"/>
      <c r="GTW49" s="216"/>
      <c r="GTX49" s="216"/>
      <c r="GTY49" s="216"/>
      <c r="GTZ49" s="216"/>
      <c r="GUA49" s="216"/>
      <c r="GUB49" s="216"/>
      <c r="GUC49" s="216"/>
      <c r="GUD49" s="216"/>
      <c r="GUE49" s="216"/>
      <c r="GUF49" s="216"/>
      <c r="GUG49" s="216"/>
      <c r="GUH49" s="216"/>
      <c r="GUI49" s="216"/>
      <c r="GUJ49" s="216"/>
      <c r="GUK49" s="216"/>
      <c r="GUL49" s="216"/>
      <c r="GUM49" s="216"/>
      <c r="GUN49" s="216"/>
      <c r="GUO49" s="216"/>
      <c r="GUP49" s="216"/>
      <c r="GUQ49" s="216"/>
      <c r="GUR49" s="216"/>
      <c r="GUS49" s="216"/>
      <c r="GUT49" s="216"/>
      <c r="GUU49" s="216"/>
      <c r="GUV49" s="216"/>
      <c r="GUW49" s="216"/>
      <c r="GUX49" s="216"/>
      <c r="GUY49" s="216"/>
      <c r="GUZ49" s="216"/>
      <c r="GVA49" s="216"/>
      <c r="GVB49" s="216"/>
      <c r="GVC49" s="216"/>
      <c r="GVD49" s="216"/>
      <c r="GVE49" s="216"/>
      <c r="GVF49" s="216"/>
      <c r="GVG49" s="216"/>
      <c r="GVH49" s="216"/>
      <c r="GVI49" s="216"/>
      <c r="GVJ49" s="216"/>
      <c r="GVK49" s="216"/>
      <c r="GVL49" s="216"/>
      <c r="GVM49" s="216"/>
      <c r="GVN49" s="216"/>
      <c r="GVO49" s="216"/>
      <c r="GVP49" s="216"/>
      <c r="GVQ49" s="216"/>
      <c r="GVR49" s="216"/>
      <c r="GVS49" s="216"/>
      <c r="GVT49" s="216"/>
      <c r="GVU49" s="216"/>
      <c r="GVV49" s="216"/>
      <c r="GVW49" s="216"/>
      <c r="GVX49" s="216"/>
      <c r="GVY49" s="216"/>
      <c r="GVZ49" s="216"/>
      <c r="GWA49" s="216"/>
      <c r="GWB49" s="216"/>
      <c r="GWC49" s="216"/>
      <c r="GWD49" s="216"/>
      <c r="GWE49" s="216"/>
      <c r="GWF49" s="216"/>
      <c r="GWG49" s="216"/>
      <c r="GWH49" s="216"/>
      <c r="GWI49" s="216"/>
      <c r="GWJ49" s="216"/>
      <c r="GWK49" s="216"/>
      <c r="GWL49" s="216"/>
      <c r="GWM49" s="216"/>
      <c r="GWN49" s="216"/>
      <c r="GWO49" s="216"/>
      <c r="GWP49" s="216"/>
      <c r="GWQ49" s="216"/>
      <c r="GWR49" s="216"/>
      <c r="GWS49" s="216"/>
      <c r="GWT49" s="216"/>
      <c r="GWU49" s="216"/>
      <c r="GWV49" s="216"/>
      <c r="GWW49" s="216"/>
      <c r="GWX49" s="216"/>
      <c r="GWY49" s="216"/>
      <c r="GWZ49" s="216"/>
      <c r="GXA49" s="216"/>
      <c r="GXB49" s="216"/>
      <c r="GXC49" s="216"/>
      <c r="GXD49" s="216"/>
      <c r="GXE49" s="216"/>
      <c r="GXF49" s="216"/>
      <c r="GXG49" s="216"/>
      <c r="GXH49" s="216"/>
      <c r="GXI49" s="216"/>
      <c r="GXJ49" s="216"/>
      <c r="GXK49" s="216"/>
      <c r="GXL49" s="216"/>
      <c r="GXM49" s="216"/>
      <c r="GXN49" s="216"/>
      <c r="GXO49" s="216"/>
      <c r="GXP49" s="216"/>
      <c r="GXQ49" s="216"/>
      <c r="GXR49" s="216"/>
      <c r="GXS49" s="216"/>
      <c r="GXT49" s="216"/>
      <c r="GXU49" s="216"/>
      <c r="GXV49" s="216"/>
      <c r="GXW49" s="216"/>
      <c r="GXX49" s="216"/>
      <c r="GXY49" s="216"/>
      <c r="GXZ49" s="216"/>
      <c r="GYA49" s="216"/>
      <c r="GYB49" s="216"/>
      <c r="GYC49" s="216"/>
      <c r="GYD49" s="216"/>
      <c r="GYE49" s="216"/>
      <c r="GYF49" s="216"/>
      <c r="GYG49" s="216"/>
      <c r="GYH49" s="216"/>
      <c r="GYI49" s="216"/>
      <c r="GYJ49" s="216"/>
      <c r="GYK49" s="216"/>
      <c r="GYL49" s="216"/>
      <c r="GYM49" s="216"/>
      <c r="GYN49" s="216"/>
      <c r="GYO49" s="216"/>
      <c r="GYP49" s="216"/>
      <c r="GYQ49" s="216"/>
      <c r="GYR49" s="216"/>
      <c r="GYS49" s="216"/>
      <c r="GYT49" s="216"/>
      <c r="GYU49" s="216"/>
      <c r="GYV49" s="216"/>
      <c r="GYW49" s="216"/>
      <c r="GYX49" s="216"/>
      <c r="GYY49" s="216"/>
      <c r="GYZ49" s="216"/>
      <c r="GZA49" s="216"/>
      <c r="GZB49" s="216"/>
      <c r="GZC49" s="216"/>
      <c r="GZD49" s="216"/>
      <c r="GZE49" s="216"/>
      <c r="GZF49" s="216"/>
      <c r="GZG49" s="216"/>
      <c r="GZH49" s="216"/>
      <c r="GZI49" s="216"/>
      <c r="GZJ49" s="216"/>
      <c r="GZK49" s="216"/>
      <c r="GZL49" s="216"/>
      <c r="GZM49" s="216"/>
      <c r="GZN49" s="216"/>
      <c r="GZO49" s="216"/>
      <c r="GZP49" s="216"/>
      <c r="GZQ49" s="216"/>
      <c r="GZR49" s="216"/>
      <c r="GZS49" s="216"/>
      <c r="GZT49" s="216"/>
      <c r="GZU49" s="216"/>
      <c r="GZV49" s="216"/>
      <c r="GZW49" s="216"/>
      <c r="GZX49" s="216"/>
      <c r="GZY49" s="216"/>
      <c r="GZZ49" s="216"/>
      <c r="HAA49" s="216"/>
      <c r="HAB49" s="216"/>
      <c r="HAC49" s="216"/>
      <c r="HAD49" s="216"/>
      <c r="HAE49" s="216"/>
      <c r="HAF49" s="216"/>
      <c r="HAG49" s="216"/>
      <c r="HAH49" s="216"/>
      <c r="HAI49" s="216"/>
      <c r="HAJ49" s="216"/>
      <c r="HAK49" s="216"/>
      <c r="HAL49" s="216"/>
      <c r="HAM49" s="216"/>
      <c r="HAN49" s="216"/>
      <c r="HAO49" s="216"/>
      <c r="HAP49" s="216"/>
      <c r="HAQ49" s="216"/>
      <c r="HAR49" s="216"/>
      <c r="HAS49" s="216"/>
      <c r="HAT49" s="216"/>
      <c r="HAU49" s="216"/>
      <c r="HAV49" s="216"/>
      <c r="HAW49" s="216"/>
      <c r="HAX49" s="216"/>
      <c r="HAY49" s="216"/>
      <c r="HAZ49" s="216"/>
      <c r="HBA49" s="216"/>
      <c r="HBB49" s="216"/>
      <c r="HBC49" s="216"/>
      <c r="HBD49" s="216"/>
      <c r="HBE49" s="216"/>
      <c r="HBF49" s="216"/>
      <c r="HBG49" s="216"/>
      <c r="HBH49" s="216"/>
      <c r="HBI49" s="216"/>
      <c r="HBJ49" s="216"/>
      <c r="HBK49" s="216"/>
      <c r="HBL49" s="216"/>
      <c r="HBM49" s="216"/>
      <c r="HBN49" s="216"/>
      <c r="HBO49" s="216"/>
      <c r="HBP49" s="216"/>
      <c r="HBQ49" s="216"/>
      <c r="HBR49" s="216"/>
      <c r="HBS49" s="216"/>
      <c r="HBT49" s="216"/>
      <c r="HBU49" s="216"/>
      <c r="HBV49" s="216"/>
      <c r="HBW49" s="216"/>
      <c r="HBX49" s="216"/>
      <c r="HBY49" s="216"/>
      <c r="HBZ49" s="216"/>
      <c r="HCA49" s="216"/>
      <c r="HCB49" s="216"/>
      <c r="HCC49" s="216"/>
      <c r="HCD49" s="216"/>
      <c r="HCE49" s="216"/>
      <c r="HCF49" s="216"/>
      <c r="HCG49" s="216"/>
      <c r="HCH49" s="216"/>
      <c r="HCI49" s="216"/>
      <c r="HCJ49" s="216"/>
      <c r="HCK49" s="216"/>
      <c r="HCL49" s="216"/>
      <c r="HCM49" s="216"/>
      <c r="HCN49" s="216"/>
      <c r="HCO49" s="216"/>
      <c r="HCP49" s="216"/>
      <c r="HCQ49" s="216"/>
      <c r="HCR49" s="216"/>
      <c r="HCS49" s="216"/>
      <c r="HCT49" s="216"/>
      <c r="HCU49" s="216"/>
      <c r="HCV49" s="216"/>
      <c r="HCW49" s="216"/>
      <c r="HCX49" s="216"/>
      <c r="HCY49" s="216"/>
      <c r="HCZ49" s="216"/>
      <c r="HDA49" s="216"/>
      <c r="HDB49" s="216"/>
      <c r="HDC49" s="216"/>
      <c r="HDD49" s="216"/>
      <c r="HDE49" s="216"/>
      <c r="HDF49" s="216"/>
      <c r="HDG49" s="216"/>
      <c r="HDH49" s="216"/>
      <c r="HDI49" s="216"/>
      <c r="HDJ49" s="216"/>
      <c r="HDK49" s="216"/>
      <c r="HDL49" s="216"/>
      <c r="HDM49" s="216"/>
      <c r="HDN49" s="216"/>
      <c r="HDO49" s="216"/>
      <c r="HDP49" s="216"/>
      <c r="HDQ49" s="216"/>
      <c r="HDR49" s="216"/>
      <c r="HDS49" s="216"/>
      <c r="HDT49" s="216"/>
      <c r="HDU49" s="216"/>
      <c r="HDV49" s="216"/>
      <c r="HDW49" s="216"/>
      <c r="HDX49" s="216"/>
      <c r="HDY49" s="216"/>
      <c r="HDZ49" s="216"/>
      <c r="HEA49" s="216"/>
      <c r="HEB49" s="216"/>
      <c r="HEC49" s="216"/>
      <c r="HED49" s="216"/>
      <c r="HEE49" s="216"/>
      <c r="HEF49" s="216"/>
      <c r="HEG49" s="216"/>
      <c r="HEH49" s="216"/>
      <c r="HEI49" s="216"/>
      <c r="HEJ49" s="216"/>
      <c r="HEK49" s="216"/>
      <c r="HEL49" s="216"/>
      <c r="HEM49" s="216"/>
      <c r="HEN49" s="216"/>
      <c r="HEO49" s="216"/>
      <c r="HEP49" s="216"/>
      <c r="HEQ49" s="216"/>
      <c r="HER49" s="216"/>
      <c r="HES49" s="216"/>
      <c r="HET49" s="216"/>
      <c r="HEU49" s="216"/>
      <c r="HEV49" s="216"/>
      <c r="HEW49" s="216"/>
      <c r="HEX49" s="216"/>
      <c r="HEY49" s="216"/>
      <c r="HEZ49" s="216"/>
      <c r="HFA49" s="216"/>
      <c r="HFB49" s="216"/>
      <c r="HFC49" s="216"/>
      <c r="HFD49" s="216"/>
      <c r="HFE49" s="216"/>
      <c r="HFF49" s="216"/>
      <c r="HFG49" s="216"/>
      <c r="HFH49" s="216"/>
      <c r="HFI49" s="216"/>
      <c r="HFJ49" s="216"/>
      <c r="HFK49" s="216"/>
      <c r="HFL49" s="216"/>
      <c r="HFM49" s="216"/>
      <c r="HFN49" s="216"/>
      <c r="HFO49" s="216"/>
      <c r="HFP49" s="216"/>
      <c r="HFQ49" s="216"/>
      <c r="HFR49" s="216"/>
      <c r="HFS49" s="216"/>
      <c r="HFT49" s="216"/>
      <c r="HFU49" s="216"/>
      <c r="HFV49" s="216"/>
      <c r="HFW49" s="216"/>
      <c r="HFX49" s="216"/>
      <c r="HFY49" s="216"/>
      <c r="HFZ49" s="216"/>
      <c r="HGA49" s="216"/>
      <c r="HGB49" s="216"/>
      <c r="HGC49" s="216"/>
      <c r="HGD49" s="216"/>
      <c r="HGE49" s="216"/>
      <c r="HGF49" s="216"/>
      <c r="HGG49" s="216"/>
      <c r="HGH49" s="216"/>
      <c r="HGI49" s="216"/>
      <c r="HGJ49" s="216"/>
      <c r="HGK49" s="216"/>
      <c r="HGL49" s="216"/>
      <c r="HGM49" s="216"/>
      <c r="HGN49" s="216"/>
      <c r="HGO49" s="216"/>
      <c r="HGP49" s="216"/>
      <c r="HGQ49" s="216"/>
      <c r="HGR49" s="216"/>
      <c r="HGS49" s="216"/>
      <c r="HGT49" s="216"/>
      <c r="HGU49" s="216"/>
      <c r="HGV49" s="216"/>
      <c r="HGW49" s="216"/>
      <c r="HGX49" s="216"/>
      <c r="HGY49" s="216"/>
      <c r="HGZ49" s="216"/>
      <c r="HHA49" s="216"/>
      <c r="HHB49" s="216"/>
      <c r="HHC49" s="216"/>
      <c r="HHD49" s="216"/>
      <c r="HHE49" s="216"/>
      <c r="HHF49" s="216"/>
      <c r="HHG49" s="216"/>
      <c r="HHH49" s="216"/>
      <c r="HHI49" s="216"/>
      <c r="HHJ49" s="216"/>
      <c r="HHK49" s="216"/>
      <c r="HHL49" s="216"/>
      <c r="HHM49" s="216"/>
      <c r="HHN49" s="216"/>
      <c r="HHO49" s="216"/>
      <c r="HHP49" s="216"/>
      <c r="HHQ49" s="216"/>
      <c r="HHR49" s="216"/>
      <c r="HHS49" s="216"/>
      <c r="HHT49" s="216"/>
      <c r="HHU49" s="216"/>
      <c r="HHV49" s="216"/>
      <c r="HHW49" s="216"/>
      <c r="HHX49" s="216"/>
      <c r="HHY49" s="216"/>
      <c r="HHZ49" s="216"/>
      <c r="HIA49" s="216"/>
      <c r="HIB49" s="216"/>
      <c r="HIC49" s="216"/>
      <c r="HID49" s="216"/>
      <c r="HIE49" s="216"/>
      <c r="HIF49" s="216"/>
      <c r="HIG49" s="216"/>
      <c r="HIH49" s="216"/>
      <c r="HII49" s="216"/>
      <c r="HIJ49" s="216"/>
      <c r="HIK49" s="216"/>
      <c r="HIL49" s="216"/>
      <c r="HIM49" s="216"/>
      <c r="HIN49" s="216"/>
      <c r="HIO49" s="216"/>
      <c r="HIP49" s="216"/>
      <c r="HIQ49" s="216"/>
      <c r="HIR49" s="216"/>
      <c r="HIS49" s="216"/>
      <c r="HIT49" s="216"/>
      <c r="HIU49" s="216"/>
      <c r="HIV49" s="216"/>
      <c r="HIW49" s="216"/>
      <c r="HIX49" s="216"/>
      <c r="HIY49" s="216"/>
      <c r="HIZ49" s="216"/>
      <c r="HJA49" s="216"/>
      <c r="HJB49" s="216"/>
      <c r="HJC49" s="216"/>
      <c r="HJD49" s="216"/>
      <c r="HJE49" s="216"/>
      <c r="HJF49" s="216"/>
      <c r="HJG49" s="216"/>
      <c r="HJH49" s="216"/>
      <c r="HJI49" s="216"/>
      <c r="HJJ49" s="216"/>
      <c r="HJK49" s="216"/>
      <c r="HJL49" s="216"/>
      <c r="HJM49" s="216"/>
      <c r="HJN49" s="216"/>
      <c r="HJO49" s="216"/>
      <c r="HJP49" s="216"/>
      <c r="HJQ49" s="216"/>
      <c r="HJR49" s="216"/>
      <c r="HJS49" s="216"/>
      <c r="HJT49" s="216"/>
      <c r="HJU49" s="216"/>
      <c r="HJV49" s="216"/>
      <c r="HJW49" s="216"/>
      <c r="HJX49" s="216"/>
      <c r="HJY49" s="216"/>
      <c r="HJZ49" s="216"/>
      <c r="HKA49" s="216"/>
      <c r="HKB49" s="216"/>
      <c r="HKC49" s="216"/>
      <c r="HKD49" s="216"/>
      <c r="HKE49" s="216"/>
      <c r="HKF49" s="216"/>
      <c r="HKG49" s="216"/>
      <c r="HKH49" s="216"/>
      <c r="HKI49" s="216"/>
      <c r="HKJ49" s="216"/>
      <c r="HKK49" s="216"/>
      <c r="HKL49" s="216"/>
      <c r="HKM49" s="216"/>
      <c r="HKN49" s="216"/>
      <c r="HKO49" s="216"/>
      <c r="HKP49" s="216"/>
      <c r="HKQ49" s="216"/>
      <c r="HKR49" s="216"/>
      <c r="HKS49" s="216"/>
      <c r="HKT49" s="216"/>
      <c r="HKU49" s="216"/>
      <c r="HKV49" s="216"/>
      <c r="HKW49" s="216"/>
      <c r="HKX49" s="216"/>
      <c r="HKY49" s="216"/>
      <c r="HKZ49" s="216"/>
      <c r="HLA49" s="216"/>
      <c r="HLB49" s="216"/>
      <c r="HLC49" s="216"/>
      <c r="HLD49" s="216"/>
      <c r="HLE49" s="216"/>
      <c r="HLF49" s="216"/>
      <c r="HLG49" s="216"/>
      <c r="HLH49" s="216"/>
      <c r="HLI49" s="216"/>
      <c r="HLJ49" s="216"/>
      <c r="HLK49" s="216"/>
      <c r="HLL49" s="216"/>
      <c r="HLM49" s="216"/>
      <c r="HLN49" s="216"/>
      <c r="HLO49" s="216"/>
      <c r="HLP49" s="216"/>
      <c r="HLQ49" s="216"/>
      <c r="HLR49" s="216"/>
      <c r="HLS49" s="216"/>
      <c r="HLT49" s="216"/>
      <c r="HLU49" s="216"/>
      <c r="HLV49" s="216"/>
      <c r="HLW49" s="216"/>
      <c r="HLX49" s="216"/>
      <c r="HLY49" s="216"/>
      <c r="HLZ49" s="216"/>
      <c r="HMA49" s="216"/>
      <c r="HMB49" s="216"/>
      <c r="HMC49" s="216"/>
      <c r="HMD49" s="216"/>
      <c r="HME49" s="216"/>
      <c r="HMF49" s="216"/>
      <c r="HMG49" s="216"/>
      <c r="HMH49" s="216"/>
      <c r="HMI49" s="216"/>
      <c r="HMJ49" s="216"/>
      <c r="HMK49" s="216"/>
      <c r="HML49" s="216"/>
      <c r="HMM49" s="216"/>
      <c r="HMN49" s="216"/>
      <c r="HMO49" s="216"/>
      <c r="HMP49" s="216"/>
      <c r="HMQ49" s="216"/>
      <c r="HMR49" s="216"/>
      <c r="HMS49" s="216"/>
      <c r="HMT49" s="216"/>
      <c r="HMU49" s="216"/>
      <c r="HMV49" s="216"/>
      <c r="HMW49" s="216"/>
      <c r="HMX49" s="216"/>
      <c r="HMY49" s="216"/>
      <c r="HMZ49" s="216"/>
      <c r="HNA49" s="216"/>
      <c r="HNB49" s="216"/>
      <c r="HNC49" s="216"/>
      <c r="HND49" s="216"/>
      <c r="HNE49" s="216"/>
      <c r="HNF49" s="216"/>
      <c r="HNG49" s="216"/>
      <c r="HNH49" s="216"/>
      <c r="HNI49" s="216"/>
      <c r="HNJ49" s="216"/>
      <c r="HNK49" s="216"/>
      <c r="HNL49" s="216"/>
      <c r="HNM49" s="216"/>
      <c r="HNN49" s="216"/>
      <c r="HNO49" s="216"/>
      <c r="HNP49" s="216"/>
      <c r="HNQ49" s="216"/>
      <c r="HNR49" s="216"/>
      <c r="HNS49" s="216"/>
      <c r="HNT49" s="216"/>
      <c r="HNU49" s="216"/>
      <c r="HNV49" s="216"/>
      <c r="HNW49" s="216"/>
      <c r="HNX49" s="216"/>
      <c r="HNY49" s="216"/>
      <c r="HNZ49" s="216"/>
      <c r="HOA49" s="216"/>
      <c r="HOB49" s="216"/>
      <c r="HOC49" s="216"/>
      <c r="HOD49" s="216"/>
      <c r="HOE49" s="216"/>
      <c r="HOF49" s="216"/>
      <c r="HOG49" s="216"/>
      <c r="HOH49" s="216"/>
      <c r="HOI49" s="216"/>
      <c r="HOJ49" s="216"/>
      <c r="HOK49" s="216"/>
      <c r="HOL49" s="216"/>
      <c r="HOM49" s="216"/>
      <c r="HON49" s="216"/>
      <c r="HOO49" s="216"/>
      <c r="HOP49" s="216"/>
      <c r="HOQ49" s="216"/>
      <c r="HOR49" s="216"/>
      <c r="HOS49" s="216"/>
      <c r="HOT49" s="216"/>
      <c r="HOU49" s="216"/>
      <c r="HOV49" s="216"/>
      <c r="HOW49" s="216"/>
      <c r="HOX49" s="216"/>
      <c r="HOY49" s="216"/>
      <c r="HOZ49" s="216"/>
      <c r="HPA49" s="216"/>
      <c r="HPB49" s="216"/>
      <c r="HPC49" s="216"/>
      <c r="HPD49" s="216"/>
      <c r="HPE49" s="216"/>
      <c r="HPF49" s="216"/>
      <c r="HPG49" s="216"/>
      <c r="HPH49" s="216"/>
      <c r="HPI49" s="216"/>
      <c r="HPJ49" s="216"/>
      <c r="HPK49" s="216"/>
      <c r="HPL49" s="216"/>
      <c r="HPM49" s="216"/>
      <c r="HPN49" s="216"/>
      <c r="HPO49" s="216"/>
      <c r="HPP49" s="216"/>
      <c r="HPQ49" s="216"/>
      <c r="HPR49" s="216"/>
      <c r="HPS49" s="216"/>
      <c r="HPT49" s="216"/>
      <c r="HPU49" s="216"/>
      <c r="HPV49" s="216"/>
      <c r="HPW49" s="216"/>
      <c r="HPX49" s="216"/>
      <c r="HPY49" s="216"/>
      <c r="HPZ49" s="216"/>
      <c r="HQA49" s="216"/>
      <c r="HQB49" s="216"/>
      <c r="HQC49" s="216"/>
      <c r="HQD49" s="216"/>
      <c r="HQE49" s="216"/>
      <c r="HQF49" s="216"/>
      <c r="HQG49" s="216"/>
      <c r="HQH49" s="216"/>
      <c r="HQI49" s="216"/>
      <c r="HQJ49" s="216"/>
      <c r="HQK49" s="216"/>
      <c r="HQL49" s="216"/>
      <c r="HQM49" s="216"/>
      <c r="HQN49" s="216"/>
      <c r="HQO49" s="216"/>
      <c r="HQP49" s="216"/>
      <c r="HQQ49" s="216"/>
      <c r="HQR49" s="216"/>
      <c r="HQS49" s="216"/>
      <c r="HQT49" s="216"/>
      <c r="HQU49" s="216"/>
      <c r="HQV49" s="216"/>
      <c r="HQW49" s="216"/>
      <c r="HQX49" s="216"/>
      <c r="HQY49" s="216"/>
      <c r="HQZ49" s="216"/>
      <c r="HRA49" s="216"/>
      <c r="HRB49" s="216"/>
      <c r="HRC49" s="216"/>
      <c r="HRD49" s="216"/>
      <c r="HRE49" s="216"/>
      <c r="HRF49" s="216"/>
      <c r="HRG49" s="216"/>
      <c r="HRH49" s="216"/>
      <c r="HRI49" s="216"/>
      <c r="HRJ49" s="216"/>
      <c r="HRK49" s="216"/>
      <c r="HRL49" s="216"/>
      <c r="HRM49" s="216"/>
      <c r="HRN49" s="216"/>
      <c r="HRO49" s="216"/>
      <c r="HRP49" s="216"/>
      <c r="HRQ49" s="216"/>
      <c r="HRR49" s="216"/>
      <c r="HRS49" s="216"/>
      <c r="HRT49" s="216"/>
      <c r="HRU49" s="216"/>
      <c r="HRV49" s="216"/>
      <c r="HRW49" s="216"/>
      <c r="HRX49" s="216"/>
      <c r="HRY49" s="216"/>
      <c r="HRZ49" s="216"/>
      <c r="HSA49" s="216"/>
      <c r="HSB49" s="216"/>
      <c r="HSC49" s="216"/>
      <c r="HSD49" s="216"/>
      <c r="HSE49" s="216"/>
      <c r="HSF49" s="216"/>
      <c r="HSG49" s="216"/>
      <c r="HSH49" s="216"/>
      <c r="HSI49" s="216"/>
      <c r="HSJ49" s="216"/>
      <c r="HSK49" s="216"/>
      <c r="HSL49" s="216"/>
      <c r="HSM49" s="216"/>
      <c r="HSN49" s="216"/>
      <c r="HSO49" s="216"/>
      <c r="HSP49" s="216"/>
      <c r="HSQ49" s="216"/>
      <c r="HSR49" s="216"/>
      <c r="HSS49" s="216"/>
      <c r="HST49" s="216"/>
      <c r="HSU49" s="216"/>
      <c r="HSV49" s="216"/>
      <c r="HSW49" s="216"/>
      <c r="HSX49" s="216"/>
      <c r="HSY49" s="216"/>
      <c r="HSZ49" s="216"/>
      <c r="HTA49" s="216"/>
      <c r="HTB49" s="216"/>
      <c r="HTC49" s="216"/>
      <c r="HTD49" s="216"/>
      <c r="HTE49" s="216"/>
      <c r="HTF49" s="216"/>
      <c r="HTG49" s="216"/>
      <c r="HTH49" s="216"/>
      <c r="HTI49" s="216"/>
      <c r="HTJ49" s="216"/>
      <c r="HTK49" s="216"/>
      <c r="HTL49" s="216"/>
      <c r="HTM49" s="216"/>
      <c r="HTN49" s="216"/>
      <c r="HTO49" s="216"/>
      <c r="HTP49" s="216"/>
      <c r="HTQ49" s="216"/>
      <c r="HTR49" s="216"/>
      <c r="HTS49" s="216"/>
      <c r="HTT49" s="216"/>
      <c r="HTU49" s="216"/>
      <c r="HTV49" s="216"/>
      <c r="HTW49" s="216"/>
      <c r="HTX49" s="216"/>
      <c r="HTY49" s="216"/>
      <c r="HTZ49" s="216"/>
      <c r="HUA49" s="216"/>
      <c r="HUB49" s="216"/>
      <c r="HUC49" s="216"/>
      <c r="HUD49" s="216"/>
      <c r="HUE49" s="216"/>
      <c r="HUF49" s="216"/>
      <c r="HUG49" s="216"/>
      <c r="HUH49" s="216"/>
      <c r="HUI49" s="216"/>
      <c r="HUJ49" s="216"/>
      <c r="HUK49" s="216"/>
      <c r="HUL49" s="216"/>
      <c r="HUM49" s="216"/>
      <c r="HUN49" s="216"/>
      <c r="HUO49" s="216"/>
      <c r="HUP49" s="216"/>
      <c r="HUQ49" s="216"/>
      <c r="HUR49" s="216"/>
      <c r="HUS49" s="216"/>
      <c r="HUT49" s="216"/>
      <c r="HUU49" s="216"/>
      <c r="HUV49" s="216"/>
      <c r="HUW49" s="216"/>
      <c r="HUX49" s="216"/>
      <c r="HUY49" s="216"/>
      <c r="HUZ49" s="216"/>
      <c r="HVA49" s="216"/>
      <c r="HVB49" s="216"/>
      <c r="HVC49" s="216"/>
      <c r="HVD49" s="216"/>
      <c r="HVE49" s="216"/>
      <c r="HVF49" s="216"/>
      <c r="HVG49" s="216"/>
      <c r="HVH49" s="216"/>
      <c r="HVI49" s="216"/>
      <c r="HVJ49" s="216"/>
      <c r="HVK49" s="216"/>
      <c r="HVL49" s="216"/>
      <c r="HVM49" s="216"/>
      <c r="HVN49" s="216"/>
      <c r="HVO49" s="216"/>
      <c r="HVP49" s="216"/>
      <c r="HVQ49" s="216"/>
      <c r="HVR49" s="216"/>
      <c r="HVS49" s="216"/>
      <c r="HVT49" s="216"/>
      <c r="HVU49" s="216"/>
      <c r="HVV49" s="216"/>
      <c r="HVW49" s="216"/>
      <c r="HVX49" s="216"/>
      <c r="HVY49" s="216"/>
      <c r="HVZ49" s="216"/>
      <c r="HWA49" s="216"/>
      <c r="HWB49" s="216"/>
      <c r="HWC49" s="216"/>
      <c r="HWD49" s="216"/>
      <c r="HWE49" s="216"/>
      <c r="HWF49" s="216"/>
      <c r="HWG49" s="216"/>
      <c r="HWH49" s="216"/>
      <c r="HWI49" s="216"/>
      <c r="HWJ49" s="216"/>
      <c r="HWK49" s="216"/>
      <c r="HWL49" s="216"/>
      <c r="HWM49" s="216"/>
      <c r="HWN49" s="216"/>
      <c r="HWO49" s="216"/>
      <c r="HWP49" s="216"/>
      <c r="HWQ49" s="216"/>
      <c r="HWR49" s="216"/>
      <c r="HWS49" s="216"/>
      <c r="HWT49" s="216"/>
      <c r="HWU49" s="216"/>
      <c r="HWV49" s="216"/>
      <c r="HWW49" s="216"/>
      <c r="HWX49" s="216"/>
      <c r="HWY49" s="216"/>
      <c r="HWZ49" s="216"/>
      <c r="HXA49" s="216"/>
      <c r="HXB49" s="216"/>
      <c r="HXC49" s="216"/>
      <c r="HXD49" s="216"/>
      <c r="HXE49" s="216"/>
      <c r="HXF49" s="216"/>
      <c r="HXG49" s="216"/>
      <c r="HXH49" s="216"/>
      <c r="HXI49" s="216"/>
      <c r="HXJ49" s="216"/>
      <c r="HXK49" s="216"/>
      <c r="HXL49" s="216"/>
      <c r="HXM49" s="216"/>
      <c r="HXN49" s="216"/>
      <c r="HXO49" s="216"/>
      <c r="HXP49" s="216"/>
      <c r="HXQ49" s="216"/>
      <c r="HXR49" s="216"/>
      <c r="HXS49" s="216"/>
      <c r="HXT49" s="216"/>
      <c r="HXU49" s="216"/>
      <c r="HXV49" s="216"/>
      <c r="HXW49" s="216"/>
      <c r="HXX49" s="216"/>
      <c r="HXY49" s="216"/>
      <c r="HXZ49" s="216"/>
      <c r="HYA49" s="216"/>
      <c r="HYB49" s="216"/>
      <c r="HYC49" s="216"/>
      <c r="HYD49" s="216"/>
      <c r="HYE49" s="216"/>
      <c r="HYF49" s="216"/>
      <c r="HYG49" s="216"/>
      <c r="HYH49" s="216"/>
      <c r="HYI49" s="216"/>
      <c r="HYJ49" s="216"/>
      <c r="HYK49" s="216"/>
      <c r="HYL49" s="216"/>
      <c r="HYM49" s="216"/>
      <c r="HYN49" s="216"/>
      <c r="HYO49" s="216"/>
      <c r="HYP49" s="216"/>
      <c r="HYQ49" s="216"/>
      <c r="HYR49" s="216"/>
      <c r="HYS49" s="216"/>
      <c r="HYT49" s="216"/>
      <c r="HYU49" s="216"/>
      <c r="HYV49" s="216"/>
      <c r="HYW49" s="216"/>
      <c r="HYX49" s="216"/>
      <c r="HYY49" s="216"/>
      <c r="HYZ49" s="216"/>
      <c r="HZA49" s="216"/>
      <c r="HZB49" s="216"/>
      <c r="HZC49" s="216"/>
      <c r="HZD49" s="216"/>
      <c r="HZE49" s="216"/>
      <c r="HZF49" s="216"/>
      <c r="HZG49" s="216"/>
      <c r="HZH49" s="216"/>
      <c r="HZI49" s="216"/>
      <c r="HZJ49" s="216"/>
      <c r="HZK49" s="216"/>
      <c r="HZL49" s="216"/>
      <c r="HZM49" s="216"/>
      <c r="HZN49" s="216"/>
      <c r="HZO49" s="216"/>
      <c r="HZP49" s="216"/>
      <c r="HZQ49" s="216"/>
      <c r="HZR49" s="216"/>
      <c r="HZS49" s="216"/>
      <c r="HZT49" s="216"/>
      <c r="HZU49" s="216"/>
      <c r="HZV49" s="216"/>
      <c r="HZW49" s="216"/>
      <c r="HZX49" s="216"/>
      <c r="HZY49" s="216"/>
      <c r="HZZ49" s="216"/>
      <c r="IAA49" s="216"/>
      <c r="IAB49" s="216"/>
      <c r="IAC49" s="216"/>
      <c r="IAD49" s="216"/>
      <c r="IAE49" s="216"/>
      <c r="IAF49" s="216"/>
      <c r="IAG49" s="216"/>
      <c r="IAH49" s="216"/>
      <c r="IAI49" s="216"/>
      <c r="IAJ49" s="216"/>
      <c r="IAK49" s="216"/>
      <c r="IAL49" s="216"/>
      <c r="IAM49" s="216"/>
      <c r="IAN49" s="216"/>
      <c r="IAO49" s="216"/>
      <c r="IAP49" s="216"/>
      <c r="IAQ49" s="216"/>
      <c r="IAR49" s="216"/>
      <c r="IAS49" s="216"/>
      <c r="IAT49" s="216"/>
      <c r="IAU49" s="216"/>
      <c r="IAV49" s="216"/>
      <c r="IAW49" s="216"/>
      <c r="IAX49" s="216"/>
      <c r="IAY49" s="216"/>
      <c r="IAZ49" s="216"/>
      <c r="IBA49" s="216"/>
      <c r="IBB49" s="216"/>
      <c r="IBC49" s="216"/>
      <c r="IBD49" s="216"/>
      <c r="IBE49" s="216"/>
      <c r="IBF49" s="216"/>
      <c r="IBG49" s="216"/>
      <c r="IBH49" s="216"/>
      <c r="IBI49" s="216"/>
      <c r="IBJ49" s="216"/>
      <c r="IBK49" s="216"/>
      <c r="IBL49" s="216"/>
      <c r="IBM49" s="216"/>
      <c r="IBN49" s="216"/>
      <c r="IBO49" s="216"/>
      <c r="IBP49" s="216"/>
      <c r="IBQ49" s="216"/>
      <c r="IBR49" s="216"/>
      <c r="IBS49" s="216"/>
      <c r="IBT49" s="216"/>
      <c r="IBU49" s="216"/>
      <c r="IBV49" s="216"/>
      <c r="IBW49" s="216"/>
      <c r="IBX49" s="216"/>
      <c r="IBY49" s="216"/>
      <c r="IBZ49" s="216"/>
      <c r="ICA49" s="216"/>
      <c r="ICB49" s="216"/>
      <c r="ICC49" s="216"/>
      <c r="ICD49" s="216"/>
      <c r="ICE49" s="216"/>
      <c r="ICF49" s="216"/>
      <c r="ICG49" s="216"/>
      <c r="ICH49" s="216"/>
      <c r="ICI49" s="216"/>
      <c r="ICJ49" s="216"/>
      <c r="ICK49" s="216"/>
      <c r="ICL49" s="216"/>
      <c r="ICM49" s="216"/>
      <c r="ICN49" s="216"/>
      <c r="ICO49" s="216"/>
      <c r="ICP49" s="216"/>
      <c r="ICQ49" s="216"/>
      <c r="ICR49" s="216"/>
      <c r="ICS49" s="216"/>
      <c r="ICT49" s="216"/>
      <c r="ICU49" s="216"/>
      <c r="ICV49" s="216"/>
      <c r="ICW49" s="216"/>
      <c r="ICX49" s="216"/>
      <c r="ICY49" s="216"/>
      <c r="ICZ49" s="216"/>
      <c r="IDA49" s="216"/>
      <c r="IDB49" s="216"/>
      <c r="IDC49" s="216"/>
      <c r="IDD49" s="216"/>
      <c r="IDE49" s="216"/>
      <c r="IDF49" s="216"/>
      <c r="IDG49" s="216"/>
      <c r="IDH49" s="216"/>
      <c r="IDI49" s="216"/>
      <c r="IDJ49" s="216"/>
      <c r="IDK49" s="216"/>
      <c r="IDL49" s="216"/>
      <c r="IDM49" s="216"/>
      <c r="IDN49" s="216"/>
      <c r="IDO49" s="216"/>
      <c r="IDP49" s="216"/>
      <c r="IDQ49" s="216"/>
      <c r="IDR49" s="216"/>
      <c r="IDS49" s="216"/>
      <c r="IDT49" s="216"/>
      <c r="IDU49" s="216"/>
      <c r="IDV49" s="216"/>
      <c r="IDW49" s="216"/>
      <c r="IDX49" s="216"/>
      <c r="IDY49" s="216"/>
      <c r="IDZ49" s="216"/>
      <c r="IEA49" s="216"/>
      <c r="IEB49" s="216"/>
      <c r="IEC49" s="216"/>
      <c r="IED49" s="216"/>
      <c r="IEE49" s="216"/>
      <c r="IEF49" s="216"/>
      <c r="IEG49" s="216"/>
      <c r="IEH49" s="216"/>
      <c r="IEI49" s="216"/>
      <c r="IEJ49" s="216"/>
      <c r="IEK49" s="216"/>
      <c r="IEL49" s="216"/>
      <c r="IEM49" s="216"/>
      <c r="IEN49" s="216"/>
      <c r="IEO49" s="216"/>
      <c r="IEP49" s="216"/>
      <c r="IEQ49" s="216"/>
      <c r="IER49" s="216"/>
      <c r="IES49" s="216"/>
      <c r="IET49" s="216"/>
      <c r="IEU49" s="216"/>
      <c r="IEV49" s="216"/>
      <c r="IEW49" s="216"/>
      <c r="IEX49" s="216"/>
      <c r="IEY49" s="216"/>
      <c r="IEZ49" s="216"/>
      <c r="IFA49" s="216"/>
      <c r="IFB49" s="216"/>
      <c r="IFC49" s="216"/>
      <c r="IFD49" s="216"/>
      <c r="IFE49" s="216"/>
      <c r="IFF49" s="216"/>
      <c r="IFG49" s="216"/>
      <c r="IFH49" s="216"/>
      <c r="IFI49" s="216"/>
      <c r="IFJ49" s="216"/>
      <c r="IFK49" s="216"/>
      <c r="IFL49" s="216"/>
      <c r="IFM49" s="216"/>
      <c r="IFN49" s="216"/>
      <c r="IFO49" s="216"/>
      <c r="IFP49" s="216"/>
      <c r="IFQ49" s="216"/>
      <c r="IFR49" s="216"/>
      <c r="IFS49" s="216"/>
      <c r="IFT49" s="216"/>
      <c r="IFU49" s="216"/>
      <c r="IFV49" s="216"/>
      <c r="IFW49" s="216"/>
      <c r="IFX49" s="216"/>
      <c r="IFY49" s="216"/>
      <c r="IFZ49" s="216"/>
      <c r="IGA49" s="216"/>
      <c r="IGB49" s="216"/>
      <c r="IGC49" s="216"/>
      <c r="IGD49" s="216"/>
      <c r="IGE49" s="216"/>
      <c r="IGF49" s="216"/>
      <c r="IGG49" s="216"/>
      <c r="IGH49" s="216"/>
      <c r="IGI49" s="216"/>
      <c r="IGJ49" s="216"/>
      <c r="IGK49" s="216"/>
      <c r="IGL49" s="216"/>
      <c r="IGM49" s="216"/>
      <c r="IGN49" s="216"/>
      <c r="IGO49" s="216"/>
      <c r="IGP49" s="216"/>
      <c r="IGQ49" s="216"/>
      <c r="IGR49" s="216"/>
      <c r="IGS49" s="216"/>
      <c r="IGT49" s="216"/>
      <c r="IGU49" s="216"/>
      <c r="IGV49" s="216"/>
      <c r="IGW49" s="216"/>
      <c r="IGX49" s="216"/>
      <c r="IGY49" s="216"/>
      <c r="IGZ49" s="216"/>
      <c r="IHA49" s="216"/>
      <c r="IHB49" s="216"/>
      <c r="IHC49" s="216"/>
      <c r="IHD49" s="216"/>
      <c r="IHE49" s="216"/>
      <c r="IHF49" s="216"/>
      <c r="IHG49" s="216"/>
      <c r="IHH49" s="216"/>
      <c r="IHI49" s="216"/>
      <c r="IHJ49" s="216"/>
      <c r="IHK49" s="216"/>
      <c r="IHL49" s="216"/>
      <c r="IHM49" s="216"/>
      <c r="IHN49" s="216"/>
      <c r="IHO49" s="216"/>
      <c r="IHP49" s="216"/>
      <c r="IHQ49" s="216"/>
      <c r="IHR49" s="216"/>
      <c r="IHS49" s="216"/>
      <c r="IHT49" s="216"/>
      <c r="IHU49" s="216"/>
      <c r="IHV49" s="216"/>
      <c r="IHW49" s="216"/>
      <c r="IHX49" s="216"/>
      <c r="IHY49" s="216"/>
      <c r="IHZ49" s="216"/>
      <c r="IIA49" s="216"/>
      <c r="IIB49" s="216"/>
      <c r="IIC49" s="216"/>
      <c r="IID49" s="216"/>
      <c r="IIE49" s="216"/>
      <c r="IIF49" s="216"/>
      <c r="IIG49" s="216"/>
      <c r="IIH49" s="216"/>
      <c r="III49" s="216"/>
      <c r="IIJ49" s="216"/>
      <c r="IIK49" s="216"/>
      <c r="IIL49" s="216"/>
      <c r="IIM49" s="216"/>
      <c r="IIN49" s="216"/>
      <c r="IIO49" s="216"/>
      <c r="IIP49" s="216"/>
      <c r="IIQ49" s="216"/>
      <c r="IIR49" s="216"/>
      <c r="IIS49" s="216"/>
      <c r="IIT49" s="216"/>
      <c r="IIU49" s="216"/>
      <c r="IIV49" s="216"/>
      <c r="IIW49" s="216"/>
      <c r="IIX49" s="216"/>
      <c r="IIY49" s="216"/>
      <c r="IIZ49" s="216"/>
      <c r="IJA49" s="216"/>
      <c r="IJB49" s="216"/>
      <c r="IJC49" s="216"/>
      <c r="IJD49" s="216"/>
      <c r="IJE49" s="216"/>
      <c r="IJF49" s="216"/>
      <c r="IJG49" s="216"/>
      <c r="IJH49" s="216"/>
      <c r="IJI49" s="216"/>
      <c r="IJJ49" s="216"/>
      <c r="IJK49" s="216"/>
      <c r="IJL49" s="216"/>
      <c r="IJM49" s="216"/>
      <c r="IJN49" s="216"/>
      <c r="IJO49" s="216"/>
      <c r="IJP49" s="216"/>
      <c r="IJQ49" s="216"/>
      <c r="IJR49" s="216"/>
      <c r="IJS49" s="216"/>
      <c r="IJT49" s="216"/>
      <c r="IJU49" s="216"/>
      <c r="IJV49" s="216"/>
      <c r="IJW49" s="216"/>
      <c r="IJX49" s="216"/>
      <c r="IJY49" s="216"/>
      <c r="IJZ49" s="216"/>
      <c r="IKA49" s="216"/>
      <c r="IKB49" s="216"/>
      <c r="IKC49" s="216"/>
      <c r="IKD49" s="216"/>
      <c r="IKE49" s="216"/>
      <c r="IKF49" s="216"/>
      <c r="IKG49" s="216"/>
      <c r="IKH49" s="216"/>
      <c r="IKI49" s="216"/>
      <c r="IKJ49" s="216"/>
      <c r="IKK49" s="216"/>
      <c r="IKL49" s="216"/>
      <c r="IKM49" s="216"/>
      <c r="IKN49" s="216"/>
      <c r="IKO49" s="216"/>
      <c r="IKP49" s="216"/>
      <c r="IKQ49" s="216"/>
      <c r="IKR49" s="216"/>
      <c r="IKS49" s="216"/>
      <c r="IKT49" s="216"/>
      <c r="IKU49" s="216"/>
      <c r="IKV49" s="216"/>
      <c r="IKW49" s="216"/>
      <c r="IKX49" s="216"/>
      <c r="IKY49" s="216"/>
      <c r="IKZ49" s="216"/>
      <c r="ILA49" s="216"/>
      <c r="ILB49" s="216"/>
      <c r="ILC49" s="216"/>
      <c r="ILD49" s="216"/>
      <c r="ILE49" s="216"/>
      <c r="ILF49" s="216"/>
      <c r="ILG49" s="216"/>
      <c r="ILH49" s="216"/>
      <c r="ILI49" s="216"/>
      <c r="ILJ49" s="216"/>
      <c r="ILK49" s="216"/>
      <c r="ILL49" s="216"/>
      <c r="ILM49" s="216"/>
      <c r="ILN49" s="216"/>
      <c r="ILO49" s="216"/>
      <c r="ILP49" s="216"/>
      <c r="ILQ49" s="216"/>
      <c r="ILR49" s="216"/>
      <c r="ILS49" s="216"/>
      <c r="ILT49" s="216"/>
      <c r="ILU49" s="216"/>
      <c r="ILV49" s="216"/>
      <c r="ILW49" s="216"/>
      <c r="ILX49" s="216"/>
      <c r="ILY49" s="216"/>
      <c r="ILZ49" s="216"/>
      <c r="IMA49" s="216"/>
      <c r="IMB49" s="216"/>
      <c r="IMC49" s="216"/>
      <c r="IMD49" s="216"/>
      <c r="IME49" s="216"/>
      <c r="IMF49" s="216"/>
      <c r="IMG49" s="216"/>
      <c r="IMH49" s="216"/>
      <c r="IMI49" s="216"/>
      <c r="IMJ49" s="216"/>
      <c r="IMK49" s="216"/>
      <c r="IML49" s="216"/>
      <c r="IMM49" s="216"/>
      <c r="IMN49" s="216"/>
      <c r="IMO49" s="216"/>
      <c r="IMP49" s="216"/>
      <c r="IMQ49" s="216"/>
      <c r="IMR49" s="216"/>
      <c r="IMS49" s="216"/>
      <c r="IMT49" s="216"/>
      <c r="IMU49" s="216"/>
      <c r="IMV49" s="216"/>
      <c r="IMW49" s="216"/>
      <c r="IMX49" s="216"/>
      <c r="IMY49" s="216"/>
      <c r="IMZ49" s="216"/>
      <c r="INA49" s="216"/>
      <c r="INB49" s="216"/>
      <c r="INC49" s="216"/>
      <c r="IND49" s="216"/>
      <c r="INE49" s="216"/>
      <c r="INF49" s="216"/>
      <c r="ING49" s="216"/>
      <c r="INH49" s="216"/>
      <c r="INI49" s="216"/>
      <c r="INJ49" s="216"/>
      <c r="INK49" s="216"/>
      <c r="INL49" s="216"/>
      <c r="INM49" s="216"/>
      <c r="INN49" s="216"/>
      <c r="INO49" s="216"/>
      <c r="INP49" s="216"/>
      <c r="INQ49" s="216"/>
      <c r="INR49" s="216"/>
      <c r="INS49" s="216"/>
      <c r="INT49" s="216"/>
      <c r="INU49" s="216"/>
      <c r="INV49" s="216"/>
      <c r="INW49" s="216"/>
      <c r="INX49" s="216"/>
      <c r="INY49" s="216"/>
      <c r="INZ49" s="216"/>
      <c r="IOA49" s="216"/>
      <c r="IOB49" s="216"/>
      <c r="IOC49" s="216"/>
      <c r="IOD49" s="216"/>
      <c r="IOE49" s="216"/>
      <c r="IOF49" s="216"/>
      <c r="IOG49" s="216"/>
      <c r="IOH49" s="216"/>
      <c r="IOI49" s="216"/>
      <c r="IOJ49" s="216"/>
      <c r="IOK49" s="216"/>
      <c r="IOL49" s="216"/>
      <c r="IOM49" s="216"/>
      <c r="ION49" s="216"/>
      <c r="IOO49" s="216"/>
      <c r="IOP49" s="216"/>
      <c r="IOQ49" s="216"/>
      <c r="IOR49" s="216"/>
      <c r="IOS49" s="216"/>
      <c r="IOT49" s="216"/>
      <c r="IOU49" s="216"/>
      <c r="IOV49" s="216"/>
      <c r="IOW49" s="216"/>
      <c r="IOX49" s="216"/>
      <c r="IOY49" s="216"/>
      <c r="IOZ49" s="216"/>
      <c r="IPA49" s="216"/>
      <c r="IPB49" s="216"/>
      <c r="IPC49" s="216"/>
      <c r="IPD49" s="216"/>
      <c r="IPE49" s="216"/>
      <c r="IPF49" s="216"/>
      <c r="IPG49" s="216"/>
      <c r="IPH49" s="216"/>
      <c r="IPI49" s="216"/>
      <c r="IPJ49" s="216"/>
      <c r="IPK49" s="216"/>
      <c r="IPL49" s="216"/>
      <c r="IPM49" s="216"/>
      <c r="IPN49" s="216"/>
      <c r="IPO49" s="216"/>
      <c r="IPP49" s="216"/>
      <c r="IPQ49" s="216"/>
      <c r="IPR49" s="216"/>
      <c r="IPS49" s="216"/>
      <c r="IPT49" s="216"/>
      <c r="IPU49" s="216"/>
      <c r="IPV49" s="216"/>
      <c r="IPW49" s="216"/>
      <c r="IPX49" s="216"/>
      <c r="IPY49" s="216"/>
      <c r="IPZ49" s="216"/>
      <c r="IQA49" s="216"/>
      <c r="IQB49" s="216"/>
      <c r="IQC49" s="216"/>
      <c r="IQD49" s="216"/>
      <c r="IQE49" s="216"/>
      <c r="IQF49" s="216"/>
      <c r="IQG49" s="216"/>
      <c r="IQH49" s="216"/>
      <c r="IQI49" s="216"/>
      <c r="IQJ49" s="216"/>
      <c r="IQK49" s="216"/>
      <c r="IQL49" s="216"/>
      <c r="IQM49" s="216"/>
      <c r="IQN49" s="216"/>
      <c r="IQO49" s="216"/>
      <c r="IQP49" s="216"/>
      <c r="IQQ49" s="216"/>
      <c r="IQR49" s="216"/>
      <c r="IQS49" s="216"/>
      <c r="IQT49" s="216"/>
      <c r="IQU49" s="216"/>
      <c r="IQV49" s="216"/>
      <c r="IQW49" s="216"/>
      <c r="IQX49" s="216"/>
      <c r="IQY49" s="216"/>
      <c r="IQZ49" s="216"/>
      <c r="IRA49" s="216"/>
      <c r="IRB49" s="216"/>
      <c r="IRC49" s="216"/>
      <c r="IRD49" s="216"/>
      <c r="IRE49" s="216"/>
      <c r="IRF49" s="216"/>
      <c r="IRG49" s="216"/>
      <c r="IRH49" s="216"/>
      <c r="IRI49" s="216"/>
      <c r="IRJ49" s="216"/>
      <c r="IRK49" s="216"/>
      <c r="IRL49" s="216"/>
      <c r="IRM49" s="216"/>
      <c r="IRN49" s="216"/>
      <c r="IRO49" s="216"/>
      <c r="IRP49" s="216"/>
      <c r="IRQ49" s="216"/>
      <c r="IRR49" s="216"/>
      <c r="IRS49" s="216"/>
      <c r="IRT49" s="216"/>
      <c r="IRU49" s="216"/>
      <c r="IRV49" s="216"/>
      <c r="IRW49" s="216"/>
      <c r="IRX49" s="216"/>
      <c r="IRY49" s="216"/>
      <c r="IRZ49" s="216"/>
      <c r="ISA49" s="216"/>
      <c r="ISB49" s="216"/>
      <c r="ISC49" s="216"/>
      <c r="ISD49" s="216"/>
      <c r="ISE49" s="216"/>
      <c r="ISF49" s="216"/>
      <c r="ISG49" s="216"/>
      <c r="ISH49" s="216"/>
      <c r="ISI49" s="216"/>
      <c r="ISJ49" s="216"/>
      <c r="ISK49" s="216"/>
      <c r="ISL49" s="216"/>
      <c r="ISM49" s="216"/>
      <c r="ISN49" s="216"/>
      <c r="ISO49" s="216"/>
      <c r="ISP49" s="216"/>
      <c r="ISQ49" s="216"/>
      <c r="ISR49" s="216"/>
      <c r="ISS49" s="216"/>
      <c r="IST49" s="216"/>
      <c r="ISU49" s="216"/>
      <c r="ISV49" s="216"/>
      <c r="ISW49" s="216"/>
      <c r="ISX49" s="216"/>
      <c r="ISY49" s="216"/>
      <c r="ISZ49" s="216"/>
      <c r="ITA49" s="216"/>
      <c r="ITB49" s="216"/>
      <c r="ITC49" s="216"/>
      <c r="ITD49" s="216"/>
      <c r="ITE49" s="216"/>
      <c r="ITF49" s="216"/>
      <c r="ITG49" s="216"/>
      <c r="ITH49" s="216"/>
      <c r="ITI49" s="216"/>
      <c r="ITJ49" s="216"/>
      <c r="ITK49" s="216"/>
      <c r="ITL49" s="216"/>
      <c r="ITM49" s="216"/>
      <c r="ITN49" s="216"/>
      <c r="ITO49" s="216"/>
      <c r="ITP49" s="216"/>
      <c r="ITQ49" s="216"/>
      <c r="ITR49" s="216"/>
      <c r="ITS49" s="216"/>
      <c r="ITT49" s="216"/>
      <c r="ITU49" s="216"/>
      <c r="ITV49" s="216"/>
      <c r="ITW49" s="216"/>
      <c r="ITX49" s="216"/>
      <c r="ITY49" s="216"/>
      <c r="ITZ49" s="216"/>
      <c r="IUA49" s="216"/>
      <c r="IUB49" s="216"/>
      <c r="IUC49" s="216"/>
      <c r="IUD49" s="216"/>
      <c r="IUE49" s="216"/>
      <c r="IUF49" s="216"/>
      <c r="IUG49" s="216"/>
      <c r="IUH49" s="216"/>
      <c r="IUI49" s="216"/>
      <c r="IUJ49" s="216"/>
      <c r="IUK49" s="216"/>
      <c r="IUL49" s="216"/>
      <c r="IUM49" s="216"/>
      <c r="IUN49" s="216"/>
      <c r="IUO49" s="216"/>
      <c r="IUP49" s="216"/>
      <c r="IUQ49" s="216"/>
      <c r="IUR49" s="216"/>
      <c r="IUS49" s="216"/>
      <c r="IUT49" s="216"/>
      <c r="IUU49" s="216"/>
      <c r="IUV49" s="216"/>
      <c r="IUW49" s="216"/>
      <c r="IUX49" s="216"/>
      <c r="IUY49" s="216"/>
      <c r="IUZ49" s="216"/>
      <c r="IVA49" s="216"/>
      <c r="IVB49" s="216"/>
      <c r="IVC49" s="216"/>
      <c r="IVD49" s="216"/>
      <c r="IVE49" s="216"/>
      <c r="IVF49" s="216"/>
      <c r="IVG49" s="216"/>
      <c r="IVH49" s="216"/>
      <c r="IVI49" s="216"/>
      <c r="IVJ49" s="216"/>
      <c r="IVK49" s="216"/>
      <c r="IVL49" s="216"/>
      <c r="IVM49" s="216"/>
      <c r="IVN49" s="216"/>
      <c r="IVO49" s="216"/>
      <c r="IVP49" s="216"/>
      <c r="IVQ49" s="216"/>
      <c r="IVR49" s="216"/>
      <c r="IVS49" s="216"/>
      <c r="IVT49" s="216"/>
      <c r="IVU49" s="216"/>
      <c r="IVV49" s="216"/>
      <c r="IVW49" s="216"/>
      <c r="IVX49" s="216"/>
      <c r="IVY49" s="216"/>
      <c r="IVZ49" s="216"/>
      <c r="IWA49" s="216"/>
      <c r="IWB49" s="216"/>
      <c r="IWC49" s="216"/>
      <c r="IWD49" s="216"/>
      <c r="IWE49" s="216"/>
      <c r="IWF49" s="216"/>
      <c r="IWG49" s="216"/>
      <c r="IWH49" s="216"/>
      <c r="IWI49" s="216"/>
      <c r="IWJ49" s="216"/>
      <c r="IWK49" s="216"/>
      <c r="IWL49" s="216"/>
      <c r="IWM49" s="216"/>
      <c r="IWN49" s="216"/>
      <c r="IWO49" s="216"/>
      <c r="IWP49" s="216"/>
      <c r="IWQ49" s="216"/>
      <c r="IWR49" s="216"/>
      <c r="IWS49" s="216"/>
      <c r="IWT49" s="216"/>
      <c r="IWU49" s="216"/>
      <c r="IWV49" s="216"/>
      <c r="IWW49" s="216"/>
      <c r="IWX49" s="216"/>
      <c r="IWY49" s="216"/>
      <c r="IWZ49" s="216"/>
      <c r="IXA49" s="216"/>
      <c r="IXB49" s="216"/>
      <c r="IXC49" s="216"/>
      <c r="IXD49" s="216"/>
      <c r="IXE49" s="216"/>
      <c r="IXF49" s="216"/>
      <c r="IXG49" s="216"/>
      <c r="IXH49" s="216"/>
      <c r="IXI49" s="216"/>
      <c r="IXJ49" s="216"/>
      <c r="IXK49" s="216"/>
      <c r="IXL49" s="216"/>
      <c r="IXM49" s="216"/>
      <c r="IXN49" s="216"/>
      <c r="IXO49" s="216"/>
      <c r="IXP49" s="216"/>
      <c r="IXQ49" s="216"/>
      <c r="IXR49" s="216"/>
      <c r="IXS49" s="216"/>
      <c r="IXT49" s="216"/>
      <c r="IXU49" s="216"/>
      <c r="IXV49" s="216"/>
      <c r="IXW49" s="216"/>
      <c r="IXX49" s="216"/>
      <c r="IXY49" s="216"/>
      <c r="IXZ49" s="216"/>
      <c r="IYA49" s="216"/>
      <c r="IYB49" s="216"/>
      <c r="IYC49" s="216"/>
      <c r="IYD49" s="216"/>
      <c r="IYE49" s="216"/>
      <c r="IYF49" s="216"/>
      <c r="IYG49" s="216"/>
      <c r="IYH49" s="216"/>
      <c r="IYI49" s="216"/>
      <c r="IYJ49" s="216"/>
      <c r="IYK49" s="216"/>
      <c r="IYL49" s="216"/>
      <c r="IYM49" s="216"/>
      <c r="IYN49" s="216"/>
      <c r="IYO49" s="216"/>
      <c r="IYP49" s="216"/>
      <c r="IYQ49" s="216"/>
      <c r="IYR49" s="216"/>
      <c r="IYS49" s="216"/>
      <c r="IYT49" s="216"/>
      <c r="IYU49" s="216"/>
      <c r="IYV49" s="216"/>
      <c r="IYW49" s="216"/>
      <c r="IYX49" s="216"/>
      <c r="IYY49" s="216"/>
      <c r="IYZ49" s="216"/>
      <c r="IZA49" s="216"/>
      <c r="IZB49" s="216"/>
      <c r="IZC49" s="216"/>
      <c r="IZD49" s="216"/>
      <c r="IZE49" s="216"/>
      <c r="IZF49" s="216"/>
      <c r="IZG49" s="216"/>
      <c r="IZH49" s="216"/>
      <c r="IZI49" s="216"/>
      <c r="IZJ49" s="216"/>
      <c r="IZK49" s="216"/>
      <c r="IZL49" s="216"/>
      <c r="IZM49" s="216"/>
      <c r="IZN49" s="216"/>
      <c r="IZO49" s="216"/>
      <c r="IZP49" s="216"/>
      <c r="IZQ49" s="216"/>
      <c r="IZR49" s="216"/>
      <c r="IZS49" s="216"/>
      <c r="IZT49" s="216"/>
      <c r="IZU49" s="216"/>
      <c r="IZV49" s="216"/>
      <c r="IZW49" s="216"/>
      <c r="IZX49" s="216"/>
      <c r="IZY49" s="216"/>
      <c r="IZZ49" s="216"/>
      <c r="JAA49" s="216"/>
      <c r="JAB49" s="216"/>
      <c r="JAC49" s="216"/>
      <c r="JAD49" s="216"/>
      <c r="JAE49" s="216"/>
      <c r="JAF49" s="216"/>
      <c r="JAG49" s="216"/>
      <c r="JAH49" s="216"/>
      <c r="JAI49" s="216"/>
      <c r="JAJ49" s="216"/>
      <c r="JAK49" s="216"/>
      <c r="JAL49" s="216"/>
      <c r="JAM49" s="216"/>
      <c r="JAN49" s="216"/>
      <c r="JAO49" s="216"/>
      <c r="JAP49" s="216"/>
      <c r="JAQ49" s="216"/>
      <c r="JAR49" s="216"/>
      <c r="JAS49" s="216"/>
      <c r="JAT49" s="216"/>
      <c r="JAU49" s="216"/>
      <c r="JAV49" s="216"/>
      <c r="JAW49" s="216"/>
      <c r="JAX49" s="216"/>
      <c r="JAY49" s="216"/>
      <c r="JAZ49" s="216"/>
      <c r="JBA49" s="216"/>
      <c r="JBB49" s="216"/>
      <c r="JBC49" s="216"/>
      <c r="JBD49" s="216"/>
      <c r="JBE49" s="216"/>
      <c r="JBF49" s="216"/>
      <c r="JBG49" s="216"/>
      <c r="JBH49" s="216"/>
      <c r="JBI49" s="216"/>
      <c r="JBJ49" s="216"/>
      <c r="JBK49" s="216"/>
      <c r="JBL49" s="216"/>
      <c r="JBM49" s="216"/>
      <c r="JBN49" s="216"/>
      <c r="JBO49" s="216"/>
      <c r="JBP49" s="216"/>
      <c r="JBQ49" s="216"/>
      <c r="JBR49" s="216"/>
      <c r="JBS49" s="216"/>
      <c r="JBT49" s="216"/>
      <c r="JBU49" s="216"/>
      <c r="JBV49" s="216"/>
      <c r="JBW49" s="216"/>
      <c r="JBX49" s="216"/>
      <c r="JBY49" s="216"/>
      <c r="JBZ49" s="216"/>
      <c r="JCA49" s="216"/>
      <c r="JCB49" s="216"/>
      <c r="JCC49" s="216"/>
      <c r="JCD49" s="216"/>
      <c r="JCE49" s="216"/>
      <c r="JCF49" s="216"/>
      <c r="JCG49" s="216"/>
      <c r="JCH49" s="216"/>
      <c r="JCI49" s="216"/>
      <c r="JCJ49" s="216"/>
      <c r="JCK49" s="216"/>
      <c r="JCL49" s="216"/>
      <c r="JCM49" s="216"/>
      <c r="JCN49" s="216"/>
      <c r="JCO49" s="216"/>
      <c r="JCP49" s="216"/>
      <c r="JCQ49" s="216"/>
      <c r="JCR49" s="216"/>
      <c r="JCS49" s="216"/>
      <c r="JCT49" s="216"/>
      <c r="JCU49" s="216"/>
      <c r="JCV49" s="216"/>
      <c r="JCW49" s="216"/>
      <c r="JCX49" s="216"/>
      <c r="JCY49" s="216"/>
      <c r="JCZ49" s="216"/>
      <c r="JDA49" s="216"/>
      <c r="JDB49" s="216"/>
      <c r="JDC49" s="216"/>
      <c r="JDD49" s="216"/>
      <c r="JDE49" s="216"/>
      <c r="JDF49" s="216"/>
      <c r="JDG49" s="216"/>
      <c r="JDH49" s="216"/>
      <c r="JDI49" s="216"/>
      <c r="JDJ49" s="216"/>
      <c r="JDK49" s="216"/>
      <c r="JDL49" s="216"/>
      <c r="JDM49" s="216"/>
      <c r="JDN49" s="216"/>
      <c r="JDO49" s="216"/>
      <c r="JDP49" s="216"/>
      <c r="JDQ49" s="216"/>
      <c r="JDR49" s="216"/>
      <c r="JDS49" s="216"/>
      <c r="JDT49" s="216"/>
      <c r="JDU49" s="216"/>
      <c r="JDV49" s="216"/>
      <c r="JDW49" s="216"/>
      <c r="JDX49" s="216"/>
      <c r="JDY49" s="216"/>
      <c r="JDZ49" s="216"/>
      <c r="JEA49" s="216"/>
      <c r="JEB49" s="216"/>
      <c r="JEC49" s="216"/>
      <c r="JED49" s="216"/>
      <c r="JEE49" s="216"/>
      <c r="JEF49" s="216"/>
      <c r="JEG49" s="216"/>
      <c r="JEH49" s="216"/>
      <c r="JEI49" s="216"/>
      <c r="JEJ49" s="216"/>
      <c r="JEK49" s="216"/>
      <c r="JEL49" s="216"/>
      <c r="JEM49" s="216"/>
      <c r="JEN49" s="216"/>
      <c r="JEO49" s="216"/>
      <c r="JEP49" s="216"/>
      <c r="JEQ49" s="216"/>
      <c r="JER49" s="216"/>
      <c r="JES49" s="216"/>
      <c r="JET49" s="216"/>
      <c r="JEU49" s="216"/>
      <c r="JEV49" s="216"/>
      <c r="JEW49" s="216"/>
      <c r="JEX49" s="216"/>
      <c r="JEY49" s="216"/>
      <c r="JEZ49" s="216"/>
      <c r="JFA49" s="216"/>
      <c r="JFB49" s="216"/>
      <c r="JFC49" s="216"/>
      <c r="JFD49" s="216"/>
      <c r="JFE49" s="216"/>
      <c r="JFF49" s="216"/>
      <c r="JFG49" s="216"/>
      <c r="JFH49" s="216"/>
      <c r="JFI49" s="216"/>
      <c r="JFJ49" s="216"/>
      <c r="JFK49" s="216"/>
      <c r="JFL49" s="216"/>
      <c r="JFM49" s="216"/>
      <c r="JFN49" s="216"/>
      <c r="JFO49" s="216"/>
      <c r="JFP49" s="216"/>
      <c r="JFQ49" s="216"/>
      <c r="JFR49" s="216"/>
      <c r="JFS49" s="216"/>
      <c r="JFT49" s="216"/>
      <c r="JFU49" s="216"/>
      <c r="JFV49" s="216"/>
      <c r="JFW49" s="216"/>
      <c r="JFX49" s="216"/>
      <c r="JFY49" s="216"/>
      <c r="JFZ49" s="216"/>
      <c r="JGA49" s="216"/>
      <c r="JGB49" s="216"/>
      <c r="JGC49" s="216"/>
      <c r="JGD49" s="216"/>
      <c r="JGE49" s="216"/>
      <c r="JGF49" s="216"/>
      <c r="JGG49" s="216"/>
      <c r="JGH49" s="216"/>
      <c r="JGI49" s="216"/>
      <c r="JGJ49" s="216"/>
      <c r="JGK49" s="216"/>
      <c r="JGL49" s="216"/>
      <c r="JGM49" s="216"/>
      <c r="JGN49" s="216"/>
      <c r="JGO49" s="216"/>
      <c r="JGP49" s="216"/>
      <c r="JGQ49" s="216"/>
      <c r="JGR49" s="216"/>
      <c r="JGS49" s="216"/>
      <c r="JGT49" s="216"/>
      <c r="JGU49" s="216"/>
      <c r="JGV49" s="216"/>
      <c r="JGW49" s="216"/>
      <c r="JGX49" s="216"/>
      <c r="JGY49" s="216"/>
      <c r="JGZ49" s="216"/>
      <c r="JHA49" s="216"/>
      <c r="JHB49" s="216"/>
      <c r="JHC49" s="216"/>
      <c r="JHD49" s="216"/>
      <c r="JHE49" s="216"/>
      <c r="JHF49" s="216"/>
      <c r="JHG49" s="216"/>
      <c r="JHH49" s="216"/>
      <c r="JHI49" s="216"/>
      <c r="JHJ49" s="216"/>
      <c r="JHK49" s="216"/>
      <c r="JHL49" s="216"/>
      <c r="JHM49" s="216"/>
      <c r="JHN49" s="216"/>
      <c r="JHO49" s="216"/>
      <c r="JHP49" s="216"/>
      <c r="JHQ49" s="216"/>
      <c r="JHR49" s="216"/>
      <c r="JHS49" s="216"/>
      <c r="JHT49" s="216"/>
      <c r="JHU49" s="216"/>
      <c r="JHV49" s="216"/>
      <c r="JHW49" s="216"/>
      <c r="JHX49" s="216"/>
      <c r="JHY49" s="216"/>
      <c r="JHZ49" s="216"/>
      <c r="JIA49" s="216"/>
      <c r="JIB49" s="216"/>
      <c r="JIC49" s="216"/>
      <c r="JID49" s="216"/>
      <c r="JIE49" s="216"/>
      <c r="JIF49" s="216"/>
      <c r="JIG49" s="216"/>
      <c r="JIH49" s="216"/>
      <c r="JII49" s="216"/>
      <c r="JIJ49" s="216"/>
      <c r="JIK49" s="216"/>
      <c r="JIL49" s="216"/>
      <c r="JIM49" s="216"/>
      <c r="JIN49" s="216"/>
      <c r="JIO49" s="216"/>
      <c r="JIP49" s="216"/>
      <c r="JIQ49" s="216"/>
      <c r="JIR49" s="216"/>
      <c r="JIS49" s="216"/>
      <c r="JIT49" s="216"/>
      <c r="JIU49" s="216"/>
      <c r="JIV49" s="216"/>
      <c r="JIW49" s="216"/>
      <c r="JIX49" s="216"/>
      <c r="JIY49" s="216"/>
      <c r="JIZ49" s="216"/>
      <c r="JJA49" s="216"/>
      <c r="JJB49" s="216"/>
      <c r="JJC49" s="216"/>
      <c r="JJD49" s="216"/>
      <c r="JJE49" s="216"/>
      <c r="JJF49" s="216"/>
      <c r="JJG49" s="216"/>
      <c r="JJH49" s="216"/>
      <c r="JJI49" s="216"/>
      <c r="JJJ49" s="216"/>
      <c r="JJK49" s="216"/>
      <c r="JJL49" s="216"/>
      <c r="JJM49" s="216"/>
      <c r="JJN49" s="216"/>
      <c r="JJO49" s="216"/>
      <c r="JJP49" s="216"/>
      <c r="JJQ49" s="216"/>
      <c r="JJR49" s="216"/>
      <c r="JJS49" s="216"/>
      <c r="JJT49" s="216"/>
      <c r="JJU49" s="216"/>
      <c r="JJV49" s="216"/>
      <c r="JJW49" s="216"/>
      <c r="JJX49" s="216"/>
      <c r="JJY49" s="216"/>
      <c r="JJZ49" s="216"/>
      <c r="JKA49" s="216"/>
      <c r="JKB49" s="216"/>
      <c r="JKC49" s="216"/>
      <c r="JKD49" s="216"/>
      <c r="JKE49" s="216"/>
      <c r="JKF49" s="216"/>
      <c r="JKG49" s="216"/>
      <c r="JKH49" s="216"/>
      <c r="JKI49" s="216"/>
      <c r="JKJ49" s="216"/>
      <c r="JKK49" s="216"/>
      <c r="JKL49" s="216"/>
      <c r="JKM49" s="216"/>
      <c r="JKN49" s="216"/>
      <c r="JKO49" s="216"/>
      <c r="JKP49" s="216"/>
      <c r="JKQ49" s="216"/>
      <c r="JKR49" s="216"/>
      <c r="JKS49" s="216"/>
      <c r="JKT49" s="216"/>
      <c r="JKU49" s="216"/>
      <c r="JKV49" s="216"/>
      <c r="JKW49" s="216"/>
      <c r="JKX49" s="216"/>
      <c r="JKY49" s="216"/>
      <c r="JKZ49" s="216"/>
      <c r="JLA49" s="216"/>
      <c r="JLB49" s="216"/>
      <c r="JLC49" s="216"/>
      <c r="JLD49" s="216"/>
      <c r="JLE49" s="216"/>
      <c r="JLF49" s="216"/>
      <c r="JLG49" s="216"/>
      <c r="JLH49" s="216"/>
      <c r="JLI49" s="216"/>
      <c r="JLJ49" s="216"/>
      <c r="JLK49" s="216"/>
      <c r="JLL49" s="216"/>
      <c r="JLM49" s="216"/>
      <c r="JLN49" s="216"/>
      <c r="JLO49" s="216"/>
      <c r="JLP49" s="216"/>
      <c r="JLQ49" s="216"/>
      <c r="JLR49" s="216"/>
      <c r="JLS49" s="216"/>
      <c r="JLT49" s="216"/>
      <c r="JLU49" s="216"/>
      <c r="JLV49" s="216"/>
      <c r="JLW49" s="216"/>
      <c r="JLX49" s="216"/>
      <c r="JLY49" s="216"/>
      <c r="JLZ49" s="216"/>
      <c r="JMA49" s="216"/>
      <c r="JMB49" s="216"/>
      <c r="JMC49" s="216"/>
      <c r="JMD49" s="216"/>
      <c r="JME49" s="216"/>
      <c r="JMF49" s="216"/>
      <c r="JMG49" s="216"/>
      <c r="JMH49" s="216"/>
      <c r="JMI49" s="216"/>
      <c r="JMJ49" s="216"/>
      <c r="JMK49" s="216"/>
      <c r="JML49" s="216"/>
      <c r="JMM49" s="216"/>
      <c r="JMN49" s="216"/>
      <c r="JMO49" s="216"/>
      <c r="JMP49" s="216"/>
      <c r="JMQ49" s="216"/>
      <c r="JMR49" s="216"/>
      <c r="JMS49" s="216"/>
      <c r="JMT49" s="216"/>
      <c r="JMU49" s="216"/>
      <c r="JMV49" s="216"/>
      <c r="JMW49" s="216"/>
      <c r="JMX49" s="216"/>
      <c r="JMY49" s="216"/>
      <c r="JMZ49" s="216"/>
      <c r="JNA49" s="216"/>
      <c r="JNB49" s="216"/>
      <c r="JNC49" s="216"/>
      <c r="JND49" s="216"/>
      <c r="JNE49" s="216"/>
      <c r="JNF49" s="216"/>
      <c r="JNG49" s="216"/>
      <c r="JNH49" s="216"/>
      <c r="JNI49" s="216"/>
      <c r="JNJ49" s="216"/>
      <c r="JNK49" s="216"/>
      <c r="JNL49" s="216"/>
      <c r="JNM49" s="216"/>
      <c r="JNN49" s="216"/>
      <c r="JNO49" s="216"/>
      <c r="JNP49" s="216"/>
      <c r="JNQ49" s="216"/>
      <c r="JNR49" s="216"/>
      <c r="JNS49" s="216"/>
      <c r="JNT49" s="216"/>
      <c r="JNU49" s="216"/>
      <c r="JNV49" s="216"/>
      <c r="JNW49" s="216"/>
      <c r="JNX49" s="216"/>
      <c r="JNY49" s="216"/>
      <c r="JNZ49" s="216"/>
      <c r="JOA49" s="216"/>
      <c r="JOB49" s="216"/>
      <c r="JOC49" s="216"/>
      <c r="JOD49" s="216"/>
      <c r="JOE49" s="216"/>
      <c r="JOF49" s="216"/>
      <c r="JOG49" s="216"/>
      <c r="JOH49" s="216"/>
      <c r="JOI49" s="216"/>
      <c r="JOJ49" s="216"/>
      <c r="JOK49" s="216"/>
      <c r="JOL49" s="216"/>
      <c r="JOM49" s="216"/>
      <c r="JON49" s="216"/>
      <c r="JOO49" s="216"/>
      <c r="JOP49" s="216"/>
      <c r="JOQ49" s="216"/>
      <c r="JOR49" s="216"/>
      <c r="JOS49" s="216"/>
      <c r="JOT49" s="216"/>
      <c r="JOU49" s="216"/>
      <c r="JOV49" s="216"/>
      <c r="JOW49" s="216"/>
      <c r="JOX49" s="216"/>
      <c r="JOY49" s="216"/>
      <c r="JOZ49" s="216"/>
      <c r="JPA49" s="216"/>
      <c r="JPB49" s="216"/>
      <c r="JPC49" s="216"/>
      <c r="JPD49" s="216"/>
      <c r="JPE49" s="216"/>
      <c r="JPF49" s="216"/>
      <c r="JPG49" s="216"/>
      <c r="JPH49" s="216"/>
      <c r="JPI49" s="216"/>
      <c r="JPJ49" s="216"/>
      <c r="JPK49" s="216"/>
      <c r="JPL49" s="216"/>
      <c r="JPM49" s="216"/>
      <c r="JPN49" s="216"/>
      <c r="JPO49" s="216"/>
      <c r="JPP49" s="216"/>
      <c r="JPQ49" s="216"/>
      <c r="JPR49" s="216"/>
      <c r="JPS49" s="216"/>
      <c r="JPT49" s="216"/>
      <c r="JPU49" s="216"/>
      <c r="JPV49" s="216"/>
      <c r="JPW49" s="216"/>
      <c r="JPX49" s="216"/>
      <c r="JPY49" s="216"/>
      <c r="JPZ49" s="216"/>
      <c r="JQA49" s="216"/>
      <c r="JQB49" s="216"/>
      <c r="JQC49" s="216"/>
      <c r="JQD49" s="216"/>
      <c r="JQE49" s="216"/>
      <c r="JQF49" s="216"/>
      <c r="JQG49" s="216"/>
      <c r="JQH49" s="216"/>
      <c r="JQI49" s="216"/>
      <c r="JQJ49" s="216"/>
      <c r="JQK49" s="216"/>
      <c r="JQL49" s="216"/>
      <c r="JQM49" s="216"/>
      <c r="JQN49" s="216"/>
      <c r="JQO49" s="216"/>
      <c r="JQP49" s="216"/>
      <c r="JQQ49" s="216"/>
      <c r="JQR49" s="216"/>
      <c r="JQS49" s="216"/>
      <c r="JQT49" s="216"/>
      <c r="JQU49" s="216"/>
      <c r="JQV49" s="216"/>
      <c r="JQW49" s="216"/>
      <c r="JQX49" s="216"/>
      <c r="JQY49" s="216"/>
      <c r="JQZ49" s="216"/>
      <c r="JRA49" s="216"/>
      <c r="JRB49" s="216"/>
      <c r="JRC49" s="216"/>
      <c r="JRD49" s="216"/>
      <c r="JRE49" s="216"/>
      <c r="JRF49" s="216"/>
      <c r="JRG49" s="216"/>
      <c r="JRH49" s="216"/>
      <c r="JRI49" s="216"/>
      <c r="JRJ49" s="216"/>
      <c r="JRK49" s="216"/>
      <c r="JRL49" s="216"/>
      <c r="JRM49" s="216"/>
      <c r="JRN49" s="216"/>
      <c r="JRO49" s="216"/>
      <c r="JRP49" s="216"/>
      <c r="JRQ49" s="216"/>
      <c r="JRR49" s="216"/>
      <c r="JRS49" s="216"/>
      <c r="JRT49" s="216"/>
      <c r="JRU49" s="216"/>
      <c r="JRV49" s="216"/>
      <c r="JRW49" s="216"/>
      <c r="JRX49" s="216"/>
      <c r="JRY49" s="216"/>
      <c r="JRZ49" s="216"/>
      <c r="JSA49" s="216"/>
      <c r="JSB49" s="216"/>
      <c r="JSC49" s="216"/>
      <c r="JSD49" s="216"/>
      <c r="JSE49" s="216"/>
      <c r="JSF49" s="216"/>
      <c r="JSG49" s="216"/>
      <c r="JSH49" s="216"/>
      <c r="JSI49" s="216"/>
      <c r="JSJ49" s="216"/>
      <c r="JSK49" s="216"/>
      <c r="JSL49" s="216"/>
      <c r="JSM49" s="216"/>
      <c r="JSN49" s="216"/>
      <c r="JSO49" s="216"/>
      <c r="JSP49" s="216"/>
      <c r="JSQ49" s="216"/>
      <c r="JSR49" s="216"/>
      <c r="JSS49" s="216"/>
      <c r="JST49" s="216"/>
      <c r="JSU49" s="216"/>
      <c r="JSV49" s="216"/>
      <c r="JSW49" s="216"/>
      <c r="JSX49" s="216"/>
      <c r="JSY49" s="216"/>
      <c r="JSZ49" s="216"/>
      <c r="JTA49" s="216"/>
      <c r="JTB49" s="216"/>
      <c r="JTC49" s="216"/>
      <c r="JTD49" s="216"/>
      <c r="JTE49" s="216"/>
      <c r="JTF49" s="216"/>
      <c r="JTG49" s="216"/>
      <c r="JTH49" s="216"/>
      <c r="JTI49" s="216"/>
      <c r="JTJ49" s="216"/>
      <c r="JTK49" s="216"/>
      <c r="JTL49" s="216"/>
      <c r="JTM49" s="216"/>
      <c r="JTN49" s="216"/>
      <c r="JTO49" s="216"/>
      <c r="JTP49" s="216"/>
      <c r="JTQ49" s="216"/>
      <c r="JTR49" s="216"/>
      <c r="JTS49" s="216"/>
      <c r="JTT49" s="216"/>
      <c r="JTU49" s="216"/>
      <c r="JTV49" s="216"/>
      <c r="JTW49" s="216"/>
      <c r="JTX49" s="216"/>
      <c r="JTY49" s="216"/>
      <c r="JTZ49" s="216"/>
      <c r="JUA49" s="216"/>
      <c r="JUB49" s="216"/>
      <c r="JUC49" s="216"/>
      <c r="JUD49" s="216"/>
      <c r="JUE49" s="216"/>
      <c r="JUF49" s="216"/>
      <c r="JUG49" s="216"/>
      <c r="JUH49" s="216"/>
      <c r="JUI49" s="216"/>
      <c r="JUJ49" s="216"/>
      <c r="JUK49" s="216"/>
      <c r="JUL49" s="216"/>
      <c r="JUM49" s="216"/>
      <c r="JUN49" s="216"/>
      <c r="JUO49" s="216"/>
      <c r="JUP49" s="216"/>
      <c r="JUQ49" s="216"/>
      <c r="JUR49" s="216"/>
      <c r="JUS49" s="216"/>
      <c r="JUT49" s="216"/>
      <c r="JUU49" s="216"/>
      <c r="JUV49" s="216"/>
      <c r="JUW49" s="216"/>
      <c r="JUX49" s="216"/>
      <c r="JUY49" s="216"/>
      <c r="JUZ49" s="216"/>
      <c r="JVA49" s="216"/>
      <c r="JVB49" s="216"/>
      <c r="JVC49" s="216"/>
      <c r="JVD49" s="216"/>
      <c r="JVE49" s="216"/>
      <c r="JVF49" s="216"/>
      <c r="JVG49" s="216"/>
      <c r="JVH49" s="216"/>
      <c r="JVI49" s="216"/>
      <c r="JVJ49" s="216"/>
      <c r="JVK49" s="216"/>
      <c r="JVL49" s="216"/>
      <c r="JVM49" s="216"/>
      <c r="JVN49" s="216"/>
      <c r="JVO49" s="216"/>
      <c r="JVP49" s="216"/>
      <c r="JVQ49" s="216"/>
      <c r="JVR49" s="216"/>
      <c r="JVS49" s="216"/>
      <c r="JVT49" s="216"/>
      <c r="JVU49" s="216"/>
      <c r="JVV49" s="216"/>
      <c r="JVW49" s="216"/>
      <c r="JVX49" s="216"/>
      <c r="JVY49" s="216"/>
      <c r="JVZ49" s="216"/>
      <c r="JWA49" s="216"/>
      <c r="JWB49" s="216"/>
      <c r="JWC49" s="216"/>
      <c r="JWD49" s="216"/>
      <c r="JWE49" s="216"/>
      <c r="JWF49" s="216"/>
      <c r="JWG49" s="216"/>
      <c r="JWH49" s="216"/>
      <c r="JWI49" s="216"/>
      <c r="JWJ49" s="216"/>
      <c r="JWK49" s="216"/>
      <c r="JWL49" s="216"/>
      <c r="JWM49" s="216"/>
      <c r="JWN49" s="216"/>
      <c r="JWO49" s="216"/>
      <c r="JWP49" s="216"/>
      <c r="JWQ49" s="216"/>
      <c r="JWR49" s="216"/>
      <c r="JWS49" s="216"/>
      <c r="JWT49" s="216"/>
      <c r="JWU49" s="216"/>
      <c r="JWV49" s="216"/>
      <c r="JWW49" s="216"/>
      <c r="JWX49" s="216"/>
      <c r="JWY49" s="216"/>
      <c r="JWZ49" s="216"/>
      <c r="JXA49" s="216"/>
      <c r="JXB49" s="216"/>
      <c r="JXC49" s="216"/>
      <c r="JXD49" s="216"/>
      <c r="JXE49" s="216"/>
      <c r="JXF49" s="216"/>
      <c r="JXG49" s="216"/>
      <c r="JXH49" s="216"/>
      <c r="JXI49" s="216"/>
      <c r="JXJ49" s="216"/>
      <c r="JXK49" s="216"/>
      <c r="JXL49" s="216"/>
      <c r="JXM49" s="216"/>
      <c r="JXN49" s="216"/>
      <c r="JXO49" s="216"/>
      <c r="JXP49" s="216"/>
      <c r="JXQ49" s="216"/>
      <c r="JXR49" s="216"/>
      <c r="JXS49" s="216"/>
      <c r="JXT49" s="216"/>
      <c r="JXU49" s="216"/>
      <c r="JXV49" s="216"/>
      <c r="JXW49" s="216"/>
      <c r="JXX49" s="216"/>
      <c r="JXY49" s="216"/>
      <c r="JXZ49" s="216"/>
      <c r="JYA49" s="216"/>
      <c r="JYB49" s="216"/>
      <c r="JYC49" s="216"/>
      <c r="JYD49" s="216"/>
      <c r="JYE49" s="216"/>
      <c r="JYF49" s="216"/>
      <c r="JYG49" s="216"/>
      <c r="JYH49" s="216"/>
      <c r="JYI49" s="216"/>
      <c r="JYJ49" s="216"/>
      <c r="JYK49" s="216"/>
      <c r="JYL49" s="216"/>
      <c r="JYM49" s="216"/>
      <c r="JYN49" s="216"/>
      <c r="JYO49" s="216"/>
      <c r="JYP49" s="216"/>
      <c r="JYQ49" s="216"/>
      <c r="JYR49" s="216"/>
      <c r="JYS49" s="216"/>
      <c r="JYT49" s="216"/>
      <c r="JYU49" s="216"/>
      <c r="JYV49" s="216"/>
      <c r="JYW49" s="216"/>
      <c r="JYX49" s="216"/>
      <c r="JYY49" s="216"/>
      <c r="JYZ49" s="216"/>
      <c r="JZA49" s="216"/>
      <c r="JZB49" s="216"/>
      <c r="JZC49" s="216"/>
      <c r="JZD49" s="216"/>
      <c r="JZE49" s="216"/>
      <c r="JZF49" s="216"/>
      <c r="JZG49" s="216"/>
      <c r="JZH49" s="216"/>
      <c r="JZI49" s="216"/>
      <c r="JZJ49" s="216"/>
      <c r="JZK49" s="216"/>
      <c r="JZL49" s="216"/>
      <c r="JZM49" s="216"/>
      <c r="JZN49" s="216"/>
      <c r="JZO49" s="216"/>
      <c r="JZP49" s="216"/>
      <c r="JZQ49" s="216"/>
      <c r="JZR49" s="216"/>
      <c r="JZS49" s="216"/>
      <c r="JZT49" s="216"/>
      <c r="JZU49" s="216"/>
      <c r="JZV49" s="216"/>
      <c r="JZW49" s="216"/>
      <c r="JZX49" s="216"/>
      <c r="JZY49" s="216"/>
      <c r="JZZ49" s="216"/>
      <c r="KAA49" s="216"/>
      <c r="KAB49" s="216"/>
      <c r="KAC49" s="216"/>
      <c r="KAD49" s="216"/>
      <c r="KAE49" s="216"/>
      <c r="KAF49" s="216"/>
      <c r="KAG49" s="216"/>
      <c r="KAH49" s="216"/>
      <c r="KAI49" s="216"/>
      <c r="KAJ49" s="216"/>
      <c r="KAK49" s="216"/>
      <c r="KAL49" s="216"/>
      <c r="KAM49" s="216"/>
      <c r="KAN49" s="216"/>
      <c r="KAO49" s="216"/>
      <c r="KAP49" s="216"/>
      <c r="KAQ49" s="216"/>
      <c r="KAR49" s="216"/>
      <c r="KAS49" s="216"/>
      <c r="KAT49" s="216"/>
      <c r="KAU49" s="216"/>
      <c r="KAV49" s="216"/>
      <c r="KAW49" s="216"/>
      <c r="KAX49" s="216"/>
      <c r="KAY49" s="216"/>
      <c r="KAZ49" s="216"/>
      <c r="KBA49" s="216"/>
      <c r="KBB49" s="216"/>
      <c r="KBC49" s="216"/>
      <c r="KBD49" s="216"/>
      <c r="KBE49" s="216"/>
      <c r="KBF49" s="216"/>
      <c r="KBG49" s="216"/>
      <c r="KBH49" s="216"/>
      <c r="KBI49" s="216"/>
      <c r="KBJ49" s="216"/>
      <c r="KBK49" s="216"/>
      <c r="KBL49" s="216"/>
      <c r="KBM49" s="216"/>
      <c r="KBN49" s="216"/>
      <c r="KBO49" s="216"/>
      <c r="KBP49" s="216"/>
      <c r="KBQ49" s="216"/>
      <c r="KBR49" s="216"/>
      <c r="KBS49" s="216"/>
      <c r="KBT49" s="216"/>
      <c r="KBU49" s="216"/>
      <c r="KBV49" s="216"/>
      <c r="KBW49" s="216"/>
      <c r="KBX49" s="216"/>
      <c r="KBY49" s="216"/>
      <c r="KBZ49" s="216"/>
      <c r="KCA49" s="216"/>
      <c r="KCB49" s="216"/>
      <c r="KCC49" s="216"/>
      <c r="KCD49" s="216"/>
      <c r="KCE49" s="216"/>
      <c r="KCF49" s="216"/>
      <c r="KCG49" s="216"/>
      <c r="KCH49" s="216"/>
      <c r="KCI49" s="216"/>
      <c r="KCJ49" s="216"/>
      <c r="KCK49" s="216"/>
      <c r="KCL49" s="216"/>
      <c r="KCM49" s="216"/>
      <c r="KCN49" s="216"/>
      <c r="KCO49" s="216"/>
      <c r="KCP49" s="216"/>
      <c r="KCQ49" s="216"/>
      <c r="KCR49" s="216"/>
      <c r="KCS49" s="216"/>
      <c r="KCT49" s="216"/>
      <c r="KCU49" s="216"/>
      <c r="KCV49" s="216"/>
      <c r="KCW49" s="216"/>
      <c r="KCX49" s="216"/>
      <c r="KCY49" s="216"/>
      <c r="KCZ49" s="216"/>
      <c r="KDA49" s="216"/>
      <c r="KDB49" s="216"/>
      <c r="KDC49" s="216"/>
      <c r="KDD49" s="216"/>
      <c r="KDE49" s="216"/>
      <c r="KDF49" s="216"/>
      <c r="KDG49" s="216"/>
      <c r="KDH49" s="216"/>
      <c r="KDI49" s="216"/>
      <c r="KDJ49" s="216"/>
      <c r="KDK49" s="216"/>
      <c r="KDL49" s="216"/>
      <c r="KDM49" s="216"/>
      <c r="KDN49" s="216"/>
      <c r="KDO49" s="216"/>
      <c r="KDP49" s="216"/>
      <c r="KDQ49" s="216"/>
      <c r="KDR49" s="216"/>
      <c r="KDS49" s="216"/>
      <c r="KDT49" s="216"/>
      <c r="KDU49" s="216"/>
      <c r="KDV49" s="216"/>
      <c r="KDW49" s="216"/>
      <c r="KDX49" s="216"/>
      <c r="KDY49" s="216"/>
      <c r="KDZ49" s="216"/>
      <c r="KEA49" s="216"/>
      <c r="KEB49" s="216"/>
      <c r="KEC49" s="216"/>
      <c r="KED49" s="216"/>
      <c r="KEE49" s="216"/>
      <c r="KEF49" s="216"/>
      <c r="KEG49" s="216"/>
      <c r="KEH49" s="216"/>
      <c r="KEI49" s="216"/>
      <c r="KEJ49" s="216"/>
      <c r="KEK49" s="216"/>
      <c r="KEL49" s="216"/>
      <c r="KEM49" s="216"/>
      <c r="KEN49" s="216"/>
      <c r="KEO49" s="216"/>
      <c r="KEP49" s="216"/>
      <c r="KEQ49" s="216"/>
      <c r="KER49" s="216"/>
      <c r="KES49" s="216"/>
      <c r="KET49" s="216"/>
      <c r="KEU49" s="216"/>
      <c r="KEV49" s="216"/>
      <c r="KEW49" s="216"/>
      <c r="KEX49" s="216"/>
      <c r="KEY49" s="216"/>
      <c r="KEZ49" s="216"/>
      <c r="KFA49" s="216"/>
      <c r="KFB49" s="216"/>
      <c r="KFC49" s="216"/>
      <c r="KFD49" s="216"/>
      <c r="KFE49" s="216"/>
      <c r="KFF49" s="216"/>
      <c r="KFG49" s="216"/>
      <c r="KFH49" s="216"/>
      <c r="KFI49" s="216"/>
      <c r="KFJ49" s="216"/>
      <c r="KFK49" s="216"/>
      <c r="KFL49" s="216"/>
      <c r="KFM49" s="216"/>
      <c r="KFN49" s="216"/>
      <c r="KFO49" s="216"/>
      <c r="KFP49" s="216"/>
      <c r="KFQ49" s="216"/>
      <c r="KFR49" s="216"/>
      <c r="KFS49" s="216"/>
      <c r="KFT49" s="216"/>
      <c r="KFU49" s="216"/>
      <c r="KFV49" s="216"/>
      <c r="KFW49" s="216"/>
      <c r="KFX49" s="216"/>
      <c r="KFY49" s="216"/>
      <c r="KFZ49" s="216"/>
      <c r="KGA49" s="216"/>
      <c r="KGB49" s="216"/>
      <c r="KGC49" s="216"/>
      <c r="KGD49" s="216"/>
      <c r="KGE49" s="216"/>
      <c r="KGF49" s="216"/>
      <c r="KGG49" s="216"/>
      <c r="KGH49" s="216"/>
      <c r="KGI49" s="216"/>
      <c r="KGJ49" s="216"/>
      <c r="KGK49" s="216"/>
      <c r="KGL49" s="216"/>
      <c r="KGM49" s="216"/>
      <c r="KGN49" s="216"/>
      <c r="KGO49" s="216"/>
      <c r="KGP49" s="216"/>
      <c r="KGQ49" s="216"/>
      <c r="KGR49" s="216"/>
      <c r="KGS49" s="216"/>
      <c r="KGT49" s="216"/>
      <c r="KGU49" s="216"/>
      <c r="KGV49" s="216"/>
      <c r="KGW49" s="216"/>
      <c r="KGX49" s="216"/>
      <c r="KGY49" s="216"/>
      <c r="KGZ49" s="216"/>
      <c r="KHA49" s="216"/>
      <c r="KHB49" s="216"/>
      <c r="KHC49" s="216"/>
      <c r="KHD49" s="216"/>
      <c r="KHE49" s="216"/>
      <c r="KHF49" s="216"/>
      <c r="KHG49" s="216"/>
      <c r="KHH49" s="216"/>
      <c r="KHI49" s="216"/>
      <c r="KHJ49" s="216"/>
      <c r="KHK49" s="216"/>
      <c r="KHL49" s="216"/>
      <c r="KHM49" s="216"/>
      <c r="KHN49" s="216"/>
      <c r="KHO49" s="216"/>
      <c r="KHP49" s="216"/>
      <c r="KHQ49" s="216"/>
      <c r="KHR49" s="216"/>
      <c r="KHS49" s="216"/>
      <c r="KHT49" s="216"/>
      <c r="KHU49" s="216"/>
      <c r="KHV49" s="216"/>
      <c r="KHW49" s="216"/>
      <c r="KHX49" s="216"/>
      <c r="KHY49" s="216"/>
      <c r="KHZ49" s="216"/>
      <c r="KIA49" s="216"/>
      <c r="KIB49" s="216"/>
      <c r="KIC49" s="216"/>
      <c r="KID49" s="216"/>
      <c r="KIE49" s="216"/>
      <c r="KIF49" s="216"/>
      <c r="KIG49" s="216"/>
      <c r="KIH49" s="216"/>
      <c r="KII49" s="216"/>
      <c r="KIJ49" s="216"/>
      <c r="KIK49" s="216"/>
      <c r="KIL49" s="216"/>
      <c r="KIM49" s="216"/>
      <c r="KIN49" s="216"/>
      <c r="KIO49" s="216"/>
      <c r="KIP49" s="216"/>
      <c r="KIQ49" s="216"/>
      <c r="KIR49" s="216"/>
      <c r="KIS49" s="216"/>
      <c r="KIT49" s="216"/>
      <c r="KIU49" s="216"/>
      <c r="KIV49" s="216"/>
      <c r="KIW49" s="216"/>
      <c r="KIX49" s="216"/>
      <c r="KIY49" s="216"/>
      <c r="KIZ49" s="216"/>
      <c r="KJA49" s="216"/>
      <c r="KJB49" s="216"/>
      <c r="KJC49" s="216"/>
      <c r="KJD49" s="216"/>
      <c r="KJE49" s="216"/>
      <c r="KJF49" s="216"/>
      <c r="KJG49" s="216"/>
      <c r="KJH49" s="216"/>
      <c r="KJI49" s="216"/>
      <c r="KJJ49" s="216"/>
      <c r="KJK49" s="216"/>
      <c r="KJL49" s="216"/>
      <c r="KJM49" s="216"/>
      <c r="KJN49" s="216"/>
      <c r="KJO49" s="216"/>
      <c r="KJP49" s="216"/>
      <c r="KJQ49" s="216"/>
      <c r="KJR49" s="216"/>
      <c r="KJS49" s="216"/>
      <c r="KJT49" s="216"/>
      <c r="KJU49" s="216"/>
      <c r="KJV49" s="216"/>
      <c r="KJW49" s="216"/>
      <c r="KJX49" s="216"/>
      <c r="KJY49" s="216"/>
      <c r="KJZ49" s="216"/>
      <c r="KKA49" s="216"/>
      <c r="KKB49" s="216"/>
      <c r="KKC49" s="216"/>
      <c r="KKD49" s="216"/>
      <c r="KKE49" s="216"/>
      <c r="KKF49" s="216"/>
      <c r="KKG49" s="216"/>
      <c r="KKH49" s="216"/>
      <c r="KKI49" s="216"/>
      <c r="KKJ49" s="216"/>
      <c r="KKK49" s="216"/>
      <c r="KKL49" s="216"/>
      <c r="KKM49" s="216"/>
      <c r="KKN49" s="216"/>
      <c r="KKO49" s="216"/>
      <c r="KKP49" s="216"/>
      <c r="KKQ49" s="216"/>
      <c r="KKR49" s="216"/>
      <c r="KKS49" s="216"/>
      <c r="KKT49" s="216"/>
      <c r="KKU49" s="216"/>
      <c r="KKV49" s="216"/>
      <c r="KKW49" s="216"/>
      <c r="KKX49" s="216"/>
      <c r="KKY49" s="216"/>
      <c r="KKZ49" s="216"/>
      <c r="KLA49" s="216"/>
      <c r="KLB49" s="216"/>
      <c r="KLC49" s="216"/>
      <c r="KLD49" s="216"/>
      <c r="KLE49" s="216"/>
      <c r="KLF49" s="216"/>
      <c r="KLG49" s="216"/>
      <c r="KLH49" s="216"/>
      <c r="KLI49" s="216"/>
      <c r="KLJ49" s="216"/>
      <c r="KLK49" s="216"/>
      <c r="KLL49" s="216"/>
      <c r="KLM49" s="216"/>
      <c r="KLN49" s="216"/>
      <c r="KLO49" s="216"/>
      <c r="KLP49" s="216"/>
      <c r="KLQ49" s="216"/>
      <c r="KLR49" s="216"/>
      <c r="KLS49" s="216"/>
      <c r="KLT49" s="216"/>
      <c r="KLU49" s="216"/>
      <c r="KLV49" s="216"/>
      <c r="KLW49" s="216"/>
      <c r="KLX49" s="216"/>
      <c r="KLY49" s="216"/>
      <c r="KLZ49" s="216"/>
      <c r="KMA49" s="216"/>
      <c r="KMB49" s="216"/>
      <c r="KMC49" s="216"/>
      <c r="KMD49" s="216"/>
      <c r="KME49" s="216"/>
      <c r="KMF49" s="216"/>
      <c r="KMG49" s="216"/>
      <c r="KMH49" s="216"/>
      <c r="KMI49" s="216"/>
      <c r="KMJ49" s="216"/>
      <c r="KMK49" s="216"/>
      <c r="KML49" s="216"/>
      <c r="KMM49" s="216"/>
      <c r="KMN49" s="216"/>
      <c r="KMO49" s="216"/>
      <c r="KMP49" s="216"/>
      <c r="KMQ49" s="216"/>
      <c r="KMR49" s="216"/>
      <c r="KMS49" s="216"/>
      <c r="KMT49" s="216"/>
      <c r="KMU49" s="216"/>
      <c r="KMV49" s="216"/>
      <c r="KMW49" s="216"/>
      <c r="KMX49" s="216"/>
      <c r="KMY49" s="216"/>
      <c r="KMZ49" s="216"/>
      <c r="KNA49" s="216"/>
      <c r="KNB49" s="216"/>
      <c r="KNC49" s="216"/>
      <c r="KND49" s="216"/>
      <c r="KNE49" s="216"/>
      <c r="KNF49" s="216"/>
      <c r="KNG49" s="216"/>
      <c r="KNH49" s="216"/>
      <c r="KNI49" s="216"/>
      <c r="KNJ49" s="216"/>
      <c r="KNK49" s="216"/>
      <c r="KNL49" s="216"/>
      <c r="KNM49" s="216"/>
      <c r="KNN49" s="216"/>
      <c r="KNO49" s="216"/>
      <c r="KNP49" s="216"/>
      <c r="KNQ49" s="216"/>
      <c r="KNR49" s="216"/>
      <c r="KNS49" s="216"/>
      <c r="KNT49" s="216"/>
      <c r="KNU49" s="216"/>
      <c r="KNV49" s="216"/>
      <c r="KNW49" s="216"/>
      <c r="KNX49" s="216"/>
      <c r="KNY49" s="216"/>
      <c r="KNZ49" s="216"/>
      <c r="KOA49" s="216"/>
      <c r="KOB49" s="216"/>
      <c r="KOC49" s="216"/>
      <c r="KOD49" s="216"/>
      <c r="KOE49" s="216"/>
      <c r="KOF49" s="216"/>
      <c r="KOG49" s="216"/>
      <c r="KOH49" s="216"/>
      <c r="KOI49" s="216"/>
      <c r="KOJ49" s="216"/>
      <c r="KOK49" s="216"/>
      <c r="KOL49" s="216"/>
      <c r="KOM49" s="216"/>
      <c r="KON49" s="216"/>
      <c r="KOO49" s="216"/>
      <c r="KOP49" s="216"/>
      <c r="KOQ49" s="216"/>
      <c r="KOR49" s="216"/>
      <c r="KOS49" s="216"/>
      <c r="KOT49" s="216"/>
      <c r="KOU49" s="216"/>
      <c r="KOV49" s="216"/>
      <c r="KOW49" s="216"/>
      <c r="KOX49" s="216"/>
      <c r="KOY49" s="216"/>
      <c r="KOZ49" s="216"/>
      <c r="KPA49" s="216"/>
      <c r="KPB49" s="216"/>
      <c r="KPC49" s="216"/>
      <c r="KPD49" s="216"/>
      <c r="KPE49" s="216"/>
      <c r="KPF49" s="216"/>
      <c r="KPG49" s="216"/>
      <c r="KPH49" s="216"/>
      <c r="KPI49" s="216"/>
      <c r="KPJ49" s="216"/>
      <c r="KPK49" s="216"/>
      <c r="KPL49" s="216"/>
      <c r="KPM49" s="216"/>
      <c r="KPN49" s="216"/>
      <c r="KPO49" s="216"/>
      <c r="KPP49" s="216"/>
      <c r="KPQ49" s="216"/>
      <c r="KPR49" s="216"/>
      <c r="KPS49" s="216"/>
      <c r="KPT49" s="216"/>
      <c r="KPU49" s="216"/>
      <c r="KPV49" s="216"/>
      <c r="KPW49" s="216"/>
      <c r="KPX49" s="216"/>
      <c r="KPY49" s="216"/>
      <c r="KPZ49" s="216"/>
      <c r="KQA49" s="216"/>
      <c r="KQB49" s="216"/>
      <c r="KQC49" s="216"/>
      <c r="KQD49" s="216"/>
      <c r="KQE49" s="216"/>
      <c r="KQF49" s="216"/>
      <c r="KQG49" s="216"/>
      <c r="KQH49" s="216"/>
      <c r="KQI49" s="216"/>
      <c r="KQJ49" s="216"/>
      <c r="KQK49" s="216"/>
      <c r="KQL49" s="216"/>
      <c r="KQM49" s="216"/>
      <c r="KQN49" s="216"/>
      <c r="KQO49" s="216"/>
      <c r="KQP49" s="216"/>
      <c r="KQQ49" s="216"/>
      <c r="KQR49" s="216"/>
      <c r="KQS49" s="216"/>
      <c r="KQT49" s="216"/>
      <c r="KQU49" s="216"/>
      <c r="KQV49" s="216"/>
      <c r="KQW49" s="216"/>
      <c r="KQX49" s="216"/>
      <c r="KQY49" s="216"/>
      <c r="KQZ49" s="216"/>
      <c r="KRA49" s="216"/>
      <c r="KRB49" s="216"/>
      <c r="KRC49" s="216"/>
      <c r="KRD49" s="216"/>
      <c r="KRE49" s="216"/>
      <c r="KRF49" s="216"/>
      <c r="KRG49" s="216"/>
      <c r="KRH49" s="216"/>
      <c r="KRI49" s="216"/>
      <c r="KRJ49" s="216"/>
      <c r="KRK49" s="216"/>
      <c r="KRL49" s="216"/>
      <c r="KRM49" s="216"/>
      <c r="KRN49" s="216"/>
      <c r="KRO49" s="216"/>
      <c r="KRP49" s="216"/>
      <c r="KRQ49" s="216"/>
      <c r="KRR49" s="216"/>
      <c r="KRS49" s="216"/>
      <c r="KRT49" s="216"/>
      <c r="KRU49" s="216"/>
      <c r="KRV49" s="216"/>
      <c r="KRW49" s="216"/>
      <c r="KRX49" s="216"/>
      <c r="KRY49" s="216"/>
      <c r="KRZ49" s="216"/>
      <c r="KSA49" s="216"/>
      <c r="KSB49" s="216"/>
      <c r="KSC49" s="216"/>
      <c r="KSD49" s="216"/>
      <c r="KSE49" s="216"/>
      <c r="KSF49" s="216"/>
      <c r="KSG49" s="216"/>
      <c r="KSH49" s="216"/>
      <c r="KSI49" s="216"/>
      <c r="KSJ49" s="216"/>
      <c r="KSK49" s="216"/>
      <c r="KSL49" s="216"/>
      <c r="KSM49" s="216"/>
      <c r="KSN49" s="216"/>
      <c r="KSO49" s="216"/>
      <c r="KSP49" s="216"/>
      <c r="KSQ49" s="216"/>
      <c r="KSR49" s="216"/>
      <c r="KSS49" s="216"/>
      <c r="KST49" s="216"/>
      <c r="KSU49" s="216"/>
      <c r="KSV49" s="216"/>
      <c r="KSW49" s="216"/>
      <c r="KSX49" s="216"/>
      <c r="KSY49" s="216"/>
      <c r="KSZ49" s="216"/>
      <c r="KTA49" s="216"/>
      <c r="KTB49" s="216"/>
      <c r="KTC49" s="216"/>
      <c r="KTD49" s="216"/>
      <c r="KTE49" s="216"/>
      <c r="KTF49" s="216"/>
      <c r="KTG49" s="216"/>
      <c r="KTH49" s="216"/>
      <c r="KTI49" s="216"/>
      <c r="KTJ49" s="216"/>
      <c r="KTK49" s="216"/>
      <c r="KTL49" s="216"/>
      <c r="KTM49" s="216"/>
      <c r="KTN49" s="216"/>
      <c r="KTO49" s="216"/>
      <c r="KTP49" s="216"/>
      <c r="KTQ49" s="216"/>
      <c r="KTR49" s="216"/>
      <c r="KTS49" s="216"/>
      <c r="KTT49" s="216"/>
      <c r="KTU49" s="216"/>
      <c r="KTV49" s="216"/>
      <c r="KTW49" s="216"/>
      <c r="KTX49" s="216"/>
      <c r="KTY49" s="216"/>
      <c r="KTZ49" s="216"/>
      <c r="KUA49" s="216"/>
      <c r="KUB49" s="216"/>
      <c r="KUC49" s="216"/>
      <c r="KUD49" s="216"/>
      <c r="KUE49" s="216"/>
      <c r="KUF49" s="216"/>
      <c r="KUG49" s="216"/>
      <c r="KUH49" s="216"/>
      <c r="KUI49" s="216"/>
      <c r="KUJ49" s="216"/>
      <c r="KUK49" s="216"/>
      <c r="KUL49" s="216"/>
      <c r="KUM49" s="216"/>
      <c r="KUN49" s="216"/>
      <c r="KUO49" s="216"/>
      <c r="KUP49" s="216"/>
      <c r="KUQ49" s="216"/>
      <c r="KUR49" s="216"/>
      <c r="KUS49" s="216"/>
      <c r="KUT49" s="216"/>
      <c r="KUU49" s="216"/>
      <c r="KUV49" s="216"/>
      <c r="KUW49" s="216"/>
      <c r="KUX49" s="216"/>
      <c r="KUY49" s="216"/>
      <c r="KUZ49" s="216"/>
      <c r="KVA49" s="216"/>
      <c r="KVB49" s="216"/>
      <c r="KVC49" s="216"/>
      <c r="KVD49" s="216"/>
      <c r="KVE49" s="216"/>
      <c r="KVF49" s="216"/>
      <c r="KVG49" s="216"/>
      <c r="KVH49" s="216"/>
      <c r="KVI49" s="216"/>
      <c r="KVJ49" s="216"/>
      <c r="KVK49" s="216"/>
      <c r="KVL49" s="216"/>
      <c r="KVM49" s="216"/>
      <c r="KVN49" s="216"/>
      <c r="KVO49" s="216"/>
      <c r="KVP49" s="216"/>
      <c r="KVQ49" s="216"/>
      <c r="KVR49" s="216"/>
      <c r="KVS49" s="216"/>
      <c r="KVT49" s="216"/>
      <c r="KVU49" s="216"/>
      <c r="KVV49" s="216"/>
      <c r="KVW49" s="216"/>
      <c r="KVX49" s="216"/>
      <c r="KVY49" s="216"/>
      <c r="KVZ49" s="216"/>
      <c r="KWA49" s="216"/>
      <c r="KWB49" s="216"/>
      <c r="KWC49" s="216"/>
      <c r="KWD49" s="216"/>
      <c r="KWE49" s="216"/>
      <c r="KWF49" s="216"/>
      <c r="KWG49" s="216"/>
      <c r="KWH49" s="216"/>
      <c r="KWI49" s="216"/>
      <c r="KWJ49" s="216"/>
      <c r="KWK49" s="216"/>
      <c r="KWL49" s="216"/>
      <c r="KWM49" s="216"/>
      <c r="KWN49" s="216"/>
      <c r="KWO49" s="216"/>
      <c r="KWP49" s="216"/>
      <c r="KWQ49" s="216"/>
      <c r="KWR49" s="216"/>
      <c r="KWS49" s="216"/>
      <c r="KWT49" s="216"/>
      <c r="KWU49" s="216"/>
      <c r="KWV49" s="216"/>
      <c r="KWW49" s="216"/>
      <c r="KWX49" s="216"/>
      <c r="KWY49" s="216"/>
      <c r="KWZ49" s="216"/>
      <c r="KXA49" s="216"/>
      <c r="KXB49" s="216"/>
      <c r="KXC49" s="216"/>
      <c r="KXD49" s="216"/>
      <c r="KXE49" s="216"/>
      <c r="KXF49" s="216"/>
      <c r="KXG49" s="216"/>
      <c r="KXH49" s="216"/>
      <c r="KXI49" s="216"/>
      <c r="KXJ49" s="216"/>
      <c r="KXK49" s="216"/>
      <c r="KXL49" s="216"/>
      <c r="KXM49" s="216"/>
      <c r="KXN49" s="216"/>
      <c r="KXO49" s="216"/>
      <c r="KXP49" s="216"/>
      <c r="KXQ49" s="216"/>
      <c r="KXR49" s="216"/>
      <c r="KXS49" s="216"/>
      <c r="KXT49" s="216"/>
      <c r="KXU49" s="216"/>
      <c r="KXV49" s="216"/>
      <c r="KXW49" s="216"/>
      <c r="KXX49" s="216"/>
      <c r="KXY49" s="216"/>
      <c r="KXZ49" s="216"/>
      <c r="KYA49" s="216"/>
      <c r="KYB49" s="216"/>
      <c r="KYC49" s="216"/>
      <c r="KYD49" s="216"/>
      <c r="KYE49" s="216"/>
      <c r="KYF49" s="216"/>
      <c r="KYG49" s="216"/>
      <c r="KYH49" s="216"/>
      <c r="KYI49" s="216"/>
      <c r="KYJ49" s="216"/>
      <c r="KYK49" s="216"/>
      <c r="KYL49" s="216"/>
      <c r="KYM49" s="216"/>
      <c r="KYN49" s="216"/>
      <c r="KYO49" s="216"/>
      <c r="KYP49" s="216"/>
      <c r="KYQ49" s="216"/>
      <c r="KYR49" s="216"/>
      <c r="KYS49" s="216"/>
      <c r="KYT49" s="216"/>
      <c r="KYU49" s="216"/>
      <c r="KYV49" s="216"/>
      <c r="KYW49" s="216"/>
      <c r="KYX49" s="216"/>
      <c r="KYY49" s="216"/>
      <c r="KYZ49" s="216"/>
      <c r="KZA49" s="216"/>
      <c r="KZB49" s="216"/>
      <c r="KZC49" s="216"/>
      <c r="KZD49" s="216"/>
      <c r="KZE49" s="216"/>
      <c r="KZF49" s="216"/>
      <c r="KZG49" s="216"/>
      <c r="KZH49" s="216"/>
      <c r="KZI49" s="216"/>
      <c r="KZJ49" s="216"/>
      <c r="KZK49" s="216"/>
      <c r="KZL49" s="216"/>
      <c r="KZM49" s="216"/>
      <c r="KZN49" s="216"/>
      <c r="KZO49" s="216"/>
      <c r="KZP49" s="216"/>
      <c r="KZQ49" s="216"/>
      <c r="KZR49" s="216"/>
      <c r="KZS49" s="216"/>
      <c r="KZT49" s="216"/>
      <c r="KZU49" s="216"/>
      <c r="KZV49" s="216"/>
      <c r="KZW49" s="216"/>
      <c r="KZX49" s="216"/>
      <c r="KZY49" s="216"/>
      <c r="KZZ49" s="216"/>
      <c r="LAA49" s="216"/>
      <c r="LAB49" s="216"/>
      <c r="LAC49" s="216"/>
      <c r="LAD49" s="216"/>
      <c r="LAE49" s="216"/>
      <c r="LAF49" s="216"/>
      <c r="LAG49" s="216"/>
      <c r="LAH49" s="216"/>
      <c r="LAI49" s="216"/>
      <c r="LAJ49" s="216"/>
      <c r="LAK49" s="216"/>
      <c r="LAL49" s="216"/>
      <c r="LAM49" s="216"/>
      <c r="LAN49" s="216"/>
      <c r="LAO49" s="216"/>
      <c r="LAP49" s="216"/>
      <c r="LAQ49" s="216"/>
      <c r="LAR49" s="216"/>
      <c r="LAS49" s="216"/>
      <c r="LAT49" s="216"/>
      <c r="LAU49" s="216"/>
      <c r="LAV49" s="216"/>
      <c r="LAW49" s="216"/>
      <c r="LAX49" s="216"/>
      <c r="LAY49" s="216"/>
      <c r="LAZ49" s="216"/>
      <c r="LBA49" s="216"/>
      <c r="LBB49" s="216"/>
      <c r="LBC49" s="216"/>
      <c r="LBD49" s="216"/>
      <c r="LBE49" s="216"/>
      <c r="LBF49" s="216"/>
      <c r="LBG49" s="216"/>
      <c r="LBH49" s="216"/>
      <c r="LBI49" s="216"/>
      <c r="LBJ49" s="216"/>
      <c r="LBK49" s="216"/>
      <c r="LBL49" s="216"/>
      <c r="LBM49" s="216"/>
      <c r="LBN49" s="216"/>
      <c r="LBO49" s="216"/>
      <c r="LBP49" s="216"/>
      <c r="LBQ49" s="216"/>
      <c r="LBR49" s="216"/>
      <c r="LBS49" s="216"/>
      <c r="LBT49" s="216"/>
      <c r="LBU49" s="216"/>
      <c r="LBV49" s="216"/>
      <c r="LBW49" s="216"/>
      <c r="LBX49" s="216"/>
      <c r="LBY49" s="216"/>
      <c r="LBZ49" s="216"/>
      <c r="LCA49" s="216"/>
      <c r="LCB49" s="216"/>
      <c r="LCC49" s="216"/>
      <c r="LCD49" s="216"/>
      <c r="LCE49" s="216"/>
      <c r="LCF49" s="216"/>
      <c r="LCG49" s="216"/>
      <c r="LCH49" s="216"/>
      <c r="LCI49" s="216"/>
      <c r="LCJ49" s="216"/>
      <c r="LCK49" s="216"/>
      <c r="LCL49" s="216"/>
      <c r="LCM49" s="216"/>
      <c r="LCN49" s="216"/>
      <c r="LCO49" s="216"/>
      <c r="LCP49" s="216"/>
      <c r="LCQ49" s="216"/>
      <c r="LCR49" s="216"/>
      <c r="LCS49" s="216"/>
      <c r="LCT49" s="216"/>
      <c r="LCU49" s="216"/>
      <c r="LCV49" s="216"/>
      <c r="LCW49" s="216"/>
      <c r="LCX49" s="216"/>
      <c r="LCY49" s="216"/>
      <c r="LCZ49" s="216"/>
      <c r="LDA49" s="216"/>
      <c r="LDB49" s="216"/>
      <c r="LDC49" s="216"/>
      <c r="LDD49" s="216"/>
      <c r="LDE49" s="216"/>
      <c r="LDF49" s="216"/>
      <c r="LDG49" s="216"/>
      <c r="LDH49" s="216"/>
      <c r="LDI49" s="216"/>
      <c r="LDJ49" s="216"/>
      <c r="LDK49" s="216"/>
      <c r="LDL49" s="216"/>
      <c r="LDM49" s="216"/>
      <c r="LDN49" s="216"/>
      <c r="LDO49" s="216"/>
      <c r="LDP49" s="216"/>
      <c r="LDQ49" s="216"/>
      <c r="LDR49" s="216"/>
      <c r="LDS49" s="216"/>
      <c r="LDT49" s="216"/>
      <c r="LDU49" s="216"/>
      <c r="LDV49" s="216"/>
      <c r="LDW49" s="216"/>
      <c r="LDX49" s="216"/>
      <c r="LDY49" s="216"/>
      <c r="LDZ49" s="216"/>
      <c r="LEA49" s="216"/>
      <c r="LEB49" s="216"/>
      <c r="LEC49" s="216"/>
      <c r="LED49" s="216"/>
      <c r="LEE49" s="216"/>
      <c r="LEF49" s="216"/>
      <c r="LEG49" s="216"/>
      <c r="LEH49" s="216"/>
      <c r="LEI49" s="216"/>
      <c r="LEJ49" s="216"/>
      <c r="LEK49" s="216"/>
      <c r="LEL49" s="216"/>
      <c r="LEM49" s="216"/>
      <c r="LEN49" s="216"/>
      <c r="LEO49" s="216"/>
      <c r="LEP49" s="216"/>
      <c r="LEQ49" s="216"/>
      <c r="LER49" s="216"/>
      <c r="LES49" s="216"/>
      <c r="LET49" s="216"/>
      <c r="LEU49" s="216"/>
      <c r="LEV49" s="216"/>
      <c r="LEW49" s="216"/>
      <c r="LEX49" s="216"/>
      <c r="LEY49" s="216"/>
      <c r="LEZ49" s="216"/>
      <c r="LFA49" s="216"/>
      <c r="LFB49" s="216"/>
      <c r="LFC49" s="216"/>
      <c r="LFD49" s="216"/>
      <c r="LFE49" s="216"/>
      <c r="LFF49" s="216"/>
      <c r="LFG49" s="216"/>
      <c r="LFH49" s="216"/>
      <c r="LFI49" s="216"/>
      <c r="LFJ49" s="216"/>
      <c r="LFK49" s="216"/>
      <c r="LFL49" s="216"/>
      <c r="LFM49" s="216"/>
      <c r="LFN49" s="216"/>
      <c r="LFO49" s="216"/>
      <c r="LFP49" s="216"/>
      <c r="LFQ49" s="216"/>
      <c r="LFR49" s="216"/>
      <c r="LFS49" s="216"/>
      <c r="LFT49" s="216"/>
      <c r="LFU49" s="216"/>
      <c r="LFV49" s="216"/>
      <c r="LFW49" s="216"/>
      <c r="LFX49" s="216"/>
      <c r="LFY49" s="216"/>
      <c r="LFZ49" s="216"/>
      <c r="LGA49" s="216"/>
      <c r="LGB49" s="216"/>
      <c r="LGC49" s="216"/>
      <c r="LGD49" s="216"/>
      <c r="LGE49" s="216"/>
      <c r="LGF49" s="216"/>
      <c r="LGG49" s="216"/>
      <c r="LGH49" s="216"/>
      <c r="LGI49" s="216"/>
      <c r="LGJ49" s="216"/>
      <c r="LGK49" s="216"/>
      <c r="LGL49" s="216"/>
      <c r="LGM49" s="216"/>
      <c r="LGN49" s="216"/>
      <c r="LGO49" s="216"/>
      <c r="LGP49" s="216"/>
      <c r="LGQ49" s="216"/>
      <c r="LGR49" s="216"/>
      <c r="LGS49" s="216"/>
      <c r="LGT49" s="216"/>
      <c r="LGU49" s="216"/>
      <c r="LGV49" s="216"/>
      <c r="LGW49" s="216"/>
      <c r="LGX49" s="216"/>
      <c r="LGY49" s="216"/>
      <c r="LGZ49" s="216"/>
      <c r="LHA49" s="216"/>
      <c r="LHB49" s="216"/>
      <c r="LHC49" s="216"/>
      <c r="LHD49" s="216"/>
      <c r="LHE49" s="216"/>
      <c r="LHF49" s="216"/>
      <c r="LHG49" s="216"/>
      <c r="LHH49" s="216"/>
      <c r="LHI49" s="216"/>
      <c r="LHJ49" s="216"/>
      <c r="LHK49" s="216"/>
      <c r="LHL49" s="216"/>
      <c r="LHM49" s="216"/>
      <c r="LHN49" s="216"/>
      <c r="LHO49" s="216"/>
      <c r="LHP49" s="216"/>
      <c r="LHQ49" s="216"/>
      <c r="LHR49" s="216"/>
      <c r="LHS49" s="216"/>
      <c r="LHT49" s="216"/>
      <c r="LHU49" s="216"/>
      <c r="LHV49" s="216"/>
      <c r="LHW49" s="216"/>
      <c r="LHX49" s="216"/>
      <c r="LHY49" s="216"/>
      <c r="LHZ49" s="216"/>
      <c r="LIA49" s="216"/>
      <c r="LIB49" s="216"/>
      <c r="LIC49" s="216"/>
      <c r="LID49" s="216"/>
      <c r="LIE49" s="216"/>
      <c r="LIF49" s="216"/>
      <c r="LIG49" s="216"/>
      <c r="LIH49" s="216"/>
      <c r="LII49" s="216"/>
      <c r="LIJ49" s="216"/>
      <c r="LIK49" s="216"/>
      <c r="LIL49" s="216"/>
      <c r="LIM49" s="216"/>
      <c r="LIN49" s="216"/>
      <c r="LIO49" s="216"/>
      <c r="LIP49" s="216"/>
      <c r="LIQ49" s="216"/>
      <c r="LIR49" s="216"/>
      <c r="LIS49" s="216"/>
      <c r="LIT49" s="216"/>
      <c r="LIU49" s="216"/>
      <c r="LIV49" s="216"/>
      <c r="LIW49" s="216"/>
      <c r="LIX49" s="216"/>
      <c r="LIY49" s="216"/>
      <c r="LIZ49" s="216"/>
      <c r="LJA49" s="216"/>
      <c r="LJB49" s="216"/>
      <c r="LJC49" s="216"/>
      <c r="LJD49" s="216"/>
      <c r="LJE49" s="216"/>
      <c r="LJF49" s="216"/>
      <c r="LJG49" s="216"/>
      <c r="LJH49" s="216"/>
      <c r="LJI49" s="216"/>
      <c r="LJJ49" s="216"/>
      <c r="LJK49" s="216"/>
      <c r="LJL49" s="216"/>
      <c r="LJM49" s="216"/>
      <c r="LJN49" s="216"/>
      <c r="LJO49" s="216"/>
      <c r="LJP49" s="216"/>
      <c r="LJQ49" s="216"/>
      <c r="LJR49" s="216"/>
      <c r="LJS49" s="216"/>
      <c r="LJT49" s="216"/>
      <c r="LJU49" s="216"/>
      <c r="LJV49" s="216"/>
      <c r="LJW49" s="216"/>
      <c r="LJX49" s="216"/>
      <c r="LJY49" s="216"/>
      <c r="LJZ49" s="216"/>
      <c r="LKA49" s="216"/>
      <c r="LKB49" s="216"/>
      <c r="LKC49" s="216"/>
      <c r="LKD49" s="216"/>
      <c r="LKE49" s="216"/>
      <c r="LKF49" s="216"/>
      <c r="LKG49" s="216"/>
      <c r="LKH49" s="216"/>
      <c r="LKI49" s="216"/>
      <c r="LKJ49" s="216"/>
      <c r="LKK49" s="216"/>
      <c r="LKL49" s="216"/>
      <c r="LKM49" s="216"/>
      <c r="LKN49" s="216"/>
      <c r="LKO49" s="216"/>
      <c r="LKP49" s="216"/>
      <c r="LKQ49" s="216"/>
      <c r="LKR49" s="216"/>
      <c r="LKS49" s="216"/>
      <c r="LKT49" s="216"/>
      <c r="LKU49" s="216"/>
      <c r="LKV49" s="216"/>
      <c r="LKW49" s="216"/>
      <c r="LKX49" s="216"/>
      <c r="LKY49" s="216"/>
      <c r="LKZ49" s="216"/>
      <c r="LLA49" s="216"/>
      <c r="LLB49" s="216"/>
      <c r="LLC49" s="216"/>
      <c r="LLD49" s="216"/>
      <c r="LLE49" s="216"/>
      <c r="LLF49" s="216"/>
      <c r="LLG49" s="216"/>
      <c r="LLH49" s="216"/>
      <c r="LLI49" s="216"/>
      <c r="LLJ49" s="216"/>
      <c r="LLK49" s="216"/>
      <c r="LLL49" s="216"/>
      <c r="LLM49" s="216"/>
      <c r="LLN49" s="216"/>
      <c r="LLO49" s="216"/>
      <c r="LLP49" s="216"/>
      <c r="LLQ49" s="216"/>
      <c r="LLR49" s="216"/>
      <c r="LLS49" s="216"/>
      <c r="LLT49" s="216"/>
      <c r="LLU49" s="216"/>
      <c r="LLV49" s="216"/>
      <c r="LLW49" s="216"/>
      <c r="LLX49" s="216"/>
      <c r="LLY49" s="216"/>
      <c r="LLZ49" s="216"/>
      <c r="LMA49" s="216"/>
      <c r="LMB49" s="216"/>
      <c r="LMC49" s="216"/>
      <c r="LMD49" s="216"/>
      <c r="LME49" s="216"/>
      <c r="LMF49" s="216"/>
      <c r="LMG49" s="216"/>
      <c r="LMH49" s="216"/>
      <c r="LMI49" s="216"/>
      <c r="LMJ49" s="216"/>
      <c r="LMK49" s="216"/>
      <c r="LML49" s="216"/>
      <c r="LMM49" s="216"/>
      <c r="LMN49" s="216"/>
      <c r="LMO49" s="216"/>
      <c r="LMP49" s="216"/>
      <c r="LMQ49" s="216"/>
      <c r="LMR49" s="216"/>
      <c r="LMS49" s="216"/>
      <c r="LMT49" s="216"/>
      <c r="LMU49" s="216"/>
      <c r="LMV49" s="216"/>
      <c r="LMW49" s="216"/>
      <c r="LMX49" s="216"/>
      <c r="LMY49" s="216"/>
      <c r="LMZ49" s="216"/>
      <c r="LNA49" s="216"/>
      <c r="LNB49" s="216"/>
      <c r="LNC49" s="216"/>
      <c r="LND49" s="216"/>
      <c r="LNE49" s="216"/>
      <c r="LNF49" s="216"/>
      <c r="LNG49" s="216"/>
      <c r="LNH49" s="216"/>
      <c r="LNI49" s="216"/>
      <c r="LNJ49" s="216"/>
      <c r="LNK49" s="216"/>
      <c r="LNL49" s="216"/>
      <c r="LNM49" s="216"/>
      <c r="LNN49" s="216"/>
      <c r="LNO49" s="216"/>
      <c r="LNP49" s="216"/>
      <c r="LNQ49" s="216"/>
      <c r="LNR49" s="216"/>
      <c r="LNS49" s="216"/>
      <c r="LNT49" s="216"/>
      <c r="LNU49" s="216"/>
      <c r="LNV49" s="216"/>
      <c r="LNW49" s="216"/>
      <c r="LNX49" s="216"/>
      <c r="LNY49" s="216"/>
      <c r="LNZ49" s="216"/>
      <c r="LOA49" s="216"/>
      <c r="LOB49" s="216"/>
      <c r="LOC49" s="216"/>
      <c r="LOD49" s="216"/>
      <c r="LOE49" s="216"/>
      <c r="LOF49" s="216"/>
      <c r="LOG49" s="216"/>
      <c r="LOH49" s="216"/>
      <c r="LOI49" s="216"/>
      <c r="LOJ49" s="216"/>
      <c r="LOK49" s="216"/>
      <c r="LOL49" s="216"/>
      <c r="LOM49" s="216"/>
      <c r="LON49" s="216"/>
      <c r="LOO49" s="216"/>
      <c r="LOP49" s="216"/>
      <c r="LOQ49" s="216"/>
      <c r="LOR49" s="216"/>
      <c r="LOS49" s="216"/>
      <c r="LOT49" s="216"/>
      <c r="LOU49" s="216"/>
      <c r="LOV49" s="216"/>
      <c r="LOW49" s="216"/>
      <c r="LOX49" s="216"/>
      <c r="LOY49" s="216"/>
      <c r="LOZ49" s="216"/>
      <c r="LPA49" s="216"/>
      <c r="LPB49" s="216"/>
      <c r="LPC49" s="216"/>
      <c r="LPD49" s="216"/>
      <c r="LPE49" s="216"/>
      <c r="LPF49" s="216"/>
      <c r="LPG49" s="216"/>
      <c r="LPH49" s="216"/>
      <c r="LPI49" s="216"/>
      <c r="LPJ49" s="216"/>
      <c r="LPK49" s="216"/>
      <c r="LPL49" s="216"/>
      <c r="LPM49" s="216"/>
      <c r="LPN49" s="216"/>
      <c r="LPO49" s="216"/>
      <c r="LPP49" s="216"/>
      <c r="LPQ49" s="216"/>
      <c r="LPR49" s="216"/>
      <c r="LPS49" s="216"/>
      <c r="LPT49" s="216"/>
      <c r="LPU49" s="216"/>
      <c r="LPV49" s="216"/>
      <c r="LPW49" s="216"/>
      <c r="LPX49" s="216"/>
      <c r="LPY49" s="216"/>
      <c r="LPZ49" s="216"/>
      <c r="LQA49" s="216"/>
      <c r="LQB49" s="216"/>
      <c r="LQC49" s="216"/>
      <c r="LQD49" s="216"/>
      <c r="LQE49" s="216"/>
      <c r="LQF49" s="216"/>
      <c r="LQG49" s="216"/>
      <c r="LQH49" s="216"/>
      <c r="LQI49" s="216"/>
      <c r="LQJ49" s="216"/>
      <c r="LQK49" s="216"/>
      <c r="LQL49" s="216"/>
      <c r="LQM49" s="216"/>
      <c r="LQN49" s="216"/>
      <c r="LQO49" s="216"/>
      <c r="LQP49" s="216"/>
      <c r="LQQ49" s="216"/>
      <c r="LQR49" s="216"/>
      <c r="LQS49" s="216"/>
      <c r="LQT49" s="216"/>
      <c r="LQU49" s="216"/>
      <c r="LQV49" s="216"/>
      <c r="LQW49" s="216"/>
      <c r="LQX49" s="216"/>
      <c r="LQY49" s="216"/>
      <c r="LQZ49" s="216"/>
      <c r="LRA49" s="216"/>
      <c r="LRB49" s="216"/>
      <c r="LRC49" s="216"/>
      <c r="LRD49" s="216"/>
      <c r="LRE49" s="216"/>
      <c r="LRF49" s="216"/>
      <c r="LRG49" s="216"/>
      <c r="LRH49" s="216"/>
      <c r="LRI49" s="216"/>
      <c r="LRJ49" s="216"/>
      <c r="LRK49" s="216"/>
      <c r="LRL49" s="216"/>
      <c r="LRM49" s="216"/>
      <c r="LRN49" s="216"/>
      <c r="LRO49" s="216"/>
      <c r="LRP49" s="216"/>
      <c r="LRQ49" s="216"/>
      <c r="LRR49" s="216"/>
      <c r="LRS49" s="216"/>
      <c r="LRT49" s="216"/>
      <c r="LRU49" s="216"/>
      <c r="LRV49" s="216"/>
      <c r="LRW49" s="216"/>
      <c r="LRX49" s="216"/>
      <c r="LRY49" s="216"/>
      <c r="LRZ49" s="216"/>
      <c r="LSA49" s="216"/>
      <c r="LSB49" s="216"/>
      <c r="LSC49" s="216"/>
      <c r="LSD49" s="216"/>
      <c r="LSE49" s="216"/>
      <c r="LSF49" s="216"/>
      <c r="LSG49" s="216"/>
      <c r="LSH49" s="216"/>
      <c r="LSI49" s="216"/>
      <c r="LSJ49" s="216"/>
      <c r="LSK49" s="216"/>
      <c r="LSL49" s="216"/>
      <c r="LSM49" s="216"/>
      <c r="LSN49" s="216"/>
      <c r="LSO49" s="216"/>
      <c r="LSP49" s="216"/>
      <c r="LSQ49" s="216"/>
      <c r="LSR49" s="216"/>
      <c r="LSS49" s="216"/>
      <c r="LST49" s="216"/>
      <c r="LSU49" s="216"/>
      <c r="LSV49" s="216"/>
      <c r="LSW49" s="216"/>
      <c r="LSX49" s="216"/>
      <c r="LSY49" s="216"/>
      <c r="LSZ49" s="216"/>
      <c r="LTA49" s="216"/>
      <c r="LTB49" s="216"/>
      <c r="LTC49" s="216"/>
      <c r="LTD49" s="216"/>
      <c r="LTE49" s="216"/>
      <c r="LTF49" s="216"/>
      <c r="LTG49" s="216"/>
      <c r="LTH49" s="216"/>
      <c r="LTI49" s="216"/>
      <c r="LTJ49" s="216"/>
      <c r="LTK49" s="216"/>
      <c r="LTL49" s="216"/>
      <c r="LTM49" s="216"/>
      <c r="LTN49" s="216"/>
      <c r="LTO49" s="216"/>
      <c r="LTP49" s="216"/>
      <c r="LTQ49" s="216"/>
      <c r="LTR49" s="216"/>
      <c r="LTS49" s="216"/>
      <c r="LTT49" s="216"/>
      <c r="LTU49" s="216"/>
      <c r="LTV49" s="216"/>
      <c r="LTW49" s="216"/>
      <c r="LTX49" s="216"/>
      <c r="LTY49" s="216"/>
      <c r="LTZ49" s="216"/>
      <c r="LUA49" s="216"/>
      <c r="LUB49" s="216"/>
      <c r="LUC49" s="216"/>
      <c r="LUD49" s="216"/>
      <c r="LUE49" s="216"/>
      <c r="LUF49" s="216"/>
      <c r="LUG49" s="216"/>
      <c r="LUH49" s="216"/>
      <c r="LUI49" s="216"/>
      <c r="LUJ49" s="216"/>
      <c r="LUK49" s="216"/>
      <c r="LUL49" s="216"/>
      <c r="LUM49" s="216"/>
      <c r="LUN49" s="216"/>
      <c r="LUO49" s="216"/>
      <c r="LUP49" s="216"/>
      <c r="LUQ49" s="216"/>
      <c r="LUR49" s="216"/>
      <c r="LUS49" s="216"/>
      <c r="LUT49" s="216"/>
      <c r="LUU49" s="216"/>
      <c r="LUV49" s="216"/>
      <c r="LUW49" s="216"/>
      <c r="LUX49" s="216"/>
      <c r="LUY49" s="216"/>
      <c r="LUZ49" s="216"/>
      <c r="LVA49" s="216"/>
      <c r="LVB49" s="216"/>
      <c r="LVC49" s="216"/>
      <c r="LVD49" s="216"/>
      <c r="LVE49" s="216"/>
      <c r="LVF49" s="216"/>
      <c r="LVG49" s="216"/>
      <c r="LVH49" s="216"/>
      <c r="LVI49" s="216"/>
      <c r="LVJ49" s="216"/>
      <c r="LVK49" s="216"/>
      <c r="LVL49" s="216"/>
      <c r="LVM49" s="216"/>
      <c r="LVN49" s="216"/>
      <c r="LVO49" s="216"/>
      <c r="LVP49" s="216"/>
      <c r="LVQ49" s="216"/>
      <c r="LVR49" s="216"/>
      <c r="LVS49" s="216"/>
      <c r="LVT49" s="216"/>
      <c r="LVU49" s="216"/>
      <c r="LVV49" s="216"/>
      <c r="LVW49" s="216"/>
      <c r="LVX49" s="216"/>
      <c r="LVY49" s="216"/>
      <c r="LVZ49" s="216"/>
      <c r="LWA49" s="216"/>
      <c r="LWB49" s="216"/>
      <c r="LWC49" s="216"/>
      <c r="LWD49" s="216"/>
      <c r="LWE49" s="216"/>
      <c r="LWF49" s="216"/>
      <c r="LWG49" s="216"/>
      <c r="LWH49" s="216"/>
      <c r="LWI49" s="216"/>
      <c r="LWJ49" s="216"/>
      <c r="LWK49" s="216"/>
      <c r="LWL49" s="216"/>
      <c r="LWM49" s="216"/>
      <c r="LWN49" s="216"/>
      <c r="LWO49" s="216"/>
      <c r="LWP49" s="216"/>
      <c r="LWQ49" s="216"/>
      <c r="LWR49" s="216"/>
      <c r="LWS49" s="216"/>
      <c r="LWT49" s="216"/>
      <c r="LWU49" s="216"/>
      <c r="LWV49" s="216"/>
      <c r="LWW49" s="216"/>
      <c r="LWX49" s="216"/>
      <c r="LWY49" s="216"/>
      <c r="LWZ49" s="216"/>
      <c r="LXA49" s="216"/>
      <c r="LXB49" s="216"/>
      <c r="LXC49" s="216"/>
      <c r="LXD49" s="216"/>
      <c r="LXE49" s="216"/>
      <c r="LXF49" s="216"/>
      <c r="LXG49" s="216"/>
      <c r="LXH49" s="216"/>
      <c r="LXI49" s="216"/>
      <c r="LXJ49" s="216"/>
      <c r="LXK49" s="216"/>
      <c r="LXL49" s="216"/>
      <c r="LXM49" s="216"/>
      <c r="LXN49" s="216"/>
      <c r="LXO49" s="216"/>
      <c r="LXP49" s="216"/>
      <c r="LXQ49" s="216"/>
      <c r="LXR49" s="216"/>
      <c r="LXS49" s="216"/>
      <c r="LXT49" s="216"/>
      <c r="LXU49" s="216"/>
      <c r="LXV49" s="216"/>
      <c r="LXW49" s="216"/>
      <c r="LXX49" s="216"/>
      <c r="LXY49" s="216"/>
      <c r="LXZ49" s="216"/>
      <c r="LYA49" s="216"/>
      <c r="LYB49" s="216"/>
      <c r="LYC49" s="216"/>
      <c r="LYD49" s="216"/>
      <c r="LYE49" s="216"/>
      <c r="LYF49" s="216"/>
      <c r="LYG49" s="216"/>
      <c r="LYH49" s="216"/>
      <c r="LYI49" s="216"/>
      <c r="LYJ49" s="216"/>
      <c r="LYK49" s="216"/>
      <c r="LYL49" s="216"/>
      <c r="LYM49" s="216"/>
      <c r="LYN49" s="216"/>
      <c r="LYO49" s="216"/>
      <c r="LYP49" s="216"/>
      <c r="LYQ49" s="216"/>
      <c r="LYR49" s="216"/>
      <c r="LYS49" s="216"/>
      <c r="LYT49" s="216"/>
      <c r="LYU49" s="216"/>
      <c r="LYV49" s="216"/>
      <c r="LYW49" s="216"/>
      <c r="LYX49" s="216"/>
      <c r="LYY49" s="216"/>
      <c r="LYZ49" s="216"/>
      <c r="LZA49" s="216"/>
      <c r="LZB49" s="216"/>
      <c r="LZC49" s="216"/>
      <c r="LZD49" s="216"/>
      <c r="LZE49" s="216"/>
      <c r="LZF49" s="216"/>
      <c r="LZG49" s="216"/>
      <c r="LZH49" s="216"/>
      <c r="LZI49" s="216"/>
      <c r="LZJ49" s="216"/>
      <c r="LZK49" s="216"/>
      <c r="LZL49" s="216"/>
      <c r="LZM49" s="216"/>
      <c r="LZN49" s="216"/>
      <c r="LZO49" s="216"/>
      <c r="LZP49" s="216"/>
      <c r="LZQ49" s="216"/>
      <c r="LZR49" s="216"/>
      <c r="LZS49" s="216"/>
      <c r="LZT49" s="216"/>
      <c r="LZU49" s="216"/>
      <c r="LZV49" s="216"/>
      <c r="LZW49" s="216"/>
      <c r="LZX49" s="216"/>
      <c r="LZY49" s="216"/>
      <c r="LZZ49" s="216"/>
      <c r="MAA49" s="216"/>
      <c r="MAB49" s="216"/>
      <c r="MAC49" s="216"/>
      <c r="MAD49" s="216"/>
      <c r="MAE49" s="216"/>
      <c r="MAF49" s="216"/>
      <c r="MAG49" s="216"/>
      <c r="MAH49" s="216"/>
      <c r="MAI49" s="216"/>
      <c r="MAJ49" s="216"/>
      <c r="MAK49" s="216"/>
      <c r="MAL49" s="216"/>
      <c r="MAM49" s="216"/>
      <c r="MAN49" s="216"/>
      <c r="MAO49" s="216"/>
      <c r="MAP49" s="216"/>
      <c r="MAQ49" s="216"/>
      <c r="MAR49" s="216"/>
      <c r="MAS49" s="216"/>
      <c r="MAT49" s="216"/>
      <c r="MAU49" s="216"/>
      <c r="MAV49" s="216"/>
      <c r="MAW49" s="216"/>
      <c r="MAX49" s="216"/>
      <c r="MAY49" s="216"/>
      <c r="MAZ49" s="216"/>
      <c r="MBA49" s="216"/>
      <c r="MBB49" s="216"/>
      <c r="MBC49" s="216"/>
      <c r="MBD49" s="216"/>
      <c r="MBE49" s="216"/>
      <c r="MBF49" s="216"/>
      <c r="MBG49" s="216"/>
      <c r="MBH49" s="216"/>
      <c r="MBI49" s="216"/>
      <c r="MBJ49" s="216"/>
      <c r="MBK49" s="216"/>
      <c r="MBL49" s="216"/>
      <c r="MBM49" s="216"/>
      <c r="MBN49" s="216"/>
      <c r="MBO49" s="216"/>
      <c r="MBP49" s="216"/>
      <c r="MBQ49" s="216"/>
      <c r="MBR49" s="216"/>
      <c r="MBS49" s="216"/>
      <c r="MBT49" s="216"/>
      <c r="MBU49" s="216"/>
      <c r="MBV49" s="216"/>
      <c r="MBW49" s="216"/>
      <c r="MBX49" s="216"/>
      <c r="MBY49" s="216"/>
      <c r="MBZ49" s="216"/>
      <c r="MCA49" s="216"/>
      <c r="MCB49" s="216"/>
      <c r="MCC49" s="216"/>
      <c r="MCD49" s="216"/>
      <c r="MCE49" s="216"/>
      <c r="MCF49" s="216"/>
      <c r="MCG49" s="216"/>
      <c r="MCH49" s="216"/>
      <c r="MCI49" s="216"/>
      <c r="MCJ49" s="216"/>
      <c r="MCK49" s="216"/>
      <c r="MCL49" s="216"/>
      <c r="MCM49" s="216"/>
      <c r="MCN49" s="216"/>
      <c r="MCO49" s="216"/>
      <c r="MCP49" s="216"/>
      <c r="MCQ49" s="216"/>
      <c r="MCR49" s="216"/>
      <c r="MCS49" s="216"/>
      <c r="MCT49" s="216"/>
      <c r="MCU49" s="216"/>
      <c r="MCV49" s="216"/>
      <c r="MCW49" s="216"/>
      <c r="MCX49" s="216"/>
      <c r="MCY49" s="216"/>
      <c r="MCZ49" s="216"/>
      <c r="MDA49" s="216"/>
      <c r="MDB49" s="216"/>
      <c r="MDC49" s="216"/>
      <c r="MDD49" s="216"/>
      <c r="MDE49" s="216"/>
      <c r="MDF49" s="216"/>
      <c r="MDG49" s="216"/>
      <c r="MDH49" s="216"/>
      <c r="MDI49" s="216"/>
      <c r="MDJ49" s="216"/>
      <c r="MDK49" s="216"/>
      <c r="MDL49" s="216"/>
      <c r="MDM49" s="216"/>
      <c r="MDN49" s="216"/>
      <c r="MDO49" s="216"/>
      <c r="MDP49" s="216"/>
      <c r="MDQ49" s="216"/>
      <c r="MDR49" s="216"/>
      <c r="MDS49" s="216"/>
      <c r="MDT49" s="216"/>
      <c r="MDU49" s="216"/>
      <c r="MDV49" s="216"/>
      <c r="MDW49" s="216"/>
      <c r="MDX49" s="216"/>
      <c r="MDY49" s="216"/>
      <c r="MDZ49" s="216"/>
      <c r="MEA49" s="216"/>
      <c r="MEB49" s="216"/>
      <c r="MEC49" s="216"/>
      <c r="MED49" s="216"/>
      <c r="MEE49" s="216"/>
      <c r="MEF49" s="216"/>
      <c r="MEG49" s="216"/>
      <c r="MEH49" s="216"/>
      <c r="MEI49" s="216"/>
      <c r="MEJ49" s="216"/>
      <c r="MEK49" s="216"/>
      <c r="MEL49" s="216"/>
      <c r="MEM49" s="216"/>
      <c r="MEN49" s="216"/>
      <c r="MEO49" s="216"/>
      <c r="MEP49" s="216"/>
      <c r="MEQ49" s="216"/>
      <c r="MER49" s="216"/>
      <c r="MES49" s="216"/>
      <c r="MET49" s="216"/>
      <c r="MEU49" s="216"/>
      <c r="MEV49" s="216"/>
      <c r="MEW49" s="216"/>
      <c r="MEX49" s="216"/>
      <c r="MEY49" s="216"/>
      <c r="MEZ49" s="216"/>
      <c r="MFA49" s="216"/>
      <c r="MFB49" s="216"/>
      <c r="MFC49" s="216"/>
      <c r="MFD49" s="216"/>
      <c r="MFE49" s="216"/>
      <c r="MFF49" s="216"/>
      <c r="MFG49" s="216"/>
      <c r="MFH49" s="216"/>
      <c r="MFI49" s="216"/>
      <c r="MFJ49" s="216"/>
      <c r="MFK49" s="216"/>
      <c r="MFL49" s="216"/>
      <c r="MFM49" s="216"/>
      <c r="MFN49" s="216"/>
      <c r="MFO49" s="216"/>
      <c r="MFP49" s="216"/>
      <c r="MFQ49" s="216"/>
      <c r="MFR49" s="216"/>
      <c r="MFS49" s="216"/>
      <c r="MFT49" s="216"/>
      <c r="MFU49" s="216"/>
      <c r="MFV49" s="216"/>
      <c r="MFW49" s="216"/>
      <c r="MFX49" s="216"/>
      <c r="MFY49" s="216"/>
      <c r="MFZ49" s="216"/>
      <c r="MGA49" s="216"/>
      <c r="MGB49" s="216"/>
      <c r="MGC49" s="216"/>
      <c r="MGD49" s="216"/>
      <c r="MGE49" s="216"/>
      <c r="MGF49" s="216"/>
      <c r="MGG49" s="216"/>
      <c r="MGH49" s="216"/>
      <c r="MGI49" s="216"/>
      <c r="MGJ49" s="216"/>
      <c r="MGK49" s="216"/>
      <c r="MGL49" s="216"/>
      <c r="MGM49" s="216"/>
      <c r="MGN49" s="216"/>
      <c r="MGO49" s="216"/>
      <c r="MGP49" s="216"/>
      <c r="MGQ49" s="216"/>
      <c r="MGR49" s="216"/>
      <c r="MGS49" s="216"/>
      <c r="MGT49" s="216"/>
      <c r="MGU49" s="216"/>
      <c r="MGV49" s="216"/>
      <c r="MGW49" s="216"/>
      <c r="MGX49" s="216"/>
      <c r="MGY49" s="216"/>
      <c r="MGZ49" s="216"/>
      <c r="MHA49" s="216"/>
      <c r="MHB49" s="216"/>
      <c r="MHC49" s="216"/>
      <c r="MHD49" s="216"/>
      <c r="MHE49" s="216"/>
      <c r="MHF49" s="216"/>
      <c r="MHG49" s="216"/>
      <c r="MHH49" s="216"/>
      <c r="MHI49" s="216"/>
      <c r="MHJ49" s="216"/>
      <c r="MHK49" s="216"/>
      <c r="MHL49" s="216"/>
      <c r="MHM49" s="216"/>
      <c r="MHN49" s="216"/>
      <c r="MHO49" s="216"/>
      <c r="MHP49" s="216"/>
      <c r="MHQ49" s="216"/>
      <c r="MHR49" s="216"/>
      <c r="MHS49" s="216"/>
      <c r="MHT49" s="216"/>
      <c r="MHU49" s="216"/>
      <c r="MHV49" s="216"/>
      <c r="MHW49" s="216"/>
      <c r="MHX49" s="216"/>
      <c r="MHY49" s="216"/>
      <c r="MHZ49" s="216"/>
      <c r="MIA49" s="216"/>
      <c r="MIB49" s="216"/>
      <c r="MIC49" s="216"/>
      <c r="MID49" s="216"/>
      <c r="MIE49" s="216"/>
      <c r="MIF49" s="216"/>
      <c r="MIG49" s="216"/>
      <c r="MIH49" s="216"/>
      <c r="MII49" s="216"/>
      <c r="MIJ49" s="216"/>
      <c r="MIK49" s="216"/>
      <c r="MIL49" s="216"/>
      <c r="MIM49" s="216"/>
      <c r="MIN49" s="216"/>
      <c r="MIO49" s="216"/>
      <c r="MIP49" s="216"/>
      <c r="MIQ49" s="216"/>
      <c r="MIR49" s="216"/>
      <c r="MIS49" s="216"/>
      <c r="MIT49" s="216"/>
      <c r="MIU49" s="216"/>
      <c r="MIV49" s="216"/>
      <c r="MIW49" s="216"/>
      <c r="MIX49" s="216"/>
      <c r="MIY49" s="216"/>
      <c r="MIZ49" s="216"/>
      <c r="MJA49" s="216"/>
      <c r="MJB49" s="216"/>
      <c r="MJC49" s="216"/>
      <c r="MJD49" s="216"/>
      <c r="MJE49" s="216"/>
      <c r="MJF49" s="216"/>
      <c r="MJG49" s="216"/>
      <c r="MJH49" s="216"/>
      <c r="MJI49" s="216"/>
      <c r="MJJ49" s="216"/>
      <c r="MJK49" s="216"/>
      <c r="MJL49" s="216"/>
      <c r="MJM49" s="216"/>
      <c r="MJN49" s="216"/>
      <c r="MJO49" s="216"/>
      <c r="MJP49" s="216"/>
      <c r="MJQ49" s="216"/>
      <c r="MJR49" s="216"/>
      <c r="MJS49" s="216"/>
      <c r="MJT49" s="216"/>
      <c r="MJU49" s="216"/>
      <c r="MJV49" s="216"/>
      <c r="MJW49" s="216"/>
      <c r="MJX49" s="216"/>
      <c r="MJY49" s="216"/>
      <c r="MJZ49" s="216"/>
      <c r="MKA49" s="216"/>
      <c r="MKB49" s="216"/>
      <c r="MKC49" s="216"/>
      <c r="MKD49" s="216"/>
      <c r="MKE49" s="216"/>
      <c r="MKF49" s="216"/>
      <c r="MKG49" s="216"/>
      <c r="MKH49" s="216"/>
      <c r="MKI49" s="216"/>
      <c r="MKJ49" s="216"/>
      <c r="MKK49" s="216"/>
      <c r="MKL49" s="216"/>
      <c r="MKM49" s="216"/>
      <c r="MKN49" s="216"/>
      <c r="MKO49" s="216"/>
      <c r="MKP49" s="216"/>
      <c r="MKQ49" s="216"/>
      <c r="MKR49" s="216"/>
      <c r="MKS49" s="216"/>
      <c r="MKT49" s="216"/>
      <c r="MKU49" s="216"/>
      <c r="MKV49" s="216"/>
      <c r="MKW49" s="216"/>
      <c r="MKX49" s="216"/>
      <c r="MKY49" s="216"/>
      <c r="MKZ49" s="216"/>
      <c r="MLA49" s="216"/>
      <c r="MLB49" s="216"/>
      <c r="MLC49" s="216"/>
      <c r="MLD49" s="216"/>
      <c r="MLE49" s="216"/>
      <c r="MLF49" s="216"/>
      <c r="MLG49" s="216"/>
      <c r="MLH49" s="216"/>
      <c r="MLI49" s="216"/>
      <c r="MLJ49" s="216"/>
      <c r="MLK49" s="216"/>
      <c r="MLL49" s="216"/>
      <c r="MLM49" s="216"/>
      <c r="MLN49" s="216"/>
      <c r="MLO49" s="216"/>
      <c r="MLP49" s="216"/>
      <c r="MLQ49" s="216"/>
      <c r="MLR49" s="216"/>
      <c r="MLS49" s="216"/>
      <c r="MLT49" s="216"/>
      <c r="MLU49" s="216"/>
      <c r="MLV49" s="216"/>
      <c r="MLW49" s="216"/>
      <c r="MLX49" s="216"/>
      <c r="MLY49" s="216"/>
      <c r="MLZ49" s="216"/>
      <c r="MMA49" s="216"/>
      <c r="MMB49" s="216"/>
      <c r="MMC49" s="216"/>
      <c r="MMD49" s="216"/>
      <c r="MME49" s="216"/>
      <c r="MMF49" s="216"/>
      <c r="MMG49" s="216"/>
      <c r="MMH49" s="216"/>
      <c r="MMI49" s="216"/>
      <c r="MMJ49" s="216"/>
      <c r="MMK49" s="216"/>
      <c r="MML49" s="216"/>
      <c r="MMM49" s="216"/>
      <c r="MMN49" s="216"/>
      <c r="MMO49" s="216"/>
      <c r="MMP49" s="216"/>
      <c r="MMQ49" s="216"/>
      <c r="MMR49" s="216"/>
      <c r="MMS49" s="216"/>
      <c r="MMT49" s="216"/>
      <c r="MMU49" s="216"/>
      <c r="MMV49" s="216"/>
      <c r="MMW49" s="216"/>
      <c r="MMX49" s="216"/>
      <c r="MMY49" s="216"/>
      <c r="MMZ49" s="216"/>
      <c r="MNA49" s="216"/>
      <c r="MNB49" s="216"/>
      <c r="MNC49" s="216"/>
      <c r="MND49" s="216"/>
      <c r="MNE49" s="216"/>
      <c r="MNF49" s="216"/>
      <c r="MNG49" s="216"/>
      <c r="MNH49" s="216"/>
      <c r="MNI49" s="216"/>
      <c r="MNJ49" s="216"/>
      <c r="MNK49" s="216"/>
      <c r="MNL49" s="216"/>
      <c r="MNM49" s="216"/>
      <c r="MNN49" s="216"/>
      <c r="MNO49" s="216"/>
      <c r="MNP49" s="216"/>
      <c r="MNQ49" s="216"/>
      <c r="MNR49" s="216"/>
      <c r="MNS49" s="216"/>
      <c r="MNT49" s="216"/>
      <c r="MNU49" s="216"/>
      <c r="MNV49" s="216"/>
      <c r="MNW49" s="216"/>
      <c r="MNX49" s="216"/>
      <c r="MNY49" s="216"/>
      <c r="MNZ49" s="216"/>
      <c r="MOA49" s="216"/>
      <c r="MOB49" s="216"/>
      <c r="MOC49" s="216"/>
      <c r="MOD49" s="216"/>
      <c r="MOE49" s="216"/>
      <c r="MOF49" s="216"/>
      <c r="MOG49" s="216"/>
      <c r="MOH49" s="216"/>
      <c r="MOI49" s="216"/>
      <c r="MOJ49" s="216"/>
      <c r="MOK49" s="216"/>
      <c r="MOL49" s="216"/>
      <c r="MOM49" s="216"/>
      <c r="MON49" s="216"/>
      <c r="MOO49" s="216"/>
      <c r="MOP49" s="216"/>
      <c r="MOQ49" s="216"/>
      <c r="MOR49" s="216"/>
      <c r="MOS49" s="216"/>
      <c r="MOT49" s="216"/>
      <c r="MOU49" s="216"/>
      <c r="MOV49" s="216"/>
      <c r="MOW49" s="216"/>
      <c r="MOX49" s="216"/>
      <c r="MOY49" s="216"/>
      <c r="MOZ49" s="216"/>
      <c r="MPA49" s="216"/>
      <c r="MPB49" s="216"/>
      <c r="MPC49" s="216"/>
      <c r="MPD49" s="216"/>
      <c r="MPE49" s="216"/>
      <c r="MPF49" s="216"/>
      <c r="MPG49" s="216"/>
      <c r="MPH49" s="216"/>
      <c r="MPI49" s="216"/>
      <c r="MPJ49" s="216"/>
      <c r="MPK49" s="216"/>
      <c r="MPL49" s="216"/>
      <c r="MPM49" s="216"/>
      <c r="MPN49" s="216"/>
      <c r="MPO49" s="216"/>
      <c r="MPP49" s="216"/>
      <c r="MPQ49" s="216"/>
      <c r="MPR49" s="216"/>
      <c r="MPS49" s="216"/>
      <c r="MPT49" s="216"/>
      <c r="MPU49" s="216"/>
      <c r="MPV49" s="216"/>
      <c r="MPW49" s="216"/>
      <c r="MPX49" s="216"/>
      <c r="MPY49" s="216"/>
      <c r="MPZ49" s="216"/>
      <c r="MQA49" s="216"/>
      <c r="MQB49" s="216"/>
      <c r="MQC49" s="216"/>
      <c r="MQD49" s="216"/>
      <c r="MQE49" s="216"/>
      <c r="MQF49" s="216"/>
      <c r="MQG49" s="216"/>
      <c r="MQH49" s="216"/>
      <c r="MQI49" s="216"/>
      <c r="MQJ49" s="216"/>
      <c r="MQK49" s="216"/>
      <c r="MQL49" s="216"/>
      <c r="MQM49" s="216"/>
      <c r="MQN49" s="216"/>
      <c r="MQO49" s="216"/>
      <c r="MQP49" s="216"/>
      <c r="MQQ49" s="216"/>
      <c r="MQR49" s="216"/>
      <c r="MQS49" s="216"/>
      <c r="MQT49" s="216"/>
      <c r="MQU49" s="216"/>
      <c r="MQV49" s="216"/>
      <c r="MQW49" s="216"/>
      <c r="MQX49" s="216"/>
      <c r="MQY49" s="216"/>
      <c r="MQZ49" s="216"/>
      <c r="MRA49" s="216"/>
      <c r="MRB49" s="216"/>
      <c r="MRC49" s="216"/>
      <c r="MRD49" s="216"/>
      <c r="MRE49" s="216"/>
      <c r="MRF49" s="216"/>
      <c r="MRG49" s="216"/>
      <c r="MRH49" s="216"/>
      <c r="MRI49" s="216"/>
      <c r="MRJ49" s="216"/>
      <c r="MRK49" s="216"/>
      <c r="MRL49" s="216"/>
      <c r="MRM49" s="216"/>
      <c r="MRN49" s="216"/>
      <c r="MRO49" s="216"/>
      <c r="MRP49" s="216"/>
      <c r="MRQ49" s="216"/>
      <c r="MRR49" s="216"/>
      <c r="MRS49" s="216"/>
      <c r="MRT49" s="216"/>
      <c r="MRU49" s="216"/>
      <c r="MRV49" s="216"/>
      <c r="MRW49" s="216"/>
      <c r="MRX49" s="216"/>
      <c r="MRY49" s="216"/>
      <c r="MRZ49" s="216"/>
      <c r="MSA49" s="216"/>
      <c r="MSB49" s="216"/>
      <c r="MSC49" s="216"/>
      <c r="MSD49" s="216"/>
      <c r="MSE49" s="216"/>
      <c r="MSF49" s="216"/>
      <c r="MSG49" s="216"/>
      <c r="MSH49" s="216"/>
      <c r="MSI49" s="216"/>
      <c r="MSJ49" s="216"/>
      <c r="MSK49" s="216"/>
      <c r="MSL49" s="216"/>
      <c r="MSM49" s="216"/>
      <c r="MSN49" s="216"/>
      <c r="MSO49" s="216"/>
      <c r="MSP49" s="216"/>
      <c r="MSQ49" s="216"/>
      <c r="MSR49" s="216"/>
      <c r="MSS49" s="216"/>
      <c r="MST49" s="216"/>
      <c r="MSU49" s="216"/>
      <c r="MSV49" s="216"/>
      <c r="MSW49" s="216"/>
      <c r="MSX49" s="216"/>
      <c r="MSY49" s="216"/>
      <c r="MSZ49" s="216"/>
      <c r="MTA49" s="216"/>
      <c r="MTB49" s="216"/>
      <c r="MTC49" s="216"/>
      <c r="MTD49" s="216"/>
      <c r="MTE49" s="216"/>
      <c r="MTF49" s="216"/>
      <c r="MTG49" s="216"/>
      <c r="MTH49" s="216"/>
      <c r="MTI49" s="216"/>
      <c r="MTJ49" s="216"/>
      <c r="MTK49" s="216"/>
      <c r="MTL49" s="216"/>
      <c r="MTM49" s="216"/>
      <c r="MTN49" s="216"/>
      <c r="MTO49" s="216"/>
      <c r="MTP49" s="216"/>
      <c r="MTQ49" s="216"/>
      <c r="MTR49" s="216"/>
      <c r="MTS49" s="216"/>
      <c r="MTT49" s="216"/>
      <c r="MTU49" s="216"/>
      <c r="MTV49" s="216"/>
      <c r="MTW49" s="216"/>
      <c r="MTX49" s="216"/>
      <c r="MTY49" s="216"/>
      <c r="MTZ49" s="216"/>
      <c r="MUA49" s="216"/>
      <c r="MUB49" s="216"/>
      <c r="MUC49" s="216"/>
      <c r="MUD49" s="216"/>
      <c r="MUE49" s="216"/>
      <c r="MUF49" s="216"/>
      <c r="MUG49" s="216"/>
      <c r="MUH49" s="216"/>
      <c r="MUI49" s="216"/>
      <c r="MUJ49" s="216"/>
      <c r="MUK49" s="216"/>
      <c r="MUL49" s="216"/>
      <c r="MUM49" s="216"/>
      <c r="MUN49" s="216"/>
      <c r="MUO49" s="216"/>
      <c r="MUP49" s="216"/>
      <c r="MUQ49" s="216"/>
      <c r="MUR49" s="216"/>
      <c r="MUS49" s="216"/>
      <c r="MUT49" s="216"/>
      <c r="MUU49" s="216"/>
      <c r="MUV49" s="216"/>
      <c r="MUW49" s="216"/>
      <c r="MUX49" s="216"/>
      <c r="MUY49" s="216"/>
      <c r="MUZ49" s="216"/>
      <c r="MVA49" s="216"/>
      <c r="MVB49" s="216"/>
      <c r="MVC49" s="216"/>
      <c r="MVD49" s="216"/>
      <c r="MVE49" s="216"/>
      <c r="MVF49" s="216"/>
      <c r="MVG49" s="216"/>
      <c r="MVH49" s="216"/>
      <c r="MVI49" s="216"/>
      <c r="MVJ49" s="216"/>
      <c r="MVK49" s="216"/>
      <c r="MVL49" s="216"/>
      <c r="MVM49" s="216"/>
      <c r="MVN49" s="216"/>
      <c r="MVO49" s="216"/>
      <c r="MVP49" s="216"/>
      <c r="MVQ49" s="216"/>
      <c r="MVR49" s="216"/>
      <c r="MVS49" s="216"/>
      <c r="MVT49" s="216"/>
      <c r="MVU49" s="216"/>
      <c r="MVV49" s="216"/>
      <c r="MVW49" s="216"/>
      <c r="MVX49" s="216"/>
      <c r="MVY49" s="216"/>
      <c r="MVZ49" s="216"/>
      <c r="MWA49" s="216"/>
      <c r="MWB49" s="216"/>
      <c r="MWC49" s="216"/>
      <c r="MWD49" s="216"/>
      <c r="MWE49" s="216"/>
      <c r="MWF49" s="216"/>
      <c r="MWG49" s="216"/>
      <c r="MWH49" s="216"/>
      <c r="MWI49" s="216"/>
      <c r="MWJ49" s="216"/>
      <c r="MWK49" s="216"/>
      <c r="MWL49" s="216"/>
      <c r="MWM49" s="216"/>
      <c r="MWN49" s="216"/>
      <c r="MWO49" s="216"/>
      <c r="MWP49" s="216"/>
      <c r="MWQ49" s="216"/>
      <c r="MWR49" s="216"/>
      <c r="MWS49" s="216"/>
      <c r="MWT49" s="216"/>
      <c r="MWU49" s="216"/>
      <c r="MWV49" s="216"/>
      <c r="MWW49" s="216"/>
      <c r="MWX49" s="216"/>
      <c r="MWY49" s="216"/>
      <c r="MWZ49" s="216"/>
      <c r="MXA49" s="216"/>
      <c r="MXB49" s="216"/>
      <c r="MXC49" s="216"/>
      <c r="MXD49" s="216"/>
      <c r="MXE49" s="216"/>
      <c r="MXF49" s="216"/>
      <c r="MXG49" s="216"/>
      <c r="MXH49" s="216"/>
      <c r="MXI49" s="216"/>
      <c r="MXJ49" s="216"/>
      <c r="MXK49" s="216"/>
      <c r="MXL49" s="216"/>
      <c r="MXM49" s="216"/>
      <c r="MXN49" s="216"/>
      <c r="MXO49" s="216"/>
      <c r="MXP49" s="216"/>
      <c r="MXQ49" s="216"/>
      <c r="MXR49" s="216"/>
      <c r="MXS49" s="216"/>
      <c r="MXT49" s="216"/>
      <c r="MXU49" s="216"/>
      <c r="MXV49" s="216"/>
      <c r="MXW49" s="216"/>
      <c r="MXX49" s="216"/>
      <c r="MXY49" s="216"/>
      <c r="MXZ49" s="216"/>
      <c r="MYA49" s="216"/>
      <c r="MYB49" s="216"/>
      <c r="MYC49" s="216"/>
      <c r="MYD49" s="216"/>
      <c r="MYE49" s="216"/>
      <c r="MYF49" s="216"/>
      <c r="MYG49" s="216"/>
      <c r="MYH49" s="216"/>
      <c r="MYI49" s="216"/>
      <c r="MYJ49" s="216"/>
      <c r="MYK49" s="216"/>
      <c r="MYL49" s="216"/>
      <c r="MYM49" s="216"/>
      <c r="MYN49" s="216"/>
      <c r="MYO49" s="216"/>
      <c r="MYP49" s="216"/>
      <c r="MYQ49" s="216"/>
      <c r="MYR49" s="216"/>
      <c r="MYS49" s="216"/>
      <c r="MYT49" s="216"/>
      <c r="MYU49" s="216"/>
      <c r="MYV49" s="216"/>
      <c r="MYW49" s="216"/>
      <c r="MYX49" s="216"/>
      <c r="MYY49" s="216"/>
      <c r="MYZ49" s="216"/>
      <c r="MZA49" s="216"/>
      <c r="MZB49" s="216"/>
      <c r="MZC49" s="216"/>
      <c r="MZD49" s="216"/>
      <c r="MZE49" s="216"/>
      <c r="MZF49" s="216"/>
      <c r="MZG49" s="216"/>
      <c r="MZH49" s="216"/>
      <c r="MZI49" s="216"/>
      <c r="MZJ49" s="216"/>
      <c r="MZK49" s="216"/>
      <c r="MZL49" s="216"/>
      <c r="MZM49" s="216"/>
      <c r="MZN49" s="216"/>
      <c r="MZO49" s="216"/>
      <c r="MZP49" s="216"/>
      <c r="MZQ49" s="216"/>
      <c r="MZR49" s="216"/>
      <c r="MZS49" s="216"/>
      <c r="MZT49" s="216"/>
      <c r="MZU49" s="216"/>
      <c r="MZV49" s="216"/>
      <c r="MZW49" s="216"/>
      <c r="MZX49" s="216"/>
      <c r="MZY49" s="216"/>
      <c r="MZZ49" s="216"/>
      <c r="NAA49" s="216"/>
      <c r="NAB49" s="216"/>
      <c r="NAC49" s="216"/>
      <c r="NAD49" s="216"/>
      <c r="NAE49" s="216"/>
      <c r="NAF49" s="216"/>
      <c r="NAG49" s="216"/>
      <c r="NAH49" s="216"/>
      <c r="NAI49" s="216"/>
      <c r="NAJ49" s="216"/>
      <c r="NAK49" s="216"/>
      <c r="NAL49" s="216"/>
      <c r="NAM49" s="216"/>
      <c r="NAN49" s="216"/>
      <c r="NAO49" s="216"/>
      <c r="NAP49" s="216"/>
      <c r="NAQ49" s="216"/>
      <c r="NAR49" s="216"/>
      <c r="NAS49" s="216"/>
      <c r="NAT49" s="216"/>
      <c r="NAU49" s="216"/>
      <c r="NAV49" s="216"/>
      <c r="NAW49" s="216"/>
      <c r="NAX49" s="216"/>
      <c r="NAY49" s="216"/>
      <c r="NAZ49" s="216"/>
      <c r="NBA49" s="216"/>
      <c r="NBB49" s="216"/>
      <c r="NBC49" s="216"/>
      <c r="NBD49" s="216"/>
      <c r="NBE49" s="216"/>
      <c r="NBF49" s="216"/>
      <c r="NBG49" s="216"/>
      <c r="NBH49" s="216"/>
      <c r="NBI49" s="216"/>
      <c r="NBJ49" s="216"/>
      <c r="NBK49" s="216"/>
      <c r="NBL49" s="216"/>
      <c r="NBM49" s="216"/>
      <c r="NBN49" s="216"/>
      <c r="NBO49" s="216"/>
      <c r="NBP49" s="216"/>
      <c r="NBQ49" s="216"/>
      <c r="NBR49" s="216"/>
      <c r="NBS49" s="216"/>
      <c r="NBT49" s="216"/>
      <c r="NBU49" s="216"/>
      <c r="NBV49" s="216"/>
      <c r="NBW49" s="216"/>
      <c r="NBX49" s="216"/>
      <c r="NBY49" s="216"/>
      <c r="NBZ49" s="216"/>
      <c r="NCA49" s="216"/>
      <c r="NCB49" s="216"/>
      <c r="NCC49" s="216"/>
      <c r="NCD49" s="216"/>
      <c r="NCE49" s="216"/>
      <c r="NCF49" s="216"/>
      <c r="NCG49" s="216"/>
      <c r="NCH49" s="216"/>
      <c r="NCI49" s="216"/>
      <c r="NCJ49" s="216"/>
      <c r="NCK49" s="216"/>
      <c r="NCL49" s="216"/>
      <c r="NCM49" s="216"/>
      <c r="NCN49" s="216"/>
      <c r="NCO49" s="216"/>
      <c r="NCP49" s="216"/>
      <c r="NCQ49" s="216"/>
      <c r="NCR49" s="216"/>
      <c r="NCS49" s="216"/>
      <c r="NCT49" s="216"/>
      <c r="NCU49" s="216"/>
      <c r="NCV49" s="216"/>
      <c r="NCW49" s="216"/>
      <c r="NCX49" s="216"/>
      <c r="NCY49" s="216"/>
      <c r="NCZ49" s="216"/>
      <c r="NDA49" s="216"/>
      <c r="NDB49" s="216"/>
      <c r="NDC49" s="216"/>
      <c r="NDD49" s="216"/>
      <c r="NDE49" s="216"/>
      <c r="NDF49" s="216"/>
      <c r="NDG49" s="216"/>
      <c r="NDH49" s="216"/>
      <c r="NDI49" s="216"/>
      <c r="NDJ49" s="216"/>
      <c r="NDK49" s="216"/>
      <c r="NDL49" s="216"/>
      <c r="NDM49" s="216"/>
      <c r="NDN49" s="216"/>
      <c r="NDO49" s="216"/>
      <c r="NDP49" s="216"/>
      <c r="NDQ49" s="216"/>
      <c r="NDR49" s="216"/>
      <c r="NDS49" s="216"/>
      <c r="NDT49" s="216"/>
      <c r="NDU49" s="216"/>
      <c r="NDV49" s="216"/>
      <c r="NDW49" s="216"/>
      <c r="NDX49" s="216"/>
      <c r="NDY49" s="216"/>
      <c r="NDZ49" s="216"/>
      <c r="NEA49" s="216"/>
      <c r="NEB49" s="216"/>
      <c r="NEC49" s="216"/>
      <c r="NED49" s="216"/>
      <c r="NEE49" s="216"/>
      <c r="NEF49" s="216"/>
      <c r="NEG49" s="216"/>
      <c r="NEH49" s="216"/>
      <c r="NEI49" s="216"/>
      <c r="NEJ49" s="216"/>
      <c r="NEK49" s="216"/>
      <c r="NEL49" s="216"/>
      <c r="NEM49" s="216"/>
      <c r="NEN49" s="216"/>
      <c r="NEO49" s="216"/>
      <c r="NEP49" s="216"/>
      <c r="NEQ49" s="216"/>
      <c r="NER49" s="216"/>
      <c r="NES49" s="216"/>
      <c r="NET49" s="216"/>
      <c r="NEU49" s="216"/>
      <c r="NEV49" s="216"/>
      <c r="NEW49" s="216"/>
      <c r="NEX49" s="216"/>
      <c r="NEY49" s="216"/>
      <c r="NEZ49" s="216"/>
      <c r="NFA49" s="216"/>
      <c r="NFB49" s="216"/>
      <c r="NFC49" s="216"/>
      <c r="NFD49" s="216"/>
      <c r="NFE49" s="216"/>
      <c r="NFF49" s="216"/>
      <c r="NFG49" s="216"/>
      <c r="NFH49" s="216"/>
      <c r="NFI49" s="216"/>
      <c r="NFJ49" s="216"/>
      <c r="NFK49" s="216"/>
      <c r="NFL49" s="216"/>
      <c r="NFM49" s="216"/>
      <c r="NFN49" s="216"/>
      <c r="NFO49" s="216"/>
      <c r="NFP49" s="216"/>
      <c r="NFQ49" s="216"/>
      <c r="NFR49" s="216"/>
      <c r="NFS49" s="216"/>
      <c r="NFT49" s="216"/>
      <c r="NFU49" s="216"/>
      <c r="NFV49" s="216"/>
      <c r="NFW49" s="216"/>
      <c r="NFX49" s="216"/>
      <c r="NFY49" s="216"/>
      <c r="NFZ49" s="216"/>
      <c r="NGA49" s="216"/>
      <c r="NGB49" s="216"/>
      <c r="NGC49" s="216"/>
      <c r="NGD49" s="216"/>
      <c r="NGE49" s="216"/>
      <c r="NGF49" s="216"/>
      <c r="NGG49" s="216"/>
      <c r="NGH49" s="216"/>
      <c r="NGI49" s="216"/>
      <c r="NGJ49" s="216"/>
      <c r="NGK49" s="216"/>
      <c r="NGL49" s="216"/>
      <c r="NGM49" s="216"/>
      <c r="NGN49" s="216"/>
      <c r="NGO49" s="216"/>
      <c r="NGP49" s="216"/>
      <c r="NGQ49" s="216"/>
      <c r="NGR49" s="216"/>
      <c r="NGS49" s="216"/>
      <c r="NGT49" s="216"/>
      <c r="NGU49" s="216"/>
      <c r="NGV49" s="216"/>
      <c r="NGW49" s="216"/>
      <c r="NGX49" s="216"/>
      <c r="NGY49" s="216"/>
      <c r="NGZ49" s="216"/>
      <c r="NHA49" s="216"/>
      <c r="NHB49" s="216"/>
      <c r="NHC49" s="216"/>
      <c r="NHD49" s="216"/>
      <c r="NHE49" s="216"/>
      <c r="NHF49" s="216"/>
      <c r="NHG49" s="216"/>
      <c r="NHH49" s="216"/>
      <c r="NHI49" s="216"/>
      <c r="NHJ49" s="216"/>
      <c r="NHK49" s="216"/>
      <c r="NHL49" s="216"/>
      <c r="NHM49" s="216"/>
      <c r="NHN49" s="216"/>
      <c r="NHO49" s="216"/>
      <c r="NHP49" s="216"/>
      <c r="NHQ49" s="216"/>
      <c r="NHR49" s="216"/>
      <c r="NHS49" s="216"/>
      <c r="NHT49" s="216"/>
      <c r="NHU49" s="216"/>
      <c r="NHV49" s="216"/>
      <c r="NHW49" s="216"/>
      <c r="NHX49" s="216"/>
      <c r="NHY49" s="216"/>
      <c r="NHZ49" s="216"/>
      <c r="NIA49" s="216"/>
      <c r="NIB49" s="216"/>
      <c r="NIC49" s="216"/>
      <c r="NID49" s="216"/>
      <c r="NIE49" s="216"/>
      <c r="NIF49" s="216"/>
      <c r="NIG49" s="216"/>
      <c r="NIH49" s="216"/>
      <c r="NII49" s="216"/>
      <c r="NIJ49" s="216"/>
      <c r="NIK49" s="216"/>
      <c r="NIL49" s="216"/>
      <c r="NIM49" s="216"/>
      <c r="NIN49" s="216"/>
      <c r="NIO49" s="216"/>
      <c r="NIP49" s="216"/>
      <c r="NIQ49" s="216"/>
      <c r="NIR49" s="216"/>
      <c r="NIS49" s="216"/>
      <c r="NIT49" s="216"/>
      <c r="NIU49" s="216"/>
      <c r="NIV49" s="216"/>
      <c r="NIW49" s="216"/>
      <c r="NIX49" s="216"/>
      <c r="NIY49" s="216"/>
      <c r="NIZ49" s="216"/>
      <c r="NJA49" s="216"/>
      <c r="NJB49" s="216"/>
      <c r="NJC49" s="216"/>
      <c r="NJD49" s="216"/>
      <c r="NJE49" s="216"/>
      <c r="NJF49" s="216"/>
      <c r="NJG49" s="216"/>
      <c r="NJH49" s="216"/>
      <c r="NJI49" s="216"/>
      <c r="NJJ49" s="216"/>
      <c r="NJK49" s="216"/>
      <c r="NJL49" s="216"/>
      <c r="NJM49" s="216"/>
      <c r="NJN49" s="216"/>
      <c r="NJO49" s="216"/>
      <c r="NJP49" s="216"/>
      <c r="NJQ49" s="216"/>
      <c r="NJR49" s="216"/>
      <c r="NJS49" s="216"/>
      <c r="NJT49" s="216"/>
      <c r="NJU49" s="216"/>
      <c r="NJV49" s="216"/>
      <c r="NJW49" s="216"/>
      <c r="NJX49" s="216"/>
      <c r="NJY49" s="216"/>
      <c r="NJZ49" s="216"/>
      <c r="NKA49" s="216"/>
      <c r="NKB49" s="216"/>
      <c r="NKC49" s="216"/>
      <c r="NKD49" s="216"/>
      <c r="NKE49" s="216"/>
      <c r="NKF49" s="216"/>
      <c r="NKG49" s="216"/>
      <c r="NKH49" s="216"/>
      <c r="NKI49" s="216"/>
      <c r="NKJ49" s="216"/>
      <c r="NKK49" s="216"/>
      <c r="NKL49" s="216"/>
      <c r="NKM49" s="216"/>
      <c r="NKN49" s="216"/>
      <c r="NKO49" s="216"/>
      <c r="NKP49" s="216"/>
      <c r="NKQ49" s="216"/>
      <c r="NKR49" s="216"/>
      <c r="NKS49" s="216"/>
      <c r="NKT49" s="216"/>
      <c r="NKU49" s="216"/>
      <c r="NKV49" s="216"/>
      <c r="NKW49" s="216"/>
      <c r="NKX49" s="216"/>
      <c r="NKY49" s="216"/>
      <c r="NKZ49" s="216"/>
      <c r="NLA49" s="216"/>
      <c r="NLB49" s="216"/>
      <c r="NLC49" s="216"/>
      <c r="NLD49" s="216"/>
      <c r="NLE49" s="216"/>
      <c r="NLF49" s="216"/>
      <c r="NLG49" s="216"/>
      <c r="NLH49" s="216"/>
      <c r="NLI49" s="216"/>
      <c r="NLJ49" s="216"/>
      <c r="NLK49" s="216"/>
      <c r="NLL49" s="216"/>
      <c r="NLM49" s="216"/>
      <c r="NLN49" s="216"/>
      <c r="NLO49" s="216"/>
      <c r="NLP49" s="216"/>
      <c r="NLQ49" s="216"/>
      <c r="NLR49" s="216"/>
      <c r="NLS49" s="216"/>
      <c r="NLT49" s="216"/>
      <c r="NLU49" s="216"/>
      <c r="NLV49" s="216"/>
      <c r="NLW49" s="216"/>
      <c r="NLX49" s="216"/>
      <c r="NLY49" s="216"/>
      <c r="NLZ49" s="216"/>
      <c r="NMA49" s="216"/>
      <c r="NMB49" s="216"/>
      <c r="NMC49" s="216"/>
      <c r="NMD49" s="216"/>
      <c r="NME49" s="216"/>
      <c r="NMF49" s="216"/>
      <c r="NMG49" s="216"/>
      <c r="NMH49" s="216"/>
      <c r="NMI49" s="216"/>
      <c r="NMJ49" s="216"/>
      <c r="NMK49" s="216"/>
      <c r="NML49" s="216"/>
      <c r="NMM49" s="216"/>
      <c r="NMN49" s="216"/>
      <c r="NMO49" s="216"/>
      <c r="NMP49" s="216"/>
      <c r="NMQ49" s="216"/>
      <c r="NMR49" s="216"/>
      <c r="NMS49" s="216"/>
      <c r="NMT49" s="216"/>
      <c r="NMU49" s="216"/>
      <c r="NMV49" s="216"/>
      <c r="NMW49" s="216"/>
      <c r="NMX49" s="216"/>
      <c r="NMY49" s="216"/>
      <c r="NMZ49" s="216"/>
      <c r="NNA49" s="216"/>
      <c r="NNB49" s="216"/>
      <c r="NNC49" s="216"/>
      <c r="NND49" s="216"/>
      <c r="NNE49" s="216"/>
      <c r="NNF49" s="216"/>
      <c r="NNG49" s="216"/>
      <c r="NNH49" s="216"/>
      <c r="NNI49" s="216"/>
      <c r="NNJ49" s="216"/>
      <c r="NNK49" s="216"/>
      <c r="NNL49" s="216"/>
      <c r="NNM49" s="216"/>
      <c r="NNN49" s="216"/>
      <c r="NNO49" s="216"/>
      <c r="NNP49" s="216"/>
      <c r="NNQ49" s="216"/>
      <c r="NNR49" s="216"/>
      <c r="NNS49" s="216"/>
      <c r="NNT49" s="216"/>
      <c r="NNU49" s="216"/>
      <c r="NNV49" s="216"/>
      <c r="NNW49" s="216"/>
      <c r="NNX49" s="216"/>
      <c r="NNY49" s="216"/>
      <c r="NNZ49" s="216"/>
      <c r="NOA49" s="216"/>
      <c r="NOB49" s="216"/>
      <c r="NOC49" s="216"/>
      <c r="NOD49" s="216"/>
      <c r="NOE49" s="216"/>
      <c r="NOF49" s="216"/>
      <c r="NOG49" s="216"/>
      <c r="NOH49" s="216"/>
      <c r="NOI49" s="216"/>
      <c r="NOJ49" s="216"/>
      <c r="NOK49" s="216"/>
      <c r="NOL49" s="216"/>
      <c r="NOM49" s="216"/>
      <c r="NON49" s="216"/>
      <c r="NOO49" s="216"/>
      <c r="NOP49" s="216"/>
      <c r="NOQ49" s="216"/>
      <c r="NOR49" s="216"/>
      <c r="NOS49" s="216"/>
      <c r="NOT49" s="216"/>
      <c r="NOU49" s="216"/>
      <c r="NOV49" s="216"/>
      <c r="NOW49" s="216"/>
      <c r="NOX49" s="216"/>
      <c r="NOY49" s="216"/>
      <c r="NOZ49" s="216"/>
      <c r="NPA49" s="216"/>
      <c r="NPB49" s="216"/>
      <c r="NPC49" s="216"/>
      <c r="NPD49" s="216"/>
      <c r="NPE49" s="216"/>
      <c r="NPF49" s="216"/>
      <c r="NPG49" s="216"/>
      <c r="NPH49" s="216"/>
      <c r="NPI49" s="216"/>
      <c r="NPJ49" s="216"/>
      <c r="NPK49" s="216"/>
      <c r="NPL49" s="216"/>
      <c r="NPM49" s="216"/>
      <c r="NPN49" s="216"/>
      <c r="NPO49" s="216"/>
      <c r="NPP49" s="216"/>
      <c r="NPQ49" s="216"/>
      <c r="NPR49" s="216"/>
      <c r="NPS49" s="216"/>
      <c r="NPT49" s="216"/>
      <c r="NPU49" s="216"/>
      <c r="NPV49" s="216"/>
      <c r="NPW49" s="216"/>
      <c r="NPX49" s="216"/>
      <c r="NPY49" s="216"/>
      <c r="NPZ49" s="216"/>
      <c r="NQA49" s="216"/>
      <c r="NQB49" s="216"/>
      <c r="NQC49" s="216"/>
      <c r="NQD49" s="216"/>
      <c r="NQE49" s="216"/>
      <c r="NQF49" s="216"/>
      <c r="NQG49" s="216"/>
      <c r="NQH49" s="216"/>
      <c r="NQI49" s="216"/>
      <c r="NQJ49" s="216"/>
      <c r="NQK49" s="216"/>
      <c r="NQL49" s="216"/>
      <c r="NQM49" s="216"/>
      <c r="NQN49" s="216"/>
      <c r="NQO49" s="216"/>
      <c r="NQP49" s="216"/>
      <c r="NQQ49" s="216"/>
      <c r="NQR49" s="216"/>
      <c r="NQS49" s="216"/>
      <c r="NQT49" s="216"/>
      <c r="NQU49" s="216"/>
      <c r="NQV49" s="216"/>
      <c r="NQW49" s="216"/>
      <c r="NQX49" s="216"/>
      <c r="NQY49" s="216"/>
      <c r="NQZ49" s="216"/>
      <c r="NRA49" s="216"/>
      <c r="NRB49" s="216"/>
      <c r="NRC49" s="216"/>
      <c r="NRD49" s="216"/>
      <c r="NRE49" s="216"/>
      <c r="NRF49" s="216"/>
      <c r="NRG49" s="216"/>
      <c r="NRH49" s="216"/>
      <c r="NRI49" s="216"/>
      <c r="NRJ49" s="216"/>
      <c r="NRK49" s="216"/>
      <c r="NRL49" s="216"/>
      <c r="NRM49" s="216"/>
      <c r="NRN49" s="216"/>
      <c r="NRO49" s="216"/>
      <c r="NRP49" s="216"/>
      <c r="NRQ49" s="216"/>
      <c r="NRR49" s="216"/>
      <c r="NRS49" s="216"/>
      <c r="NRT49" s="216"/>
      <c r="NRU49" s="216"/>
      <c r="NRV49" s="216"/>
      <c r="NRW49" s="216"/>
      <c r="NRX49" s="216"/>
      <c r="NRY49" s="216"/>
      <c r="NRZ49" s="216"/>
      <c r="NSA49" s="216"/>
      <c r="NSB49" s="216"/>
      <c r="NSC49" s="216"/>
      <c r="NSD49" s="216"/>
      <c r="NSE49" s="216"/>
      <c r="NSF49" s="216"/>
      <c r="NSG49" s="216"/>
      <c r="NSH49" s="216"/>
      <c r="NSI49" s="216"/>
      <c r="NSJ49" s="216"/>
      <c r="NSK49" s="216"/>
      <c r="NSL49" s="216"/>
      <c r="NSM49" s="216"/>
      <c r="NSN49" s="216"/>
      <c r="NSO49" s="216"/>
      <c r="NSP49" s="216"/>
      <c r="NSQ49" s="216"/>
      <c r="NSR49" s="216"/>
      <c r="NSS49" s="216"/>
      <c r="NST49" s="216"/>
      <c r="NSU49" s="216"/>
      <c r="NSV49" s="216"/>
      <c r="NSW49" s="216"/>
      <c r="NSX49" s="216"/>
      <c r="NSY49" s="216"/>
      <c r="NSZ49" s="216"/>
      <c r="NTA49" s="216"/>
      <c r="NTB49" s="216"/>
      <c r="NTC49" s="216"/>
      <c r="NTD49" s="216"/>
      <c r="NTE49" s="216"/>
      <c r="NTF49" s="216"/>
      <c r="NTG49" s="216"/>
      <c r="NTH49" s="216"/>
      <c r="NTI49" s="216"/>
      <c r="NTJ49" s="216"/>
      <c r="NTK49" s="216"/>
      <c r="NTL49" s="216"/>
      <c r="NTM49" s="216"/>
      <c r="NTN49" s="216"/>
      <c r="NTO49" s="216"/>
      <c r="NTP49" s="216"/>
      <c r="NTQ49" s="216"/>
      <c r="NTR49" s="216"/>
      <c r="NTS49" s="216"/>
      <c r="NTT49" s="216"/>
      <c r="NTU49" s="216"/>
      <c r="NTV49" s="216"/>
      <c r="NTW49" s="216"/>
      <c r="NTX49" s="216"/>
      <c r="NTY49" s="216"/>
      <c r="NTZ49" s="216"/>
      <c r="NUA49" s="216"/>
      <c r="NUB49" s="216"/>
      <c r="NUC49" s="216"/>
      <c r="NUD49" s="216"/>
      <c r="NUE49" s="216"/>
      <c r="NUF49" s="216"/>
      <c r="NUG49" s="216"/>
      <c r="NUH49" s="216"/>
      <c r="NUI49" s="216"/>
      <c r="NUJ49" s="216"/>
      <c r="NUK49" s="216"/>
      <c r="NUL49" s="216"/>
      <c r="NUM49" s="216"/>
      <c r="NUN49" s="216"/>
      <c r="NUO49" s="216"/>
      <c r="NUP49" s="216"/>
      <c r="NUQ49" s="216"/>
      <c r="NUR49" s="216"/>
      <c r="NUS49" s="216"/>
      <c r="NUT49" s="216"/>
      <c r="NUU49" s="216"/>
      <c r="NUV49" s="216"/>
      <c r="NUW49" s="216"/>
      <c r="NUX49" s="216"/>
      <c r="NUY49" s="216"/>
      <c r="NUZ49" s="216"/>
      <c r="NVA49" s="216"/>
      <c r="NVB49" s="216"/>
      <c r="NVC49" s="216"/>
      <c r="NVD49" s="216"/>
      <c r="NVE49" s="216"/>
      <c r="NVF49" s="216"/>
      <c r="NVG49" s="216"/>
      <c r="NVH49" s="216"/>
      <c r="NVI49" s="216"/>
      <c r="NVJ49" s="216"/>
      <c r="NVK49" s="216"/>
      <c r="NVL49" s="216"/>
      <c r="NVM49" s="216"/>
      <c r="NVN49" s="216"/>
      <c r="NVO49" s="216"/>
      <c r="NVP49" s="216"/>
      <c r="NVQ49" s="216"/>
      <c r="NVR49" s="216"/>
      <c r="NVS49" s="216"/>
      <c r="NVT49" s="216"/>
      <c r="NVU49" s="216"/>
      <c r="NVV49" s="216"/>
      <c r="NVW49" s="216"/>
      <c r="NVX49" s="216"/>
      <c r="NVY49" s="216"/>
      <c r="NVZ49" s="216"/>
      <c r="NWA49" s="216"/>
      <c r="NWB49" s="216"/>
      <c r="NWC49" s="216"/>
      <c r="NWD49" s="216"/>
      <c r="NWE49" s="216"/>
      <c r="NWF49" s="216"/>
      <c r="NWG49" s="216"/>
      <c r="NWH49" s="216"/>
      <c r="NWI49" s="216"/>
      <c r="NWJ49" s="216"/>
      <c r="NWK49" s="216"/>
      <c r="NWL49" s="216"/>
      <c r="NWM49" s="216"/>
      <c r="NWN49" s="216"/>
      <c r="NWO49" s="216"/>
      <c r="NWP49" s="216"/>
      <c r="NWQ49" s="216"/>
      <c r="NWR49" s="216"/>
      <c r="NWS49" s="216"/>
      <c r="NWT49" s="216"/>
      <c r="NWU49" s="216"/>
      <c r="NWV49" s="216"/>
      <c r="NWW49" s="216"/>
      <c r="NWX49" s="216"/>
      <c r="NWY49" s="216"/>
      <c r="NWZ49" s="216"/>
      <c r="NXA49" s="216"/>
      <c r="NXB49" s="216"/>
      <c r="NXC49" s="216"/>
      <c r="NXD49" s="216"/>
      <c r="NXE49" s="216"/>
      <c r="NXF49" s="216"/>
      <c r="NXG49" s="216"/>
      <c r="NXH49" s="216"/>
      <c r="NXI49" s="216"/>
      <c r="NXJ49" s="216"/>
      <c r="NXK49" s="216"/>
      <c r="NXL49" s="216"/>
      <c r="NXM49" s="216"/>
      <c r="NXN49" s="216"/>
      <c r="NXO49" s="216"/>
      <c r="NXP49" s="216"/>
      <c r="NXQ49" s="216"/>
      <c r="NXR49" s="216"/>
      <c r="NXS49" s="216"/>
      <c r="NXT49" s="216"/>
      <c r="NXU49" s="216"/>
      <c r="NXV49" s="216"/>
      <c r="NXW49" s="216"/>
      <c r="NXX49" s="216"/>
      <c r="NXY49" s="216"/>
      <c r="NXZ49" s="216"/>
      <c r="NYA49" s="216"/>
      <c r="NYB49" s="216"/>
      <c r="NYC49" s="216"/>
      <c r="NYD49" s="216"/>
      <c r="NYE49" s="216"/>
      <c r="NYF49" s="216"/>
      <c r="NYG49" s="216"/>
      <c r="NYH49" s="216"/>
      <c r="NYI49" s="216"/>
      <c r="NYJ49" s="216"/>
      <c r="NYK49" s="216"/>
      <c r="NYL49" s="216"/>
      <c r="NYM49" s="216"/>
      <c r="NYN49" s="216"/>
      <c r="NYO49" s="216"/>
      <c r="NYP49" s="216"/>
      <c r="NYQ49" s="216"/>
      <c r="NYR49" s="216"/>
      <c r="NYS49" s="216"/>
      <c r="NYT49" s="216"/>
      <c r="NYU49" s="216"/>
      <c r="NYV49" s="216"/>
      <c r="NYW49" s="216"/>
      <c r="NYX49" s="216"/>
      <c r="NYY49" s="216"/>
      <c r="NYZ49" s="216"/>
      <c r="NZA49" s="216"/>
      <c r="NZB49" s="216"/>
      <c r="NZC49" s="216"/>
      <c r="NZD49" s="216"/>
      <c r="NZE49" s="216"/>
      <c r="NZF49" s="216"/>
      <c r="NZG49" s="216"/>
      <c r="NZH49" s="216"/>
      <c r="NZI49" s="216"/>
      <c r="NZJ49" s="216"/>
      <c r="NZK49" s="216"/>
      <c r="NZL49" s="216"/>
      <c r="NZM49" s="216"/>
      <c r="NZN49" s="216"/>
      <c r="NZO49" s="216"/>
      <c r="NZP49" s="216"/>
      <c r="NZQ49" s="216"/>
      <c r="NZR49" s="216"/>
      <c r="NZS49" s="216"/>
      <c r="NZT49" s="216"/>
      <c r="NZU49" s="216"/>
      <c r="NZV49" s="216"/>
      <c r="NZW49" s="216"/>
      <c r="NZX49" s="216"/>
      <c r="NZY49" s="216"/>
      <c r="NZZ49" s="216"/>
      <c r="OAA49" s="216"/>
      <c r="OAB49" s="216"/>
      <c r="OAC49" s="216"/>
      <c r="OAD49" s="216"/>
      <c r="OAE49" s="216"/>
      <c r="OAF49" s="216"/>
      <c r="OAG49" s="216"/>
      <c r="OAH49" s="216"/>
      <c r="OAI49" s="216"/>
      <c r="OAJ49" s="216"/>
      <c r="OAK49" s="216"/>
      <c r="OAL49" s="216"/>
      <c r="OAM49" s="216"/>
      <c r="OAN49" s="216"/>
      <c r="OAO49" s="216"/>
      <c r="OAP49" s="216"/>
      <c r="OAQ49" s="216"/>
      <c r="OAR49" s="216"/>
      <c r="OAS49" s="216"/>
      <c r="OAT49" s="216"/>
      <c r="OAU49" s="216"/>
      <c r="OAV49" s="216"/>
      <c r="OAW49" s="216"/>
      <c r="OAX49" s="216"/>
      <c r="OAY49" s="216"/>
      <c r="OAZ49" s="216"/>
      <c r="OBA49" s="216"/>
      <c r="OBB49" s="216"/>
      <c r="OBC49" s="216"/>
      <c r="OBD49" s="216"/>
      <c r="OBE49" s="216"/>
      <c r="OBF49" s="216"/>
      <c r="OBG49" s="216"/>
      <c r="OBH49" s="216"/>
      <c r="OBI49" s="216"/>
      <c r="OBJ49" s="216"/>
      <c r="OBK49" s="216"/>
      <c r="OBL49" s="216"/>
      <c r="OBM49" s="216"/>
      <c r="OBN49" s="216"/>
      <c r="OBO49" s="216"/>
      <c r="OBP49" s="216"/>
      <c r="OBQ49" s="216"/>
      <c r="OBR49" s="216"/>
      <c r="OBS49" s="216"/>
      <c r="OBT49" s="216"/>
      <c r="OBU49" s="216"/>
      <c r="OBV49" s="216"/>
      <c r="OBW49" s="216"/>
      <c r="OBX49" s="216"/>
      <c r="OBY49" s="216"/>
      <c r="OBZ49" s="216"/>
      <c r="OCA49" s="216"/>
      <c r="OCB49" s="216"/>
      <c r="OCC49" s="216"/>
      <c r="OCD49" s="216"/>
      <c r="OCE49" s="216"/>
      <c r="OCF49" s="216"/>
      <c r="OCG49" s="216"/>
      <c r="OCH49" s="216"/>
      <c r="OCI49" s="216"/>
      <c r="OCJ49" s="216"/>
      <c r="OCK49" s="216"/>
      <c r="OCL49" s="216"/>
      <c r="OCM49" s="216"/>
      <c r="OCN49" s="216"/>
      <c r="OCO49" s="216"/>
      <c r="OCP49" s="216"/>
      <c r="OCQ49" s="216"/>
      <c r="OCR49" s="216"/>
      <c r="OCS49" s="216"/>
      <c r="OCT49" s="216"/>
      <c r="OCU49" s="216"/>
      <c r="OCV49" s="216"/>
      <c r="OCW49" s="216"/>
      <c r="OCX49" s="216"/>
      <c r="OCY49" s="216"/>
      <c r="OCZ49" s="216"/>
      <c r="ODA49" s="216"/>
      <c r="ODB49" s="216"/>
      <c r="ODC49" s="216"/>
      <c r="ODD49" s="216"/>
      <c r="ODE49" s="216"/>
      <c r="ODF49" s="216"/>
      <c r="ODG49" s="216"/>
      <c r="ODH49" s="216"/>
      <c r="ODI49" s="216"/>
      <c r="ODJ49" s="216"/>
      <c r="ODK49" s="216"/>
      <c r="ODL49" s="216"/>
      <c r="ODM49" s="216"/>
      <c r="ODN49" s="216"/>
      <c r="ODO49" s="216"/>
      <c r="ODP49" s="216"/>
      <c r="ODQ49" s="216"/>
      <c r="ODR49" s="216"/>
      <c r="ODS49" s="216"/>
      <c r="ODT49" s="216"/>
      <c r="ODU49" s="216"/>
      <c r="ODV49" s="216"/>
      <c r="ODW49" s="216"/>
      <c r="ODX49" s="216"/>
      <c r="ODY49" s="216"/>
      <c r="ODZ49" s="216"/>
      <c r="OEA49" s="216"/>
      <c r="OEB49" s="216"/>
      <c r="OEC49" s="216"/>
      <c r="OED49" s="216"/>
      <c r="OEE49" s="216"/>
      <c r="OEF49" s="216"/>
      <c r="OEG49" s="216"/>
      <c r="OEH49" s="216"/>
      <c r="OEI49" s="216"/>
      <c r="OEJ49" s="216"/>
      <c r="OEK49" s="216"/>
      <c r="OEL49" s="216"/>
      <c r="OEM49" s="216"/>
      <c r="OEN49" s="216"/>
      <c r="OEO49" s="216"/>
      <c r="OEP49" s="216"/>
      <c r="OEQ49" s="216"/>
      <c r="OER49" s="216"/>
      <c r="OES49" s="216"/>
      <c r="OET49" s="216"/>
      <c r="OEU49" s="216"/>
      <c r="OEV49" s="216"/>
      <c r="OEW49" s="216"/>
      <c r="OEX49" s="216"/>
      <c r="OEY49" s="216"/>
      <c r="OEZ49" s="216"/>
      <c r="OFA49" s="216"/>
      <c r="OFB49" s="216"/>
      <c r="OFC49" s="216"/>
      <c r="OFD49" s="216"/>
      <c r="OFE49" s="216"/>
      <c r="OFF49" s="216"/>
      <c r="OFG49" s="216"/>
      <c r="OFH49" s="216"/>
      <c r="OFI49" s="216"/>
      <c r="OFJ49" s="216"/>
      <c r="OFK49" s="216"/>
      <c r="OFL49" s="216"/>
      <c r="OFM49" s="216"/>
      <c r="OFN49" s="216"/>
      <c r="OFO49" s="216"/>
      <c r="OFP49" s="216"/>
      <c r="OFQ49" s="216"/>
      <c r="OFR49" s="216"/>
      <c r="OFS49" s="216"/>
      <c r="OFT49" s="216"/>
      <c r="OFU49" s="216"/>
      <c r="OFV49" s="216"/>
      <c r="OFW49" s="216"/>
      <c r="OFX49" s="216"/>
      <c r="OFY49" s="216"/>
      <c r="OFZ49" s="216"/>
      <c r="OGA49" s="216"/>
      <c r="OGB49" s="216"/>
      <c r="OGC49" s="216"/>
      <c r="OGD49" s="216"/>
      <c r="OGE49" s="216"/>
      <c r="OGF49" s="216"/>
      <c r="OGG49" s="216"/>
      <c r="OGH49" s="216"/>
      <c r="OGI49" s="216"/>
      <c r="OGJ49" s="216"/>
      <c r="OGK49" s="216"/>
      <c r="OGL49" s="216"/>
      <c r="OGM49" s="216"/>
      <c r="OGN49" s="216"/>
      <c r="OGO49" s="216"/>
      <c r="OGP49" s="216"/>
      <c r="OGQ49" s="216"/>
      <c r="OGR49" s="216"/>
      <c r="OGS49" s="216"/>
      <c r="OGT49" s="216"/>
      <c r="OGU49" s="216"/>
      <c r="OGV49" s="216"/>
      <c r="OGW49" s="216"/>
      <c r="OGX49" s="216"/>
      <c r="OGY49" s="216"/>
      <c r="OGZ49" s="216"/>
      <c r="OHA49" s="216"/>
      <c r="OHB49" s="216"/>
      <c r="OHC49" s="216"/>
      <c r="OHD49" s="216"/>
      <c r="OHE49" s="216"/>
      <c r="OHF49" s="216"/>
      <c r="OHG49" s="216"/>
      <c r="OHH49" s="216"/>
      <c r="OHI49" s="216"/>
      <c r="OHJ49" s="216"/>
      <c r="OHK49" s="216"/>
      <c r="OHL49" s="216"/>
      <c r="OHM49" s="216"/>
      <c r="OHN49" s="216"/>
      <c r="OHO49" s="216"/>
      <c r="OHP49" s="216"/>
      <c r="OHQ49" s="216"/>
      <c r="OHR49" s="216"/>
      <c r="OHS49" s="216"/>
      <c r="OHT49" s="216"/>
      <c r="OHU49" s="216"/>
      <c r="OHV49" s="216"/>
      <c r="OHW49" s="216"/>
      <c r="OHX49" s="216"/>
      <c r="OHY49" s="216"/>
      <c r="OHZ49" s="216"/>
      <c r="OIA49" s="216"/>
      <c r="OIB49" s="216"/>
      <c r="OIC49" s="216"/>
      <c r="OID49" s="216"/>
      <c r="OIE49" s="216"/>
      <c r="OIF49" s="216"/>
      <c r="OIG49" s="216"/>
      <c r="OIH49" s="216"/>
      <c r="OII49" s="216"/>
      <c r="OIJ49" s="216"/>
      <c r="OIK49" s="216"/>
      <c r="OIL49" s="216"/>
      <c r="OIM49" s="216"/>
      <c r="OIN49" s="216"/>
      <c r="OIO49" s="216"/>
      <c r="OIP49" s="216"/>
      <c r="OIQ49" s="216"/>
      <c r="OIR49" s="216"/>
      <c r="OIS49" s="216"/>
      <c r="OIT49" s="216"/>
      <c r="OIU49" s="216"/>
      <c r="OIV49" s="216"/>
      <c r="OIW49" s="216"/>
      <c r="OIX49" s="216"/>
      <c r="OIY49" s="216"/>
      <c r="OIZ49" s="216"/>
      <c r="OJA49" s="216"/>
      <c r="OJB49" s="216"/>
      <c r="OJC49" s="216"/>
      <c r="OJD49" s="216"/>
      <c r="OJE49" s="216"/>
      <c r="OJF49" s="216"/>
      <c r="OJG49" s="216"/>
      <c r="OJH49" s="216"/>
      <c r="OJI49" s="216"/>
      <c r="OJJ49" s="216"/>
      <c r="OJK49" s="216"/>
      <c r="OJL49" s="216"/>
      <c r="OJM49" s="216"/>
      <c r="OJN49" s="216"/>
      <c r="OJO49" s="216"/>
      <c r="OJP49" s="216"/>
      <c r="OJQ49" s="216"/>
      <c r="OJR49" s="216"/>
      <c r="OJS49" s="216"/>
      <c r="OJT49" s="216"/>
      <c r="OJU49" s="216"/>
      <c r="OJV49" s="216"/>
      <c r="OJW49" s="216"/>
      <c r="OJX49" s="216"/>
      <c r="OJY49" s="216"/>
      <c r="OJZ49" s="216"/>
      <c r="OKA49" s="216"/>
      <c r="OKB49" s="216"/>
      <c r="OKC49" s="216"/>
      <c r="OKD49" s="216"/>
      <c r="OKE49" s="216"/>
      <c r="OKF49" s="216"/>
      <c r="OKG49" s="216"/>
      <c r="OKH49" s="216"/>
      <c r="OKI49" s="216"/>
      <c r="OKJ49" s="216"/>
      <c r="OKK49" s="216"/>
      <c r="OKL49" s="216"/>
      <c r="OKM49" s="216"/>
      <c r="OKN49" s="216"/>
      <c r="OKO49" s="216"/>
      <c r="OKP49" s="216"/>
      <c r="OKQ49" s="216"/>
      <c r="OKR49" s="216"/>
      <c r="OKS49" s="216"/>
      <c r="OKT49" s="216"/>
      <c r="OKU49" s="216"/>
      <c r="OKV49" s="216"/>
      <c r="OKW49" s="216"/>
      <c r="OKX49" s="216"/>
      <c r="OKY49" s="216"/>
      <c r="OKZ49" s="216"/>
      <c r="OLA49" s="216"/>
      <c r="OLB49" s="216"/>
      <c r="OLC49" s="216"/>
      <c r="OLD49" s="216"/>
      <c r="OLE49" s="216"/>
      <c r="OLF49" s="216"/>
      <c r="OLG49" s="216"/>
      <c r="OLH49" s="216"/>
      <c r="OLI49" s="216"/>
      <c r="OLJ49" s="216"/>
      <c r="OLK49" s="216"/>
      <c r="OLL49" s="216"/>
      <c r="OLM49" s="216"/>
      <c r="OLN49" s="216"/>
      <c r="OLO49" s="216"/>
      <c r="OLP49" s="216"/>
      <c r="OLQ49" s="216"/>
      <c r="OLR49" s="216"/>
      <c r="OLS49" s="216"/>
      <c r="OLT49" s="216"/>
      <c r="OLU49" s="216"/>
      <c r="OLV49" s="216"/>
      <c r="OLW49" s="216"/>
      <c r="OLX49" s="216"/>
      <c r="OLY49" s="216"/>
      <c r="OLZ49" s="216"/>
      <c r="OMA49" s="216"/>
      <c r="OMB49" s="216"/>
      <c r="OMC49" s="216"/>
      <c r="OMD49" s="216"/>
      <c r="OME49" s="216"/>
      <c r="OMF49" s="216"/>
      <c r="OMG49" s="216"/>
      <c r="OMH49" s="216"/>
      <c r="OMI49" s="216"/>
      <c r="OMJ49" s="216"/>
      <c r="OMK49" s="216"/>
      <c r="OML49" s="216"/>
      <c r="OMM49" s="216"/>
      <c r="OMN49" s="216"/>
      <c r="OMO49" s="216"/>
      <c r="OMP49" s="216"/>
      <c r="OMQ49" s="216"/>
      <c r="OMR49" s="216"/>
      <c r="OMS49" s="216"/>
      <c r="OMT49" s="216"/>
      <c r="OMU49" s="216"/>
      <c r="OMV49" s="216"/>
      <c r="OMW49" s="216"/>
      <c r="OMX49" s="216"/>
      <c r="OMY49" s="216"/>
      <c r="OMZ49" s="216"/>
      <c r="ONA49" s="216"/>
      <c r="ONB49" s="216"/>
      <c r="ONC49" s="216"/>
      <c r="OND49" s="216"/>
      <c r="ONE49" s="216"/>
      <c r="ONF49" s="216"/>
      <c r="ONG49" s="216"/>
      <c r="ONH49" s="216"/>
      <c r="ONI49" s="216"/>
      <c r="ONJ49" s="216"/>
      <c r="ONK49" s="216"/>
      <c r="ONL49" s="216"/>
      <c r="ONM49" s="216"/>
      <c r="ONN49" s="216"/>
      <c r="ONO49" s="216"/>
      <c r="ONP49" s="216"/>
      <c r="ONQ49" s="216"/>
      <c r="ONR49" s="216"/>
      <c r="ONS49" s="216"/>
      <c r="ONT49" s="216"/>
      <c r="ONU49" s="216"/>
      <c r="ONV49" s="216"/>
      <c r="ONW49" s="216"/>
      <c r="ONX49" s="216"/>
      <c r="ONY49" s="216"/>
      <c r="ONZ49" s="216"/>
      <c r="OOA49" s="216"/>
      <c r="OOB49" s="216"/>
      <c r="OOC49" s="216"/>
      <c r="OOD49" s="216"/>
      <c r="OOE49" s="216"/>
      <c r="OOF49" s="216"/>
      <c r="OOG49" s="216"/>
      <c r="OOH49" s="216"/>
      <c r="OOI49" s="216"/>
      <c r="OOJ49" s="216"/>
      <c r="OOK49" s="216"/>
      <c r="OOL49" s="216"/>
      <c r="OOM49" s="216"/>
      <c r="OON49" s="216"/>
      <c r="OOO49" s="216"/>
      <c r="OOP49" s="216"/>
      <c r="OOQ49" s="216"/>
      <c r="OOR49" s="216"/>
      <c r="OOS49" s="216"/>
      <c r="OOT49" s="216"/>
      <c r="OOU49" s="216"/>
      <c r="OOV49" s="216"/>
      <c r="OOW49" s="216"/>
      <c r="OOX49" s="216"/>
      <c r="OOY49" s="216"/>
      <c r="OOZ49" s="216"/>
      <c r="OPA49" s="216"/>
      <c r="OPB49" s="216"/>
      <c r="OPC49" s="216"/>
      <c r="OPD49" s="216"/>
      <c r="OPE49" s="216"/>
      <c r="OPF49" s="216"/>
      <c r="OPG49" s="216"/>
      <c r="OPH49" s="216"/>
      <c r="OPI49" s="216"/>
      <c r="OPJ49" s="216"/>
      <c r="OPK49" s="216"/>
      <c r="OPL49" s="216"/>
      <c r="OPM49" s="216"/>
      <c r="OPN49" s="216"/>
      <c r="OPO49" s="216"/>
      <c r="OPP49" s="216"/>
      <c r="OPQ49" s="216"/>
      <c r="OPR49" s="216"/>
      <c r="OPS49" s="216"/>
      <c r="OPT49" s="216"/>
      <c r="OPU49" s="216"/>
      <c r="OPV49" s="216"/>
      <c r="OPW49" s="216"/>
      <c r="OPX49" s="216"/>
      <c r="OPY49" s="216"/>
      <c r="OPZ49" s="216"/>
      <c r="OQA49" s="216"/>
      <c r="OQB49" s="216"/>
      <c r="OQC49" s="216"/>
      <c r="OQD49" s="216"/>
      <c r="OQE49" s="216"/>
      <c r="OQF49" s="216"/>
      <c r="OQG49" s="216"/>
      <c r="OQH49" s="216"/>
      <c r="OQI49" s="216"/>
      <c r="OQJ49" s="216"/>
      <c r="OQK49" s="216"/>
      <c r="OQL49" s="216"/>
      <c r="OQM49" s="216"/>
      <c r="OQN49" s="216"/>
      <c r="OQO49" s="216"/>
      <c r="OQP49" s="216"/>
      <c r="OQQ49" s="216"/>
      <c r="OQR49" s="216"/>
      <c r="OQS49" s="216"/>
      <c r="OQT49" s="216"/>
      <c r="OQU49" s="216"/>
      <c r="OQV49" s="216"/>
      <c r="OQW49" s="216"/>
      <c r="OQX49" s="216"/>
      <c r="OQY49" s="216"/>
      <c r="OQZ49" s="216"/>
      <c r="ORA49" s="216"/>
      <c r="ORB49" s="216"/>
      <c r="ORC49" s="216"/>
      <c r="ORD49" s="216"/>
      <c r="ORE49" s="216"/>
      <c r="ORF49" s="216"/>
      <c r="ORG49" s="216"/>
      <c r="ORH49" s="216"/>
      <c r="ORI49" s="216"/>
      <c r="ORJ49" s="216"/>
      <c r="ORK49" s="216"/>
      <c r="ORL49" s="216"/>
      <c r="ORM49" s="216"/>
      <c r="ORN49" s="216"/>
      <c r="ORO49" s="216"/>
      <c r="ORP49" s="216"/>
      <c r="ORQ49" s="216"/>
      <c r="ORR49" s="216"/>
      <c r="ORS49" s="216"/>
      <c r="ORT49" s="216"/>
      <c r="ORU49" s="216"/>
      <c r="ORV49" s="216"/>
      <c r="ORW49" s="216"/>
      <c r="ORX49" s="216"/>
      <c r="ORY49" s="216"/>
      <c r="ORZ49" s="216"/>
      <c r="OSA49" s="216"/>
      <c r="OSB49" s="216"/>
      <c r="OSC49" s="216"/>
      <c r="OSD49" s="216"/>
      <c r="OSE49" s="216"/>
      <c r="OSF49" s="216"/>
      <c r="OSG49" s="216"/>
      <c r="OSH49" s="216"/>
      <c r="OSI49" s="216"/>
      <c r="OSJ49" s="216"/>
      <c r="OSK49" s="216"/>
      <c r="OSL49" s="216"/>
      <c r="OSM49" s="216"/>
      <c r="OSN49" s="216"/>
      <c r="OSO49" s="216"/>
      <c r="OSP49" s="216"/>
      <c r="OSQ49" s="216"/>
      <c r="OSR49" s="216"/>
      <c r="OSS49" s="216"/>
      <c r="OST49" s="216"/>
      <c r="OSU49" s="216"/>
      <c r="OSV49" s="216"/>
      <c r="OSW49" s="216"/>
      <c r="OSX49" s="216"/>
      <c r="OSY49" s="216"/>
      <c r="OSZ49" s="216"/>
      <c r="OTA49" s="216"/>
      <c r="OTB49" s="216"/>
      <c r="OTC49" s="216"/>
      <c r="OTD49" s="216"/>
      <c r="OTE49" s="216"/>
      <c r="OTF49" s="216"/>
      <c r="OTG49" s="216"/>
      <c r="OTH49" s="216"/>
      <c r="OTI49" s="216"/>
      <c r="OTJ49" s="216"/>
      <c r="OTK49" s="216"/>
      <c r="OTL49" s="216"/>
      <c r="OTM49" s="216"/>
      <c r="OTN49" s="216"/>
      <c r="OTO49" s="216"/>
      <c r="OTP49" s="216"/>
      <c r="OTQ49" s="216"/>
      <c r="OTR49" s="216"/>
      <c r="OTS49" s="216"/>
      <c r="OTT49" s="216"/>
      <c r="OTU49" s="216"/>
      <c r="OTV49" s="216"/>
      <c r="OTW49" s="216"/>
      <c r="OTX49" s="216"/>
      <c r="OTY49" s="216"/>
      <c r="OTZ49" s="216"/>
      <c r="OUA49" s="216"/>
      <c r="OUB49" s="216"/>
      <c r="OUC49" s="216"/>
      <c r="OUD49" s="216"/>
      <c r="OUE49" s="216"/>
      <c r="OUF49" s="216"/>
      <c r="OUG49" s="216"/>
      <c r="OUH49" s="216"/>
      <c r="OUI49" s="216"/>
      <c r="OUJ49" s="216"/>
      <c r="OUK49" s="216"/>
      <c r="OUL49" s="216"/>
      <c r="OUM49" s="216"/>
      <c r="OUN49" s="216"/>
      <c r="OUO49" s="216"/>
      <c r="OUP49" s="216"/>
      <c r="OUQ49" s="216"/>
      <c r="OUR49" s="216"/>
      <c r="OUS49" s="216"/>
      <c r="OUT49" s="216"/>
      <c r="OUU49" s="216"/>
      <c r="OUV49" s="216"/>
      <c r="OUW49" s="216"/>
      <c r="OUX49" s="216"/>
      <c r="OUY49" s="216"/>
      <c r="OUZ49" s="216"/>
      <c r="OVA49" s="216"/>
      <c r="OVB49" s="216"/>
      <c r="OVC49" s="216"/>
      <c r="OVD49" s="216"/>
      <c r="OVE49" s="216"/>
      <c r="OVF49" s="216"/>
      <c r="OVG49" s="216"/>
      <c r="OVH49" s="216"/>
      <c r="OVI49" s="216"/>
      <c r="OVJ49" s="216"/>
      <c r="OVK49" s="216"/>
      <c r="OVL49" s="216"/>
      <c r="OVM49" s="216"/>
      <c r="OVN49" s="216"/>
      <c r="OVO49" s="216"/>
      <c r="OVP49" s="216"/>
      <c r="OVQ49" s="216"/>
      <c r="OVR49" s="216"/>
      <c r="OVS49" s="216"/>
      <c r="OVT49" s="216"/>
      <c r="OVU49" s="216"/>
      <c r="OVV49" s="216"/>
      <c r="OVW49" s="216"/>
      <c r="OVX49" s="216"/>
      <c r="OVY49" s="216"/>
      <c r="OVZ49" s="216"/>
      <c r="OWA49" s="216"/>
      <c r="OWB49" s="216"/>
      <c r="OWC49" s="216"/>
      <c r="OWD49" s="216"/>
      <c r="OWE49" s="216"/>
      <c r="OWF49" s="216"/>
      <c r="OWG49" s="216"/>
      <c r="OWH49" s="216"/>
      <c r="OWI49" s="216"/>
      <c r="OWJ49" s="216"/>
      <c r="OWK49" s="216"/>
      <c r="OWL49" s="216"/>
      <c r="OWM49" s="216"/>
      <c r="OWN49" s="216"/>
      <c r="OWO49" s="216"/>
      <c r="OWP49" s="216"/>
      <c r="OWQ49" s="216"/>
      <c r="OWR49" s="216"/>
      <c r="OWS49" s="216"/>
      <c r="OWT49" s="216"/>
      <c r="OWU49" s="216"/>
      <c r="OWV49" s="216"/>
      <c r="OWW49" s="216"/>
      <c r="OWX49" s="216"/>
      <c r="OWY49" s="216"/>
      <c r="OWZ49" s="216"/>
      <c r="OXA49" s="216"/>
      <c r="OXB49" s="216"/>
      <c r="OXC49" s="216"/>
      <c r="OXD49" s="216"/>
      <c r="OXE49" s="216"/>
      <c r="OXF49" s="216"/>
      <c r="OXG49" s="216"/>
      <c r="OXH49" s="216"/>
      <c r="OXI49" s="216"/>
      <c r="OXJ49" s="216"/>
      <c r="OXK49" s="216"/>
      <c r="OXL49" s="216"/>
      <c r="OXM49" s="216"/>
      <c r="OXN49" s="216"/>
      <c r="OXO49" s="216"/>
      <c r="OXP49" s="216"/>
      <c r="OXQ49" s="216"/>
      <c r="OXR49" s="216"/>
      <c r="OXS49" s="216"/>
      <c r="OXT49" s="216"/>
      <c r="OXU49" s="216"/>
      <c r="OXV49" s="216"/>
      <c r="OXW49" s="216"/>
      <c r="OXX49" s="216"/>
      <c r="OXY49" s="216"/>
      <c r="OXZ49" s="216"/>
      <c r="OYA49" s="216"/>
      <c r="OYB49" s="216"/>
      <c r="OYC49" s="216"/>
      <c r="OYD49" s="216"/>
      <c r="OYE49" s="216"/>
      <c r="OYF49" s="216"/>
      <c r="OYG49" s="216"/>
      <c r="OYH49" s="216"/>
      <c r="OYI49" s="216"/>
      <c r="OYJ49" s="216"/>
      <c r="OYK49" s="216"/>
      <c r="OYL49" s="216"/>
      <c r="OYM49" s="216"/>
      <c r="OYN49" s="216"/>
      <c r="OYO49" s="216"/>
      <c r="OYP49" s="216"/>
      <c r="OYQ49" s="216"/>
      <c r="OYR49" s="216"/>
      <c r="OYS49" s="216"/>
      <c r="OYT49" s="216"/>
      <c r="OYU49" s="216"/>
      <c r="OYV49" s="216"/>
      <c r="OYW49" s="216"/>
      <c r="OYX49" s="216"/>
      <c r="OYY49" s="216"/>
      <c r="OYZ49" s="216"/>
      <c r="OZA49" s="216"/>
      <c r="OZB49" s="216"/>
      <c r="OZC49" s="216"/>
      <c r="OZD49" s="216"/>
      <c r="OZE49" s="216"/>
      <c r="OZF49" s="216"/>
      <c r="OZG49" s="216"/>
      <c r="OZH49" s="216"/>
      <c r="OZI49" s="216"/>
      <c r="OZJ49" s="216"/>
      <c r="OZK49" s="216"/>
      <c r="OZL49" s="216"/>
      <c r="OZM49" s="216"/>
      <c r="OZN49" s="216"/>
      <c r="OZO49" s="216"/>
      <c r="OZP49" s="216"/>
      <c r="OZQ49" s="216"/>
      <c r="OZR49" s="216"/>
      <c r="OZS49" s="216"/>
      <c r="OZT49" s="216"/>
      <c r="OZU49" s="216"/>
      <c r="OZV49" s="216"/>
      <c r="OZW49" s="216"/>
      <c r="OZX49" s="216"/>
      <c r="OZY49" s="216"/>
      <c r="OZZ49" s="216"/>
      <c r="PAA49" s="216"/>
      <c r="PAB49" s="216"/>
      <c r="PAC49" s="216"/>
      <c r="PAD49" s="216"/>
      <c r="PAE49" s="216"/>
      <c r="PAF49" s="216"/>
      <c r="PAG49" s="216"/>
      <c r="PAH49" s="216"/>
      <c r="PAI49" s="216"/>
      <c r="PAJ49" s="216"/>
      <c r="PAK49" s="216"/>
      <c r="PAL49" s="216"/>
      <c r="PAM49" s="216"/>
      <c r="PAN49" s="216"/>
      <c r="PAO49" s="216"/>
      <c r="PAP49" s="216"/>
      <c r="PAQ49" s="216"/>
      <c r="PAR49" s="216"/>
      <c r="PAS49" s="216"/>
      <c r="PAT49" s="216"/>
      <c r="PAU49" s="216"/>
      <c r="PAV49" s="216"/>
      <c r="PAW49" s="216"/>
      <c r="PAX49" s="216"/>
      <c r="PAY49" s="216"/>
      <c r="PAZ49" s="216"/>
      <c r="PBA49" s="216"/>
      <c r="PBB49" s="216"/>
      <c r="PBC49" s="216"/>
      <c r="PBD49" s="216"/>
      <c r="PBE49" s="216"/>
      <c r="PBF49" s="216"/>
      <c r="PBG49" s="216"/>
      <c r="PBH49" s="216"/>
      <c r="PBI49" s="216"/>
      <c r="PBJ49" s="216"/>
      <c r="PBK49" s="216"/>
      <c r="PBL49" s="216"/>
      <c r="PBM49" s="216"/>
      <c r="PBN49" s="216"/>
      <c r="PBO49" s="216"/>
      <c r="PBP49" s="216"/>
      <c r="PBQ49" s="216"/>
      <c r="PBR49" s="216"/>
      <c r="PBS49" s="216"/>
      <c r="PBT49" s="216"/>
      <c r="PBU49" s="216"/>
      <c r="PBV49" s="216"/>
      <c r="PBW49" s="216"/>
      <c r="PBX49" s="216"/>
      <c r="PBY49" s="216"/>
      <c r="PBZ49" s="216"/>
      <c r="PCA49" s="216"/>
      <c r="PCB49" s="216"/>
      <c r="PCC49" s="216"/>
      <c r="PCD49" s="216"/>
      <c r="PCE49" s="216"/>
      <c r="PCF49" s="216"/>
      <c r="PCG49" s="216"/>
      <c r="PCH49" s="216"/>
      <c r="PCI49" s="216"/>
      <c r="PCJ49" s="216"/>
      <c r="PCK49" s="216"/>
      <c r="PCL49" s="216"/>
      <c r="PCM49" s="216"/>
      <c r="PCN49" s="216"/>
      <c r="PCO49" s="216"/>
      <c r="PCP49" s="216"/>
      <c r="PCQ49" s="216"/>
      <c r="PCR49" s="216"/>
      <c r="PCS49" s="216"/>
      <c r="PCT49" s="216"/>
      <c r="PCU49" s="216"/>
      <c r="PCV49" s="216"/>
      <c r="PCW49" s="216"/>
      <c r="PCX49" s="216"/>
      <c r="PCY49" s="216"/>
      <c r="PCZ49" s="216"/>
      <c r="PDA49" s="216"/>
      <c r="PDB49" s="216"/>
      <c r="PDC49" s="216"/>
      <c r="PDD49" s="216"/>
      <c r="PDE49" s="216"/>
      <c r="PDF49" s="216"/>
      <c r="PDG49" s="216"/>
      <c r="PDH49" s="216"/>
      <c r="PDI49" s="216"/>
      <c r="PDJ49" s="216"/>
      <c r="PDK49" s="216"/>
      <c r="PDL49" s="216"/>
      <c r="PDM49" s="216"/>
      <c r="PDN49" s="216"/>
      <c r="PDO49" s="216"/>
      <c r="PDP49" s="216"/>
      <c r="PDQ49" s="216"/>
      <c r="PDR49" s="216"/>
      <c r="PDS49" s="216"/>
      <c r="PDT49" s="216"/>
      <c r="PDU49" s="216"/>
      <c r="PDV49" s="216"/>
      <c r="PDW49" s="216"/>
      <c r="PDX49" s="216"/>
      <c r="PDY49" s="216"/>
      <c r="PDZ49" s="216"/>
      <c r="PEA49" s="216"/>
      <c r="PEB49" s="216"/>
      <c r="PEC49" s="216"/>
      <c r="PED49" s="216"/>
      <c r="PEE49" s="216"/>
      <c r="PEF49" s="216"/>
      <c r="PEG49" s="216"/>
      <c r="PEH49" s="216"/>
      <c r="PEI49" s="216"/>
      <c r="PEJ49" s="216"/>
      <c r="PEK49" s="216"/>
      <c r="PEL49" s="216"/>
      <c r="PEM49" s="216"/>
      <c r="PEN49" s="216"/>
      <c r="PEO49" s="216"/>
      <c r="PEP49" s="216"/>
      <c r="PEQ49" s="216"/>
      <c r="PER49" s="216"/>
      <c r="PES49" s="216"/>
      <c r="PET49" s="216"/>
      <c r="PEU49" s="216"/>
      <c r="PEV49" s="216"/>
      <c r="PEW49" s="216"/>
      <c r="PEX49" s="216"/>
      <c r="PEY49" s="216"/>
      <c r="PEZ49" s="216"/>
      <c r="PFA49" s="216"/>
      <c r="PFB49" s="216"/>
      <c r="PFC49" s="216"/>
      <c r="PFD49" s="216"/>
      <c r="PFE49" s="216"/>
      <c r="PFF49" s="216"/>
      <c r="PFG49" s="216"/>
      <c r="PFH49" s="216"/>
      <c r="PFI49" s="216"/>
      <c r="PFJ49" s="216"/>
      <c r="PFK49" s="216"/>
      <c r="PFL49" s="216"/>
      <c r="PFM49" s="216"/>
      <c r="PFN49" s="216"/>
      <c r="PFO49" s="216"/>
      <c r="PFP49" s="216"/>
      <c r="PFQ49" s="216"/>
      <c r="PFR49" s="216"/>
      <c r="PFS49" s="216"/>
      <c r="PFT49" s="216"/>
      <c r="PFU49" s="216"/>
      <c r="PFV49" s="216"/>
      <c r="PFW49" s="216"/>
      <c r="PFX49" s="216"/>
      <c r="PFY49" s="216"/>
      <c r="PFZ49" s="216"/>
      <c r="PGA49" s="216"/>
      <c r="PGB49" s="216"/>
      <c r="PGC49" s="216"/>
      <c r="PGD49" s="216"/>
      <c r="PGE49" s="216"/>
      <c r="PGF49" s="216"/>
      <c r="PGG49" s="216"/>
      <c r="PGH49" s="216"/>
      <c r="PGI49" s="216"/>
      <c r="PGJ49" s="216"/>
      <c r="PGK49" s="216"/>
      <c r="PGL49" s="216"/>
      <c r="PGM49" s="216"/>
      <c r="PGN49" s="216"/>
      <c r="PGO49" s="216"/>
      <c r="PGP49" s="216"/>
      <c r="PGQ49" s="216"/>
      <c r="PGR49" s="216"/>
      <c r="PGS49" s="216"/>
      <c r="PGT49" s="216"/>
      <c r="PGU49" s="216"/>
      <c r="PGV49" s="216"/>
      <c r="PGW49" s="216"/>
      <c r="PGX49" s="216"/>
      <c r="PGY49" s="216"/>
      <c r="PGZ49" s="216"/>
      <c r="PHA49" s="216"/>
      <c r="PHB49" s="216"/>
      <c r="PHC49" s="216"/>
      <c r="PHD49" s="216"/>
      <c r="PHE49" s="216"/>
      <c r="PHF49" s="216"/>
      <c r="PHG49" s="216"/>
      <c r="PHH49" s="216"/>
      <c r="PHI49" s="216"/>
      <c r="PHJ49" s="216"/>
      <c r="PHK49" s="216"/>
      <c r="PHL49" s="216"/>
      <c r="PHM49" s="216"/>
      <c r="PHN49" s="216"/>
      <c r="PHO49" s="216"/>
      <c r="PHP49" s="216"/>
      <c r="PHQ49" s="216"/>
      <c r="PHR49" s="216"/>
      <c r="PHS49" s="216"/>
      <c r="PHT49" s="216"/>
      <c r="PHU49" s="216"/>
      <c r="PHV49" s="216"/>
      <c r="PHW49" s="216"/>
      <c r="PHX49" s="216"/>
      <c r="PHY49" s="216"/>
      <c r="PHZ49" s="216"/>
      <c r="PIA49" s="216"/>
      <c r="PIB49" s="216"/>
      <c r="PIC49" s="216"/>
      <c r="PID49" s="216"/>
      <c r="PIE49" s="216"/>
      <c r="PIF49" s="216"/>
      <c r="PIG49" s="216"/>
      <c r="PIH49" s="216"/>
      <c r="PII49" s="216"/>
      <c r="PIJ49" s="216"/>
      <c r="PIK49" s="216"/>
      <c r="PIL49" s="216"/>
      <c r="PIM49" s="216"/>
      <c r="PIN49" s="216"/>
      <c r="PIO49" s="216"/>
      <c r="PIP49" s="216"/>
      <c r="PIQ49" s="216"/>
      <c r="PIR49" s="216"/>
      <c r="PIS49" s="216"/>
      <c r="PIT49" s="216"/>
      <c r="PIU49" s="216"/>
      <c r="PIV49" s="216"/>
      <c r="PIW49" s="216"/>
      <c r="PIX49" s="216"/>
      <c r="PIY49" s="216"/>
      <c r="PIZ49" s="216"/>
      <c r="PJA49" s="216"/>
      <c r="PJB49" s="216"/>
      <c r="PJC49" s="216"/>
      <c r="PJD49" s="216"/>
      <c r="PJE49" s="216"/>
      <c r="PJF49" s="216"/>
      <c r="PJG49" s="216"/>
      <c r="PJH49" s="216"/>
      <c r="PJI49" s="216"/>
      <c r="PJJ49" s="216"/>
      <c r="PJK49" s="216"/>
      <c r="PJL49" s="216"/>
      <c r="PJM49" s="216"/>
      <c r="PJN49" s="216"/>
      <c r="PJO49" s="216"/>
      <c r="PJP49" s="216"/>
      <c r="PJQ49" s="216"/>
      <c r="PJR49" s="216"/>
      <c r="PJS49" s="216"/>
      <c r="PJT49" s="216"/>
      <c r="PJU49" s="216"/>
      <c r="PJV49" s="216"/>
      <c r="PJW49" s="216"/>
      <c r="PJX49" s="216"/>
      <c r="PJY49" s="216"/>
      <c r="PJZ49" s="216"/>
      <c r="PKA49" s="216"/>
      <c r="PKB49" s="216"/>
      <c r="PKC49" s="216"/>
      <c r="PKD49" s="216"/>
      <c r="PKE49" s="216"/>
      <c r="PKF49" s="216"/>
      <c r="PKG49" s="216"/>
      <c r="PKH49" s="216"/>
      <c r="PKI49" s="216"/>
      <c r="PKJ49" s="216"/>
      <c r="PKK49" s="216"/>
      <c r="PKL49" s="216"/>
      <c r="PKM49" s="216"/>
      <c r="PKN49" s="216"/>
      <c r="PKO49" s="216"/>
      <c r="PKP49" s="216"/>
      <c r="PKQ49" s="216"/>
      <c r="PKR49" s="216"/>
      <c r="PKS49" s="216"/>
      <c r="PKT49" s="216"/>
      <c r="PKU49" s="216"/>
      <c r="PKV49" s="216"/>
      <c r="PKW49" s="216"/>
      <c r="PKX49" s="216"/>
      <c r="PKY49" s="216"/>
      <c r="PKZ49" s="216"/>
      <c r="PLA49" s="216"/>
      <c r="PLB49" s="216"/>
      <c r="PLC49" s="216"/>
      <c r="PLD49" s="216"/>
      <c r="PLE49" s="216"/>
      <c r="PLF49" s="216"/>
      <c r="PLG49" s="216"/>
      <c r="PLH49" s="216"/>
      <c r="PLI49" s="216"/>
      <c r="PLJ49" s="216"/>
      <c r="PLK49" s="216"/>
      <c r="PLL49" s="216"/>
      <c r="PLM49" s="216"/>
      <c r="PLN49" s="216"/>
      <c r="PLO49" s="216"/>
      <c r="PLP49" s="216"/>
      <c r="PLQ49" s="216"/>
      <c r="PLR49" s="216"/>
      <c r="PLS49" s="216"/>
      <c r="PLT49" s="216"/>
      <c r="PLU49" s="216"/>
      <c r="PLV49" s="216"/>
      <c r="PLW49" s="216"/>
      <c r="PLX49" s="216"/>
      <c r="PLY49" s="216"/>
      <c r="PLZ49" s="216"/>
      <c r="PMA49" s="216"/>
      <c r="PMB49" s="216"/>
      <c r="PMC49" s="216"/>
      <c r="PMD49" s="216"/>
      <c r="PME49" s="216"/>
      <c r="PMF49" s="216"/>
      <c r="PMG49" s="216"/>
      <c r="PMH49" s="216"/>
      <c r="PMI49" s="216"/>
      <c r="PMJ49" s="216"/>
      <c r="PMK49" s="216"/>
      <c r="PML49" s="216"/>
      <c r="PMM49" s="216"/>
      <c r="PMN49" s="216"/>
      <c r="PMO49" s="216"/>
      <c r="PMP49" s="216"/>
      <c r="PMQ49" s="216"/>
      <c r="PMR49" s="216"/>
      <c r="PMS49" s="216"/>
      <c r="PMT49" s="216"/>
      <c r="PMU49" s="216"/>
      <c r="PMV49" s="216"/>
      <c r="PMW49" s="216"/>
      <c r="PMX49" s="216"/>
      <c r="PMY49" s="216"/>
      <c r="PMZ49" s="216"/>
      <c r="PNA49" s="216"/>
      <c r="PNB49" s="216"/>
      <c r="PNC49" s="216"/>
      <c r="PND49" s="216"/>
      <c r="PNE49" s="216"/>
      <c r="PNF49" s="216"/>
      <c r="PNG49" s="216"/>
      <c r="PNH49" s="216"/>
      <c r="PNI49" s="216"/>
      <c r="PNJ49" s="216"/>
      <c r="PNK49" s="216"/>
      <c r="PNL49" s="216"/>
      <c r="PNM49" s="216"/>
      <c r="PNN49" s="216"/>
      <c r="PNO49" s="216"/>
      <c r="PNP49" s="216"/>
      <c r="PNQ49" s="216"/>
      <c r="PNR49" s="216"/>
      <c r="PNS49" s="216"/>
      <c r="PNT49" s="216"/>
      <c r="PNU49" s="216"/>
      <c r="PNV49" s="216"/>
      <c r="PNW49" s="216"/>
      <c r="PNX49" s="216"/>
      <c r="PNY49" s="216"/>
      <c r="PNZ49" s="216"/>
      <c r="POA49" s="216"/>
      <c r="POB49" s="216"/>
      <c r="POC49" s="216"/>
      <c r="POD49" s="216"/>
      <c r="POE49" s="216"/>
      <c r="POF49" s="216"/>
      <c r="POG49" s="216"/>
      <c r="POH49" s="216"/>
      <c r="POI49" s="216"/>
      <c r="POJ49" s="216"/>
      <c r="POK49" s="216"/>
      <c r="POL49" s="216"/>
      <c r="POM49" s="216"/>
      <c r="PON49" s="216"/>
      <c r="POO49" s="216"/>
      <c r="POP49" s="216"/>
      <c r="POQ49" s="216"/>
      <c r="POR49" s="216"/>
      <c r="POS49" s="216"/>
      <c r="POT49" s="216"/>
      <c r="POU49" s="216"/>
      <c r="POV49" s="216"/>
      <c r="POW49" s="216"/>
      <c r="POX49" s="216"/>
      <c r="POY49" s="216"/>
      <c r="POZ49" s="216"/>
      <c r="PPA49" s="216"/>
      <c r="PPB49" s="216"/>
      <c r="PPC49" s="216"/>
      <c r="PPD49" s="216"/>
      <c r="PPE49" s="216"/>
      <c r="PPF49" s="216"/>
      <c r="PPG49" s="216"/>
      <c r="PPH49" s="216"/>
      <c r="PPI49" s="216"/>
      <c r="PPJ49" s="216"/>
      <c r="PPK49" s="216"/>
      <c r="PPL49" s="216"/>
      <c r="PPM49" s="216"/>
      <c r="PPN49" s="216"/>
      <c r="PPO49" s="216"/>
      <c r="PPP49" s="216"/>
      <c r="PPQ49" s="216"/>
      <c r="PPR49" s="216"/>
      <c r="PPS49" s="216"/>
      <c r="PPT49" s="216"/>
      <c r="PPU49" s="216"/>
      <c r="PPV49" s="216"/>
      <c r="PPW49" s="216"/>
      <c r="PPX49" s="216"/>
      <c r="PPY49" s="216"/>
      <c r="PPZ49" s="216"/>
      <c r="PQA49" s="216"/>
      <c r="PQB49" s="216"/>
      <c r="PQC49" s="216"/>
      <c r="PQD49" s="216"/>
      <c r="PQE49" s="216"/>
      <c r="PQF49" s="216"/>
      <c r="PQG49" s="216"/>
      <c r="PQH49" s="216"/>
      <c r="PQI49" s="216"/>
      <c r="PQJ49" s="216"/>
      <c r="PQK49" s="216"/>
      <c r="PQL49" s="216"/>
      <c r="PQM49" s="216"/>
      <c r="PQN49" s="216"/>
      <c r="PQO49" s="216"/>
      <c r="PQP49" s="216"/>
      <c r="PQQ49" s="216"/>
      <c r="PQR49" s="216"/>
      <c r="PQS49" s="216"/>
      <c r="PQT49" s="216"/>
      <c r="PQU49" s="216"/>
      <c r="PQV49" s="216"/>
      <c r="PQW49" s="216"/>
      <c r="PQX49" s="216"/>
      <c r="PQY49" s="216"/>
      <c r="PQZ49" s="216"/>
      <c r="PRA49" s="216"/>
      <c r="PRB49" s="216"/>
      <c r="PRC49" s="216"/>
      <c r="PRD49" s="216"/>
      <c r="PRE49" s="216"/>
      <c r="PRF49" s="216"/>
      <c r="PRG49" s="216"/>
      <c r="PRH49" s="216"/>
      <c r="PRI49" s="216"/>
      <c r="PRJ49" s="216"/>
      <c r="PRK49" s="216"/>
      <c r="PRL49" s="216"/>
      <c r="PRM49" s="216"/>
      <c r="PRN49" s="216"/>
      <c r="PRO49" s="216"/>
      <c r="PRP49" s="216"/>
      <c r="PRQ49" s="216"/>
      <c r="PRR49" s="216"/>
      <c r="PRS49" s="216"/>
      <c r="PRT49" s="216"/>
      <c r="PRU49" s="216"/>
      <c r="PRV49" s="216"/>
      <c r="PRW49" s="216"/>
      <c r="PRX49" s="216"/>
      <c r="PRY49" s="216"/>
      <c r="PRZ49" s="216"/>
      <c r="PSA49" s="216"/>
      <c r="PSB49" s="216"/>
      <c r="PSC49" s="216"/>
      <c r="PSD49" s="216"/>
      <c r="PSE49" s="216"/>
      <c r="PSF49" s="216"/>
      <c r="PSG49" s="216"/>
      <c r="PSH49" s="216"/>
      <c r="PSI49" s="216"/>
      <c r="PSJ49" s="216"/>
      <c r="PSK49" s="216"/>
      <c r="PSL49" s="216"/>
      <c r="PSM49" s="216"/>
      <c r="PSN49" s="216"/>
      <c r="PSO49" s="216"/>
      <c r="PSP49" s="216"/>
      <c r="PSQ49" s="216"/>
      <c r="PSR49" s="216"/>
      <c r="PSS49" s="216"/>
      <c r="PST49" s="216"/>
      <c r="PSU49" s="216"/>
      <c r="PSV49" s="216"/>
      <c r="PSW49" s="216"/>
      <c r="PSX49" s="216"/>
      <c r="PSY49" s="216"/>
      <c r="PSZ49" s="216"/>
      <c r="PTA49" s="216"/>
      <c r="PTB49" s="216"/>
      <c r="PTC49" s="216"/>
      <c r="PTD49" s="216"/>
      <c r="PTE49" s="216"/>
      <c r="PTF49" s="216"/>
      <c r="PTG49" s="216"/>
      <c r="PTH49" s="216"/>
      <c r="PTI49" s="216"/>
      <c r="PTJ49" s="216"/>
      <c r="PTK49" s="216"/>
      <c r="PTL49" s="216"/>
      <c r="PTM49" s="216"/>
      <c r="PTN49" s="216"/>
      <c r="PTO49" s="216"/>
      <c r="PTP49" s="216"/>
      <c r="PTQ49" s="216"/>
      <c r="PTR49" s="216"/>
      <c r="PTS49" s="216"/>
      <c r="PTT49" s="216"/>
      <c r="PTU49" s="216"/>
      <c r="PTV49" s="216"/>
      <c r="PTW49" s="216"/>
      <c r="PTX49" s="216"/>
      <c r="PTY49" s="216"/>
      <c r="PTZ49" s="216"/>
      <c r="PUA49" s="216"/>
      <c r="PUB49" s="216"/>
      <c r="PUC49" s="216"/>
      <c r="PUD49" s="216"/>
      <c r="PUE49" s="216"/>
      <c r="PUF49" s="216"/>
      <c r="PUG49" s="216"/>
      <c r="PUH49" s="216"/>
      <c r="PUI49" s="216"/>
      <c r="PUJ49" s="216"/>
      <c r="PUK49" s="216"/>
      <c r="PUL49" s="216"/>
      <c r="PUM49" s="216"/>
      <c r="PUN49" s="216"/>
      <c r="PUO49" s="216"/>
      <c r="PUP49" s="216"/>
      <c r="PUQ49" s="216"/>
      <c r="PUR49" s="216"/>
      <c r="PUS49" s="216"/>
      <c r="PUT49" s="216"/>
      <c r="PUU49" s="216"/>
      <c r="PUV49" s="216"/>
      <c r="PUW49" s="216"/>
      <c r="PUX49" s="216"/>
      <c r="PUY49" s="216"/>
      <c r="PUZ49" s="216"/>
      <c r="PVA49" s="216"/>
      <c r="PVB49" s="216"/>
      <c r="PVC49" s="216"/>
      <c r="PVD49" s="216"/>
      <c r="PVE49" s="216"/>
      <c r="PVF49" s="216"/>
      <c r="PVG49" s="216"/>
      <c r="PVH49" s="216"/>
      <c r="PVI49" s="216"/>
      <c r="PVJ49" s="216"/>
      <c r="PVK49" s="216"/>
      <c r="PVL49" s="216"/>
      <c r="PVM49" s="216"/>
      <c r="PVN49" s="216"/>
      <c r="PVO49" s="216"/>
      <c r="PVP49" s="216"/>
      <c r="PVQ49" s="216"/>
      <c r="PVR49" s="216"/>
      <c r="PVS49" s="216"/>
      <c r="PVT49" s="216"/>
      <c r="PVU49" s="216"/>
      <c r="PVV49" s="216"/>
      <c r="PVW49" s="216"/>
      <c r="PVX49" s="216"/>
      <c r="PVY49" s="216"/>
      <c r="PVZ49" s="216"/>
      <c r="PWA49" s="216"/>
      <c r="PWB49" s="216"/>
      <c r="PWC49" s="216"/>
      <c r="PWD49" s="216"/>
      <c r="PWE49" s="216"/>
      <c r="PWF49" s="216"/>
      <c r="PWG49" s="216"/>
      <c r="PWH49" s="216"/>
      <c r="PWI49" s="216"/>
      <c r="PWJ49" s="216"/>
      <c r="PWK49" s="216"/>
      <c r="PWL49" s="216"/>
      <c r="PWM49" s="216"/>
      <c r="PWN49" s="216"/>
      <c r="PWO49" s="216"/>
      <c r="PWP49" s="216"/>
      <c r="PWQ49" s="216"/>
      <c r="PWR49" s="216"/>
      <c r="PWS49" s="216"/>
      <c r="PWT49" s="216"/>
      <c r="PWU49" s="216"/>
      <c r="PWV49" s="216"/>
      <c r="PWW49" s="216"/>
      <c r="PWX49" s="216"/>
      <c r="PWY49" s="216"/>
      <c r="PWZ49" s="216"/>
      <c r="PXA49" s="216"/>
      <c r="PXB49" s="216"/>
      <c r="PXC49" s="216"/>
      <c r="PXD49" s="216"/>
      <c r="PXE49" s="216"/>
      <c r="PXF49" s="216"/>
      <c r="PXG49" s="216"/>
      <c r="PXH49" s="216"/>
      <c r="PXI49" s="216"/>
      <c r="PXJ49" s="216"/>
      <c r="PXK49" s="216"/>
      <c r="PXL49" s="216"/>
      <c r="PXM49" s="216"/>
      <c r="PXN49" s="216"/>
      <c r="PXO49" s="216"/>
      <c r="PXP49" s="216"/>
      <c r="PXQ49" s="216"/>
      <c r="PXR49" s="216"/>
      <c r="PXS49" s="216"/>
      <c r="PXT49" s="216"/>
      <c r="PXU49" s="216"/>
      <c r="PXV49" s="216"/>
      <c r="PXW49" s="216"/>
      <c r="PXX49" s="216"/>
      <c r="PXY49" s="216"/>
      <c r="PXZ49" s="216"/>
      <c r="PYA49" s="216"/>
      <c r="PYB49" s="216"/>
      <c r="PYC49" s="216"/>
      <c r="PYD49" s="216"/>
      <c r="PYE49" s="216"/>
      <c r="PYF49" s="216"/>
      <c r="PYG49" s="216"/>
      <c r="PYH49" s="216"/>
      <c r="PYI49" s="216"/>
      <c r="PYJ49" s="216"/>
      <c r="PYK49" s="216"/>
      <c r="PYL49" s="216"/>
      <c r="PYM49" s="216"/>
      <c r="PYN49" s="216"/>
      <c r="PYO49" s="216"/>
      <c r="PYP49" s="216"/>
      <c r="PYQ49" s="216"/>
      <c r="PYR49" s="216"/>
      <c r="PYS49" s="216"/>
      <c r="PYT49" s="216"/>
      <c r="PYU49" s="216"/>
      <c r="PYV49" s="216"/>
      <c r="PYW49" s="216"/>
      <c r="PYX49" s="216"/>
      <c r="PYY49" s="216"/>
      <c r="PYZ49" s="216"/>
      <c r="PZA49" s="216"/>
      <c r="PZB49" s="216"/>
      <c r="PZC49" s="216"/>
      <c r="PZD49" s="216"/>
      <c r="PZE49" s="216"/>
      <c r="PZF49" s="216"/>
      <c r="PZG49" s="216"/>
      <c r="PZH49" s="216"/>
      <c r="PZI49" s="216"/>
      <c r="PZJ49" s="216"/>
      <c r="PZK49" s="216"/>
      <c r="PZL49" s="216"/>
      <c r="PZM49" s="216"/>
      <c r="PZN49" s="216"/>
      <c r="PZO49" s="216"/>
      <c r="PZP49" s="216"/>
      <c r="PZQ49" s="216"/>
      <c r="PZR49" s="216"/>
      <c r="PZS49" s="216"/>
      <c r="PZT49" s="216"/>
      <c r="PZU49" s="216"/>
      <c r="PZV49" s="216"/>
      <c r="PZW49" s="216"/>
      <c r="PZX49" s="216"/>
      <c r="PZY49" s="216"/>
      <c r="PZZ49" s="216"/>
      <c r="QAA49" s="216"/>
      <c r="QAB49" s="216"/>
      <c r="QAC49" s="216"/>
      <c r="QAD49" s="216"/>
      <c r="QAE49" s="216"/>
      <c r="QAF49" s="216"/>
      <c r="QAG49" s="216"/>
      <c r="QAH49" s="216"/>
      <c r="QAI49" s="216"/>
      <c r="QAJ49" s="216"/>
      <c r="QAK49" s="216"/>
      <c r="QAL49" s="216"/>
      <c r="QAM49" s="216"/>
      <c r="QAN49" s="216"/>
      <c r="QAO49" s="216"/>
      <c r="QAP49" s="216"/>
      <c r="QAQ49" s="216"/>
      <c r="QAR49" s="216"/>
      <c r="QAS49" s="216"/>
      <c r="QAT49" s="216"/>
      <c r="QAU49" s="216"/>
      <c r="QAV49" s="216"/>
      <c r="QAW49" s="216"/>
      <c r="QAX49" s="216"/>
      <c r="QAY49" s="216"/>
      <c r="QAZ49" s="216"/>
      <c r="QBA49" s="216"/>
      <c r="QBB49" s="216"/>
      <c r="QBC49" s="216"/>
      <c r="QBD49" s="216"/>
      <c r="QBE49" s="216"/>
      <c r="QBF49" s="216"/>
      <c r="QBG49" s="216"/>
      <c r="QBH49" s="216"/>
      <c r="QBI49" s="216"/>
      <c r="QBJ49" s="216"/>
      <c r="QBK49" s="216"/>
      <c r="QBL49" s="216"/>
      <c r="QBM49" s="216"/>
      <c r="QBN49" s="216"/>
      <c r="QBO49" s="216"/>
      <c r="QBP49" s="216"/>
      <c r="QBQ49" s="216"/>
      <c r="QBR49" s="216"/>
      <c r="QBS49" s="216"/>
      <c r="QBT49" s="216"/>
      <c r="QBU49" s="216"/>
      <c r="QBV49" s="216"/>
      <c r="QBW49" s="216"/>
      <c r="QBX49" s="216"/>
      <c r="QBY49" s="216"/>
      <c r="QBZ49" s="216"/>
      <c r="QCA49" s="216"/>
      <c r="QCB49" s="216"/>
      <c r="QCC49" s="216"/>
      <c r="QCD49" s="216"/>
      <c r="QCE49" s="216"/>
      <c r="QCF49" s="216"/>
      <c r="QCG49" s="216"/>
      <c r="QCH49" s="216"/>
      <c r="QCI49" s="216"/>
      <c r="QCJ49" s="216"/>
      <c r="QCK49" s="216"/>
      <c r="QCL49" s="216"/>
      <c r="QCM49" s="216"/>
      <c r="QCN49" s="216"/>
      <c r="QCO49" s="216"/>
      <c r="QCP49" s="216"/>
      <c r="QCQ49" s="216"/>
      <c r="QCR49" s="216"/>
      <c r="QCS49" s="216"/>
      <c r="QCT49" s="216"/>
      <c r="QCU49" s="216"/>
      <c r="QCV49" s="216"/>
      <c r="QCW49" s="216"/>
      <c r="QCX49" s="216"/>
      <c r="QCY49" s="216"/>
      <c r="QCZ49" s="216"/>
      <c r="QDA49" s="216"/>
      <c r="QDB49" s="216"/>
      <c r="QDC49" s="216"/>
      <c r="QDD49" s="216"/>
      <c r="QDE49" s="216"/>
      <c r="QDF49" s="216"/>
      <c r="QDG49" s="216"/>
      <c r="QDH49" s="216"/>
      <c r="QDI49" s="216"/>
      <c r="QDJ49" s="216"/>
      <c r="QDK49" s="216"/>
      <c r="QDL49" s="216"/>
      <c r="QDM49" s="216"/>
      <c r="QDN49" s="216"/>
      <c r="QDO49" s="216"/>
      <c r="QDP49" s="216"/>
      <c r="QDQ49" s="216"/>
      <c r="QDR49" s="216"/>
      <c r="QDS49" s="216"/>
      <c r="QDT49" s="216"/>
      <c r="QDU49" s="216"/>
      <c r="QDV49" s="216"/>
      <c r="QDW49" s="216"/>
      <c r="QDX49" s="216"/>
      <c r="QDY49" s="216"/>
      <c r="QDZ49" s="216"/>
      <c r="QEA49" s="216"/>
      <c r="QEB49" s="216"/>
      <c r="QEC49" s="216"/>
      <c r="QED49" s="216"/>
      <c r="QEE49" s="216"/>
      <c r="QEF49" s="216"/>
      <c r="QEG49" s="216"/>
      <c r="QEH49" s="216"/>
      <c r="QEI49" s="216"/>
      <c r="QEJ49" s="216"/>
      <c r="QEK49" s="216"/>
      <c r="QEL49" s="216"/>
      <c r="QEM49" s="216"/>
      <c r="QEN49" s="216"/>
      <c r="QEO49" s="216"/>
      <c r="QEP49" s="216"/>
      <c r="QEQ49" s="216"/>
      <c r="QER49" s="216"/>
      <c r="QES49" s="216"/>
      <c r="QET49" s="216"/>
      <c r="QEU49" s="216"/>
      <c r="QEV49" s="216"/>
      <c r="QEW49" s="216"/>
      <c r="QEX49" s="216"/>
      <c r="QEY49" s="216"/>
      <c r="QEZ49" s="216"/>
      <c r="QFA49" s="216"/>
      <c r="QFB49" s="216"/>
      <c r="QFC49" s="216"/>
      <c r="QFD49" s="216"/>
      <c r="QFE49" s="216"/>
      <c r="QFF49" s="216"/>
      <c r="QFG49" s="216"/>
      <c r="QFH49" s="216"/>
      <c r="QFI49" s="216"/>
      <c r="QFJ49" s="216"/>
      <c r="QFK49" s="216"/>
      <c r="QFL49" s="216"/>
      <c r="QFM49" s="216"/>
      <c r="QFN49" s="216"/>
      <c r="QFO49" s="216"/>
      <c r="QFP49" s="216"/>
      <c r="QFQ49" s="216"/>
      <c r="QFR49" s="216"/>
      <c r="QFS49" s="216"/>
      <c r="QFT49" s="216"/>
      <c r="QFU49" s="216"/>
      <c r="QFV49" s="216"/>
      <c r="QFW49" s="216"/>
      <c r="QFX49" s="216"/>
      <c r="QFY49" s="216"/>
      <c r="QFZ49" s="216"/>
      <c r="QGA49" s="216"/>
      <c r="QGB49" s="216"/>
      <c r="QGC49" s="216"/>
      <c r="QGD49" s="216"/>
      <c r="QGE49" s="216"/>
      <c r="QGF49" s="216"/>
      <c r="QGG49" s="216"/>
      <c r="QGH49" s="216"/>
      <c r="QGI49" s="216"/>
      <c r="QGJ49" s="216"/>
      <c r="QGK49" s="216"/>
      <c r="QGL49" s="216"/>
      <c r="QGM49" s="216"/>
      <c r="QGN49" s="216"/>
      <c r="QGO49" s="216"/>
      <c r="QGP49" s="216"/>
      <c r="QGQ49" s="216"/>
      <c r="QGR49" s="216"/>
      <c r="QGS49" s="216"/>
      <c r="QGT49" s="216"/>
      <c r="QGU49" s="216"/>
      <c r="QGV49" s="216"/>
      <c r="QGW49" s="216"/>
      <c r="QGX49" s="216"/>
      <c r="QGY49" s="216"/>
      <c r="QGZ49" s="216"/>
      <c r="QHA49" s="216"/>
      <c r="QHB49" s="216"/>
      <c r="QHC49" s="216"/>
      <c r="QHD49" s="216"/>
      <c r="QHE49" s="216"/>
      <c r="QHF49" s="216"/>
      <c r="QHG49" s="216"/>
      <c r="QHH49" s="216"/>
      <c r="QHI49" s="216"/>
      <c r="QHJ49" s="216"/>
      <c r="QHK49" s="216"/>
      <c r="QHL49" s="216"/>
      <c r="QHM49" s="216"/>
      <c r="QHN49" s="216"/>
      <c r="QHO49" s="216"/>
      <c r="QHP49" s="216"/>
      <c r="QHQ49" s="216"/>
      <c r="QHR49" s="216"/>
      <c r="QHS49" s="216"/>
      <c r="QHT49" s="216"/>
      <c r="QHU49" s="216"/>
      <c r="QHV49" s="216"/>
      <c r="QHW49" s="216"/>
      <c r="QHX49" s="216"/>
      <c r="QHY49" s="216"/>
      <c r="QHZ49" s="216"/>
      <c r="QIA49" s="216"/>
      <c r="QIB49" s="216"/>
      <c r="QIC49" s="216"/>
      <c r="QID49" s="216"/>
      <c r="QIE49" s="216"/>
      <c r="QIF49" s="216"/>
      <c r="QIG49" s="216"/>
      <c r="QIH49" s="216"/>
      <c r="QII49" s="216"/>
      <c r="QIJ49" s="216"/>
      <c r="QIK49" s="216"/>
      <c r="QIL49" s="216"/>
      <c r="QIM49" s="216"/>
      <c r="QIN49" s="216"/>
      <c r="QIO49" s="216"/>
      <c r="QIP49" s="216"/>
      <c r="QIQ49" s="216"/>
      <c r="QIR49" s="216"/>
      <c r="QIS49" s="216"/>
      <c r="QIT49" s="216"/>
      <c r="QIU49" s="216"/>
      <c r="QIV49" s="216"/>
      <c r="QIW49" s="216"/>
      <c r="QIX49" s="216"/>
      <c r="QIY49" s="216"/>
      <c r="QIZ49" s="216"/>
      <c r="QJA49" s="216"/>
      <c r="QJB49" s="216"/>
      <c r="QJC49" s="216"/>
      <c r="QJD49" s="216"/>
      <c r="QJE49" s="216"/>
      <c r="QJF49" s="216"/>
      <c r="QJG49" s="216"/>
      <c r="QJH49" s="216"/>
      <c r="QJI49" s="216"/>
      <c r="QJJ49" s="216"/>
      <c r="QJK49" s="216"/>
      <c r="QJL49" s="216"/>
      <c r="QJM49" s="216"/>
      <c r="QJN49" s="216"/>
      <c r="QJO49" s="216"/>
      <c r="QJP49" s="216"/>
      <c r="QJQ49" s="216"/>
      <c r="QJR49" s="216"/>
      <c r="QJS49" s="216"/>
      <c r="QJT49" s="216"/>
      <c r="QJU49" s="216"/>
      <c r="QJV49" s="216"/>
      <c r="QJW49" s="216"/>
      <c r="QJX49" s="216"/>
      <c r="QJY49" s="216"/>
      <c r="QJZ49" s="216"/>
      <c r="QKA49" s="216"/>
      <c r="QKB49" s="216"/>
      <c r="QKC49" s="216"/>
      <c r="QKD49" s="216"/>
      <c r="QKE49" s="216"/>
      <c r="QKF49" s="216"/>
      <c r="QKG49" s="216"/>
      <c r="QKH49" s="216"/>
      <c r="QKI49" s="216"/>
      <c r="QKJ49" s="216"/>
      <c r="QKK49" s="216"/>
      <c r="QKL49" s="216"/>
      <c r="QKM49" s="216"/>
      <c r="QKN49" s="216"/>
      <c r="QKO49" s="216"/>
      <c r="QKP49" s="216"/>
      <c r="QKQ49" s="216"/>
      <c r="QKR49" s="216"/>
      <c r="QKS49" s="216"/>
      <c r="QKT49" s="216"/>
      <c r="QKU49" s="216"/>
      <c r="QKV49" s="216"/>
      <c r="QKW49" s="216"/>
      <c r="QKX49" s="216"/>
      <c r="QKY49" s="216"/>
      <c r="QKZ49" s="216"/>
      <c r="QLA49" s="216"/>
      <c r="QLB49" s="216"/>
      <c r="QLC49" s="216"/>
      <c r="QLD49" s="216"/>
      <c r="QLE49" s="216"/>
      <c r="QLF49" s="216"/>
      <c r="QLG49" s="216"/>
      <c r="QLH49" s="216"/>
      <c r="QLI49" s="216"/>
      <c r="QLJ49" s="216"/>
      <c r="QLK49" s="216"/>
      <c r="QLL49" s="216"/>
      <c r="QLM49" s="216"/>
      <c r="QLN49" s="216"/>
      <c r="QLO49" s="216"/>
      <c r="QLP49" s="216"/>
      <c r="QLQ49" s="216"/>
      <c r="QLR49" s="216"/>
      <c r="QLS49" s="216"/>
      <c r="QLT49" s="216"/>
      <c r="QLU49" s="216"/>
      <c r="QLV49" s="216"/>
      <c r="QLW49" s="216"/>
      <c r="QLX49" s="216"/>
      <c r="QLY49" s="216"/>
      <c r="QLZ49" s="216"/>
      <c r="QMA49" s="216"/>
      <c r="QMB49" s="216"/>
      <c r="QMC49" s="216"/>
      <c r="QMD49" s="216"/>
      <c r="QME49" s="216"/>
      <c r="QMF49" s="216"/>
      <c r="QMG49" s="216"/>
      <c r="QMH49" s="216"/>
      <c r="QMI49" s="216"/>
      <c r="QMJ49" s="216"/>
      <c r="QMK49" s="216"/>
      <c r="QML49" s="216"/>
      <c r="QMM49" s="216"/>
      <c r="QMN49" s="216"/>
      <c r="QMO49" s="216"/>
      <c r="QMP49" s="216"/>
      <c r="QMQ49" s="216"/>
      <c r="QMR49" s="216"/>
      <c r="QMS49" s="216"/>
      <c r="QMT49" s="216"/>
      <c r="QMU49" s="216"/>
      <c r="QMV49" s="216"/>
      <c r="QMW49" s="216"/>
      <c r="QMX49" s="216"/>
      <c r="QMY49" s="216"/>
      <c r="QMZ49" s="216"/>
      <c r="QNA49" s="216"/>
      <c r="QNB49" s="216"/>
      <c r="QNC49" s="216"/>
      <c r="QND49" s="216"/>
      <c r="QNE49" s="216"/>
      <c r="QNF49" s="216"/>
      <c r="QNG49" s="216"/>
      <c r="QNH49" s="216"/>
      <c r="QNI49" s="216"/>
      <c r="QNJ49" s="216"/>
      <c r="QNK49" s="216"/>
      <c r="QNL49" s="216"/>
      <c r="QNM49" s="216"/>
      <c r="QNN49" s="216"/>
      <c r="QNO49" s="216"/>
      <c r="QNP49" s="216"/>
      <c r="QNQ49" s="216"/>
      <c r="QNR49" s="216"/>
      <c r="QNS49" s="216"/>
      <c r="QNT49" s="216"/>
      <c r="QNU49" s="216"/>
      <c r="QNV49" s="216"/>
      <c r="QNW49" s="216"/>
      <c r="QNX49" s="216"/>
      <c r="QNY49" s="216"/>
      <c r="QNZ49" s="216"/>
      <c r="QOA49" s="216"/>
      <c r="QOB49" s="216"/>
      <c r="QOC49" s="216"/>
      <c r="QOD49" s="216"/>
      <c r="QOE49" s="216"/>
      <c r="QOF49" s="216"/>
      <c r="QOG49" s="216"/>
      <c r="QOH49" s="216"/>
      <c r="QOI49" s="216"/>
      <c r="QOJ49" s="216"/>
      <c r="QOK49" s="216"/>
      <c r="QOL49" s="216"/>
      <c r="QOM49" s="216"/>
      <c r="QON49" s="216"/>
      <c r="QOO49" s="216"/>
      <c r="QOP49" s="216"/>
      <c r="QOQ49" s="216"/>
      <c r="QOR49" s="216"/>
      <c r="QOS49" s="216"/>
      <c r="QOT49" s="216"/>
      <c r="QOU49" s="216"/>
      <c r="QOV49" s="216"/>
      <c r="QOW49" s="216"/>
      <c r="QOX49" s="216"/>
      <c r="QOY49" s="216"/>
      <c r="QOZ49" s="216"/>
      <c r="QPA49" s="216"/>
      <c r="QPB49" s="216"/>
      <c r="QPC49" s="216"/>
      <c r="QPD49" s="216"/>
      <c r="QPE49" s="216"/>
      <c r="QPF49" s="216"/>
      <c r="QPG49" s="216"/>
      <c r="QPH49" s="216"/>
      <c r="QPI49" s="216"/>
      <c r="QPJ49" s="216"/>
      <c r="QPK49" s="216"/>
      <c r="QPL49" s="216"/>
      <c r="QPM49" s="216"/>
      <c r="QPN49" s="216"/>
      <c r="QPO49" s="216"/>
      <c r="QPP49" s="216"/>
      <c r="QPQ49" s="216"/>
      <c r="QPR49" s="216"/>
      <c r="QPS49" s="216"/>
      <c r="QPT49" s="216"/>
      <c r="QPU49" s="216"/>
      <c r="QPV49" s="216"/>
      <c r="QPW49" s="216"/>
      <c r="QPX49" s="216"/>
      <c r="QPY49" s="216"/>
      <c r="QPZ49" s="216"/>
      <c r="QQA49" s="216"/>
      <c r="QQB49" s="216"/>
      <c r="QQC49" s="216"/>
      <c r="QQD49" s="216"/>
      <c r="QQE49" s="216"/>
      <c r="QQF49" s="216"/>
      <c r="QQG49" s="216"/>
      <c r="QQH49" s="216"/>
      <c r="QQI49" s="216"/>
      <c r="QQJ49" s="216"/>
      <c r="QQK49" s="216"/>
      <c r="QQL49" s="216"/>
      <c r="QQM49" s="216"/>
      <c r="QQN49" s="216"/>
      <c r="QQO49" s="216"/>
      <c r="QQP49" s="216"/>
      <c r="QQQ49" s="216"/>
      <c r="QQR49" s="216"/>
      <c r="QQS49" s="216"/>
      <c r="QQT49" s="216"/>
      <c r="QQU49" s="216"/>
      <c r="QQV49" s="216"/>
      <c r="QQW49" s="216"/>
      <c r="QQX49" s="216"/>
      <c r="QQY49" s="216"/>
      <c r="QQZ49" s="216"/>
      <c r="QRA49" s="216"/>
      <c r="QRB49" s="216"/>
      <c r="QRC49" s="216"/>
      <c r="QRD49" s="216"/>
      <c r="QRE49" s="216"/>
      <c r="QRF49" s="216"/>
      <c r="QRG49" s="216"/>
      <c r="QRH49" s="216"/>
      <c r="QRI49" s="216"/>
      <c r="QRJ49" s="216"/>
      <c r="QRK49" s="216"/>
      <c r="QRL49" s="216"/>
      <c r="QRM49" s="216"/>
      <c r="QRN49" s="216"/>
      <c r="QRO49" s="216"/>
      <c r="QRP49" s="216"/>
      <c r="QRQ49" s="216"/>
      <c r="QRR49" s="216"/>
      <c r="QRS49" s="216"/>
      <c r="QRT49" s="216"/>
      <c r="QRU49" s="216"/>
      <c r="QRV49" s="216"/>
      <c r="QRW49" s="216"/>
      <c r="QRX49" s="216"/>
      <c r="QRY49" s="216"/>
      <c r="QRZ49" s="216"/>
      <c r="QSA49" s="216"/>
      <c r="QSB49" s="216"/>
      <c r="QSC49" s="216"/>
      <c r="QSD49" s="216"/>
      <c r="QSE49" s="216"/>
      <c r="QSF49" s="216"/>
      <c r="QSG49" s="216"/>
      <c r="QSH49" s="216"/>
      <c r="QSI49" s="216"/>
      <c r="QSJ49" s="216"/>
      <c r="QSK49" s="216"/>
      <c r="QSL49" s="216"/>
      <c r="QSM49" s="216"/>
      <c r="QSN49" s="216"/>
      <c r="QSO49" s="216"/>
      <c r="QSP49" s="216"/>
      <c r="QSQ49" s="216"/>
      <c r="QSR49" s="216"/>
      <c r="QSS49" s="216"/>
      <c r="QST49" s="216"/>
      <c r="QSU49" s="216"/>
      <c r="QSV49" s="216"/>
      <c r="QSW49" s="216"/>
      <c r="QSX49" s="216"/>
      <c r="QSY49" s="216"/>
      <c r="QSZ49" s="216"/>
      <c r="QTA49" s="216"/>
      <c r="QTB49" s="216"/>
      <c r="QTC49" s="216"/>
      <c r="QTD49" s="216"/>
      <c r="QTE49" s="216"/>
      <c r="QTF49" s="216"/>
      <c r="QTG49" s="216"/>
      <c r="QTH49" s="216"/>
      <c r="QTI49" s="216"/>
      <c r="QTJ49" s="216"/>
      <c r="QTK49" s="216"/>
      <c r="QTL49" s="216"/>
      <c r="QTM49" s="216"/>
      <c r="QTN49" s="216"/>
      <c r="QTO49" s="216"/>
      <c r="QTP49" s="216"/>
      <c r="QTQ49" s="216"/>
      <c r="QTR49" s="216"/>
      <c r="QTS49" s="216"/>
      <c r="QTT49" s="216"/>
      <c r="QTU49" s="216"/>
      <c r="QTV49" s="216"/>
      <c r="QTW49" s="216"/>
      <c r="QTX49" s="216"/>
      <c r="QTY49" s="216"/>
      <c r="QTZ49" s="216"/>
      <c r="QUA49" s="216"/>
      <c r="QUB49" s="216"/>
      <c r="QUC49" s="216"/>
      <c r="QUD49" s="216"/>
      <c r="QUE49" s="216"/>
      <c r="QUF49" s="216"/>
      <c r="QUG49" s="216"/>
      <c r="QUH49" s="216"/>
      <c r="QUI49" s="216"/>
      <c r="QUJ49" s="216"/>
      <c r="QUK49" s="216"/>
      <c r="QUL49" s="216"/>
      <c r="QUM49" s="216"/>
      <c r="QUN49" s="216"/>
      <c r="QUO49" s="216"/>
      <c r="QUP49" s="216"/>
      <c r="QUQ49" s="216"/>
      <c r="QUR49" s="216"/>
      <c r="QUS49" s="216"/>
      <c r="QUT49" s="216"/>
      <c r="QUU49" s="216"/>
      <c r="QUV49" s="216"/>
      <c r="QUW49" s="216"/>
      <c r="QUX49" s="216"/>
      <c r="QUY49" s="216"/>
      <c r="QUZ49" s="216"/>
      <c r="QVA49" s="216"/>
      <c r="QVB49" s="216"/>
      <c r="QVC49" s="216"/>
      <c r="QVD49" s="216"/>
      <c r="QVE49" s="216"/>
      <c r="QVF49" s="216"/>
      <c r="QVG49" s="216"/>
      <c r="QVH49" s="216"/>
      <c r="QVI49" s="216"/>
      <c r="QVJ49" s="216"/>
      <c r="QVK49" s="216"/>
      <c r="QVL49" s="216"/>
      <c r="QVM49" s="216"/>
      <c r="QVN49" s="216"/>
      <c r="QVO49" s="216"/>
      <c r="QVP49" s="216"/>
      <c r="QVQ49" s="216"/>
      <c r="QVR49" s="216"/>
      <c r="QVS49" s="216"/>
      <c r="QVT49" s="216"/>
      <c r="QVU49" s="216"/>
      <c r="QVV49" s="216"/>
      <c r="QVW49" s="216"/>
      <c r="QVX49" s="216"/>
      <c r="QVY49" s="216"/>
      <c r="QVZ49" s="216"/>
      <c r="QWA49" s="216"/>
      <c r="QWB49" s="216"/>
      <c r="QWC49" s="216"/>
      <c r="QWD49" s="216"/>
      <c r="QWE49" s="216"/>
      <c r="QWF49" s="216"/>
      <c r="QWG49" s="216"/>
      <c r="QWH49" s="216"/>
      <c r="QWI49" s="216"/>
      <c r="QWJ49" s="216"/>
      <c r="QWK49" s="216"/>
      <c r="QWL49" s="216"/>
      <c r="QWM49" s="216"/>
      <c r="QWN49" s="216"/>
      <c r="QWO49" s="216"/>
      <c r="QWP49" s="216"/>
      <c r="QWQ49" s="216"/>
      <c r="QWR49" s="216"/>
      <c r="QWS49" s="216"/>
      <c r="QWT49" s="216"/>
      <c r="QWU49" s="216"/>
      <c r="QWV49" s="216"/>
      <c r="QWW49" s="216"/>
      <c r="QWX49" s="216"/>
      <c r="QWY49" s="216"/>
      <c r="QWZ49" s="216"/>
      <c r="QXA49" s="216"/>
      <c r="QXB49" s="216"/>
      <c r="QXC49" s="216"/>
      <c r="QXD49" s="216"/>
      <c r="QXE49" s="216"/>
      <c r="QXF49" s="216"/>
      <c r="QXG49" s="216"/>
      <c r="QXH49" s="216"/>
      <c r="QXI49" s="216"/>
      <c r="QXJ49" s="216"/>
      <c r="QXK49" s="216"/>
      <c r="QXL49" s="216"/>
      <c r="QXM49" s="216"/>
      <c r="QXN49" s="216"/>
      <c r="QXO49" s="216"/>
      <c r="QXP49" s="216"/>
      <c r="QXQ49" s="216"/>
      <c r="QXR49" s="216"/>
      <c r="QXS49" s="216"/>
      <c r="QXT49" s="216"/>
      <c r="QXU49" s="216"/>
      <c r="QXV49" s="216"/>
      <c r="QXW49" s="216"/>
      <c r="QXX49" s="216"/>
      <c r="QXY49" s="216"/>
      <c r="QXZ49" s="216"/>
      <c r="QYA49" s="216"/>
      <c r="QYB49" s="216"/>
      <c r="QYC49" s="216"/>
      <c r="QYD49" s="216"/>
      <c r="QYE49" s="216"/>
      <c r="QYF49" s="216"/>
      <c r="QYG49" s="216"/>
      <c r="QYH49" s="216"/>
      <c r="QYI49" s="216"/>
      <c r="QYJ49" s="216"/>
      <c r="QYK49" s="216"/>
      <c r="QYL49" s="216"/>
      <c r="QYM49" s="216"/>
      <c r="QYN49" s="216"/>
      <c r="QYO49" s="216"/>
      <c r="QYP49" s="216"/>
      <c r="QYQ49" s="216"/>
      <c r="QYR49" s="216"/>
      <c r="QYS49" s="216"/>
      <c r="QYT49" s="216"/>
      <c r="QYU49" s="216"/>
      <c r="QYV49" s="216"/>
      <c r="QYW49" s="216"/>
      <c r="QYX49" s="216"/>
      <c r="QYY49" s="216"/>
      <c r="QYZ49" s="216"/>
      <c r="QZA49" s="216"/>
      <c r="QZB49" s="216"/>
      <c r="QZC49" s="216"/>
      <c r="QZD49" s="216"/>
      <c r="QZE49" s="216"/>
      <c r="QZF49" s="216"/>
      <c r="QZG49" s="216"/>
      <c r="QZH49" s="216"/>
      <c r="QZI49" s="216"/>
      <c r="QZJ49" s="216"/>
      <c r="QZK49" s="216"/>
      <c r="QZL49" s="216"/>
      <c r="QZM49" s="216"/>
      <c r="QZN49" s="216"/>
      <c r="QZO49" s="216"/>
      <c r="QZP49" s="216"/>
      <c r="QZQ49" s="216"/>
      <c r="QZR49" s="216"/>
      <c r="QZS49" s="216"/>
      <c r="QZT49" s="216"/>
      <c r="QZU49" s="216"/>
      <c r="QZV49" s="216"/>
      <c r="QZW49" s="216"/>
      <c r="QZX49" s="216"/>
      <c r="QZY49" s="216"/>
      <c r="QZZ49" s="216"/>
      <c r="RAA49" s="216"/>
      <c r="RAB49" s="216"/>
      <c r="RAC49" s="216"/>
      <c r="RAD49" s="216"/>
      <c r="RAE49" s="216"/>
      <c r="RAF49" s="216"/>
      <c r="RAG49" s="216"/>
      <c r="RAH49" s="216"/>
      <c r="RAI49" s="216"/>
      <c r="RAJ49" s="216"/>
      <c r="RAK49" s="216"/>
      <c r="RAL49" s="216"/>
      <c r="RAM49" s="216"/>
      <c r="RAN49" s="216"/>
      <c r="RAO49" s="216"/>
      <c r="RAP49" s="216"/>
      <c r="RAQ49" s="216"/>
      <c r="RAR49" s="216"/>
      <c r="RAS49" s="216"/>
      <c r="RAT49" s="216"/>
      <c r="RAU49" s="216"/>
      <c r="RAV49" s="216"/>
      <c r="RAW49" s="216"/>
      <c r="RAX49" s="216"/>
      <c r="RAY49" s="216"/>
      <c r="RAZ49" s="216"/>
      <c r="RBA49" s="216"/>
      <c r="RBB49" s="216"/>
      <c r="RBC49" s="216"/>
      <c r="RBD49" s="216"/>
      <c r="RBE49" s="216"/>
      <c r="RBF49" s="216"/>
      <c r="RBG49" s="216"/>
      <c r="RBH49" s="216"/>
      <c r="RBI49" s="216"/>
      <c r="RBJ49" s="216"/>
      <c r="RBK49" s="216"/>
      <c r="RBL49" s="216"/>
      <c r="RBM49" s="216"/>
      <c r="RBN49" s="216"/>
      <c r="RBO49" s="216"/>
      <c r="RBP49" s="216"/>
      <c r="RBQ49" s="216"/>
      <c r="RBR49" s="216"/>
      <c r="RBS49" s="216"/>
      <c r="RBT49" s="216"/>
      <c r="RBU49" s="216"/>
      <c r="RBV49" s="216"/>
      <c r="RBW49" s="216"/>
      <c r="RBX49" s="216"/>
      <c r="RBY49" s="216"/>
      <c r="RBZ49" s="216"/>
      <c r="RCA49" s="216"/>
      <c r="RCB49" s="216"/>
      <c r="RCC49" s="216"/>
      <c r="RCD49" s="216"/>
      <c r="RCE49" s="216"/>
      <c r="RCF49" s="216"/>
      <c r="RCG49" s="216"/>
      <c r="RCH49" s="216"/>
      <c r="RCI49" s="216"/>
      <c r="RCJ49" s="216"/>
      <c r="RCK49" s="216"/>
      <c r="RCL49" s="216"/>
      <c r="RCM49" s="216"/>
      <c r="RCN49" s="216"/>
      <c r="RCO49" s="216"/>
      <c r="RCP49" s="216"/>
      <c r="RCQ49" s="216"/>
      <c r="RCR49" s="216"/>
      <c r="RCS49" s="216"/>
      <c r="RCT49" s="216"/>
      <c r="RCU49" s="216"/>
      <c r="RCV49" s="216"/>
      <c r="RCW49" s="216"/>
      <c r="RCX49" s="216"/>
      <c r="RCY49" s="216"/>
      <c r="RCZ49" s="216"/>
      <c r="RDA49" s="216"/>
      <c r="RDB49" s="216"/>
      <c r="RDC49" s="216"/>
      <c r="RDD49" s="216"/>
      <c r="RDE49" s="216"/>
      <c r="RDF49" s="216"/>
      <c r="RDG49" s="216"/>
      <c r="RDH49" s="216"/>
      <c r="RDI49" s="216"/>
      <c r="RDJ49" s="216"/>
      <c r="RDK49" s="216"/>
      <c r="RDL49" s="216"/>
      <c r="RDM49" s="216"/>
      <c r="RDN49" s="216"/>
      <c r="RDO49" s="216"/>
      <c r="RDP49" s="216"/>
      <c r="RDQ49" s="216"/>
      <c r="RDR49" s="216"/>
      <c r="RDS49" s="216"/>
      <c r="RDT49" s="216"/>
      <c r="RDU49" s="216"/>
      <c r="RDV49" s="216"/>
      <c r="RDW49" s="216"/>
      <c r="RDX49" s="216"/>
      <c r="RDY49" s="216"/>
      <c r="RDZ49" s="216"/>
      <c r="REA49" s="216"/>
      <c r="REB49" s="216"/>
      <c r="REC49" s="216"/>
      <c r="RED49" s="216"/>
      <c r="REE49" s="216"/>
      <c r="REF49" s="216"/>
      <c r="REG49" s="216"/>
      <c r="REH49" s="216"/>
      <c r="REI49" s="216"/>
      <c r="REJ49" s="216"/>
      <c r="REK49" s="216"/>
      <c r="REL49" s="216"/>
      <c r="REM49" s="216"/>
      <c r="REN49" s="216"/>
      <c r="REO49" s="216"/>
      <c r="REP49" s="216"/>
      <c r="REQ49" s="216"/>
      <c r="RER49" s="216"/>
      <c r="RES49" s="216"/>
      <c r="RET49" s="216"/>
      <c r="REU49" s="216"/>
      <c r="REV49" s="216"/>
      <c r="REW49" s="216"/>
      <c r="REX49" s="216"/>
      <c r="REY49" s="216"/>
      <c r="REZ49" s="216"/>
      <c r="RFA49" s="216"/>
      <c r="RFB49" s="216"/>
      <c r="RFC49" s="216"/>
      <c r="RFD49" s="216"/>
      <c r="RFE49" s="216"/>
      <c r="RFF49" s="216"/>
      <c r="RFG49" s="216"/>
      <c r="RFH49" s="216"/>
      <c r="RFI49" s="216"/>
      <c r="RFJ49" s="216"/>
      <c r="RFK49" s="216"/>
      <c r="RFL49" s="216"/>
      <c r="RFM49" s="216"/>
      <c r="RFN49" s="216"/>
      <c r="RFO49" s="216"/>
      <c r="RFP49" s="216"/>
      <c r="RFQ49" s="216"/>
      <c r="RFR49" s="216"/>
      <c r="RFS49" s="216"/>
      <c r="RFT49" s="216"/>
      <c r="RFU49" s="216"/>
      <c r="RFV49" s="216"/>
      <c r="RFW49" s="216"/>
      <c r="RFX49" s="216"/>
      <c r="RFY49" s="216"/>
      <c r="RFZ49" s="216"/>
      <c r="RGA49" s="216"/>
      <c r="RGB49" s="216"/>
      <c r="RGC49" s="216"/>
      <c r="RGD49" s="216"/>
      <c r="RGE49" s="216"/>
      <c r="RGF49" s="216"/>
      <c r="RGG49" s="216"/>
      <c r="RGH49" s="216"/>
      <c r="RGI49" s="216"/>
      <c r="RGJ49" s="216"/>
      <c r="RGK49" s="216"/>
      <c r="RGL49" s="216"/>
      <c r="RGM49" s="216"/>
      <c r="RGN49" s="216"/>
      <c r="RGO49" s="216"/>
      <c r="RGP49" s="216"/>
      <c r="RGQ49" s="216"/>
      <c r="RGR49" s="216"/>
      <c r="RGS49" s="216"/>
      <c r="RGT49" s="216"/>
      <c r="RGU49" s="216"/>
      <c r="RGV49" s="216"/>
      <c r="RGW49" s="216"/>
      <c r="RGX49" s="216"/>
      <c r="RGY49" s="216"/>
      <c r="RGZ49" s="216"/>
      <c r="RHA49" s="216"/>
      <c r="RHB49" s="216"/>
      <c r="RHC49" s="216"/>
      <c r="RHD49" s="216"/>
      <c r="RHE49" s="216"/>
      <c r="RHF49" s="216"/>
      <c r="RHG49" s="216"/>
      <c r="RHH49" s="216"/>
      <c r="RHI49" s="216"/>
      <c r="RHJ49" s="216"/>
      <c r="RHK49" s="216"/>
      <c r="RHL49" s="216"/>
      <c r="RHM49" s="216"/>
      <c r="RHN49" s="216"/>
      <c r="RHO49" s="216"/>
      <c r="RHP49" s="216"/>
      <c r="RHQ49" s="216"/>
      <c r="RHR49" s="216"/>
      <c r="RHS49" s="216"/>
      <c r="RHT49" s="216"/>
      <c r="RHU49" s="216"/>
      <c r="RHV49" s="216"/>
      <c r="RHW49" s="216"/>
      <c r="RHX49" s="216"/>
      <c r="RHY49" s="216"/>
      <c r="RHZ49" s="216"/>
      <c r="RIA49" s="216"/>
      <c r="RIB49" s="216"/>
      <c r="RIC49" s="216"/>
      <c r="RID49" s="216"/>
      <c r="RIE49" s="216"/>
      <c r="RIF49" s="216"/>
      <c r="RIG49" s="216"/>
      <c r="RIH49" s="216"/>
      <c r="RII49" s="216"/>
      <c r="RIJ49" s="216"/>
      <c r="RIK49" s="216"/>
      <c r="RIL49" s="216"/>
      <c r="RIM49" s="216"/>
      <c r="RIN49" s="216"/>
      <c r="RIO49" s="216"/>
      <c r="RIP49" s="216"/>
      <c r="RIQ49" s="216"/>
      <c r="RIR49" s="216"/>
      <c r="RIS49" s="216"/>
      <c r="RIT49" s="216"/>
      <c r="RIU49" s="216"/>
      <c r="RIV49" s="216"/>
      <c r="RIW49" s="216"/>
      <c r="RIX49" s="216"/>
      <c r="RIY49" s="216"/>
      <c r="RIZ49" s="216"/>
      <c r="RJA49" s="216"/>
      <c r="RJB49" s="216"/>
      <c r="RJC49" s="216"/>
      <c r="RJD49" s="216"/>
      <c r="RJE49" s="216"/>
      <c r="RJF49" s="216"/>
      <c r="RJG49" s="216"/>
      <c r="RJH49" s="216"/>
      <c r="RJI49" s="216"/>
      <c r="RJJ49" s="216"/>
      <c r="RJK49" s="216"/>
      <c r="RJL49" s="216"/>
      <c r="RJM49" s="216"/>
      <c r="RJN49" s="216"/>
      <c r="RJO49" s="216"/>
      <c r="RJP49" s="216"/>
      <c r="RJQ49" s="216"/>
      <c r="RJR49" s="216"/>
      <c r="RJS49" s="216"/>
      <c r="RJT49" s="216"/>
      <c r="RJU49" s="216"/>
      <c r="RJV49" s="216"/>
      <c r="RJW49" s="216"/>
      <c r="RJX49" s="216"/>
      <c r="RJY49" s="216"/>
      <c r="RJZ49" s="216"/>
      <c r="RKA49" s="216"/>
      <c r="RKB49" s="216"/>
      <c r="RKC49" s="216"/>
      <c r="RKD49" s="216"/>
      <c r="RKE49" s="216"/>
      <c r="RKF49" s="216"/>
      <c r="RKG49" s="216"/>
      <c r="RKH49" s="216"/>
      <c r="RKI49" s="216"/>
      <c r="RKJ49" s="216"/>
      <c r="RKK49" s="216"/>
      <c r="RKL49" s="216"/>
      <c r="RKM49" s="216"/>
      <c r="RKN49" s="216"/>
      <c r="RKO49" s="216"/>
      <c r="RKP49" s="216"/>
      <c r="RKQ49" s="216"/>
      <c r="RKR49" s="216"/>
      <c r="RKS49" s="216"/>
      <c r="RKT49" s="216"/>
      <c r="RKU49" s="216"/>
      <c r="RKV49" s="216"/>
      <c r="RKW49" s="216"/>
      <c r="RKX49" s="216"/>
      <c r="RKY49" s="216"/>
      <c r="RKZ49" s="216"/>
      <c r="RLA49" s="216"/>
      <c r="RLB49" s="216"/>
      <c r="RLC49" s="216"/>
      <c r="RLD49" s="216"/>
      <c r="RLE49" s="216"/>
      <c r="RLF49" s="216"/>
      <c r="RLG49" s="216"/>
      <c r="RLH49" s="216"/>
      <c r="RLI49" s="216"/>
      <c r="RLJ49" s="216"/>
      <c r="RLK49" s="216"/>
      <c r="RLL49" s="216"/>
      <c r="RLM49" s="216"/>
      <c r="RLN49" s="216"/>
      <c r="RLO49" s="216"/>
      <c r="RLP49" s="216"/>
      <c r="RLQ49" s="216"/>
      <c r="RLR49" s="216"/>
      <c r="RLS49" s="216"/>
      <c r="RLT49" s="216"/>
      <c r="RLU49" s="216"/>
      <c r="RLV49" s="216"/>
      <c r="RLW49" s="216"/>
      <c r="RLX49" s="216"/>
      <c r="RLY49" s="216"/>
      <c r="RLZ49" s="216"/>
      <c r="RMA49" s="216"/>
      <c r="RMB49" s="216"/>
      <c r="RMC49" s="216"/>
      <c r="RMD49" s="216"/>
      <c r="RME49" s="216"/>
      <c r="RMF49" s="216"/>
      <c r="RMG49" s="216"/>
      <c r="RMH49" s="216"/>
      <c r="RMI49" s="216"/>
      <c r="RMJ49" s="216"/>
      <c r="RMK49" s="216"/>
      <c r="RML49" s="216"/>
      <c r="RMM49" s="216"/>
      <c r="RMN49" s="216"/>
      <c r="RMO49" s="216"/>
      <c r="RMP49" s="216"/>
      <c r="RMQ49" s="216"/>
      <c r="RMR49" s="216"/>
      <c r="RMS49" s="216"/>
      <c r="RMT49" s="216"/>
      <c r="RMU49" s="216"/>
      <c r="RMV49" s="216"/>
      <c r="RMW49" s="216"/>
      <c r="RMX49" s="216"/>
      <c r="RMY49" s="216"/>
      <c r="RMZ49" s="216"/>
      <c r="RNA49" s="216"/>
      <c r="RNB49" s="216"/>
      <c r="RNC49" s="216"/>
      <c r="RND49" s="216"/>
      <c r="RNE49" s="216"/>
      <c r="RNF49" s="216"/>
      <c r="RNG49" s="216"/>
      <c r="RNH49" s="216"/>
      <c r="RNI49" s="216"/>
      <c r="RNJ49" s="216"/>
      <c r="RNK49" s="216"/>
      <c r="RNL49" s="216"/>
      <c r="RNM49" s="216"/>
      <c r="RNN49" s="216"/>
      <c r="RNO49" s="216"/>
      <c r="RNP49" s="216"/>
      <c r="RNQ49" s="216"/>
      <c r="RNR49" s="216"/>
      <c r="RNS49" s="216"/>
      <c r="RNT49" s="216"/>
      <c r="RNU49" s="216"/>
      <c r="RNV49" s="216"/>
      <c r="RNW49" s="216"/>
      <c r="RNX49" s="216"/>
      <c r="RNY49" s="216"/>
      <c r="RNZ49" s="216"/>
      <c r="ROA49" s="216"/>
      <c r="ROB49" s="216"/>
      <c r="ROC49" s="216"/>
      <c r="ROD49" s="216"/>
      <c r="ROE49" s="216"/>
      <c r="ROF49" s="216"/>
      <c r="ROG49" s="216"/>
      <c r="ROH49" s="216"/>
      <c r="ROI49" s="216"/>
      <c r="ROJ49" s="216"/>
      <c r="ROK49" s="216"/>
      <c r="ROL49" s="216"/>
      <c r="ROM49" s="216"/>
      <c r="RON49" s="216"/>
      <c r="ROO49" s="216"/>
      <c r="ROP49" s="216"/>
      <c r="ROQ49" s="216"/>
      <c r="ROR49" s="216"/>
      <c r="ROS49" s="216"/>
      <c r="ROT49" s="216"/>
      <c r="ROU49" s="216"/>
      <c r="ROV49" s="216"/>
      <c r="ROW49" s="216"/>
      <c r="ROX49" s="216"/>
      <c r="ROY49" s="216"/>
      <c r="ROZ49" s="216"/>
      <c r="RPA49" s="216"/>
      <c r="RPB49" s="216"/>
      <c r="RPC49" s="216"/>
      <c r="RPD49" s="216"/>
      <c r="RPE49" s="216"/>
      <c r="RPF49" s="216"/>
      <c r="RPG49" s="216"/>
      <c r="RPH49" s="216"/>
      <c r="RPI49" s="216"/>
      <c r="RPJ49" s="216"/>
      <c r="RPK49" s="216"/>
      <c r="RPL49" s="216"/>
      <c r="RPM49" s="216"/>
      <c r="RPN49" s="216"/>
      <c r="RPO49" s="216"/>
      <c r="RPP49" s="216"/>
      <c r="RPQ49" s="216"/>
      <c r="RPR49" s="216"/>
      <c r="RPS49" s="216"/>
      <c r="RPT49" s="216"/>
      <c r="RPU49" s="216"/>
      <c r="RPV49" s="216"/>
      <c r="RPW49" s="216"/>
      <c r="RPX49" s="216"/>
      <c r="RPY49" s="216"/>
      <c r="RPZ49" s="216"/>
      <c r="RQA49" s="216"/>
      <c r="RQB49" s="216"/>
      <c r="RQC49" s="216"/>
      <c r="RQD49" s="216"/>
      <c r="RQE49" s="216"/>
      <c r="RQF49" s="216"/>
      <c r="RQG49" s="216"/>
      <c r="RQH49" s="216"/>
      <c r="RQI49" s="216"/>
      <c r="RQJ49" s="216"/>
      <c r="RQK49" s="216"/>
      <c r="RQL49" s="216"/>
      <c r="RQM49" s="216"/>
      <c r="RQN49" s="216"/>
      <c r="RQO49" s="216"/>
      <c r="RQP49" s="216"/>
      <c r="RQQ49" s="216"/>
      <c r="RQR49" s="216"/>
      <c r="RQS49" s="216"/>
      <c r="RQT49" s="216"/>
      <c r="RQU49" s="216"/>
      <c r="RQV49" s="216"/>
      <c r="RQW49" s="216"/>
      <c r="RQX49" s="216"/>
      <c r="RQY49" s="216"/>
      <c r="RQZ49" s="216"/>
      <c r="RRA49" s="216"/>
      <c r="RRB49" s="216"/>
      <c r="RRC49" s="216"/>
      <c r="RRD49" s="216"/>
      <c r="RRE49" s="216"/>
      <c r="RRF49" s="216"/>
      <c r="RRG49" s="216"/>
      <c r="RRH49" s="216"/>
      <c r="RRI49" s="216"/>
      <c r="RRJ49" s="216"/>
      <c r="RRK49" s="216"/>
      <c r="RRL49" s="216"/>
      <c r="RRM49" s="216"/>
      <c r="RRN49" s="216"/>
      <c r="RRO49" s="216"/>
      <c r="RRP49" s="216"/>
      <c r="RRQ49" s="216"/>
      <c r="RRR49" s="216"/>
      <c r="RRS49" s="216"/>
      <c r="RRT49" s="216"/>
      <c r="RRU49" s="216"/>
      <c r="RRV49" s="216"/>
      <c r="RRW49" s="216"/>
      <c r="RRX49" s="216"/>
      <c r="RRY49" s="216"/>
      <c r="RRZ49" s="216"/>
      <c r="RSA49" s="216"/>
      <c r="RSB49" s="216"/>
      <c r="RSC49" s="216"/>
      <c r="RSD49" s="216"/>
      <c r="RSE49" s="216"/>
      <c r="RSF49" s="216"/>
      <c r="RSG49" s="216"/>
      <c r="RSH49" s="216"/>
      <c r="RSI49" s="216"/>
      <c r="RSJ49" s="216"/>
      <c r="RSK49" s="216"/>
      <c r="RSL49" s="216"/>
      <c r="RSM49" s="216"/>
      <c r="RSN49" s="216"/>
      <c r="RSO49" s="216"/>
      <c r="RSP49" s="216"/>
      <c r="RSQ49" s="216"/>
      <c r="RSR49" s="216"/>
      <c r="RSS49" s="216"/>
      <c r="RST49" s="216"/>
      <c r="RSU49" s="216"/>
      <c r="RSV49" s="216"/>
      <c r="RSW49" s="216"/>
      <c r="RSX49" s="216"/>
      <c r="RSY49" s="216"/>
      <c r="RSZ49" s="216"/>
      <c r="RTA49" s="216"/>
      <c r="RTB49" s="216"/>
      <c r="RTC49" s="216"/>
      <c r="RTD49" s="216"/>
      <c r="RTE49" s="216"/>
      <c r="RTF49" s="216"/>
      <c r="RTG49" s="216"/>
      <c r="RTH49" s="216"/>
      <c r="RTI49" s="216"/>
      <c r="RTJ49" s="216"/>
      <c r="RTK49" s="216"/>
      <c r="RTL49" s="216"/>
      <c r="RTM49" s="216"/>
      <c r="RTN49" s="216"/>
      <c r="RTO49" s="216"/>
      <c r="RTP49" s="216"/>
      <c r="RTQ49" s="216"/>
      <c r="RTR49" s="216"/>
      <c r="RTS49" s="216"/>
      <c r="RTT49" s="216"/>
      <c r="RTU49" s="216"/>
      <c r="RTV49" s="216"/>
      <c r="RTW49" s="216"/>
      <c r="RTX49" s="216"/>
      <c r="RTY49" s="216"/>
      <c r="RTZ49" s="216"/>
      <c r="RUA49" s="216"/>
      <c r="RUB49" s="216"/>
      <c r="RUC49" s="216"/>
      <c r="RUD49" s="216"/>
      <c r="RUE49" s="216"/>
      <c r="RUF49" s="216"/>
      <c r="RUG49" s="216"/>
      <c r="RUH49" s="216"/>
      <c r="RUI49" s="216"/>
      <c r="RUJ49" s="216"/>
      <c r="RUK49" s="216"/>
      <c r="RUL49" s="216"/>
      <c r="RUM49" s="216"/>
      <c r="RUN49" s="216"/>
      <c r="RUO49" s="216"/>
      <c r="RUP49" s="216"/>
      <c r="RUQ49" s="216"/>
      <c r="RUR49" s="216"/>
      <c r="RUS49" s="216"/>
      <c r="RUT49" s="216"/>
      <c r="RUU49" s="216"/>
      <c r="RUV49" s="216"/>
      <c r="RUW49" s="216"/>
      <c r="RUX49" s="216"/>
      <c r="RUY49" s="216"/>
      <c r="RUZ49" s="216"/>
      <c r="RVA49" s="216"/>
      <c r="RVB49" s="216"/>
      <c r="RVC49" s="216"/>
      <c r="RVD49" s="216"/>
      <c r="RVE49" s="216"/>
      <c r="RVF49" s="216"/>
      <c r="RVG49" s="216"/>
      <c r="RVH49" s="216"/>
      <c r="RVI49" s="216"/>
      <c r="RVJ49" s="216"/>
      <c r="RVK49" s="216"/>
      <c r="RVL49" s="216"/>
      <c r="RVM49" s="216"/>
      <c r="RVN49" s="216"/>
      <c r="RVO49" s="216"/>
      <c r="RVP49" s="216"/>
      <c r="RVQ49" s="216"/>
      <c r="RVR49" s="216"/>
      <c r="RVS49" s="216"/>
      <c r="RVT49" s="216"/>
      <c r="RVU49" s="216"/>
      <c r="RVV49" s="216"/>
      <c r="RVW49" s="216"/>
      <c r="RVX49" s="216"/>
      <c r="RVY49" s="216"/>
      <c r="RVZ49" s="216"/>
      <c r="RWA49" s="216"/>
      <c r="RWB49" s="216"/>
      <c r="RWC49" s="216"/>
      <c r="RWD49" s="216"/>
      <c r="RWE49" s="216"/>
      <c r="RWF49" s="216"/>
      <c r="RWG49" s="216"/>
      <c r="RWH49" s="216"/>
      <c r="RWI49" s="216"/>
      <c r="RWJ49" s="216"/>
      <c r="RWK49" s="216"/>
      <c r="RWL49" s="216"/>
      <c r="RWM49" s="216"/>
      <c r="RWN49" s="216"/>
      <c r="RWO49" s="216"/>
      <c r="RWP49" s="216"/>
      <c r="RWQ49" s="216"/>
      <c r="RWR49" s="216"/>
      <c r="RWS49" s="216"/>
      <c r="RWT49" s="216"/>
      <c r="RWU49" s="216"/>
      <c r="RWV49" s="216"/>
      <c r="RWW49" s="216"/>
      <c r="RWX49" s="216"/>
      <c r="RWY49" s="216"/>
      <c r="RWZ49" s="216"/>
      <c r="RXA49" s="216"/>
      <c r="RXB49" s="216"/>
      <c r="RXC49" s="216"/>
      <c r="RXD49" s="216"/>
      <c r="RXE49" s="216"/>
      <c r="RXF49" s="216"/>
      <c r="RXG49" s="216"/>
      <c r="RXH49" s="216"/>
      <c r="RXI49" s="216"/>
      <c r="RXJ49" s="216"/>
      <c r="RXK49" s="216"/>
      <c r="RXL49" s="216"/>
      <c r="RXM49" s="216"/>
      <c r="RXN49" s="216"/>
      <c r="RXO49" s="216"/>
      <c r="RXP49" s="216"/>
      <c r="RXQ49" s="216"/>
      <c r="RXR49" s="216"/>
      <c r="RXS49" s="216"/>
      <c r="RXT49" s="216"/>
      <c r="RXU49" s="216"/>
      <c r="RXV49" s="216"/>
      <c r="RXW49" s="216"/>
      <c r="RXX49" s="216"/>
      <c r="RXY49" s="216"/>
      <c r="RXZ49" s="216"/>
      <c r="RYA49" s="216"/>
      <c r="RYB49" s="216"/>
      <c r="RYC49" s="216"/>
      <c r="RYD49" s="216"/>
      <c r="RYE49" s="216"/>
      <c r="RYF49" s="216"/>
      <c r="RYG49" s="216"/>
      <c r="RYH49" s="216"/>
      <c r="RYI49" s="216"/>
      <c r="RYJ49" s="216"/>
      <c r="RYK49" s="216"/>
      <c r="RYL49" s="216"/>
      <c r="RYM49" s="216"/>
      <c r="RYN49" s="216"/>
      <c r="RYO49" s="216"/>
      <c r="RYP49" s="216"/>
      <c r="RYQ49" s="216"/>
      <c r="RYR49" s="216"/>
      <c r="RYS49" s="216"/>
      <c r="RYT49" s="216"/>
      <c r="RYU49" s="216"/>
      <c r="RYV49" s="216"/>
      <c r="RYW49" s="216"/>
      <c r="RYX49" s="216"/>
      <c r="RYY49" s="216"/>
      <c r="RYZ49" s="216"/>
      <c r="RZA49" s="216"/>
      <c r="RZB49" s="216"/>
      <c r="RZC49" s="216"/>
      <c r="RZD49" s="216"/>
      <c r="RZE49" s="216"/>
      <c r="RZF49" s="216"/>
      <c r="RZG49" s="216"/>
      <c r="RZH49" s="216"/>
      <c r="RZI49" s="216"/>
      <c r="RZJ49" s="216"/>
      <c r="RZK49" s="216"/>
      <c r="RZL49" s="216"/>
      <c r="RZM49" s="216"/>
      <c r="RZN49" s="216"/>
      <c r="RZO49" s="216"/>
      <c r="RZP49" s="216"/>
      <c r="RZQ49" s="216"/>
      <c r="RZR49" s="216"/>
      <c r="RZS49" s="216"/>
      <c r="RZT49" s="216"/>
      <c r="RZU49" s="216"/>
      <c r="RZV49" s="216"/>
      <c r="RZW49" s="216"/>
      <c r="RZX49" s="216"/>
      <c r="RZY49" s="216"/>
      <c r="RZZ49" s="216"/>
      <c r="SAA49" s="216"/>
      <c r="SAB49" s="216"/>
      <c r="SAC49" s="216"/>
      <c r="SAD49" s="216"/>
      <c r="SAE49" s="216"/>
      <c r="SAF49" s="216"/>
      <c r="SAG49" s="216"/>
      <c r="SAH49" s="216"/>
      <c r="SAI49" s="216"/>
      <c r="SAJ49" s="216"/>
      <c r="SAK49" s="216"/>
      <c r="SAL49" s="216"/>
      <c r="SAM49" s="216"/>
      <c r="SAN49" s="216"/>
      <c r="SAO49" s="216"/>
      <c r="SAP49" s="216"/>
      <c r="SAQ49" s="216"/>
      <c r="SAR49" s="216"/>
      <c r="SAS49" s="216"/>
      <c r="SAT49" s="216"/>
      <c r="SAU49" s="216"/>
      <c r="SAV49" s="216"/>
      <c r="SAW49" s="216"/>
      <c r="SAX49" s="216"/>
      <c r="SAY49" s="216"/>
      <c r="SAZ49" s="216"/>
      <c r="SBA49" s="216"/>
      <c r="SBB49" s="216"/>
      <c r="SBC49" s="216"/>
      <c r="SBD49" s="216"/>
      <c r="SBE49" s="216"/>
      <c r="SBF49" s="216"/>
      <c r="SBG49" s="216"/>
      <c r="SBH49" s="216"/>
      <c r="SBI49" s="216"/>
      <c r="SBJ49" s="216"/>
      <c r="SBK49" s="216"/>
      <c r="SBL49" s="216"/>
      <c r="SBM49" s="216"/>
      <c r="SBN49" s="216"/>
      <c r="SBO49" s="216"/>
      <c r="SBP49" s="216"/>
      <c r="SBQ49" s="216"/>
      <c r="SBR49" s="216"/>
      <c r="SBS49" s="216"/>
      <c r="SBT49" s="216"/>
      <c r="SBU49" s="216"/>
      <c r="SBV49" s="216"/>
      <c r="SBW49" s="216"/>
      <c r="SBX49" s="216"/>
      <c r="SBY49" s="216"/>
      <c r="SBZ49" s="216"/>
      <c r="SCA49" s="216"/>
      <c r="SCB49" s="216"/>
      <c r="SCC49" s="216"/>
      <c r="SCD49" s="216"/>
      <c r="SCE49" s="216"/>
      <c r="SCF49" s="216"/>
      <c r="SCG49" s="216"/>
      <c r="SCH49" s="216"/>
      <c r="SCI49" s="216"/>
      <c r="SCJ49" s="216"/>
      <c r="SCK49" s="216"/>
      <c r="SCL49" s="216"/>
      <c r="SCM49" s="216"/>
      <c r="SCN49" s="216"/>
      <c r="SCO49" s="216"/>
      <c r="SCP49" s="216"/>
      <c r="SCQ49" s="216"/>
      <c r="SCR49" s="216"/>
      <c r="SCS49" s="216"/>
      <c r="SCT49" s="216"/>
      <c r="SCU49" s="216"/>
      <c r="SCV49" s="216"/>
      <c r="SCW49" s="216"/>
      <c r="SCX49" s="216"/>
      <c r="SCY49" s="216"/>
      <c r="SCZ49" s="216"/>
      <c r="SDA49" s="216"/>
      <c r="SDB49" s="216"/>
      <c r="SDC49" s="216"/>
      <c r="SDD49" s="216"/>
      <c r="SDE49" s="216"/>
      <c r="SDF49" s="216"/>
      <c r="SDG49" s="216"/>
      <c r="SDH49" s="216"/>
      <c r="SDI49" s="216"/>
      <c r="SDJ49" s="216"/>
      <c r="SDK49" s="216"/>
      <c r="SDL49" s="216"/>
      <c r="SDM49" s="216"/>
      <c r="SDN49" s="216"/>
      <c r="SDO49" s="216"/>
      <c r="SDP49" s="216"/>
      <c r="SDQ49" s="216"/>
      <c r="SDR49" s="216"/>
      <c r="SDS49" s="216"/>
      <c r="SDT49" s="216"/>
      <c r="SDU49" s="216"/>
      <c r="SDV49" s="216"/>
      <c r="SDW49" s="216"/>
      <c r="SDX49" s="216"/>
      <c r="SDY49" s="216"/>
      <c r="SDZ49" s="216"/>
      <c r="SEA49" s="216"/>
      <c r="SEB49" s="216"/>
      <c r="SEC49" s="216"/>
      <c r="SED49" s="216"/>
      <c r="SEE49" s="216"/>
      <c r="SEF49" s="216"/>
      <c r="SEG49" s="216"/>
      <c r="SEH49" s="216"/>
      <c r="SEI49" s="216"/>
      <c r="SEJ49" s="216"/>
      <c r="SEK49" s="216"/>
      <c r="SEL49" s="216"/>
      <c r="SEM49" s="216"/>
      <c r="SEN49" s="216"/>
      <c r="SEO49" s="216"/>
      <c r="SEP49" s="216"/>
      <c r="SEQ49" s="216"/>
      <c r="SER49" s="216"/>
      <c r="SES49" s="216"/>
      <c r="SET49" s="216"/>
      <c r="SEU49" s="216"/>
      <c r="SEV49" s="216"/>
      <c r="SEW49" s="216"/>
      <c r="SEX49" s="216"/>
      <c r="SEY49" s="216"/>
      <c r="SEZ49" s="216"/>
      <c r="SFA49" s="216"/>
      <c r="SFB49" s="216"/>
      <c r="SFC49" s="216"/>
      <c r="SFD49" s="216"/>
      <c r="SFE49" s="216"/>
      <c r="SFF49" s="216"/>
      <c r="SFG49" s="216"/>
      <c r="SFH49" s="216"/>
      <c r="SFI49" s="216"/>
      <c r="SFJ49" s="216"/>
      <c r="SFK49" s="216"/>
      <c r="SFL49" s="216"/>
      <c r="SFM49" s="216"/>
      <c r="SFN49" s="216"/>
      <c r="SFO49" s="216"/>
      <c r="SFP49" s="216"/>
      <c r="SFQ49" s="216"/>
      <c r="SFR49" s="216"/>
      <c r="SFS49" s="216"/>
      <c r="SFT49" s="216"/>
      <c r="SFU49" s="216"/>
      <c r="SFV49" s="216"/>
      <c r="SFW49" s="216"/>
      <c r="SFX49" s="216"/>
      <c r="SFY49" s="216"/>
      <c r="SFZ49" s="216"/>
      <c r="SGA49" s="216"/>
      <c r="SGB49" s="216"/>
      <c r="SGC49" s="216"/>
      <c r="SGD49" s="216"/>
      <c r="SGE49" s="216"/>
      <c r="SGF49" s="216"/>
      <c r="SGG49" s="216"/>
      <c r="SGH49" s="216"/>
      <c r="SGI49" s="216"/>
      <c r="SGJ49" s="216"/>
      <c r="SGK49" s="216"/>
      <c r="SGL49" s="216"/>
      <c r="SGM49" s="216"/>
      <c r="SGN49" s="216"/>
      <c r="SGO49" s="216"/>
      <c r="SGP49" s="216"/>
      <c r="SGQ49" s="216"/>
      <c r="SGR49" s="216"/>
      <c r="SGS49" s="216"/>
      <c r="SGT49" s="216"/>
      <c r="SGU49" s="216"/>
      <c r="SGV49" s="216"/>
      <c r="SGW49" s="216"/>
      <c r="SGX49" s="216"/>
      <c r="SGY49" s="216"/>
      <c r="SGZ49" s="216"/>
      <c r="SHA49" s="216"/>
      <c r="SHB49" s="216"/>
      <c r="SHC49" s="216"/>
      <c r="SHD49" s="216"/>
      <c r="SHE49" s="216"/>
      <c r="SHF49" s="216"/>
      <c r="SHG49" s="216"/>
      <c r="SHH49" s="216"/>
      <c r="SHI49" s="216"/>
      <c r="SHJ49" s="216"/>
      <c r="SHK49" s="216"/>
      <c r="SHL49" s="216"/>
      <c r="SHM49" s="216"/>
      <c r="SHN49" s="216"/>
      <c r="SHO49" s="216"/>
      <c r="SHP49" s="216"/>
      <c r="SHQ49" s="216"/>
      <c r="SHR49" s="216"/>
      <c r="SHS49" s="216"/>
      <c r="SHT49" s="216"/>
      <c r="SHU49" s="216"/>
      <c r="SHV49" s="216"/>
      <c r="SHW49" s="216"/>
      <c r="SHX49" s="216"/>
      <c r="SHY49" s="216"/>
      <c r="SHZ49" s="216"/>
      <c r="SIA49" s="216"/>
      <c r="SIB49" s="216"/>
      <c r="SIC49" s="216"/>
      <c r="SID49" s="216"/>
      <c r="SIE49" s="216"/>
      <c r="SIF49" s="216"/>
      <c r="SIG49" s="216"/>
      <c r="SIH49" s="216"/>
      <c r="SII49" s="216"/>
      <c r="SIJ49" s="216"/>
      <c r="SIK49" s="216"/>
      <c r="SIL49" s="216"/>
      <c r="SIM49" s="216"/>
      <c r="SIN49" s="216"/>
      <c r="SIO49" s="216"/>
      <c r="SIP49" s="216"/>
      <c r="SIQ49" s="216"/>
      <c r="SIR49" s="216"/>
      <c r="SIS49" s="216"/>
      <c r="SIT49" s="216"/>
      <c r="SIU49" s="216"/>
      <c r="SIV49" s="216"/>
      <c r="SIW49" s="216"/>
      <c r="SIX49" s="216"/>
      <c r="SIY49" s="216"/>
      <c r="SIZ49" s="216"/>
      <c r="SJA49" s="216"/>
      <c r="SJB49" s="216"/>
      <c r="SJC49" s="216"/>
      <c r="SJD49" s="216"/>
      <c r="SJE49" s="216"/>
      <c r="SJF49" s="216"/>
      <c r="SJG49" s="216"/>
      <c r="SJH49" s="216"/>
      <c r="SJI49" s="216"/>
      <c r="SJJ49" s="216"/>
      <c r="SJK49" s="216"/>
      <c r="SJL49" s="216"/>
      <c r="SJM49" s="216"/>
      <c r="SJN49" s="216"/>
      <c r="SJO49" s="216"/>
      <c r="SJP49" s="216"/>
      <c r="SJQ49" s="216"/>
      <c r="SJR49" s="216"/>
      <c r="SJS49" s="216"/>
      <c r="SJT49" s="216"/>
      <c r="SJU49" s="216"/>
      <c r="SJV49" s="216"/>
      <c r="SJW49" s="216"/>
      <c r="SJX49" s="216"/>
      <c r="SJY49" s="216"/>
      <c r="SJZ49" s="216"/>
      <c r="SKA49" s="216"/>
      <c r="SKB49" s="216"/>
      <c r="SKC49" s="216"/>
      <c r="SKD49" s="216"/>
      <c r="SKE49" s="216"/>
      <c r="SKF49" s="216"/>
      <c r="SKG49" s="216"/>
      <c r="SKH49" s="216"/>
      <c r="SKI49" s="216"/>
      <c r="SKJ49" s="216"/>
      <c r="SKK49" s="216"/>
      <c r="SKL49" s="216"/>
      <c r="SKM49" s="216"/>
      <c r="SKN49" s="216"/>
      <c r="SKO49" s="216"/>
      <c r="SKP49" s="216"/>
      <c r="SKQ49" s="216"/>
      <c r="SKR49" s="216"/>
      <c r="SKS49" s="216"/>
      <c r="SKT49" s="216"/>
      <c r="SKU49" s="216"/>
      <c r="SKV49" s="216"/>
      <c r="SKW49" s="216"/>
      <c r="SKX49" s="216"/>
      <c r="SKY49" s="216"/>
      <c r="SKZ49" s="216"/>
      <c r="SLA49" s="216"/>
      <c r="SLB49" s="216"/>
      <c r="SLC49" s="216"/>
      <c r="SLD49" s="216"/>
      <c r="SLE49" s="216"/>
      <c r="SLF49" s="216"/>
      <c r="SLG49" s="216"/>
      <c r="SLH49" s="216"/>
      <c r="SLI49" s="216"/>
      <c r="SLJ49" s="216"/>
      <c r="SLK49" s="216"/>
      <c r="SLL49" s="216"/>
      <c r="SLM49" s="216"/>
      <c r="SLN49" s="216"/>
      <c r="SLO49" s="216"/>
      <c r="SLP49" s="216"/>
      <c r="SLQ49" s="216"/>
      <c r="SLR49" s="216"/>
      <c r="SLS49" s="216"/>
      <c r="SLT49" s="216"/>
      <c r="SLU49" s="216"/>
      <c r="SLV49" s="216"/>
      <c r="SLW49" s="216"/>
      <c r="SLX49" s="216"/>
      <c r="SLY49" s="216"/>
      <c r="SLZ49" s="216"/>
      <c r="SMA49" s="216"/>
      <c r="SMB49" s="216"/>
      <c r="SMC49" s="216"/>
      <c r="SMD49" s="216"/>
      <c r="SME49" s="216"/>
      <c r="SMF49" s="216"/>
      <c r="SMG49" s="216"/>
      <c r="SMH49" s="216"/>
      <c r="SMI49" s="216"/>
      <c r="SMJ49" s="216"/>
      <c r="SMK49" s="216"/>
      <c r="SML49" s="216"/>
      <c r="SMM49" s="216"/>
      <c r="SMN49" s="216"/>
      <c r="SMO49" s="216"/>
      <c r="SMP49" s="216"/>
      <c r="SMQ49" s="216"/>
      <c r="SMR49" s="216"/>
      <c r="SMS49" s="216"/>
      <c r="SMT49" s="216"/>
      <c r="SMU49" s="216"/>
      <c r="SMV49" s="216"/>
      <c r="SMW49" s="216"/>
      <c r="SMX49" s="216"/>
      <c r="SMY49" s="216"/>
      <c r="SMZ49" s="216"/>
      <c r="SNA49" s="216"/>
      <c r="SNB49" s="216"/>
      <c r="SNC49" s="216"/>
      <c r="SND49" s="216"/>
      <c r="SNE49" s="216"/>
      <c r="SNF49" s="216"/>
      <c r="SNG49" s="216"/>
      <c r="SNH49" s="216"/>
      <c r="SNI49" s="216"/>
      <c r="SNJ49" s="216"/>
      <c r="SNK49" s="216"/>
      <c r="SNL49" s="216"/>
      <c r="SNM49" s="216"/>
      <c r="SNN49" s="216"/>
      <c r="SNO49" s="216"/>
      <c r="SNP49" s="216"/>
      <c r="SNQ49" s="216"/>
      <c r="SNR49" s="216"/>
      <c r="SNS49" s="216"/>
      <c r="SNT49" s="216"/>
      <c r="SNU49" s="216"/>
      <c r="SNV49" s="216"/>
      <c r="SNW49" s="216"/>
      <c r="SNX49" s="216"/>
      <c r="SNY49" s="216"/>
      <c r="SNZ49" s="216"/>
      <c r="SOA49" s="216"/>
      <c r="SOB49" s="216"/>
      <c r="SOC49" s="216"/>
      <c r="SOD49" s="216"/>
      <c r="SOE49" s="216"/>
      <c r="SOF49" s="216"/>
      <c r="SOG49" s="216"/>
      <c r="SOH49" s="216"/>
      <c r="SOI49" s="216"/>
      <c r="SOJ49" s="216"/>
      <c r="SOK49" s="216"/>
      <c r="SOL49" s="216"/>
      <c r="SOM49" s="216"/>
      <c r="SON49" s="216"/>
      <c r="SOO49" s="216"/>
      <c r="SOP49" s="216"/>
      <c r="SOQ49" s="216"/>
      <c r="SOR49" s="216"/>
      <c r="SOS49" s="216"/>
      <c r="SOT49" s="216"/>
      <c r="SOU49" s="216"/>
      <c r="SOV49" s="216"/>
      <c r="SOW49" s="216"/>
      <c r="SOX49" s="216"/>
      <c r="SOY49" s="216"/>
      <c r="SOZ49" s="216"/>
      <c r="SPA49" s="216"/>
      <c r="SPB49" s="216"/>
      <c r="SPC49" s="216"/>
      <c r="SPD49" s="216"/>
      <c r="SPE49" s="216"/>
      <c r="SPF49" s="216"/>
      <c r="SPG49" s="216"/>
      <c r="SPH49" s="216"/>
      <c r="SPI49" s="216"/>
      <c r="SPJ49" s="216"/>
      <c r="SPK49" s="216"/>
      <c r="SPL49" s="216"/>
      <c r="SPM49" s="216"/>
      <c r="SPN49" s="216"/>
      <c r="SPO49" s="216"/>
      <c r="SPP49" s="216"/>
      <c r="SPQ49" s="216"/>
      <c r="SPR49" s="216"/>
      <c r="SPS49" s="216"/>
      <c r="SPT49" s="216"/>
      <c r="SPU49" s="216"/>
      <c r="SPV49" s="216"/>
      <c r="SPW49" s="216"/>
      <c r="SPX49" s="216"/>
      <c r="SPY49" s="216"/>
      <c r="SPZ49" s="216"/>
      <c r="SQA49" s="216"/>
      <c r="SQB49" s="216"/>
      <c r="SQC49" s="216"/>
      <c r="SQD49" s="216"/>
      <c r="SQE49" s="216"/>
      <c r="SQF49" s="216"/>
      <c r="SQG49" s="216"/>
      <c r="SQH49" s="216"/>
      <c r="SQI49" s="216"/>
      <c r="SQJ49" s="216"/>
      <c r="SQK49" s="216"/>
      <c r="SQL49" s="216"/>
      <c r="SQM49" s="216"/>
      <c r="SQN49" s="216"/>
      <c r="SQO49" s="216"/>
      <c r="SQP49" s="216"/>
      <c r="SQQ49" s="216"/>
      <c r="SQR49" s="216"/>
      <c r="SQS49" s="216"/>
      <c r="SQT49" s="216"/>
      <c r="SQU49" s="216"/>
      <c r="SQV49" s="216"/>
      <c r="SQW49" s="216"/>
      <c r="SQX49" s="216"/>
      <c r="SQY49" s="216"/>
      <c r="SQZ49" s="216"/>
      <c r="SRA49" s="216"/>
      <c r="SRB49" s="216"/>
      <c r="SRC49" s="216"/>
      <c r="SRD49" s="216"/>
      <c r="SRE49" s="216"/>
      <c r="SRF49" s="216"/>
      <c r="SRG49" s="216"/>
      <c r="SRH49" s="216"/>
      <c r="SRI49" s="216"/>
      <c r="SRJ49" s="216"/>
      <c r="SRK49" s="216"/>
      <c r="SRL49" s="216"/>
      <c r="SRM49" s="216"/>
      <c r="SRN49" s="216"/>
      <c r="SRO49" s="216"/>
      <c r="SRP49" s="216"/>
      <c r="SRQ49" s="216"/>
      <c r="SRR49" s="216"/>
      <c r="SRS49" s="216"/>
      <c r="SRT49" s="216"/>
      <c r="SRU49" s="216"/>
      <c r="SRV49" s="216"/>
      <c r="SRW49" s="216"/>
      <c r="SRX49" s="216"/>
      <c r="SRY49" s="216"/>
      <c r="SRZ49" s="216"/>
      <c r="SSA49" s="216"/>
      <c r="SSB49" s="216"/>
      <c r="SSC49" s="216"/>
      <c r="SSD49" s="216"/>
      <c r="SSE49" s="216"/>
      <c r="SSF49" s="216"/>
      <c r="SSG49" s="216"/>
      <c r="SSH49" s="216"/>
      <c r="SSI49" s="216"/>
      <c r="SSJ49" s="216"/>
      <c r="SSK49" s="216"/>
      <c r="SSL49" s="216"/>
      <c r="SSM49" s="216"/>
      <c r="SSN49" s="216"/>
      <c r="SSO49" s="216"/>
      <c r="SSP49" s="216"/>
      <c r="SSQ49" s="216"/>
      <c r="SSR49" s="216"/>
      <c r="SSS49" s="216"/>
      <c r="SST49" s="216"/>
      <c r="SSU49" s="216"/>
      <c r="SSV49" s="216"/>
      <c r="SSW49" s="216"/>
      <c r="SSX49" s="216"/>
      <c r="SSY49" s="216"/>
      <c r="SSZ49" s="216"/>
      <c r="STA49" s="216"/>
      <c r="STB49" s="216"/>
      <c r="STC49" s="216"/>
      <c r="STD49" s="216"/>
      <c r="STE49" s="216"/>
      <c r="STF49" s="216"/>
      <c r="STG49" s="216"/>
      <c r="STH49" s="216"/>
      <c r="STI49" s="216"/>
      <c r="STJ49" s="216"/>
      <c r="STK49" s="216"/>
      <c r="STL49" s="216"/>
      <c r="STM49" s="216"/>
      <c r="STN49" s="216"/>
      <c r="STO49" s="216"/>
      <c r="STP49" s="216"/>
      <c r="STQ49" s="216"/>
      <c r="STR49" s="216"/>
      <c r="STS49" s="216"/>
      <c r="STT49" s="216"/>
      <c r="STU49" s="216"/>
      <c r="STV49" s="216"/>
      <c r="STW49" s="216"/>
      <c r="STX49" s="216"/>
      <c r="STY49" s="216"/>
      <c r="STZ49" s="216"/>
      <c r="SUA49" s="216"/>
      <c r="SUB49" s="216"/>
      <c r="SUC49" s="216"/>
      <c r="SUD49" s="216"/>
      <c r="SUE49" s="216"/>
      <c r="SUF49" s="216"/>
      <c r="SUG49" s="216"/>
      <c r="SUH49" s="216"/>
      <c r="SUI49" s="216"/>
      <c r="SUJ49" s="216"/>
      <c r="SUK49" s="216"/>
      <c r="SUL49" s="216"/>
      <c r="SUM49" s="216"/>
      <c r="SUN49" s="216"/>
      <c r="SUO49" s="216"/>
      <c r="SUP49" s="216"/>
      <c r="SUQ49" s="216"/>
      <c r="SUR49" s="216"/>
      <c r="SUS49" s="216"/>
      <c r="SUT49" s="216"/>
      <c r="SUU49" s="216"/>
      <c r="SUV49" s="216"/>
      <c r="SUW49" s="216"/>
      <c r="SUX49" s="216"/>
      <c r="SUY49" s="216"/>
      <c r="SUZ49" s="216"/>
      <c r="SVA49" s="216"/>
      <c r="SVB49" s="216"/>
      <c r="SVC49" s="216"/>
      <c r="SVD49" s="216"/>
      <c r="SVE49" s="216"/>
      <c r="SVF49" s="216"/>
      <c r="SVG49" s="216"/>
      <c r="SVH49" s="216"/>
      <c r="SVI49" s="216"/>
      <c r="SVJ49" s="216"/>
      <c r="SVK49" s="216"/>
      <c r="SVL49" s="216"/>
      <c r="SVM49" s="216"/>
      <c r="SVN49" s="216"/>
      <c r="SVO49" s="216"/>
      <c r="SVP49" s="216"/>
      <c r="SVQ49" s="216"/>
      <c r="SVR49" s="216"/>
      <c r="SVS49" s="216"/>
      <c r="SVT49" s="216"/>
      <c r="SVU49" s="216"/>
      <c r="SVV49" s="216"/>
      <c r="SVW49" s="216"/>
      <c r="SVX49" s="216"/>
      <c r="SVY49" s="216"/>
      <c r="SVZ49" s="216"/>
      <c r="SWA49" s="216"/>
      <c r="SWB49" s="216"/>
      <c r="SWC49" s="216"/>
      <c r="SWD49" s="216"/>
      <c r="SWE49" s="216"/>
      <c r="SWF49" s="216"/>
      <c r="SWG49" s="216"/>
      <c r="SWH49" s="216"/>
      <c r="SWI49" s="216"/>
      <c r="SWJ49" s="216"/>
      <c r="SWK49" s="216"/>
      <c r="SWL49" s="216"/>
      <c r="SWM49" s="216"/>
      <c r="SWN49" s="216"/>
      <c r="SWO49" s="216"/>
      <c r="SWP49" s="216"/>
      <c r="SWQ49" s="216"/>
      <c r="SWR49" s="216"/>
      <c r="SWS49" s="216"/>
      <c r="SWT49" s="216"/>
      <c r="SWU49" s="216"/>
      <c r="SWV49" s="216"/>
      <c r="SWW49" s="216"/>
      <c r="SWX49" s="216"/>
      <c r="SWY49" s="216"/>
      <c r="SWZ49" s="216"/>
      <c r="SXA49" s="216"/>
      <c r="SXB49" s="216"/>
      <c r="SXC49" s="216"/>
      <c r="SXD49" s="216"/>
      <c r="SXE49" s="216"/>
      <c r="SXF49" s="216"/>
      <c r="SXG49" s="216"/>
      <c r="SXH49" s="216"/>
      <c r="SXI49" s="216"/>
      <c r="SXJ49" s="216"/>
      <c r="SXK49" s="216"/>
      <c r="SXL49" s="216"/>
      <c r="SXM49" s="216"/>
      <c r="SXN49" s="216"/>
      <c r="SXO49" s="216"/>
      <c r="SXP49" s="216"/>
      <c r="SXQ49" s="216"/>
      <c r="SXR49" s="216"/>
      <c r="SXS49" s="216"/>
      <c r="SXT49" s="216"/>
      <c r="SXU49" s="216"/>
      <c r="SXV49" s="216"/>
      <c r="SXW49" s="216"/>
      <c r="SXX49" s="216"/>
      <c r="SXY49" s="216"/>
      <c r="SXZ49" s="216"/>
      <c r="SYA49" s="216"/>
      <c r="SYB49" s="216"/>
      <c r="SYC49" s="216"/>
      <c r="SYD49" s="216"/>
      <c r="SYE49" s="216"/>
      <c r="SYF49" s="216"/>
      <c r="SYG49" s="216"/>
      <c r="SYH49" s="216"/>
      <c r="SYI49" s="216"/>
      <c r="SYJ49" s="216"/>
      <c r="SYK49" s="216"/>
      <c r="SYL49" s="216"/>
      <c r="SYM49" s="216"/>
      <c r="SYN49" s="216"/>
      <c r="SYO49" s="216"/>
      <c r="SYP49" s="216"/>
      <c r="SYQ49" s="216"/>
      <c r="SYR49" s="216"/>
      <c r="SYS49" s="216"/>
      <c r="SYT49" s="216"/>
      <c r="SYU49" s="216"/>
      <c r="SYV49" s="216"/>
      <c r="SYW49" s="216"/>
      <c r="SYX49" s="216"/>
      <c r="SYY49" s="216"/>
      <c r="SYZ49" s="216"/>
      <c r="SZA49" s="216"/>
      <c r="SZB49" s="216"/>
      <c r="SZC49" s="216"/>
      <c r="SZD49" s="216"/>
      <c r="SZE49" s="216"/>
      <c r="SZF49" s="216"/>
      <c r="SZG49" s="216"/>
      <c r="SZH49" s="216"/>
      <c r="SZI49" s="216"/>
      <c r="SZJ49" s="216"/>
      <c r="SZK49" s="216"/>
      <c r="SZL49" s="216"/>
      <c r="SZM49" s="216"/>
      <c r="SZN49" s="216"/>
      <c r="SZO49" s="216"/>
      <c r="SZP49" s="216"/>
      <c r="SZQ49" s="216"/>
      <c r="SZR49" s="216"/>
      <c r="SZS49" s="216"/>
      <c r="SZT49" s="216"/>
      <c r="SZU49" s="216"/>
      <c r="SZV49" s="216"/>
      <c r="SZW49" s="216"/>
      <c r="SZX49" s="216"/>
      <c r="SZY49" s="216"/>
      <c r="SZZ49" s="216"/>
      <c r="TAA49" s="216"/>
      <c r="TAB49" s="216"/>
      <c r="TAC49" s="216"/>
      <c r="TAD49" s="216"/>
      <c r="TAE49" s="216"/>
      <c r="TAF49" s="216"/>
      <c r="TAG49" s="216"/>
      <c r="TAH49" s="216"/>
      <c r="TAI49" s="216"/>
      <c r="TAJ49" s="216"/>
      <c r="TAK49" s="216"/>
      <c r="TAL49" s="216"/>
      <c r="TAM49" s="216"/>
      <c r="TAN49" s="216"/>
      <c r="TAO49" s="216"/>
      <c r="TAP49" s="216"/>
      <c r="TAQ49" s="216"/>
      <c r="TAR49" s="216"/>
      <c r="TAS49" s="216"/>
      <c r="TAT49" s="216"/>
      <c r="TAU49" s="216"/>
      <c r="TAV49" s="216"/>
      <c r="TAW49" s="216"/>
      <c r="TAX49" s="216"/>
      <c r="TAY49" s="216"/>
      <c r="TAZ49" s="216"/>
      <c r="TBA49" s="216"/>
      <c r="TBB49" s="216"/>
      <c r="TBC49" s="216"/>
      <c r="TBD49" s="216"/>
      <c r="TBE49" s="216"/>
      <c r="TBF49" s="216"/>
      <c r="TBG49" s="216"/>
      <c r="TBH49" s="216"/>
      <c r="TBI49" s="216"/>
      <c r="TBJ49" s="216"/>
      <c r="TBK49" s="216"/>
      <c r="TBL49" s="216"/>
      <c r="TBM49" s="216"/>
      <c r="TBN49" s="216"/>
      <c r="TBO49" s="216"/>
      <c r="TBP49" s="216"/>
      <c r="TBQ49" s="216"/>
      <c r="TBR49" s="216"/>
      <c r="TBS49" s="216"/>
      <c r="TBT49" s="216"/>
      <c r="TBU49" s="216"/>
      <c r="TBV49" s="216"/>
      <c r="TBW49" s="216"/>
      <c r="TBX49" s="216"/>
      <c r="TBY49" s="216"/>
      <c r="TBZ49" s="216"/>
      <c r="TCA49" s="216"/>
      <c r="TCB49" s="216"/>
      <c r="TCC49" s="216"/>
      <c r="TCD49" s="216"/>
      <c r="TCE49" s="216"/>
      <c r="TCF49" s="216"/>
      <c r="TCG49" s="216"/>
      <c r="TCH49" s="216"/>
      <c r="TCI49" s="216"/>
      <c r="TCJ49" s="216"/>
      <c r="TCK49" s="216"/>
      <c r="TCL49" s="216"/>
      <c r="TCM49" s="216"/>
      <c r="TCN49" s="216"/>
      <c r="TCO49" s="216"/>
      <c r="TCP49" s="216"/>
      <c r="TCQ49" s="216"/>
      <c r="TCR49" s="216"/>
      <c r="TCS49" s="216"/>
      <c r="TCT49" s="216"/>
      <c r="TCU49" s="216"/>
      <c r="TCV49" s="216"/>
      <c r="TCW49" s="216"/>
      <c r="TCX49" s="216"/>
      <c r="TCY49" s="216"/>
      <c r="TCZ49" s="216"/>
      <c r="TDA49" s="216"/>
      <c r="TDB49" s="216"/>
      <c r="TDC49" s="216"/>
      <c r="TDD49" s="216"/>
      <c r="TDE49" s="216"/>
      <c r="TDF49" s="216"/>
      <c r="TDG49" s="216"/>
      <c r="TDH49" s="216"/>
      <c r="TDI49" s="216"/>
      <c r="TDJ49" s="216"/>
      <c r="TDK49" s="216"/>
      <c r="TDL49" s="216"/>
      <c r="TDM49" s="216"/>
      <c r="TDN49" s="216"/>
      <c r="TDO49" s="216"/>
      <c r="TDP49" s="216"/>
      <c r="TDQ49" s="216"/>
      <c r="TDR49" s="216"/>
      <c r="TDS49" s="216"/>
      <c r="TDT49" s="216"/>
      <c r="TDU49" s="216"/>
      <c r="TDV49" s="216"/>
      <c r="TDW49" s="216"/>
      <c r="TDX49" s="216"/>
      <c r="TDY49" s="216"/>
      <c r="TDZ49" s="216"/>
      <c r="TEA49" s="216"/>
      <c r="TEB49" s="216"/>
      <c r="TEC49" s="216"/>
      <c r="TED49" s="216"/>
      <c r="TEE49" s="216"/>
      <c r="TEF49" s="216"/>
      <c r="TEG49" s="216"/>
      <c r="TEH49" s="216"/>
      <c r="TEI49" s="216"/>
      <c r="TEJ49" s="216"/>
      <c r="TEK49" s="216"/>
      <c r="TEL49" s="216"/>
      <c r="TEM49" s="216"/>
      <c r="TEN49" s="216"/>
      <c r="TEO49" s="216"/>
      <c r="TEP49" s="216"/>
      <c r="TEQ49" s="216"/>
      <c r="TER49" s="216"/>
      <c r="TES49" s="216"/>
      <c r="TET49" s="216"/>
      <c r="TEU49" s="216"/>
      <c r="TEV49" s="216"/>
      <c r="TEW49" s="216"/>
      <c r="TEX49" s="216"/>
      <c r="TEY49" s="216"/>
      <c r="TEZ49" s="216"/>
      <c r="TFA49" s="216"/>
      <c r="TFB49" s="216"/>
      <c r="TFC49" s="216"/>
      <c r="TFD49" s="216"/>
      <c r="TFE49" s="216"/>
      <c r="TFF49" s="216"/>
      <c r="TFG49" s="216"/>
      <c r="TFH49" s="216"/>
      <c r="TFI49" s="216"/>
      <c r="TFJ49" s="216"/>
      <c r="TFK49" s="216"/>
      <c r="TFL49" s="216"/>
      <c r="TFM49" s="216"/>
      <c r="TFN49" s="216"/>
      <c r="TFO49" s="216"/>
      <c r="TFP49" s="216"/>
      <c r="TFQ49" s="216"/>
      <c r="TFR49" s="216"/>
      <c r="TFS49" s="216"/>
      <c r="TFT49" s="216"/>
      <c r="TFU49" s="216"/>
      <c r="TFV49" s="216"/>
      <c r="TFW49" s="216"/>
      <c r="TFX49" s="216"/>
      <c r="TFY49" s="216"/>
      <c r="TFZ49" s="216"/>
      <c r="TGA49" s="216"/>
      <c r="TGB49" s="216"/>
      <c r="TGC49" s="216"/>
      <c r="TGD49" s="216"/>
      <c r="TGE49" s="216"/>
      <c r="TGF49" s="216"/>
      <c r="TGG49" s="216"/>
      <c r="TGH49" s="216"/>
      <c r="TGI49" s="216"/>
      <c r="TGJ49" s="216"/>
      <c r="TGK49" s="216"/>
      <c r="TGL49" s="216"/>
      <c r="TGM49" s="216"/>
      <c r="TGN49" s="216"/>
      <c r="TGO49" s="216"/>
      <c r="TGP49" s="216"/>
      <c r="TGQ49" s="216"/>
      <c r="TGR49" s="216"/>
      <c r="TGS49" s="216"/>
      <c r="TGT49" s="216"/>
      <c r="TGU49" s="216"/>
      <c r="TGV49" s="216"/>
      <c r="TGW49" s="216"/>
      <c r="TGX49" s="216"/>
      <c r="TGY49" s="216"/>
      <c r="TGZ49" s="216"/>
      <c r="THA49" s="216"/>
      <c r="THB49" s="216"/>
      <c r="THC49" s="216"/>
      <c r="THD49" s="216"/>
      <c r="THE49" s="216"/>
      <c r="THF49" s="216"/>
      <c r="THG49" s="216"/>
      <c r="THH49" s="216"/>
      <c r="THI49" s="216"/>
      <c r="THJ49" s="216"/>
      <c r="THK49" s="216"/>
      <c r="THL49" s="216"/>
      <c r="THM49" s="216"/>
      <c r="THN49" s="216"/>
      <c r="THO49" s="216"/>
      <c r="THP49" s="216"/>
      <c r="THQ49" s="216"/>
      <c r="THR49" s="216"/>
      <c r="THS49" s="216"/>
      <c r="THT49" s="216"/>
      <c r="THU49" s="216"/>
      <c r="THV49" s="216"/>
      <c r="THW49" s="216"/>
      <c r="THX49" s="216"/>
      <c r="THY49" s="216"/>
      <c r="THZ49" s="216"/>
      <c r="TIA49" s="216"/>
      <c r="TIB49" s="216"/>
      <c r="TIC49" s="216"/>
      <c r="TID49" s="216"/>
      <c r="TIE49" s="216"/>
      <c r="TIF49" s="216"/>
      <c r="TIG49" s="216"/>
      <c r="TIH49" s="216"/>
      <c r="TII49" s="216"/>
      <c r="TIJ49" s="216"/>
      <c r="TIK49" s="216"/>
      <c r="TIL49" s="216"/>
      <c r="TIM49" s="216"/>
      <c r="TIN49" s="216"/>
      <c r="TIO49" s="216"/>
      <c r="TIP49" s="216"/>
      <c r="TIQ49" s="216"/>
      <c r="TIR49" s="216"/>
      <c r="TIS49" s="216"/>
      <c r="TIT49" s="216"/>
      <c r="TIU49" s="216"/>
      <c r="TIV49" s="216"/>
      <c r="TIW49" s="216"/>
      <c r="TIX49" s="216"/>
      <c r="TIY49" s="216"/>
      <c r="TIZ49" s="216"/>
      <c r="TJA49" s="216"/>
      <c r="TJB49" s="216"/>
      <c r="TJC49" s="216"/>
      <c r="TJD49" s="216"/>
      <c r="TJE49" s="216"/>
      <c r="TJF49" s="216"/>
      <c r="TJG49" s="216"/>
      <c r="TJH49" s="216"/>
      <c r="TJI49" s="216"/>
      <c r="TJJ49" s="216"/>
      <c r="TJK49" s="216"/>
      <c r="TJL49" s="216"/>
      <c r="TJM49" s="216"/>
      <c r="TJN49" s="216"/>
      <c r="TJO49" s="216"/>
      <c r="TJP49" s="216"/>
      <c r="TJQ49" s="216"/>
      <c r="TJR49" s="216"/>
      <c r="TJS49" s="216"/>
      <c r="TJT49" s="216"/>
      <c r="TJU49" s="216"/>
      <c r="TJV49" s="216"/>
      <c r="TJW49" s="216"/>
      <c r="TJX49" s="216"/>
      <c r="TJY49" s="216"/>
      <c r="TJZ49" s="216"/>
      <c r="TKA49" s="216"/>
      <c r="TKB49" s="216"/>
      <c r="TKC49" s="216"/>
      <c r="TKD49" s="216"/>
      <c r="TKE49" s="216"/>
      <c r="TKF49" s="216"/>
      <c r="TKG49" s="216"/>
      <c r="TKH49" s="216"/>
      <c r="TKI49" s="216"/>
      <c r="TKJ49" s="216"/>
      <c r="TKK49" s="216"/>
      <c r="TKL49" s="216"/>
      <c r="TKM49" s="216"/>
      <c r="TKN49" s="216"/>
      <c r="TKO49" s="216"/>
      <c r="TKP49" s="216"/>
      <c r="TKQ49" s="216"/>
      <c r="TKR49" s="216"/>
      <c r="TKS49" s="216"/>
      <c r="TKT49" s="216"/>
      <c r="TKU49" s="216"/>
      <c r="TKV49" s="216"/>
      <c r="TKW49" s="216"/>
      <c r="TKX49" s="216"/>
      <c r="TKY49" s="216"/>
      <c r="TKZ49" s="216"/>
      <c r="TLA49" s="216"/>
      <c r="TLB49" s="216"/>
      <c r="TLC49" s="216"/>
      <c r="TLD49" s="216"/>
      <c r="TLE49" s="216"/>
      <c r="TLF49" s="216"/>
      <c r="TLG49" s="216"/>
      <c r="TLH49" s="216"/>
      <c r="TLI49" s="216"/>
      <c r="TLJ49" s="216"/>
      <c r="TLK49" s="216"/>
      <c r="TLL49" s="216"/>
      <c r="TLM49" s="216"/>
      <c r="TLN49" s="216"/>
      <c r="TLO49" s="216"/>
      <c r="TLP49" s="216"/>
      <c r="TLQ49" s="216"/>
      <c r="TLR49" s="216"/>
      <c r="TLS49" s="216"/>
      <c r="TLT49" s="216"/>
      <c r="TLU49" s="216"/>
      <c r="TLV49" s="216"/>
      <c r="TLW49" s="216"/>
      <c r="TLX49" s="216"/>
      <c r="TLY49" s="216"/>
      <c r="TLZ49" s="216"/>
      <c r="TMA49" s="216"/>
      <c r="TMB49" s="216"/>
      <c r="TMC49" s="216"/>
      <c r="TMD49" s="216"/>
      <c r="TME49" s="216"/>
      <c r="TMF49" s="216"/>
      <c r="TMG49" s="216"/>
      <c r="TMH49" s="216"/>
      <c r="TMI49" s="216"/>
      <c r="TMJ49" s="216"/>
      <c r="TMK49" s="216"/>
      <c r="TML49" s="216"/>
      <c r="TMM49" s="216"/>
      <c r="TMN49" s="216"/>
      <c r="TMO49" s="216"/>
      <c r="TMP49" s="216"/>
      <c r="TMQ49" s="216"/>
      <c r="TMR49" s="216"/>
      <c r="TMS49" s="216"/>
      <c r="TMT49" s="216"/>
      <c r="TMU49" s="216"/>
      <c r="TMV49" s="216"/>
      <c r="TMW49" s="216"/>
      <c r="TMX49" s="216"/>
      <c r="TMY49" s="216"/>
      <c r="TMZ49" s="216"/>
      <c r="TNA49" s="216"/>
      <c r="TNB49" s="216"/>
      <c r="TNC49" s="216"/>
      <c r="TND49" s="216"/>
      <c r="TNE49" s="216"/>
      <c r="TNF49" s="216"/>
      <c r="TNG49" s="216"/>
      <c r="TNH49" s="216"/>
      <c r="TNI49" s="216"/>
      <c r="TNJ49" s="216"/>
      <c r="TNK49" s="216"/>
      <c r="TNL49" s="216"/>
      <c r="TNM49" s="216"/>
      <c r="TNN49" s="216"/>
      <c r="TNO49" s="216"/>
      <c r="TNP49" s="216"/>
      <c r="TNQ49" s="216"/>
      <c r="TNR49" s="216"/>
      <c r="TNS49" s="216"/>
      <c r="TNT49" s="216"/>
      <c r="TNU49" s="216"/>
      <c r="TNV49" s="216"/>
      <c r="TNW49" s="216"/>
      <c r="TNX49" s="216"/>
      <c r="TNY49" s="216"/>
      <c r="TNZ49" s="216"/>
      <c r="TOA49" s="216"/>
      <c r="TOB49" s="216"/>
      <c r="TOC49" s="216"/>
      <c r="TOD49" s="216"/>
      <c r="TOE49" s="216"/>
      <c r="TOF49" s="216"/>
      <c r="TOG49" s="216"/>
      <c r="TOH49" s="216"/>
      <c r="TOI49" s="216"/>
      <c r="TOJ49" s="216"/>
      <c r="TOK49" s="216"/>
      <c r="TOL49" s="216"/>
      <c r="TOM49" s="216"/>
      <c r="TON49" s="216"/>
      <c r="TOO49" s="216"/>
      <c r="TOP49" s="216"/>
      <c r="TOQ49" s="216"/>
      <c r="TOR49" s="216"/>
      <c r="TOS49" s="216"/>
      <c r="TOT49" s="216"/>
      <c r="TOU49" s="216"/>
      <c r="TOV49" s="216"/>
      <c r="TOW49" s="216"/>
      <c r="TOX49" s="216"/>
      <c r="TOY49" s="216"/>
      <c r="TOZ49" s="216"/>
      <c r="TPA49" s="216"/>
      <c r="TPB49" s="216"/>
      <c r="TPC49" s="216"/>
      <c r="TPD49" s="216"/>
      <c r="TPE49" s="216"/>
      <c r="TPF49" s="216"/>
      <c r="TPG49" s="216"/>
      <c r="TPH49" s="216"/>
      <c r="TPI49" s="216"/>
      <c r="TPJ49" s="216"/>
      <c r="TPK49" s="216"/>
      <c r="TPL49" s="216"/>
      <c r="TPM49" s="216"/>
      <c r="TPN49" s="216"/>
      <c r="TPO49" s="216"/>
      <c r="TPP49" s="216"/>
      <c r="TPQ49" s="216"/>
      <c r="TPR49" s="216"/>
      <c r="TPS49" s="216"/>
      <c r="TPT49" s="216"/>
      <c r="TPU49" s="216"/>
      <c r="TPV49" s="216"/>
      <c r="TPW49" s="216"/>
      <c r="TPX49" s="216"/>
      <c r="TPY49" s="216"/>
      <c r="TPZ49" s="216"/>
      <c r="TQA49" s="216"/>
      <c r="TQB49" s="216"/>
      <c r="TQC49" s="216"/>
      <c r="TQD49" s="216"/>
      <c r="TQE49" s="216"/>
      <c r="TQF49" s="216"/>
      <c r="TQG49" s="216"/>
      <c r="TQH49" s="216"/>
      <c r="TQI49" s="216"/>
      <c r="TQJ49" s="216"/>
      <c r="TQK49" s="216"/>
      <c r="TQL49" s="216"/>
      <c r="TQM49" s="216"/>
      <c r="TQN49" s="216"/>
      <c r="TQO49" s="216"/>
      <c r="TQP49" s="216"/>
      <c r="TQQ49" s="216"/>
      <c r="TQR49" s="216"/>
      <c r="TQS49" s="216"/>
      <c r="TQT49" s="216"/>
      <c r="TQU49" s="216"/>
      <c r="TQV49" s="216"/>
      <c r="TQW49" s="216"/>
      <c r="TQX49" s="216"/>
      <c r="TQY49" s="216"/>
      <c r="TQZ49" s="216"/>
      <c r="TRA49" s="216"/>
      <c r="TRB49" s="216"/>
      <c r="TRC49" s="216"/>
      <c r="TRD49" s="216"/>
      <c r="TRE49" s="216"/>
      <c r="TRF49" s="216"/>
      <c r="TRG49" s="216"/>
      <c r="TRH49" s="216"/>
      <c r="TRI49" s="216"/>
      <c r="TRJ49" s="216"/>
      <c r="TRK49" s="216"/>
      <c r="TRL49" s="216"/>
      <c r="TRM49" s="216"/>
      <c r="TRN49" s="216"/>
      <c r="TRO49" s="216"/>
      <c r="TRP49" s="216"/>
      <c r="TRQ49" s="216"/>
      <c r="TRR49" s="216"/>
      <c r="TRS49" s="216"/>
      <c r="TRT49" s="216"/>
      <c r="TRU49" s="216"/>
      <c r="TRV49" s="216"/>
      <c r="TRW49" s="216"/>
      <c r="TRX49" s="216"/>
      <c r="TRY49" s="216"/>
      <c r="TRZ49" s="216"/>
      <c r="TSA49" s="216"/>
      <c r="TSB49" s="216"/>
      <c r="TSC49" s="216"/>
      <c r="TSD49" s="216"/>
      <c r="TSE49" s="216"/>
      <c r="TSF49" s="216"/>
      <c r="TSG49" s="216"/>
      <c r="TSH49" s="216"/>
      <c r="TSI49" s="216"/>
      <c r="TSJ49" s="216"/>
      <c r="TSK49" s="216"/>
      <c r="TSL49" s="216"/>
      <c r="TSM49" s="216"/>
      <c r="TSN49" s="216"/>
      <c r="TSO49" s="216"/>
      <c r="TSP49" s="216"/>
      <c r="TSQ49" s="216"/>
      <c r="TSR49" s="216"/>
      <c r="TSS49" s="216"/>
      <c r="TST49" s="216"/>
      <c r="TSU49" s="216"/>
      <c r="TSV49" s="216"/>
      <c r="TSW49" s="216"/>
      <c r="TSX49" s="216"/>
      <c r="TSY49" s="216"/>
      <c r="TSZ49" s="216"/>
      <c r="TTA49" s="216"/>
      <c r="TTB49" s="216"/>
      <c r="TTC49" s="216"/>
      <c r="TTD49" s="216"/>
      <c r="TTE49" s="216"/>
      <c r="TTF49" s="216"/>
      <c r="TTG49" s="216"/>
      <c r="TTH49" s="216"/>
      <c r="TTI49" s="216"/>
      <c r="TTJ49" s="216"/>
      <c r="TTK49" s="216"/>
      <c r="TTL49" s="216"/>
      <c r="TTM49" s="216"/>
      <c r="TTN49" s="216"/>
      <c r="TTO49" s="216"/>
      <c r="TTP49" s="216"/>
      <c r="TTQ49" s="216"/>
      <c r="TTR49" s="216"/>
      <c r="TTS49" s="216"/>
      <c r="TTT49" s="216"/>
      <c r="TTU49" s="216"/>
      <c r="TTV49" s="216"/>
      <c r="TTW49" s="216"/>
      <c r="TTX49" s="216"/>
      <c r="TTY49" s="216"/>
      <c r="TTZ49" s="216"/>
      <c r="TUA49" s="216"/>
      <c r="TUB49" s="216"/>
      <c r="TUC49" s="216"/>
      <c r="TUD49" s="216"/>
      <c r="TUE49" s="216"/>
      <c r="TUF49" s="216"/>
      <c r="TUG49" s="216"/>
      <c r="TUH49" s="216"/>
      <c r="TUI49" s="216"/>
      <c r="TUJ49" s="216"/>
      <c r="TUK49" s="216"/>
      <c r="TUL49" s="216"/>
      <c r="TUM49" s="216"/>
      <c r="TUN49" s="216"/>
      <c r="TUO49" s="216"/>
      <c r="TUP49" s="216"/>
      <c r="TUQ49" s="216"/>
      <c r="TUR49" s="216"/>
      <c r="TUS49" s="216"/>
      <c r="TUT49" s="216"/>
      <c r="TUU49" s="216"/>
      <c r="TUV49" s="216"/>
      <c r="TUW49" s="216"/>
      <c r="TUX49" s="216"/>
      <c r="TUY49" s="216"/>
      <c r="TUZ49" s="216"/>
      <c r="TVA49" s="216"/>
      <c r="TVB49" s="216"/>
      <c r="TVC49" s="216"/>
      <c r="TVD49" s="216"/>
      <c r="TVE49" s="216"/>
      <c r="TVF49" s="216"/>
      <c r="TVG49" s="216"/>
      <c r="TVH49" s="216"/>
      <c r="TVI49" s="216"/>
      <c r="TVJ49" s="216"/>
      <c r="TVK49" s="216"/>
      <c r="TVL49" s="216"/>
      <c r="TVM49" s="216"/>
      <c r="TVN49" s="216"/>
      <c r="TVO49" s="216"/>
      <c r="TVP49" s="216"/>
      <c r="TVQ49" s="216"/>
      <c r="TVR49" s="216"/>
      <c r="TVS49" s="216"/>
      <c r="TVT49" s="216"/>
      <c r="TVU49" s="216"/>
      <c r="TVV49" s="216"/>
      <c r="TVW49" s="216"/>
      <c r="TVX49" s="216"/>
      <c r="TVY49" s="216"/>
      <c r="TVZ49" s="216"/>
      <c r="TWA49" s="216"/>
      <c r="TWB49" s="216"/>
      <c r="TWC49" s="216"/>
      <c r="TWD49" s="216"/>
      <c r="TWE49" s="216"/>
      <c r="TWF49" s="216"/>
      <c r="TWG49" s="216"/>
      <c r="TWH49" s="216"/>
      <c r="TWI49" s="216"/>
      <c r="TWJ49" s="216"/>
      <c r="TWK49" s="216"/>
      <c r="TWL49" s="216"/>
      <c r="TWM49" s="216"/>
      <c r="TWN49" s="216"/>
      <c r="TWO49" s="216"/>
      <c r="TWP49" s="216"/>
      <c r="TWQ49" s="216"/>
      <c r="TWR49" s="216"/>
      <c r="TWS49" s="216"/>
      <c r="TWT49" s="216"/>
      <c r="TWU49" s="216"/>
      <c r="TWV49" s="216"/>
      <c r="TWW49" s="216"/>
      <c r="TWX49" s="216"/>
      <c r="TWY49" s="216"/>
      <c r="TWZ49" s="216"/>
      <c r="TXA49" s="216"/>
      <c r="TXB49" s="216"/>
      <c r="TXC49" s="216"/>
      <c r="TXD49" s="216"/>
      <c r="TXE49" s="216"/>
      <c r="TXF49" s="216"/>
      <c r="TXG49" s="216"/>
      <c r="TXH49" s="216"/>
      <c r="TXI49" s="216"/>
      <c r="TXJ49" s="216"/>
      <c r="TXK49" s="216"/>
      <c r="TXL49" s="216"/>
      <c r="TXM49" s="216"/>
      <c r="TXN49" s="216"/>
      <c r="TXO49" s="216"/>
      <c r="TXP49" s="216"/>
      <c r="TXQ49" s="216"/>
      <c r="TXR49" s="216"/>
      <c r="TXS49" s="216"/>
      <c r="TXT49" s="216"/>
      <c r="TXU49" s="216"/>
      <c r="TXV49" s="216"/>
      <c r="TXW49" s="216"/>
      <c r="TXX49" s="216"/>
      <c r="TXY49" s="216"/>
      <c r="TXZ49" s="216"/>
      <c r="TYA49" s="216"/>
      <c r="TYB49" s="216"/>
      <c r="TYC49" s="216"/>
      <c r="TYD49" s="216"/>
      <c r="TYE49" s="216"/>
      <c r="TYF49" s="216"/>
      <c r="TYG49" s="216"/>
      <c r="TYH49" s="216"/>
      <c r="TYI49" s="216"/>
      <c r="TYJ49" s="216"/>
      <c r="TYK49" s="216"/>
      <c r="TYL49" s="216"/>
      <c r="TYM49" s="216"/>
      <c r="TYN49" s="216"/>
      <c r="TYO49" s="216"/>
      <c r="TYP49" s="216"/>
      <c r="TYQ49" s="216"/>
      <c r="TYR49" s="216"/>
      <c r="TYS49" s="216"/>
      <c r="TYT49" s="216"/>
      <c r="TYU49" s="216"/>
      <c r="TYV49" s="216"/>
      <c r="TYW49" s="216"/>
      <c r="TYX49" s="216"/>
      <c r="TYY49" s="216"/>
      <c r="TYZ49" s="216"/>
      <c r="TZA49" s="216"/>
      <c r="TZB49" s="216"/>
      <c r="TZC49" s="216"/>
      <c r="TZD49" s="216"/>
      <c r="TZE49" s="216"/>
      <c r="TZF49" s="216"/>
      <c r="TZG49" s="216"/>
      <c r="TZH49" s="216"/>
      <c r="TZI49" s="216"/>
      <c r="TZJ49" s="216"/>
      <c r="TZK49" s="216"/>
      <c r="TZL49" s="216"/>
      <c r="TZM49" s="216"/>
      <c r="TZN49" s="216"/>
      <c r="TZO49" s="216"/>
      <c r="TZP49" s="216"/>
      <c r="TZQ49" s="216"/>
      <c r="TZR49" s="216"/>
      <c r="TZS49" s="216"/>
      <c r="TZT49" s="216"/>
      <c r="TZU49" s="216"/>
      <c r="TZV49" s="216"/>
      <c r="TZW49" s="216"/>
      <c r="TZX49" s="216"/>
      <c r="TZY49" s="216"/>
      <c r="TZZ49" s="216"/>
      <c r="UAA49" s="216"/>
      <c r="UAB49" s="216"/>
      <c r="UAC49" s="216"/>
      <c r="UAD49" s="216"/>
      <c r="UAE49" s="216"/>
      <c r="UAF49" s="216"/>
      <c r="UAG49" s="216"/>
      <c r="UAH49" s="216"/>
      <c r="UAI49" s="216"/>
      <c r="UAJ49" s="216"/>
      <c r="UAK49" s="216"/>
      <c r="UAL49" s="216"/>
      <c r="UAM49" s="216"/>
      <c r="UAN49" s="216"/>
      <c r="UAO49" s="216"/>
      <c r="UAP49" s="216"/>
      <c r="UAQ49" s="216"/>
      <c r="UAR49" s="216"/>
      <c r="UAS49" s="216"/>
      <c r="UAT49" s="216"/>
      <c r="UAU49" s="216"/>
      <c r="UAV49" s="216"/>
      <c r="UAW49" s="216"/>
      <c r="UAX49" s="216"/>
      <c r="UAY49" s="216"/>
      <c r="UAZ49" s="216"/>
      <c r="UBA49" s="216"/>
      <c r="UBB49" s="216"/>
      <c r="UBC49" s="216"/>
      <c r="UBD49" s="216"/>
      <c r="UBE49" s="216"/>
      <c r="UBF49" s="216"/>
      <c r="UBG49" s="216"/>
      <c r="UBH49" s="216"/>
      <c r="UBI49" s="216"/>
      <c r="UBJ49" s="216"/>
      <c r="UBK49" s="216"/>
      <c r="UBL49" s="216"/>
      <c r="UBM49" s="216"/>
      <c r="UBN49" s="216"/>
      <c r="UBO49" s="216"/>
      <c r="UBP49" s="216"/>
      <c r="UBQ49" s="216"/>
      <c r="UBR49" s="216"/>
      <c r="UBS49" s="216"/>
      <c r="UBT49" s="216"/>
      <c r="UBU49" s="216"/>
      <c r="UBV49" s="216"/>
      <c r="UBW49" s="216"/>
      <c r="UBX49" s="216"/>
      <c r="UBY49" s="216"/>
      <c r="UBZ49" s="216"/>
      <c r="UCA49" s="216"/>
      <c r="UCB49" s="216"/>
      <c r="UCC49" s="216"/>
      <c r="UCD49" s="216"/>
      <c r="UCE49" s="216"/>
      <c r="UCF49" s="216"/>
      <c r="UCG49" s="216"/>
      <c r="UCH49" s="216"/>
      <c r="UCI49" s="216"/>
      <c r="UCJ49" s="216"/>
      <c r="UCK49" s="216"/>
      <c r="UCL49" s="216"/>
      <c r="UCM49" s="216"/>
      <c r="UCN49" s="216"/>
      <c r="UCO49" s="216"/>
      <c r="UCP49" s="216"/>
      <c r="UCQ49" s="216"/>
      <c r="UCR49" s="216"/>
      <c r="UCS49" s="216"/>
      <c r="UCT49" s="216"/>
      <c r="UCU49" s="216"/>
      <c r="UCV49" s="216"/>
      <c r="UCW49" s="216"/>
      <c r="UCX49" s="216"/>
      <c r="UCY49" s="216"/>
      <c r="UCZ49" s="216"/>
      <c r="UDA49" s="216"/>
      <c r="UDB49" s="216"/>
      <c r="UDC49" s="216"/>
      <c r="UDD49" s="216"/>
      <c r="UDE49" s="216"/>
      <c r="UDF49" s="216"/>
      <c r="UDG49" s="216"/>
      <c r="UDH49" s="216"/>
      <c r="UDI49" s="216"/>
      <c r="UDJ49" s="216"/>
      <c r="UDK49" s="216"/>
      <c r="UDL49" s="216"/>
      <c r="UDM49" s="216"/>
      <c r="UDN49" s="216"/>
      <c r="UDO49" s="216"/>
      <c r="UDP49" s="216"/>
      <c r="UDQ49" s="216"/>
      <c r="UDR49" s="216"/>
      <c r="UDS49" s="216"/>
      <c r="UDT49" s="216"/>
      <c r="UDU49" s="216"/>
      <c r="UDV49" s="216"/>
      <c r="UDW49" s="216"/>
      <c r="UDX49" s="216"/>
      <c r="UDY49" s="216"/>
      <c r="UDZ49" s="216"/>
      <c r="UEA49" s="216"/>
      <c r="UEB49" s="216"/>
      <c r="UEC49" s="216"/>
      <c r="UED49" s="216"/>
      <c r="UEE49" s="216"/>
      <c r="UEF49" s="216"/>
      <c r="UEG49" s="216"/>
      <c r="UEH49" s="216"/>
      <c r="UEI49" s="216"/>
      <c r="UEJ49" s="216"/>
      <c r="UEK49" s="216"/>
      <c r="UEL49" s="216"/>
      <c r="UEM49" s="216"/>
      <c r="UEN49" s="216"/>
      <c r="UEO49" s="216"/>
      <c r="UEP49" s="216"/>
      <c r="UEQ49" s="216"/>
      <c r="UER49" s="216"/>
      <c r="UES49" s="216"/>
      <c r="UET49" s="216"/>
      <c r="UEU49" s="216"/>
      <c r="UEV49" s="216"/>
      <c r="UEW49" s="216"/>
      <c r="UEX49" s="216"/>
      <c r="UEY49" s="216"/>
      <c r="UEZ49" s="216"/>
      <c r="UFA49" s="216"/>
      <c r="UFB49" s="216"/>
      <c r="UFC49" s="216"/>
      <c r="UFD49" s="216"/>
      <c r="UFE49" s="216"/>
      <c r="UFF49" s="216"/>
      <c r="UFG49" s="216"/>
      <c r="UFH49" s="216"/>
      <c r="UFI49" s="216"/>
      <c r="UFJ49" s="216"/>
      <c r="UFK49" s="216"/>
      <c r="UFL49" s="216"/>
      <c r="UFM49" s="216"/>
      <c r="UFN49" s="216"/>
      <c r="UFO49" s="216"/>
      <c r="UFP49" s="216"/>
      <c r="UFQ49" s="216"/>
      <c r="UFR49" s="216"/>
      <c r="UFS49" s="216"/>
      <c r="UFT49" s="216"/>
      <c r="UFU49" s="216"/>
      <c r="UFV49" s="216"/>
      <c r="UFW49" s="216"/>
      <c r="UFX49" s="216"/>
      <c r="UFY49" s="216"/>
      <c r="UFZ49" s="216"/>
      <c r="UGA49" s="216"/>
      <c r="UGB49" s="216"/>
      <c r="UGC49" s="216"/>
      <c r="UGD49" s="216"/>
      <c r="UGE49" s="216"/>
      <c r="UGF49" s="216"/>
      <c r="UGG49" s="216"/>
      <c r="UGH49" s="216"/>
      <c r="UGI49" s="216"/>
      <c r="UGJ49" s="216"/>
      <c r="UGK49" s="216"/>
      <c r="UGL49" s="216"/>
      <c r="UGM49" s="216"/>
      <c r="UGN49" s="216"/>
      <c r="UGO49" s="216"/>
      <c r="UGP49" s="216"/>
      <c r="UGQ49" s="216"/>
      <c r="UGR49" s="216"/>
      <c r="UGS49" s="216"/>
      <c r="UGT49" s="216"/>
      <c r="UGU49" s="216"/>
      <c r="UGV49" s="216"/>
      <c r="UGW49" s="216"/>
      <c r="UGX49" s="216"/>
      <c r="UGY49" s="216"/>
      <c r="UGZ49" s="216"/>
      <c r="UHA49" s="216"/>
      <c r="UHB49" s="216"/>
      <c r="UHC49" s="216"/>
      <c r="UHD49" s="216"/>
      <c r="UHE49" s="216"/>
      <c r="UHF49" s="216"/>
      <c r="UHG49" s="216"/>
      <c r="UHH49" s="216"/>
      <c r="UHI49" s="216"/>
      <c r="UHJ49" s="216"/>
      <c r="UHK49" s="216"/>
      <c r="UHL49" s="216"/>
      <c r="UHM49" s="216"/>
      <c r="UHN49" s="216"/>
      <c r="UHO49" s="216"/>
      <c r="UHP49" s="216"/>
      <c r="UHQ49" s="216"/>
      <c r="UHR49" s="216"/>
      <c r="UHS49" s="216"/>
      <c r="UHT49" s="216"/>
      <c r="UHU49" s="216"/>
      <c r="UHV49" s="216"/>
      <c r="UHW49" s="216"/>
      <c r="UHX49" s="216"/>
      <c r="UHY49" s="216"/>
      <c r="UHZ49" s="216"/>
      <c r="UIA49" s="216"/>
      <c r="UIB49" s="216"/>
      <c r="UIC49" s="216"/>
      <c r="UID49" s="216"/>
      <c r="UIE49" s="216"/>
      <c r="UIF49" s="216"/>
      <c r="UIG49" s="216"/>
      <c r="UIH49" s="216"/>
      <c r="UII49" s="216"/>
      <c r="UIJ49" s="216"/>
      <c r="UIK49" s="216"/>
      <c r="UIL49" s="216"/>
      <c r="UIM49" s="216"/>
      <c r="UIN49" s="216"/>
      <c r="UIO49" s="216"/>
      <c r="UIP49" s="216"/>
      <c r="UIQ49" s="216"/>
      <c r="UIR49" s="216"/>
      <c r="UIS49" s="216"/>
      <c r="UIT49" s="216"/>
      <c r="UIU49" s="216"/>
      <c r="UIV49" s="216"/>
      <c r="UIW49" s="216"/>
      <c r="UIX49" s="216"/>
      <c r="UIY49" s="216"/>
      <c r="UIZ49" s="216"/>
      <c r="UJA49" s="216"/>
      <c r="UJB49" s="216"/>
      <c r="UJC49" s="216"/>
      <c r="UJD49" s="216"/>
      <c r="UJE49" s="216"/>
      <c r="UJF49" s="216"/>
      <c r="UJG49" s="216"/>
      <c r="UJH49" s="216"/>
      <c r="UJI49" s="216"/>
      <c r="UJJ49" s="216"/>
      <c r="UJK49" s="216"/>
      <c r="UJL49" s="216"/>
      <c r="UJM49" s="216"/>
      <c r="UJN49" s="216"/>
      <c r="UJO49" s="216"/>
      <c r="UJP49" s="216"/>
      <c r="UJQ49" s="216"/>
      <c r="UJR49" s="216"/>
      <c r="UJS49" s="216"/>
      <c r="UJT49" s="216"/>
      <c r="UJU49" s="216"/>
      <c r="UJV49" s="216"/>
      <c r="UJW49" s="216"/>
      <c r="UJX49" s="216"/>
      <c r="UJY49" s="216"/>
      <c r="UJZ49" s="216"/>
      <c r="UKA49" s="216"/>
      <c r="UKB49" s="216"/>
      <c r="UKC49" s="216"/>
      <c r="UKD49" s="216"/>
      <c r="UKE49" s="216"/>
      <c r="UKF49" s="216"/>
      <c r="UKG49" s="216"/>
      <c r="UKH49" s="216"/>
      <c r="UKI49" s="216"/>
      <c r="UKJ49" s="216"/>
      <c r="UKK49" s="216"/>
      <c r="UKL49" s="216"/>
      <c r="UKM49" s="216"/>
      <c r="UKN49" s="216"/>
      <c r="UKO49" s="216"/>
      <c r="UKP49" s="216"/>
      <c r="UKQ49" s="216"/>
      <c r="UKR49" s="216"/>
      <c r="UKS49" s="216"/>
      <c r="UKT49" s="216"/>
      <c r="UKU49" s="216"/>
      <c r="UKV49" s="216"/>
      <c r="UKW49" s="216"/>
      <c r="UKX49" s="216"/>
      <c r="UKY49" s="216"/>
      <c r="UKZ49" s="216"/>
      <c r="ULA49" s="216"/>
      <c r="ULB49" s="216"/>
      <c r="ULC49" s="216"/>
      <c r="ULD49" s="216"/>
      <c r="ULE49" s="216"/>
      <c r="ULF49" s="216"/>
      <c r="ULG49" s="216"/>
      <c r="ULH49" s="216"/>
      <c r="ULI49" s="216"/>
      <c r="ULJ49" s="216"/>
      <c r="ULK49" s="216"/>
      <c r="ULL49" s="216"/>
      <c r="ULM49" s="216"/>
      <c r="ULN49" s="216"/>
      <c r="ULO49" s="216"/>
      <c r="ULP49" s="216"/>
      <c r="ULQ49" s="216"/>
      <c r="ULR49" s="216"/>
      <c r="ULS49" s="216"/>
      <c r="ULT49" s="216"/>
      <c r="ULU49" s="216"/>
      <c r="ULV49" s="216"/>
      <c r="ULW49" s="216"/>
      <c r="ULX49" s="216"/>
      <c r="ULY49" s="216"/>
      <c r="ULZ49" s="216"/>
      <c r="UMA49" s="216"/>
      <c r="UMB49" s="216"/>
      <c r="UMC49" s="216"/>
      <c r="UMD49" s="216"/>
      <c r="UME49" s="216"/>
      <c r="UMF49" s="216"/>
      <c r="UMG49" s="216"/>
      <c r="UMH49" s="216"/>
      <c r="UMI49" s="216"/>
      <c r="UMJ49" s="216"/>
      <c r="UMK49" s="216"/>
      <c r="UML49" s="216"/>
      <c r="UMM49" s="216"/>
      <c r="UMN49" s="216"/>
      <c r="UMO49" s="216"/>
      <c r="UMP49" s="216"/>
      <c r="UMQ49" s="216"/>
      <c r="UMR49" s="216"/>
      <c r="UMS49" s="216"/>
      <c r="UMT49" s="216"/>
      <c r="UMU49" s="216"/>
      <c r="UMV49" s="216"/>
      <c r="UMW49" s="216"/>
      <c r="UMX49" s="216"/>
      <c r="UMY49" s="216"/>
      <c r="UMZ49" s="216"/>
      <c r="UNA49" s="216"/>
      <c r="UNB49" s="216"/>
      <c r="UNC49" s="216"/>
      <c r="UND49" s="216"/>
      <c r="UNE49" s="216"/>
      <c r="UNF49" s="216"/>
      <c r="UNG49" s="216"/>
      <c r="UNH49" s="216"/>
      <c r="UNI49" s="216"/>
      <c r="UNJ49" s="216"/>
      <c r="UNK49" s="216"/>
      <c r="UNL49" s="216"/>
      <c r="UNM49" s="216"/>
      <c r="UNN49" s="216"/>
      <c r="UNO49" s="216"/>
      <c r="UNP49" s="216"/>
      <c r="UNQ49" s="216"/>
      <c r="UNR49" s="216"/>
      <c r="UNS49" s="216"/>
      <c r="UNT49" s="216"/>
      <c r="UNU49" s="216"/>
      <c r="UNV49" s="216"/>
      <c r="UNW49" s="216"/>
      <c r="UNX49" s="216"/>
      <c r="UNY49" s="216"/>
      <c r="UNZ49" s="216"/>
      <c r="UOA49" s="216"/>
      <c r="UOB49" s="216"/>
      <c r="UOC49" s="216"/>
      <c r="UOD49" s="216"/>
      <c r="UOE49" s="216"/>
      <c r="UOF49" s="216"/>
      <c r="UOG49" s="216"/>
      <c r="UOH49" s="216"/>
      <c r="UOI49" s="216"/>
      <c r="UOJ49" s="216"/>
      <c r="UOK49" s="216"/>
      <c r="UOL49" s="216"/>
      <c r="UOM49" s="216"/>
      <c r="UON49" s="216"/>
      <c r="UOO49" s="216"/>
      <c r="UOP49" s="216"/>
      <c r="UOQ49" s="216"/>
      <c r="UOR49" s="216"/>
      <c r="UOS49" s="216"/>
      <c r="UOT49" s="216"/>
      <c r="UOU49" s="216"/>
      <c r="UOV49" s="216"/>
      <c r="UOW49" s="216"/>
      <c r="UOX49" s="216"/>
      <c r="UOY49" s="216"/>
      <c r="UOZ49" s="216"/>
      <c r="UPA49" s="216"/>
      <c r="UPB49" s="216"/>
      <c r="UPC49" s="216"/>
      <c r="UPD49" s="216"/>
      <c r="UPE49" s="216"/>
      <c r="UPF49" s="216"/>
      <c r="UPG49" s="216"/>
      <c r="UPH49" s="216"/>
      <c r="UPI49" s="216"/>
      <c r="UPJ49" s="216"/>
      <c r="UPK49" s="216"/>
      <c r="UPL49" s="216"/>
      <c r="UPM49" s="216"/>
      <c r="UPN49" s="216"/>
      <c r="UPO49" s="216"/>
      <c r="UPP49" s="216"/>
      <c r="UPQ49" s="216"/>
      <c r="UPR49" s="216"/>
      <c r="UPS49" s="216"/>
      <c r="UPT49" s="216"/>
      <c r="UPU49" s="216"/>
      <c r="UPV49" s="216"/>
      <c r="UPW49" s="216"/>
      <c r="UPX49" s="216"/>
      <c r="UPY49" s="216"/>
      <c r="UPZ49" s="216"/>
      <c r="UQA49" s="216"/>
      <c r="UQB49" s="216"/>
      <c r="UQC49" s="216"/>
      <c r="UQD49" s="216"/>
      <c r="UQE49" s="216"/>
      <c r="UQF49" s="216"/>
      <c r="UQG49" s="216"/>
      <c r="UQH49" s="216"/>
      <c r="UQI49" s="216"/>
      <c r="UQJ49" s="216"/>
      <c r="UQK49" s="216"/>
      <c r="UQL49" s="216"/>
      <c r="UQM49" s="216"/>
      <c r="UQN49" s="216"/>
      <c r="UQO49" s="216"/>
      <c r="UQP49" s="216"/>
      <c r="UQQ49" s="216"/>
      <c r="UQR49" s="216"/>
      <c r="UQS49" s="216"/>
      <c r="UQT49" s="216"/>
      <c r="UQU49" s="216"/>
      <c r="UQV49" s="216"/>
      <c r="UQW49" s="216"/>
      <c r="UQX49" s="216"/>
      <c r="UQY49" s="216"/>
      <c r="UQZ49" s="216"/>
      <c r="URA49" s="216"/>
      <c r="URB49" s="216"/>
      <c r="URC49" s="216"/>
      <c r="URD49" s="216"/>
      <c r="URE49" s="216"/>
      <c r="URF49" s="216"/>
      <c r="URG49" s="216"/>
      <c r="URH49" s="216"/>
      <c r="URI49" s="216"/>
      <c r="URJ49" s="216"/>
      <c r="URK49" s="216"/>
      <c r="URL49" s="216"/>
      <c r="URM49" s="216"/>
      <c r="URN49" s="216"/>
      <c r="URO49" s="216"/>
      <c r="URP49" s="216"/>
      <c r="URQ49" s="216"/>
      <c r="URR49" s="216"/>
      <c r="URS49" s="216"/>
      <c r="URT49" s="216"/>
      <c r="URU49" s="216"/>
      <c r="URV49" s="216"/>
      <c r="URW49" s="216"/>
      <c r="URX49" s="216"/>
      <c r="URY49" s="216"/>
      <c r="URZ49" s="216"/>
      <c r="USA49" s="216"/>
      <c r="USB49" s="216"/>
      <c r="USC49" s="216"/>
      <c r="USD49" s="216"/>
      <c r="USE49" s="216"/>
      <c r="USF49" s="216"/>
      <c r="USG49" s="216"/>
      <c r="USH49" s="216"/>
      <c r="USI49" s="216"/>
      <c r="USJ49" s="216"/>
      <c r="USK49" s="216"/>
      <c r="USL49" s="216"/>
      <c r="USM49" s="216"/>
      <c r="USN49" s="216"/>
      <c r="USO49" s="216"/>
      <c r="USP49" s="216"/>
      <c r="USQ49" s="216"/>
      <c r="USR49" s="216"/>
      <c r="USS49" s="216"/>
      <c r="UST49" s="216"/>
      <c r="USU49" s="216"/>
      <c r="USV49" s="216"/>
      <c r="USW49" s="216"/>
      <c r="USX49" s="216"/>
      <c r="USY49" s="216"/>
      <c r="USZ49" s="216"/>
      <c r="UTA49" s="216"/>
      <c r="UTB49" s="216"/>
      <c r="UTC49" s="216"/>
      <c r="UTD49" s="216"/>
      <c r="UTE49" s="216"/>
      <c r="UTF49" s="216"/>
      <c r="UTG49" s="216"/>
      <c r="UTH49" s="216"/>
      <c r="UTI49" s="216"/>
      <c r="UTJ49" s="216"/>
      <c r="UTK49" s="216"/>
      <c r="UTL49" s="216"/>
      <c r="UTM49" s="216"/>
      <c r="UTN49" s="216"/>
      <c r="UTO49" s="216"/>
      <c r="UTP49" s="216"/>
      <c r="UTQ49" s="216"/>
      <c r="UTR49" s="216"/>
      <c r="UTS49" s="216"/>
      <c r="UTT49" s="216"/>
      <c r="UTU49" s="216"/>
      <c r="UTV49" s="216"/>
      <c r="UTW49" s="216"/>
      <c r="UTX49" s="216"/>
      <c r="UTY49" s="216"/>
      <c r="UTZ49" s="216"/>
      <c r="UUA49" s="216"/>
      <c r="UUB49" s="216"/>
      <c r="UUC49" s="216"/>
      <c r="UUD49" s="216"/>
      <c r="UUE49" s="216"/>
      <c r="UUF49" s="216"/>
      <c r="UUG49" s="216"/>
      <c r="UUH49" s="216"/>
      <c r="UUI49" s="216"/>
      <c r="UUJ49" s="216"/>
      <c r="UUK49" s="216"/>
      <c r="UUL49" s="216"/>
      <c r="UUM49" s="216"/>
      <c r="UUN49" s="216"/>
      <c r="UUO49" s="216"/>
      <c r="UUP49" s="216"/>
      <c r="UUQ49" s="216"/>
      <c r="UUR49" s="216"/>
      <c r="UUS49" s="216"/>
      <c r="UUT49" s="216"/>
      <c r="UUU49" s="216"/>
      <c r="UUV49" s="216"/>
      <c r="UUW49" s="216"/>
      <c r="UUX49" s="216"/>
      <c r="UUY49" s="216"/>
      <c r="UUZ49" s="216"/>
      <c r="UVA49" s="216"/>
      <c r="UVB49" s="216"/>
      <c r="UVC49" s="216"/>
      <c r="UVD49" s="216"/>
      <c r="UVE49" s="216"/>
      <c r="UVF49" s="216"/>
      <c r="UVG49" s="216"/>
      <c r="UVH49" s="216"/>
      <c r="UVI49" s="216"/>
      <c r="UVJ49" s="216"/>
      <c r="UVK49" s="216"/>
      <c r="UVL49" s="216"/>
      <c r="UVM49" s="216"/>
      <c r="UVN49" s="216"/>
      <c r="UVO49" s="216"/>
      <c r="UVP49" s="216"/>
      <c r="UVQ49" s="216"/>
      <c r="UVR49" s="216"/>
      <c r="UVS49" s="216"/>
      <c r="UVT49" s="216"/>
      <c r="UVU49" s="216"/>
      <c r="UVV49" s="216"/>
      <c r="UVW49" s="216"/>
      <c r="UVX49" s="216"/>
      <c r="UVY49" s="216"/>
      <c r="UVZ49" s="216"/>
      <c r="UWA49" s="216"/>
      <c r="UWB49" s="216"/>
      <c r="UWC49" s="216"/>
      <c r="UWD49" s="216"/>
      <c r="UWE49" s="216"/>
      <c r="UWF49" s="216"/>
      <c r="UWG49" s="216"/>
      <c r="UWH49" s="216"/>
      <c r="UWI49" s="216"/>
      <c r="UWJ49" s="216"/>
      <c r="UWK49" s="216"/>
      <c r="UWL49" s="216"/>
      <c r="UWM49" s="216"/>
      <c r="UWN49" s="216"/>
      <c r="UWO49" s="216"/>
      <c r="UWP49" s="216"/>
      <c r="UWQ49" s="216"/>
      <c r="UWR49" s="216"/>
      <c r="UWS49" s="216"/>
      <c r="UWT49" s="216"/>
      <c r="UWU49" s="216"/>
      <c r="UWV49" s="216"/>
      <c r="UWW49" s="216"/>
      <c r="UWX49" s="216"/>
      <c r="UWY49" s="216"/>
      <c r="UWZ49" s="216"/>
      <c r="UXA49" s="216"/>
      <c r="UXB49" s="216"/>
      <c r="UXC49" s="216"/>
      <c r="UXD49" s="216"/>
      <c r="UXE49" s="216"/>
      <c r="UXF49" s="216"/>
      <c r="UXG49" s="216"/>
      <c r="UXH49" s="216"/>
      <c r="UXI49" s="216"/>
      <c r="UXJ49" s="216"/>
      <c r="UXK49" s="216"/>
      <c r="UXL49" s="216"/>
      <c r="UXM49" s="216"/>
      <c r="UXN49" s="216"/>
      <c r="UXO49" s="216"/>
      <c r="UXP49" s="216"/>
      <c r="UXQ49" s="216"/>
      <c r="UXR49" s="216"/>
      <c r="UXS49" s="216"/>
      <c r="UXT49" s="216"/>
      <c r="UXU49" s="216"/>
      <c r="UXV49" s="216"/>
      <c r="UXW49" s="216"/>
      <c r="UXX49" s="216"/>
      <c r="UXY49" s="216"/>
      <c r="UXZ49" s="216"/>
      <c r="UYA49" s="216"/>
      <c r="UYB49" s="216"/>
      <c r="UYC49" s="216"/>
      <c r="UYD49" s="216"/>
      <c r="UYE49" s="216"/>
      <c r="UYF49" s="216"/>
      <c r="UYG49" s="216"/>
      <c r="UYH49" s="216"/>
      <c r="UYI49" s="216"/>
      <c r="UYJ49" s="216"/>
      <c r="UYK49" s="216"/>
      <c r="UYL49" s="216"/>
      <c r="UYM49" s="216"/>
      <c r="UYN49" s="216"/>
      <c r="UYO49" s="216"/>
      <c r="UYP49" s="216"/>
      <c r="UYQ49" s="216"/>
      <c r="UYR49" s="216"/>
      <c r="UYS49" s="216"/>
      <c r="UYT49" s="216"/>
      <c r="UYU49" s="216"/>
      <c r="UYV49" s="216"/>
      <c r="UYW49" s="216"/>
      <c r="UYX49" s="216"/>
      <c r="UYY49" s="216"/>
      <c r="UYZ49" s="216"/>
      <c r="UZA49" s="216"/>
      <c r="UZB49" s="216"/>
      <c r="UZC49" s="216"/>
      <c r="UZD49" s="216"/>
      <c r="UZE49" s="216"/>
      <c r="UZF49" s="216"/>
      <c r="UZG49" s="216"/>
      <c r="UZH49" s="216"/>
      <c r="UZI49" s="216"/>
      <c r="UZJ49" s="216"/>
      <c r="UZK49" s="216"/>
      <c r="UZL49" s="216"/>
      <c r="UZM49" s="216"/>
      <c r="UZN49" s="216"/>
      <c r="UZO49" s="216"/>
      <c r="UZP49" s="216"/>
      <c r="UZQ49" s="216"/>
      <c r="UZR49" s="216"/>
      <c r="UZS49" s="216"/>
      <c r="UZT49" s="216"/>
      <c r="UZU49" s="216"/>
      <c r="UZV49" s="216"/>
      <c r="UZW49" s="216"/>
      <c r="UZX49" s="216"/>
      <c r="UZY49" s="216"/>
      <c r="UZZ49" s="216"/>
      <c r="VAA49" s="216"/>
      <c r="VAB49" s="216"/>
      <c r="VAC49" s="216"/>
      <c r="VAD49" s="216"/>
      <c r="VAE49" s="216"/>
      <c r="VAF49" s="216"/>
      <c r="VAG49" s="216"/>
      <c r="VAH49" s="216"/>
      <c r="VAI49" s="216"/>
      <c r="VAJ49" s="216"/>
      <c r="VAK49" s="216"/>
      <c r="VAL49" s="216"/>
      <c r="VAM49" s="216"/>
      <c r="VAN49" s="216"/>
      <c r="VAO49" s="216"/>
      <c r="VAP49" s="216"/>
      <c r="VAQ49" s="216"/>
      <c r="VAR49" s="216"/>
      <c r="VAS49" s="216"/>
      <c r="VAT49" s="216"/>
      <c r="VAU49" s="216"/>
      <c r="VAV49" s="216"/>
      <c r="VAW49" s="216"/>
      <c r="VAX49" s="216"/>
      <c r="VAY49" s="216"/>
      <c r="VAZ49" s="216"/>
      <c r="VBA49" s="216"/>
      <c r="VBB49" s="216"/>
      <c r="VBC49" s="216"/>
      <c r="VBD49" s="216"/>
      <c r="VBE49" s="216"/>
      <c r="VBF49" s="216"/>
      <c r="VBG49" s="216"/>
      <c r="VBH49" s="216"/>
      <c r="VBI49" s="216"/>
      <c r="VBJ49" s="216"/>
      <c r="VBK49" s="216"/>
      <c r="VBL49" s="216"/>
      <c r="VBM49" s="216"/>
      <c r="VBN49" s="216"/>
      <c r="VBO49" s="216"/>
      <c r="VBP49" s="216"/>
      <c r="VBQ49" s="216"/>
      <c r="VBR49" s="216"/>
      <c r="VBS49" s="216"/>
      <c r="VBT49" s="216"/>
      <c r="VBU49" s="216"/>
      <c r="VBV49" s="216"/>
      <c r="VBW49" s="216"/>
      <c r="VBX49" s="216"/>
      <c r="VBY49" s="216"/>
      <c r="VBZ49" s="216"/>
      <c r="VCA49" s="216"/>
      <c r="VCB49" s="216"/>
      <c r="VCC49" s="216"/>
      <c r="VCD49" s="216"/>
      <c r="VCE49" s="216"/>
      <c r="VCF49" s="216"/>
      <c r="VCG49" s="216"/>
      <c r="VCH49" s="216"/>
      <c r="VCI49" s="216"/>
      <c r="VCJ49" s="216"/>
      <c r="VCK49" s="216"/>
      <c r="VCL49" s="216"/>
      <c r="VCM49" s="216"/>
      <c r="VCN49" s="216"/>
      <c r="VCO49" s="216"/>
      <c r="VCP49" s="216"/>
      <c r="VCQ49" s="216"/>
      <c r="VCR49" s="216"/>
      <c r="VCS49" s="216"/>
      <c r="VCT49" s="216"/>
      <c r="VCU49" s="216"/>
      <c r="VCV49" s="216"/>
      <c r="VCW49" s="216"/>
      <c r="VCX49" s="216"/>
      <c r="VCY49" s="216"/>
      <c r="VCZ49" s="216"/>
      <c r="VDA49" s="216"/>
      <c r="VDB49" s="216"/>
      <c r="VDC49" s="216"/>
      <c r="VDD49" s="216"/>
      <c r="VDE49" s="216"/>
      <c r="VDF49" s="216"/>
      <c r="VDG49" s="216"/>
      <c r="VDH49" s="216"/>
      <c r="VDI49" s="216"/>
      <c r="VDJ49" s="216"/>
      <c r="VDK49" s="216"/>
      <c r="VDL49" s="216"/>
      <c r="VDM49" s="216"/>
      <c r="VDN49" s="216"/>
      <c r="VDO49" s="216"/>
      <c r="VDP49" s="216"/>
      <c r="VDQ49" s="216"/>
      <c r="VDR49" s="216"/>
      <c r="VDS49" s="216"/>
      <c r="VDT49" s="216"/>
      <c r="VDU49" s="216"/>
      <c r="VDV49" s="216"/>
      <c r="VDW49" s="216"/>
      <c r="VDX49" s="216"/>
      <c r="VDY49" s="216"/>
      <c r="VDZ49" s="216"/>
      <c r="VEA49" s="216"/>
      <c r="VEB49" s="216"/>
      <c r="VEC49" s="216"/>
      <c r="VED49" s="216"/>
      <c r="VEE49" s="216"/>
      <c r="VEF49" s="216"/>
      <c r="VEG49" s="216"/>
      <c r="VEH49" s="216"/>
      <c r="VEI49" s="216"/>
      <c r="VEJ49" s="216"/>
      <c r="VEK49" s="216"/>
      <c r="VEL49" s="216"/>
      <c r="VEM49" s="216"/>
      <c r="VEN49" s="216"/>
      <c r="VEO49" s="216"/>
      <c r="VEP49" s="216"/>
      <c r="VEQ49" s="216"/>
      <c r="VER49" s="216"/>
      <c r="VES49" s="216"/>
      <c r="VET49" s="216"/>
      <c r="VEU49" s="216"/>
      <c r="VEV49" s="216"/>
      <c r="VEW49" s="216"/>
      <c r="VEX49" s="216"/>
      <c r="VEY49" s="216"/>
      <c r="VEZ49" s="216"/>
      <c r="VFA49" s="216"/>
      <c r="VFB49" s="216"/>
      <c r="VFC49" s="216"/>
      <c r="VFD49" s="216"/>
      <c r="VFE49" s="216"/>
      <c r="VFF49" s="216"/>
      <c r="VFG49" s="216"/>
      <c r="VFH49" s="216"/>
      <c r="VFI49" s="216"/>
      <c r="VFJ49" s="216"/>
      <c r="VFK49" s="216"/>
      <c r="VFL49" s="216"/>
      <c r="VFM49" s="216"/>
      <c r="VFN49" s="216"/>
      <c r="VFO49" s="216"/>
      <c r="VFP49" s="216"/>
      <c r="VFQ49" s="216"/>
      <c r="VFR49" s="216"/>
      <c r="VFS49" s="216"/>
      <c r="VFT49" s="216"/>
      <c r="VFU49" s="216"/>
      <c r="VFV49" s="216"/>
      <c r="VFW49" s="216"/>
      <c r="VFX49" s="216"/>
      <c r="VFY49" s="216"/>
      <c r="VFZ49" s="216"/>
      <c r="VGA49" s="216"/>
      <c r="VGB49" s="216"/>
      <c r="VGC49" s="216"/>
      <c r="VGD49" s="216"/>
      <c r="VGE49" s="216"/>
      <c r="VGF49" s="216"/>
      <c r="VGG49" s="216"/>
      <c r="VGH49" s="216"/>
      <c r="VGI49" s="216"/>
      <c r="VGJ49" s="216"/>
      <c r="VGK49" s="216"/>
      <c r="VGL49" s="216"/>
      <c r="VGM49" s="216"/>
      <c r="VGN49" s="216"/>
      <c r="VGO49" s="216"/>
      <c r="VGP49" s="216"/>
      <c r="VGQ49" s="216"/>
      <c r="VGR49" s="216"/>
      <c r="VGS49" s="216"/>
      <c r="VGT49" s="216"/>
      <c r="VGU49" s="216"/>
      <c r="VGV49" s="216"/>
      <c r="VGW49" s="216"/>
      <c r="VGX49" s="216"/>
      <c r="VGY49" s="216"/>
      <c r="VGZ49" s="216"/>
      <c r="VHA49" s="216"/>
      <c r="VHB49" s="216"/>
      <c r="VHC49" s="216"/>
      <c r="VHD49" s="216"/>
      <c r="VHE49" s="216"/>
      <c r="VHF49" s="216"/>
      <c r="VHG49" s="216"/>
      <c r="VHH49" s="216"/>
      <c r="VHI49" s="216"/>
      <c r="VHJ49" s="216"/>
      <c r="VHK49" s="216"/>
      <c r="VHL49" s="216"/>
      <c r="VHM49" s="216"/>
      <c r="VHN49" s="216"/>
      <c r="VHO49" s="216"/>
      <c r="VHP49" s="216"/>
      <c r="VHQ49" s="216"/>
      <c r="VHR49" s="216"/>
      <c r="VHS49" s="216"/>
      <c r="VHT49" s="216"/>
      <c r="VHU49" s="216"/>
      <c r="VHV49" s="216"/>
      <c r="VHW49" s="216"/>
      <c r="VHX49" s="216"/>
      <c r="VHY49" s="216"/>
      <c r="VHZ49" s="216"/>
      <c r="VIA49" s="216"/>
      <c r="VIB49" s="216"/>
      <c r="VIC49" s="216"/>
      <c r="VID49" s="216"/>
      <c r="VIE49" s="216"/>
      <c r="VIF49" s="216"/>
      <c r="VIG49" s="216"/>
      <c r="VIH49" s="216"/>
      <c r="VII49" s="216"/>
      <c r="VIJ49" s="216"/>
      <c r="VIK49" s="216"/>
      <c r="VIL49" s="216"/>
      <c r="VIM49" s="216"/>
      <c r="VIN49" s="216"/>
      <c r="VIO49" s="216"/>
      <c r="VIP49" s="216"/>
      <c r="VIQ49" s="216"/>
      <c r="VIR49" s="216"/>
      <c r="VIS49" s="216"/>
      <c r="VIT49" s="216"/>
      <c r="VIU49" s="216"/>
      <c r="VIV49" s="216"/>
      <c r="VIW49" s="216"/>
      <c r="VIX49" s="216"/>
      <c r="VIY49" s="216"/>
      <c r="VIZ49" s="216"/>
      <c r="VJA49" s="216"/>
      <c r="VJB49" s="216"/>
      <c r="VJC49" s="216"/>
      <c r="VJD49" s="216"/>
      <c r="VJE49" s="216"/>
      <c r="VJF49" s="216"/>
      <c r="VJG49" s="216"/>
      <c r="VJH49" s="216"/>
      <c r="VJI49" s="216"/>
      <c r="VJJ49" s="216"/>
      <c r="VJK49" s="216"/>
      <c r="VJL49" s="216"/>
      <c r="VJM49" s="216"/>
      <c r="VJN49" s="216"/>
      <c r="VJO49" s="216"/>
      <c r="VJP49" s="216"/>
      <c r="VJQ49" s="216"/>
      <c r="VJR49" s="216"/>
      <c r="VJS49" s="216"/>
      <c r="VJT49" s="216"/>
      <c r="VJU49" s="216"/>
      <c r="VJV49" s="216"/>
      <c r="VJW49" s="216"/>
      <c r="VJX49" s="216"/>
      <c r="VJY49" s="216"/>
      <c r="VJZ49" s="216"/>
      <c r="VKA49" s="216"/>
      <c r="VKB49" s="216"/>
      <c r="VKC49" s="216"/>
      <c r="VKD49" s="216"/>
      <c r="VKE49" s="216"/>
      <c r="VKF49" s="216"/>
      <c r="VKG49" s="216"/>
      <c r="VKH49" s="216"/>
      <c r="VKI49" s="216"/>
      <c r="VKJ49" s="216"/>
      <c r="VKK49" s="216"/>
      <c r="VKL49" s="216"/>
      <c r="VKM49" s="216"/>
      <c r="VKN49" s="216"/>
      <c r="VKO49" s="216"/>
      <c r="VKP49" s="216"/>
      <c r="VKQ49" s="216"/>
      <c r="VKR49" s="216"/>
      <c r="VKS49" s="216"/>
      <c r="VKT49" s="216"/>
      <c r="VKU49" s="216"/>
      <c r="VKV49" s="216"/>
      <c r="VKW49" s="216"/>
      <c r="VKX49" s="216"/>
      <c r="VKY49" s="216"/>
      <c r="VKZ49" s="216"/>
      <c r="VLA49" s="216"/>
      <c r="VLB49" s="216"/>
      <c r="VLC49" s="216"/>
      <c r="VLD49" s="216"/>
      <c r="VLE49" s="216"/>
      <c r="VLF49" s="216"/>
      <c r="VLG49" s="216"/>
      <c r="VLH49" s="216"/>
      <c r="VLI49" s="216"/>
      <c r="VLJ49" s="216"/>
      <c r="VLK49" s="216"/>
      <c r="VLL49" s="216"/>
      <c r="VLM49" s="216"/>
      <c r="VLN49" s="216"/>
      <c r="VLO49" s="216"/>
      <c r="VLP49" s="216"/>
      <c r="VLQ49" s="216"/>
      <c r="VLR49" s="216"/>
      <c r="VLS49" s="216"/>
      <c r="VLT49" s="216"/>
      <c r="VLU49" s="216"/>
      <c r="VLV49" s="216"/>
      <c r="VLW49" s="216"/>
      <c r="VLX49" s="216"/>
      <c r="VLY49" s="216"/>
      <c r="VLZ49" s="216"/>
      <c r="VMA49" s="216"/>
      <c r="VMB49" s="216"/>
      <c r="VMC49" s="216"/>
      <c r="VMD49" s="216"/>
      <c r="VME49" s="216"/>
      <c r="VMF49" s="216"/>
      <c r="VMG49" s="216"/>
      <c r="VMH49" s="216"/>
      <c r="VMI49" s="216"/>
      <c r="VMJ49" s="216"/>
      <c r="VMK49" s="216"/>
      <c r="VML49" s="216"/>
      <c r="VMM49" s="216"/>
      <c r="VMN49" s="216"/>
      <c r="VMO49" s="216"/>
      <c r="VMP49" s="216"/>
      <c r="VMQ49" s="216"/>
      <c r="VMR49" s="216"/>
      <c r="VMS49" s="216"/>
      <c r="VMT49" s="216"/>
      <c r="VMU49" s="216"/>
      <c r="VMV49" s="216"/>
      <c r="VMW49" s="216"/>
      <c r="VMX49" s="216"/>
      <c r="VMY49" s="216"/>
      <c r="VMZ49" s="216"/>
      <c r="VNA49" s="216"/>
      <c r="VNB49" s="216"/>
      <c r="VNC49" s="216"/>
      <c r="VND49" s="216"/>
      <c r="VNE49" s="216"/>
      <c r="VNF49" s="216"/>
      <c r="VNG49" s="216"/>
      <c r="VNH49" s="216"/>
      <c r="VNI49" s="216"/>
      <c r="VNJ49" s="216"/>
      <c r="VNK49" s="216"/>
      <c r="VNL49" s="216"/>
      <c r="VNM49" s="216"/>
      <c r="VNN49" s="216"/>
      <c r="VNO49" s="216"/>
      <c r="VNP49" s="216"/>
      <c r="VNQ49" s="216"/>
      <c r="VNR49" s="216"/>
      <c r="VNS49" s="216"/>
      <c r="VNT49" s="216"/>
      <c r="VNU49" s="216"/>
      <c r="VNV49" s="216"/>
      <c r="VNW49" s="216"/>
      <c r="VNX49" s="216"/>
      <c r="VNY49" s="216"/>
      <c r="VNZ49" s="216"/>
      <c r="VOA49" s="216"/>
      <c r="VOB49" s="216"/>
      <c r="VOC49" s="216"/>
      <c r="VOD49" s="216"/>
      <c r="VOE49" s="216"/>
      <c r="VOF49" s="216"/>
      <c r="VOG49" s="216"/>
      <c r="VOH49" s="216"/>
      <c r="VOI49" s="216"/>
      <c r="VOJ49" s="216"/>
      <c r="VOK49" s="216"/>
      <c r="VOL49" s="216"/>
      <c r="VOM49" s="216"/>
      <c r="VON49" s="216"/>
      <c r="VOO49" s="216"/>
      <c r="VOP49" s="216"/>
      <c r="VOQ49" s="216"/>
      <c r="VOR49" s="216"/>
      <c r="VOS49" s="216"/>
      <c r="VOT49" s="216"/>
      <c r="VOU49" s="216"/>
      <c r="VOV49" s="216"/>
      <c r="VOW49" s="216"/>
      <c r="VOX49" s="216"/>
      <c r="VOY49" s="216"/>
      <c r="VOZ49" s="216"/>
      <c r="VPA49" s="216"/>
      <c r="VPB49" s="216"/>
      <c r="VPC49" s="216"/>
      <c r="VPD49" s="216"/>
      <c r="VPE49" s="216"/>
      <c r="VPF49" s="216"/>
      <c r="VPG49" s="216"/>
      <c r="VPH49" s="216"/>
      <c r="VPI49" s="216"/>
      <c r="VPJ49" s="216"/>
      <c r="VPK49" s="216"/>
      <c r="VPL49" s="216"/>
      <c r="VPM49" s="216"/>
      <c r="VPN49" s="216"/>
      <c r="VPO49" s="216"/>
      <c r="VPP49" s="216"/>
      <c r="VPQ49" s="216"/>
      <c r="VPR49" s="216"/>
      <c r="VPS49" s="216"/>
      <c r="VPT49" s="216"/>
      <c r="VPU49" s="216"/>
      <c r="VPV49" s="216"/>
      <c r="VPW49" s="216"/>
      <c r="VPX49" s="216"/>
      <c r="VPY49" s="216"/>
      <c r="VPZ49" s="216"/>
      <c r="VQA49" s="216"/>
      <c r="VQB49" s="216"/>
      <c r="VQC49" s="216"/>
      <c r="VQD49" s="216"/>
      <c r="VQE49" s="216"/>
      <c r="VQF49" s="216"/>
      <c r="VQG49" s="216"/>
      <c r="VQH49" s="216"/>
      <c r="VQI49" s="216"/>
      <c r="VQJ49" s="216"/>
      <c r="VQK49" s="216"/>
      <c r="VQL49" s="216"/>
      <c r="VQM49" s="216"/>
      <c r="VQN49" s="216"/>
      <c r="VQO49" s="216"/>
      <c r="VQP49" s="216"/>
      <c r="VQQ49" s="216"/>
      <c r="VQR49" s="216"/>
      <c r="VQS49" s="216"/>
      <c r="VQT49" s="216"/>
      <c r="VQU49" s="216"/>
      <c r="VQV49" s="216"/>
      <c r="VQW49" s="216"/>
      <c r="VQX49" s="216"/>
      <c r="VQY49" s="216"/>
      <c r="VQZ49" s="216"/>
      <c r="VRA49" s="216"/>
      <c r="VRB49" s="216"/>
      <c r="VRC49" s="216"/>
      <c r="VRD49" s="216"/>
      <c r="VRE49" s="216"/>
      <c r="VRF49" s="216"/>
      <c r="VRG49" s="216"/>
      <c r="VRH49" s="216"/>
      <c r="VRI49" s="216"/>
      <c r="VRJ49" s="216"/>
      <c r="VRK49" s="216"/>
      <c r="VRL49" s="216"/>
      <c r="VRM49" s="216"/>
      <c r="VRN49" s="216"/>
      <c r="VRO49" s="216"/>
      <c r="VRP49" s="216"/>
      <c r="VRQ49" s="216"/>
      <c r="VRR49" s="216"/>
      <c r="VRS49" s="216"/>
      <c r="VRT49" s="216"/>
      <c r="VRU49" s="216"/>
      <c r="VRV49" s="216"/>
      <c r="VRW49" s="216"/>
      <c r="VRX49" s="216"/>
      <c r="VRY49" s="216"/>
      <c r="VRZ49" s="216"/>
      <c r="VSA49" s="216"/>
      <c r="VSB49" s="216"/>
      <c r="VSC49" s="216"/>
      <c r="VSD49" s="216"/>
      <c r="VSE49" s="216"/>
      <c r="VSF49" s="216"/>
      <c r="VSG49" s="216"/>
      <c r="VSH49" s="216"/>
      <c r="VSI49" s="216"/>
      <c r="VSJ49" s="216"/>
      <c r="VSK49" s="216"/>
      <c r="VSL49" s="216"/>
      <c r="VSM49" s="216"/>
      <c r="VSN49" s="216"/>
      <c r="VSO49" s="216"/>
      <c r="VSP49" s="216"/>
      <c r="VSQ49" s="216"/>
      <c r="VSR49" s="216"/>
      <c r="VSS49" s="216"/>
      <c r="VST49" s="216"/>
      <c r="VSU49" s="216"/>
      <c r="VSV49" s="216"/>
      <c r="VSW49" s="216"/>
      <c r="VSX49" s="216"/>
      <c r="VSY49" s="216"/>
      <c r="VSZ49" s="216"/>
      <c r="VTA49" s="216"/>
      <c r="VTB49" s="216"/>
      <c r="VTC49" s="216"/>
      <c r="VTD49" s="216"/>
      <c r="VTE49" s="216"/>
      <c r="VTF49" s="216"/>
      <c r="VTG49" s="216"/>
      <c r="VTH49" s="216"/>
      <c r="VTI49" s="216"/>
      <c r="VTJ49" s="216"/>
      <c r="VTK49" s="216"/>
      <c r="VTL49" s="216"/>
      <c r="VTM49" s="216"/>
      <c r="VTN49" s="216"/>
      <c r="VTO49" s="216"/>
      <c r="VTP49" s="216"/>
      <c r="VTQ49" s="216"/>
      <c r="VTR49" s="216"/>
      <c r="VTS49" s="216"/>
      <c r="VTT49" s="216"/>
      <c r="VTU49" s="216"/>
      <c r="VTV49" s="216"/>
      <c r="VTW49" s="216"/>
      <c r="VTX49" s="216"/>
      <c r="VTY49" s="216"/>
      <c r="VTZ49" s="216"/>
      <c r="VUA49" s="216"/>
      <c r="VUB49" s="216"/>
      <c r="VUC49" s="216"/>
      <c r="VUD49" s="216"/>
      <c r="VUE49" s="216"/>
      <c r="VUF49" s="216"/>
      <c r="VUG49" s="216"/>
      <c r="VUH49" s="216"/>
      <c r="VUI49" s="216"/>
      <c r="VUJ49" s="216"/>
      <c r="VUK49" s="216"/>
      <c r="VUL49" s="216"/>
      <c r="VUM49" s="216"/>
      <c r="VUN49" s="216"/>
      <c r="VUO49" s="216"/>
      <c r="VUP49" s="216"/>
      <c r="VUQ49" s="216"/>
      <c r="VUR49" s="216"/>
      <c r="VUS49" s="216"/>
      <c r="VUT49" s="216"/>
      <c r="VUU49" s="216"/>
      <c r="VUV49" s="216"/>
      <c r="VUW49" s="216"/>
      <c r="VUX49" s="216"/>
      <c r="VUY49" s="216"/>
      <c r="VUZ49" s="216"/>
      <c r="VVA49" s="216"/>
      <c r="VVB49" s="216"/>
      <c r="VVC49" s="216"/>
      <c r="VVD49" s="216"/>
      <c r="VVE49" s="216"/>
      <c r="VVF49" s="216"/>
      <c r="VVG49" s="216"/>
      <c r="VVH49" s="216"/>
      <c r="VVI49" s="216"/>
      <c r="VVJ49" s="216"/>
      <c r="VVK49" s="216"/>
      <c r="VVL49" s="216"/>
      <c r="VVM49" s="216"/>
      <c r="VVN49" s="216"/>
      <c r="VVO49" s="216"/>
      <c r="VVP49" s="216"/>
      <c r="VVQ49" s="216"/>
      <c r="VVR49" s="216"/>
      <c r="VVS49" s="216"/>
      <c r="VVT49" s="216"/>
      <c r="VVU49" s="216"/>
      <c r="VVV49" s="216"/>
      <c r="VVW49" s="216"/>
      <c r="VVX49" s="216"/>
      <c r="VVY49" s="216"/>
      <c r="VVZ49" s="216"/>
      <c r="VWA49" s="216"/>
      <c r="VWB49" s="216"/>
      <c r="VWC49" s="216"/>
      <c r="VWD49" s="216"/>
      <c r="VWE49" s="216"/>
      <c r="VWF49" s="216"/>
      <c r="VWG49" s="216"/>
      <c r="VWH49" s="216"/>
      <c r="VWI49" s="216"/>
      <c r="VWJ49" s="216"/>
      <c r="VWK49" s="216"/>
      <c r="VWL49" s="216"/>
      <c r="VWM49" s="216"/>
      <c r="VWN49" s="216"/>
      <c r="VWO49" s="216"/>
      <c r="VWP49" s="216"/>
      <c r="VWQ49" s="216"/>
      <c r="VWR49" s="216"/>
      <c r="VWS49" s="216"/>
      <c r="VWT49" s="216"/>
      <c r="VWU49" s="216"/>
      <c r="VWV49" s="216"/>
      <c r="VWW49" s="216"/>
      <c r="VWX49" s="216"/>
      <c r="VWY49" s="216"/>
      <c r="VWZ49" s="216"/>
      <c r="VXA49" s="216"/>
      <c r="VXB49" s="216"/>
      <c r="VXC49" s="216"/>
      <c r="VXD49" s="216"/>
      <c r="VXE49" s="216"/>
      <c r="VXF49" s="216"/>
      <c r="VXG49" s="216"/>
      <c r="VXH49" s="216"/>
      <c r="VXI49" s="216"/>
      <c r="VXJ49" s="216"/>
      <c r="VXK49" s="216"/>
      <c r="VXL49" s="216"/>
      <c r="VXM49" s="216"/>
      <c r="VXN49" s="216"/>
      <c r="VXO49" s="216"/>
      <c r="VXP49" s="216"/>
      <c r="VXQ49" s="216"/>
      <c r="VXR49" s="216"/>
      <c r="VXS49" s="216"/>
      <c r="VXT49" s="216"/>
      <c r="VXU49" s="216"/>
      <c r="VXV49" s="216"/>
      <c r="VXW49" s="216"/>
      <c r="VXX49" s="216"/>
      <c r="VXY49" s="216"/>
      <c r="VXZ49" s="216"/>
      <c r="VYA49" s="216"/>
      <c r="VYB49" s="216"/>
      <c r="VYC49" s="216"/>
      <c r="VYD49" s="216"/>
      <c r="VYE49" s="216"/>
      <c r="VYF49" s="216"/>
      <c r="VYG49" s="216"/>
      <c r="VYH49" s="216"/>
      <c r="VYI49" s="216"/>
      <c r="VYJ49" s="216"/>
      <c r="VYK49" s="216"/>
      <c r="VYL49" s="216"/>
      <c r="VYM49" s="216"/>
      <c r="VYN49" s="216"/>
      <c r="VYO49" s="216"/>
      <c r="VYP49" s="216"/>
      <c r="VYQ49" s="216"/>
      <c r="VYR49" s="216"/>
      <c r="VYS49" s="216"/>
      <c r="VYT49" s="216"/>
      <c r="VYU49" s="216"/>
      <c r="VYV49" s="216"/>
      <c r="VYW49" s="216"/>
      <c r="VYX49" s="216"/>
      <c r="VYY49" s="216"/>
      <c r="VYZ49" s="216"/>
      <c r="VZA49" s="216"/>
      <c r="VZB49" s="216"/>
      <c r="VZC49" s="216"/>
      <c r="VZD49" s="216"/>
      <c r="VZE49" s="216"/>
      <c r="VZF49" s="216"/>
      <c r="VZG49" s="216"/>
      <c r="VZH49" s="216"/>
      <c r="VZI49" s="216"/>
      <c r="VZJ49" s="216"/>
      <c r="VZK49" s="216"/>
      <c r="VZL49" s="216"/>
      <c r="VZM49" s="216"/>
      <c r="VZN49" s="216"/>
      <c r="VZO49" s="216"/>
      <c r="VZP49" s="216"/>
      <c r="VZQ49" s="216"/>
      <c r="VZR49" s="216"/>
      <c r="VZS49" s="216"/>
      <c r="VZT49" s="216"/>
      <c r="VZU49" s="216"/>
      <c r="VZV49" s="216"/>
      <c r="VZW49" s="216"/>
      <c r="VZX49" s="216"/>
      <c r="VZY49" s="216"/>
      <c r="VZZ49" s="216"/>
      <c r="WAA49" s="216"/>
      <c r="WAB49" s="216"/>
      <c r="WAC49" s="216"/>
      <c r="WAD49" s="216"/>
      <c r="WAE49" s="216"/>
      <c r="WAF49" s="216"/>
      <c r="WAG49" s="216"/>
      <c r="WAH49" s="216"/>
      <c r="WAI49" s="216"/>
      <c r="WAJ49" s="216"/>
      <c r="WAK49" s="216"/>
      <c r="WAL49" s="216"/>
      <c r="WAM49" s="216"/>
      <c r="WAN49" s="216"/>
      <c r="WAO49" s="216"/>
      <c r="WAP49" s="216"/>
      <c r="WAQ49" s="216"/>
      <c r="WAR49" s="216"/>
      <c r="WAS49" s="216"/>
      <c r="WAT49" s="216"/>
      <c r="WAU49" s="216"/>
      <c r="WAV49" s="216"/>
      <c r="WAW49" s="216"/>
      <c r="WAX49" s="216"/>
      <c r="WAY49" s="216"/>
      <c r="WAZ49" s="216"/>
      <c r="WBA49" s="216"/>
      <c r="WBB49" s="216"/>
      <c r="WBC49" s="216"/>
      <c r="WBD49" s="216"/>
      <c r="WBE49" s="216"/>
      <c r="WBF49" s="216"/>
      <c r="WBG49" s="216"/>
      <c r="WBH49" s="216"/>
      <c r="WBI49" s="216"/>
      <c r="WBJ49" s="216"/>
      <c r="WBK49" s="216"/>
      <c r="WBL49" s="216"/>
      <c r="WBM49" s="216"/>
      <c r="WBN49" s="216"/>
      <c r="WBO49" s="216"/>
      <c r="WBP49" s="216"/>
      <c r="WBQ49" s="216"/>
      <c r="WBR49" s="216"/>
      <c r="WBS49" s="216"/>
      <c r="WBT49" s="216"/>
      <c r="WBU49" s="216"/>
      <c r="WBV49" s="216"/>
      <c r="WBW49" s="216"/>
      <c r="WBX49" s="216"/>
      <c r="WBY49" s="216"/>
      <c r="WBZ49" s="216"/>
      <c r="WCA49" s="216"/>
      <c r="WCB49" s="216"/>
      <c r="WCC49" s="216"/>
      <c r="WCD49" s="216"/>
      <c r="WCE49" s="216"/>
      <c r="WCF49" s="216"/>
      <c r="WCG49" s="216"/>
      <c r="WCH49" s="216"/>
      <c r="WCI49" s="216"/>
      <c r="WCJ49" s="216"/>
      <c r="WCK49" s="216"/>
      <c r="WCL49" s="216"/>
      <c r="WCM49" s="216"/>
      <c r="WCN49" s="216"/>
      <c r="WCO49" s="216"/>
      <c r="WCP49" s="216"/>
      <c r="WCQ49" s="216"/>
      <c r="WCR49" s="216"/>
      <c r="WCS49" s="216"/>
      <c r="WCT49" s="216"/>
      <c r="WCU49" s="216"/>
      <c r="WCV49" s="216"/>
      <c r="WCW49" s="216"/>
      <c r="WCX49" s="216"/>
      <c r="WCY49" s="216"/>
      <c r="WCZ49" s="216"/>
      <c r="WDA49" s="216"/>
      <c r="WDB49" s="216"/>
      <c r="WDC49" s="216"/>
      <c r="WDD49" s="216"/>
      <c r="WDE49" s="216"/>
      <c r="WDF49" s="216"/>
      <c r="WDG49" s="216"/>
      <c r="WDH49" s="216"/>
      <c r="WDI49" s="216"/>
      <c r="WDJ49" s="216"/>
      <c r="WDK49" s="216"/>
      <c r="WDL49" s="216"/>
      <c r="WDM49" s="216"/>
      <c r="WDN49" s="216"/>
      <c r="WDO49" s="216"/>
      <c r="WDP49" s="216"/>
      <c r="WDQ49" s="216"/>
      <c r="WDR49" s="216"/>
      <c r="WDS49" s="216"/>
      <c r="WDT49" s="216"/>
      <c r="WDU49" s="216"/>
      <c r="WDV49" s="216"/>
      <c r="WDW49" s="216"/>
      <c r="WDX49" s="216"/>
      <c r="WDY49" s="216"/>
      <c r="WDZ49" s="216"/>
      <c r="WEA49" s="216"/>
      <c r="WEB49" s="216"/>
      <c r="WEC49" s="216"/>
      <c r="WED49" s="216"/>
      <c r="WEE49" s="216"/>
      <c r="WEF49" s="216"/>
      <c r="WEG49" s="216"/>
      <c r="WEH49" s="216"/>
      <c r="WEI49" s="216"/>
      <c r="WEJ49" s="216"/>
      <c r="WEK49" s="216"/>
      <c r="WEL49" s="216"/>
      <c r="WEM49" s="216"/>
      <c r="WEN49" s="216"/>
      <c r="WEO49" s="216"/>
      <c r="WEP49" s="216"/>
      <c r="WEQ49" s="216"/>
      <c r="WER49" s="216"/>
      <c r="WES49" s="216"/>
      <c r="WET49" s="216"/>
      <c r="WEU49" s="216"/>
      <c r="WEV49" s="216"/>
      <c r="WEW49" s="216"/>
      <c r="WEX49" s="216"/>
      <c r="WEY49" s="216"/>
      <c r="WEZ49" s="216"/>
      <c r="WFA49" s="216"/>
      <c r="WFB49" s="216"/>
      <c r="WFC49" s="216"/>
      <c r="WFD49" s="216"/>
      <c r="WFE49" s="216"/>
      <c r="WFF49" s="216"/>
      <c r="WFG49" s="216"/>
      <c r="WFH49" s="216"/>
      <c r="WFI49" s="216"/>
      <c r="WFJ49" s="216"/>
      <c r="WFK49" s="216"/>
      <c r="WFL49" s="216"/>
      <c r="WFM49" s="216"/>
      <c r="WFN49" s="216"/>
      <c r="WFO49" s="216"/>
      <c r="WFP49" s="216"/>
      <c r="WFQ49" s="216"/>
      <c r="WFR49" s="216"/>
      <c r="WFS49" s="216"/>
      <c r="WFT49" s="216"/>
      <c r="WFU49" s="216"/>
      <c r="WFV49" s="216"/>
      <c r="WFW49" s="216"/>
      <c r="WFX49" s="216"/>
      <c r="WFY49" s="216"/>
      <c r="WFZ49" s="216"/>
      <c r="WGA49" s="216"/>
      <c r="WGB49" s="216"/>
      <c r="WGC49" s="216"/>
      <c r="WGD49" s="216"/>
      <c r="WGE49" s="216"/>
      <c r="WGF49" s="216"/>
      <c r="WGG49" s="216"/>
      <c r="WGH49" s="216"/>
      <c r="WGI49" s="216"/>
      <c r="WGJ49" s="216"/>
      <c r="WGK49" s="216"/>
      <c r="WGL49" s="216"/>
      <c r="WGM49" s="216"/>
      <c r="WGN49" s="216"/>
      <c r="WGO49" s="216"/>
      <c r="WGP49" s="216"/>
      <c r="WGQ49" s="216"/>
      <c r="WGR49" s="216"/>
      <c r="WGS49" s="216"/>
      <c r="WGT49" s="216"/>
      <c r="WGU49" s="216"/>
      <c r="WGV49" s="216"/>
      <c r="WGW49" s="216"/>
      <c r="WGX49" s="216"/>
      <c r="WGY49" s="216"/>
      <c r="WGZ49" s="216"/>
      <c r="WHA49" s="216"/>
      <c r="WHB49" s="216"/>
      <c r="WHC49" s="216"/>
      <c r="WHD49" s="216"/>
      <c r="WHE49" s="216"/>
      <c r="WHF49" s="216"/>
      <c r="WHG49" s="216"/>
      <c r="WHH49" s="216"/>
      <c r="WHI49" s="216"/>
      <c r="WHJ49" s="216"/>
      <c r="WHK49" s="216"/>
      <c r="WHL49" s="216"/>
      <c r="WHM49" s="216"/>
      <c r="WHN49" s="216"/>
      <c r="WHO49" s="216"/>
      <c r="WHP49" s="216"/>
      <c r="WHQ49" s="216"/>
      <c r="WHR49" s="216"/>
      <c r="WHS49" s="216"/>
      <c r="WHT49" s="216"/>
      <c r="WHU49" s="216"/>
      <c r="WHV49" s="216"/>
      <c r="WHW49" s="216"/>
      <c r="WHX49" s="216"/>
      <c r="WHY49" s="216"/>
      <c r="WHZ49" s="216"/>
      <c r="WIA49" s="216"/>
      <c r="WIB49" s="216"/>
      <c r="WIC49" s="216"/>
      <c r="WID49" s="216"/>
      <c r="WIE49" s="216"/>
      <c r="WIF49" s="216"/>
      <c r="WIG49" s="216"/>
      <c r="WIH49" s="216"/>
      <c r="WII49" s="216"/>
      <c r="WIJ49" s="216"/>
      <c r="WIK49" s="216"/>
      <c r="WIL49" s="216"/>
      <c r="WIM49" s="216"/>
      <c r="WIN49" s="216"/>
      <c r="WIO49" s="216"/>
      <c r="WIP49" s="216"/>
      <c r="WIQ49" s="216"/>
      <c r="WIR49" s="216"/>
      <c r="WIS49" s="216"/>
      <c r="WIT49" s="216"/>
      <c r="WIU49" s="216"/>
      <c r="WIV49" s="216"/>
      <c r="WIW49" s="216"/>
      <c r="WIX49" s="216"/>
      <c r="WIY49" s="216"/>
      <c r="WIZ49" s="216"/>
      <c r="WJA49" s="216"/>
      <c r="WJB49" s="216"/>
      <c r="WJC49" s="216"/>
      <c r="WJD49" s="216"/>
      <c r="WJE49" s="216"/>
      <c r="WJF49" s="216"/>
      <c r="WJG49" s="216"/>
      <c r="WJH49" s="216"/>
      <c r="WJI49" s="216"/>
      <c r="WJJ49" s="216"/>
      <c r="WJK49" s="216"/>
      <c r="WJL49" s="216"/>
      <c r="WJM49" s="216"/>
      <c r="WJN49" s="216"/>
      <c r="WJO49" s="216"/>
      <c r="WJP49" s="216"/>
      <c r="WJQ49" s="216"/>
      <c r="WJR49" s="216"/>
      <c r="WJS49" s="216"/>
      <c r="WJT49" s="216"/>
      <c r="WJU49" s="216"/>
      <c r="WJV49" s="216"/>
      <c r="WJW49" s="216"/>
      <c r="WJX49" s="216"/>
      <c r="WJY49" s="216"/>
      <c r="WJZ49" s="216"/>
      <c r="WKA49" s="216"/>
      <c r="WKB49" s="216"/>
      <c r="WKC49" s="216"/>
      <c r="WKD49" s="216"/>
      <c r="WKE49" s="216"/>
      <c r="WKF49" s="216"/>
      <c r="WKG49" s="216"/>
      <c r="WKH49" s="216"/>
      <c r="WKI49" s="216"/>
      <c r="WKJ49" s="216"/>
      <c r="WKK49" s="216"/>
      <c r="WKL49" s="216"/>
      <c r="WKM49" s="216"/>
      <c r="WKN49" s="216"/>
      <c r="WKO49" s="216"/>
      <c r="WKP49" s="216"/>
      <c r="WKQ49" s="216"/>
      <c r="WKR49" s="216"/>
      <c r="WKS49" s="216"/>
      <c r="WKT49" s="216"/>
      <c r="WKU49" s="216"/>
      <c r="WKV49" s="216"/>
      <c r="WKW49" s="216"/>
      <c r="WKX49" s="216"/>
      <c r="WKY49" s="216"/>
      <c r="WKZ49" s="216"/>
      <c r="WLA49" s="216"/>
      <c r="WLB49" s="216"/>
      <c r="WLC49" s="216"/>
      <c r="WLD49" s="216"/>
      <c r="WLE49" s="216"/>
      <c r="WLF49" s="216"/>
      <c r="WLG49" s="216"/>
      <c r="WLH49" s="216"/>
      <c r="WLI49" s="216"/>
      <c r="WLJ49" s="216"/>
      <c r="WLK49" s="216"/>
      <c r="WLL49" s="216"/>
      <c r="WLM49" s="216"/>
      <c r="WLN49" s="216"/>
      <c r="WLO49" s="216"/>
      <c r="WLP49" s="216"/>
      <c r="WLQ49" s="216"/>
      <c r="WLR49" s="216"/>
      <c r="WLS49" s="216"/>
      <c r="WLT49" s="216"/>
      <c r="WLU49" s="216"/>
      <c r="WLV49" s="216"/>
      <c r="WLW49" s="216"/>
      <c r="WLX49" s="216"/>
      <c r="WLY49" s="216"/>
      <c r="WLZ49" s="216"/>
      <c r="WMA49" s="216"/>
      <c r="WMB49" s="216"/>
      <c r="WMC49" s="216"/>
      <c r="WMD49" s="216"/>
      <c r="WME49" s="216"/>
      <c r="WMF49" s="216"/>
      <c r="WMG49" s="216"/>
      <c r="WMH49" s="216"/>
      <c r="WMI49" s="216"/>
      <c r="WMJ49" s="216"/>
      <c r="WMK49" s="216"/>
      <c r="WML49" s="216"/>
      <c r="WMM49" s="216"/>
      <c r="WMN49" s="216"/>
      <c r="WMO49" s="216"/>
      <c r="WMP49" s="216"/>
      <c r="WMQ49" s="216"/>
      <c r="WMR49" s="216"/>
      <c r="WMS49" s="216"/>
      <c r="WMT49" s="216"/>
      <c r="WMU49" s="216"/>
      <c r="WMV49" s="216"/>
      <c r="WMW49" s="216"/>
      <c r="WMX49" s="216"/>
      <c r="WMY49" s="216"/>
      <c r="WMZ49" s="216"/>
      <c r="WNA49" s="216"/>
      <c r="WNB49" s="216"/>
      <c r="WNC49" s="216"/>
      <c r="WND49" s="216"/>
      <c r="WNE49" s="216"/>
      <c r="WNF49" s="216"/>
      <c r="WNG49" s="216"/>
      <c r="WNH49" s="216"/>
      <c r="WNI49" s="216"/>
      <c r="WNJ49" s="216"/>
      <c r="WNK49" s="216"/>
      <c r="WNL49" s="216"/>
      <c r="WNM49" s="216"/>
      <c r="WNN49" s="216"/>
      <c r="WNO49" s="216"/>
      <c r="WNP49" s="216"/>
      <c r="WNQ49" s="216"/>
      <c r="WNR49" s="216"/>
      <c r="WNS49" s="216"/>
      <c r="WNT49" s="216"/>
      <c r="WNU49" s="216"/>
      <c r="WNV49" s="216"/>
      <c r="WNW49" s="216"/>
      <c r="WNX49" s="216"/>
      <c r="WNY49" s="216"/>
      <c r="WNZ49" s="216"/>
      <c r="WOA49" s="216"/>
      <c r="WOB49" s="216"/>
      <c r="WOC49" s="216"/>
      <c r="WOD49" s="216"/>
      <c r="WOE49" s="216"/>
      <c r="WOF49" s="216"/>
      <c r="WOG49" s="216"/>
      <c r="WOH49" s="216"/>
      <c r="WOI49" s="216"/>
      <c r="WOJ49" s="216"/>
      <c r="WOK49" s="216"/>
      <c r="WOL49" s="216"/>
      <c r="WOM49" s="216"/>
      <c r="WON49" s="216"/>
      <c r="WOO49" s="216"/>
      <c r="WOP49" s="216"/>
      <c r="WOQ49" s="216"/>
      <c r="WOR49" s="216"/>
      <c r="WOS49" s="216"/>
      <c r="WOT49" s="216"/>
      <c r="WOU49" s="216"/>
      <c r="WOV49" s="216"/>
      <c r="WOW49" s="216"/>
      <c r="WOX49" s="216"/>
      <c r="WOY49" s="216"/>
      <c r="WOZ49" s="216"/>
      <c r="WPA49" s="216"/>
      <c r="WPB49" s="216"/>
      <c r="WPC49" s="216"/>
      <c r="WPD49" s="216"/>
      <c r="WPE49" s="216"/>
      <c r="WPF49" s="216"/>
      <c r="WPG49" s="216"/>
      <c r="WPH49" s="216"/>
      <c r="WPI49" s="216"/>
      <c r="WPJ49" s="216"/>
      <c r="WPK49" s="216"/>
      <c r="WPL49" s="216"/>
      <c r="WPM49" s="216"/>
      <c r="WPN49" s="216"/>
      <c r="WPO49" s="216"/>
      <c r="WPP49" s="216"/>
      <c r="WPQ49" s="216"/>
      <c r="WPR49" s="216"/>
      <c r="WPS49" s="216"/>
      <c r="WPT49" s="216"/>
      <c r="WPU49" s="216"/>
      <c r="WPV49" s="216"/>
      <c r="WPW49" s="216"/>
      <c r="WPX49" s="216"/>
      <c r="WPY49" s="216"/>
      <c r="WPZ49" s="216"/>
      <c r="WQA49" s="216"/>
      <c r="WQB49" s="216"/>
      <c r="WQC49" s="216"/>
      <c r="WQD49" s="216"/>
      <c r="WQE49" s="216"/>
      <c r="WQF49" s="216"/>
      <c r="WQG49" s="216"/>
      <c r="WQH49" s="216"/>
      <c r="WQI49" s="216"/>
      <c r="WQJ49" s="216"/>
      <c r="WQK49" s="216"/>
      <c r="WQL49" s="216"/>
      <c r="WQM49" s="216"/>
      <c r="WQN49" s="216"/>
      <c r="WQO49" s="216"/>
      <c r="WQP49" s="216"/>
      <c r="WQQ49" s="216"/>
      <c r="WQR49" s="216"/>
      <c r="WQS49" s="216"/>
      <c r="WQT49" s="216"/>
      <c r="WQU49" s="216"/>
      <c r="WQV49" s="216"/>
      <c r="WQW49" s="216"/>
      <c r="WQX49" s="216"/>
      <c r="WQY49" s="216"/>
      <c r="WQZ49" s="216"/>
      <c r="WRA49" s="216"/>
      <c r="WRB49" s="216"/>
      <c r="WRC49" s="216"/>
      <c r="WRD49" s="216"/>
      <c r="WRE49" s="216"/>
      <c r="WRF49" s="216"/>
      <c r="WRG49" s="216"/>
      <c r="WRH49" s="216"/>
      <c r="WRI49" s="216"/>
      <c r="WRJ49" s="216"/>
      <c r="WRK49" s="216"/>
      <c r="WRL49" s="216"/>
      <c r="WRM49" s="216"/>
      <c r="WRN49" s="216"/>
      <c r="WRO49" s="216"/>
      <c r="WRP49" s="216"/>
      <c r="WRQ49" s="216"/>
      <c r="WRR49" s="216"/>
      <c r="WRS49" s="216"/>
      <c r="WRT49" s="216"/>
      <c r="WRU49" s="216"/>
      <c r="WRV49" s="216"/>
      <c r="WRW49" s="216"/>
      <c r="WRX49" s="216"/>
      <c r="WRY49" s="216"/>
      <c r="WRZ49" s="216"/>
      <c r="WSA49" s="216"/>
      <c r="WSB49" s="216"/>
      <c r="WSC49" s="216"/>
      <c r="WSD49" s="216"/>
      <c r="WSE49" s="216"/>
      <c r="WSF49" s="216"/>
      <c r="WSG49" s="216"/>
      <c r="WSH49" s="216"/>
      <c r="WSI49" s="216"/>
      <c r="WSJ49" s="216"/>
      <c r="WSK49" s="216"/>
      <c r="WSL49" s="216"/>
      <c r="WSM49" s="216"/>
      <c r="WSN49" s="216"/>
      <c r="WSO49" s="216"/>
      <c r="WSP49" s="216"/>
      <c r="WSQ49" s="216"/>
      <c r="WSR49" s="216"/>
      <c r="WSS49" s="216"/>
      <c r="WST49" s="216"/>
      <c r="WSU49" s="216"/>
      <c r="WSV49" s="216"/>
      <c r="WSW49" s="216"/>
      <c r="WSX49" s="216"/>
      <c r="WSY49" s="216"/>
      <c r="WSZ49" s="216"/>
      <c r="WTA49" s="216"/>
      <c r="WTB49" s="216"/>
      <c r="WTC49" s="216"/>
      <c r="WTD49" s="216"/>
      <c r="WTE49" s="216"/>
      <c r="WTF49" s="216"/>
      <c r="WTG49" s="216"/>
      <c r="WTH49" s="216"/>
      <c r="WTI49" s="216"/>
      <c r="WTJ49" s="216"/>
      <c r="WTK49" s="216"/>
      <c r="WTL49" s="216"/>
      <c r="WTM49" s="216"/>
      <c r="WTN49" s="216"/>
      <c r="WTO49" s="216"/>
      <c r="WTP49" s="216"/>
      <c r="WTQ49" s="216"/>
      <c r="WTR49" s="216"/>
      <c r="WTS49" s="216"/>
      <c r="WTT49" s="216"/>
      <c r="WTU49" s="216"/>
      <c r="WTV49" s="216"/>
      <c r="WTW49" s="216"/>
      <c r="WTX49" s="216"/>
      <c r="WTY49" s="216"/>
      <c r="WTZ49" s="216"/>
      <c r="WUA49" s="216"/>
      <c r="WUB49" s="216"/>
      <c r="WUC49" s="216"/>
      <c r="WUD49" s="216"/>
      <c r="WUE49" s="216"/>
      <c r="WUF49" s="216"/>
      <c r="WUG49" s="216"/>
      <c r="WUH49" s="216"/>
      <c r="WUI49" s="216"/>
      <c r="WUJ49" s="216"/>
      <c r="WUK49" s="216"/>
      <c r="WUL49" s="216"/>
      <c r="WUM49" s="216"/>
      <c r="WUN49" s="216"/>
      <c r="WUO49" s="216"/>
      <c r="WUP49" s="216"/>
      <c r="WUQ49" s="216"/>
      <c r="WUR49" s="216"/>
      <c r="WUS49" s="216"/>
      <c r="WUT49" s="216"/>
      <c r="WUU49" s="216"/>
      <c r="WUV49" s="216"/>
      <c r="WUW49" s="216"/>
      <c r="WUX49" s="216"/>
      <c r="WUY49" s="216"/>
      <c r="WUZ49" s="216"/>
      <c r="WVA49" s="216"/>
      <c r="WVB49" s="216"/>
      <c r="WVC49" s="216"/>
      <c r="WVD49" s="216"/>
      <c r="WVE49" s="216"/>
      <c r="WVF49" s="216"/>
      <c r="WVG49" s="216"/>
      <c r="WVH49" s="216"/>
      <c r="WVI49" s="216"/>
      <c r="WVJ49" s="216"/>
      <c r="WVK49" s="216"/>
      <c r="WVL49" s="216"/>
      <c r="WVM49" s="216"/>
      <c r="WVN49" s="216"/>
      <c r="WVO49" s="216"/>
      <c r="WVP49" s="216"/>
      <c r="WVQ49" s="216"/>
      <c r="WVR49" s="216"/>
      <c r="WVS49" s="216"/>
      <c r="WVT49" s="216"/>
      <c r="WVU49" s="216"/>
      <c r="WVV49" s="216"/>
      <c r="WVW49" s="216"/>
      <c r="WVX49" s="216"/>
      <c r="WVY49" s="216"/>
      <c r="WVZ49" s="216"/>
      <c r="WWA49" s="216"/>
      <c r="WWB49" s="216"/>
      <c r="WWC49" s="216"/>
      <c r="WWD49" s="216"/>
      <c r="WWE49" s="216"/>
      <c r="WWF49" s="216"/>
      <c r="WWG49" s="216"/>
      <c r="WWH49" s="216"/>
      <c r="WWI49" s="216"/>
      <c r="WWJ49" s="216"/>
      <c r="WWK49" s="216"/>
      <c r="WWL49" s="216"/>
      <c r="WWM49" s="216"/>
      <c r="WWN49" s="216"/>
      <c r="WWO49" s="216"/>
      <c r="WWP49" s="216"/>
      <c r="WWQ49" s="216"/>
      <c r="WWR49" s="216"/>
      <c r="WWS49" s="216"/>
      <c r="WWT49" s="216"/>
      <c r="WWU49" s="216"/>
      <c r="WWV49" s="216"/>
      <c r="WWW49" s="216"/>
      <c r="WWX49" s="216"/>
      <c r="WWY49" s="216"/>
      <c r="WWZ49" s="216"/>
      <c r="WXA49" s="216"/>
      <c r="WXB49" s="216"/>
      <c r="WXC49" s="216"/>
      <c r="WXD49" s="216"/>
      <c r="WXE49" s="216"/>
      <c r="WXF49" s="216"/>
      <c r="WXG49" s="216"/>
      <c r="WXH49" s="216"/>
      <c r="WXI49" s="216"/>
      <c r="WXJ49" s="216"/>
      <c r="WXK49" s="216"/>
      <c r="WXL49" s="216"/>
      <c r="WXM49" s="216"/>
      <c r="WXN49" s="216"/>
      <c r="WXO49" s="216"/>
      <c r="WXP49" s="216"/>
      <c r="WXQ49" s="216"/>
      <c r="WXR49" s="216"/>
      <c r="WXS49" s="216"/>
      <c r="WXT49" s="216"/>
      <c r="WXU49" s="216"/>
      <c r="WXV49" s="216"/>
      <c r="WXW49" s="216"/>
      <c r="WXX49" s="216"/>
      <c r="WXY49" s="216"/>
      <c r="WXZ49" s="216"/>
      <c r="WYA49" s="216"/>
      <c r="WYB49" s="216"/>
      <c r="WYC49" s="216"/>
      <c r="WYD49" s="216"/>
      <c r="WYE49" s="216"/>
      <c r="WYF49" s="216"/>
      <c r="WYG49" s="216"/>
      <c r="WYH49" s="216"/>
      <c r="WYI49" s="216"/>
      <c r="WYJ49" s="216"/>
      <c r="WYK49" s="216"/>
      <c r="WYL49" s="216"/>
      <c r="WYM49" s="216"/>
      <c r="WYN49" s="216"/>
      <c r="WYO49" s="216"/>
      <c r="WYP49" s="216"/>
      <c r="WYQ49" s="216"/>
      <c r="WYR49" s="216"/>
      <c r="WYS49" s="216"/>
      <c r="WYT49" s="216"/>
      <c r="WYU49" s="216"/>
      <c r="WYV49" s="216"/>
      <c r="WYW49" s="216"/>
      <c r="WYX49" s="216"/>
      <c r="WYY49" s="216"/>
      <c r="WYZ49" s="216"/>
      <c r="WZA49" s="216"/>
      <c r="WZB49" s="216"/>
      <c r="WZC49" s="216"/>
      <c r="WZD49" s="216"/>
      <c r="WZE49" s="216"/>
      <c r="WZF49" s="216"/>
      <c r="WZG49" s="216"/>
      <c r="WZH49" s="216"/>
      <c r="WZI49" s="216"/>
      <c r="WZJ49" s="216"/>
      <c r="WZK49" s="216"/>
      <c r="WZL49" s="216"/>
      <c r="WZM49" s="216"/>
      <c r="WZN49" s="216"/>
      <c r="WZO49" s="216"/>
      <c r="WZP49" s="216"/>
      <c r="WZQ49" s="216"/>
      <c r="WZR49" s="216"/>
      <c r="WZS49" s="216"/>
      <c r="WZT49" s="216"/>
      <c r="WZU49" s="216"/>
      <c r="WZV49" s="216"/>
      <c r="WZW49" s="216"/>
      <c r="WZX49" s="216"/>
      <c r="WZY49" s="216"/>
      <c r="WZZ49" s="216"/>
      <c r="XAA49" s="216"/>
      <c r="XAB49" s="216"/>
      <c r="XAC49" s="216"/>
      <c r="XAD49" s="216"/>
      <c r="XAE49" s="216"/>
      <c r="XAF49" s="216"/>
      <c r="XAG49" s="216"/>
      <c r="XAH49" s="216"/>
      <c r="XAI49" s="216"/>
      <c r="XAJ49" s="216"/>
      <c r="XAK49" s="216"/>
      <c r="XAL49" s="216"/>
      <c r="XAM49" s="216"/>
      <c r="XAN49" s="216"/>
      <c r="XAO49" s="216"/>
      <c r="XAP49" s="216"/>
      <c r="XAQ49" s="216"/>
      <c r="XAR49" s="216"/>
      <c r="XAS49" s="216"/>
      <c r="XAT49" s="216"/>
      <c r="XAU49" s="216"/>
      <c r="XAV49" s="216"/>
      <c r="XAW49" s="216"/>
      <c r="XAX49" s="216"/>
      <c r="XAY49" s="216"/>
      <c r="XAZ49" s="216"/>
      <c r="XBA49" s="216"/>
      <c r="XBB49" s="216"/>
      <c r="XBC49" s="216"/>
      <c r="XBD49" s="216"/>
      <c r="XBE49" s="216"/>
      <c r="XBF49" s="216"/>
      <c r="XBG49" s="216"/>
      <c r="XBH49" s="216"/>
      <c r="XBI49" s="216"/>
      <c r="XBJ49" s="216"/>
      <c r="XBK49" s="216"/>
      <c r="XBL49" s="216"/>
      <c r="XBM49" s="216"/>
      <c r="XBN49" s="216"/>
      <c r="XBO49" s="216"/>
      <c r="XBP49" s="216"/>
      <c r="XBQ49" s="216"/>
      <c r="XBR49" s="216"/>
      <c r="XBS49" s="216"/>
      <c r="XBT49" s="216"/>
      <c r="XBU49" s="216"/>
      <c r="XBV49" s="216"/>
      <c r="XBW49" s="216"/>
      <c r="XBX49" s="216"/>
      <c r="XBY49" s="216"/>
      <c r="XBZ49" s="216"/>
      <c r="XCA49" s="216"/>
      <c r="XCB49" s="216"/>
      <c r="XCC49" s="216"/>
      <c r="XCD49" s="216"/>
      <c r="XCE49" s="216"/>
      <c r="XCF49" s="216"/>
      <c r="XCG49" s="216"/>
      <c r="XCH49" s="216"/>
      <c r="XCI49" s="216"/>
      <c r="XCJ49" s="216"/>
      <c r="XCK49" s="216"/>
      <c r="XCL49" s="216"/>
      <c r="XCM49" s="216"/>
      <c r="XCN49" s="216"/>
      <c r="XCO49" s="216"/>
      <c r="XCP49" s="216"/>
      <c r="XCQ49" s="216"/>
      <c r="XCR49" s="216"/>
      <c r="XCS49" s="216"/>
      <c r="XCT49" s="216"/>
      <c r="XCU49" s="216"/>
      <c r="XCV49" s="216"/>
      <c r="XCW49" s="216"/>
      <c r="XCX49" s="216"/>
      <c r="XCY49" s="216"/>
      <c r="XCZ49" s="216"/>
      <c r="XDA49" s="216"/>
      <c r="XDB49" s="216"/>
      <c r="XDC49" s="216"/>
      <c r="XDD49" s="216"/>
      <c r="XDE49" s="216"/>
      <c r="XDF49" s="216"/>
      <c r="XDG49" s="216"/>
      <c r="XDH49" s="216"/>
      <c r="XDI49" s="216"/>
      <c r="XDJ49" s="216"/>
      <c r="XDK49" s="216"/>
      <c r="XDL49" s="216"/>
      <c r="XDM49" s="216"/>
      <c r="XDN49" s="216"/>
      <c r="XDO49" s="216"/>
      <c r="XDP49" s="216"/>
      <c r="XDQ49" s="216"/>
      <c r="XDR49" s="216"/>
      <c r="XDS49" s="216"/>
      <c r="XDT49" s="216"/>
      <c r="XDU49" s="216"/>
      <c r="XDV49" s="216"/>
      <c r="XDW49" s="216"/>
      <c r="XDX49" s="216"/>
      <c r="XDY49" s="216"/>
      <c r="XDZ49" s="216"/>
      <c r="XEA49" s="216"/>
      <c r="XEB49" s="216"/>
      <c r="XEC49" s="216"/>
      <c r="XED49" s="216"/>
      <c r="XEE49" s="216"/>
      <c r="XEF49" s="216"/>
      <c r="XEG49" s="216"/>
      <c r="XEH49" s="216"/>
      <c r="XEI49" s="216"/>
      <c r="XEJ49" s="216"/>
      <c r="XEK49" s="216"/>
      <c r="XEL49" s="216"/>
      <c r="XEM49" s="216"/>
      <c r="XEN49" s="216"/>
      <c r="XEO49" s="216"/>
      <c r="XEP49" s="216"/>
      <c r="XEQ49" s="216"/>
      <c r="XER49" s="216"/>
      <c r="XES49" s="216"/>
      <c r="XET49" s="216"/>
      <c r="XEU49" s="216"/>
      <c r="XEV49" s="216"/>
      <c r="XEW49" s="216"/>
      <c r="XEX49" s="216"/>
      <c r="XEY49" s="216"/>
      <c r="XEZ49" s="216"/>
      <c r="XFA49" s="216"/>
      <c r="XFB49" s="216"/>
    </row>
    <row r="50" spans="3:16382" s="237" customFormat="1" ht="24.75" customHeight="1" x14ac:dyDescent="0.25">
      <c r="C50" s="697"/>
      <c r="E50" s="697"/>
      <c r="G50" s="697"/>
      <c r="I50" s="697"/>
      <c r="K50" s="697">
        <f>K48+'37'!K47+'38'!K47</f>
        <v>65582605305197.656</v>
      </c>
      <c r="N50" s="216"/>
      <c r="O50" s="337"/>
      <c r="P50" s="412"/>
      <c r="Q50" s="412"/>
      <c r="R50" s="412"/>
      <c r="S50" s="412"/>
      <c r="T50" s="412"/>
      <c r="U50" s="412"/>
      <c r="V50" s="216"/>
      <c r="W50" s="216"/>
      <c r="X50" s="216"/>
      <c r="Y50" s="216"/>
      <c r="Z50" s="216"/>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X50" s="216"/>
      <c r="BY50" s="216"/>
      <c r="BZ50" s="216"/>
      <c r="CA50" s="216"/>
      <c r="CB50" s="216"/>
      <c r="CC50" s="216"/>
      <c r="CD50" s="216"/>
      <c r="CE50" s="216"/>
      <c r="CF50" s="216"/>
      <c r="CG50" s="216"/>
      <c r="CH50" s="216"/>
      <c r="CI50" s="216"/>
      <c r="CJ50" s="216"/>
      <c r="CK50" s="216"/>
      <c r="CL50" s="216"/>
      <c r="CM50" s="216"/>
      <c r="CN50" s="216"/>
      <c r="CO50" s="216"/>
      <c r="CP50" s="216"/>
      <c r="CQ50" s="216"/>
      <c r="CR50" s="216"/>
      <c r="CS50" s="216"/>
      <c r="CT50" s="216"/>
      <c r="CU50" s="216"/>
      <c r="CV50" s="216"/>
      <c r="CW50" s="216"/>
      <c r="CX50" s="216"/>
      <c r="CY50" s="216"/>
      <c r="CZ50" s="216"/>
      <c r="DA50" s="216"/>
      <c r="DB50" s="216"/>
      <c r="DC50" s="216"/>
      <c r="DD50" s="216"/>
      <c r="DE50" s="216"/>
      <c r="DF50" s="216"/>
      <c r="DG50" s="216"/>
      <c r="DH50" s="216"/>
      <c r="DI50" s="216"/>
      <c r="DJ50" s="216"/>
      <c r="DK50" s="216"/>
      <c r="DL50" s="216"/>
      <c r="DM50" s="216"/>
      <c r="DN50" s="216"/>
      <c r="DO50" s="216"/>
      <c r="DP50" s="216"/>
      <c r="DQ50" s="216"/>
      <c r="DR50" s="216"/>
      <c r="DS50" s="216"/>
      <c r="DT50" s="216"/>
      <c r="DU50" s="216"/>
      <c r="DV50" s="216"/>
      <c r="DW50" s="216"/>
      <c r="DX50" s="216"/>
      <c r="DY50" s="216"/>
      <c r="DZ50" s="216"/>
      <c r="EA50" s="216"/>
      <c r="EB50" s="216"/>
      <c r="EC50" s="216"/>
      <c r="ED50" s="216"/>
      <c r="EE50" s="216"/>
      <c r="EF50" s="216"/>
      <c r="EG50" s="216"/>
      <c r="EH50" s="216"/>
      <c r="EI50" s="216"/>
      <c r="EJ50" s="216"/>
      <c r="EK50" s="216"/>
      <c r="EL50" s="216"/>
      <c r="EM50" s="216"/>
      <c r="EN50" s="216"/>
      <c r="EO50" s="216"/>
      <c r="EP50" s="216"/>
      <c r="EQ50" s="216"/>
      <c r="ER50" s="216"/>
      <c r="ES50" s="216"/>
      <c r="ET50" s="216"/>
      <c r="EU50" s="216"/>
      <c r="EV50" s="216"/>
      <c r="EW50" s="216"/>
      <c r="EX50" s="216"/>
      <c r="EY50" s="216"/>
      <c r="EZ50" s="216"/>
      <c r="FA50" s="216"/>
      <c r="FB50" s="216"/>
      <c r="FC50" s="216"/>
      <c r="FD50" s="216"/>
      <c r="FE50" s="216"/>
      <c r="FF50" s="216"/>
      <c r="FG50" s="216"/>
      <c r="FH50" s="216"/>
      <c r="FI50" s="216"/>
      <c r="FJ50" s="216"/>
      <c r="FK50" s="216"/>
      <c r="FL50" s="216"/>
      <c r="FM50" s="216"/>
      <c r="FN50" s="216"/>
      <c r="FO50" s="216"/>
      <c r="FP50" s="216"/>
      <c r="FQ50" s="216"/>
      <c r="FR50" s="216"/>
      <c r="FS50" s="216"/>
      <c r="FT50" s="216"/>
      <c r="FU50" s="216"/>
      <c r="FV50" s="216"/>
      <c r="FW50" s="216"/>
      <c r="FX50" s="216"/>
      <c r="FY50" s="216"/>
      <c r="FZ50" s="216"/>
      <c r="GA50" s="216"/>
      <c r="GB50" s="216"/>
      <c r="GC50" s="216"/>
      <c r="GD50" s="216"/>
      <c r="GE50" s="216"/>
      <c r="GF50" s="216"/>
      <c r="GG50" s="216"/>
      <c r="GH50" s="216"/>
      <c r="GI50" s="216"/>
      <c r="GJ50" s="216"/>
      <c r="GK50" s="216"/>
      <c r="GL50" s="216"/>
      <c r="GM50" s="216"/>
      <c r="GN50" s="216"/>
      <c r="GO50" s="216"/>
      <c r="GP50" s="216"/>
      <c r="GQ50" s="216"/>
      <c r="GR50" s="216"/>
      <c r="GS50" s="216"/>
      <c r="GT50" s="216"/>
      <c r="GU50" s="216"/>
      <c r="GV50" s="216"/>
      <c r="GW50" s="216"/>
      <c r="GX50" s="216"/>
      <c r="GY50" s="216"/>
      <c r="GZ50" s="216"/>
      <c r="HA50" s="216"/>
      <c r="HB50" s="216"/>
      <c r="HC50" s="216"/>
      <c r="HD50" s="216"/>
      <c r="HE50" s="216"/>
      <c r="HF50" s="216"/>
      <c r="HG50" s="216"/>
      <c r="HH50" s="216"/>
      <c r="HI50" s="216"/>
      <c r="HJ50" s="216"/>
      <c r="HK50" s="216"/>
      <c r="HL50" s="216"/>
      <c r="HM50" s="216"/>
      <c r="HN50" s="216"/>
      <c r="HO50" s="216"/>
      <c r="HP50" s="216"/>
      <c r="HQ50" s="216"/>
      <c r="HR50" s="216"/>
      <c r="HS50" s="216"/>
      <c r="HT50" s="216"/>
      <c r="HU50" s="216"/>
      <c r="HV50" s="216"/>
      <c r="HW50" s="216"/>
      <c r="HX50" s="216"/>
      <c r="HY50" s="216"/>
      <c r="HZ50" s="216"/>
      <c r="IA50" s="216"/>
      <c r="IB50" s="216"/>
      <c r="IC50" s="216"/>
      <c r="ID50" s="216"/>
      <c r="IE50" s="216"/>
      <c r="IF50" s="216"/>
      <c r="IG50" s="216"/>
      <c r="IH50" s="216"/>
      <c r="II50" s="216"/>
      <c r="IJ50" s="216"/>
      <c r="IK50" s="216"/>
      <c r="IL50" s="216"/>
      <c r="IM50" s="216"/>
      <c r="IN50" s="216"/>
      <c r="IO50" s="216"/>
      <c r="IP50" s="216"/>
      <c r="IQ50" s="216"/>
      <c r="IR50" s="216"/>
      <c r="IS50" s="216"/>
      <c r="IT50" s="216"/>
      <c r="IU50" s="216"/>
      <c r="IV50" s="216"/>
      <c r="IW50" s="216"/>
      <c r="IX50" s="216"/>
      <c r="IY50" s="216"/>
      <c r="IZ50" s="216"/>
      <c r="JA50" s="216"/>
      <c r="JB50" s="216"/>
      <c r="JC50" s="216"/>
      <c r="JD50" s="216"/>
      <c r="JE50" s="216"/>
      <c r="JF50" s="216"/>
      <c r="JG50" s="216"/>
      <c r="JH50" s="216"/>
      <c r="JI50" s="216"/>
      <c r="JJ50" s="216"/>
      <c r="JK50" s="216"/>
      <c r="JL50" s="216"/>
      <c r="JM50" s="216"/>
      <c r="JN50" s="216"/>
      <c r="JO50" s="216"/>
      <c r="JP50" s="216"/>
      <c r="JQ50" s="216"/>
      <c r="JR50" s="216"/>
      <c r="JS50" s="216"/>
      <c r="JT50" s="216"/>
      <c r="JU50" s="216"/>
      <c r="JV50" s="216"/>
      <c r="JW50" s="216"/>
      <c r="JX50" s="216"/>
      <c r="JY50" s="216"/>
      <c r="JZ50" s="216"/>
      <c r="KA50" s="216"/>
      <c r="KB50" s="216"/>
      <c r="KC50" s="216"/>
      <c r="KD50" s="216"/>
      <c r="KE50" s="216"/>
      <c r="KF50" s="216"/>
      <c r="KG50" s="216"/>
      <c r="KH50" s="216"/>
      <c r="KI50" s="216"/>
      <c r="KJ50" s="216"/>
      <c r="KK50" s="216"/>
      <c r="KL50" s="216"/>
      <c r="KM50" s="216"/>
      <c r="KN50" s="216"/>
      <c r="KO50" s="216"/>
      <c r="KP50" s="216"/>
      <c r="KQ50" s="216"/>
      <c r="KR50" s="216"/>
      <c r="KS50" s="216"/>
      <c r="KT50" s="216"/>
      <c r="KU50" s="216"/>
      <c r="KV50" s="216"/>
      <c r="KW50" s="216"/>
      <c r="KX50" s="216"/>
      <c r="KY50" s="216"/>
      <c r="KZ50" s="216"/>
      <c r="LA50" s="216"/>
      <c r="LB50" s="216"/>
      <c r="LC50" s="216"/>
      <c r="LD50" s="216"/>
      <c r="LE50" s="216"/>
      <c r="LF50" s="216"/>
      <c r="LG50" s="216"/>
      <c r="LH50" s="216"/>
      <c r="LI50" s="216"/>
      <c r="LJ50" s="216"/>
      <c r="LK50" s="216"/>
      <c r="LL50" s="216"/>
      <c r="LM50" s="216"/>
      <c r="LN50" s="216"/>
      <c r="LO50" s="216"/>
      <c r="LP50" s="216"/>
      <c r="LQ50" s="216"/>
      <c r="LR50" s="216"/>
      <c r="LS50" s="216"/>
      <c r="LT50" s="216"/>
      <c r="LU50" s="216"/>
      <c r="LV50" s="216"/>
      <c r="LW50" s="216"/>
      <c r="LX50" s="216"/>
      <c r="LY50" s="216"/>
      <c r="LZ50" s="216"/>
      <c r="MA50" s="216"/>
      <c r="MB50" s="216"/>
      <c r="MC50" s="216"/>
      <c r="MD50" s="216"/>
      <c r="ME50" s="216"/>
      <c r="MF50" s="216"/>
      <c r="MG50" s="216"/>
      <c r="MH50" s="216"/>
      <c r="MI50" s="216"/>
      <c r="MJ50" s="216"/>
      <c r="MK50" s="216"/>
      <c r="ML50" s="216"/>
      <c r="MM50" s="216"/>
      <c r="MN50" s="216"/>
      <c r="MO50" s="216"/>
      <c r="MP50" s="216"/>
      <c r="MQ50" s="216"/>
      <c r="MR50" s="216"/>
      <c r="MS50" s="216"/>
      <c r="MT50" s="216"/>
      <c r="MU50" s="216"/>
      <c r="MV50" s="216"/>
      <c r="MW50" s="216"/>
      <c r="MX50" s="216"/>
      <c r="MY50" s="216"/>
      <c r="MZ50" s="216"/>
      <c r="NA50" s="216"/>
      <c r="NB50" s="216"/>
      <c r="NC50" s="216"/>
      <c r="ND50" s="216"/>
      <c r="NE50" s="216"/>
      <c r="NF50" s="216"/>
      <c r="NG50" s="216"/>
      <c r="NH50" s="216"/>
      <c r="NI50" s="216"/>
      <c r="NJ50" s="216"/>
      <c r="NK50" s="216"/>
      <c r="NL50" s="216"/>
      <c r="NM50" s="216"/>
      <c r="NN50" s="216"/>
      <c r="NO50" s="216"/>
      <c r="NP50" s="216"/>
      <c r="NQ50" s="216"/>
      <c r="NR50" s="216"/>
      <c r="NS50" s="216"/>
      <c r="NT50" s="216"/>
      <c r="NU50" s="216"/>
      <c r="NV50" s="216"/>
      <c r="NW50" s="216"/>
      <c r="NX50" s="216"/>
      <c r="NY50" s="216"/>
      <c r="NZ50" s="216"/>
      <c r="OA50" s="216"/>
      <c r="OB50" s="216"/>
      <c r="OC50" s="216"/>
      <c r="OD50" s="216"/>
      <c r="OE50" s="216"/>
      <c r="OF50" s="216"/>
      <c r="OG50" s="216"/>
      <c r="OH50" s="216"/>
      <c r="OI50" s="216"/>
      <c r="OJ50" s="216"/>
      <c r="OK50" s="216"/>
      <c r="OL50" s="216"/>
      <c r="OM50" s="216"/>
      <c r="ON50" s="216"/>
      <c r="OO50" s="216"/>
      <c r="OP50" s="216"/>
      <c r="OQ50" s="216"/>
      <c r="OR50" s="216"/>
      <c r="OS50" s="216"/>
      <c r="OT50" s="216"/>
      <c r="OU50" s="216"/>
      <c r="OV50" s="216"/>
      <c r="OW50" s="216"/>
      <c r="OX50" s="216"/>
      <c r="OY50" s="216"/>
      <c r="OZ50" s="216"/>
      <c r="PA50" s="216"/>
      <c r="PB50" s="216"/>
      <c r="PC50" s="216"/>
      <c r="PD50" s="216"/>
      <c r="PE50" s="216"/>
      <c r="PF50" s="216"/>
      <c r="PG50" s="216"/>
      <c r="PH50" s="216"/>
      <c r="PI50" s="216"/>
      <c r="PJ50" s="216"/>
      <c r="PK50" s="216"/>
      <c r="PL50" s="216"/>
      <c r="PM50" s="216"/>
      <c r="PN50" s="216"/>
      <c r="PO50" s="216"/>
      <c r="PP50" s="216"/>
      <c r="PQ50" s="216"/>
      <c r="PR50" s="216"/>
      <c r="PS50" s="216"/>
      <c r="PT50" s="216"/>
      <c r="PU50" s="216"/>
      <c r="PV50" s="216"/>
      <c r="PW50" s="216"/>
      <c r="PX50" s="216"/>
      <c r="PY50" s="216"/>
      <c r="PZ50" s="216"/>
      <c r="QA50" s="216"/>
      <c r="QB50" s="216"/>
      <c r="QC50" s="216"/>
      <c r="QD50" s="216"/>
      <c r="QE50" s="216"/>
      <c r="QF50" s="216"/>
      <c r="QG50" s="216"/>
      <c r="QH50" s="216"/>
      <c r="QI50" s="216"/>
      <c r="QJ50" s="216"/>
      <c r="QK50" s="216"/>
      <c r="QL50" s="216"/>
      <c r="QM50" s="216"/>
      <c r="QN50" s="216"/>
      <c r="QO50" s="216"/>
      <c r="QP50" s="216"/>
      <c r="QQ50" s="216"/>
      <c r="QR50" s="216"/>
      <c r="QS50" s="216"/>
      <c r="QT50" s="216"/>
      <c r="QU50" s="216"/>
      <c r="QV50" s="216"/>
      <c r="QW50" s="216"/>
      <c r="QX50" s="216"/>
      <c r="QY50" s="216"/>
      <c r="QZ50" s="216"/>
      <c r="RA50" s="216"/>
      <c r="RB50" s="216"/>
      <c r="RC50" s="216"/>
      <c r="RD50" s="216"/>
      <c r="RE50" s="216"/>
      <c r="RF50" s="216"/>
      <c r="RG50" s="216"/>
      <c r="RH50" s="216"/>
      <c r="RI50" s="216"/>
      <c r="RJ50" s="216"/>
      <c r="RK50" s="216"/>
      <c r="RL50" s="216"/>
      <c r="RM50" s="216"/>
      <c r="RN50" s="216"/>
      <c r="RO50" s="216"/>
      <c r="RP50" s="216"/>
      <c r="RQ50" s="216"/>
      <c r="RR50" s="216"/>
      <c r="RS50" s="216"/>
      <c r="RT50" s="216"/>
      <c r="RU50" s="216"/>
      <c r="RV50" s="216"/>
      <c r="RW50" s="216"/>
      <c r="RX50" s="216"/>
      <c r="RY50" s="216"/>
      <c r="RZ50" s="216"/>
      <c r="SA50" s="216"/>
      <c r="SB50" s="216"/>
      <c r="SC50" s="216"/>
      <c r="SD50" s="216"/>
      <c r="SE50" s="216"/>
      <c r="SF50" s="216"/>
      <c r="SG50" s="216"/>
      <c r="SH50" s="216"/>
      <c r="SI50" s="216"/>
      <c r="SJ50" s="216"/>
      <c r="SK50" s="216"/>
      <c r="SL50" s="216"/>
      <c r="SM50" s="216"/>
      <c r="SN50" s="216"/>
      <c r="SO50" s="216"/>
      <c r="SP50" s="216"/>
      <c r="SQ50" s="216"/>
      <c r="SR50" s="216"/>
      <c r="SS50" s="216"/>
      <c r="ST50" s="216"/>
      <c r="SU50" s="216"/>
      <c r="SV50" s="216"/>
      <c r="SW50" s="216"/>
      <c r="SX50" s="216"/>
      <c r="SY50" s="216"/>
      <c r="SZ50" s="216"/>
      <c r="TA50" s="216"/>
      <c r="TB50" s="216"/>
      <c r="TC50" s="216"/>
      <c r="TD50" s="216"/>
      <c r="TE50" s="216"/>
      <c r="TF50" s="216"/>
      <c r="TG50" s="216"/>
      <c r="TH50" s="216"/>
      <c r="TI50" s="216"/>
      <c r="TJ50" s="216"/>
      <c r="TK50" s="216"/>
      <c r="TL50" s="216"/>
      <c r="TM50" s="216"/>
      <c r="TN50" s="216"/>
      <c r="TO50" s="216"/>
      <c r="TP50" s="216"/>
      <c r="TQ50" s="216"/>
      <c r="TR50" s="216"/>
      <c r="TS50" s="216"/>
      <c r="TT50" s="216"/>
      <c r="TU50" s="216"/>
      <c r="TV50" s="216"/>
      <c r="TW50" s="216"/>
      <c r="TX50" s="216"/>
      <c r="TY50" s="216"/>
      <c r="TZ50" s="216"/>
      <c r="UA50" s="216"/>
      <c r="UB50" s="216"/>
      <c r="UC50" s="216"/>
      <c r="UD50" s="216"/>
      <c r="UE50" s="216"/>
      <c r="UF50" s="216"/>
      <c r="UG50" s="216"/>
      <c r="UH50" s="216"/>
      <c r="UI50" s="216"/>
      <c r="UJ50" s="216"/>
      <c r="UK50" s="216"/>
      <c r="UL50" s="216"/>
      <c r="UM50" s="216"/>
      <c r="UN50" s="216"/>
      <c r="UO50" s="216"/>
      <c r="UP50" s="216"/>
      <c r="UQ50" s="216"/>
      <c r="UR50" s="216"/>
      <c r="US50" s="216"/>
      <c r="UT50" s="216"/>
      <c r="UU50" s="216"/>
      <c r="UV50" s="216"/>
      <c r="UW50" s="216"/>
      <c r="UX50" s="216"/>
      <c r="UY50" s="216"/>
      <c r="UZ50" s="216"/>
      <c r="VA50" s="216"/>
      <c r="VB50" s="216"/>
      <c r="VC50" s="216"/>
      <c r="VD50" s="216"/>
      <c r="VE50" s="216"/>
      <c r="VF50" s="216"/>
      <c r="VG50" s="216"/>
      <c r="VH50" s="216"/>
      <c r="VI50" s="216"/>
      <c r="VJ50" s="216"/>
      <c r="VK50" s="216"/>
      <c r="VL50" s="216"/>
      <c r="VM50" s="216"/>
      <c r="VN50" s="216"/>
      <c r="VO50" s="216"/>
      <c r="VP50" s="216"/>
      <c r="VQ50" s="216"/>
      <c r="VR50" s="216"/>
      <c r="VS50" s="216"/>
      <c r="VT50" s="216"/>
      <c r="VU50" s="216"/>
      <c r="VV50" s="216"/>
      <c r="VW50" s="216"/>
      <c r="VX50" s="216"/>
      <c r="VY50" s="216"/>
      <c r="VZ50" s="216"/>
      <c r="WA50" s="216"/>
      <c r="WB50" s="216"/>
      <c r="WC50" s="216"/>
      <c r="WD50" s="216"/>
      <c r="WE50" s="216"/>
      <c r="WF50" s="216"/>
      <c r="WG50" s="216"/>
      <c r="WH50" s="216"/>
      <c r="WI50" s="216"/>
      <c r="WJ50" s="216"/>
      <c r="WK50" s="216"/>
      <c r="WL50" s="216"/>
      <c r="WM50" s="216"/>
      <c r="WN50" s="216"/>
      <c r="WO50" s="216"/>
      <c r="WP50" s="216"/>
      <c r="WQ50" s="216"/>
      <c r="WR50" s="216"/>
      <c r="WS50" s="216"/>
      <c r="WT50" s="216"/>
      <c r="WU50" s="216"/>
      <c r="WV50" s="216"/>
      <c r="WW50" s="216"/>
      <c r="WX50" s="216"/>
      <c r="WY50" s="216"/>
      <c r="WZ50" s="216"/>
      <c r="XA50" s="216"/>
      <c r="XB50" s="216"/>
      <c r="XC50" s="216"/>
      <c r="XD50" s="216"/>
      <c r="XE50" s="216"/>
      <c r="XF50" s="216"/>
      <c r="XG50" s="216"/>
      <c r="XH50" s="216"/>
      <c r="XI50" s="216"/>
      <c r="XJ50" s="216"/>
      <c r="XK50" s="216"/>
      <c r="XL50" s="216"/>
      <c r="XM50" s="216"/>
      <c r="XN50" s="216"/>
      <c r="XO50" s="216"/>
      <c r="XP50" s="216"/>
      <c r="XQ50" s="216"/>
      <c r="XR50" s="216"/>
      <c r="XS50" s="216"/>
      <c r="XT50" s="216"/>
      <c r="XU50" s="216"/>
      <c r="XV50" s="216"/>
      <c r="XW50" s="216"/>
      <c r="XX50" s="216"/>
      <c r="XY50" s="216"/>
      <c r="XZ50" s="216"/>
      <c r="YA50" s="216"/>
      <c r="YB50" s="216"/>
      <c r="YC50" s="216"/>
      <c r="YD50" s="216"/>
      <c r="YE50" s="216"/>
      <c r="YF50" s="216"/>
      <c r="YG50" s="216"/>
      <c r="YH50" s="216"/>
      <c r="YI50" s="216"/>
      <c r="YJ50" s="216"/>
      <c r="YK50" s="216"/>
      <c r="YL50" s="216"/>
      <c r="YM50" s="216"/>
      <c r="YN50" s="216"/>
      <c r="YO50" s="216"/>
      <c r="YP50" s="216"/>
      <c r="YQ50" s="216"/>
      <c r="YR50" s="216"/>
      <c r="YS50" s="216"/>
      <c r="YT50" s="216"/>
      <c r="YU50" s="216"/>
      <c r="YV50" s="216"/>
      <c r="YW50" s="216"/>
      <c r="YX50" s="216"/>
      <c r="YY50" s="216"/>
      <c r="YZ50" s="216"/>
      <c r="ZA50" s="216"/>
      <c r="ZB50" s="216"/>
      <c r="ZC50" s="216"/>
      <c r="ZD50" s="216"/>
      <c r="ZE50" s="216"/>
      <c r="ZF50" s="216"/>
      <c r="ZG50" s="216"/>
      <c r="ZH50" s="216"/>
      <c r="ZI50" s="216"/>
      <c r="ZJ50" s="216"/>
      <c r="ZK50" s="216"/>
      <c r="ZL50" s="216"/>
      <c r="ZM50" s="216"/>
      <c r="ZN50" s="216"/>
      <c r="ZO50" s="216"/>
      <c r="ZP50" s="216"/>
      <c r="ZQ50" s="216"/>
      <c r="ZR50" s="216"/>
      <c r="ZS50" s="216"/>
      <c r="ZT50" s="216"/>
      <c r="ZU50" s="216"/>
      <c r="ZV50" s="216"/>
      <c r="ZW50" s="216"/>
      <c r="ZX50" s="216"/>
      <c r="ZY50" s="216"/>
      <c r="ZZ50" s="216"/>
      <c r="AAA50" s="216"/>
      <c r="AAB50" s="216"/>
      <c r="AAC50" s="216"/>
      <c r="AAD50" s="216"/>
      <c r="AAE50" s="216"/>
      <c r="AAF50" s="216"/>
      <c r="AAG50" s="216"/>
      <c r="AAH50" s="216"/>
      <c r="AAI50" s="216"/>
      <c r="AAJ50" s="216"/>
      <c r="AAK50" s="216"/>
      <c r="AAL50" s="216"/>
      <c r="AAM50" s="216"/>
      <c r="AAN50" s="216"/>
      <c r="AAO50" s="216"/>
      <c r="AAP50" s="216"/>
      <c r="AAQ50" s="216"/>
      <c r="AAR50" s="216"/>
      <c r="AAS50" s="216"/>
      <c r="AAT50" s="216"/>
      <c r="AAU50" s="216"/>
      <c r="AAV50" s="216"/>
      <c r="AAW50" s="216"/>
      <c r="AAX50" s="216"/>
      <c r="AAY50" s="216"/>
      <c r="AAZ50" s="216"/>
      <c r="ABA50" s="216"/>
      <c r="ABB50" s="216"/>
      <c r="ABC50" s="216"/>
      <c r="ABD50" s="216"/>
      <c r="ABE50" s="216"/>
      <c r="ABF50" s="216"/>
      <c r="ABG50" s="216"/>
      <c r="ABH50" s="216"/>
      <c r="ABI50" s="216"/>
      <c r="ABJ50" s="216"/>
      <c r="ABK50" s="216"/>
      <c r="ABL50" s="216"/>
      <c r="ABM50" s="216"/>
      <c r="ABN50" s="216"/>
      <c r="ABO50" s="216"/>
      <c r="ABP50" s="216"/>
      <c r="ABQ50" s="216"/>
      <c r="ABR50" s="216"/>
      <c r="ABS50" s="216"/>
      <c r="ABT50" s="216"/>
      <c r="ABU50" s="216"/>
      <c r="ABV50" s="216"/>
      <c r="ABW50" s="216"/>
      <c r="ABX50" s="216"/>
      <c r="ABY50" s="216"/>
      <c r="ABZ50" s="216"/>
      <c r="ACA50" s="216"/>
      <c r="ACB50" s="216"/>
      <c r="ACC50" s="216"/>
      <c r="ACD50" s="216"/>
      <c r="ACE50" s="216"/>
      <c r="ACF50" s="216"/>
      <c r="ACG50" s="216"/>
      <c r="ACH50" s="216"/>
      <c r="ACI50" s="216"/>
      <c r="ACJ50" s="216"/>
      <c r="ACK50" s="216"/>
      <c r="ACL50" s="216"/>
      <c r="ACM50" s="216"/>
      <c r="ACN50" s="216"/>
      <c r="ACO50" s="216"/>
      <c r="ACP50" s="216"/>
      <c r="ACQ50" s="216"/>
      <c r="ACR50" s="216"/>
      <c r="ACS50" s="216"/>
      <c r="ACT50" s="216"/>
      <c r="ACU50" s="216"/>
      <c r="ACV50" s="216"/>
      <c r="ACW50" s="216"/>
      <c r="ACX50" s="216"/>
      <c r="ACY50" s="216"/>
      <c r="ACZ50" s="216"/>
      <c r="ADA50" s="216"/>
      <c r="ADB50" s="216"/>
      <c r="ADC50" s="216"/>
      <c r="ADD50" s="216"/>
      <c r="ADE50" s="216"/>
      <c r="ADF50" s="216"/>
      <c r="ADG50" s="216"/>
      <c r="ADH50" s="216"/>
      <c r="ADI50" s="216"/>
      <c r="ADJ50" s="216"/>
      <c r="ADK50" s="216"/>
      <c r="ADL50" s="216"/>
      <c r="ADM50" s="216"/>
      <c r="ADN50" s="216"/>
      <c r="ADO50" s="216"/>
      <c r="ADP50" s="216"/>
      <c r="ADQ50" s="216"/>
      <c r="ADR50" s="216"/>
      <c r="ADS50" s="216"/>
      <c r="ADT50" s="216"/>
      <c r="ADU50" s="216"/>
      <c r="ADV50" s="216"/>
      <c r="ADW50" s="216"/>
      <c r="ADX50" s="216"/>
      <c r="ADY50" s="216"/>
      <c r="ADZ50" s="216"/>
      <c r="AEA50" s="216"/>
      <c r="AEB50" s="216"/>
      <c r="AEC50" s="216"/>
      <c r="AED50" s="216"/>
      <c r="AEE50" s="216"/>
      <c r="AEF50" s="216"/>
      <c r="AEG50" s="216"/>
      <c r="AEH50" s="216"/>
      <c r="AEI50" s="216"/>
      <c r="AEJ50" s="216"/>
      <c r="AEK50" s="216"/>
      <c r="AEL50" s="216"/>
      <c r="AEM50" s="216"/>
      <c r="AEN50" s="216"/>
      <c r="AEO50" s="216"/>
      <c r="AEP50" s="216"/>
      <c r="AEQ50" s="216"/>
      <c r="AER50" s="216"/>
      <c r="AES50" s="216"/>
      <c r="AET50" s="216"/>
      <c r="AEU50" s="216"/>
      <c r="AEV50" s="216"/>
      <c r="AEW50" s="216"/>
      <c r="AEX50" s="216"/>
      <c r="AEY50" s="216"/>
      <c r="AEZ50" s="216"/>
      <c r="AFA50" s="216"/>
      <c r="AFB50" s="216"/>
      <c r="AFC50" s="216"/>
      <c r="AFD50" s="216"/>
      <c r="AFE50" s="216"/>
      <c r="AFF50" s="216"/>
      <c r="AFG50" s="216"/>
      <c r="AFH50" s="216"/>
      <c r="AFI50" s="216"/>
      <c r="AFJ50" s="216"/>
      <c r="AFK50" s="216"/>
      <c r="AFL50" s="216"/>
      <c r="AFM50" s="216"/>
      <c r="AFN50" s="216"/>
      <c r="AFO50" s="216"/>
      <c r="AFP50" s="216"/>
      <c r="AFQ50" s="216"/>
      <c r="AFR50" s="216"/>
      <c r="AFS50" s="216"/>
      <c r="AFT50" s="216"/>
      <c r="AFU50" s="216"/>
      <c r="AFV50" s="216"/>
      <c r="AFW50" s="216"/>
      <c r="AFX50" s="216"/>
      <c r="AFY50" s="216"/>
      <c r="AFZ50" s="216"/>
      <c r="AGA50" s="216"/>
      <c r="AGB50" s="216"/>
      <c r="AGC50" s="216"/>
      <c r="AGD50" s="216"/>
      <c r="AGE50" s="216"/>
      <c r="AGF50" s="216"/>
      <c r="AGG50" s="216"/>
      <c r="AGH50" s="216"/>
      <c r="AGI50" s="216"/>
      <c r="AGJ50" s="216"/>
      <c r="AGK50" s="216"/>
      <c r="AGL50" s="216"/>
      <c r="AGM50" s="216"/>
      <c r="AGN50" s="216"/>
      <c r="AGO50" s="216"/>
      <c r="AGP50" s="216"/>
      <c r="AGQ50" s="216"/>
      <c r="AGR50" s="216"/>
      <c r="AGS50" s="216"/>
      <c r="AGT50" s="216"/>
      <c r="AGU50" s="216"/>
      <c r="AGV50" s="216"/>
      <c r="AGW50" s="216"/>
      <c r="AGX50" s="216"/>
      <c r="AGY50" s="216"/>
      <c r="AGZ50" s="216"/>
      <c r="AHA50" s="216"/>
      <c r="AHB50" s="216"/>
      <c r="AHC50" s="216"/>
      <c r="AHD50" s="216"/>
      <c r="AHE50" s="216"/>
      <c r="AHF50" s="216"/>
      <c r="AHG50" s="216"/>
      <c r="AHH50" s="216"/>
      <c r="AHI50" s="216"/>
      <c r="AHJ50" s="216"/>
      <c r="AHK50" s="216"/>
      <c r="AHL50" s="216"/>
      <c r="AHM50" s="216"/>
      <c r="AHN50" s="216"/>
      <c r="AHO50" s="216"/>
      <c r="AHP50" s="216"/>
      <c r="AHQ50" s="216"/>
      <c r="AHR50" s="216"/>
      <c r="AHS50" s="216"/>
      <c r="AHT50" s="216"/>
      <c r="AHU50" s="216"/>
      <c r="AHV50" s="216"/>
      <c r="AHW50" s="216"/>
      <c r="AHX50" s="216"/>
      <c r="AHY50" s="216"/>
      <c r="AHZ50" s="216"/>
      <c r="AIA50" s="216"/>
      <c r="AIB50" s="216"/>
      <c r="AIC50" s="216"/>
      <c r="AID50" s="216"/>
      <c r="AIE50" s="216"/>
      <c r="AIF50" s="216"/>
      <c r="AIG50" s="216"/>
      <c r="AIH50" s="216"/>
      <c r="AII50" s="216"/>
      <c r="AIJ50" s="216"/>
      <c r="AIK50" s="216"/>
      <c r="AIL50" s="216"/>
      <c r="AIM50" s="216"/>
      <c r="AIN50" s="216"/>
      <c r="AIO50" s="216"/>
      <c r="AIP50" s="216"/>
      <c r="AIQ50" s="216"/>
      <c r="AIR50" s="216"/>
      <c r="AIS50" s="216"/>
      <c r="AIT50" s="216"/>
      <c r="AIU50" s="216"/>
      <c r="AIV50" s="216"/>
      <c r="AIW50" s="216"/>
      <c r="AIX50" s="216"/>
      <c r="AIY50" s="216"/>
      <c r="AIZ50" s="216"/>
      <c r="AJA50" s="216"/>
      <c r="AJB50" s="216"/>
      <c r="AJC50" s="216"/>
      <c r="AJD50" s="216"/>
      <c r="AJE50" s="216"/>
      <c r="AJF50" s="216"/>
      <c r="AJG50" s="216"/>
      <c r="AJH50" s="216"/>
      <c r="AJI50" s="216"/>
      <c r="AJJ50" s="216"/>
      <c r="AJK50" s="216"/>
      <c r="AJL50" s="216"/>
      <c r="AJM50" s="216"/>
      <c r="AJN50" s="216"/>
      <c r="AJO50" s="216"/>
      <c r="AJP50" s="216"/>
      <c r="AJQ50" s="216"/>
      <c r="AJR50" s="216"/>
      <c r="AJS50" s="216"/>
      <c r="AJT50" s="216"/>
      <c r="AJU50" s="216"/>
      <c r="AJV50" s="216"/>
      <c r="AJW50" s="216"/>
      <c r="AJX50" s="216"/>
      <c r="AJY50" s="216"/>
      <c r="AJZ50" s="216"/>
      <c r="AKA50" s="216"/>
      <c r="AKB50" s="216"/>
      <c r="AKC50" s="216"/>
      <c r="AKD50" s="216"/>
      <c r="AKE50" s="216"/>
      <c r="AKF50" s="216"/>
      <c r="AKG50" s="216"/>
      <c r="AKH50" s="216"/>
      <c r="AKI50" s="216"/>
      <c r="AKJ50" s="216"/>
      <c r="AKK50" s="216"/>
      <c r="AKL50" s="216"/>
      <c r="AKM50" s="216"/>
      <c r="AKN50" s="216"/>
      <c r="AKO50" s="216"/>
      <c r="AKP50" s="216"/>
      <c r="AKQ50" s="216"/>
      <c r="AKR50" s="216"/>
      <c r="AKS50" s="216"/>
      <c r="AKT50" s="216"/>
      <c r="AKU50" s="216"/>
      <c r="AKV50" s="216"/>
      <c r="AKW50" s="216"/>
      <c r="AKX50" s="216"/>
      <c r="AKY50" s="216"/>
      <c r="AKZ50" s="216"/>
      <c r="ALA50" s="216"/>
      <c r="ALB50" s="216"/>
      <c r="ALC50" s="216"/>
      <c r="ALD50" s="216"/>
      <c r="ALE50" s="216"/>
      <c r="ALF50" s="216"/>
      <c r="ALG50" s="216"/>
      <c r="ALH50" s="216"/>
      <c r="ALI50" s="216"/>
      <c r="ALJ50" s="216"/>
      <c r="ALK50" s="216"/>
      <c r="ALL50" s="216"/>
      <c r="ALM50" s="216"/>
      <c r="ALN50" s="216"/>
      <c r="ALO50" s="216"/>
      <c r="ALP50" s="216"/>
      <c r="ALQ50" s="216"/>
      <c r="ALR50" s="216"/>
      <c r="ALS50" s="216"/>
      <c r="ALT50" s="216"/>
      <c r="ALU50" s="216"/>
      <c r="ALV50" s="216"/>
      <c r="ALW50" s="216"/>
      <c r="ALX50" s="216"/>
      <c r="ALY50" s="216"/>
      <c r="ALZ50" s="216"/>
      <c r="AMA50" s="216"/>
      <c r="AMB50" s="216"/>
      <c r="AMC50" s="216"/>
      <c r="AMD50" s="216"/>
      <c r="AME50" s="216"/>
      <c r="AMF50" s="216"/>
      <c r="AMG50" s="216"/>
      <c r="AMH50" s="216"/>
      <c r="AMI50" s="216"/>
      <c r="AMJ50" s="216"/>
      <c r="AMK50" s="216"/>
      <c r="AML50" s="216"/>
      <c r="AMM50" s="216"/>
      <c r="AMN50" s="216"/>
      <c r="AMO50" s="216"/>
      <c r="AMP50" s="216"/>
      <c r="AMQ50" s="216"/>
      <c r="AMR50" s="216"/>
      <c r="AMS50" s="216"/>
      <c r="AMT50" s="216"/>
      <c r="AMU50" s="216"/>
      <c r="AMV50" s="216"/>
      <c r="AMW50" s="216"/>
      <c r="AMX50" s="216"/>
      <c r="AMY50" s="216"/>
      <c r="AMZ50" s="216"/>
      <c r="ANA50" s="216"/>
      <c r="ANB50" s="216"/>
      <c r="ANC50" s="216"/>
      <c r="AND50" s="216"/>
      <c r="ANE50" s="216"/>
      <c r="ANF50" s="216"/>
      <c r="ANG50" s="216"/>
      <c r="ANH50" s="216"/>
      <c r="ANI50" s="216"/>
      <c r="ANJ50" s="216"/>
      <c r="ANK50" s="216"/>
      <c r="ANL50" s="216"/>
      <c r="ANM50" s="216"/>
      <c r="ANN50" s="216"/>
      <c r="ANO50" s="216"/>
      <c r="ANP50" s="216"/>
      <c r="ANQ50" s="216"/>
      <c r="ANR50" s="216"/>
      <c r="ANS50" s="216"/>
      <c r="ANT50" s="216"/>
      <c r="ANU50" s="216"/>
      <c r="ANV50" s="216"/>
      <c r="ANW50" s="216"/>
      <c r="ANX50" s="216"/>
      <c r="ANY50" s="216"/>
      <c r="ANZ50" s="216"/>
      <c r="AOA50" s="216"/>
      <c r="AOB50" s="216"/>
      <c r="AOC50" s="216"/>
      <c r="AOD50" s="216"/>
      <c r="AOE50" s="216"/>
      <c r="AOF50" s="216"/>
      <c r="AOG50" s="216"/>
      <c r="AOH50" s="216"/>
      <c r="AOI50" s="216"/>
      <c r="AOJ50" s="216"/>
      <c r="AOK50" s="216"/>
      <c r="AOL50" s="216"/>
      <c r="AOM50" s="216"/>
      <c r="AON50" s="216"/>
      <c r="AOO50" s="216"/>
      <c r="AOP50" s="216"/>
      <c r="AOQ50" s="216"/>
      <c r="AOR50" s="216"/>
      <c r="AOS50" s="216"/>
      <c r="AOT50" s="216"/>
      <c r="AOU50" s="216"/>
      <c r="AOV50" s="216"/>
      <c r="AOW50" s="216"/>
      <c r="AOX50" s="216"/>
      <c r="AOY50" s="216"/>
      <c r="AOZ50" s="216"/>
      <c r="APA50" s="216"/>
      <c r="APB50" s="216"/>
      <c r="APC50" s="216"/>
      <c r="APD50" s="216"/>
      <c r="APE50" s="216"/>
      <c r="APF50" s="216"/>
      <c r="APG50" s="216"/>
      <c r="APH50" s="216"/>
      <c r="API50" s="216"/>
      <c r="APJ50" s="216"/>
      <c r="APK50" s="216"/>
      <c r="APL50" s="216"/>
      <c r="APM50" s="216"/>
      <c r="APN50" s="216"/>
      <c r="APO50" s="216"/>
      <c r="APP50" s="216"/>
      <c r="APQ50" s="216"/>
      <c r="APR50" s="216"/>
      <c r="APS50" s="216"/>
      <c r="APT50" s="216"/>
      <c r="APU50" s="216"/>
      <c r="APV50" s="216"/>
      <c r="APW50" s="216"/>
      <c r="APX50" s="216"/>
      <c r="APY50" s="216"/>
      <c r="APZ50" s="216"/>
      <c r="AQA50" s="216"/>
      <c r="AQB50" s="216"/>
      <c r="AQC50" s="216"/>
      <c r="AQD50" s="216"/>
      <c r="AQE50" s="216"/>
      <c r="AQF50" s="216"/>
      <c r="AQG50" s="216"/>
      <c r="AQH50" s="216"/>
      <c r="AQI50" s="216"/>
      <c r="AQJ50" s="216"/>
      <c r="AQK50" s="216"/>
      <c r="AQL50" s="216"/>
      <c r="AQM50" s="216"/>
      <c r="AQN50" s="216"/>
      <c r="AQO50" s="216"/>
      <c r="AQP50" s="216"/>
      <c r="AQQ50" s="216"/>
      <c r="AQR50" s="216"/>
      <c r="AQS50" s="216"/>
      <c r="AQT50" s="216"/>
      <c r="AQU50" s="216"/>
      <c r="AQV50" s="216"/>
      <c r="AQW50" s="216"/>
      <c r="AQX50" s="216"/>
      <c r="AQY50" s="216"/>
      <c r="AQZ50" s="216"/>
      <c r="ARA50" s="216"/>
      <c r="ARB50" s="216"/>
      <c r="ARC50" s="216"/>
      <c r="ARD50" s="216"/>
      <c r="ARE50" s="216"/>
      <c r="ARF50" s="216"/>
      <c r="ARG50" s="216"/>
      <c r="ARH50" s="216"/>
      <c r="ARI50" s="216"/>
      <c r="ARJ50" s="216"/>
      <c r="ARK50" s="216"/>
      <c r="ARL50" s="216"/>
      <c r="ARM50" s="216"/>
      <c r="ARN50" s="216"/>
      <c r="ARO50" s="216"/>
      <c r="ARP50" s="216"/>
      <c r="ARQ50" s="216"/>
      <c r="ARR50" s="216"/>
      <c r="ARS50" s="216"/>
      <c r="ART50" s="216"/>
      <c r="ARU50" s="216"/>
      <c r="ARV50" s="216"/>
      <c r="ARW50" s="216"/>
      <c r="ARX50" s="216"/>
      <c r="ARY50" s="216"/>
      <c r="ARZ50" s="216"/>
      <c r="ASA50" s="216"/>
      <c r="ASB50" s="216"/>
      <c r="ASC50" s="216"/>
      <c r="ASD50" s="216"/>
      <c r="ASE50" s="216"/>
      <c r="ASF50" s="216"/>
      <c r="ASG50" s="216"/>
      <c r="ASH50" s="216"/>
      <c r="ASI50" s="216"/>
      <c r="ASJ50" s="216"/>
      <c r="ASK50" s="216"/>
      <c r="ASL50" s="216"/>
      <c r="ASM50" s="216"/>
      <c r="ASN50" s="216"/>
      <c r="ASO50" s="216"/>
      <c r="ASP50" s="216"/>
      <c r="ASQ50" s="216"/>
      <c r="ASR50" s="216"/>
      <c r="ASS50" s="216"/>
      <c r="AST50" s="216"/>
      <c r="ASU50" s="216"/>
      <c r="ASV50" s="216"/>
      <c r="ASW50" s="216"/>
      <c r="ASX50" s="216"/>
      <c r="ASY50" s="216"/>
      <c r="ASZ50" s="216"/>
      <c r="ATA50" s="216"/>
      <c r="ATB50" s="216"/>
      <c r="ATC50" s="216"/>
      <c r="ATD50" s="216"/>
      <c r="ATE50" s="216"/>
      <c r="ATF50" s="216"/>
      <c r="ATG50" s="216"/>
      <c r="ATH50" s="216"/>
      <c r="ATI50" s="216"/>
      <c r="ATJ50" s="216"/>
      <c r="ATK50" s="216"/>
      <c r="ATL50" s="216"/>
      <c r="ATM50" s="216"/>
      <c r="ATN50" s="216"/>
      <c r="ATO50" s="216"/>
      <c r="ATP50" s="216"/>
      <c r="ATQ50" s="216"/>
      <c r="ATR50" s="216"/>
      <c r="ATS50" s="216"/>
      <c r="ATT50" s="216"/>
      <c r="ATU50" s="216"/>
      <c r="ATV50" s="216"/>
      <c r="ATW50" s="216"/>
      <c r="ATX50" s="216"/>
      <c r="ATY50" s="216"/>
      <c r="ATZ50" s="216"/>
      <c r="AUA50" s="216"/>
      <c r="AUB50" s="216"/>
      <c r="AUC50" s="216"/>
      <c r="AUD50" s="216"/>
      <c r="AUE50" s="216"/>
      <c r="AUF50" s="216"/>
      <c r="AUG50" s="216"/>
      <c r="AUH50" s="216"/>
      <c r="AUI50" s="216"/>
      <c r="AUJ50" s="216"/>
      <c r="AUK50" s="216"/>
      <c r="AUL50" s="216"/>
      <c r="AUM50" s="216"/>
      <c r="AUN50" s="216"/>
      <c r="AUO50" s="216"/>
      <c r="AUP50" s="216"/>
      <c r="AUQ50" s="216"/>
      <c r="AUR50" s="216"/>
      <c r="AUS50" s="216"/>
      <c r="AUT50" s="216"/>
      <c r="AUU50" s="216"/>
      <c r="AUV50" s="216"/>
      <c r="AUW50" s="216"/>
      <c r="AUX50" s="216"/>
      <c r="AUY50" s="216"/>
      <c r="AUZ50" s="216"/>
      <c r="AVA50" s="216"/>
      <c r="AVB50" s="216"/>
      <c r="AVC50" s="216"/>
      <c r="AVD50" s="216"/>
      <c r="AVE50" s="216"/>
      <c r="AVF50" s="216"/>
      <c r="AVG50" s="216"/>
      <c r="AVH50" s="216"/>
      <c r="AVI50" s="216"/>
      <c r="AVJ50" s="216"/>
      <c r="AVK50" s="216"/>
      <c r="AVL50" s="216"/>
      <c r="AVM50" s="216"/>
      <c r="AVN50" s="216"/>
      <c r="AVO50" s="216"/>
      <c r="AVP50" s="216"/>
      <c r="AVQ50" s="216"/>
      <c r="AVR50" s="216"/>
      <c r="AVS50" s="216"/>
      <c r="AVT50" s="216"/>
      <c r="AVU50" s="216"/>
      <c r="AVV50" s="216"/>
      <c r="AVW50" s="216"/>
      <c r="AVX50" s="216"/>
      <c r="AVY50" s="216"/>
      <c r="AVZ50" s="216"/>
      <c r="AWA50" s="216"/>
      <c r="AWB50" s="216"/>
      <c r="AWC50" s="216"/>
      <c r="AWD50" s="216"/>
      <c r="AWE50" s="216"/>
      <c r="AWF50" s="216"/>
      <c r="AWG50" s="216"/>
      <c r="AWH50" s="216"/>
      <c r="AWI50" s="216"/>
      <c r="AWJ50" s="216"/>
      <c r="AWK50" s="216"/>
      <c r="AWL50" s="216"/>
      <c r="AWM50" s="216"/>
      <c r="AWN50" s="216"/>
      <c r="AWO50" s="216"/>
      <c r="AWP50" s="216"/>
      <c r="AWQ50" s="216"/>
      <c r="AWR50" s="216"/>
      <c r="AWS50" s="216"/>
      <c r="AWT50" s="216"/>
      <c r="AWU50" s="216"/>
      <c r="AWV50" s="216"/>
      <c r="AWW50" s="216"/>
      <c r="AWX50" s="216"/>
      <c r="AWY50" s="216"/>
      <c r="AWZ50" s="216"/>
      <c r="AXA50" s="216"/>
      <c r="AXB50" s="216"/>
      <c r="AXC50" s="216"/>
      <c r="AXD50" s="216"/>
      <c r="AXE50" s="216"/>
      <c r="AXF50" s="216"/>
      <c r="AXG50" s="216"/>
      <c r="AXH50" s="216"/>
      <c r="AXI50" s="216"/>
      <c r="AXJ50" s="216"/>
      <c r="AXK50" s="216"/>
      <c r="AXL50" s="216"/>
      <c r="AXM50" s="216"/>
      <c r="AXN50" s="216"/>
      <c r="AXO50" s="216"/>
      <c r="AXP50" s="216"/>
      <c r="AXQ50" s="216"/>
      <c r="AXR50" s="216"/>
      <c r="AXS50" s="216"/>
      <c r="AXT50" s="216"/>
      <c r="AXU50" s="216"/>
      <c r="AXV50" s="216"/>
      <c r="AXW50" s="216"/>
      <c r="AXX50" s="216"/>
      <c r="AXY50" s="216"/>
      <c r="AXZ50" s="216"/>
      <c r="AYA50" s="216"/>
      <c r="AYB50" s="216"/>
      <c r="AYC50" s="216"/>
      <c r="AYD50" s="216"/>
      <c r="AYE50" s="216"/>
      <c r="AYF50" s="216"/>
      <c r="AYG50" s="216"/>
      <c r="AYH50" s="216"/>
      <c r="AYI50" s="216"/>
      <c r="AYJ50" s="216"/>
      <c r="AYK50" s="216"/>
      <c r="AYL50" s="216"/>
      <c r="AYM50" s="216"/>
      <c r="AYN50" s="216"/>
      <c r="AYO50" s="216"/>
      <c r="AYP50" s="216"/>
      <c r="AYQ50" s="216"/>
      <c r="AYR50" s="216"/>
      <c r="AYS50" s="216"/>
      <c r="AYT50" s="216"/>
      <c r="AYU50" s="216"/>
      <c r="AYV50" s="216"/>
      <c r="AYW50" s="216"/>
      <c r="AYX50" s="216"/>
      <c r="AYY50" s="216"/>
      <c r="AYZ50" s="216"/>
      <c r="AZA50" s="216"/>
      <c r="AZB50" s="216"/>
      <c r="AZC50" s="216"/>
      <c r="AZD50" s="216"/>
      <c r="AZE50" s="216"/>
      <c r="AZF50" s="216"/>
      <c r="AZG50" s="216"/>
      <c r="AZH50" s="216"/>
      <c r="AZI50" s="216"/>
      <c r="AZJ50" s="216"/>
      <c r="AZK50" s="216"/>
      <c r="AZL50" s="216"/>
      <c r="AZM50" s="216"/>
      <c r="AZN50" s="216"/>
      <c r="AZO50" s="216"/>
      <c r="AZP50" s="216"/>
      <c r="AZQ50" s="216"/>
      <c r="AZR50" s="216"/>
      <c r="AZS50" s="216"/>
      <c r="AZT50" s="216"/>
      <c r="AZU50" s="216"/>
      <c r="AZV50" s="216"/>
      <c r="AZW50" s="216"/>
      <c r="AZX50" s="216"/>
      <c r="AZY50" s="216"/>
      <c r="AZZ50" s="216"/>
      <c r="BAA50" s="216"/>
      <c r="BAB50" s="216"/>
      <c r="BAC50" s="216"/>
      <c r="BAD50" s="216"/>
      <c r="BAE50" s="216"/>
      <c r="BAF50" s="216"/>
      <c r="BAG50" s="216"/>
      <c r="BAH50" s="216"/>
      <c r="BAI50" s="216"/>
      <c r="BAJ50" s="216"/>
      <c r="BAK50" s="216"/>
      <c r="BAL50" s="216"/>
      <c r="BAM50" s="216"/>
      <c r="BAN50" s="216"/>
      <c r="BAO50" s="216"/>
      <c r="BAP50" s="216"/>
      <c r="BAQ50" s="216"/>
      <c r="BAR50" s="216"/>
      <c r="BAS50" s="216"/>
      <c r="BAT50" s="216"/>
      <c r="BAU50" s="216"/>
      <c r="BAV50" s="216"/>
      <c r="BAW50" s="216"/>
      <c r="BAX50" s="216"/>
      <c r="BAY50" s="216"/>
      <c r="BAZ50" s="216"/>
      <c r="BBA50" s="216"/>
      <c r="BBB50" s="216"/>
      <c r="BBC50" s="216"/>
      <c r="BBD50" s="216"/>
      <c r="BBE50" s="216"/>
      <c r="BBF50" s="216"/>
      <c r="BBG50" s="216"/>
      <c r="BBH50" s="216"/>
      <c r="BBI50" s="216"/>
      <c r="BBJ50" s="216"/>
      <c r="BBK50" s="216"/>
      <c r="BBL50" s="216"/>
      <c r="BBM50" s="216"/>
      <c r="BBN50" s="216"/>
      <c r="BBO50" s="216"/>
      <c r="BBP50" s="216"/>
      <c r="BBQ50" s="216"/>
      <c r="BBR50" s="216"/>
      <c r="BBS50" s="216"/>
      <c r="BBT50" s="216"/>
      <c r="BBU50" s="216"/>
      <c r="BBV50" s="216"/>
      <c r="BBW50" s="216"/>
      <c r="BBX50" s="216"/>
      <c r="BBY50" s="216"/>
      <c r="BBZ50" s="216"/>
      <c r="BCA50" s="216"/>
      <c r="BCB50" s="216"/>
      <c r="BCC50" s="216"/>
      <c r="BCD50" s="216"/>
      <c r="BCE50" s="216"/>
      <c r="BCF50" s="216"/>
      <c r="BCG50" s="216"/>
      <c r="BCH50" s="216"/>
      <c r="BCI50" s="216"/>
      <c r="BCJ50" s="216"/>
      <c r="BCK50" s="216"/>
      <c r="BCL50" s="216"/>
      <c r="BCM50" s="216"/>
      <c r="BCN50" s="216"/>
      <c r="BCO50" s="216"/>
      <c r="BCP50" s="216"/>
      <c r="BCQ50" s="216"/>
      <c r="BCR50" s="216"/>
      <c r="BCS50" s="216"/>
      <c r="BCT50" s="216"/>
      <c r="BCU50" s="216"/>
      <c r="BCV50" s="216"/>
      <c r="BCW50" s="216"/>
      <c r="BCX50" s="216"/>
      <c r="BCY50" s="216"/>
      <c r="BCZ50" s="216"/>
      <c r="BDA50" s="216"/>
      <c r="BDB50" s="216"/>
      <c r="BDC50" s="216"/>
      <c r="BDD50" s="216"/>
      <c r="BDE50" s="216"/>
      <c r="BDF50" s="216"/>
      <c r="BDG50" s="216"/>
      <c r="BDH50" s="216"/>
      <c r="BDI50" s="216"/>
      <c r="BDJ50" s="216"/>
      <c r="BDK50" s="216"/>
      <c r="BDL50" s="216"/>
      <c r="BDM50" s="216"/>
      <c r="BDN50" s="216"/>
      <c r="BDO50" s="216"/>
      <c r="BDP50" s="216"/>
      <c r="BDQ50" s="216"/>
      <c r="BDR50" s="216"/>
      <c r="BDS50" s="216"/>
      <c r="BDT50" s="216"/>
      <c r="BDU50" s="216"/>
      <c r="BDV50" s="216"/>
      <c r="BDW50" s="216"/>
      <c r="BDX50" s="216"/>
      <c r="BDY50" s="216"/>
      <c r="BDZ50" s="216"/>
      <c r="BEA50" s="216"/>
      <c r="BEB50" s="216"/>
      <c r="BEC50" s="216"/>
      <c r="BED50" s="216"/>
      <c r="BEE50" s="216"/>
      <c r="BEF50" s="216"/>
      <c r="BEG50" s="216"/>
      <c r="BEH50" s="216"/>
      <c r="BEI50" s="216"/>
      <c r="BEJ50" s="216"/>
      <c r="BEK50" s="216"/>
      <c r="BEL50" s="216"/>
      <c r="BEM50" s="216"/>
      <c r="BEN50" s="216"/>
      <c r="BEO50" s="216"/>
      <c r="BEP50" s="216"/>
      <c r="BEQ50" s="216"/>
      <c r="BER50" s="216"/>
      <c r="BES50" s="216"/>
      <c r="BET50" s="216"/>
      <c r="BEU50" s="216"/>
      <c r="BEV50" s="216"/>
      <c r="BEW50" s="216"/>
      <c r="BEX50" s="216"/>
      <c r="BEY50" s="216"/>
      <c r="BEZ50" s="216"/>
      <c r="BFA50" s="216"/>
      <c r="BFB50" s="216"/>
      <c r="BFC50" s="216"/>
      <c r="BFD50" s="216"/>
      <c r="BFE50" s="216"/>
      <c r="BFF50" s="216"/>
      <c r="BFG50" s="216"/>
      <c r="BFH50" s="216"/>
      <c r="BFI50" s="216"/>
      <c r="BFJ50" s="216"/>
      <c r="BFK50" s="216"/>
      <c r="BFL50" s="216"/>
      <c r="BFM50" s="216"/>
      <c r="BFN50" s="216"/>
      <c r="BFO50" s="216"/>
      <c r="BFP50" s="216"/>
      <c r="BFQ50" s="216"/>
      <c r="BFR50" s="216"/>
      <c r="BFS50" s="216"/>
      <c r="BFT50" s="216"/>
      <c r="BFU50" s="216"/>
      <c r="BFV50" s="216"/>
      <c r="BFW50" s="216"/>
      <c r="BFX50" s="216"/>
      <c r="BFY50" s="216"/>
      <c r="BFZ50" s="216"/>
      <c r="BGA50" s="216"/>
      <c r="BGB50" s="216"/>
      <c r="BGC50" s="216"/>
      <c r="BGD50" s="216"/>
      <c r="BGE50" s="216"/>
      <c r="BGF50" s="216"/>
      <c r="BGG50" s="216"/>
      <c r="BGH50" s="216"/>
      <c r="BGI50" s="216"/>
      <c r="BGJ50" s="216"/>
      <c r="BGK50" s="216"/>
      <c r="BGL50" s="216"/>
      <c r="BGM50" s="216"/>
      <c r="BGN50" s="216"/>
      <c r="BGO50" s="216"/>
      <c r="BGP50" s="216"/>
      <c r="BGQ50" s="216"/>
      <c r="BGR50" s="216"/>
      <c r="BGS50" s="216"/>
      <c r="BGT50" s="216"/>
      <c r="BGU50" s="216"/>
      <c r="BGV50" s="216"/>
      <c r="BGW50" s="216"/>
      <c r="BGX50" s="216"/>
      <c r="BGY50" s="216"/>
      <c r="BGZ50" s="216"/>
      <c r="BHA50" s="216"/>
      <c r="BHB50" s="216"/>
      <c r="BHC50" s="216"/>
      <c r="BHD50" s="216"/>
      <c r="BHE50" s="216"/>
      <c r="BHF50" s="216"/>
      <c r="BHG50" s="216"/>
      <c r="BHH50" s="216"/>
      <c r="BHI50" s="216"/>
      <c r="BHJ50" s="216"/>
      <c r="BHK50" s="216"/>
      <c r="BHL50" s="216"/>
      <c r="BHM50" s="216"/>
      <c r="BHN50" s="216"/>
      <c r="BHO50" s="216"/>
      <c r="BHP50" s="216"/>
      <c r="BHQ50" s="216"/>
      <c r="BHR50" s="216"/>
      <c r="BHS50" s="216"/>
      <c r="BHT50" s="216"/>
      <c r="BHU50" s="216"/>
      <c r="BHV50" s="216"/>
      <c r="BHW50" s="216"/>
      <c r="BHX50" s="216"/>
      <c r="BHY50" s="216"/>
      <c r="BHZ50" s="216"/>
      <c r="BIA50" s="216"/>
      <c r="BIB50" s="216"/>
      <c r="BIC50" s="216"/>
      <c r="BID50" s="216"/>
      <c r="BIE50" s="216"/>
      <c r="BIF50" s="216"/>
      <c r="BIG50" s="216"/>
      <c r="BIH50" s="216"/>
      <c r="BII50" s="216"/>
      <c r="BIJ50" s="216"/>
      <c r="BIK50" s="216"/>
      <c r="BIL50" s="216"/>
      <c r="BIM50" s="216"/>
      <c r="BIN50" s="216"/>
      <c r="BIO50" s="216"/>
      <c r="BIP50" s="216"/>
      <c r="BIQ50" s="216"/>
      <c r="BIR50" s="216"/>
      <c r="BIS50" s="216"/>
      <c r="BIT50" s="216"/>
      <c r="BIU50" s="216"/>
      <c r="BIV50" s="216"/>
      <c r="BIW50" s="216"/>
      <c r="BIX50" s="216"/>
      <c r="BIY50" s="216"/>
      <c r="BIZ50" s="216"/>
      <c r="BJA50" s="216"/>
      <c r="BJB50" s="216"/>
      <c r="BJC50" s="216"/>
      <c r="BJD50" s="216"/>
      <c r="BJE50" s="216"/>
      <c r="BJF50" s="216"/>
      <c r="BJG50" s="216"/>
      <c r="BJH50" s="216"/>
      <c r="BJI50" s="216"/>
      <c r="BJJ50" s="216"/>
      <c r="BJK50" s="216"/>
      <c r="BJL50" s="216"/>
      <c r="BJM50" s="216"/>
      <c r="BJN50" s="216"/>
      <c r="BJO50" s="216"/>
      <c r="BJP50" s="216"/>
      <c r="BJQ50" s="216"/>
      <c r="BJR50" s="216"/>
      <c r="BJS50" s="216"/>
      <c r="BJT50" s="216"/>
      <c r="BJU50" s="216"/>
      <c r="BJV50" s="216"/>
      <c r="BJW50" s="216"/>
      <c r="BJX50" s="216"/>
      <c r="BJY50" s="216"/>
      <c r="BJZ50" s="216"/>
      <c r="BKA50" s="216"/>
      <c r="BKB50" s="216"/>
      <c r="BKC50" s="216"/>
      <c r="BKD50" s="216"/>
      <c r="BKE50" s="216"/>
      <c r="BKF50" s="216"/>
      <c r="BKG50" s="216"/>
      <c r="BKH50" s="216"/>
      <c r="BKI50" s="216"/>
      <c r="BKJ50" s="216"/>
      <c r="BKK50" s="216"/>
      <c r="BKL50" s="216"/>
      <c r="BKM50" s="216"/>
      <c r="BKN50" s="216"/>
      <c r="BKO50" s="216"/>
      <c r="BKP50" s="216"/>
      <c r="BKQ50" s="216"/>
      <c r="BKR50" s="216"/>
      <c r="BKS50" s="216"/>
      <c r="BKT50" s="216"/>
      <c r="BKU50" s="216"/>
      <c r="BKV50" s="216"/>
      <c r="BKW50" s="216"/>
      <c r="BKX50" s="216"/>
      <c r="BKY50" s="216"/>
      <c r="BKZ50" s="216"/>
      <c r="BLA50" s="216"/>
      <c r="BLB50" s="216"/>
      <c r="BLC50" s="216"/>
      <c r="BLD50" s="216"/>
      <c r="BLE50" s="216"/>
      <c r="BLF50" s="216"/>
      <c r="BLG50" s="216"/>
      <c r="BLH50" s="216"/>
      <c r="BLI50" s="216"/>
      <c r="BLJ50" s="216"/>
      <c r="BLK50" s="216"/>
      <c r="BLL50" s="216"/>
      <c r="BLM50" s="216"/>
      <c r="BLN50" s="216"/>
      <c r="BLO50" s="216"/>
      <c r="BLP50" s="216"/>
      <c r="BLQ50" s="216"/>
      <c r="BLR50" s="216"/>
      <c r="BLS50" s="216"/>
      <c r="BLT50" s="216"/>
      <c r="BLU50" s="216"/>
      <c r="BLV50" s="216"/>
      <c r="BLW50" s="216"/>
      <c r="BLX50" s="216"/>
      <c r="BLY50" s="216"/>
      <c r="BLZ50" s="216"/>
      <c r="BMA50" s="216"/>
      <c r="BMB50" s="216"/>
      <c r="BMC50" s="216"/>
      <c r="BMD50" s="216"/>
      <c r="BME50" s="216"/>
      <c r="BMF50" s="216"/>
      <c r="BMG50" s="216"/>
      <c r="BMH50" s="216"/>
      <c r="BMI50" s="216"/>
      <c r="BMJ50" s="216"/>
      <c r="BMK50" s="216"/>
      <c r="BML50" s="216"/>
      <c r="BMM50" s="216"/>
      <c r="BMN50" s="216"/>
      <c r="BMO50" s="216"/>
      <c r="BMP50" s="216"/>
      <c r="BMQ50" s="216"/>
      <c r="BMR50" s="216"/>
      <c r="BMS50" s="216"/>
      <c r="BMT50" s="216"/>
      <c r="BMU50" s="216"/>
      <c r="BMV50" s="216"/>
      <c r="BMW50" s="216"/>
      <c r="BMX50" s="216"/>
      <c r="BMY50" s="216"/>
      <c r="BMZ50" s="216"/>
      <c r="BNA50" s="216"/>
      <c r="BNB50" s="216"/>
      <c r="BNC50" s="216"/>
      <c r="BND50" s="216"/>
      <c r="BNE50" s="216"/>
      <c r="BNF50" s="216"/>
      <c r="BNG50" s="216"/>
      <c r="BNH50" s="216"/>
      <c r="BNI50" s="216"/>
      <c r="BNJ50" s="216"/>
      <c r="BNK50" s="216"/>
      <c r="BNL50" s="216"/>
      <c r="BNM50" s="216"/>
      <c r="BNN50" s="216"/>
      <c r="BNO50" s="216"/>
      <c r="BNP50" s="216"/>
      <c r="BNQ50" s="216"/>
      <c r="BNR50" s="216"/>
      <c r="BNS50" s="216"/>
      <c r="BNT50" s="216"/>
      <c r="BNU50" s="216"/>
      <c r="BNV50" s="216"/>
      <c r="BNW50" s="216"/>
      <c r="BNX50" s="216"/>
      <c r="BNY50" s="216"/>
      <c r="BNZ50" s="216"/>
      <c r="BOA50" s="216"/>
      <c r="BOB50" s="216"/>
      <c r="BOC50" s="216"/>
      <c r="BOD50" s="216"/>
      <c r="BOE50" s="216"/>
      <c r="BOF50" s="216"/>
      <c r="BOG50" s="216"/>
      <c r="BOH50" s="216"/>
      <c r="BOI50" s="216"/>
      <c r="BOJ50" s="216"/>
      <c r="BOK50" s="216"/>
      <c r="BOL50" s="216"/>
      <c r="BOM50" s="216"/>
      <c r="BON50" s="216"/>
      <c r="BOO50" s="216"/>
      <c r="BOP50" s="216"/>
      <c r="BOQ50" s="216"/>
      <c r="BOR50" s="216"/>
      <c r="BOS50" s="216"/>
      <c r="BOT50" s="216"/>
      <c r="BOU50" s="216"/>
      <c r="BOV50" s="216"/>
      <c r="BOW50" s="216"/>
      <c r="BOX50" s="216"/>
      <c r="BOY50" s="216"/>
      <c r="BOZ50" s="216"/>
      <c r="BPA50" s="216"/>
      <c r="BPB50" s="216"/>
      <c r="BPC50" s="216"/>
      <c r="BPD50" s="216"/>
      <c r="BPE50" s="216"/>
      <c r="BPF50" s="216"/>
      <c r="BPG50" s="216"/>
      <c r="BPH50" s="216"/>
      <c r="BPI50" s="216"/>
      <c r="BPJ50" s="216"/>
      <c r="BPK50" s="216"/>
      <c r="BPL50" s="216"/>
      <c r="BPM50" s="216"/>
      <c r="BPN50" s="216"/>
      <c r="BPO50" s="216"/>
      <c r="BPP50" s="216"/>
      <c r="BPQ50" s="216"/>
      <c r="BPR50" s="216"/>
      <c r="BPS50" s="216"/>
      <c r="BPT50" s="216"/>
      <c r="BPU50" s="216"/>
      <c r="BPV50" s="216"/>
      <c r="BPW50" s="216"/>
      <c r="BPX50" s="216"/>
      <c r="BPY50" s="216"/>
      <c r="BPZ50" s="216"/>
      <c r="BQA50" s="216"/>
      <c r="BQB50" s="216"/>
      <c r="BQC50" s="216"/>
      <c r="BQD50" s="216"/>
      <c r="BQE50" s="216"/>
      <c r="BQF50" s="216"/>
      <c r="BQG50" s="216"/>
      <c r="BQH50" s="216"/>
      <c r="BQI50" s="216"/>
      <c r="BQJ50" s="216"/>
      <c r="BQK50" s="216"/>
      <c r="BQL50" s="216"/>
      <c r="BQM50" s="216"/>
      <c r="BQN50" s="216"/>
      <c r="BQO50" s="216"/>
      <c r="BQP50" s="216"/>
      <c r="BQQ50" s="216"/>
      <c r="BQR50" s="216"/>
      <c r="BQS50" s="216"/>
      <c r="BQT50" s="216"/>
      <c r="BQU50" s="216"/>
      <c r="BQV50" s="216"/>
      <c r="BQW50" s="216"/>
      <c r="BQX50" s="216"/>
      <c r="BQY50" s="216"/>
      <c r="BQZ50" s="216"/>
      <c r="BRA50" s="216"/>
      <c r="BRB50" s="216"/>
      <c r="BRC50" s="216"/>
      <c r="BRD50" s="216"/>
      <c r="BRE50" s="216"/>
      <c r="BRF50" s="216"/>
      <c r="BRG50" s="216"/>
      <c r="BRH50" s="216"/>
      <c r="BRI50" s="216"/>
      <c r="BRJ50" s="216"/>
      <c r="BRK50" s="216"/>
      <c r="BRL50" s="216"/>
      <c r="BRM50" s="216"/>
      <c r="BRN50" s="216"/>
      <c r="BRO50" s="216"/>
      <c r="BRP50" s="216"/>
      <c r="BRQ50" s="216"/>
      <c r="BRR50" s="216"/>
      <c r="BRS50" s="216"/>
      <c r="BRT50" s="216"/>
      <c r="BRU50" s="216"/>
      <c r="BRV50" s="216"/>
      <c r="BRW50" s="216"/>
      <c r="BRX50" s="216"/>
      <c r="BRY50" s="216"/>
      <c r="BRZ50" s="216"/>
      <c r="BSA50" s="216"/>
      <c r="BSB50" s="216"/>
      <c r="BSC50" s="216"/>
      <c r="BSD50" s="216"/>
      <c r="BSE50" s="216"/>
      <c r="BSF50" s="216"/>
      <c r="BSG50" s="216"/>
      <c r="BSH50" s="216"/>
      <c r="BSI50" s="216"/>
      <c r="BSJ50" s="216"/>
      <c r="BSK50" s="216"/>
      <c r="BSL50" s="216"/>
      <c r="BSM50" s="216"/>
      <c r="BSN50" s="216"/>
      <c r="BSO50" s="216"/>
      <c r="BSP50" s="216"/>
      <c r="BSQ50" s="216"/>
      <c r="BSR50" s="216"/>
      <c r="BSS50" s="216"/>
      <c r="BST50" s="216"/>
      <c r="BSU50" s="216"/>
      <c r="BSV50" s="216"/>
      <c r="BSW50" s="216"/>
      <c r="BSX50" s="216"/>
      <c r="BSY50" s="216"/>
      <c r="BSZ50" s="216"/>
      <c r="BTA50" s="216"/>
      <c r="BTB50" s="216"/>
      <c r="BTC50" s="216"/>
      <c r="BTD50" s="216"/>
      <c r="BTE50" s="216"/>
      <c r="BTF50" s="216"/>
      <c r="BTG50" s="216"/>
      <c r="BTH50" s="216"/>
      <c r="BTI50" s="216"/>
      <c r="BTJ50" s="216"/>
      <c r="BTK50" s="216"/>
      <c r="BTL50" s="216"/>
      <c r="BTM50" s="216"/>
      <c r="BTN50" s="216"/>
      <c r="BTO50" s="216"/>
      <c r="BTP50" s="216"/>
      <c r="BTQ50" s="216"/>
      <c r="BTR50" s="216"/>
      <c r="BTS50" s="216"/>
      <c r="BTT50" s="216"/>
      <c r="BTU50" s="216"/>
      <c r="BTV50" s="216"/>
      <c r="BTW50" s="216"/>
      <c r="BTX50" s="216"/>
      <c r="BTY50" s="216"/>
      <c r="BTZ50" s="216"/>
      <c r="BUA50" s="216"/>
      <c r="BUB50" s="216"/>
      <c r="BUC50" s="216"/>
      <c r="BUD50" s="216"/>
      <c r="BUE50" s="216"/>
      <c r="BUF50" s="216"/>
      <c r="BUG50" s="216"/>
      <c r="BUH50" s="216"/>
      <c r="BUI50" s="216"/>
      <c r="BUJ50" s="216"/>
      <c r="BUK50" s="216"/>
      <c r="BUL50" s="216"/>
      <c r="BUM50" s="216"/>
      <c r="BUN50" s="216"/>
      <c r="BUO50" s="216"/>
      <c r="BUP50" s="216"/>
      <c r="BUQ50" s="216"/>
      <c r="BUR50" s="216"/>
      <c r="BUS50" s="216"/>
      <c r="BUT50" s="216"/>
      <c r="BUU50" s="216"/>
      <c r="BUV50" s="216"/>
      <c r="BUW50" s="216"/>
      <c r="BUX50" s="216"/>
      <c r="BUY50" s="216"/>
      <c r="BUZ50" s="216"/>
      <c r="BVA50" s="216"/>
      <c r="BVB50" s="216"/>
      <c r="BVC50" s="216"/>
      <c r="BVD50" s="216"/>
      <c r="BVE50" s="216"/>
      <c r="BVF50" s="216"/>
      <c r="BVG50" s="216"/>
      <c r="BVH50" s="216"/>
      <c r="BVI50" s="216"/>
      <c r="BVJ50" s="216"/>
      <c r="BVK50" s="216"/>
      <c r="BVL50" s="216"/>
      <c r="BVM50" s="216"/>
      <c r="BVN50" s="216"/>
      <c r="BVO50" s="216"/>
      <c r="BVP50" s="216"/>
      <c r="BVQ50" s="216"/>
      <c r="BVR50" s="216"/>
      <c r="BVS50" s="216"/>
      <c r="BVT50" s="216"/>
      <c r="BVU50" s="216"/>
      <c r="BVV50" s="216"/>
      <c r="BVW50" s="216"/>
      <c r="BVX50" s="216"/>
      <c r="BVY50" s="216"/>
      <c r="BVZ50" s="216"/>
      <c r="BWA50" s="216"/>
      <c r="BWB50" s="216"/>
      <c r="BWC50" s="216"/>
      <c r="BWD50" s="216"/>
      <c r="BWE50" s="216"/>
      <c r="BWF50" s="216"/>
      <c r="BWG50" s="216"/>
      <c r="BWH50" s="216"/>
      <c r="BWI50" s="216"/>
      <c r="BWJ50" s="216"/>
      <c r="BWK50" s="216"/>
      <c r="BWL50" s="216"/>
      <c r="BWM50" s="216"/>
      <c r="BWN50" s="216"/>
      <c r="BWO50" s="216"/>
      <c r="BWP50" s="216"/>
      <c r="BWQ50" s="216"/>
      <c r="BWR50" s="216"/>
      <c r="BWS50" s="216"/>
      <c r="BWT50" s="216"/>
      <c r="BWU50" s="216"/>
      <c r="BWV50" s="216"/>
      <c r="BWW50" s="216"/>
      <c r="BWX50" s="216"/>
      <c r="BWY50" s="216"/>
      <c r="BWZ50" s="216"/>
      <c r="BXA50" s="216"/>
      <c r="BXB50" s="216"/>
      <c r="BXC50" s="216"/>
      <c r="BXD50" s="216"/>
      <c r="BXE50" s="216"/>
      <c r="BXF50" s="216"/>
      <c r="BXG50" s="216"/>
      <c r="BXH50" s="216"/>
      <c r="BXI50" s="216"/>
      <c r="BXJ50" s="216"/>
      <c r="BXK50" s="216"/>
      <c r="BXL50" s="216"/>
      <c r="BXM50" s="216"/>
      <c r="BXN50" s="216"/>
      <c r="BXO50" s="216"/>
      <c r="BXP50" s="216"/>
      <c r="BXQ50" s="216"/>
      <c r="BXR50" s="216"/>
      <c r="BXS50" s="216"/>
      <c r="BXT50" s="216"/>
      <c r="BXU50" s="216"/>
      <c r="BXV50" s="216"/>
      <c r="BXW50" s="216"/>
      <c r="BXX50" s="216"/>
      <c r="BXY50" s="216"/>
      <c r="BXZ50" s="216"/>
      <c r="BYA50" s="216"/>
      <c r="BYB50" s="216"/>
      <c r="BYC50" s="216"/>
      <c r="BYD50" s="216"/>
      <c r="BYE50" s="216"/>
      <c r="BYF50" s="216"/>
      <c r="BYG50" s="216"/>
      <c r="BYH50" s="216"/>
      <c r="BYI50" s="216"/>
      <c r="BYJ50" s="216"/>
      <c r="BYK50" s="216"/>
      <c r="BYL50" s="216"/>
      <c r="BYM50" s="216"/>
      <c r="BYN50" s="216"/>
      <c r="BYO50" s="216"/>
      <c r="BYP50" s="216"/>
      <c r="BYQ50" s="216"/>
      <c r="BYR50" s="216"/>
      <c r="BYS50" s="216"/>
      <c r="BYT50" s="216"/>
      <c r="BYU50" s="216"/>
      <c r="BYV50" s="216"/>
      <c r="BYW50" s="216"/>
      <c r="BYX50" s="216"/>
      <c r="BYY50" s="216"/>
      <c r="BYZ50" s="216"/>
      <c r="BZA50" s="216"/>
      <c r="BZB50" s="216"/>
      <c r="BZC50" s="216"/>
      <c r="BZD50" s="216"/>
      <c r="BZE50" s="216"/>
      <c r="BZF50" s="216"/>
      <c r="BZG50" s="216"/>
      <c r="BZH50" s="216"/>
      <c r="BZI50" s="216"/>
      <c r="BZJ50" s="216"/>
      <c r="BZK50" s="216"/>
      <c r="BZL50" s="216"/>
      <c r="BZM50" s="216"/>
      <c r="BZN50" s="216"/>
      <c r="BZO50" s="216"/>
      <c r="BZP50" s="216"/>
      <c r="BZQ50" s="216"/>
      <c r="BZR50" s="216"/>
      <c r="BZS50" s="216"/>
      <c r="BZT50" s="216"/>
      <c r="BZU50" s="216"/>
      <c r="BZV50" s="216"/>
      <c r="BZW50" s="216"/>
      <c r="BZX50" s="216"/>
      <c r="BZY50" s="216"/>
      <c r="BZZ50" s="216"/>
      <c r="CAA50" s="216"/>
      <c r="CAB50" s="216"/>
      <c r="CAC50" s="216"/>
      <c r="CAD50" s="216"/>
      <c r="CAE50" s="216"/>
      <c r="CAF50" s="216"/>
      <c r="CAG50" s="216"/>
      <c r="CAH50" s="216"/>
      <c r="CAI50" s="216"/>
      <c r="CAJ50" s="216"/>
      <c r="CAK50" s="216"/>
      <c r="CAL50" s="216"/>
      <c r="CAM50" s="216"/>
      <c r="CAN50" s="216"/>
      <c r="CAO50" s="216"/>
      <c r="CAP50" s="216"/>
      <c r="CAQ50" s="216"/>
      <c r="CAR50" s="216"/>
      <c r="CAS50" s="216"/>
      <c r="CAT50" s="216"/>
      <c r="CAU50" s="216"/>
      <c r="CAV50" s="216"/>
      <c r="CAW50" s="216"/>
      <c r="CAX50" s="216"/>
      <c r="CAY50" s="216"/>
      <c r="CAZ50" s="216"/>
      <c r="CBA50" s="216"/>
      <c r="CBB50" s="216"/>
      <c r="CBC50" s="216"/>
      <c r="CBD50" s="216"/>
      <c r="CBE50" s="216"/>
      <c r="CBF50" s="216"/>
      <c r="CBG50" s="216"/>
      <c r="CBH50" s="216"/>
      <c r="CBI50" s="216"/>
      <c r="CBJ50" s="216"/>
      <c r="CBK50" s="216"/>
      <c r="CBL50" s="216"/>
      <c r="CBM50" s="216"/>
      <c r="CBN50" s="216"/>
      <c r="CBO50" s="216"/>
      <c r="CBP50" s="216"/>
      <c r="CBQ50" s="216"/>
      <c r="CBR50" s="216"/>
      <c r="CBS50" s="216"/>
      <c r="CBT50" s="216"/>
      <c r="CBU50" s="216"/>
      <c r="CBV50" s="216"/>
      <c r="CBW50" s="216"/>
      <c r="CBX50" s="216"/>
      <c r="CBY50" s="216"/>
      <c r="CBZ50" s="216"/>
      <c r="CCA50" s="216"/>
      <c r="CCB50" s="216"/>
      <c r="CCC50" s="216"/>
      <c r="CCD50" s="216"/>
      <c r="CCE50" s="216"/>
      <c r="CCF50" s="216"/>
      <c r="CCG50" s="216"/>
      <c r="CCH50" s="216"/>
      <c r="CCI50" s="216"/>
      <c r="CCJ50" s="216"/>
      <c r="CCK50" s="216"/>
      <c r="CCL50" s="216"/>
      <c r="CCM50" s="216"/>
      <c r="CCN50" s="216"/>
      <c r="CCO50" s="216"/>
      <c r="CCP50" s="216"/>
      <c r="CCQ50" s="216"/>
      <c r="CCR50" s="216"/>
      <c r="CCS50" s="216"/>
      <c r="CCT50" s="216"/>
      <c r="CCU50" s="216"/>
      <c r="CCV50" s="216"/>
      <c r="CCW50" s="216"/>
      <c r="CCX50" s="216"/>
      <c r="CCY50" s="216"/>
      <c r="CCZ50" s="216"/>
      <c r="CDA50" s="216"/>
      <c r="CDB50" s="216"/>
      <c r="CDC50" s="216"/>
      <c r="CDD50" s="216"/>
      <c r="CDE50" s="216"/>
      <c r="CDF50" s="216"/>
      <c r="CDG50" s="216"/>
      <c r="CDH50" s="216"/>
      <c r="CDI50" s="216"/>
      <c r="CDJ50" s="216"/>
      <c r="CDK50" s="216"/>
      <c r="CDL50" s="216"/>
      <c r="CDM50" s="216"/>
      <c r="CDN50" s="216"/>
      <c r="CDO50" s="216"/>
      <c r="CDP50" s="216"/>
      <c r="CDQ50" s="216"/>
      <c r="CDR50" s="216"/>
      <c r="CDS50" s="216"/>
      <c r="CDT50" s="216"/>
      <c r="CDU50" s="216"/>
      <c r="CDV50" s="216"/>
      <c r="CDW50" s="216"/>
      <c r="CDX50" s="216"/>
      <c r="CDY50" s="216"/>
      <c r="CDZ50" s="216"/>
      <c r="CEA50" s="216"/>
      <c r="CEB50" s="216"/>
      <c r="CEC50" s="216"/>
      <c r="CED50" s="216"/>
      <c r="CEE50" s="216"/>
      <c r="CEF50" s="216"/>
      <c r="CEG50" s="216"/>
      <c r="CEH50" s="216"/>
      <c r="CEI50" s="216"/>
      <c r="CEJ50" s="216"/>
      <c r="CEK50" s="216"/>
      <c r="CEL50" s="216"/>
      <c r="CEM50" s="216"/>
      <c r="CEN50" s="216"/>
      <c r="CEO50" s="216"/>
      <c r="CEP50" s="216"/>
      <c r="CEQ50" s="216"/>
      <c r="CER50" s="216"/>
      <c r="CES50" s="216"/>
      <c r="CET50" s="216"/>
      <c r="CEU50" s="216"/>
      <c r="CEV50" s="216"/>
      <c r="CEW50" s="216"/>
      <c r="CEX50" s="216"/>
      <c r="CEY50" s="216"/>
      <c r="CEZ50" s="216"/>
      <c r="CFA50" s="216"/>
      <c r="CFB50" s="216"/>
      <c r="CFC50" s="216"/>
      <c r="CFD50" s="216"/>
      <c r="CFE50" s="216"/>
      <c r="CFF50" s="216"/>
      <c r="CFG50" s="216"/>
      <c r="CFH50" s="216"/>
      <c r="CFI50" s="216"/>
      <c r="CFJ50" s="216"/>
      <c r="CFK50" s="216"/>
      <c r="CFL50" s="216"/>
      <c r="CFM50" s="216"/>
      <c r="CFN50" s="216"/>
      <c r="CFO50" s="216"/>
      <c r="CFP50" s="216"/>
      <c r="CFQ50" s="216"/>
      <c r="CFR50" s="216"/>
      <c r="CFS50" s="216"/>
      <c r="CFT50" s="216"/>
      <c r="CFU50" s="216"/>
      <c r="CFV50" s="216"/>
      <c r="CFW50" s="216"/>
      <c r="CFX50" s="216"/>
      <c r="CFY50" s="216"/>
      <c r="CFZ50" s="216"/>
      <c r="CGA50" s="216"/>
      <c r="CGB50" s="216"/>
      <c r="CGC50" s="216"/>
      <c r="CGD50" s="216"/>
      <c r="CGE50" s="216"/>
      <c r="CGF50" s="216"/>
      <c r="CGG50" s="216"/>
      <c r="CGH50" s="216"/>
      <c r="CGI50" s="216"/>
      <c r="CGJ50" s="216"/>
      <c r="CGK50" s="216"/>
      <c r="CGL50" s="216"/>
      <c r="CGM50" s="216"/>
      <c r="CGN50" s="216"/>
      <c r="CGO50" s="216"/>
      <c r="CGP50" s="216"/>
      <c r="CGQ50" s="216"/>
      <c r="CGR50" s="216"/>
      <c r="CGS50" s="216"/>
      <c r="CGT50" s="216"/>
      <c r="CGU50" s="216"/>
      <c r="CGV50" s="216"/>
      <c r="CGW50" s="216"/>
      <c r="CGX50" s="216"/>
      <c r="CGY50" s="216"/>
      <c r="CGZ50" s="216"/>
      <c r="CHA50" s="216"/>
      <c r="CHB50" s="216"/>
      <c r="CHC50" s="216"/>
      <c r="CHD50" s="216"/>
      <c r="CHE50" s="216"/>
      <c r="CHF50" s="216"/>
      <c r="CHG50" s="216"/>
      <c r="CHH50" s="216"/>
      <c r="CHI50" s="216"/>
      <c r="CHJ50" s="216"/>
      <c r="CHK50" s="216"/>
      <c r="CHL50" s="216"/>
      <c r="CHM50" s="216"/>
      <c r="CHN50" s="216"/>
      <c r="CHO50" s="216"/>
      <c r="CHP50" s="216"/>
      <c r="CHQ50" s="216"/>
      <c r="CHR50" s="216"/>
      <c r="CHS50" s="216"/>
      <c r="CHT50" s="216"/>
      <c r="CHU50" s="216"/>
      <c r="CHV50" s="216"/>
      <c r="CHW50" s="216"/>
      <c r="CHX50" s="216"/>
      <c r="CHY50" s="216"/>
      <c r="CHZ50" s="216"/>
      <c r="CIA50" s="216"/>
      <c r="CIB50" s="216"/>
      <c r="CIC50" s="216"/>
      <c r="CID50" s="216"/>
      <c r="CIE50" s="216"/>
      <c r="CIF50" s="216"/>
      <c r="CIG50" s="216"/>
      <c r="CIH50" s="216"/>
      <c r="CII50" s="216"/>
      <c r="CIJ50" s="216"/>
      <c r="CIK50" s="216"/>
      <c r="CIL50" s="216"/>
      <c r="CIM50" s="216"/>
      <c r="CIN50" s="216"/>
      <c r="CIO50" s="216"/>
      <c r="CIP50" s="216"/>
      <c r="CIQ50" s="216"/>
      <c r="CIR50" s="216"/>
      <c r="CIS50" s="216"/>
      <c r="CIT50" s="216"/>
      <c r="CIU50" s="216"/>
      <c r="CIV50" s="216"/>
      <c r="CIW50" s="216"/>
      <c r="CIX50" s="216"/>
      <c r="CIY50" s="216"/>
      <c r="CIZ50" s="216"/>
      <c r="CJA50" s="216"/>
      <c r="CJB50" s="216"/>
      <c r="CJC50" s="216"/>
      <c r="CJD50" s="216"/>
      <c r="CJE50" s="216"/>
      <c r="CJF50" s="216"/>
      <c r="CJG50" s="216"/>
      <c r="CJH50" s="216"/>
      <c r="CJI50" s="216"/>
      <c r="CJJ50" s="216"/>
      <c r="CJK50" s="216"/>
      <c r="CJL50" s="216"/>
      <c r="CJM50" s="216"/>
      <c r="CJN50" s="216"/>
      <c r="CJO50" s="216"/>
      <c r="CJP50" s="216"/>
      <c r="CJQ50" s="216"/>
      <c r="CJR50" s="216"/>
      <c r="CJS50" s="216"/>
      <c r="CJT50" s="216"/>
      <c r="CJU50" s="216"/>
      <c r="CJV50" s="216"/>
      <c r="CJW50" s="216"/>
      <c r="CJX50" s="216"/>
      <c r="CJY50" s="216"/>
      <c r="CJZ50" s="216"/>
      <c r="CKA50" s="216"/>
      <c r="CKB50" s="216"/>
      <c r="CKC50" s="216"/>
      <c r="CKD50" s="216"/>
      <c r="CKE50" s="216"/>
      <c r="CKF50" s="216"/>
      <c r="CKG50" s="216"/>
      <c r="CKH50" s="216"/>
      <c r="CKI50" s="216"/>
      <c r="CKJ50" s="216"/>
      <c r="CKK50" s="216"/>
      <c r="CKL50" s="216"/>
      <c r="CKM50" s="216"/>
      <c r="CKN50" s="216"/>
      <c r="CKO50" s="216"/>
      <c r="CKP50" s="216"/>
      <c r="CKQ50" s="216"/>
      <c r="CKR50" s="216"/>
      <c r="CKS50" s="216"/>
      <c r="CKT50" s="216"/>
      <c r="CKU50" s="216"/>
      <c r="CKV50" s="216"/>
      <c r="CKW50" s="216"/>
      <c r="CKX50" s="216"/>
      <c r="CKY50" s="216"/>
      <c r="CKZ50" s="216"/>
      <c r="CLA50" s="216"/>
      <c r="CLB50" s="216"/>
      <c r="CLC50" s="216"/>
      <c r="CLD50" s="216"/>
      <c r="CLE50" s="216"/>
      <c r="CLF50" s="216"/>
      <c r="CLG50" s="216"/>
      <c r="CLH50" s="216"/>
      <c r="CLI50" s="216"/>
      <c r="CLJ50" s="216"/>
      <c r="CLK50" s="216"/>
      <c r="CLL50" s="216"/>
      <c r="CLM50" s="216"/>
      <c r="CLN50" s="216"/>
      <c r="CLO50" s="216"/>
      <c r="CLP50" s="216"/>
      <c r="CLQ50" s="216"/>
      <c r="CLR50" s="216"/>
      <c r="CLS50" s="216"/>
      <c r="CLT50" s="216"/>
      <c r="CLU50" s="216"/>
      <c r="CLV50" s="216"/>
      <c r="CLW50" s="216"/>
      <c r="CLX50" s="216"/>
      <c r="CLY50" s="216"/>
      <c r="CLZ50" s="216"/>
      <c r="CMA50" s="216"/>
      <c r="CMB50" s="216"/>
      <c r="CMC50" s="216"/>
      <c r="CMD50" s="216"/>
      <c r="CME50" s="216"/>
      <c r="CMF50" s="216"/>
      <c r="CMG50" s="216"/>
      <c r="CMH50" s="216"/>
      <c r="CMI50" s="216"/>
      <c r="CMJ50" s="216"/>
      <c r="CMK50" s="216"/>
      <c r="CML50" s="216"/>
      <c r="CMM50" s="216"/>
      <c r="CMN50" s="216"/>
      <c r="CMO50" s="216"/>
      <c r="CMP50" s="216"/>
      <c r="CMQ50" s="216"/>
      <c r="CMR50" s="216"/>
      <c r="CMS50" s="216"/>
      <c r="CMT50" s="216"/>
      <c r="CMU50" s="216"/>
      <c r="CMV50" s="216"/>
      <c r="CMW50" s="216"/>
      <c r="CMX50" s="216"/>
      <c r="CMY50" s="216"/>
      <c r="CMZ50" s="216"/>
      <c r="CNA50" s="216"/>
      <c r="CNB50" s="216"/>
      <c r="CNC50" s="216"/>
      <c r="CND50" s="216"/>
      <c r="CNE50" s="216"/>
      <c r="CNF50" s="216"/>
      <c r="CNG50" s="216"/>
      <c r="CNH50" s="216"/>
      <c r="CNI50" s="216"/>
      <c r="CNJ50" s="216"/>
      <c r="CNK50" s="216"/>
      <c r="CNL50" s="216"/>
      <c r="CNM50" s="216"/>
      <c r="CNN50" s="216"/>
      <c r="CNO50" s="216"/>
      <c r="CNP50" s="216"/>
      <c r="CNQ50" s="216"/>
      <c r="CNR50" s="216"/>
      <c r="CNS50" s="216"/>
      <c r="CNT50" s="216"/>
      <c r="CNU50" s="216"/>
      <c r="CNV50" s="216"/>
      <c r="CNW50" s="216"/>
      <c r="CNX50" s="216"/>
      <c r="CNY50" s="216"/>
      <c r="CNZ50" s="216"/>
      <c r="COA50" s="216"/>
      <c r="COB50" s="216"/>
      <c r="COC50" s="216"/>
      <c r="COD50" s="216"/>
      <c r="COE50" s="216"/>
      <c r="COF50" s="216"/>
      <c r="COG50" s="216"/>
      <c r="COH50" s="216"/>
      <c r="COI50" s="216"/>
      <c r="COJ50" s="216"/>
      <c r="COK50" s="216"/>
      <c r="COL50" s="216"/>
      <c r="COM50" s="216"/>
      <c r="CON50" s="216"/>
      <c r="COO50" s="216"/>
      <c r="COP50" s="216"/>
      <c r="COQ50" s="216"/>
      <c r="COR50" s="216"/>
      <c r="COS50" s="216"/>
      <c r="COT50" s="216"/>
      <c r="COU50" s="216"/>
      <c r="COV50" s="216"/>
      <c r="COW50" s="216"/>
      <c r="COX50" s="216"/>
      <c r="COY50" s="216"/>
      <c r="COZ50" s="216"/>
      <c r="CPA50" s="216"/>
      <c r="CPB50" s="216"/>
      <c r="CPC50" s="216"/>
      <c r="CPD50" s="216"/>
      <c r="CPE50" s="216"/>
      <c r="CPF50" s="216"/>
      <c r="CPG50" s="216"/>
      <c r="CPH50" s="216"/>
      <c r="CPI50" s="216"/>
      <c r="CPJ50" s="216"/>
      <c r="CPK50" s="216"/>
      <c r="CPL50" s="216"/>
      <c r="CPM50" s="216"/>
      <c r="CPN50" s="216"/>
      <c r="CPO50" s="216"/>
      <c r="CPP50" s="216"/>
      <c r="CPQ50" s="216"/>
      <c r="CPR50" s="216"/>
      <c r="CPS50" s="216"/>
      <c r="CPT50" s="216"/>
      <c r="CPU50" s="216"/>
      <c r="CPV50" s="216"/>
      <c r="CPW50" s="216"/>
      <c r="CPX50" s="216"/>
      <c r="CPY50" s="216"/>
      <c r="CPZ50" s="216"/>
      <c r="CQA50" s="216"/>
      <c r="CQB50" s="216"/>
      <c r="CQC50" s="216"/>
      <c r="CQD50" s="216"/>
      <c r="CQE50" s="216"/>
      <c r="CQF50" s="216"/>
      <c r="CQG50" s="216"/>
      <c r="CQH50" s="216"/>
      <c r="CQI50" s="216"/>
      <c r="CQJ50" s="216"/>
      <c r="CQK50" s="216"/>
      <c r="CQL50" s="216"/>
      <c r="CQM50" s="216"/>
      <c r="CQN50" s="216"/>
      <c r="CQO50" s="216"/>
      <c r="CQP50" s="216"/>
      <c r="CQQ50" s="216"/>
      <c r="CQR50" s="216"/>
      <c r="CQS50" s="216"/>
      <c r="CQT50" s="216"/>
      <c r="CQU50" s="216"/>
      <c r="CQV50" s="216"/>
      <c r="CQW50" s="216"/>
      <c r="CQX50" s="216"/>
      <c r="CQY50" s="216"/>
      <c r="CQZ50" s="216"/>
      <c r="CRA50" s="216"/>
      <c r="CRB50" s="216"/>
      <c r="CRC50" s="216"/>
      <c r="CRD50" s="216"/>
      <c r="CRE50" s="216"/>
      <c r="CRF50" s="216"/>
      <c r="CRG50" s="216"/>
      <c r="CRH50" s="216"/>
      <c r="CRI50" s="216"/>
      <c r="CRJ50" s="216"/>
      <c r="CRK50" s="216"/>
      <c r="CRL50" s="216"/>
      <c r="CRM50" s="216"/>
      <c r="CRN50" s="216"/>
      <c r="CRO50" s="216"/>
      <c r="CRP50" s="216"/>
      <c r="CRQ50" s="216"/>
      <c r="CRR50" s="216"/>
      <c r="CRS50" s="216"/>
      <c r="CRT50" s="216"/>
      <c r="CRU50" s="216"/>
      <c r="CRV50" s="216"/>
      <c r="CRW50" s="216"/>
      <c r="CRX50" s="216"/>
      <c r="CRY50" s="216"/>
      <c r="CRZ50" s="216"/>
      <c r="CSA50" s="216"/>
      <c r="CSB50" s="216"/>
      <c r="CSC50" s="216"/>
      <c r="CSD50" s="216"/>
      <c r="CSE50" s="216"/>
      <c r="CSF50" s="216"/>
      <c r="CSG50" s="216"/>
      <c r="CSH50" s="216"/>
      <c r="CSI50" s="216"/>
      <c r="CSJ50" s="216"/>
      <c r="CSK50" s="216"/>
      <c r="CSL50" s="216"/>
      <c r="CSM50" s="216"/>
      <c r="CSN50" s="216"/>
      <c r="CSO50" s="216"/>
      <c r="CSP50" s="216"/>
      <c r="CSQ50" s="216"/>
      <c r="CSR50" s="216"/>
      <c r="CSS50" s="216"/>
      <c r="CST50" s="216"/>
      <c r="CSU50" s="216"/>
      <c r="CSV50" s="216"/>
      <c r="CSW50" s="216"/>
      <c r="CSX50" s="216"/>
      <c r="CSY50" s="216"/>
      <c r="CSZ50" s="216"/>
      <c r="CTA50" s="216"/>
      <c r="CTB50" s="216"/>
      <c r="CTC50" s="216"/>
      <c r="CTD50" s="216"/>
      <c r="CTE50" s="216"/>
      <c r="CTF50" s="216"/>
      <c r="CTG50" s="216"/>
      <c r="CTH50" s="216"/>
      <c r="CTI50" s="216"/>
      <c r="CTJ50" s="216"/>
      <c r="CTK50" s="216"/>
      <c r="CTL50" s="216"/>
      <c r="CTM50" s="216"/>
      <c r="CTN50" s="216"/>
      <c r="CTO50" s="216"/>
      <c r="CTP50" s="216"/>
      <c r="CTQ50" s="216"/>
      <c r="CTR50" s="216"/>
      <c r="CTS50" s="216"/>
      <c r="CTT50" s="216"/>
      <c r="CTU50" s="216"/>
      <c r="CTV50" s="216"/>
      <c r="CTW50" s="216"/>
      <c r="CTX50" s="216"/>
      <c r="CTY50" s="216"/>
      <c r="CTZ50" s="216"/>
      <c r="CUA50" s="216"/>
      <c r="CUB50" s="216"/>
      <c r="CUC50" s="216"/>
      <c r="CUD50" s="216"/>
      <c r="CUE50" s="216"/>
      <c r="CUF50" s="216"/>
      <c r="CUG50" s="216"/>
      <c r="CUH50" s="216"/>
      <c r="CUI50" s="216"/>
      <c r="CUJ50" s="216"/>
      <c r="CUK50" s="216"/>
      <c r="CUL50" s="216"/>
      <c r="CUM50" s="216"/>
      <c r="CUN50" s="216"/>
      <c r="CUO50" s="216"/>
      <c r="CUP50" s="216"/>
      <c r="CUQ50" s="216"/>
      <c r="CUR50" s="216"/>
      <c r="CUS50" s="216"/>
      <c r="CUT50" s="216"/>
      <c r="CUU50" s="216"/>
      <c r="CUV50" s="216"/>
      <c r="CUW50" s="216"/>
      <c r="CUX50" s="216"/>
      <c r="CUY50" s="216"/>
      <c r="CUZ50" s="216"/>
      <c r="CVA50" s="216"/>
      <c r="CVB50" s="216"/>
      <c r="CVC50" s="216"/>
      <c r="CVD50" s="216"/>
      <c r="CVE50" s="216"/>
      <c r="CVF50" s="216"/>
      <c r="CVG50" s="216"/>
      <c r="CVH50" s="216"/>
      <c r="CVI50" s="216"/>
      <c r="CVJ50" s="216"/>
      <c r="CVK50" s="216"/>
      <c r="CVL50" s="216"/>
      <c r="CVM50" s="216"/>
      <c r="CVN50" s="216"/>
      <c r="CVO50" s="216"/>
      <c r="CVP50" s="216"/>
      <c r="CVQ50" s="216"/>
      <c r="CVR50" s="216"/>
      <c r="CVS50" s="216"/>
      <c r="CVT50" s="216"/>
      <c r="CVU50" s="216"/>
      <c r="CVV50" s="216"/>
      <c r="CVW50" s="216"/>
      <c r="CVX50" s="216"/>
      <c r="CVY50" s="216"/>
      <c r="CVZ50" s="216"/>
      <c r="CWA50" s="216"/>
      <c r="CWB50" s="216"/>
      <c r="CWC50" s="216"/>
      <c r="CWD50" s="216"/>
      <c r="CWE50" s="216"/>
      <c r="CWF50" s="216"/>
      <c r="CWG50" s="216"/>
      <c r="CWH50" s="216"/>
      <c r="CWI50" s="216"/>
      <c r="CWJ50" s="216"/>
      <c r="CWK50" s="216"/>
      <c r="CWL50" s="216"/>
      <c r="CWM50" s="216"/>
      <c r="CWN50" s="216"/>
      <c r="CWO50" s="216"/>
      <c r="CWP50" s="216"/>
      <c r="CWQ50" s="216"/>
      <c r="CWR50" s="216"/>
      <c r="CWS50" s="216"/>
      <c r="CWT50" s="216"/>
      <c r="CWU50" s="216"/>
      <c r="CWV50" s="216"/>
      <c r="CWW50" s="216"/>
      <c r="CWX50" s="216"/>
      <c r="CWY50" s="216"/>
      <c r="CWZ50" s="216"/>
      <c r="CXA50" s="216"/>
      <c r="CXB50" s="216"/>
      <c r="CXC50" s="216"/>
      <c r="CXD50" s="216"/>
      <c r="CXE50" s="216"/>
      <c r="CXF50" s="216"/>
      <c r="CXG50" s="216"/>
      <c r="CXH50" s="216"/>
      <c r="CXI50" s="216"/>
      <c r="CXJ50" s="216"/>
      <c r="CXK50" s="216"/>
      <c r="CXL50" s="216"/>
      <c r="CXM50" s="216"/>
      <c r="CXN50" s="216"/>
      <c r="CXO50" s="216"/>
      <c r="CXP50" s="216"/>
      <c r="CXQ50" s="216"/>
      <c r="CXR50" s="216"/>
      <c r="CXS50" s="216"/>
      <c r="CXT50" s="216"/>
      <c r="CXU50" s="216"/>
      <c r="CXV50" s="216"/>
      <c r="CXW50" s="216"/>
      <c r="CXX50" s="216"/>
      <c r="CXY50" s="216"/>
      <c r="CXZ50" s="216"/>
      <c r="CYA50" s="216"/>
      <c r="CYB50" s="216"/>
      <c r="CYC50" s="216"/>
      <c r="CYD50" s="216"/>
      <c r="CYE50" s="216"/>
      <c r="CYF50" s="216"/>
      <c r="CYG50" s="216"/>
      <c r="CYH50" s="216"/>
      <c r="CYI50" s="216"/>
      <c r="CYJ50" s="216"/>
      <c r="CYK50" s="216"/>
      <c r="CYL50" s="216"/>
      <c r="CYM50" s="216"/>
      <c r="CYN50" s="216"/>
      <c r="CYO50" s="216"/>
      <c r="CYP50" s="216"/>
      <c r="CYQ50" s="216"/>
      <c r="CYR50" s="216"/>
      <c r="CYS50" s="216"/>
      <c r="CYT50" s="216"/>
      <c r="CYU50" s="216"/>
      <c r="CYV50" s="216"/>
      <c r="CYW50" s="216"/>
      <c r="CYX50" s="216"/>
      <c r="CYY50" s="216"/>
      <c r="CYZ50" s="216"/>
      <c r="CZA50" s="216"/>
      <c r="CZB50" s="216"/>
      <c r="CZC50" s="216"/>
      <c r="CZD50" s="216"/>
      <c r="CZE50" s="216"/>
      <c r="CZF50" s="216"/>
      <c r="CZG50" s="216"/>
      <c r="CZH50" s="216"/>
      <c r="CZI50" s="216"/>
      <c r="CZJ50" s="216"/>
      <c r="CZK50" s="216"/>
      <c r="CZL50" s="216"/>
      <c r="CZM50" s="216"/>
      <c r="CZN50" s="216"/>
      <c r="CZO50" s="216"/>
      <c r="CZP50" s="216"/>
      <c r="CZQ50" s="216"/>
      <c r="CZR50" s="216"/>
      <c r="CZS50" s="216"/>
      <c r="CZT50" s="216"/>
      <c r="CZU50" s="216"/>
      <c r="CZV50" s="216"/>
      <c r="CZW50" s="216"/>
      <c r="CZX50" s="216"/>
      <c r="CZY50" s="216"/>
      <c r="CZZ50" s="216"/>
      <c r="DAA50" s="216"/>
      <c r="DAB50" s="216"/>
      <c r="DAC50" s="216"/>
      <c r="DAD50" s="216"/>
      <c r="DAE50" s="216"/>
      <c r="DAF50" s="216"/>
      <c r="DAG50" s="216"/>
      <c r="DAH50" s="216"/>
      <c r="DAI50" s="216"/>
      <c r="DAJ50" s="216"/>
      <c r="DAK50" s="216"/>
      <c r="DAL50" s="216"/>
      <c r="DAM50" s="216"/>
      <c r="DAN50" s="216"/>
      <c r="DAO50" s="216"/>
      <c r="DAP50" s="216"/>
      <c r="DAQ50" s="216"/>
      <c r="DAR50" s="216"/>
      <c r="DAS50" s="216"/>
      <c r="DAT50" s="216"/>
      <c r="DAU50" s="216"/>
      <c r="DAV50" s="216"/>
      <c r="DAW50" s="216"/>
      <c r="DAX50" s="216"/>
      <c r="DAY50" s="216"/>
      <c r="DAZ50" s="216"/>
      <c r="DBA50" s="216"/>
      <c r="DBB50" s="216"/>
      <c r="DBC50" s="216"/>
      <c r="DBD50" s="216"/>
      <c r="DBE50" s="216"/>
      <c r="DBF50" s="216"/>
      <c r="DBG50" s="216"/>
      <c r="DBH50" s="216"/>
      <c r="DBI50" s="216"/>
      <c r="DBJ50" s="216"/>
      <c r="DBK50" s="216"/>
      <c r="DBL50" s="216"/>
      <c r="DBM50" s="216"/>
      <c r="DBN50" s="216"/>
      <c r="DBO50" s="216"/>
      <c r="DBP50" s="216"/>
      <c r="DBQ50" s="216"/>
      <c r="DBR50" s="216"/>
      <c r="DBS50" s="216"/>
      <c r="DBT50" s="216"/>
      <c r="DBU50" s="216"/>
      <c r="DBV50" s="216"/>
      <c r="DBW50" s="216"/>
      <c r="DBX50" s="216"/>
      <c r="DBY50" s="216"/>
      <c r="DBZ50" s="216"/>
      <c r="DCA50" s="216"/>
      <c r="DCB50" s="216"/>
      <c r="DCC50" s="216"/>
      <c r="DCD50" s="216"/>
      <c r="DCE50" s="216"/>
      <c r="DCF50" s="216"/>
      <c r="DCG50" s="216"/>
      <c r="DCH50" s="216"/>
      <c r="DCI50" s="216"/>
      <c r="DCJ50" s="216"/>
      <c r="DCK50" s="216"/>
      <c r="DCL50" s="216"/>
      <c r="DCM50" s="216"/>
      <c r="DCN50" s="216"/>
      <c r="DCO50" s="216"/>
      <c r="DCP50" s="216"/>
      <c r="DCQ50" s="216"/>
      <c r="DCR50" s="216"/>
      <c r="DCS50" s="216"/>
      <c r="DCT50" s="216"/>
      <c r="DCU50" s="216"/>
      <c r="DCV50" s="216"/>
      <c r="DCW50" s="216"/>
      <c r="DCX50" s="216"/>
      <c r="DCY50" s="216"/>
      <c r="DCZ50" s="216"/>
      <c r="DDA50" s="216"/>
      <c r="DDB50" s="216"/>
      <c r="DDC50" s="216"/>
      <c r="DDD50" s="216"/>
      <c r="DDE50" s="216"/>
      <c r="DDF50" s="216"/>
      <c r="DDG50" s="216"/>
      <c r="DDH50" s="216"/>
      <c r="DDI50" s="216"/>
      <c r="DDJ50" s="216"/>
      <c r="DDK50" s="216"/>
      <c r="DDL50" s="216"/>
      <c r="DDM50" s="216"/>
      <c r="DDN50" s="216"/>
      <c r="DDO50" s="216"/>
      <c r="DDP50" s="216"/>
      <c r="DDQ50" s="216"/>
      <c r="DDR50" s="216"/>
      <c r="DDS50" s="216"/>
      <c r="DDT50" s="216"/>
      <c r="DDU50" s="216"/>
      <c r="DDV50" s="216"/>
      <c r="DDW50" s="216"/>
      <c r="DDX50" s="216"/>
      <c r="DDY50" s="216"/>
      <c r="DDZ50" s="216"/>
      <c r="DEA50" s="216"/>
      <c r="DEB50" s="216"/>
      <c r="DEC50" s="216"/>
      <c r="DED50" s="216"/>
      <c r="DEE50" s="216"/>
      <c r="DEF50" s="216"/>
      <c r="DEG50" s="216"/>
      <c r="DEH50" s="216"/>
      <c r="DEI50" s="216"/>
      <c r="DEJ50" s="216"/>
      <c r="DEK50" s="216"/>
      <c r="DEL50" s="216"/>
      <c r="DEM50" s="216"/>
      <c r="DEN50" s="216"/>
      <c r="DEO50" s="216"/>
      <c r="DEP50" s="216"/>
      <c r="DEQ50" s="216"/>
      <c r="DER50" s="216"/>
      <c r="DES50" s="216"/>
      <c r="DET50" s="216"/>
      <c r="DEU50" s="216"/>
      <c r="DEV50" s="216"/>
      <c r="DEW50" s="216"/>
      <c r="DEX50" s="216"/>
      <c r="DEY50" s="216"/>
      <c r="DEZ50" s="216"/>
      <c r="DFA50" s="216"/>
      <c r="DFB50" s="216"/>
      <c r="DFC50" s="216"/>
      <c r="DFD50" s="216"/>
      <c r="DFE50" s="216"/>
      <c r="DFF50" s="216"/>
      <c r="DFG50" s="216"/>
      <c r="DFH50" s="216"/>
      <c r="DFI50" s="216"/>
      <c r="DFJ50" s="216"/>
      <c r="DFK50" s="216"/>
      <c r="DFL50" s="216"/>
      <c r="DFM50" s="216"/>
      <c r="DFN50" s="216"/>
      <c r="DFO50" s="216"/>
      <c r="DFP50" s="216"/>
      <c r="DFQ50" s="216"/>
      <c r="DFR50" s="216"/>
      <c r="DFS50" s="216"/>
      <c r="DFT50" s="216"/>
      <c r="DFU50" s="216"/>
      <c r="DFV50" s="216"/>
      <c r="DFW50" s="216"/>
      <c r="DFX50" s="216"/>
      <c r="DFY50" s="216"/>
      <c r="DFZ50" s="216"/>
      <c r="DGA50" s="216"/>
      <c r="DGB50" s="216"/>
      <c r="DGC50" s="216"/>
      <c r="DGD50" s="216"/>
      <c r="DGE50" s="216"/>
      <c r="DGF50" s="216"/>
      <c r="DGG50" s="216"/>
      <c r="DGH50" s="216"/>
      <c r="DGI50" s="216"/>
      <c r="DGJ50" s="216"/>
      <c r="DGK50" s="216"/>
      <c r="DGL50" s="216"/>
      <c r="DGM50" s="216"/>
      <c r="DGN50" s="216"/>
      <c r="DGO50" s="216"/>
      <c r="DGP50" s="216"/>
      <c r="DGQ50" s="216"/>
      <c r="DGR50" s="216"/>
      <c r="DGS50" s="216"/>
      <c r="DGT50" s="216"/>
      <c r="DGU50" s="216"/>
      <c r="DGV50" s="216"/>
      <c r="DGW50" s="216"/>
      <c r="DGX50" s="216"/>
      <c r="DGY50" s="216"/>
      <c r="DGZ50" s="216"/>
      <c r="DHA50" s="216"/>
      <c r="DHB50" s="216"/>
      <c r="DHC50" s="216"/>
      <c r="DHD50" s="216"/>
      <c r="DHE50" s="216"/>
      <c r="DHF50" s="216"/>
      <c r="DHG50" s="216"/>
      <c r="DHH50" s="216"/>
      <c r="DHI50" s="216"/>
      <c r="DHJ50" s="216"/>
      <c r="DHK50" s="216"/>
      <c r="DHL50" s="216"/>
      <c r="DHM50" s="216"/>
      <c r="DHN50" s="216"/>
      <c r="DHO50" s="216"/>
      <c r="DHP50" s="216"/>
      <c r="DHQ50" s="216"/>
      <c r="DHR50" s="216"/>
      <c r="DHS50" s="216"/>
      <c r="DHT50" s="216"/>
      <c r="DHU50" s="216"/>
      <c r="DHV50" s="216"/>
      <c r="DHW50" s="216"/>
      <c r="DHX50" s="216"/>
      <c r="DHY50" s="216"/>
      <c r="DHZ50" s="216"/>
      <c r="DIA50" s="216"/>
      <c r="DIB50" s="216"/>
      <c r="DIC50" s="216"/>
      <c r="DID50" s="216"/>
      <c r="DIE50" s="216"/>
      <c r="DIF50" s="216"/>
      <c r="DIG50" s="216"/>
      <c r="DIH50" s="216"/>
      <c r="DII50" s="216"/>
      <c r="DIJ50" s="216"/>
      <c r="DIK50" s="216"/>
      <c r="DIL50" s="216"/>
      <c r="DIM50" s="216"/>
      <c r="DIN50" s="216"/>
      <c r="DIO50" s="216"/>
      <c r="DIP50" s="216"/>
      <c r="DIQ50" s="216"/>
      <c r="DIR50" s="216"/>
      <c r="DIS50" s="216"/>
      <c r="DIT50" s="216"/>
      <c r="DIU50" s="216"/>
      <c r="DIV50" s="216"/>
      <c r="DIW50" s="216"/>
      <c r="DIX50" s="216"/>
      <c r="DIY50" s="216"/>
      <c r="DIZ50" s="216"/>
      <c r="DJA50" s="216"/>
      <c r="DJB50" s="216"/>
      <c r="DJC50" s="216"/>
      <c r="DJD50" s="216"/>
      <c r="DJE50" s="216"/>
      <c r="DJF50" s="216"/>
      <c r="DJG50" s="216"/>
      <c r="DJH50" s="216"/>
      <c r="DJI50" s="216"/>
      <c r="DJJ50" s="216"/>
      <c r="DJK50" s="216"/>
      <c r="DJL50" s="216"/>
      <c r="DJM50" s="216"/>
      <c r="DJN50" s="216"/>
      <c r="DJO50" s="216"/>
      <c r="DJP50" s="216"/>
      <c r="DJQ50" s="216"/>
      <c r="DJR50" s="216"/>
      <c r="DJS50" s="216"/>
      <c r="DJT50" s="216"/>
      <c r="DJU50" s="216"/>
      <c r="DJV50" s="216"/>
      <c r="DJW50" s="216"/>
      <c r="DJX50" s="216"/>
      <c r="DJY50" s="216"/>
      <c r="DJZ50" s="216"/>
      <c r="DKA50" s="216"/>
      <c r="DKB50" s="216"/>
      <c r="DKC50" s="216"/>
      <c r="DKD50" s="216"/>
      <c r="DKE50" s="216"/>
      <c r="DKF50" s="216"/>
      <c r="DKG50" s="216"/>
      <c r="DKH50" s="216"/>
      <c r="DKI50" s="216"/>
      <c r="DKJ50" s="216"/>
      <c r="DKK50" s="216"/>
      <c r="DKL50" s="216"/>
      <c r="DKM50" s="216"/>
      <c r="DKN50" s="216"/>
      <c r="DKO50" s="216"/>
      <c r="DKP50" s="216"/>
      <c r="DKQ50" s="216"/>
      <c r="DKR50" s="216"/>
      <c r="DKS50" s="216"/>
      <c r="DKT50" s="216"/>
      <c r="DKU50" s="216"/>
      <c r="DKV50" s="216"/>
      <c r="DKW50" s="216"/>
      <c r="DKX50" s="216"/>
      <c r="DKY50" s="216"/>
      <c r="DKZ50" s="216"/>
      <c r="DLA50" s="216"/>
      <c r="DLB50" s="216"/>
      <c r="DLC50" s="216"/>
      <c r="DLD50" s="216"/>
      <c r="DLE50" s="216"/>
      <c r="DLF50" s="216"/>
      <c r="DLG50" s="216"/>
      <c r="DLH50" s="216"/>
      <c r="DLI50" s="216"/>
      <c r="DLJ50" s="216"/>
      <c r="DLK50" s="216"/>
      <c r="DLL50" s="216"/>
      <c r="DLM50" s="216"/>
      <c r="DLN50" s="216"/>
      <c r="DLO50" s="216"/>
      <c r="DLP50" s="216"/>
      <c r="DLQ50" s="216"/>
      <c r="DLR50" s="216"/>
      <c r="DLS50" s="216"/>
      <c r="DLT50" s="216"/>
      <c r="DLU50" s="216"/>
      <c r="DLV50" s="216"/>
      <c r="DLW50" s="216"/>
      <c r="DLX50" s="216"/>
      <c r="DLY50" s="216"/>
      <c r="DLZ50" s="216"/>
      <c r="DMA50" s="216"/>
      <c r="DMB50" s="216"/>
      <c r="DMC50" s="216"/>
      <c r="DMD50" s="216"/>
      <c r="DME50" s="216"/>
      <c r="DMF50" s="216"/>
      <c r="DMG50" s="216"/>
      <c r="DMH50" s="216"/>
      <c r="DMI50" s="216"/>
      <c r="DMJ50" s="216"/>
      <c r="DMK50" s="216"/>
      <c r="DML50" s="216"/>
      <c r="DMM50" s="216"/>
      <c r="DMN50" s="216"/>
      <c r="DMO50" s="216"/>
      <c r="DMP50" s="216"/>
      <c r="DMQ50" s="216"/>
      <c r="DMR50" s="216"/>
      <c r="DMS50" s="216"/>
      <c r="DMT50" s="216"/>
      <c r="DMU50" s="216"/>
      <c r="DMV50" s="216"/>
      <c r="DMW50" s="216"/>
      <c r="DMX50" s="216"/>
      <c r="DMY50" s="216"/>
      <c r="DMZ50" s="216"/>
      <c r="DNA50" s="216"/>
      <c r="DNB50" s="216"/>
      <c r="DNC50" s="216"/>
      <c r="DND50" s="216"/>
      <c r="DNE50" s="216"/>
      <c r="DNF50" s="216"/>
      <c r="DNG50" s="216"/>
      <c r="DNH50" s="216"/>
      <c r="DNI50" s="216"/>
      <c r="DNJ50" s="216"/>
      <c r="DNK50" s="216"/>
      <c r="DNL50" s="216"/>
      <c r="DNM50" s="216"/>
      <c r="DNN50" s="216"/>
      <c r="DNO50" s="216"/>
      <c r="DNP50" s="216"/>
      <c r="DNQ50" s="216"/>
      <c r="DNR50" s="216"/>
      <c r="DNS50" s="216"/>
      <c r="DNT50" s="216"/>
      <c r="DNU50" s="216"/>
      <c r="DNV50" s="216"/>
      <c r="DNW50" s="216"/>
      <c r="DNX50" s="216"/>
      <c r="DNY50" s="216"/>
      <c r="DNZ50" s="216"/>
      <c r="DOA50" s="216"/>
      <c r="DOB50" s="216"/>
      <c r="DOC50" s="216"/>
      <c r="DOD50" s="216"/>
      <c r="DOE50" s="216"/>
      <c r="DOF50" s="216"/>
      <c r="DOG50" s="216"/>
      <c r="DOH50" s="216"/>
      <c r="DOI50" s="216"/>
      <c r="DOJ50" s="216"/>
      <c r="DOK50" s="216"/>
      <c r="DOL50" s="216"/>
      <c r="DOM50" s="216"/>
      <c r="DON50" s="216"/>
      <c r="DOO50" s="216"/>
      <c r="DOP50" s="216"/>
      <c r="DOQ50" s="216"/>
      <c r="DOR50" s="216"/>
      <c r="DOS50" s="216"/>
      <c r="DOT50" s="216"/>
      <c r="DOU50" s="216"/>
      <c r="DOV50" s="216"/>
      <c r="DOW50" s="216"/>
      <c r="DOX50" s="216"/>
      <c r="DOY50" s="216"/>
      <c r="DOZ50" s="216"/>
      <c r="DPA50" s="216"/>
      <c r="DPB50" s="216"/>
      <c r="DPC50" s="216"/>
      <c r="DPD50" s="216"/>
      <c r="DPE50" s="216"/>
      <c r="DPF50" s="216"/>
      <c r="DPG50" s="216"/>
      <c r="DPH50" s="216"/>
      <c r="DPI50" s="216"/>
      <c r="DPJ50" s="216"/>
      <c r="DPK50" s="216"/>
      <c r="DPL50" s="216"/>
      <c r="DPM50" s="216"/>
      <c r="DPN50" s="216"/>
      <c r="DPO50" s="216"/>
      <c r="DPP50" s="216"/>
      <c r="DPQ50" s="216"/>
      <c r="DPR50" s="216"/>
      <c r="DPS50" s="216"/>
      <c r="DPT50" s="216"/>
      <c r="DPU50" s="216"/>
      <c r="DPV50" s="216"/>
      <c r="DPW50" s="216"/>
      <c r="DPX50" s="216"/>
      <c r="DPY50" s="216"/>
      <c r="DPZ50" s="216"/>
      <c r="DQA50" s="216"/>
      <c r="DQB50" s="216"/>
      <c r="DQC50" s="216"/>
      <c r="DQD50" s="216"/>
      <c r="DQE50" s="216"/>
      <c r="DQF50" s="216"/>
      <c r="DQG50" s="216"/>
      <c r="DQH50" s="216"/>
      <c r="DQI50" s="216"/>
      <c r="DQJ50" s="216"/>
      <c r="DQK50" s="216"/>
      <c r="DQL50" s="216"/>
      <c r="DQM50" s="216"/>
      <c r="DQN50" s="216"/>
      <c r="DQO50" s="216"/>
      <c r="DQP50" s="216"/>
      <c r="DQQ50" s="216"/>
      <c r="DQR50" s="216"/>
      <c r="DQS50" s="216"/>
      <c r="DQT50" s="216"/>
      <c r="DQU50" s="216"/>
      <c r="DQV50" s="216"/>
      <c r="DQW50" s="216"/>
      <c r="DQX50" s="216"/>
      <c r="DQY50" s="216"/>
      <c r="DQZ50" s="216"/>
      <c r="DRA50" s="216"/>
      <c r="DRB50" s="216"/>
      <c r="DRC50" s="216"/>
      <c r="DRD50" s="216"/>
      <c r="DRE50" s="216"/>
      <c r="DRF50" s="216"/>
      <c r="DRG50" s="216"/>
      <c r="DRH50" s="216"/>
      <c r="DRI50" s="216"/>
      <c r="DRJ50" s="216"/>
      <c r="DRK50" s="216"/>
      <c r="DRL50" s="216"/>
      <c r="DRM50" s="216"/>
      <c r="DRN50" s="216"/>
      <c r="DRO50" s="216"/>
      <c r="DRP50" s="216"/>
      <c r="DRQ50" s="216"/>
      <c r="DRR50" s="216"/>
      <c r="DRS50" s="216"/>
      <c r="DRT50" s="216"/>
      <c r="DRU50" s="216"/>
      <c r="DRV50" s="216"/>
      <c r="DRW50" s="216"/>
      <c r="DRX50" s="216"/>
      <c r="DRY50" s="216"/>
      <c r="DRZ50" s="216"/>
      <c r="DSA50" s="216"/>
      <c r="DSB50" s="216"/>
      <c r="DSC50" s="216"/>
      <c r="DSD50" s="216"/>
      <c r="DSE50" s="216"/>
      <c r="DSF50" s="216"/>
      <c r="DSG50" s="216"/>
      <c r="DSH50" s="216"/>
      <c r="DSI50" s="216"/>
      <c r="DSJ50" s="216"/>
      <c r="DSK50" s="216"/>
      <c r="DSL50" s="216"/>
      <c r="DSM50" s="216"/>
      <c r="DSN50" s="216"/>
      <c r="DSO50" s="216"/>
      <c r="DSP50" s="216"/>
      <c r="DSQ50" s="216"/>
      <c r="DSR50" s="216"/>
      <c r="DSS50" s="216"/>
      <c r="DST50" s="216"/>
      <c r="DSU50" s="216"/>
      <c r="DSV50" s="216"/>
      <c r="DSW50" s="216"/>
      <c r="DSX50" s="216"/>
      <c r="DSY50" s="216"/>
      <c r="DSZ50" s="216"/>
      <c r="DTA50" s="216"/>
      <c r="DTB50" s="216"/>
      <c r="DTC50" s="216"/>
      <c r="DTD50" s="216"/>
      <c r="DTE50" s="216"/>
      <c r="DTF50" s="216"/>
      <c r="DTG50" s="216"/>
      <c r="DTH50" s="216"/>
      <c r="DTI50" s="216"/>
      <c r="DTJ50" s="216"/>
      <c r="DTK50" s="216"/>
      <c r="DTL50" s="216"/>
      <c r="DTM50" s="216"/>
      <c r="DTN50" s="216"/>
      <c r="DTO50" s="216"/>
      <c r="DTP50" s="216"/>
      <c r="DTQ50" s="216"/>
      <c r="DTR50" s="216"/>
      <c r="DTS50" s="216"/>
      <c r="DTT50" s="216"/>
      <c r="DTU50" s="216"/>
      <c r="DTV50" s="216"/>
      <c r="DTW50" s="216"/>
      <c r="DTX50" s="216"/>
      <c r="DTY50" s="216"/>
      <c r="DTZ50" s="216"/>
      <c r="DUA50" s="216"/>
      <c r="DUB50" s="216"/>
      <c r="DUC50" s="216"/>
      <c r="DUD50" s="216"/>
      <c r="DUE50" s="216"/>
      <c r="DUF50" s="216"/>
      <c r="DUG50" s="216"/>
      <c r="DUH50" s="216"/>
      <c r="DUI50" s="216"/>
      <c r="DUJ50" s="216"/>
      <c r="DUK50" s="216"/>
      <c r="DUL50" s="216"/>
      <c r="DUM50" s="216"/>
      <c r="DUN50" s="216"/>
      <c r="DUO50" s="216"/>
      <c r="DUP50" s="216"/>
      <c r="DUQ50" s="216"/>
      <c r="DUR50" s="216"/>
      <c r="DUS50" s="216"/>
      <c r="DUT50" s="216"/>
      <c r="DUU50" s="216"/>
      <c r="DUV50" s="216"/>
      <c r="DUW50" s="216"/>
      <c r="DUX50" s="216"/>
      <c r="DUY50" s="216"/>
      <c r="DUZ50" s="216"/>
      <c r="DVA50" s="216"/>
      <c r="DVB50" s="216"/>
      <c r="DVC50" s="216"/>
      <c r="DVD50" s="216"/>
      <c r="DVE50" s="216"/>
      <c r="DVF50" s="216"/>
      <c r="DVG50" s="216"/>
      <c r="DVH50" s="216"/>
      <c r="DVI50" s="216"/>
      <c r="DVJ50" s="216"/>
      <c r="DVK50" s="216"/>
      <c r="DVL50" s="216"/>
      <c r="DVM50" s="216"/>
      <c r="DVN50" s="216"/>
      <c r="DVO50" s="216"/>
      <c r="DVP50" s="216"/>
      <c r="DVQ50" s="216"/>
      <c r="DVR50" s="216"/>
      <c r="DVS50" s="216"/>
      <c r="DVT50" s="216"/>
      <c r="DVU50" s="216"/>
      <c r="DVV50" s="216"/>
      <c r="DVW50" s="216"/>
      <c r="DVX50" s="216"/>
      <c r="DVY50" s="216"/>
      <c r="DVZ50" s="216"/>
      <c r="DWA50" s="216"/>
      <c r="DWB50" s="216"/>
      <c r="DWC50" s="216"/>
      <c r="DWD50" s="216"/>
      <c r="DWE50" s="216"/>
      <c r="DWF50" s="216"/>
      <c r="DWG50" s="216"/>
      <c r="DWH50" s="216"/>
      <c r="DWI50" s="216"/>
      <c r="DWJ50" s="216"/>
      <c r="DWK50" s="216"/>
      <c r="DWL50" s="216"/>
      <c r="DWM50" s="216"/>
      <c r="DWN50" s="216"/>
      <c r="DWO50" s="216"/>
      <c r="DWP50" s="216"/>
      <c r="DWQ50" s="216"/>
      <c r="DWR50" s="216"/>
      <c r="DWS50" s="216"/>
      <c r="DWT50" s="216"/>
      <c r="DWU50" s="216"/>
      <c r="DWV50" s="216"/>
      <c r="DWW50" s="216"/>
      <c r="DWX50" s="216"/>
      <c r="DWY50" s="216"/>
      <c r="DWZ50" s="216"/>
      <c r="DXA50" s="216"/>
      <c r="DXB50" s="216"/>
      <c r="DXC50" s="216"/>
      <c r="DXD50" s="216"/>
      <c r="DXE50" s="216"/>
      <c r="DXF50" s="216"/>
      <c r="DXG50" s="216"/>
      <c r="DXH50" s="216"/>
      <c r="DXI50" s="216"/>
      <c r="DXJ50" s="216"/>
      <c r="DXK50" s="216"/>
      <c r="DXL50" s="216"/>
      <c r="DXM50" s="216"/>
      <c r="DXN50" s="216"/>
      <c r="DXO50" s="216"/>
      <c r="DXP50" s="216"/>
      <c r="DXQ50" s="216"/>
      <c r="DXR50" s="216"/>
      <c r="DXS50" s="216"/>
      <c r="DXT50" s="216"/>
      <c r="DXU50" s="216"/>
      <c r="DXV50" s="216"/>
      <c r="DXW50" s="216"/>
      <c r="DXX50" s="216"/>
      <c r="DXY50" s="216"/>
      <c r="DXZ50" s="216"/>
      <c r="DYA50" s="216"/>
      <c r="DYB50" s="216"/>
      <c r="DYC50" s="216"/>
      <c r="DYD50" s="216"/>
      <c r="DYE50" s="216"/>
      <c r="DYF50" s="216"/>
      <c r="DYG50" s="216"/>
      <c r="DYH50" s="216"/>
      <c r="DYI50" s="216"/>
      <c r="DYJ50" s="216"/>
      <c r="DYK50" s="216"/>
      <c r="DYL50" s="216"/>
      <c r="DYM50" s="216"/>
      <c r="DYN50" s="216"/>
      <c r="DYO50" s="216"/>
      <c r="DYP50" s="216"/>
      <c r="DYQ50" s="216"/>
      <c r="DYR50" s="216"/>
      <c r="DYS50" s="216"/>
      <c r="DYT50" s="216"/>
      <c r="DYU50" s="216"/>
      <c r="DYV50" s="216"/>
      <c r="DYW50" s="216"/>
      <c r="DYX50" s="216"/>
      <c r="DYY50" s="216"/>
      <c r="DYZ50" s="216"/>
      <c r="DZA50" s="216"/>
      <c r="DZB50" s="216"/>
      <c r="DZC50" s="216"/>
      <c r="DZD50" s="216"/>
      <c r="DZE50" s="216"/>
      <c r="DZF50" s="216"/>
      <c r="DZG50" s="216"/>
      <c r="DZH50" s="216"/>
      <c r="DZI50" s="216"/>
      <c r="DZJ50" s="216"/>
      <c r="DZK50" s="216"/>
      <c r="DZL50" s="216"/>
      <c r="DZM50" s="216"/>
      <c r="DZN50" s="216"/>
      <c r="DZO50" s="216"/>
      <c r="DZP50" s="216"/>
      <c r="DZQ50" s="216"/>
      <c r="DZR50" s="216"/>
      <c r="DZS50" s="216"/>
      <c r="DZT50" s="216"/>
      <c r="DZU50" s="216"/>
      <c r="DZV50" s="216"/>
      <c r="DZW50" s="216"/>
      <c r="DZX50" s="216"/>
      <c r="DZY50" s="216"/>
      <c r="DZZ50" s="216"/>
      <c r="EAA50" s="216"/>
      <c r="EAB50" s="216"/>
      <c r="EAC50" s="216"/>
      <c r="EAD50" s="216"/>
      <c r="EAE50" s="216"/>
      <c r="EAF50" s="216"/>
      <c r="EAG50" s="216"/>
      <c r="EAH50" s="216"/>
      <c r="EAI50" s="216"/>
      <c r="EAJ50" s="216"/>
      <c r="EAK50" s="216"/>
      <c r="EAL50" s="216"/>
      <c r="EAM50" s="216"/>
      <c r="EAN50" s="216"/>
      <c r="EAO50" s="216"/>
      <c r="EAP50" s="216"/>
      <c r="EAQ50" s="216"/>
      <c r="EAR50" s="216"/>
      <c r="EAS50" s="216"/>
      <c r="EAT50" s="216"/>
      <c r="EAU50" s="216"/>
      <c r="EAV50" s="216"/>
      <c r="EAW50" s="216"/>
      <c r="EAX50" s="216"/>
      <c r="EAY50" s="216"/>
      <c r="EAZ50" s="216"/>
      <c r="EBA50" s="216"/>
      <c r="EBB50" s="216"/>
      <c r="EBC50" s="216"/>
      <c r="EBD50" s="216"/>
      <c r="EBE50" s="216"/>
      <c r="EBF50" s="216"/>
      <c r="EBG50" s="216"/>
      <c r="EBH50" s="216"/>
      <c r="EBI50" s="216"/>
      <c r="EBJ50" s="216"/>
      <c r="EBK50" s="216"/>
      <c r="EBL50" s="216"/>
      <c r="EBM50" s="216"/>
      <c r="EBN50" s="216"/>
      <c r="EBO50" s="216"/>
      <c r="EBP50" s="216"/>
      <c r="EBQ50" s="216"/>
      <c r="EBR50" s="216"/>
      <c r="EBS50" s="216"/>
      <c r="EBT50" s="216"/>
      <c r="EBU50" s="216"/>
      <c r="EBV50" s="216"/>
      <c r="EBW50" s="216"/>
      <c r="EBX50" s="216"/>
      <c r="EBY50" s="216"/>
      <c r="EBZ50" s="216"/>
      <c r="ECA50" s="216"/>
      <c r="ECB50" s="216"/>
      <c r="ECC50" s="216"/>
      <c r="ECD50" s="216"/>
      <c r="ECE50" s="216"/>
      <c r="ECF50" s="216"/>
      <c r="ECG50" s="216"/>
      <c r="ECH50" s="216"/>
      <c r="ECI50" s="216"/>
      <c r="ECJ50" s="216"/>
      <c r="ECK50" s="216"/>
      <c r="ECL50" s="216"/>
      <c r="ECM50" s="216"/>
      <c r="ECN50" s="216"/>
      <c r="ECO50" s="216"/>
      <c r="ECP50" s="216"/>
      <c r="ECQ50" s="216"/>
      <c r="ECR50" s="216"/>
      <c r="ECS50" s="216"/>
      <c r="ECT50" s="216"/>
      <c r="ECU50" s="216"/>
      <c r="ECV50" s="216"/>
      <c r="ECW50" s="216"/>
      <c r="ECX50" s="216"/>
      <c r="ECY50" s="216"/>
      <c r="ECZ50" s="216"/>
      <c r="EDA50" s="216"/>
      <c r="EDB50" s="216"/>
      <c r="EDC50" s="216"/>
      <c r="EDD50" s="216"/>
      <c r="EDE50" s="216"/>
      <c r="EDF50" s="216"/>
      <c r="EDG50" s="216"/>
      <c r="EDH50" s="216"/>
      <c r="EDI50" s="216"/>
      <c r="EDJ50" s="216"/>
      <c r="EDK50" s="216"/>
      <c r="EDL50" s="216"/>
      <c r="EDM50" s="216"/>
      <c r="EDN50" s="216"/>
      <c r="EDO50" s="216"/>
      <c r="EDP50" s="216"/>
      <c r="EDQ50" s="216"/>
      <c r="EDR50" s="216"/>
      <c r="EDS50" s="216"/>
      <c r="EDT50" s="216"/>
      <c r="EDU50" s="216"/>
      <c r="EDV50" s="216"/>
      <c r="EDW50" s="216"/>
      <c r="EDX50" s="216"/>
      <c r="EDY50" s="216"/>
      <c r="EDZ50" s="216"/>
      <c r="EEA50" s="216"/>
      <c r="EEB50" s="216"/>
      <c r="EEC50" s="216"/>
      <c r="EED50" s="216"/>
      <c r="EEE50" s="216"/>
      <c r="EEF50" s="216"/>
      <c r="EEG50" s="216"/>
      <c r="EEH50" s="216"/>
      <c r="EEI50" s="216"/>
      <c r="EEJ50" s="216"/>
      <c r="EEK50" s="216"/>
      <c r="EEL50" s="216"/>
      <c r="EEM50" s="216"/>
      <c r="EEN50" s="216"/>
      <c r="EEO50" s="216"/>
      <c r="EEP50" s="216"/>
      <c r="EEQ50" s="216"/>
      <c r="EER50" s="216"/>
      <c r="EES50" s="216"/>
      <c r="EET50" s="216"/>
      <c r="EEU50" s="216"/>
      <c r="EEV50" s="216"/>
      <c r="EEW50" s="216"/>
      <c r="EEX50" s="216"/>
      <c r="EEY50" s="216"/>
      <c r="EEZ50" s="216"/>
      <c r="EFA50" s="216"/>
      <c r="EFB50" s="216"/>
      <c r="EFC50" s="216"/>
      <c r="EFD50" s="216"/>
      <c r="EFE50" s="216"/>
      <c r="EFF50" s="216"/>
      <c r="EFG50" s="216"/>
      <c r="EFH50" s="216"/>
      <c r="EFI50" s="216"/>
      <c r="EFJ50" s="216"/>
      <c r="EFK50" s="216"/>
      <c r="EFL50" s="216"/>
      <c r="EFM50" s="216"/>
      <c r="EFN50" s="216"/>
      <c r="EFO50" s="216"/>
      <c r="EFP50" s="216"/>
      <c r="EFQ50" s="216"/>
      <c r="EFR50" s="216"/>
      <c r="EFS50" s="216"/>
      <c r="EFT50" s="216"/>
      <c r="EFU50" s="216"/>
      <c r="EFV50" s="216"/>
      <c r="EFW50" s="216"/>
      <c r="EFX50" s="216"/>
      <c r="EFY50" s="216"/>
      <c r="EFZ50" s="216"/>
      <c r="EGA50" s="216"/>
      <c r="EGB50" s="216"/>
      <c r="EGC50" s="216"/>
      <c r="EGD50" s="216"/>
      <c r="EGE50" s="216"/>
      <c r="EGF50" s="216"/>
      <c r="EGG50" s="216"/>
      <c r="EGH50" s="216"/>
      <c r="EGI50" s="216"/>
      <c r="EGJ50" s="216"/>
      <c r="EGK50" s="216"/>
      <c r="EGL50" s="216"/>
      <c r="EGM50" s="216"/>
      <c r="EGN50" s="216"/>
      <c r="EGO50" s="216"/>
      <c r="EGP50" s="216"/>
      <c r="EGQ50" s="216"/>
      <c r="EGR50" s="216"/>
      <c r="EGS50" s="216"/>
      <c r="EGT50" s="216"/>
      <c r="EGU50" s="216"/>
      <c r="EGV50" s="216"/>
      <c r="EGW50" s="216"/>
      <c r="EGX50" s="216"/>
      <c r="EGY50" s="216"/>
      <c r="EGZ50" s="216"/>
      <c r="EHA50" s="216"/>
      <c r="EHB50" s="216"/>
      <c r="EHC50" s="216"/>
      <c r="EHD50" s="216"/>
      <c r="EHE50" s="216"/>
      <c r="EHF50" s="216"/>
      <c r="EHG50" s="216"/>
      <c r="EHH50" s="216"/>
      <c r="EHI50" s="216"/>
      <c r="EHJ50" s="216"/>
      <c r="EHK50" s="216"/>
      <c r="EHL50" s="216"/>
      <c r="EHM50" s="216"/>
      <c r="EHN50" s="216"/>
      <c r="EHO50" s="216"/>
      <c r="EHP50" s="216"/>
      <c r="EHQ50" s="216"/>
      <c r="EHR50" s="216"/>
      <c r="EHS50" s="216"/>
      <c r="EHT50" s="216"/>
      <c r="EHU50" s="216"/>
      <c r="EHV50" s="216"/>
      <c r="EHW50" s="216"/>
      <c r="EHX50" s="216"/>
      <c r="EHY50" s="216"/>
      <c r="EHZ50" s="216"/>
      <c r="EIA50" s="216"/>
      <c r="EIB50" s="216"/>
      <c r="EIC50" s="216"/>
      <c r="EID50" s="216"/>
      <c r="EIE50" s="216"/>
      <c r="EIF50" s="216"/>
      <c r="EIG50" s="216"/>
      <c r="EIH50" s="216"/>
      <c r="EII50" s="216"/>
      <c r="EIJ50" s="216"/>
      <c r="EIK50" s="216"/>
      <c r="EIL50" s="216"/>
      <c r="EIM50" s="216"/>
      <c r="EIN50" s="216"/>
      <c r="EIO50" s="216"/>
      <c r="EIP50" s="216"/>
      <c r="EIQ50" s="216"/>
      <c r="EIR50" s="216"/>
      <c r="EIS50" s="216"/>
      <c r="EIT50" s="216"/>
      <c r="EIU50" s="216"/>
      <c r="EIV50" s="216"/>
      <c r="EIW50" s="216"/>
      <c r="EIX50" s="216"/>
      <c r="EIY50" s="216"/>
      <c r="EIZ50" s="216"/>
      <c r="EJA50" s="216"/>
      <c r="EJB50" s="216"/>
      <c r="EJC50" s="216"/>
      <c r="EJD50" s="216"/>
      <c r="EJE50" s="216"/>
      <c r="EJF50" s="216"/>
      <c r="EJG50" s="216"/>
      <c r="EJH50" s="216"/>
      <c r="EJI50" s="216"/>
      <c r="EJJ50" s="216"/>
      <c r="EJK50" s="216"/>
      <c r="EJL50" s="216"/>
      <c r="EJM50" s="216"/>
      <c r="EJN50" s="216"/>
      <c r="EJO50" s="216"/>
      <c r="EJP50" s="216"/>
      <c r="EJQ50" s="216"/>
      <c r="EJR50" s="216"/>
      <c r="EJS50" s="216"/>
      <c r="EJT50" s="216"/>
      <c r="EJU50" s="216"/>
      <c r="EJV50" s="216"/>
      <c r="EJW50" s="216"/>
      <c r="EJX50" s="216"/>
      <c r="EJY50" s="216"/>
      <c r="EJZ50" s="216"/>
      <c r="EKA50" s="216"/>
      <c r="EKB50" s="216"/>
      <c r="EKC50" s="216"/>
      <c r="EKD50" s="216"/>
      <c r="EKE50" s="216"/>
      <c r="EKF50" s="216"/>
      <c r="EKG50" s="216"/>
      <c r="EKH50" s="216"/>
      <c r="EKI50" s="216"/>
      <c r="EKJ50" s="216"/>
      <c r="EKK50" s="216"/>
      <c r="EKL50" s="216"/>
      <c r="EKM50" s="216"/>
      <c r="EKN50" s="216"/>
      <c r="EKO50" s="216"/>
      <c r="EKP50" s="216"/>
      <c r="EKQ50" s="216"/>
      <c r="EKR50" s="216"/>
      <c r="EKS50" s="216"/>
      <c r="EKT50" s="216"/>
      <c r="EKU50" s="216"/>
      <c r="EKV50" s="216"/>
      <c r="EKW50" s="216"/>
      <c r="EKX50" s="216"/>
      <c r="EKY50" s="216"/>
      <c r="EKZ50" s="216"/>
      <c r="ELA50" s="216"/>
      <c r="ELB50" s="216"/>
      <c r="ELC50" s="216"/>
      <c r="ELD50" s="216"/>
      <c r="ELE50" s="216"/>
      <c r="ELF50" s="216"/>
      <c r="ELG50" s="216"/>
      <c r="ELH50" s="216"/>
      <c r="ELI50" s="216"/>
      <c r="ELJ50" s="216"/>
      <c r="ELK50" s="216"/>
      <c r="ELL50" s="216"/>
      <c r="ELM50" s="216"/>
      <c r="ELN50" s="216"/>
      <c r="ELO50" s="216"/>
      <c r="ELP50" s="216"/>
      <c r="ELQ50" s="216"/>
      <c r="ELR50" s="216"/>
      <c r="ELS50" s="216"/>
      <c r="ELT50" s="216"/>
      <c r="ELU50" s="216"/>
      <c r="ELV50" s="216"/>
      <c r="ELW50" s="216"/>
      <c r="ELX50" s="216"/>
      <c r="ELY50" s="216"/>
      <c r="ELZ50" s="216"/>
      <c r="EMA50" s="216"/>
      <c r="EMB50" s="216"/>
      <c r="EMC50" s="216"/>
      <c r="EMD50" s="216"/>
      <c r="EME50" s="216"/>
      <c r="EMF50" s="216"/>
      <c r="EMG50" s="216"/>
      <c r="EMH50" s="216"/>
      <c r="EMI50" s="216"/>
      <c r="EMJ50" s="216"/>
      <c r="EMK50" s="216"/>
      <c r="EML50" s="216"/>
      <c r="EMM50" s="216"/>
      <c r="EMN50" s="216"/>
      <c r="EMO50" s="216"/>
      <c r="EMP50" s="216"/>
      <c r="EMQ50" s="216"/>
      <c r="EMR50" s="216"/>
      <c r="EMS50" s="216"/>
      <c r="EMT50" s="216"/>
      <c r="EMU50" s="216"/>
      <c r="EMV50" s="216"/>
      <c r="EMW50" s="216"/>
      <c r="EMX50" s="216"/>
      <c r="EMY50" s="216"/>
      <c r="EMZ50" s="216"/>
      <c r="ENA50" s="216"/>
      <c r="ENB50" s="216"/>
      <c r="ENC50" s="216"/>
      <c r="END50" s="216"/>
      <c r="ENE50" s="216"/>
      <c r="ENF50" s="216"/>
      <c r="ENG50" s="216"/>
      <c r="ENH50" s="216"/>
      <c r="ENI50" s="216"/>
      <c r="ENJ50" s="216"/>
      <c r="ENK50" s="216"/>
      <c r="ENL50" s="216"/>
      <c r="ENM50" s="216"/>
      <c r="ENN50" s="216"/>
      <c r="ENO50" s="216"/>
      <c r="ENP50" s="216"/>
      <c r="ENQ50" s="216"/>
      <c r="ENR50" s="216"/>
      <c r="ENS50" s="216"/>
      <c r="ENT50" s="216"/>
      <c r="ENU50" s="216"/>
      <c r="ENV50" s="216"/>
      <c r="ENW50" s="216"/>
      <c r="ENX50" s="216"/>
      <c r="ENY50" s="216"/>
      <c r="ENZ50" s="216"/>
      <c r="EOA50" s="216"/>
      <c r="EOB50" s="216"/>
      <c r="EOC50" s="216"/>
      <c r="EOD50" s="216"/>
      <c r="EOE50" s="216"/>
      <c r="EOF50" s="216"/>
      <c r="EOG50" s="216"/>
      <c r="EOH50" s="216"/>
      <c r="EOI50" s="216"/>
      <c r="EOJ50" s="216"/>
      <c r="EOK50" s="216"/>
      <c r="EOL50" s="216"/>
      <c r="EOM50" s="216"/>
      <c r="EON50" s="216"/>
      <c r="EOO50" s="216"/>
      <c r="EOP50" s="216"/>
      <c r="EOQ50" s="216"/>
      <c r="EOR50" s="216"/>
      <c r="EOS50" s="216"/>
      <c r="EOT50" s="216"/>
      <c r="EOU50" s="216"/>
      <c r="EOV50" s="216"/>
      <c r="EOW50" s="216"/>
      <c r="EOX50" s="216"/>
      <c r="EOY50" s="216"/>
      <c r="EOZ50" s="216"/>
      <c r="EPA50" s="216"/>
      <c r="EPB50" s="216"/>
      <c r="EPC50" s="216"/>
      <c r="EPD50" s="216"/>
      <c r="EPE50" s="216"/>
      <c r="EPF50" s="216"/>
      <c r="EPG50" s="216"/>
      <c r="EPH50" s="216"/>
      <c r="EPI50" s="216"/>
      <c r="EPJ50" s="216"/>
      <c r="EPK50" s="216"/>
      <c r="EPL50" s="216"/>
      <c r="EPM50" s="216"/>
      <c r="EPN50" s="216"/>
      <c r="EPO50" s="216"/>
      <c r="EPP50" s="216"/>
      <c r="EPQ50" s="216"/>
      <c r="EPR50" s="216"/>
      <c r="EPS50" s="216"/>
      <c r="EPT50" s="216"/>
      <c r="EPU50" s="216"/>
      <c r="EPV50" s="216"/>
      <c r="EPW50" s="216"/>
      <c r="EPX50" s="216"/>
      <c r="EPY50" s="216"/>
      <c r="EPZ50" s="216"/>
      <c r="EQA50" s="216"/>
      <c r="EQB50" s="216"/>
      <c r="EQC50" s="216"/>
      <c r="EQD50" s="216"/>
      <c r="EQE50" s="216"/>
      <c r="EQF50" s="216"/>
      <c r="EQG50" s="216"/>
      <c r="EQH50" s="216"/>
      <c r="EQI50" s="216"/>
      <c r="EQJ50" s="216"/>
      <c r="EQK50" s="216"/>
      <c r="EQL50" s="216"/>
      <c r="EQM50" s="216"/>
      <c r="EQN50" s="216"/>
      <c r="EQO50" s="216"/>
      <c r="EQP50" s="216"/>
      <c r="EQQ50" s="216"/>
      <c r="EQR50" s="216"/>
      <c r="EQS50" s="216"/>
      <c r="EQT50" s="216"/>
      <c r="EQU50" s="216"/>
      <c r="EQV50" s="216"/>
      <c r="EQW50" s="216"/>
      <c r="EQX50" s="216"/>
      <c r="EQY50" s="216"/>
      <c r="EQZ50" s="216"/>
      <c r="ERA50" s="216"/>
      <c r="ERB50" s="216"/>
      <c r="ERC50" s="216"/>
      <c r="ERD50" s="216"/>
      <c r="ERE50" s="216"/>
      <c r="ERF50" s="216"/>
      <c r="ERG50" s="216"/>
      <c r="ERH50" s="216"/>
      <c r="ERI50" s="216"/>
      <c r="ERJ50" s="216"/>
      <c r="ERK50" s="216"/>
      <c r="ERL50" s="216"/>
      <c r="ERM50" s="216"/>
      <c r="ERN50" s="216"/>
      <c r="ERO50" s="216"/>
      <c r="ERP50" s="216"/>
      <c r="ERQ50" s="216"/>
      <c r="ERR50" s="216"/>
      <c r="ERS50" s="216"/>
      <c r="ERT50" s="216"/>
      <c r="ERU50" s="216"/>
      <c r="ERV50" s="216"/>
      <c r="ERW50" s="216"/>
      <c r="ERX50" s="216"/>
      <c r="ERY50" s="216"/>
      <c r="ERZ50" s="216"/>
      <c r="ESA50" s="216"/>
      <c r="ESB50" s="216"/>
      <c r="ESC50" s="216"/>
      <c r="ESD50" s="216"/>
      <c r="ESE50" s="216"/>
      <c r="ESF50" s="216"/>
      <c r="ESG50" s="216"/>
      <c r="ESH50" s="216"/>
      <c r="ESI50" s="216"/>
      <c r="ESJ50" s="216"/>
      <c r="ESK50" s="216"/>
      <c r="ESL50" s="216"/>
      <c r="ESM50" s="216"/>
      <c r="ESN50" s="216"/>
      <c r="ESO50" s="216"/>
      <c r="ESP50" s="216"/>
      <c r="ESQ50" s="216"/>
      <c r="ESR50" s="216"/>
      <c r="ESS50" s="216"/>
      <c r="EST50" s="216"/>
      <c r="ESU50" s="216"/>
      <c r="ESV50" s="216"/>
      <c r="ESW50" s="216"/>
      <c r="ESX50" s="216"/>
      <c r="ESY50" s="216"/>
      <c r="ESZ50" s="216"/>
      <c r="ETA50" s="216"/>
      <c r="ETB50" s="216"/>
      <c r="ETC50" s="216"/>
      <c r="ETD50" s="216"/>
      <c r="ETE50" s="216"/>
      <c r="ETF50" s="216"/>
      <c r="ETG50" s="216"/>
      <c r="ETH50" s="216"/>
      <c r="ETI50" s="216"/>
      <c r="ETJ50" s="216"/>
      <c r="ETK50" s="216"/>
      <c r="ETL50" s="216"/>
      <c r="ETM50" s="216"/>
      <c r="ETN50" s="216"/>
      <c r="ETO50" s="216"/>
      <c r="ETP50" s="216"/>
      <c r="ETQ50" s="216"/>
      <c r="ETR50" s="216"/>
      <c r="ETS50" s="216"/>
      <c r="ETT50" s="216"/>
      <c r="ETU50" s="216"/>
      <c r="ETV50" s="216"/>
      <c r="ETW50" s="216"/>
      <c r="ETX50" s="216"/>
      <c r="ETY50" s="216"/>
      <c r="ETZ50" s="216"/>
      <c r="EUA50" s="216"/>
      <c r="EUB50" s="216"/>
      <c r="EUC50" s="216"/>
      <c r="EUD50" s="216"/>
      <c r="EUE50" s="216"/>
      <c r="EUF50" s="216"/>
      <c r="EUG50" s="216"/>
      <c r="EUH50" s="216"/>
      <c r="EUI50" s="216"/>
      <c r="EUJ50" s="216"/>
      <c r="EUK50" s="216"/>
      <c r="EUL50" s="216"/>
      <c r="EUM50" s="216"/>
      <c r="EUN50" s="216"/>
      <c r="EUO50" s="216"/>
      <c r="EUP50" s="216"/>
      <c r="EUQ50" s="216"/>
      <c r="EUR50" s="216"/>
      <c r="EUS50" s="216"/>
      <c r="EUT50" s="216"/>
      <c r="EUU50" s="216"/>
      <c r="EUV50" s="216"/>
      <c r="EUW50" s="216"/>
      <c r="EUX50" s="216"/>
      <c r="EUY50" s="216"/>
      <c r="EUZ50" s="216"/>
      <c r="EVA50" s="216"/>
      <c r="EVB50" s="216"/>
      <c r="EVC50" s="216"/>
      <c r="EVD50" s="216"/>
      <c r="EVE50" s="216"/>
      <c r="EVF50" s="216"/>
      <c r="EVG50" s="216"/>
      <c r="EVH50" s="216"/>
      <c r="EVI50" s="216"/>
      <c r="EVJ50" s="216"/>
      <c r="EVK50" s="216"/>
      <c r="EVL50" s="216"/>
      <c r="EVM50" s="216"/>
      <c r="EVN50" s="216"/>
      <c r="EVO50" s="216"/>
      <c r="EVP50" s="216"/>
      <c r="EVQ50" s="216"/>
      <c r="EVR50" s="216"/>
      <c r="EVS50" s="216"/>
      <c r="EVT50" s="216"/>
      <c r="EVU50" s="216"/>
      <c r="EVV50" s="216"/>
      <c r="EVW50" s="216"/>
      <c r="EVX50" s="216"/>
      <c r="EVY50" s="216"/>
      <c r="EVZ50" s="216"/>
      <c r="EWA50" s="216"/>
      <c r="EWB50" s="216"/>
      <c r="EWC50" s="216"/>
      <c r="EWD50" s="216"/>
      <c r="EWE50" s="216"/>
      <c r="EWF50" s="216"/>
      <c r="EWG50" s="216"/>
      <c r="EWH50" s="216"/>
      <c r="EWI50" s="216"/>
      <c r="EWJ50" s="216"/>
      <c r="EWK50" s="216"/>
      <c r="EWL50" s="216"/>
      <c r="EWM50" s="216"/>
      <c r="EWN50" s="216"/>
      <c r="EWO50" s="216"/>
      <c r="EWP50" s="216"/>
      <c r="EWQ50" s="216"/>
      <c r="EWR50" s="216"/>
      <c r="EWS50" s="216"/>
      <c r="EWT50" s="216"/>
      <c r="EWU50" s="216"/>
      <c r="EWV50" s="216"/>
      <c r="EWW50" s="216"/>
      <c r="EWX50" s="216"/>
      <c r="EWY50" s="216"/>
      <c r="EWZ50" s="216"/>
      <c r="EXA50" s="216"/>
      <c r="EXB50" s="216"/>
      <c r="EXC50" s="216"/>
      <c r="EXD50" s="216"/>
      <c r="EXE50" s="216"/>
      <c r="EXF50" s="216"/>
      <c r="EXG50" s="216"/>
      <c r="EXH50" s="216"/>
      <c r="EXI50" s="216"/>
      <c r="EXJ50" s="216"/>
      <c r="EXK50" s="216"/>
      <c r="EXL50" s="216"/>
      <c r="EXM50" s="216"/>
      <c r="EXN50" s="216"/>
      <c r="EXO50" s="216"/>
      <c r="EXP50" s="216"/>
      <c r="EXQ50" s="216"/>
      <c r="EXR50" s="216"/>
      <c r="EXS50" s="216"/>
      <c r="EXT50" s="216"/>
      <c r="EXU50" s="216"/>
      <c r="EXV50" s="216"/>
      <c r="EXW50" s="216"/>
      <c r="EXX50" s="216"/>
      <c r="EXY50" s="216"/>
      <c r="EXZ50" s="216"/>
      <c r="EYA50" s="216"/>
      <c r="EYB50" s="216"/>
      <c r="EYC50" s="216"/>
      <c r="EYD50" s="216"/>
      <c r="EYE50" s="216"/>
      <c r="EYF50" s="216"/>
      <c r="EYG50" s="216"/>
      <c r="EYH50" s="216"/>
      <c r="EYI50" s="216"/>
      <c r="EYJ50" s="216"/>
      <c r="EYK50" s="216"/>
      <c r="EYL50" s="216"/>
      <c r="EYM50" s="216"/>
      <c r="EYN50" s="216"/>
      <c r="EYO50" s="216"/>
      <c r="EYP50" s="216"/>
      <c r="EYQ50" s="216"/>
      <c r="EYR50" s="216"/>
      <c r="EYS50" s="216"/>
      <c r="EYT50" s="216"/>
      <c r="EYU50" s="216"/>
      <c r="EYV50" s="216"/>
      <c r="EYW50" s="216"/>
      <c r="EYX50" s="216"/>
      <c r="EYY50" s="216"/>
      <c r="EYZ50" s="216"/>
      <c r="EZA50" s="216"/>
      <c r="EZB50" s="216"/>
      <c r="EZC50" s="216"/>
      <c r="EZD50" s="216"/>
      <c r="EZE50" s="216"/>
      <c r="EZF50" s="216"/>
      <c r="EZG50" s="216"/>
      <c r="EZH50" s="216"/>
      <c r="EZI50" s="216"/>
      <c r="EZJ50" s="216"/>
      <c r="EZK50" s="216"/>
      <c r="EZL50" s="216"/>
      <c r="EZM50" s="216"/>
      <c r="EZN50" s="216"/>
      <c r="EZO50" s="216"/>
      <c r="EZP50" s="216"/>
      <c r="EZQ50" s="216"/>
      <c r="EZR50" s="216"/>
      <c r="EZS50" s="216"/>
      <c r="EZT50" s="216"/>
      <c r="EZU50" s="216"/>
      <c r="EZV50" s="216"/>
      <c r="EZW50" s="216"/>
      <c r="EZX50" s="216"/>
      <c r="EZY50" s="216"/>
      <c r="EZZ50" s="216"/>
      <c r="FAA50" s="216"/>
      <c r="FAB50" s="216"/>
      <c r="FAC50" s="216"/>
      <c r="FAD50" s="216"/>
      <c r="FAE50" s="216"/>
      <c r="FAF50" s="216"/>
      <c r="FAG50" s="216"/>
      <c r="FAH50" s="216"/>
      <c r="FAI50" s="216"/>
      <c r="FAJ50" s="216"/>
      <c r="FAK50" s="216"/>
      <c r="FAL50" s="216"/>
      <c r="FAM50" s="216"/>
      <c r="FAN50" s="216"/>
      <c r="FAO50" s="216"/>
      <c r="FAP50" s="216"/>
      <c r="FAQ50" s="216"/>
      <c r="FAR50" s="216"/>
      <c r="FAS50" s="216"/>
      <c r="FAT50" s="216"/>
      <c r="FAU50" s="216"/>
      <c r="FAV50" s="216"/>
      <c r="FAW50" s="216"/>
      <c r="FAX50" s="216"/>
      <c r="FAY50" s="216"/>
      <c r="FAZ50" s="216"/>
      <c r="FBA50" s="216"/>
      <c r="FBB50" s="216"/>
      <c r="FBC50" s="216"/>
      <c r="FBD50" s="216"/>
      <c r="FBE50" s="216"/>
      <c r="FBF50" s="216"/>
      <c r="FBG50" s="216"/>
      <c r="FBH50" s="216"/>
      <c r="FBI50" s="216"/>
      <c r="FBJ50" s="216"/>
      <c r="FBK50" s="216"/>
      <c r="FBL50" s="216"/>
      <c r="FBM50" s="216"/>
      <c r="FBN50" s="216"/>
      <c r="FBO50" s="216"/>
      <c r="FBP50" s="216"/>
      <c r="FBQ50" s="216"/>
      <c r="FBR50" s="216"/>
      <c r="FBS50" s="216"/>
      <c r="FBT50" s="216"/>
      <c r="FBU50" s="216"/>
      <c r="FBV50" s="216"/>
      <c r="FBW50" s="216"/>
      <c r="FBX50" s="216"/>
      <c r="FBY50" s="216"/>
      <c r="FBZ50" s="216"/>
      <c r="FCA50" s="216"/>
      <c r="FCB50" s="216"/>
      <c r="FCC50" s="216"/>
      <c r="FCD50" s="216"/>
      <c r="FCE50" s="216"/>
      <c r="FCF50" s="216"/>
      <c r="FCG50" s="216"/>
      <c r="FCH50" s="216"/>
      <c r="FCI50" s="216"/>
      <c r="FCJ50" s="216"/>
      <c r="FCK50" s="216"/>
      <c r="FCL50" s="216"/>
      <c r="FCM50" s="216"/>
      <c r="FCN50" s="216"/>
      <c r="FCO50" s="216"/>
      <c r="FCP50" s="216"/>
      <c r="FCQ50" s="216"/>
      <c r="FCR50" s="216"/>
      <c r="FCS50" s="216"/>
      <c r="FCT50" s="216"/>
      <c r="FCU50" s="216"/>
      <c r="FCV50" s="216"/>
      <c r="FCW50" s="216"/>
      <c r="FCX50" s="216"/>
      <c r="FCY50" s="216"/>
      <c r="FCZ50" s="216"/>
      <c r="FDA50" s="216"/>
      <c r="FDB50" s="216"/>
      <c r="FDC50" s="216"/>
      <c r="FDD50" s="216"/>
      <c r="FDE50" s="216"/>
      <c r="FDF50" s="216"/>
      <c r="FDG50" s="216"/>
      <c r="FDH50" s="216"/>
      <c r="FDI50" s="216"/>
      <c r="FDJ50" s="216"/>
      <c r="FDK50" s="216"/>
      <c r="FDL50" s="216"/>
      <c r="FDM50" s="216"/>
      <c r="FDN50" s="216"/>
      <c r="FDO50" s="216"/>
      <c r="FDP50" s="216"/>
      <c r="FDQ50" s="216"/>
      <c r="FDR50" s="216"/>
      <c r="FDS50" s="216"/>
      <c r="FDT50" s="216"/>
      <c r="FDU50" s="216"/>
      <c r="FDV50" s="216"/>
      <c r="FDW50" s="216"/>
      <c r="FDX50" s="216"/>
      <c r="FDY50" s="216"/>
      <c r="FDZ50" s="216"/>
      <c r="FEA50" s="216"/>
      <c r="FEB50" s="216"/>
      <c r="FEC50" s="216"/>
      <c r="FED50" s="216"/>
      <c r="FEE50" s="216"/>
      <c r="FEF50" s="216"/>
      <c r="FEG50" s="216"/>
      <c r="FEH50" s="216"/>
      <c r="FEI50" s="216"/>
      <c r="FEJ50" s="216"/>
      <c r="FEK50" s="216"/>
      <c r="FEL50" s="216"/>
      <c r="FEM50" s="216"/>
      <c r="FEN50" s="216"/>
      <c r="FEO50" s="216"/>
      <c r="FEP50" s="216"/>
      <c r="FEQ50" s="216"/>
      <c r="FER50" s="216"/>
      <c r="FES50" s="216"/>
      <c r="FET50" s="216"/>
      <c r="FEU50" s="216"/>
      <c r="FEV50" s="216"/>
      <c r="FEW50" s="216"/>
      <c r="FEX50" s="216"/>
      <c r="FEY50" s="216"/>
      <c r="FEZ50" s="216"/>
      <c r="FFA50" s="216"/>
      <c r="FFB50" s="216"/>
      <c r="FFC50" s="216"/>
      <c r="FFD50" s="216"/>
      <c r="FFE50" s="216"/>
      <c r="FFF50" s="216"/>
      <c r="FFG50" s="216"/>
      <c r="FFH50" s="216"/>
      <c r="FFI50" s="216"/>
      <c r="FFJ50" s="216"/>
      <c r="FFK50" s="216"/>
      <c r="FFL50" s="216"/>
      <c r="FFM50" s="216"/>
      <c r="FFN50" s="216"/>
      <c r="FFO50" s="216"/>
      <c r="FFP50" s="216"/>
      <c r="FFQ50" s="216"/>
      <c r="FFR50" s="216"/>
      <c r="FFS50" s="216"/>
      <c r="FFT50" s="216"/>
      <c r="FFU50" s="216"/>
      <c r="FFV50" s="216"/>
      <c r="FFW50" s="216"/>
      <c r="FFX50" s="216"/>
      <c r="FFY50" s="216"/>
      <c r="FFZ50" s="216"/>
      <c r="FGA50" s="216"/>
      <c r="FGB50" s="216"/>
      <c r="FGC50" s="216"/>
      <c r="FGD50" s="216"/>
      <c r="FGE50" s="216"/>
      <c r="FGF50" s="216"/>
      <c r="FGG50" s="216"/>
      <c r="FGH50" s="216"/>
      <c r="FGI50" s="216"/>
      <c r="FGJ50" s="216"/>
      <c r="FGK50" s="216"/>
      <c r="FGL50" s="216"/>
      <c r="FGM50" s="216"/>
      <c r="FGN50" s="216"/>
      <c r="FGO50" s="216"/>
      <c r="FGP50" s="216"/>
      <c r="FGQ50" s="216"/>
      <c r="FGR50" s="216"/>
      <c r="FGS50" s="216"/>
      <c r="FGT50" s="216"/>
      <c r="FGU50" s="216"/>
      <c r="FGV50" s="216"/>
      <c r="FGW50" s="216"/>
      <c r="FGX50" s="216"/>
      <c r="FGY50" s="216"/>
      <c r="FGZ50" s="216"/>
      <c r="FHA50" s="216"/>
      <c r="FHB50" s="216"/>
      <c r="FHC50" s="216"/>
      <c r="FHD50" s="216"/>
      <c r="FHE50" s="216"/>
      <c r="FHF50" s="216"/>
      <c r="FHG50" s="216"/>
      <c r="FHH50" s="216"/>
      <c r="FHI50" s="216"/>
      <c r="FHJ50" s="216"/>
      <c r="FHK50" s="216"/>
      <c r="FHL50" s="216"/>
      <c r="FHM50" s="216"/>
      <c r="FHN50" s="216"/>
      <c r="FHO50" s="216"/>
      <c r="FHP50" s="216"/>
      <c r="FHQ50" s="216"/>
      <c r="FHR50" s="216"/>
      <c r="FHS50" s="216"/>
      <c r="FHT50" s="216"/>
      <c r="FHU50" s="216"/>
      <c r="FHV50" s="216"/>
      <c r="FHW50" s="216"/>
      <c r="FHX50" s="216"/>
      <c r="FHY50" s="216"/>
      <c r="FHZ50" s="216"/>
      <c r="FIA50" s="216"/>
      <c r="FIB50" s="216"/>
      <c r="FIC50" s="216"/>
      <c r="FID50" s="216"/>
      <c r="FIE50" s="216"/>
      <c r="FIF50" s="216"/>
      <c r="FIG50" s="216"/>
      <c r="FIH50" s="216"/>
      <c r="FII50" s="216"/>
      <c r="FIJ50" s="216"/>
      <c r="FIK50" s="216"/>
      <c r="FIL50" s="216"/>
      <c r="FIM50" s="216"/>
      <c r="FIN50" s="216"/>
      <c r="FIO50" s="216"/>
      <c r="FIP50" s="216"/>
      <c r="FIQ50" s="216"/>
      <c r="FIR50" s="216"/>
      <c r="FIS50" s="216"/>
      <c r="FIT50" s="216"/>
      <c r="FIU50" s="216"/>
      <c r="FIV50" s="216"/>
      <c r="FIW50" s="216"/>
      <c r="FIX50" s="216"/>
      <c r="FIY50" s="216"/>
      <c r="FIZ50" s="216"/>
      <c r="FJA50" s="216"/>
      <c r="FJB50" s="216"/>
      <c r="FJC50" s="216"/>
      <c r="FJD50" s="216"/>
      <c r="FJE50" s="216"/>
      <c r="FJF50" s="216"/>
      <c r="FJG50" s="216"/>
      <c r="FJH50" s="216"/>
      <c r="FJI50" s="216"/>
      <c r="FJJ50" s="216"/>
      <c r="FJK50" s="216"/>
      <c r="FJL50" s="216"/>
      <c r="FJM50" s="216"/>
      <c r="FJN50" s="216"/>
      <c r="FJO50" s="216"/>
      <c r="FJP50" s="216"/>
      <c r="FJQ50" s="216"/>
      <c r="FJR50" s="216"/>
      <c r="FJS50" s="216"/>
      <c r="FJT50" s="216"/>
      <c r="FJU50" s="216"/>
      <c r="FJV50" s="216"/>
      <c r="FJW50" s="216"/>
      <c r="FJX50" s="216"/>
      <c r="FJY50" s="216"/>
      <c r="FJZ50" s="216"/>
      <c r="FKA50" s="216"/>
      <c r="FKB50" s="216"/>
      <c r="FKC50" s="216"/>
      <c r="FKD50" s="216"/>
      <c r="FKE50" s="216"/>
      <c r="FKF50" s="216"/>
      <c r="FKG50" s="216"/>
      <c r="FKH50" s="216"/>
      <c r="FKI50" s="216"/>
      <c r="FKJ50" s="216"/>
      <c r="FKK50" s="216"/>
      <c r="FKL50" s="216"/>
      <c r="FKM50" s="216"/>
      <c r="FKN50" s="216"/>
      <c r="FKO50" s="216"/>
      <c r="FKP50" s="216"/>
      <c r="FKQ50" s="216"/>
      <c r="FKR50" s="216"/>
      <c r="FKS50" s="216"/>
      <c r="FKT50" s="216"/>
      <c r="FKU50" s="216"/>
      <c r="FKV50" s="216"/>
      <c r="FKW50" s="216"/>
      <c r="FKX50" s="216"/>
      <c r="FKY50" s="216"/>
      <c r="FKZ50" s="216"/>
      <c r="FLA50" s="216"/>
      <c r="FLB50" s="216"/>
      <c r="FLC50" s="216"/>
      <c r="FLD50" s="216"/>
      <c r="FLE50" s="216"/>
      <c r="FLF50" s="216"/>
      <c r="FLG50" s="216"/>
      <c r="FLH50" s="216"/>
      <c r="FLI50" s="216"/>
      <c r="FLJ50" s="216"/>
      <c r="FLK50" s="216"/>
      <c r="FLL50" s="216"/>
      <c r="FLM50" s="216"/>
      <c r="FLN50" s="216"/>
      <c r="FLO50" s="216"/>
      <c r="FLP50" s="216"/>
      <c r="FLQ50" s="216"/>
      <c r="FLR50" s="216"/>
      <c r="FLS50" s="216"/>
      <c r="FLT50" s="216"/>
      <c r="FLU50" s="216"/>
      <c r="FLV50" s="216"/>
      <c r="FLW50" s="216"/>
      <c r="FLX50" s="216"/>
      <c r="FLY50" s="216"/>
      <c r="FLZ50" s="216"/>
      <c r="FMA50" s="216"/>
      <c r="FMB50" s="216"/>
      <c r="FMC50" s="216"/>
      <c r="FMD50" s="216"/>
      <c r="FME50" s="216"/>
      <c r="FMF50" s="216"/>
      <c r="FMG50" s="216"/>
      <c r="FMH50" s="216"/>
      <c r="FMI50" s="216"/>
      <c r="FMJ50" s="216"/>
      <c r="FMK50" s="216"/>
      <c r="FML50" s="216"/>
      <c r="FMM50" s="216"/>
      <c r="FMN50" s="216"/>
      <c r="FMO50" s="216"/>
      <c r="FMP50" s="216"/>
      <c r="FMQ50" s="216"/>
      <c r="FMR50" s="216"/>
      <c r="FMS50" s="216"/>
      <c r="FMT50" s="216"/>
      <c r="FMU50" s="216"/>
      <c r="FMV50" s="216"/>
      <c r="FMW50" s="216"/>
      <c r="FMX50" s="216"/>
      <c r="FMY50" s="216"/>
      <c r="FMZ50" s="216"/>
      <c r="FNA50" s="216"/>
      <c r="FNB50" s="216"/>
      <c r="FNC50" s="216"/>
      <c r="FND50" s="216"/>
      <c r="FNE50" s="216"/>
      <c r="FNF50" s="216"/>
      <c r="FNG50" s="216"/>
      <c r="FNH50" s="216"/>
      <c r="FNI50" s="216"/>
      <c r="FNJ50" s="216"/>
      <c r="FNK50" s="216"/>
      <c r="FNL50" s="216"/>
      <c r="FNM50" s="216"/>
      <c r="FNN50" s="216"/>
      <c r="FNO50" s="216"/>
      <c r="FNP50" s="216"/>
      <c r="FNQ50" s="216"/>
      <c r="FNR50" s="216"/>
      <c r="FNS50" s="216"/>
      <c r="FNT50" s="216"/>
      <c r="FNU50" s="216"/>
      <c r="FNV50" s="216"/>
      <c r="FNW50" s="216"/>
      <c r="FNX50" s="216"/>
      <c r="FNY50" s="216"/>
      <c r="FNZ50" s="216"/>
      <c r="FOA50" s="216"/>
      <c r="FOB50" s="216"/>
      <c r="FOC50" s="216"/>
      <c r="FOD50" s="216"/>
      <c r="FOE50" s="216"/>
      <c r="FOF50" s="216"/>
      <c r="FOG50" s="216"/>
      <c r="FOH50" s="216"/>
      <c r="FOI50" s="216"/>
      <c r="FOJ50" s="216"/>
      <c r="FOK50" s="216"/>
      <c r="FOL50" s="216"/>
      <c r="FOM50" s="216"/>
      <c r="FON50" s="216"/>
      <c r="FOO50" s="216"/>
      <c r="FOP50" s="216"/>
      <c r="FOQ50" s="216"/>
      <c r="FOR50" s="216"/>
      <c r="FOS50" s="216"/>
      <c r="FOT50" s="216"/>
      <c r="FOU50" s="216"/>
      <c r="FOV50" s="216"/>
      <c r="FOW50" s="216"/>
      <c r="FOX50" s="216"/>
      <c r="FOY50" s="216"/>
      <c r="FOZ50" s="216"/>
      <c r="FPA50" s="216"/>
      <c r="FPB50" s="216"/>
      <c r="FPC50" s="216"/>
      <c r="FPD50" s="216"/>
      <c r="FPE50" s="216"/>
      <c r="FPF50" s="216"/>
      <c r="FPG50" s="216"/>
      <c r="FPH50" s="216"/>
      <c r="FPI50" s="216"/>
      <c r="FPJ50" s="216"/>
      <c r="FPK50" s="216"/>
      <c r="FPL50" s="216"/>
      <c r="FPM50" s="216"/>
      <c r="FPN50" s="216"/>
      <c r="FPO50" s="216"/>
      <c r="FPP50" s="216"/>
      <c r="FPQ50" s="216"/>
      <c r="FPR50" s="216"/>
      <c r="FPS50" s="216"/>
      <c r="FPT50" s="216"/>
      <c r="FPU50" s="216"/>
      <c r="FPV50" s="216"/>
      <c r="FPW50" s="216"/>
      <c r="FPX50" s="216"/>
      <c r="FPY50" s="216"/>
      <c r="FPZ50" s="216"/>
      <c r="FQA50" s="216"/>
      <c r="FQB50" s="216"/>
      <c r="FQC50" s="216"/>
      <c r="FQD50" s="216"/>
      <c r="FQE50" s="216"/>
      <c r="FQF50" s="216"/>
      <c r="FQG50" s="216"/>
      <c r="FQH50" s="216"/>
      <c r="FQI50" s="216"/>
      <c r="FQJ50" s="216"/>
      <c r="FQK50" s="216"/>
      <c r="FQL50" s="216"/>
      <c r="FQM50" s="216"/>
      <c r="FQN50" s="216"/>
      <c r="FQO50" s="216"/>
      <c r="FQP50" s="216"/>
      <c r="FQQ50" s="216"/>
      <c r="FQR50" s="216"/>
      <c r="FQS50" s="216"/>
      <c r="FQT50" s="216"/>
      <c r="FQU50" s="216"/>
      <c r="FQV50" s="216"/>
      <c r="FQW50" s="216"/>
      <c r="FQX50" s="216"/>
      <c r="FQY50" s="216"/>
      <c r="FQZ50" s="216"/>
      <c r="FRA50" s="216"/>
      <c r="FRB50" s="216"/>
      <c r="FRC50" s="216"/>
      <c r="FRD50" s="216"/>
      <c r="FRE50" s="216"/>
      <c r="FRF50" s="216"/>
      <c r="FRG50" s="216"/>
      <c r="FRH50" s="216"/>
      <c r="FRI50" s="216"/>
      <c r="FRJ50" s="216"/>
      <c r="FRK50" s="216"/>
      <c r="FRL50" s="216"/>
      <c r="FRM50" s="216"/>
      <c r="FRN50" s="216"/>
      <c r="FRO50" s="216"/>
      <c r="FRP50" s="216"/>
      <c r="FRQ50" s="216"/>
      <c r="FRR50" s="216"/>
      <c r="FRS50" s="216"/>
      <c r="FRT50" s="216"/>
      <c r="FRU50" s="216"/>
      <c r="FRV50" s="216"/>
      <c r="FRW50" s="216"/>
      <c r="FRX50" s="216"/>
      <c r="FRY50" s="216"/>
      <c r="FRZ50" s="216"/>
      <c r="FSA50" s="216"/>
      <c r="FSB50" s="216"/>
      <c r="FSC50" s="216"/>
      <c r="FSD50" s="216"/>
      <c r="FSE50" s="216"/>
      <c r="FSF50" s="216"/>
      <c r="FSG50" s="216"/>
      <c r="FSH50" s="216"/>
      <c r="FSI50" s="216"/>
      <c r="FSJ50" s="216"/>
      <c r="FSK50" s="216"/>
      <c r="FSL50" s="216"/>
      <c r="FSM50" s="216"/>
      <c r="FSN50" s="216"/>
      <c r="FSO50" s="216"/>
      <c r="FSP50" s="216"/>
      <c r="FSQ50" s="216"/>
      <c r="FSR50" s="216"/>
      <c r="FSS50" s="216"/>
      <c r="FST50" s="216"/>
      <c r="FSU50" s="216"/>
      <c r="FSV50" s="216"/>
      <c r="FSW50" s="216"/>
      <c r="FSX50" s="216"/>
      <c r="FSY50" s="216"/>
      <c r="FSZ50" s="216"/>
      <c r="FTA50" s="216"/>
      <c r="FTB50" s="216"/>
      <c r="FTC50" s="216"/>
      <c r="FTD50" s="216"/>
      <c r="FTE50" s="216"/>
      <c r="FTF50" s="216"/>
      <c r="FTG50" s="216"/>
      <c r="FTH50" s="216"/>
      <c r="FTI50" s="216"/>
      <c r="FTJ50" s="216"/>
      <c r="FTK50" s="216"/>
      <c r="FTL50" s="216"/>
      <c r="FTM50" s="216"/>
      <c r="FTN50" s="216"/>
      <c r="FTO50" s="216"/>
      <c r="FTP50" s="216"/>
      <c r="FTQ50" s="216"/>
      <c r="FTR50" s="216"/>
      <c r="FTS50" s="216"/>
      <c r="FTT50" s="216"/>
      <c r="FTU50" s="216"/>
      <c r="FTV50" s="216"/>
      <c r="FTW50" s="216"/>
      <c r="FTX50" s="216"/>
      <c r="FTY50" s="216"/>
      <c r="FTZ50" s="216"/>
      <c r="FUA50" s="216"/>
      <c r="FUB50" s="216"/>
      <c r="FUC50" s="216"/>
      <c r="FUD50" s="216"/>
      <c r="FUE50" s="216"/>
      <c r="FUF50" s="216"/>
      <c r="FUG50" s="216"/>
      <c r="FUH50" s="216"/>
      <c r="FUI50" s="216"/>
      <c r="FUJ50" s="216"/>
      <c r="FUK50" s="216"/>
      <c r="FUL50" s="216"/>
      <c r="FUM50" s="216"/>
      <c r="FUN50" s="216"/>
      <c r="FUO50" s="216"/>
      <c r="FUP50" s="216"/>
      <c r="FUQ50" s="216"/>
      <c r="FUR50" s="216"/>
      <c r="FUS50" s="216"/>
      <c r="FUT50" s="216"/>
      <c r="FUU50" s="216"/>
      <c r="FUV50" s="216"/>
      <c r="FUW50" s="216"/>
      <c r="FUX50" s="216"/>
      <c r="FUY50" s="216"/>
      <c r="FUZ50" s="216"/>
      <c r="FVA50" s="216"/>
      <c r="FVB50" s="216"/>
      <c r="FVC50" s="216"/>
      <c r="FVD50" s="216"/>
      <c r="FVE50" s="216"/>
      <c r="FVF50" s="216"/>
      <c r="FVG50" s="216"/>
      <c r="FVH50" s="216"/>
      <c r="FVI50" s="216"/>
      <c r="FVJ50" s="216"/>
      <c r="FVK50" s="216"/>
      <c r="FVL50" s="216"/>
      <c r="FVM50" s="216"/>
      <c r="FVN50" s="216"/>
      <c r="FVO50" s="216"/>
      <c r="FVP50" s="216"/>
      <c r="FVQ50" s="216"/>
      <c r="FVR50" s="216"/>
      <c r="FVS50" s="216"/>
      <c r="FVT50" s="216"/>
      <c r="FVU50" s="216"/>
      <c r="FVV50" s="216"/>
      <c r="FVW50" s="216"/>
      <c r="FVX50" s="216"/>
      <c r="FVY50" s="216"/>
      <c r="FVZ50" s="216"/>
      <c r="FWA50" s="216"/>
      <c r="FWB50" s="216"/>
      <c r="FWC50" s="216"/>
      <c r="FWD50" s="216"/>
      <c r="FWE50" s="216"/>
      <c r="FWF50" s="216"/>
      <c r="FWG50" s="216"/>
      <c r="FWH50" s="216"/>
      <c r="FWI50" s="216"/>
      <c r="FWJ50" s="216"/>
      <c r="FWK50" s="216"/>
      <c r="FWL50" s="216"/>
      <c r="FWM50" s="216"/>
      <c r="FWN50" s="216"/>
      <c r="FWO50" s="216"/>
      <c r="FWP50" s="216"/>
      <c r="FWQ50" s="216"/>
      <c r="FWR50" s="216"/>
      <c r="FWS50" s="216"/>
      <c r="FWT50" s="216"/>
      <c r="FWU50" s="216"/>
      <c r="FWV50" s="216"/>
      <c r="FWW50" s="216"/>
      <c r="FWX50" s="216"/>
      <c r="FWY50" s="216"/>
      <c r="FWZ50" s="216"/>
      <c r="FXA50" s="216"/>
      <c r="FXB50" s="216"/>
      <c r="FXC50" s="216"/>
      <c r="FXD50" s="216"/>
      <c r="FXE50" s="216"/>
      <c r="FXF50" s="216"/>
      <c r="FXG50" s="216"/>
      <c r="FXH50" s="216"/>
      <c r="FXI50" s="216"/>
      <c r="FXJ50" s="216"/>
      <c r="FXK50" s="216"/>
      <c r="FXL50" s="216"/>
      <c r="FXM50" s="216"/>
      <c r="FXN50" s="216"/>
      <c r="FXO50" s="216"/>
      <c r="FXP50" s="216"/>
      <c r="FXQ50" s="216"/>
      <c r="FXR50" s="216"/>
      <c r="FXS50" s="216"/>
      <c r="FXT50" s="216"/>
      <c r="FXU50" s="216"/>
      <c r="FXV50" s="216"/>
      <c r="FXW50" s="216"/>
      <c r="FXX50" s="216"/>
      <c r="FXY50" s="216"/>
      <c r="FXZ50" s="216"/>
      <c r="FYA50" s="216"/>
      <c r="FYB50" s="216"/>
      <c r="FYC50" s="216"/>
      <c r="FYD50" s="216"/>
      <c r="FYE50" s="216"/>
      <c r="FYF50" s="216"/>
      <c r="FYG50" s="216"/>
      <c r="FYH50" s="216"/>
      <c r="FYI50" s="216"/>
      <c r="FYJ50" s="216"/>
      <c r="FYK50" s="216"/>
      <c r="FYL50" s="216"/>
      <c r="FYM50" s="216"/>
      <c r="FYN50" s="216"/>
      <c r="FYO50" s="216"/>
      <c r="FYP50" s="216"/>
      <c r="FYQ50" s="216"/>
      <c r="FYR50" s="216"/>
      <c r="FYS50" s="216"/>
      <c r="FYT50" s="216"/>
      <c r="FYU50" s="216"/>
      <c r="FYV50" s="216"/>
      <c r="FYW50" s="216"/>
      <c r="FYX50" s="216"/>
      <c r="FYY50" s="216"/>
      <c r="FYZ50" s="216"/>
      <c r="FZA50" s="216"/>
      <c r="FZB50" s="216"/>
      <c r="FZC50" s="216"/>
      <c r="FZD50" s="216"/>
      <c r="FZE50" s="216"/>
      <c r="FZF50" s="216"/>
      <c r="FZG50" s="216"/>
      <c r="FZH50" s="216"/>
      <c r="FZI50" s="216"/>
      <c r="FZJ50" s="216"/>
      <c r="FZK50" s="216"/>
      <c r="FZL50" s="216"/>
      <c r="FZM50" s="216"/>
      <c r="FZN50" s="216"/>
      <c r="FZO50" s="216"/>
      <c r="FZP50" s="216"/>
      <c r="FZQ50" s="216"/>
      <c r="FZR50" s="216"/>
      <c r="FZS50" s="216"/>
      <c r="FZT50" s="216"/>
      <c r="FZU50" s="216"/>
      <c r="FZV50" s="216"/>
      <c r="FZW50" s="216"/>
      <c r="FZX50" s="216"/>
      <c r="FZY50" s="216"/>
      <c r="FZZ50" s="216"/>
      <c r="GAA50" s="216"/>
      <c r="GAB50" s="216"/>
      <c r="GAC50" s="216"/>
      <c r="GAD50" s="216"/>
      <c r="GAE50" s="216"/>
      <c r="GAF50" s="216"/>
      <c r="GAG50" s="216"/>
      <c r="GAH50" s="216"/>
      <c r="GAI50" s="216"/>
      <c r="GAJ50" s="216"/>
      <c r="GAK50" s="216"/>
      <c r="GAL50" s="216"/>
      <c r="GAM50" s="216"/>
      <c r="GAN50" s="216"/>
      <c r="GAO50" s="216"/>
      <c r="GAP50" s="216"/>
      <c r="GAQ50" s="216"/>
      <c r="GAR50" s="216"/>
      <c r="GAS50" s="216"/>
      <c r="GAT50" s="216"/>
      <c r="GAU50" s="216"/>
      <c r="GAV50" s="216"/>
      <c r="GAW50" s="216"/>
      <c r="GAX50" s="216"/>
      <c r="GAY50" s="216"/>
      <c r="GAZ50" s="216"/>
      <c r="GBA50" s="216"/>
      <c r="GBB50" s="216"/>
      <c r="GBC50" s="216"/>
      <c r="GBD50" s="216"/>
      <c r="GBE50" s="216"/>
      <c r="GBF50" s="216"/>
      <c r="GBG50" s="216"/>
      <c r="GBH50" s="216"/>
      <c r="GBI50" s="216"/>
      <c r="GBJ50" s="216"/>
      <c r="GBK50" s="216"/>
      <c r="GBL50" s="216"/>
      <c r="GBM50" s="216"/>
      <c r="GBN50" s="216"/>
      <c r="GBO50" s="216"/>
      <c r="GBP50" s="216"/>
      <c r="GBQ50" s="216"/>
      <c r="GBR50" s="216"/>
      <c r="GBS50" s="216"/>
      <c r="GBT50" s="216"/>
      <c r="GBU50" s="216"/>
      <c r="GBV50" s="216"/>
      <c r="GBW50" s="216"/>
      <c r="GBX50" s="216"/>
      <c r="GBY50" s="216"/>
      <c r="GBZ50" s="216"/>
      <c r="GCA50" s="216"/>
      <c r="GCB50" s="216"/>
      <c r="GCC50" s="216"/>
      <c r="GCD50" s="216"/>
      <c r="GCE50" s="216"/>
      <c r="GCF50" s="216"/>
      <c r="GCG50" s="216"/>
      <c r="GCH50" s="216"/>
      <c r="GCI50" s="216"/>
      <c r="GCJ50" s="216"/>
      <c r="GCK50" s="216"/>
      <c r="GCL50" s="216"/>
      <c r="GCM50" s="216"/>
      <c r="GCN50" s="216"/>
      <c r="GCO50" s="216"/>
      <c r="GCP50" s="216"/>
      <c r="GCQ50" s="216"/>
      <c r="GCR50" s="216"/>
      <c r="GCS50" s="216"/>
      <c r="GCT50" s="216"/>
      <c r="GCU50" s="216"/>
      <c r="GCV50" s="216"/>
      <c r="GCW50" s="216"/>
      <c r="GCX50" s="216"/>
      <c r="GCY50" s="216"/>
      <c r="GCZ50" s="216"/>
      <c r="GDA50" s="216"/>
      <c r="GDB50" s="216"/>
      <c r="GDC50" s="216"/>
      <c r="GDD50" s="216"/>
      <c r="GDE50" s="216"/>
      <c r="GDF50" s="216"/>
      <c r="GDG50" s="216"/>
      <c r="GDH50" s="216"/>
      <c r="GDI50" s="216"/>
      <c r="GDJ50" s="216"/>
      <c r="GDK50" s="216"/>
      <c r="GDL50" s="216"/>
      <c r="GDM50" s="216"/>
      <c r="GDN50" s="216"/>
      <c r="GDO50" s="216"/>
      <c r="GDP50" s="216"/>
      <c r="GDQ50" s="216"/>
      <c r="GDR50" s="216"/>
      <c r="GDS50" s="216"/>
      <c r="GDT50" s="216"/>
      <c r="GDU50" s="216"/>
      <c r="GDV50" s="216"/>
      <c r="GDW50" s="216"/>
      <c r="GDX50" s="216"/>
      <c r="GDY50" s="216"/>
      <c r="GDZ50" s="216"/>
      <c r="GEA50" s="216"/>
      <c r="GEB50" s="216"/>
      <c r="GEC50" s="216"/>
      <c r="GED50" s="216"/>
      <c r="GEE50" s="216"/>
      <c r="GEF50" s="216"/>
      <c r="GEG50" s="216"/>
      <c r="GEH50" s="216"/>
      <c r="GEI50" s="216"/>
      <c r="GEJ50" s="216"/>
      <c r="GEK50" s="216"/>
      <c r="GEL50" s="216"/>
      <c r="GEM50" s="216"/>
      <c r="GEN50" s="216"/>
      <c r="GEO50" s="216"/>
      <c r="GEP50" s="216"/>
      <c r="GEQ50" s="216"/>
      <c r="GER50" s="216"/>
      <c r="GES50" s="216"/>
      <c r="GET50" s="216"/>
      <c r="GEU50" s="216"/>
      <c r="GEV50" s="216"/>
      <c r="GEW50" s="216"/>
      <c r="GEX50" s="216"/>
      <c r="GEY50" s="216"/>
      <c r="GEZ50" s="216"/>
      <c r="GFA50" s="216"/>
      <c r="GFB50" s="216"/>
      <c r="GFC50" s="216"/>
      <c r="GFD50" s="216"/>
      <c r="GFE50" s="216"/>
      <c r="GFF50" s="216"/>
      <c r="GFG50" s="216"/>
      <c r="GFH50" s="216"/>
      <c r="GFI50" s="216"/>
      <c r="GFJ50" s="216"/>
      <c r="GFK50" s="216"/>
      <c r="GFL50" s="216"/>
      <c r="GFM50" s="216"/>
      <c r="GFN50" s="216"/>
      <c r="GFO50" s="216"/>
      <c r="GFP50" s="216"/>
      <c r="GFQ50" s="216"/>
      <c r="GFR50" s="216"/>
      <c r="GFS50" s="216"/>
      <c r="GFT50" s="216"/>
      <c r="GFU50" s="216"/>
      <c r="GFV50" s="216"/>
      <c r="GFW50" s="216"/>
      <c r="GFX50" s="216"/>
      <c r="GFY50" s="216"/>
      <c r="GFZ50" s="216"/>
      <c r="GGA50" s="216"/>
      <c r="GGB50" s="216"/>
      <c r="GGC50" s="216"/>
      <c r="GGD50" s="216"/>
      <c r="GGE50" s="216"/>
      <c r="GGF50" s="216"/>
      <c r="GGG50" s="216"/>
      <c r="GGH50" s="216"/>
      <c r="GGI50" s="216"/>
      <c r="GGJ50" s="216"/>
      <c r="GGK50" s="216"/>
      <c r="GGL50" s="216"/>
      <c r="GGM50" s="216"/>
      <c r="GGN50" s="216"/>
      <c r="GGO50" s="216"/>
      <c r="GGP50" s="216"/>
      <c r="GGQ50" s="216"/>
      <c r="GGR50" s="216"/>
      <c r="GGS50" s="216"/>
      <c r="GGT50" s="216"/>
      <c r="GGU50" s="216"/>
      <c r="GGV50" s="216"/>
      <c r="GGW50" s="216"/>
      <c r="GGX50" s="216"/>
      <c r="GGY50" s="216"/>
      <c r="GGZ50" s="216"/>
      <c r="GHA50" s="216"/>
      <c r="GHB50" s="216"/>
      <c r="GHC50" s="216"/>
      <c r="GHD50" s="216"/>
      <c r="GHE50" s="216"/>
      <c r="GHF50" s="216"/>
      <c r="GHG50" s="216"/>
      <c r="GHH50" s="216"/>
      <c r="GHI50" s="216"/>
      <c r="GHJ50" s="216"/>
      <c r="GHK50" s="216"/>
      <c r="GHL50" s="216"/>
      <c r="GHM50" s="216"/>
      <c r="GHN50" s="216"/>
      <c r="GHO50" s="216"/>
      <c r="GHP50" s="216"/>
      <c r="GHQ50" s="216"/>
      <c r="GHR50" s="216"/>
      <c r="GHS50" s="216"/>
      <c r="GHT50" s="216"/>
      <c r="GHU50" s="216"/>
      <c r="GHV50" s="216"/>
      <c r="GHW50" s="216"/>
      <c r="GHX50" s="216"/>
      <c r="GHY50" s="216"/>
      <c r="GHZ50" s="216"/>
      <c r="GIA50" s="216"/>
      <c r="GIB50" s="216"/>
      <c r="GIC50" s="216"/>
      <c r="GID50" s="216"/>
      <c r="GIE50" s="216"/>
      <c r="GIF50" s="216"/>
      <c r="GIG50" s="216"/>
      <c r="GIH50" s="216"/>
      <c r="GII50" s="216"/>
      <c r="GIJ50" s="216"/>
      <c r="GIK50" s="216"/>
      <c r="GIL50" s="216"/>
      <c r="GIM50" s="216"/>
      <c r="GIN50" s="216"/>
      <c r="GIO50" s="216"/>
      <c r="GIP50" s="216"/>
      <c r="GIQ50" s="216"/>
      <c r="GIR50" s="216"/>
      <c r="GIS50" s="216"/>
      <c r="GIT50" s="216"/>
      <c r="GIU50" s="216"/>
      <c r="GIV50" s="216"/>
      <c r="GIW50" s="216"/>
      <c r="GIX50" s="216"/>
      <c r="GIY50" s="216"/>
      <c r="GIZ50" s="216"/>
      <c r="GJA50" s="216"/>
      <c r="GJB50" s="216"/>
      <c r="GJC50" s="216"/>
      <c r="GJD50" s="216"/>
      <c r="GJE50" s="216"/>
      <c r="GJF50" s="216"/>
      <c r="GJG50" s="216"/>
      <c r="GJH50" s="216"/>
      <c r="GJI50" s="216"/>
      <c r="GJJ50" s="216"/>
      <c r="GJK50" s="216"/>
      <c r="GJL50" s="216"/>
      <c r="GJM50" s="216"/>
      <c r="GJN50" s="216"/>
      <c r="GJO50" s="216"/>
      <c r="GJP50" s="216"/>
      <c r="GJQ50" s="216"/>
      <c r="GJR50" s="216"/>
      <c r="GJS50" s="216"/>
      <c r="GJT50" s="216"/>
      <c r="GJU50" s="216"/>
      <c r="GJV50" s="216"/>
      <c r="GJW50" s="216"/>
      <c r="GJX50" s="216"/>
      <c r="GJY50" s="216"/>
      <c r="GJZ50" s="216"/>
      <c r="GKA50" s="216"/>
      <c r="GKB50" s="216"/>
      <c r="GKC50" s="216"/>
      <c r="GKD50" s="216"/>
      <c r="GKE50" s="216"/>
      <c r="GKF50" s="216"/>
      <c r="GKG50" s="216"/>
      <c r="GKH50" s="216"/>
      <c r="GKI50" s="216"/>
      <c r="GKJ50" s="216"/>
      <c r="GKK50" s="216"/>
      <c r="GKL50" s="216"/>
      <c r="GKM50" s="216"/>
      <c r="GKN50" s="216"/>
      <c r="GKO50" s="216"/>
      <c r="GKP50" s="216"/>
      <c r="GKQ50" s="216"/>
      <c r="GKR50" s="216"/>
      <c r="GKS50" s="216"/>
      <c r="GKT50" s="216"/>
      <c r="GKU50" s="216"/>
      <c r="GKV50" s="216"/>
      <c r="GKW50" s="216"/>
      <c r="GKX50" s="216"/>
      <c r="GKY50" s="216"/>
      <c r="GKZ50" s="216"/>
      <c r="GLA50" s="216"/>
      <c r="GLB50" s="216"/>
      <c r="GLC50" s="216"/>
      <c r="GLD50" s="216"/>
      <c r="GLE50" s="216"/>
      <c r="GLF50" s="216"/>
      <c r="GLG50" s="216"/>
      <c r="GLH50" s="216"/>
      <c r="GLI50" s="216"/>
      <c r="GLJ50" s="216"/>
      <c r="GLK50" s="216"/>
      <c r="GLL50" s="216"/>
      <c r="GLM50" s="216"/>
      <c r="GLN50" s="216"/>
      <c r="GLO50" s="216"/>
      <c r="GLP50" s="216"/>
      <c r="GLQ50" s="216"/>
      <c r="GLR50" s="216"/>
      <c r="GLS50" s="216"/>
      <c r="GLT50" s="216"/>
      <c r="GLU50" s="216"/>
      <c r="GLV50" s="216"/>
      <c r="GLW50" s="216"/>
      <c r="GLX50" s="216"/>
      <c r="GLY50" s="216"/>
      <c r="GLZ50" s="216"/>
      <c r="GMA50" s="216"/>
      <c r="GMB50" s="216"/>
      <c r="GMC50" s="216"/>
      <c r="GMD50" s="216"/>
      <c r="GME50" s="216"/>
      <c r="GMF50" s="216"/>
      <c r="GMG50" s="216"/>
      <c r="GMH50" s="216"/>
      <c r="GMI50" s="216"/>
      <c r="GMJ50" s="216"/>
      <c r="GMK50" s="216"/>
      <c r="GML50" s="216"/>
      <c r="GMM50" s="216"/>
      <c r="GMN50" s="216"/>
      <c r="GMO50" s="216"/>
      <c r="GMP50" s="216"/>
      <c r="GMQ50" s="216"/>
      <c r="GMR50" s="216"/>
      <c r="GMS50" s="216"/>
      <c r="GMT50" s="216"/>
      <c r="GMU50" s="216"/>
      <c r="GMV50" s="216"/>
      <c r="GMW50" s="216"/>
      <c r="GMX50" s="216"/>
      <c r="GMY50" s="216"/>
      <c r="GMZ50" s="216"/>
      <c r="GNA50" s="216"/>
      <c r="GNB50" s="216"/>
      <c r="GNC50" s="216"/>
      <c r="GND50" s="216"/>
      <c r="GNE50" s="216"/>
      <c r="GNF50" s="216"/>
      <c r="GNG50" s="216"/>
      <c r="GNH50" s="216"/>
      <c r="GNI50" s="216"/>
      <c r="GNJ50" s="216"/>
      <c r="GNK50" s="216"/>
      <c r="GNL50" s="216"/>
      <c r="GNM50" s="216"/>
      <c r="GNN50" s="216"/>
      <c r="GNO50" s="216"/>
      <c r="GNP50" s="216"/>
      <c r="GNQ50" s="216"/>
      <c r="GNR50" s="216"/>
      <c r="GNS50" s="216"/>
      <c r="GNT50" s="216"/>
      <c r="GNU50" s="216"/>
      <c r="GNV50" s="216"/>
      <c r="GNW50" s="216"/>
      <c r="GNX50" s="216"/>
      <c r="GNY50" s="216"/>
      <c r="GNZ50" s="216"/>
      <c r="GOA50" s="216"/>
      <c r="GOB50" s="216"/>
      <c r="GOC50" s="216"/>
      <c r="GOD50" s="216"/>
      <c r="GOE50" s="216"/>
      <c r="GOF50" s="216"/>
      <c r="GOG50" s="216"/>
      <c r="GOH50" s="216"/>
      <c r="GOI50" s="216"/>
      <c r="GOJ50" s="216"/>
      <c r="GOK50" s="216"/>
      <c r="GOL50" s="216"/>
      <c r="GOM50" s="216"/>
      <c r="GON50" s="216"/>
      <c r="GOO50" s="216"/>
      <c r="GOP50" s="216"/>
      <c r="GOQ50" s="216"/>
      <c r="GOR50" s="216"/>
      <c r="GOS50" s="216"/>
      <c r="GOT50" s="216"/>
      <c r="GOU50" s="216"/>
      <c r="GOV50" s="216"/>
      <c r="GOW50" s="216"/>
      <c r="GOX50" s="216"/>
      <c r="GOY50" s="216"/>
      <c r="GOZ50" s="216"/>
      <c r="GPA50" s="216"/>
      <c r="GPB50" s="216"/>
      <c r="GPC50" s="216"/>
      <c r="GPD50" s="216"/>
      <c r="GPE50" s="216"/>
      <c r="GPF50" s="216"/>
      <c r="GPG50" s="216"/>
      <c r="GPH50" s="216"/>
      <c r="GPI50" s="216"/>
      <c r="GPJ50" s="216"/>
      <c r="GPK50" s="216"/>
      <c r="GPL50" s="216"/>
      <c r="GPM50" s="216"/>
      <c r="GPN50" s="216"/>
      <c r="GPO50" s="216"/>
      <c r="GPP50" s="216"/>
      <c r="GPQ50" s="216"/>
      <c r="GPR50" s="216"/>
      <c r="GPS50" s="216"/>
      <c r="GPT50" s="216"/>
      <c r="GPU50" s="216"/>
      <c r="GPV50" s="216"/>
      <c r="GPW50" s="216"/>
      <c r="GPX50" s="216"/>
      <c r="GPY50" s="216"/>
      <c r="GPZ50" s="216"/>
      <c r="GQA50" s="216"/>
      <c r="GQB50" s="216"/>
      <c r="GQC50" s="216"/>
      <c r="GQD50" s="216"/>
      <c r="GQE50" s="216"/>
      <c r="GQF50" s="216"/>
      <c r="GQG50" s="216"/>
      <c r="GQH50" s="216"/>
      <c r="GQI50" s="216"/>
      <c r="GQJ50" s="216"/>
      <c r="GQK50" s="216"/>
      <c r="GQL50" s="216"/>
      <c r="GQM50" s="216"/>
      <c r="GQN50" s="216"/>
      <c r="GQO50" s="216"/>
      <c r="GQP50" s="216"/>
      <c r="GQQ50" s="216"/>
      <c r="GQR50" s="216"/>
      <c r="GQS50" s="216"/>
      <c r="GQT50" s="216"/>
      <c r="GQU50" s="216"/>
      <c r="GQV50" s="216"/>
      <c r="GQW50" s="216"/>
      <c r="GQX50" s="216"/>
      <c r="GQY50" s="216"/>
      <c r="GQZ50" s="216"/>
      <c r="GRA50" s="216"/>
      <c r="GRB50" s="216"/>
      <c r="GRC50" s="216"/>
      <c r="GRD50" s="216"/>
      <c r="GRE50" s="216"/>
      <c r="GRF50" s="216"/>
      <c r="GRG50" s="216"/>
      <c r="GRH50" s="216"/>
      <c r="GRI50" s="216"/>
      <c r="GRJ50" s="216"/>
      <c r="GRK50" s="216"/>
      <c r="GRL50" s="216"/>
      <c r="GRM50" s="216"/>
      <c r="GRN50" s="216"/>
      <c r="GRO50" s="216"/>
      <c r="GRP50" s="216"/>
      <c r="GRQ50" s="216"/>
      <c r="GRR50" s="216"/>
      <c r="GRS50" s="216"/>
      <c r="GRT50" s="216"/>
      <c r="GRU50" s="216"/>
      <c r="GRV50" s="216"/>
      <c r="GRW50" s="216"/>
      <c r="GRX50" s="216"/>
      <c r="GRY50" s="216"/>
      <c r="GRZ50" s="216"/>
      <c r="GSA50" s="216"/>
      <c r="GSB50" s="216"/>
      <c r="GSC50" s="216"/>
      <c r="GSD50" s="216"/>
      <c r="GSE50" s="216"/>
      <c r="GSF50" s="216"/>
      <c r="GSG50" s="216"/>
      <c r="GSH50" s="216"/>
      <c r="GSI50" s="216"/>
      <c r="GSJ50" s="216"/>
      <c r="GSK50" s="216"/>
      <c r="GSL50" s="216"/>
      <c r="GSM50" s="216"/>
      <c r="GSN50" s="216"/>
      <c r="GSO50" s="216"/>
      <c r="GSP50" s="216"/>
      <c r="GSQ50" s="216"/>
      <c r="GSR50" s="216"/>
      <c r="GSS50" s="216"/>
      <c r="GST50" s="216"/>
      <c r="GSU50" s="216"/>
      <c r="GSV50" s="216"/>
      <c r="GSW50" s="216"/>
      <c r="GSX50" s="216"/>
      <c r="GSY50" s="216"/>
      <c r="GSZ50" s="216"/>
      <c r="GTA50" s="216"/>
      <c r="GTB50" s="216"/>
      <c r="GTC50" s="216"/>
      <c r="GTD50" s="216"/>
      <c r="GTE50" s="216"/>
      <c r="GTF50" s="216"/>
      <c r="GTG50" s="216"/>
      <c r="GTH50" s="216"/>
      <c r="GTI50" s="216"/>
      <c r="GTJ50" s="216"/>
      <c r="GTK50" s="216"/>
      <c r="GTL50" s="216"/>
      <c r="GTM50" s="216"/>
      <c r="GTN50" s="216"/>
      <c r="GTO50" s="216"/>
      <c r="GTP50" s="216"/>
      <c r="GTQ50" s="216"/>
      <c r="GTR50" s="216"/>
      <c r="GTS50" s="216"/>
      <c r="GTT50" s="216"/>
      <c r="GTU50" s="216"/>
      <c r="GTV50" s="216"/>
      <c r="GTW50" s="216"/>
      <c r="GTX50" s="216"/>
      <c r="GTY50" s="216"/>
      <c r="GTZ50" s="216"/>
      <c r="GUA50" s="216"/>
      <c r="GUB50" s="216"/>
      <c r="GUC50" s="216"/>
      <c r="GUD50" s="216"/>
      <c r="GUE50" s="216"/>
      <c r="GUF50" s="216"/>
      <c r="GUG50" s="216"/>
      <c r="GUH50" s="216"/>
      <c r="GUI50" s="216"/>
      <c r="GUJ50" s="216"/>
      <c r="GUK50" s="216"/>
      <c r="GUL50" s="216"/>
      <c r="GUM50" s="216"/>
      <c r="GUN50" s="216"/>
      <c r="GUO50" s="216"/>
      <c r="GUP50" s="216"/>
      <c r="GUQ50" s="216"/>
      <c r="GUR50" s="216"/>
      <c r="GUS50" s="216"/>
      <c r="GUT50" s="216"/>
      <c r="GUU50" s="216"/>
      <c r="GUV50" s="216"/>
      <c r="GUW50" s="216"/>
      <c r="GUX50" s="216"/>
      <c r="GUY50" s="216"/>
      <c r="GUZ50" s="216"/>
      <c r="GVA50" s="216"/>
      <c r="GVB50" s="216"/>
      <c r="GVC50" s="216"/>
      <c r="GVD50" s="216"/>
      <c r="GVE50" s="216"/>
      <c r="GVF50" s="216"/>
      <c r="GVG50" s="216"/>
      <c r="GVH50" s="216"/>
      <c r="GVI50" s="216"/>
      <c r="GVJ50" s="216"/>
      <c r="GVK50" s="216"/>
      <c r="GVL50" s="216"/>
      <c r="GVM50" s="216"/>
      <c r="GVN50" s="216"/>
      <c r="GVO50" s="216"/>
      <c r="GVP50" s="216"/>
      <c r="GVQ50" s="216"/>
      <c r="GVR50" s="216"/>
      <c r="GVS50" s="216"/>
      <c r="GVT50" s="216"/>
      <c r="GVU50" s="216"/>
      <c r="GVV50" s="216"/>
      <c r="GVW50" s="216"/>
      <c r="GVX50" s="216"/>
      <c r="GVY50" s="216"/>
      <c r="GVZ50" s="216"/>
      <c r="GWA50" s="216"/>
      <c r="GWB50" s="216"/>
      <c r="GWC50" s="216"/>
      <c r="GWD50" s="216"/>
      <c r="GWE50" s="216"/>
      <c r="GWF50" s="216"/>
      <c r="GWG50" s="216"/>
      <c r="GWH50" s="216"/>
      <c r="GWI50" s="216"/>
      <c r="GWJ50" s="216"/>
      <c r="GWK50" s="216"/>
      <c r="GWL50" s="216"/>
      <c r="GWM50" s="216"/>
      <c r="GWN50" s="216"/>
      <c r="GWO50" s="216"/>
      <c r="GWP50" s="216"/>
      <c r="GWQ50" s="216"/>
      <c r="GWR50" s="216"/>
      <c r="GWS50" s="216"/>
      <c r="GWT50" s="216"/>
      <c r="GWU50" s="216"/>
      <c r="GWV50" s="216"/>
      <c r="GWW50" s="216"/>
      <c r="GWX50" s="216"/>
      <c r="GWY50" s="216"/>
      <c r="GWZ50" s="216"/>
      <c r="GXA50" s="216"/>
      <c r="GXB50" s="216"/>
      <c r="GXC50" s="216"/>
      <c r="GXD50" s="216"/>
      <c r="GXE50" s="216"/>
      <c r="GXF50" s="216"/>
      <c r="GXG50" s="216"/>
      <c r="GXH50" s="216"/>
      <c r="GXI50" s="216"/>
      <c r="GXJ50" s="216"/>
      <c r="GXK50" s="216"/>
      <c r="GXL50" s="216"/>
      <c r="GXM50" s="216"/>
      <c r="GXN50" s="216"/>
      <c r="GXO50" s="216"/>
      <c r="GXP50" s="216"/>
      <c r="GXQ50" s="216"/>
      <c r="GXR50" s="216"/>
      <c r="GXS50" s="216"/>
      <c r="GXT50" s="216"/>
      <c r="GXU50" s="216"/>
      <c r="GXV50" s="216"/>
      <c r="GXW50" s="216"/>
      <c r="GXX50" s="216"/>
      <c r="GXY50" s="216"/>
      <c r="GXZ50" s="216"/>
      <c r="GYA50" s="216"/>
      <c r="GYB50" s="216"/>
      <c r="GYC50" s="216"/>
      <c r="GYD50" s="216"/>
      <c r="GYE50" s="216"/>
      <c r="GYF50" s="216"/>
      <c r="GYG50" s="216"/>
      <c r="GYH50" s="216"/>
      <c r="GYI50" s="216"/>
      <c r="GYJ50" s="216"/>
      <c r="GYK50" s="216"/>
      <c r="GYL50" s="216"/>
      <c r="GYM50" s="216"/>
      <c r="GYN50" s="216"/>
      <c r="GYO50" s="216"/>
      <c r="GYP50" s="216"/>
      <c r="GYQ50" s="216"/>
      <c r="GYR50" s="216"/>
      <c r="GYS50" s="216"/>
      <c r="GYT50" s="216"/>
      <c r="GYU50" s="216"/>
      <c r="GYV50" s="216"/>
      <c r="GYW50" s="216"/>
      <c r="GYX50" s="216"/>
      <c r="GYY50" s="216"/>
      <c r="GYZ50" s="216"/>
      <c r="GZA50" s="216"/>
      <c r="GZB50" s="216"/>
      <c r="GZC50" s="216"/>
      <c r="GZD50" s="216"/>
      <c r="GZE50" s="216"/>
      <c r="GZF50" s="216"/>
      <c r="GZG50" s="216"/>
      <c r="GZH50" s="216"/>
      <c r="GZI50" s="216"/>
      <c r="GZJ50" s="216"/>
      <c r="GZK50" s="216"/>
      <c r="GZL50" s="216"/>
      <c r="GZM50" s="216"/>
      <c r="GZN50" s="216"/>
      <c r="GZO50" s="216"/>
      <c r="GZP50" s="216"/>
      <c r="GZQ50" s="216"/>
      <c r="GZR50" s="216"/>
      <c r="GZS50" s="216"/>
      <c r="GZT50" s="216"/>
      <c r="GZU50" s="216"/>
      <c r="GZV50" s="216"/>
      <c r="GZW50" s="216"/>
      <c r="GZX50" s="216"/>
      <c r="GZY50" s="216"/>
      <c r="GZZ50" s="216"/>
      <c r="HAA50" s="216"/>
      <c r="HAB50" s="216"/>
      <c r="HAC50" s="216"/>
      <c r="HAD50" s="216"/>
      <c r="HAE50" s="216"/>
      <c r="HAF50" s="216"/>
      <c r="HAG50" s="216"/>
      <c r="HAH50" s="216"/>
      <c r="HAI50" s="216"/>
      <c r="HAJ50" s="216"/>
      <c r="HAK50" s="216"/>
      <c r="HAL50" s="216"/>
      <c r="HAM50" s="216"/>
      <c r="HAN50" s="216"/>
      <c r="HAO50" s="216"/>
      <c r="HAP50" s="216"/>
      <c r="HAQ50" s="216"/>
      <c r="HAR50" s="216"/>
      <c r="HAS50" s="216"/>
      <c r="HAT50" s="216"/>
      <c r="HAU50" s="216"/>
      <c r="HAV50" s="216"/>
      <c r="HAW50" s="216"/>
      <c r="HAX50" s="216"/>
      <c r="HAY50" s="216"/>
      <c r="HAZ50" s="216"/>
      <c r="HBA50" s="216"/>
      <c r="HBB50" s="216"/>
      <c r="HBC50" s="216"/>
      <c r="HBD50" s="216"/>
      <c r="HBE50" s="216"/>
      <c r="HBF50" s="216"/>
      <c r="HBG50" s="216"/>
      <c r="HBH50" s="216"/>
      <c r="HBI50" s="216"/>
      <c r="HBJ50" s="216"/>
      <c r="HBK50" s="216"/>
      <c r="HBL50" s="216"/>
      <c r="HBM50" s="216"/>
      <c r="HBN50" s="216"/>
      <c r="HBO50" s="216"/>
      <c r="HBP50" s="216"/>
      <c r="HBQ50" s="216"/>
      <c r="HBR50" s="216"/>
      <c r="HBS50" s="216"/>
      <c r="HBT50" s="216"/>
      <c r="HBU50" s="216"/>
      <c r="HBV50" s="216"/>
      <c r="HBW50" s="216"/>
      <c r="HBX50" s="216"/>
      <c r="HBY50" s="216"/>
      <c r="HBZ50" s="216"/>
      <c r="HCA50" s="216"/>
      <c r="HCB50" s="216"/>
      <c r="HCC50" s="216"/>
      <c r="HCD50" s="216"/>
      <c r="HCE50" s="216"/>
      <c r="HCF50" s="216"/>
      <c r="HCG50" s="216"/>
      <c r="HCH50" s="216"/>
      <c r="HCI50" s="216"/>
      <c r="HCJ50" s="216"/>
      <c r="HCK50" s="216"/>
      <c r="HCL50" s="216"/>
      <c r="HCM50" s="216"/>
      <c r="HCN50" s="216"/>
      <c r="HCO50" s="216"/>
      <c r="HCP50" s="216"/>
      <c r="HCQ50" s="216"/>
      <c r="HCR50" s="216"/>
      <c r="HCS50" s="216"/>
      <c r="HCT50" s="216"/>
      <c r="HCU50" s="216"/>
      <c r="HCV50" s="216"/>
      <c r="HCW50" s="216"/>
      <c r="HCX50" s="216"/>
      <c r="HCY50" s="216"/>
      <c r="HCZ50" s="216"/>
      <c r="HDA50" s="216"/>
      <c r="HDB50" s="216"/>
      <c r="HDC50" s="216"/>
      <c r="HDD50" s="216"/>
      <c r="HDE50" s="216"/>
      <c r="HDF50" s="216"/>
      <c r="HDG50" s="216"/>
      <c r="HDH50" s="216"/>
      <c r="HDI50" s="216"/>
      <c r="HDJ50" s="216"/>
      <c r="HDK50" s="216"/>
      <c r="HDL50" s="216"/>
      <c r="HDM50" s="216"/>
      <c r="HDN50" s="216"/>
      <c r="HDO50" s="216"/>
      <c r="HDP50" s="216"/>
      <c r="HDQ50" s="216"/>
      <c r="HDR50" s="216"/>
      <c r="HDS50" s="216"/>
      <c r="HDT50" s="216"/>
      <c r="HDU50" s="216"/>
      <c r="HDV50" s="216"/>
      <c r="HDW50" s="216"/>
      <c r="HDX50" s="216"/>
      <c r="HDY50" s="216"/>
      <c r="HDZ50" s="216"/>
      <c r="HEA50" s="216"/>
      <c r="HEB50" s="216"/>
      <c r="HEC50" s="216"/>
      <c r="HED50" s="216"/>
      <c r="HEE50" s="216"/>
      <c r="HEF50" s="216"/>
      <c r="HEG50" s="216"/>
      <c r="HEH50" s="216"/>
      <c r="HEI50" s="216"/>
      <c r="HEJ50" s="216"/>
      <c r="HEK50" s="216"/>
      <c r="HEL50" s="216"/>
      <c r="HEM50" s="216"/>
      <c r="HEN50" s="216"/>
      <c r="HEO50" s="216"/>
      <c r="HEP50" s="216"/>
      <c r="HEQ50" s="216"/>
      <c r="HER50" s="216"/>
      <c r="HES50" s="216"/>
      <c r="HET50" s="216"/>
      <c r="HEU50" s="216"/>
      <c r="HEV50" s="216"/>
      <c r="HEW50" s="216"/>
      <c r="HEX50" s="216"/>
      <c r="HEY50" s="216"/>
      <c r="HEZ50" s="216"/>
      <c r="HFA50" s="216"/>
      <c r="HFB50" s="216"/>
      <c r="HFC50" s="216"/>
      <c r="HFD50" s="216"/>
      <c r="HFE50" s="216"/>
      <c r="HFF50" s="216"/>
      <c r="HFG50" s="216"/>
      <c r="HFH50" s="216"/>
      <c r="HFI50" s="216"/>
      <c r="HFJ50" s="216"/>
      <c r="HFK50" s="216"/>
      <c r="HFL50" s="216"/>
      <c r="HFM50" s="216"/>
      <c r="HFN50" s="216"/>
      <c r="HFO50" s="216"/>
      <c r="HFP50" s="216"/>
      <c r="HFQ50" s="216"/>
      <c r="HFR50" s="216"/>
      <c r="HFS50" s="216"/>
      <c r="HFT50" s="216"/>
      <c r="HFU50" s="216"/>
      <c r="HFV50" s="216"/>
      <c r="HFW50" s="216"/>
      <c r="HFX50" s="216"/>
      <c r="HFY50" s="216"/>
      <c r="HFZ50" s="216"/>
      <c r="HGA50" s="216"/>
      <c r="HGB50" s="216"/>
      <c r="HGC50" s="216"/>
      <c r="HGD50" s="216"/>
      <c r="HGE50" s="216"/>
      <c r="HGF50" s="216"/>
      <c r="HGG50" s="216"/>
      <c r="HGH50" s="216"/>
      <c r="HGI50" s="216"/>
      <c r="HGJ50" s="216"/>
      <c r="HGK50" s="216"/>
      <c r="HGL50" s="216"/>
      <c r="HGM50" s="216"/>
      <c r="HGN50" s="216"/>
      <c r="HGO50" s="216"/>
      <c r="HGP50" s="216"/>
      <c r="HGQ50" s="216"/>
      <c r="HGR50" s="216"/>
      <c r="HGS50" s="216"/>
      <c r="HGT50" s="216"/>
      <c r="HGU50" s="216"/>
      <c r="HGV50" s="216"/>
      <c r="HGW50" s="216"/>
      <c r="HGX50" s="216"/>
      <c r="HGY50" s="216"/>
      <c r="HGZ50" s="216"/>
      <c r="HHA50" s="216"/>
      <c r="HHB50" s="216"/>
      <c r="HHC50" s="216"/>
      <c r="HHD50" s="216"/>
      <c r="HHE50" s="216"/>
      <c r="HHF50" s="216"/>
      <c r="HHG50" s="216"/>
      <c r="HHH50" s="216"/>
      <c r="HHI50" s="216"/>
      <c r="HHJ50" s="216"/>
      <c r="HHK50" s="216"/>
      <c r="HHL50" s="216"/>
      <c r="HHM50" s="216"/>
      <c r="HHN50" s="216"/>
      <c r="HHO50" s="216"/>
      <c r="HHP50" s="216"/>
      <c r="HHQ50" s="216"/>
      <c r="HHR50" s="216"/>
      <c r="HHS50" s="216"/>
      <c r="HHT50" s="216"/>
      <c r="HHU50" s="216"/>
      <c r="HHV50" s="216"/>
      <c r="HHW50" s="216"/>
      <c r="HHX50" s="216"/>
      <c r="HHY50" s="216"/>
      <c r="HHZ50" s="216"/>
      <c r="HIA50" s="216"/>
      <c r="HIB50" s="216"/>
      <c r="HIC50" s="216"/>
      <c r="HID50" s="216"/>
      <c r="HIE50" s="216"/>
      <c r="HIF50" s="216"/>
      <c r="HIG50" s="216"/>
      <c r="HIH50" s="216"/>
      <c r="HII50" s="216"/>
      <c r="HIJ50" s="216"/>
      <c r="HIK50" s="216"/>
      <c r="HIL50" s="216"/>
      <c r="HIM50" s="216"/>
      <c r="HIN50" s="216"/>
      <c r="HIO50" s="216"/>
      <c r="HIP50" s="216"/>
      <c r="HIQ50" s="216"/>
      <c r="HIR50" s="216"/>
      <c r="HIS50" s="216"/>
      <c r="HIT50" s="216"/>
      <c r="HIU50" s="216"/>
      <c r="HIV50" s="216"/>
      <c r="HIW50" s="216"/>
      <c r="HIX50" s="216"/>
      <c r="HIY50" s="216"/>
      <c r="HIZ50" s="216"/>
      <c r="HJA50" s="216"/>
      <c r="HJB50" s="216"/>
      <c r="HJC50" s="216"/>
      <c r="HJD50" s="216"/>
      <c r="HJE50" s="216"/>
      <c r="HJF50" s="216"/>
      <c r="HJG50" s="216"/>
      <c r="HJH50" s="216"/>
      <c r="HJI50" s="216"/>
      <c r="HJJ50" s="216"/>
      <c r="HJK50" s="216"/>
      <c r="HJL50" s="216"/>
      <c r="HJM50" s="216"/>
      <c r="HJN50" s="216"/>
      <c r="HJO50" s="216"/>
      <c r="HJP50" s="216"/>
      <c r="HJQ50" s="216"/>
      <c r="HJR50" s="216"/>
      <c r="HJS50" s="216"/>
      <c r="HJT50" s="216"/>
      <c r="HJU50" s="216"/>
      <c r="HJV50" s="216"/>
      <c r="HJW50" s="216"/>
      <c r="HJX50" s="216"/>
      <c r="HJY50" s="216"/>
      <c r="HJZ50" s="216"/>
      <c r="HKA50" s="216"/>
      <c r="HKB50" s="216"/>
      <c r="HKC50" s="216"/>
      <c r="HKD50" s="216"/>
      <c r="HKE50" s="216"/>
      <c r="HKF50" s="216"/>
      <c r="HKG50" s="216"/>
      <c r="HKH50" s="216"/>
      <c r="HKI50" s="216"/>
      <c r="HKJ50" s="216"/>
      <c r="HKK50" s="216"/>
      <c r="HKL50" s="216"/>
      <c r="HKM50" s="216"/>
      <c r="HKN50" s="216"/>
      <c r="HKO50" s="216"/>
      <c r="HKP50" s="216"/>
      <c r="HKQ50" s="216"/>
      <c r="HKR50" s="216"/>
      <c r="HKS50" s="216"/>
      <c r="HKT50" s="216"/>
      <c r="HKU50" s="216"/>
      <c r="HKV50" s="216"/>
      <c r="HKW50" s="216"/>
      <c r="HKX50" s="216"/>
      <c r="HKY50" s="216"/>
      <c r="HKZ50" s="216"/>
      <c r="HLA50" s="216"/>
      <c r="HLB50" s="216"/>
      <c r="HLC50" s="216"/>
      <c r="HLD50" s="216"/>
      <c r="HLE50" s="216"/>
      <c r="HLF50" s="216"/>
      <c r="HLG50" s="216"/>
      <c r="HLH50" s="216"/>
      <c r="HLI50" s="216"/>
      <c r="HLJ50" s="216"/>
      <c r="HLK50" s="216"/>
      <c r="HLL50" s="216"/>
      <c r="HLM50" s="216"/>
      <c r="HLN50" s="216"/>
      <c r="HLO50" s="216"/>
      <c r="HLP50" s="216"/>
      <c r="HLQ50" s="216"/>
      <c r="HLR50" s="216"/>
      <c r="HLS50" s="216"/>
      <c r="HLT50" s="216"/>
      <c r="HLU50" s="216"/>
      <c r="HLV50" s="216"/>
      <c r="HLW50" s="216"/>
      <c r="HLX50" s="216"/>
      <c r="HLY50" s="216"/>
      <c r="HLZ50" s="216"/>
      <c r="HMA50" s="216"/>
      <c r="HMB50" s="216"/>
      <c r="HMC50" s="216"/>
      <c r="HMD50" s="216"/>
      <c r="HME50" s="216"/>
      <c r="HMF50" s="216"/>
      <c r="HMG50" s="216"/>
      <c r="HMH50" s="216"/>
      <c r="HMI50" s="216"/>
      <c r="HMJ50" s="216"/>
      <c r="HMK50" s="216"/>
      <c r="HML50" s="216"/>
      <c r="HMM50" s="216"/>
      <c r="HMN50" s="216"/>
      <c r="HMO50" s="216"/>
      <c r="HMP50" s="216"/>
      <c r="HMQ50" s="216"/>
      <c r="HMR50" s="216"/>
      <c r="HMS50" s="216"/>
      <c r="HMT50" s="216"/>
      <c r="HMU50" s="216"/>
      <c r="HMV50" s="216"/>
      <c r="HMW50" s="216"/>
      <c r="HMX50" s="216"/>
      <c r="HMY50" s="216"/>
      <c r="HMZ50" s="216"/>
      <c r="HNA50" s="216"/>
      <c r="HNB50" s="216"/>
      <c r="HNC50" s="216"/>
      <c r="HND50" s="216"/>
      <c r="HNE50" s="216"/>
      <c r="HNF50" s="216"/>
      <c r="HNG50" s="216"/>
      <c r="HNH50" s="216"/>
      <c r="HNI50" s="216"/>
      <c r="HNJ50" s="216"/>
      <c r="HNK50" s="216"/>
      <c r="HNL50" s="216"/>
      <c r="HNM50" s="216"/>
      <c r="HNN50" s="216"/>
      <c r="HNO50" s="216"/>
      <c r="HNP50" s="216"/>
      <c r="HNQ50" s="216"/>
      <c r="HNR50" s="216"/>
      <c r="HNS50" s="216"/>
      <c r="HNT50" s="216"/>
      <c r="HNU50" s="216"/>
      <c r="HNV50" s="216"/>
      <c r="HNW50" s="216"/>
      <c r="HNX50" s="216"/>
      <c r="HNY50" s="216"/>
      <c r="HNZ50" s="216"/>
      <c r="HOA50" s="216"/>
      <c r="HOB50" s="216"/>
      <c r="HOC50" s="216"/>
      <c r="HOD50" s="216"/>
      <c r="HOE50" s="216"/>
      <c r="HOF50" s="216"/>
      <c r="HOG50" s="216"/>
      <c r="HOH50" s="216"/>
      <c r="HOI50" s="216"/>
      <c r="HOJ50" s="216"/>
      <c r="HOK50" s="216"/>
      <c r="HOL50" s="216"/>
      <c r="HOM50" s="216"/>
      <c r="HON50" s="216"/>
      <c r="HOO50" s="216"/>
      <c r="HOP50" s="216"/>
      <c r="HOQ50" s="216"/>
      <c r="HOR50" s="216"/>
      <c r="HOS50" s="216"/>
      <c r="HOT50" s="216"/>
      <c r="HOU50" s="216"/>
      <c r="HOV50" s="216"/>
      <c r="HOW50" s="216"/>
      <c r="HOX50" s="216"/>
      <c r="HOY50" s="216"/>
      <c r="HOZ50" s="216"/>
      <c r="HPA50" s="216"/>
      <c r="HPB50" s="216"/>
      <c r="HPC50" s="216"/>
      <c r="HPD50" s="216"/>
      <c r="HPE50" s="216"/>
      <c r="HPF50" s="216"/>
      <c r="HPG50" s="216"/>
      <c r="HPH50" s="216"/>
      <c r="HPI50" s="216"/>
      <c r="HPJ50" s="216"/>
      <c r="HPK50" s="216"/>
      <c r="HPL50" s="216"/>
      <c r="HPM50" s="216"/>
      <c r="HPN50" s="216"/>
      <c r="HPO50" s="216"/>
      <c r="HPP50" s="216"/>
      <c r="HPQ50" s="216"/>
      <c r="HPR50" s="216"/>
      <c r="HPS50" s="216"/>
      <c r="HPT50" s="216"/>
      <c r="HPU50" s="216"/>
      <c r="HPV50" s="216"/>
      <c r="HPW50" s="216"/>
      <c r="HPX50" s="216"/>
      <c r="HPY50" s="216"/>
      <c r="HPZ50" s="216"/>
      <c r="HQA50" s="216"/>
      <c r="HQB50" s="216"/>
      <c r="HQC50" s="216"/>
      <c r="HQD50" s="216"/>
      <c r="HQE50" s="216"/>
      <c r="HQF50" s="216"/>
      <c r="HQG50" s="216"/>
      <c r="HQH50" s="216"/>
      <c r="HQI50" s="216"/>
      <c r="HQJ50" s="216"/>
      <c r="HQK50" s="216"/>
      <c r="HQL50" s="216"/>
      <c r="HQM50" s="216"/>
      <c r="HQN50" s="216"/>
      <c r="HQO50" s="216"/>
      <c r="HQP50" s="216"/>
      <c r="HQQ50" s="216"/>
      <c r="HQR50" s="216"/>
      <c r="HQS50" s="216"/>
      <c r="HQT50" s="216"/>
      <c r="HQU50" s="216"/>
      <c r="HQV50" s="216"/>
      <c r="HQW50" s="216"/>
      <c r="HQX50" s="216"/>
      <c r="HQY50" s="216"/>
      <c r="HQZ50" s="216"/>
      <c r="HRA50" s="216"/>
      <c r="HRB50" s="216"/>
      <c r="HRC50" s="216"/>
      <c r="HRD50" s="216"/>
      <c r="HRE50" s="216"/>
      <c r="HRF50" s="216"/>
      <c r="HRG50" s="216"/>
      <c r="HRH50" s="216"/>
      <c r="HRI50" s="216"/>
      <c r="HRJ50" s="216"/>
      <c r="HRK50" s="216"/>
      <c r="HRL50" s="216"/>
      <c r="HRM50" s="216"/>
      <c r="HRN50" s="216"/>
      <c r="HRO50" s="216"/>
      <c r="HRP50" s="216"/>
      <c r="HRQ50" s="216"/>
      <c r="HRR50" s="216"/>
      <c r="HRS50" s="216"/>
      <c r="HRT50" s="216"/>
      <c r="HRU50" s="216"/>
      <c r="HRV50" s="216"/>
      <c r="HRW50" s="216"/>
      <c r="HRX50" s="216"/>
      <c r="HRY50" s="216"/>
      <c r="HRZ50" s="216"/>
      <c r="HSA50" s="216"/>
      <c r="HSB50" s="216"/>
      <c r="HSC50" s="216"/>
      <c r="HSD50" s="216"/>
      <c r="HSE50" s="216"/>
      <c r="HSF50" s="216"/>
      <c r="HSG50" s="216"/>
      <c r="HSH50" s="216"/>
      <c r="HSI50" s="216"/>
      <c r="HSJ50" s="216"/>
      <c r="HSK50" s="216"/>
      <c r="HSL50" s="216"/>
      <c r="HSM50" s="216"/>
      <c r="HSN50" s="216"/>
      <c r="HSO50" s="216"/>
      <c r="HSP50" s="216"/>
      <c r="HSQ50" s="216"/>
      <c r="HSR50" s="216"/>
      <c r="HSS50" s="216"/>
      <c r="HST50" s="216"/>
      <c r="HSU50" s="216"/>
      <c r="HSV50" s="216"/>
      <c r="HSW50" s="216"/>
      <c r="HSX50" s="216"/>
      <c r="HSY50" s="216"/>
      <c r="HSZ50" s="216"/>
      <c r="HTA50" s="216"/>
      <c r="HTB50" s="216"/>
      <c r="HTC50" s="216"/>
      <c r="HTD50" s="216"/>
      <c r="HTE50" s="216"/>
      <c r="HTF50" s="216"/>
      <c r="HTG50" s="216"/>
      <c r="HTH50" s="216"/>
      <c r="HTI50" s="216"/>
      <c r="HTJ50" s="216"/>
      <c r="HTK50" s="216"/>
      <c r="HTL50" s="216"/>
      <c r="HTM50" s="216"/>
      <c r="HTN50" s="216"/>
      <c r="HTO50" s="216"/>
      <c r="HTP50" s="216"/>
      <c r="HTQ50" s="216"/>
      <c r="HTR50" s="216"/>
      <c r="HTS50" s="216"/>
      <c r="HTT50" s="216"/>
      <c r="HTU50" s="216"/>
      <c r="HTV50" s="216"/>
      <c r="HTW50" s="216"/>
      <c r="HTX50" s="216"/>
      <c r="HTY50" s="216"/>
      <c r="HTZ50" s="216"/>
      <c r="HUA50" s="216"/>
      <c r="HUB50" s="216"/>
      <c r="HUC50" s="216"/>
      <c r="HUD50" s="216"/>
      <c r="HUE50" s="216"/>
      <c r="HUF50" s="216"/>
      <c r="HUG50" s="216"/>
      <c r="HUH50" s="216"/>
      <c r="HUI50" s="216"/>
      <c r="HUJ50" s="216"/>
      <c r="HUK50" s="216"/>
      <c r="HUL50" s="216"/>
      <c r="HUM50" s="216"/>
      <c r="HUN50" s="216"/>
      <c r="HUO50" s="216"/>
      <c r="HUP50" s="216"/>
      <c r="HUQ50" s="216"/>
      <c r="HUR50" s="216"/>
      <c r="HUS50" s="216"/>
      <c r="HUT50" s="216"/>
      <c r="HUU50" s="216"/>
      <c r="HUV50" s="216"/>
      <c r="HUW50" s="216"/>
      <c r="HUX50" s="216"/>
      <c r="HUY50" s="216"/>
      <c r="HUZ50" s="216"/>
      <c r="HVA50" s="216"/>
      <c r="HVB50" s="216"/>
      <c r="HVC50" s="216"/>
      <c r="HVD50" s="216"/>
      <c r="HVE50" s="216"/>
      <c r="HVF50" s="216"/>
      <c r="HVG50" s="216"/>
      <c r="HVH50" s="216"/>
      <c r="HVI50" s="216"/>
      <c r="HVJ50" s="216"/>
      <c r="HVK50" s="216"/>
      <c r="HVL50" s="216"/>
      <c r="HVM50" s="216"/>
      <c r="HVN50" s="216"/>
      <c r="HVO50" s="216"/>
      <c r="HVP50" s="216"/>
      <c r="HVQ50" s="216"/>
      <c r="HVR50" s="216"/>
      <c r="HVS50" s="216"/>
      <c r="HVT50" s="216"/>
      <c r="HVU50" s="216"/>
      <c r="HVV50" s="216"/>
      <c r="HVW50" s="216"/>
      <c r="HVX50" s="216"/>
      <c r="HVY50" s="216"/>
      <c r="HVZ50" s="216"/>
      <c r="HWA50" s="216"/>
      <c r="HWB50" s="216"/>
      <c r="HWC50" s="216"/>
      <c r="HWD50" s="216"/>
      <c r="HWE50" s="216"/>
      <c r="HWF50" s="216"/>
      <c r="HWG50" s="216"/>
      <c r="HWH50" s="216"/>
      <c r="HWI50" s="216"/>
      <c r="HWJ50" s="216"/>
      <c r="HWK50" s="216"/>
      <c r="HWL50" s="216"/>
      <c r="HWM50" s="216"/>
      <c r="HWN50" s="216"/>
      <c r="HWO50" s="216"/>
      <c r="HWP50" s="216"/>
      <c r="HWQ50" s="216"/>
      <c r="HWR50" s="216"/>
      <c r="HWS50" s="216"/>
      <c r="HWT50" s="216"/>
      <c r="HWU50" s="216"/>
      <c r="HWV50" s="216"/>
      <c r="HWW50" s="216"/>
      <c r="HWX50" s="216"/>
      <c r="HWY50" s="216"/>
      <c r="HWZ50" s="216"/>
      <c r="HXA50" s="216"/>
      <c r="HXB50" s="216"/>
      <c r="HXC50" s="216"/>
      <c r="HXD50" s="216"/>
      <c r="HXE50" s="216"/>
      <c r="HXF50" s="216"/>
      <c r="HXG50" s="216"/>
      <c r="HXH50" s="216"/>
      <c r="HXI50" s="216"/>
      <c r="HXJ50" s="216"/>
      <c r="HXK50" s="216"/>
      <c r="HXL50" s="216"/>
      <c r="HXM50" s="216"/>
      <c r="HXN50" s="216"/>
      <c r="HXO50" s="216"/>
      <c r="HXP50" s="216"/>
      <c r="HXQ50" s="216"/>
      <c r="HXR50" s="216"/>
      <c r="HXS50" s="216"/>
      <c r="HXT50" s="216"/>
      <c r="HXU50" s="216"/>
      <c r="HXV50" s="216"/>
      <c r="HXW50" s="216"/>
      <c r="HXX50" s="216"/>
      <c r="HXY50" s="216"/>
      <c r="HXZ50" s="216"/>
      <c r="HYA50" s="216"/>
      <c r="HYB50" s="216"/>
      <c r="HYC50" s="216"/>
      <c r="HYD50" s="216"/>
      <c r="HYE50" s="216"/>
      <c r="HYF50" s="216"/>
      <c r="HYG50" s="216"/>
      <c r="HYH50" s="216"/>
      <c r="HYI50" s="216"/>
      <c r="HYJ50" s="216"/>
      <c r="HYK50" s="216"/>
      <c r="HYL50" s="216"/>
      <c r="HYM50" s="216"/>
      <c r="HYN50" s="216"/>
      <c r="HYO50" s="216"/>
      <c r="HYP50" s="216"/>
      <c r="HYQ50" s="216"/>
      <c r="HYR50" s="216"/>
      <c r="HYS50" s="216"/>
      <c r="HYT50" s="216"/>
      <c r="HYU50" s="216"/>
      <c r="HYV50" s="216"/>
      <c r="HYW50" s="216"/>
      <c r="HYX50" s="216"/>
      <c r="HYY50" s="216"/>
      <c r="HYZ50" s="216"/>
      <c r="HZA50" s="216"/>
      <c r="HZB50" s="216"/>
      <c r="HZC50" s="216"/>
      <c r="HZD50" s="216"/>
      <c r="HZE50" s="216"/>
      <c r="HZF50" s="216"/>
      <c r="HZG50" s="216"/>
      <c r="HZH50" s="216"/>
      <c r="HZI50" s="216"/>
      <c r="HZJ50" s="216"/>
      <c r="HZK50" s="216"/>
      <c r="HZL50" s="216"/>
      <c r="HZM50" s="216"/>
      <c r="HZN50" s="216"/>
      <c r="HZO50" s="216"/>
      <c r="HZP50" s="216"/>
      <c r="HZQ50" s="216"/>
      <c r="HZR50" s="216"/>
      <c r="HZS50" s="216"/>
      <c r="HZT50" s="216"/>
      <c r="HZU50" s="216"/>
      <c r="HZV50" s="216"/>
      <c r="HZW50" s="216"/>
      <c r="HZX50" s="216"/>
      <c r="HZY50" s="216"/>
      <c r="HZZ50" s="216"/>
      <c r="IAA50" s="216"/>
      <c r="IAB50" s="216"/>
      <c r="IAC50" s="216"/>
      <c r="IAD50" s="216"/>
      <c r="IAE50" s="216"/>
      <c r="IAF50" s="216"/>
      <c r="IAG50" s="216"/>
      <c r="IAH50" s="216"/>
      <c r="IAI50" s="216"/>
      <c r="IAJ50" s="216"/>
      <c r="IAK50" s="216"/>
      <c r="IAL50" s="216"/>
      <c r="IAM50" s="216"/>
      <c r="IAN50" s="216"/>
      <c r="IAO50" s="216"/>
      <c r="IAP50" s="216"/>
      <c r="IAQ50" s="216"/>
      <c r="IAR50" s="216"/>
      <c r="IAS50" s="216"/>
      <c r="IAT50" s="216"/>
      <c r="IAU50" s="216"/>
      <c r="IAV50" s="216"/>
      <c r="IAW50" s="216"/>
      <c r="IAX50" s="216"/>
      <c r="IAY50" s="216"/>
      <c r="IAZ50" s="216"/>
      <c r="IBA50" s="216"/>
      <c r="IBB50" s="216"/>
      <c r="IBC50" s="216"/>
      <c r="IBD50" s="216"/>
      <c r="IBE50" s="216"/>
      <c r="IBF50" s="216"/>
      <c r="IBG50" s="216"/>
      <c r="IBH50" s="216"/>
      <c r="IBI50" s="216"/>
      <c r="IBJ50" s="216"/>
      <c r="IBK50" s="216"/>
      <c r="IBL50" s="216"/>
      <c r="IBM50" s="216"/>
      <c r="IBN50" s="216"/>
      <c r="IBO50" s="216"/>
      <c r="IBP50" s="216"/>
      <c r="IBQ50" s="216"/>
      <c r="IBR50" s="216"/>
      <c r="IBS50" s="216"/>
      <c r="IBT50" s="216"/>
      <c r="IBU50" s="216"/>
      <c r="IBV50" s="216"/>
      <c r="IBW50" s="216"/>
      <c r="IBX50" s="216"/>
      <c r="IBY50" s="216"/>
      <c r="IBZ50" s="216"/>
      <c r="ICA50" s="216"/>
      <c r="ICB50" s="216"/>
      <c r="ICC50" s="216"/>
      <c r="ICD50" s="216"/>
      <c r="ICE50" s="216"/>
      <c r="ICF50" s="216"/>
      <c r="ICG50" s="216"/>
      <c r="ICH50" s="216"/>
      <c r="ICI50" s="216"/>
      <c r="ICJ50" s="216"/>
      <c r="ICK50" s="216"/>
      <c r="ICL50" s="216"/>
      <c r="ICM50" s="216"/>
      <c r="ICN50" s="216"/>
      <c r="ICO50" s="216"/>
      <c r="ICP50" s="216"/>
      <c r="ICQ50" s="216"/>
      <c r="ICR50" s="216"/>
      <c r="ICS50" s="216"/>
      <c r="ICT50" s="216"/>
      <c r="ICU50" s="216"/>
      <c r="ICV50" s="216"/>
      <c r="ICW50" s="216"/>
      <c r="ICX50" s="216"/>
      <c r="ICY50" s="216"/>
      <c r="ICZ50" s="216"/>
      <c r="IDA50" s="216"/>
      <c r="IDB50" s="216"/>
      <c r="IDC50" s="216"/>
      <c r="IDD50" s="216"/>
      <c r="IDE50" s="216"/>
      <c r="IDF50" s="216"/>
      <c r="IDG50" s="216"/>
      <c r="IDH50" s="216"/>
      <c r="IDI50" s="216"/>
      <c r="IDJ50" s="216"/>
      <c r="IDK50" s="216"/>
      <c r="IDL50" s="216"/>
      <c r="IDM50" s="216"/>
      <c r="IDN50" s="216"/>
      <c r="IDO50" s="216"/>
      <c r="IDP50" s="216"/>
      <c r="IDQ50" s="216"/>
      <c r="IDR50" s="216"/>
      <c r="IDS50" s="216"/>
      <c r="IDT50" s="216"/>
      <c r="IDU50" s="216"/>
      <c r="IDV50" s="216"/>
      <c r="IDW50" s="216"/>
      <c r="IDX50" s="216"/>
      <c r="IDY50" s="216"/>
      <c r="IDZ50" s="216"/>
      <c r="IEA50" s="216"/>
      <c r="IEB50" s="216"/>
      <c r="IEC50" s="216"/>
      <c r="IED50" s="216"/>
      <c r="IEE50" s="216"/>
      <c r="IEF50" s="216"/>
      <c r="IEG50" s="216"/>
      <c r="IEH50" s="216"/>
      <c r="IEI50" s="216"/>
      <c r="IEJ50" s="216"/>
      <c r="IEK50" s="216"/>
      <c r="IEL50" s="216"/>
      <c r="IEM50" s="216"/>
      <c r="IEN50" s="216"/>
      <c r="IEO50" s="216"/>
      <c r="IEP50" s="216"/>
      <c r="IEQ50" s="216"/>
      <c r="IER50" s="216"/>
      <c r="IES50" s="216"/>
      <c r="IET50" s="216"/>
      <c r="IEU50" s="216"/>
      <c r="IEV50" s="216"/>
      <c r="IEW50" s="216"/>
      <c r="IEX50" s="216"/>
      <c r="IEY50" s="216"/>
      <c r="IEZ50" s="216"/>
      <c r="IFA50" s="216"/>
      <c r="IFB50" s="216"/>
      <c r="IFC50" s="216"/>
      <c r="IFD50" s="216"/>
      <c r="IFE50" s="216"/>
      <c r="IFF50" s="216"/>
      <c r="IFG50" s="216"/>
      <c r="IFH50" s="216"/>
      <c r="IFI50" s="216"/>
      <c r="IFJ50" s="216"/>
      <c r="IFK50" s="216"/>
      <c r="IFL50" s="216"/>
      <c r="IFM50" s="216"/>
      <c r="IFN50" s="216"/>
      <c r="IFO50" s="216"/>
      <c r="IFP50" s="216"/>
      <c r="IFQ50" s="216"/>
      <c r="IFR50" s="216"/>
      <c r="IFS50" s="216"/>
      <c r="IFT50" s="216"/>
      <c r="IFU50" s="216"/>
      <c r="IFV50" s="216"/>
      <c r="IFW50" s="216"/>
      <c r="IFX50" s="216"/>
      <c r="IFY50" s="216"/>
      <c r="IFZ50" s="216"/>
      <c r="IGA50" s="216"/>
      <c r="IGB50" s="216"/>
      <c r="IGC50" s="216"/>
      <c r="IGD50" s="216"/>
      <c r="IGE50" s="216"/>
      <c r="IGF50" s="216"/>
      <c r="IGG50" s="216"/>
      <c r="IGH50" s="216"/>
      <c r="IGI50" s="216"/>
      <c r="IGJ50" s="216"/>
      <c r="IGK50" s="216"/>
      <c r="IGL50" s="216"/>
      <c r="IGM50" s="216"/>
      <c r="IGN50" s="216"/>
      <c r="IGO50" s="216"/>
      <c r="IGP50" s="216"/>
      <c r="IGQ50" s="216"/>
      <c r="IGR50" s="216"/>
      <c r="IGS50" s="216"/>
      <c r="IGT50" s="216"/>
      <c r="IGU50" s="216"/>
      <c r="IGV50" s="216"/>
      <c r="IGW50" s="216"/>
      <c r="IGX50" s="216"/>
      <c r="IGY50" s="216"/>
      <c r="IGZ50" s="216"/>
      <c r="IHA50" s="216"/>
      <c r="IHB50" s="216"/>
      <c r="IHC50" s="216"/>
      <c r="IHD50" s="216"/>
      <c r="IHE50" s="216"/>
      <c r="IHF50" s="216"/>
      <c r="IHG50" s="216"/>
      <c r="IHH50" s="216"/>
      <c r="IHI50" s="216"/>
      <c r="IHJ50" s="216"/>
      <c r="IHK50" s="216"/>
      <c r="IHL50" s="216"/>
      <c r="IHM50" s="216"/>
      <c r="IHN50" s="216"/>
      <c r="IHO50" s="216"/>
      <c r="IHP50" s="216"/>
      <c r="IHQ50" s="216"/>
      <c r="IHR50" s="216"/>
      <c r="IHS50" s="216"/>
      <c r="IHT50" s="216"/>
      <c r="IHU50" s="216"/>
      <c r="IHV50" s="216"/>
      <c r="IHW50" s="216"/>
      <c r="IHX50" s="216"/>
      <c r="IHY50" s="216"/>
      <c r="IHZ50" s="216"/>
      <c r="IIA50" s="216"/>
      <c r="IIB50" s="216"/>
      <c r="IIC50" s="216"/>
      <c r="IID50" s="216"/>
      <c r="IIE50" s="216"/>
      <c r="IIF50" s="216"/>
      <c r="IIG50" s="216"/>
      <c r="IIH50" s="216"/>
      <c r="III50" s="216"/>
      <c r="IIJ50" s="216"/>
      <c r="IIK50" s="216"/>
      <c r="IIL50" s="216"/>
      <c r="IIM50" s="216"/>
      <c r="IIN50" s="216"/>
      <c r="IIO50" s="216"/>
      <c r="IIP50" s="216"/>
      <c r="IIQ50" s="216"/>
      <c r="IIR50" s="216"/>
      <c r="IIS50" s="216"/>
      <c r="IIT50" s="216"/>
      <c r="IIU50" s="216"/>
      <c r="IIV50" s="216"/>
      <c r="IIW50" s="216"/>
      <c r="IIX50" s="216"/>
      <c r="IIY50" s="216"/>
      <c r="IIZ50" s="216"/>
      <c r="IJA50" s="216"/>
      <c r="IJB50" s="216"/>
      <c r="IJC50" s="216"/>
      <c r="IJD50" s="216"/>
      <c r="IJE50" s="216"/>
      <c r="IJF50" s="216"/>
      <c r="IJG50" s="216"/>
      <c r="IJH50" s="216"/>
      <c r="IJI50" s="216"/>
      <c r="IJJ50" s="216"/>
      <c r="IJK50" s="216"/>
      <c r="IJL50" s="216"/>
      <c r="IJM50" s="216"/>
      <c r="IJN50" s="216"/>
      <c r="IJO50" s="216"/>
      <c r="IJP50" s="216"/>
      <c r="IJQ50" s="216"/>
      <c r="IJR50" s="216"/>
      <c r="IJS50" s="216"/>
      <c r="IJT50" s="216"/>
      <c r="IJU50" s="216"/>
      <c r="IJV50" s="216"/>
      <c r="IJW50" s="216"/>
      <c r="IJX50" s="216"/>
      <c r="IJY50" s="216"/>
      <c r="IJZ50" s="216"/>
      <c r="IKA50" s="216"/>
      <c r="IKB50" s="216"/>
      <c r="IKC50" s="216"/>
      <c r="IKD50" s="216"/>
      <c r="IKE50" s="216"/>
      <c r="IKF50" s="216"/>
      <c r="IKG50" s="216"/>
      <c r="IKH50" s="216"/>
      <c r="IKI50" s="216"/>
      <c r="IKJ50" s="216"/>
      <c r="IKK50" s="216"/>
      <c r="IKL50" s="216"/>
      <c r="IKM50" s="216"/>
      <c r="IKN50" s="216"/>
      <c r="IKO50" s="216"/>
      <c r="IKP50" s="216"/>
      <c r="IKQ50" s="216"/>
      <c r="IKR50" s="216"/>
      <c r="IKS50" s="216"/>
      <c r="IKT50" s="216"/>
      <c r="IKU50" s="216"/>
      <c r="IKV50" s="216"/>
      <c r="IKW50" s="216"/>
      <c r="IKX50" s="216"/>
      <c r="IKY50" s="216"/>
      <c r="IKZ50" s="216"/>
      <c r="ILA50" s="216"/>
      <c r="ILB50" s="216"/>
      <c r="ILC50" s="216"/>
      <c r="ILD50" s="216"/>
      <c r="ILE50" s="216"/>
      <c r="ILF50" s="216"/>
      <c r="ILG50" s="216"/>
      <c r="ILH50" s="216"/>
      <c r="ILI50" s="216"/>
      <c r="ILJ50" s="216"/>
      <c r="ILK50" s="216"/>
      <c r="ILL50" s="216"/>
      <c r="ILM50" s="216"/>
      <c r="ILN50" s="216"/>
      <c r="ILO50" s="216"/>
      <c r="ILP50" s="216"/>
      <c r="ILQ50" s="216"/>
      <c r="ILR50" s="216"/>
      <c r="ILS50" s="216"/>
      <c r="ILT50" s="216"/>
      <c r="ILU50" s="216"/>
      <c r="ILV50" s="216"/>
      <c r="ILW50" s="216"/>
      <c r="ILX50" s="216"/>
      <c r="ILY50" s="216"/>
      <c r="ILZ50" s="216"/>
      <c r="IMA50" s="216"/>
      <c r="IMB50" s="216"/>
      <c r="IMC50" s="216"/>
      <c r="IMD50" s="216"/>
      <c r="IME50" s="216"/>
      <c r="IMF50" s="216"/>
      <c r="IMG50" s="216"/>
      <c r="IMH50" s="216"/>
      <c r="IMI50" s="216"/>
      <c r="IMJ50" s="216"/>
      <c r="IMK50" s="216"/>
      <c r="IML50" s="216"/>
      <c r="IMM50" s="216"/>
      <c r="IMN50" s="216"/>
      <c r="IMO50" s="216"/>
      <c r="IMP50" s="216"/>
      <c r="IMQ50" s="216"/>
      <c r="IMR50" s="216"/>
      <c r="IMS50" s="216"/>
      <c r="IMT50" s="216"/>
      <c r="IMU50" s="216"/>
      <c r="IMV50" s="216"/>
      <c r="IMW50" s="216"/>
      <c r="IMX50" s="216"/>
      <c r="IMY50" s="216"/>
      <c r="IMZ50" s="216"/>
      <c r="INA50" s="216"/>
      <c r="INB50" s="216"/>
      <c r="INC50" s="216"/>
      <c r="IND50" s="216"/>
      <c r="INE50" s="216"/>
      <c r="INF50" s="216"/>
      <c r="ING50" s="216"/>
      <c r="INH50" s="216"/>
      <c r="INI50" s="216"/>
      <c r="INJ50" s="216"/>
      <c r="INK50" s="216"/>
      <c r="INL50" s="216"/>
      <c r="INM50" s="216"/>
      <c r="INN50" s="216"/>
      <c r="INO50" s="216"/>
      <c r="INP50" s="216"/>
      <c r="INQ50" s="216"/>
      <c r="INR50" s="216"/>
      <c r="INS50" s="216"/>
      <c r="INT50" s="216"/>
      <c r="INU50" s="216"/>
      <c r="INV50" s="216"/>
      <c r="INW50" s="216"/>
      <c r="INX50" s="216"/>
      <c r="INY50" s="216"/>
      <c r="INZ50" s="216"/>
      <c r="IOA50" s="216"/>
      <c r="IOB50" s="216"/>
      <c r="IOC50" s="216"/>
      <c r="IOD50" s="216"/>
      <c r="IOE50" s="216"/>
      <c r="IOF50" s="216"/>
      <c r="IOG50" s="216"/>
      <c r="IOH50" s="216"/>
      <c r="IOI50" s="216"/>
      <c r="IOJ50" s="216"/>
      <c r="IOK50" s="216"/>
      <c r="IOL50" s="216"/>
      <c r="IOM50" s="216"/>
      <c r="ION50" s="216"/>
      <c r="IOO50" s="216"/>
      <c r="IOP50" s="216"/>
      <c r="IOQ50" s="216"/>
      <c r="IOR50" s="216"/>
      <c r="IOS50" s="216"/>
      <c r="IOT50" s="216"/>
      <c r="IOU50" s="216"/>
      <c r="IOV50" s="216"/>
      <c r="IOW50" s="216"/>
      <c r="IOX50" s="216"/>
      <c r="IOY50" s="216"/>
      <c r="IOZ50" s="216"/>
      <c r="IPA50" s="216"/>
      <c r="IPB50" s="216"/>
      <c r="IPC50" s="216"/>
      <c r="IPD50" s="216"/>
      <c r="IPE50" s="216"/>
      <c r="IPF50" s="216"/>
      <c r="IPG50" s="216"/>
      <c r="IPH50" s="216"/>
      <c r="IPI50" s="216"/>
      <c r="IPJ50" s="216"/>
      <c r="IPK50" s="216"/>
      <c r="IPL50" s="216"/>
      <c r="IPM50" s="216"/>
      <c r="IPN50" s="216"/>
      <c r="IPO50" s="216"/>
      <c r="IPP50" s="216"/>
      <c r="IPQ50" s="216"/>
      <c r="IPR50" s="216"/>
      <c r="IPS50" s="216"/>
      <c r="IPT50" s="216"/>
      <c r="IPU50" s="216"/>
      <c r="IPV50" s="216"/>
      <c r="IPW50" s="216"/>
      <c r="IPX50" s="216"/>
      <c r="IPY50" s="216"/>
      <c r="IPZ50" s="216"/>
      <c r="IQA50" s="216"/>
      <c r="IQB50" s="216"/>
      <c r="IQC50" s="216"/>
      <c r="IQD50" s="216"/>
      <c r="IQE50" s="216"/>
      <c r="IQF50" s="216"/>
      <c r="IQG50" s="216"/>
      <c r="IQH50" s="216"/>
      <c r="IQI50" s="216"/>
      <c r="IQJ50" s="216"/>
      <c r="IQK50" s="216"/>
      <c r="IQL50" s="216"/>
      <c r="IQM50" s="216"/>
      <c r="IQN50" s="216"/>
      <c r="IQO50" s="216"/>
      <c r="IQP50" s="216"/>
      <c r="IQQ50" s="216"/>
      <c r="IQR50" s="216"/>
      <c r="IQS50" s="216"/>
      <c r="IQT50" s="216"/>
      <c r="IQU50" s="216"/>
      <c r="IQV50" s="216"/>
      <c r="IQW50" s="216"/>
      <c r="IQX50" s="216"/>
      <c r="IQY50" s="216"/>
      <c r="IQZ50" s="216"/>
      <c r="IRA50" s="216"/>
      <c r="IRB50" s="216"/>
      <c r="IRC50" s="216"/>
      <c r="IRD50" s="216"/>
      <c r="IRE50" s="216"/>
      <c r="IRF50" s="216"/>
      <c r="IRG50" s="216"/>
      <c r="IRH50" s="216"/>
      <c r="IRI50" s="216"/>
      <c r="IRJ50" s="216"/>
      <c r="IRK50" s="216"/>
      <c r="IRL50" s="216"/>
      <c r="IRM50" s="216"/>
      <c r="IRN50" s="216"/>
      <c r="IRO50" s="216"/>
      <c r="IRP50" s="216"/>
      <c r="IRQ50" s="216"/>
      <c r="IRR50" s="216"/>
      <c r="IRS50" s="216"/>
      <c r="IRT50" s="216"/>
      <c r="IRU50" s="216"/>
      <c r="IRV50" s="216"/>
      <c r="IRW50" s="216"/>
      <c r="IRX50" s="216"/>
      <c r="IRY50" s="216"/>
      <c r="IRZ50" s="216"/>
      <c r="ISA50" s="216"/>
      <c r="ISB50" s="216"/>
      <c r="ISC50" s="216"/>
      <c r="ISD50" s="216"/>
      <c r="ISE50" s="216"/>
      <c r="ISF50" s="216"/>
      <c r="ISG50" s="216"/>
      <c r="ISH50" s="216"/>
      <c r="ISI50" s="216"/>
      <c r="ISJ50" s="216"/>
      <c r="ISK50" s="216"/>
      <c r="ISL50" s="216"/>
      <c r="ISM50" s="216"/>
      <c r="ISN50" s="216"/>
      <c r="ISO50" s="216"/>
      <c r="ISP50" s="216"/>
      <c r="ISQ50" s="216"/>
      <c r="ISR50" s="216"/>
      <c r="ISS50" s="216"/>
      <c r="IST50" s="216"/>
      <c r="ISU50" s="216"/>
      <c r="ISV50" s="216"/>
      <c r="ISW50" s="216"/>
      <c r="ISX50" s="216"/>
      <c r="ISY50" s="216"/>
      <c r="ISZ50" s="216"/>
      <c r="ITA50" s="216"/>
      <c r="ITB50" s="216"/>
      <c r="ITC50" s="216"/>
      <c r="ITD50" s="216"/>
      <c r="ITE50" s="216"/>
      <c r="ITF50" s="216"/>
      <c r="ITG50" s="216"/>
      <c r="ITH50" s="216"/>
      <c r="ITI50" s="216"/>
      <c r="ITJ50" s="216"/>
      <c r="ITK50" s="216"/>
      <c r="ITL50" s="216"/>
      <c r="ITM50" s="216"/>
      <c r="ITN50" s="216"/>
      <c r="ITO50" s="216"/>
      <c r="ITP50" s="216"/>
      <c r="ITQ50" s="216"/>
      <c r="ITR50" s="216"/>
      <c r="ITS50" s="216"/>
      <c r="ITT50" s="216"/>
      <c r="ITU50" s="216"/>
      <c r="ITV50" s="216"/>
      <c r="ITW50" s="216"/>
      <c r="ITX50" s="216"/>
      <c r="ITY50" s="216"/>
      <c r="ITZ50" s="216"/>
      <c r="IUA50" s="216"/>
      <c r="IUB50" s="216"/>
      <c r="IUC50" s="216"/>
      <c r="IUD50" s="216"/>
      <c r="IUE50" s="216"/>
      <c r="IUF50" s="216"/>
      <c r="IUG50" s="216"/>
      <c r="IUH50" s="216"/>
      <c r="IUI50" s="216"/>
      <c r="IUJ50" s="216"/>
      <c r="IUK50" s="216"/>
      <c r="IUL50" s="216"/>
      <c r="IUM50" s="216"/>
      <c r="IUN50" s="216"/>
      <c r="IUO50" s="216"/>
      <c r="IUP50" s="216"/>
      <c r="IUQ50" s="216"/>
      <c r="IUR50" s="216"/>
      <c r="IUS50" s="216"/>
      <c r="IUT50" s="216"/>
      <c r="IUU50" s="216"/>
      <c r="IUV50" s="216"/>
      <c r="IUW50" s="216"/>
      <c r="IUX50" s="216"/>
      <c r="IUY50" s="216"/>
      <c r="IUZ50" s="216"/>
      <c r="IVA50" s="216"/>
      <c r="IVB50" s="216"/>
      <c r="IVC50" s="216"/>
      <c r="IVD50" s="216"/>
      <c r="IVE50" s="216"/>
      <c r="IVF50" s="216"/>
      <c r="IVG50" s="216"/>
      <c r="IVH50" s="216"/>
      <c r="IVI50" s="216"/>
      <c r="IVJ50" s="216"/>
      <c r="IVK50" s="216"/>
      <c r="IVL50" s="216"/>
      <c r="IVM50" s="216"/>
      <c r="IVN50" s="216"/>
      <c r="IVO50" s="216"/>
      <c r="IVP50" s="216"/>
      <c r="IVQ50" s="216"/>
      <c r="IVR50" s="216"/>
      <c r="IVS50" s="216"/>
      <c r="IVT50" s="216"/>
      <c r="IVU50" s="216"/>
      <c r="IVV50" s="216"/>
      <c r="IVW50" s="216"/>
      <c r="IVX50" s="216"/>
      <c r="IVY50" s="216"/>
      <c r="IVZ50" s="216"/>
      <c r="IWA50" s="216"/>
      <c r="IWB50" s="216"/>
      <c r="IWC50" s="216"/>
      <c r="IWD50" s="216"/>
      <c r="IWE50" s="216"/>
      <c r="IWF50" s="216"/>
      <c r="IWG50" s="216"/>
      <c r="IWH50" s="216"/>
      <c r="IWI50" s="216"/>
      <c r="IWJ50" s="216"/>
      <c r="IWK50" s="216"/>
      <c r="IWL50" s="216"/>
      <c r="IWM50" s="216"/>
      <c r="IWN50" s="216"/>
      <c r="IWO50" s="216"/>
      <c r="IWP50" s="216"/>
      <c r="IWQ50" s="216"/>
      <c r="IWR50" s="216"/>
      <c r="IWS50" s="216"/>
      <c r="IWT50" s="216"/>
      <c r="IWU50" s="216"/>
      <c r="IWV50" s="216"/>
      <c r="IWW50" s="216"/>
      <c r="IWX50" s="216"/>
      <c r="IWY50" s="216"/>
      <c r="IWZ50" s="216"/>
      <c r="IXA50" s="216"/>
      <c r="IXB50" s="216"/>
      <c r="IXC50" s="216"/>
      <c r="IXD50" s="216"/>
      <c r="IXE50" s="216"/>
      <c r="IXF50" s="216"/>
      <c r="IXG50" s="216"/>
      <c r="IXH50" s="216"/>
      <c r="IXI50" s="216"/>
      <c r="IXJ50" s="216"/>
      <c r="IXK50" s="216"/>
      <c r="IXL50" s="216"/>
      <c r="IXM50" s="216"/>
      <c r="IXN50" s="216"/>
      <c r="IXO50" s="216"/>
      <c r="IXP50" s="216"/>
      <c r="IXQ50" s="216"/>
      <c r="IXR50" s="216"/>
      <c r="IXS50" s="216"/>
      <c r="IXT50" s="216"/>
      <c r="IXU50" s="216"/>
      <c r="IXV50" s="216"/>
      <c r="IXW50" s="216"/>
      <c r="IXX50" s="216"/>
      <c r="IXY50" s="216"/>
      <c r="IXZ50" s="216"/>
      <c r="IYA50" s="216"/>
      <c r="IYB50" s="216"/>
      <c r="IYC50" s="216"/>
      <c r="IYD50" s="216"/>
      <c r="IYE50" s="216"/>
      <c r="IYF50" s="216"/>
      <c r="IYG50" s="216"/>
      <c r="IYH50" s="216"/>
      <c r="IYI50" s="216"/>
      <c r="IYJ50" s="216"/>
      <c r="IYK50" s="216"/>
      <c r="IYL50" s="216"/>
      <c r="IYM50" s="216"/>
      <c r="IYN50" s="216"/>
      <c r="IYO50" s="216"/>
      <c r="IYP50" s="216"/>
      <c r="IYQ50" s="216"/>
      <c r="IYR50" s="216"/>
      <c r="IYS50" s="216"/>
      <c r="IYT50" s="216"/>
      <c r="IYU50" s="216"/>
      <c r="IYV50" s="216"/>
      <c r="IYW50" s="216"/>
      <c r="IYX50" s="216"/>
      <c r="IYY50" s="216"/>
      <c r="IYZ50" s="216"/>
      <c r="IZA50" s="216"/>
      <c r="IZB50" s="216"/>
      <c r="IZC50" s="216"/>
      <c r="IZD50" s="216"/>
      <c r="IZE50" s="216"/>
      <c r="IZF50" s="216"/>
      <c r="IZG50" s="216"/>
      <c r="IZH50" s="216"/>
      <c r="IZI50" s="216"/>
      <c r="IZJ50" s="216"/>
      <c r="IZK50" s="216"/>
      <c r="IZL50" s="216"/>
      <c r="IZM50" s="216"/>
      <c r="IZN50" s="216"/>
      <c r="IZO50" s="216"/>
      <c r="IZP50" s="216"/>
      <c r="IZQ50" s="216"/>
      <c r="IZR50" s="216"/>
      <c r="IZS50" s="216"/>
      <c r="IZT50" s="216"/>
      <c r="IZU50" s="216"/>
      <c r="IZV50" s="216"/>
      <c r="IZW50" s="216"/>
      <c r="IZX50" s="216"/>
      <c r="IZY50" s="216"/>
      <c r="IZZ50" s="216"/>
      <c r="JAA50" s="216"/>
      <c r="JAB50" s="216"/>
      <c r="JAC50" s="216"/>
      <c r="JAD50" s="216"/>
      <c r="JAE50" s="216"/>
      <c r="JAF50" s="216"/>
      <c r="JAG50" s="216"/>
      <c r="JAH50" s="216"/>
      <c r="JAI50" s="216"/>
      <c r="JAJ50" s="216"/>
      <c r="JAK50" s="216"/>
      <c r="JAL50" s="216"/>
      <c r="JAM50" s="216"/>
      <c r="JAN50" s="216"/>
      <c r="JAO50" s="216"/>
      <c r="JAP50" s="216"/>
      <c r="JAQ50" s="216"/>
      <c r="JAR50" s="216"/>
      <c r="JAS50" s="216"/>
      <c r="JAT50" s="216"/>
      <c r="JAU50" s="216"/>
      <c r="JAV50" s="216"/>
      <c r="JAW50" s="216"/>
      <c r="JAX50" s="216"/>
      <c r="JAY50" s="216"/>
      <c r="JAZ50" s="216"/>
      <c r="JBA50" s="216"/>
      <c r="JBB50" s="216"/>
      <c r="JBC50" s="216"/>
      <c r="JBD50" s="216"/>
      <c r="JBE50" s="216"/>
      <c r="JBF50" s="216"/>
      <c r="JBG50" s="216"/>
      <c r="JBH50" s="216"/>
      <c r="JBI50" s="216"/>
      <c r="JBJ50" s="216"/>
      <c r="JBK50" s="216"/>
      <c r="JBL50" s="216"/>
      <c r="JBM50" s="216"/>
      <c r="JBN50" s="216"/>
      <c r="JBO50" s="216"/>
      <c r="JBP50" s="216"/>
      <c r="JBQ50" s="216"/>
      <c r="JBR50" s="216"/>
      <c r="JBS50" s="216"/>
      <c r="JBT50" s="216"/>
      <c r="JBU50" s="216"/>
      <c r="JBV50" s="216"/>
      <c r="JBW50" s="216"/>
      <c r="JBX50" s="216"/>
      <c r="JBY50" s="216"/>
      <c r="JBZ50" s="216"/>
      <c r="JCA50" s="216"/>
      <c r="JCB50" s="216"/>
      <c r="JCC50" s="216"/>
      <c r="JCD50" s="216"/>
      <c r="JCE50" s="216"/>
      <c r="JCF50" s="216"/>
      <c r="JCG50" s="216"/>
      <c r="JCH50" s="216"/>
      <c r="JCI50" s="216"/>
      <c r="JCJ50" s="216"/>
      <c r="JCK50" s="216"/>
      <c r="JCL50" s="216"/>
      <c r="JCM50" s="216"/>
      <c r="JCN50" s="216"/>
      <c r="JCO50" s="216"/>
      <c r="JCP50" s="216"/>
      <c r="JCQ50" s="216"/>
      <c r="JCR50" s="216"/>
      <c r="JCS50" s="216"/>
      <c r="JCT50" s="216"/>
      <c r="JCU50" s="216"/>
      <c r="JCV50" s="216"/>
      <c r="JCW50" s="216"/>
      <c r="JCX50" s="216"/>
      <c r="JCY50" s="216"/>
      <c r="JCZ50" s="216"/>
      <c r="JDA50" s="216"/>
      <c r="JDB50" s="216"/>
      <c r="JDC50" s="216"/>
      <c r="JDD50" s="216"/>
      <c r="JDE50" s="216"/>
      <c r="JDF50" s="216"/>
      <c r="JDG50" s="216"/>
      <c r="JDH50" s="216"/>
      <c r="JDI50" s="216"/>
      <c r="JDJ50" s="216"/>
      <c r="JDK50" s="216"/>
      <c r="JDL50" s="216"/>
      <c r="JDM50" s="216"/>
      <c r="JDN50" s="216"/>
      <c r="JDO50" s="216"/>
      <c r="JDP50" s="216"/>
      <c r="JDQ50" s="216"/>
      <c r="JDR50" s="216"/>
      <c r="JDS50" s="216"/>
      <c r="JDT50" s="216"/>
      <c r="JDU50" s="216"/>
      <c r="JDV50" s="216"/>
      <c r="JDW50" s="216"/>
      <c r="JDX50" s="216"/>
      <c r="JDY50" s="216"/>
      <c r="JDZ50" s="216"/>
      <c r="JEA50" s="216"/>
      <c r="JEB50" s="216"/>
      <c r="JEC50" s="216"/>
      <c r="JED50" s="216"/>
      <c r="JEE50" s="216"/>
      <c r="JEF50" s="216"/>
      <c r="JEG50" s="216"/>
      <c r="JEH50" s="216"/>
      <c r="JEI50" s="216"/>
      <c r="JEJ50" s="216"/>
      <c r="JEK50" s="216"/>
      <c r="JEL50" s="216"/>
      <c r="JEM50" s="216"/>
      <c r="JEN50" s="216"/>
      <c r="JEO50" s="216"/>
      <c r="JEP50" s="216"/>
      <c r="JEQ50" s="216"/>
      <c r="JER50" s="216"/>
      <c r="JES50" s="216"/>
      <c r="JET50" s="216"/>
      <c r="JEU50" s="216"/>
      <c r="JEV50" s="216"/>
      <c r="JEW50" s="216"/>
      <c r="JEX50" s="216"/>
      <c r="JEY50" s="216"/>
      <c r="JEZ50" s="216"/>
      <c r="JFA50" s="216"/>
      <c r="JFB50" s="216"/>
      <c r="JFC50" s="216"/>
      <c r="JFD50" s="216"/>
      <c r="JFE50" s="216"/>
      <c r="JFF50" s="216"/>
      <c r="JFG50" s="216"/>
      <c r="JFH50" s="216"/>
      <c r="JFI50" s="216"/>
      <c r="JFJ50" s="216"/>
      <c r="JFK50" s="216"/>
      <c r="JFL50" s="216"/>
      <c r="JFM50" s="216"/>
      <c r="JFN50" s="216"/>
      <c r="JFO50" s="216"/>
      <c r="JFP50" s="216"/>
      <c r="JFQ50" s="216"/>
      <c r="JFR50" s="216"/>
      <c r="JFS50" s="216"/>
      <c r="JFT50" s="216"/>
      <c r="JFU50" s="216"/>
      <c r="JFV50" s="216"/>
      <c r="JFW50" s="216"/>
      <c r="JFX50" s="216"/>
      <c r="JFY50" s="216"/>
      <c r="JFZ50" s="216"/>
      <c r="JGA50" s="216"/>
      <c r="JGB50" s="216"/>
      <c r="JGC50" s="216"/>
      <c r="JGD50" s="216"/>
      <c r="JGE50" s="216"/>
      <c r="JGF50" s="216"/>
      <c r="JGG50" s="216"/>
      <c r="JGH50" s="216"/>
      <c r="JGI50" s="216"/>
      <c r="JGJ50" s="216"/>
      <c r="JGK50" s="216"/>
      <c r="JGL50" s="216"/>
      <c r="JGM50" s="216"/>
      <c r="JGN50" s="216"/>
      <c r="JGO50" s="216"/>
      <c r="JGP50" s="216"/>
      <c r="JGQ50" s="216"/>
      <c r="JGR50" s="216"/>
      <c r="JGS50" s="216"/>
      <c r="JGT50" s="216"/>
      <c r="JGU50" s="216"/>
      <c r="JGV50" s="216"/>
      <c r="JGW50" s="216"/>
      <c r="JGX50" s="216"/>
      <c r="JGY50" s="216"/>
      <c r="JGZ50" s="216"/>
      <c r="JHA50" s="216"/>
      <c r="JHB50" s="216"/>
      <c r="JHC50" s="216"/>
      <c r="JHD50" s="216"/>
      <c r="JHE50" s="216"/>
      <c r="JHF50" s="216"/>
      <c r="JHG50" s="216"/>
      <c r="JHH50" s="216"/>
      <c r="JHI50" s="216"/>
      <c r="JHJ50" s="216"/>
      <c r="JHK50" s="216"/>
      <c r="JHL50" s="216"/>
      <c r="JHM50" s="216"/>
      <c r="JHN50" s="216"/>
      <c r="JHO50" s="216"/>
      <c r="JHP50" s="216"/>
      <c r="JHQ50" s="216"/>
      <c r="JHR50" s="216"/>
      <c r="JHS50" s="216"/>
      <c r="JHT50" s="216"/>
      <c r="JHU50" s="216"/>
      <c r="JHV50" s="216"/>
      <c r="JHW50" s="216"/>
      <c r="JHX50" s="216"/>
      <c r="JHY50" s="216"/>
      <c r="JHZ50" s="216"/>
      <c r="JIA50" s="216"/>
      <c r="JIB50" s="216"/>
      <c r="JIC50" s="216"/>
      <c r="JID50" s="216"/>
      <c r="JIE50" s="216"/>
      <c r="JIF50" s="216"/>
      <c r="JIG50" s="216"/>
      <c r="JIH50" s="216"/>
      <c r="JII50" s="216"/>
      <c r="JIJ50" s="216"/>
      <c r="JIK50" s="216"/>
      <c r="JIL50" s="216"/>
      <c r="JIM50" s="216"/>
      <c r="JIN50" s="216"/>
      <c r="JIO50" s="216"/>
      <c r="JIP50" s="216"/>
      <c r="JIQ50" s="216"/>
      <c r="JIR50" s="216"/>
      <c r="JIS50" s="216"/>
      <c r="JIT50" s="216"/>
      <c r="JIU50" s="216"/>
      <c r="JIV50" s="216"/>
      <c r="JIW50" s="216"/>
      <c r="JIX50" s="216"/>
      <c r="JIY50" s="216"/>
      <c r="JIZ50" s="216"/>
      <c r="JJA50" s="216"/>
      <c r="JJB50" s="216"/>
      <c r="JJC50" s="216"/>
      <c r="JJD50" s="216"/>
      <c r="JJE50" s="216"/>
      <c r="JJF50" s="216"/>
      <c r="JJG50" s="216"/>
      <c r="JJH50" s="216"/>
      <c r="JJI50" s="216"/>
      <c r="JJJ50" s="216"/>
      <c r="JJK50" s="216"/>
      <c r="JJL50" s="216"/>
      <c r="JJM50" s="216"/>
      <c r="JJN50" s="216"/>
      <c r="JJO50" s="216"/>
      <c r="JJP50" s="216"/>
      <c r="JJQ50" s="216"/>
      <c r="JJR50" s="216"/>
      <c r="JJS50" s="216"/>
      <c r="JJT50" s="216"/>
      <c r="JJU50" s="216"/>
      <c r="JJV50" s="216"/>
      <c r="JJW50" s="216"/>
      <c r="JJX50" s="216"/>
      <c r="JJY50" s="216"/>
      <c r="JJZ50" s="216"/>
      <c r="JKA50" s="216"/>
      <c r="JKB50" s="216"/>
      <c r="JKC50" s="216"/>
      <c r="JKD50" s="216"/>
      <c r="JKE50" s="216"/>
      <c r="JKF50" s="216"/>
      <c r="JKG50" s="216"/>
      <c r="JKH50" s="216"/>
      <c r="JKI50" s="216"/>
      <c r="JKJ50" s="216"/>
      <c r="JKK50" s="216"/>
      <c r="JKL50" s="216"/>
      <c r="JKM50" s="216"/>
      <c r="JKN50" s="216"/>
      <c r="JKO50" s="216"/>
      <c r="JKP50" s="216"/>
      <c r="JKQ50" s="216"/>
      <c r="JKR50" s="216"/>
      <c r="JKS50" s="216"/>
      <c r="JKT50" s="216"/>
      <c r="JKU50" s="216"/>
      <c r="JKV50" s="216"/>
      <c r="JKW50" s="216"/>
      <c r="JKX50" s="216"/>
      <c r="JKY50" s="216"/>
      <c r="JKZ50" s="216"/>
      <c r="JLA50" s="216"/>
      <c r="JLB50" s="216"/>
      <c r="JLC50" s="216"/>
      <c r="JLD50" s="216"/>
      <c r="JLE50" s="216"/>
      <c r="JLF50" s="216"/>
      <c r="JLG50" s="216"/>
      <c r="JLH50" s="216"/>
      <c r="JLI50" s="216"/>
      <c r="JLJ50" s="216"/>
      <c r="JLK50" s="216"/>
      <c r="JLL50" s="216"/>
      <c r="JLM50" s="216"/>
      <c r="JLN50" s="216"/>
      <c r="JLO50" s="216"/>
      <c r="JLP50" s="216"/>
      <c r="JLQ50" s="216"/>
      <c r="JLR50" s="216"/>
      <c r="JLS50" s="216"/>
      <c r="JLT50" s="216"/>
      <c r="JLU50" s="216"/>
      <c r="JLV50" s="216"/>
      <c r="JLW50" s="216"/>
      <c r="JLX50" s="216"/>
      <c r="JLY50" s="216"/>
      <c r="JLZ50" s="216"/>
      <c r="JMA50" s="216"/>
      <c r="JMB50" s="216"/>
      <c r="JMC50" s="216"/>
      <c r="JMD50" s="216"/>
      <c r="JME50" s="216"/>
      <c r="JMF50" s="216"/>
      <c r="JMG50" s="216"/>
      <c r="JMH50" s="216"/>
      <c r="JMI50" s="216"/>
      <c r="JMJ50" s="216"/>
      <c r="JMK50" s="216"/>
      <c r="JML50" s="216"/>
      <c r="JMM50" s="216"/>
      <c r="JMN50" s="216"/>
      <c r="JMO50" s="216"/>
      <c r="JMP50" s="216"/>
      <c r="JMQ50" s="216"/>
      <c r="JMR50" s="216"/>
      <c r="JMS50" s="216"/>
      <c r="JMT50" s="216"/>
      <c r="JMU50" s="216"/>
      <c r="JMV50" s="216"/>
      <c r="JMW50" s="216"/>
      <c r="JMX50" s="216"/>
      <c r="JMY50" s="216"/>
      <c r="JMZ50" s="216"/>
      <c r="JNA50" s="216"/>
      <c r="JNB50" s="216"/>
      <c r="JNC50" s="216"/>
      <c r="JND50" s="216"/>
      <c r="JNE50" s="216"/>
      <c r="JNF50" s="216"/>
      <c r="JNG50" s="216"/>
      <c r="JNH50" s="216"/>
      <c r="JNI50" s="216"/>
      <c r="JNJ50" s="216"/>
      <c r="JNK50" s="216"/>
      <c r="JNL50" s="216"/>
      <c r="JNM50" s="216"/>
      <c r="JNN50" s="216"/>
      <c r="JNO50" s="216"/>
      <c r="JNP50" s="216"/>
      <c r="JNQ50" s="216"/>
      <c r="JNR50" s="216"/>
      <c r="JNS50" s="216"/>
      <c r="JNT50" s="216"/>
      <c r="JNU50" s="216"/>
      <c r="JNV50" s="216"/>
      <c r="JNW50" s="216"/>
      <c r="JNX50" s="216"/>
      <c r="JNY50" s="216"/>
      <c r="JNZ50" s="216"/>
      <c r="JOA50" s="216"/>
      <c r="JOB50" s="216"/>
      <c r="JOC50" s="216"/>
      <c r="JOD50" s="216"/>
      <c r="JOE50" s="216"/>
      <c r="JOF50" s="216"/>
      <c r="JOG50" s="216"/>
      <c r="JOH50" s="216"/>
      <c r="JOI50" s="216"/>
      <c r="JOJ50" s="216"/>
      <c r="JOK50" s="216"/>
      <c r="JOL50" s="216"/>
      <c r="JOM50" s="216"/>
      <c r="JON50" s="216"/>
      <c r="JOO50" s="216"/>
      <c r="JOP50" s="216"/>
      <c r="JOQ50" s="216"/>
      <c r="JOR50" s="216"/>
      <c r="JOS50" s="216"/>
      <c r="JOT50" s="216"/>
      <c r="JOU50" s="216"/>
      <c r="JOV50" s="216"/>
      <c r="JOW50" s="216"/>
      <c r="JOX50" s="216"/>
      <c r="JOY50" s="216"/>
      <c r="JOZ50" s="216"/>
      <c r="JPA50" s="216"/>
      <c r="JPB50" s="216"/>
      <c r="JPC50" s="216"/>
      <c r="JPD50" s="216"/>
      <c r="JPE50" s="216"/>
      <c r="JPF50" s="216"/>
      <c r="JPG50" s="216"/>
      <c r="JPH50" s="216"/>
      <c r="JPI50" s="216"/>
      <c r="JPJ50" s="216"/>
      <c r="JPK50" s="216"/>
      <c r="JPL50" s="216"/>
      <c r="JPM50" s="216"/>
      <c r="JPN50" s="216"/>
      <c r="JPO50" s="216"/>
      <c r="JPP50" s="216"/>
      <c r="JPQ50" s="216"/>
      <c r="JPR50" s="216"/>
      <c r="JPS50" s="216"/>
      <c r="JPT50" s="216"/>
      <c r="JPU50" s="216"/>
      <c r="JPV50" s="216"/>
      <c r="JPW50" s="216"/>
      <c r="JPX50" s="216"/>
      <c r="JPY50" s="216"/>
      <c r="JPZ50" s="216"/>
      <c r="JQA50" s="216"/>
      <c r="JQB50" s="216"/>
      <c r="JQC50" s="216"/>
      <c r="JQD50" s="216"/>
      <c r="JQE50" s="216"/>
      <c r="JQF50" s="216"/>
      <c r="JQG50" s="216"/>
      <c r="JQH50" s="216"/>
      <c r="JQI50" s="216"/>
      <c r="JQJ50" s="216"/>
      <c r="JQK50" s="216"/>
      <c r="JQL50" s="216"/>
      <c r="JQM50" s="216"/>
      <c r="JQN50" s="216"/>
      <c r="JQO50" s="216"/>
      <c r="JQP50" s="216"/>
      <c r="JQQ50" s="216"/>
      <c r="JQR50" s="216"/>
      <c r="JQS50" s="216"/>
      <c r="JQT50" s="216"/>
      <c r="JQU50" s="216"/>
      <c r="JQV50" s="216"/>
      <c r="JQW50" s="216"/>
      <c r="JQX50" s="216"/>
      <c r="JQY50" s="216"/>
      <c r="JQZ50" s="216"/>
      <c r="JRA50" s="216"/>
      <c r="JRB50" s="216"/>
      <c r="JRC50" s="216"/>
      <c r="JRD50" s="216"/>
      <c r="JRE50" s="216"/>
      <c r="JRF50" s="216"/>
      <c r="JRG50" s="216"/>
      <c r="JRH50" s="216"/>
      <c r="JRI50" s="216"/>
      <c r="JRJ50" s="216"/>
      <c r="JRK50" s="216"/>
      <c r="JRL50" s="216"/>
      <c r="JRM50" s="216"/>
      <c r="JRN50" s="216"/>
      <c r="JRO50" s="216"/>
      <c r="JRP50" s="216"/>
      <c r="JRQ50" s="216"/>
      <c r="JRR50" s="216"/>
      <c r="JRS50" s="216"/>
      <c r="JRT50" s="216"/>
      <c r="JRU50" s="216"/>
      <c r="JRV50" s="216"/>
      <c r="JRW50" s="216"/>
      <c r="JRX50" s="216"/>
      <c r="JRY50" s="216"/>
      <c r="JRZ50" s="216"/>
      <c r="JSA50" s="216"/>
      <c r="JSB50" s="216"/>
      <c r="JSC50" s="216"/>
      <c r="JSD50" s="216"/>
      <c r="JSE50" s="216"/>
      <c r="JSF50" s="216"/>
      <c r="JSG50" s="216"/>
      <c r="JSH50" s="216"/>
      <c r="JSI50" s="216"/>
      <c r="JSJ50" s="216"/>
      <c r="JSK50" s="216"/>
      <c r="JSL50" s="216"/>
      <c r="JSM50" s="216"/>
      <c r="JSN50" s="216"/>
      <c r="JSO50" s="216"/>
      <c r="JSP50" s="216"/>
      <c r="JSQ50" s="216"/>
      <c r="JSR50" s="216"/>
      <c r="JSS50" s="216"/>
      <c r="JST50" s="216"/>
      <c r="JSU50" s="216"/>
      <c r="JSV50" s="216"/>
      <c r="JSW50" s="216"/>
      <c r="JSX50" s="216"/>
      <c r="JSY50" s="216"/>
      <c r="JSZ50" s="216"/>
      <c r="JTA50" s="216"/>
      <c r="JTB50" s="216"/>
      <c r="JTC50" s="216"/>
      <c r="JTD50" s="216"/>
      <c r="JTE50" s="216"/>
      <c r="JTF50" s="216"/>
      <c r="JTG50" s="216"/>
      <c r="JTH50" s="216"/>
      <c r="JTI50" s="216"/>
      <c r="JTJ50" s="216"/>
      <c r="JTK50" s="216"/>
      <c r="JTL50" s="216"/>
      <c r="JTM50" s="216"/>
      <c r="JTN50" s="216"/>
      <c r="JTO50" s="216"/>
      <c r="JTP50" s="216"/>
      <c r="JTQ50" s="216"/>
      <c r="JTR50" s="216"/>
      <c r="JTS50" s="216"/>
      <c r="JTT50" s="216"/>
      <c r="JTU50" s="216"/>
      <c r="JTV50" s="216"/>
      <c r="JTW50" s="216"/>
      <c r="JTX50" s="216"/>
      <c r="JTY50" s="216"/>
      <c r="JTZ50" s="216"/>
      <c r="JUA50" s="216"/>
      <c r="JUB50" s="216"/>
      <c r="JUC50" s="216"/>
      <c r="JUD50" s="216"/>
      <c r="JUE50" s="216"/>
      <c r="JUF50" s="216"/>
      <c r="JUG50" s="216"/>
      <c r="JUH50" s="216"/>
      <c r="JUI50" s="216"/>
      <c r="JUJ50" s="216"/>
      <c r="JUK50" s="216"/>
      <c r="JUL50" s="216"/>
      <c r="JUM50" s="216"/>
      <c r="JUN50" s="216"/>
      <c r="JUO50" s="216"/>
      <c r="JUP50" s="216"/>
      <c r="JUQ50" s="216"/>
      <c r="JUR50" s="216"/>
      <c r="JUS50" s="216"/>
      <c r="JUT50" s="216"/>
      <c r="JUU50" s="216"/>
      <c r="JUV50" s="216"/>
      <c r="JUW50" s="216"/>
      <c r="JUX50" s="216"/>
      <c r="JUY50" s="216"/>
      <c r="JUZ50" s="216"/>
      <c r="JVA50" s="216"/>
      <c r="JVB50" s="216"/>
      <c r="JVC50" s="216"/>
      <c r="JVD50" s="216"/>
      <c r="JVE50" s="216"/>
      <c r="JVF50" s="216"/>
      <c r="JVG50" s="216"/>
      <c r="JVH50" s="216"/>
      <c r="JVI50" s="216"/>
      <c r="JVJ50" s="216"/>
      <c r="JVK50" s="216"/>
      <c r="JVL50" s="216"/>
      <c r="JVM50" s="216"/>
      <c r="JVN50" s="216"/>
      <c r="JVO50" s="216"/>
      <c r="JVP50" s="216"/>
      <c r="JVQ50" s="216"/>
      <c r="JVR50" s="216"/>
      <c r="JVS50" s="216"/>
      <c r="JVT50" s="216"/>
      <c r="JVU50" s="216"/>
      <c r="JVV50" s="216"/>
      <c r="JVW50" s="216"/>
      <c r="JVX50" s="216"/>
      <c r="JVY50" s="216"/>
      <c r="JVZ50" s="216"/>
      <c r="JWA50" s="216"/>
      <c r="JWB50" s="216"/>
      <c r="JWC50" s="216"/>
      <c r="JWD50" s="216"/>
      <c r="JWE50" s="216"/>
      <c r="JWF50" s="216"/>
      <c r="JWG50" s="216"/>
      <c r="JWH50" s="216"/>
      <c r="JWI50" s="216"/>
      <c r="JWJ50" s="216"/>
      <c r="JWK50" s="216"/>
      <c r="JWL50" s="216"/>
      <c r="JWM50" s="216"/>
      <c r="JWN50" s="216"/>
      <c r="JWO50" s="216"/>
      <c r="JWP50" s="216"/>
      <c r="JWQ50" s="216"/>
      <c r="JWR50" s="216"/>
      <c r="JWS50" s="216"/>
      <c r="JWT50" s="216"/>
      <c r="JWU50" s="216"/>
      <c r="JWV50" s="216"/>
      <c r="JWW50" s="216"/>
      <c r="JWX50" s="216"/>
      <c r="JWY50" s="216"/>
      <c r="JWZ50" s="216"/>
      <c r="JXA50" s="216"/>
      <c r="JXB50" s="216"/>
      <c r="JXC50" s="216"/>
      <c r="JXD50" s="216"/>
      <c r="JXE50" s="216"/>
      <c r="JXF50" s="216"/>
      <c r="JXG50" s="216"/>
      <c r="JXH50" s="216"/>
      <c r="JXI50" s="216"/>
      <c r="JXJ50" s="216"/>
      <c r="JXK50" s="216"/>
      <c r="JXL50" s="216"/>
      <c r="JXM50" s="216"/>
      <c r="JXN50" s="216"/>
      <c r="JXO50" s="216"/>
      <c r="JXP50" s="216"/>
      <c r="JXQ50" s="216"/>
      <c r="JXR50" s="216"/>
      <c r="JXS50" s="216"/>
      <c r="JXT50" s="216"/>
      <c r="JXU50" s="216"/>
      <c r="JXV50" s="216"/>
      <c r="JXW50" s="216"/>
      <c r="JXX50" s="216"/>
      <c r="JXY50" s="216"/>
      <c r="JXZ50" s="216"/>
      <c r="JYA50" s="216"/>
      <c r="JYB50" s="216"/>
      <c r="JYC50" s="216"/>
      <c r="JYD50" s="216"/>
      <c r="JYE50" s="216"/>
      <c r="JYF50" s="216"/>
      <c r="JYG50" s="216"/>
      <c r="JYH50" s="216"/>
      <c r="JYI50" s="216"/>
      <c r="JYJ50" s="216"/>
      <c r="JYK50" s="216"/>
      <c r="JYL50" s="216"/>
      <c r="JYM50" s="216"/>
      <c r="JYN50" s="216"/>
      <c r="JYO50" s="216"/>
      <c r="JYP50" s="216"/>
      <c r="JYQ50" s="216"/>
      <c r="JYR50" s="216"/>
      <c r="JYS50" s="216"/>
      <c r="JYT50" s="216"/>
      <c r="JYU50" s="216"/>
      <c r="JYV50" s="216"/>
      <c r="JYW50" s="216"/>
      <c r="JYX50" s="216"/>
      <c r="JYY50" s="216"/>
      <c r="JYZ50" s="216"/>
      <c r="JZA50" s="216"/>
      <c r="JZB50" s="216"/>
      <c r="JZC50" s="216"/>
      <c r="JZD50" s="216"/>
      <c r="JZE50" s="216"/>
      <c r="JZF50" s="216"/>
      <c r="JZG50" s="216"/>
      <c r="JZH50" s="216"/>
      <c r="JZI50" s="216"/>
      <c r="JZJ50" s="216"/>
      <c r="JZK50" s="216"/>
      <c r="JZL50" s="216"/>
      <c r="JZM50" s="216"/>
      <c r="JZN50" s="216"/>
      <c r="JZO50" s="216"/>
      <c r="JZP50" s="216"/>
      <c r="JZQ50" s="216"/>
      <c r="JZR50" s="216"/>
      <c r="JZS50" s="216"/>
      <c r="JZT50" s="216"/>
      <c r="JZU50" s="216"/>
      <c r="JZV50" s="216"/>
      <c r="JZW50" s="216"/>
      <c r="JZX50" s="216"/>
      <c r="JZY50" s="216"/>
      <c r="JZZ50" s="216"/>
      <c r="KAA50" s="216"/>
      <c r="KAB50" s="216"/>
      <c r="KAC50" s="216"/>
      <c r="KAD50" s="216"/>
      <c r="KAE50" s="216"/>
      <c r="KAF50" s="216"/>
      <c r="KAG50" s="216"/>
      <c r="KAH50" s="216"/>
      <c r="KAI50" s="216"/>
      <c r="KAJ50" s="216"/>
      <c r="KAK50" s="216"/>
      <c r="KAL50" s="216"/>
      <c r="KAM50" s="216"/>
      <c r="KAN50" s="216"/>
      <c r="KAO50" s="216"/>
      <c r="KAP50" s="216"/>
      <c r="KAQ50" s="216"/>
      <c r="KAR50" s="216"/>
      <c r="KAS50" s="216"/>
      <c r="KAT50" s="216"/>
      <c r="KAU50" s="216"/>
      <c r="KAV50" s="216"/>
      <c r="KAW50" s="216"/>
      <c r="KAX50" s="216"/>
      <c r="KAY50" s="216"/>
      <c r="KAZ50" s="216"/>
      <c r="KBA50" s="216"/>
      <c r="KBB50" s="216"/>
      <c r="KBC50" s="216"/>
      <c r="KBD50" s="216"/>
      <c r="KBE50" s="216"/>
      <c r="KBF50" s="216"/>
      <c r="KBG50" s="216"/>
      <c r="KBH50" s="216"/>
      <c r="KBI50" s="216"/>
      <c r="KBJ50" s="216"/>
      <c r="KBK50" s="216"/>
      <c r="KBL50" s="216"/>
      <c r="KBM50" s="216"/>
      <c r="KBN50" s="216"/>
      <c r="KBO50" s="216"/>
      <c r="KBP50" s="216"/>
      <c r="KBQ50" s="216"/>
      <c r="KBR50" s="216"/>
      <c r="KBS50" s="216"/>
      <c r="KBT50" s="216"/>
      <c r="KBU50" s="216"/>
      <c r="KBV50" s="216"/>
      <c r="KBW50" s="216"/>
      <c r="KBX50" s="216"/>
      <c r="KBY50" s="216"/>
      <c r="KBZ50" s="216"/>
      <c r="KCA50" s="216"/>
      <c r="KCB50" s="216"/>
      <c r="KCC50" s="216"/>
      <c r="KCD50" s="216"/>
      <c r="KCE50" s="216"/>
      <c r="KCF50" s="216"/>
      <c r="KCG50" s="216"/>
      <c r="KCH50" s="216"/>
      <c r="KCI50" s="216"/>
      <c r="KCJ50" s="216"/>
      <c r="KCK50" s="216"/>
      <c r="KCL50" s="216"/>
      <c r="KCM50" s="216"/>
      <c r="KCN50" s="216"/>
      <c r="KCO50" s="216"/>
      <c r="KCP50" s="216"/>
      <c r="KCQ50" s="216"/>
      <c r="KCR50" s="216"/>
      <c r="KCS50" s="216"/>
      <c r="KCT50" s="216"/>
      <c r="KCU50" s="216"/>
      <c r="KCV50" s="216"/>
      <c r="KCW50" s="216"/>
      <c r="KCX50" s="216"/>
      <c r="KCY50" s="216"/>
      <c r="KCZ50" s="216"/>
      <c r="KDA50" s="216"/>
      <c r="KDB50" s="216"/>
      <c r="KDC50" s="216"/>
      <c r="KDD50" s="216"/>
      <c r="KDE50" s="216"/>
      <c r="KDF50" s="216"/>
      <c r="KDG50" s="216"/>
      <c r="KDH50" s="216"/>
      <c r="KDI50" s="216"/>
      <c r="KDJ50" s="216"/>
      <c r="KDK50" s="216"/>
      <c r="KDL50" s="216"/>
      <c r="KDM50" s="216"/>
      <c r="KDN50" s="216"/>
      <c r="KDO50" s="216"/>
      <c r="KDP50" s="216"/>
      <c r="KDQ50" s="216"/>
      <c r="KDR50" s="216"/>
      <c r="KDS50" s="216"/>
      <c r="KDT50" s="216"/>
      <c r="KDU50" s="216"/>
      <c r="KDV50" s="216"/>
      <c r="KDW50" s="216"/>
      <c r="KDX50" s="216"/>
      <c r="KDY50" s="216"/>
      <c r="KDZ50" s="216"/>
      <c r="KEA50" s="216"/>
      <c r="KEB50" s="216"/>
      <c r="KEC50" s="216"/>
      <c r="KED50" s="216"/>
      <c r="KEE50" s="216"/>
      <c r="KEF50" s="216"/>
      <c r="KEG50" s="216"/>
      <c r="KEH50" s="216"/>
      <c r="KEI50" s="216"/>
      <c r="KEJ50" s="216"/>
      <c r="KEK50" s="216"/>
      <c r="KEL50" s="216"/>
      <c r="KEM50" s="216"/>
      <c r="KEN50" s="216"/>
      <c r="KEO50" s="216"/>
      <c r="KEP50" s="216"/>
      <c r="KEQ50" s="216"/>
      <c r="KER50" s="216"/>
      <c r="KES50" s="216"/>
      <c r="KET50" s="216"/>
      <c r="KEU50" s="216"/>
      <c r="KEV50" s="216"/>
      <c r="KEW50" s="216"/>
      <c r="KEX50" s="216"/>
      <c r="KEY50" s="216"/>
      <c r="KEZ50" s="216"/>
      <c r="KFA50" s="216"/>
      <c r="KFB50" s="216"/>
      <c r="KFC50" s="216"/>
      <c r="KFD50" s="216"/>
      <c r="KFE50" s="216"/>
      <c r="KFF50" s="216"/>
      <c r="KFG50" s="216"/>
      <c r="KFH50" s="216"/>
      <c r="KFI50" s="216"/>
      <c r="KFJ50" s="216"/>
      <c r="KFK50" s="216"/>
      <c r="KFL50" s="216"/>
      <c r="KFM50" s="216"/>
      <c r="KFN50" s="216"/>
      <c r="KFO50" s="216"/>
      <c r="KFP50" s="216"/>
      <c r="KFQ50" s="216"/>
      <c r="KFR50" s="216"/>
      <c r="KFS50" s="216"/>
      <c r="KFT50" s="216"/>
      <c r="KFU50" s="216"/>
      <c r="KFV50" s="216"/>
      <c r="KFW50" s="216"/>
      <c r="KFX50" s="216"/>
      <c r="KFY50" s="216"/>
      <c r="KFZ50" s="216"/>
      <c r="KGA50" s="216"/>
      <c r="KGB50" s="216"/>
      <c r="KGC50" s="216"/>
      <c r="KGD50" s="216"/>
      <c r="KGE50" s="216"/>
      <c r="KGF50" s="216"/>
      <c r="KGG50" s="216"/>
      <c r="KGH50" s="216"/>
      <c r="KGI50" s="216"/>
      <c r="KGJ50" s="216"/>
      <c r="KGK50" s="216"/>
      <c r="KGL50" s="216"/>
      <c r="KGM50" s="216"/>
      <c r="KGN50" s="216"/>
      <c r="KGO50" s="216"/>
      <c r="KGP50" s="216"/>
      <c r="KGQ50" s="216"/>
      <c r="KGR50" s="216"/>
      <c r="KGS50" s="216"/>
      <c r="KGT50" s="216"/>
      <c r="KGU50" s="216"/>
      <c r="KGV50" s="216"/>
      <c r="KGW50" s="216"/>
      <c r="KGX50" s="216"/>
      <c r="KGY50" s="216"/>
      <c r="KGZ50" s="216"/>
      <c r="KHA50" s="216"/>
      <c r="KHB50" s="216"/>
      <c r="KHC50" s="216"/>
      <c r="KHD50" s="216"/>
      <c r="KHE50" s="216"/>
      <c r="KHF50" s="216"/>
      <c r="KHG50" s="216"/>
      <c r="KHH50" s="216"/>
      <c r="KHI50" s="216"/>
      <c r="KHJ50" s="216"/>
      <c r="KHK50" s="216"/>
      <c r="KHL50" s="216"/>
      <c r="KHM50" s="216"/>
      <c r="KHN50" s="216"/>
      <c r="KHO50" s="216"/>
      <c r="KHP50" s="216"/>
      <c r="KHQ50" s="216"/>
      <c r="KHR50" s="216"/>
      <c r="KHS50" s="216"/>
      <c r="KHT50" s="216"/>
      <c r="KHU50" s="216"/>
      <c r="KHV50" s="216"/>
      <c r="KHW50" s="216"/>
      <c r="KHX50" s="216"/>
      <c r="KHY50" s="216"/>
      <c r="KHZ50" s="216"/>
      <c r="KIA50" s="216"/>
      <c r="KIB50" s="216"/>
      <c r="KIC50" s="216"/>
      <c r="KID50" s="216"/>
      <c r="KIE50" s="216"/>
      <c r="KIF50" s="216"/>
      <c r="KIG50" s="216"/>
      <c r="KIH50" s="216"/>
      <c r="KII50" s="216"/>
      <c r="KIJ50" s="216"/>
      <c r="KIK50" s="216"/>
      <c r="KIL50" s="216"/>
      <c r="KIM50" s="216"/>
      <c r="KIN50" s="216"/>
      <c r="KIO50" s="216"/>
      <c r="KIP50" s="216"/>
      <c r="KIQ50" s="216"/>
      <c r="KIR50" s="216"/>
      <c r="KIS50" s="216"/>
      <c r="KIT50" s="216"/>
      <c r="KIU50" s="216"/>
      <c r="KIV50" s="216"/>
      <c r="KIW50" s="216"/>
      <c r="KIX50" s="216"/>
      <c r="KIY50" s="216"/>
      <c r="KIZ50" s="216"/>
      <c r="KJA50" s="216"/>
      <c r="KJB50" s="216"/>
      <c r="KJC50" s="216"/>
      <c r="KJD50" s="216"/>
      <c r="KJE50" s="216"/>
      <c r="KJF50" s="216"/>
      <c r="KJG50" s="216"/>
      <c r="KJH50" s="216"/>
      <c r="KJI50" s="216"/>
      <c r="KJJ50" s="216"/>
      <c r="KJK50" s="216"/>
      <c r="KJL50" s="216"/>
      <c r="KJM50" s="216"/>
      <c r="KJN50" s="216"/>
      <c r="KJO50" s="216"/>
      <c r="KJP50" s="216"/>
      <c r="KJQ50" s="216"/>
      <c r="KJR50" s="216"/>
      <c r="KJS50" s="216"/>
      <c r="KJT50" s="216"/>
      <c r="KJU50" s="216"/>
      <c r="KJV50" s="216"/>
      <c r="KJW50" s="216"/>
      <c r="KJX50" s="216"/>
      <c r="KJY50" s="216"/>
      <c r="KJZ50" s="216"/>
      <c r="KKA50" s="216"/>
      <c r="KKB50" s="216"/>
      <c r="KKC50" s="216"/>
      <c r="KKD50" s="216"/>
      <c r="KKE50" s="216"/>
      <c r="KKF50" s="216"/>
      <c r="KKG50" s="216"/>
      <c r="KKH50" s="216"/>
      <c r="KKI50" s="216"/>
      <c r="KKJ50" s="216"/>
      <c r="KKK50" s="216"/>
      <c r="KKL50" s="216"/>
      <c r="KKM50" s="216"/>
      <c r="KKN50" s="216"/>
      <c r="KKO50" s="216"/>
      <c r="KKP50" s="216"/>
      <c r="KKQ50" s="216"/>
      <c r="KKR50" s="216"/>
      <c r="KKS50" s="216"/>
      <c r="KKT50" s="216"/>
      <c r="KKU50" s="216"/>
      <c r="KKV50" s="216"/>
      <c r="KKW50" s="216"/>
      <c r="KKX50" s="216"/>
      <c r="KKY50" s="216"/>
      <c r="KKZ50" s="216"/>
      <c r="KLA50" s="216"/>
      <c r="KLB50" s="216"/>
      <c r="KLC50" s="216"/>
      <c r="KLD50" s="216"/>
      <c r="KLE50" s="216"/>
      <c r="KLF50" s="216"/>
      <c r="KLG50" s="216"/>
      <c r="KLH50" s="216"/>
      <c r="KLI50" s="216"/>
      <c r="KLJ50" s="216"/>
      <c r="KLK50" s="216"/>
      <c r="KLL50" s="216"/>
      <c r="KLM50" s="216"/>
      <c r="KLN50" s="216"/>
      <c r="KLO50" s="216"/>
      <c r="KLP50" s="216"/>
      <c r="KLQ50" s="216"/>
      <c r="KLR50" s="216"/>
      <c r="KLS50" s="216"/>
      <c r="KLT50" s="216"/>
      <c r="KLU50" s="216"/>
      <c r="KLV50" s="216"/>
      <c r="KLW50" s="216"/>
      <c r="KLX50" s="216"/>
      <c r="KLY50" s="216"/>
      <c r="KLZ50" s="216"/>
      <c r="KMA50" s="216"/>
      <c r="KMB50" s="216"/>
      <c r="KMC50" s="216"/>
      <c r="KMD50" s="216"/>
      <c r="KME50" s="216"/>
      <c r="KMF50" s="216"/>
      <c r="KMG50" s="216"/>
      <c r="KMH50" s="216"/>
      <c r="KMI50" s="216"/>
      <c r="KMJ50" s="216"/>
      <c r="KMK50" s="216"/>
      <c r="KML50" s="216"/>
      <c r="KMM50" s="216"/>
      <c r="KMN50" s="216"/>
      <c r="KMO50" s="216"/>
      <c r="KMP50" s="216"/>
      <c r="KMQ50" s="216"/>
      <c r="KMR50" s="216"/>
      <c r="KMS50" s="216"/>
      <c r="KMT50" s="216"/>
      <c r="KMU50" s="216"/>
      <c r="KMV50" s="216"/>
      <c r="KMW50" s="216"/>
      <c r="KMX50" s="216"/>
      <c r="KMY50" s="216"/>
      <c r="KMZ50" s="216"/>
      <c r="KNA50" s="216"/>
      <c r="KNB50" s="216"/>
      <c r="KNC50" s="216"/>
      <c r="KND50" s="216"/>
      <c r="KNE50" s="216"/>
      <c r="KNF50" s="216"/>
      <c r="KNG50" s="216"/>
      <c r="KNH50" s="216"/>
      <c r="KNI50" s="216"/>
      <c r="KNJ50" s="216"/>
      <c r="KNK50" s="216"/>
      <c r="KNL50" s="216"/>
      <c r="KNM50" s="216"/>
      <c r="KNN50" s="216"/>
      <c r="KNO50" s="216"/>
      <c r="KNP50" s="216"/>
      <c r="KNQ50" s="216"/>
      <c r="KNR50" s="216"/>
      <c r="KNS50" s="216"/>
      <c r="KNT50" s="216"/>
      <c r="KNU50" s="216"/>
      <c r="KNV50" s="216"/>
      <c r="KNW50" s="216"/>
      <c r="KNX50" s="216"/>
      <c r="KNY50" s="216"/>
      <c r="KNZ50" s="216"/>
      <c r="KOA50" s="216"/>
      <c r="KOB50" s="216"/>
      <c r="KOC50" s="216"/>
      <c r="KOD50" s="216"/>
      <c r="KOE50" s="216"/>
      <c r="KOF50" s="216"/>
      <c r="KOG50" s="216"/>
      <c r="KOH50" s="216"/>
      <c r="KOI50" s="216"/>
      <c r="KOJ50" s="216"/>
      <c r="KOK50" s="216"/>
      <c r="KOL50" s="216"/>
      <c r="KOM50" s="216"/>
      <c r="KON50" s="216"/>
      <c r="KOO50" s="216"/>
      <c r="KOP50" s="216"/>
      <c r="KOQ50" s="216"/>
      <c r="KOR50" s="216"/>
      <c r="KOS50" s="216"/>
      <c r="KOT50" s="216"/>
      <c r="KOU50" s="216"/>
      <c r="KOV50" s="216"/>
      <c r="KOW50" s="216"/>
      <c r="KOX50" s="216"/>
      <c r="KOY50" s="216"/>
      <c r="KOZ50" s="216"/>
      <c r="KPA50" s="216"/>
      <c r="KPB50" s="216"/>
      <c r="KPC50" s="216"/>
      <c r="KPD50" s="216"/>
      <c r="KPE50" s="216"/>
      <c r="KPF50" s="216"/>
      <c r="KPG50" s="216"/>
      <c r="KPH50" s="216"/>
      <c r="KPI50" s="216"/>
      <c r="KPJ50" s="216"/>
      <c r="KPK50" s="216"/>
      <c r="KPL50" s="216"/>
      <c r="KPM50" s="216"/>
      <c r="KPN50" s="216"/>
      <c r="KPO50" s="216"/>
      <c r="KPP50" s="216"/>
      <c r="KPQ50" s="216"/>
      <c r="KPR50" s="216"/>
      <c r="KPS50" s="216"/>
      <c r="KPT50" s="216"/>
      <c r="KPU50" s="216"/>
      <c r="KPV50" s="216"/>
      <c r="KPW50" s="216"/>
      <c r="KPX50" s="216"/>
      <c r="KPY50" s="216"/>
      <c r="KPZ50" s="216"/>
      <c r="KQA50" s="216"/>
      <c r="KQB50" s="216"/>
      <c r="KQC50" s="216"/>
      <c r="KQD50" s="216"/>
      <c r="KQE50" s="216"/>
      <c r="KQF50" s="216"/>
      <c r="KQG50" s="216"/>
      <c r="KQH50" s="216"/>
      <c r="KQI50" s="216"/>
      <c r="KQJ50" s="216"/>
      <c r="KQK50" s="216"/>
      <c r="KQL50" s="216"/>
      <c r="KQM50" s="216"/>
      <c r="KQN50" s="216"/>
      <c r="KQO50" s="216"/>
      <c r="KQP50" s="216"/>
      <c r="KQQ50" s="216"/>
      <c r="KQR50" s="216"/>
      <c r="KQS50" s="216"/>
      <c r="KQT50" s="216"/>
      <c r="KQU50" s="216"/>
      <c r="KQV50" s="216"/>
      <c r="KQW50" s="216"/>
      <c r="KQX50" s="216"/>
      <c r="KQY50" s="216"/>
      <c r="KQZ50" s="216"/>
      <c r="KRA50" s="216"/>
      <c r="KRB50" s="216"/>
      <c r="KRC50" s="216"/>
      <c r="KRD50" s="216"/>
      <c r="KRE50" s="216"/>
      <c r="KRF50" s="216"/>
      <c r="KRG50" s="216"/>
      <c r="KRH50" s="216"/>
      <c r="KRI50" s="216"/>
      <c r="KRJ50" s="216"/>
      <c r="KRK50" s="216"/>
      <c r="KRL50" s="216"/>
      <c r="KRM50" s="216"/>
      <c r="KRN50" s="216"/>
      <c r="KRO50" s="216"/>
      <c r="KRP50" s="216"/>
      <c r="KRQ50" s="216"/>
      <c r="KRR50" s="216"/>
      <c r="KRS50" s="216"/>
      <c r="KRT50" s="216"/>
      <c r="KRU50" s="216"/>
      <c r="KRV50" s="216"/>
      <c r="KRW50" s="216"/>
      <c r="KRX50" s="216"/>
      <c r="KRY50" s="216"/>
      <c r="KRZ50" s="216"/>
      <c r="KSA50" s="216"/>
      <c r="KSB50" s="216"/>
      <c r="KSC50" s="216"/>
      <c r="KSD50" s="216"/>
      <c r="KSE50" s="216"/>
      <c r="KSF50" s="216"/>
      <c r="KSG50" s="216"/>
      <c r="KSH50" s="216"/>
      <c r="KSI50" s="216"/>
      <c r="KSJ50" s="216"/>
      <c r="KSK50" s="216"/>
      <c r="KSL50" s="216"/>
      <c r="KSM50" s="216"/>
      <c r="KSN50" s="216"/>
      <c r="KSO50" s="216"/>
      <c r="KSP50" s="216"/>
      <c r="KSQ50" s="216"/>
      <c r="KSR50" s="216"/>
      <c r="KSS50" s="216"/>
      <c r="KST50" s="216"/>
      <c r="KSU50" s="216"/>
      <c r="KSV50" s="216"/>
      <c r="KSW50" s="216"/>
      <c r="KSX50" s="216"/>
      <c r="KSY50" s="216"/>
      <c r="KSZ50" s="216"/>
      <c r="KTA50" s="216"/>
      <c r="KTB50" s="216"/>
      <c r="KTC50" s="216"/>
      <c r="KTD50" s="216"/>
      <c r="KTE50" s="216"/>
      <c r="KTF50" s="216"/>
      <c r="KTG50" s="216"/>
      <c r="KTH50" s="216"/>
      <c r="KTI50" s="216"/>
      <c r="KTJ50" s="216"/>
      <c r="KTK50" s="216"/>
      <c r="KTL50" s="216"/>
      <c r="KTM50" s="216"/>
      <c r="KTN50" s="216"/>
      <c r="KTO50" s="216"/>
      <c r="KTP50" s="216"/>
      <c r="KTQ50" s="216"/>
      <c r="KTR50" s="216"/>
      <c r="KTS50" s="216"/>
      <c r="KTT50" s="216"/>
      <c r="KTU50" s="216"/>
      <c r="KTV50" s="216"/>
      <c r="KTW50" s="216"/>
      <c r="KTX50" s="216"/>
      <c r="KTY50" s="216"/>
      <c r="KTZ50" s="216"/>
      <c r="KUA50" s="216"/>
      <c r="KUB50" s="216"/>
      <c r="KUC50" s="216"/>
      <c r="KUD50" s="216"/>
      <c r="KUE50" s="216"/>
      <c r="KUF50" s="216"/>
      <c r="KUG50" s="216"/>
      <c r="KUH50" s="216"/>
      <c r="KUI50" s="216"/>
      <c r="KUJ50" s="216"/>
      <c r="KUK50" s="216"/>
      <c r="KUL50" s="216"/>
      <c r="KUM50" s="216"/>
      <c r="KUN50" s="216"/>
      <c r="KUO50" s="216"/>
      <c r="KUP50" s="216"/>
      <c r="KUQ50" s="216"/>
      <c r="KUR50" s="216"/>
      <c r="KUS50" s="216"/>
      <c r="KUT50" s="216"/>
      <c r="KUU50" s="216"/>
      <c r="KUV50" s="216"/>
      <c r="KUW50" s="216"/>
      <c r="KUX50" s="216"/>
      <c r="KUY50" s="216"/>
      <c r="KUZ50" s="216"/>
      <c r="KVA50" s="216"/>
      <c r="KVB50" s="216"/>
      <c r="KVC50" s="216"/>
      <c r="KVD50" s="216"/>
      <c r="KVE50" s="216"/>
      <c r="KVF50" s="216"/>
      <c r="KVG50" s="216"/>
      <c r="KVH50" s="216"/>
      <c r="KVI50" s="216"/>
      <c r="KVJ50" s="216"/>
      <c r="KVK50" s="216"/>
      <c r="KVL50" s="216"/>
      <c r="KVM50" s="216"/>
      <c r="KVN50" s="216"/>
      <c r="KVO50" s="216"/>
      <c r="KVP50" s="216"/>
      <c r="KVQ50" s="216"/>
      <c r="KVR50" s="216"/>
      <c r="KVS50" s="216"/>
      <c r="KVT50" s="216"/>
      <c r="KVU50" s="216"/>
      <c r="KVV50" s="216"/>
      <c r="KVW50" s="216"/>
      <c r="KVX50" s="216"/>
      <c r="KVY50" s="216"/>
      <c r="KVZ50" s="216"/>
      <c r="KWA50" s="216"/>
      <c r="KWB50" s="216"/>
      <c r="KWC50" s="216"/>
      <c r="KWD50" s="216"/>
      <c r="KWE50" s="216"/>
      <c r="KWF50" s="216"/>
      <c r="KWG50" s="216"/>
      <c r="KWH50" s="216"/>
      <c r="KWI50" s="216"/>
      <c r="KWJ50" s="216"/>
      <c r="KWK50" s="216"/>
      <c r="KWL50" s="216"/>
      <c r="KWM50" s="216"/>
      <c r="KWN50" s="216"/>
      <c r="KWO50" s="216"/>
      <c r="KWP50" s="216"/>
      <c r="KWQ50" s="216"/>
      <c r="KWR50" s="216"/>
      <c r="KWS50" s="216"/>
      <c r="KWT50" s="216"/>
      <c r="KWU50" s="216"/>
      <c r="KWV50" s="216"/>
      <c r="KWW50" s="216"/>
      <c r="KWX50" s="216"/>
      <c r="KWY50" s="216"/>
      <c r="KWZ50" s="216"/>
      <c r="KXA50" s="216"/>
      <c r="KXB50" s="216"/>
      <c r="KXC50" s="216"/>
      <c r="KXD50" s="216"/>
      <c r="KXE50" s="216"/>
      <c r="KXF50" s="216"/>
      <c r="KXG50" s="216"/>
      <c r="KXH50" s="216"/>
      <c r="KXI50" s="216"/>
      <c r="KXJ50" s="216"/>
      <c r="KXK50" s="216"/>
      <c r="KXL50" s="216"/>
      <c r="KXM50" s="216"/>
      <c r="KXN50" s="216"/>
      <c r="KXO50" s="216"/>
      <c r="KXP50" s="216"/>
      <c r="KXQ50" s="216"/>
      <c r="KXR50" s="216"/>
      <c r="KXS50" s="216"/>
      <c r="KXT50" s="216"/>
      <c r="KXU50" s="216"/>
      <c r="KXV50" s="216"/>
      <c r="KXW50" s="216"/>
      <c r="KXX50" s="216"/>
      <c r="KXY50" s="216"/>
      <c r="KXZ50" s="216"/>
      <c r="KYA50" s="216"/>
      <c r="KYB50" s="216"/>
      <c r="KYC50" s="216"/>
      <c r="KYD50" s="216"/>
      <c r="KYE50" s="216"/>
      <c r="KYF50" s="216"/>
      <c r="KYG50" s="216"/>
      <c r="KYH50" s="216"/>
      <c r="KYI50" s="216"/>
      <c r="KYJ50" s="216"/>
      <c r="KYK50" s="216"/>
      <c r="KYL50" s="216"/>
      <c r="KYM50" s="216"/>
      <c r="KYN50" s="216"/>
      <c r="KYO50" s="216"/>
      <c r="KYP50" s="216"/>
      <c r="KYQ50" s="216"/>
      <c r="KYR50" s="216"/>
      <c r="KYS50" s="216"/>
      <c r="KYT50" s="216"/>
      <c r="KYU50" s="216"/>
      <c r="KYV50" s="216"/>
      <c r="KYW50" s="216"/>
      <c r="KYX50" s="216"/>
      <c r="KYY50" s="216"/>
      <c r="KYZ50" s="216"/>
      <c r="KZA50" s="216"/>
      <c r="KZB50" s="216"/>
      <c r="KZC50" s="216"/>
      <c r="KZD50" s="216"/>
      <c r="KZE50" s="216"/>
      <c r="KZF50" s="216"/>
      <c r="KZG50" s="216"/>
      <c r="KZH50" s="216"/>
      <c r="KZI50" s="216"/>
      <c r="KZJ50" s="216"/>
      <c r="KZK50" s="216"/>
      <c r="KZL50" s="216"/>
      <c r="KZM50" s="216"/>
      <c r="KZN50" s="216"/>
      <c r="KZO50" s="216"/>
      <c r="KZP50" s="216"/>
      <c r="KZQ50" s="216"/>
      <c r="KZR50" s="216"/>
      <c r="KZS50" s="216"/>
      <c r="KZT50" s="216"/>
      <c r="KZU50" s="216"/>
      <c r="KZV50" s="216"/>
      <c r="KZW50" s="216"/>
      <c r="KZX50" s="216"/>
      <c r="KZY50" s="216"/>
      <c r="KZZ50" s="216"/>
      <c r="LAA50" s="216"/>
      <c r="LAB50" s="216"/>
      <c r="LAC50" s="216"/>
      <c r="LAD50" s="216"/>
      <c r="LAE50" s="216"/>
      <c r="LAF50" s="216"/>
      <c r="LAG50" s="216"/>
      <c r="LAH50" s="216"/>
      <c r="LAI50" s="216"/>
      <c r="LAJ50" s="216"/>
      <c r="LAK50" s="216"/>
      <c r="LAL50" s="216"/>
      <c r="LAM50" s="216"/>
      <c r="LAN50" s="216"/>
      <c r="LAO50" s="216"/>
      <c r="LAP50" s="216"/>
      <c r="LAQ50" s="216"/>
      <c r="LAR50" s="216"/>
      <c r="LAS50" s="216"/>
      <c r="LAT50" s="216"/>
      <c r="LAU50" s="216"/>
      <c r="LAV50" s="216"/>
      <c r="LAW50" s="216"/>
      <c r="LAX50" s="216"/>
      <c r="LAY50" s="216"/>
      <c r="LAZ50" s="216"/>
      <c r="LBA50" s="216"/>
      <c r="LBB50" s="216"/>
      <c r="LBC50" s="216"/>
      <c r="LBD50" s="216"/>
      <c r="LBE50" s="216"/>
      <c r="LBF50" s="216"/>
      <c r="LBG50" s="216"/>
      <c r="LBH50" s="216"/>
      <c r="LBI50" s="216"/>
      <c r="LBJ50" s="216"/>
      <c r="LBK50" s="216"/>
      <c r="LBL50" s="216"/>
      <c r="LBM50" s="216"/>
      <c r="LBN50" s="216"/>
      <c r="LBO50" s="216"/>
      <c r="LBP50" s="216"/>
      <c r="LBQ50" s="216"/>
      <c r="LBR50" s="216"/>
      <c r="LBS50" s="216"/>
      <c r="LBT50" s="216"/>
      <c r="LBU50" s="216"/>
      <c r="LBV50" s="216"/>
      <c r="LBW50" s="216"/>
      <c r="LBX50" s="216"/>
      <c r="LBY50" s="216"/>
      <c r="LBZ50" s="216"/>
      <c r="LCA50" s="216"/>
      <c r="LCB50" s="216"/>
      <c r="LCC50" s="216"/>
      <c r="LCD50" s="216"/>
      <c r="LCE50" s="216"/>
      <c r="LCF50" s="216"/>
      <c r="LCG50" s="216"/>
      <c r="LCH50" s="216"/>
      <c r="LCI50" s="216"/>
      <c r="LCJ50" s="216"/>
      <c r="LCK50" s="216"/>
      <c r="LCL50" s="216"/>
      <c r="LCM50" s="216"/>
      <c r="LCN50" s="216"/>
      <c r="LCO50" s="216"/>
      <c r="LCP50" s="216"/>
      <c r="LCQ50" s="216"/>
      <c r="LCR50" s="216"/>
      <c r="LCS50" s="216"/>
      <c r="LCT50" s="216"/>
      <c r="LCU50" s="216"/>
      <c r="LCV50" s="216"/>
      <c r="LCW50" s="216"/>
      <c r="LCX50" s="216"/>
      <c r="LCY50" s="216"/>
      <c r="LCZ50" s="216"/>
      <c r="LDA50" s="216"/>
      <c r="LDB50" s="216"/>
      <c r="LDC50" s="216"/>
      <c r="LDD50" s="216"/>
      <c r="LDE50" s="216"/>
      <c r="LDF50" s="216"/>
      <c r="LDG50" s="216"/>
      <c r="LDH50" s="216"/>
      <c r="LDI50" s="216"/>
      <c r="LDJ50" s="216"/>
      <c r="LDK50" s="216"/>
      <c r="LDL50" s="216"/>
      <c r="LDM50" s="216"/>
      <c r="LDN50" s="216"/>
      <c r="LDO50" s="216"/>
      <c r="LDP50" s="216"/>
      <c r="LDQ50" s="216"/>
      <c r="LDR50" s="216"/>
      <c r="LDS50" s="216"/>
      <c r="LDT50" s="216"/>
      <c r="LDU50" s="216"/>
      <c r="LDV50" s="216"/>
      <c r="LDW50" s="216"/>
      <c r="LDX50" s="216"/>
      <c r="LDY50" s="216"/>
      <c r="LDZ50" s="216"/>
      <c r="LEA50" s="216"/>
      <c r="LEB50" s="216"/>
      <c r="LEC50" s="216"/>
      <c r="LED50" s="216"/>
      <c r="LEE50" s="216"/>
      <c r="LEF50" s="216"/>
      <c r="LEG50" s="216"/>
      <c r="LEH50" s="216"/>
      <c r="LEI50" s="216"/>
      <c r="LEJ50" s="216"/>
      <c r="LEK50" s="216"/>
      <c r="LEL50" s="216"/>
      <c r="LEM50" s="216"/>
      <c r="LEN50" s="216"/>
      <c r="LEO50" s="216"/>
      <c r="LEP50" s="216"/>
      <c r="LEQ50" s="216"/>
      <c r="LER50" s="216"/>
      <c r="LES50" s="216"/>
      <c r="LET50" s="216"/>
      <c r="LEU50" s="216"/>
      <c r="LEV50" s="216"/>
      <c r="LEW50" s="216"/>
      <c r="LEX50" s="216"/>
      <c r="LEY50" s="216"/>
      <c r="LEZ50" s="216"/>
      <c r="LFA50" s="216"/>
      <c r="LFB50" s="216"/>
      <c r="LFC50" s="216"/>
      <c r="LFD50" s="216"/>
      <c r="LFE50" s="216"/>
      <c r="LFF50" s="216"/>
      <c r="LFG50" s="216"/>
      <c r="LFH50" s="216"/>
      <c r="LFI50" s="216"/>
      <c r="LFJ50" s="216"/>
      <c r="LFK50" s="216"/>
      <c r="LFL50" s="216"/>
      <c r="LFM50" s="216"/>
      <c r="LFN50" s="216"/>
      <c r="LFO50" s="216"/>
      <c r="LFP50" s="216"/>
      <c r="LFQ50" s="216"/>
      <c r="LFR50" s="216"/>
      <c r="LFS50" s="216"/>
      <c r="LFT50" s="216"/>
      <c r="LFU50" s="216"/>
      <c r="LFV50" s="216"/>
      <c r="LFW50" s="216"/>
      <c r="LFX50" s="216"/>
      <c r="LFY50" s="216"/>
      <c r="LFZ50" s="216"/>
      <c r="LGA50" s="216"/>
      <c r="LGB50" s="216"/>
      <c r="LGC50" s="216"/>
      <c r="LGD50" s="216"/>
      <c r="LGE50" s="216"/>
      <c r="LGF50" s="216"/>
      <c r="LGG50" s="216"/>
      <c r="LGH50" s="216"/>
      <c r="LGI50" s="216"/>
      <c r="LGJ50" s="216"/>
      <c r="LGK50" s="216"/>
      <c r="LGL50" s="216"/>
      <c r="LGM50" s="216"/>
      <c r="LGN50" s="216"/>
      <c r="LGO50" s="216"/>
      <c r="LGP50" s="216"/>
      <c r="LGQ50" s="216"/>
      <c r="LGR50" s="216"/>
      <c r="LGS50" s="216"/>
      <c r="LGT50" s="216"/>
      <c r="LGU50" s="216"/>
      <c r="LGV50" s="216"/>
      <c r="LGW50" s="216"/>
      <c r="LGX50" s="216"/>
      <c r="LGY50" s="216"/>
      <c r="LGZ50" s="216"/>
      <c r="LHA50" s="216"/>
      <c r="LHB50" s="216"/>
      <c r="LHC50" s="216"/>
      <c r="LHD50" s="216"/>
      <c r="LHE50" s="216"/>
      <c r="LHF50" s="216"/>
      <c r="LHG50" s="216"/>
      <c r="LHH50" s="216"/>
      <c r="LHI50" s="216"/>
      <c r="LHJ50" s="216"/>
      <c r="LHK50" s="216"/>
      <c r="LHL50" s="216"/>
      <c r="LHM50" s="216"/>
      <c r="LHN50" s="216"/>
      <c r="LHO50" s="216"/>
      <c r="LHP50" s="216"/>
      <c r="LHQ50" s="216"/>
      <c r="LHR50" s="216"/>
      <c r="LHS50" s="216"/>
      <c r="LHT50" s="216"/>
      <c r="LHU50" s="216"/>
      <c r="LHV50" s="216"/>
      <c r="LHW50" s="216"/>
      <c r="LHX50" s="216"/>
      <c r="LHY50" s="216"/>
      <c r="LHZ50" s="216"/>
      <c r="LIA50" s="216"/>
      <c r="LIB50" s="216"/>
      <c r="LIC50" s="216"/>
      <c r="LID50" s="216"/>
      <c r="LIE50" s="216"/>
      <c r="LIF50" s="216"/>
      <c r="LIG50" s="216"/>
      <c r="LIH50" s="216"/>
      <c r="LII50" s="216"/>
      <c r="LIJ50" s="216"/>
      <c r="LIK50" s="216"/>
      <c r="LIL50" s="216"/>
      <c r="LIM50" s="216"/>
      <c r="LIN50" s="216"/>
      <c r="LIO50" s="216"/>
      <c r="LIP50" s="216"/>
      <c r="LIQ50" s="216"/>
      <c r="LIR50" s="216"/>
      <c r="LIS50" s="216"/>
      <c r="LIT50" s="216"/>
      <c r="LIU50" s="216"/>
      <c r="LIV50" s="216"/>
      <c r="LIW50" s="216"/>
      <c r="LIX50" s="216"/>
      <c r="LIY50" s="216"/>
      <c r="LIZ50" s="216"/>
      <c r="LJA50" s="216"/>
      <c r="LJB50" s="216"/>
      <c r="LJC50" s="216"/>
      <c r="LJD50" s="216"/>
      <c r="LJE50" s="216"/>
      <c r="LJF50" s="216"/>
      <c r="LJG50" s="216"/>
      <c r="LJH50" s="216"/>
      <c r="LJI50" s="216"/>
      <c r="LJJ50" s="216"/>
      <c r="LJK50" s="216"/>
      <c r="LJL50" s="216"/>
      <c r="LJM50" s="216"/>
      <c r="LJN50" s="216"/>
      <c r="LJO50" s="216"/>
      <c r="LJP50" s="216"/>
      <c r="LJQ50" s="216"/>
      <c r="LJR50" s="216"/>
      <c r="LJS50" s="216"/>
      <c r="LJT50" s="216"/>
      <c r="LJU50" s="216"/>
      <c r="LJV50" s="216"/>
      <c r="LJW50" s="216"/>
      <c r="LJX50" s="216"/>
      <c r="LJY50" s="216"/>
      <c r="LJZ50" s="216"/>
      <c r="LKA50" s="216"/>
      <c r="LKB50" s="216"/>
      <c r="LKC50" s="216"/>
      <c r="LKD50" s="216"/>
      <c r="LKE50" s="216"/>
      <c r="LKF50" s="216"/>
      <c r="LKG50" s="216"/>
      <c r="LKH50" s="216"/>
      <c r="LKI50" s="216"/>
      <c r="LKJ50" s="216"/>
      <c r="LKK50" s="216"/>
      <c r="LKL50" s="216"/>
      <c r="LKM50" s="216"/>
      <c r="LKN50" s="216"/>
      <c r="LKO50" s="216"/>
      <c r="LKP50" s="216"/>
      <c r="LKQ50" s="216"/>
      <c r="LKR50" s="216"/>
      <c r="LKS50" s="216"/>
      <c r="LKT50" s="216"/>
      <c r="LKU50" s="216"/>
      <c r="LKV50" s="216"/>
      <c r="LKW50" s="216"/>
      <c r="LKX50" s="216"/>
      <c r="LKY50" s="216"/>
      <c r="LKZ50" s="216"/>
      <c r="LLA50" s="216"/>
      <c r="LLB50" s="216"/>
      <c r="LLC50" s="216"/>
      <c r="LLD50" s="216"/>
      <c r="LLE50" s="216"/>
      <c r="LLF50" s="216"/>
      <c r="LLG50" s="216"/>
      <c r="LLH50" s="216"/>
      <c r="LLI50" s="216"/>
      <c r="LLJ50" s="216"/>
      <c r="LLK50" s="216"/>
      <c r="LLL50" s="216"/>
      <c r="LLM50" s="216"/>
      <c r="LLN50" s="216"/>
      <c r="LLO50" s="216"/>
      <c r="LLP50" s="216"/>
      <c r="LLQ50" s="216"/>
      <c r="LLR50" s="216"/>
      <c r="LLS50" s="216"/>
      <c r="LLT50" s="216"/>
      <c r="LLU50" s="216"/>
      <c r="LLV50" s="216"/>
      <c r="LLW50" s="216"/>
      <c r="LLX50" s="216"/>
      <c r="LLY50" s="216"/>
      <c r="LLZ50" s="216"/>
      <c r="LMA50" s="216"/>
      <c r="LMB50" s="216"/>
      <c r="LMC50" s="216"/>
      <c r="LMD50" s="216"/>
      <c r="LME50" s="216"/>
      <c r="LMF50" s="216"/>
      <c r="LMG50" s="216"/>
      <c r="LMH50" s="216"/>
      <c r="LMI50" s="216"/>
      <c r="LMJ50" s="216"/>
      <c r="LMK50" s="216"/>
      <c r="LML50" s="216"/>
      <c r="LMM50" s="216"/>
      <c r="LMN50" s="216"/>
      <c r="LMO50" s="216"/>
      <c r="LMP50" s="216"/>
      <c r="LMQ50" s="216"/>
      <c r="LMR50" s="216"/>
      <c r="LMS50" s="216"/>
      <c r="LMT50" s="216"/>
      <c r="LMU50" s="216"/>
      <c r="LMV50" s="216"/>
      <c r="LMW50" s="216"/>
      <c r="LMX50" s="216"/>
      <c r="LMY50" s="216"/>
      <c r="LMZ50" s="216"/>
      <c r="LNA50" s="216"/>
      <c r="LNB50" s="216"/>
      <c r="LNC50" s="216"/>
      <c r="LND50" s="216"/>
      <c r="LNE50" s="216"/>
      <c r="LNF50" s="216"/>
      <c r="LNG50" s="216"/>
      <c r="LNH50" s="216"/>
      <c r="LNI50" s="216"/>
      <c r="LNJ50" s="216"/>
      <c r="LNK50" s="216"/>
      <c r="LNL50" s="216"/>
      <c r="LNM50" s="216"/>
      <c r="LNN50" s="216"/>
      <c r="LNO50" s="216"/>
      <c r="LNP50" s="216"/>
      <c r="LNQ50" s="216"/>
      <c r="LNR50" s="216"/>
      <c r="LNS50" s="216"/>
      <c r="LNT50" s="216"/>
      <c r="LNU50" s="216"/>
      <c r="LNV50" s="216"/>
      <c r="LNW50" s="216"/>
      <c r="LNX50" s="216"/>
      <c r="LNY50" s="216"/>
      <c r="LNZ50" s="216"/>
      <c r="LOA50" s="216"/>
      <c r="LOB50" s="216"/>
      <c r="LOC50" s="216"/>
      <c r="LOD50" s="216"/>
      <c r="LOE50" s="216"/>
      <c r="LOF50" s="216"/>
      <c r="LOG50" s="216"/>
      <c r="LOH50" s="216"/>
      <c r="LOI50" s="216"/>
      <c r="LOJ50" s="216"/>
      <c r="LOK50" s="216"/>
      <c r="LOL50" s="216"/>
      <c r="LOM50" s="216"/>
      <c r="LON50" s="216"/>
      <c r="LOO50" s="216"/>
      <c r="LOP50" s="216"/>
      <c r="LOQ50" s="216"/>
      <c r="LOR50" s="216"/>
      <c r="LOS50" s="216"/>
      <c r="LOT50" s="216"/>
      <c r="LOU50" s="216"/>
      <c r="LOV50" s="216"/>
      <c r="LOW50" s="216"/>
      <c r="LOX50" s="216"/>
      <c r="LOY50" s="216"/>
      <c r="LOZ50" s="216"/>
      <c r="LPA50" s="216"/>
      <c r="LPB50" s="216"/>
      <c r="LPC50" s="216"/>
      <c r="LPD50" s="216"/>
      <c r="LPE50" s="216"/>
      <c r="LPF50" s="216"/>
      <c r="LPG50" s="216"/>
      <c r="LPH50" s="216"/>
      <c r="LPI50" s="216"/>
      <c r="LPJ50" s="216"/>
      <c r="LPK50" s="216"/>
      <c r="LPL50" s="216"/>
      <c r="LPM50" s="216"/>
      <c r="LPN50" s="216"/>
      <c r="LPO50" s="216"/>
      <c r="LPP50" s="216"/>
      <c r="LPQ50" s="216"/>
      <c r="LPR50" s="216"/>
      <c r="LPS50" s="216"/>
      <c r="LPT50" s="216"/>
      <c r="LPU50" s="216"/>
      <c r="LPV50" s="216"/>
      <c r="LPW50" s="216"/>
      <c r="LPX50" s="216"/>
      <c r="LPY50" s="216"/>
      <c r="LPZ50" s="216"/>
      <c r="LQA50" s="216"/>
      <c r="LQB50" s="216"/>
      <c r="LQC50" s="216"/>
      <c r="LQD50" s="216"/>
      <c r="LQE50" s="216"/>
      <c r="LQF50" s="216"/>
      <c r="LQG50" s="216"/>
      <c r="LQH50" s="216"/>
      <c r="LQI50" s="216"/>
      <c r="LQJ50" s="216"/>
      <c r="LQK50" s="216"/>
      <c r="LQL50" s="216"/>
      <c r="LQM50" s="216"/>
      <c r="LQN50" s="216"/>
      <c r="LQO50" s="216"/>
      <c r="LQP50" s="216"/>
      <c r="LQQ50" s="216"/>
      <c r="LQR50" s="216"/>
      <c r="LQS50" s="216"/>
      <c r="LQT50" s="216"/>
      <c r="LQU50" s="216"/>
      <c r="LQV50" s="216"/>
      <c r="LQW50" s="216"/>
      <c r="LQX50" s="216"/>
      <c r="LQY50" s="216"/>
      <c r="LQZ50" s="216"/>
      <c r="LRA50" s="216"/>
      <c r="LRB50" s="216"/>
      <c r="LRC50" s="216"/>
      <c r="LRD50" s="216"/>
      <c r="LRE50" s="216"/>
      <c r="LRF50" s="216"/>
      <c r="LRG50" s="216"/>
      <c r="LRH50" s="216"/>
      <c r="LRI50" s="216"/>
      <c r="LRJ50" s="216"/>
      <c r="LRK50" s="216"/>
      <c r="LRL50" s="216"/>
      <c r="LRM50" s="216"/>
      <c r="LRN50" s="216"/>
      <c r="LRO50" s="216"/>
      <c r="LRP50" s="216"/>
      <c r="LRQ50" s="216"/>
      <c r="LRR50" s="216"/>
      <c r="LRS50" s="216"/>
      <c r="LRT50" s="216"/>
      <c r="LRU50" s="216"/>
      <c r="LRV50" s="216"/>
      <c r="LRW50" s="216"/>
      <c r="LRX50" s="216"/>
      <c r="LRY50" s="216"/>
      <c r="LRZ50" s="216"/>
      <c r="LSA50" s="216"/>
      <c r="LSB50" s="216"/>
      <c r="LSC50" s="216"/>
      <c r="LSD50" s="216"/>
      <c r="LSE50" s="216"/>
      <c r="LSF50" s="216"/>
      <c r="LSG50" s="216"/>
      <c r="LSH50" s="216"/>
      <c r="LSI50" s="216"/>
      <c r="LSJ50" s="216"/>
      <c r="LSK50" s="216"/>
      <c r="LSL50" s="216"/>
      <c r="LSM50" s="216"/>
      <c r="LSN50" s="216"/>
      <c r="LSO50" s="216"/>
      <c r="LSP50" s="216"/>
      <c r="LSQ50" s="216"/>
      <c r="LSR50" s="216"/>
      <c r="LSS50" s="216"/>
      <c r="LST50" s="216"/>
      <c r="LSU50" s="216"/>
      <c r="LSV50" s="216"/>
      <c r="LSW50" s="216"/>
      <c r="LSX50" s="216"/>
      <c r="LSY50" s="216"/>
      <c r="LSZ50" s="216"/>
      <c r="LTA50" s="216"/>
      <c r="LTB50" s="216"/>
      <c r="LTC50" s="216"/>
      <c r="LTD50" s="216"/>
      <c r="LTE50" s="216"/>
      <c r="LTF50" s="216"/>
      <c r="LTG50" s="216"/>
      <c r="LTH50" s="216"/>
      <c r="LTI50" s="216"/>
      <c r="LTJ50" s="216"/>
      <c r="LTK50" s="216"/>
      <c r="LTL50" s="216"/>
      <c r="LTM50" s="216"/>
      <c r="LTN50" s="216"/>
      <c r="LTO50" s="216"/>
      <c r="LTP50" s="216"/>
      <c r="LTQ50" s="216"/>
      <c r="LTR50" s="216"/>
      <c r="LTS50" s="216"/>
      <c r="LTT50" s="216"/>
      <c r="LTU50" s="216"/>
      <c r="LTV50" s="216"/>
      <c r="LTW50" s="216"/>
      <c r="LTX50" s="216"/>
      <c r="LTY50" s="216"/>
      <c r="LTZ50" s="216"/>
      <c r="LUA50" s="216"/>
      <c r="LUB50" s="216"/>
      <c r="LUC50" s="216"/>
      <c r="LUD50" s="216"/>
      <c r="LUE50" s="216"/>
      <c r="LUF50" s="216"/>
      <c r="LUG50" s="216"/>
      <c r="LUH50" s="216"/>
      <c r="LUI50" s="216"/>
      <c r="LUJ50" s="216"/>
      <c r="LUK50" s="216"/>
      <c r="LUL50" s="216"/>
      <c r="LUM50" s="216"/>
      <c r="LUN50" s="216"/>
      <c r="LUO50" s="216"/>
      <c r="LUP50" s="216"/>
      <c r="LUQ50" s="216"/>
      <c r="LUR50" s="216"/>
      <c r="LUS50" s="216"/>
      <c r="LUT50" s="216"/>
      <c r="LUU50" s="216"/>
      <c r="LUV50" s="216"/>
      <c r="LUW50" s="216"/>
      <c r="LUX50" s="216"/>
      <c r="LUY50" s="216"/>
      <c r="LUZ50" s="216"/>
      <c r="LVA50" s="216"/>
      <c r="LVB50" s="216"/>
      <c r="LVC50" s="216"/>
      <c r="LVD50" s="216"/>
      <c r="LVE50" s="216"/>
      <c r="LVF50" s="216"/>
      <c r="LVG50" s="216"/>
      <c r="LVH50" s="216"/>
      <c r="LVI50" s="216"/>
      <c r="LVJ50" s="216"/>
      <c r="LVK50" s="216"/>
      <c r="LVL50" s="216"/>
      <c r="LVM50" s="216"/>
      <c r="LVN50" s="216"/>
      <c r="LVO50" s="216"/>
      <c r="LVP50" s="216"/>
      <c r="LVQ50" s="216"/>
      <c r="LVR50" s="216"/>
      <c r="LVS50" s="216"/>
      <c r="LVT50" s="216"/>
      <c r="LVU50" s="216"/>
      <c r="LVV50" s="216"/>
      <c r="LVW50" s="216"/>
      <c r="LVX50" s="216"/>
      <c r="LVY50" s="216"/>
      <c r="LVZ50" s="216"/>
      <c r="LWA50" s="216"/>
      <c r="LWB50" s="216"/>
      <c r="LWC50" s="216"/>
      <c r="LWD50" s="216"/>
      <c r="LWE50" s="216"/>
      <c r="LWF50" s="216"/>
      <c r="LWG50" s="216"/>
      <c r="LWH50" s="216"/>
      <c r="LWI50" s="216"/>
      <c r="LWJ50" s="216"/>
      <c r="LWK50" s="216"/>
      <c r="LWL50" s="216"/>
      <c r="LWM50" s="216"/>
      <c r="LWN50" s="216"/>
      <c r="LWO50" s="216"/>
      <c r="LWP50" s="216"/>
      <c r="LWQ50" s="216"/>
      <c r="LWR50" s="216"/>
      <c r="LWS50" s="216"/>
      <c r="LWT50" s="216"/>
      <c r="LWU50" s="216"/>
      <c r="LWV50" s="216"/>
      <c r="LWW50" s="216"/>
      <c r="LWX50" s="216"/>
      <c r="LWY50" s="216"/>
      <c r="LWZ50" s="216"/>
      <c r="LXA50" s="216"/>
      <c r="LXB50" s="216"/>
      <c r="LXC50" s="216"/>
      <c r="LXD50" s="216"/>
      <c r="LXE50" s="216"/>
      <c r="LXF50" s="216"/>
      <c r="LXG50" s="216"/>
      <c r="LXH50" s="216"/>
      <c r="LXI50" s="216"/>
      <c r="LXJ50" s="216"/>
      <c r="LXK50" s="216"/>
      <c r="LXL50" s="216"/>
      <c r="LXM50" s="216"/>
      <c r="LXN50" s="216"/>
      <c r="LXO50" s="216"/>
      <c r="LXP50" s="216"/>
      <c r="LXQ50" s="216"/>
      <c r="LXR50" s="216"/>
      <c r="LXS50" s="216"/>
      <c r="LXT50" s="216"/>
      <c r="LXU50" s="216"/>
      <c r="LXV50" s="216"/>
      <c r="LXW50" s="216"/>
      <c r="LXX50" s="216"/>
      <c r="LXY50" s="216"/>
      <c r="LXZ50" s="216"/>
      <c r="LYA50" s="216"/>
      <c r="LYB50" s="216"/>
      <c r="LYC50" s="216"/>
      <c r="LYD50" s="216"/>
      <c r="LYE50" s="216"/>
      <c r="LYF50" s="216"/>
      <c r="LYG50" s="216"/>
      <c r="LYH50" s="216"/>
      <c r="LYI50" s="216"/>
      <c r="LYJ50" s="216"/>
      <c r="LYK50" s="216"/>
      <c r="LYL50" s="216"/>
      <c r="LYM50" s="216"/>
      <c r="LYN50" s="216"/>
      <c r="LYO50" s="216"/>
      <c r="LYP50" s="216"/>
      <c r="LYQ50" s="216"/>
      <c r="LYR50" s="216"/>
      <c r="LYS50" s="216"/>
      <c r="LYT50" s="216"/>
      <c r="LYU50" s="216"/>
      <c r="LYV50" s="216"/>
      <c r="LYW50" s="216"/>
      <c r="LYX50" s="216"/>
      <c r="LYY50" s="216"/>
      <c r="LYZ50" s="216"/>
      <c r="LZA50" s="216"/>
      <c r="LZB50" s="216"/>
      <c r="LZC50" s="216"/>
      <c r="LZD50" s="216"/>
      <c r="LZE50" s="216"/>
      <c r="LZF50" s="216"/>
      <c r="LZG50" s="216"/>
      <c r="LZH50" s="216"/>
      <c r="LZI50" s="216"/>
      <c r="LZJ50" s="216"/>
      <c r="LZK50" s="216"/>
      <c r="LZL50" s="216"/>
      <c r="LZM50" s="216"/>
      <c r="LZN50" s="216"/>
      <c r="LZO50" s="216"/>
      <c r="LZP50" s="216"/>
      <c r="LZQ50" s="216"/>
      <c r="LZR50" s="216"/>
      <c r="LZS50" s="216"/>
      <c r="LZT50" s="216"/>
      <c r="LZU50" s="216"/>
      <c r="LZV50" s="216"/>
      <c r="LZW50" s="216"/>
      <c r="LZX50" s="216"/>
      <c r="LZY50" s="216"/>
      <c r="LZZ50" s="216"/>
      <c r="MAA50" s="216"/>
      <c r="MAB50" s="216"/>
      <c r="MAC50" s="216"/>
      <c r="MAD50" s="216"/>
      <c r="MAE50" s="216"/>
      <c r="MAF50" s="216"/>
      <c r="MAG50" s="216"/>
      <c r="MAH50" s="216"/>
      <c r="MAI50" s="216"/>
      <c r="MAJ50" s="216"/>
      <c r="MAK50" s="216"/>
      <c r="MAL50" s="216"/>
      <c r="MAM50" s="216"/>
      <c r="MAN50" s="216"/>
      <c r="MAO50" s="216"/>
      <c r="MAP50" s="216"/>
      <c r="MAQ50" s="216"/>
      <c r="MAR50" s="216"/>
      <c r="MAS50" s="216"/>
      <c r="MAT50" s="216"/>
      <c r="MAU50" s="216"/>
      <c r="MAV50" s="216"/>
      <c r="MAW50" s="216"/>
      <c r="MAX50" s="216"/>
      <c r="MAY50" s="216"/>
      <c r="MAZ50" s="216"/>
      <c r="MBA50" s="216"/>
      <c r="MBB50" s="216"/>
      <c r="MBC50" s="216"/>
      <c r="MBD50" s="216"/>
      <c r="MBE50" s="216"/>
      <c r="MBF50" s="216"/>
      <c r="MBG50" s="216"/>
      <c r="MBH50" s="216"/>
      <c r="MBI50" s="216"/>
      <c r="MBJ50" s="216"/>
      <c r="MBK50" s="216"/>
      <c r="MBL50" s="216"/>
      <c r="MBM50" s="216"/>
      <c r="MBN50" s="216"/>
      <c r="MBO50" s="216"/>
      <c r="MBP50" s="216"/>
      <c r="MBQ50" s="216"/>
      <c r="MBR50" s="216"/>
      <c r="MBS50" s="216"/>
      <c r="MBT50" s="216"/>
      <c r="MBU50" s="216"/>
      <c r="MBV50" s="216"/>
      <c r="MBW50" s="216"/>
      <c r="MBX50" s="216"/>
      <c r="MBY50" s="216"/>
      <c r="MBZ50" s="216"/>
      <c r="MCA50" s="216"/>
      <c r="MCB50" s="216"/>
      <c r="MCC50" s="216"/>
      <c r="MCD50" s="216"/>
      <c r="MCE50" s="216"/>
      <c r="MCF50" s="216"/>
      <c r="MCG50" s="216"/>
      <c r="MCH50" s="216"/>
      <c r="MCI50" s="216"/>
      <c r="MCJ50" s="216"/>
      <c r="MCK50" s="216"/>
      <c r="MCL50" s="216"/>
      <c r="MCM50" s="216"/>
      <c r="MCN50" s="216"/>
      <c r="MCO50" s="216"/>
      <c r="MCP50" s="216"/>
      <c r="MCQ50" s="216"/>
      <c r="MCR50" s="216"/>
      <c r="MCS50" s="216"/>
      <c r="MCT50" s="216"/>
      <c r="MCU50" s="216"/>
      <c r="MCV50" s="216"/>
      <c r="MCW50" s="216"/>
      <c r="MCX50" s="216"/>
      <c r="MCY50" s="216"/>
      <c r="MCZ50" s="216"/>
      <c r="MDA50" s="216"/>
      <c r="MDB50" s="216"/>
      <c r="MDC50" s="216"/>
      <c r="MDD50" s="216"/>
      <c r="MDE50" s="216"/>
      <c r="MDF50" s="216"/>
      <c r="MDG50" s="216"/>
      <c r="MDH50" s="216"/>
      <c r="MDI50" s="216"/>
      <c r="MDJ50" s="216"/>
      <c r="MDK50" s="216"/>
      <c r="MDL50" s="216"/>
      <c r="MDM50" s="216"/>
      <c r="MDN50" s="216"/>
      <c r="MDO50" s="216"/>
      <c r="MDP50" s="216"/>
      <c r="MDQ50" s="216"/>
      <c r="MDR50" s="216"/>
      <c r="MDS50" s="216"/>
      <c r="MDT50" s="216"/>
      <c r="MDU50" s="216"/>
      <c r="MDV50" s="216"/>
      <c r="MDW50" s="216"/>
      <c r="MDX50" s="216"/>
      <c r="MDY50" s="216"/>
      <c r="MDZ50" s="216"/>
      <c r="MEA50" s="216"/>
      <c r="MEB50" s="216"/>
      <c r="MEC50" s="216"/>
      <c r="MED50" s="216"/>
      <c r="MEE50" s="216"/>
      <c r="MEF50" s="216"/>
      <c r="MEG50" s="216"/>
      <c r="MEH50" s="216"/>
      <c r="MEI50" s="216"/>
      <c r="MEJ50" s="216"/>
      <c r="MEK50" s="216"/>
      <c r="MEL50" s="216"/>
      <c r="MEM50" s="216"/>
      <c r="MEN50" s="216"/>
      <c r="MEO50" s="216"/>
      <c r="MEP50" s="216"/>
      <c r="MEQ50" s="216"/>
      <c r="MER50" s="216"/>
      <c r="MES50" s="216"/>
      <c r="MET50" s="216"/>
      <c r="MEU50" s="216"/>
      <c r="MEV50" s="216"/>
      <c r="MEW50" s="216"/>
      <c r="MEX50" s="216"/>
      <c r="MEY50" s="216"/>
      <c r="MEZ50" s="216"/>
      <c r="MFA50" s="216"/>
      <c r="MFB50" s="216"/>
      <c r="MFC50" s="216"/>
      <c r="MFD50" s="216"/>
      <c r="MFE50" s="216"/>
      <c r="MFF50" s="216"/>
      <c r="MFG50" s="216"/>
      <c r="MFH50" s="216"/>
      <c r="MFI50" s="216"/>
      <c r="MFJ50" s="216"/>
      <c r="MFK50" s="216"/>
      <c r="MFL50" s="216"/>
      <c r="MFM50" s="216"/>
      <c r="MFN50" s="216"/>
      <c r="MFO50" s="216"/>
      <c r="MFP50" s="216"/>
      <c r="MFQ50" s="216"/>
      <c r="MFR50" s="216"/>
      <c r="MFS50" s="216"/>
      <c r="MFT50" s="216"/>
      <c r="MFU50" s="216"/>
      <c r="MFV50" s="216"/>
      <c r="MFW50" s="216"/>
      <c r="MFX50" s="216"/>
      <c r="MFY50" s="216"/>
      <c r="MFZ50" s="216"/>
      <c r="MGA50" s="216"/>
      <c r="MGB50" s="216"/>
      <c r="MGC50" s="216"/>
      <c r="MGD50" s="216"/>
      <c r="MGE50" s="216"/>
      <c r="MGF50" s="216"/>
      <c r="MGG50" s="216"/>
      <c r="MGH50" s="216"/>
      <c r="MGI50" s="216"/>
      <c r="MGJ50" s="216"/>
      <c r="MGK50" s="216"/>
      <c r="MGL50" s="216"/>
      <c r="MGM50" s="216"/>
      <c r="MGN50" s="216"/>
      <c r="MGO50" s="216"/>
      <c r="MGP50" s="216"/>
      <c r="MGQ50" s="216"/>
      <c r="MGR50" s="216"/>
      <c r="MGS50" s="216"/>
      <c r="MGT50" s="216"/>
      <c r="MGU50" s="216"/>
      <c r="MGV50" s="216"/>
      <c r="MGW50" s="216"/>
      <c r="MGX50" s="216"/>
      <c r="MGY50" s="216"/>
      <c r="MGZ50" s="216"/>
      <c r="MHA50" s="216"/>
      <c r="MHB50" s="216"/>
      <c r="MHC50" s="216"/>
      <c r="MHD50" s="216"/>
      <c r="MHE50" s="216"/>
      <c r="MHF50" s="216"/>
      <c r="MHG50" s="216"/>
      <c r="MHH50" s="216"/>
      <c r="MHI50" s="216"/>
      <c r="MHJ50" s="216"/>
      <c r="MHK50" s="216"/>
      <c r="MHL50" s="216"/>
      <c r="MHM50" s="216"/>
      <c r="MHN50" s="216"/>
      <c r="MHO50" s="216"/>
      <c r="MHP50" s="216"/>
      <c r="MHQ50" s="216"/>
      <c r="MHR50" s="216"/>
      <c r="MHS50" s="216"/>
      <c r="MHT50" s="216"/>
      <c r="MHU50" s="216"/>
      <c r="MHV50" s="216"/>
      <c r="MHW50" s="216"/>
      <c r="MHX50" s="216"/>
      <c r="MHY50" s="216"/>
      <c r="MHZ50" s="216"/>
      <c r="MIA50" s="216"/>
      <c r="MIB50" s="216"/>
      <c r="MIC50" s="216"/>
      <c r="MID50" s="216"/>
      <c r="MIE50" s="216"/>
      <c r="MIF50" s="216"/>
      <c r="MIG50" s="216"/>
      <c r="MIH50" s="216"/>
      <c r="MII50" s="216"/>
      <c r="MIJ50" s="216"/>
      <c r="MIK50" s="216"/>
      <c r="MIL50" s="216"/>
      <c r="MIM50" s="216"/>
      <c r="MIN50" s="216"/>
      <c r="MIO50" s="216"/>
      <c r="MIP50" s="216"/>
      <c r="MIQ50" s="216"/>
      <c r="MIR50" s="216"/>
      <c r="MIS50" s="216"/>
      <c r="MIT50" s="216"/>
      <c r="MIU50" s="216"/>
      <c r="MIV50" s="216"/>
      <c r="MIW50" s="216"/>
      <c r="MIX50" s="216"/>
      <c r="MIY50" s="216"/>
      <c r="MIZ50" s="216"/>
      <c r="MJA50" s="216"/>
      <c r="MJB50" s="216"/>
      <c r="MJC50" s="216"/>
      <c r="MJD50" s="216"/>
      <c r="MJE50" s="216"/>
      <c r="MJF50" s="216"/>
      <c r="MJG50" s="216"/>
      <c r="MJH50" s="216"/>
      <c r="MJI50" s="216"/>
      <c r="MJJ50" s="216"/>
      <c r="MJK50" s="216"/>
      <c r="MJL50" s="216"/>
      <c r="MJM50" s="216"/>
      <c r="MJN50" s="216"/>
      <c r="MJO50" s="216"/>
      <c r="MJP50" s="216"/>
      <c r="MJQ50" s="216"/>
      <c r="MJR50" s="216"/>
      <c r="MJS50" s="216"/>
      <c r="MJT50" s="216"/>
      <c r="MJU50" s="216"/>
      <c r="MJV50" s="216"/>
      <c r="MJW50" s="216"/>
      <c r="MJX50" s="216"/>
      <c r="MJY50" s="216"/>
      <c r="MJZ50" s="216"/>
      <c r="MKA50" s="216"/>
      <c r="MKB50" s="216"/>
      <c r="MKC50" s="216"/>
      <c r="MKD50" s="216"/>
      <c r="MKE50" s="216"/>
      <c r="MKF50" s="216"/>
      <c r="MKG50" s="216"/>
      <c r="MKH50" s="216"/>
      <c r="MKI50" s="216"/>
      <c r="MKJ50" s="216"/>
      <c r="MKK50" s="216"/>
      <c r="MKL50" s="216"/>
      <c r="MKM50" s="216"/>
      <c r="MKN50" s="216"/>
      <c r="MKO50" s="216"/>
      <c r="MKP50" s="216"/>
      <c r="MKQ50" s="216"/>
      <c r="MKR50" s="216"/>
      <c r="MKS50" s="216"/>
      <c r="MKT50" s="216"/>
      <c r="MKU50" s="216"/>
      <c r="MKV50" s="216"/>
      <c r="MKW50" s="216"/>
      <c r="MKX50" s="216"/>
      <c r="MKY50" s="216"/>
      <c r="MKZ50" s="216"/>
      <c r="MLA50" s="216"/>
      <c r="MLB50" s="216"/>
      <c r="MLC50" s="216"/>
      <c r="MLD50" s="216"/>
      <c r="MLE50" s="216"/>
      <c r="MLF50" s="216"/>
      <c r="MLG50" s="216"/>
      <c r="MLH50" s="216"/>
      <c r="MLI50" s="216"/>
      <c r="MLJ50" s="216"/>
      <c r="MLK50" s="216"/>
      <c r="MLL50" s="216"/>
      <c r="MLM50" s="216"/>
      <c r="MLN50" s="216"/>
      <c r="MLO50" s="216"/>
      <c r="MLP50" s="216"/>
      <c r="MLQ50" s="216"/>
      <c r="MLR50" s="216"/>
      <c r="MLS50" s="216"/>
      <c r="MLT50" s="216"/>
      <c r="MLU50" s="216"/>
      <c r="MLV50" s="216"/>
      <c r="MLW50" s="216"/>
      <c r="MLX50" s="216"/>
      <c r="MLY50" s="216"/>
      <c r="MLZ50" s="216"/>
      <c r="MMA50" s="216"/>
      <c r="MMB50" s="216"/>
      <c r="MMC50" s="216"/>
      <c r="MMD50" s="216"/>
      <c r="MME50" s="216"/>
      <c r="MMF50" s="216"/>
      <c r="MMG50" s="216"/>
      <c r="MMH50" s="216"/>
      <c r="MMI50" s="216"/>
      <c r="MMJ50" s="216"/>
      <c r="MMK50" s="216"/>
      <c r="MML50" s="216"/>
      <c r="MMM50" s="216"/>
      <c r="MMN50" s="216"/>
      <c r="MMO50" s="216"/>
      <c r="MMP50" s="216"/>
      <c r="MMQ50" s="216"/>
      <c r="MMR50" s="216"/>
      <c r="MMS50" s="216"/>
      <c r="MMT50" s="216"/>
      <c r="MMU50" s="216"/>
      <c r="MMV50" s="216"/>
      <c r="MMW50" s="216"/>
      <c r="MMX50" s="216"/>
      <c r="MMY50" s="216"/>
      <c r="MMZ50" s="216"/>
      <c r="MNA50" s="216"/>
      <c r="MNB50" s="216"/>
      <c r="MNC50" s="216"/>
      <c r="MND50" s="216"/>
      <c r="MNE50" s="216"/>
      <c r="MNF50" s="216"/>
      <c r="MNG50" s="216"/>
      <c r="MNH50" s="216"/>
      <c r="MNI50" s="216"/>
      <c r="MNJ50" s="216"/>
      <c r="MNK50" s="216"/>
      <c r="MNL50" s="216"/>
      <c r="MNM50" s="216"/>
      <c r="MNN50" s="216"/>
      <c r="MNO50" s="216"/>
      <c r="MNP50" s="216"/>
      <c r="MNQ50" s="216"/>
      <c r="MNR50" s="216"/>
      <c r="MNS50" s="216"/>
      <c r="MNT50" s="216"/>
      <c r="MNU50" s="216"/>
      <c r="MNV50" s="216"/>
      <c r="MNW50" s="216"/>
      <c r="MNX50" s="216"/>
      <c r="MNY50" s="216"/>
      <c r="MNZ50" s="216"/>
      <c r="MOA50" s="216"/>
      <c r="MOB50" s="216"/>
      <c r="MOC50" s="216"/>
      <c r="MOD50" s="216"/>
      <c r="MOE50" s="216"/>
      <c r="MOF50" s="216"/>
      <c r="MOG50" s="216"/>
      <c r="MOH50" s="216"/>
      <c r="MOI50" s="216"/>
      <c r="MOJ50" s="216"/>
      <c r="MOK50" s="216"/>
      <c r="MOL50" s="216"/>
      <c r="MOM50" s="216"/>
      <c r="MON50" s="216"/>
      <c r="MOO50" s="216"/>
      <c r="MOP50" s="216"/>
      <c r="MOQ50" s="216"/>
      <c r="MOR50" s="216"/>
      <c r="MOS50" s="216"/>
      <c r="MOT50" s="216"/>
      <c r="MOU50" s="216"/>
      <c r="MOV50" s="216"/>
      <c r="MOW50" s="216"/>
      <c r="MOX50" s="216"/>
      <c r="MOY50" s="216"/>
      <c r="MOZ50" s="216"/>
      <c r="MPA50" s="216"/>
      <c r="MPB50" s="216"/>
      <c r="MPC50" s="216"/>
      <c r="MPD50" s="216"/>
      <c r="MPE50" s="216"/>
      <c r="MPF50" s="216"/>
      <c r="MPG50" s="216"/>
      <c r="MPH50" s="216"/>
      <c r="MPI50" s="216"/>
      <c r="MPJ50" s="216"/>
      <c r="MPK50" s="216"/>
      <c r="MPL50" s="216"/>
      <c r="MPM50" s="216"/>
      <c r="MPN50" s="216"/>
      <c r="MPO50" s="216"/>
      <c r="MPP50" s="216"/>
      <c r="MPQ50" s="216"/>
      <c r="MPR50" s="216"/>
      <c r="MPS50" s="216"/>
      <c r="MPT50" s="216"/>
      <c r="MPU50" s="216"/>
      <c r="MPV50" s="216"/>
      <c r="MPW50" s="216"/>
      <c r="MPX50" s="216"/>
      <c r="MPY50" s="216"/>
      <c r="MPZ50" s="216"/>
      <c r="MQA50" s="216"/>
      <c r="MQB50" s="216"/>
      <c r="MQC50" s="216"/>
      <c r="MQD50" s="216"/>
      <c r="MQE50" s="216"/>
      <c r="MQF50" s="216"/>
      <c r="MQG50" s="216"/>
      <c r="MQH50" s="216"/>
      <c r="MQI50" s="216"/>
      <c r="MQJ50" s="216"/>
      <c r="MQK50" s="216"/>
      <c r="MQL50" s="216"/>
      <c r="MQM50" s="216"/>
      <c r="MQN50" s="216"/>
      <c r="MQO50" s="216"/>
      <c r="MQP50" s="216"/>
      <c r="MQQ50" s="216"/>
      <c r="MQR50" s="216"/>
      <c r="MQS50" s="216"/>
      <c r="MQT50" s="216"/>
      <c r="MQU50" s="216"/>
      <c r="MQV50" s="216"/>
      <c r="MQW50" s="216"/>
      <c r="MQX50" s="216"/>
      <c r="MQY50" s="216"/>
      <c r="MQZ50" s="216"/>
      <c r="MRA50" s="216"/>
      <c r="MRB50" s="216"/>
      <c r="MRC50" s="216"/>
      <c r="MRD50" s="216"/>
      <c r="MRE50" s="216"/>
      <c r="MRF50" s="216"/>
      <c r="MRG50" s="216"/>
      <c r="MRH50" s="216"/>
      <c r="MRI50" s="216"/>
      <c r="MRJ50" s="216"/>
      <c r="MRK50" s="216"/>
      <c r="MRL50" s="216"/>
      <c r="MRM50" s="216"/>
      <c r="MRN50" s="216"/>
      <c r="MRO50" s="216"/>
      <c r="MRP50" s="216"/>
      <c r="MRQ50" s="216"/>
      <c r="MRR50" s="216"/>
      <c r="MRS50" s="216"/>
      <c r="MRT50" s="216"/>
      <c r="MRU50" s="216"/>
      <c r="MRV50" s="216"/>
      <c r="MRW50" s="216"/>
      <c r="MRX50" s="216"/>
      <c r="MRY50" s="216"/>
      <c r="MRZ50" s="216"/>
      <c r="MSA50" s="216"/>
      <c r="MSB50" s="216"/>
      <c r="MSC50" s="216"/>
      <c r="MSD50" s="216"/>
      <c r="MSE50" s="216"/>
      <c r="MSF50" s="216"/>
      <c r="MSG50" s="216"/>
      <c r="MSH50" s="216"/>
      <c r="MSI50" s="216"/>
      <c r="MSJ50" s="216"/>
      <c r="MSK50" s="216"/>
      <c r="MSL50" s="216"/>
      <c r="MSM50" s="216"/>
      <c r="MSN50" s="216"/>
      <c r="MSO50" s="216"/>
      <c r="MSP50" s="216"/>
      <c r="MSQ50" s="216"/>
      <c r="MSR50" s="216"/>
      <c r="MSS50" s="216"/>
      <c r="MST50" s="216"/>
      <c r="MSU50" s="216"/>
      <c r="MSV50" s="216"/>
      <c r="MSW50" s="216"/>
      <c r="MSX50" s="216"/>
      <c r="MSY50" s="216"/>
      <c r="MSZ50" s="216"/>
      <c r="MTA50" s="216"/>
      <c r="MTB50" s="216"/>
      <c r="MTC50" s="216"/>
      <c r="MTD50" s="216"/>
      <c r="MTE50" s="216"/>
      <c r="MTF50" s="216"/>
      <c r="MTG50" s="216"/>
      <c r="MTH50" s="216"/>
      <c r="MTI50" s="216"/>
      <c r="MTJ50" s="216"/>
      <c r="MTK50" s="216"/>
      <c r="MTL50" s="216"/>
      <c r="MTM50" s="216"/>
      <c r="MTN50" s="216"/>
      <c r="MTO50" s="216"/>
      <c r="MTP50" s="216"/>
      <c r="MTQ50" s="216"/>
      <c r="MTR50" s="216"/>
      <c r="MTS50" s="216"/>
      <c r="MTT50" s="216"/>
      <c r="MTU50" s="216"/>
      <c r="MTV50" s="216"/>
      <c r="MTW50" s="216"/>
      <c r="MTX50" s="216"/>
      <c r="MTY50" s="216"/>
      <c r="MTZ50" s="216"/>
      <c r="MUA50" s="216"/>
      <c r="MUB50" s="216"/>
      <c r="MUC50" s="216"/>
      <c r="MUD50" s="216"/>
      <c r="MUE50" s="216"/>
      <c r="MUF50" s="216"/>
      <c r="MUG50" s="216"/>
      <c r="MUH50" s="216"/>
      <c r="MUI50" s="216"/>
      <c r="MUJ50" s="216"/>
      <c r="MUK50" s="216"/>
      <c r="MUL50" s="216"/>
      <c r="MUM50" s="216"/>
      <c r="MUN50" s="216"/>
      <c r="MUO50" s="216"/>
      <c r="MUP50" s="216"/>
      <c r="MUQ50" s="216"/>
      <c r="MUR50" s="216"/>
      <c r="MUS50" s="216"/>
      <c r="MUT50" s="216"/>
      <c r="MUU50" s="216"/>
      <c r="MUV50" s="216"/>
      <c r="MUW50" s="216"/>
      <c r="MUX50" s="216"/>
      <c r="MUY50" s="216"/>
      <c r="MUZ50" s="216"/>
      <c r="MVA50" s="216"/>
      <c r="MVB50" s="216"/>
      <c r="MVC50" s="216"/>
      <c r="MVD50" s="216"/>
      <c r="MVE50" s="216"/>
      <c r="MVF50" s="216"/>
      <c r="MVG50" s="216"/>
      <c r="MVH50" s="216"/>
      <c r="MVI50" s="216"/>
      <c r="MVJ50" s="216"/>
      <c r="MVK50" s="216"/>
      <c r="MVL50" s="216"/>
      <c r="MVM50" s="216"/>
      <c r="MVN50" s="216"/>
      <c r="MVO50" s="216"/>
      <c r="MVP50" s="216"/>
      <c r="MVQ50" s="216"/>
      <c r="MVR50" s="216"/>
      <c r="MVS50" s="216"/>
      <c r="MVT50" s="216"/>
      <c r="MVU50" s="216"/>
      <c r="MVV50" s="216"/>
      <c r="MVW50" s="216"/>
      <c r="MVX50" s="216"/>
      <c r="MVY50" s="216"/>
      <c r="MVZ50" s="216"/>
      <c r="MWA50" s="216"/>
      <c r="MWB50" s="216"/>
      <c r="MWC50" s="216"/>
      <c r="MWD50" s="216"/>
      <c r="MWE50" s="216"/>
      <c r="MWF50" s="216"/>
      <c r="MWG50" s="216"/>
      <c r="MWH50" s="216"/>
      <c r="MWI50" s="216"/>
      <c r="MWJ50" s="216"/>
      <c r="MWK50" s="216"/>
      <c r="MWL50" s="216"/>
      <c r="MWM50" s="216"/>
      <c r="MWN50" s="216"/>
      <c r="MWO50" s="216"/>
      <c r="MWP50" s="216"/>
      <c r="MWQ50" s="216"/>
      <c r="MWR50" s="216"/>
      <c r="MWS50" s="216"/>
      <c r="MWT50" s="216"/>
      <c r="MWU50" s="216"/>
      <c r="MWV50" s="216"/>
      <c r="MWW50" s="216"/>
      <c r="MWX50" s="216"/>
      <c r="MWY50" s="216"/>
      <c r="MWZ50" s="216"/>
      <c r="MXA50" s="216"/>
      <c r="MXB50" s="216"/>
      <c r="MXC50" s="216"/>
      <c r="MXD50" s="216"/>
      <c r="MXE50" s="216"/>
      <c r="MXF50" s="216"/>
      <c r="MXG50" s="216"/>
      <c r="MXH50" s="216"/>
      <c r="MXI50" s="216"/>
      <c r="MXJ50" s="216"/>
      <c r="MXK50" s="216"/>
      <c r="MXL50" s="216"/>
      <c r="MXM50" s="216"/>
      <c r="MXN50" s="216"/>
      <c r="MXO50" s="216"/>
      <c r="MXP50" s="216"/>
      <c r="MXQ50" s="216"/>
      <c r="MXR50" s="216"/>
      <c r="MXS50" s="216"/>
      <c r="MXT50" s="216"/>
      <c r="MXU50" s="216"/>
      <c r="MXV50" s="216"/>
      <c r="MXW50" s="216"/>
      <c r="MXX50" s="216"/>
      <c r="MXY50" s="216"/>
      <c r="MXZ50" s="216"/>
      <c r="MYA50" s="216"/>
      <c r="MYB50" s="216"/>
      <c r="MYC50" s="216"/>
      <c r="MYD50" s="216"/>
      <c r="MYE50" s="216"/>
      <c r="MYF50" s="216"/>
      <c r="MYG50" s="216"/>
      <c r="MYH50" s="216"/>
      <c r="MYI50" s="216"/>
      <c r="MYJ50" s="216"/>
      <c r="MYK50" s="216"/>
      <c r="MYL50" s="216"/>
      <c r="MYM50" s="216"/>
      <c r="MYN50" s="216"/>
      <c r="MYO50" s="216"/>
      <c r="MYP50" s="216"/>
      <c r="MYQ50" s="216"/>
      <c r="MYR50" s="216"/>
      <c r="MYS50" s="216"/>
      <c r="MYT50" s="216"/>
      <c r="MYU50" s="216"/>
      <c r="MYV50" s="216"/>
      <c r="MYW50" s="216"/>
      <c r="MYX50" s="216"/>
      <c r="MYY50" s="216"/>
      <c r="MYZ50" s="216"/>
      <c r="MZA50" s="216"/>
      <c r="MZB50" s="216"/>
      <c r="MZC50" s="216"/>
      <c r="MZD50" s="216"/>
      <c r="MZE50" s="216"/>
      <c r="MZF50" s="216"/>
      <c r="MZG50" s="216"/>
      <c r="MZH50" s="216"/>
      <c r="MZI50" s="216"/>
      <c r="MZJ50" s="216"/>
      <c r="MZK50" s="216"/>
      <c r="MZL50" s="216"/>
      <c r="MZM50" s="216"/>
      <c r="MZN50" s="216"/>
      <c r="MZO50" s="216"/>
      <c r="MZP50" s="216"/>
      <c r="MZQ50" s="216"/>
      <c r="MZR50" s="216"/>
      <c r="MZS50" s="216"/>
      <c r="MZT50" s="216"/>
      <c r="MZU50" s="216"/>
      <c r="MZV50" s="216"/>
      <c r="MZW50" s="216"/>
      <c r="MZX50" s="216"/>
      <c r="MZY50" s="216"/>
      <c r="MZZ50" s="216"/>
      <c r="NAA50" s="216"/>
      <c r="NAB50" s="216"/>
      <c r="NAC50" s="216"/>
      <c r="NAD50" s="216"/>
      <c r="NAE50" s="216"/>
      <c r="NAF50" s="216"/>
      <c r="NAG50" s="216"/>
      <c r="NAH50" s="216"/>
      <c r="NAI50" s="216"/>
      <c r="NAJ50" s="216"/>
      <c r="NAK50" s="216"/>
      <c r="NAL50" s="216"/>
      <c r="NAM50" s="216"/>
      <c r="NAN50" s="216"/>
      <c r="NAO50" s="216"/>
      <c r="NAP50" s="216"/>
      <c r="NAQ50" s="216"/>
      <c r="NAR50" s="216"/>
      <c r="NAS50" s="216"/>
      <c r="NAT50" s="216"/>
      <c r="NAU50" s="216"/>
      <c r="NAV50" s="216"/>
      <c r="NAW50" s="216"/>
      <c r="NAX50" s="216"/>
      <c r="NAY50" s="216"/>
      <c r="NAZ50" s="216"/>
      <c r="NBA50" s="216"/>
      <c r="NBB50" s="216"/>
      <c r="NBC50" s="216"/>
      <c r="NBD50" s="216"/>
      <c r="NBE50" s="216"/>
      <c r="NBF50" s="216"/>
      <c r="NBG50" s="216"/>
      <c r="NBH50" s="216"/>
      <c r="NBI50" s="216"/>
      <c r="NBJ50" s="216"/>
      <c r="NBK50" s="216"/>
      <c r="NBL50" s="216"/>
      <c r="NBM50" s="216"/>
      <c r="NBN50" s="216"/>
      <c r="NBO50" s="216"/>
      <c r="NBP50" s="216"/>
      <c r="NBQ50" s="216"/>
      <c r="NBR50" s="216"/>
      <c r="NBS50" s="216"/>
      <c r="NBT50" s="216"/>
      <c r="NBU50" s="216"/>
      <c r="NBV50" s="216"/>
      <c r="NBW50" s="216"/>
      <c r="NBX50" s="216"/>
      <c r="NBY50" s="216"/>
      <c r="NBZ50" s="216"/>
      <c r="NCA50" s="216"/>
      <c r="NCB50" s="216"/>
      <c r="NCC50" s="216"/>
      <c r="NCD50" s="216"/>
      <c r="NCE50" s="216"/>
      <c r="NCF50" s="216"/>
      <c r="NCG50" s="216"/>
      <c r="NCH50" s="216"/>
      <c r="NCI50" s="216"/>
      <c r="NCJ50" s="216"/>
      <c r="NCK50" s="216"/>
      <c r="NCL50" s="216"/>
      <c r="NCM50" s="216"/>
      <c r="NCN50" s="216"/>
      <c r="NCO50" s="216"/>
      <c r="NCP50" s="216"/>
      <c r="NCQ50" s="216"/>
      <c r="NCR50" s="216"/>
      <c r="NCS50" s="216"/>
      <c r="NCT50" s="216"/>
      <c r="NCU50" s="216"/>
      <c r="NCV50" s="216"/>
      <c r="NCW50" s="216"/>
      <c r="NCX50" s="216"/>
      <c r="NCY50" s="216"/>
      <c r="NCZ50" s="216"/>
      <c r="NDA50" s="216"/>
      <c r="NDB50" s="216"/>
      <c r="NDC50" s="216"/>
      <c r="NDD50" s="216"/>
      <c r="NDE50" s="216"/>
      <c r="NDF50" s="216"/>
      <c r="NDG50" s="216"/>
      <c r="NDH50" s="216"/>
      <c r="NDI50" s="216"/>
      <c r="NDJ50" s="216"/>
      <c r="NDK50" s="216"/>
      <c r="NDL50" s="216"/>
      <c r="NDM50" s="216"/>
      <c r="NDN50" s="216"/>
      <c r="NDO50" s="216"/>
      <c r="NDP50" s="216"/>
      <c r="NDQ50" s="216"/>
      <c r="NDR50" s="216"/>
      <c r="NDS50" s="216"/>
      <c r="NDT50" s="216"/>
      <c r="NDU50" s="216"/>
      <c r="NDV50" s="216"/>
      <c r="NDW50" s="216"/>
      <c r="NDX50" s="216"/>
      <c r="NDY50" s="216"/>
      <c r="NDZ50" s="216"/>
      <c r="NEA50" s="216"/>
      <c r="NEB50" s="216"/>
      <c r="NEC50" s="216"/>
      <c r="NED50" s="216"/>
      <c r="NEE50" s="216"/>
      <c r="NEF50" s="216"/>
      <c r="NEG50" s="216"/>
      <c r="NEH50" s="216"/>
      <c r="NEI50" s="216"/>
      <c r="NEJ50" s="216"/>
      <c r="NEK50" s="216"/>
      <c r="NEL50" s="216"/>
      <c r="NEM50" s="216"/>
      <c r="NEN50" s="216"/>
      <c r="NEO50" s="216"/>
      <c r="NEP50" s="216"/>
      <c r="NEQ50" s="216"/>
      <c r="NER50" s="216"/>
      <c r="NES50" s="216"/>
      <c r="NET50" s="216"/>
      <c r="NEU50" s="216"/>
      <c r="NEV50" s="216"/>
      <c r="NEW50" s="216"/>
      <c r="NEX50" s="216"/>
      <c r="NEY50" s="216"/>
      <c r="NEZ50" s="216"/>
      <c r="NFA50" s="216"/>
      <c r="NFB50" s="216"/>
      <c r="NFC50" s="216"/>
      <c r="NFD50" s="216"/>
      <c r="NFE50" s="216"/>
      <c r="NFF50" s="216"/>
      <c r="NFG50" s="216"/>
      <c r="NFH50" s="216"/>
      <c r="NFI50" s="216"/>
      <c r="NFJ50" s="216"/>
      <c r="NFK50" s="216"/>
      <c r="NFL50" s="216"/>
      <c r="NFM50" s="216"/>
      <c r="NFN50" s="216"/>
      <c r="NFO50" s="216"/>
      <c r="NFP50" s="216"/>
      <c r="NFQ50" s="216"/>
      <c r="NFR50" s="216"/>
      <c r="NFS50" s="216"/>
      <c r="NFT50" s="216"/>
      <c r="NFU50" s="216"/>
      <c r="NFV50" s="216"/>
      <c r="NFW50" s="216"/>
      <c r="NFX50" s="216"/>
      <c r="NFY50" s="216"/>
      <c r="NFZ50" s="216"/>
      <c r="NGA50" s="216"/>
      <c r="NGB50" s="216"/>
      <c r="NGC50" s="216"/>
      <c r="NGD50" s="216"/>
      <c r="NGE50" s="216"/>
      <c r="NGF50" s="216"/>
      <c r="NGG50" s="216"/>
      <c r="NGH50" s="216"/>
      <c r="NGI50" s="216"/>
      <c r="NGJ50" s="216"/>
      <c r="NGK50" s="216"/>
      <c r="NGL50" s="216"/>
      <c r="NGM50" s="216"/>
      <c r="NGN50" s="216"/>
      <c r="NGO50" s="216"/>
      <c r="NGP50" s="216"/>
      <c r="NGQ50" s="216"/>
      <c r="NGR50" s="216"/>
      <c r="NGS50" s="216"/>
      <c r="NGT50" s="216"/>
      <c r="NGU50" s="216"/>
      <c r="NGV50" s="216"/>
      <c r="NGW50" s="216"/>
      <c r="NGX50" s="216"/>
      <c r="NGY50" s="216"/>
      <c r="NGZ50" s="216"/>
      <c r="NHA50" s="216"/>
      <c r="NHB50" s="216"/>
      <c r="NHC50" s="216"/>
      <c r="NHD50" s="216"/>
      <c r="NHE50" s="216"/>
      <c r="NHF50" s="216"/>
      <c r="NHG50" s="216"/>
      <c r="NHH50" s="216"/>
      <c r="NHI50" s="216"/>
      <c r="NHJ50" s="216"/>
      <c r="NHK50" s="216"/>
      <c r="NHL50" s="216"/>
      <c r="NHM50" s="216"/>
      <c r="NHN50" s="216"/>
      <c r="NHO50" s="216"/>
      <c r="NHP50" s="216"/>
      <c r="NHQ50" s="216"/>
      <c r="NHR50" s="216"/>
      <c r="NHS50" s="216"/>
      <c r="NHT50" s="216"/>
      <c r="NHU50" s="216"/>
      <c r="NHV50" s="216"/>
      <c r="NHW50" s="216"/>
      <c r="NHX50" s="216"/>
      <c r="NHY50" s="216"/>
      <c r="NHZ50" s="216"/>
      <c r="NIA50" s="216"/>
      <c r="NIB50" s="216"/>
      <c r="NIC50" s="216"/>
      <c r="NID50" s="216"/>
      <c r="NIE50" s="216"/>
      <c r="NIF50" s="216"/>
      <c r="NIG50" s="216"/>
      <c r="NIH50" s="216"/>
      <c r="NII50" s="216"/>
      <c r="NIJ50" s="216"/>
      <c r="NIK50" s="216"/>
      <c r="NIL50" s="216"/>
      <c r="NIM50" s="216"/>
      <c r="NIN50" s="216"/>
      <c r="NIO50" s="216"/>
      <c r="NIP50" s="216"/>
      <c r="NIQ50" s="216"/>
      <c r="NIR50" s="216"/>
      <c r="NIS50" s="216"/>
      <c r="NIT50" s="216"/>
      <c r="NIU50" s="216"/>
      <c r="NIV50" s="216"/>
      <c r="NIW50" s="216"/>
      <c r="NIX50" s="216"/>
      <c r="NIY50" s="216"/>
      <c r="NIZ50" s="216"/>
      <c r="NJA50" s="216"/>
      <c r="NJB50" s="216"/>
      <c r="NJC50" s="216"/>
      <c r="NJD50" s="216"/>
      <c r="NJE50" s="216"/>
      <c r="NJF50" s="216"/>
      <c r="NJG50" s="216"/>
      <c r="NJH50" s="216"/>
      <c r="NJI50" s="216"/>
      <c r="NJJ50" s="216"/>
      <c r="NJK50" s="216"/>
      <c r="NJL50" s="216"/>
      <c r="NJM50" s="216"/>
      <c r="NJN50" s="216"/>
      <c r="NJO50" s="216"/>
      <c r="NJP50" s="216"/>
      <c r="NJQ50" s="216"/>
      <c r="NJR50" s="216"/>
      <c r="NJS50" s="216"/>
      <c r="NJT50" s="216"/>
      <c r="NJU50" s="216"/>
      <c r="NJV50" s="216"/>
      <c r="NJW50" s="216"/>
      <c r="NJX50" s="216"/>
      <c r="NJY50" s="216"/>
      <c r="NJZ50" s="216"/>
      <c r="NKA50" s="216"/>
      <c r="NKB50" s="216"/>
      <c r="NKC50" s="216"/>
      <c r="NKD50" s="216"/>
      <c r="NKE50" s="216"/>
      <c r="NKF50" s="216"/>
      <c r="NKG50" s="216"/>
      <c r="NKH50" s="216"/>
      <c r="NKI50" s="216"/>
      <c r="NKJ50" s="216"/>
      <c r="NKK50" s="216"/>
      <c r="NKL50" s="216"/>
      <c r="NKM50" s="216"/>
      <c r="NKN50" s="216"/>
      <c r="NKO50" s="216"/>
      <c r="NKP50" s="216"/>
      <c r="NKQ50" s="216"/>
      <c r="NKR50" s="216"/>
      <c r="NKS50" s="216"/>
      <c r="NKT50" s="216"/>
      <c r="NKU50" s="216"/>
      <c r="NKV50" s="216"/>
      <c r="NKW50" s="216"/>
      <c r="NKX50" s="216"/>
      <c r="NKY50" s="216"/>
      <c r="NKZ50" s="216"/>
      <c r="NLA50" s="216"/>
      <c r="NLB50" s="216"/>
      <c r="NLC50" s="216"/>
      <c r="NLD50" s="216"/>
      <c r="NLE50" s="216"/>
      <c r="NLF50" s="216"/>
      <c r="NLG50" s="216"/>
      <c r="NLH50" s="216"/>
      <c r="NLI50" s="216"/>
      <c r="NLJ50" s="216"/>
      <c r="NLK50" s="216"/>
      <c r="NLL50" s="216"/>
      <c r="NLM50" s="216"/>
      <c r="NLN50" s="216"/>
      <c r="NLO50" s="216"/>
      <c r="NLP50" s="216"/>
      <c r="NLQ50" s="216"/>
      <c r="NLR50" s="216"/>
      <c r="NLS50" s="216"/>
      <c r="NLT50" s="216"/>
      <c r="NLU50" s="216"/>
      <c r="NLV50" s="216"/>
      <c r="NLW50" s="216"/>
      <c r="NLX50" s="216"/>
      <c r="NLY50" s="216"/>
      <c r="NLZ50" s="216"/>
      <c r="NMA50" s="216"/>
      <c r="NMB50" s="216"/>
      <c r="NMC50" s="216"/>
      <c r="NMD50" s="216"/>
      <c r="NME50" s="216"/>
      <c r="NMF50" s="216"/>
      <c r="NMG50" s="216"/>
      <c r="NMH50" s="216"/>
      <c r="NMI50" s="216"/>
      <c r="NMJ50" s="216"/>
      <c r="NMK50" s="216"/>
      <c r="NML50" s="216"/>
      <c r="NMM50" s="216"/>
      <c r="NMN50" s="216"/>
      <c r="NMO50" s="216"/>
      <c r="NMP50" s="216"/>
      <c r="NMQ50" s="216"/>
      <c r="NMR50" s="216"/>
      <c r="NMS50" s="216"/>
      <c r="NMT50" s="216"/>
      <c r="NMU50" s="216"/>
      <c r="NMV50" s="216"/>
      <c r="NMW50" s="216"/>
      <c r="NMX50" s="216"/>
      <c r="NMY50" s="216"/>
      <c r="NMZ50" s="216"/>
      <c r="NNA50" s="216"/>
      <c r="NNB50" s="216"/>
      <c r="NNC50" s="216"/>
      <c r="NND50" s="216"/>
      <c r="NNE50" s="216"/>
      <c r="NNF50" s="216"/>
      <c r="NNG50" s="216"/>
      <c r="NNH50" s="216"/>
      <c r="NNI50" s="216"/>
      <c r="NNJ50" s="216"/>
      <c r="NNK50" s="216"/>
      <c r="NNL50" s="216"/>
      <c r="NNM50" s="216"/>
      <c r="NNN50" s="216"/>
      <c r="NNO50" s="216"/>
      <c r="NNP50" s="216"/>
      <c r="NNQ50" s="216"/>
      <c r="NNR50" s="216"/>
      <c r="NNS50" s="216"/>
      <c r="NNT50" s="216"/>
      <c r="NNU50" s="216"/>
      <c r="NNV50" s="216"/>
      <c r="NNW50" s="216"/>
      <c r="NNX50" s="216"/>
      <c r="NNY50" s="216"/>
      <c r="NNZ50" s="216"/>
      <c r="NOA50" s="216"/>
      <c r="NOB50" s="216"/>
      <c r="NOC50" s="216"/>
      <c r="NOD50" s="216"/>
      <c r="NOE50" s="216"/>
      <c r="NOF50" s="216"/>
      <c r="NOG50" s="216"/>
      <c r="NOH50" s="216"/>
      <c r="NOI50" s="216"/>
      <c r="NOJ50" s="216"/>
      <c r="NOK50" s="216"/>
      <c r="NOL50" s="216"/>
      <c r="NOM50" s="216"/>
      <c r="NON50" s="216"/>
      <c r="NOO50" s="216"/>
      <c r="NOP50" s="216"/>
      <c r="NOQ50" s="216"/>
      <c r="NOR50" s="216"/>
      <c r="NOS50" s="216"/>
      <c r="NOT50" s="216"/>
      <c r="NOU50" s="216"/>
      <c r="NOV50" s="216"/>
      <c r="NOW50" s="216"/>
      <c r="NOX50" s="216"/>
      <c r="NOY50" s="216"/>
      <c r="NOZ50" s="216"/>
      <c r="NPA50" s="216"/>
      <c r="NPB50" s="216"/>
      <c r="NPC50" s="216"/>
      <c r="NPD50" s="216"/>
      <c r="NPE50" s="216"/>
      <c r="NPF50" s="216"/>
      <c r="NPG50" s="216"/>
      <c r="NPH50" s="216"/>
      <c r="NPI50" s="216"/>
      <c r="NPJ50" s="216"/>
      <c r="NPK50" s="216"/>
      <c r="NPL50" s="216"/>
      <c r="NPM50" s="216"/>
      <c r="NPN50" s="216"/>
      <c r="NPO50" s="216"/>
      <c r="NPP50" s="216"/>
      <c r="NPQ50" s="216"/>
      <c r="NPR50" s="216"/>
      <c r="NPS50" s="216"/>
      <c r="NPT50" s="216"/>
      <c r="NPU50" s="216"/>
      <c r="NPV50" s="216"/>
      <c r="NPW50" s="216"/>
      <c r="NPX50" s="216"/>
      <c r="NPY50" s="216"/>
      <c r="NPZ50" s="216"/>
      <c r="NQA50" s="216"/>
      <c r="NQB50" s="216"/>
      <c r="NQC50" s="216"/>
      <c r="NQD50" s="216"/>
      <c r="NQE50" s="216"/>
      <c r="NQF50" s="216"/>
      <c r="NQG50" s="216"/>
      <c r="NQH50" s="216"/>
      <c r="NQI50" s="216"/>
      <c r="NQJ50" s="216"/>
      <c r="NQK50" s="216"/>
      <c r="NQL50" s="216"/>
      <c r="NQM50" s="216"/>
      <c r="NQN50" s="216"/>
      <c r="NQO50" s="216"/>
      <c r="NQP50" s="216"/>
      <c r="NQQ50" s="216"/>
      <c r="NQR50" s="216"/>
      <c r="NQS50" s="216"/>
      <c r="NQT50" s="216"/>
      <c r="NQU50" s="216"/>
      <c r="NQV50" s="216"/>
      <c r="NQW50" s="216"/>
      <c r="NQX50" s="216"/>
      <c r="NQY50" s="216"/>
      <c r="NQZ50" s="216"/>
      <c r="NRA50" s="216"/>
      <c r="NRB50" s="216"/>
      <c r="NRC50" s="216"/>
      <c r="NRD50" s="216"/>
      <c r="NRE50" s="216"/>
      <c r="NRF50" s="216"/>
      <c r="NRG50" s="216"/>
      <c r="NRH50" s="216"/>
      <c r="NRI50" s="216"/>
      <c r="NRJ50" s="216"/>
      <c r="NRK50" s="216"/>
      <c r="NRL50" s="216"/>
      <c r="NRM50" s="216"/>
      <c r="NRN50" s="216"/>
      <c r="NRO50" s="216"/>
      <c r="NRP50" s="216"/>
      <c r="NRQ50" s="216"/>
      <c r="NRR50" s="216"/>
      <c r="NRS50" s="216"/>
      <c r="NRT50" s="216"/>
      <c r="NRU50" s="216"/>
      <c r="NRV50" s="216"/>
      <c r="NRW50" s="216"/>
      <c r="NRX50" s="216"/>
      <c r="NRY50" s="216"/>
      <c r="NRZ50" s="216"/>
      <c r="NSA50" s="216"/>
      <c r="NSB50" s="216"/>
      <c r="NSC50" s="216"/>
      <c r="NSD50" s="216"/>
      <c r="NSE50" s="216"/>
      <c r="NSF50" s="216"/>
      <c r="NSG50" s="216"/>
      <c r="NSH50" s="216"/>
      <c r="NSI50" s="216"/>
      <c r="NSJ50" s="216"/>
      <c r="NSK50" s="216"/>
      <c r="NSL50" s="216"/>
      <c r="NSM50" s="216"/>
      <c r="NSN50" s="216"/>
      <c r="NSO50" s="216"/>
      <c r="NSP50" s="216"/>
      <c r="NSQ50" s="216"/>
      <c r="NSR50" s="216"/>
      <c r="NSS50" s="216"/>
      <c r="NST50" s="216"/>
      <c r="NSU50" s="216"/>
      <c r="NSV50" s="216"/>
      <c r="NSW50" s="216"/>
      <c r="NSX50" s="216"/>
      <c r="NSY50" s="216"/>
      <c r="NSZ50" s="216"/>
      <c r="NTA50" s="216"/>
      <c r="NTB50" s="216"/>
      <c r="NTC50" s="216"/>
      <c r="NTD50" s="216"/>
      <c r="NTE50" s="216"/>
      <c r="NTF50" s="216"/>
      <c r="NTG50" s="216"/>
      <c r="NTH50" s="216"/>
      <c r="NTI50" s="216"/>
      <c r="NTJ50" s="216"/>
      <c r="NTK50" s="216"/>
      <c r="NTL50" s="216"/>
      <c r="NTM50" s="216"/>
      <c r="NTN50" s="216"/>
      <c r="NTO50" s="216"/>
      <c r="NTP50" s="216"/>
      <c r="NTQ50" s="216"/>
      <c r="NTR50" s="216"/>
      <c r="NTS50" s="216"/>
      <c r="NTT50" s="216"/>
      <c r="NTU50" s="216"/>
      <c r="NTV50" s="216"/>
      <c r="NTW50" s="216"/>
      <c r="NTX50" s="216"/>
      <c r="NTY50" s="216"/>
      <c r="NTZ50" s="216"/>
      <c r="NUA50" s="216"/>
      <c r="NUB50" s="216"/>
      <c r="NUC50" s="216"/>
      <c r="NUD50" s="216"/>
      <c r="NUE50" s="216"/>
      <c r="NUF50" s="216"/>
      <c r="NUG50" s="216"/>
      <c r="NUH50" s="216"/>
      <c r="NUI50" s="216"/>
      <c r="NUJ50" s="216"/>
      <c r="NUK50" s="216"/>
      <c r="NUL50" s="216"/>
      <c r="NUM50" s="216"/>
      <c r="NUN50" s="216"/>
      <c r="NUO50" s="216"/>
      <c r="NUP50" s="216"/>
      <c r="NUQ50" s="216"/>
      <c r="NUR50" s="216"/>
      <c r="NUS50" s="216"/>
      <c r="NUT50" s="216"/>
      <c r="NUU50" s="216"/>
      <c r="NUV50" s="216"/>
      <c r="NUW50" s="216"/>
      <c r="NUX50" s="216"/>
      <c r="NUY50" s="216"/>
      <c r="NUZ50" s="216"/>
      <c r="NVA50" s="216"/>
      <c r="NVB50" s="216"/>
      <c r="NVC50" s="216"/>
      <c r="NVD50" s="216"/>
      <c r="NVE50" s="216"/>
      <c r="NVF50" s="216"/>
      <c r="NVG50" s="216"/>
      <c r="NVH50" s="216"/>
      <c r="NVI50" s="216"/>
      <c r="NVJ50" s="216"/>
      <c r="NVK50" s="216"/>
      <c r="NVL50" s="216"/>
      <c r="NVM50" s="216"/>
      <c r="NVN50" s="216"/>
      <c r="NVO50" s="216"/>
      <c r="NVP50" s="216"/>
      <c r="NVQ50" s="216"/>
      <c r="NVR50" s="216"/>
      <c r="NVS50" s="216"/>
      <c r="NVT50" s="216"/>
      <c r="NVU50" s="216"/>
      <c r="NVV50" s="216"/>
      <c r="NVW50" s="216"/>
      <c r="NVX50" s="216"/>
      <c r="NVY50" s="216"/>
      <c r="NVZ50" s="216"/>
      <c r="NWA50" s="216"/>
      <c r="NWB50" s="216"/>
      <c r="NWC50" s="216"/>
      <c r="NWD50" s="216"/>
      <c r="NWE50" s="216"/>
      <c r="NWF50" s="216"/>
      <c r="NWG50" s="216"/>
      <c r="NWH50" s="216"/>
      <c r="NWI50" s="216"/>
      <c r="NWJ50" s="216"/>
      <c r="NWK50" s="216"/>
      <c r="NWL50" s="216"/>
      <c r="NWM50" s="216"/>
      <c r="NWN50" s="216"/>
      <c r="NWO50" s="216"/>
      <c r="NWP50" s="216"/>
      <c r="NWQ50" s="216"/>
      <c r="NWR50" s="216"/>
      <c r="NWS50" s="216"/>
      <c r="NWT50" s="216"/>
      <c r="NWU50" s="216"/>
      <c r="NWV50" s="216"/>
      <c r="NWW50" s="216"/>
      <c r="NWX50" s="216"/>
      <c r="NWY50" s="216"/>
      <c r="NWZ50" s="216"/>
      <c r="NXA50" s="216"/>
      <c r="NXB50" s="216"/>
      <c r="NXC50" s="216"/>
      <c r="NXD50" s="216"/>
      <c r="NXE50" s="216"/>
      <c r="NXF50" s="216"/>
      <c r="NXG50" s="216"/>
      <c r="NXH50" s="216"/>
      <c r="NXI50" s="216"/>
      <c r="NXJ50" s="216"/>
      <c r="NXK50" s="216"/>
      <c r="NXL50" s="216"/>
      <c r="NXM50" s="216"/>
      <c r="NXN50" s="216"/>
      <c r="NXO50" s="216"/>
      <c r="NXP50" s="216"/>
      <c r="NXQ50" s="216"/>
      <c r="NXR50" s="216"/>
      <c r="NXS50" s="216"/>
      <c r="NXT50" s="216"/>
      <c r="NXU50" s="216"/>
      <c r="NXV50" s="216"/>
      <c r="NXW50" s="216"/>
      <c r="NXX50" s="216"/>
      <c r="NXY50" s="216"/>
      <c r="NXZ50" s="216"/>
      <c r="NYA50" s="216"/>
      <c r="NYB50" s="216"/>
      <c r="NYC50" s="216"/>
      <c r="NYD50" s="216"/>
      <c r="NYE50" s="216"/>
      <c r="NYF50" s="216"/>
      <c r="NYG50" s="216"/>
      <c r="NYH50" s="216"/>
      <c r="NYI50" s="216"/>
      <c r="NYJ50" s="216"/>
      <c r="NYK50" s="216"/>
      <c r="NYL50" s="216"/>
      <c r="NYM50" s="216"/>
      <c r="NYN50" s="216"/>
      <c r="NYO50" s="216"/>
      <c r="NYP50" s="216"/>
      <c r="NYQ50" s="216"/>
      <c r="NYR50" s="216"/>
      <c r="NYS50" s="216"/>
      <c r="NYT50" s="216"/>
      <c r="NYU50" s="216"/>
      <c r="NYV50" s="216"/>
      <c r="NYW50" s="216"/>
      <c r="NYX50" s="216"/>
      <c r="NYY50" s="216"/>
      <c r="NYZ50" s="216"/>
      <c r="NZA50" s="216"/>
      <c r="NZB50" s="216"/>
      <c r="NZC50" s="216"/>
      <c r="NZD50" s="216"/>
      <c r="NZE50" s="216"/>
      <c r="NZF50" s="216"/>
      <c r="NZG50" s="216"/>
      <c r="NZH50" s="216"/>
      <c r="NZI50" s="216"/>
      <c r="NZJ50" s="216"/>
      <c r="NZK50" s="216"/>
      <c r="NZL50" s="216"/>
      <c r="NZM50" s="216"/>
      <c r="NZN50" s="216"/>
      <c r="NZO50" s="216"/>
      <c r="NZP50" s="216"/>
      <c r="NZQ50" s="216"/>
      <c r="NZR50" s="216"/>
      <c r="NZS50" s="216"/>
      <c r="NZT50" s="216"/>
      <c r="NZU50" s="216"/>
      <c r="NZV50" s="216"/>
      <c r="NZW50" s="216"/>
      <c r="NZX50" s="216"/>
      <c r="NZY50" s="216"/>
      <c r="NZZ50" s="216"/>
      <c r="OAA50" s="216"/>
      <c r="OAB50" s="216"/>
      <c r="OAC50" s="216"/>
      <c r="OAD50" s="216"/>
      <c r="OAE50" s="216"/>
      <c r="OAF50" s="216"/>
      <c r="OAG50" s="216"/>
      <c r="OAH50" s="216"/>
      <c r="OAI50" s="216"/>
      <c r="OAJ50" s="216"/>
      <c r="OAK50" s="216"/>
      <c r="OAL50" s="216"/>
      <c r="OAM50" s="216"/>
      <c r="OAN50" s="216"/>
      <c r="OAO50" s="216"/>
      <c r="OAP50" s="216"/>
      <c r="OAQ50" s="216"/>
      <c r="OAR50" s="216"/>
      <c r="OAS50" s="216"/>
      <c r="OAT50" s="216"/>
      <c r="OAU50" s="216"/>
      <c r="OAV50" s="216"/>
      <c r="OAW50" s="216"/>
      <c r="OAX50" s="216"/>
      <c r="OAY50" s="216"/>
      <c r="OAZ50" s="216"/>
      <c r="OBA50" s="216"/>
      <c r="OBB50" s="216"/>
      <c r="OBC50" s="216"/>
      <c r="OBD50" s="216"/>
      <c r="OBE50" s="216"/>
      <c r="OBF50" s="216"/>
      <c r="OBG50" s="216"/>
      <c r="OBH50" s="216"/>
      <c r="OBI50" s="216"/>
      <c r="OBJ50" s="216"/>
      <c r="OBK50" s="216"/>
      <c r="OBL50" s="216"/>
      <c r="OBM50" s="216"/>
      <c r="OBN50" s="216"/>
      <c r="OBO50" s="216"/>
      <c r="OBP50" s="216"/>
      <c r="OBQ50" s="216"/>
      <c r="OBR50" s="216"/>
      <c r="OBS50" s="216"/>
      <c r="OBT50" s="216"/>
      <c r="OBU50" s="216"/>
      <c r="OBV50" s="216"/>
      <c r="OBW50" s="216"/>
      <c r="OBX50" s="216"/>
      <c r="OBY50" s="216"/>
      <c r="OBZ50" s="216"/>
      <c r="OCA50" s="216"/>
      <c r="OCB50" s="216"/>
      <c r="OCC50" s="216"/>
      <c r="OCD50" s="216"/>
      <c r="OCE50" s="216"/>
      <c r="OCF50" s="216"/>
      <c r="OCG50" s="216"/>
      <c r="OCH50" s="216"/>
      <c r="OCI50" s="216"/>
      <c r="OCJ50" s="216"/>
      <c r="OCK50" s="216"/>
      <c r="OCL50" s="216"/>
      <c r="OCM50" s="216"/>
      <c r="OCN50" s="216"/>
      <c r="OCO50" s="216"/>
      <c r="OCP50" s="216"/>
      <c r="OCQ50" s="216"/>
      <c r="OCR50" s="216"/>
      <c r="OCS50" s="216"/>
      <c r="OCT50" s="216"/>
      <c r="OCU50" s="216"/>
      <c r="OCV50" s="216"/>
      <c r="OCW50" s="216"/>
      <c r="OCX50" s="216"/>
      <c r="OCY50" s="216"/>
      <c r="OCZ50" s="216"/>
      <c r="ODA50" s="216"/>
      <c r="ODB50" s="216"/>
      <c r="ODC50" s="216"/>
      <c r="ODD50" s="216"/>
      <c r="ODE50" s="216"/>
      <c r="ODF50" s="216"/>
      <c r="ODG50" s="216"/>
      <c r="ODH50" s="216"/>
      <c r="ODI50" s="216"/>
      <c r="ODJ50" s="216"/>
      <c r="ODK50" s="216"/>
      <c r="ODL50" s="216"/>
      <c r="ODM50" s="216"/>
      <c r="ODN50" s="216"/>
      <c r="ODO50" s="216"/>
      <c r="ODP50" s="216"/>
      <c r="ODQ50" s="216"/>
      <c r="ODR50" s="216"/>
      <c r="ODS50" s="216"/>
      <c r="ODT50" s="216"/>
      <c r="ODU50" s="216"/>
      <c r="ODV50" s="216"/>
      <c r="ODW50" s="216"/>
      <c r="ODX50" s="216"/>
      <c r="ODY50" s="216"/>
      <c r="ODZ50" s="216"/>
      <c r="OEA50" s="216"/>
      <c r="OEB50" s="216"/>
      <c r="OEC50" s="216"/>
      <c r="OED50" s="216"/>
      <c r="OEE50" s="216"/>
      <c r="OEF50" s="216"/>
      <c r="OEG50" s="216"/>
      <c r="OEH50" s="216"/>
      <c r="OEI50" s="216"/>
      <c r="OEJ50" s="216"/>
      <c r="OEK50" s="216"/>
      <c r="OEL50" s="216"/>
      <c r="OEM50" s="216"/>
      <c r="OEN50" s="216"/>
      <c r="OEO50" s="216"/>
      <c r="OEP50" s="216"/>
      <c r="OEQ50" s="216"/>
      <c r="OER50" s="216"/>
      <c r="OES50" s="216"/>
      <c r="OET50" s="216"/>
      <c r="OEU50" s="216"/>
      <c r="OEV50" s="216"/>
      <c r="OEW50" s="216"/>
      <c r="OEX50" s="216"/>
      <c r="OEY50" s="216"/>
      <c r="OEZ50" s="216"/>
      <c r="OFA50" s="216"/>
      <c r="OFB50" s="216"/>
      <c r="OFC50" s="216"/>
      <c r="OFD50" s="216"/>
      <c r="OFE50" s="216"/>
      <c r="OFF50" s="216"/>
      <c r="OFG50" s="216"/>
      <c r="OFH50" s="216"/>
      <c r="OFI50" s="216"/>
      <c r="OFJ50" s="216"/>
      <c r="OFK50" s="216"/>
      <c r="OFL50" s="216"/>
      <c r="OFM50" s="216"/>
      <c r="OFN50" s="216"/>
      <c r="OFO50" s="216"/>
      <c r="OFP50" s="216"/>
      <c r="OFQ50" s="216"/>
      <c r="OFR50" s="216"/>
      <c r="OFS50" s="216"/>
      <c r="OFT50" s="216"/>
      <c r="OFU50" s="216"/>
      <c r="OFV50" s="216"/>
      <c r="OFW50" s="216"/>
      <c r="OFX50" s="216"/>
      <c r="OFY50" s="216"/>
      <c r="OFZ50" s="216"/>
      <c r="OGA50" s="216"/>
      <c r="OGB50" s="216"/>
      <c r="OGC50" s="216"/>
      <c r="OGD50" s="216"/>
      <c r="OGE50" s="216"/>
      <c r="OGF50" s="216"/>
      <c r="OGG50" s="216"/>
      <c r="OGH50" s="216"/>
      <c r="OGI50" s="216"/>
      <c r="OGJ50" s="216"/>
      <c r="OGK50" s="216"/>
      <c r="OGL50" s="216"/>
      <c r="OGM50" s="216"/>
      <c r="OGN50" s="216"/>
      <c r="OGO50" s="216"/>
      <c r="OGP50" s="216"/>
      <c r="OGQ50" s="216"/>
      <c r="OGR50" s="216"/>
      <c r="OGS50" s="216"/>
      <c r="OGT50" s="216"/>
      <c r="OGU50" s="216"/>
      <c r="OGV50" s="216"/>
      <c r="OGW50" s="216"/>
      <c r="OGX50" s="216"/>
      <c r="OGY50" s="216"/>
      <c r="OGZ50" s="216"/>
      <c r="OHA50" s="216"/>
      <c r="OHB50" s="216"/>
      <c r="OHC50" s="216"/>
      <c r="OHD50" s="216"/>
      <c r="OHE50" s="216"/>
      <c r="OHF50" s="216"/>
      <c r="OHG50" s="216"/>
      <c r="OHH50" s="216"/>
      <c r="OHI50" s="216"/>
      <c r="OHJ50" s="216"/>
      <c r="OHK50" s="216"/>
      <c r="OHL50" s="216"/>
      <c r="OHM50" s="216"/>
      <c r="OHN50" s="216"/>
      <c r="OHO50" s="216"/>
      <c r="OHP50" s="216"/>
      <c r="OHQ50" s="216"/>
      <c r="OHR50" s="216"/>
      <c r="OHS50" s="216"/>
      <c r="OHT50" s="216"/>
      <c r="OHU50" s="216"/>
      <c r="OHV50" s="216"/>
      <c r="OHW50" s="216"/>
      <c r="OHX50" s="216"/>
      <c r="OHY50" s="216"/>
      <c r="OHZ50" s="216"/>
      <c r="OIA50" s="216"/>
      <c r="OIB50" s="216"/>
      <c r="OIC50" s="216"/>
      <c r="OID50" s="216"/>
      <c r="OIE50" s="216"/>
      <c r="OIF50" s="216"/>
      <c r="OIG50" s="216"/>
      <c r="OIH50" s="216"/>
      <c r="OII50" s="216"/>
      <c r="OIJ50" s="216"/>
      <c r="OIK50" s="216"/>
      <c r="OIL50" s="216"/>
      <c r="OIM50" s="216"/>
      <c r="OIN50" s="216"/>
      <c r="OIO50" s="216"/>
      <c r="OIP50" s="216"/>
      <c r="OIQ50" s="216"/>
      <c r="OIR50" s="216"/>
      <c r="OIS50" s="216"/>
      <c r="OIT50" s="216"/>
      <c r="OIU50" s="216"/>
      <c r="OIV50" s="216"/>
      <c r="OIW50" s="216"/>
      <c r="OIX50" s="216"/>
      <c r="OIY50" s="216"/>
      <c r="OIZ50" s="216"/>
      <c r="OJA50" s="216"/>
      <c r="OJB50" s="216"/>
      <c r="OJC50" s="216"/>
      <c r="OJD50" s="216"/>
      <c r="OJE50" s="216"/>
      <c r="OJF50" s="216"/>
      <c r="OJG50" s="216"/>
      <c r="OJH50" s="216"/>
      <c r="OJI50" s="216"/>
      <c r="OJJ50" s="216"/>
      <c r="OJK50" s="216"/>
      <c r="OJL50" s="216"/>
      <c r="OJM50" s="216"/>
      <c r="OJN50" s="216"/>
      <c r="OJO50" s="216"/>
      <c r="OJP50" s="216"/>
      <c r="OJQ50" s="216"/>
      <c r="OJR50" s="216"/>
      <c r="OJS50" s="216"/>
      <c r="OJT50" s="216"/>
      <c r="OJU50" s="216"/>
      <c r="OJV50" s="216"/>
      <c r="OJW50" s="216"/>
      <c r="OJX50" s="216"/>
      <c r="OJY50" s="216"/>
      <c r="OJZ50" s="216"/>
      <c r="OKA50" s="216"/>
      <c r="OKB50" s="216"/>
      <c r="OKC50" s="216"/>
      <c r="OKD50" s="216"/>
      <c r="OKE50" s="216"/>
      <c r="OKF50" s="216"/>
      <c r="OKG50" s="216"/>
      <c r="OKH50" s="216"/>
      <c r="OKI50" s="216"/>
      <c r="OKJ50" s="216"/>
      <c r="OKK50" s="216"/>
      <c r="OKL50" s="216"/>
      <c r="OKM50" s="216"/>
      <c r="OKN50" s="216"/>
      <c r="OKO50" s="216"/>
      <c r="OKP50" s="216"/>
      <c r="OKQ50" s="216"/>
      <c r="OKR50" s="216"/>
      <c r="OKS50" s="216"/>
      <c r="OKT50" s="216"/>
      <c r="OKU50" s="216"/>
      <c r="OKV50" s="216"/>
      <c r="OKW50" s="216"/>
      <c r="OKX50" s="216"/>
      <c r="OKY50" s="216"/>
      <c r="OKZ50" s="216"/>
      <c r="OLA50" s="216"/>
      <c r="OLB50" s="216"/>
      <c r="OLC50" s="216"/>
      <c r="OLD50" s="216"/>
      <c r="OLE50" s="216"/>
      <c r="OLF50" s="216"/>
      <c r="OLG50" s="216"/>
      <c r="OLH50" s="216"/>
      <c r="OLI50" s="216"/>
      <c r="OLJ50" s="216"/>
      <c r="OLK50" s="216"/>
      <c r="OLL50" s="216"/>
      <c r="OLM50" s="216"/>
      <c r="OLN50" s="216"/>
      <c r="OLO50" s="216"/>
      <c r="OLP50" s="216"/>
      <c r="OLQ50" s="216"/>
      <c r="OLR50" s="216"/>
      <c r="OLS50" s="216"/>
      <c r="OLT50" s="216"/>
      <c r="OLU50" s="216"/>
      <c r="OLV50" s="216"/>
      <c r="OLW50" s="216"/>
      <c r="OLX50" s="216"/>
      <c r="OLY50" s="216"/>
      <c r="OLZ50" s="216"/>
      <c r="OMA50" s="216"/>
      <c r="OMB50" s="216"/>
      <c r="OMC50" s="216"/>
      <c r="OMD50" s="216"/>
      <c r="OME50" s="216"/>
      <c r="OMF50" s="216"/>
      <c r="OMG50" s="216"/>
      <c r="OMH50" s="216"/>
      <c r="OMI50" s="216"/>
      <c r="OMJ50" s="216"/>
      <c r="OMK50" s="216"/>
      <c r="OML50" s="216"/>
      <c r="OMM50" s="216"/>
      <c r="OMN50" s="216"/>
      <c r="OMO50" s="216"/>
      <c r="OMP50" s="216"/>
      <c r="OMQ50" s="216"/>
      <c r="OMR50" s="216"/>
      <c r="OMS50" s="216"/>
      <c r="OMT50" s="216"/>
      <c r="OMU50" s="216"/>
      <c r="OMV50" s="216"/>
      <c r="OMW50" s="216"/>
      <c r="OMX50" s="216"/>
      <c r="OMY50" s="216"/>
      <c r="OMZ50" s="216"/>
      <c r="ONA50" s="216"/>
      <c r="ONB50" s="216"/>
      <c r="ONC50" s="216"/>
      <c r="OND50" s="216"/>
      <c r="ONE50" s="216"/>
      <c r="ONF50" s="216"/>
      <c r="ONG50" s="216"/>
      <c r="ONH50" s="216"/>
      <c r="ONI50" s="216"/>
      <c r="ONJ50" s="216"/>
      <c r="ONK50" s="216"/>
      <c r="ONL50" s="216"/>
      <c r="ONM50" s="216"/>
      <c r="ONN50" s="216"/>
      <c r="ONO50" s="216"/>
      <c r="ONP50" s="216"/>
      <c r="ONQ50" s="216"/>
      <c r="ONR50" s="216"/>
      <c r="ONS50" s="216"/>
      <c r="ONT50" s="216"/>
      <c r="ONU50" s="216"/>
      <c r="ONV50" s="216"/>
      <c r="ONW50" s="216"/>
      <c r="ONX50" s="216"/>
      <c r="ONY50" s="216"/>
      <c r="ONZ50" s="216"/>
      <c r="OOA50" s="216"/>
      <c r="OOB50" s="216"/>
      <c r="OOC50" s="216"/>
      <c r="OOD50" s="216"/>
      <c r="OOE50" s="216"/>
      <c r="OOF50" s="216"/>
      <c r="OOG50" s="216"/>
      <c r="OOH50" s="216"/>
      <c r="OOI50" s="216"/>
      <c r="OOJ50" s="216"/>
      <c r="OOK50" s="216"/>
      <c r="OOL50" s="216"/>
      <c r="OOM50" s="216"/>
      <c r="OON50" s="216"/>
      <c r="OOO50" s="216"/>
      <c r="OOP50" s="216"/>
      <c r="OOQ50" s="216"/>
      <c r="OOR50" s="216"/>
      <c r="OOS50" s="216"/>
      <c r="OOT50" s="216"/>
      <c r="OOU50" s="216"/>
      <c r="OOV50" s="216"/>
      <c r="OOW50" s="216"/>
      <c r="OOX50" s="216"/>
      <c r="OOY50" s="216"/>
      <c r="OOZ50" s="216"/>
      <c r="OPA50" s="216"/>
      <c r="OPB50" s="216"/>
      <c r="OPC50" s="216"/>
      <c r="OPD50" s="216"/>
      <c r="OPE50" s="216"/>
      <c r="OPF50" s="216"/>
      <c r="OPG50" s="216"/>
      <c r="OPH50" s="216"/>
      <c r="OPI50" s="216"/>
      <c r="OPJ50" s="216"/>
      <c r="OPK50" s="216"/>
      <c r="OPL50" s="216"/>
      <c r="OPM50" s="216"/>
      <c r="OPN50" s="216"/>
      <c r="OPO50" s="216"/>
      <c r="OPP50" s="216"/>
      <c r="OPQ50" s="216"/>
      <c r="OPR50" s="216"/>
      <c r="OPS50" s="216"/>
      <c r="OPT50" s="216"/>
      <c r="OPU50" s="216"/>
      <c r="OPV50" s="216"/>
      <c r="OPW50" s="216"/>
      <c r="OPX50" s="216"/>
      <c r="OPY50" s="216"/>
      <c r="OPZ50" s="216"/>
      <c r="OQA50" s="216"/>
      <c r="OQB50" s="216"/>
      <c r="OQC50" s="216"/>
      <c r="OQD50" s="216"/>
      <c r="OQE50" s="216"/>
      <c r="OQF50" s="216"/>
      <c r="OQG50" s="216"/>
      <c r="OQH50" s="216"/>
      <c r="OQI50" s="216"/>
      <c r="OQJ50" s="216"/>
      <c r="OQK50" s="216"/>
      <c r="OQL50" s="216"/>
      <c r="OQM50" s="216"/>
      <c r="OQN50" s="216"/>
      <c r="OQO50" s="216"/>
      <c r="OQP50" s="216"/>
      <c r="OQQ50" s="216"/>
      <c r="OQR50" s="216"/>
      <c r="OQS50" s="216"/>
      <c r="OQT50" s="216"/>
      <c r="OQU50" s="216"/>
      <c r="OQV50" s="216"/>
      <c r="OQW50" s="216"/>
      <c r="OQX50" s="216"/>
      <c r="OQY50" s="216"/>
      <c r="OQZ50" s="216"/>
      <c r="ORA50" s="216"/>
      <c r="ORB50" s="216"/>
      <c r="ORC50" s="216"/>
      <c r="ORD50" s="216"/>
      <c r="ORE50" s="216"/>
      <c r="ORF50" s="216"/>
      <c r="ORG50" s="216"/>
      <c r="ORH50" s="216"/>
      <c r="ORI50" s="216"/>
      <c r="ORJ50" s="216"/>
      <c r="ORK50" s="216"/>
      <c r="ORL50" s="216"/>
      <c r="ORM50" s="216"/>
      <c r="ORN50" s="216"/>
      <c r="ORO50" s="216"/>
      <c r="ORP50" s="216"/>
      <c r="ORQ50" s="216"/>
      <c r="ORR50" s="216"/>
      <c r="ORS50" s="216"/>
      <c r="ORT50" s="216"/>
      <c r="ORU50" s="216"/>
      <c r="ORV50" s="216"/>
      <c r="ORW50" s="216"/>
      <c r="ORX50" s="216"/>
      <c r="ORY50" s="216"/>
      <c r="ORZ50" s="216"/>
      <c r="OSA50" s="216"/>
      <c r="OSB50" s="216"/>
      <c r="OSC50" s="216"/>
      <c r="OSD50" s="216"/>
      <c r="OSE50" s="216"/>
      <c r="OSF50" s="216"/>
      <c r="OSG50" s="216"/>
      <c r="OSH50" s="216"/>
      <c r="OSI50" s="216"/>
      <c r="OSJ50" s="216"/>
      <c r="OSK50" s="216"/>
      <c r="OSL50" s="216"/>
      <c r="OSM50" s="216"/>
      <c r="OSN50" s="216"/>
      <c r="OSO50" s="216"/>
      <c r="OSP50" s="216"/>
      <c r="OSQ50" s="216"/>
      <c r="OSR50" s="216"/>
      <c r="OSS50" s="216"/>
      <c r="OST50" s="216"/>
      <c r="OSU50" s="216"/>
      <c r="OSV50" s="216"/>
      <c r="OSW50" s="216"/>
      <c r="OSX50" s="216"/>
      <c r="OSY50" s="216"/>
      <c r="OSZ50" s="216"/>
      <c r="OTA50" s="216"/>
      <c r="OTB50" s="216"/>
      <c r="OTC50" s="216"/>
      <c r="OTD50" s="216"/>
      <c r="OTE50" s="216"/>
      <c r="OTF50" s="216"/>
      <c r="OTG50" s="216"/>
      <c r="OTH50" s="216"/>
      <c r="OTI50" s="216"/>
      <c r="OTJ50" s="216"/>
      <c r="OTK50" s="216"/>
      <c r="OTL50" s="216"/>
      <c r="OTM50" s="216"/>
      <c r="OTN50" s="216"/>
      <c r="OTO50" s="216"/>
      <c r="OTP50" s="216"/>
      <c r="OTQ50" s="216"/>
      <c r="OTR50" s="216"/>
      <c r="OTS50" s="216"/>
      <c r="OTT50" s="216"/>
      <c r="OTU50" s="216"/>
      <c r="OTV50" s="216"/>
      <c r="OTW50" s="216"/>
      <c r="OTX50" s="216"/>
      <c r="OTY50" s="216"/>
      <c r="OTZ50" s="216"/>
      <c r="OUA50" s="216"/>
      <c r="OUB50" s="216"/>
      <c r="OUC50" s="216"/>
      <c r="OUD50" s="216"/>
      <c r="OUE50" s="216"/>
      <c r="OUF50" s="216"/>
      <c r="OUG50" s="216"/>
      <c r="OUH50" s="216"/>
      <c r="OUI50" s="216"/>
      <c r="OUJ50" s="216"/>
      <c r="OUK50" s="216"/>
      <c r="OUL50" s="216"/>
      <c r="OUM50" s="216"/>
      <c r="OUN50" s="216"/>
      <c r="OUO50" s="216"/>
      <c r="OUP50" s="216"/>
      <c r="OUQ50" s="216"/>
      <c r="OUR50" s="216"/>
      <c r="OUS50" s="216"/>
      <c r="OUT50" s="216"/>
      <c r="OUU50" s="216"/>
      <c r="OUV50" s="216"/>
      <c r="OUW50" s="216"/>
      <c r="OUX50" s="216"/>
      <c r="OUY50" s="216"/>
      <c r="OUZ50" s="216"/>
      <c r="OVA50" s="216"/>
      <c r="OVB50" s="216"/>
      <c r="OVC50" s="216"/>
      <c r="OVD50" s="216"/>
      <c r="OVE50" s="216"/>
      <c r="OVF50" s="216"/>
      <c r="OVG50" s="216"/>
      <c r="OVH50" s="216"/>
      <c r="OVI50" s="216"/>
      <c r="OVJ50" s="216"/>
      <c r="OVK50" s="216"/>
      <c r="OVL50" s="216"/>
      <c r="OVM50" s="216"/>
      <c r="OVN50" s="216"/>
      <c r="OVO50" s="216"/>
      <c r="OVP50" s="216"/>
      <c r="OVQ50" s="216"/>
      <c r="OVR50" s="216"/>
      <c r="OVS50" s="216"/>
      <c r="OVT50" s="216"/>
      <c r="OVU50" s="216"/>
      <c r="OVV50" s="216"/>
      <c r="OVW50" s="216"/>
      <c r="OVX50" s="216"/>
      <c r="OVY50" s="216"/>
      <c r="OVZ50" s="216"/>
      <c r="OWA50" s="216"/>
      <c r="OWB50" s="216"/>
      <c r="OWC50" s="216"/>
      <c r="OWD50" s="216"/>
      <c r="OWE50" s="216"/>
      <c r="OWF50" s="216"/>
      <c r="OWG50" s="216"/>
      <c r="OWH50" s="216"/>
      <c r="OWI50" s="216"/>
      <c r="OWJ50" s="216"/>
      <c r="OWK50" s="216"/>
      <c r="OWL50" s="216"/>
      <c r="OWM50" s="216"/>
      <c r="OWN50" s="216"/>
      <c r="OWO50" s="216"/>
      <c r="OWP50" s="216"/>
      <c r="OWQ50" s="216"/>
      <c r="OWR50" s="216"/>
      <c r="OWS50" s="216"/>
      <c r="OWT50" s="216"/>
      <c r="OWU50" s="216"/>
      <c r="OWV50" s="216"/>
      <c r="OWW50" s="216"/>
      <c r="OWX50" s="216"/>
      <c r="OWY50" s="216"/>
      <c r="OWZ50" s="216"/>
      <c r="OXA50" s="216"/>
      <c r="OXB50" s="216"/>
      <c r="OXC50" s="216"/>
      <c r="OXD50" s="216"/>
      <c r="OXE50" s="216"/>
      <c r="OXF50" s="216"/>
      <c r="OXG50" s="216"/>
      <c r="OXH50" s="216"/>
      <c r="OXI50" s="216"/>
      <c r="OXJ50" s="216"/>
      <c r="OXK50" s="216"/>
      <c r="OXL50" s="216"/>
      <c r="OXM50" s="216"/>
      <c r="OXN50" s="216"/>
      <c r="OXO50" s="216"/>
      <c r="OXP50" s="216"/>
      <c r="OXQ50" s="216"/>
      <c r="OXR50" s="216"/>
      <c r="OXS50" s="216"/>
      <c r="OXT50" s="216"/>
      <c r="OXU50" s="216"/>
      <c r="OXV50" s="216"/>
      <c r="OXW50" s="216"/>
      <c r="OXX50" s="216"/>
      <c r="OXY50" s="216"/>
      <c r="OXZ50" s="216"/>
      <c r="OYA50" s="216"/>
      <c r="OYB50" s="216"/>
      <c r="OYC50" s="216"/>
      <c r="OYD50" s="216"/>
      <c r="OYE50" s="216"/>
      <c r="OYF50" s="216"/>
      <c r="OYG50" s="216"/>
      <c r="OYH50" s="216"/>
      <c r="OYI50" s="216"/>
      <c r="OYJ50" s="216"/>
      <c r="OYK50" s="216"/>
      <c r="OYL50" s="216"/>
      <c r="OYM50" s="216"/>
      <c r="OYN50" s="216"/>
      <c r="OYO50" s="216"/>
      <c r="OYP50" s="216"/>
      <c r="OYQ50" s="216"/>
      <c r="OYR50" s="216"/>
      <c r="OYS50" s="216"/>
      <c r="OYT50" s="216"/>
      <c r="OYU50" s="216"/>
      <c r="OYV50" s="216"/>
      <c r="OYW50" s="216"/>
      <c r="OYX50" s="216"/>
      <c r="OYY50" s="216"/>
      <c r="OYZ50" s="216"/>
      <c r="OZA50" s="216"/>
      <c r="OZB50" s="216"/>
      <c r="OZC50" s="216"/>
      <c r="OZD50" s="216"/>
      <c r="OZE50" s="216"/>
      <c r="OZF50" s="216"/>
      <c r="OZG50" s="216"/>
      <c r="OZH50" s="216"/>
      <c r="OZI50" s="216"/>
      <c r="OZJ50" s="216"/>
      <c r="OZK50" s="216"/>
      <c r="OZL50" s="216"/>
      <c r="OZM50" s="216"/>
      <c r="OZN50" s="216"/>
      <c r="OZO50" s="216"/>
      <c r="OZP50" s="216"/>
      <c r="OZQ50" s="216"/>
      <c r="OZR50" s="216"/>
      <c r="OZS50" s="216"/>
      <c r="OZT50" s="216"/>
      <c r="OZU50" s="216"/>
      <c r="OZV50" s="216"/>
      <c r="OZW50" s="216"/>
      <c r="OZX50" s="216"/>
      <c r="OZY50" s="216"/>
      <c r="OZZ50" s="216"/>
      <c r="PAA50" s="216"/>
      <c r="PAB50" s="216"/>
      <c r="PAC50" s="216"/>
      <c r="PAD50" s="216"/>
      <c r="PAE50" s="216"/>
      <c r="PAF50" s="216"/>
      <c r="PAG50" s="216"/>
      <c r="PAH50" s="216"/>
      <c r="PAI50" s="216"/>
      <c r="PAJ50" s="216"/>
      <c r="PAK50" s="216"/>
      <c r="PAL50" s="216"/>
      <c r="PAM50" s="216"/>
      <c r="PAN50" s="216"/>
      <c r="PAO50" s="216"/>
      <c r="PAP50" s="216"/>
      <c r="PAQ50" s="216"/>
      <c r="PAR50" s="216"/>
      <c r="PAS50" s="216"/>
      <c r="PAT50" s="216"/>
      <c r="PAU50" s="216"/>
      <c r="PAV50" s="216"/>
      <c r="PAW50" s="216"/>
      <c r="PAX50" s="216"/>
      <c r="PAY50" s="216"/>
      <c r="PAZ50" s="216"/>
      <c r="PBA50" s="216"/>
      <c r="PBB50" s="216"/>
      <c r="PBC50" s="216"/>
      <c r="PBD50" s="216"/>
      <c r="PBE50" s="216"/>
      <c r="PBF50" s="216"/>
      <c r="PBG50" s="216"/>
      <c r="PBH50" s="216"/>
      <c r="PBI50" s="216"/>
      <c r="PBJ50" s="216"/>
      <c r="PBK50" s="216"/>
      <c r="PBL50" s="216"/>
      <c r="PBM50" s="216"/>
      <c r="PBN50" s="216"/>
      <c r="PBO50" s="216"/>
      <c r="PBP50" s="216"/>
      <c r="PBQ50" s="216"/>
      <c r="PBR50" s="216"/>
      <c r="PBS50" s="216"/>
      <c r="PBT50" s="216"/>
      <c r="PBU50" s="216"/>
      <c r="PBV50" s="216"/>
      <c r="PBW50" s="216"/>
      <c r="PBX50" s="216"/>
      <c r="PBY50" s="216"/>
      <c r="PBZ50" s="216"/>
      <c r="PCA50" s="216"/>
      <c r="PCB50" s="216"/>
      <c r="PCC50" s="216"/>
      <c r="PCD50" s="216"/>
      <c r="PCE50" s="216"/>
      <c r="PCF50" s="216"/>
      <c r="PCG50" s="216"/>
      <c r="PCH50" s="216"/>
      <c r="PCI50" s="216"/>
      <c r="PCJ50" s="216"/>
      <c r="PCK50" s="216"/>
      <c r="PCL50" s="216"/>
      <c r="PCM50" s="216"/>
      <c r="PCN50" s="216"/>
      <c r="PCO50" s="216"/>
      <c r="PCP50" s="216"/>
      <c r="PCQ50" s="216"/>
      <c r="PCR50" s="216"/>
      <c r="PCS50" s="216"/>
      <c r="PCT50" s="216"/>
      <c r="PCU50" s="216"/>
      <c r="PCV50" s="216"/>
      <c r="PCW50" s="216"/>
      <c r="PCX50" s="216"/>
      <c r="PCY50" s="216"/>
      <c r="PCZ50" s="216"/>
      <c r="PDA50" s="216"/>
      <c r="PDB50" s="216"/>
      <c r="PDC50" s="216"/>
      <c r="PDD50" s="216"/>
      <c r="PDE50" s="216"/>
      <c r="PDF50" s="216"/>
      <c r="PDG50" s="216"/>
      <c r="PDH50" s="216"/>
      <c r="PDI50" s="216"/>
      <c r="PDJ50" s="216"/>
      <c r="PDK50" s="216"/>
      <c r="PDL50" s="216"/>
      <c r="PDM50" s="216"/>
      <c r="PDN50" s="216"/>
      <c r="PDO50" s="216"/>
      <c r="PDP50" s="216"/>
      <c r="PDQ50" s="216"/>
      <c r="PDR50" s="216"/>
      <c r="PDS50" s="216"/>
      <c r="PDT50" s="216"/>
      <c r="PDU50" s="216"/>
      <c r="PDV50" s="216"/>
      <c r="PDW50" s="216"/>
      <c r="PDX50" s="216"/>
      <c r="PDY50" s="216"/>
      <c r="PDZ50" s="216"/>
      <c r="PEA50" s="216"/>
      <c r="PEB50" s="216"/>
      <c r="PEC50" s="216"/>
      <c r="PED50" s="216"/>
      <c r="PEE50" s="216"/>
      <c r="PEF50" s="216"/>
      <c r="PEG50" s="216"/>
      <c r="PEH50" s="216"/>
      <c r="PEI50" s="216"/>
      <c r="PEJ50" s="216"/>
      <c r="PEK50" s="216"/>
      <c r="PEL50" s="216"/>
      <c r="PEM50" s="216"/>
      <c r="PEN50" s="216"/>
      <c r="PEO50" s="216"/>
      <c r="PEP50" s="216"/>
      <c r="PEQ50" s="216"/>
      <c r="PER50" s="216"/>
      <c r="PES50" s="216"/>
      <c r="PET50" s="216"/>
      <c r="PEU50" s="216"/>
      <c r="PEV50" s="216"/>
      <c r="PEW50" s="216"/>
      <c r="PEX50" s="216"/>
      <c r="PEY50" s="216"/>
      <c r="PEZ50" s="216"/>
      <c r="PFA50" s="216"/>
      <c r="PFB50" s="216"/>
      <c r="PFC50" s="216"/>
      <c r="PFD50" s="216"/>
      <c r="PFE50" s="216"/>
      <c r="PFF50" s="216"/>
      <c r="PFG50" s="216"/>
      <c r="PFH50" s="216"/>
      <c r="PFI50" s="216"/>
      <c r="PFJ50" s="216"/>
      <c r="PFK50" s="216"/>
      <c r="PFL50" s="216"/>
      <c r="PFM50" s="216"/>
      <c r="PFN50" s="216"/>
      <c r="PFO50" s="216"/>
      <c r="PFP50" s="216"/>
      <c r="PFQ50" s="216"/>
      <c r="PFR50" s="216"/>
      <c r="PFS50" s="216"/>
      <c r="PFT50" s="216"/>
      <c r="PFU50" s="216"/>
      <c r="PFV50" s="216"/>
      <c r="PFW50" s="216"/>
      <c r="PFX50" s="216"/>
      <c r="PFY50" s="216"/>
      <c r="PFZ50" s="216"/>
      <c r="PGA50" s="216"/>
      <c r="PGB50" s="216"/>
      <c r="PGC50" s="216"/>
      <c r="PGD50" s="216"/>
      <c r="PGE50" s="216"/>
      <c r="PGF50" s="216"/>
      <c r="PGG50" s="216"/>
      <c r="PGH50" s="216"/>
      <c r="PGI50" s="216"/>
      <c r="PGJ50" s="216"/>
      <c r="PGK50" s="216"/>
      <c r="PGL50" s="216"/>
      <c r="PGM50" s="216"/>
      <c r="PGN50" s="216"/>
      <c r="PGO50" s="216"/>
      <c r="PGP50" s="216"/>
      <c r="PGQ50" s="216"/>
      <c r="PGR50" s="216"/>
      <c r="PGS50" s="216"/>
      <c r="PGT50" s="216"/>
      <c r="PGU50" s="216"/>
      <c r="PGV50" s="216"/>
      <c r="PGW50" s="216"/>
      <c r="PGX50" s="216"/>
      <c r="PGY50" s="216"/>
      <c r="PGZ50" s="216"/>
      <c r="PHA50" s="216"/>
      <c r="PHB50" s="216"/>
      <c r="PHC50" s="216"/>
      <c r="PHD50" s="216"/>
      <c r="PHE50" s="216"/>
      <c r="PHF50" s="216"/>
      <c r="PHG50" s="216"/>
      <c r="PHH50" s="216"/>
      <c r="PHI50" s="216"/>
      <c r="PHJ50" s="216"/>
      <c r="PHK50" s="216"/>
      <c r="PHL50" s="216"/>
      <c r="PHM50" s="216"/>
      <c r="PHN50" s="216"/>
      <c r="PHO50" s="216"/>
      <c r="PHP50" s="216"/>
      <c r="PHQ50" s="216"/>
      <c r="PHR50" s="216"/>
      <c r="PHS50" s="216"/>
      <c r="PHT50" s="216"/>
      <c r="PHU50" s="216"/>
      <c r="PHV50" s="216"/>
      <c r="PHW50" s="216"/>
      <c r="PHX50" s="216"/>
      <c r="PHY50" s="216"/>
      <c r="PHZ50" s="216"/>
      <c r="PIA50" s="216"/>
      <c r="PIB50" s="216"/>
      <c r="PIC50" s="216"/>
      <c r="PID50" s="216"/>
      <c r="PIE50" s="216"/>
      <c r="PIF50" s="216"/>
      <c r="PIG50" s="216"/>
      <c r="PIH50" s="216"/>
      <c r="PII50" s="216"/>
      <c r="PIJ50" s="216"/>
      <c r="PIK50" s="216"/>
      <c r="PIL50" s="216"/>
      <c r="PIM50" s="216"/>
      <c r="PIN50" s="216"/>
      <c r="PIO50" s="216"/>
      <c r="PIP50" s="216"/>
      <c r="PIQ50" s="216"/>
      <c r="PIR50" s="216"/>
      <c r="PIS50" s="216"/>
      <c r="PIT50" s="216"/>
      <c r="PIU50" s="216"/>
      <c r="PIV50" s="216"/>
      <c r="PIW50" s="216"/>
      <c r="PIX50" s="216"/>
      <c r="PIY50" s="216"/>
      <c r="PIZ50" s="216"/>
      <c r="PJA50" s="216"/>
      <c r="PJB50" s="216"/>
      <c r="PJC50" s="216"/>
      <c r="PJD50" s="216"/>
      <c r="PJE50" s="216"/>
      <c r="PJF50" s="216"/>
      <c r="PJG50" s="216"/>
      <c r="PJH50" s="216"/>
      <c r="PJI50" s="216"/>
      <c r="PJJ50" s="216"/>
      <c r="PJK50" s="216"/>
      <c r="PJL50" s="216"/>
      <c r="PJM50" s="216"/>
      <c r="PJN50" s="216"/>
      <c r="PJO50" s="216"/>
      <c r="PJP50" s="216"/>
      <c r="PJQ50" s="216"/>
      <c r="PJR50" s="216"/>
      <c r="PJS50" s="216"/>
      <c r="PJT50" s="216"/>
      <c r="PJU50" s="216"/>
      <c r="PJV50" s="216"/>
      <c r="PJW50" s="216"/>
      <c r="PJX50" s="216"/>
      <c r="PJY50" s="216"/>
      <c r="PJZ50" s="216"/>
      <c r="PKA50" s="216"/>
      <c r="PKB50" s="216"/>
      <c r="PKC50" s="216"/>
      <c r="PKD50" s="216"/>
      <c r="PKE50" s="216"/>
      <c r="PKF50" s="216"/>
      <c r="PKG50" s="216"/>
      <c r="PKH50" s="216"/>
      <c r="PKI50" s="216"/>
      <c r="PKJ50" s="216"/>
      <c r="PKK50" s="216"/>
      <c r="PKL50" s="216"/>
      <c r="PKM50" s="216"/>
      <c r="PKN50" s="216"/>
      <c r="PKO50" s="216"/>
      <c r="PKP50" s="216"/>
      <c r="PKQ50" s="216"/>
      <c r="PKR50" s="216"/>
      <c r="PKS50" s="216"/>
      <c r="PKT50" s="216"/>
      <c r="PKU50" s="216"/>
      <c r="PKV50" s="216"/>
      <c r="PKW50" s="216"/>
      <c r="PKX50" s="216"/>
      <c r="PKY50" s="216"/>
      <c r="PKZ50" s="216"/>
      <c r="PLA50" s="216"/>
      <c r="PLB50" s="216"/>
      <c r="PLC50" s="216"/>
      <c r="PLD50" s="216"/>
      <c r="PLE50" s="216"/>
      <c r="PLF50" s="216"/>
      <c r="PLG50" s="216"/>
      <c r="PLH50" s="216"/>
      <c r="PLI50" s="216"/>
      <c r="PLJ50" s="216"/>
      <c r="PLK50" s="216"/>
      <c r="PLL50" s="216"/>
      <c r="PLM50" s="216"/>
      <c r="PLN50" s="216"/>
      <c r="PLO50" s="216"/>
      <c r="PLP50" s="216"/>
      <c r="PLQ50" s="216"/>
      <c r="PLR50" s="216"/>
      <c r="PLS50" s="216"/>
      <c r="PLT50" s="216"/>
      <c r="PLU50" s="216"/>
      <c r="PLV50" s="216"/>
      <c r="PLW50" s="216"/>
      <c r="PLX50" s="216"/>
      <c r="PLY50" s="216"/>
      <c r="PLZ50" s="216"/>
      <c r="PMA50" s="216"/>
      <c r="PMB50" s="216"/>
      <c r="PMC50" s="216"/>
      <c r="PMD50" s="216"/>
      <c r="PME50" s="216"/>
      <c r="PMF50" s="216"/>
      <c r="PMG50" s="216"/>
      <c r="PMH50" s="216"/>
      <c r="PMI50" s="216"/>
      <c r="PMJ50" s="216"/>
      <c r="PMK50" s="216"/>
      <c r="PML50" s="216"/>
      <c r="PMM50" s="216"/>
      <c r="PMN50" s="216"/>
      <c r="PMO50" s="216"/>
      <c r="PMP50" s="216"/>
      <c r="PMQ50" s="216"/>
      <c r="PMR50" s="216"/>
      <c r="PMS50" s="216"/>
      <c r="PMT50" s="216"/>
      <c r="PMU50" s="216"/>
      <c r="PMV50" s="216"/>
      <c r="PMW50" s="216"/>
      <c r="PMX50" s="216"/>
      <c r="PMY50" s="216"/>
      <c r="PMZ50" s="216"/>
      <c r="PNA50" s="216"/>
      <c r="PNB50" s="216"/>
      <c r="PNC50" s="216"/>
      <c r="PND50" s="216"/>
      <c r="PNE50" s="216"/>
      <c r="PNF50" s="216"/>
      <c r="PNG50" s="216"/>
      <c r="PNH50" s="216"/>
      <c r="PNI50" s="216"/>
      <c r="PNJ50" s="216"/>
      <c r="PNK50" s="216"/>
      <c r="PNL50" s="216"/>
      <c r="PNM50" s="216"/>
      <c r="PNN50" s="216"/>
      <c r="PNO50" s="216"/>
      <c r="PNP50" s="216"/>
      <c r="PNQ50" s="216"/>
      <c r="PNR50" s="216"/>
      <c r="PNS50" s="216"/>
      <c r="PNT50" s="216"/>
      <c r="PNU50" s="216"/>
      <c r="PNV50" s="216"/>
      <c r="PNW50" s="216"/>
      <c r="PNX50" s="216"/>
      <c r="PNY50" s="216"/>
      <c r="PNZ50" s="216"/>
      <c r="POA50" s="216"/>
      <c r="POB50" s="216"/>
      <c r="POC50" s="216"/>
      <c r="POD50" s="216"/>
      <c r="POE50" s="216"/>
      <c r="POF50" s="216"/>
      <c r="POG50" s="216"/>
      <c r="POH50" s="216"/>
      <c r="POI50" s="216"/>
      <c r="POJ50" s="216"/>
      <c r="POK50" s="216"/>
      <c r="POL50" s="216"/>
      <c r="POM50" s="216"/>
      <c r="PON50" s="216"/>
      <c r="POO50" s="216"/>
      <c r="POP50" s="216"/>
      <c r="POQ50" s="216"/>
      <c r="POR50" s="216"/>
      <c r="POS50" s="216"/>
      <c r="POT50" s="216"/>
      <c r="POU50" s="216"/>
      <c r="POV50" s="216"/>
      <c r="POW50" s="216"/>
      <c r="POX50" s="216"/>
      <c r="POY50" s="216"/>
      <c r="POZ50" s="216"/>
      <c r="PPA50" s="216"/>
      <c r="PPB50" s="216"/>
      <c r="PPC50" s="216"/>
      <c r="PPD50" s="216"/>
      <c r="PPE50" s="216"/>
      <c r="PPF50" s="216"/>
      <c r="PPG50" s="216"/>
      <c r="PPH50" s="216"/>
      <c r="PPI50" s="216"/>
      <c r="PPJ50" s="216"/>
      <c r="PPK50" s="216"/>
      <c r="PPL50" s="216"/>
      <c r="PPM50" s="216"/>
      <c r="PPN50" s="216"/>
      <c r="PPO50" s="216"/>
      <c r="PPP50" s="216"/>
      <c r="PPQ50" s="216"/>
      <c r="PPR50" s="216"/>
      <c r="PPS50" s="216"/>
      <c r="PPT50" s="216"/>
      <c r="PPU50" s="216"/>
      <c r="PPV50" s="216"/>
      <c r="PPW50" s="216"/>
      <c r="PPX50" s="216"/>
      <c r="PPY50" s="216"/>
      <c r="PPZ50" s="216"/>
      <c r="PQA50" s="216"/>
      <c r="PQB50" s="216"/>
      <c r="PQC50" s="216"/>
      <c r="PQD50" s="216"/>
      <c r="PQE50" s="216"/>
      <c r="PQF50" s="216"/>
      <c r="PQG50" s="216"/>
      <c r="PQH50" s="216"/>
      <c r="PQI50" s="216"/>
      <c r="PQJ50" s="216"/>
      <c r="PQK50" s="216"/>
      <c r="PQL50" s="216"/>
      <c r="PQM50" s="216"/>
      <c r="PQN50" s="216"/>
      <c r="PQO50" s="216"/>
      <c r="PQP50" s="216"/>
      <c r="PQQ50" s="216"/>
      <c r="PQR50" s="216"/>
      <c r="PQS50" s="216"/>
      <c r="PQT50" s="216"/>
      <c r="PQU50" s="216"/>
      <c r="PQV50" s="216"/>
      <c r="PQW50" s="216"/>
      <c r="PQX50" s="216"/>
      <c r="PQY50" s="216"/>
      <c r="PQZ50" s="216"/>
      <c r="PRA50" s="216"/>
      <c r="PRB50" s="216"/>
      <c r="PRC50" s="216"/>
      <c r="PRD50" s="216"/>
      <c r="PRE50" s="216"/>
      <c r="PRF50" s="216"/>
      <c r="PRG50" s="216"/>
      <c r="PRH50" s="216"/>
      <c r="PRI50" s="216"/>
      <c r="PRJ50" s="216"/>
      <c r="PRK50" s="216"/>
      <c r="PRL50" s="216"/>
      <c r="PRM50" s="216"/>
      <c r="PRN50" s="216"/>
      <c r="PRO50" s="216"/>
      <c r="PRP50" s="216"/>
      <c r="PRQ50" s="216"/>
      <c r="PRR50" s="216"/>
      <c r="PRS50" s="216"/>
      <c r="PRT50" s="216"/>
      <c r="PRU50" s="216"/>
      <c r="PRV50" s="216"/>
      <c r="PRW50" s="216"/>
      <c r="PRX50" s="216"/>
      <c r="PRY50" s="216"/>
      <c r="PRZ50" s="216"/>
      <c r="PSA50" s="216"/>
      <c r="PSB50" s="216"/>
      <c r="PSC50" s="216"/>
      <c r="PSD50" s="216"/>
      <c r="PSE50" s="216"/>
      <c r="PSF50" s="216"/>
      <c r="PSG50" s="216"/>
      <c r="PSH50" s="216"/>
      <c r="PSI50" s="216"/>
      <c r="PSJ50" s="216"/>
      <c r="PSK50" s="216"/>
      <c r="PSL50" s="216"/>
      <c r="PSM50" s="216"/>
      <c r="PSN50" s="216"/>
      <c r="PSO50" s="216"/>
      <c r="PSP50" s="216"/>
      <c r="PSQ50" s="216"/>
      <c r="PSR50" s="216"/>
      <c r="PSS50" s="216"/>
      <c r="PST50" s="216"/>
      <c r="PSU50" s="216"/>
      <c r="PSV50" s="216"/>
      <c r="PSW50" s="216"/>
      <c r="PSX50" s="216"/>
      <c r="PSY50" s="216"/>
      <c r="PSZ50" s="216"/>
      <c r="PTA50" s="216"/>
      <c r="PTB50" s="216"/>
      <c r="PTC50" s="216"/>
      <c r="PTD50" s="216"/>
      <c r="PTE50" s="216"/>
      <c r="PTF50" s="216"/>
      <c r="PTG50" s="216"/>
      <c r="PTH50" s="216"/>
      <c r="PTI50" s="216"/>
      <c r="PTJ50" s="216"/>
      <c r="PTK50" s="216"/>
      <c r="PTL50" s="216"/>
      <c r="PTM50" s="216"/>
      <c r="PTN50" s="216"/>
      <c r="PTO50" s="216"/>
      <c r="PTP50" s="216"/>
      <c r="PTQ50" s="216"/>
      <c r="PTR50" s="216"/>
      <c r="PTS50" s="216"/>
      <c r="PTT50" s="216"/>
      <c r="PTU50" s="216"/>
      <c r="PTV50" s="216"/>
      <c r="PTW50" s="216"/>
      <c r="PTX50" s="216"/>
      <c r="PTY50" s="216"/>
      <c r="PTZ50" s="216"/>
      <c r="PUA50" s="216"/>
      <c r="PUB50" s="216"/>
      <c r="PUC50" s="216"/>
      <c r="PUD50" s="216"/>
      <c r="PUE50" s="216"/>
      <c r="PUF50" s="216"/>
      <c r="PUG50" s="216"/>
      <c r="PUH50" s="216"/>
      <c r="PUI50" s="216"/>
      <c r="PUJ50" s="216"/>
      <c r="PUK50" s="216"/>
      <c r="PUL50" s="216"/>
      <c r="PUM50" s="216"/>
      <c r="PUN50" s="216"/>
      <c r="PUO50" s="216"/>
      <c r="PUP50" s="216"/>
      <c r="PUQ50" s="216"/>
      <c r="PUR50" s="216"/>
      <c r="PUS50" s="216"/>
      <c r="PUT50" s="216"/>
      <c r="PUU50" s="216"/>
      <c r="PUV50" s="216"/>
      <c r="PUW50" s="216"/>
      <c r="PUX50" s="216"/>
      <c r="PUY50" s="216"/>
      <c r="PUZ50" s="216"/>
      <c r="PVA50" s="216"/>
      <c r="PVB50" s="216"/>
      <c r="PVC50" s="216"/>
      <c r="PVD50" s="216"/>
      <c r="PVE50" s="216"/>
      <c r="PVF50" s="216"/>
      <c r="PVG50" s="216"/>
      <c r="PVH50" s="216"/>
      <c r="PVI50" s="216"/>
      <c r="PVJ50" s="216"/>
      <c r="PVK50" s="216"/>
      <c r="PVL50" s="216"/>
      <c r="PVM50" s="216"/>
      <c r="PVN50" s="216"/>
      <c r="PVO50" s="216"/>
      <c r="PVP50" s="216"/>
      <c r="PVQ50" s="216"/>
      <c r="PVR50" s="216"/>
      <c r="PVS50" s="216"/>
      <c r="PVT50" s="216"/>
      <c r="PVU50" s="216"/>
      <c r="PVV50" s="216"/>
      <c r="PVW50" s="216"/>
      <c r="PVX50" s="216"/>
      <c r="PVY50" s="216"/>
      <c r="PVZ50" s="216"/>
      <c r="PWA50" s="216"/>
      <c r="PWB50" s="216"/>
      <c r="PWC50" s="216"/>
      <c r="PWD50" s="216"/>
      <c r="PWE50" s="216"/>
      <c r="PWF50" s="216"/>
      <c r="PWG50" s="216"/>
      <c r="PWH50" s="216"/>
      <c r="PWI50" s="216"/>
      <c r="PWJ50" s="216"/>
      <c r="PWK50" s="216"/>
      <c r="PWL50" s="216"/>
      <c r="PWM50" s="216"/>
      <c r="PWN50" s="216"/>
      <c r="PWO50" s="216"/>
      <c r="PWP50" s="216"/>
      <c r="PWQ50" s="216"/>
      <c r="PWR50" s="216"/>
      <c r="PWS50" s="216"/>
      <c r="PWT50" s="216"/>
      <c r="PWU50" s="216"/>
      <c r="PWV50" s="216"/>
      <c r="PWW50" s="216"/>
      <c r="PWX50" s="216"/>
      <c r="PWY50" s="216"/>
      <c r="PWZ50" s="216"/>
      <c r="PXA50" s="216"/>
      <c r="PXB50" s="216"/>
      <c r="PXC50" s="216"/>
      <c r="PXD50" s="216"/>
      <c r="PXE50" s="216"/>
      <c r="PXF50" s="216"/>
      <c r="PXG50" s="216"/>
      <c r="PXH50" s="216"/>
      <c r="PXI50" s="216"/>
      <c r="PXJ50" s="216"/>
      <c r="PXK50" s="216"/>
      <c r="PXL50" s="216"/>
      <c r="PXM50" s="216"/>
      <c r="PXN50" s="216"/>
      <c r="PXO50" s="216"/>
      <c r="PXP50" s="216"/>
      <c r="PXQ50" s="216"/>
      <c r="PXR50" s="216"/>
      <c r="PXS50" s="216"/>
      <c r="PXT50" s="216"/>
      <c r="PXU50" s="216"/>
      <c r="PXV50" s="216"/>
      <c r="PXW50" s="216"/>
      <c r="PXX50" s="216"/>
      <c r="PXY50" s="216"/>
      <c r="PXZ50" s="216"/>
      <c r="PYA50" s="216"/>
      <c r="PYB50" s="216"/>
      <c r="PYC50" s="216"/>
      <c r="PYD50" s="216"/>
      <c r="PYE50" s="216"/>
      <c r="PYF50" s="216"/>
      <c r="PYG50" s="216"/>
      <c r="PYH50" s="216"/>
      <c r="PYI50" s="216"/>
      <c r="PYJ50" s="216"/>
      <c r="PYK50" s="216"/>
      <c r="PYL50" s="216"/>
      <c r="PYM50" s="216"/>
      <c r="PYN50" s="216"/>
      <c r="PYO50" s="216"/>
      <c r="PYP50" s="216"/>
      <c r="PYQ50" s="216"/>
      <c r="PYR50" s="216"/>
      <c r="PYS50" s="216"/>
      <c r="PYT50" s="216"/>
      <c r="PYU50" s="216"/>
      <c r="PYV50" s="216"/>
      <c r="PYW50" s="216"/>
      <c r="PYX50" s="216"/>
      <c r="PYY50" s="216"/>
      <c r="PYZ50" s="216"/>
      <c r="PZA50" s="216"/>
      <c r="PZB50" s="216"/>
      <c r="PZC50" s="216"/>
      <c r="PZD50" s="216"/>
      <c r="PZE50" s="216"/>
      <c r="PZF50" s="216"/>
      <c r="PZG50" s="216"/>
      <c r="PZH50" s="216"/>
      <c r="PZI50" s="216"/>
      <c r="PZJ50" s="216"/>
      <c r="PZK50" s="216"/>
      <c r="PZL50" s="216"/>
      <c r="PZM50" s="216"/>
      <c r="PZN50" s="216"/>
      <c r="PZO50" s="216"/>
      <c r="PZP50" s="216"/>
      <c r="PZQ50" s="216"/>
      <c r="PZR50" s="216"/>
      <c r="PZS50" s="216"/>
      <c r="PZT50" s="216"/>
      <c r="PZU50" s="216"/>
      <c r="PZV50" s="216"/>
      <c r="PZW50" s="216"/>
      <c r="PZX50" s="216"/>
      <c r="PZY50" s="216"/>
      <c r="PZZ50" s="216"/>
      <c r="QAA50" s="216"/>
      <c r="QAB50" s="216"/>
      <c r="QAC50" s="216"/>
      <c r="QAD50" s="216"/>
      <c r="QAE50" s="216"/>
      <c r="QAF50" s="216"/>
      <c r="QAG50" s="216"/>
      <c r="QAH50" s="216"/>
      <c r="QAI50" s="216"/>
      <c r="QAJ50" s="216"/>
      <c r="QAK50" s="216"/>
      <c r="QAL50" s="216"/>
      <c r="QAM50" s="216"/>
      <c r="QAN50" s="216"/>
      <c r="QAO50" s="216"/>
      <c r="QAP50" s="216"/>
      <c r="QAQ50" s="216"/>
      <c r="QAR50" s="216"/>
      <c r="QAS50" s="216"/>
      <c r="QAT50" s="216"/>
      <c r="QAU50" s="216"/>
      <c r="QAV50" s="216"/>
      <c r="QAW50" s="216"/>
      <c r="QAX50" s="216"/>
      <c r="QAY50" s="216"/>
      <c r="QAZ50" s="216"/>
      <c r="QBA50" s="216"/>
      <c r="QBB50" s="216"/>
      <c r="QBC50" s="216"/>
      <c r="QBD50" s="216"/>
      <c r="QBE50" s="216"/>
      <c r="QBF50" s="216"/>
      <c r="QBG50" s="216"/>
      <c r="QBH50" s="216"/>
      <c r="QBI50" s="216"/>
      <c r="QBJ50" s="216"/>
      <c r="QBK50" s="216"/>
      <c r="QBL50" s="216"/>
      <c r="QBM50" s="216"/>
      <c r="QBN50" s="216"/>
      <c r="QBO50" s="216"/>
      <c r="QBP50" s="216"/>
      <c r="QBQ50" s="216"/>
      <c r="QBR50" s="216"/>
      <c r="QBS50" s="216"/>
      <c r="QBT50" s="216"/>
      <c r="QBU50" s="216"/>
      <c r="QBV50" s="216"/>
      <c r="QBW50" s="216"/>
      <c r="QBX50" s="216"/>
      <c r="QBY50" s="216"/>
      <c r="QBZ50" s="216"/>
      <c r="QCA50" s="216"/>
      <c r="QCB50" s="216"/>
      <c r="QCC50" s="216"/>
      <c r="QCD50" s="216"/>
      <c r="QCE50" s="216"/>
      <c r="QCF50" s="216"/>
      <c r="QCG50" s="216"/>
      <c r="QCH50" s="216"/>
      <c r="QCI50" s="216"/>
      <c r="QCJ50" s="216"/>
      <c r="QCK50" s="216"/>
      <c r="QCL50" s="216"/>
      <c r="QCM50" s="216"/>
      <c r="QCN50" s="216"/>
      <c r="QCO50" s="216"/>
      <c r="QCP50" s="216"/>
      <c r="QCQ50" s="216"/>
      <c r="QCR50" s="216"/>
      <c r="QCS50" s="216"/>
      <c r="QCT50" s="216"/>
      <c r="QCU50" s="216"/>
      <c r="QCV50" s="216"/>
      <c r="QCW50" s="216"/>
      <c r="QCX50" s="216"/>
      <c r="QCY50" s="216"/>
      <c r="QCZ50" s="216"/>
      <c r="QDA50" s="216"/>
      <c r="QDB50" s="216"/>
      <c r="QDC50" s="216"/>
      <c r="QDD50" s="216"/>
      <c r="QDE50" s="216"/>
      <c r="QDF50" s="216"/>
      <c r="QDG50" s="216"/>
      <c r="QDH50" s="216"/>
      <c r="QDI50" s="216"/>
      <c r="QDJ50" s="216"/>
      <c r="QDK50" s="216"/>
      <c r="QDL50" s="216"/>
      <c r="QDM50" s="216"/>
      <c r="QDN50" s="216"/>
      <c r="QDO50" s="216"/>
      <c r="QDP50" s="216"/>
      <c r="QDQ50" s="216"/>
      <c r="QDR50" s="216"/>
      <c r="QDS50" s="216"/>
      <c r="QDT50" s="216"/>
      <c r="QDU50" s="216"/>
      <c r="QDV50" s="216"/>
      <c r="QDW50" s="216"/>
      <c r="QDX50" s="216"/>
      <c r="QDY50" s="216"/>
      <c r="QDZ50" s="216"/>
      <c r="QEA50" s="216"/>
      <c r="QEB50" s="216"/>
      <c r="QEC50" s="216"/>
      <c r="QED50" s="216"/>
      <c r="QEE50" s="216"/>
      <c r="QEF50" s="216"/>
      <c r="QEG50" s="216"/>
      <c r="QEH50" s="216"/>
      <c r="QEI50" s="216"/>
      <c r="QEJ50" s="216"/>
      <c r="QEK50" s="216"/>
      <c r="QEL50" s="216"/>
      <c r="QEM50" s="216"/>
      <c r="QEN50" s="216"/>
      <c r="QEO50" s="216"/>
      <c r="QEP50" s="216"/>
      <c r="QEQ50" s="216"/>
      <c r="QER50" s="216"/>
      <c r="QES50" s="216"/>
      <c r="QET50" s="216"/>
      <c r="QEU50" s="216"/>
      <c r="QEV50" s="216"/>
      <c r="QEW50" s="216"/>
      <c r="QEX50" s="216"/>
      <c r="QEY50" s="216"/>
      <c r="QEZ50" s="216"/>
      <c r="QFA50" s="216"/>
      <c r="QFB50" s="216"/>
      <c r="QFC50" s="216"/>
      <c r="QFD50" s="216"/>
      <c r="QFE50" s="216"/>
      <c r="QFF50" s="216"/>
      <c r="QFG50" s="216"/>
      <c r="QFH50" s="216"/>
      <c r="QFI50" s="216"/>
      <c r="QFJ50" s="216"/>
      <c r="QFK50" s="216"/>
      <c r="QFL50" s="216"/>
      <c r="QFM50" s="216"/>
      <c r="QFN50" s="216"/>
      <c r="QFO50" s="216"/>
      <c r="QFP50" s="216"/>
      <c r="QFQ50" s="216"/>
      <c r="QFR50" s="216"/>
      <c r="QFS50" s="216"/>
      <c r="QFT50" s="216"/>
      <c r="QFU50" s="216"/>
      <c r="QFV50" s="216"/>
      <c r="QFW50" s="216"/>
      <c r="QFX50" s="216"/>
      <c r="QFY50" s="216"/>
      <c r="QFZ50" s="216"/>
      <c r="QGA50" s="216"/>
      <c r="QGB50" s="216"/>
      <c r="QGC50" s="216"/>
      <c r="QGD50" s="216"/>
      <c r="QGE50" s="216"/>
      <c r="QGF50" s="216"/>
      <c r="QGG50" s="216"/>
      <c r="QGH50" s="216"/>
      <c r="QGI50" s="216"/>
      <c r="QGJ50" s="216"/>
      <c r="QGK50" s="216"/>
      <c r="QGL50" s="216"/>
      <c r="QGM50" s="216"/>
      <c r="QGN50" s="216"/>
      <c r="QGO50" s="216"/>
      <c r="QGP50" s="216"/>
      <c r="QGQ50" s="216"/>
      <c r="QGR50" s="216"/>
      <c r="QGS50" s="216"/>
      <c r="QGT50" s="216"/>
      <c r="QGU50" s="216"/>
      <c r="QGV50" s="216"/>
      <c r="QGW50" s="216"/>
      <c r="QGX50" s="216"/>
      <c r="QGY50" s="216"/>
      <c r="QGZ50" s="216"/>
      <c r="QHA50" s="216"/>
      <c r="QHB50" s="216"/>
      <c r="QHC50" s="216"/>
      <c r="QHD50" s="216"/>
      <c r="QHE50" s="216"/>
      <c r="QHF50" s="216"/>
      <c r="QHG50" s="216"/>
      <c r="QHH50" s="216"/>
      <c r="QHI50" s="216"/>
      <c r="QHJ50" s="216"/>
      <c r="QHK50" s="216"/>
      <c r="QHL50" s="216"/>
      <c r="QHM50" s="216"/>
      <c r="QHN50" s="216"/>
      <c r="QHO50" s="216"/>
      <c r="QHP50" s="216"/>
      <c r="QHQ50" s="216"/>
      <c r="QHR50" s="216"/>
      <c r="QHS50" s="216"/>
      <c r="QHT50" s="216"/>
      <c r="QHU50" s="216"/>
      <c r="QHV50" s="216"/>
      <c r="QHW50" s="216"/>
      <c r="QHX50" s="216"/>
      <c r="QHY50" s="216"/>
      <c r="QHZ50" s="216"/>
      <c r="QIA50" s="216"/>
      <c r="QIB50" s="216"/>
      <c r="QIC50" s="216"/>
      <c r="QID50" s="216"/>
      <c r="QIE50" s="216"/>
      <c r="QIF50" s="216"/>
      <c r="QIG50" s="216"/>
      <c r="QIH50" s="216"/>
      <c r="QII50" s="216"/>
      <c r="QIJ50" s="216"/>
      <c r="QIK50" s="216"/>
      <c r="QIL50" s="216"/>
      <c r="QIM50" s="216"/>
      <c r="QIN50" s="216"/>
      <c r="QIO50" s="216"/>
      <c r="QIP50" s="216"/>
      <c r="QIQ50" s="216"/>
      <c r="QIR50" s="216"/>
      <c r="QIS50" s="216"/>
      <c r="QIT50" s="216"/>
      <c r="QIU50" s="216"/>
      <c r="QIV50" s="216"/>
      <c r="QIW50" s="216"/>
      <c r="QIX50" s="216"/>
      <c r="QIY50" s="216"/>
      <c r="QIZ50" s="216"/>
      <c r="QJA50" s="216"/>
      <c r="QJB50" s="216"/>
      <c r="QJC50" s="216"/>
      <c r="QJD50" s="216"/>
      <c r="QJE50" s="216"/>
      <c r="QJF50" s="216"/>
      <c r="QJG50" s="216"/>
      <c r="QJH50" s="216"/>
      <c r="QJI50" s="216"/>
      <c r="QJJ50" s="216"/>
      <c r="QJK50" s="216"/>
      <c r="QJL50" s="216"/>
      <c r="QJM50" s="216"/>
      <c r="QJN50" s="216"/>
      <c r="QJO50" s="216"/>
      <c r="QJP50" s="216"/>
      <c r="QJQ50" s="216"/>
      <c r="QJR50" s="216"/>
      <c r="QJS50" s="216"/>
      <c r="QJT50" s="216"/>
      <c r="QJU50" s="216"/>
      <c r="QJV50" s="216"/>
      <c r="QJW50" s="216"/>
      <c r="QJX50" s="216"/>
      <c r="QJY50" s="216"/>
      <c r="QJZ50" s="216"/>
      <c r="QKA50" s="216"/>
      <c r="QKB50" s="216"/>
      <c r="QKC50" s="216"/>
      <c r="QKD50" s="216"/>
      <c r="QKE50" s="216"/>
      <c r="QKF50" s="216"/>
      <c r="QKG50" s="216"/>
      <c r="QKH50" s="216"/>
      <c r="QKI50" s="216"/>
      <c r="QKJ50" s="216"/>
      <c r="QKK50" s="216"/>
      <c r="QKL50" s="216"/>
      <c r="QKM50" s="216"/>
      <c r="QKN50" s="216"/>
      <c r="QKO50" s="216"/>
      <c r="QKP50" s="216"/>
      <c r="QKQ50" s="216"/>
      <c r="QKR50" s="216"/>
      <c r="QKS50" s="216"/>
      <c r="QKT50" s="216"/>
      <c r="QKU50" s="216"/>
      <c r="QKV50" s="216"/>
      <c r="QKW50" s="216"/>
      <c r="QKX50" s="216"/>
      <c r="QKY50" s="216"/>
      <c r="QKZ50" s="216"/>
      <c r="QLA50" s="216"/>
      <c r="QLB50" s="216"/>
      <c r="QLC50" s="216"/>
      <c r="QLD50" s="216"/>
      <c r="QLE50" s="216"/>
      <c r="QLF50" s="216"/>
      <c r="QLG50" s="216"/>
      <c r="QLH50" s="216"/>
      <c r="QLI50" s="216"/>
      <c r="QLJ50" s="216"/>
      <c r="QLK50" s="216"/>
      <c r="QLL50" s="216"/>
      <c r="QLM50" s="216"/>
      <c r="QLN50" s="216"/>
      <c r="QLO50" s="216"/>
      <c r="QLP50" s="216"/>
      <c r="QLQ50" s="216"/>
      <c r="QLR50" s="216"/>
      <c r="QLS50" s="216"/>
      <c r="QLT50" s="216"/>
      <c r="QLU50" s="216"/>
      <c r="QLV50" s="216"/>
      <c r="QLW50" s="216"/>
      <c r="QLX50" s="216"/>
      <c r="QLY50" s="216"/>
      <c r="QLZ50" s="216"/>
      <c r="QMA50" s="216"/>
      <c r="QMB50" s="216"/>
      <c r="QMC50" s="216"/>
      <c r="QMD50" s="216"/>
      <c r="QME50" s="216"/>
      <c r="QMF50" s="216"/>
      <c r="QMG50" s="216"/>
      <c r="QMH50" s="216"/>
      <c r="QMI50" s="216"/>
      <c r="QMJ50" s="216"/>
      <c r="QMK50" s="216"/>
      <c r="QML50" s="216"/>
      <c r="QMM50" s="216"/>
      <c r="QMN50" s="216"/>
      <c r="QMO50" s="216"/>
      <c r="QMP50" s="216"/>
      <c r="QMQ50" s="216"/>
      <c r="QMR50" s="216"/>
      <c r="QMS50" s="216"/>
      <c r="QMT50" s="216"/>
      <c r="QMU50" s="216"/>
      <c r="QMV50" s="216"/>
      <c r="QMW50" s="216"/>
      <c r="QMX50" s="216"/>
      <c r="QMY50" s="216"/>
      <c r="QMZ50" s="216"/>
      <c r="QNA50" s="216"/>
      <c r="QNB50" s="216"/>
      <c r="QNC50" s="216"/>
      <c r="QND50" s="216"/>
      <c r="QNE50" s="216"/>
      <c r="QNF50" s="216"/>
      <c r="QNG50" s="216"/>
      <c r="QNH50" s="216"/>
      <c r="QNI50" s="216"/>
      <c r="QNJ50" s="216"/>
      <c r="QNK50" s="216"/>
      <c r="QNL50" s="216"/>
      <c r="QNM50" s="216"/>
      <c r="QNN50" s="216"/>
      <c r="QNO50" s="216"/>
      <c r="QNP50" s="216"/>
      <c r="QNQ50" s="216"/>
      <c r="QNR50" s="216"/>
      <c r="QNS50" s="216"/>
      <c r="QNT50" s="216"/>
      <c r="QNU50" s="216"/>
      <c r="QNV50" s="216"/>
      <c r="QNW50" s="216"/>
      <c r="QNX50" s="216"/>
      <c r="QNY50" s="216"/>
      <c r="QNZ50" s="216"/>
      <c r="QOA50" s="216"/>
      <c r="QOB50" s="216"/>
      <c r="QOC50" s="216"/>
      <c r="QOD50" s="216"/>
      <c r="QOE50" s="216"/>
      <c r="QOF50" s="216"/>
      <c r="QOG50" s="216"/>
      <c r="QOH50" s="216"/>
      <c r="QOI50" s="216"/>
      <c r="QOJ50" s="216"/>
      <c r="QOK50" s="216"/>
      <c r="QOL50" s="216"/>
      <c r="QOM50" s="216"/>
      <c r="QON50" s="216"/>
      <c r="QOO50" s="216"/>
      <c r="QOP50" s="216"/>
      <c r="QOQ50" s="216"/>
      <c r="QOR50" s="216"/>
      <c r="QOS50" s="216"/>
      <c r="QOT50" s="216"/>
      <c r="QOU50" s="216"/>
      <c r="QOV50" s="216"/>
      <c r="QOW50" s="216"/>
      <c r="QOX50" s="216"/>
      <c r="QOY50" s="216"/>
      <c r="QOZ50" s="216"/>
      <c r="QPA50" s="216"/>
      <c r="QPB50" s="216"/>
      <c r="QPC50" s="216"/>
      <c r="QPD50" s="216"/>
      <c r="QPE50" s="216"/>
      <c r="QPF50" s="216"/>
      <c r="QPG50" s="216"/>
      <c r="QPH50" s="216"/>
      <c r="QPI50" s="216"/>
      <c r="QPJ50" s="216"/>
      <c r="QPK50" s="216"/>
      <c r="QPL50" s="216"/>
      <c r="QPM50" s="216"/>
      <c r="QPN50" s="216"/>
      <c r="QPO50" s="216"/>
      <c r="QPP50" s="216"/>
      <c r="QPQ50" s="216"/>
      <c r="QPR50" s="216"/>
      <c r="QPS50" s="216"/>
      <c r="QPT50" s="216"/>
      <c r="QPU50" s="216"/>
      <c r="QPV50" s="216"/>
      <c r="QPW50" s="216"/>
      <c r="QPX50" s="216"/>
      <c r="QPY50" s="216"/>
      <c r="QPZ50" s="216"/>
      <c r="QQA50" s="216"/>
      <c r="QQB50" s="216"/>
      <c r="QQC50" s="216"/>
      <c r="QQD50" s="216"/>
      <c r="QQE50" s="216"/>
      <c r="QQF50" s="216"/>
      <c r="QQG50" s="216"/>
      <c r="QQH50" s="216"/>
      <c r="QQI50" s="216"/>
      <c r="QQJ50" s="216"/>
      <c r="QQK50" s="216"/>
      <c r="QQL50" s="216"/>
      <c r="QQM50" s="216"/>
      <c r="QQN50" s="216"/>
      <c r="QQO50" s="216"/>
      <c r="QQP50" s="216"/>
      <c r="QQQ50" s="216"/>
      <c r="QQR50" s="216"/>
      <c r="QQS50" s="216"/>
      <c r="QQT50" s="216"/>
      <c r="QQU50" s="216"/>
      <c r="QQV50" s="216"/>
      <c r="QQW50" s="216"/>
      <c r="QQX50" s="216"/>
      <c r="QQY50" s="216"/>
      <c r="QQZ50" s="216"/>
      <c r="QRA50" s="216"/>
      <c r="QRB50" s="216"/>
      <c r="QRC50" s="216"/>
      <c r="QRD50" s="216"/>
      <c r="QRE50" s="216"/>
      <c r="QRF50" s="216"/>
      <c r="QRG50" s="216"/>
      <c r="QRH50" s="216"/>
      <c r="QRI50" s="216"/>
      <c r="QRJ50" s="216"/>
      <c r="QRK50" s="216"/>
      <c r="QRL50" s="216"/>
      <c r="QRM50" s="216"/>
      <c r="QRN50" s="216"/>
      <c r="QRO50" s="216"/>
      <c r="QRP50" s="216"/>
      <c r="QRQ50" s="216"/>
      <c r="QRR50" s="216"/>
      <c r="QRS50" s="216"/>
      <c r="QRT50" s="216"/>
      <c r="QRU50" s="216"/>
      <c r="QRV50" s="216"/>
      <c r="QRW50" s="216"/>
      <c r="QRX50" s="216"/>
      <c r="QRY50" s="216"/>
      <c r="QRZ50" s="216"/>
      <c r="QSA50" s="216"/>
      <c r="QSB50" s="216"/>
      <c r="QSC50" s="216"/>
      <c r="QSD50" s="216"/>
      <c r="QSE50" s="216"/>
      <c r="QSF50" s="216"/>
      <c r="QSG50" s="216"/>
      <c r="QSH50" s="216"/>
      <c r="QSI50" s="216"/>
      <c r="QSJ50" s="216"/>
      <c r="QSK50" s="216"/>
      <c r="QSL50" s="216"/>
      <c r="QSM50" s="216"/>
      <c r="QSN50" s="216"/>
      <c r="QSO50" s="216"/>
      <c r="QSP50" s="216"/>
      <c r="QSQ50" s="216"/>
      <c r="QSR50" s="216"/>
      <c r="QSS50" s="216"/>
      <c r="QST50" s="216"/>
      <c r="QSU50" s="216"/>
      <c r="QSV50" s="216"/>
      <c r="QSW50" s="216"/>
      <c r="QSX50" s="216"/>
      <c r="QSY50" s="216"/>
      <c r="QSZ50" s="216"/>
      <c r="QTA50" s="216"/>
      <c r="QTB50" s="216"/>
      <c r="QTC50" s="216"/>
      <c r="QTD50" s="216"/>
      <c r="QTE50" s="216"/>
      <c r="QTF50" s="216"/>
      <c r="QTG50" s="216"/>
      <c r="QTH50" s="216"/>
      <c r="QTI50" s="216"/>
      <c r="QTJ50" s="216"/>
      <c r="QTK50" s="216"/>
      <c r="QTL50" s="216"/>
      <c r="QTM50" s="216"/>
      <c r="QTN50" s="216"/>
      <c r="QTO50" s="216"/>
      <c r="QTP50" s="216"/>
      <c r="QTQ50" s="216"/>
      <c r="QTR50" s="216"/>
      <c r="QTS50" s="216"/>
      <c r="QTT50" s="216"/>
      <c r="QTU50" s="216"/>
      <c r="QTV50" s="216"/>
      <c r="QTW50" s="216"/>
      <c r="QTX50" s="216"/>
      <c r="QTY50" s="216"/>
      <c r="QTZ50" s="216"/>
      <c r="QUA50" s="216"/>
      <c r="QUB50" s="216"/>
      <c r="QUC50" s="216"/>
      <c r="QUD50" s="216"/>
      <c r="QUE50" s="216"/>
      <c r="QUF50" s="216"/>
      <c r="QUG50" s="216"/>
      <c r="QUH50" s="216"/>
      <c r="QUI50" s="216"/>
      <c r="QUJ50" s="216"/>
      <c r="QUK50" s="216"/>
      <c r="QUL50" s="216"/>
      <c r="QUM50" s="216"/>
      <c r="QUN50" s="216"/>
      <c r="QUO50" s="216"/>
      <c r="QUP50" s="216"/>
      <c r="QUQ50" s="216"/>
      <c r="QUR50" s="216"/>
      <c r="QUS50" s="216"/>
      <c r="QUT50" s="216"/>
      <c r="QUU50" s="216"/>
      <c r="QUV50" s="216"/>
      <c r="QUW50" s="216"/>
      <c r="QUX50" s="216"/>
      <c r="QUY50" s="216"/>
      <c r="QUZ50" s="216"/>
      <c r="QVA50" s="216"/>
      <c r="QVB50" s="216"/>
      <c r="QVC50" s="216"/>
      <c r="QVD50" s="216"/>
      <c r="QVE50" s="216"/>
      <c r="QVF50" s="216"/>
      <c r="QVG50" s="216"/>
      <c r="QVH50" s="216"/>
      <c r="QVI50" s="216"/>
      <c r="QVJ50" s="216"/>
      <c r="QVK50" s="216"/>
      <c r="QVL50" s="216"/>
      <c r="QVM50" s="216"/>
      <c r="QVN50" s="216"/>
      <c r="QVO50" s="216"/>
      <c r="QVP50" s="216"/>
      <c r="QVQ50" s="216"/>
      <c r="QVR50" s="216"/>
      <c r="QVS50" s="216"/>
      <c r="QVT50" s="216"/>
      <c r="QVU50" s="216"/>
      <c r="QVV50" s="216"/>
      <c r="QVW50" s="216"/>
      <c r="QVX50" s="216"/>
      <c r="QVY50" s="216"/>
      <c r="QVZ50" s="216"/>
      <c r="QWA50" s="216"/>
      <c r="QWB50" s="216"/>
      <c r="QWC50" s="216"/>
      <c r="QWD50" s="216"/>
      <c r="QWE50" s="216"/>
      <c r="QWF50" s="216"/>
      <c r="QWG50" s="216"/>
      <c r="QWH50" s="216"/>
      <c r="QWI50" s="216"/>
      <c r="QWJ50" s="216"/>
      <c r="QWK50" s="216"/>
      <c r="QWL50" s="216"/>
      <c r="QWM50" s="216"/>
      <c r="QWN50" s="216"/>
      <c r="QWO50" s="216"/>
      <c r="QWP50" s="216"/>
      <c r="QWQ50" s="216"/>
      <c r="QWR50" s="216"/>
      <c r="QWS50" s="216"/>
      <c r="QWT50" s="216"/>
      <c r="QWU50" s="216"/>
      <c r="QWV50" s="216"/>
      <c r="QWW50" s="216"/>
      <c r="QWX50" s="216"/>
      <c r="QWY50" s="216"/>
      <c r="QWZ50" s="216"/>
      <c r="QXA50" s="216"/>
      <c r="QXB50" s="216"/>
      <c r="QXC50" s="216"/>
      <c r="QXD50" s="216"/>
      <c r="QXE50" s="216"/>
      <c r="QXF50" s="216"/>
      <c r="QXG50" s="216"/>
      <c r="QXH50" s="216"/>
      <c r="QXI50" s="216"/>
      <c r="QXJ50" s="216"/>
      <c r="QXK50" s="216"/>
      <c r="QXL50" s="216"/>
      <c r="QXM50" s="216"/>
      <c r="QXN50" s="216"/>
      <c r="QXO50" s="216"/>
      <c r="QXP50" s="216"/>
      <c r="QXQ50" s="216"/>
      <c r="QXR50" s="216"/>
      <c r="QXS50" s="216"/>
      <c r="QXT50" s="216"/>
      <c r="QXU50" s="216"/>
      <c r="QXV50" s="216"/>
      <c r="QXW50" s="216"/>
      <c r="QXX50" s="216"/>
      <c r="QXY50" s="216"/>
      <c r="QXZ50" s="216"/>
      <c r="QYA50" s="216"/>
      <c r="QYB50" s="216"/>
      <c r="QYC50" s="216"/>
      <c r="QYD50" s="216"/>
      <c r="QYE50" s="216"/>
      <c r="QYF50" s="216"/>
      <c r="QYG50" s="216"/>
      <c r="QYH50" s="216"/>
      <c r="QYI50" s="216"/>
      <c r="QYJ50" s="216"/>
      <c r="QYK50" s="216"/>
      <c r="QYL50" s="216"/>
      <c r="QYM50" s="216"/>
      <c r="QYN50" s="216"/>
      <c r="QYO50" s="216"/>
      <c r="QYP50" s="216"/>
      <c r="QYQ50" s="216"/>
      <c r="QYR50" s="216"/>
      <c r="QYS50" s="216"/>
      <c r="QYT50" s="216"/>
      <c r="QYU50" s="216"/>
      <c r="QYV50" s="216"/>
      <c r="QYW50" s="216"/>
      <c r="QYX50" s="216"/>
      <c r="QYY50" s="216"/>
      <c r="QYZ50" s="216"/>
      <c r="QZA50" s="216"/>
      <c r="QZB50" s="216"/>
      <c r="QZC50" s="216"/>
      <c r="QZD50" s="216"/>
      <c r="QZE50" s="216"/>
      <c r="QZF50" s="216"/>
      <c r="QZG50" s="216"/>
      <c r="QZH50" s="216"/>
      <c r="QZI50" s="216"/>
      <c r="QZJ50" s="216"/>
      <c r="QZK50" s="216"/>
      <c r="QZL50" s="216"/>
      <c r="QZM50" s="216"/>
      <c r="QZN50" s="216"/>
      <c r="QZO50" s="216"/>
      <c r="QZP50" s="216"/>
      <c r="QZQ50" s="216"/>
      <c r="QZR50" s="216"/>
      <c r="QZS50" s="216"/>
      <c r="QZT50" s="216"/>
      <c r="QZU50" s="216"/>
      <c r="QZV50" s="216"/>
      <c r="QZW50" s="216"/>
      <c r="QZX50" s="216"/>
      <c r="QZY50" s="216"/>
      <c r="QZZ50" s="216"/>
      <c r="RAA50" s="216"/>
      <c r="RAB50" s="216"/>
      <c r="RAC50" s="216"/>
      <c r="RAD50" s="216"/>
      <c r="RAE50" s="216"/>
      <c r="RAF50" s="216"/>
      <c r="RAG50" s="216"/>
      <c r="RAH50" s="216"/>
      <c r="RAI50" s="216"/>
      <c r="RAJ50" s="216"/>
      <c r="RAK50" s="216"/>
      <c r="RAL50" s="216"/>
      <c r="RAM50" s="216"/>
      <c r="RAN50" s="216"/>
      <c r="RAO50" s="216"/>
      <c r="RAP50" s="216"/>
      <c r="RAQ50" s="216"/>
      <c r="RAR50" s="216"/>
      <c r="RAS50" s="216"/>
      <c r="RAT50" s="216"/>
      <c r="RAU50" s="216"/>
      <c r="RAV50" s="216"/>
      <c r="RAW50" s="216"/>
      <c r="RAX50" s="216"/>
      <c r="RAY50" s="216"/>
      <c r="RAZ50" s="216"/>
      <c r="RBA50" s="216"/>
      <c r="RBB50" s="216"/>
      <c r="RBC50" s="216"/>
      <c r="RBD50" s="216"/>
      <c r="RBE50" s="216"/>
      <c r="RBF50" s="216"/>
      <c r="RBG50" s="216"/>
      <c r="RBH50" s="216"/>
      <c r="RBI50" s="216"/>
      <c r="RBJ50" s="216"/>
      <c r="RBK50" s="216"/>
      <c r="RBL50" s="216"/>
      <c r="RBM50" s="216"/>
      <c r="RBN50" s="216"/>
      <c r="RBO50" s="216"/>
      <c r="RBP50" s="216"/>
      <c r="RBQ50" s="216"/>
      <c r="RBR50" s="216"/>
      <c r="RBS50" s="216"/>
      <c r="RBT50" s="216"/>
      <c r="RBU50" s="216"/>
      <c r="RBV50" s="216"/>
      <c r="RBW50" s="216"/>
      <c r="RBX50" s="216"/>
      <c r="RBY50" s="216"/>
      <c r="RBZ50" s="216"/>
      <c r="RCA50" s="216"/>
      <c r="RCB50" s="216"/>
      <c r="RCC50" s="216"/>
      <c r="RCD50" s="216"/>
      <c r="RCE50" s="216"/>
      <c r="RCF50" s="216"/>
      <c r="RCG50" s="216"/>
      <c r="RCH50" s="216"/>
      <c r="RCI50" s="216"/>
      <c r="RCJ50" s="216"/>
      <c r="RCK50" s="216"/>
      <c r="RCL50" s="216"/>
      <c r="RCM50" s="216"/>
      <c r="RCN50" s="216"/>
      <c r="RCO50" s="216"/>
      <c r="RCP50" s="216"/>
      <c r="RCQ50" s="216"/>
      <c r="RCR50" s="216"/>
      <c r="RCS50" s="216"/>
      <c r="RCT50" s="216"/>
      <c r="RCU50" s="216"/>
      <c r="RCV50" s="216"/>
      <c r="RCW50" s="216"/>
      <c r="RCX50" s="216"/>
      <c r="RCY50" s="216"/>
      <c r="RCZ50" s="216"/>
      <c r="RDA50" s="216"/>
      <c r="RDB50" s="216"/>
      <c r="RDC50" s="216"/>
      <c r="RDD50" s="216"/>
      <c r="RDE50" s="216"/>
      <c r="RDF50" s="216"/>
      <c r="RDG50" s="216"/>
      <c r="RDH50" s="216"/>
      <c r="RDI50" s="216"/>
      <c r="RDJ50" s="216"/>
      <c r="RDK50" s="216"/>
      <c r="RDL50" s="216"/>
      <c r="RDM50" s="216"/>
      <c r="RDN50" s="216"/>
      <c r="RDO50" s="216"/>
      <c r="RDP50" s="216"/>
      <c r="RDQ50" s="216"/>
      <c r="RDR50" s="216"/>
      <c r="RDS50" s="216"/>
      <c r="RDT50" s="216"/>
      <c r="RDU50" s="216"/>
      <c r="RDV50" s="216"/>
      <c r="RDW50" s="216"/>
      <c r="RDX50" s="216"/>
      <c r="RDY50" s="216"/>
      <c r="RDZ50" s="216"/>
      <c r="REA50" s="216"/>
      <c r="REB50" s="216"/>
      <c r="REC50" s="216"/>
      <c r="RED50" s="216"/>
      <c r="REE50" s="216"/>
      <c r="REF50" s="216"/>
      <c r="REG50" s="216"/>
      <c r="REH50" s="216"/>
      <c r="REI50" s="216"/>
      <c r="REJ50" s="216"/>
      <c r="REK50" s="216"/>
      <c r="REL50" s="216"/>
      <c r="REM50" s="216"/>
      <c r="REN50" s="216"/>
      <c r="REO50" s="216"/>
      <c r="REP50" s="216"/>
      <c r="REQ50" s="216"/>
      <c r="RER50" s="216"/>
      <c r="RES50" s="216"/>
      <c r="RET50" s="216"/>
      <c r="REU50" s="216"/>
      <c r="REV50" s="216"/>
      <c r="REW50" s="216"/>
      <c r="REX50" s="216"/>
      <c r="REY50" s="216"/>
      <c r="REZ50" s="216"/>
      <c r="RFA50" s="216"/>
      <c r="RFB50" s="216"/>
      <c r="RFC50" s="216"/>
      <c r="RFD50" s="216"/>
      <c r="RFE50" s="216"/>
      <c r="RFF50" s="216"/>
      <c r="RFG50" s="216"/>
      <c r="RFH50" s="216"/>
      <c r="RFI50" s="216"/>
      <c r="RFJ50" s="216"/>
      <c r="RFK50" s="216"/>
      <c r="RFL50" s="216"/>
      <c r="RFM50" s="216"/>
      <c r="RFN50" s="216"/>
      <c r="RFO50" s="216"/>
      <c r="RFP50" s="216"/>
      <c r="RFQ50" s="216"/>
      <c r="RFR50" s="216"/>
      <c r="RFS50" s="216"/>
      <c r="RFT50" s="216"/>
      <c r="RFU50" s="216"/>
      <c r="RFV50" s="216"/>
      <c r="RFW50" s="216"/>
      <c r="RFX50" s="216"/>
      <c r="RFY50" s="216"/>
      <c r="RFZ50" s="216"/>
      <c r="RGA50" s="216"/>
      <c r="RGB50" s="216"/>
      <c r="RGC50" s="216"/>
      <c r="RGD50" s="216"/>
      <c r="RGE50" s="216"/>
      <c r="RGF50" s="216"/>
      <c r="RGG50" s="216"/>
      <c r="RGH50" s="216"/>
      <c r="RGI50" s="216"/>
      <c r="RGJ50" s="216"/>
      <c r="RGK50" s="216"/>
      <c r="RGL50" s="216"/>
      <c r="RGM50" s="216"/>
      <c r="RGN50" s="216"/>
      <c r="RGO50" s="216"/>
      <c r="RGP50" s="216"/>
      <c r="RGQ50" s="216"/>
      <c r="RGR50" s="216"/>
      <c r="RGS50" s="216"/>
      <c r="RGT50" s="216"/>
      <c r="RGU50" s="216"/>
      <c r="RGV50" s="216"/>
      <c r="RGW50" s="216"/>
      <c r="RGX50" s="216"/>
      <c r="RGY50" s="216"/>
      <c r="RGZ50" s="216"/>
      <c r="RHA50" s="216"/>
      <c r="RHB50" s="216"/>
      <c r="RHC50" s="216"/>
      <c r="RHD50" s="216"/>
      <c r="RHE50" s="216"/>
      <c r="RHF50" s="216"/>
      <c r="RHG50" s="216"/>
      <c r="RHH50" s="216"/>
      <c r="RHI50" s="216"/>
      <c r="RHJ50" s="216"/>
      <c r="RHK50" s="216"/>
      <c r="RHL50" s="216"/>
      <c r="RHM50" s="216"/>
      <c r="RHN50" s="216"/>
      <c r="RHO50" s="216"/>
      <c r="RHP50" s="216"/>
      <c r="RHQ50" s="216"/>
      <c r="RHR50" s="216"/>
      <c r="RHS50" s="216"/>
      <c r="RHT50" s="216"/>
      <c r="RHU50" s="216"/>
      <c r="RHV50" s="216"/>
      <c r="RHW50" s="216"/>
      <c r="RHX50" s="216"/>
      <c r="RHY50" s="216"/>
      <c r="RHZ50" s="216"/>
      <c r="RIA50" s="216"/>
      <c r="RIB50" s="216"/>
      <c r="RIC50" s="216"/>
      <c r="RID50" s="216"/>
      <c r="RIE50" s="216"/>
      <c r="RIF50" s="216"/>
      <c r="RIG50" s="216"/>
      <c r="RIH50" s="216"/>
      <c r="RII50" s="216"/>
      <c r="RIJ50" s="216"/>
      <c r="RIK50" s="216"/>
      <c r="RIL50" s="216"/>
      <c r="RIM50" s="216"/>
      <c r="RIN50" s="216"/>
      <c r="RIO50" s="216"/>
      <c r="RIP50" s="216"/>
      <c r="RIQ50" s="216"/>
      <c r="RIR50" s="216"/>
      <c r="RIS50" s="216"/>
      <c r="RIT50" s="216"/>
      <c r="RIU50" s="216"/>
      <c r="RIV50" s="216"/>
      <c r="RIW50" s="216"/>
      <c r="RIX50" s="216"/>
      <c r="RIY50" s="216"/>
      <c r="RIZ50" s="216"/>
      <c r="RJA50" s="216"/>
      <c r="RJB50" s="216"/>
      <c r="RJC50" s="216"/>
      <c r="RJD50" s="216"/>
      <c r="RJE50" s="216"/>
      <c r="RJF50" s="216"/>
      <c r="RJG50" s="216"/>
      <c r="RJH50" s="216"/>
      <c r="RJI50" s="216"/>
      <c r="RJJ50" s="216"/>
      <c r="RJK50" s="216"/>
      <c r="RJL50" s="216"/>
      <c r="RJM50" s="216"/>
      <c r="RJN50" s="216"/>
      <c r="RJO50" s="216"/>
      <c r="RJP50" s="216"/>
      <c r="RJQ50" s="216"/>
      <c r="RJR50" s="216"/>
      <c r="RJS50" s="216"/>
      <c r="RJT50" s="216"/>
      <c r="RJU50" s="216"/>
      <c r="RJV50" s="216"/>
      <c r="RJW50" s="216"/>
      <c r="RJX50" s="216"/>
      <c r="RJY50" s="216"/>
      <c r="RJZ50" s="216"/>
      <c r="RKA50" s="216"/>
      <c r="RKB50" s="216"/>
      <c r="RKC50" s="216"/>
      <c r="RKD50" s="216"/>
      <c r="RKE50" s="216"/>
      <c r="RKF50" s="216"/>
      <c r="RKG50" s="216"/>
      <c r="RKH50" s="216"/>
      <c r="RKI50" s="216"/>
      <c r="RKJ50" s="216"/>
      <c r="RKK50" s="216"/>
      <c r="RKL50" s="216"/>
      <c r="RKM50" s="216"/>
      <c r="RKN50" s="216"/>
      <c r="RKO50" s="216"/>
      <c r="RKP50" s="216"/>
      <c r="RKQ50" s="216"/>
      <c r="RKR50" s="216"/>
      <c r="RKS50" s="216"/>
      <c r="RKT50" s="216"/>
      <c r="RKU50" s="216"/>
      <c r="RKV50" s="216"/>
      <c r="RKW50" s="216"/>
      <c r="RKX50" s="216"/>
      <c r="RKY50" s="216"/>
      <c r="RKZ50" s="216"/>
      <c r="RLA50" s="216"/>
      <c r="RLB50" s="216"/>
      <c r="RLC50" s="216"/>
      <c r="RLD50" s="216"/>
      <c r="RLE50" s="216"/>
      <c r="RLF50" s="216"/>
      <c r="RLG50" s="216"/>
      <c r="RLH50" s="216"/>
      <c r="RLI50" s="216"/>
      <c r="RLJ50" s="216"/>
      <c r="RLK50" s="216"/>
      <c r="RLL50" s="216"/>
      <c r="RLM50" s="216"/>
      <c r="RLN50" s="216"/>
      <c r="RLO50" s="216"/>
      <c r="RLP50" s="216"/>
      <c r="RLQ50" s="216"/>
      <c r="RLR50" s="216"/>
      <c r="RLS50" s="216"/>
      <c r="RLT50" s="216"/>
      <c r="RLU50" s="216"/>
      <c r="RLV50" s="216"/>
      <c r="RLW50" s="216"/>
      <c r="RLX50" s="216"/>
      <c r="RLY50" s="216"/>
      <c r="RLZ50" s="216"/>
      <c r="RMA50" s="216"/>
      <c r="RMB50" s="216"/>
      <c r="RMC50" s="216"/>
      <c r="RMD50" s="216"/>
      <c r="RME50" s="216"/>
      <c r="RMF50" s="216"/>
      <c r="RMG50" s="216"/>
      <c r="RMH50" s="216"/>
      <c r="RMI50" s="216"/>
      <c r="RMJ50" s="216"/>
      <c r="RMK50" s="216"/>
      <c r="RML50" s="216"/>
      <c r="RMM50" s="216"/>
      <c r="RMN50" s="216"/>
      <c r="RMO50" s="216"/>
      <c r="RMP50" s="216"/>
      <c r="RMQ50" s="216"/>
      <c r="RMR50" s="216"/>
      <c r="RMS50" s="216"/>
      <c r="RMT50" s="216"/>
      <c r="RMU50" s="216"/>
      <c r="RMV50" s="216"/>
      <c r="RMW50" s="216"/>
      <c r="RMX50" s="216"/>
      <c r="RMY50" s="216"/>
      <c r="RMZ50" s="216"/>
      <c r="RNA50" s="216"/>
      <c r="RNB50" s="216"/>
      <c r="RNC50" s="216"/>
      <c r="RND50" s="216"/>
      <c r="RNE50" s="216"/>
      <c r="RNF50" s="216"/>
      <c r="RNG50" s="216"/>
      <c r="RNH50" s="216"/>
      <c r="RNI50" s="216"/>
      <c r="RNJ50" s="216"/>
      <c r="RNK50" s="216"/>
      <c r="RNL50" s="216"/>
      <c r="RNM50" s="216"/>
      <c r="RNN50" s="216"/>
      <c r="RNO50" s="216"/>
      <c r="RNP50" s="216"/>
      <c r="RNQ50" s="216"/>
      <c r="RNR50" s="216"/>
      <c r="RNS50" s="216"/>
      <c r="RNT50" s="216"/>
      <c r="RNU50" s="216"/>
      <c r="RNV50" s="216"/>
      <c r="RNW50" s="216"/>
      <c r="RNX50" s="216"/>
      <c r="RNY50" s="216"/>
      <c r="RNZ50" s="216"/>
      <c r="ROA50" s="216"/>
      <c r="ROB50" s="216"/>
      <c r="ROC50" s="216"/>
      <c r="ROD50" s="216"/>
      <c r="ROE50" s="216"/>
      <c r="ROF50" s="216"/>
      <c r="ROG50" s="216"/>
      <c r="ROH50" s="216"/>
      <c r="ROI50" s="216"/>
      <c r="ROJ50" s="216"/>
      <c r="ROK50" s="216"/>
      <c r="ROL50" s="216"/>
      <c r="ROM50" s="216"/>
      <c r="RON50" s="216"/>
      <c r="ROO50" s="216"/>
      <c r="ROP50" s="216"/>
      <c r="ROQ50" s="216"/>
      <c r="ROR50" s="216"/>
      <c r="ROS50" s="216"/>
      <c r="ROT50" s="216"/>
      <c r="ROU50" s="216"/>
      <c r="ROV50" s="216"/>
      <c r="ROW50" s="216"/>
      <c r="ROX50" s="216"/>
      <c r="ROY50" s="216"/>
      <c r="ROZ50" s="216"/>
      <c r="RPA50" s="216"/>
      <c r="RPB50" s="216"/>
      <c r="RPC50" s="216"/>
      <c r="RPD50" s="216"/>
      <c r="RPE50" s="216"/>
      <c r="RPF50" s="216"/>
      <c r="RPG50" s="216"/>
      <c r="RPH50" s="216"/>
      <c r="RPI50" s="216"/>
      <c r="RPJ50" s="216"/>
      <c r="RPK50" s="216"/>
      <c r="RPL50" s="216"/>
      <c r="RPM50" s="216"/>
      <c r="RPN50" s="216"/>
      <c r="RPO50" s="216"/>
      <c r="RPP50" s="216"/>
      <c r="RPQ50" s="216"/>
      <c r="RPR50" s="216"/>
      <c r="RPS50" s="216"/>
      <c r="RPT50" s="216"/>
      <c r="RPU50" s="216"/>
      <c r="RPV50" s="216"/>
      <c r="RPW50" s="216"/>
      <c r="RPX50" s="216"/>
      <c r="RPY50" s="216"/>
      <c r="RPZ50" s="216"/>
      <c r="RQA50" s="216"/>
      <c r="RQB50" s="216"/>
      <c r="RQC50" s="216"/>
      <c r="RQD50" s="216"/>
      <c r="RQE50" s="216"/>
      <c r="RQF50" s="216"/>
      <c r="RQG50" s="216"/>
      <c r="RQH50" s="216"/>
      <c r="RQI50" s="216"/>
      <c r="RQJ50" s="216"/>
      <c r="RQK50" s="216"/>
      <c r="RQL50" s="216"/>
      <c r="RQM50" s="216"/>
      <c r="RQN50" s="216"/>
      <c r="RQO50" s="216"/>
      <c r="RQP50" s="216"/>
      <c r="RQQ50" s="216"/>
      <c r="RQR50" s="216"/>
      <c r="RQS50" s="216"/>
      <c r="RQT50" s="216"/>
      <c r="RQU50" s="216"/>
      <c r="RQV50" s="216"/>
      <c r="RQW50" s="216"/>
      <c r="RQX50" s="216"/>
      <c r="RQY50" s="216"/>
      <c r="RQZ50" s="216"/>
      <c r="RRA50" s="216"/>
      <c r="RRB50" s="216"/>
      <c r="RRC50" s="216"/>
      <c r="RRD50" s="216"/>
      <c r="RRE50" s="216"/>
      <c r="RRF50" s="216"/>
      <c r="RRG50" s="216"/>
      <c r="RRH50" s="216"/>
      <c r="RRI50" s="216"/>
      <c r="RRJ50" s="216"/>
      <c r="RRK50" s="216"/>
      <c r="RRL50" s="216"/>
      <c r="RRM50" s="216"/>
      <c r="RRN50" s="216"/>
      <c r="RRO50" s="216"/>
      <c r="RRP50" s="216"/>
      <c r="RRQ50" s="216"/>
      <c r="RRR50" s="216"/>
      <c r="RRS50" s="216"/>
      <c r="RRT50" s="216"/>
      <c r="RRU50" s="216"/>
      <c r="RRV50" s="216"/>
      <c r="RRW50" s="216"/>
      <c r="RRX50" s="216"/>
      <c r="RRY50" s="216"/>
      <c r="RRZ50" s="216"/>
      <c r="RSA50" s="216"/>
      <c r="RSB50" s="216"/>
      <c r="RSC50" s="216"/>
      <c r="RSD50" s="216"/>
      <c r="RSE50" s="216"/>
      <c r="RSF50" s="216"/>
      <c r="RSG50" s="216"/>
      <c r="RSH50" s="216"/>
      <c r="RSI50" s="216"/>
      <c r="RSJ50" s="216"/>
      <c r="RSK50" s="216"/>
      <c r="RSL50" s="216"/>
      <c r="RSM50" s="216"/>
      <c r="RSN50" s="216"/>
      <c r="RSO50" s="216"/>
      <c r="RSP50" s="216"/>
      <c r="RSQ50" s="216"/>
      <c r="RSR50" s="216"/>
      <c r="RSS50" s="216"/>
      <c r="RST50" s="216"/>
      <c r="RSU50" s="216"/>
      <c r="RSV50" s="216"/>
      <c r="RSW50" s="216"/>
      <c r="RSX50" s="216"/>
      <c r="RSY50" s="216"/>
      <c r="RSZ50" s="216"/>
      <c r="RTA50" s="216"/>
      <c r="RTB50" s="216"/>
      <c r="RTC50" s="216"/>
      <c r="RTD50" s="216"/>
      <c r="RTE50" s="216"/>
      <c r="RTF50" s="216"/>
      <c r="RTG50" s="216"/>
      <c r="RTH50" s="216"/>
      <c r="RTI50" s="216"/>
      <c r="RTJ50" s="216"/>
      <c r="RTK50" s="216"/>
      <c r="RTL50" s="216"/>
      <c r="RTM50" s="216"/>
      <c r="RTN50" s="216"/>
      <c r="RTO50" s="216"/>
      <c r="RTP50" s="216"/>
      <c r="RTQ50" s="216"/>
      <c r="RTR50" s="216"/>
      <c r="RTS50" s="216"/>
      <c r="RTT50" s="216"/>
      <c r="RTU50" s="216"/>
      <c r="RTV50" s="216"/>
      <c r="RTW50" s="216"/>
      <c r="RTX50" s="216"/>
      <c r="RTY50" s="216"/>
      <c r="RTZ50" s="216"/>
      <c r="RUA50" s="216"/>
      <c r="RUB50" s="216"/>
      <c r="RUC50" s="216"/>
      <c r="RUD50" s="216"/>
      <c r="RUE50" s="216"/>
      <c r="RUF50" s="216"/>
      <c r="RUG50" s="216"/>
      <c r="RUH50" s="216"/>
      <c r="RUI50" s="216"/>
      <c r="RUJ50" s="216"/>
      <c r="RUK50" s="216"/>
      <c r="RUL50" s="216"/>
      <c r="RUM50" s="216"/>
      <c r="RUN50" s="216"/>
      <c r="RUO50" s="216"/>
      <c r="RUP50" s="216"/>
      <c r="RUQ50" s="216"/>
      <c r="RUR50" s="216"/>
      <c r="RUS50" s="216"/>
      <c r="RUT50" s="216"/>
      <c r="RUU50" s="216"/>
      <c r="RUV50" s="216"/>
      <c r="RUW50" s="216"/>
      <c r="RUX50" s="216"/>
      <c r="RUY50" s="216"/>
      <c r="RUZ50" s="216"/>
      <c r="RVA50" s="216"/>
      <c r="RVB50" s="216"/>
      <c r="RVC50" s="216"/>
      <c r="RVD50" s="216"/>
      <c r="RVE50" s="216"/>
      <c r="RVF50" s="216"/>
      <c r="RVG50" s="216"/>
      <c r="RVH50" s="216"/>
      <c r="RVI50" s="216"/>
      <c r="RVJ50" s="216"/>
      <c r="RVK50" s="216"/>
      <c r="RVL50" s="216"/>
      <c r="RVM50" s="216"/>
      <c r="RVN50" s="216"/>
      <c r="RVO50" s="216"/>
      <c r="RVP50" s="216"/>
      <c r="RVQ50" s="216"/>
      <c r="RVR50" s="216"/>
      <c r="RVS50" s="216"/>
      <c r="RVT50" s="216"/>
      <c r="RVU50" s="216"/>
      <c r="RVV50" s="216"/>
      <c r="RVW50" s="216"/>
      <c r="RVX50" s="216"/>
      <c r="RVY50" s="216"/>
      <c r="RVZ50" s="216"/>
      <c r="RWA50" s="216"/>
      <c r="RWB50" s="216"/>
      <c r="RWC50" s="216"/>
      <c r="RWD50" s="216"/>
      <c r="RWE50" s="216"/>
      <c r="RWF50" s="216"/>
      <c r="RWG50" s="216"/>
      <c r="RWH50" s="216"/>
      <c r="RWI50" s="216"/>
      <c r="RWJ50" s="216"/>
      <c r="RWK50" s="216"/>
      <c r="RWL50" s="216"/>
      <c r="RWM50" s="216"/>
      <c r="RWN50" s="216"/>
      <c r="RWO50" s="216"/>
      <c r="RWP50" s="216"/>
      <c r="RWQ50" s="216"/>
      <c r="RWR50" s="216"/>
      <c r="RWS50" s="216"/>
      <c r="RWT50" s="216"/>
      <c r="RWU50" s="216"/>
      <c r="RWV50" s="216"/>
      <c r="RWW50" s="216"/>
      <c r="RWX50" s="216"/>
      <c r="RWY50" s="216"/>
      <c r="RWZ50" s="216"/>
      <c r="RXA50" s="216"/>
      <c r="RXB50" s="216"/>
      <c r="RXC50" s="216"/>
      <c r="RXD50" s="216"/>
      <c r="RXE50" s="216"/>
      <c r="RXF50" s="216"/>
      <c r="RXG50" s="216"/>
      <c r="RXH50" s="216"/>
      <c r="RXI50" s="216"/>
      <c r="RXJ50" s="216"/>
      <c r="RXK50" s="216"/>
      <c r="RXL50" s="216"/>
      <c r="RXM50" s="216"/>
      <c r="RXN50" s="216"/>
      <c r="RXO50" s="216"/>
      <c r="RXP50" s="216"/>
      <c r="RXQ50" s="216"/>
      <c r="RXR50" s="216"/>
      <c r="RXS50" s="216"/>
      <c r="RXT50" s="216"/>
      <c r="RXU50" s="216"/>
      <c r="RXV50" s="216"/>
      <c r="RXW50" s="216"/>
      <c r="RXX50" s="216"/>
      <c r="RXY50" s="216"/>
      <c r="RXZ50" s="216"/>
      <c r="RYA50" s="216"/>
      <c r="RYB50" s="216"/>
      <c r="RYC50" s="216"/>
      <c r="RYD50" s="216"/>
      <c r="RYE50" s="216"/>
      <c r="RYF50" s="216"/>
      <c r="RYG50" s="216"/>
      <c r="RYH50" s="216"/>
      <c r="RYI50" s="216"/>
      <c r="RYJ50" s="216"/>
      <c r="RYK50" s="216"/>
      <c r="RYL50" s="216"/>
      <c r="RYM50" s="216"/>
      <c r="RYN50" s="216"/>
      <c r="RYO50" s="216"/>
      <c r="RYP50" s="216"/>
      <c r="RYQ50" s="216"/>
      <c r="RYR50" s="216"/>
      <c r="RYS50" s="216"/>
      <c r="RYT50" s="216"/>
      <c r="RYU50" s="216"/>
      <c r="RYV50" s="216"/>
      <c r="RYW50" s="216"/>
      <c r="RYX50" s="216"/>
      <c r="RYY50" s="216"/>
      <c r="RYZ50" s="216"/>
      <c r="RZA50" s="216"/>
      <c r="RZB50" s="216"/>
      <c r="RZC50" s="216"/>
      <c r="RZD50" s="216"/>
      <c r="RZE50" s="216"/>
      <c r="RZF50" s="216"/>
      <c r="RZG50" s="216"/>
      <c r="RZH50" s="216"/>
      <c r="RZI50" s="216"/>
      <c r="RZJ50" s="216"/>
      <c r="RZK50" s="216"/>
      <c r="RZL50" s="216"/>
      <c r="RZM50" s="216"/>
      <c r="RZN50" s="216"/>
      <c r="RZO50" s="216"/>
      <c r="RZP50" s="216"/>
      <c r="RZQ50" s="216"/>
      <c r="RZR50" s="216"/>
      <c r="RZS50" s="216"/>
      <c r="RZT50" s="216"/>
      <c r="RZU50" s="216"/>
      <c r="RZV50" s="216"/>
      <c r="RZW50" s="216"/>
      <c r="RZX50" s="216"/>
      <c r="RZY50" s="216"/>
      <c r="RZZ50" s="216"/>
      <c r="SAA50" s="216"/>
      <c r="SAB50" s="216"/>
      <c r="SAC50" s="216"/>
      <c r="SAD50" s="216"/>
      <c r="SAE50" s="216"/>
      <c r="SAF50" s="216"/>
      <c r="SAG50" s="216"/>
      <c r="SAH50" s="216"/>
      <c r="SAI50" s="216"/>
      <c r="SAJ50" s="216"/>
      <c r="SAK50" s="216"/>
      <c r="SAL50" s="216"/>
      <c r="SAM50" s="216"/>
      <c r="SAN50" s="216"/>
      <c r="SAO50" s="216"/>
      <c r="SAP50" s="216"/>
      <c r="SAQ50" s="216"/>
      <c r="SAR50" s="216"/>
      <c r="SAS50" s="216"/>
      <c r="SAT50" s="216"/>
      <c r="SAU50" s="216"/>
      <c r="SAV50" s="216"/>
      <c r="SAW50" s="216"/>
      <c r="SAX50" s="216"/>
      <c r="SAY50" s="216"/>
      <c r="SAZ50" s="216"/>
      <c r="SBA50" s="216"/>
      <c r="SBB50" s="216"/>
      <c r="SBC50" s="216"/>
      <c r="SBD50" s="216"/>
      <c r="SBE50" s="216"/>
      <c r="SBF50" s="216"/>
      <c r="SBG50" s="216"/>
      <c r="SBH50" s="216"/>
      <c r="SBI50" s="216"/>
      <c r="SBJ50" s="216"/>
      <c r="SBK50" s="216"/>
      <c r="SBL50" s="216"/>
      <c r="SBM50" s="216"/>
      <c r="SBN50" s="216"/>
      <c r="SBO50" s="216"/>
      <c r="SBP50" s="216"/>
      <c r="SBQ50" s="216"/>
      <c r="SBR50" s="216"/>
      <c r="SBS50" s="216"/>
      <c r="SBT50" s="216"/>
      <c r="SBU50" s="216"/>
      <c r="SBV50" s="216"/>
      <c r="SBW50" s="216"/>
      <c r="SBX50" s="216"/>
      <c r="SBY50" s="216"/>
      <c r="SBZ50" s="216"/>
      <c r="SCA50" s="216"/>
      <c r="SCB50" s="216"/>
      <c r="SCC50" s="216"/>
      <c r="SCD50" s="216"/>
      <c r="SCE50" s="216"/>
      <c r="SCF50" s="216"/>
      <c r="SCG50" s="216"/>
      <c r="SCH50" s="216"/>
      <c r="SCI50" s="216"/>
      <c r="SCJ50" s="216"/>
      <c r="SCK50" s="216"/>
      <c r="SCL50" s="216"/>
      <c r="SCM50" s="216"/>
      <c r="SCN50" s="216"/>
      <c r="SCO50" s="216"/>
      <c r="SCP50" s="216"/>
      <c r="SCQ50" s="216"/>
      <c r="SCR50" s="216"/>
      <c r="SCS50" s="216"/>
      <c r="SCT50" s="216"/>
      <c r="SCU50" s="216"/>
      <c r="SCV50" s="216"/>
      <c r="SCW50" s="216"/>
      <c r="SCX50" s="216"/>
      <c r="SCY50" s="216"/>
      <c r="SCZ50" s="216"/>
      <c r="SDA50" s="216"/>
      <c r="SDB50" s="216"/>
      <c r="SDC50" s="216"/>
      <c r="SDD50" s="216"/>
      <c r="SDE50" s="216"/>
      <c r="SDF50" s="216"/>
      <c r="SDG50" s="216"/>
      <c r="SDH50" s="216"/>
      <c r="SDI50" s="216"/>
      <c r="SDJ50" s="216"/>
      <c r="SDK50" s="216"/>
      <c r="SDL50" s="216"/>
      <c r="SDM50" s="216"/>
      <c r="SDN50" s="216"/>
      <c r="SDO50" s="216"/>
      <c r="SDP50" s="216"/>
      <c r="SDQ50" s="216"/>
      <c r="SDR50" s="216"/>
      <c r="SDS50" s="216"/>
      <c r="SDT50" s="216"/>
      <c r="SDU50" s="216"/>
      <c r="SDV50" s="216"/>
      <c r="SDW50" s="216"/>
      <c r="SDX50" s="216"/>
      <c r="SDY50" s="216"/>
      <c r="SDZ50" s="216"/>
      <c r="SEA50" s="216"/>
      <c r="SEB50" s="216"/>
      <c r="SEC50" s="216"/>
      <c r="SED50" s="216"/>
      <c r="SEE50" s="216"/>
      <c r="SEF50" s="216"/>
      <c r="SEG50" s="216"/>
      <c r="SEH50" s="216"/>
      <c r="SEI50" s="216"/>
      <c r="SEJ50" s="216"/>
      <c r="SEK50" s="216"/>
      <c r="SEL50" s="216"/>
      <c r="SEM50" s="216"/>
      <c r="SEN50" s="216"/>
      <c r="SEO50" s="216"/>
      <c r="SEP50" s="216"/>
      <c r="SEQ50" s="216"/>
      <c r="SER50" s="216"/>
      <c r="SES50" s="216"/>
      <c r="SET50" s="216"/>
      <c r="SEU50" s="216"/>
      <c r="SEV50" s="216"/>
      <c r="SEW50" s="216"/>
      <c r="SEX50" s="216"/>
      <c r="SEY50" s="216"/>
      <c r="SEZ50" s="216"/>
      <c r="SFA50" s="216"/>
      <c r="SFB50" s="216"/>
      <c r="SFC50" s="216"/>
      <c r="SFD50" s="216"/>
      <c r="SFE50" s="216"/>
      <c r="SFF50" s="216"/>
      <c r="SFG50" s="216"/>
      <c r="SFH50" s="216"/>
      <c r="SFI50" s="216"/>
      <c r="SFJ50" s="216"/>
      <c r="SFK50" s="216"/>
      <c r="SFL50" s="216"/>
      <c r="SFM50" s="216"/>
      <c r="SFN50" s="216"/>
      <c r="SFO50" s="216"/>
      <c r="SFP50" s="216"/>
      <c r="SFQ50" s="216"/>
      <c r="SFR50" s="216"/>
      <c r="SFS50" s="216"/>
      <c r="SFT50" s="216"/>
      <c r="SFU50" s="216"/>
      <c r="SFV50" s="216"/>
      <c r="SFW50" s="216"/>
      <c r="SFX50" s="216"/>
      <c r="SFY50" s="216"/>
      <c r="SFZ50" s="216"/>
      <c r="SGA50" s="216"/>
      <c r="SGB50" s="216"/>
      <c r="SGC50" s="216"/>
      <c r="SGD50" s="216"/>
      <c r="SGE50" s="216"/>
      <c r="SGF50" s="216"/>
      <c r="SGG50" s="216"/>
      <c r="SGH50" s="216"/>
      <c r="SGI50" s="216"/>
      <c r="SGJ50" s="216"/>
      <c r="SGK50" s="216"/>
      <c r="SGL50" s="216"/>
      <c r="SGM50" s="216"/>
      <c r="SGN50" s="216"/>
      <c r="SGO50" s="216"/>
      <c r="SGP50" s="216"/>
      <c r="SGQ50" s="216"/>
      <c r="SGR50" s="216"/>
      <c r="SGS50" s="216"/>
      <c r="SGT50" s="216"/>
      <c r="SGU50" s="216"/>
      <c r="SGV50" s="216"/>
      <c r="SGW50" s="216"/>
      <c r="SGX50" s="216"/>
      <c r="SGY50" s="216"/>
      <c r="SGZ50" s="216"/>
      <c r="SHA50" s="216"/>
      <c r="SHB50" s="216"/>
      <c r="SHC50" s="216"/>
      <c r="SHD50" s="216"/>
      <c r="SHE50" s="216"/>
      <c r="SHF50" s="216"/>
      <c r="SHG50" s="216"/>
      <c r="SHH50" s="216"/>
      <c r="SHI50" s="216"/>
      <c r="SHJ50" s="216"/>
      <c r="SHK50" s="216"/>
      <c r="SHL50" s="216"/>
      <c r="SHM50" s="216"/>
      <c r="SHN50" s="216"/>
      <c r="SHO50" s="216"/>
      <c r="SHP50" s="216"/>
      <c r="SHQ50" s="216"/>
      <c r="SHR50" s="216"/>
      <c r="SHS50" s="216"/>
      <c r="SHT50" s="216"/>
      <c r="SHU50" s="216"/>
      <c r="SHV50" s="216"/>
      <c r="SHW50" s="216"/>
      <c r="SHX50" s="216"/>
      <c r="SHY50" s="216"/>
      <c r="SHZ50" s="216"/>
      <c r="SIA50" s="216"/>
      <c r="SIB50" s="216"/>
      <c r="SIC50" s="216"/>
      <c r="SID50" s="216"/>
      <c r="SIE50" s="216"/>
      <c r="SIF50" s="216"/>
      <c r="SIG50" s="216"/>
      <c r="SIH50" s="216"/>
      <c r="SII50" s="216"/>
      <c r="SIJ50" s="216"/>
      <c r="SIK50" s="216"/>
      <c r="SIL50" s="216"/>
      <c r="SIM50" s="216"/>
      <c r="SIN50" s="216"/>
      <c r="SIO50" s="216"/>
      <c r="SIP50" s="216"/>
      <c r="SIQ50" s="216"/>
      <c r="SIR50" s="216"/>
      <c r="SIS50" s="216"/>
      <c r="SIT50" s="216"/>
      <c r="SIU50" s="216"/>
      <c r="SIV50" s="216"/>
      <c r="SIW50" s="216"/>
      <c r="SIX50" s="216"/>
      <c r="SIY50" s="216"/>
      <c r="SIZ50" s="216"/>
      <c r="SJA50" s="216"/>
      <c r="SJB50" s="216"/>
      <c r="SJC50" s="216"/>
      <c r="SJD50" s="216"/>
      <c r="SJE50" s="216"/>
      <c r="SJF50" s="216"/>
      <c r="SJG50" s="216"/>
      <c r="SJH50" s="216"/>
      <c r="SJI50" s="216"/>
      <c r="SJJ50" s="216"/>
      <c r="SJK50" s="216"/>
      <c r="SJL50" s="216"/>
      <c r="SJM50" s="216"/>
      <c r="SJN50" s="216"/>
      <c r="SJO50" s="216"/>
      <c r="SJP50" s="216"/>
      <c r="SJQ50" s="216"/>
      <c r="SJR50" s="216"/>
      <c r="SJS50" s="216"/>
      <c r="SJT50" s="216"/>
      <c r="SJU50" s="216"/>
      <c r="SJV50" s="216"/>
      <c r="SJW50" s="216"/>
      <c r="SJX50" s="216"/>
      <c r="SJY50" s="216"/>
      <c r="SJZ50" s="216"/>
      <c r="SKA50" s="216"/>
      <c r="SKB50" s="216"/>
      <c r="SKC50" s="216"/>
      <c r="SKD50" s="216"/>
      <c r="SKE50" s="216"/>
      <c r="SKF50" s="216"/>
      <c r="SKG50" s="216"/>
      <c r="SKH50" s="216"/>
      <c r="SKI50" s="216"/>
      <c r="SKJ50" s="216"/>
      <c r="SKK50" s="216"/>
      <c r="SKL50" s="216"/>
      <c r="SKM50" s="216"/>
      <c r="SKN50" s="216"/>
      <c r="SKO50" s="216"/>
      <c r="SKP50" s="216"/>
      <c r="SKQ50" s="216"/>
      <c r="SKR50" s="216"/>
      <c r="SKS50" s="216"/>
      <c r="SKT50" s="216"/>
      <c r="SKU50" s="216"/>
      <c r="SKV50" s="216"/>
      <c r="SKW50" s="216"/>
      <c r="SKX50" s="216"/>
      <c r="SKY50" s="216"/>
      <c r="SKZ50" s="216"/>
      <c r="SLA50" s="216"/>
      <c r="SLB50" s="216"/>
      <c r="SLC50" s="216"/>
      <c r="SLD50" s="216"/>
      <c r="SLE50" s="216"/>
      <c r="SLF50" s="216"/>
      <c r="SLG50" s="216"/>
      <c r="SLH50" s="216"/>
      <c r="SLI50" s="216"/>
      <c r="SLJ50" s="216"/>
      <c r="SLK50" s="216"/>
      <c r="SLL50" s="216"/>
      <c r="SLM50" s="216"/>
      <c r="SLN50" s="216"/>
      <c r="SLO50" s="216"/>
      <c r="SLP50" s="216"/>
      <c r="SLQ50" s="216"/>
      <c r="SLR50" s="216"/>
      <c r="SLS50" s="216"/>
      <c r="SLT50" s="216"/>
      <c r="SLU50" s="216"/>
      <c r="SLV50" s="216"/>
      <c r="SLW50" s="216"/>
      <c r="SLX50" s="216"/>
      <c r="SLY50" s="216"/>
      <c r="SLZ50" s="216"/>
      <c r="SMA50" s="216"/>
      <c r="SMB50" s="216"/>
      <c r="SMC50" s="216"/>
      <c r="SMD50" s="216"/>
      <c r="SME50" s="216"/>
      <c r="SMF50" s="216"/>
      <c r="SMG50" s="216"/>
      <c r="SMH50" s="216"/>
      <c r="SMI50" s="216"/>
      <c r="SMJ50" s="216"/>
      <c r="SMK50" s="216"/>
      <c r="SML50" s="216"/>
      <c r="SMM50" s="216"/>
      <c r="SMN50" s="216"/>
      <c r="SMO50" s="216"/>
      <c r="SMP50" s="216"/>
      <c r="SMQ50" s="216"/>
      <c r="SMR50" s="216"/>
      <c r="SMS50" s="216"/>
      <c r="SMT50" s="216"/>
      <c r="SMU50" s="216"/>
      <c r="SMV50" s="216"/>
      <c r="SMW50" s="216"/>
      <c r="SMX50" s="216"/>
      <c r="SMY50" s="216"/>
      <c r="SMZ50" s="216"/>
      <c r="SNA50" s="216"/>
      <c r="SNB50" s="216"/>
      <c r="SNC50" s="216"/>
      <c r="SND50" s="216"/>
      <c r="SNE50" s="216"/>
      <c r="SNF50" s="216"/>
      <c r="SNG50" s="216"/>
      <c r="SNH50" s="216"/>
      <c r="SNI50" s="216"/>
      <c r="SNJ50" s="216"/>
      <c r="SNK50" s="216"/>
      <c r="SNL50" s="216"/>
      <c r="SNM50" s="216"/>
      <c r="SNN50" s="216"/>
      <c r="SNO50" s="216"/>
      <c r="SNP50" s="216"/>
      <c r="SNQ50" s="216"/>
      <c r="SNR50" s="216"/>
      <c r="SNS50" s="216"/>
      <c r="SNT50" s="216"/>
      <c r="SNU50" s="216"/>
      <c r="SNV50" s="216"/>
      <c r="SNW50" s="216"/>
      <c r="SNX50" s="216"/>
      <c r="SNY50" s="216"/>
      <c r="SNZ50" s="216"/>
      <c r="SOA50" s="216"/>
      <c r="SOB50" s="216"/>
      <c r="SOC50" s="216"/>
      <c r="SOD50" s="216"/>
      <c r="SOE50" s="216"/>
      <c r="SOF50" s="216"/>
      <c r="SOG50" s="216"/>
      <c r="SOH50" s="216"/>
      <c r="SOI50" s="216"/>
      <c r="SOJ50" s="216"/>
      <c r="SOK50" s="216"/>
      <c r="SOL50" s="216"/>
      <c r="SOM50" s="216"/>
      <c r="SON50" s="216"/>
      <c r="SOO50" s="216"/>
      <c r="SOP50" s="216"/>
      <c r="SOQ50" s="216"/>
      <c r="SOR50" s="216"/>
      <c r="SOS50" s="216"/>
      <c r="SOT50" s="216"/>
      <c r="SOU50" s="216"/>
      <c r="SOV50" s="216"/>
      <c r="SOW50" s="216"/>
      <c r="SOX50" s="216"/>
      <c r="SOY50" s="216"/>
      <c r="SOZ50" s="216"/>
      <c r="SPA50" s="216"/>
      <c r="SPB50" s="216"/>
      <c r="SPC50" s="216"/>
      <c r="SPD50" s="216"/>
      <c r="SPE50" s="216"/>
      <c r="SPF50" s="216"/>
      <c r="SPG50" s="216"/>
      <c r="SPH50" s="216"/>
      <c r="SPI50" s="216"/>
      <c r="SPJ50" s="216"/>
      <c r="SPK50" s="216"/>
      <c r="SPL50" s="216"/>
      <c r="SPM50" s="216"/>
      <c r="SPN50" s="216"/>
      <c r="SPO50" s="216"/>
      <c r="SPP50" s="216"/>
      <c r="SPQ50" s="216"/>
      <c r="SPR50" s="216"/>
      <c r="SPS50" s="216"/>
      <c r="SPT50" s="216"/>
      <c r="SPU50" s="216"/>
      <c r="SPV50" s="216"/>
      <c r="SPW50" s="216"/>
      <c r="SPX50" s="216"/>
      <c r="SPY50" s="216"/>
      <c r="SPZ50" s="216"/>
      <c r="SQA50" s="216"/>
      <c r="SQB50" s="216"/>
      <c r="SQC50" s="216"/>
      <c r="SQD50" s="216"/>
      <c r="SQE50" s="216"/>
      <c r="SQF50" s="216"/>
      <c r="SQG50" s="216"/>
      <c r="SQH50" s="216"/>
      <c r="SQI50" s="216"/>
      <c r="SQJ50" s="216"/>
      <c r="SQK50" s="216"/>
      <c r="SQL50" s="216"/>
      <c r="SQM50" s="216"/>
      <c r="SQN50" s="216"/>
      <c r="SQO50" s="216"/>
      <c r="SQP50" s="216"/>
      <c r="SQQ50" s="216"/>
      <c r="SQR50" s="216"/>
      <c r="SQS50" s="216"/>
      <c r="SQT50" s="216"/>
      <c r="SQU50" s="216"/>
      <c r="SQV50" s="216"/>
      <c r="SQW50" s="216"/>
      <c r="SQX50" s="216"/>
      <c r="SQY50" s="216"/>
      <c r="SQZ50" s="216"/>
      <c r="SRA50" s="216"/>
      <c r="SRB50" s="216"/>
      <c r="SRC50" s="216"/>
      <c r="SRD50" s="216"/>
      <c r="SRE50" s="216"/>
      <c r="SRF50" s="216"/>
      <c r="SRG50" s="216"/>
      <c r="SRH50" s="216"/>
      <c r="SRI50" s="216"/>
      <c r="SRJ50" s="216"/>
      <c r="SRK50" s="216"/>
      <c r="SRL50" s="216"/>
      <c r="SRM50" s="216"/>
      <c r="SRN50" s="216"/>
      <c r="SRO50" s="216"/>
      <c r="SRP50" s="216"/>
      <c r="SRQ50" s="216"/>
      <c r="SRR50" s="216"/>
      <c r="SRS50" s="216"/>
      <c r="SRT50" s="216"/>
      <c r="SRU50" s="216"/>
      <c r="SRV50" s="216"/>
      <c r="SRW50" s="216"/>
      <c r="SRX50" s="216"/>
      <c r="SRY50" s="216"/>
      <c r="SRZ50" s="216"/>
      <c r="SSA50" s="216"/>
      <c r="SSB50" s="216"/>
      <c r="SSC50" s="216"/>
      <c r="SSD50" s="216"/>
      <c r="SSE50" s="216"/>
      <c r="SSF50" s="216"/>
      <c r="SSG50" s="216"/>
      <c r="SSH50" s="216"/>
      <c r="SSI50" s="216"/>
      <c r="SSJ50" s="216"/>
      <c r="SSK50" s="216"/>
      <c r="SSL50" s="216"/>
      <c r="SSM50" s="216"/>
      <c r="SSN50" s="216"/>
      <c r="SSO50" s="216"/>
      <c r="SSP50" s="216"/>
      <c r="SSQ50" s="216"/>
      <c r="SSR50" s="216"/>
      <c r="SSS50" s="216"/>
      <c r="SST50" s="216"/>
      <c r="SSU50" s="216"/>
      <c r="SSV50" s="216"/>
      <c r="SSW50" s="216"/>
      <c r="SSX50" s="216"/>
      <c r="SSY50" s="216"/>
      <c r="SSZ50" s="216"/>
      <c r="STA50" s="216"/>
      <c r="STB50" s="216"/>
      <c r="STC50" s="216"/>
      <c r="STD50" s="216"/>
      <c r="STE50" s="216"/>
      <c r="STF50" s="216"/>
      <c r="STG50" s="216"/>
      <c r="STH50" s="216"/>
      <c r="STI50" s="216"/>
      <c r="STJ50" s="216"/>
      <c r="STK50" s="216"/>
      <c r="STL50" s="216"/>
      <c r="STM50" s="216"/>
      <c r="STN50" s="216"/>
      <c r="STO50" s="216"/>
      <c r="STP50" s="216"/>
      <c r="STQ50" s="216"/>
      <c r="STR50" s="216"/>
      <c r="STS50" s="216"/>
      <c r="STT50" s="216"/>
      <c r="STU50" s="216"/>
      <c r="STV50" s="216"/>
      <c r="STW50" s="216"/>
      <c r="STX50" s="216"/>
      <c r="STY50" s="216"/>
      <c r="STZ50" s="216"/>
      <c r="SUA50" s="216"/>
      <c r="SUB50" s="216"/>
      <c r="SUC50" s="216"/>
      <c r="SUD50" s="216"/>
      <c r="SUE50" s="216"/>
      <c r="SUF50" s="216"/>
      <c r="SUG50" s="216"/>
      <c r="SUH50" s="216"/>
      <c r="SUI50" s="216"/>
      <c r="SUJ50" s="216"/>
      <c r="SUK50" s="216"/>
      <c r="SUL50" s="216"/>
      <c r="SUM50" s="216"/>
      <c r="SUN50" s="216"/>
      <c r="SUO50" s="216"/>
      <c r="SUP50" s="216"/>
      <c r="SUQ50" s="216"/>
      <c r="SUR50" s="216"/>
      <c r="SUS50" s="216"/>
      <c r="SUT50" s="216"/>
      <c r="SUU50" s="216"/>
      <c r="SUV50" s="216"/>
      <c r="SUW50" s="216"/>
      <c r="SUX50" s="216"/>
      <c r="SUY50" s="216"/>
      <c r="SUZ50" s="216"/>
      <c r="SVA50" s="216"/>
      <c r="SVB50" s="216"/>
      <c r="SVC50" s="216"/>
      <c r="SVD50" s="216"/>
      <c r="SVE50" s="216"/>
      <c r="SVF50" s="216"/>
      <c r="SVG50" s="216"/>
      <c r="SVH50" s="216"/>
      <c r="SVI50" s="216"/>
      <c r="SVJ50" s="216"/>
      <c r="SVK50" s="216"/>
      <c r="SVL50" s="216"/>
      <c r="SVM50" s="216"/>
      <c r="SVN50" s="216"/>
      <c r="SVO50" s="216"/>
      <c r="SVP50" s="216"/>
      <c r="SVQ50" s="216"/>
      <c r="SVR50" s="216"/>
      <c r="SVS50" s="216"/>
      <c r="SVT50" s="216"/>
      <c r="SVU50" s="216"/>
      <c r="SVV50" s="216"/>
      <c r="SVW50" s="216"/>
      <c r="SVX50" s="216"/>
      <c r="SVY50" s="216"/>
      <c r="SVZ50" s="216"/>
      <c r="SWA50" s="216"/>
      <c r="SWB50" s="216"/>
      <c r="SWC50" s="216"/>
      <c r="SWD50" s="216"/>
      <c r="SWE50" s="216"/>
      <c r="SWF50" s="216"/>
      <c r="SWG50" s="216"/>
      <c r="SWH50" s="216"/>
      <c r="SWI50" s="216"/>
      <c r="SWJ50" s="216"/>
      <c r="SWK50" s="216"/>
      <c r="SWL50" s="216"/>
      <c r="SWM50" s="216"/>
      <c r="SWN50" s="216"/>
      <c r="SWO50" s="216"/>
      <c r="SWP50" s="216"/>
      <c r="SWQ50" s="216"/>
      <c r="SWR50" s="216"/>
      <c r="SWS50" s="216"/>
      <c r="SWT50" s="216"/>
      <c r="SWU50" s="216"/>
      <c r="SWV50" s="216"/>
      <c r="SWW50" s="216"/>
      <c r="SWX50" s="216"/>
      <c r="SWY50" s="216"/>
      <c r="SWZ50" s="216"/>
      <c r="SXA50" s="216"/>
      <c r="SXB50" s="216"/>
      <c r="SXC50" s="216"/>
      <c r="SXD50" s="216"/>
      <c r="SXE50" s="216"/>
      <c r="SXF50" s="216"/>
      <c r="SXG50" s="216"/>
      <c r="SXH50" s="216"/>
      <c r="SXI50" s="216"/>
      <c r="SXJ50" s="216"/>
      <c r="SXK50" s="216"/>
      <c r="SXL50" s="216"/>
      <c r="SXM50" s="216"/>
      <c r="SXN50" s="216"/>
      <c r="SXO50" s="216"/>
      <c r="SXP50" s="216"/>
      <c r="SXQ50" s="216"/>
      <c r="SXR50" s="216"/>
      <c r="SXS50" s="216"/>
      <c r="SXT50" s="216"/>
      <c r="SXU50" s="216"/>
      <c r="SXV50" s="216"/>
      <c r="SXW50" s="216"/>
      <c r="SXX50" s="216"/>
      <c r="SXY50" s="216"/>
      <c r="SXZ50" s="216"/>
      <c r="SYA50" s="216"/>
      <c r="SYB50" s="216"/>
      <c r="SYC50" s="216"/>
      <c r="SYD50" s="216"/>
      <c r="SYE50" s="216"/>
      <c r="SYF50" s="216"/>
      <c r="SYG50" s="216"/>
      <c r="SYH50" s="216"/>
      <c r="SYI50" s="216"/>
      <c r="SYJ50" s="216"/>
      <c r="SYK50" s="216"/>
      <c r="SYL50" s="216"/>
      <c r="SYM50" s="216"/>
      <c r="SYN50" s="216"/>
      <c r="SYO50" s="216"/>
      <c r="SYP50" s="216"/>
      <c r="SYQ50" s="216"/>
      <c r="SYR50" s="216"/>
      <c r="SYS50" s="216"/>
      <c r="SYT50" s="216"/>
      <c r="SYU50" s="216"/>
      <c r="SYV50" s="216"/>
      <c r="SYW50" s="216"/>
      <c r="SYX50" s="216"/>
      <c r="SYY50" s="216"/>
      <c r="SYZ50" s="216"/>
      <c r="SZA50" s="216"/>
      <c r="SZB50" s="216"/>
      <c r="SZC50" s="216"/>
      <c r="SZD50" s="216"/>
      <c r="SZE50" s="216"/>
      <c r="SZF50" s="216"/>
      <c r="SZG50" s="216"/>
      <c r="SZH50" s="216"/>
      <c r="SZI50" s="216"/>
      <c r="SZJ50" s="216"/>
      <c r="SZK50" s="216"/>
      <c r="SZL50" s="216"/>
      <c r="SZM50" s="216"/>
      <c r="SZN50" s="216"/>
      <c r="SZO50" s="216"/>
      <c r="SZP50" s="216"/>
      <c r="SZQ50" s="216"/>
      <c r="SZR50" s="216"/>
      <c r="SZS50" s="216"/>
      <c r="SZT50" s="216"/>
      <c r="SZU50" s="216"/>
      <c r="SZV50" s="216"/>
      <c r="SZW50" s="216"/>
      <c r="SZX50" s="216"/>
      <c r="SZY50" s="216"/>
      <c r="SZZ50" s="216"/>
      <c r="TAA50" s="216"/>
      <c r="TAB50" s="216"/>
      <c r="TAC50" s="216"/>
      <c r="TAD50" s="216"/>
      <c r="TAE50" s="216"/>
      <c r="TAF50" s="216"/>
      <c r="TAG50" s="216"/>
      <c r="TAH50" s="216"/>
      <c r="TAI50" s="216"/>
      <c r="TAJ50" s="216"/>
      <c r="TAK50" s="216"/>
      <c r="TAL50" s="216"/>
      <c r="TAM50" s="216"/>
      <c r="TAN50" s="216"/>
      <c r="TAO50" s="216"/>
      <c r="TAP50" s="216"/>
      <c r="TAQ50" s="216"/>
      <c r="TAR50" s="216"/>
      <c r="TAS50" s="216"/>
      <c r="TAT50" s="216"/>
      <c r="TAU50" s="216"/>
      <c r="TAV50" s="216"/>
      <c r="TAW50" s="216"/>
      <c r="TAX50" s="216"/>
      <c r="TAY50" s="216"/>
      <c r="TAZ50" s="216"/>
      <c r="TBA50" s="216"/>
      <c r="TBB50" s="216"/>
      <c r="TBC50" s="216"/>
      <c r="TBD50" s="216"/>
      <c r="TBE50" s="216"/>
      <c r="TBF50" s="216"/>
      <c r="TBG50" s="216"/>
      <c r="TBH50" s="216"/>
      <c r="TBI50" s="216"/>
      <c r="TBJ50" s="216"/>
      <c r="TBK50" s="216"/>
      <c r="TBL50" s="216"/>
      <c r="TBM50" s="216"/>
      <c r="TBN50" s="216"/>
      <c r="TBO50" s="216"/>
      <c r="TBP50" s="216"/>
      <c r="TBQ50" s="216"/>
      <c r="TBR50" s="216"/>
      <c r="TBS50" s="216"/>
      <c r="TBT50" s="216"/>
      <c r="TBU50" s="216"/>
      <c r="TBV50" s="216"/>
      <c r="TBW50" s="216"/>
      <c r="TBX50" s="216"/>
      <c r="TBY50" s="216"/>
      <c r="TBZ50" s="216"/>
      <c r="TCA50" s="216"/>
      <c r="TCB50" s="216"/>
      <c r="TCC50" s="216"/>
      <c r="TCD50" s="216"/>
      <c r="TCE50" s="216"/>
      <c r="TCF50" s="216"/>
      <c r="TCG50" s="216"/>
      <c r="TCH50" s="216"/>
      <c r="TCI50" s="216"/>
      <c r="TCJ50" s="216"/>
      <c r="TCK50" s="216"/>
      <c r="TCL50" s="216"/>
      <c r="TCM50" s="216"/>
      <c r="TCN50" s="216"/>
      <c r="TCO50" s="216"/>
      <c r="TCP50" s="216"/>
      <c r="TCQ50" s="216"/>
      <c r="TCR50" s="216"/>
      <c r="TCS50" s="216"/>
      <c r="TCT50" s="216"/>
      <c r="TCU50" s="216"/>
      <c r="TCV50" s="216"/>
      <c r="TCW50" s="216"/>
      <c r="TCX50" s="216"/>
      <c r="TCY50" s="216"/>
      <c r="TCZ50" s="216"/>
      <c r="TDA50" s="216"/>
      <c r="TDB50" s="216"/>
      <c r="TDC50" s="216"/>
      <c r="TDD50" s="216"/>
      <c r="TDE50" s="216"/>
      <c r="TDF50" s="216"/>
      <c r="TDG50" s="216"/>
      <c r="TDH50" s="216"/>
      <c r="TDI50" s="216"/>
      <c r="TDJ50" s="216"/>
      <c r="TDK50" s="216"/>
      <c r="TDL50" s="216"/>
      <c r="TDM50" s="216"/>
      <c r="TDN50" s="216"/>
      <c r="TDO50" s="216"/>
      <c r="TDP50" s="216"/>
      <c r="TDQ50" s="216"/>
      <c r="TDR50" s="216"/>
      <c r="TDS50" s="216"/>
      <c r="TDT50" s="216"/>
      <c r="TDU50" s="216"/>
      <c r="TDV50" s="216"/>
      <c r="TDW50" s="216"/>
      <c r="TDX50" s="216"/>
      <c r="TDY50" s="216"/>
      <c r="TDZ50" s="216"/>
      <c r="TEA50" s="216"/>
      <c r="TEB50" s="216"/>
      <c r="TEC50" s="216"/>
      <c r="TED50" s="216"/>
      <c r="TEE50" s="216"/>
      <c r="TEF50" s="216"/>
      <c r="TEG50" s="216"/>
      <c r="TEH50" s="216"/>
      <c r="TEI50" s="216"/>
      <c r="TEJ50" s="216"/>
      <c r="TEK50" s="216"/>
      <c r="TEL50" s="216"/>
      <c r="TEM50" s="216"/>
      <c r="TEN50" s="216"/>
      <c r="TEO50" s="216"/>
      <c r="TEP50" s="216"/>
      <c r="TEQ50" s="216"/>
      <c r="TER50" s="216"/>
      <c r="TES50" s="216"/>
      <c r="TET50" s="216"/>
      <c r="TEU50" s="216"/>
      <c r="TEV50" s="216"/>
      <c r="TEW50" s="216"/>
      <c r="TEX50" s="216"/>
      <c r="TEY50" s="216"/>
      <c r="TEZ50" s="216"/>
      <c r="TFA50" s="216"/>
      <c r="TFB50" s="216"/>
      <c r="TFC50" s="216"/>
      <c r="TFD50" s="216"/>
      <c r="TFE50" s="216"/>
      <c r="TFF50" s="216"/>
      <c r="TFG50" s="216"/>
      <c r="TFH50" s="216"/>
      <c r="TFI50" s="216"/>
      <c r="TFJ50" s="216"/>
      <c r="TFK50" s="216"/>
      <c r="TFL50" s="216"/>
      <c r="TFM50" s="216"/>
      <c r="TFN50" s="216"/>
      <c r="TFO50" s="216"/>
      <c r="TFP50" s="216"/>
      <c r="TFQ50" s="216"/>
      <c r="TFR50" s="216"/>
      <c r="TFS50" s="216"/>
      <c r="TFT50" s="216"/>
      <c r="TFU50" s="216"/>
      <c r="TFV50" s="216"/>
      <c r="TFW50" s="216"/>
      <c r="TFX50" s="216"/>
      <c r="TFY50" s="216"/>
      <c r="TFZ50" s="216"/>
      <c r="TGA50" s="216"/>
      <c r="TGB50" s="216"/>
      <c r="TGC50" s="216"/>
      <c r="TGD50" s="216"/>
      <c r="TGE50" s="216"/>
      <c r="TGF50" s="216"/>
      <c r="TGG50" s="216"/>
      <c r="TGH50" s="216"/>
      <c r="TGI50" s="216"/>
      <c r="TGJ50" s="216"/>
      <c r="TGK50" s="216"/>
      <c r="TGL50" s="216"/>
      <c r="TGM50" s="216"/>
      <c r="TGN50" s="216"/>
      <c r="TGO50" s="216"/>
      <c r="TGP50" s="216"/>
      <c r="TGQ50" s="216"/>
      <c r="TGR50" s="216"/>
      <c r="TGS50" s="216"/>
      <c r="TGT50" s="216"/>
      <c r="TGU50" s="216"/>
      <c r="TGV50" s="216"/>
      <c r="TGW50" s="216"/>
      <c r="TGX50" s="216"/>
      <c r="TGY50" s="216"/>
      <c r="TGZ50" s="216"/>
      <c r="THA50" s="216"/>
      <c r="THB50" s="216"/>
      <c r="THC50" s="216"/>
      <c r="THD50" s="216"/>
      <c r="THE50" s="216"/>
      <c r="THF50" s="216"/>
      <c r="THG50" s="216"/>
      <c r="THH50" s="216"/>
      <c r="THI50" s="216"/>
      <c r="THJ50" s="216"/>
      <c r="THK50" s="216"/>
      <c r="THL50" s="216"/>
      <c r="THM50" s="216"/>
      <c r="THN50" s="216"/>
      <c r="THO50" s="216"/>
      <c r="THP50" s="216"/>
      <c r="THQ50" s="216"/>
      <c r="THR50" s="216"/>
      <c r="THS50" s="216"/>
      <c r="THT50" s="216"/>
      <c r="THU50" s="216"/>
      <c r="THV50" s="216"/>
      <c r="THW50" s="216"/>
      <c r="THX50" s="216"/>
      <c r="THY50" s="216"/>
      <c r="THZ50" s="216"/>
      <c r="TIA50" s="216"/>
      <c r="TIB50" s="216"/>
      <c r="TIC50" s="216"/>
      <c r="TID50" s="216"/>
      <c r="TIE50" s="216"/>
      <c r="TIF50" s="216"/>
      <c r="TIG50" s="216"/>
      <c r="TIH50" s="216"/>
      <c r="TII50" s="216"/>
      <c r="TIJ50" s="216"/>
      <c r="TIK50" s="216"/>
      <c r="TIL50" s="216"/>
      <c r="TIM50" s="216"/>
      <c r="TIN50" s="216"/>
      <c r="TIO50" s="216"/>
      <c r="TIP50" s="216"/>
      <c r="TIQ50" s="216"/>
      <c r="TIR50" s="216"/>
      <c r="TIS50" s="216"/>
      <c r="TIT50" s="216"/>
      <c r="TIU50" s="216"/>
      <c r="TIV50" s="216"/>
      <c r="TIW50" s="216"/>
      <c r="TIX50" s="216"/>
      <c r="TIY50" s="216"/>
      <c r="TIZ50" s="216"/>
      <c r="TJA50" s="216"/>
      <c r="TJB50" s="216"/>
      <c r="TJC50" s="216"/>
      <c r="TJD50" s="216"/>
      <c r="TJE50" s="216"/>
      <c r="TJF50" s="216"/>
      <c r="TJG50" s="216"/>
      <c r="TJH50" s="216"/>
      <c r="TJI50" s="216"/>
      <c r="TJJ50" s="216"/>
      <c r="TJK50" s="216"/>
      <c r="TJL50" s="216"/>
      <c r="TJM50" s="216"/>
      <c r="TJN50" s="216"/>
      <c r="TJO50" s="216"/>
      <c r="TJP50" s="216"/>
      <c r="TJQ50" s="216"/>
      <c r="TJR50" s="216"/>
      <c r="TJS50" s="216"/>
      <c r="TJT50" s="216"/>
      <c r="TJU50" s="216"/>
      <c r="TJV50" s="216"/>
      <c r="TJW50" s="216"/>
      <c r="TJX50" s="216"/>
      <c r="TJY50" s="216"/>
      <c r="TJZ50" s="216"/>
      <c r="TKA50" s="216"/>
      <c r="TKB50" s="216"/>
      <c r="TKC50" s="216"/>
      <c r="TKD50" s="216"/>
      <c r="TKE50" s="216"/>
      <c r="TKF50" s="216"/>
      <c r="TKG50" s="216"/>
      <c r="TKH50" s="216"/>
      <c r="TKI50" s="216"/>
      <c r="TKJ50" s="216"/>
      <c r="TKK50" s="216"/>
      <c r="TKL50" s="216"/>
      <c r="TKM50" s="216"/>
      <c r="TKN50" s="216"/>
      <c r="TKO50" s="216"/>
      <c r="TKP50" s="216"/>
      <c r="TKQ50" s="216"/>
      <c r="TKR50" s="216"/>
      <c r="TKS50" s="216"/>
      <c r="TKT50" s="216"/>
      <c r="TKU50" s="216"/>
      <c r="TKV50" s="216"/>
      <c r="TKW50" s="216"/>
      <c r="TKX50" s="216"/>
      <c r="TKY50" s="216"/>
      <c r="TKZ50" s="216"/>
      <c r="TLA50" s="216"/>
      <c r="TLB50" s="216"/>
      <c r="TLC50" s="216"/>
      <c r="TLD50" s="216"/>
      <c r="TLE50" s="216"/>
      <c r="TLF50" s="216"/>
      <c r="TLG50" s="216"/>
      <c r="TLH50" s="216"/>
      <c r="TLI50" s="216"/>
      <c r="TLJ50" s="216"/>
      <c r="TLK50" s="216"/>
      <c r="TLL50" s="216"/>
      <c r="TLM50" s="216"/>
      <c r="TLN50" s="216"/>
      <c r="TLO50" s="216"/>
      <c r="TLP50" s="216"/>
      <c r="TLQ50" s="216"/>
      <c r="TLR50" s="216"/>
      <c r="TLS50" s="216"/>
      <c r="TLT50" s="216"/>
      <c r="TLU50" s="216"/>
      <c r="TLV50" s="216"/>
      <c r="TLW50" s="216"/>
      <c r="TLX50" s="216"/>
      <c r="TLY50" s="216"/>
      <c r="TLZ50" s="216"/>
      <c r="TMA50" s="216"/>
      <c r="TMB50" s="216"/>
      <c r="TMC50" s="216"/>
      <c r="TMD50" s="216"/>
      <c r="TME50" s="216"/>
      <c r="TMF50" s="216"/>
      <c r="TMG50" s="216"/>
      <c r="TMH50" s="216"/>
      <c r="TMI50" s="216"/>
      <c r="TMJ50" s="216"/>
      <c r="TMK50" s="216"/>
      <c r="TML50" s="216"/>
      <c r="TMM50" s="216"/>
      <c r="TMN50" s="216"/>
      <c r="TMO50" s="216"/>
      <c r="TMP50" s="216"/>
      <c r="TMQ50" s="216"/>
      <c r="TMR50" s="216"/>
      <c r="TMS50" s="216"/>
      <c r="TMT50" s="216"/>
      <c r="TMU50" s="216"/>
      <c r="TMV50" s="216"/>
      <c r="TMW50" s="216"/>
      <c r="TMX50" s="216"/>
      <c r="TMY50" s="216"/>
      <c r="TMZ50" s="216"/>
      <c r="TNA50" s="216"/>
      <c r="TNB50" s="216"/>
      <c r="TNC50" s="216"/>
      <c r="TND50" s="216"/>
      <c r="TNE50" s="216"/>
      <c r="TNF50" s="216"/>
      <c r="TNG50" s="216"/>
      <c r="TNH50" s="216"/>
      <c r="TNI50" s="216"/>
      <c r="TNJ50" s="216"/>
      <c r="TNK50" s="216"/>
      <c r="TNL50" s="216"/>
      <c r="TNM50" s="216"/>
      <c r="TNN50" s="216"/>
      <c r="TNO50" s="216"/>
      <c r="TNP50" s="216"/>
      <c r="TNQ50" s="216"/>
      <c r="TNR50" s="216"/>
      <c r="TNS50" s="216"/>
      <c r="TNT50" s="216"/>
      <c r="TNU50" s="216"/>
      <c r="TNV50" s="216"/>
      <c r="TNW50" s="216"/>
      <c r="TNX50" s="216"/>
      <c r="TNY50" s="216"/>
      <c r="TNZ50" s="216"/>
      <c r="TOA50" s="216"/>
      <c r="TOB50" s="216"/>
      <c r="TOC50" s="216"/>
      <c r="TOD50" s="216"/>
      <c r="TOE50" s="216"/>
      <c r="TOF50" s="216"/>
      <c r="TOG50" s="216"/>
      <c r="TOH50" s="216"/>
      <c r="TOI50" s="216"/>
      <c r="TOJ50" s="216"/>
      <c r="TOK50" s="216"/>
      <c r="TOL50" s="216"/>
      <c r="TOM50" s="216"/>
      <c r="TON50" s="216"/>
      <c r="TOO50" s="216"/>
      <c r="TOP50" s="216"/>
      <c r="TOQ50" s="216"/>
      <c r="TOR50" s="216"/>
      <c r="TOS50" s="216"/>
      <c r="TOT50" s="216"/>
      <c r="TOU50" s="216"/>
      <c r="TOV50" s="216"/>
      <c r="TOW50" s="216"/>
      <c r="TOX50" s="216"/>
      <c r="TOY50" s="216"/>
      <c r="TOZ50" s="216"/>
      <c r="TPA50" s="216"/>
      <c r="TPB50" s="216"/>
      <c r="TPC50" s="216"/>
      <c r="TPD50" s="216"/>
      <c r="TPE50" s="216"/>
      <c r="TPF50" s="216"/>
      <c r="TPG50" s="216"/>
      <c r="TPH50" s="216"/>
      <c r="TPI50" s="216"/>
      <c r="TPJ50" s="216"/>
      <c r="TPK50" s="216"/>
      <c r="TPL50" s="216"/>
      <c r="TPM50" s="216"/>
      <c r="TPN50" s="216"/>
      <c r="TPO50" s="216"/>
      <c r="TPP50" s="216"/>
      <c r="TPQ50" s="216"/>
      <c r="TPR50" s="216"/>
      <c r="TPS50" s="216"/>
      <c r="TPT50" s="216"/>
      <c r="TPU50" s="216"/>
      <c r="TPV50" s="216"/>
      <c r="TPW50" s="216"/>
      <c r="TPX50" s="216"/>
      <c r="TPY50" s="216"/>
      <c r="TPZ50" s="216"/>
      <c r="TQA50" s="216"/>
      <c r="TQB50" s="216"/>
      <c r="TQC50" s="216"/>
      <c r="TQD50" s="216"/>
      <c r="TQE50" s="216"/>
      <c r="TQF50" s="216"/>
      <c r="TQG50" s="216"/>
      <c r="TQH50" s="216"/>
      <c r="TQI50" s="216"/>
      <c r="TQJ50" s="216"/>
      <c r="TQK50" s="216"/>
      <c r="TQL50" s="216"/>
      <c r="TQM50" s="216"/>
      <c r="TQN50" s="216"/>
      <c r="TQO50" s="216"/>
      <c r="TQP50" s="216"/>
      <c r="TQQ50" s="216"/>
      <c r="TQR50" s="216"/>
      <c r="TQS50" s="216"/>
      <c r="TQT50" s="216"/>
      <c r="TQU50" s="216"/>
      <c r="TQV50" s="216"/>
      <c r="TQW50" s="216"/>
      <c r="TQX50" s="216"/>
      <c r="TQY50" s="216"/>
      <c r="TQZ50" s="216"/>
      <c r="TRA50" s="216"/>
      <c r="TRB50" s="216"/>
      <c r="TRC50" s="216"/>
      <c r="TRD50" s="216"/>
      <c r="TRE50" s="216"/>
      <c r="TRF50" s="216"/>
      <c r="TRG50" s="216"/>
      <c r="TRH50" s="216"/>
      <c r="TRI50" s="216"/>
      <c r="TRJ50" s="216"/>
      <c r="TRK50" s="216"/>
      <c r="TRL50" s="216"/>
      <c r="TRM50" s="216"/>
      <c r="TRN50" s="216"/>
      <c r="TRO50" s="216"/>
      <c r="TRP50" s="216"/>
      <c r="TRQ50" s="216"/>
      <c r="TRR50" s="216"/>
      <c r="TRS50" s="216"/>
      <c r="TRT50" s="216"/>
      <c r="TRU50" s="216"/>
      <c r="TRV50" s="216"/>
      <c r="TRW50" s="216"/>
      <c r="TRX50" s="216"/>
      <c r="TRY50" s="216"/>
      <c r="TRZ50" s="216"/>
      <c r="TSA50" s="216"/>
      <c r="TSB50" s="216"/>
      <c r="TSC50" s="216"/>
      <c r="TSD50" s="216"/>
      <c r="TSE50" s="216"/>
      <c r="TSF50" s="216"/>
      <c r="TSG50" s="216"/>
      <c r="TSH50" s="216"/>
      <c r="TSI50" s="216"/>
      <c r="TSJ50" s="216"/>
      <c r="TSK50" s="216"/>
      <c r="TSL50" s="216"/>
      <c r="TSM50" s="216"/>
      <c r="TSN50" s="216"/>
      <c r="TSO50" s="216"/>
      <c r="TSP50" s="216"/>
      <c r="TSQ50" s="216"/>
      <c r="TSR50" s="216"/>
      <c r="TSS50" s="216"/>
      <c r="TST50" s="216"/>
      <c r="TSU50" s="216"/>
      <c r="TSV50" s="216"/>
      <c r="TSW50" s="216"/>
      <c r="TSX50" s="216"/>
      <c r="TSY50" s="216"/>
      <c r="TSZ50" s="216"/>
      <c r="TTA50" s="216"/>
      <c r="TTB50" s="216"/>
      <c r="TTC50" s="216"/>
      <c r="TTD50" s="216"/>
      <c r="TTE50" s="216"/>
      <c r="TTF50" s="216"/>
      <c r="TTG50" s="216"/>
      <c r="TTH50" s="216"/>
      <c r="TTI50" s="216"/>
      <c r="TTJ50" s="216"/>
      <c r="TTK50" s="216"/>
      <c r="TTL50" s="216"/>
      <c r="TTM50" s="216"/>
      <c r="TTN50" s="216"/>
      <c r="TTO50" s="216"/>
      <c r="TTP50" s="216"/>
      <c r="TTQ50" s="216"/>
      <c r="TTR50" s="216"/>
      <c r="TTS50" s="216"/>
      <c r="TTT50" s="216"/>
      <c r="TTU50" s="216"/>
      <c r="TTV50" s="216"/>
      <c r="TTW50" s="216"/>
      <c r="TTX50" s="216"/>
      <c r="TTY50" s="216"/>
      <c r="TTZ50" s="216"/>
      <c r="TUA50" s="216"/>
      <c r="TUB50" s="216"/>
      <c r="TUC50" s="216"/>
      <c r="TUD50" s="216"/>
      <c r="TUE50" s="216"/>
      <c r="TUF50" s="216"/>
      <c r="TUG50" s="216"/>
      <c r="TUH50" s="216"/>
      <c r="TUI50" s="216"/>
      <c r="TUJ50" s="216"/>
      <c r="TUK50" s="216"/>
      <c r="TUL50" s="216"/>
      <c r="TUM50" s="216"/>
      <c r="TUN50" s="216"/>
      <c r="TUO50" s="216"/>
      <c r="TUP50" s="216"/>
      <c r="TUQ50" s="216"/>
      <c r="TUR50" s="216"/>
      <c r="TUS50" s="216"/>
      <c r="TUT50" s="216"/>
      <c r="TUU50" s="216"/>
      <c r="TUV50" s="216"/>
      <c r="TUW50" s="216"/>
      <c r="TUX50" s="216"/>
      <c r="TUY50" s="216"/>
      <c r="TUZ50" s="216"/>
      <c r="TVA50" s="216"/>
      <c r="TVB50" s="216"/>
      <c r="TVC50" s="216"/>
      <c r="TVD50" s="216"/>
      <c r="TVE50" s="216"/>
      <c r="TVF50" s="216"/>
      <c r="TVG50" s="216"/>
      <c r="TVH50" s="216"/>
      <c r="TVI50" s="216"/>
      <c r="TVJ50" s="216"/>
      <c r="TVK50" s="216"/>
      <c r="TVL50" s="216"/>
      <c r="TVM50" s="216"/>
      <c r="TVN50" s="216"/>
      <c r="TVO50" s="216"/>
      <c r="TVP50" s="216"/>
      <c r="TVQ50" s="216"/>
      <c r="TVR50" s="216"/>
      <c r="TVS50" s="216"/>
      <c r="TVT50" s="216"/>
      <c r="TVU50" s="216"/>
      <c r="TVV50" s="216"/>
      <c r="TVW50" s="216"/>
      <c r="TVX50" s="216"/>
      <c r="TVY50" s="216"/>
      <c r="TVZ50" s="216"/>
      <c r="TWA50" s="216"/>
      <c r="TWB50" s="216"/>
      <c r="TWC50" s="216"/>
      <c r="TWD50" s="216"/>
      <c r="TWE50" s="216"/>
      <c r="TWF50" s="216"/>
      <c r="TWG50" s="216"/>
      <c r="TWH50" s="216"/>
      <c r="TWI50" s="216"/>
      <c r="TWJ50" s="216"/>
      <c r="TWK50" s="216"/>
      <c r="TWL50" s="216"/>
      <c r="TWM50" s="216"/>
      <c r="TWN50" s="216"/>
      <c r="TWO50" s="216"/>
      <c r="TWP50" s="216"/>
      <c r="TWQ50" s="216"/>
      <c r="TWR50" s="216"/>
      <c r="TWS50" s="216"/>
      <c r="TWT50" s="216"/>
      <c r="TWU50" s="216"/>
      <c r="TWV50" s="216"/>
      <c r="TWW50" s="216"/>
      <c r="TWX50" s="216"/>
      <c r="TWY50" s="216"/>
      <c r="TWZ50" s="216"/>
      <c r="TXA50" s="216"/>
      <c r="TXB50" s="216"/>
      <c r="TXC50" s="216"/>
      <c r="TXD50" s="216"/>
      <c r="TXE50" s="216"/>
      <c r="TXF50" s="216"/>
      <c r="TXG50" s="216"/>
      <c r="TXH50" s="216"/>
      <c r="TXI50" s="216"/>
      <c r="TXJ50" s="216"/>
      <c r="TXK50" s="216"/>
      <c r="TXL50" s="216"/>
      <c r="TXM50" s="216"/>
      <c r="TXN50" s="216"/>
      <c r="TXO50" s="216"/>
      <c r="TXP50" s="216"/>
      <c r="TXQ50" s="216"/>
      <c r="TXR50" s="216"/>
      <c r="TXS50" s="216"/>
      <c r="TXT50" s="216"/>
      <c r="TXU50" s="216"/>
      <c r="TXV50" s="216"/>
      <c r="TXW50" s="216"/>
      <c r="TXX50" s="216"/>
      <c r="TXY50" s="216"/>
      <c r="TXZ50" s="216"/>
      <c r="TYA50" s="216"/>
      <c r="TYB50" s="216"/>
      <c r="TYC50" s="216"/>
      <c r="TYD50" s="216"/>
      <c r="TYE50" s="216"/>
      <c r="TYF50" s="216"/>
      <c r="TYG50" s="216"/>
      <c r="TYH50" s="216"/>
      <c r="TYI50" s="216"/>
      <c r="TYJ50" s="216"/>
      <c r="TYK50" s="216"/>
      <c r="TYL50" s="216"/>
      <c r="TYM50" s="216"/>
      <c r="TYN50" s="216"/>
      <c r="TYO50" s="216"/>
      <c r="TYP50" s="216"/>
      <c r="TYQ50" s="216"/>
      <c r="TYR50" s="216"/>
      <c r="TYS50" s="216"/>
      <c r="TYT50" s="216"/>
      <c r="TYU50" s="216"/>
      <c r="TYV50" s="216"/>
      <c r="TYW50" s="216"/>
      <c r="TYX50" s="216"/>
      <c r="TYY50" s="216"/>
      <c r="TYZ50" s="216"/>
      <c r="TZA50" s="216"/>
      <c r="TZB50" s="216"/>
      <c r="TZC50" s="216"/>
      <c r="TZD50" s="216"/>
      <c r="TZE50" s="216"/>
      <c r="TZF50" s="216"/>
      <c r="TZG50" s="216"/>
      <c r="TZH50" s="216"/>
      <c r="TZI50" s="216"/>
      <c r="TZJ50" s="216"/>
      <c r="TZK50" s="216"/>
      <c r="TZL50" s="216"/>
      <c r="TZM50" s="216"/>
      <c r="TZN50" s="216"/>
      <c r="TZO50" s="216"/>
      <c r="TZP50" s="216"/>
      <c r="TZQ50" s="216"/>
      <c r="TZR50" s="216"/>
      <c r="TZS50" s="216"/>
      <c r="TZT50" s="216"/>
      <c r="TZU50" s="216"/>
      <c r="TZV50" s="216"/>
      <c r="TZW50" s="216"/>
      <c r="TZX50" s="216"/>
      <c r="TZY50" s="216"/>
      <c r="TZZ50" s="216"/>
      <c r="UAA50" s="216"/>
      <c r="UAB50" s="216"/>
      <c r="UAC50" s="216"/>
      <c r="UAD50" s="216"/>
      <c r="UAE50" s="216"/>
      <c r="UAF50" s="216"/>
      <c r="UAG50" s="216"/>
      <c r="UAH50" s="216"/>
      <c r="UAI50" s="216"/>
      <c r="UAJ50" s="216"/>
      <c r="UAK50" s="216"/>
      <c r="UAL50" s="216"/>
      <c r="UAM50" s="216"/>
      <c r="UAN50" s="216"/>
      <c r="UAO50" s="216"/>
      <c r="UAP50" s="216"/>
      <c r="UAQ50" s="216"/>
      <c r="UAR50" s="216"/>
      <c r="UAS50" s="216"/>
      <c r="UAT50" s="216"/>
      <c r="UAU50" s="216"/>
      <c r="UAV50" s="216"/>
      <c r="UAW50" s="216"/>
      <c r="UAX50" s="216"/>
      <c r="UAY50" s="216"/>
      <c r="UAZ50" s="216"/>
      <c r="UBA50" s="216"/>
      <c r="UBB50" s="216"/>
      <c r="UBC50" s="216"/>
      <c r="UBD50" s="216"/>
      <c r="UBE50" s="216"/>
      <c r="UBF50" s="216"/>
      <c r="UBG50" s="216"/>
      <c r="UBH50" s="216"/>
      <c r="UBI50" s="216"/>
      <c r="UBJ50" s="216"/>
      <c r="UBK50" s="216"/>
      <c r="UBL50" s="216"/>
      <c r="UBM50" s="216"/>
      <c r="UBN50" s="216"/>
      <c r="UBO50" s="216"/>
      <c r="UBP50" s="216"/>
      <c r="UBQ50" s="216"/>
      <c r="UBR50" s="216"/>
      <c r="UBS50" s="216"/>
      <c r="UBT50" s="216"/>
      <c r="UBU50" s="216"/>
      <c r="UBV50" s="216"/>
      <c r="UBW50" s="216"/>
      <c r="UBX50" s="216"/>
      <c r="UBY50" s="216"/>
      <c r="UBZ50" s="216"/>
      <c r="UCA50" s="216"/>
      <c r="UCB50" s="216"/>
      <c r="UCC50" s="216"/>
      <c r="UCD50" s="216"/>
      <c r="UCE50" s="216"/>
      <c r="UCF50" s="216"/>
      <c r="UCG50" s="216"/>
      <c r="UCH50" s="216"/>
      <c r="UCI50" s="216"/>
      <c r="UCJ50" s="216"/>
      <c r="UCK50" s="216"/>
      <c r="UCL50" s="216"/>
      <c r="UCM50" s="216"/>
      <c r="UCN50" s="216"/>
      <c r="UCO50" s="216"/>
      <c r="UCP50" s="216"/>
      <c r="UCQ50" s="216"/>
      <c r="UCR50" s="216"/>
      <c r="UCS50" s="216"/>
      <c r="UCT50" s="216"/>
      <c r="UCU50" s="216"/>
      <c r="UCV50" s="216"/>
      <c r="UCW50" s="216"/>
      <c r="UCX50" s="216"/>
      <c r="UCY50" s="216"/>
      <c r="UCZ50" s="216"/>
      <c r="UDA50" s="216"/>
      <c r="UDB50" s="216"/>
      <c r="UDC50" s="216"/>
      <c r="UDD50" s="216"/>
      <c r="UDE50" s="216"/>
      <c r="UDF50" s="216"/>
      <c r="UDG50" s="216"/>
      <c r="UDH50" s="216"/>
      <c r="UDI50" s="216"/>
      <c r="UDJ50" s="216"/>
      <c r="UDK50" s="216"/>
      <c r="UDL50" s="216"/>
      <c r="UDM50" s="216"/>
      <c r="UDN50" s="216"/>
      <c r="UDO50" s="216"/>
      <c r="UDP50" s="216"/>
      <c r="UDQ50" s="216"/>
      <c r="UDR50" s="216"/>
      <c r="UDS50" s="216"/>
      <c r="UDT50" s="216"/>
      <c r="UDU50" s="216"/>
      <c r="UDV50" s="216"/>
      <c r="UDW50" s="216"/>
      <c r="UDX50" s="216"/>
      <c r="UDY50" s="216"/>
      <c r="UDZ50" s="216"/>
      <c r="UEA50" s="216"/>
      <c r="UEB50" s="216"/>
      <c r="UEC50" s="216"/>
      <c r="UED50" s="216"/>
      <c r="UEE50" s="216"/>
      <c r="UEF50" s="216"/>
      <c r="UEG50" s="216"/>
      <c r="UEH50" s="216"/>
      <c r="UEI50" s="216"/>
      <c r="UEJ50" s="216"/>
      <c r="UEK50" s="216"/>
      <c r="UEL50" s="216"/>
      <c r="UEM50" s="216"/>
      <c r="UEN50" s="216"/>
      <c r="UEO50" s="216"/>
      <c r="UEP50" s="216"/>
      <c r="UEQ50" s="216"/>
      <c r="UER50" s="216"/>
      <c r="UES50" s="216"/>
      <c r="UET50" s="216"/>
      <c r="UEU50" s="216"/>
      <c r="UEV50" s="216"/>
      <c r="UEW50" s="216"/>
      <c r="UEX50" s="216"/>
      <c r="UEY50" s="216"/>
      <c r="UEZ50" s="216"/>
      <c r="UFA50" s="216"/>
      <c r="UFB50" s="216"/>
      <c r="UFC50" s="216"/>
      <c r="UFD50" s="216"/>
      <c r="UFE50" s="216"/>
      <c r="UFF50" s="216"/>
      <c r="UFG50" s="216"/>
      <c r="UFH50" s="216"/>
      <c r="UFI50" s="216"/>
      <c r="UFJ50" s="216"/>
      <c r="UFK50" s="216"/>
      <c r="UFL50" s="216"/>
      <c r="UFM50" s="216"/>
      <c r="UFN50" s="216"/>
      <c r="UFO50" s="216"/>
      <c r="UFP50" s="216"/>
      <c r="UFQ50" s="216"/>
      <c r="UFR50" s="216"/>
      <c r="UFS50" s="216"/>
      <c r="UFT50" s="216"/>
      <c r="UFU50" s="216"/>
      <c r="UFV50" s="216"/>
      <c r="UFW50" s="216"/>
      <c r="UFX50" s="216"/>
      <c r="UFY50" s="216"/>
      <c r="UFZ50" s="216"/>
      <c r="UGA50" s="216"/>
      <c r="UGB50" s="216"/>
      <c r="UGC50" s="216"/>
      <c r="UGD50" s="216"/>
      <c r="UGE50" s="216"/>
      <c r="UGF50" s="216"/>
      <c r="UGG50" s="216"/>
      <c r="UGH50" s="216"/>
      <c r="UGI50" s="216"/>
      <c r="UGJ50" s="216"/>
      <c r="UGK50" s="216"/>
      <c r="UGL50" s="216"/>
      <c r="UGM50" s="216"/>
      <c r="UGN50" s="216"/>
      <c r="UGO50" s="216"/>
      <c r="UGP50" s="216"/>
      <c r="UGQ50" s="216"/>
      <c r="UGR50" s="216"/>
      <c r="UGS50" s="216"/>
      <c r="UGT50" s="216"/>
      <c r="UGU50" s="216"/>
      <c r="UGV50" s="216"/>
      <c r="UGW50" s="216"/>
      <c r="UGX50" s="216"/>
      <c r="UGY50" s="216"/>
      <c r="UGZ50" s="216"/>
      <c r="UHA50" s="216"/>
      <c r="UHB50" s="216"/>
      <c r="UHC50" s="216"/>
      <c r="UHD50" s="216"/>
      <c r="UHE50" s="216"/>
      <c r="UHF50" s="216"/>
      <c r="UHG50" s="216"/>
      <c r="UHH50" s="216"/>
      <c r="UHI50" s="216"/>
      <c r="UHJ50" s="216"/>
      <c r="UHK50" s="216"/>
      <c r="UHL50" s="216"/>
      <c r="UHM50" s="216"/>
      <c r="UHN50" s="216"/>
      <c r="UHO50" s="216"/>
      <c r="UHP50" s="216"/>
      <c r="UHQ50" s="216"/>
      <c r="UHR50" s="216"/>
      <c r="UHS50" s="216"/>
      <c r="UHT50" s="216"/>
      <c r="UHU50" s="216"/>
      <c r="UHV50" s="216"/>
      <c r="UHW50" s="216"/>
      <c r="UHX50" s="216"/>
      <c r="UHY50" s="216"/>
      <c r="UHZ50" s="216"/>
      <c r="UIA50" s="216"/>
      <c r="UIB50" s="216"/>
      <c r="UIC50" s="216"/>
      <c r="UID50" s="216"/>
      <c r="UIE50" s="216"/>
      <c r="UIF50" s="216"/>
      <c r="UIG50" s="216"/>
      <c r="UIH50" s="216"/>
      <c r="UII50" s="216"/>
      <c r="UIJ50" s="216"/>
      <c r="UIK50" s="216"/>
      <c r="UIL50" s="216"/>
      <c r="UIM50" s="216"/>
      <c r="UIN50" s="216"/>
      <c r="UIO50" s="216"/>
      <c r="UIP50" s="216"/>
      <c r="UIQ50" s="216"/>
      <c r="UIR50" s="216"/>
      <c r="UIS50" s="216"/>
      <c r="UIT50" s="216"/>
      <c r="UIU50" s="216"/>
      <c r="UIV50" s="216"/>
      <c r="UIW50" s="216"/>
      <c r="UIX50" s="216"/>
      <c r="UIY50" s="216"/>
      <c r="UIZ50" s="216"/>
      <c r="UJA50" s="216"/>
      <c r="UJB50" s="216"/>
      <c r="UJC50" s="216"/>
      <c r="UJD50" s="216"/>
      <c r="UJE50" s="216"/>
      <c r="UJF50" s="216"/>
      <c r="UJG50" s="216"/>
      <c r="UJH50" s="216"/>
      <c r="UJI50" s="216"/>
      <c r="UJJ50" s="216"/>
      <c r="UJK50" s="216"/>
      <c r="UJL50" s="216"/>
      <c r="UJM50" s="216"/>
      <c r="UJN50" s="216"/>
      <c r="UJO50" s="216"/>
      <c r="UJP50" s="216"/>
      <c r="UJQ50" s="216"/>
      <c r="UJR50" s="216"/>
      <c r="UJS50" s="216"/>
      <c r="UJT50" s="216"/>
      <c r="UJU50" s="216"/>
      <c r="UJV50" s="216"/>
      <c r="UJW50" s="216"/>
      <c r="UJX50" s="216"/>
      <c r="UJY50" s="216"/>
      <c r="UJZ50" s="216"/>
      <c r="UKA50" s="216"/>
      <c r="UKB50" s="216"/>
      <c r="UKC50" s="216"/>
      <c r="UKD50" s="216"/>
      <c r="UKE50" s="216"/>
      <c r="UKF50" s="216"/>
      <c r="UKG50" s="216"/>
      <c r="UKH50" s="216"/>
      <c r="UKI50" s="216"/>
      <c r="UKJ50" s="216"/>
      <c r="UKK50" s="216"/>
      <c r="UKL50" s="216"/>
      <c r="UKM50" s="216"/>
      <c r="UKN50" s="216"/>
      <c r="UKO50" s="216"/>
      <c r="UKP50" s="216"/>
      <c r="UKQ50" s="216"/>
      <c r="UKR50" s="216"/>
      <c r="UKS50" s="216"/>
      <c r="UKT50" s="216"/>
      <c r="UKU50" s="216"/>
      <c r="UKV50" s="216"/>
      <c r="UKW50" s="216"/>
      <c r="UKX50" s="216"/>
      <c r="UKY50" s="216"/>
      <c r="UKZ50" s="216"/>
      <c r="ULA50" s="216"/>
      <c r="ULB50" s="216"/>
      <c r="ULC50" s="216"/>
      <c r="ULD50" s="216"/>
      <c r="ULE50" s="216"/>
      <c r="ULF50" s="216"/>
      <c r="ULG50" s="216"/>
      <c r="ULH50" s="216"/>
      <c r="ULI50" s="216"/>
      <c r="ULJ50" s="216"/>
      <c r="ULK50" s="216"/>
      <c r="ULL50" s="216"/>
      <c r="ULM50" s="216"/>
      <c r="ULN50" s="216"/>
      <c r="ULO50" s="216"/>
      <c r="ULP50" s="216"/>
      <c r="ULQ50" s="216"/>
      <c r="ULR50" s="216"/>
      <c r="ULS50" s="216"/>
      <c r="ULT50" s="216"/>
      <c r="ULU50" s="216"/>
      <c r="ULV50" s="216"/>
      <c r="ULW50" s="216"/>
      <c r="ULX50" s="216"/>
      <c r="ULY50" s="216"/>
      <c r="ULZ50" s="216"/>
      <c r="UMA50" s="216"/>
      <c r="UMB50" s="216"/>
      <c r="UMC50" s="216"/>
      <c r="UMD50" s="216"/>
      <c r="UME50" s="216"/>
      <c r="UMF50" s="216"/>
      <c r="UMG50" s="216"/>
      <c r="UMH50" s="216"/>
      <c r="UMI50" s="216"/>
      <c r="UMJ50" s="216"/>
      <c r="UMK50" s="216"/>
      <c r="UML50" s="216"/>
      <c r="UMM50" s="216"/>
      <c r="UMN50" s="216"/>
      <c r="UMO50" s="216"/>
      <c r="UMP50" s="216"/>
      <c r="UMQ50" s="216"/>
      <c r="UMR50" s="216"/>
      <c r="UMS50" s="216"/>
      <c r="UMT50" s="216"/>
      <c r="UMU50" s="216"/>
      <c r="UMV50" s="216"/>
      <c r="UMW50" s="216"/>
      <c r="UMX50" s="216"/>
      <c r="UMY50" s="216"/>
      <c r="UMZ50" s="216"/>
      <c r="UNA50" s="216"/>
      <c r="UNB50" s="216"/>
      <c r="UNC50" s="216"/>
      <c r="UND50" s="216"/>
      <c r="UNE50" s="216"/>
      <c r="UNF50" s="216"/>
      <c r="UNG50" s="216"/>
      <c r="UNH50" s="216"/>
      <c r="UNI50" s="216"/>
      <c r="UNJ50" s="216"/>
      <c r="UNK50" s="216"/>
      <c r="UNL50" s="216"/>
      <c r="UNM50" s="216"/>
      <c r="UNN50" s="216"/>
      <c r="UNO50" s="216"/>
      <c r="UNP50" s="216"/>
      <c r="UNQ50" s="216"/>
      <c r="UNR50" s="216"/>
      <c r="UNS50" s="216"/>
      <c r="UNT50" s="216"/>
      <c r="UNU50" s="216"/>
      <c r="UNV50" s="216"/>
      <c r="UNW50" s="216"/>
      <c r="UNX50" s="216"/>
      <c r="UNY50" s="216"/>
      <c r="UNZ50" s="216"/>
      <c r="UOA50" s="216"/>
      <c r="UOB50" s="216"/>
      <c r="UOC50" s="216"/>
      <c r="UOD50" s="216"/>
      <c r="UOE50" s="216"/>
      <c r="UOF50" s="216"/>
      <c r="UOG50" s="216"/>
      <c r="UOH50" s="216"/>
      <c r="UOI50" s="216"/>
      <c r="UOJ50" s="216"/>
      <c r="UOK50" s="216"/>
      <c r="UOL50" s="216"/>
      <c r="UOM50" s="216"/>
      <c r="UON50" s="216"/>
      <c r="UOO50" s="216"/>
      <c r="UOP50" s="216"/>
      <c r="UOQ50" s="216"/>
      <c r="UOR50" s="216"/>
      <c r="UOS50" s="216"/>
      <c r="UOT50" s="216"/>
      <c r="UOU50" s="216"/>
      <c r="UOV50" s="216"/>
      <c r="UOW50" s="216"/>
      <c r="UOX50" s="216"/>
      <c r="UOY50" s="216"/>
      <c r="UOZ50" s="216"/>
      <c r="UPA50" s="216"/>
      <c r="UPB50" s="216"/>
      <c r="UPC50" s="216"/>
      <c r="UPD50" s="216"/>
      <c r="UPE50" s="216"/>
      <c r="UPF50" s="216"/>
      <c r="UPG50" s="216"/>
      <c r="UPH50" s="216"/>
      <c r="UPI50" s="216"/>
      <c r="UPJ50" s="216"/>
      <c r="UPK50" s="216"/>
      <c r="UPL50" s="216"/>
      <c r="UPM50" s="216"/>
      <c r="UPN50" s="216"/>
      <c r="UPO50" s="216"/>
      <c r="UPP50" s="216"/>
      <c r="UPQ50" s="216"/>
      <c r="UPR50" s="216"/>
      <c r="UPS50" s="216"/>
      <c r="UPT50" s="216"/>
      <c r="UPU50" s="216"/>
      <c r="UPV50" s="216"/>
      <c r="UPW50" s="216"/>
      <c r="UPX50" s="216"/>
      <c r="UPY50" s="216"/>
      <c r="UPZ50" s="216"/>
      <c r="UQA50" s="216"/>
      <c r="UQB50" s="216"/>
      <c r="UQC50" s="216"/>
      <c r="UQD50" s="216"/>
      <c r="UQE50" s="216"/>
      <c r="UQF50" s="216"/>
      <c r="UQG50" s="216"/>
      <c r="UQH50" s="216"/>
      <c r="UQI50" s="216"/>
      <c r="UQJ50" s="216"/>
      <c r="UQK50" s="216"/>
      <c r="UQL50" s="216"/>
      <c r="UQM50" s="216"/>
      <c r="UQN50" s="216"/>
      <c r="UQO50" s="216"/>
      <c r="UQP50" s="216"/>
      <c r="UQQ50" s="216"/>
      <c r="UQR50" s="216"/>
      <c r="UQS50" s="216"/>
      <c r="UQT50" s="216"/>
      <c r="UQU50" s="216"/>
      <c r="UQV50" s="216"/>
      <c r="UQW50" s="216"/>
      <c r="UQX50" s="216"/>
      <c r="UQY50" s="216"/>
      <c r="UQZ50" s="216"/>
      <c r="URA50" s="216"/>
      <c r="URB50" s="216"/>
      <c r="URC50" s="216"/>
      <c r="URD50" s="216"/>
      <c r="URE50" s="216"/>
      <c r="URF50" s="216"/>
      <c r="URG50" s="216"/>
      <c r="URH50" s="216"/>
      <c r="URI50" s="216"/>
      <c r="URJ50" s="216"/>
      <c r="URK50" s="216"/>
      <c r="URL50" s="216"/>
      <c r="URM50" s="216"/>
      <c r="URN50" s="216"/>
      <c r="URO50" s="216"/>
      <c r="URP50" s="216"/>
      <c r="URQ50" s="216"/>
      <c r="URR50" s="216"/>
      <c r="URS50" s="216"/>
      <c r="URT50" s="216"/>
      <c r="URU50" s="216"/>
      <c r="URV50" s="216"/>
      <c r="URW50" s="216"/>
      <c r="URX50" s="216"/>
      <c r="URY50" s="216"/>
      <c r="URZ50" s="216"/>
      <c r="USA50" s="216"/>
      <c r="USB50" s="216"/>
      <c r="USC50" s="216"/>
      <c r="USD50" s="216"/>
      <c r="USE50" s="216"/>
      <c r="USF50" s="216"/>
      <c r="USG50" s="216"/>
      <c r="USH50" s="216"/>
      <c r="USI50" s="216"/>
      <c r="USJ50" s="216"/>
      <c r="USK50" s="216"/>
      <c r="USL50" s="216"/>
      <c r="USM50" s="216"/>
      <c r="USN50" s="216"/>
      <c r="USO50" s="216"/>
      <c r="USP50" s="216"/>
      <c r="USQ50" s="216"/>
      <c r="USR50" s="216"/>
      <c r="USS50" s="216"/>
      <c r="UST50" s="216"/>
      <c r="USU50" s="216"/>
      <c r="USV50" s="216"/>
      <c r="USW50" s="216"/>
      <c r="USX50" s="216"/>
      <c r="USY50" s="216"/>
      <c r="USZ50" s="216"/>
      <c r="UTA50" s="216"/>
      <c r="UTB50" s="216"/>
      <c r="UTC50" s="216"/>
      <c r="UTD50" s="216"/>
      <c r="UTE50" s="216"/>
      <c r="UTF50" s="216"/>
      <c r="UTG50" s="216"/>
      <c r="UTH50" s="216"/>
      <c r="UTI50" s="216"/>
      <c r="UTJ50" s="216"/>
      <c r="UTK50" s="216"/>
      <c r="UTL50" s="216"/>
      <c r="UTM50" s="216"/>
      <c r="UTN50" s="216"/>
      <c r="UTO50" s="216"/>
      <c r="UTP50" s="216"/>
      <c r="UTQ50" s="216"/>
      <c r="UTR50" s="216"/>
      <c r="UTS50" s="216"/>
      <c r="UTT50" s="216"/>
      <c r="UTU50" s="216"/>
      <c r="UTV50" s="216"/>
      <c r="UTW50" s="216"/>
      <c r="UTX50" s="216"/>
      <c r="UTY50" s="216"/>
      <c r="UTZ50" s="216"/>
      <c r="UUA50" s="216"/>
      <c r="UUB50" s="216"/>
      <c r="UUC50" s="216"/>
      <c r="UUD50" s="216"/>
      <c r="UUE50" s="216"/>
      <c r="UUF50" s="216"/>
      <c r="UUG50" s="216"/>
      <c r="UUH50" s="216"/>
      <c r="UUI50" s="216"/>
      <c r="UUJ50" s="216"/>
      <c r="UUK50" s="216"/>
      <c r="UUL50" s="216"/>
      <c r="UUM50" s="216"/>
      <c r="UUN50" s="216"/>
      <c r="UUO50" s="216"/>
      <c r="UUP50" s="216"/>
      <c r="UUQ50" s="216"/>
      <c r="UUR50" s="216"/>
      <c r="UUS50" s="216"/>
      <c r="UUT50" s="216"/>
      <c r="UUU50" s="216"/>
      <c r="UUV50" s="216"/>
      <c r="UUW50" s="216"/>
      <c r="UUX50" s="216"/>
      <c r="UUY50" s="216"/>
      <c r="UUZ50" s="216"/>
      <c r="UVA50" s="216"/>
      <c r="UVB50" s="216"/>
      <c r="UVC50" s="216"/>
      <c r="UVD50" s="216"/>
      <c r="UVE50" s="216"/>
      <c r="UVF50" s="216"/>
      <c r="UVG50" s="216"/>
      <c r="UVH50" s="216"/>
      <c r="UVI50" s="216"/>
      <c r="UVJ50" s="216"/>
      <c r="UVK50" s="216"/>
      <c r="UVL50" s="216"/>
      <c r="UVM50" s="216"/>
      <c r="UVN50" s="216"/>
      <c r="UVO50" s="216"/>
      <c r="UVP50" s="216"/>
      <c r="UVQ50" s="216"/>
      <c r="UVR50" s="216"/>
      <c r="UVS50" s="216"/>
      <c r="UVT50" s="216"/>
      <c r="UVU50" s="216"/>
      <c r="UVV50" s="216"/>
      <c r="UVW50" s="216"/>
      <c r="UVX50" s="216"/>
      <c r="UVY50" s="216"/>
      <c r="UVZ50" s="216"/>
      <c r="UWA50" s="216"/>
      <c r="UWB50" s="216"/>
      <c r="UWC50" s="216"/>
      <c r="UWD50" s="216"/>
      <c r="UWE50" s="216"/>
      <c r="UWF50" s="216"/>
      <c r="UWG50" s="216"/>
      <c r="UWH50" s="216"/>
      <c r="UWI50" s="216"/>
      <c r="UWJ50" s="216"/>
      <c r="UWK50" s="216"/>
      <c r="UWL50" s="216"/>
      <c r="UWM50" s="216"/>
      <c r="UWN50" s="216"/>
      <c r="UWO50" s="216"/>
      <c r="UWP50" s="216"/>
      <c r="UWQ50" s="216"/>
      <c r="UWR50" s="216"/>
      <c r="UWS50" s="216"/>
      <c r="UWT50" s="216"/>
      <c r="UWU50" s="216"/>
      <c r="UWV50" s="216"/>
      <c r="UWW50" s="216"/>
      <c r="UWX50" s="216"/>
      <c r="UWY50" s="216"/>
      <c r="UWZ50" s="216"/>
      <c r="UXA50" s="216"/>
      <c r="UXB50" s="216"/>
      <c r="UXC50" s="216"/>
      <c r="UXD50" s="216"/>
      <c r="UXE50" s="216"/>
      <c r="UXF50" s="216"/>
      <c r="UXG50" s="216"/>
      <c r="UXH50" s="216"/>
      <c r="UXI50" s="216"/>
      <c r="UXJ50" s="216"/>
      <c r="UXK50" s="216"/>
      <c r="UXL50" s="216"/>
      <c r="UXM50" s="216"/>
      <c r="UXN50" s="216"/>
      <c r="UXO50" s="216"/>
      <c r="UXP50" s="216"/>
      <c r="UXQ50" s="216"/>
      <c r="UXR50" s="216"/>
      <c r="UXS50" s="216"/>
      <c r="UXT50" s="216"/>
      <c r="UXU50" s="216"/>
      <c r="UXV50" s="216"/>
      <c r="UXW50" s="216"/>
      <c r="UXX50" s="216"/>
      <c r="UXY50" s="216"/>
      <c r="UXZ50" s="216"/>
      <c r="UYA50" s="216"/>
      <c r="UYB50" s="216"/>
      <c r="UYC50" s="216"/>
      <c r="UYD50" s="216"/>
      <c r="UYE50" s="216"/>
      <c r="UYF50" s="216"/>
      <c r="UYG50" s="216"/>
      <c r="UYH50" s="216"/>
      <c r="UYI50" s="216"/>
      <c r="UYJ50" s="216"/>
      <c r="UYK50" s="216"/>
      <c r="UYL50" s="216"/>
      <c r="UYM50" s="216"/>
      <c r="UYN50" s="216"/>
      <c r="UYO50" s="216"/>
      <c r="UYP50" s="216"/>
      <c r="UYQ50" s="216"/>
      <c r="UYR50" s="216"/>
      <c r="UYS50" s="216"/>
      <c r="UYT50" s="216"/>
      <c r="UYU50" s="216"/>
      <c r="UYV50" s="216"/>
      <c r="UYW50" s="216"/>
      <c r="UYX50" s="216"/>
      <c r="UYY50" s="216"/>
      <c r="UYZ50" s="216"/>
      <c r="UZA50" s="216"/>
      <c r="UZB50" s="216"/>
      <c r="UZC50" s="216"/>
      <c r="UZD50" s="216"/>
      <c r="UZE50" s="216"/>
      <c r="UZF50" s="216"/>
      <c r="UZG50" s="216"/>
      <c r="UZH50" s="216"/>
      <c r="UZI50" s="216"/>
      <c r="UZJ50" s="216"/>
      <c r="UZK50" s="216"/>
      <c r="UZL50" s="216"/>
      <c r="UZM50" s="216"/>
      <c r="UZN50" s="216"/>
      <c r="UZO50" s="216"/>
      <c r="UZP50" s="216"/>
      <c r="UZQ50" s="216"/>
      <c r="UZR50" s="216"/>
      <c r="UZS50" s="216"/>
      <c r="UZT50" s="216"/>
      <c r="UZU50" s="216"/>
      <c r="UZV50" s="216"/>
      <c r="UZW50" s="216"/>
      <c r="UZX50" s="216"/>
      <c r="UZY50" s="216"/>
      <c r="UZZ50" s="216"/>
      <c r="VAA50" s="216"/>
      <c r="VAB50" s="216"/>
      <c r="VAC50" s="216"/>
      <c r="VAD50" s="216"/>
      <c r="VAE50" s="216"/>
      <c r="VAF50" s="216"/>
      <c r="VAG50" s="216"/>
      <c r="VAH50" s="216"/>
      <c r="VAI50" s="216"/>
      <c r="VAJ50" s="216"/>
      <c r="VAK50" s="216"/>
      <c r="VAL50" s="216"/>
      <c r="VAM50" s="216"/>
      <c r="VAN50" s="216"/>
      <c r="VAO50" s="216"/>
      <c r="VAP50" s="216"/>
      <c r="VAQ50" s="216"/>
      <c r="VAR50" s="216"/>
      <c r="VAS50" s="216"/>
      <c r="VAT50" s="216"/>
      <c r="VAU50" s="216"/>
      <c r="VAV50" s="216"/>
      <c r="VAW50" s="216"/>
      <c r="VAX50" s="216"/>
      <c r="VAY50" s="216"/>
      <c r="VAZ50" s="216"/>
      <c r="VBA50" s="216"/>
      <c r="VBB50" s="216"/>
      <c r="VBC50" s="216"/>
      <c r="VBD50" s="216"/>
      <c r="VBE50" s="216"/>
      <c r="VBF50" s="216"/>
      <c r="VBG50" s="216"/>
      <c r="VBH50" s="216"/>
      <c r="VBI50" s="216"/>
      <c r="VBJ50" s="216"/>
      <c r="VBK50" s="216"/>
      <c r="VBL50" s="216"/>
      <c r="VBM50" s="216"/>
      <c r="VBN50" s="216"/>
      <c r="VBO50" s="216"/>
      <c r="VBP50" s="216"/>
      <c r="VBQ50" s="216"/>
      <c r="VBR50" s="216"/>
      <c r="VBS50" s="216"/>
      <c r="VBT50" s="216"/>
      <c r="VBU50" s="216"/>
      <c r="VBV50" s="216"/>
      <c r="VBW50" s="216"/>
      <c r="VBX50" s="216"/>
      <c r="VBY50" s="216"/>
      <c r="VBZ50" s="216"/>
      <c r="VCA50" s="216"/>
      <c r="VCB50" s="216"/>
      <c r="VCC50" s="216"/>
      <c r="VCD50" s="216"/>
      <c r="VCE50" s="216"/>
      <c r="VCF50" s="216"/>
      <c r="VCG50" s="216"/>
      <c r="VCH50" s="216"/>
      <c r="VCI50" s="216"/>
      <c r="VCJ50" s="216"/>
      <c r="VCK50" s="216"/>
      <c r="VCL50" s="216"/>
      <c r="VCM50" s="216"/>
      <c r="VCN50" s="216"/>
      <c r="VCO50" s="216"/>
      <c r="VCP50" s="216"/>
      <c r="VCQ50" s="216"/>
      <c r="VCR50" s="216"/>
      <c r="VCS50" s="216"/>
      <c r="VCT50" s="216"/>
      <c r="VCU50" s="216"/>
      <c r="VCV50" s="216"/>
      <c r="VCW50" s="216"/>
      <c r="VCX50" s="216"/>
      <c r="VCY50" s="216"/>
      <c r="VCZ50" s="216"/>
      <c r="VDA50" s="216"/>
      <c r="VDB50" s="216"/>
      <c r="VDC50" s="216"/>
      <c r="VDD50" s="216"/>
      <c r="VDE50" s="216"/>
      <c r="VDF50" s="216"/>
      <c r="VDG50" s="216"/>
      <c r="VDH50" s="216"/>
      <c r="VDI50" s="216"/>
      <c r="VDJ50" s="216"/>
      <c r="VDK50" s="216"/>
      <c r="VDL50" s="216"/>
      <c r="VDM50" s="216"/>
      <c r="VDN50" s="216"/>
      <c r="VDO50" s="216"/>
      <c r="VDP50" s="216"/>
      <c r="VDQ50" s="216"/>
      <c r="VDR50" s="216"/>
      <c r="VDS50" s="216"/>
      <c r="VDT50" s="216"/>
      <c r="VDU50" s="216"/>
      <c r="VDV50" s="216"/>
      <c r="VDW50" s="216"/>
      <c r="VDX50" s="216"/>
      <c r="VDY50" s="216"/>
      <c r="VDZ50" s="216"/>
      <c r="VEA50" s="216"/>
      <c r="VEB50" s="216"/>
      <c r="VEC50" s="216"/>
      <c r="VED50" s="216"/>
      <c r="VEE50" s="216"/>
      <c r="VEF50" s="216"/>
      <c r="VEG50" s="216"/>
      <c r="VEH50" s="216"/>
      <c r="VEI50" s="216"/>
      <c r="VEJ50" s="216"/>
      <c r="VEK50" s="216"/>
      <c r="VEL50" s="216"/>
      <c r="VEM50" s="216"/>
      <c r="VEN50" s="216"/>
      <c r="VEO50" s="216"/>
      <c r="VEP50" s="216"/>
      <c r="VEQ50" s="216"/>
      <c r="VER50" s="216"/>
      <c r="VES50" s="216"/>
      <c r="VET50" s="216"/>
      <c r="VEU50" s="216"/>
      <c r="VEV50" s="216"/>
      <c r="VEW50" s="216"/>
      <c r="VEX50" s="216"/>
      <c r="VEY50" s="216"/>
      <c r="VEZ50" s="216"/>
      <c r="VFA50" s="216"/>
      <c r="VFB50" s="216"/>
      <c r="VFC50" s="216"/>
      <c r="VFD50" s="216"/>
      <c r="VFE50" s="216"/>
      <c r="VFF50" s="216"/>
      <c r="VFG50" s="216"/>
      <c r="VFH50" s="216"/>
      <c r="VFI50" s="216"/>
      <c r="VFJ50" s="216"/>
      <c r="VFK50" s="216"/>
      <c r="VFL50" s="216"/>
      <c r="VFM50" s="216"/>
      <c r="VFN50" s="216"/>
      <c r="VFO50" s="216"/>
      <c r="VFP50" s="216"/>
      <c r="VFQ50" s="216"/>
      <c r="VFR50" s="216"/>
      <c r="VFS50" s="216"/>
      <c r="VFT50" s="216"/>
      <c r="VFU50" s="216"/>
      <c r="VFV50" s="216"/>
      <c r="VFW50" s="216"/>
      <c r="VFX50" s="216"/>
      <c r="VFY50" s="216"/>
      <c r="VFZ50" s="216"/>
      <c r="VGA50" s="216"/>
      <c r="VGB50" s="216"/>
      <c r="VGC50" s="216"/>
      <c r="VGD50" s="216"/>
      <c r="VGE50" s="216"/>
      <c r="VGF50" s="216"/>
      <c r="VGG50" s="216"/>
      <c r="VGH50" s="216"/>
      <c r="VGI50" s="216"/>
      <c r="VGJ50" s="216"/>
      <c r="VGK50" s="216"/>
      <c r="VGL50" s="216"/>
      <c r="VGM50" s="216"/>
      <c r="VGN50" s="216"/>
      <c r="VGO50" s="216"/>
      <c r="VGP50" s="216"/>
      <c r="VGQ50" s="216"/>
      <c r="VGR50" s="216"/>
      <c r="VGS50" s="216"/>
      <c r="VGT50" s="216"/>
      <c r="VGU50" s="216"/>
      <c r="VGV50" s="216"/>
      <c r="VGW50" s="216"/>
      <c r="VGX50" s="216"/>
      <c r="VGY50" s="216"/>
      <c r="VGZ50" s="216"/>
      <c r="VHA50" s="216"/>
      <c r="VHB50" s="216"/>
      <c r="VHC50" s="216"/>
      <c r="VHD50" s="216"/>
      <c r="VHE50" s="216"/>
      <c r="VHF50" s="216"/>
      <c r="VHG50" s="216"/>
      <c r="VHH50" s="216"/>
      <c r="VHI50" s="216"/>
      <c r="VHJ50" s="216"/>
      <c r="VHK50" s="216"/>
      <c r="VHL50" s="216"/>
      <c r="VHM50" s="216"/>
      <c r="VHN50" s="216"/>
      <c r="VHO50" s="216"/>
      <c r="VHP50" s="216"/>
      <c r="VHQ50" s="216"/>
      <c r="VHR50" s="216"/>
      <c r="VHS50" s="216"/>
      <c r="VHT50" s="216"/>
      <c r="VHU50" s="216"/>
      <c r="VHV50" s="216"/>
      <c r="VHW50" s="216"/>
      <c r="VHX50" s="216"/>
      <c r="VHY50" s="216"/>
      <c r="VHZ50" s="216"/>
      <c r="VIA50" s="216"/>
      <c r="VIB50" s="216"/>
      <c r="VIC50" s="216"/>
      <c r="VID50" s="216"/>
      <c r="VIE50" s="216"/>
      <c r="VIF50" s="216"/>
      <c r="VIG50" s="216"/>
      <c r="VIH50" s="216"/>
      <c r="VII50" s="216"/>
      <c r="VIJ50" s="216"/>
      <c r="VIK50" s="216"/>
      <c r="VIL50" s="216"/>
      <c r="VIM50" s="216"/>
      <c r="VIN50" s="216"/>
      <c r="VIO50" s="216"/>
      <c r="VIP50" s="216"/>
      <c r="VIQ50" s="216"/>
      <c r="VIR50" s="216"/>
      <c r="VIS50" s="216"/>
      <c r="VIT50" s="216"/>
      <c r="VIU50" s="216"/>
      <c r="VIV50" s="216"/>
      <c r="VIW50" s="216"/>
      <c r="VIX50" s="216"/>
      <c r="VIY50" s="216"/>
      <c r="VIZ50" s="216"/>
      <c r="VJA50" s="216"/>
      <c r="VJB50" s="216"/>
      <c r="VJC50" s="216"/>
      <c r="VJD50" s="216"/>
      <c r="VJE50" s="216"/>
      <c r="VJF50" s="216"/>
      <c r="VJG50" s="216"/>
      <c r="VJH50" s="216"/>
      <c r="VJI50" s="216"/>
      <c r="VJJ50" s="216"/>
      <c r="VJK50" s="216"/>
      <c r="VJL50" s="216"/>
      <c r="VJM50" s="216"/>
      <c r="VJN50" s="216"/>
      <c r="VJO50" s="216"/>
      <c r="VJP50" s="216"/>
      <c r="VJQ50" s="216"/>
      <c r="VJR50" s="216"/>
      <c r="VJS50" s="216"/>
      <c r="VJT50" s="216"/>
      <c r="VJU50" s="216"/>
      <c r="VJV50" s="216"/>
      <c r="VJW50" s="216"/>
      <c r="VJX50" s="216"/>
      <c r="VJY50" s="216"/>
      <c r="VJZ50" s="216"/>
      <c r="VKA50" s="216"/>
      <c r="VKB50" s="216"/>
      <c r="VKC50" s="216"/>
      <c r="VKD50" s="216"/>
      <c r="VKE50" s="216"/>
      <c r="VKF50" s="216"/>
      <c r="VKG50" s="216"/>
      <c r="VKH50" s="216"/>
      <c r="VKI50" s="216"/>
      <c r="VKJ50" s="216"/>
      <c r="VKK50" s="216"/>
      <c r="VKL50" s="216"/>
      <c r="VKM50" s="216"/>
      <c r="VKN50" s="216"/>
      <c r="VKO50" s="216"/>
      <c r="VKP50" s="216"/>
      <c r="VKQ50" s="216"/>
      <c r="VKR50" s="216"/>
      <c r="VKS50" s="216"/>
      <c r="VKT50" s="216"/>
      <c r="VKU50" s="216"/>
      <c r="VKV50" s="216"/>
      <c r="VKW50" s="216"/>
      <c r="VKX50" s="216"/>
      <c r="VKY50" s="216"/>
      <c r="VKZ50" s="216"/>
      <c r="VLA50" s="216"/>
      <c r="VLB50" s="216"/>
      <c r="VLC50" s="216"/>
      <c r="VLD50" s="216"/>
      <c r="VLE50" s="216"/>
      <c r="VLF50" s="216"/>
      <c r="VLG50" s="216"/>
      <c r="VLH50" s="216"/>
      <c r="VLI50" s="216"/>
      <c r="VLJ50" s="216"/>
      <c r="VLK50" s="216"/>
      <c r="VLL50" s="216"/>
      <c r="VLM50" s="216"/>
      <c r="VLN50" s="216"/>
      <c r="VLO50" s="216"/>
      <c r="VLP50" s="216"/>
      <c r="VLQ50" s="216"/>
      <c r="VLR50" s="216"/>
      <c r="VLS50" s="216"/>
      <c r="VLT50" s="216"/>
      <c r="VLU50" s="216"/>
      <c r="VLV50" s="216"/>
      <c r="VLW50" s="216"/>
      <c r="VLX50" s="216"/>
      <c r="VLY50" s="216"/>
      <c r="VLZ50" s="216"/>
      <c r="VMA50" s="216"/>
      <c r="VMB50" s="216"/>
      <c r="VMC50" s="216"/>
      <c r="VMD50" s="216"/>
      <c r="VME50" s="216"/>
      <c r="VMF50" s="216"/>
      <c r="VMG50" s="216"/>
      <c r="VMH50" s="216"/>
      <c r="VMI50" s="216"/>
      <c r="VMJ50" s="216"/>
      <c r="VMK50" s="216"/>
      <c r="VML50" s="216"/>
      <c r="VMM50" s="216"/>
      <c r="VMN50" s="216"/>
      <c r="VMO50" s="216"/>
      <c r="VMP50" s="216"/>
      <c r="VMQ50" s="216"/>
      <c r="VMR50" s="216"/>
      <c r="VMS50" s="216"/>
      <c r="VMT50" s="216"/>
      <c r="VMU50" s="216"/>
      <c r="VMV50" s="216"/>
      <c r="VMW50" s="216"/>
      <c r="VMX50" s="216"/>
      <c r="VMY50" s="216"/>
      <c r="VMZ50" s="216"/>
      <c r="VNA50" s="216"/>
      <c r="VNB50" s="216"/>
      <c r="VNC50" s="216"/>
      <c r="VND50" s="216"/>
      <c r="VNE50" s="216"/>
      <c r="VNF50" s="216"/>
      <c r="VNG50" s="216"/>
      <c r="VNH50" s="216"/>
      <c r="VNI50" s="216"/>
      <c r="VNJ50" s="216"/>
      <c r="VNK50" s="216"/>
      <c r="VNL50" s="216"/>
      <c r="VNM50" s="216"/>
      <c r="VNN50" s="216"/>
      <c r="VNO50" s="216"/>
      <c r="VNP50" s="216"/>
      <c r="VNQ50" s="216"/>
      <c r="VNR50" s="216"/>
      <c r="VNS50" s="216"/>
      <c r="VNT50" s="216"/>
      <c r="VNU50" s="216"/>
      <c r="VNV50" s="216"/>
      <c r="VNW50" s="216"/>
      <c r="VNX50" s="216"/>
      <c r="VNY50" s="216"/>
      <c r="VNZ50" s="216"/>
      <c r="VOA50" s="216"/>
      <c r="VOB50" s="216"/>
      <c r="VOC50" s="216"/>
      <c r="VOD50" s="216"/>
      <c r="VOE50" s="216"/>
      <c r="VOF50" s="216"/>
      <c r="VOG50" s="216"/>
      <c r="VOH50" s="216"/>
      <c r="VOI50" s="216"/>
      <c r="VOJ50" s="216"/>
      <c r="VOK50" s="216"/>
      <c r="VOL50" s="216"/>
      <c r="VOM50" s="216"/>
      <c r="VON50" s="216"/>
      <c r="VOO50" s="216"/>
      <c r="VOP50" s="216"/>
      <c r="VOQ50" s="216"/>
      <c r="VOR50" s="216"/>
      <c r="VOS50" s="216"/>
      <c r="VOT50" s="216"/>
      <c r="VOU50" s="216"/>
      <c r="VOV50" s="216"/>
      <c r="VOW50" s="216"/>
      <c r="VOX50" s="216"/>
      <c r="VOY50" s="216"/>
      <c r="VOZ50" s="216"/>
      <c r="VPA50" s="216"/>
      <c r="VPB50" s="216"/>
      <c r="VPC50" s="216"/>
      <c r="VPD50" s="216"/>
      <c r="VPE50" s="216"/>
      <c r="VPF50" s="216"/>
      <c r="VPG50" s="216"/>
      <c r="VPH50" s="216"/>
      <c r="VPI50" s="216"/>
      <c r="VPJ50" s="216"/>
      <c r="VPK50" s="216"/>
      <c r="VPL50" s="216"/>
      <c r="VPM50" s="216"/>
      <c r="VPN50" s="216"/>
      <c r="VPO50" s="216"/>
      <c r="VPP50" s="216"/>
      <c r="VPQ50" s="216"/>
      <c r="VPR50" s="216"/>
      <c r="VPS50" s="216"/>
      <c r="VPT50" s="216"/>
      <c r="VPU50" s="216"/>
      <c r="VPV50" s="216"/>
      <c r="VPW50" s="216"/>
      <c r="VPX50" s="216"/>
      <c r="VPY50" s="216"/>
      <c r="VPZ50" s="216"/>
      <c r="VQA50" s="216"/>
      <c r="VQB50" s="216"/>
      <c r="VQC50" s="216"/>
      <c r="VQD50" s="216"/>
      <c r="VQE50" s="216"/>
      <c r="VQF50" s="216"/>
      <c r="VQG50" s="216"/>
      <c r="VQH50" s="216"/>
      <c r="VQI50" s="216"/>
      <c r="VQJ50" s="216"/>
      <c r="VQK50" s="216"/>
      <c r="VQL50" s="216"/>
      <c r="VQM50" s="216"/>
      <c r="VQN50" s="216"/>
      <c r="VQO50" s="216"/>
      <c r="VQP50" s="216"/>
      <c r="VQQ50" s="216"/>
      <c r="VQR50" s="216"/>
      <c r="VQS50" s="216"/>
      <c r="VQT50" s="216"/>
      <c r="VQU50" s="216"/>
      <c r="VQV50" s="216"/>
      <c r="VQW50" s="216"/>
      <c r="VQX50" s="216"/>
      <c r="VQY50" s="216"/>
      <c r="VQZ50" s="216"/>
      <c r="VRA50" s="216"/>
      <c r="VRB50" s="216"/>
      <c r="VRC50" s="216"/>
      <c r="VRD50" s="216"/>
      <c r="VRE50" s="216"/>
      <c r="VRF50" s="216"/>
      <c r="VRG50" s="216"/>
      <c r="VRH50" s="216"/>
      <c r="VRI50" s="216"/>
      <c r="VRJ50" s="216"/>
      <c r="VRK50" s="216"/>
      <c r="VRL50" s="216"/>
      <c r="VRM50" s="216"/>
      <c r="VRN50" s="216"/>
      <c r="VRO50" s="216"/>
      <c r="VRP50" s="216"/>
      <c r="VRQ50" s="216"/>
      <c r="VRR50" s="216"/>
      <c r="VRS50" s="216"/>
      <c r="VRT50" s="216"/>
      <c r="VRU50" s="216"/>
      <c r="VRV50" s="216"/>
      <c r="VRW50" s="216"/>
      <c r="VRX50" s="216"/>
      <c r="VRY50" s="216"/>
      <c r="VRZ50" s="216"/>
      <c r="VSA50" s="216"/>
      <c r="VSB50" s="216"/>
      <c r="VSC50" s="216"/>
      <c r="VSD50" s="216"/>
      <c r="VSE50" s="216"/>
      <c r="VSF50" s="216"/>
      <c r="VSG50" s="216"/>
      <c r="VSH50" s="216"/>
      <c r="VSI50" s="216"/>
      <c r="VSJ50" s="216"/>
      <c r="VSK50" s="216"/>
      <c r="VSL50" s="216"/>
      <c r="VSM50" s="216"/>
      <c r="VSN50" s="216"/>
      <c r="VSO50" s="216"/>
      <c r="VSP50" s="216"/>
      <c r="VSQ50" s="216"/>
      <c r="VSR50" s="216"/>
      <c r="VSS50" s="216"/>
      <c r="VST50" s="216"/>
      <c r="VSU50" s="216"/>
      <c r="VSV50" s="216"/>
      <c r="VSW50" s="216"/>
      <c r="VSX50" s="216"/>
      <c r="VSY50" s="216"/>
      <c r="VSZ50" s="216"/>
      <c r="VTA50" s="216"/>
      <c r="VTB50" s="216"/>
      <c r="VTC50" s="216"/>
      <c r="VTD50" s="216"/>
      <c r="VTE50" s="216"/>
      <c r="VTF50" s="216"/>
      <c r="VTG50" s="216"/>
      <c r="VTH50" s="216"/>
      <c r="VTI50" s="216"/>
      <c r="VTJ50" s="216"/>
      <c r="VTK50" s="216"/>
      <c r="VTL50" s="216"/>
      <c r="VTM50" s="216"/>
      <c r="VTN50" s="216"/>
      <c r="VTO50" s="216"/>
      <c r="VTP50" s="216"/>
      <c r="VTQ50" s="216"/>
      <c r="VTR50" s="216"/>
      <c r="VTS50" s="216"/>
      <c r="VTT50" s="216"/>
      <c r="VTU50" s="216"/>
      <c r="VTV50" s="216"/>
      <c r="VTW50" s="216"/>
      <c r="VTX50" s="216"/>
      <c r="VTY50" s="216"/>
      <c r="VTZ50" s="216"/>
      <c r="VUA50" s="216"/>
      <c r="VUB50" s="216"/>
      <c r="VUC50" s="216"/>
      <c r="VUD50" s="216"/>
      <c r="VUE50" s="216"/>
      <c r="VUF50" s="216"/>
      <c r="VUG50" s="216"/>
      <c r="VUH50" s="216"/>
      <c r="VUI50" s="216"/>
      <c r="VUJ50" s="216"/>
      <c r="VUK50" s="216"/>
      <c r="VUL50" s="216"/>
      <c r="VUM50" s="216"/>
      <c r="VUN50" s="216"/>
      <c r="VUO50" s="216"/>
      <c r="VUP50" s="216"/>
      <c r="VUQ50" s="216"/>
      <c r="VUR50" s="216"/>
      <c r="VUS50" s="216"/>
      <c r="VUT50" s="216"/>
      <c r="VUU50" s="216"/>
      <c r="VUV50" s="216"/>
      <c r="VUW50" s="216"/>
      <c r="VUX50" s="216"/>
      <c r="VUY50" s="216"/>
      <c r="VUZ50" s="216"/>
      <c r="VVA50" s="216"/>
      <c r="VVB50" s="216"/>
      <c r="VVC50" s="216"/>
      <c r="VVD50" s="216"/>
      <c r="VVE50" s="216"/>
      <c r="VVF50" s="216"/>
      <c r="VVG50" s="216"/>
      <c r="VVH50" s="216"/>
      <c r="VVI50" s="216"/>
      <c r="VVJ50" s="216"/>
      <c r="VVK50" s="216"/>
      <c r="VVL50" s="216"/>
      <c r="VVM50" s="216"/>
      <c r="VVN50" s="216"/>
      <c r="VVO50" s="216"/>
      <c r="VVP50" s="216"/>
      <c r="VVQ50" s="216"/>
      <c r="VVR50" s="216"/>
      <c r="VVS50" s="216"/>
      <c r="VVT50" s="216"/>
      <c r="VVU50" s="216"/>
      <c r="VVV50" s="216"/>
      <c r="VVW50" s="216"/>
      <c r="VVX50" s="216"/>
      <c r="VVY50" s="216"/>
      <c r="VVZ50" s="216"/>
      <c r="VWA50" s="216"/>
      <c r="VWB50" s="216"/>
      <c r="VWC50" s="216"/>
      <c r="VWD50" s="216"/>
      <c r="VWE50" s="216"/>
      <c r="VWF50" s="216"/>
      <c r="VWG50" s="216"/>
      <c r="VWH50" s="216"/>
      <c r="VWI50" s="216"/>
      <c r="VWJ50" s="216"/>
      <c r="VWK50" s="216"/>
      <c r="VWL50" s="216"/>
      <c r="VWM50" s="216"/>
      <c r="VWN50" s="216"/>
      <c r="VWO50" s="216"/>
      <c r="VWP50" s="216"/>
      <c r="VWQ50" s="216"/>
      <c r="VWR50" s="216"/>
      <c r="VWS50" s="216"/>
      <c r="VWT50" s="216"/>
      <c r="VWU50" s="216"/>
      <c r="VWV50" s="216"/>
      <c r="VWW50" s="216"/>
      <c r="VWX50" s="216"/>
      <c r="VWY50" s="216"/>
      <c r="VWZ50" s="216"/>
      <c r="VXA50" s="216"/>
      <c r="VXB50" s="216"/>
      <c r="VXC50" s="216"/>
      <c r="VXD50" s="216"/>
      <c r="VXE50" s="216"/>
      <c r="VXF50" s="216"/>
      <c r="VXG50" s="216"/>
      <c r="VXH50" s="216"/>
      <c r="VXI50" s="216"/>
      <c r="VXJ50" s="216"/>
      <c r="VXK50" s="216"/>
      <c r="VXL50" s="216"/>
      <c r="VXM50" s="216"/>
      <c r="VXN50" s="216"/>
      <c r="VXO50" s="216"/>
      <c r="VXP50" s="216"/>
      <c r="VXQ50" s="216"/>
      <c r="VXR50" s="216"/>
      <c r="VXS50" s="216"/>
      <c r="VXT50" s="216"/>
      <c r="VXU50" s="216"/>
      <c r="VXV50" s="216"/>
      <c r="VXW50" s="216"/>
      <c r="VXX50" s="216"/>
      <c r="VXY50" s="216"/>
      <c r="VXZ50" s="216"/>
      <c r="VYA50" s="216"/>
      <c r="VYB50" s="216"/>
      <c r="VYC50" s="216"/>
      <c r="VYD50" s="216"/>
      <c r="VYE50" s="216"/>
      <c r="VYF50" s="216"/>
      <c r="VYG50" s="216"/>
      <c r="VYH50" s="216"/>
      <c r="VYI50" s="216"/>
      <c r="VYJ50" s="216"/>
      <c r="VYK50" s="216"/>
      <c r="VYL50" s="216"/>
      <c r="VYM50" s="216"/>
      <c r="VYN50" s="216"/>
      <c r="VYO50" s="216"/>
      <c r="VYP50" s="216"/>
      <c r="VYQ50" s="216"/>
      <c r="VYR50" s="216"/>
      <c r="VYS50" s="216"/>
      <c r="VYT50" s="216"/>
      <c r="VYU50" s="216"/>
      <c r="VYV50" s="216"/>
      <c r="VYW50" s="216"/>
      <c r="VYX50" s="216"/>
      <c r="VYY50" s="216"/>
      <c r="VYZ50" s="216"/>
      <c r="VZA50" s="216"/>
      <c r="VZB50" s="216"/>
      <c r="VZC50" s="216"/>
      <c r="VZD50" s="216"/>
      <c r="VZE50" s="216"/>
      <c r="VZF50" s="216"/>
      <c r="VZG50" s="216"/>
      <c r="VZH50" s="216"/>
      <c r="VZI50" s="216"/>
      <c r="VZJ50" s="216"/>
      <c r="VZK50" s="216"/>
      <c r="VZL50" s="216"/>
      <c r="VZM50" s="216"/>
      <c r="VZN50" s="216"/>
      <c r="VZO50" s="216"/>
      <c r="VZP50" s="216"/>
      <c r="VZQ50" s="216"/>
      <c r="VZR50" s="216"/>
      <c r="VZS50" s="216"/>
      <c r="VZT50" s="216"/>
      <c r="VZU50" s="216"/>
      <c r="VZV50" s="216"/>
      <c r="VZW50" s="216"/>
      <c r="VZX50" s="216"/>
      <c r="VZY50" s="216"/>
      <c r="VZZ50" s="216"/>
      <c r="WAA50" s="216"/>
      <c r="WAB50" s="216"/>
      <c r="WAC50" s="216"/>
      <c r="WAD50" s="216"/>
      <c r="WAE50" s="216"/>
      <c r="WAF50" s="216"/>
      <c r="WAG50" s="216"/>
      <c r="WAH50" s="216"/>
      <c r="WAI50" s="216"/>
      <c r="WAJ50" s="216"/>
      <c r="WAK50" s="216"/>
      <c r="WAL50" s="216"/>
      <c r="WAM50" s="216"/>
      <c r="WAN50" s="216"/>
      <c r="WAO50" s="216"/>
      <c r="WAP50" s="216"/>
      <c r="WAQ50" s="216"/>
      <c r="WAR50" s="216"/>
      <c r="WAS50" s="216"/>
      <c r="WAT50" s="216"/>
      <c r="WAU50" s="216"/>
      <c r="WAV50" s="216"/>
      <c r="WAW50" s="216"/>
      <c r="WAX50" s="216"/>
      <c r="WAY50" s="216"/>
      <c r="WAZ50" s="216"/>
      <c r="WBA50" s="216"/>
      <c r="WBB50" s="216"/>
      <c r="WBC50" s="216"/>
      <c r="WBD50" s="216"/>
      <c r="WBE50" s="216"/>
      <c r="WBF50" s="216"/>
      <c r="WBG50" s="216"/>
      <c r="WBH50" s="216"/>
      <c r="WBI50" s="216"/>
      <c r="WBJ50" s="216"/>
      <c r="WBK50" s="216"/>
      <c r="WBL50" s="216"/>
      <c r="WBM50" s="216"/>
      <c r="WBN50" s="216"/>
      <c r="WBO50" s="216"/>
      <c r="WBP50" s="216"/>
      <c r="WBQ50" s="216"/>
      <c r="WBR50" s="216"/>
      <c r="WBS50" s="216"/>
      <c r="WBT50" s="216"/>
      <c r="WBU50" s="216"/>
      <c r="WBV50" s="216"/>
      <c r="WBW50" s="216"/>
      <c r="WBX50" s="216"/>
      <c r="WBY50" s="216"/>
      <c r="WBZ50" s="216"/>
      <c r="WCA50" s="216"/>
      <c r="WCB50" s="216"/>
      <c r="WCC50" s="216"/>
      <c r="WCD50" s="216"/>
      <c r="WCE50" s="216"/>
      <c r="WCF50" s="216"/>
      <c r="WCG50" s="216"/>
      <c r="WCH50" s="216"/>
      <c r="WCI50" s="216"/>
      <c r="WCJ50" s="216"/>
      <c r="WCK50" s="216"/>
      <c r="WCL50" s="216"/>
      <c r="WCM50" s="216"/>
      <c r="WCN50" s="216"/>
      <c r="WCO50" s="216"/>
      <c r="WCP50" s="216"/>
      <c r="WCQ50" s="216"/>
      <c r="WCR50" s="216"/>
      <c r="WCS50" s="216"/>
      <c r="WCT50" s="216"/>
      <c r="WCU50" s="216"/>
      <c r="WCV50" s="216"/>
      <c r="WCW50" s="216"/>
      <c r="WCX50" s="216"/>
      <c r="WCY50" s="216"/>
      <c r="WCZ50" s="216"/>
      <c r="WDA50" s="216"/>
      <c r="WDB50" s="216"/>
      <c r="WDC50" s="216"/>
      <c r="WDD50" s="216"/>
      <c r="WDE50" s="216"/>
      <c r="WDF50" s="216"/>
      <c r="WDG50" s="216"/>
      <c r="WDH50" s="216"/>
      <c r="WDI50" s="216"/>
      <c r="WDJ50" s="216"/>
      <c r="WDK50" s="216"/>
      <c r="WDL50" s="216"/>
      <c r="WDM50" s="216"/>
      <c r="WDN50" s="216"/>
      <c r="WDO50" s="216"/>
      <c r="WDP50" s="216"/>
      <c r="WDQ50" s="216"/>
      <c r="WDR50" s="216"/>
      <c r="WDS50" s="216"/>
      <c r="WDT50" s="216"/>
      <c r="WDU50" s="216"/>
      <c r="WDV50" s="216"/>
      <c r="WDW50" s="216"/>
      <c r="WDX50" s="216"/>
      <c r="WDY50" s="216"/>
      <c r="WDZ50" s="216"/>
      <c r="WEA50" s="216"/>
      <c r="WEB50" s="216"/>
      <c r="WEC50" s="216"/>
      <c r="WED50" s="216"/>
      <c r="WEE50" s="216"/>
      <c r="WEF50" s="216"/>
      <c r="WEG50" s="216"/>
      <c r="WEH50" s="216"/>
      <c r="WEI50" s="216"/>
      <c r="WEJ50" s="216"/>
      <c r="WEK50" s="216"/>
      <c r="WEL50" s="216"/>
      <c r="WEM50" s="216"/>
      <c r="WEN50" s="216"/>
      <c r="WEO50" s="216"/>
      <c r="WEP50" s="216"/>
      <c r="WEQ50" s="216"/>
      <c r="WER50" s="216"/>
      <c r="WES50" s="216"/>
      <c r="WET50" s="216"/>
      <c r="WEU50" s="216"/>
      <c r="WEV50" s="216"/>
      <c r="WEW50" s="216"/>
      <c r="WEX50" s="216"/>
      <c r="WEY50" s="216"/>
      <c r="WEZ50" s="216"/>
      <c r="WFA50" s="216"/>
      <c r="WFB50" s="216"/>
      <c r="WFC50" s="216"/>
      <c r="WFD50" s="216"/>
      <c r="WFE50" s="216"/>
      <c r="WFF50" s="216"/>
      <c r="WFG50" s="216"/>
      <c r="WFH50" s="216"/>
      <c r="WFI50" s="216"/>
      <c r="WFJ50" s="216"/>
      <c r="WFK50" s="216"/>
      <c r="WFL50" s="216"/>
      <c r="WFM50" s="216"/>
      <c r="WFN50" s="216"/>
      <c r="WFO50" s="216"/>
      <c r="WFP50" s="216"/>
      <c r="WFQ50" s="216"/>
      <c r="WFR50" s="216"/>
      <c r="WFS50" s="216"/>
      <c r="WFT50" s="216"/>
      <c r="WFU50" s="216"/>
      <c r="WFV50" s="216"/>
      <c r="WFW50" s="216"/>
      <c r="WFX50" s="216"/>
      <c r="WFY50" s="216"/>
      <c r="WFZ50" s="216"/>
      <c r="WGA50" s="216"/>
      <c r="WGB50" s="216"/>
      <c r="WGC50" s="216"/>
      <c r="WGD50" s="216"/>
      <c r="WGE50" s="216"/>
      <c r="WGF50" s="216"/>
      <c r="WGG50" s="216"/>
      <c r="WGH50" s="216"/>
      <c r="WGI50" s="216"/>
      <c r="WGJ50" s="216"/>
      <c r="WGK50" s="216"/>
      <c r="WGL50" s="216"/>
      <c r="WGM50" s="216"/>
      <c r="WGN50" s="216"/>
      <c r="WGO50" s="216"/>
      <c r="WGP50" s="216"/>
      <c r="WGQ50" s="216"/>
      <c r="WGR50" s="216"/>
      <c r="WGS50" s="216"/>
      <c r="WGT50" s="216"/>
      <c r="WGU50" s="216"/>
      <c r="WGV50" s="216"/>
      <c r="WGW50" s="216"/>
      <c r="WGX50" s="216"/>
      <c r="WGY50" s="216"/>
      <c r="WGZ50" s="216"/>
      <c r="WHA50" s="216"/>
      <c r="WHB50" s="216"/>
      <c r="WHC50" s="216"/>
      <c r="WHD50" s="216"/>
      <c r="WHE50" s="216"/>
      <c r="WHF50" s="216"/>
      <c r="WHG50" s="216"/>
      <c r="WHH50" s="216"/>
      <c r="WHI50" s="216"/>
      <c r="WHJ50" s="216"/>
      <c r="WHK50" s="216"/>
      <c r="WHL50" s="216"/>
      <c r="WHM50" s="216"/>
      <c r="WHN50" s="216"/>
      <c r="WHO50" s="216"/>
      <c r="WHP50" s="216"/>
      <c r="WHQ50" s="216"/>
      <c r="WHR50" s="216"/>
      <c r="WHS50" s="216"/>
      <c r="WHT50" s="216"/>
      <c r="WHU50" s="216"/>
      <c r="WHV50" s="216"/>
      <c r="WHW50" s="216"/>
      <c r="WHX50" s="216"/>
      <c r="WHY50" s="216"/>
      <c r="WHZ50" s="216"/>
      <c r="WIA50" s="216"/>
      <c r="WIB50" s="216"/>
      <c r="WIC50" s="216"/>
      <c r="WID50" s="216"/>
      <c r="WIE50" s="216"/>
      <c r="WIF50" s="216"/>
      <c r="WIG50" s="216"/>
      <c r="WIH50" s="216"/>
      <c r="WII50" s="216"/>
      <c r="WIJ50" s="216"/>
      <c r="WIK50" s="216"/>
      <c r="WIL50" s="216"/>
      <c r="WIM50" s="216"/>
      <c r="WIN50" s="216"/>
      <c r="WIO50" s="216"/>
      <c r="WIP50" s="216"/>
      <c r="WIQ50" s="216"/>
      <c r="WIR50" s="216"/>
      <c r="WIS50" s="216"/>
      <c r="WIT50" s="216"/>
      <c r="WIU50" s="216"/>
      <c r="WIV50" s="216"/>
      <c r="WIW50" s="216"/>
      <c r="WIX50" s="216"/>
      <c r="WIY50" s="216"/>
      <c r="WIZ50" s="216"/>
      <c r="WJA50" s="216"/>
      <c r="WJB50" s="216"/>
      <c r="WJC50" s="216"/>
      <c r="WJD50" s="216"/>
      <c r="WJE50" s="216"/>
      <c r="WJF50" s="216"/>
      <c r="WJG50" s="216"/>
      <c r="WJH50" s="216"/>
      <c r="WJI50" s="216"/>
      <c r="WJJ50" s="216"/>
      <c r="WJK50" s="216"/>
      <c r="WJL50" s="216"/>
      <c r="WJM50" s="216"/>
      <c r="WJN50" s="216"/>
      <c r="WJO50" s="216"/>
      <c r="WJP50" s="216"/>
      <c r="WJQ50" s="216"/>
      <c r="WJR50" s="216"/>
      <c r="WJS50" s="216"/>
      <c r="WJT50" s="216"/>
      <c r="WJU50" s="216"/>
      <c r="WJV50" s="216"/>
      <c r="WJW50" s="216"/>
      <c r="WJX50" s="216"/>
      <c r="WJY50" s="216"/>
      <c r="WJZ50" s="216"/>
      <c r="WKA50" s="216"/>
      <c r="WKB50" s="216"/>
      <c r="WKC50" s="216"/>
      <c r="WKD50" s="216"/>
      <c r="WKE50" s="216"/>
      <c r="WKF50" s="216"/>
      <c r="WKG50" s="216"/>
      <c r="WKH50" s="216"/>
      <c r="WKI50" s="216"/>
      <c r="WKJ50" s="216"/>
      <c r="WKK50" s="216"/>
      <c r="WKL50" s="216"/>
      <c r="WKM50" s="216"/>
      <c r="WKN50" s="216"/>
      <c r="WKO50" s="216"/>
      <c r="WKP50" s="216"/>
      <c r="WKQ50" s="216"/>
      <c r="WKR50" s="216"/>
      <c r="WKS50" s="216"/>
      <c r="WKT50" s="216"/>
      <c r="WKU50" s="216"/>
      <c r="WKV50" s="216"/>
      <c r="WKW50" s="216"/>
      <c r="WKX50" s="216"/>
      <c r="WKY50" s="216"/>
      <c r="WKZ50" s="216"/>
      <c r="WLA50" s="216"/>
      <c r="WLB50" s="216"/>
      <c r="WLC50" s="216"/>
      <c r="WLD50" s="216"/>
      <c r="WLE50" s="216"/>
      <c r="WLF50" s="216"/>
      <c r="WLG50" s="216"/>
      <c r="WLH50" s="216"/>
      <c r="WLI50" s="216"/>
      <c r="WLJ50" s="216"/>
      <c r="WLK50" s="216"/>
      <c r="WLL50" s="216"/>
      <c r="WLM50" s="216"/>
      <c r="WLN50" s="216"/>
      <c r="WLO50" s="216"/>
      <c r="WLP50" s="216"/>
      <c r="WLQ50" s="216"/>
      <c r="WLR50" s="216"/>
      <c r="WLS50" s="216"/>
      <c r="WLT50" s="216"/>
      <c r="WLU50" s="216"/>
      <c r="WLV50" s="216"/>
      <c r="WLW50" s="216"/>
      <c r="WLX50" s="216"/>
      <c r="WLY50" s="216"/>
      <c r="WLZ50" s="216"/>
      <c r="WMA50" s="216"/>
      <c r="WMB50" s="216"/>
      <c r="WMC50" s="216"/>
      <c r="WMD50" s="216"/>
      <c r="WME50" s="216"/>
      <c r="WMF50" s="216"/>
      <c r="WMG50" s="216"/>
      <c r="WMH50" s="216"/>
      <c r="WMI50" s="216"/>
      <c r="WMJ50" s="216"/>
      <c r="WMK50" s="216"/>
      <c r="WML50" s="216"/>
      <c r="WMM50" s="216"/>
      <c r="WMN50" s="216"/>
      <c r="WMO50" s="216"/>
      <c r="WMP50" s="216"/>
      <c r="WMQ50" s="216"/>
      <c r="WMR50" s="216"/>
      <c r="WMS50" s="216"/>
      <c r="WMT50" s="216"/>
      <c r="WMU50" s="216"/>
      <c r="WMV50" s="216"/>
      <c r="WMW50" s="216"/>
      <c r="WMX50" s="216"/>
      <c r="WMY50" s="216"/>
      <c r="WMZ50" s="216"/>
      <c r="WNA50" s="216"/>
      <c r="WNB50" s="216"/>
      <c r="WNC50" s="216"/>
      <c r="WND50" s="216"/>
      <c r="WNE50" s="216"/>
      <c r="WNF50" s="216"/>
      <c r="WNG50" s="216"/>
      <c r="WNH50" s="216"/>
      <c r="WNI50" s="216"/>
      <c r="WNJ50" s="216"/>
      <c r="WNK50" s="216"/>
      <c r="WNL50" s="216"/>
      <c r="WNM50" s="216"/>
      <c r="WNN50" s="216"/>
      <c r="WNO50" s="216"/>
      <c r="WNP50" s="216"/>
      <c r="WNQ50" s="216"/>
      <c r="WNR50" s="216"/>
      <c r="WNS50" s="216"/>
      <c r="WNT50" s="216"/>
      <c r="WNU50" s="216"/>
      <c r="WNV50" s="216"/>
      <c r="WNW50" s="216"/>
      <c r="WNX50" s="216"/>
      <c r="WNY50" s="216"/>
      <c r="WNZ50" s="216"/>
      <c r="WOA50" s="216"/>
      <c r="WOB50" s="216"/>
      <c r="WOC50" s="216"/>
      <c r="WOD50" s="216"/>
      <c r="WOE50" s="216"/>
      <c r="WOF50" s="216"/>
      <c r="WOG50" s="216"/>
      <c r="WOH50" s="216"/>
      <c r="WOI50" s="216"/>
      <c r="WOJ50" s="216"/>
      <c r="WOK50" s="216"/>
      <c r="WOL50" s="216"/>
      <c r="WOM50" s="216"/>
      <c r="WON50" s="216"/>
      <c r="WOO50" s="216"/>
      <c r="WOP50" s="216"/>
      <c r="WOQ50" s="216"/>
      <c r="WOR50" s="216"/>
      <c r="WOS50" s="216"/>
      <c r="WOT50" s="216"/>
      <c r="WOU50" s="216"/>
      <c r="WOV50" s="216"/>
      <c r="WOW50" s="216"/>
      <c r="WOX50" s="216"/>
      <c r="WOY50" s="216"/>
      <c r="WOZ50" s="216"/>
      <c r="WPA50" s="216"/>
      <c r="WPB50" s="216"/>
      <c r="WPC50" s="216"/>
      <c r="WPD50" s="216"/>
      <c r="WPE50" s="216"/>
      <c r="WPF50" s="216"/>
      <c r="WPG50" s="216"/>
      <c r="WPH50" s="216"/>
      <c r="WPI50" s="216"/>
      <c r="WPJ50" s="216"/>
      <c r="WPK50" s="216"/>
      <c r="WPL50" s="216"/>
      <c r="WPM50" s="216"/>
      <c r="WPN50" s="216"/>
      <c r="WPO50" s="216"/>
      <c r="WPP50" s="216"/>
      <c r="WPQ50" s="216"/>
      <c r="WPR50" s="216"/>
      <c r="WPS50" s="216"/>
      <c r="WPT50" s="216"/>
      <c r="WPU50" s="216"/>
      <c r="WPV50" s="216"/>
      <c r="WPW50" s="216"/>
      <c r="WPX50" s="216"/>
      <c r="WPY50" s="216"/>
      <c r="WPZ50" s="216"/>
      <c r="WQA50" s="216"/>
      <c r="WQB50" s="216"/>
      <c r="WQC50" s="216"/>
      <c r="WQD50" s="216"/>
      <c r="WQE50" s="216"/>
      <c r="WQF50" s="216"/>
      <c r="WQG50" s="216"/>
      <c r="WQH50" s="216"/>
      <c r="WQI50" s="216"/>
      <c r="WQJ50" s="216"/>
      <c r="WQK50" s="216"/>
      <c r="WQL50" s="216"/>
      <c r="WQM50" s="216"/>
      <c r="WQN50" s="216"/>
      <c r="WQO50" s="216"/>
      <c r="WQP50" s="216"/>
      <c r="WQQ50" s="216"/>
      <c r="WQR50" s="216"/>
      <c r="WQS50" s="216"/>
      <c r="WQT50" s="216"/>
      <c r="WQU50" s="216"/>
      <c r="WQV50" s="216"/>
      <c r="WQW50" s="216"/>
      <c r="WQX50" s="216"/>
      <c r="WQY50" s="216"/>
      <c r="WQZ50" s="216"/>
      <c r="WRA50" s="216"/>
      <c r="WRB50" s="216"/>
      <c r="WRC50" s="216"/>
      <c r="WRD50" s="216"/>
      <c r="WRE50" s="216"/>
      <c r="WRF50" s="216"/>
      <c r="WRG50" s="216"/>
      <c r="WRH50" s="216"/>
      <c r="WRI50" s="216"/>
      <c r="WRJ50" s="216"/>
      <c r="WRK50" s="216"/>
      <c r="WRL50" s="216"/>
      <c r="WRM50" s="216"/>
      <c r="WRN50" s="216"/>
      <c r="WRO50" s="216"/>
      <c r="WRP50" s="216"/>
      <c r="WRQ50" s="216"/>
      <c r="WRR50" s="216"/>
      <c r="WRS50" s="216"/>
      <c r="WRT50" s="216"/>
      <c r="WRU50" s="216"/>
      <c r="WRV50" s="216"/>
      <c r="WRW50" s="216"/>
      <c r="WRX50" s="216"/>
      <c r="WRY50" s="216"/>
      <c r="WRZ50" s="216"/>
      <c r="WSA50" s="216"/>
      <c r="WSB50" s="216"/>
      <c r="WSC50" s="216"/>
      <c r="WSD50" s="216"/>
      <c r="WSE50" s="216"/>
      <c r="WSF50" s="216"/>
      <c r="WSG50" s="216"/>
      <c r="WSH50" s="216"/>
      <c r="WSI50" s="216"/>
      <c r="WSJ50" s="216"/>
      <c r="WSK50" s="216"/>
      <c r="WSL50" s="216"/>
      <c r="WSM50" s="216"/>
      <c r="WSN50" s="216"/>
      <c r="WSO50" s="216"/>
      <c r="WSP50" s="216"/>
      <c r="WSQ50" s="216"/>
      <c r="WSR50" s="216"/>
      <c r="WSS50" s="216"/>
      <c r="WST50" s="216"/>
      <c r="WSU50" s="216"/>
      <c r="WSV50" s="216"/>
      <c r="WSW50" s="216"/>
      <c r="WSX50" s="216"/>
      <c r="WSY50" s="216"/>
      <c r="WSZ50" s="216"/>
      <c r="WTA50" s="216"/>
      <c r="WTB50" s="216"/>
      <c r="WTC50" s="216"/>
      <c r="WTD50" s="216"/>
      <c r="WTE50" s="216"/>
      <c r="WTF50" s="216"/>
      <c r="WTG50" s="216"/>
      <c r="WTH50" s="216"/>
      <c r="WTI50" s="216"/>
      <c r="WTJ50" s="216"/>
      <c r="WTK50" s="216"/>
      <c r="WTL50" s="216"/>
      <c r="WTM50" s="216"/>
      <c r="WTN50" s="216"/>
      <c r="WTO50" s="216"/>
      <c r="WTP50" s="216"/>
      <c r="WTQ50" s="216"/>
      <c r="WTR50" s="216"/>
      <c r="WTS50" s="216"/>
      <c r="WTT50" s="216"/>
      <c r="WTU50" s="216"/>
      <c r="WTV50" s="216"/>
      <c r="WTW50" s="216"/>
      <c r="WTX50" s="216"/>
      <c r="WTY50" s="216"/>
      <c r="WTZ50" s="216"/>
      <c r="WUA50" s="216"/>
      <c r="WUB50" s="216"/>
      <c r="WUC50" s="216"/>
      <c r="WUD50" s="216"/>
      <c r="WUE50" s="216"/>
      <c r="WUF50" s="216"/>
      <c r="WUG50" s="216"/>
      <c r="WUH50" s="216"/>
      <c r="WUI50" s="216"/>
      <c r="WUJ50" s="216"/>
      <c r="WUK50" s="216"/>
      <c r="WUL50" s="216"/>
      <c r="WUM50" s="216"/>
      <c r="WUN50" s="216"/>
      <c r="WUO50" s="216"/>
      <c r="WUP50" s="216"/>
      <c r="WUQ50" s="216"/>
      <c r="WUR50" s="216"/>
      <c r="WUS50" s="216"/>
      <c r="WUT50" s="216"/>
      <c r="WUU50" s="216"/>
      <c r="WUV50" s="216"/>
      <c r="WUW50" s="216"/>
      <c r="WUX50" s="216"/>
      <c r="WUY50" s="216"/>
      <c r="WUZ50" s="216"/>
      <c r="WVA50" s="216"/>
      <c r="WVB50" s="216"/>
      <c r="WVC50" s="216"/>
      <c r="WVD50" s="216"/>
      <c r="WVE50" s="216"/>
      <c r="WVF50" s="216"/>
      <c r="WVG50" s="216"/>
      <c r="WVH50" s="216"/>
      <c r="WVI50" s="216"/>
      <c r="WVJ50" s="216"/>
      <c r="WVK50" s="216"/>
      <c r="WVL50" s="216"/>
      <c r="WVM50" s="216"/>
      <c r="WVN50" s="216"/>
      <c r="WVO50" s="216"/>
      <c r="WVP50" s="216"/>
      <c r="WVQ50" s="216"/>
      <c r="WVR50" s="216"/>
      <c r="WVS50" s="216"/>
      <c r="WVT50" s="216"/>
      <c r="WVU50" s="216"/>
      <c r="WVV50" s="216"/>
      <c r="WVW50" s="216"/>
      <c r="WVX50" s="216"/>
      <c r="WVY50" s="216"/>
      <c r="WVZ50" s="216"/>
      <c r="WWA50" s="216"/>
      <c r="WWB50" s="216"/>
      <c r="WWC50" s="216"/>
      <c r="WWD50" s="216"/>
      <c r="WWE50" s="216"/>
      <c r="WWF50" s="216"/>
      <c r="WWG50" s="216"/>
      <c r="WWH50" s="216"/>
      <c r="WWI50" s="216"/>
      <c r="WWJ50" s="216"/>
      <c r="WWK50" s="216"/>
      <c r="WWL50" s="216"/>
      <c r="WWM50" s="216"/>
      <c r="WWN50" s="216"/>
      <c r="WWO50" s="216"/>
      <c r="WWP50" s="216"/>
      <c r="WWQ50" s="216"/>
      <c r="WWR50" s="216"/>
      <c r="WWS50" s="216"/>
      <c r="WWT50" s="216"/>
      <c r="WWU50" s="216"/>
      <c r="WWV50" s="216"/>
      <c r="WWW50" s="216"/>
      <c r="WWX50" s="216"/>
      <c r="WWY50" s="216"/>
      <c r="WWZ50" s="216"/>
      <c r="WXA50" s="216"/>
      <c r="WXB50" s="216"/>
      <c r="WXC50" s="216"/>
      <c r="WXD50" s="216"/>
      <c r="WXE50" s="216"/>
      <c r="WXF50" s="216"/>
      <c r="WXG50" s="216"/>
      <c r="WXH50" s="216"/>
      <c r="WXI50" s="216"/>
      <c r="WXJ50" s="216"/>
      <c r="WXK50" s="216"/>
      <c r="WXL50" s="216"/>
      <c r="WXM50" s="216"/>
      <c r="WXN50" s="216"/>
      <c r="WXO50" s="216"/>
      <c r="WXP50" s="216"/>
      <c r="WXQ50" s="216"/>
      <c r="WXR50" s="216"/>
      <c r="WXS50" s="216"/>
      <c r="WXT50" s="216"/>
      <c r="WXU50" s="216"/>
      <c r="WXV50" s="216"/>
      <c r="WXW50" s="216"/>
      <c r="WXX50" s="216"/>
      <c r="WXY50" s="216"/>
      <c r="WXZ50" s="216"/>
      <c r="WYA50" s="216"/>
      <c r="WYB50" s="216"/>
      <c r="WYC50" s="216"/>
      <c r="WYD50" s="216"/>
      <c r="WYE50" s="216"/>
      <c r="WYF50" s="216"/>
      <c r="WYG50" s="216"/>
      <c r="WYH50" s="216"/>
      <c r="WYI50" s="216"/>
      <c r="WYJ50" s="216"/>
      <c r="WYK50" s="216"/>
      <c r="WYL50" s="216"/>
      <c r="WYM50" s="216"/>
      <c r="WYN50" s="216"/>
      <c r="WYO50" s="216"/>
      <c r="WYP50" s="216"/>
      <c r="WYQ50" s="216"/>
      <c r="WYR50" s="216"/>
      <c r="WYS50" s="216"/>
      <c r="WYT50" s="216"/>
      <c r="WYU50" s="216"/>
      <c r="WYV50" s="216"/>
      <c r="WYW50" s="216"/>
      <c r="WYX50" s="216"/>
      <c r="WYY50" s="216"/>
      <c r="WYZ50" s="216"/>
      <c r="WZA50" s="216"/>
      <c r="WZB50" s="216"/>
      <c r="WZC50" s="216"/>
      <c r="WZD50" s="216"/>
      <c r="WZE50" s="216"/>
      <c r="WZF50" s="216"/>
      <c r="WZG50" s="216"/>
      <c r="WZH50" s="216"/>
      <c r="WZI50" s="216"/>
      <c r="WZJ50" s="216"/>
      <c r="WZK50" s="216"/>
      <c r="WZL50" s="216"/>
      <c r="WZM50" s="216"/>
      <c r="WZN50" s="216"/>
      <c r="WZO50" s="216"/>
      <c r="WZP50" s="216"/>
      <c r="WZQ50" s="216"/>
      <c r="WZR50" s="216"/>
      <c r="WZS50" s="216"/>
      <c r="WZT50" s="216"/>
      <c r="WZU50" s="216"/>
      <c r="WZV50" s="216"/>
      <c r="WZW50" s="216"/>
      <c r="WZX50" s="216"/>
      <c r="WZY50" s="216"/>
      <c r="WZZ50" s="216"/>
      <c r="XAA50" s="216"/>
      <c r="XAB50" s="216"/>
      <c r="XAC50" s="216"/>
      <c r="XAD50" s="216"/>
      <c r="XAE50" s="216"/>
      <c r="XAF50" s="216"/>
      <c r="XAG50" s="216"/>
      <c r="XAH50" s="216"/>
      <c r="XAI50" s="216"/>
      <c r="XAJ50" s="216"/>
      <c r="XAK50" s="216"/>
      <c r="XAL50" s="216"/>
      <c r="XAM50" s="216"/>
      <c r="XAN50" s="216"/>
      <c r="XAO50" s="216"/>
      <c r="XAP50" s="216"/>
      <c r="XAQ50" s="216"/>
      <c r="XAR50" s="216"/>
      <c r="XAS50" s="216"/>
      <c r="XAT50" s="216"/>
      <c r="XAU50" s="216"/>
      <c r="XAV50" s="216"/>
      <c r="XAW50" s="216"/>
      <c r="XAX50" s="216"/>
      <c r="XAY50" s="216"/>
      <c r="XAZ50" s="216"/>
      <c r="XBA50" s="216"/>
      <c r="XBB50" s="216"/>
      <c r="XBC50" s="216"/>
      <c r="XBD50" s="216"/>
      <c r="XBE50" s="216"/>
      <c r="XBF50" s="216"/>
      <c r="XBG50" s="216"/>
      <c r="XBH50" s="216"/>
      <c r="XBI50" s="216"/>
      <c r="XBJ50" s="216"/>
      <c r="XBK50" s="216"/>
      <c r="XBL50" s="216"/>
      <c r="XBM50" s="216"/>
      <c r="XBN50" s="216"/>
      <c r="XBO50" s="216"/>
      <c r="XBP50" s="216"/>
      <c r="XBQ50" s="216"/>
      <c r="XBR50" s="216"/>
      <c r="XBS50" s="216"/>
      <c r="XBT50" s="216"/>
      <c r="XBU50" s="216"/>
      <c r="XBV50" s="216"/>
      <c r="XBW50" s="216"/>
      <c r="XBX50" s="216"/>
      <c r="XBY50" s="216"/>
      <c r="XBZ50" s="216"/>
      <c r="XCA50" s="216"/>
      <c r="XCB50" s="216"/>
      <c r="XCC50" s="216"/>
      <c r="XCD50" s="216"/>
      <c r="XCE50" s="216"/>
      <c r="XCF50" s="216"/>
      <c r="XCG50" s="216"/>
      <c r="XCH50" s="216"/>
      <c r="XCI50" s="216"/>
      <c r="XCJ50" s="216"/>
      <c r="XCK50" s="216"/>
      <c r="XCL50" s="216"/>
      <c r="XCM50" s="216"/>
      <c r="XCN50" s="216"/>
      <c r="XCO50" s="216"/>
      <c r="XCP50" s="216"/>
      <c r="XCQ50" s="216"/>
      <c r="XCR50" s="216"/>
      <c r="XCS50" s="216"/>
      <c r="XCT50" s="216"/>
      <c r="XCU50" s="216"/>
      <c r="XCV50" s="216"/>
      <c r="XCW50" s="216"/>
      <c r="XCX50" s="216"/>
      <c r="XCY50" s="216"/>
      <c r="XCZ50" s="216"/>
      <c r="XDA50" s="216"/>
      <c r="XDB50" s="216"/>
      <c r="XDC50" s="216"/>
      <c r="XDD50" s="216"/>
      <c r="XDE50" s="216"/>
      <c r="XDF50" s="216"/>
      <c r="XDG50" s="216"/>
      <c r="XDH50" s="216"/>
      <c r="XDI50" s="216"/>
      <c r="XDJ50" s="216"/>
      <c r="XDK50" s="216"/>
      <c r="XDL50" s="216"/>
      <c r="XDM50" s="216"/>
      <c r="XDN50" s="216"/>
      <c r="XDO50" s="216"/>
      <c r="XDP50" s="216"/>
      <c r="XDQ50" s="216"/>
      <c r="XDR50" s="216"/>
      <c r="XDS50" s="216"/>
      <c r="XDT50" s="216"/>
      <c r="XDU50" s="216"/>
      <c r="XDV50" s="216"/>
      <c r="XDW50" s="216"/>
      <c r="XDX50" s="216"/>
      <c r="XDY50" s="216"/>
      <c r="XDZ50" s="216"/>
      <c r="XEA50" s="216"/>
      <c r="XEB50" s="216"/>
      <c r="XEC50" s="216"/>
      <c r="XED50" s="216"/>
      <c r="XEE50" s="216"/>
      <c r="XEF50" s="216"/>
      <c r="XEG50" s="216"/>
      <c r="XEH50" s="216"/>
      <c r="XEI50" s="216"/>
      <c r="XEJ50" s="216"/>
      <c r="XEK50" s="216"/>
      <c r="XEL50" s="216"/>
      <c r="XEM50" s="216"/>
      <c r="XEN50" s="216"/>
      <c r="XEO50" s="216"/>
      <c r="XEP50" s="216"/>
      <c r="XEQ50" s="216"/>
      <c r="XER50" s="216"/>
      <c r="XES50" s="216"/>
      <c r="XET50" s="216"/>
      <c r="XEU50" s="216"/>
      <c r="XEV50" s="216"/>
      <c r="XEW50" s="216"/>
      <c r="XEX50" s="216"/>
      <c r="XEY50" s="216"/>
      <c r="XEZ50" s="216"/>
      <c r="XFA50" s="216"/>
      <c r="XFB50" s="216"/>
    </row>
    <row r="51" spans="3:16382" s="237" customFormat="1" ht="21.75" customHeight="1" x14ac:dyDescent="0.25">
      <c r="C51" s="697"/>
      <c r="E51" s="697"/>
      <c r="G51" s="697"/>
      <c r="I51" s="697"/>
      <c r="K51" s="697">
        <v>39224386900101</v>
      </c>
      <c r="N51" s="216"/>
      <c r="O51" s="337"/>
      <c r="P51" s="412"/>
      <c r="Q51" s="412"/>
      <c r="R51" s="412"/>
      <c r="S51" s="412"/>
      <c r="T51" s="412"/>
      <c r="U51" s="412"/>
      <c r="V51" s="216"/>
      <c r="W51" s="216"/>
      <c r="X51" s="216"/>
      <c r="Y51" s="216"/>
      <c r="Z51" s="216"/>
      <c r="AA51" s="216"/>
      <c r="AB51" s="216"/>
      <c r="AC51" s="216"/>
      <c r="AD51" s="216"/>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X51" s="216"/>
      <c r="BY51" s="216"/>
      <c r="BZ51" s="216"/>
      <c r="CA51" s="216"/>
      <c r="CB51" s="216"/>
      <c r="CC51" s="216"/>
      <c r="CD51" s="216"/>
      <c r="CE51" s="216"/>
      <c r="CF51" s="216"/>
      <c r="CG51" s="216"/>
      <c r="CH51" s="216"/>
      <c r="CI51" s="216"/>
      <c r="CJ51" s="216"/>
      <c r="CK51" s="216"/>
      <c r="CL51" s="216"/>
      <c r="CM51" s="216"/>
      <c r="CN51" s="216"/>
      <c r="CO51" s="216"/>
      <c r="CP51" s="216"/>
      <c r="CQ51" s="216"/>
      <c r="CR51" s="216"/>
      <c r="CS51" s="216"/>
      <c r="CT51" s="216"/>
      <c r="CU51" s="216"/>
      <c r="CV51" s="216"/>
      <c r="CW51" s="216"/>
      <c r="CX51" s="216"/>
      <c r="CY51" s="216"/>
      <c r="CZ51" s="216"/>
      <c r="DA51" s="216"/>
      <c r="DB51" s="216"/>
      <c r="DC51" s="216"/>
      <c r="DD51" s="216"/>
      <c r="DE51" s="216"/>
      <c r="DF51" s="216"/>
      <c r="DG51" s="216"/>
      <c r="DH51" s="216"/>
      <c r="DI51" s="216"/>
      <c r="DJ51" s="216"/>
      <c r="DK51" s="216"/>
      <c r="DL51" s="216"/>
      <c r="DM51" s="216"/>
      <c r="DN51" s="216"/>
      <c r="DO51" s="216"/>
      <c r="DP51" s="216"/>
      <c r="DQ51" s="216"/>
      <c r="DR51" s="216"/>
      <c r="DS51" s="216"/>
      <c r="DT51" s="216"/>
      <c r="DU51" s="216"/>
      <c r="DV51" s="216"/>
      <c r="DW51" s="216"/>
      <c r="DX51" s="216"/>
      <c r="DY51" s="216"/>
      <c r="DZ51" s="216"/>
      <c r="EA51" s="216"/>
      <c r="EB51" s="216"/>
      <c r="EC51" s="216"/>
      <c r="ED51" s="216"/>
      <c r="EE51" s="216"/>
      <c r="EF51" s="216"/>
      <c r="EG51" s="216"/>
      <c r="EH51" s="216"/>
      <c r="EI51" s="216"/>
      <c r="EJ51" s="216"/>
      <c r="EK51" s="216"/>
      <c r="EL51" s="216"/>
      <c r="EM51" s="216"/>
      <c r="EN51" s="216"/>
      <c r="EO51" s="216"/>
      <c r="EP51" s="216"/>
      <c r="EQ51" s="216"/>
      <c r="ER51" s="216"/>
      <c r="ES51" s="216"/>
      <c r="ET51" s="216"/>
      <c r="EU51" s="216"/>
      <c r="EV51" s="216"/>
      <c r="EW51" s="216"/>
      <c r="EX51" s="216"/>
      <c r="EY51" s="216"/>
      <c r="EZ51" s="216"/>
      <c r="FA51" s="216"/>
      <c r="FB51" s="216"/>
      <c r="FC51" s="216"/>
      <c r="FD51" s="216"/>
      <c r="FE51" s="216"/>
      <c r="FF51" s="216"/>
      <c r="FG51" s="216"/>
      <c r="FH51" s="216"/>
      <c r="FI51" s="216"/>
      <c r="FJ51" s="216"/>
      <c r="FK51" s="216"/>
      <c r="FL51" s="216"/>
      <c r="FM51" s="216"/>
      <c r="FN51" s="216"/>
      <c r="FO51" s="216"/>
      <c r="FP51" s="216"/>
      <c r="FQ51" s="216"/>
      <c r="FR51" s="216"/>
      <c r="FS51" s="216"/>
      <c r="FT51" s="216"/>
      <c r="FU51" s="216"/>
      <c r="FV51" s="216"/>
      <c r="FW51" s="216"/>
      <c r="FX51" s="216"/>
      <c r="FY51" s="216"/>
      <c r="FZ51" s="216"/>
      <c r="GA51" s="216"/>
      <c r="GB51" s="216"/>
      <c r="GC51" s="216"/>
      <c r="GD51" s="216"/>
      <c r="GE51" s="216"/>
      <c r="GF51" s="216"/>
      <c r="GG51" s="216"/>
      <c r="GH51" s="216"/>
      <c r="GI51" s="216"/>
      <c r="GJ51" s="216"/>
      <c r="GK51" s="216"/>
      <c r="GL51" s="216"/>
      <c r="GM51" s="216"/>
      <c r="GN51" s="216"/>
      <c r="GO51" s="216"/>
      <c r="GP51" s="216"/>
      <c r="GQ51" s="216"/>
      <c r="GR51" s="216"/>
      <c r="GS51" s="216"/>
      <c r="GT51" s="216"/>
      <c r="GU51" s="216"/>
      <c r="GV51" s="216"/>
      <c r="GW51" s="216"/>
      <c r="GX51" s="216"/>
      <c r="GY51" s="216"/>
      <c r="GZ51" s="216"/>
      <c r="HA51" s="216"/>
      <c r="HB51" s="216"/>
      <c r="HC51" s="216"/>
      <c r="HD51" s="216"/>
      <c r="HE51" s="216"/>
      <c r="HF51" s="216"/>
      <c r="HG51" s="216"/>
      <c r="HH51" s="216"/>
      <c r="HI51" s="216"/>
      <c r="HJ51" s="216"/>
      <c r="HK51" s="216"/>
      <c r="HL51" s="216"/>
      <c r="HM51" s="216"/>
      <c r="HN51" s="216"/>
      <c r="HO51" s="216"/>
      <c r="HP51" s="216"/>
      <c r="HQ51" s="216"/>
      <c r="HR51" s="216"/>
      <c r="HS51" s="216"/>
      <c r="HT51" s="216"/>
      <c r="HU51" s="216"/>
      <c r="HV51" s="216"/>
      <c r="HW51" s="216"/>
      <c r="HX51" s="216"/>
      <c r="HY51" s="216"/>
      <c r="HZ51" s="216"/>
      <c r="IA51" s="216"/>
      <c r="IB51" s="216"/>
      <c r="IC51" s="216"/>
      <c r="ID51" s="216"/>
      <c r="IE51" s="216"/>
      <c r="IF51" s="216"/>
      <c r="IG51" s="216"/>
      <c r="IH51" s="216"/>
      <c r="II51" s="216"/>
      <c r="IJ51" s="216"/>
      <c r="IK51" s="216"/>
      <c r="IL51" s="216"/>
      <c r="IM51" s="216"/>
      <c r="IN51" s="216"/>
      <c r="IO51" s="216"/>
      <c r="IP51" s="216"/>
      <c r="IQ51" s="216"/>
      <c r="IR51" s="216"/>
      <c r="IS51" s="216"/>
      <c r="IT51" s="216"/>
      <c r="IU51" s="216"/>
      <c r="IV51" s="216"/>
      <c r="IW51" s="216"/>
      <c r="IX51" s="216"/>
      <c r="IY51" s="216"/>
      <c r="IZ51" s="216"/>
      <c r="JA51" s="216"/>
      <c r="JB51" s="216"/>
      <c r="JC51" s="216"/>
      <c r="JD51" s="216"/>
      <c r="JE51" s="216"/>
      <c r="JF51" s="216"/>
      <c r="JG51" s="216"/>
      <c r="JH51" s="216"/>
      <c r="JI51" s="216"/>
      <c r="JJ51" s="216"/>
      <c r="JK51" s="216"/>
      <c r="JL51" s="216"/>
      <c r="JM51" s="216"/>
      <c r="JN51" s="216"/>
      <c r="JO51" s="216"/>
      <c r="JP51" s="216"/>
      <c r="JQ51" s="216"/>
      <c r="JR51" s="216"/>
      <c r="JS51" s="216"/>
      <c r="JT51" s="216"/>
      <c r="JU51" s="216"/>
      <c r="JV51" s="216"/>
      <c r="JW51" s="216"/>
      <c r="JX51" s="216"/>
      <c r="JY51" s="216"/>
      <c r="JZ51" s="216"/>
      <c r="KA51" s="216"/>
      <c r="KB51" s="216"/>
      <c r="KC51" s="216"/>
      <c r="KD51" s="216"/>
      <c r="KE51" s="216"/>
      <c r="KF51" s="216"/>
      <c r="KG51" s="216"/>
      <c r="KH51" s="216"/>
      <c r="KI51" s="216"/>
      <c r="KJ51" s="216"/>
      <c r="KK51" s="216"/>
      <c r="KL51" s="216"/>
      <c r="KM51" s="216"/>
      <c r="KN51" s="216"/>
      <c r="KO51" s="216"/>
      <c r="KP51" s="216"/>
      <c r="KQ51" s="216"/>
      <c r="KR51" s="216"/>
      <c r="KS51" s="216"/>
      <c r="KT51" s="216"/>
      <c r="KU51" s="216"/>
      <c r="KV51" s="216"/>
      <c r="KW51" s="216"/>
      <c r="KX51" s="216"/>
      <c r="KY51" s="216"/>
      <c r="KZ51" s="216"/>
      <c r="LA51" s="216"/>
      <c r="LB51" s="216"/>
      <c r="LC51" s="216"/>
      <c r="LD51" s="216"/>
      <c r="LE51" s="216"/>
      <c r="LF51" s="216"/>
      <c r="LG51" s="216"/>
      <c r="LH51" s="216"/>
      <c r="LI51" s="216"/>
      <c r="LJ51" s="216"/>
      <c r="LK51" s="216"/>
      <c r="LL51" s="216"/>
      <c r="LM51" s="216"/>
      <c r="LN51" s="216"/>
      <c r="LO51" s="216"/>
      <c r="LP51" s="216"/>
      <c r="LQ51" s="216"/>
      <c r="LR51" s="216"/>
      <c r="LS51" s="216"/>
      <c r="LT51" s="216"/>
      <c r="LU51" s="216"/>
      <c r="LV51" s="216"/>
      <c r="LW51" s="216"/>
      <c r="LX51" s="216"/>
      <c r="LY51" s="216"/>
      <c r="LZ51" s="216"/>
      <c r="MA51" s="216"/>
      <c r="MB51" s="216"/>
      <c r="MC51" s="216"/>
      <c r="MD51" s="216"/>
      <c r="ME51" s="216"/>
      <c r="MF51" s="216"/>
      <c r="MG51" s="216"/>
      <c r="MH51" s="216"/>
      <c r="MI51" s="216"/>
      <c r="MJ51" s="216"/>
      <c r="MK51" s="216"/>
      <c r="ML51" s="216"/>
      <c r="MM51" s="216"/>
      <c r="MN51" s="216"/>
      <c r="MO51" s="216"/>
      <c r="MP51" s="216"/>
      <c r="MQ51" s="216"/>
      <c r="MR51" s="216"/>
      <c r="MS51" s="216"/>
      <c r="MT51" s="216"/>
      <c r="MU51" s="216"/>
      <c r="MV51" s="216"/>
      <c r="MW51" s="216"/>
      <c r="MX51" s="216"/>
      <c r="MY51" s="216"/>
      <c r="MZ51" s="216"/>
      <c r="NA51" s="216"/>
      <c r="NB51" s="216"/>
      <c r="NC51" s="216"/>
      <c r="ND51" s="216"/>
      <c r="NE51" s="216"/>
      <c r="NF51" s="216"/>
      <c r="NG51" s="216"/>
      <c r="NH51" s="216"/>
      <c r="NI51" s="216"/>
      <c r="NJ51" s="216"/>
      <c r="NK51" s="216"/>
      <c r="NL51" s="216"/>
      <c r="NM51" s="216"/>
      <c r="NN51" s="216"/>
      <c r="NO51" s="216"/>
      <c r="NP51" s="216"/>
      <c r="NQ51" s="216"/>
      <c r="NR51" s="216"/>
      <c r="NS51" s="216"/>
      <c r="NT51" s="216"/>
      <c r="NU51" s="216"/>
      <c r="NV51" s="216"/>
      <c r="NW51" s="216"/>
      <c r="NX51" s="216"/>
      <c r="NY51" s="216"/>
      <c r="NZ51" s="216"/>
      <c r="OA51" s="216"/>
      <c r="OB51" s="216"/>
      <c r="OC51" s="216"/>
      <c r="OD51" s="216"/>
      <c r="OE51" s="216"/>
      <c r="OF51" s="216"/>
      <c r="OG51" s="216"/>
      <c r="OH51" s="216"/>
      <c r="OI51" s="216"/>
      <c r="OJ51" s="216"/>
      <c r="OK51" s="216"/>
      <c r="OL51" s="216"/>
      <c r="OM51" s="216"/>
      <c r="ON51" s="216"/>
      <c r="OO51" s="216"/>
      <c r="OP51" s="216"/>
      <c r="OQ51" s="216"/>
      <c r="OR51" s="216"/>
      <c r="OS51" s="216"/>
      <c r="OT51" s="216"/>
      <c r="OU51" s="216"/>
      <c r="OV51" s="216"/>
      <c r="OW51" s="216"/>
      <c r="OX51" s="216"/>
      <c r="OY51" s="216"/>
      <c r="OZ51" s="216"/>
      <c r="PA51" s="216"/>
      <c r="PB51" s="216"/>
      <c r="PC51" s="216"/>
      <c r="PD51" s="216"/>
      <c r="PE51" s="216"/>
      <c r="PF51" s="216"/>
      <c r="PG51" s="216"/>
      <c r="PH51" s="216"/>
      <c r="PI51" s="216"/>
      <c r="PJ51" s="216"/>
      <c r="PK51" s="216"/>
      <c r="PL51" s="216"/>
      <c r="PM51" s="216"/>
      <c r="PN51" s="216"/>
      <c r="PO51" s="216"/>
      <c r="PP51" s="216"/>
      <c r="PQ51" s="216"/>
      <c r="PR51" s="216"/>
      <c r="PS51" s="216"/>
      <c r="PT51" s="216"/>
      <c r="PU51" s="216"/>
      <c r="PV51" s="216"/>
      <c r="PW51" s="216"/>
      <c r="PX51" s="216"/>
      <c r="PY51" s="216"/>
      <c r="PZ51" s="216"/>
      <c r="QA51" s="216"/>
      <c r="QB51" s="216"/>
      <c r="QC51" s="216"/>
      <c r="QD51" s="216"/>
      <c r="QE51" s="216"/>
      <c r="QF51" s="216"/>
      <c r="QG51" s="216"/>
      <c r="QH51" s="216"/>
      <c r="QI51" s="216"/>
      <c r="QJ51" s="216"/>
      <c r="QK51" s="216"/>
      <c r="QL51" s="216"/>
      <c r="QM51" s="216"/>
      <c r="QN51" s="216"/>
      <c r="QO51" s="216"/>
      <c r="QP51" s="216"/>
      <c r="QQ51" s="216"/>
      <c r="QR51" s="216"/>
      <c r="QS51" s="216"/>
      <c r="QT51" s="216"/>
      <c r="QU51" s="216"/>
      <c r="QV51" s="216"/>
      <c r="QW51" s="216"/>
      <c r="QX51" s="216"/>
      <c r="QY51" s="216"/>
      <c r="QZ51" s="216"/>
      <c r="RA51" s="216"/>
      <c r="RB51" s="216"/>
      <c r="RC51" s="216"/>
      <c r="RD51" s="216"/>
      <c r="RE51" s="216"/>
      <c r="RF51" s="216"/>
      <c r="RG51" s="216"/>
      <c r="RH51" s="216"/>
      <c r="RI51" s="216"/>
      <c r="RJ51" s="216"/>
      <c r="RK51" s="216"/>
      <c r="RL51" s="216"/>
      <c r="RM51" s="216"/>
      <c r="RN51" s="216"/>
      <c r="RO51" s="216"/>
      <c r="RP51" s="216"/>
      <c r="RQ51" s="216"/>
      <c r="RR51" s="216"/>
      <c r="RS51" s="216"/>
      <c r="RT51" s="216"/>
      <c r="RU51" s="216"/>
      <c r="RV51" s="216"/>
      <c r="RW51" s="216"/>
      <c r="RX51" s="216"/>
      <c r="RY51" s="216"/>
      <c r="RZ51" s="216"/>
      <c r="SA51" s="216"/>
      <c r="SB51" s="216"/>
      <c r="SC51" s="216"/>
      <c r="SD51" s="216"/>
      <c r="SE51" s="216"/>
      <c r="SF51" s="216"/>
      <c r="SG51" s="216"/>
      <c r="SH51" s="216"/>
      <c r="SI51" s="216"/>
      <c r="SJ51" s="216"/>
      <c r="SK51" s="216"/>
      <c r="SL51" s="216"/>
      <c r="SM51" s="216"/>
      <c r="SN51" s="216"/>
      <c r="SO51" s="216"/>
      <c r="SP51" s="216"/>
      <c r="SQ51" s="216"/>
      <c r="SR51" s="216"/>
      <c r="SS51" s="216"/>
      <c r="ST51" s="216"/>
      <c r="SU51" s="216"/>
      <c r="SV51" s="216"/>
      <c r="SW51" s="216"/>
      <c r="SX51" s="216"/>
      <c r="SY51" s="216"/>
      <c r="SZ51" s="216"/>
      <c r="TA51" s="216"/>
      <c r="TB51" s="216"/>
      <c r="TC51" s="216"/>
      <c r="TD51" s="216"/>
      <c r="TE51" s="216"/>
      <c r="TF51" s="216"/>
      <c r="TG51" s="216"/>
      <c r="TH51" s="216"/>
      <c r="TI51" s="216"/>
      <c r="TJ51" s="216"/>
      <c r="TK51" s="216"/>
      <c r="TL51" s="216"/>
      <c r="TM51" s="216"/>
      <c r="TN51" s="216"/>
      <c r="TO51" s="216"/>
      <c r="TP51" s="216"/>
      <c r="TQ51" s="216"/>
      <c r="TR51" s="216"/>
      <c r="TS51" s="216"/>
      <c r="TT51" s="216"/>
      <c r="TU51" s="216"/>
      <c r="TV51" s="216"/>
      <c r="TW51" s="216"/>
      <c r="TX51" s="216"/>
      <c r="TY51" s="216"/>
      <c r="TZ51" s="216"/>
      <c r="UA51" s="216"/>
      <c r="UB51" s="216"/>
      <c r="UC51" s="216"/>
      <c r="UD51" s="216"/>
      <c r="UE51" s="216"/>
      <c r="UF51" s="216"/>
      <c r="UG51" s="216"/>
      <c r="UH51" s="216"/>
      <c r="UI51" s="216"/>
      <c r="UJ51" s="216"/>
      <c r="UK51" s="216"/>
      <c r="UL51" s="216"/>
      <c r="UM51" s="216"/>
      <c r="UN51" s="216"/>
      <c r="UO51" s="216"/>
      <c r="UP51" s="216"/>
      <c r="UQ51" s="216"/>
      <c r="UR51" s="216"/>
      <c r="US51" s="216"/>
      <c r="UT51" s="216"/>
      <c r="UU51" s="216"/>
      <c r="UV51" s="216"/>
      <c r="UW51" s="216"/>
      <c r="UX51" s="216"/>
      <c r="UY51" s="216"/>
      <c r="UZ51" s="216"/>
      <c r="VA51" s="216"/>
      <c r="VB51" s="216"/>
      <c r="VC51" s="216"/>
      <c r="VD51" s="216"/>
      <c r="VE51" s="216"/>
      <c r="VF51" s="216"/>
      <c r="VG51" s="216"/>
      <c r="VH51" s="216"/>
      <c r="VI51" s="216"/>
      <c r="VJ51" s="216"/>
      <c r="VK51" s="216"/>
      <c r="VL51" s="216"/>
      <c r="VM51" s="216"/>
      <c r="VN51" s="216"/>
      <c r="VO51" s="216"/>
      <c r="VP51" s="216"/>
      <c r="VQ51" s="216"/>
      <c r="VR51" s="216"/>
      <c r="VS51" s="216"/>
      <c r="VT51" s="216"/>
      <c r="VU51" s="216"/>
      <c r="VV51" s="216"/>
      <c r="VW51" s="216"/>
      <c r="VX51" s="216"/>
      <c r="VY51" s="216"/>
      <c r="VZ51" s="216"/>
      <c r="WA51" s="216"/>
      <c r="WB51" s="216"/>
      <c r="WC51" s="216"/>
      <c r="WD51" s="216"/>
      <c r="WE51" s="216"/>
      <c r="WF51" s="216"/>
      <c r="WG51" s="216"/>
      <c r="WH51" s="216"/>
      <c r="WI51" s="216"/>
      <c r="WJ51" s="216"/>
      <c r="WK51" s="216"/>
      <c r="WL51" s="216"/>
      <c r="WM51" s="216"/>
      <c r="WN51" s="216"/>
      <c r="WO51" s="216"/>
      <c r="WP51" s="216"/>
      <c r="WQ51" s="216"/>
      <c r="WR51" s="216"/>
      <c r="WS51" s="216"/>
      <c r="WT51" s="216"/>
      <c r="WU51" s="216"/>
      <c r="WV51" s="216"/>
      <c r="WW51" s="216"/>
      <c r="WX51" s="216"/>
      <c r="WY51" s="216"/>
      <c r="WZ51" s="216"/>
      <c r="XA51" s="216"/>
      <c r="XB51" s="216"/>
      <c r="XC51" s="216"/>
      <c r="XD51" s="216"/>
      <c r="XE51" s="216"/>
      <c r="XF51" s="216"/>
      <c r="XG51" s="216"/>
      <c r="XH51" s="216"/>
      <c r="XI51" s="216"/>
      <c r="XJ51" s="216"/>
      <c r="XK51" s="216"/>
      <c r="XL51" s="216"/>
      <c r="XM51" s="216"/>
      <c r="XN51" s="216"/>
      <c r="XO51" s="216"/>
      <c r="XP51" s="216"/>
      <c r="XQ51" s="216"/>
      <c r="XR51" s="216"/>
      <c r="XS51" s="216"/>
      <c r="XT51" s="216"/>
      <c r="XU51" s="216"/>
      <c r="XV51" s="216"/>
      <c r="XW51" s="216"/>
      <c r="XX51" s="216"/>
      <c r="XY51" s="216"/>
      <c r="XZ51" s="216"/>
      <c r="YA51" s="216"/>
      <c r="YB51" s="216"/>
      <c r="YC51" s="216"/>
      <c r="YD51" s="216"/>
      <c r="YE51" s="216"/>
      <c r="YF51" s="216"/>
      <c r="YG51" s="216"/>
      <c r="YH51" s="216"/>
      <c r="YI51" s="216"/>
      <c r="YJ51" s="216"/>
      <c r="YK51" s="216"/>
      <c r="YL51" s="216"/>
      <c r="YM51" s="216"/>
      <c r="YN51" s="216"/>
      <c r="YO51" s="216"/>
      <c r="YP51" s="216"/>
      <c r="YQ51" s="216"/>
      <c r="YR51" s="216"/>
      <c r="YS51" s="216"/>
      <c r="YT51" s="216"/>
      <c r="YU51" s="216"/>
      <c r="YV51" s="216"/>
      <c r="YW51" s="216"/>
      <c r="YX51" s="216"/>
      <c r="YY51" s="216"/>
      <c r="YZ51" s="216"/>
      <c r="ZA51" s="216"/>
      <c r="ZB51" s="216"/>
      <c r="ZC51" s="216"/>
      <c r="ZD51" s="216"/>
      <c r="ZE51" s="216"/>
      <c r="ZF51" s="216"/>
      <c r="ZG51" s="216"/>
      <c r="ZH51" s="216"/>
      <c r="ZI51" s="216"/>
      <c r="ZJ51" s="216"/>
      <c r="ZK51" s="216"/>
      <c r="ZL51" s="216"/>
      <c r="ZM51" s="216"/>
      <c r="ZN51" s="216"/>
      <c r="ZO51" s="216"/>
      <c r="ZP51" s="216"/>
      <c r="ZQ51" s="216"/>
      <c r="ZR51" s="216"/>
      <c r="ZS51" s="216"/>
      <c r="ZT51" s="216"/>
      <c r="ZU51" s="216"/>
      <c r="ZV51" s="216"/>
      <c r="ZW51" s="216"/>
      <c r="ZX51" s="216"/>
      <c r="ZY51" s="216"/>
      <c r="ZZ51" s="216"/>
      <c r="AAA51" s="216"/>
      <c r="AAB51" s="216"/>
      <c r="AAC51" s="216"/>
      <c r="AAD51" s="216"/>
      <c r="AAE51" s="216"/>
      <c r="AAF51" s="216"/>
      <c r="AAG51" s="216"/>
      <c r="AAH51" s="216"/>
      <c r="AAI51" s="216"/>
      <c r="AAJ51" s="216"/>
      <c r="AAK51" s="216"/>
      <c r="AAL51" s="216"/>
      <c r="AAM51" s="216"/>
      <c r="AAN51" s="216"/>
      <c r="AAO51" s="216"/>
      <c r="AAP51" s="216"/>
      <c r="AAQ51" s="216"/>
      <c r="AAR51" s="216"/>
      <c r="AAS51" s="216"/>
      <c r="AAT51" s="216"/>
      <c r="AAU51" s="216"/>
      <c r="AAV51" s="216"/>
      <c r="AAW51" s="216"/>
      <c r="AAX51" s="216"/>
      <c r="AAY51" s="216"/>
      <c r="AAZ51" s="216"/>
      <c r="ABA51" s="216"/>
      <c r="ABB51" s="216"/>
      <c r="ABC51" s="216"/>
      <c r="ABD51" s="216"/>
      <c r="ABE51" s="216"/>
      <c r="ABF51" s="216"/>
      <c r="ABG51" s="216"/>
      <c r="ABH51" s="216"/>
      <c r="ABI51" s="216"/>
      <c r="ABJ51" s="216"/>
      <c r="ABK51" s="216"/>
      <c r="ABL51" s="216"/>
      <c r="ABM51" s="216"/>
      <c r="ABN51" s="216"/>
      <c r="ABO51" s="216"/>
      <c r="ABP51" s="216"/>
      <c r="ABQ51" s="216"/>
      <c r="ABR51" s="216"/>
      <c r="ABS51" s="216"/>
      <c r="ABT51" s="216"/>
      <c r="ABU51" s="216"/>
      <c r="ABV51" s="216"/>
      <c r="ABW51" s="216"/>
      <c r="ABX51" s="216"/>
      <c r="ABY51" s="216"/>
      <c r="ABZ51" s="216"/>
      <c r="ACA51" s="216"/>
      <c r="ACB51" s="216"/>
      <c r="ACC51" s="216"/>
      <c r="ACD51" s="216"/>
      <c r="ACE51" s="216"/>
      <c r="ACF51" s="216"/>
      <c r="ACG51" s="216"/>
      <c r="ACH51" s="216"/>
      <c r="ACI51" s="216"/>
      <c r="ACJ51" s="216"/>
      <c r="ACK51" s="216"/>
      <c r="ACL51" s="216"/>
      <c r="ACM51" s="216"/>
      <c r="ACN51" s="216"/>
      <c r="ACO51" s="216"/>
      <c r="ACP51" s="216"/>
      <c r="ACQ51" s="216"/>
      <c r="ACR51" s="216"/>
      <c r="ACS51" s="216"/>
      <c r="ACT51" s="216"/>
      <c r="ACU51" s="216"/>
      <c r="ACV51" s="216"/>
      <c r="ACW51" s="216"/>
      <c r="ACX51" s="216"/>
      <c r="ACY51" s="216"/>
      <c r="ACZ51" s="216"/>
      <c r="ADA51" s="216"/>
      <c r="ADB51" s="216"/>
      <c r="ADC51" s="216"/>
      <c r="ADD51" s="216"/>
      <c r="ADE51" s="216"/>
      <c r="ADF51" s="216"/>
      <c r="ADG51" s="216"/>
      <c r="ADH51" s="216"/>
      <c r="ADI51" s="216"/>
      <c r="ADJ51" s="216"/>
      <c r="ADK51" s="216"/>
      <c r="ADL51" s="216"/>
      <c r="ADM51" s="216"/>
      <c r="ADN51" s="216"/>
      <c r="ADO51" s="216"/>
      <c r="ADP51" s="216"/>
      <c r="ADQ51" s="216"/>
      <c r="ADR51" s="216"/>
      <c r="ADS51" s="216"/>
      <c r="ADT51" s="216"/>
      <c r="ADU51" s="216"/>
      <c r="ADV51" s="216"/>
      <c r="ADW51" s="216"/>
      <c r="ADX51" s="216"/>
      <c r="ADY51" s="216"/>
      <c r="ADZ51" s="216"/>
      <c r="AEA51" s="216"/>
      <c r="AEB51" s="216"/>
      <c r="AEC51" s="216"/>
      <c r="AED51" s="216"/>
      <c r="AEE51" s="216"/>
      <c r="AEF51" s="216"/>
      <c r="AEG51" s="216"/>
      <c r="AEH51" s="216"/>
      <c r="AEI51" s="216"/>
      <c r="AEJ51" s="216"/>
      <c r="AEK51" s="216"/>
      <c r="AEL51" s="216"/>
      <c r="AEM51" s="216"/>
      <c r="AEN51" s="216"/>
      <c r="AEO51" s="216"/>
      <c r="AEP51" s="216"/>
      <c r="AEQ51" s="216"/>
      <c r="AER51" s="216"/>
      <c r="AES51" s="216"/>
      <c r="AET51" s="216"/>
      <c r="AEU51" s="216"/>
      <c r="AEV51" s="216"/>
      <c r="AEW51" s="216"/>
      <c r="AEX51" s="216"/>
      <c r="AEY51" s="216"/>
      <c r="AEZ51" s="216"/>
      <c r="AFA51" s="216"/>
      <c r="AFB51" s="216"/>
      <c r="AFC51" s="216"/>
      <c r="AFD51" s="216"/>
      <c r="AFE51" s="216"/>
      <c r="AFF51" s="216"/>
      <c r="AFG51" s="216"/>
      <c r="AFH51" s="216"/>
      <c r="AFI51" s="216"/>
      <c r="AFJ51" s="216"/>
      <c r="AFK51" s="216"/>
      <c r="AFL51" s="216"/>
      <c r="AFM51" s="216"/>
      <c r="AFN51" s="216"/>
      <c r="AFO51" s="216"/>
      <c r="AFP51" s="216"/>
      <c r="AFQ51" s="216"/>
      <c r="AFR51" s="216"/>
      <c r="AFS51" s="216"/>
      <c r="AFT51" s="216"/>
      <c r="AFU51" s="216"/>
      <c r="AFV51" s="216"/>
      <c r="AFW51" s="216"/>
      <c r="AFX51" s="216"/>
      <c r="AFY51" s="216"/>
      <c r="AFZ51" s="216"/>
      <c r="AGA51" s="216"/>
      <c r="AGB51" s="216"/>
      <c r="AGC51" s="216"/>
      <c r="AGD51" s="216"/>
      <c r="AGE51" s="216"/>
      <c r="AGF51" s="216"/>
      <c r="AGG51" s="216"/>
      <c r="AGH51" s="216"/>
      <c r="AGI51" s="216"/>
      <c r="AGJ51" s="216"/>
      <c r="AGK51" s="216"/>
      <c r="AGL51" s="216"/>
      <c r="AGM51" s="216"/>
      <c r="AGN51" s="216"/>
      <c r="AGO51" s="216"/>
      <c r="AGP51" s="216"/>
      <c r="AGQ51" s="216"/>
      <c r="AGR51" s="216"/>
      <c r="AGS51" s="216"/>
      <c r="AGT51" s="216"/>
      <c r="AGU51" s="216"/>
      <c r="AGV51" s="216"/>
      <c r="AGW51" s="216"/>
      <c r="AGX51" s="216"/>
      <c r="AGY51" s="216"/>
      <c r="AGZ51" s="216"/>
      <c r="AHA51" s="216"/>
      <c r="AHB51" s="216"/>
      <c r="AHC51" s="216"/>
      <c r="AHD51" s="216"/>
      <c r="AHE51" s="216"/>
      <c r="AHF51" s="216"/>
      <c r="AHG51" s="216"/>
      <c r="AHH51" s="216"/>
      <c r="AHI51" s="216"/>
      <c r="AHJ51" s="216"/>
      <c r="AHK51" s="216"/>
      <c r="AHL51" s="216"/>
      <c r="AHM51" s="216"/>
      <c r="AHN51" s="216"/>
      <c r="AHO51" s="216"/>
      <c r="AHP51" s="216"/>
      <c r="AHQ51" s="216"/>
      <c r="AHR51" s="216"/>
      <c r="AHS51" s="216"/>
      <c r="AHT51" s="216"/>
      <c r="AHU51" s="216"/>
      <c r="AHV51" s="216"/>
      <c r="AHW51" s="216"/>
      <c r="AHX51" s="216"/>
      <c r="AHY51" s="216"/>
      <c r="AHZ51" s="216"/>
      <c r="AIA51" s="216"/>
      <c r="AIB51" s="216"/>
      <c r="AIC51" s="216"/>
      <c r="AID51" s="216"/>
      <c r="AIE51" s="216"/>
      <c r="AIF51" s="216"/>
      <c r="AIG51" s="216"/>
      <c r="AIH51" s="216"/>
      <c r="AII51" s="216"/>
      <c r="AIJ51" s="216"/>
      <c r="AIK51" s="216"/>
      <c r="AIL51" s="216"/>
      <c r="AIM51" s="216"/>
      <c r="AIN51" s="216"/>
      <c r="AIO51" s="216"/>
      <c r="AIP51" s="216"/>
      <c r="AIQ51" s="216"/>
      <c r="AIR51" s="216"/>
      <c r="AIS51" s="216"/>
      <c r="AIT51" s="216"/>
      <c r="AIU51" s="216"/>
      <c r="AIV51" s="216"/>
      <c r="AIW51" s="216"/>
      <c r="AIX51" s="216"/>
      <c r="AIY51" s="216"/>
      <c r="AIZ51" s="216"/>
      <c r="AJA51" s="216"/>
      <c r="AJB51" s="216"/>
      <c r="AJC51" s="216"/>
      <c r="AJD51" s="216"/>
      <c r="AJE51" s="216"/>
      <c r="AJF51" s="216"/>
      <c r="AJG51" s="216"/>
      <c r="AJH51" s="216"/>
      <c r="AJI51" s="216"/>
      <c r="AJJ51" s="216"/>
      <c r="AJK51" s="216"/>
      <c r="AJL51" s="216"/>
      <c r="AJM51" s="216"/>
      <c r="AJN51" s="216"/>
      <c r="AJO51" s="216"/>
      <c r="AJP51" s="216"/>
      <c r="AJQ51" s="216"/>
      <c r="AJR51" s="216"/>
      <c r="AJS51" s="216"/>
      <c r="AJT51" s="216"/>
      <c r="AJU51" s="216"/>
      <c r="AJV51" s="216"/>
      <c r="AJW51" s="216"/>
      <c r="AJX51" s="216"/>
      <c r="AJY51" s="216"/>
      <c r="AJZ51" s="216"/>
      <c r="AKA51" s="216"/>
      <c r="AKB51" s="216"/>
      <c r="AKC51" s="216"/>
      <c r="AKD51" s="216"/>
      <c r="AKE51" s="216"/>
      <c r="AKF51" s="216"/>
      <c r="AKG51" s="216"/>
      <c r="AKH51" s="216"/>
      <c r="AKI51" s="216"/>
      <c r="AKJ51" s="216"/>
      <c r="AKK51" s="216"/>
      <c r="AKL51" s="216"/>
      <c r="AKM51" s="216"/>
      <c r="AKN51" s="216"/>
      <c r="AKO51" s="216"/>
      <c r="AKP51" s="216"/>
      <c r="AKQ51" s="216"/>
      <c r="AKR51" s="216"/>
      <c r="AKS51" s="216"/>
      <c r="AKT51" s="216"/>
      <c r="AKU51" s="216"/>
      <c r="AKV51" s="216"/>
      <c r="AKW51" s="216"/>
      <c r="AKX51" s="216"/>
      <c r="AKY51" s="216"/>
      <c r="AKZ51" s="216"/>
      <c r="ALA51" s="216"/>
      <c r="ALB51" s="216"/>
      <c r="ALC51" s="216"/>
      <c r="ALD51" s="216"/>
      <c r="ALE51" s="216"/>
      <c r="ALF51" s="216"/>
      <c r="ALG51" s="216"/>
      <c r="ALH51" s="216"/>
      <c r="ALI51" s="216"/>
      <c r="ALJ51" s="216"/>
      <c r="ALK51" s="216"/>
      <c r="ALL51" s="216"/>
      <c r="ALM51" s="216"/>
      <c r="ALN51" s="216"/>
      <c r="ALO51" s="216"/>
      <c r="ALP51" s="216"/>
      <c r="ALQ51" s="216"/>
      <c r="ALR51" s="216"/>
      <c r="ALS51" s="216"/>
      <c r="ALT51" s="216"/>
      <c r="ALU51" s="216"/>
      <c r="ALV51" s="216"/>
      <c r="ALW51" s="216"/>
      <c r="ALX51" s="216"/>
      <c r="ALY51" s="216"/>
      <c r="ALZ51" s="216"/>
      <c r="AMA51" s="216"/>
      <c r="AMB51" s="216"/>
      <c r="AMC51" s="216"/>
      <c r="AMD51" s="216"/>
      <c r="AME51" s="216"/>
      <c r="AMF51" s="216"/>
      <c r="AMG51" s="216"/>
      <c r="AMH51" s="216"/>
      <c r="AMI51" s="216"/>
      <c r="AMJ51" s="216"/>
      <c r="AMK51" s="216"/>
      <c r="AML51" s="216"/>
      <c r="AMM51" s="216"/>
      <c r="AMN51" s="216"/>
      <c r="AMO51" s="216"/>
      <c r="AMP51" s="216"/>
      <c r="AMQ51" s="216"/>
      <c r="AMR51" s="216"/>
      <c r="AMS51" s="216"/>
      <c r="AMT51" s="216"/>
      <c r="AMU51" s="216"/>
      <c r="AMV51" s="216"/>
      <c r="AMW51" s="216"/>
      <c r="AMX51" s="216"/>
      <c r="AMY51" s="216"/>
      <c r="AMZ51" s="216"/>
      <c r="ANA51" s="216"/>
      <c r="ANB51" s="216"/>
      <c r="ANC51" s="216"/>
      <c r="AND51" s="216"/>
      <c r="ANE51" s="216"/>
      <c r="ANF51" s="216"/>
      <c r="ANG51" s="216"/>
      <c r="ANH51" s="216"/>
      <c r="ANI51" s="216"/>
      <c r="ANJ51" s="216"/>
      <c r="ANK51" s="216"/>
      <c r="ANL51" s="216"/>
      <c r="ANM51" s="216"/>
      <c r="ANN51" s="216"/>
      <c r="ANO51" s="216"/>
      <c r="ANP51" s="216"/>
      <c r="ANQ51" s="216"/>
      <c r="ANR51" s="216"/>
      <c r="ANS51" s="216"/>
      <c r="ANT51" s="216"/>
      <c r="ANU51" s="216"/>
      <c r="ANV51" s="216"/>
      <c r="ANW51" s="216"/>
      <c r="ANX51" s="216"/>
      <c r="ANY51" s="216"/>
      <c r="ANZ51" s="216"/>
      <c r="AOA51" s="216"/>
      <c r="AOB51" s="216"/>
      <c r="AOC51" s="216"/>
      <c r="AOD51" s="216"/>
      <c r="AOE51" s="216"/>
      <c r="AOF51" s="216"/>
      <c r="AOG51" s="216"/>
      <c r="AOH51" s="216"/>
      <c r="AOI51" s="216"/>
      <c r="AOJ51" s="216"/>
      <c r="AOK51" s="216"/>
      <c r="AOL51" s="216"/>
      <c r="AOM51" s="216"/>
      <c r="AON51" s="216"/>
      <c r="AOO51" s="216"/>
      <c r="AOP51" s="216"/>
      <c r="AOQ51" s="216"/>
      <c r="AOR51" s="216"/>
      <c r="AOS51" s="216"/>
      <c r="AOT51" s="216"/>
      <c r="AOU51" s="216"/>
      <c r="AOV51" s="216"/>
      <c r="AOW51" s="216"/>
      <c r="AOX51" s="216"/>
      <c r="AOY51" s="216"/>
      <c r="AOZ51" s="216"/>
      <c r="APA51" s="216"/>
      <c r="APB51" s="216"/>
      <c r="APC51" s="216"/>
      <c r="APD51" s="216"/>
      <c r="APE51" s="216"/>
      <c r="APF51" s="216"/>
      <c r="APG51" s="216"/>
      <c r="APH51" s="216"/>
      <c r="API51" s="216"/>
      <c r="APJ51" s="216"/>
      <c r="APK51" s="216"/>
      <c r="APL51" s="216"/>
      <c r="APM51" s="216"/>
      <c r="APN51" s="216"/>
      <c r="APO51" s="216"/>
      <c r="APP51" s="216"/>
      <c r="APQ51" s="216"/>
      <c r="APR51" s="216"/>
      <c r="APS51" s="216"/>
      <c r="APT51" s="216"/>
      <c r="APU51" s="216"/>
      <c r="APV51" s="216"/>
      <c r="APW51" s="216"/>
      <c r="APX51" s="216"/>
      <c r="APY51" s="216"/>
      <c r="APZ51" s="216"/>
      <c r="AQA51" s="216"/>
      <c r="AQB51" s="216"/>
      <c r="AQC51" s="216"/>
      <c r="AQD51" s="216"/>
      <c r="AQE51" s="216"/>
      <c r="AQF51" s="216"/>
      <c r="AQG51" s="216"/>
      <c r="AQH51" s="216"/>
      <c r="AQI51" s="216"/>
      <c r="AQJ51" s="216"/>
      <c r="AQK51" s="216"/>
      <c r="AQL51" s="216"/>
      <c r="AQM51" s="216"/>
      <c r="AQN51" s="216"/>
      <c r="AQO51" s="216"/>
      <c r="AQP51" s="216"/>
      <c r="AQQ51" s="216"/>
      <c r="AQR51" s="216"/>
      <c r="AQS51" s="216"/>
      <c r="AQT51" s="216"/>
      <c r="AQU51" s="216"/>
      <c r="AQV51" s="216"/>
      <c r="AQW51" s="216"/>
      <c r="AQX51" s="216"/>
      <c r="AQY51" s="216"/>
      <c r="AQZ51" s="216"/>
      <c r="ARA51" s="216"/>
      <c r="ARB51" s="216"/>
      <c r="ARC51" s="216"/>
      <c r="ARD51" s="216"/>
      <c r="ARE51" s="216"/>
      <c r="ARF51" s="216"/>
      <c r="ARG51" s="216"/>
      <c r="ARH51" s="216"/>
      <c r="ARI51" s="216"/>
      <c r="ARJ51" s="216"/>
      <c r="ARK51" s="216"/>
      <c r="ARL51" s="216"/>
      <c r="ARM51" s="216"/>
      <c r="ARN51" s="216"/>
      <c r="ARO51" s="216"/>
      <c r="ARP51" s="216"/>
      <c r="ARQ51" s="216"/>
      <c r="ARR51" s="216"/>
      <c r="ARS51" s="216"/>
      <c r="ART51" s="216"/>
      <c r="ARU51" s="216"/>
      <c r="ARV51" s="216"/>
      <c r="ARW51" s="216"/>
      <c r="ARX51" s="216"/>
      <c r="ARY51" s="216"/>
      <c r="ARZ51" s="216"/>
      <c r="ASA51" s="216"/>
      <c r="ASB51" s="216"/>
      <c r="ASC51" s="216"/>
      <c r="ASD51" s="216"/>
      <c r="ASE51" s="216"/>
      <c r="ASF51" s="216"/>
      <c r="ASG51" s="216"/>
      <c r="ASH51" s="216"/>
      <c r="ASI51" s="216"/>
      <c r="ASJ51" s="216"/>
      <c r="ASK51" s="216"/>
      <c r="ASL51" s="216"/>
      <c r="ASM51" s="216"/>
      <c r="ASN51" s="216"/>
      <c r="ASO51" s="216"/>
      <c r="ASP51" s="216"/>
      <c r="ASQ51" s="216"/>
      <c r="ASR51" s="216"/>
      <c r="ASS51" s="216"/>
      <c r="AST51" s="216"/>
      <c r="ASU51" s="216"/>
      <c r="ASV51" s="216"/>
      <c r="ASW51" s="216"/>
      <c r="ASX51" s="216"/>
      <c r="ASY51" s="216"/>
      <c r="ASZ51" s="216"/>
      <c r="ATA51" s="216"/>
      <c r="ATB51" s="216"/>
      <c r="ATC51" s="216"/>
      <c r="ATD51" s="216"/>
      <c r="ATE51" s="216"/>
      <c r="ATF51" s="216"/>
      <c r="ATG51" s="216"/>
      <c r="ATH51" s="216"/>
      <c r="ATI51" s="216"/>
      <c r="ATJ51" s="216"/>
      <c r="ATK51" s="216"/>
      <c r="ATL51" s="216"/>
      <c r="ATM51" s="216"/>
      <c r="ATN51" s="216"/>
      <c r="ATO51" s="216"/>
      <c r="ATP51" s="216"/>
      <c r="ATQ51" s="216"/>
      <c r="ATR51" s="216"/>
      <c r="ATS51" s="216"/>
      <c r="ATT51" s="216"/>
      <c r="ATU51" s="216"/>
      <c r="ATV51" s="216"/>
      <c r="ATW51" s="216"/>
      <c r="ATX51" s="216"/>
      <c r="ATY51" s="216"/>
      <c r="ATZ51" s="216"/>
      <c r="AUA51" s="216"/>
      <c r="AUB51" s="216"/>
      <c r="AUC51" s="216"/>
      <c r="AUD51" s="216"/>
      <c r="AUE51" s="216"/>
      <c r="AUF51" s="216"/>
      <c r="AUG51" s="216"/>
      <c r="AUH51" s="216"/>
      <c r="AUI51" s="216"/>
      <c r="AUJ51" s="216"/>
      <c r="AUK51" s="216"/>
      <c r="AUL51" s="216"/>
      <c r="AUM51" s="216"/>
      <c r="AUN51" s="216"/>
      <c r="AUO51" s="216"/>
      <c r="AUP51" s="216"/>
      <c r="AUQ51" s="216"/>
      <c r="AUR51" s="216"/>
      <c r="AUS51" s="216"/>
      <c r="AUT51" s="216"/>
      <c r="AUU51" s="216"/>
      <c r="AUV51" s="216"/>
      <c r="AUW51" s="216"/>
      <c r="AUX51" s="216"/>
      <c r="AUY51" s="216"/>
      <c r="AUZ51" s="216"/>
      <c r="AVA51" s="216"/>
      <c r="AVB51" s="216"/>
      <c r="AVC51" s="216"/>
      <c r="AVD51" s="216"/>
      <c r="AVE51" s="216"/>
      <c r="AVF51" s="216"/>
      <c r="AVG51" s="216"/>
      <c r="AVH51" s="216"/>
      <c r="AVI51" s="216"/>
      <c r="AVJ51" s="216"/>
      <c r="AVK51" s="216"/>
      <c r="AVL51" s="216"/>
      <c r="AVM51" s="216"/>
      <c r="AVN51" s="216"/>
      <c r="AVO51" s="216"/>
      <c r="AVP51" s="216"/>
      <c r="AVQ51" s="216"/>
      <c r="AVR51" s="216"/>
      <c r="AVS51" s="216"/>
      <c r="AVT51" s="216"/>
      <c r="AVU51" s="216"/>
      <c r="AVV51" s="216"/>
      <c r="AVW51" s="216"/>
      <c r="AVX51" s="216"/>
      <c r="AVY51" s="216"/>
      <c r="AVZ51" s="216"/>
      <c r="AWA51" s="216"/>
      <c r="AWB51" s="216"/>
      <c r="AWC51" s="216"/>
      <c r="AWD51" s="216"/>
      <c r="AWE51" s="216"/>
      <c r="AWF51" s="216"/>
      <c r="AWG51" s="216"/>
      <c r="AWH51" s="216"/>
      <c r="AWI51" s="216"/>
      <c r="AWJ51" s="216"/>
      <c r="AWK51" s="216"/>
      <c r="AWL51" s="216"/>
      <c r="AWM51" s="216"/>
      <c r="AWN51" s="216"/>
      <c r="AWO51" s="216"/>
      <c r="AWP51" s="216"/>
      <c r="AWQ51" s="216"/>
      <c r="AWR51" s="216"/>
      <c r="AWS51" s="216"/>
      <c r="AWT51" s="216"/>
      <c r="AWU51" s="216"/>
      <c r="AWV51" s="216"/>
      <c r="AWW51" s="216"/>
      <c r="AWX51" s="216"/>
      <c r="AWY51" s="216"/>
      <c r="AWZ51" s="216"/>
      <c r="AXA51" s="216"/>
      <c r="AXB51" s="216"/>
      <c r="AXC51" s="216"/>
      <c r="AXD51" s="216"/>
      <c r="AXE51" s="216"/>
      <c r="AXF51" s="216"/>
      <c r="AXG51" s="216"/>
      <c r="AXH51" s="216"/>
      <c r="AXI51" s="216"/>
      <c r="AXJ51" s="216"/>
      <c r="AXK51" s="216"/>
      <c r="AXL51" s="216"/>
      <c r="AXM51" s="216"/>
      <c r="AXN51" s="216"/>
      <c r="AXO51" s="216"/>
      <c r="AXP51" s="216"/>
      <c r="AXQ51" s="216"/>
      <c r="AXR51" s="216"/>
      <c r="AXS51" s="216"/>
      <c r="AXT51" s="216"/>
      <c r="AXU51" s="216"/>
      <c r="AXV51" s="216"/>
      <c r="AXW51" s="216"/>
      <c r="AXX51" s="216"/>
      <c r="AXY51" s="216"/>
      <c r="AXZ51" s="216"/>
      <c r="AYA51" s="216"/>
      <c r="AYB51" s="216"/>
      <c r="AYC51" s="216"/>
      <c r="AYD51" s="216"/>
      <c r="AYE51" s="216"/>
      <c r="AYF51" s="216"/>
      <c r="AYG51" s="216"/>
      <c r="AYH51" s="216"/>
      <c r="AYI51" s="216"/>
      <c r="AYJ51" s="216"/>
      <c r="AYK51" s="216"/>
      <c r="AYL51" s="216"/>
      <c r="AYM51" s="216"/>
      <c r="AYN51" s="216"/>
      <c r="AYO51" s="216"/>
      <c r="AYP51" s="216"/>
      <c r="AYQ51" s="216"/>
      <c r="AYR51" s="216"/>
      <c r="AYS51" s="216"/>
      <c r="AYT51" s="216"/>
      <c r="AYU51" s="216"/>
      <c r="AYV51" s="216"/>
      <c r="AYW51" s="216"/>
      <c r="AYX51" s="216"/>
      <c r="AYY51" s="216"/>
      <c r="AYZ51" s="216"/>
      <c r="AZA51" s="216"/>
      <c r="AZB51" s="216"/>
      <c r="AZC51" s="216"/>
      <c r="AZD51" s="216"/>
      <c r="AZE51" s="216"/>
      <c r="AZF51" s="216"/>
      <c r="AZG51" s="216"/>
      <c r="AZH51" s="216"/>
      <c r="AZI51" s="216"/>
      <c r="AZJ51" s="216"/>
      <c r="AZK51" s="216"/>
      <c r="AZL51" s="216"/>
      <c r="AZM51" s="216"/>
      <c r="AZN51" s="216"/>
      <c r="AZO51" s="216"/>
      <c r="AZP51" s="216"/>
      <c r="AZQ51" s="216"/>
      <c r="AZR51" s="216"/>
      <c r="AZS51" s="216"/>
      <c r="AZT51" s="216"/>
      <c r="AZU51" s="216"/>
      <c r="AZV51" s="216"/>
      <c r="AZW51" s="216"/>
      <c r="AZX51" s="216"/>
      <c r="AZY51" s="216"/>
      <c r="AZZ51" s="216"/>
      <c r="BAA51" s="216"/>
      <c r="BAB51" s="216"/>
      <c r="BAC51" s="216"/>
      <c r="BAD51" s="216"/>
      <c r="BAE51" s="216"/>
      <c r="BAF51" s="216"/>
      <c r="BAG51" s="216"/>
      <c r="BAH51" s="216"/>
      <c r="BAI51" s="216"/>
      <c r="BAJ51" s="216"/>
      <c r="BAK51" s="216"/>
      <c r="BAL51" s="216"/>
      <c r="BAM51" s="216"/>
      <c r="BAN51" s="216"/>
      <c r="BAO51" s="216"/>
      <c r="BAP51" s="216"/>
      <c r="BAQ51" s="216"/>
      <c r="BAR51" s="216"/>
      <c r="BAS51" s="216"/>
      <c r="BAT51" s="216"/>
      <c r="BAU51" s="216"/>
      <c r="BAV51" s="216"/>
      <c r="BAW51" s="216"/>
      <c r="BAX51" s="216"/>
      <c r="BAY51" s="216"/>
      <c r="BAZ51" s="216"/>
      <c r="BBA51" s="216"/>
      <c r="BBB51" s="216"/>
      <c r="BBC51" s="216"/>
      <c r="BBD51" s="216"/>
      <c r="BBE51" s="216"/>
      <c r="BBF51" s="216"/>
      <c r="BBG51" s="216"/>
      <c r="BBH51" s="216"/>
      <c r="BBI51" s="216"/>
      <c r="BBJ51" s="216"/>
      <c r="BBK51" s="216"/>
      <c r="BBL51" s="216"/>
      <c r="BBM51" s="216"/>
      <c r="BBN51" s="216"/>
      <c r="BBO51" s="216"/>
      <c r="BBP51" s="216"/>
      <c r="BBQ51" s="216"/>
      <c r="BBR51" s="216"/>
      <c r="BBS51" s="216"/>
      <c r="BBT51" s="216"/>
      <c r="BBU51" s="216"/>
      <c r="BBV51" s="216"/>
      <c r="BBW51" s="216"/>
      <c r="BBX51" s="216"/>
      <c r="BBY51" s="216"/>
      <c r="BBZ51" s="216"/>
      <c r="BCA51" s="216"/>
      <c r="BCB51" s="216"/>
      <c r="BCC51" s="216"/>
      <c r="BCD51" s="216"/>
      <c r="BCE51" s="216"/>
      <c r="BCF51" s="216"/>
      <c r="BCG51" s="216"/>
      <c r="BCH51" s="216"/>
      <c r="BCI51" s="216"/>
      <c r="BCJ51" s="216"/>
      <c r="BCK51" s="216"/>
      <c r="BCL51" s="216"/>
      <c r="BCM51" s="216"/>
      <c r="BCN51" s="216"/>
      <c r="BCO51" s="216"/>
      <c r="BCP51" s="216"/>
      <c r="BCQ51" s="216"/>
      <c r="BCR51" s="216"/>
      <c r="BCS51" s="216"/>
      <c r="BCT51" s="216"/>
      <c r="BCU51" s="216"/>
      <c r="BCV51" s="216"/>
      <c r="BCW51" s="216"/>
      <c r="BCX51" s="216"/>
      <c r="BCY51" s="216"/>
      <c r="BCZ51" s="216"/>
      <c r="BDA51" s="216"/>
      <c r="BDB51" s="216"/>
      <c r="BDC51" s="216"/>
      <c r="BDD51" s="216"/>
      <c r="BDE51" s="216"/>
      <c r="BDF51" s="216"/>
      <c r="BDG51" s="216"/>
      <c r="BDH51" s="216"/>
      <c r="BDI51" s="216"/>
      <c r="BDJ51" s="216"/>
      <c r="BDK51" s="216"/>
      <c r="BDL51" s="216"/>
      <c r="BDM51" s="216"/>
      <c r="BDN51" s="216"/>
      <c r="BDO51" s="216"/>
      <c r="BDP51" s="216"/>
      <c r="BDQ51" s="216"/>
      <c r="BDR51" s="216"/>
      <c r="BDS51" s="216"/>
      <c r="BDT51" s="216"/>
      <c r="BDU51" s="216"/>
      <c r="BDV51" s="216"/>
      <c r="BDW51" s="216"/>
      <c r="BDX51" s="216"/>
      <c r="BDY51" s="216"/>
      <c r="BDZ51" s="216"/>
      <c r="BEA51" s="216"/>
      <c r="BEB51" s="216"/>
      <c r="BEC51" s="216"/>
      <c r="BED51" s="216"/>
      <c r="BEE51" s="216"/>
      <c r="BEF51" s="216"/>
      <c r="BEG51" s="216"/>
      <c r="BEH51" s="216"/>
      <c r="BEI51" s="216"/>
      <c r="BEJ51" s="216"/>
      <c r="BEK51" s="216"/>
      <c r="BEL51" s="216"/>
      <c r="BEM51" s="216"/>
      <c r="BEN51" s="216"/>
      <c r="BEO51" s="216"/>
      <c r="BEP51" s="216"/>
      <c r="BEQ51" s="216"/>
      <c r="BER51" s="216"/>
      <c r="BES51" s="216"/>
      <c r="BET51" s="216"/>
      <c r="BEU51" s="216"/>
      <c r="BEV51" s="216"/>
      <c r="BEW51" s="216"/>
      <c r="BEX51" s="216"/>
      <c r="BEY51" s="216"/>
      <c r="BEZ51" s="216"/>
      <c r="BFA51" s="216"/>
      <c r="BFB51" s="216"/>
      <c r="BFC51" s="216"/>
      <c r="BFD51" s="216"/>
      <c r="BFE51" s="216"/>
      <c r="BFF51" s="216"/>
      <c r="BFG51" s="216"/>
      <c r="BFH51" s="216"/>
      <c r="BFI51" s="216"/>
      <c r="BFJ51" s="216"/>
      <c r="BFK51" s="216"/>
      <c r="BFL51" s="216"/>
      <c r="BFM51" s="216"/>
      <c r="BFN51" s="216"/>
      <c r="BFO51" s="216"/>
      <c r="BFP51" s="216"/>
      <c r="BFQ51" s="216"/>
      <c r="BFR51" s="216"/>
      <c r="BFS51" s="216"/>
      <c r="BFT51" s="216"/>
      <c r="BFU51" s="216"/>
      <c r="BFV51" s="216"/>
      <c r="BFW51" s="216"/>
      <c r="BFX51" s="216"/>
      <c r="BFY51" s="216"/>
      <c r="BFZ51" s="216"/>
      <c r="BGA51" s="216"/>
      <c r="BGB51" s="216"/>
      <c r="BGC51" s="216"/>
      <c r="BGD51" s="216"/>
      <c r="BGE51" s="216"/>
      <c r="BGF51" s="216"/>
      <c r="BGG51" s="216"/>
      <c r="BGH51" s="216"/>
      <c r="BGI51" s="216"/>
      <c r="BGJ51" s="216"/>
      <c r="BGK51" s="216"/>
      <c r="BGL51" s="216"/>
      <c r="BGM51" s="216"/>
      <c r="BGN51" s="216"/>
      <c r="BGO51" s="216"/>
      <c r="BGP51" s="216"/>
      <c r="BGQ51" s="216"/>
      <c r="BGR51" s="216"/>
      <c r="BGS51" s="216"/>
      <c r="BGT51" s="216"/>
      <c r="BGU51" s="216"/>
      <c r="BGV51" s="216"/>
      <c r="BGW51" s="216"/>
      <c r="BGX51" s="216"/>
      <c r="BGY51" s="216"/>
      <c r="BGZ51" s="216"/>
      <c r="BHA51" s="216"/>
      <c r="BHB51" s="216"/>
      <c r="BHC51" s="216"/>
      <c r="BHD51" s="216"/>
      <c r="BHE51" s="216"/>
      <c r="BHF51" s="216"/>
      <c r="BHG51" s="216"/>
      <c r="BHH51" s="216"/>
      <c r="BHI51" s="216"/>
      <c r="BHJ51" s="216"/>
      <c r="BHK51" s="216"/>
      <c r="BHL51" s="216"/>
      <c r="BHM51" s="216"/>
      <c r="BHN51" s="216"/>
      <c r="BHO51" s="216"/>
      <c r="BHP51" s="216"/>
      <c r="BHQ51" s="216"/>
      <c r="BHR51" s="216"/>
      <c r="BHS51" s="216"/>
      <c r="BHT51" s="216"/>
      <c r="BHU51" s="216"/>
      <c r="BHV51" s="216"/>
      <c r="BHW51" s="216"/>
      <c r="BHX51" s="216"/>
      <c r="BHY51" s="216"/>
      <c r="BHZ51" s="216"/>
      <c r="BIA51" s="216"/>
      <c r="BIB51" s="216"/>
      <c r="BIC51" s="216"/>
      <c r="BID51" s="216"/>
      <c r="BIE51" s="216"/>
      <c r="BIF51" s="216"/>
      <c r="BIG51" s="216"/>
      <c r="BIH51" s="216"/>
      <c r="BII51" s="216"/>
      <c r="BIJ51" s="216"/>
      <c r="BIK51" s="216"/>
      <c r="BIL51" s="216"/>
      <c r="BIM51" s="216"/>
      <c r="BIN51" s="216"/>
      <c r="BIO51" s="216"/>
      <c r="BIP51" s="216"/>
      <c r="BIQ51" s="216"/>
      <c r="BIR51" s="216"/>
      <c r="BIS51" s="216"/>
      <c r="BIT51" s="216"/>
      <c r="BIU51" s="216"/>
      <c r="BIV51" s="216"/>
      <c r="BIW51" s="216"/>
      <c r="BIX51" s="216"/>
      <c r="BIY51" s="216"/>
      <c r="BIZ51" s="216"/>
      <c r="BJA51" s="216"/>
      <c r="BJB51" s="216"/>
      <c r="BJC51" s="216"/>
      <c r="BJD51" s="216"/>
      <c r="BJE51" s="216"/>
      <c r="BJF51" s="216"/>
      <c r="BJG51" s="216"/>
      <c r="BJH51" s="216"/>
      <c r="BJI51" s="216"/>
      <c r="BJJ51" s="216"/>
      <c r="BJK51" s="216"/>
      <c r="BJL51" s="216"/>
      <c r="BJM51" s="216"/>
      <c r="BJN51" s="216"/>
      <c r="BJO51" s="216"/>
      <c r="BJP51" s="216"/>
      <c r="BJQ51" s="216"/>
      <c r="BJR51" s="216"/>
      <c r="BJS51" s="216"/>
      <c r="BJT51" s="216"/>
      <c r="BJU51" s="216"/>
      <c r="BJV51" s="216"/>
      <c r="BJW51" s="216"/>
      <c r="BJX51" s="216"/>
      <c r="BJY51" s="216"/>
      <c r="BJZ51" s="216"/>
      <c r="BKA51" s="216"/>
      <c r="BKB51" s="216"/>
      <c r="BKC51" s="216"/>
      <c r="BKD51" s="216"/>
      <c r="BKE51" s="216"/>
      <c r="BKF51" s="216"/>
      <c r="BKG51" s="216"/>
      <c r="BKH51" s="216"/>
      <c r="BKI51" s="216"/>
      <c r="BKJ51" s="216"/>
      <c r="BKK51" s="216"/>
      <c r="BKL51" s="216"/>
      <c r="BKM51" s="216"/>
      <c r="BKN51" s="216"/>
      <c r="BKO51" s="216"/>
      <c r="BKP51" s="216"/>
      <c r="BKQ51" s="216"/>
      <c r="BKR51" s="216"/>
      <c r="BKS51" s="216"/>
      <c r="BKT51" s="216"/>
      <c r="BKU51" s="216"/>
      <c r="BKV51" s="216"/>
      <c r="BKW51" s="216"/>
      <c r="BKX51" s="216"/>
      <c r="BKY51" s="216"/>
      <c r="BKZ51" s="216"/>
      <c r="BLA51" s="216"/>
      <c r="BLB51" s="216"/>
      <c r="BLC51" s="216"/>
      <c r="BLD51" s="216"/>
      <c r="BLE51" s="216"/>
      <c r="BLF51" s="216"/>
      <c r="BLG51" s="216"/>
      <c r="BLH51" s="216"/>
      <c r="BLI51" s="216"/>
      <c r="BLJ51" s="216"/>
      <c r="BLK51" s="216"/>
      <c r="BLL51" s="216"/>
      <c r="BLM51" s="216"/>
      <c r="BLN51" s="216"/>
      <c r="BLO51" s="216"/>
      <c r="BLP51" s="216"/>
      <c r="BLQ51" s="216"/>
      <c r="BLR51" s="216"/>
      <c r="BLS51" s="216"/>
      <c r="BLT51" s="216"/>
      <c r="BLU51" s="216"/>
      <c r="BLV51" s="216"/>
      <c r="BLW51" s="216"/>
      <c r="BLX51" s="216"/>
      <c r="BLY51" s="216"/>
      <c r="BLZ51" s="216"/>
      <c r="BMA51" s="216"/>
      <c r="BMB51" s="216"/>
      <c r="BMC51" s="216"/>
      <c r="BMD51" s="216"/>
      <c r="BME51" s="216"/>
      <c r="BMF51" s="216"/>
      <c r="BMG51" s="216"/>
      <c r="BMH51" s="216"/>
      <c r="BMI51" s="216"/>
      <c r="BMJ51" s="216"/>
      <c r="BMK51" s="216"/>
      <c r="BML51" s="216"/>
      <c r="BMM51" s="216"/>
      <c r="BMN51" s="216"/>
      <c r="BMO51" s="216"/>
      <c r="BMP51" s="216"/>
      <c r="BMQ51" s="216"/>
      <c r="BMR51" s="216"/>
      <c r="BMS51" s="216"/>
      <c r="BMT51" s="216"/>
      <c r="BMU51" s="216"/>
      <c r="BMV51" s="216"/>
      <c r="BMW51" s="216"/>
      <c r="BMX51" s="216"/>
      <c r="BMY51" s="216"/>
      <c r="BMZ51" s="216"/>
      <c r="BNA51" s="216"/>
      <c r="BNB51" s="216"/>
      <c r="BNC51" s="216"/>
      <c r="BND51" s="216"/>
      <c r="BNE51" s="216"/>
      <c r="BNF51" s="216"/>
      <c r="BNG51" s="216"/>
      <c r="BNH51" s="216"/>
      <c r="BNI51" s="216"/>
      <c r="BNJ51" s="216"/>
      <c r="BNK51" s="216"/>
      <c r="BNL51" s="216"/>
      <c r="BNM51" s="216"/>
      <c r="BNN51" s="216"/>
      <c r="BNO51" s="216"/>
      <c r="BNP51" s="216"/>
      <c r="BNQ51" s="216"/>
      <c r="BNR51" s="216"/>
      <c r="BNS51" s="216"/>
      <c r="BNT51" s="216"/>
      <c r="BNU51" s="216"/>
      <c r="BNV51" s="216"/>
      <c r="BNW51" s="216"/>
      <c r="BNX51" s="216"/>
      <c r="BNY51" s="216"/>
      <c r="BNZ51" s="216"/>
      <c r="BOA51" s="216"/>
      <c r="BOB51" s="216"/>
      <c r="BOC51" s="216"/>
      <c r="BOD51" s="216"/>
      <c r="BOE51" s="216"/>
      <c r="BOF51" s="216"/>
      <c r="BOG51" s="216"/>
      <c r="BOH51" s="216"/>
      <c r="BOI51" s="216"/>
      <c r="BOJ51" s="216"/>
      <c r="BOK51" s="216"/>
      <c r="BOL51" s="216"/>
      <c r="BOM51" s="216"/>
      <c r="BON51" s="216"/>
      <c r="BOO51" s="216"/>
      <c r="BOP51" s="216"/>
      <c r="BOQ51" s="216"/>
      <c r="BOR51" s="216"/>
      <c r="BOS51" s="216"/>
      <c r="BOT51" s="216"/>
      <c r="BOU51" s="216"/>
      <c r="BOV51" s="216"/>
      <c r="BOW51" s="216"/>
      <c r="BOX51" s="216"/>
      <c r="BOY51" s="216"/>
      <c r="BOZ51" s="216"/>
      <c r="BPA51" s="216"/>
      <c r="BPB51" s="216"/>
      <c r="BPC51" s="216"/>
      <c r="BPD51" s="216"/>
      <c r="BPE51" s="216"/>
      <c r="BPF51" s="216"/>
      <c r="BPG51" s="216"/>
      <c r="BPH51" s="216"/>
      <c r="BPI51" s="216"/>
      <c r="BPJ51" s="216"/>
      <c r="BPK51" s="216"/>
      <c r="BPL51" s="216"/>
      <c r="BPM51" s="216"/>
      <c r="BPN51" s="216"/>
      <c r="BPO51" s="216"/>
      <c r="BPP51" s="216"/>
      <c r="BPQ51" s="216"/>
      <c r="BPR51" s="216"/>
      <c r="BPS51" s="216"/>
      <c r="BPT51" s="216"/>
      <c r="BPU51" s="216"/>
      <c r="BPV51" s="216"/>
      <c r="BPW51" s="216"/>
      <c r="BPX51" s="216"/>
      <c r="BPY51" s="216"/>
      <c r="BPZ51" s="216"/>
      <c r="BQA51" s="216"/>
      <c r="BQB51" s="216"/>
      <c r="BQC51" s="216"/>
      <c r="BQD51" s="216"/>
      <c r="BQE51" s="216"/>
      <c r="BQF51" s="216"/>
      <c r="BQG51" s="216"/>
      <c r="BQH51" s="216"/>
      <c r="BQI51" s="216"/>
      <c r="BQJ51" s="216"/>
      <c r="BQK51" s="216"/>
      <c r="BQL51" s="216"/>
      <c r="BQM51" s="216"/>
      <c r="BQN51" s="216"/>
      <c r="BQO51" s="216"/>
      <c r="BQP51" s="216"/>
      <c r="BQQ51" s="216"/>
      <c r="BQR51" s="216"/>
      <c r="BQS51" s="216"/>
      <c r="BQT51" s="216"/>
      <c r="BQU51" s="216"/>
      <c r="BQV51" s="216"/>
      <c r="BQW51" s="216"/>
      <c r="BQX51" s="216"/>
      <c r="BQY51" s="216"/>
      <c r="BQZ51" s="216"/>
      <c r="BRA51" s="216"/>
      <c r="BRB51" s="216"/>
      <c r="BRC51" s="216"/>
      <c r="BRD51" s="216"/>
      <c r="BRE51" s="216"/>
      <c r="BRF51" s="216"/>
      <c r="BRG51" s="216"/>
      <c r="BRH51" s="216"/>
      <c r="BRI51" s="216"/>
      <c r="BRJ51" s="216"/>
      <c r="BRK51" s="216"/>
      <c r="BRL51" s="216"/>
      <c r="BRM51" s="216"/>
      <c r="BRN51" s="216"/>
      <c r="BRO51" s="216"/>
      <c r="BRP51" s="216"/>
      <c r="BRQ51" s="216"/>
      <c r="BRR51" s="216"/>
      <c r="BRS51" s="216"/>
      <c r="BRT51" s="216"/>
      <c r="BRU51" s="216"/>
      <c r="BRV51" s="216"/>
      <c r="BRW51" s="216"/>
      <c r="BRX51" s="216"/>
      <c r="BRY51" s="216"/>
      <c r="BRZ51" s="216"/>
      <c r="BSA51" s="216"/>
      <c r="BSB51" s="216"/>
      <c r="BSC51" s="216"/>
      <c r="BSD51" s="216"/>
      <c r="BSE51" s="216"/>
      <c r="BSF51" s="216"/>
      <c r="BSG51" s="216"/>
      <c r="BSH51" s="216"/>
      <c r="BSI51" s="216"/>
      <c r="BSJ51" s="216"/>
      <c r="BSK51" s="216"/>
      <c r="BSL51" s="216"/>
      <c r="BSM51" s="216"/>
      <c r="BSN51" s="216"/>
      <c r="BSO51" s="216"/>
      <c r="BSP51" s="216"/>
      <c r="BSQ51" s="216"/>
      <c r="BSR51" s="216"/>
      <c r="BSS51" s="216"/>
      <c r="BST51" s="216"/>
      <c r="BSU51" s="216"/>
      <c r="BSV51" s="216"/>
      <c r="BSW51" s="216"/>
      <c r="BSX51" s="216"/>
      <c r="BSY51" s="216"/>
      <c r="BSZ51" s="216"/>
      <c r="BTA51" s="216"/>
      <c r="BTB51" s="216"/>
      <c r="BTC51" s="216"/>
      <c r="BTD51" s="216"/>
      <c r="BTE51" s="216"/>
      <c r="BTF51" s="216"/>
      <c r="BTG51" s="216"/>
      <c r="BTH51" s="216"/>
      <c r="BTI51" s="216"/>
      <c r="BTJ51" s="216"/>
      <c r="BTK51" s="216"/>
      <c r="BTL51" s="216"/>
      <c r="BTM51" s="216"/>
      <c r="BTN51" s="216"/>
      <c r="BTO51" s="216"/>
      <c r="BTP51" s="216"/>
      <c r="BTQ51" s="216"/>
      <c r="BTR51" s="216"/>
      <c r="BTS51" s="216"/>
      <c r="BTT51" s="216"/>
      <c r="BTU51" s="216"/>
      <c r="BTV51" s="216"/>
      <c r="BTW51" s="216"/>
      <c r="BTX51" s="216"/>
      <c r="BTY51" s="216"/>
      <c r="BTZ51" s="216"/>
      <c r="BUA51" s="216"/>
      <c r="BUB51" s="216"/>
      <c r="BUC51" s="216"/>
      <c r="BUD51" s="216"/>
      <c r="BUE51" s="216"/>
      <c r="BUF51" s="216"/>
      <c r="BUG51" s="216"/>
      <c r="BUH51" s="216"/>
      <c r="BUI51" s="216"/>
      <c r="BUJ51" s="216"/>
      <c r="BUK51" s="216"/>
      <c r="BUL51" s="216"/>
      <c r="BUM51" s="216"/>
      <c r="BUN51" s="216"/>
      <c r="BUO51" s="216"/>
      <c r="BUP51" s="216"/>
      <c r="BUQ51" s="216"/>
      <c r="BUR51" s="216"/>
      <c r="BUS51" s="216"/>
      <c r="BUT51" s="216"/>
      <c r="BUU51" s="216"/>
      <c r="BUV51" s="216"/>
      <c r="BUW51" s="216"/>
      <c r="BUX51" s="216"/>
      <c r="BUY51" s="216"/>
      <c r="BUZ51" s="216"/>
      <c r="BVA51" s="216"/>
      <c r="BVB51" s="216"/>
      <c r="BVC51" s="216"/>
      <c r="BVD51" s="216"/>
      <c r="BVE51" s="216"/>
      <c r="BVF51" s="216"/>
      <c r="BVG51" s="216"/>
      <c r="BVH51" s="216"/>
      <c r="BVI51" s="216"/>
      <c r="BVJ51" s="216"/>
      <c r="BVK51" s="216"/>
      <c r="BVL51" s="216"/>
      <c r="BVM51" s="216"/>
      <c r="BVN51" s="216"/>
      <c r="BVO51" s="216"/>
      <c r="BVP51" s="216"/>
      <c r="BVQ51" s="216"/>
      <c r="BVR51" s="216"/>
      <c r="BVS51" s="216"/>
      <c r="BVT51" s="216"/>
      <c r="BVU51" s="216"/>
      <c r="BVV51" s="216"/>
      <c r="BVW51" s="216"/>
      <c r="BVX51" s="216"/>
      <c r="BVY51" s="216"/>
      <c r="BVZ51" s="216"/>
      <c r="BWA51" s="216"/>
      <c r="BWB51" s="216"/>
      <c r="BWC51" s="216"/>
      <c r="BWD51" s="216"/>
      <c r="BWE51" s="216"/>
      <c r="BWF51" s="216"/>
      <c r="BWG51" s="216"/>
      <c r="BWH51" s="216"/>
      <c r="BWI51" s="216"/>
      <c r="BWJ51" s="216"/>
      <c r="BWK51" s="216"/>
      <c r="BWL51" s="216"/>
      <c r="BWM51" s="216"/>
      <c r="BWN51" s="216"/>
      <c r="BWO51" s="216"/>
      <c r="BWP51" s="216"/>
      <c r="BWQ51" s="216"/>
      <c r="BWR51" s="216"/>
      <c r="BWS51" s="216"/>
      <c r="BWT51" s="216"/>
      <c r="BWU51" s="216"/>
      <c r="BWV51" s="216"/>
      <c r="BWW51" s="216"/>
      <c r="BWX51" s="216"/>
      <c r="BWY51" s="216"/>
      <c r="BWZ51" s="216"/>
      <c r="BXA51" s="216"/>
      <c r="BXB51" s="216"/>
      <c r="BXC51" s="216"/>
      <c r="BXD51" s="216"/>
      <c r="BXE51" s="216"/>
      <c r="BXF51" s="216"/>
      <c r="BXG51" s="216"/>
      <c r="BXH51" s="216"/>
      <c r="BXI51" s="216"/>
      <c r="BXJ51" s="216"/>
      <c r="BXK51" s="216"/>
      <c r="BXL51" s="216"/>
      <c r="BXM51" s="216"/>
      <c r="BXN51" s="216"/>
      <c r="BXO51" s="216"/>
      <c r="BXP51" s="216"/>
      <c r="BXQ51" s="216"/>
      <c r="BXR51" s="216"/>
      <c r="BXS51" s="216"/>
      <c r="BXT51" s="216"/>
      <c r="BXU51" s="216"/>
      <c r="BXV51" s="216"/>
      <c r="BXW51" s="216"/>
      <c r="BXX51" s="216"/>
      <c r="BXY51" s="216"/>
      <c r="BXZ51" s="216"/>
      <c r="BYA51" s="216"/>
      <c r="BYB51" s="216"/>
      <c r="BYC51" s="216"/>
      <c r="BYD51" s="216"/>
      <c r="BYE51" s="216"/>
      <c r="BYF51" s="216"/>
      <c r="BYG51" s="216"/>
      <c r="BYH51" s="216"/>
      <c r="BYI51" s="216"/>
      <c r="BYJ51" s="216"/>
      <c r="BYK51" s="216"/>
      <c r="BYL51" s="216"/>
      <c r="BYM51" s="216"/>
      <c r="BYN51" s="216"/>
      <c r="BYO51" s="216"/>
      <c r="BYP51" s="216"/>
      <c r="BYQ51" s="216"/>
      <c r="BYR51" s="216"/>
      <c r="BYS51" s="216"/>
      <c r="BYT51" s="216"/>
      <c r="BYU51" s="216"/>
      <c r="BYV51" s="216"/>
      <c r="BYW51" s="216"/>
      <c r="BYX51" s="216"/>
      <c r="BYY51" s="216"/>
      <c r="BYZ51" s="216"/>
      <c r="BZA51" s="216"/>
      <c r="BZB51" s="216"/>
      <c r="BZC51" s="216"/>
      <c r="BZD51" s="216"/>
      <c r="BZE51" s="216"/>
      <c r="BZF51" s="216"/>
      <c r="BZG51" s="216"/>
      <c r="BZH51" s="216"/>
      <c r="BZI51" s="216"/>
      <c r="BZJ51" s="216"/>
      <c r="BZK51" s="216"/>
      <c r="BZL51" s="216"/>
      <c r="BZM51" s="216"/>
      <c r="BZN51" s="216"/>
      <c r="BZO51" s="216"/>
      <c r="BZP51" s="216"/>
      <c r="BZQ51" s="216"/>
      <c r="BZR51" s="216"/>
      <c r="BZS51" s="216"/>
      <c r="BZT51" s="216"/>
      <c r="BZU51" s="216"/>
      <c r="BZV51" s="216"/>
      <c r="BZW51" s="216"/>
      <c r="BZX51" s="216"/>
      <c r="BZY51" s="216"/>
      <c r="BZZ51" s="216"/>
      <c r="CAA51" s="216"/>
      <c r="CAB51" s="216"/>
      <c r="CAC51" s="216"/>
      <c r="CAD51" s="216"/>
      <c r="CAE51" s="216"/>
      <c r="CAF51" s="216"/>
      <c r="CAG51" s="216"/>
      <c r="CAH51" s="216"/>
      <c r="CAI51" s="216"/>
      <c r="CAJ51" s="216"/>
      <c r="CAK51" s="216"/>
      <c r="CAL51" s="216"/>
      <c r="CAM51" s="216"/>
      <c r="CAN51" s="216"/>
      <c r="CAO51" s="216"/>
      <c r="CAP51" s="216"/>
      <c r="CAQ51" s="216"/>
      <c r="CAR51" s="216"/>
      <c r="CAS51" s="216"/>
      <c r="CAT51" s="216"/>
      <c r="CAU51" s="216"/>
      <c r="CAV51" s="216"/>
      <c r="CAW51" s="216"/>
      <c r="CAX51" s="216"/>
      <c r="CAY51" s="216"/>
      <c r="CAZ51" s="216"/>
      <c r="CBA51" s="216"/>
      <c r="CBB51" s="216"/>
      <c r="CBC51" s="216"/>
      <c r="CBD51" s="216"/>
      <c r="CBE51" s="216"/>
      <c r="CBF51" s="216"/>
      <c r="CBG51" s="216"/>
      <c r="CBH51" s="216"/>
      <c r="CBI51" s="216"/>
      <c r="CBJ51" s="216"/>
      <c r="CBK51" s="216"/>
      <c r="CBL51" s="216"/>
      <c r="CBM51" s="216"/>
      <c r="CBN51" s="216"/>
      <c r="CBO51" s="216"/>
      <c r="CBP51" s="216"/>
      <c r="CBQ51" s="216"/>
      <c r="CBR51" s="216"/>
      <c r="CBS51" s="216"/>
      <c r="CBT51" s="216"/>
      <c r="CBU51" s="216"/>
      <c r="CBV51" s="216"/>
      <c r="CBW51" s="216"/>
      <c r="CBX51" s="216"/>
      <c r="CBY51" s="216"/>
      <c r="CBZ51" s="216"/>
      <c r="CCA51" s="216"/>
      <c r="CCB51" s="216"/>
      <c r="CCC51" s="216"/>
      <c r="CCD51" s="216"/>
      <c r="CCE51" s="216"/>
      <c r="CCF51" s="216"/>
      <c r="CCG51" s="216"/>
      <c r="CCH51" s="216"/>
      <c r="CCI51" s="216"/>
      <c r="CCJ51" s="216"/>
      <c r="CCK51" s="216"/>
      <c r="CCL51" s="216"/>
      <c r="CCM51" s="216"/>
      <c r="CCN51" s="216"/>
      <c r="CCO51" s="216"/>
      <c r="CCP51" s="216"/>
      <c r="CCQ51" s="216"/>
      <c r="CCR51" s="216"/>
      <c r="CCS51" s="216"/>
      <c r="CCT51" s="216"/>
      <c r="CCU51" s="216"/>
      <c r="CCV51" s="216"/>
      <c r="CCW51" s="216"/>
      <c r="CCX51" s="216"/>
      <c r="CCY51" s="216"/>
      <c r="CCZ51" s="216"/>
      <c r="CDA51" s="216"/>
      <c r="CDB51" s="216"/>
      <c r="CDC51" s="216"/>
      <c r="CDD51" s="216"/>
      <c r="CDE51" s="216"/>
      <c r="CDF51" s="216"/>
      <c r="CDG51" s="216"/>
      <c r="CDH51" s="216"/>
      <c r="CDI51" s="216"/>
      <c r="CDJ51" s="216"/>
      <c r="CDK51" s="216"/>
      <c r="CDL51" s="216"/>
      <c r="CDM51" s="216"/>
      <c r="CDN51" s="216"/>
      <c r="CDO51" s="216"/>
      <c r="CDP51" s="216"/>
      <c r="CDQ51" s="216"/>
      <c r="CDR51" s="216"/>
      <c r="CDS51" s="216"/>
      <c r="CDT51" s="216"/>
      <c r="CDU51" s="216"/>
      <c r="CDV51" s="216"/>
      <c r="CDW51" s="216"/>
      <c r="CDX51" s="216"/>
      <c r="CDY51" s="216"/>
      <c r="CDZ51" s="216"/>
      <c r="CEA51" s="216"/>
      <c r="CEB51" s="216"/>
      <c r="CEC51" s="216"/>
      <c r="CED51" s="216"/>
      <c r="CEE51" s="216"/>
      <c r="CEF51" s="216"/>
      <c r="CEG51" s="216"/>
      <c r="CEH51" s="216"/>
      <c r="CEI51" s="216"/>
      <c r="CEJ51" s="216"/>
      <c r="CEK51" s="216"/>
      <c r="CEL51" s="216"/>
      <c r="CEM51" s="216"/>
      <c r="CEN51" s="216"/>
      <c r="CEO51" s="216"/>
      <c r="CEP51" s="216"/>
      <c r="CEQ51" s="216"/>
      <c r="CER51" s="216"/>
      <c r="CES51" s="216"/>
      <c r="CET51" s="216"/>
      <c r="CEU51" s="216"/>
      <c r="CEV51" s="216"/>
      <c r="CEW51" s="216"/>
      <c r="CEX51" s="216"/>
      <c r="CEY51" s="216"/>
      <c r="CEZ51" s="216"/>
      <c r="CFA51" s="216"/>
      <c r="CFB51" s="216"/>
      <c r="CFC51" s="216"/>
      <c r="CFD51" s="216"/>
      <c r="CFE51" s="216"/>
      <c r="CFF51" s="216"/>
      <c r="CFG51" s="216"/>
      <c r="CFH51" s="216"/>
      <c r="CFI51" s="216"/>
      <c r="CFJ51" s="216"/>
      <c r="CFK51" s="216"/>
      <c r="CFL51" s="216"/>
      <c r="CFM51" s="216"/>
      <c r="CFN51" s="216"/>
      <c r="CFO51" s="216"/>
      <c r="CFP51" s="216"/>
      <c r="CFQ51" s="216"/>
      <c r="CFR51" s="216"/>
      <c r="CFS51" s="216"/>
      <c r="CFT51" s="216"/>
      <c r="CFU51" s="216"/>
      <c r="CFV51" s="216"/>
      <c r="CFW51" s="216"/>
      <c r="CFX51" s="216"/>
      <c r="CFY51" s="216"/>
      <c r="CFZ51" s="216"/>
      <c r="CGA51" s="216"/>
      <c r="CGB51" s="216"/>
      <c r="CGC51" s="216"/>
      <c r="CGD51" s="216"/>
      <c r="CGE51" s="216"/>
      <c r="CGF51" s="216"/>
      <c r="CGG51" s="216"/>
      <c r="CGH51" s="216"/>
      <c r="CGI51" s="216"/>
      <c r="CGJ51" s="216"/>
      <c r="CGK51" s="216"/>
      <c r="CGL51" s="216"/>
      <c r="CGM51" s="216"/>
      <c r="CGN51" s="216"/>
      <c r="CGO51" s="216"/>
      <c r="CGP51" s="216"/>
      <c r="CGQ51" s="216"/>
      <c r="CGR51" s="216"/>
      <c r="CGS51" s="216"/>
      <c r="CGT51" s="216"/>
      <c r="CGU51" s="216"/>
      <c r="CGV51" s="216"/>
      <c r="CGW51" s="216"/>
      <c r="CGX51" s="216"/>
      <c r="CGY51" s="216"/>
      <c r="CGZ51" s="216"/>
      <c r="CHA51" s="216"/>
      <c r="CHB51" s="216"/>
      <c r="CHC51" s="216"/>
      <c r="CHD51" s="216"/>
      <c r="CHE51" s="216"/>
      <c r="CHF51" s="216"/>
      <c r="CHG51" s="216"/>
      <c r="CHH51" s="216"/>
      <c r="CHI51" s="216"/>
      <c r="CHJ51" s="216"/>
      <c r="CHK51" s="216"/>
      <c r="CHL51" s="216"/>
      <c r="CHM51" s="216"/>
      <c r="CHN51" s="216"/>
      <c r="CHO51" s="216"/>
      <c r="CHP51" s="216"/>
      <c r="CHQ51" s="216"/>
      <c r="CHR51" s="216"/>
      <c r="CHS51" s="216"/>
      <c r="CHT51" s="216"/>
      <c r="CHU51" s="216"/>
      <c r="CHV51" s="216"/>
      <c r="CHW51" s="216"/>
      <c r="CHX51" s="216"/>
      <c r="CHY51" s="216"/>
      <c r="CHZ51" s="216"/>
      <c r="CIA51" s="216"/>
      <c r="CIB51" s="216"/>
      <c r="CIC51" s="216"/>
      <c r="CID51" s="216"/>
      <c r="CIE51" s="216"/>
      <c r="CIF51" s="216"/>
      <c r="CIG51" s="216"/>
      <c r="CIH51" s="216"/>
      <c r="CII51" s="216"/>
      <c r="CIJ51" s="216"/>
      <c r="CIK51" s="216"/>
      <c r="CIL51" s="216"/>
      <c r="CIM51" s="216"/>
      <c r="CIN51" s="216"/>
      <c r="CIO51" s="216"/>
      <c r="CIP51" s="216"/>
      <c r="CIQ51" s="216"/>
      <c r="CIR51" s="216"/>
      <c r="CIS51" s="216"/>
      <c r="CIT51" s="216"/>
      <c r="CIU51" s="216"/>
      <c r="CIV51" s="216"/>
      <c r="CIW51" s="216"/>
      <c r="CIX51" s="216"/>
      <c r="CIY51" s="216"/>
      <c r="CIZ51" s="216"/>
      <c r="CJA51" s="216"/>
      <c r="CJB51" s="216"/>
      <c r="CJC51" s="216"/>
      <c r="CJD51" s="216"/>
      <c r="CJE51" s="216"/>
      <c r="CJF51" s="216"/>
      <c r="CJG51" s="216"/>
      <c r="CJH51" s="216"/>
      <c r="CJI51" s="216"/>
      <c r="CJJ51" s="216"/>
      <c r="CJK51" s="216"/>
      <c r="CJL51" s="216"/>
      <c r="CJM51" s="216"/>
      <c r="CJN51" s="216"/>
      <c r="CJO51" s="216"/>
      <c r="CJP51" s="216"/>
      <c r="CJQ51" s="216"/>
      <c r="CJR51" s="216"/>
      <c r="CJS51" s="216"/>
      <c r="CJT51" s="216"/>
      <c r="CJU51" s="216"/>
      <c r="CJV51" s="216"/>
      <c r="CJW51" s="216"/>
      <c r="CJX51" s="216"/>
      <c r="CJY51" s="216"/>
      <c r="CJZ51" s="216"/>
      <c r="CKA51" s="216"/>
      <c r="CKB51" s="216"/>
      <c r="CKC51" s="216"/>
      <c r="CKD51" s="216"/>
      <c r="CKE51" s="216"/>
      <c r="CKF51" s="216"/>
      <c r="CKG51" s="216"/>
      <c r="CKH51" s="216"/>
      <c r="CKI51" s="216"/>
      <c r="CKJ51" s="216"/>
      <c r="CKK51" s="216"/>
      <c r="CKL51" s="216"/>
      <c r="CKM51" s="216"/>
      <c r="CKN51" s="216"/>
      <c r="CKO51" s="216"/>
      <c r="CKP51" s="216"/>
      <c r="CKQ51" s="216"/>
      <c r="CKR51" s="216"/>
      <c r="CKS51" s="216"/>
      <c r="CKT51" s="216"/>
      <c r="CKU51" s="216"/>
      <c r="CKV51" s="216"/>
      <c r="CKW51" s="216"/>
      <c r="CKX51" s="216"/>
      <c r="CKY51" s="216"/>
      <c r="CKZ51" s="216"/>
      <c r="CLA51" s="216"/>
      <c r="CLB51" s="216"/>
      <c r="CLC51" s="216"/>
      <c r="CLD51" s="216"/>
      <c r="CLE51" s="216"/>
      <c r="CLF51" s="216"/>
      <c r="CLG51" s="216"/>
      <c r="CLH51" s="216"/>
      <c r="CLI51" s="216"/>
      <c r="CLJ51" s="216"/>
      <c r="CLK51" s="216"/>
      <c r="CLL51" s="216"/>
      <c r="CLM51" s="216"/>
      <c r="CLN51" s="216"/>
      <c r="CLO51" s="216"/>
      <c r="CLP51" s="216"/>
      <c r="CLQ51" s="216"/>
      <c r="CLR51" s="216"/>
      <c r="CLS51" s="216"/>
      <c r="CLT51" s="216"/>
      <c r="CLU51" s="216"/>
      <c r="CLV51" s="216"/>
      <c r="CLW51" s="216"/>
      <c r="CLX51" s="216"/>
      <c r="CLY51" s="216"/>
      <c r="CLZ51" s="216"/>
      <c r="CMA51" s="216"/>
      <c r="CMB51" s="216"/>
      <c r="CMC51" s="216"/>
      <c r="CMD51" s="216"/>
      <c r="CME51" s="216"/>
      <c r="CMF51" s="216"/>
      <c r="CMG51" s="216"/>
      <c r="CMH51" s="216"/>
      <c r="CMI51" s="216"/>
      <c r="CMJ51" s="216"/>
      <c r="CMK51" s="216"/>
      <c r="CML51" s="216"/>
      <c r="CMM51" s="216"/>
      <c r="CMN51" s="216"/>
      <c r="CMO51" s="216"/>
      <c r="CMP51" s="216"/>
      <c r="CMQ51" s="216"/>
      <c r="CMR51" s="216"/>
      <c r="CMS51" s="216"/>
      <c r="CMT51" s="216"/>
      <c r="CMU51" s="216"/>
      <c r="CMV51" s="216"/>
      <c r="CMW51" s="216"/>
      <c r="CMX51" s="216"/>
      <c r="CMY51" s="216"/>
      <c r="CMZ51" s="216"/>
      <c r="CNA51" s="216"/>
      <c r="CNB51" s="216"/>
      <c r="CNC51" s="216"/>
      <c r="CND51" s="216"/>
      <c r="CNE51" s="216"/>
      <c r="CNF51" s="216"/>
      <c r="CNG51" s="216"/>
      <c r="CNH51" s="216"/>
      <c r="CNI51" s="216"/>
      <c r="CNJ51" s="216"/>
      <c r="CNK51" s="216"/>
      <c r="CNL51" s="216"/>
      <c r="CNM51" s="216"/>
      <c r="CNN51" s="216"/>
      <c r="CNO51" s="216"/>
      <c r="CNP51" s="216"/>
      <c r="CNQ51" s="216"/>
      <c r="CNR51" s="216"/>
      <c r="CNS51" s="216"/>
      <c r="CNT51" s="216"/>
      <c r="CNU51" s="216"/>
      <c r="CNV51" s="216"/>
      <c r="CNW51" s="216"/>
      <c r="CNX51" s="216"/>
      <c r="CNY51" s="216"/>
      <c r="CNZ51" s="216"/>
      <c r="COA51" s="216"/>
      <c r="COB51" s="216"/>
      <c r="COC51" s="216"/>
      <c r="COD51" s="216"/>
      <c r="COE51" s="216"/>
      <c r="COF51" s="216"/>
      <c r="COG51" s="216"/>
      <c r="COH51" s="216"/>
      <c r="COI51" s="216"/>
      <c r="COJ51" s="216"/>
      <c r="COK51" s="216"/>
      <c r="COL51" s="216"/>
      <c r="COM51" s="216"/>
      <c r="CON51" s="216"/>
      <c r="COO51" s="216"/>
      <c r="COP51" s="216"/>
      <c r="COQ51" s="216"/>
      <c r="COR51" s="216"/>
      <c r="COS51" s="216"/>
      <c r="COT51" s="216"/>
      <c r="COU51" s="216"/>
      <c r="COV51" s="216"/>
      <c r="COW51" s="216"/>
      <c r="COX51" s="216"/>
      <c r="COY51" s="216"/>
      <c r="COZ51" s="216"/>
      <c r="CPA51" s="216"/>
      <c r="CPB51" s="216"/>
      <c r="CPC51" s="216"/>
      <c r="CPD51" s="216"/>
      <c r="CPE51" s="216"/>
      <c r="CPF51" s="216"/>
      <c r="CPG51" s="216"/>
      <c r="CPH51" s="216"/>
      <c r="CPI51" s="216"/>
      <c r="CPJ51" s="216"/>
      <c r="CPK51" s="216"/>
      <c r="CPL51" s="216"/>
      <c r="CPM51" s="216"/>
      <c r="CPN51" s="216"/>
      <c r="CPO51" s="216"/>
      <c r="CPP51" s="216"/>
      <c r="CPQ51" s="216"/>
      <c r="CPR51" s="216"/>
      <c r="CPS51" s="216"/>
      <c r="CPT51" s="216"/>
      <c r="CPU51" s="216"/>
      <c r="CPV51" s="216"/>
      <c r="CPW51" s="216"/>
      <c r="CPX51" s="216"/>
      <c r="CPY51" s="216"/>
      <c r="CPZ51" s="216"/>
      <c r="CQA51" s="216"/>
      <c r="CQB51" s="216"/>
      <c r="CQC51" s="216"/>
      <c r="CQD51" s="216"/>
      <c r="CQE51" s="216"/>
      <c r="CQF51" s="216"/>
      <c r="CQG51" s="216"/>
      <c r="CQH51" s="216"/>
      <c r="CQI51" s="216"/>
      <c r="CQJ51" s="216"/>
      <c r="CQK51" s="216"/>
      <c r="CQL51" s="216"/>
      <c r="CQM51" s="216"/>
      <c r="CQN51" s="216"/>
      <c r="CQO51" s="216"/>
      <c r="CQP51" s="216"/>
      <c r="CQQ51" s="216"/>
      <c r="CQR51" s="216"/>
      <c r="CQS51" s="216"/>
      <c r="CQT51" s="216"/>
      <c r="CQU51" s="216"/>
      <c r="CQV51" s="216"/>
      <c r="CQW51" s="216"/>
      <c r="CQX51" s="216"/>
      <c r="CQY51" s="216"/>
      <c r="CQZ51" s="216"/>
      <c r="CRA51" s="216"/>
      <c r="CRB51" s="216"/>
      <c r="CRC51" s="216"/>
      <c r="CRD51" s="216"/>
      <c r="CRE51" s="216"/>
      <c r="CRF51" s="216"/>
      <c r="CRG51" s="216"/>
      <c r="CRH51" s="216"/>
      <c r="CRI51" s="216"/>
      <c r="CRJ51" s="216"/>
      <c r="CRK51" s="216"/>
      <c r="CRL51" s="216"/>
      <c r="CRM51" s="216"/>
      <c r="CRN51" s="216"/>
      <c r="CRO51" s="216"/>
      <c r="CRP51" s="216"/>
      <c r="CRQ51" s="216"/>
      <c r="CRR51" s="216"/>
      <c r="CRS51" s="216"/>
      <c r="CRT51" s="216"/>
      <c r="CRU51" s="216"/>
      <c r="CRV51" s="216"/>
      <c r="CRW51" s="216"/>
      <c r="CRX51" s="216"/>
      <c r="CRY51" s="216"/>
      <c r="CRZ51" s="216"/>
      <c r="CSA51" s="216"/>
      <c r="CSB51" s="216"/>
      <c r="CSC51" s="216"/>
      <c r="CSD51" s="216"/>
      <c r="CSE51" s="216"/>
      <c r="CSF51" s="216"/>
      <c r="CSG51" s="216"/>
      <c r="CSH51" s="216"/>
      <c r="CSI51" s="216"/>
      <c r="CSJ51" s="216"/>
      <c r="CSK51" s="216"/>
      <c r="CSL51" s="216"/>
      <c r="CSM51" s="216"/>
      <c r="CSN51" s="216"/>
      <c r="CSO51" s="216"/>
      <c r="CSP51" s="216"/>
      <c r="CSQ51" s="216"/>
      <c r="CSR51" s="216"/>
      <c r="CSS51" s="216"/>
      <c r="CST51" s="216"/>
      <c r="CSU51" s="216"/>
      <c r="CSV51" s="216"/>
      <c r="CSW51" s="216"/>
      <c r="CSX51" s="216"/>
      <c r="CSY51" s="216"/>
      <c r="CSZ51" s="216"/>
      <c r="CTA51" s="216"/>
      <c r="CTB51" s="216"/>
      <c r="CTC51" s="216"/>
      <c r="CTD51" s="216"/>
      <c r="CTE51" s="216"/>
      <c r="CTF51" s="216"/>
      <c r="CTG51" s="216"/>
      <c r="CTH51" s="216"/>
      <c r="CTI51" s="216"/>
      <c r="CTJ51" s="216"/>
      <c r="CTK51" s="216"/>
      <c r="CTL51" s="216"/>
      <c r="CTM51" s="216"/>
      <c r="CTN51" s="216"/>
      <c r="CTO51" s="216"/>
      <c r="CTP51" s="216"/>
      <c r="CTQ51" s="216"/>
      <c r="CTR51" s="216"/>
      <c r="CTS51" s="216"/>
      <c r="CTT51" s="216"/>
      <c r="CTU51" s="216"/>
      <c r="CTV51" s="216"/>
      <c r="CTW51" s="216"/>
      <c r="CTX51" s="216"/>
      <c r="CTY51" s="216"/>
      <c r="CTZ51" s="216"/>
      <c r="CUA51" s="216"/>
      <c r="CUB51" s="216"/>
      <c r="CUC51" s="216"/>
      <c r="CUD51" s="216"/>
      <c r="CUE51" s="216"/>
      <c r="CUF51" s="216"/>
      <c r="CUG51" s="216"/>
      <c r="CUH51" s="216"/>
      <c r="CUI51" s="216"/>
      <c r="CUJ51" s="216"/>
      <c r="CUK51" s="216"/>
      <c r="CUL51" s="216"/>
      <c r="CUM51" s="216"/>
      <c r="CUN51" s="216"/>
      <c r="CUO51" s="216"/>
      <c r="CUP51" s="216"/>
      <c r="CUQ51" s="216"/>
      <c r="CUR51" s="216"/>
      <c r="CUS51" s="216"/>
      <c r="CUT51" s="216"/>
      <c r="CUU51" s="216"/>
      <c r="CUV51" s="216"/>
      <c r="CUW51" s="216"/>
      <c r="CUX51" s="216"/>
      <c r="CUY51" s="216"/>
      <c r="CUZ51" s="216"/>
      <c r="CVA51" s="216"/>
      <c r="CVB51" s="216"/>
      <c r="CVC51" s="216"/>
      <c r="CVD51" s="216"/>
      <c r="CVE51" s="216"/>
      <c r="CVF51" s="216"/>
      <c r="CVG51" s="216"/>
      <c r="CVH51" s="216"/>
      <c r="CVI51" s="216"/>
      <c r="CVJ51" s="216"/>
      <c r="CVK51" s="216"/>
      <c r="CVL51" s="216"/>
      <c r="CVM51" s="216"/>
      <c r="CVN51" s="216"/>
      <c r="CVO51" s="216"/>
      <c r="CVP51" s="216"/>
      <c r="CVQ51" s="216"/>
      <c r="CVR51" s="216"/>
      <c r="CVS51" s="216"/>
      <c r="CVT51" s="216"/>
      <c r="CVU51" s="216"/>
      <c r="CVV51" s="216"/>
      <c r="CVW51" s="216"/>
      <c r="CVX51" s="216"/>
      <c r="CVY51" s="216"/>
      <c r="CVZ51" s="216"/>
      <c r="CWA51" s="216"/>
      <c r="CWB51" s="216"/>
      <c r="CWC51" s="216"/>
      <c r="CWD51" s="216"/>
      <c r="CWE51" s="216"/>
      <c r="CWF51" s="216"/>
      <c r="CWG51" s="216"/>
      <c r="CWH51" s="216"/>
      <c r="CWI51" s="216"/>
      <c r="CWJ51" s="216"/>
      <c r="CWK51" s="216"/>
      <c r="CWL51" s="216"/>
      <c r="CWM51" s="216"/>
      <c r="CWN51" s="216"/>
      <c r="CWO51" s="216"/>
      <c r="CWP51" s="216"/>
      <c r="CWQ51" s="216"/>
      <c r="CWR51" s="216"/>
      <c r="CWS51" s="216"/>
      <c r="CWT51" s="216"/>
      <c r="CWU51" s="216"/>
      <c r="CWV51" s="216"/>
      <c r="CWW51" s="216"/>
      <c r="CWX51" s="216"/>
      <c r="CWY51" s="216"/>
      <c r="CWZ51" s="216"/>
      <c r="CXA51" s="216"/>
      <c r="CXB51" s="216"/>
      <c r="CXC51" s="216"/>
      <c r="CXD51" s="216"/>
      <c r="CXE51" s="216"/>
      <c r="CXF51" s="216"/>
      <c r="CXG51" s="216"/>
      <c r="CXH51" s="216"/>
      <c r="CXI51" s="216"/>
      <c r="CXJ51" s="216"/>
      <c r="CXK51" s="216"/>
      <c r="CXL51" s="216"/>
      <c r="CXM51" s="216"/>
      <c r="CXN51" s="216"/>
      <c r="CXO51" s="216"/>
      <c r="CXP51" s="216"/>
      <c r="CXQ51" s="216"/>
      <c r="CXR51" s="216"/>
      <c r="CXS51" s="216"/>
      <c r="CXT51" s="216"/>
      <c r="CXU51" s="216"/>
      <c r="CXV51" s="216"/>
      <c r="CXW51" s="216"/>
      <c r="CXX51" s="216"/>
      <c r="CXY51" s="216"/>
      <c r="CXZ51" s="216"/>
      <c r="CYA51" s="216"/>
      <c r="CYB51" s="216"/>
      <c r="CYC51" s="216"/>
      <c r="CYD51" s="216"/>
      <c r="CYE51" s="216"/>
      <c r="CYF51" s="216"/>
      <c r="CYG51" s="216"/>
      <c r="CYH51" s="216"/>
      <c r="CYI51" s="216"/>
      <c r="CYJ51" s="216"/>
      <c r="CYK51" s="216"/>
      <c r="CYL51" s="216"/>
      <c r="CYM51" s="216"/>
      <c r="CYN51" s="216"/>
      <c r="CYO51" s="216"/>
      <c r="CYP51" s="216"/>
      <c r="CYQ51" s="216"/>
      <c r="CYR51" s="216"/>
      <c r="CYS51" s="216"/>
      <c r="CYT51" s="216"/>
      <c r="CYU51" s="216"/>
      <c r="CYV51" s="216"/>
      <c r="CYW51" s="216"/>
      <c r="CYX51" s="216"/>
      <c r="CYY51" s="216"/>
      <c r="CYZ51" s="216"/>
      <c r="CZA51" s="216"/>
      <c r="CZB51" s="216"/>
      <c r="CZC51" s="216"/>
      <c r="CZD51" s="216"/>
      <c r="CZE51" s="216"/>
      <c r="CZF51" s="216"/>
      <c r="CZG51" s="216"/>
      <c r="CZH51" s="216"/>
      <c r="CZI51" s="216"/>
      <c r="CZJ51" s="216"/>
      <c r="CZK51" s="216"/>
      <c r="CZL51" s="216"/>
      <c r="CZM51" s="216"/>
      <c r="CZN51" s="216"/>
      <c r="CZO51" s="216"/>
      <c r="CZP51" s="216"/>
      <c r="CZQ51" s="216"/>
      <c r="CZR51" s="216"/>
      <c r="CZS51" s="216"/>
      <c r="CZT51" s="216"/>
      <c r="CZU51" s="216"/>
      <c r="CZV51" s="216"/>
      <c r="CZW51" s="216"/>
      <c r="CZX51" s="216"/>
      <c r="CZY51" s="216"/>
      <c r="CZZ51" s="216"/>
      <c r="DAA51" s="216"/>
      <c r="DAB51" s="216"/>
      <c r="DAC51" s="216"/>
      <c r="DAD51" s="216"/>
      <c r="DAE51" s="216"/>
      <c r="DAF51" s="216"/>
      <c r="DAG51" s="216"/>
      <c r="DAH51" s="216"/>
      <c r="DAI51" s="216"/>
      <c r="DAJ51" s="216"/>
      <c r="DAK51" s="216"/>
      <c r="DAL51" s="216"/>
      <c r="DAM51" s="216"/>
      <c r="DAN51" s="216"/>
      <c r="DAO51" s="216"/>
      <c r="DAP51" s="216"/>
      <c r="DAQ51" s="216"/>
      <c r="DAR51" s="216"/>
      <c r="DAS51" s="216"/>
      <c r="DAT51" s="216"/>
      <c r="DAU51" s="216"/>
      <c r="DAV51" s="216"/>
      <c r="DAW51" s="216"/>
      <c r="DAX51" s="216"/>
      <c r="DAY51" s="216"/>
      <c r="DAZ51" s="216"/>
      <c r="DBA51" s="216"/>
      <c r="DBB51" s="216"/>
      <c r="DBC51" s="216"/>
      <c r="DBD51" s="216"/>
      <c r="DBE51" s="216"/>
      <c r="DBF51" s="216"/>
      <c r="DBG51" s="216"/>
      <c r="DBH51" s="216"/>
      <c r="DBI51" s="216"/>
      <c r="DBJ51" s="216"/>
      <c r="DBK51" s="216"/>
      <c r="DBL51" s="216"/>
      <c r="DBM51" s="216"/>
      <c r="DBN51" s="216"/>
      <c r="DBO51" s="216"/>
      <c r="DBP51" s="216"/>
      <c r="DBQ51" s="216"/>
      <c r="DBR51" s="216"/>
      <c r="DBS51" s="216"/>
      <c r="DBT51" s="216"/>
      <c r="DBU51" s="216"/>
      <c r="DBV51" s="216"/>
      <c r="DBW51" s="216"/>
      <c r="DBX51" s="216"/>
      <c r="DBY51" s="216"/>
      <c r="DBZ51" s="216"/>
      <c r="DCA51" s="216"/>
      <c r="DCB51" s="216"/>
      <c r="DCC51" s="216"/>
      <c r="DCD51" s="216"/>
      <c r="DCE51" s="216"/>
      <c r="DCF51" s="216"/>
      <c r="DCG51" s="216"/>
      <c r="DCH51" s="216"/>
      <c r="DCI51" s="216"/>
      <c r="DCJ51" s="216"/>
      <c r="DCK51" s="216"/>
      <c r="DCL51" s="216"/>
      <c r="DCM51" s="216"/>
      <c r="DCN51" s="216"/>
      <c r="DCO51" s="216"/>
      <c r="DCP51" s="216"/>
      <c r="DCQ51" s="216"/>
      <c r="DCR51" s="216"/>
      <c r="DCS51" s="216"/>
      <c r="DCT51" s="216"/>
      <c r="DCU51" s="216"/>
      <c r="DCV51" s="216"/>
      <c r="DCW51" s="216"/>
      <c r="DCX51" s="216"/>
      <c r="DCY51" s="216"/>
      <c r="DCZ51" s="216"/>
      <c r="DDA51" s="216"/>
      <c r="DDB51" s="216"/>
      <c r="DDC51" s="216"/>
      <c r="DDD51" s="216"/>
      <c r="DDE51" s="216"/>
      <c r="DDF51" s="216"/>
      <c r="DDG51" s="216"/>
      <c r="DDH51" s="216"/>
      <c r="DDI51" s="216"/>
      <c r="DDJ51" s="216"/>
      <c r="DDK51" s="216"/>
      <c r="DDL51" s="216"/>
      <c r="DDM51" s="216"/>
      <c r="DDN51" s="216"/>
      <c r="DDO51" s="216"/>
      <c r="DDP51" s="216"/>
      <c r="DDQ51" s="216"/>
      <c r="DDR51" s="216"/>
      <c r="DDS51" s="216"/>
      <c r="DDT51" s="216"/>
      <c r="DDU51" s="216"/>
      <c r="DDV51" s="216"/>
      <c r="DDW51" s="216"/>
      <c r="DDX51" s="216"/>
      <c r="DDY51" s="216"/>
      <c r="DDZ51" s="216"/>
      <c r="DEA51" s="216"/>
      <c r="DEB51" s="216"/>
      <c r="DEC51" s="216"/>
      <c r="DED51" s="216"/>
      <c r="DEE51" s="216"/>
      <c r="DEF51" s="216"/>
      <c r="DEG51" s="216"/>
      <c r="DEH51" s="216"/>
      <c r="DEI51" s="216"/>
      <c r="DEJ51" s="216"/>
      <c r="DEK51" s="216"/>
      <c r="DEL51" s="216"/>
      <c r="DEM51" s="216"/>
      <c r="DEN51" s="216"/>
      <c r="DEO51" s="216"/>
      <c r="DEP51" s="216"/>
      <c r="DEQ51" s="216"/>
      <c r="DER51" s="216"/>
      <c r="DES51" s="216"/>
      <c r="DET51" s="216"/>
      <c r="DEU51" s="216"/>
      <c r="DEV51" s="216"/>
      <c r="DEW51" s="216"/>
      <c r="DEX51" s="216"/>
      <c r="DEY51" s="216"/>
      <c r="DEZ51" s="216"/>
      <c r="DFA51" s="216"/>
      <c r="DFB51" s="216"/>
      <c r="DFC51" s="216"/>
      <c r="DFD51" s="216"/>
      <c r="DFE51" s="216"/>
      <c r="DFF51" s="216"/>
      <c r="DFG51" s="216"/>
      <c r="DFH51" s="216"/>
      <c r="DFI51" s="216"/>
      <c r="DFJ51" s="216"/>
      <c r="DFK51" s="216"/>
      <c r="DFL51" s="216"/>
      <c r="DFM51" s="216"/>
      <c r="DFN51" s="216"/>
      <c r="DFO51" s="216"/>
      <c r="DFP51" s="216"/>
      <c r="DFQ51" s="216"/>
      <c r="DFR51" s="216"/>
      <c r="DFS51" s="216"/>
      <c r="DFT51" s="216"/>
      <c r="DFU51" s="216"/>
      <c r="DFV51" s="216"/>
      <c r="DFW51" s="216"/>
      <c r="DFX51" s="216"/>
      <c r="DFY51" s="216"/>
      <c r="DFZ51" s="216"/>
      <c r="DGA51" s="216"/>
      <c r="DGB51" s="216"/>
      <c r="DGC51" s="216"/>
      <c r="DGD51" s="216"/>
      <c r="DGE51" s="216"/>
      <c r="DGF51" s="216"/>
      <c r="DGG51" s="216"/>
      <c r="DGH51" s="216"/>
      <c r="DGI51" s="216"/>
      <c r="DGJ51" s="216"/>
      <c r="DGK51" s="216"/>
      <c r="DGL51" s="216"/>
      <c r="DGM51" s="216"/>
      <c r="DGN51" s="216"/>
      <c r="DGO51" s="216"/>
      <c r="DGP51" s="216"/>
      <c r="DGQ51" s="216"/>
      <c r="DGR51" s="216"/>
      <c r="DGS51" s="216"/>
      <c r="DGT51" s="216"/>
      <c r="DGU51" s="216"/>
      <c r="DGV51" s="216"/>
      <c r="DGW51" s="216"/>
      <c r="DGX51" s="216"/>
      <c r="DGY51" s="216"/>
      <c r="DGZ51" s="216"/>
      <c r="DHA51" s="216"/>
      <c r="DHB51" s="216"/>
      <c r="DHC51" s="216"/>
      <c r="DHD51" s="216"/>
      <c r="DHE51" s="216"/>
      <c r="DHF51" s="216"/>
      <c r="DHG51" s="216"/>
      <c r="DHH51" s="216"/>
      <c r="DHI51" s="216"/>
      <c r="DHJ51" s="216"/>
      <c r="DHK51" s="216"/>
      <c r="DHL51" s="216"/>
      <c r="DHM51" s="216"/>
      <c r="DHN51" s="216"/>
      <c r="DHO51" s="216"/>
      <c r="DHP51" s="216"/>
      <c r="DHQ51" s="216"/>
      <c r="DHR51" s="216"/>
      <c r="DHS51" s="216"/>
      <c r="DHT51" s="216"/>
      <c r="DHU51" s="216"/>
      <c r="DHV51" s="216"/>
      <c r="DHW51" s="216"/>
      <c r="DHX51" s="216"/>
      <c r="DHY51" s="216"/>
      <c r="DHZ51" s="216"/>
      <c r="DIA51" s="216"/>
      <c r="DIB51" s="216"/>
      <c r="DIC51" s="216"/>
      <c r="DID51" s="216"/>
      <c r="DIE51" s="216"/>
      <c r="DIF51" s="216"/>
      <c r="DIG51" s="216"/>
      <c r="DIH51" s="216"/>
      <c r="DII51" s="216"/>
      <c r="DIJ51" s="216"/>
      <c r="DIK51" s="216"/>
      <c r="DIL51" s="216"/>
      <c r="DIM51" s="216"/>
      <c r="DIN51" s="216"/>
      <c r="DIO51" s="216"/>
      <c r="DIP51" s="216"/>
      <c r="DIQ51" s="216"/>
      <c r="DIR51" s="216"/>
      <c r="DIS51" s="216"/>
      <c r="DIT51" s="216"/>
      <c r="DIU51" s="216"/>
      <c r="DIV51" s="216"/>
      <c r="DIW51" s="216"/>
      <c r="DIX51" s="216"/>
      <c r="DIY51" s="216"/>
      <c r="DIZ51" s="216"/>
      <c r="DJA51" s="216"/>
      <c r="DJB51" s="216"/>
      <c r="DJC51" s="216"/>
      <c r="DJD51" s="216"/>
      <c r="DJE51" s="216"/>
      <c r="DJF51" s="216"/>
      <c r="DJG51" s="216"/>
      <c r="DJH51" s="216"/>
      <c r="DJI51" s="216"/>
      <c r="DJJ51" s="216"/>
      <c r="DJK51" s="216"/>
      <c r="DJL51" s="216"/>
      <c r="DJM51" s="216"/>
      <c r="DJN51" s="216"/>
      <c r="DJO51" s="216"/>
      <c r="DJP51" s="216"/>
      <c r="DJQ51" s="216"/>
      <c r="DJR51" s="216"/>
      <c r="DJS51" s="216"/>
      <c r="DJT51" s="216"/>
      <c r="DJU51" s="216"/>
      <c r="DJV51" s="216"/>
      <c r="DJW51" s="216"/>
      <c r="DJX51" s="216"/>
      <c r="DJY51" s="216"/>
      <c r="DJZ51" s="216"/>
      <c r="DKA51" s="216"/>
      <c r="DKB51" s="216"/>
      <c r="DKC51" s="216"/>
      <c r="DKD51" s="216"/>
      <c r="DKE51" s="216"/>
      <c r="DKF51" s="216"/>
      <c r="DKG51" s="216"/>
      <c r="DKH51" s="216"/>
      <c r="DKI51" s="216"/>
      <c r="DKJ51" s="216"/>
      <c r="DKK51" s="216"/>
      <c r="DKL51" s="216"/>
      <c r="DKM51" s="216"/>
      <c r="DKN51" s="216"/>
      <c r="DKO51" s="216"/>
      <c r="DKP51" s="216"/>
      <c r="DKQ51" s="216"/>
      <c r="DKR51" s="216"/>
      <c r="DKS51" s="216"/>
      <c r="DKT51" s="216"/>
      <c r="DKU51" s="216"/>
      <c r="DKV51" s="216"/>
      <c r="DKW51" s="216"/>
      <c r="DKX51" s="216"/>
      <c r="DKY51" s="216"/>
      <c r="DKZ51" s="216"/>
      <c r="DLA51" s="216"/>
      <c r="DLB51" s="216"/>
      <c r="DLC51" s="216"/>
      <c r="DLD51" s="216"/>
      <c r="DLE51" s="216"/>
      <c r="DLF51" s="216"/>
      <c r="DLG51" s="216"/>
      <c r="DLH51" s="216"/>
      <c r="DLI51" s="216"/>
      <c r="DLJ51" s="216"/>
      <c r="DLK51" s="216"/>
      <c r="DLL51" s="216"/>
      <c r="DLM51" s="216"/>
      <c r="DLN51" s="216"/>
      <c r="DLO51" s="216"/>
      <c r="DLP51" s="216"/>
      <c r="DLQ51" s="216"/>
      <c r="DLR51" s="216"/>
      <c r="DLS51" s="216"/>
      <c r="DLT51" s="216"/>
      <c r="DLU51" s="216"/>
      <c r="DLV51" s="216"/>
      <c r="DLW51" s="216"/>
      <c r="DLX51" s="216"/>
      <c r="DLY51" s="216"/>
      <c r="DLZ51" s="216"/>
      <c r="DMA51" s="216"/>
      <c r="DMB51" s="216"/>
      <c r="DMC51" s="216"/>
      <c r="DMD51" s="216"/>
      <c r="DME51" s="216"/>
      <c r="DMF51" s="216"/>
      <c r="DMG51" s="216"/>
      <c r="DMH51" s="216"/>
      <c r="DMI51" s="216"/>
      <c r="DMJ51" s="216"/>
      <c r="DMK51" s="216"/>
      <c r="DML51" s="216"/>
      <c r="DMM51" s="216"/>
      <c r="DMN51" s="216"/>
      <c r="DMO51" s="216"/>
      <c r="DMP51" s="216"/>
      <c r="DMQ51" s="216"/>
      <c r="DMR51" s="216"/>
      <c r="DMS51" s="216"/>
      <c r="DMT51" s="216"/>
      <c r="DMU51" s="216"/>
      <c r="DMV51" s="216"/>
      <c r="DMW51" s="216"/>
      <c r="DMX51" s="216"/>
      <c r="DMY51" s="216"/>
      <c r="DMZ51" s="216"/>
      <c r="DNA51" s="216"/>
      <c r="DNB51" s="216"/>
      <c r="DNC51" s="216"/>
      <c r="DND51" s="216"/>
      <c r="DNE51" s="216"/>
      <c r="DNF51" s="216"/>
      <c r="DNG51" s="216"/>
      <c r="DNH51" s="216"/>
      <c r="DNI51" s="216"/>
      <c r="DNJ51" s="216"/>
      <c r="DNK51" s="216"/>
      <c r="DNL51" s="216"/>
      <c r="DNM51" s="216"/>
      <c r="DNN51" s="216"/>
      <c r="DNO51" s="216"/>
      <c r="DNP51" s="216"/>
      <c r="DNQ51" s="216"/>
      <c r="DNR51" s="216"/>
      <c r="DNS51" s="216"/>
      <c r="DNT51" s="216"/>
      <c r="DNU51" s="216"/>
      <c r="DNV51" s="216"/>
      <c r="DNW51" s="216"/>
      <c r="DNX51" s="216"/>
      <c r="DNY51" s="216"/>
      <c r="DNZ51" s="216"/>
      <c r="DOA51" s="216"/>
      <c r="DOB51" s="216"/>
      <c r="DOC51" s="216"/>
      <c r="DOD51" s="216"/>
      <c r="DOE51" s="216"/>
      <c r="DOF51" s="216"/>
      <c r="DOG51" s="216"/>
      <c r="DOH51" s="216"/>
      <c r="DOI51" s="216"/>
      <c r="DOJ51" s="216"/>
      <c r="DOK51" s="216"/>
      <c r="DOL51" s="216"/>
      <c r="DOM51" s="216"/>
      <c r="DON51" s="216"/>
      <c r="DOO51" s="216"/>
      <c r="DOP51" s="216"/>
      <c r="DOQ51" s="216"/>
      <c r="DOR51" s="216"/>
      <c r="DOS51" s="216"/>
      <c r="DOT51" s="216"/>
      <c r="DOU51" s="216"/>
      <c r="DOV51" s="216"/>
      <c r="DOW51" s="216"/>
      <c r="DOX51" s="216"/>
      <c r="DOY51" s="216"/>
      <c r="DOZ51" s="216"/>
      <c r="DPA51" s="216"/>
      <c r="DPB51" s="216"/>
      <c r="DPC51" s="216"/>
      <c r="DPD51" s="216"/>
      <c r="DPE51" s="216"/>
      <c r="DPF51" s="216"/>
      <c r="DPG51" s="216"/>
      <c r="DPH51" s="216"/>
      <c r="DPI51" s="216"/>
      <c r="DPJ51" s="216"/>
      <c r="DPK51" s="216"/>
      <c r="DPL51" s="216"/>
      <c r="DPM51" s="216"/>
      <c r="DPN51" s="216"/>
      <c r="DPO51" s="216"/>
      <c r="DPP51" s="216"/>
      <c r="DPQ51" s="216"/>
      <c r="DPR51" s="216"/>
      <c r="DPS51" s="216"/>
      <c r="DPT51" s="216"/>
      <c r="DPU51" s="216"/>
      <c r="DPV51" s="216"/>
      <c r="DPW51" s="216"/>
      <c r="DPX51" s="216"/>
      <c r="DPY51" s="216"/>
      <c r="DPZ51" s="216"/>
      <c r="DQA51" s="216"/>
      <c r="DQB51" s="216"/>
      <c r="DQC51" s="216"/>
      <c r="DQD51" s="216"/>
      <c r="DQE51" s="216"/>
      <c r="DQF51" s="216"/>
      <c r="DQG51" s="216"/>
      <c r="DQH51" s="216"/>
      <c r="DQI51" s="216"/>
      <c r="DQJ51" s="216"/>
      <c r="DQK51" s="216"/>
      <c r="DQL51" s="216"/>
      <c r="DQM51" s="216"/>
      <c r="DQN51" s="216"/>
      <c r="DQO51" s="216"/>
      <c r="DQP51" s="216"/>
      <c r="DQQ51" s="216"/>
      <c r="DQR51" s="216"/>
      <c r="DQS51" s="216"/>
      <c r="DQT51" s="216"/>
      <c r="DQU51" s="216"/>
      <c r="DQV51" s="216"/>
      <c r="DQW51" s="216"/>
      <c r="DQX51" s="216"/>
      <c r="DQY51" s="216"/>
      <c r="DQZ51" s="216"/>
      <c r="DRA51" s="216"/>
      <c r="DRB51" s="216"/>
      <c r="DRC51" s="216"/>
      <c r="DRD51" s="216"/>
      <c r="DRE51" s="216"/>
      <c r="DRF51" s="216"/>
      <c r="DRG51" s="216"/>
      <c r="DRH51" s="216"/>
      <c r="DRI51" s="216"/>
      <c r="DRJ51" s="216"/>
      <c r="DRK51" s="216"/>
      <c r="DRL51" s="216"/>
      <c r="DRM51" s="216"/>
      <c r="DRN51" s="216"/>
      <c r="DRO51" s="216"/>
      <c r="DRP51" s="216"/>
      <c r="DRQ51" s="216"/>
      <c r="DRR51" s="216"/>
      <c r="DRS51" s="216"/>
      <c r="DRT51" s="216"/>
      <c r="DRU51" s="216"/>
      <c r="DRV51" s="216"/>
      <c r="DRW51" s="216"/>
      <c r="DRX51" s="216"/>
      <c r="DRY51" s="216"/>
      <c r="DRZ51" s="216"/>
      <c r="DSA51" s="216"/>
      <c r="DSB51" s="216"/>
      <c r="DSC51" s="216"/>
      <c r="DSD51" s="216"/>
      <c r="DSE51" s="216"/>
      <c r="DSF51" s="216"/>
      <c r="DSG51" s="216"/>
      <c r="DSH51" s="216"/>
      <c r="DSI51" s="216"/>
      <c r="DSJ51" s="216"/>
      <c r="DSK51" s="216"/>
      <c r="DSL51" s="216"/>
      <c r="DSM51" s="216"/>
      <c r="DSN51" s="216"/>
      <c r="DSO51" s="216"/>
      <c r="DSP51" s="216"/>
      <c r="DSQ51" s="216"/>
      <c r="DSR51" s="216"/>
      <c r="DSS51" s="216"/>
      <c r="DST51" s="216"/>
      <c r="DSU51" s="216"/>
      <c r="DSV51" s="216"/>
      <c r="DSW51" s="216"/>
      <c r="DSX51" s="216"/>
      <c r="DSY51" s="216"/>
      <c r="DSZ51" s="216"/>
      <c r="DTA51" s="216"/>
      <c r="DTB51" s="216"/>
      <c r="DTC51" s="216"/>
      <c r="DTD51" s="216"/>
      <c r="DTE51" s="216"/>
      <c r="DTF51" s="216"/>
      <c r="DTG51" s="216"/>
      <c r="DTH51" s="216"/>
      <c r="DTI51" s="216"/>
      <c r="DTJ51" s="216"/>
      <c r="DTK51" s="216"/>
      <c r="DTL51" s="216"/>
      <c r="DTM51" s="216"/>
      <c r="DTN51" s="216"/>
      <c r="DTO51" s="216"/>
      <c r="DTP51" s="216"/>
      <c r="DTQ51" s="216"/>
      <c r="DTR51" s="216"/>
      <c r="DTS51" s="216"/>
      <c r="DTT51" s="216"/>
      <c r="DTU51" s="216"/>
      <c r="DTV51" s="216"/>
      <c r="DTW51" s="216"/>
      <c r="DTX51" s="216"/>
      <c r="DTY51" s="216"/>
      <c r="DTZ51" s="216"/>
      <c r="DUA51" s="216"/>
      <c r="DUB51" s="216"/>
      <c r="DUC51" s="216"/>
      <c r="DUD51" s="216"/>
      <c r="DUE51" s="216"/>
      <c r="DUF51" s="216"/>
      <c r="DUG51" s="216"/>
      <c r="DUH51" s="216"/>
      <c r="DUI51" s="216"/>
      <c r="DUJ51" s="216"/>
      <c r="DUK51" s="216"/>
      <c r="DUL51" s="216"/>
      <c r="DUM51" s="216"/>
      <c r="DUN51" s="216"/>
      <c r="DUO51" s="216"/>
      <c r="DUP51" s="216"/>
      <c r="DUQ51" s="216"/>
      <c r="DUR51" s="216"/>
      <c r="DUS51" s="216"/>
      <c r="DUT51" s="216"/>
      <c r="DUU51" s="216"/>
      <c r="DUV51" s="216"/>
      <c r="DUW51" s="216"/>
      <c r="DUX51" s="216"/>
      <c r="DUY51" s="216"/>
      <c r="DUZ51" s="216"/>
      <c r="DVA51" s="216"/>
      <c r="DVB51" s="216"/>
      <c r="DVC51" s="216"/>
      <c r="DVD51" s="216"/>
      <c r="DVE51" s="216"/>
      <c r="DVF51" s="216"/>
      <c r="DVG51" s="216"/>
      <c r="DVH51" s="216"/>
      <c r="DVI51" s="216"/>
      <c r="DVJ51" s="216"/>
      <c r="DVK51" s="216"/>
      <c r="DVL51" s="216"/>
      <c r="DVM51" s="216"/>
      <c r="DVN51" s="216"/>
      <c r="DVO51" s="216"/>
      <c r="DVP51" s="216"/>
      <c r="DVQ51" s="216"/>
      <c r="DVR51" s="216"/>
      <c r="DVS51" s="216"/>
      <c r="DVT51" s="216"/>
      <c r="DVU51" s="216"/>
      <c r="DVV51" s="216"/>
      <c r="DVW51" s="216"/>
      <c r="DVX51" s="216"/>
      <c r="DVY51" s="216"/>
      <c r="DVZ51" s="216"/>
      <c r="DWA51" s="216"/>
      <c r="DWB51" s="216"/>
      <c r="DWC51" s="216"/>
      <c r="DWD51" s="216"/>
      <c r="DWE51" s="216"/>
      <c r="DWF51" s="216"/>
      <c r="DWG51" s="216"/>
      <c r="DWH51" s="216"/>
      <c r="DWI51" s="216"/>
      <c r="DWJ51" s="216"/>
      <c r="DWK51" s="216"/>
      <c r="DWL51" s="216"/>
      <c r="DWM51" s="216"/>
      <c r="DWN51" s="216"/>
      <c r="DWO51" s="216"/>
      <c r="DWP51" s="216"/>
      <c r="DWQ51" s="216"/>
      <c r="DWR51" s="216"/>
      <c r="DWS51" s="216"/>
      <c r="DWT51" s="216"/>
      <c r="DWU51" s="216"/>
      <c r="DWV51" s="216"/>
      <c r="DWW51" s="216"/>
      <c r="DWX51" s="216"/>
      <c r="DWY51" s="216"/>
      <c r="DWZ51" s="216"/>
      <c r="DXA51" s="216"/>
      <c r="DXB51" s="216"/>
      <c r="DXC51" s="216"/>
      <c r="DXD51" s="216"/>
      <c r="DXE51" s="216"/>
      <c r="DXF51" s="216"/>
      <c r="DXG51" s="216"/>
      <c r="DXH51" s="216"/>
      <c r="DXI51" s="216"/>
      <c r="DXJ51" s="216"/>
      <c r="DXK51" s="216"/>
      <c r="DXL51" s="216"/>
      <c r="DXM51" s="216"/>
      <c r="DXN51" s="216"/>
      <c r="DXO51" s="216"/>
      <c r="DXP51" s="216"/>
      <c r="DXQ51" s="216"/>
      <c r="DXR51" s="216"/>
      <c r="DXS51" s="216"/>
      <c r="DXT51" s="216"/>
      <c r="DXU51" s="216"/>
      <c r="DXV51" s="216"/>
      <c r="DXW51" s="216"/>
      <c r="DXX51" s="216"/>
      <c r="DXY51" s="216"/>
      <c r="DXZ51" s="216"/>
      <c r="DYA51" s="216"/>
      <c r="DYB51" s="216"/>
      <c r="DYC51" s="216"/>
      <c r="DYD51" s="216"/>
      <c r="DYE51" s="216"/>
      <c r="DYF51" s="216"/>
      <c r="DYG51" s="216"/>
      <c r="DYH51" s="216"/>
      <c r="DYI51" s="216"/>
      <c r="DYJ51" s="216"/>
      <c r="DYK51" s="216"/>
      <c r="DYL51" s="216"/>
      <c r="DYM51" s="216"/>
      <c r="DYN51" s="216"/>
      <c r="DYO51" s="216"/>
      <c r="DYP51" s="216"/>
      <c r="DYQ51" s="216"/>
      <c r="DYR51" s="216"/>
      <c r="DYS51" s="216"/>
      <c r="DYT51" s="216"/>
      <c r="DYU51" s="216"/>
      <c r="DYV51" s="216"/>
      <c r="DYW51" s="216"/>
      <c r="DYX51" s="216"/>
      <c r="DYY51" s="216"/>
      <c r="DYZ51" s="216"/>
      <c r="DZA51" s="216"/>
      <c r="DZB51" s="216"/>
      <c r="DZC51" s="216"/>
      <c r="DZD51" s="216"/>
      <c r="DZE51" s="216"/>
      <c r="DZF51" s="216"/>
      <c r="DZG51" s="216"/>
      <c r="DZH51" s="216"/>
      <c r="DZI51" s="216"/>
      <c r="DZJ51" s="216"/>
      <c r="DZK51" s="216"/>
      <c r="DZL51" s="216"/>
      <c r="DZM51" s="216"/>
      <c r="DZN51" s="216"/>
      <c r="DZO51" s="216"/>
      <c r="DZP51" s="216"/>
      <c r="DZQ51" s="216"/>
      <c r="DZR51" s="216"/>
      <c r="DZS51" s="216"/>
      <c r="DZT51" s="216"/>
      <c r="DZU51" s="216"/>
      <c r="DZV51" s="216"/>
      <c r="DZW51" s="216"/>
      <c r="DZX51" s="216"/>
      <c r="DZY51" s="216"/>
      <c r="DZZ51" s="216"/>
      <c r="EAA51" s="216"/>
      <c r="EAB51" s="216"/>
      <c r="EAC51" s="216"/>
      <c r="EAD51" s="216"/>
      <c r="EAE51" s="216"/>
      <c r="EAF51" s="216"/>
      <c r="EAG51" s="216"/>
      <c r="EAH51" s="216"/>
      <c r="EAI51" s="216"/>
      <c r="EAJ51" s="216"/>
      <c r="EAK51" s="216"/>
      <c r="EAL51" s="216"/>
      <c r="EAM51" s="216"/>
      <c r="EAN51" s="216"/>
      <c r="EAO51" s="216"/>
      <c r="EAP51" s="216"/>
      <c r="EAQ51" s="216"/>
      <c r="EAR51" s="216"/>
      <c r="EAS51" s="216"/>
      <c r="EAT51" s="216"/>
      <c r="EAU51" s="216"/>
      <c r="EAV51" s="216"/>
      <c r="EAW51" s="216"/>
      <c r="EAX51" s="216"/>
      <c r="EAY51" s="216"/>
      <c r="EAZ51" s="216"/>
      <c r="EBA51" s="216"/>
      <c r="EBB51" s="216"/>
      <c r="EBC51" s="216"/>
      <c r="EBD51" s="216"/>
      <c r="EBE51" s="216"/>
      <c r="EBF51" s="216"/>
      <c r="EBG51" s="216"/>
      <c r="EBH51" s="216"/>
      <c r="EBI51" s="216"/>
      <c r="EBJ51" s="216"/>
      <c r="EBK51" s="216"/>
      <c r="EBL51" s="216"/>
      <c r="EBM51" s="216"/>
      <c r="EBN51" s="216"/>
      <c r="EBO51" s="216"/>
      <c r="EBP51" s="216"/>
      <c r="EBQ51" s="216"/>
      <c r="EBR51" s="216"/>
      <c r="EBS51" s="216"/>
      <c r="EBT51" s="216"/>
      <c r="EBU51" s="216"/>
      <c r="EBV51" s="216"/>
      <c r="EBW51" s="216"/>
      <c r="EBX51" s="216"/>
      <c r="EBY51" s="216"/>
      <c r="EBZ51" s="216"/>
      <c r="ECA51" s="216"/>
      <c r="ECB51" s="216"/>
      <c r="ECC51" s="216"/>
      <c r="ECD51" s="216"/>
      <c r="ECE51" s="216"/>
      <c r="ECF51" s="216"/>
      <c r="ECG51" s="216"/>
      <c r="ECH51" s="216"/>
      <c r="ECI51" s="216"/>
      <c r="ECJ51" s="216"/>
      <c r="ECK51" s="216"/>
      <c r="ECL51" s="216"/>
      <c r="ECM51" s="216"/>
      <c r="ECN51" s="216"/>
      <c r="ECO51" s="216"/>
      <c r="ECP51" s="216"/>
      <c r="ECQ51" s="216"/>
      <c r="ECR51" s="216"/>
      <c r="ECS51" s="216"/>
      <c r="ECT51" s="216"/>
      <c r="ECU51" s="216"/>
      <c r="ECV51" s="216"/>
      <c r="ECW51" s="216"/>
      <c r="ECX51" s="216"/>
      <c r="ECY51" s="216"/>
      <c r="ECZ51" s="216"/>
      <c r="EDA51" s="216"/>
      <c r="EDB51" s="216"/>
      <c r="EDC51" s="216"/>
      <c r="EDD51" s="216"/>
      <c r="EDE51" s="216"/>
      <c r="EDF51" s="216"/>
      <c r="EDG51" s="216"/>
      <c r="EDH51" s="216"/>
      <c r="EDI51" s="216"/>
      <c r="EDJ51" s="216"/>
      <c r="EDK51" s="216"/>
      <c r="EDL51" s="216"/>
      <c r="EDM51" s="216"/>
      <c r="EDN51" s="216"/>
      <c r="EDO51" s="216"/>
      <c r="EDP51" s="216"/>
      <c r="EDQ51" s="216"/>
      <c r="EDR51" s="216"/>
      <c r="EDS51" s="216"/>
      <c r="EDT51" s="216"/>
      <c r="EDU51" s="216"/>
      <c r="EDV51" s="216"/>
      <c r="EDW51" s="216"/>
      <c r="EDX51" s="216"/>
      <c r="EDY51" s="216"/>
      <c r="EDZ51" s="216"/>
      <c r="EEA51" s="216"/>
      <c r="EEB51" s="216"/>
      <c r="EEC51" s="216"/>
      <c r="EED51" s="216"/>
      <c r="EEE51" s="216"/>
      <c r="EEF51" s="216"/>
      <c r="EEG51" s="216"/>
      <c r="EEH51" s="216"/>
      <c r="EEI51" s="216"/>
      <c r="EEJ51" s="216"/>
      <c r="EEK51" s="216"/>
      <c r="EEL51" s="216"/>
      <c r="EEM51" s="216"/>
      <c r="EEN51" s="216"/>
      <c r="EEO51" s="216"/>
      <c r="EEP51" s="216"/>
      <c r="EEQ51" s="216"/>
      <c r="EER51" s="216"/>
      <c r="EES51" s="216"/>
      <c r="EET51" s="216"/>
      <c r="EEU51" s="216"/>
      <c r="EEV51" s="216"/>
      <c r="EEW51" s="216"/>
      <c r="EEX51" s="216"/>
      <c r="EEY51" s="216"/>
      <c r="EEZ51" s="216"/>
      <c r="EFA51" s="216"/>
      <c r="EFB51" s="216"/>
      <c r="EFC51" s="216"/>
      <c r="EFD51" s="216"/>
      <c r="EFE51" s="216"/>
      <c r="EFF51" s="216"/>
      <c r="EFG51" s="216"/>
      <c r="EFH51" s="216"/>
      <c r="EFI51" s="216"/>
      <c r="EFJ51" s="216"/>
      <c r="EFK51" s="216"/>
      <c r="EFL51" s="216"/>
      <c r="EFM51" s="216"/>
      <c r="EFN51" s="216"/>
      <c r="EFO51" s="216"/>
      <c r="EFP51" s="216"/>
      <c r="EFQ51" s="216"/>
      <c r="EFR51" s="216"/>
      <c r="EFS51" s="216"/>
      <c r="EFT51" s="216"/>
      <c r="EFU51" s="216"/>
      <c r="EFV51" s="216"/>
      <c r="EFW51" s="216"/>
      <c r="EFX51" s="216"/>
      <c r="EFY51" s="216"/>
      <c r="EFZ51" s="216"/>
      <c r="EGA51" s="216"/>
      <c r="EGB51" s="216"/>
      <c r="EGC51" s="216"/>
      <c r="EGD51" s="216"/>
      <c r="EGE51" s="216"/>
      <c r="EGF51" s="216"/>
      <c r="EGG51" s="216"/>
      <c r="EGH51" s="216"/>
      <c r="EGI51" s="216"/>
      <c r="EGJ51" s="216"/>
      <c r="EGK51" s="216"/>
      <c r="EGL51" s="216"/>
      <c r="EGM51" s="216"/>
      <c r="EGN51" s="216"/>
      <c r="EGO51" s="216"/>
      <c r="EGP51" s="216"/>
      <c r="EGQ51" s="216"/>
      <c r="EGR51" s="216"/>
      <c r="EGS51" s="216"/>
      <c r="EGT51" s="216"/>
      <c r="EGU51" s="216"/>
      <c r="EGV51" s="216"/>
      <c r="EGW51" s="216"/>
      <c r="EGX51" s="216"/>
      <c r="EGY51" s="216"/>
      <c r="EGZ51" s="216"/>
      <c r="EHA51" s="216"/>
      <c r="EHB51" s="216"/>
      <c r="EHC51" s="216"/>
      <c r="EHD51" s="216"/>
      <c r="EHE51" s="216"/>
      <c r="EHF51" s="216"/>
      <c r="EHG51" s="216"/>
      <c r="EHH51" s="216"/>
      <c r="EHI51" s="216"/>
      <c r="EHJ51" s="216"/>
      <c r="EHK51" s="216"/>
      <c r="EHL51" s="216"/>
      <c r="EHM51" s="216"/>
      <c r="EHN51" s="216"/>
      <c r="EHO51" s="216"/>
      <c r="EHP51" s="216"/>
      <c r="EHQ51" s="216"/>
      <c r="EHR51" s="216"/>
      <c r="EHS51" s="216"/>
      <c r="EHT51" s="216"/>
      <c r="EHU51" s="216"/>
      <c r="EHV51" s="216"/>
      <c r="EHW51" s="216"/>
      <c r="EHX51" s="216"/>
      <c r="EHY51" s="216"/>
      <c r="EHZ51" s="216"/>
      <c r="EIA51" s="216"/>
      <c r="EIB51" s="216"/>
      <c r="EIC51" s="216"/>
      <c r="EID51" s="216"/>
      <c r="EIE51" s="216"/>
      <c r="EIF51" s="216"/>
      <c r="EIG51" s="216"/>
      <c r="EIH51" s="216"/>
      <c r="EII51" s="216"/>
      <c r="EIJ51" s="216"/>
      <c r="EIK51" s="216"/>
      <c r="EIL51" s="216"/>
      <c r="EIM51" s="216"/>
      <c r="EIN51" s="216"/>
      <c r="EIO51" s="216"/>
      <c r="EIP51" s="216"/>
      <c r="EIQ51" s="216"/>
      <c r="EIR51" s="216"/>
      <c r="EIS51" s="216"/>
      <c r="EIT51" s="216"/>
      <c r="EIU51" s="216"/>
      <c r="EIV51" s="216"/>
      <c r="EIW51" s="216"/>
      <c r="EIX51" s="216"/>
      <c r="EIY51" s="216"/>
      <c r="EIZ51" s="216"/>
      <c r="EJA51" s="216"/>
      <c r="EJB51" s="216"/>
      <c r="EJC51" s="216"/>
      <c r="EJD51" s="216"/>
      <c r="EJE51" s="216"/>
      <c r="EJF51" s="216"/>
      <c r="EJG51" s="216"/>
      <c r="EJH51" s="216"/>
      <c r="EJI51" s="216"/>
      <c r="EJJ51" s="216"/>
      <c r="EJK51" s="216"/>
      <c r="EJL51" s="216"/>
      <c r="EJM51" s="216"/>
      <c r="EJN51" s="216"/>
      <c r="EJO51" s="216"/>
      <c r="EJP51" s="216"/>
      <c r="EJQ51" s="216"/>
      <c r="EJR51" s="216"/>
      <c r="EJS51" s="216"/>
      <c r="EJT51" s="216"/>
      <c r="EJU51" s="216"/>
      <c r="EJV51" s="216"/>
      <c r="EJW51" s="216"/>
      <c r="EJX51" s="216"/>
      <c r="EJY51" s="216"/>
      <c r="EJZ51" s="216"/>
      <c r="EKA51" s="216"/>
      <c r="EKB51" s="216"/>
      <c r="EKC51" s="216"/>
      <c r="EKD51" s="216"/>
      <c r="EKE51" s="216"/>
      <c r="EKF51" s="216"/>
      <c r="EKG51" s="216"/>
      <c r="EKH51" s="216"/>
      <c r="EKI51" s="216"/>
      <c r="EKJ51" s="216"/>
      <c r="EKK51" s="216"/>
      <c r="EKL51" s="216"/>
      <c r="EKM51" s="216"/>
      <c r="EKN51" s="216"/>
      <c r="EKO51" s="216"/>
      <c r="EKP51" s="216"/>
      <c r="EKQ51" s="216"/>
      <c r="EKR51" s="216"/>
      <c r="EKS51" s="216"/>
      <c r="EKT51" s="216"/>
      <c r="EKU51" s="216"/>
      <c r="EKV51" s="216"/>
      <c r="EKW51" s="216"/>
      <c r="EKX51" s="216"/>
      <c r="EKY51" s="216"/>
      <c r="EKZ51" s="216"/>
      <c r="ELA51" s="216"/>
      <c r="ELB51" s="216"/>
      <c r="ELC51" s="216"/>
      <c r="ELD51" s="216"/>
      <c r="ELE51" s="216"/>
      <c r="ELF51" s="216"/>
      <c r="ELG51" s="216"/>
      <c r="ELH51" s="216"/>
      <c r="ELI51" s="216"/>
      <c r="ELJ51" s="216"/>
      <c r="ELK51" s="216"/>
      <c r="ELL51" s="216"/>
      <c r="ELM51" s="216"/>
      <c r="ELN51" s="216"/>
      <c r="ELO51" s="216"/>
      <c r="ELP51" s="216"/>
      <c r="ELQ51" s="216"/>
      <c r="ELR51" s="216"/>
      <c r="ELS51" s="216"/>
      <c r="ELT51" s="216"/>
      <c r="ELU51" s="216"/>
      <c r="ELV51" s="216"/>
      <c r="ELW51" s="216"/>
      <c r="ELX51" s="216"/>
      <c r="ELY51" s="216"/>
      <c r="ELZ51" s="216"/>
      <c r="EMA51" s="216"/>
      <c r="EMB51" s="216"/>
      <c r="EMC51" s="216"/>
      <c r="EMD51" s="216"/>
      <c r="EME51" s="216"/>
      <c r="EMF51" s="216"/>
      <c r="EMG51" s="216"/>
      <c r="EMH51" s="216"/>
      <c r="EMI51" s="216"/>
      <c r="EMJ51" s="216"/>
      <c r="EMK51" s="216"/>
      <c r="EML51" s="216"/>
      <c r="EMM51" s="216"/>
      <c r="EMN51" s="216"/>
      <c r="EMO51" s="216"/>
      <c r="EMP51" s="216"/>
      <c r="EMQ51" s="216"/>
      <c r="EMR51" s="216"/>
      <c r="EMS51" s="216"/>
      <c r="EMT51" s="216"/>
      <c r="EMU51" s="216"/>
      <c r="EMV51" s="216"/>
      <c r="EMW51" s="216"/>
      <c r="EMX51" s="216"/>
      <c r="EMY51" s="216"/>
      <c r="EMZ51" s="216"/>
      <c r="ENA51" s="216"/>
      <c r="ENB51" s="216"/>
      <c r="ENC51" s="216"/>
      <c r="END51" s="216"/>
      <c r="ENE51" s="216"/>
      <c r="ENF51" s="216"/>
      <c r="ENG51" s="216"/>
      <c r="ENH51" s="216"/>
      <c r="ENI51" s="216"/>
      <c r="ENJ51" s="216"/>
      <c r="ENK51" s="216"/>
      <c r="ENL51" s="216"/>
      <c r="ENM51" s="216"/>
      <c r="ENN51" s="216"/>
      <c r="ENO51" s="216"/>
      <c r="ENP51" s="216"/>
      <c r="ENQ51" s="216"/>
      <c r="ENR51" s="216"/>
      <c r="ENS51" s="216"/>
      <c r="ENT51" s="216"/>
      <c r="ENU51" s="216"/>
      <c r="ENV51" s="216"/>
      <c r="ENW51" s="216"/>
      <c r="ENX51" s="216"/>
      <c r="ENY51" s="216"/>
      <c r="ENZ51" s="216"/>
      <c r="EOA51" s="216"/>
      <c r="EOB51" s="216"/>
      <c r="EOC51" s="216"/>
      <c r="EOD51" s="216"/>
      <c r="EOE51" s="216"/>
      <c r="EOF51" s="216"/>
      <c r="EOG51" s="216"/>
      <c r="EOH51" s="216"/>
      <c r="EOI51" s="216"/>
      <c r="EOJ51" s="216"/>
      <c r="EOK51" s="216"/>
      <c r="EOL51" s="216"/>
      <c r="EOM51" s="216"/>
      <c r="EON51" s="216"/>
      <c r="EOO51" s="216"/>
      <c r="EOP51" s="216"/>
      <c r="EOQ51" s="216"/>
      <c r="EOR51" s="216"/>
      <c r="EOS51" s="216"/>
      <c r="EOT51" s="216"/>
      <c r="EOU51" s="216"/>
      <c r="EOV51" s="216"/>
      <c r="EOW51" s="216"/>
      <c r="EOX51" s="216"/>
      <c r="EOY51" s="216"/>
      <c r="EOZ51" s="216"/>
      <c r="EPA51" s="216"/>
      <c r="EPB51" s="216"/>
      <c r="EPC51" s="216"/>
      <c r="EPD51" s="216"/>
      <c r="EPE51" s="216"/>
      <c r="EPF51" s="216"/>
      <c r="EPG51" s="216"/>
      <c r="EPH51" s="216"/>
      <c r="EPI51" s="216"/>
      <c r="EPJ51" s="216"/>
      <c r="EPK51" s="216"/>
      <c r="EPL51" s="216"/>
      <c r="EPM51" s="216"/>
      <c r="EPN51" s="216"/>
      <c r="EPO51" s="216"/>
      <c r="EPP51" s="216"/>
      <c r="EPQ51" s="216"/>
      <c r="EPR51" s="216"/>
      <c r="EPS51" s="216"/>
      <c r="EPT51" s="216"/>
      <c r="EPU51" s="216"/>
      <c r="EPV51" s="216"/>
      <c r="EPW51" s="216"/>
      <c r="EPX51" s="216"/>
      <c r="EPY51" s="216"/>
      <c r="EPZ51" s="216"/>
      <c r="EQA51" s="216"/>
      <c r="EQB51" s="216"/>
      <c r="EQC51" s="216"/>
      <c r="EQD51" s="216"/>
      <c r="EQE51" s="216"/>
      <c r="EQF51" s="216"/>
      <c r="EQG51" s="216"/>
      <c r="EQH51" s="216"/>
      <c r="EQI51" s="216"/>
      <c r="EQJ51" s="216"/>
      <c r="EQK51" s="216"/>
      <c r="EQL51" s="216"/>
      <c r="EQM51" s="216"/>
      <c r="EQN51" s="216"/>
      <c r="EQO51" s="216"/>
      <c r="EQP51" s="216"/>
      <c r="EQQ51" s="216"/>
      <c r="EQR51" s="216"/>
      <c r="EQS51" s="216"/>
      <c r="EQT51" s="216"/>
      <c r="EQU51" s="216"/>
      <c r="EQV51" s="216"/>
      <c r="EQW51" s="216"/>
      <c r="EQX51" s="216"/>
      <c r="EQY51" s="216"/>
      <c r="EQZ51" s="216"/>
      <c r="ERA51" s="216"/>
      <c r="ERB51" s="216"/>
      <c r="ERC51" s="216"/>
      <c r="ERD51" s="216"/>
      <c r="ERE51" s="216"/>
      <c r="ERF51" s="216"/>
      <c r="ERG51" s="216"/>
      <c r="ERH51" s="216"/>
      <c r="ERI51" s="216"/>
      <c r="ERJ51" s="216"/>
      <c r="ERK51" s="216"/>
      <c r="ERL51" s="216"/>
      <c r="ERM51" s="216"/>
      <c r="ERN51" s="216"/>
      <c r="ERO51" s="216"/>
      <c r="ERP51" s="216"/>
      <c r="ERQ51" s="216"/>
      <c r="ERR51" s="216"/>
      <c r="ERS51" s="216"/>
      <c r="ERT51" s="216"/>
      <c r="ERU51" s="216"/>
      <c r="ERV51" s="216"/>
      <c r="ERW51" s="216"/>
      <c r="ERX51" s="216"/>
      <c r="ERY51" s="216"/>
      <c r="ERZ51" s="216"/>
      <c r="ESA51" s="216"/>
      <c r="ESB51" s="216"/>
      <c r="ESC51" s="216"/>
      <c r="ESD51" s="216"/>
      <c r="ESE51" s="216"/>
      <c r="ESF51" s="216"/>
      <c r="ESG51" s="216"/>
      <c r="ESH51" s="216"/>
      <c r="ESI51" s="216"/>
      <c r="ESJ51" s="216"/>
      <c r="ESK51" s="216"/>
      <c r="ESL51" s="216"/>
      <c r="ESM51" s="216"/>
      <c r="ESN51" s="216"/>
      <c r="ESO51" s="216"/>
      <c r="ESP51" s="216"/>
      <c r="ESQ51" s="216"/>
      <c r="ESR51" s="216"/>
      <c r="ESS51" s="216"/>
      <c r="EST51" s="216"/>
      <c r="ESU51" s="216"/>
      <c r="ESV51" s="216"/>
      <c r="ESW51" s="216"/>
      <c r="ESX51" s="216"/>
      <c r="ESY51" s="216"/>
      <c r="ESZ51" s="216"/>
      <c r="ETA51" s="216"/>
      <c r="ETB51" s="216"/>
      <c r="ETC51" s="216"/>
      <c r="ETD51" s="216"/>
      <c r="ETE51" s="216"/>
      <c r="ETF51" s="216"/>
      <c r="ETG51" s="216"/>
      <c r="ETH51" s="216"/>
      <c r="ETI51" s="216"/>
      <c r="ETJ51" s="216"/>
      <c r="ETK51" s="216"/>
      <c r="ETL51" s="216"/>
      <c r="ETM51" s="216"/>
      <c r="ETN51" s="216"/>
      <c r="ETO51" s="216"/>
      <c r="ETP51" s="216"/>
      <c r="ETQ51" s="216"/>
      <c r="ETR51" s="216"/>
      <c r="ETS51" s="216"/>
      <c r="ETT51" s="216"/>
      <c r="ETU51" s="216"/>
      <c r="ETV51" s="216"/>
      <c r="ETW51" s="216"/>
      <c r="ETX51" s="216"/>
      <c r="ETY51" s="216"/>
      <c r="ETZ51" s="216"/>
      <c r="EUA51" s="216"/>
      <c r="EUB51" s="216"/>
      <c r="EUC51" s="216"/>
      <c r="EUD51" s="216"/>
      <c r="EUE51" s="216"/>
      <c r="EUF51" s="216"/>
      <c r="EUG51" s="216"/>
      <c r="EUH51" s="216"/>
      <c r="EUI51" s="216"/>
      <c r="EUJ51" s="216"/>
      <c r="EUK51" s="216"/>
      <c r="EUL51" s="216"/>
      <c r="EUM51" s="216"/>
      <c r="EUN51" s="216"/>
      <c r="EUO51" s="216"/>
      <c r="EUP51" s="216"/>
      <c r="EUQ51" s="216"/>
      <c r="EUR51" s="216"/>
      <c r="EUS51" s="216"/>
      <c r="EUT51" s="216"/>
      <c r="EUU51" s="216"/>
      <c r="EUV51" s="216"/>
      <c r="EUW51" s="216"/>
      <c r="EUX51" s="216"/>
      <c r="EUY51" s="216"/>
      <c r="EUZ51" s="216"/>
      <c r="EVA51" s="216"/>
      <c r="EVB51" s="216"/>
      <c r="EVC51" s="216"/>
      <c r="EVD51" s="216"/>
      <c r="EVE51" s="216"/>
      <c r="EVF51" s="216"/>
      <c r="EVG51" s="216"/>
      <c r="EVH51" s="216"/>
      <c r="EVI51" s="216"/>
      <c r="EVJ51" s="216"/>
      <c r="EVK51" s="216"/>
      <c r="EVL51" s="216"/>
      <c r="EVM51" s="216"/>
      <c r="EVN51" s="216"/>
      <c r="EVO51" s="216"/>
      <c r="EVP51" s="216"/>
      <c r="EVQ51" s="216"/>
      <c r="EVR51" s="216"/>
      <c r="EVS51" s="216"/>
      <c r="EVT51" s="216"/>
      <c r="EVU51" s="216"/>
      <c r="EVV51" s="216"/>
      <c r="EVW51" s="216"/>
      <c r="EVX51" s="216"/>
      <c r="EVY51" s="216"/>
      <c r="EVZ51" s="216"/>
      <c r="EWA51" s="216"/>
      <c r="EWB51" s="216"/>
      <c r="EWC51" s="216"/>
      <c r="EWD51" s="216"/>
      <c r="EWE51" s="216"/>
      <c r="EWF51" s="216"/>
      <c r="EWG51" s="216"/>
      <c r="EWH51" s="216"/>
      <c r="EWI51" s="216"/>
      <c r="EWJ51" s="216"/>
      <c r="EWK51" s="216"/>
      <c r="EWL51" s="216"/>
      <c r="EWM51" s="216"/>
      <c r="EWN51" s="216"/>
      <c r="EWO51" s="216"/>
      <c r="EWP51" s="216"/>
      <c r="EWQ51" s="216"/>
      <c r="EWR51" s="216"/>
      <c r="EWS51" s="216"/>
      <c r="EWT51" s="216"/>
      <c r="EWU51" s="216"/>
      <c r="EWV51" s="216"/>
      <c r="EWW51" s="216"/>
      <c r="EWX51" s="216"/>
      <c r="EWY51" s="216"/>
      <c r="EWZ51" s="216"/>
      <c r="EXA51" s="216"/>
      <c r="EXB51" s="216"/>
      <c r="EXC51" s="216"/>
      <c r="EXD51" s="216"/>
      <c r="EXE51" s="216"/>
      <c r="EXF51" s="216"/>
      <c r="EXG51" s="216"/>
      <c r="EXH51" s="216"/>
      <c r="EXI51" s="216"/>
      <c r="EXJ51" s="216"/>
      <c r="EXK51" s="216"/>
      <c r="EXL51" s="216"/>
      <c r="EXM51" s="216"/>
      <c r="EXN51" s="216"/>
      <c r="EXO51" s="216"/>
      <c r="EXP51" s="216"/>
      <c r="EXQ51" s="216"/>
      <c r="EXR51" s="216"/>
      <c r="EXS51" s="216"/>
      <c r="EXT51" s="216"/>
      <c r="EXU51" s="216"/>
      <c r="EXV51" s="216"/>
      <c r="EXW51" s="216"/>
      <c r="EXX51" s="216"/>
      <c r="EXY51" s="216"/>
      <c r="EXZ51" s="216"/>
      <c r="EYA51" s="216"/>
      <c r="EYB51" s="216"/>
      <c r="EYC51" s="216"/>
      <c r="EYD51" s="216"/>
      <c r="EYE51" s="216"/>
      <c r="EYF51" s="216"/>
      <c r="EYG51" s="216"/>
      <c r="EYH51" s="216"/>
      <c r="EYI51" s="216"/>
      <c r="EYJ51" s="216"/>
      <c r="EYK51" s="216"/>
      <c r="EYL51" s="216"/>
      <c r="EYM51" s="216"/>
      <c r="EYN51" s="216"/>
      <c r="EYO51" s="216"/>
      <c r="EYP51" s="216"/>
      <c r="EYQ51" s="216"/>
      <c r="EYR51" s="216"/>
      <c r="EYS51" s="216"/>
      <c r="EYT51" s="216"/>
      <c r="EYU51" s="216"/>
      <c r="EYV51" s="216"/>
      <c r="EYW51" s="216"/>
      <c r="EYX51" s="216"/>
      <c r="EYY51" s="216"/>
      <c r="EYZ51" s="216"/>
      <c r="EZA51" s="216"/>
      <c r="EZB51" s="216"/>
      <c r="EZC51" s="216"/>
      <c r="EZD51" s="216"/>
      <c r="EZE51" s="216"/>
      <c r="EZF51" s="216"/>
      <c r="EZG51" s="216"/>
      <c r="EZH51" s="216"/>
      <c r="EZI51" s="216"/>
      <c r="EZJ51" s="216"/>
      <c r="EZK51" s="216"/>
      <c r="EZL51" s="216"/>
      <c r="EZM51" s="216"/>
      <c r="EZN51" s="216"/>
      <c r="EZO51" s="216"/>
      <c r="EZP51" s="216"/>
      <c r="EZQ51" s="216"/>
      <c r="EZR51" s="216"/>
      <c r="EZS51" s="216"/>
      <c r="EZT51" s="216"/>
      <c r="EZU51" s="216"/>
      <c r="EZV51" s="216"/>
      <c r="EZW51" s="216"/>
      <c r="EZX51" s="216"/>
      <c r="EZY51" s="216"/>
      <c r="EZZ51" s="216"/>
      <c r="FAA51" s="216"/>
      <c r="FAB51" s="216"/>
      <c r="FAC51" s="216"/>
      <c r="FAD51" s="216"/>
      <c r="FAE51" s="216"/>
      <c r="FAF51" s="216"/>
      <c r="FAG51" s="216"/>
      <c r="FAH51" s="216"/>
      <c r="FAI51" s="216"/>
      <c r="FAJ51" s="216"/>
      <c r="FAK51" s="216"/>
      <c r="FAL51" s="216"/>
      <c r="FAM51" s="216"/>
      <c r="FAN51" s="216"/>
      <c r="FAO51" s="216"/>
      <c r="FAP51" s="216"/>
      <c r="FAQ51" s="216"/>
      <c r="FAR51" s="216"/>
      <c r="FAS51" s="216"/>
      <c r="FAT51" s="216"/>
      <c r="FAU51" s="216"/>
      <c r="FAV51" s="216"/>
      <c r="FAW51" s="216"/>
      <c r="FAX51" s="216"/>
      <c r="FAY51" s="216"/>
      <c r="FAZ51" s="216"/>
      <c r="FBA51" s="216"/>
      <c r="FBB51" s="216"/>
      <c r="FBC51" s="216"/>
      <c r="FBD51" s="216"/>
      <c r="FBE51" s="216"/>
      <c r="FBF51" s="216"/>
      <c r="FBG51" s="216"/>
      <c r="FBH51" s="216"/>
      <c r="FBI51" s="216"/>
      <c r="FBJ51" s="216"/>
      <c r="FBK51" s="216"/>
      <c r="FBL51" s="216"/>
      <c r="FBM51" s="216"/>
      <c r="FBN51" s="216"/>
      <c r="FBO51" s="216"/>
      <c r="FBP51" s="216"/>
      <c r="FBQ51" s="216"/>
      <c r="FBR51" s="216"/>
      <c r="FBS51" s="216"/>
      <c r="FBT51" s="216"/>
      <c r="FBU51" s="216"/>
      <c r="FBV51" s="216"/>
      <c r="FBW51" s="216"/>
      <c r="FBX51" s="216"/>
      <c r="FBY51" s="216"/>
      <c r="FBZ51" s="216"/>
      <c r="FCA51" s="216"/>
      <c r="FCB51" s="216"/>
      <c r="FCC51" s="216"/>
      <c r="FCD51" s="216"/>
      <c r="FCE51" s="216"/>
      <c r="FCF51" s="216"/>
      <c r="FCG51" s="216"/>
      <c r="FCH51" s="216"/>
      <c r="FCI51" s="216"/>
      <c r="FCJ51" s="216"/>
      <c r="FCK51" s="216"/>
      <c r="FCL51" s="216"/>
      <c r="FCM51" s="216"/>
      <c r="FCN51" s="216"/>
      <c r="FCO51" s="216"/>
      <c r="FCP51" s="216"/>
      <c r="FCQ51" s="216"/>
      <c r="FCR51" s="216"/>
      <c r="FCS51" s="216"/>
      <c r="FCT51" s="216"/>
      <c r="FCU51" s="216"/>
      <c r="FCV51" s="216"/>
      <c r="FCW51" s="216"/>
      <c r="FCX51" s="216"/>
      <c r="FCY51" s="216"/>
      <c r="FCZ51" s="216"/>
      <c r="FDA51" s="216"/>
      <c r="FDB51" s="216"/>
      <c r="FDC51" s="216"/>
      <c r="FDD51" s="216"/>
      <c r="FDE51" s="216"/>
      <c r="FDF51" s="216"/>
      <c r="FDG51" s="216"/>
      <c r="FDH51" s="216"/>
      <c r="FDI51" s="216"/>
      <c r="FDJ51" s="216"/>
      <c r="FDK51" s="216"/>
      <c r="FDL51" s="216"/>
      <c r="FDM51" s="216"/>
      <c r="FDN51" s="216"/>
      <c r="FDO51" s="216"/>
      <c r="FDP51" s="216"/>
      <c r="FDQ51" s="216"/>
      <c r="FDR51" s="216"/>
      <c r="FDS51" s="216"/>
      <c r="FDT51" s="216"/>
      <c r="FDU51" s="216"/>
      <c r="FDV51" s="216"/>
      <c r="FDW51" s="216"/>
      <c r="FDX51" s="216"/>
      <c r="FDY51" s="216"/>
      <c r="FDZ51" s="216"/>
      <c r="FEA51" s="216"/>
      <c r="FEB51" s="216"/>
      <c r="FEC51" s="216"/>
      <c r="FED51" s="216"/>
      <c r="FEE51" s="216"/>
      <c r="FEF51" s="216"/>
      <c r="FEG51" s="216"/>
      <c r="FEH51" s="216"/>
      <c r="FEI51" s="216"/>
      <c r="FEJ51" s="216"/>
      <c r="FEK51" s="216"/>
      <c r="FEL51" s="216"/>
      <c r="FEM51" s="216"/>
      <c r="FEN51" s="216"/>
      <c r="FEO51" s="216"/>
      <c r="FEP51" s="216"/>
      <c r="FEQ51" s="216"/>
      <c r="FER51" s="216"/>
      <c r="FES51" s="216"/>
      <c r="FET51" s="216"/>
      <c r="FEU51" s="216"/>
      <c r="FEV51" s="216"/>
      <c r="FEW51" s="216"/>
      <c r="FEX51" s="216"/>
      <c r="FEY51" s="216"/>
      <c r="FEZ51" s="216"/>
      <c r="FFA51" s="216"/>
      <c r="FFB51" s="216"/>
      <c r="FFC51" s="216"/>
      <c r="FFD51" s="216"/>
      <c r="FFE51" s="216"/>
      <c r="FFF51" s="216"/>
      <c r="FFG51" s="216"/>
      <c r="FFH51" s="216"/>
      <c r="FFI51" s="216"/>
      <c r="FFJ51" s="216"/>
      <c r="FFK51" s="216"/>
      <c r="FFL51" s="216"/>
      <c r="FFM51" s="216"/>
      <c r="FFN51" s="216"/>
      <c r="FFO51" s="216"/>
      <c r="FFP51" s="216"/>
      <c r="FFQ51" s="216"/>
      <c r="FFR51" s="216"/>
      <c r="FFS51" s="216"/>
      <c r="FFT51" s="216"/>
      <c r="FFU51" s="216"/>
      <c r="FFV51" s="216"/>
      <c r="FFW51" s="216"/>
      <c r="FFX51" s="216"/>
      <c r="FFY51" s="216"/>
      <c r="FFZ51" s="216"/>
      <c r="FGA51" s="216"/>
      <c r="FGB51" s="216"/>
      <c r="FGC51" s="216"/>
      <c r="FGD51" s="216"/>
      <c r="FGE51" s="216"/>
      <c r="FGF51" s="216"/>
      <c r="FGG51" s="216"/>
      <c r="FGH51" s="216"/>
      <c r="FGI51" s="216"/>
      <c r="FGJ51" s="216"/>
      <c r="FGK51" s="216"/>
      <c r="FGL51" s="216"/>
      <c r="FGM51" s="216"/>
      <c r="FGN51" s="216"/>
      <c r="FGO51" s="216"/>
      <c r="FGP51" s="216"/>
      <c r="FGQ51" s="216"/>
      <c r="FGR51" s="216"/>
      <c r="FGS51" s="216"/>
      <c r="FGT51" s="216"/>
      <c r="FGU51" s="216"/>
      <c r="FGV51" s="216"/>
      <c r="FGW51" s="216"/>
      <c r="FGX51" s="216"/>
      <c r="FGY51" s="216"/>
      <c r="FGZ51" s="216"/>
      <c r="FHA51" s="216"/>
      <c r="FHB51" s="216"/>
      <c r="FHC51" s="216"/>
      <c r="FHD51" s="216"/>
      <c r="FHE51" s="216"/>
      <c r="FHF51" s="216"/>
      <c r="FHG51" s="216"/>
      <c r="FHH51" s="216"/>
      <c r="FHI51" s="216"/>
      <c r="FHJ51" s="216"/>
      <c r="FHK51" s="216"/>
      <c r="FHL51" s="216"/>
      <c r="FHM51" s="216"/>
      <c r="FHN51" s="216"/>
      <c r="FHO51" s="216"/>
      <c r="FHP51" s="216"/>
      <c r="FHQ51" s="216"/>
      <c r="FHR51" s="216"/>
      <c r="FHS51" s="216"/>
      <c r="FHT51" s="216"/>
      <c r="FHU51" s="216"/>
      <c r="FHV51" s="216"/>
      <c r="FHW51" s="216"/>
      <c r="FHX51" s="216"/>
      <c r="FHY51" s="216"/>
      <c r="FHZ51" s="216"/>
      <c r="FIA51" s="216"/>
      <c r="FIB51" s="216"/>
      <c r="FIC51" s="216"/>
      <c r="FID51" s="216"/>
      <c r="FIE51" s="216"/>
      <c r="FIF51" s="216"/>
      <c r="FIG51" s="216"/>
      <c r="FIH51" s="216"/>
      <c r="FII51" s="216"/>
      <c r="FIJ51" s="216"/>
      <c r="FIK51" s="216"/>
      <c r="FIL51" s="216"/>
      <c r="FIM51" s="216"/>
      <c r="FIN51" s="216"/>
      <c r="FIO51" s="216"/>
      <c r="FIP51" s="216"/>
      <c r="FIQ51" s="216"/>
      <c r="FIR51" s="216"/>
      <c r="FIS51" s="216"/>
      <c r="FIT51" s="216"/>
      <c r="FIU51" s="216"/>
      <c r="FIV51" s="216"/>
      <c r="FIW51" s="216"/>
      <c r="FIX51" s="216"/>
      <c r="FIY51" s="216"/>
      <c r="FIZ51" s="216"/>
      <c r="FJA51" s="216"/>
      <c r="FJB51" s="216"/>
      <c r="FJC51" s="216"/>
      <c r="FJD51" s="216"/>
      <c r="FJE51" s="216"/>
      <c r="FJF51" s="216"/>
      <c r="FJG51" s="216"/>
      <c r="FJH51" s="216"/>
      <c r="FJI51" s="216"/>
      <c r="FJJ51" s="216"/>
      <c r="FJK51" s="216"/>
      <c r="FJL51" s="216"/>
      <c r="FJM51" s="216"/>
      <c r="FJN51" s="216"/>
      <c r="FJO51" s="216"/>
      <c r="FJP51" s="216"/>
      <c r="FJQ51" s="216"/>
      <c r="FJR51" s="216"/>
      <c r="FJS51" s="216"/>
      <c r="FJT51" s="216"/>
      <c r="FJU51" s="216"/>
      <c r="FJV51" s="216"/>
      <c r="FJW51" s="216"/>
      <c r="FJX51" s="216"/>
      <c r="FJY51" s="216"/>
      <c r="FJZ51" s="216"/>
      <c r="FKA51" s="216"/>
      <c r="FKB51" s="216"/>
      <c r="FKC51" s="216"/>
      <c r="FKD51" s="216"/>
      <c r="FKE51" s="216"/>
      <c r="FKF51" s="216"/>
      <c r="FKG51" s="216"/>
      <c r="FKH51" s="216"/>
      <c r="FKI51" s="216"/>
      <c r="FKJ51" s="216"/>
      <c r="FKK51" s="216"/>
      <c r="FKL51" s="216"/>
      <c r="FKM51" s="216"/>
      <c r="FKN51" s="216"/>
      <c r="FKO51" s="216"/>
      <c r="FKP51" s="216"/>
      <c r="FKQ51" s="216"/>
      <c r="FKR51" s="216"/>
      <c r="FKS51" s="216"/>
      <c r="FKT51" s="216"/>
      <c r="FKU51" s="216"/>
      <c r="FKV51" s="216"/>
      <c r="FKW51" s="216"/>
      <c r="FKX51" s="216"/>
      <c r="FKY51" s="216"/>
      <c r="FKZ51" s="216"/>
      <c r="FLA51" s="216"/>
      <c r="FLB51" s="216"/>
      <c r="FLC51" s="216"/>
      <c r="FLD51" s="216"/>
      <c r="FLE51" s="216"/>
      <c r="FLF51" s="216"/>
      <c r="FLG51" s="216"/>
      <c r="FLH51" s="216"/>
      <c r="FLI51" s="216"/>
      <c r="FLJ51" s="216"/>
      <c r="FLK51" s="216"/>
      <c r="FLL51" s="216"/>
      <c r="FLM51" s="216"/>
      <c r="FLN51" s="216"/>
      <c r="FLO51" s="216"/>
      <c r="FLP51" s="216"/>
      <c r="FLQ51" s="216"/>
      <c r="FLR51" s="216"/>
      <c r="FLS51" s="216"/>
      <c r="FLT51" s="216"/>
      <c r="FLU51" s="216"/>
      <c r="FLV51" s="216"/>
      <c r="FLW51" s="216"/>
      <c r="FLX51" s="216"/>
      <c r="FLY51" s="216"/>
      <c r="FLZ51" s="216"/>
      <c r="FMA51" s="216"/>
      <c r="FMB51" s="216"/>
      <c r="FMC51" s="216"/>
      <c r="FMD51" s="216"/>
      <c r="FME51" s="216"/>
      <c r="FMF51" s="216"/>
      <c r="FMG51" s="216"/>
      <c r="FMH51" s="216"/>
      <c r="FMI51" s="216"/>
      <c r="FMJ51" s="216"/>
      <c r="FMK51" s="216"/>
      <c r="FML51" s="216"/>
      <c r="FMM51" s="216"/>
      <c r="FMN51" s="216"/>
      <c r="FMO51" s="216"/>
      <c r="FMP51" s="216"/>
      <c r="FMQ51" s="216"/>
      <c r="FMR51" s="216"/>
      <c r="FMS51" s="216"/>
      <c r="FMT51" s="216"/>
      <c r="FMU51" s="216"/>
      <c r="FMV51" s="216"/>
      <c r="FMW51" s="216"/>
      <c r="FMX51" s="216"/>
      <c r="FMY51" s="216"/>
      <c r="FMZ51" s="216"/>
      <c r="FNA51" s="216"/>
      <c r="FNB51" s="216"/>
      <c r="FNC51" s="216"/>
      <c r="FND51" s="216"/>
      <c r="FNE51" s="216"/>
      <c r="FNF51" s="216"/>
      <c r="FNG51" s="216"/>
      <c r="FNH51" s="216"/>
      <c r="FNI51" s="216"/>
      <c r="FNJ51" s="216"/>
      <c r="FNK51" s="216"/>
      <c r="FNL51" s="216"/>
      <c r="FNM51" s="216"/>
      <c r="FNN51" s="216"/>
      <c r="FNO51" s="216"/>
      <c r="FNP51" s="216"/>
      <c r="FNQ51" s="216"/>
      <c r="FNR51" s="216"/>
      <c r="FNS51" s="216"/>
      <c r="FNT51" s="216"/>
      <c r="FNU51" s="216"/>
      <c r="FNV51" s="216"/>
      <c r="FNW51" s="216"/>
      <c r="FNX51" s="216"/>
      <c r="FNY51" s="216"/>
      <c r="FNZ51" s="216"/>
      <c r="FOA51" s="216"/>
      <c r="FOB51" s="216"/>
      <c r="FOC51" s="216"/>
      <c r="FOD51" s="216"/>
      <c r="FOE51" s="216"/>
      <c r="FOF51" s="216"/>
      <c r="FOG51" s="216"/>
      <c r="FOH51" s="216"/>
      <c r="FOI51" s="216"/>
      <c r="FOJ51" s="216"/>
      <c r="FOK51" s="216"/>
      <c r="FOL51" s="216"/>
      <c r="FOM51" s="216"/>
      <c r="FON51" s="216"/>
      <c r="FOO51" s="216"/>
      <c r="FOP51" s="216"/>
      <c r="FOQ51" s="216"/>
      <c r="FOR51" s="216"/>
      <c r="FOS51" s="216"/>
      <c r="FOT51" s="216"/>
      <c r="FOU51" s="216"/>
      <c r="FOV51" s="216"/>
      <c r="FOW51" s="216"/>
      <c r="FOX51" s="216"/>
      <c r="FOY51" s="216"/>
      <c r="FOZ51" s="216"/>
      <c r="FPA51" s="216"/>
      <c r="FPB51" s="216"/>
      <c r="FPC51" s="216"/>
      <c r="FPD51" s="216"/>
      <c r="FPE51" s="216"/>
      <c r="FPF51" s="216"/>
      <c r="FPG51" s="216"/>
      <c r="FPH51" s="216"/>
      <c r="FPI51" s="216"/>
      <c r="FPJ51" s="216"/>
      <c r="FPK51" s="216"/>
      <c r="FPL51" s="216"/>
      <c r="FPM51" s="216"/>
      <c r="FPN51" s="216"/>
      <c r="FPO51" s="216"/>
      <c r="FPP51" s="216"/>
      <c r="FPQ51" s="216"/>
      <c r="FPR51" s="216"/>
      <c r="FPS51" s="216"/>
      <c r="FPT51" s="216"/>
      <c r="FPU51" s="216"/>
      <c r="FPV51" s="216"/>
      <c r="FPW51" s="216"/>
      <c r="FPX51" s="216"/>
      <c r="FPY51" s="216"/>
      <c r="FPZ51" s="216"/>
      <c r="FQA51" s="216"/>
      <c r="FQB51" s="216"/>
      <c r="FQC51" s="216"/>
      <c r="FQD51" s="216"/>
      <c r="FQE51" s="216"/>
      <c r="FQF51" s="216"/>
      <c r="FQG51" s="216"/>
      <c r="FQH51" s="216"/>
      <c r="FQI51" s="216"/>
      <c r="FQJ51" s="216"/>
      <c r="FQK51" s="216"/>
      <c r="FQL51" s="216"/>
      <c r="FQM51" s="216"/>
      <c r="FQN51" s="216"/>
      <c r="FQO51" s="216"/>
      <c r="FQP51" s="216"/>
      <c r="FQQ51" s="216"/>
      <c r="FQR51" s="216"/>
      <c r="FQS51" s="216"/>
      <c r="FQT51" s="216"/>
      <c r="FQU51" s="216"/>
      <c r="FQV51" s="216"/>
      <c r="FQW51" s="216"/>
      <c r="FQX51" s="216"/>
      <c r="FQY51" s="216"/>
      <c r="FQZ51" s="216"/>
      <c r="FRA51" s="216"/>
      <c r="FRB51" s="216"/>
      <c r="FRC51" s="216"/>
      <c r="FRD51" s="216"/>
      <c r="FRE51" s="216"/>
      <c r="FRF51" s="216"/>
      <c r="FRG51" s="216"/>
      <c r="FRH51" s="216"/>
      <c r="FRI51" s="216"/>
      <c r="FRJ51" s="216"/>
      <c r="FRK51" s="216"/>
      <c r="FRL51" s="216"/>
      <c r="FRM51" s="216"/>
      <c r="FRN51" s="216"/>
      <c r="FRO51" s="216"/>
      <c r="FRP51" s="216"/>
      <c r="FRQ51" s="216"/>
      <c r="FRR51" s="216"/>
      <c r="FRS51" s="216"/>
      <c r="FRT51" s="216"/>
      <c r="FRU51" s="216"/>
      <c r="FRV51" s="216"/>
      <c r="FRW51" s="216"/>
      <c r="FRX51" s="216"/>
      <c r="FRY51" s="216"/>
      <c r="FRZ51" s="216"/>
      <c r="FSA51" s="216"/>
      <c r="FSB51" s="216"/>
      <c r="FSC51" s="216"/>
      <c r="FSD51" s="216"/>
      <c r="FSE51" s="216"/>
      <c r="FSF51" s="216"/>
      <c r="FSG51" s="216"/>
      <c r="FSH51" s="216"/>
      <c r="FSI51" s="216"/>
      <c r="FSJ51" s="216"/>
      <c r="FSK51" s="216"/>
      <c r="FSL51" s="216"/>
      <c r="FSM51" s="216"/>
      <c r="FSN51" s="216"/>
      <c r="FSO51" s="216"/>
      <c r="FSP51" s="216"/>
      <c r="FSQ51" s="216"/>
      <c r="FSR51" s="216"/>
      <c r="FSS51" s="216"/>
      <c r="FST51" s="216"/>
      <c r="FSU51" s="216"/>
      <c r="FSV51" s="216"/>
      <c r="FSW51" s="216"/>
      <c r="FSX51" s="216"/>
      <c r="FSY51" s="216"/>
      <c r="FSZ51" s="216"/>
      <c r="FTA51" s="216"/>
      <c r="FTB51" s="216"/>
      <c r="FTC51" s="216"/>
      <c r="FTD51" s="216"/>
      <c r="FTE51" s="216"/>
      <c r="FTF51" s="216"/>
      <c r="FTG51" s="216"/>
      <c r="FTH51" s="216"/>
      <c r="FTI51" s="216"/>
      <c r="FTJ51" s="216"/>
      <c r="FTK51" s="216"/>
      <c r="FTL51" s="216"/>
      <c r="FTM51" s="216"/>
      <c r="FTN51" s="216"/>
      <c r="FTO51" s="216"/>
      <c r="FTP51" s="216"/>
      <c r="FTQ51" s="216"/>
      <c r="FTR51" s="216"/>
      <c r="FTS51" s="216"/>
      <c r="FTT51" s="216"/>
      <c r="FTU51" s="216"/>
      <c r="FTV51" s="216"/>
      <c r="FTW51" s="216"/>
      <c r="FTX51" s="216"/>
      <c r="FTY51" s="216"/>
      <c r="FTZ51" s="216"/>
      <c r="FUA51" s="216"/>
      <c r="FUB51" s="216"/>
      <c r="FUC51" s="216"/>
      <c r="FUD51" s="216"/>
      <c r="FUE51" s="216"/>
      <c r="FUF51" s="216"/>
      <c r="FUG51" s="216"/>
      <c r="FUH51" s="216"/>
      <c r="FUI51" s="216"/>
      <c r="FUJ51" s="216"/>
      <c r="FUK51" s="216"/>
      <c r="FUL51" s="216"/>
      <c r="FUM51" s="216"/>
      <c r="FUN51" s="216"/>
      <c r="FUO51" s="216"/>
      <c r="FUP51" s="216"/>
      <c r="FUQ51" s="216"/>
      <c r="FUR51" s="216"/>
      <c r="FUS51" s="216"/>
      <c r="FUT51" s="216"/>
      <c r="FUU51" s="216"/>
      <c r="FUV51" s="216"/>
      <c r="FUW51" s="216"/>
      <c r="FUX51" s="216"/>
      <c r="FUY51" s="216"/>
      <c r="FUZ51" s="216"/>
      <c r="FVA51" s="216"/>
      <c r="FVB51" s="216"/>
      <c r="FVC51" s="216"/>
      <c r="FVD51" s="216"/>
      <c r="FVE51" s="216"/>
      <c r="FVF51" s="216"/>
      <c r="FVG51" s="216"/>
      <c r="FVH51" s="216"/>
      <c r="FVI51" s="216"/>
      <c r="FVJ51" s="216"/>
      <c r="FVK51" s="216"/>
      <c r="FVL51" s="216"/>
      <c r="FVM51" s="216"/>
      <c r="FVN51" s="216"/>
      <c r="FVO51" s="216"/>
      <c r="FVP51" s="216"/>
      <c r="FVQ51" s="216"/>
      <c r="FVR51" s="216"/>
      <c r="FVS51" s="216"/>
      <c r="FVT51" s="216"/>
      <c r="FVU51" s="216"/>
      <c r="FVV51" s="216"/>
      <c r="FVW51" s="216"/>
      <c r="FVX51" s="216"/>
      <c r="FVY51" s="216"/>
      <c r="FVZ51" s="216"/>
      <c r="FWA51" s="216"/>
      <c r="FWB51" s="216"/>
      <c r="FWC51" s="216"/>
      <c r="FWD51" s="216"/>
      <c r="FWE51" s="216"/>
      <c r="FWF51" s="216"/>
      <c r="FWG51" s="216"/>
      <c r="FWH51" s="216"/>
      <c r="FWI51" s="216"/>
      <c r="FWJ51" s="216"/>
      <c r="FWK51" s="216"/>
      <c r="FWL51" s="216"/>
      <c r="FWM51" s="216"/>
      <c r="FWN51" s="216"/>
      <c r="FWO51" s="216"/>
      <c r="FWP51" s="216"/>
      <c r="FWQ51" s="216"/>
      <c r="FWR51" s="216"/>
      <c r="FWS51" s="216"/>
      <c r="FWT51" s="216"/>
      <c r="FWU51" s="216"/>
      <c r="FWV51" s="216"/>
      <c r="FWW51" s="216"/>
      <c r="FWX51" s="216"/>
      <c r="FWY51" s="216"/>
      <c r="FWZ51" s="216"/>
      <c r="FXA51" s="216"/>
      <c r="FXB51" s="216"/>
      <c r="FXC51" s="216"/>
      <c r="FXD51" s="216"/>
      <c r="FXE51" s="216"/>
      <c r="FXF51" s="216"/>
      <c r="FXG51" s="216"/>
      <c r="FXH51" s="216"/>
      <c r="FXI51" s="216"/>
      <c r="FXJ51" s="216"/>
      <c r="FXK51" s="216"/>
      <c r="FXL51" s="216"/>
      <c r="FXM51" s="216"/>
      <c r="FXN51" s="216"/>
      <c r="FXO51" s="216"/>
      <c r="FXP51" s="216"/>
      <c r="FXQ51" s="216"/>
      <c r="FXR51" s="216"/>
      <c r="FXS51" s="216"/>
      <c r="FXT51" s="216"/>
      <c r="FXU51" s="216"/>
      <c r="FXV51" s="216"/>
      <c r="FXW51" s="216"/>
      <c r="FXX51" s="216"/>
      <c r="FXY51" s="216"/>
      <c r="FXZ51" s="216"/>
      <c r="FYA51" s="216"/>
      <c r="FYB51" s="216"/>
      <c r="FYC51" s="216"/>
      <c r="FYD51" s="216"/>
      <c r="FYE51" s="216"/>
      <c r="FYF51" s="216"/>
      <c r="FYG51" s="216"/>
      <c r="FYH51" s="216"/>
      <c r="FYI51" s="216"/>
      <c r="FYJ51" s="216"/>
      <c r="FYK51" s="216"/>
      <c r="FYL51" s="216"/>
      <c r="FYM51" s="216"/>
      <c r="FYN51" s="216"/>
      <c r="FYO51" s="216"/>
      <c r="FYP51" s="216"/>
      <c r="FYQ51" s="216"/>
      <c r="FYR51" s="216"/>
      <c r="FYS51" s="216"/>
      <c r="FYT51" s="216"/>
      <c r="FYU51" s="216"/>
      <c r="FYV51" s="216"/>
      <c r="FYW51" s="216"/>
      <c r="FYX51" s="216"/>
      <c r="FYY51" s="216"/>
      <c r="FYZ51" s="216"/>
      <c r="FZA51" s="216"/>
      <c r="FZB51" s="216"/>
      <c r="FZC51" s="216"/>
      <c r="FZD51" s="216"/>
      <c r="FZE51" s="216"/>
      <c r="FZF51" s="216"/>
      <c r="FZG51" s="216"/>
      <c r="FZH51" s="216"/>
      <c r="FZI51" s="216"/>
      <c r="FZJ51" s="216"/>
      <c r="FZK51" s="216"/>
      <c r="FZL51" s="216"/>
      <c r="FZM51" s="216"/>
      <c r="FZN51" s="216"/>
      <c r="FZO51" s="216"/>
      <c r="FZP51" s="216"/>
      <c r="FZQ51" s="216"/>
      <c r="FZR51" s="216"/>
      <c r="FZS51" s="216"/>
      <c r="FZT51" s="216"/>
      <c r="FZU51" s="216"/>
      <c r="FZV51" s="216"/>
      <c r="FZW51" s="216"/>
      <c r="FZX51" s="216"/>
      <c r="FZY51" s="216"/>
      <c r="FZZ51" s="216"/>
      <c r="GAA51" s="216"/>
      <c r="GAB51" s="216"/>
      <c r="GAC51" s="216"/>
      <c r="GAD51" s="216"/>
      <c r="GAE51" s="216"/>
      <c r="GAF51" s="216"/>
      <c r="GAG51" s="216"/>
      <c r="GAH51" s="216"/>
      <c r="GAI51" s="216"/>
      <c r="GAJ51" s="216"/>
      <c r="GAK51" s="216"/>
      <c r="GAL51" s="216"/>
      <c r="GAM51" s="216"/>
      <c r="GAN51" s="216"/>
      <c r="GAO51" s="216"/>
      <c r="GAP51" s="216"/>
      <c r="GAQ51" s="216"/>
      <c r="GAR51" s="216"/>
      <c r="GAS51" s="216"/>
      <c r="GAT51" s="216"/>
      <c r="GAU51" s="216"/>
      <c r="GAV51" s="216"/>
      <c r="GAW51" s="216"/>
      <c r="GAX51" s="216"/>
      <c r="GAY51" s="216"/>
      <c r="GAZ51" s="216"/>
      <c r="GBA51" s="216"/>
      <c r="GBB51" s="216"/>
      <c r="GBC51" s="216"/>
      <c r="GBD51" s="216"/>
      <c r="GBE51" s="216"/>
      <c r="GBF51" s="216"/>
      <c r="GBG51" s="216"/>
      <c r="GBH51" s="216"/>
      <c r="GBI51" s="216"/>
      <c r="GBJ51" s="216"/>
      <c r="GBK51" s="216"/>
      <c r="GBL51" s="216"/>
      <c r="GBM51" s="216"/>
      <c r="GBN51" s="216"/>
      <c r="GBO51" s="216"/>
      <c r="GBP51" s="216"/>
      <c r="GBQ51" s="216"/>
      <c r="GBR51" s="216"/>
      <c r="GBS51" s="216"/>
      <c r="GBT51" s="216"/>
      <c r="GBU51" s="216"/>
      <c r="GBV51" s="216"/>
      <c r="GBW51" s="216"/>
      <c r="GBX51" s="216"/>
      <c r="GBY51" s="216"/>
      <c r="GBZ51" s="216"/>
      <c r="GCA51" s="216"/>
      <c r="GCB51" s="216"/>
      <c r="GCC51" s="216"/>
      <c r="GCD51" s="216"/>
      <c r="GCE51" s="216"/>
      <c r="GCF51" s="216"/>
      <c r="GCG51" s="216"/>
      <c r="GCH51" s="216"/>
      <c r="GCI51" s="216"/>
      <c r="GCJ51" s="216"/>
      <c r="GCK51" s="216"/>
      <c r="GCL51" s="216"/>
      <c r="GCM51" s="216"/>
      <c r="GCN51" s="216"/>
      <c r="GCO51" s="216"/>
      <c r="GCP51" s="216"/>
      <c r="GCQ51" s="216"/>
      <c r="GCR51" s="216"/>
      <c r="GCS51" s="216"/>
      <c r="GCT51" s="216"/>
      <c r="GCU51" s="216"/>
      <c r="GCV51" s="216"/>
      <c r="GCW51" s="216"/>
      <c r="GCX51" s="216"/>
      <c r="GCY51" s="216"/>
      <c r="GCZ51" s="216"/>
      <c r="GDA51" s="216"/>
      <c r="GDB51" s="216"/>
      <c r="GDC51" s="216"/>
      <c r="GDD51" s="216"/>
      <c r="GDE51" s="216"/>
      <c r="GDF51" s="216"/>
      <c r="GDG51" s="216"/>
      <c r="GDH51" s="216"/>
      <c r="GDI51" s="216"/>
      <c r="GDJ51" s="216"/>
      <c r="GDK51" s="216"/>
      <c r="GDL51" s="216"/>
      <c r="GDM51" s="216"/>
      <c r="GDN51" s="216"/>
      <c r="GDO51" s="216"/>
      <c r="GDP51" s="216"/>
      <c r="GDQ51" s="216"/>
      <c r="GDR51" s="216"/>
      <c r="GDS51" s="216"/>
      <c r="GDT51" s="216"/>
      <c r="GDU51" s="216"/>
      <c r="GDV51" s="216"/>
      <c r="GDW51" s="216"/>
      <c r="GDX51" s="216"/>
      <c r="GDY51" s="216"/>
      <c r="GDZ51" s="216"/>
      <c r="GEA51" s="216"/>
      <c r="GEB51" s="216"/>
      <c r="GEC51" s="216"/>
      <c r="GED51" s="216"/>
      <c r="GEE51" s="216"/>
      <c r="GEF51" s="216"/>
      <c r="GEG51" s="216"/>
      <c r="GEH51" s="216"/>
      <c r="GEI51" s="216"/>
      <c r="GEJ51" s="216"/>
      <c r="GEK51" s="216"/>
      <c r="GEL51" s="216"/>
      <c r="GEM51" s="216"/>
      <c r="GEN51" s="216"/>
      <c r="GEO51" s="216"/>
      <c r="GEP51" s="216"/>
      <c r="GEQ51" s="216"/>
      <c r="GER51" s="216"/>
      <c r="GES51" s="216"/>
      <c r="GET51" s="216"/>
      <c r="GEU51" s="216"/>
      <c r="GEV51" s="216"/>
      <c r="GEW51" s="216"/>
      <c r="GEX51" s="216"/>
      <c r="GEY51" s="216"/>
      <c r="GEZ51" s="216"/>
      <c r="GFA51" s="216"/>
      <c r="GFB51" s="216"/>
      <c r="GFC51" s="216"/>
      <c r="GFD51" s="216"/>
      <c r="GFE51" s="216"/>
      <c r="GFF51" s="216"/>
      <c r="GFG51" s="216"/>
      <c r="GFH51" s="216"/>
      <c r="GFI51" s="216"/>
      <c r="GFJ51" s="216"/>
      <c r="GFK51" s="216"/>
      <c r="GFL51" s="216"/>
      <c r="GFM51" s="216"/>
      <c r="GFN51" s="216"/>
      <c r="GFO51" s="216"/>
      <c r="GFP51" s="216"/>
      <c r="GFQ51" s="216"/>
      <c r="GFR51" s="216"/>
      <c r="GFS51" s="216"/>
      <c r="GFT51" s="216"/>
      <c r="GFU51" s="216"/>
      <c r="GFV51" s="216"/>
      <c r="GFW51" s="216"/>
      <c r="GFX51" s="216"/>
      <c r="GFY51" s="216"/>
      <c r="GFZ51" s="216"/>
      <c r="GGA51" s="216"/>
      <c r="GGB51" s="216"/>
      <c r="GGC51" s="216"/>
      <c r="GGD51" s="216"/>
      <c r="GGE51" s="216"/>
      <c r="GGF51" s="216"/>
      <c r="GGG51" s="216"/>
      <c r="GGH51" s="216"/>
      <c r="GGI51" s="216"/>
      <c r="GGJ51" s="216"/>
      <c r="GGK51" s="216"/>
      <c r="GGL51" s="216"/>
      <c r="GGM51" s="216"/>
      <c r="GGN51" s="216"/>
      <c r="GGO51" s="216"/>
      <c r="GGP51" s="216"/>
      <c r="GGQ51" s="216"/>
      <c r="GGR51" s="216"/>
      <c r="GGS51" s="216"/>
      <c r="GGT51" s="216"/>
      <c r="GGU51" s="216"/>
      <c r="GGV51" s="216"/>
      <c r="GGW51" s="216"/>
      <c r="GGX51" s="216"/>
      <c r="GGY51" s="216"/>
      <c r="GGZ51" s="216"/>
      <c r="GHA51" s="216"/>
      <c r="GHB51" s="216"/>
      <c r="GHC51" s="216"/>
      <c r="GHD51" s="216"/>
      <c r="GHE51" s="216"/>
      <c r="GHF51" s="216"/>
      <c r="GHG51" s="216"/>
      <c r="GHH51" s="216"/>
      <c r="GHI51" s="216"/>
      <c r="GHJ51" s="216"/>
      <c r="GHK51" s="216"/>
      <c r="GHL51" s="216"/>
      <c r="GHM51" s="216"/>
      <c r="GHN51" s="216"/>
      <c r="GHO51" s="216"/>
      <c r="GHP51" s="216"/>
      <c r="GHQ51" s="216"/>
      <c r="GHR51" s="216"/>
      <c r="GHS51" s="216"/>
      <c r="GHT51" s="216"/>
      <c r="GHU51" s="216"/>
      <c r="GHV51" s="216"/>
      <c r="GHW51" s="216"/>
      <c r="GHX51" s="216"/>
      <c r="GHY51" s="216"/>
      <c r="GHZ51" s="216"/>
      <c r="GIA51" s="216"/>
      <c r="GIB51" s="216"/>
      <c r="GIC51" s="216"/>
      <c r="GID51" s="216"/>
      <c r="GIE51" s="216"/>
      <c r="GIF51" s="216"/>
      <c r="GIG51" s="216"/>
      <c r="GIH51" s="216"/>
      <c r="GII51" s="216"/>
      <c r="GIJ51" s="216"/>
      <c r="GIK51" s="216"/>
      <c r="GIL51" s="216"/>
      <c r="GIM51" s="216"/>
      <c r="GIN51" s="216"/>
      <c r="GIO51" s="216"/>
      <c r="GIP51" s="216"/>
      <c r="GIQ51" s="216"/>
      <c r="GIR51" s="216"/>
      <c r="GIS51" s="216"/>
      <c r="GIT51" s="216"/>
      <c r="GIU51" s="216"/>
      <c r="GIV51" s="216"/>
      <c r="GIW51" s="216"/>
      <c r="GIX51" s="216"/>
      <c r="GIY51" s="216"/>
      <c r="GIZ51" s="216"/>
      <c r="GJA51" s="216"/>
      <c r="GJB51" s="216"/>
      <c r="GJC51" s="216"/>
      <c r="GJD51" s="216"/>
      <c r="GJE51" s="216"/>
      <c r="GJF51" s="216"/>
      <c r="GJG51" s="216"/>
      <c r="GJH51" s="216"/>
      <c r="GJI51" s="216"/>
      <c r="GJJ51" s="216"/>
      <c r="GJK51" s="216"/>
      <c r="GJL51" s="216"/>
      <c r="GJM51" s="216"/>
      <c r="GJN51" s="216"/>
      <c r="GJO51" s="216"/>
      <c r="GJP51" s="216"/>
      <c r="GJQ51" s="216"/>
      <c r="GJR51" s="216"/>
      <c r="GJS51" s="216"/>
      <c r="GJT51" s="216"/>
      <c r="GJU51" s="216"/>
      <c r="GJV51" s="216"/>
      <c r="GJW51" s="216"/>
      <c r="GJX51" s="216"/>
      <c r="GJY51" s="216"/>
      <c r="GJZ51" s="216"/>
      <c r="GKA51" s="216"/>
      <c r="GKB51" s="216"/>
      <c r="GKC51" s="216"/>
      <c r="GKD51" s="216"/>
      <c r="GKE51" s="216"/>
      <c r="GKF51" s="216"/>
      <c r="GKG51" s="216"/>
      <c r="GKH51" s="216"/>
      <c r="GKI51" s="216"/>
      <c r="GKJ51" s="216"/>
      <c r="GKK51" s="216"/>
      <c r="GKL51" s="216"/>
      <c r="GKM51" s="216"/>
      <c r="GKN51" s="216"/>
      <c r="GKO51" s="216"/>
      <c r="GKP51" s="216"/>
      <c r="GKQ51" s="216"/>
      <c r="GKR51" s="216"/>
      <c r="GKS51" s="216"/>
      <c r="GKT51" s="216"/>
      <c r="GKU51" s="216"/>
      <c r="GKV51" s="216"/>
      <c r="GKW51" s="216"/>
      <c r="GKX51" s="216"/>
      <c r="GKY51" s="216"/>
      <c r="GKZ51" s="216"/>
      <c r="GLA51" s="216"/>
      <c r="GLB51" s="216"/>
      <c r="GLC51" s="216"/>
      <c r="GLD51" s="216"/>
      <c r="GLE51" s="216"/>
      <c r="GLF51" s="216"/>
      <c r="GLG51" s="216"/>
      <c r="GLH51" s="216"/>
      <c r="GLI51" s="216"/>
      <c r="GLJ51" s="216"/>
      <c r="GLK51" s="216"/>
      <c r="GLL51" s="216"/>
      <c r="GLM51" s="216"/>
      <c r="GLN51" s="216"/>
      <c r="GLO51" s="216"/>
      <c r="GLP51" s="216"/>
      <c r="GLQ51" s="216"/>
      <c r="GLR51" s="216"/>
      <c r="GLS51" s="216"/>
      <c r="GLT51" s="216"/>
      <c r="GLU51" s="216"/>
      <c r="GLV51" s="216"/>
      <c r="GLW51" s="216"/>
      <c r="GLX51" s="216"/>
      <c r="GLY51" s="216"/>
      <c r="GLZ51" s="216"/>
      <c r="GMA51" s="216"/>
      <c r="GMB51" s="216"/>
      <c r="GMC51" s="216"/>
      <c r="GMD51" s="216"/>
      <c r="GME51" s="216"/>
      <c r="GMF51" s="216"/>
      <c r="GMG51" s="216"/>
      <c r="GMH51" s="216"/>
      <c r="GMI51" s="216"/>
      <c r="GMJ51" s="216"/>
      <c r="GMK51" s="216"/>
      <c r="GML51" s="216"/>
      <c r="GMM51" s="216"/>
      <c r="GMN51" s="216"/>
      <c r="GMO51" s="216"/>
      <c r="GMP51" s="216"/>
      <c r="GMQ51" s="216"/>
      <c r="GMR51" s="216"/>
      <c r="GMS51" s="216"/>
      <c r="GMT51" s="216"/>
      <c r="GMU51" s="216"/>
      <c r="GMV51" s="216"/>
      <c r="GMW51" s="216"/>
      <c r="GMX51" s="216"/>
      <c r="GMY51" s="216"/>
      <c r="GMZ51" s="216"/>
      <c r="GNA51" s="216"/>
      <c r="GNB51" s="216"/>
      <c r="GNC51" s="216"/>
      <c r="GND51" s="216"/>
      <c r="GNE51" s="216"/>
      <c r="GNF51" s="216"/>
      <c r="GNG51" s="216"/>
      <c r="GNH51" s="216"/>
      <c r="GNI51" s="216"/>
      <c r="GNJ51" s="216"/>
      <c r="GNK51" s="216"/>
      <c r="GNL51" s="216"/>
      <c r="GNM51" s="216"/>
      <c r="GNN51" s="216"/>
      <c r="GNO51" s="216"/>
      <c r="GNP51" s="216"/>
      <c r="GNQ51" s="216"/>
      <c r="GNR51" s="216"/>
      <c r="GNS51" s="216"/>
      <c r="GNT51" s="216"/>
      <c r="GNU51" s="216"/>
      <c r="GNV51" s="216"/>
      <c r="GNW51" s="216"/>
      <c r="GNX51" s="216"/>
      <c r="GNY51" s="216"/>
      <c r="GNZ51" s="216"/>
      <c r="GOA51" s="216"/>
      <c r="GOB51" s="216"/>
      <c r="GOC51" s="216"/>
      <c r="GOD51" s="216"/>
      <c r="GOE51" s="216"/>
      <c r="GOF51" s="216"/>
      <c r="GOG51" s="216"/>
      <c r="GOH51" s="216"/>
      <c r="GOI51" s="216"/>
      <c r="GOJ51" s="216"/>
      <c r="GOK51" s="216"/>
      <c r="GOL51" s="216"/>
      <c r="GOM51" s="216"/>
      <c r="GON51" s="216"/>
      <c r="GOO51" s="216"/>
      <c r="GOP51" s="216"/>
      <c r="GOQ51" s="216"/>
      <c r="GOR51" s="216"/>
      <c r="GOS51" s="216"/>
      <c r="GOT51" s="216"/>
      <c r="GOU51" s="216"/>
      <c r="GOV51" s="216"/>
      <c r="GOW51" s="216"/>
      <c r="GOX51" s="216"/>
      <c r="GOY51" s="216"/>
      <c r="GOZ51" s="216"/>
      <c r="GPA51" s="216"/>
      <c r="GPB51" s="216"/>
      <c r="GPC51" s="216"/>
      <c r="GPD51" s="216"/>
      <c r="GPE51" s="216"/>
      <c r="GPF51" s="216"/>
      <c r="GPG51" s="216"/>
      <c r="GPH51" s="216"/>
      <c r="GPI51" s="216"/>
      <c r="GPJ51" s="216"/>
      <c r="GPK51" s="216"/>
      <c r="GPL51" s="216"/>
      <c r="GPM51" s="216"/>
      <c r="GPN51" s="216"/>
      <c r="GPO51" s="216"/>
      <c r="GPP51" s="216"/>
      <c r="GPQ51" s="216"/>
      <c r="GPR51" s="216"/>
      <c r="GPS51" s="216"/>
      <c r="GPT51" s="216"/>
      <c r="GPU51" s="216"/>
      <c r="GPV51" s="216"/>
      <c r="GPW51" s="216"/>
      <c r="GPX51" s="216"/>
      <c r="GPY51" s="216"/>
      <c r="GPZ51" s="216"/>
      <c r="GQA51" s="216"/>
      <c r="GQB51" s="216"/>
      <c r="GQC51" s="216"/>
      <c r="GQD51" s="216"/>
      <c r="GQE51" s="216"/>
      <c r="GQF51" s="216"/>
      <c r="GQG51" s="216"/>
      <c r="GQH51" s="216"/>
      <c r="GQI51" s="216"/>
      <c r="GQJ51" s="216"/>
      <c r="GQK51" s="216"/>
      <c r="GQL51" s="216"/>
      <c r="GQM51" s="216"/>
      <c r="GQN51" s="216"/>
      <c r="GQO51" s="216"/>
      <c r="GQP51" s="216"/>
      <c r="GQQ51" s="216"/>
      <c r="GQR51" s="216"/>
      <c r="GQS51" s="216"/>
      <c r="GQT51" s="216"/>
      <c r="GQU51" s="216"/>
      <c r="GQV51" s="216"/>
      <c r="GQW51" s="216"/>
      <c r="GQX51" s="216"/>
      <c r="GQY51" s="216"/>
      <c r="GQZ51" s="216"/>
      <c r="GRA51" s="216"/>
      <c r="GRB51" s="216"/>
      <c r="GRC51" s="216"/>
      <c r="GRD51" s="216"/>
      <c r="GRE51" s="216"/>
      <c r="GRF51" s="216"/>
      <c r="GRG51" s="216"/>
      <c r="GRH51" s="216"/>
      <c r="GRI51" s="216"/>
      <c r="GRJ51" s="216"/>
      <c r="GRK51" s="216"/>
      <c r="GRL51" s="216"/>
      <c r="GRM51" s="216"/>
      <c r="GRN51" s="216"/>
      <c r="GRO51" s="216"/>
      <c r="GRP51" s="216"/>
      <c r="GRQ51" s="216"/>
      <c r="GRR51" s="216"/>
      <c r="GRS51" s="216"/>
      <c r="GRT51" s="216"/>
      <c r="GRU51" s="216"/>
      <c r="GRV51" s="216"/>
      <c r="GRW51" s="216"/>
      <c r="GRX51" s="216"/>
      <c r="GRY51" s="216"/>
      <c r="GRZ51" s="216"/>
      <c r="GSA51" s="216"/>
      <c r="GSB51" s="216"/>
      <c r="GSC51" s="216"/>
      <c r="GSD51" s="216"/>
      <c r="GSE51" s="216"/>
      <c r="GSF51" s="216"/>
      <c r="GSG51" s="216"/>
      <c r="GSH51" s="216"/>
      <c r="GSI51" s="216"/>
      <c r="GSJ51" s="216"/>
      <c r="GSK51" s="216"/>
      <c r="GSL51" s="216"/>
      <c r="GSM51" s="216"/>
      <c r="GSN51" s="216"/>
      <c r="GSO51" s="216"/>
      <c r="GSP51" s="216"/>
      <c r="GSQ51" s="216"/>
      <c r="GSR51" s="216"/>
      <c r="GSS51" s="216"/>
      <c r="GST51" s="216"/>
      <c r="GSU51" s="216"/>
      <c r="GSV51" s="216"/>
      <c r="GSW51" s="216"/>
      <c r="GSX51" s="216"/>
      <c r="GSY51" s="216"/>
      <c r="GSZ51" s="216"/>
      <c r="GTA51" s="216"/>
      <c r="GTB51" s="216"/>
      <c r="GTC51" s="216"/>
      <c r="GTD51" s="216"/>
      <c r="GTE51" s="216"/>
      <c r="GTF51" s="216"/>
      <c r="GTG51" s="216"/>
      <c r="GTH51" s="216"/>
      <c r="GTI51" s="216"/>
      <c r="GTJ51" s="216"/>
      <c r="GTK51" s="216"/>
      <c r="GTL51" s="216"/>
      <c r="GTM51" s="216"/>
      <c r="GTN51" s="216"/>
      <c r="GTO51" s="216"/>
      <c r="GTP51" s="216"/>
      <c r="GTQ51" s="216"/>
      <c r="GTR51" s="216"/>
      <c r="GTS51" s="216"/>
      <c r="GTT51" s="216"/>
      <c r="GTU51" s="216"/>
      <c r="GTV51" s="216"/>
      <c r="GTW51" s="216"/>
      <c r="GTX51" s="216"/>
      <c r="GTY51" s="216"/>
      <c r="GTZ51" s="216"/>
      <c r="GUA51" s="216"/>
      <c r="GUB51" s="216"/>
      <c r="GUC51" s="216"/>
      <c r="GUD51" s="216"/>
      <c r="GUE51" s="216"/>
      <c r="GUF51" s="216"/>
      <c r="GUG51" s="216"/>
      <c r="GUH51" s="216"/>
      <c r="GUI51" s="216"/>
      <c r="GUJ51" s="216"/>
      <c r="GUK51" s="216"/>
      <c r="GUL51" s="216"/>
      <c r="GUM51" s="216"/>
      <c r="GUN51" s="216"/>
      <c r="GUO51" s="216"/>
      <c r="GUP51" s="216"/>
      <c r="GUQ51" s="216"/>
      <c r="GUR51" s="216"/>
      <c r="GUS51" s="216"/>
      <c r="GUT51" s="216"/>
      <c r="GUU51" s="216"/>
      <c r="GUV51" s="216"/>
      <c r="GUW51" s="216"/>
      <c r="GUX51" s="216"/>
      <c r="GUY51" s="216"/>
      <c r="GUZ51" s="216"/>
      <c r="GVA51" s="216"/>
      <c r="GVB51" s="216"/>
      <c r="GVC51" s="216"/>
      <c r="GVD51" s="216"/>
      <c r="GVE51" s="216"/>
      <c r="GVF51" s="216"/>
      <c r="GVG51" s="216"/>
      <c r="GVH51" s="216"/>
      <c r="GVI51" s="216"/>
      <c r="GVJ51" s="216"/>
      <c r="GVK51" s="216"/>
      <c r="GVL51" s="216"/>
      <c r="GVM51" s="216"/>
      <c r="GVN51" s="216"/>
      <c r="GVO51" s="216"/>
      <c r="GVP51" s="216"/>
      <c r="GVQ51" s="216"/>
      <c r="GVR51" s="216"/>
      <c r="GVS51" s="216"/>
      <c r="GVT51" s="216"/>
      <c r="GVU51" s="216"/>
      <c r="GVV51" s="216"/>
      <c r="GVW51" s="216"/>
      <c r="GVX51" s="216"/>
      <c r="GVY51" s="216"/>
      <c r="GVZ51" s="216"/>
      <c r="GWA51" s="216"/>
      <c r="GWB51" s="216"/>
      <c r="GWC51" s="216"/>
      <c r="GWD51" s="216"/>
      <c r="GWE51" s="216"/>
      <c r="GWF51" s="216"/>
      <c r="GWG51" s="216"/>
      <c r="GWH51" s="216"/>
      <c r="GWI51" s="216"/>
      <c r="GWJ51" s="216"/>
      <c r="GWK51" s="216"/>
      <c r="GWL51" s="216"/>
      <c r="GWM51" s="216"/>
      <c r="GWN51" s="216"/>
      <c r="GWO51" s="216"/>
      <c r="GWP51" s="216"/>
      <c r="GWQ51" s="216"/>
      <c r="GWR51" s="216"/>
      <c r="GWS51" s="216"/>
      <c r="GWT51" s="216"/>
      <c r="GWU51" s="216"/>
      <c r="GWV51" s="216"/>
      <c r="GWW51" s="216"/>
      <c r="GWX51" s="216"/>
      <c r="GWY51" s="216"/>
      <c r="GWZ51" s="216"/>
      <c r="GXA51" s="216"/>
      <c r="GXB51" s="216"/>
      <c r="GXC51" s="216"/>
      <c r="GXD51" s="216"/>
      <c r="GXE51" s="216"/>
      <c r="GXF51" s="216"/>
      <c r="GXG51" s="216"/>
      <c r="GXH51" s="216"/>
      <c r="GXI51" s="216"/>
      <c r="GXJ51" s="216"/>
      <c r="GXK51" s="216"/>
      <c r="GXL51" s="216"/>
      <c r="GXM51" s="216"/>
      <c r="GXN51" s="216"/>
      <c r="GXO51" s="216"/>
      <c r="GXP51" s="216"/>
      <c r="GXQ51" s="216"/>
      <c r="GXR51" s="216"/>
      <c r="GXS51" s="216"/>
      <c r="GXT51" s="216"/>
      <c r="GXU51" s="216"/>
      <c r="GXV51" s="216"/>
      <c r="GXW51" s="216"/>
      <c r="GXX51" s="216"/>
      <c r="GXY51" s="216"/>
      <c r="GXZ51" s="216"/>
      <c r="GYA51" s="216"/>
      <c r="GYB51" s="216"/>
      <c r="GYC51" s="216"/>
      <c r="GYD51" s="216"/>
      <c r="GYE51" s="216"/>
      <c r="GYF51" s="216"/>
      <c r="GYG51" s="216"/>
      <c r="GYH51" s="216"/>
      <c r="GYI51" s="216"/>
      <c r="GYJ51" s="216"/>
      <c r="GYK51" s="216"/>
      <c r="GYL51" s="216"/>
      <c r="GYM51" s="216"/>
      <c r="GYN51" s="216"/>
      <c r="GYO51" s="216"/>
      <c r="GYP51" s="216"/>
      <c r="GYQ51" s="216"/>
      <c r="GYR51" s="216"/>
      <c r="GYS51" s="216"/>
      <c r="GYT51" s="216"/>
      <c r="GYU51" s="216"/>
      <c r="GYV51" s="216"/>
      <c r="GYW51" s="216"/>
      <c r="GYX51" s="216"/>
      <c r="GYY51" s="216"/>
      <c r="GYZ51" s="216"/>
      <c r="GZA51" s="216"/>
      <c r="GZB51" s="216"/>
      <c r="GZC51" s="216"/>
      <c r="GZD51" s="216"/>
      <c r="GZE51" s="216"/>
      <c r="GZF51" s="216"/>
      <c r="GZG51" s="216"/>
      <c r="GZH51" s="216"/>
      <c r="GZI51" s="216"/>
      <c r="GZJ51" s="216"/>
      <c r="GZK51" s="216"/>
      <c r="GZL51" s="216"/>
      <c r="GZM51" s="216"/>
      <c r="GZN51" s="216"/>
      <c r="GZO51" s="216"/>
      <c r="GZP51" s="216"/>
      <c r="GZQ51" s="216"/>
      <c r="GZR51" s="216"/>
      <c r="GZS51" s="216"/>
      <c r="GZT51" s="216"/>
      <c r="GZU51" s="216"/>
      <c r="GZV51" s="216"/>
      <c r="GZW51" s="216"/>
      <c r="GZX51" s="216"/>
      <c r="GZY51" s="216"/>
      <c r="GZZ51" s="216"/>
      <c r="HAA51" s="216"/>
      <c r="HAB51" s="216"/>
      <c r="HAC51" s="216"/>
      <c r="HAD51" s="216"/>
      <c r="HAE51" s="216"/>
      <c r="HAF51" s="216"/>
      <c r="HAG51" s="216"/>
      <c r="HAH51" s="216"/>
      <c r="HAI51" s="216"/>
      <c r="HAJ51" s="216"/>
      <c r="HAK51" s="216"/>
      <c r="HAL51" s="216"/>
      <c r="HAM51" s="216"/>
      <c r="HAN51" s="216"/>
      <c r="HAO51" s="216"/>
      <c r="HAP51" s="216"/>
      <c r="HAQ51" s="216"/>
      <c r="HAR51" s="216"/>
      <c r="HAS51" s="216"/>
      <c r="HAT51" s="216"/>
      <c r="HAU51" s="216"/>
      <c r="HAV51" s="216"/>
      <c r="HAW51" s="216"/>
      <c r="HAX51" s="216"/>
      <c r="HAY51" s="216"/>
      <c r="HAZ51" s="216"/>
      <c r="HBA51" s="216"/>
      <c r="HBB51" s="216"/>
      <c r="HBC51" s="216"/>
      <c r="HBD51" s="216"/>
      <c r="HBE51" s="216"/>
      <c r="HBF51" s="216"/>
      <c r="HBG51" s="216"/>
      <c r="HBH51" s="216"/>
      <c r="HBI51" s="216"/>
      <c r="HBJ51" s="216"/>
      <c r="HBK51" s="216"/>
      <c r="HBL51" s="216"/>
      <c r="HBM51" s="216"/>
      <c r="HBN51" s="216"/>
      <c r="HBO51" s="216"/>
      <c r="HBP51" s="216"/>
      <c r="HBQ51" s="216"/>
      <c r="HBR51" s="216"/>
      <c r="HBS51" s="216"/>
      <c r="HBT51" s="216"/>
      <c r="HBU51" s="216"/>
      <c r="HBV51" s="216"/>
      <c r="HBW51" s="216"/>
      <c r="HBX51" s="216"/>
      <c r="HBY51" s="216"/>
      <c r="HBZ51" s="216"/>
      <c r="HCA51" s="216"/>
      <c r="HCB51" s="216"/>
      <c r="HCC51" s="216"/>
      <c r="HCD51" s="216"/>
      <c r="HCE51" s="216"/>
      <c r="HCF51" s="216"/>
      <c r="HCG51" s="216"/>
      <c r="HCH51" s="216"/>
      <c r="HCI51" s="216"/>
      <c r="HCJ51" s="216"/>
      <c r="HCK51" s="216"/>
      <c r="HCL51" s="216"/>
      <c r="HCM51" s="216"/>
      <c r="HCN51" s="216"/>
      <c r="HCO51" s="216"/>
      <c r="HCP51" s="216"/>
      <c r="HCQ51" s="216"/>
      <c r="HCR51" s="216"/>
      <c r="HCS51" s="216"/>
      <c r="HCT51" s="216"/>
      <c r="HCU51" s="216"/>
      <c r="HCV51" s="216"/>
      <c r="HCW51" s="216"/>
      <c r="HCX51" s="216"/>
      <c r="HCY51" s="216"/>
      <c r="HCZ51" s="216"/>
      <c r="HDA51" s="216"/>
      <c r="HDB51" s="216"/>
      <c r="HDC51" s="216"/>
      <c r="HDD51" s="216"/>
      <c r="HDE51" s="216"/>
      <c r="HDF51" s="216"/>
      <c r="HDG51" s="216"/>
      <c r="HDH51" s="216"/>
      <c r="HDI51" s="216"/>
      <c r="HDJ51" s="216"/>
      <c r="HDK51" s="216"/>
      <c r="HDL51" s="216"/>
      <c r="HDM51" s="216"/>
      <c r="HDN51" s="216"/>
      <c r="HDO51" s="216"/>
      <c r="HDP51" s="216"/>
      <c r="HDQ51" s="216"/>
      <c r="HDR51" s="216"/>
      <c r="HDS51" s="216"/>
      <c r="HDT51" s="216"/>
      <c r="HDU51" s="216"/>
      <c r="HDV51" s="216"/>
      <c r="HDW51" s="216"/>
      <c r="HDX51" s="216"/>
      <c r="HDY51" s="216"/>
      <c r="HDZ51" s="216"/>
      <c r="HEA51" s="216"/>
      <c r="HEB51" s="216"/>
      <c r="HEC51" s="216"/>
      <c r="HED51" s="216"/>
      <c r="HEE51" s="216"/>
      <c r="HEF51" s="216"/>
      <c r="HEG51" s="216"/>
      <c r="HEH51" s="216"/>
      <c r="HEI51" s="216"/>
      <c r="HEJ51" s="216"/>
      <c r="HEK51" s="216"/>
      <c r="HEL51" s="216"/>
      <c r="HEM51" s="216"/>
      <c r="HEN51" s="216"/>
      <c r="HEO51" s="216"/>
      <c r="HEP51" s="216"/>
      <c r="HEQ51" s="216"/>
      <c r="HER51" s="216"/>
      <c r="HES51" s="216"/>
      <c r="HET51" s="216"/>
      <c r="HEU51" s="216"/>
      <c r="HEV51" s="216"/>
      <c r="HEW51" s="216"/>
      <c r="HEX51" s="216"/>
      <c r="HEY51" s="216"/>
      <c r="HEZ51" s="216"/>
      <c r="HFA51" s="216"/>
      <c r="HFB51" s="216"/>
      <c r="HFC51" s="216"/>
      <c r="HFD51" s="216"/>
      <c r="HFE51" s="216"/>
      <c r="HFF51" s="216"/>
      <c r="HFG51" s="216"/>
      <c r="HFH51" s="216"/>
      <c r="HFI51" s="216"/>
      <c r="HFJ51" s="216"/>
      <c r="HFK51" s="216"/>
      <c r="HFL51" s="216"/>
      <c r="HFM51" s="216"/>
      <c r="HFN51" s="216"/>
      <c r="HFO51" s="216"/>
      <c r="HFP51" s="216"/>
      <c r="HFQ51" s="216"/>
      <c r="HFR51" s="216"/>
      <c r="HFS51" s="216"/>
      <c r="HFT51" s="216"/>
      <c r="HFU51" s="216"/>
      <c r="HFV51" s="216"/>
      <c r="HFW51" s="216"/>
      <c r="HFX51" s="216"/>
      <c r="HFY51" s="216"/>
      <c r="HFZ51" s="216"/>
      <c r="HGA51" s="216"/>
      <c r="HGB51" s="216"/>
      <c r="HGC51" s="216"/>
      <c r="HGD51" s="216"/>
      <c r="HGE51" s="216"/>
      <c r="HGF51" s="216"/>
      <c r="HGG51" s="216"/>
      <c r="HGH51" s="216"/>
      <c r="HGI51" s="216"/>
      <c r="HGJ51" s="216"/>
      <c r="HGK51" s="216"/>
      <c r="HGL51" s="216"/>
      <c r="HGM51" s="216"/>
      <c r="HGN51" s="216"/>
      <c r="HGO51" s="216"/>
      <c r="HGP51" s="216"/>
      <c r="HGQ51" s="216"/>
      <c r="HGR51" s="216"/>
      <c r="HGS51" s="216"/>
      <c r="HGT51" s="216"/>
      <c r="HGU51" s="216"/>
      <c r="HGV51" s="216"/>
      <c r="HGW51" s="216"/>
      <c r="HGX51" s="216"/>
      <c r="HGY51" s="216"/>
      <c r="HGZ51" s="216"/>
      <c r="HHA51" s="216"/>
      <c r="HHB51" s="216"/>
      <c r="HHC51" s="216"/>
      <c r="HHD51" s="216"/>
      <c r="HHE51" s="216"/>
      <c r="HHF51" s="216"/>
      <c r="HHG51" s="216"/>
      <c r="HHH51" s="216"/>
      <c r="HHI51" s="216"/>
      <c r="HHJ51" s="216"/>
      <c r="HHK51" s="216"/>
      <c r="HHL51" s="216"/>
      <c r="HHM51" s="216"/>
      <c r="HHN51" s="216"/>
      <c r="HHO51" s="216"/>
      <c r="HHP51" s="216"/>
      <c r="HHQ51" s="216"/>
      <c r="HHR51" s="216"/>
      <c r="HHS51" s="216"/>
      <c r="HHT51" s="216"/>
      <c r="HHU51" s="216"/>
      <c r="HHV51" s="216"/>
      <c r="HHW51" s="216"/>
      <c r="HHX51" s="216"/>
      <c r="HHY51" s="216"/>
      <c r="HHZ51" s="216"/>
      <c r="HIA51" s="216"/>
      <c r="HIB51" s="216"/>
      <c r="HIC51" s="216"/>
      <c r="HID51" s="216"/>
      <c r="HIE51" s="216"/>
      <c r="HIF51" s="216"/>
      <c r="HIG51" s="216"/>
      <c r="HIH51" s="216"/>
      <c r="HII51" s="216"/>
      <c r="HIJ51" s="216"/>
      <c r="HIK51" s="216"/>
      <c r="HIL51" s="216"/>
      <c r="HIM51" s="216"/>
      <c r="HIN51" s="216"/>
      <c r="HIO51" s="216"/>
      <c r="HIP51" s="216"/>
      <c r="HIQ51" s="216"/>
      <c r="HIR51" s="216"/>
      <c r="HIS51" s="216"/>
      <c r="HIT51" s="216"/>
      <c r="HIU51" s="216"/>
      <c r="HIV51" s="216"/>
      <c r="HIW51" s="216"/>
      <c r="HIX51" s="216"/>
      <c r="HIY51" s="216"/>
      <c r="HIZ51" s="216"/>
      <c r="HJA51" s="216"/>
      <c r="HJB51" s="216"/>
      <c r="HJC51" s="216"/>
      <c r="HJD51" s="216"/>
      <c r="HJE51" s="216"/>
      <c r="HJF51" s="216"/>
      <c r="HJG51" s="216"/>
      <c r="HJH51" s="216"/>
      <c r="HJI51" s="216"/>
      <c r="HJJ51" s="216"/>
      <c r="HJK51" s="216"/>
      <c r="HJL51" s="216"/>
      <c r="HJM51" s="216"/>
      <c r="HJN51" s="216"/>
      <c r="HJO51" s="216"/>
      <c r="HJP51" s="216"/>
      <c r="HJQ51" s="216"/>
      <c r="HJR51" s="216"/>
      <c r="HJS51" s="216"/>
      <c r="HJT51" s="216"/>
      <c r="HJU51" s="216"/>
      <c r="HJV51" s="216"/>
      <c r="HJW51" s="216"/>
      <c r="HJX51" s="216"/>
      <c r="HJY51" s="216"/>
      <c r="HJZ51" s="216"/>
      <c r="HKA51" s="216"/>
      <c r="HKB51" s="216"/>
      <c r="HKC51" s="216"/>
      <c r="HKD51" s="216"/>
      <c r="HKE51" s="216"/>
      <c r="HKF51" s="216"/>
      <c r="HKG51" s="216"/>
      <c r="HKH51" s="216"/>
      <c r="HKI51" s="216"/>
      <c r="HKJ51" s="216"/>
      <c r="HKK51" s="216"/>
      <c r="HKL51" s="216"/>
      <c r="HKM51" s="216"/>
      <c r="HKN51" s="216"/>
      <c r="HKO51" s="216"/>
      <c r="HKP51" s="216"/>
      <c r="HKQ51" s="216"/>
      <c r="HKR51" s="216"/>
      <c r="HKS51" s="216"/>
      <c r="HKT51" s="216"/>
      <c r="HKU51" s="216"/>
      <c r="HKV51" s="216"/>
      <c r="HKW51" s="216"/>
      <c r="HKX51" s="216"/>
      <c r="HKY51" s="216"/>
      <c r="HKZ51" s="216"/>
      <c r="HLA51" s="216"/>
      <c r="HLB51" s="216"/>
      <c r="HLC51" s="216"/>
      <c r="HLD51" s="216"/>
      <c r="HLE51" s="216"/>
      <c r="HLF51" s="216"/>
      <c r="HLG51" s="216"/>
      <c r="HLH51" s="216"/>
      <c r="HLI51" s="216"/>
      <c r="HLJ51" s="216"/>
      <c r="HLK51" s="216"/>
      <c r="HLL51" s="216"/>
      <c r="HLM51" s="216"/>
      <c r="HLN51" s="216"/>
      <c r="HLO51" s="216"/>
      <c r="HLP51" s="216"/>
      <c r="HLQ51" s="216"/>
      <c r="HLR51" s="216"/>
      <c r="HLS51" s="216"/>
      <c r="HLT51" s="216"/>
      <c r="HLU51" s="216"/>
      <c r="HLV51" s="216"/>
      <c r="HLW51" s="216"/>
      <c r="HLX51" s="216"/>
      <c r="HLY51" s="216"/>
      <c r="HLZ51" s="216"/>
      <c r="HMA51" s="216"/>
      <c r="HMB51" s="216"/>
      <c r="HMC51" s="216"/>
      <c r="HMD51" s="216"/>
      <c r="HME51" s="216"/>
      <c r="HMF51" s="216"/>
      <c r="HMG51" s="216"/>
      <c r="HMH51" s="216"/>
      <c r="HMI51" s="216"/>
      <c r="HMJ51" s="216"/>
      <c r="HMK51" s="216"/>
      <c r="HML51" s="216"/>
      <c r="HMM51" s="216"/>
      <c r="HMN51" s="216"/>
      <c r="HMO51" s="216"/>
      <c r="HMP51" s="216"/>
      <c r="HMQ51" s="216"/>
      <c r="HMR51" s="216"/>
      <c r="HMS51" s="216"/>
      <c r="HMT51" s="216"/>
      <c r="HMU51" s="216"/>
      <c r="HMV51" s="216"/>
      <c r="HMW51" s="216"/>
      <c r="HMX51" s="216"/>
      <c r="HMY51" s="216"/>
      <c r="HMZ51" s="216"/>
      <c r="HNA51" s="216"/>
      <c r="HNB51" s="216"/>
      <c r="HNC51" s="216"/>
      <c r="HND51" s="216"/>
      <c r="HNE51" s="216"/>
      <c r="HNF51" s="216"/>
      <c r="HNG51" s="216"/>
      <c r="HNH51" s="216"/>
      <c r="HNI51" s="216"/>
      <c r="HNJ51" s="216"/>
      <c r="HNK51" s="216"/>
      <c r="HNL51" s="216"/>
      <c r="HNM51" s="216"/>
      <c r="HNN51" s="216"/>
      <c r="HNO51" s="216"/>
      <c r="HNP51" s="216"/>
      <c r="HNQ51" s="216"/>
      <c r="HNR51" s="216"/>
      <c r="HNS51" s="216"/>
      <c r="HNT51" s="216"/>
      <c r="HNU51" s="216"/>
      <c r="HNV51" s="216"/>
      <c r="HNW51" s="216"/>
      <c r="HNX51" s="216"/>
      <c r="HNY51" s="216"/>
      <c r="HNZ51" s="216"/>
      <c r="HOA51" s="216"/>
      <c r="HOB51" s="216"/>
      <c r="HOC51" s="216"/>
      <c r="HOD51" s="216"/>
      <c r="HOE51" s="216"/>
      <c r="HOF51" s="216"/>
      <c r="HOG51" s="216"/>
      <c r="HOH51" s="216"/>
      <c r="HOI51" s="216"/>
      <c r="HOJ51" s="216"/>
      <c r="HOK51" s="216"/>
      <c r="HOL51" s="216"/>
      <c r="HOM51" s="216"/>
      <c r="HON51" s="216"/>
      <c r="HOO51" s="216"/>
      <c r="HOP51" s="216"/>
      <c r="HOQ51" s="216"/>
      <c r="HOR51" s="216"/>
      <c r="HOS51" s="216"/>
      <c r="HOT51" s="216"/>
      <c r="HOU51" s="216"/>
      <c r="HOV51" s="216"/>
      <c r="HOW51" s="216"/>
      <c r="HOX51" s="216"/>
      <c r="HOY51" s="216"/>
      <c r="HOZ51" s="216"/>
      <c r="HPA51" s="216"/>
      <c r="HPB51" s="216"/>
      <c r="HPC51" s="216"/>
      <c r="HPD51" s="216"/>
      <c r="HPE51" s="216"/>
      <c r="HPF51" s="216"/>
      <c r="HPG51" s="216"/>
      <c r="HPH51" s="216"/>
      <c r="HPI51" s="216"/>
      <c r="HPJ51" s="216"/>
      <c r="HPK51" s="216"/>
      <c r="HPL51" s="216"/>
      <c r="HPM51" s="216"/>
      <c r="HPN51" s="216"/>
      <c r="HPO51" s="216"/>
      <c r="HPP51" s="216"/>
      <c r="HPQ51" s="216"/>
      <c r="HPR51" s="216"/>
      <c r="HPS51" s="216"/>
      <c r="HPT51" s="216"/>
      <c r="HPU51" s="216"/>
      <c r="HPV51" s="216"/>
      <c r="HPW51" s="216"/>
      <c r="HPX51" s="216"/>
      <c r="HPY51" s="216"/>
      <c r="HPZ51" s="216"/>
      <c r="HQA51" s="216"/>
      <c r="HQB51" s="216"/>
      <c r="HQC51" s="216"/>
      <c r="HQD51" s="216"/>
      <c r="HQE51" s="216"/>
      <c r="HQF51" s="216"/>
      <c r="HQG51" s="216"/>
      <c r="HQH51" s="216"/>
      <c r="HQI51" s="216"/>
      <c r="HQJ51" s="216"/>
      <c r="HQK51" s="216"/>
      <c r="HQL51" s="216"/>
      <c r="HQM51" s="216"/>
      <c r="HQN51" s="216"/>
      <c r="HQO51" s="216"/>
      <c r="HQP51" s="216"/>
      <c r="HQQ51" s="216"/>
      <c r="HQR51" s="216"/>
      <c r="HQS51" s="216"/>
      <c r="HQT51" s="216"/>
      <c r="HQU51" s="216"/>
      <c r="HQV51" s="216"/>
      <c r="HQW51" s="216"/>
      <c r="HQX51" s="216"/>
      <c r="HQY51" s="216"/>
      <c r="HQZ51" s="216"/>
      <c r="HRA51" s="216"/>
      <c r="HRB51" s="216"/>
      <c r="HRC51" s="216"/>
      <c r="HRD51" s="216"/>
      <c r="HRE51" s="216"/>
      <c r="HRF51" s="216"/>
      <c r="HRG51" s="216"/>
      <c r="HRH51" s="216"/>
      <c r="HRI51" s="216"/>
      <c r="HRJ51" s="216"/>
      <c r="HRK51" s="216"/>
      <c r="HRL51" s="216"/>
      <c r="HRM51" s="216"/>
      <c r="HRN51" s="216"/>
      <c r="HRO51" s="216"/>
      <c r="HRP51" s="216"/>
      <c r="HRQ51" s="216"/>
      <c r="HRR51" s="216"/>
      <c r="HRS51" s="216"/>
      <c r="HRT51" s="216"/>
      <c r="HRU51" s="216"/>
      <c r="HRV51" s="216"/>
      <c r="HRW51" s="216"/>
      <c r="HRX51" s="216"/>
      <c r="HRY51" s="216"/>
      <c r="HRZ51" s="216"/>
      <c r="HSA51" s="216"/>
      <c r="HSB51" s="216"/>
      <c r="HSC51" s="216"/>
      <c r="HSD51" s="216"/>
      <c r="HSE51" s="216"/>
      <c r="HSF51" s="216"/>
      <c r="HSG51" s="216"/>
      <c r="HSH51" s="216"/>
      <c r="HSI51" s="216"/>
      <c r="HSJ51" s="216"/>
      <c r="HSK51" s="216"/>
      <c r="HSL51" s="216"/>
      <c r="HSM51" s="216"/>
      <c r="HSN51" s="216"/>
      <c r="HSO51" s="216"/>
      <c r="HSP51" s="216"/>
      <c r="HSQ51" s="216"/>
      <c r="HSR51" s="216"/>
      <c r="HSS51" s="216"/>
      <c r="HST51" s="216"/>
      <c r="HSU51" s="216"/>
      <c r="HSV51" s="216"/>
      <c r="HSW51" s="216"/>
      <c r="HSX51" s="216"/>
      <c r="HSY51" s="216"/>
      <c r="HSZ51" s="216"/>
      <c r="HTA51" s="216"/>
      <c r="HTB51" s="216"/>
      <c r="HTC51" s="216"/>
      <c r="HTD51" s="216"/>
      <c r="HTE51" s="216"/>
      <c r="HTF51" s="216"/>
      <c r="HTG51" s="216"/>
      <c r="HTH51" s="216"/>
      <c r="HTI51" s="216"/>
      <c r="HTJ51" s="216"/>
      <c r="HTK51" s="216"/>
      <c r="HTL51" s="216"/>
      <c r="HTM51" s="216"/>
      <c r="HTN51" s="216"/>
      <c r="HTO51" s="216"/>
      <c r="HTP51" s="216"/>
      <c r="HTQ51" s="216"/>
      <c r="HTR51" s="216"/>
      <c r="HTS51" s="216"/>
      <c r="HTT51" s="216"/>
      <c r="HTU51" s="216"/>
      <c r="HTV51" s="216"/>
      <c r="HTW51" s="216"/>
      <c r="HTX51" s="216"/>
      <c r="HTY51" s="216"/>
      <c r="HTZ51" s="216"/>
      <c r="HUA51" s="216"/>
      <c r="HUB51" s="216"/>
      <c r="HUC51" s="216"/>
      <c r="HUD51" s="216"/>
      <c r="HUE51" s="216"/>
      <c r="HUF51" s="216"/>
      <c r="HUG51" s="216"/>
      <c r="HUH51" s="216"/>
      <c r="HUI51" s="216"/>
      <c r="HUJ51" s="216"/>
      <c r="HUK51" s="216"/>
      <c r="HUL51" s="216"/>
      <c r="HUM51" s="216"/>
      <c r="HUN51" s="216"/>
      <c r="HUO51" s="216"/>
      <c r="HUP51" s="216"/>
      <c r="HUQ51" s="216"/>
      <c r="HUR51" s="216"/>
      <c r="HUS51" s="216"/>
      <c r="HUT51" s="216"/>
      <c r="HUU51" s="216"/>
      <c r="HUV51" s="216"/>
      <c r="HUW51" s="216"/>
      <c r="HUX51" s="216"/>
      <c r="HUY51" s="216"/>
      <c r="HUZ51" s="216"/>
      <c r="HVA51" s="216"/>
      <c r="HVB51" s="216"/>
      <c r="HVC51" s="216"/>
      <c r="HVD51" s="216"/>
      <c r="HVE51" s="216"/>
      <c r="HVF51" s="216"/>
      <c r="HVG51" s="216"/>
      <c r="HVH51" s="216"/>
      <c r="HVI51" s="216"/>
      <c r="HVJ51" s="216"/>
      <c r="HVK51" s="216"/>
      <c r="HVL51" s="216"/>
      <c r="HVM51" s="216"/>
      <c r="HVN51" s="216"/>
      <c r="HVO51" s="216"/>
      <c r="HVP51" s="216"/>
      <c r="HVQ51" s="216"/>
      <c r="HVR51" s="216"/>
      <c r="HVS51" s="216"/>
      <c r="HVT51" s="216"/>
      <c r="HVU51" s="216"/>
      <c r="HVV51" s="216"/>
      <c r="HVW51" s="216"/>
      <c r="HVX51" s="216"/>
      <c r="HVY51" s="216"/>
      <c r="HVZ51" s="216"/>
      <c r="HWA51" s="216"/>
      <c r="HWB51" s="216"/>
      <c r="HWC51" s="216"/>
      <c r="HWD51" s="216"/>
      <c r="HWE51" s="216"/>
      <c r="HWF51" s="216"/>
      <c r="HWG51" s="216"/>
      <c r="HWH51" s="216"/>
      <c r="HWI51" s="216"/>
      <c r="HWJ51" s="216"/>
      <c r="HWK51" s="216"/>
      <c r="HWL51" s="216"/>
      <c r="HWM51" s="216"/>
      <c r="HWN51" s="216"/>
      <c r="HWO51" s="216"/>
      <c r="HWP51" s="216"/>
      <c r="HWQ51" s="216"/>
      <c r="HWR51" s="216"/>
      <c r="HWS51" s="216"/>
      <c r="HWT51" s="216"/>
      <c r="HWU51" s="216"/>
      <c r="HWV51" s="216"/>
      <c r="HWW51" s="216"/>
      <c r="HWX51" s="216"/>
      <c r="HWY51" s="216"/>
      <c r="HWZ51" s="216"/>
      <c r="HXA51" s="216"/>
      <c r="HXB51" s="216"/>
      <c r="HXC51" s="216"/>
      <c r="HXD51" s="216"/>
      <c r="HXE51" s="216"/>
      <c r="HXF51" s="216"/>
      <c r="HXG51" s="216"/>
      <c r="HXH51" s="216"/>
      <c r="HXI51" s="216"/>
      <c r="HXJ51" s="216"/>
      <c r="HXK51" s="216"/>
      <c r="HXL51" s="216"/>
      <c r="HXM51" s="216"/>
      <c r="HXN51" s="216"/>
      <c r="HXO51" s="216"/>
      <c r="HXP51" s="216"/>
      <c r="HXQ51" s="216"/>
      <c r="HXR51" s="216"/>
      <c r="HXS51" s="216"/>
      <c r="HXT51" s="216"/>
      <c r="HXU51" s="216"/>
      <c r="HXV51" s="216"/>
      <c r="HXW51" s="216"/>
      <c r="HXX51" s="216"/>
      <c r="HXY51" s="216"/>
      <c r="HXZ51" s="216"/>
      <c r="HYA51" s="216"/>
      <c r="HYB51" s="216"/>
      <c r="HYC51" s="216"/>
      <c r="HYD51" s="216"/>
      <c r="HYE51" s="216"/>
      <c r="HYF51" s="216"/>
      <c r="HYG51" s="216"/>
      <c r="HYH51" s="216"/>
      <c r="HYI51" s="216"/>
      <c r="HYJ51" s="216"/>
      <c r="HYK51" s="216"/>
      <c r="HYL51" s="216"/>
      <c r="HYM51" s="216"/>
      <c r="HYN51" s="216"/>
      <c r="HYO51" s="216"/>
      <c r="HYP51" s="216"/>
      <c r="HYQ51" s="216"/>
      <c r="HYR51" s="216"/>
      <c r="HYS51" s="216"/>
      <c r="HYT51" s="216"/>
      <c r="HYU51" s="216"/>
      <c r="HYV51" s="216"/>
      <c r="HYW51" s="216"/>
      <c r="HYX51" s="216"/>
      <c r="HYY51" s="216"/>
      <c r="HYZ51" s="216"/>
      <c r="HZA51" s="216"/>
      <c r="HZB51" s="216"/>
      <c r="HZC51" s="216"/>
      <c r="HZD51" s="216"/>
      <c r="HZE51" s="216"/>
      <c r="HZF51" s="216"/>
      <c r="HZG51" s="216"/>
      <c r="HZH51" s="216"/>
      <c r="HZI51" s="216"/>
      <c r="HZJ51" s="216"/>
      <c r="HZK51" s="216"/>
      <c r="HZL51" s="216"/>
      <c r="HZM51" s="216"/>
      <c r="HZN51" s="216"/>
      <c r="HZO51" s="216"/>
      <c r="HZP51" s="216"/>
      <c r="HZQ51" s="216"/>
      <c r="HZR51" s="216"/>
      <c r="HZS51" s="216"/>
      <c r="HZT51" s="216"/>
      <c r="HZU51" s="216"/>
      <c r="HZV51" s="216"/>
      <c r="HZW51" s="216"/>
      <c r="HZX51" s="216"/>
      <c r="HZY51" s="216"/>
      <c r="HZZ51" s="216"/>
      <c r="IAA51" s="216"/>
      <c r="IAB51" s="216"/>
      <c r="IAC51" s="216"/>
      <c r="IAD51" s="216"/>
      <c r="IAE51" s="216"/>
      <c r="IAF51" s="216"/>
      <c r="IAG51" s="216"/>
      <c r="IAH51" s="216"/>
      <c r="IAI51" s="216"/>
      <c r="IAJ51" s="216"/>
      <c r="IAK51" s="216"/>
      <c r="IAL51" s="216"/>
      <c r="IAM51" s="216"/>
      <c r="IAN51" s="216"/>
      <c r="IAO51" s="216"/>
      <c r="IAP51" s="216"/>
      <c r="IAQ51" s="216"/>
      <c r="IAR51" s="216"/>
      <c r="IAS51" s="216"/>
      <c r="IAT51" s="216"/>
      <c r="IAU51" s="216"/>
      <c r="IAV51" s="216"/>
      <c r="IAW51" s="216"/>
      <c r="IAX51" s="216"/>
      <c r="IAY51" s="216"/>
      <c r="IAZ51" s="216"/>
      <c r="IBA51" s="216"/>
      <c r="IBB51" s="216"/>
      <c r="IBC51" s="216"/>
      <c r="IBD51" s="216"/>
      <c r="IBE51" s="216"/>
      <c r="IBF51" s="216"/>
      <c r="IBG51" s="216"/>
      <c r="IBH51" s="216"/>
      <c r="IBI51" s="216"/>
      <c r="IBJ51" s="216"/>
      <c r="IBK51" s="216"/>
      <c r="IBL51" s="216"/>
      <c r="IBM51" s="216"/>
      <c r="IBN51" s="216"/>
      <c r="IBO51" s="216"/>
      <c r="IBP51" s="216"/>
      <c r="IBQ51" s="216"/>
      <c r="IBR51" s="216"/>
      <c r="IBS51" s="216"/>
      <c r="IBT51" s="216"/>
      <c r="IBU51" s="216"/>
      <c r="IBV51" s="216"/>
      <c r="IBW51" s="216"/>
      <c r="IBX51" s="216"/>
      <c r="IBY51" s="216"/>
      <c r="IBZ51" s="216"/>
      <c r="ICA51" s="216"/>
      <c r="ICB51" s="216"/>
      <c r="ICC51" s="216"/>
      <c r="ICD51" s="216"/>
      <c r="ICE51" s="216"/>
      <c r="ICF51" s="216"/>
      <c r="ICG51" s="216"/>
      <c r="ICH51" s="216"/>
      <c r="ICI51" s="216"/>
      <c r="ICJ51" s="216"/>
      <c r="ICK51" s="216"/>
      <c r="ICL51" s="216"/>
      <c r="ICM51" s="216"/>
      <c r="ICN51" s="216"/>
      <c r="ICO51" s="216"/>
      <c r="ICP51" s="216"/>
      <c r="ICQ51" s="216"/>
      <c r="ICR51" s="216"/>
      <c r="ICS51" s="216"/>
      <c r="ICT51" s="216"/>
      <c r="ICU51" s="216"/>
      <c r="ICV51" s="216"/>
      <c r="ICW51" s="216"/>
      <c r="ICX51" s="216"/>
      <c r="ICY51" s="216"/>
      <c r="ICZ51" s="216"/>
      <c r="IDA51" s="216"/>
      <c r="IDB51" s="216"/>
      <c r="IDC51" s="216"/>
      <c r="IDD51" s="216"/>
      <c r="IDE51" s="216"/>
      <c r="IDF51" s="216"/>
      <c r="IDG51" s="216"/>
      <c r="IDH51" s="216"/>
      <c r="IDI51" s="216"/>
      <c r="IDJ51" s="216"/>
      <c r="IDK51" s="216"/>
      <c r="IDL51" s="216"/>
      <c r="IDM51" s="216"/>
      <c r="IDN51" s="216"/>
      <c r="IDO51" s="216"/>
      <c r="IDP51" s="216"/>
      <c r="IDQ51" s="216"/>
      <c r="IDR51" s="216"/>
      <c r="IDS51" s="216"/>
      <c r="IDT51" s="216"/>
      <c r="IDU51" s="216"/>
      <c r="IDV51" s="216"/>
      <c r="IDW51" s="216"/>
      <c r="IDX51" s="216"/>
      <c r="IDY51" s="216"/>
      <c r="IDZ51" s="216"/>
      <c r="IEA51" s="216"/>
      <c r="IEB51" s="216"/>
      <c r="IEC51" s="216"/>
      <c r="IED51" s="216"/>
      <c r="IEE51" s="216"/>
      <c r="IEF51" s="216"/>
      <c r="IEG51" s="216"/>
      <c r="IEH51" s="216"/>
      <c r="IEI51" s="216"/>
      <c r="IEJ51" s="216"/>
      <c r="IEK51" s="216"/>
      <c r="IEL51" s="216"/>
      <c r="IEM51" s="216"/>
      <c r="IEN51" s="216"/>
      <c r="IEO51" s="216"/>
      <c r="IEP51" s="216"/>
      <c r="IEQ51" s="216"/>
      <c r="IER51" s="216"/>
      <c r="IES51" s="216"/>
      <c r="IET51" s="216"/>
      <c r="IEU51" s="216"/>
      <c r="IEV51" s="216"/>
      <c r="IEW51" s="216"/>
      <c r="IEX51" s="216"/>
      <c r="IEY51" s="216"/>
      <c r="IEZ51" s="216"/>
      <c r="IFA51" s="216"/>
      <c r="IFB51" s="216"/>
      <c r="IFC51" s="216"/>
      <c r="IFD51" s="216"/>
      <c r="IFE51" s="216"/>
      <c r="IFF51" s="216"/>
      <c r="IFG51" s="216"/>
      <c r="IFH51" s="216"/>
      <c r="IFI51" s="216"/>
      <c r="IFJ51" s="216"/>
      <c r="IFK51" s="216"/>
      <c r="IFL51" s="216"/>
      <c r="IFM51" s="216"/>
      <c r="IFN51" s="216"/>
      <c r="IFO51" s="216"/>
      <c r="IFP51" s="216"/>
      <c r="IFQ51" s="216"/>
      <c r="IFR51" s="216"/>
      <c r="IFS51" s="216"/>
      <c r="IFT51" s="216"/>
      <c r="IFU51" s="216"/>
      <c r="IFV51" s="216"/>
      <c r="IFW51" s="216"/>
      <c r="IFX51" s="216"/>
      <c r="IFY51" s="216"/>
      <c r="IFZ51" s="216"/>
      <c r="IGA51" s="216"/>
      <c r="IGB51" s="216"/>
      <c r="IGC51" s="216"/>
      <c r="IGD51" s="216"/>
      <c r="IGE51" s="216"/>
      <c r="IGF51" s="216"/>
      <c r="IGG51" s="216"/>
      <c r="IGH51" s="216"/>
      <c r="IGI51" s="216"/>
      <c r="IGJ51" s="216"/>
      <c r="IGK51" s="216"/>
      <c r="IGL51" s="216"/>
      <c r="IGM51" s="216"/>
      <c r="IGN51" s="216"/>
      <c r="IGO51" s="216"/>
      <c r="IGP51" s="216"/>
      <c r="IGQ51" s="216"/>
      <c r="IGR51" s="216"/>
      <c r="IGS51" s="216"/>
      <c r="IGT51" s="216"/>
      <c r="IGU51" s="216"/>
      <c r="IGV51" s="216"/>
      <c r="IGW51" s="216"/>
      <c r="IGX51" s="216"/>
      <c r="IGY51" s="216"/>
      <c r="IGZ51" s="216"/>
      <c r="IHA51" s="216"/>
      <c r="IHB51" s="216"/>
      <c r="IHC51" s="216"/>
      <c r="IHD51" s="216"/>
      <c r="IHE51" s="216"/>
      <c r="IHF51" s="216"/>
      <c r="IHG51" s="216"/>
      <c r="IHH51" s="216"/>
      <c r="IHI51" s="216"/>
      <c r="IHJ51" s="216"/>
      <c r="IHK51" s="216"/>
      <c r="IHL51" s="216"/>
      <c r="IHM51" s="216"/>
      <c r="IHN51" s="216"/>
      <c r="IHO51" s="216"/>
      <c r="IHP51" s="216"/>
      <c r="IHQ51" s="216"/>
      <c r="IHR51" s="216"/>
      <c r="IHS51" s="216"/>
      <c r="IHT51" s="216"/>
      <c r="IHU51" s="216"/>
      <c r="IHV51" s="216"/>
      <c r="IHW51" s="216"/>
      <c r="IHX51" s="216"/>
      <c r="IHY51" s="216"/>
      <c r="IHZ51" s="216"/>
      <c r="IIA51" s="216"/>
      <c r="IIB51" s="216"/>
      <c r="IIC51" s="216"/>
      <c r="IID51" s="216"/>
      <c r="IIE51" s="216"/>
      <c r="IIF51" s="216"/>
      <c r="IIG51" s="216"/>
      <c r="IIH51" s="216"/>
      <c r="III51" s="216"/>
      <c r="IIJ51" s="216"/>
      <c r="IIK51" s="216"/>
      <c r="IIL51" s="216"/>
      <c r="IIM51" s="216"/>
      <c r="IIN51" s="216"/>
      <c r="IIO51" s="216"/>
      <c r="IIP51" s="216"/>
      <c r="IIQ51" s="216"/>
      <c r="IIR51" s="216"/>
      <c r="IIS51" s="216"/>
      <c r="IIT51" s="216"/>
      <c r="IIU51" s="216"/>
      <c r="IIV51" s="216"/>
      <c r="IIW51" s="216"/>
      <c r="IIX51" s="216"/>
      <c r="IIY51" s="216"/>
      <c r="IIZ51" s="216"/>
      <c r="IJA51" s="216"/>
      <c r="IJB51" s="216"/>
      <c r="IJC51" s="216"/>
      <c r="IJD51" s="216"/>
      <c r="IJE51" s="216"/>
      <c r="IJF51" s="216"/>
      <c r="IJG51" s="216"/>
      <c r="IJH51" s="216"/>
      <c r="IJI51" s="216"/>
      <c r="IJJ51" s="216"/>
      <c r="IJK51" s="216"/>
      <c r="IJL51" s="216"/>
      <c r="IJM51" s="216"/>
      <c r="IJN51" s="216"/>
      <c r="IJO51" s="216"/>
      <c r="IJP51" s="216"/>
      <c r="IJQ51" s="216"/>
      <c r="IJR51" s="216"/>
      <c r="IJS51" s="216"/>
      <c r="IJT51" s="216"/>
      <c r="IJU51" s="216"/>
      <c r="IJV51" s="216"/>
      <c r="IJW51" s="216"/>
      <c r="IJX51" s="216"/>
      <c r="IJY51" s="216"/>
      <c r="IJZ51" s="216"/>
      <c r="IKA51" s="216"/>
      <c r="IKB51" s="216"/>
      <c r="IKC51" s="216"/>
      <c r="IKD51" s="216"/>
      <c r="IKE51" s="216"/>
      <c r="IKF51" s="216"/>
      <c r="IKG51" s="216"/>
      <c r="IKH51" s="216"/>
      <c r="IKI51" s="216"/>
      <c r="IKJ51" s="216"/>
      <c r="IKK51" s="216"/>
      <c r="IKL51" s="216"/>
      <c r="IKM51" s="216"/>
      <c r="IKN51" s="216"/>
      <c r="IKO51" s="216"/>
      <c r="IKP51" s="216"/>
      <c r="IKQ51" s="216"/>
      <c r="IKR51" s="216"/>
      <c r="IKS51" s="216"/>
      <c r="IKT51" s="216"/>
      <c r="IKU51" s="216"/>
      <c r="IKV51" s="216"/>
      <c r="IKW51" s="216"/>
      <c r="IKX51" s="216"/>
      <c r="IKY51" s="216"/>
      <c r="IKZ51" s="216"/>
      <c r="ILA51" s="216"/>
      <c r="ILB51" s="216"/>
      <c r="ILC51" s="216"/>
      <c r="ILD51" s="216"/>
      <c r="ILE51" s="216"/>
      <c r="ILF51" s="216"/>
      <c r="ILG51" s="216"/>
      <c r="ILH51" s="216"/>
      <c r="ILI51" s="216"/>
      <c r="ILJ51" s="216"/>
      <c r="ILK51" s="216"/>
      <c r="ILL51" s="216"/>
      <c r="ILM51" s="216"/>
      <c r="ILN51" s="216"/>
      <c r="ILO51" s="216"/>
      <c r="ILP51" s="216"/>
      <c r="ILQ51" s="216"/>
      <c r="ILR51" s="216"/>
      <c r="ILS51" s="216"/>
      <c r="ILT51" s="216"/>
      <c r="ILU51" s="216"/>
      <c r="ILV51" s="216"/>
      <c r="ILW51" s="216"/>
      <c r="ILX51" s="216"/>
      <c r="ILY51" s="216"/>
      <c r="ILZ51" s="216"/>
      <c r="IMA51" s="216"/>
      <c r="IMB51" s="216"/>
      <c r="IMC51" s="216"/>
      <c r="IMD51" s="216"/>
      <c r="IME51" s="216"/>
      <c r="IMF51" s="216"/>
      <c r="IMG51" s="216"/>
      <c r="IMH51" s="216"/>
      <c r="IMI51" s="216"/>
      <c r="IMJ51" s="216"/>
      <c r="IMK51" s="216"/>
      <c r="IML51" s="216"/>
      <c r="IMM51" s="216"/>
      <c r="IMN51" s="216"/>
      <c r="IMO51" s="216"/>
      <c r="IMP51" s="216"/>
      <c r="IMQ51" s="216"/>
      <c r="IMR51" s="216"/>
      <c r="IMS51" s="216"/>
      <c r="IMT51" s="216"/>
      <c r="IMU51" s="216"/>
      <c r="IMV51" s="216"/>
      <c r="IMW51" s="216"/>
      <c r="IMX51" s="216"/>
      <c r="IMY51" s="216"/>
      <c r="IMZ51" s="216"/>
      <c r="INA51" s="216"/>
      <c r="INB51" s="216"/>
      <c r="INC51" s="216"/>
      <c r="IND51" s="216"/>
      <c r="INE51" s="216"/>
      <c r="INF51" s="216"/>
      <c r="ING51" s="216"/>
      <c r="INH51" s="216"/>
      <c r="INI51" s="216"/>
      <c r="INJ51" s="216"/>
      <c r="INK51" s="216"/>
      <c r="INL51" s="216"/>
      <c r="INM51" s="216"/>
      <c r="INN51" s="216"/>
      <c r="INO51" s="216"/>
      <c r="INP51" s="216"/>
      <c r="INQ51" s="216"/>
      <c r="INR51" s="216"/>
      <c r="INS51" s="216"/>
      <c r="INT51" s="216"/>
      <c r="INU51" s="216"/>
      <c r="INV51" s="216"/>
      <c r="INW51" s="216"/>
      <c r="INX51" s="216"/>
      <c r="INY51" s="216"/>
      <c r="INZ51" s="216"/>
      <c r="IOA51" s="216"/>
      <c r="IOB51" s="216"/>
      <c r="IOC51" s="216"/>
      <c r="IOD51" s="216"/>
      <c r="IOE51" s="216"/>
      <c r="IOF51" s="216"/>
      <c r="IOG51" s="216"/>
      <c r="IOH51" s="216"/>
      <c r="IOI51" s="216"/>
      <c r="IOJ51" s="216"/>
      <c r="IOK51" s="216"/>
      <c r="IOL51" s="216"/>
      <c r="IOM51" s="216"/>
      <c r="ION51" s="216"/>
      <c r="IOO51" s="216"/>
      <c r="IOP51" s="216"/>
      <c r="IOQ51" s="216"/>
      <c r="IOR51" s="216"/>
      <c r="IOS51" s="216"/>
      <c r="IOT51" s="216"/>
      <c r="IOU51" s="216"/>
      <c r="IOV51" s="216"/>
      <c r="IOW51" s="216"/>
      <c r="IOX51" s="216"/>
      <c r="IOY51" s="216"/>
      <c r="IOZ51" s="216"/>
      <c r="IPA51" s="216"/>
      <c r="IPB51" s="216"/>
      <c r="IPC51" s="216"/>
      <c r="IPD51" s="216"/>
      <c r="IPE51" s="216"/>
      <c r="IPF51" s="216"/>
      <c r="IPG51" s="216"/>
      <c r="IPH51" s="216"/>
      <c r="IPI51" s="216"/>
      <c r="IPJ51" s="216"/>
      <c r="IPK51" s="216"/>
      <c r="IPL51" s="216"/>
      <c r="IPM51" s="216"/>
      <c r="IPN51" s="216"/>
      <c r="IPO51" s="216"/>
      <c r="IPP51" s="216"/>
      <c r="IPQ51" s="216"/>
      <c r="IPR51" s="216"/>
      <c r="IPS51" s="216"/>
      <c r="IPT51" s="216"/>
      <c r="IPU51" s="216"/>
      <c r="IPV51" s="216"/>
      <c r="IPW51" s="216"/>
      <c r="IPX51" s="216"/>
      <c r="IPY51" s="216"/>
      <c r="IPZ51" s="216"/>
      <c r="IQA51" s="216"/>
      <c r="IQB51" s="216"/>
      <c r="IQC51" s="216"/>
      <c r="IQD51" s="216"/>
      <c r="IQE51" s="216"/>
      <c r="IQF51" s="216"/>
      <c r="IQG51" s="216"/>
      <c r="IQH51" s="216"/>
      <c r="IQI51" s="216"/>
      <c r="IQJ51" s="216"/>
      <c r="IQK51" s="216"/>
      <c r="IQL51" s="216"/>
      <c r="IQM51" s="216"/>
      <c r="IQN51" s="216"/>
      <c r="IQO51" s="216"/>
      <c r="IQP51" s="216"/>
      <c r="IQQ51" s="216"/>
      <c r="IQR51" s="216"/>
      <c r="IQS51" s="216"/>
      <c r="IQT51" s="216"/>
      <c r="IQU51" s="216"/>
      <c r="IQV51" s="216"/>
      <c r="IQW51" s="216"/>
      <c r="IQX51" s="216"/>
      <c r="IQY51" s="216"/>
      <c r="IQZ51" s="216"/>
      <c r="IRA51" s="216"/>
      <c r="IRB51" s="216"/>
      <c r="IRC51" s="216"/>
      <c r="IRD51" s="216"/>
      <c r="IRE51" s="216"/>
      <c r="IRF51" s="216"/>
      <c r="IRG51" s="216"/>
      <c r="IRH51" s="216"/>
      <c r="IRI51" s="216"/>
      <c r="IRJ51" s="216"/>
      <c r="IRK51" s="216"/>
      <c r="IRL51" s="216"/>
      <c r="IRM51" s="216"/>
      <c r="IRN51" s="216"/>
      <c r="IRO51" s="216"/>
      <c r="IRP51" s="216"/>
      <c r="IRQ51" s="216"/>
      <c r="IRR51" s="216"/>
      <c r="IRS51" s="216"/>
      <c r="IRT51" s="216"/>
      <c r="IRU51" s="216"/>
      <c r="IRV51" s="216"/>
      <c r="IRW51" s="216"/>
      <c r="IRX51" s="216"/>
      <c r="IRY51" s="216"/>
      <c r="IRZ51" s="216"/>
      <c r="ISA51" s="216"/>
      <c r="ISB51" s="216"/>
      <c r="ISC51" s="216"/>
      <c r="ISD51" s="216"/>
      <c r="ISE51" s="216"/>
      <c r="ISF51" s="216"/>
      <c r="ISG51" s="216"/>
      <c r="ISH51" s="216"/>
      <c r="ISI51" s="216"/>
      <c r="ISJ51" s="216"/>
      <c r="ISK51" s="216"/>
      <c r="ISL51" s="216"/>
      <c r="ISM51" s="216"/>
      <c r="ISN51" s="216"/>
      <c r="ISO51" s="216"/>
      <c r="ISP51" s="216"/>
      <c r="ISQ51" s="216"/>
      <c r="ISR51" s="216"/>
      <c r="ISS51" s="216"/>
      <c r="IST51" s="216"/>
      <c r="ISU51" s="216"/>
      <c r="ISV51" s="216"/>
      <c r="ISW51" s="216"/>
      <c r="ISX51" s="216"/>
      <c r="ISY51" s="216"/>
      <c r="ISZ51" s="216"/>
      <c r="ITA51" s="216"/>
      <c r="ITB51" s="216"/>
      <c r="ITC51" s="216"/>
      <c r="ITD51" s="216"/>
      <c r="ITE51" s="216"/>
      <c r="ITF51" s="216"/>
      <c r="ITG51" s="216"/>
      <c r="ITH51" s="216"/>
      <c r="ITI51" s="216"/>
      <c r="ITJ51" s="216"/>
      <c r="ITK51" s="216"/>
      <c r="ITL51" s="216"/>
      <c r="ITM51" s="216"/>
      <c r="ITN51" s="216"/>
      <c r="ITO51" s="216"/>
      <c r="ITP51" s="216"/>
      <c r="ITQ51" s="216"/>
      <c r="ITR51" s="216"/>
      <c r="ITS51" s="216"/>
      <c r="ITT51" s="216"/>
      <c r="ITU51" s="216"/>
      <c r="ITV51" s="216"/>
      <c r="ITW51" s="216"/>
      <c r="ITX51" s="216"/>
      <c r="ITY51" s="216"/>
      <c r="ITZ51" s="216"/>
      <c r="IUA51" s="216"/>
      <c r="IUB51" s="216"/>
      <c r="IUC51" s="216"/>
      <c r="IUD51" s="216"/>
      <c r="IUE51" s="216"/>
      <c r="IUF51" s="216"/>
      <c r="IUG51" s="216"/>
      <c r="IUH51" s="216"/>
      <c r="IUI51" s="216"/>
      <c r="IUJ51" s="216"/>
      <c r="IUK51" s="216"/>
      <c r="IUL51" s="216"/>
      <c r="IUM51" s="216"/>
      <c r="IUN51" s="216"/>
      <c r="IUO51" s="216"/>
      <c r="IUP51" s="216"/>
      <c r="IUQ51" s="216"/>
      <c r="IUR51" s="216"/>
      <c r="IUS51" s="216"/>
      <c r="IUT51" s="216"/>
      <c r="IUU51" s="216"/>
      <c r="IUV51" s="216"/>
      <c r="IUW51" s="216"/>
      <c r="IUX51" s="216"/>
      <c r="IUY51" s="216"/>
      <c r="IUZ51" s="216"/>
      <c r="IVA51" s="216"/>
      <c r="IVB51" s="216"/>
      <c r="IVC51" s="216"/>
      <c r="IVD51" s="216"/>
      <c r="IVE51" s="216"/>
      <c r="IVF51" s="216"/>
      <c r="IVG51" s="216"/>
      <c r="IVH51" s="216"/>
      <c r="IVI51" s="216"/>
      <c r="IVJ51" s="216"/>
      <c r="IVK51" s="216"/>
      <c r="IVL51" s="216"/>
      <c r="IVM51" s="216"/>
      <c r="IVN51" s="216"/>
      <c r="IVO51" s="216"/>
      <c r="IVP51" s="216"/>
      <c r="IVQ51" s="216"/>
      <c r="IVR51" s="216"/>
      <c r="IVS51" s="216"/>
      <c r="IVT51" s="216"/>
      <c r="IVU51" s="216"/>
      <c r="IVV51" s="216"/>
      <c r="IVW51" s="216"/>
      <c r="IVX51" s="216"/>
      <c r="IVY51" s="216"/>
      <c r="IVZ51" s="216"/>
      <c r="IWA51" s="216"/>
      <c r="IWB51" s="216"/>
      <c r="IWC51" s="216"/>
      <c r="IWD51" s="216"/>
      <c r="IWE51" s="216"/>
      <c r="IWF51" s="216"/>
      <c r="IWG51" s="216"/>
      <c r="IWH51" s="216"/>
      <c r="IWI51" s="216"/>
      <c r="IWJ51" s="216"/>
      <c r="IWK51" s="216"/>
      <c r="IWL51" s="216"/>
      <c r="IWM51" s="216"/>
      <c r="IWN51" s="216"/>
      <c r="IWO51" s="216"/>
      <c r="IWP51" s="216"/>
      <c r="IWQ51" s="216"/>
      <c r="IWR51" s="216"/>
      <c r="IWS51" s="216"/>
      <c r="IWT51" s="216"/>
      <c r="IWU51" s="216"/>
      <c r="IWV51" s="216"/>
      <c r="IWW51" s="216"/>
      <c r="IWX51" s="216"/>
      <c r="IWY51" s="216"/>
      <c r="IWZ51" s="216"/>
      <c r="IXA51" s="216"/>
      <c r="IXB51" s="216"/>
      <c r="IXC51" s="216"/>
      <c r="IXD51" s="216"/>
      <c r="IXE51" s="216"/>
      <c r="IXF51" s="216"/>
      <c r="IXG51" s="216"/>
      <c r="IXH51" s="216"/>
      <c r="IXI51" s="216"/>
      <c r="IXJ51" s="216"/>
      <c r="IXK51" s="216"/>
      <c r="IXL51" s="216"/>
      <c r="IXM51" s="216"/>
      <c r="IXN51" s="216"/>
      <c r="IXO51" s="216"/>
      <c r="IXP51" s="216"/>
      <c r="IXQ51" s="216"/>
      <c r="IXR51" s="216"/>
      <c r="IXS51" s="216"/>
      <c r="IXT51" s="216"/>
      <c r="IXU51" s="216"/>
      <c r="IXV51" s="216"/>
      <c r="IXW51" s="216"/>
      <c r="IXX51" s="216"/>
      <c r="IXY51" s="216"/>
      <c r="IXZ51" s="216"/>
      <c r="IYA51" s="216"/>
      <c r="IYB51" s="216"/>
      <c r="IYC51" s="216"/>
      <c r="IYD51" s="216"/>
      <c r="IYE51" s="216"/>
      <c r="IYF51" s="216"/>
      <c r="IYG51" s="216"/>
      <c r="IYH51" s="216"/>
      <c r="IYI51" s="216"/>
      <c r="IYJ51" s="216"/>
      <c r="IYK51" s="216"/>
      <c r="IYL51" s="216"/>
      <c r="IYM51" s="216"/>
      <c r="IYN51" s="216"/>
      <c r="IYO51" s="216"/>
      <c r="IYP51" s="216"/>
      <c r="IYQ51" s="216"/>
      <c r="IYR51" s="216"/>
      <c r="IYS51" s="216"/>
      <c r="IYT51" s="216"/>
      <c r="IYU51" s="216"/>
      <c r="IYV51" s="216"/>
      <c r="IYW51" s="216"/>
      <c r="IYX51" s="216"/>
      <c r="IYY51" s="216"/>
      <c r="IYZ51" s="216"/>
      <c r="IZA51" s="216"/>
      <c r="IZB51" s="216"/>
      <c r="IZC51" s="216"/>
      <c r="IZD51" s="216"/>
      <c r="IZE51" s="216"/>
      <c r="IZF51" s="216"/>
      <c r="IZG51" s="216"/>
      <c r="IZH51" s="216"/>
      <c r="IZI51" s="216"/>
      <c r="IZJ51" s="216"/>
      <c r="IZK51" s="216"/>
      <c r="IZL51" s="216"/>
      <c r="IZM51" s="216"/>
      <c r="IZN51" s="216"/>
      <c r="IZO51" s="216"/>
      <c r="IZP51" s="216"/>
      <c r="IZQ51" s="216"/>
      <c r="IZR51" s="216"/>
      <c r="IZS51" s="216"/>
      <c r="IZT51" s="216"/>
      <c r="IZU51" s="216"/>
      <c r="IZV51" s="216"/>
      <c r="IZW51" s="216"/>
      <c r="IZX51" s="216"/>
      <c r="IZY51" s="216"/>
      <c r="IZZ51" s="216"/>
      <c r="JAA51" s="216"/>
      <c r="JAB51" s="216"/>
      <c r="JAC51" s="216"/>
      <c r="JAD51" s="216"/>
      <c r="JAE51" s="216"/>
      <c r="JAF51" s="216"/>
      <c r="JAG51" s="216"/>
      <c r="JAH51" s="216"/>
      <c r="JAI51" s="216"/>
      <c r="JAJ51" s="216"/>
      <c r="JAK51" s="216"/>
      <c r="JAL51" s="216"/>
      <c r="JAM51" s="216"/>
      <c r="JAN51" s="216"/>
      <c r="JAO51" s="216"/>
      <c r="JAP51" s="216"/>
      <c r="JAQ51" s="216"/>
      <c r="JAR51" s="216"/>
      <c r="JAS51" s="216"/>
      <c r="JAT51" s="216"/>
      <c r="JAU51" s="216"/>
      <c r="JAV51" s="216"/>
      <c r="JAW51" s="216"/>
      <c r="JAX51" s="216"/>
      <c r="JAY51" s="216"/>
      <c r="JAZ51" s="216"/>
      <c r="JBA51" s="216"/>
      <c r="JBB51" s="216"/>
      <c r="JBC51" s="216"/>
      <c r="JBD51" s="216"/>
      <c r="JBE51" s="216"/>
      <c r="JBF51" s="216"/>
      <c r="JBG51" s="216"/>
      <c r="JBH51" s="216"/>
      <c r="JBI51" s="216"/>
      <c r="JBJ51" s="216"/>
      <c r="JBK51" s="216"/>
      <c r="JBL51" s="216"/>
      <c r="JBM51" s="216"/>
      <c r="JBN51" s="216"/>
      <c r="JBO51" s="216"/>
      <c r="JBP51" s="216"/>
      <c r="JBQ51" s="216"/>
      <c r="JBR51" s="216"/>
      <c r="JBS51" s="216"/>
      <c r="JBT51" s="216"/>
      <c r="JBU51" s="216"/>
      <c r="JBV51" s="216"/>
      <c r="JBW51" s="216"/>
      <c r="JBX51" s="216"/>
      <c r="JBY51" s="216"/>
      <c r="JBZ51" s="216"/>
      <c r="JCA51" s="216"/>
      <c r="JCB51" s="216"/>
      <c r="JCC51" s="216"/>
      <c r="JCD51" s="216"/>
      <c r="JCE51" s="216"/>
      <c r="JCF51" s="216"/>
      <c r="JCG51" s="216"/>
      <c r="JCH51" s="216"/>
      <c r="JCI51" s="216"/>
      <c r="JCJ51" s="216"/>
      <c r="JCK51" s="216"/>
      <c r="JCL51" s="216"/>
      <c r="JCM51" s="216"/>
      <c r="JCN51" s="216"/>
      <c r="JCO51" s="216"/>
      <c r="JCP51" s="216"/>
      <c r="JCQ51" s="216"/>
      <c r="JCR51" s="216"/>
      <c r="JCS51" s="216"/>
      <c r="JCT51" s="216"/>
      <c r="JCU51" s="216"/>
      <c r="JCV51" s="216"/>
      <c r="JCW51" s="216"/>
      <c r="JCX51" s="216"/>
      <c r="JCY51" s="216"/>
      <c r="JCZ51" s="216"/>
      <c r="JDA51" s="216"/>
      <c r="JDB51" s="216"/>
      <c r="JDC51" s="216"/>
      <c r="JDD51" s="216"/>
      <c r="JDE51" s="216"/>
      <c r="JDF51" s="216"/>
      <c r="JDG51" s="216"/>
      <c r="JDH51" s="216"/>
      <c r="JDI51" s="216"/>
      <c r="JDJ51" s="216"/>
      <c r="JDK51" s="216"/>
      <c r="JDL51" s="216"/>
      <c r="JDM51" s="216"/>
      <c r="JDN51" s="216"/>
      <c r="JDO51" s="216"/>
      <c r="JDP51" s="216"/>
      <c r="JDQ51" s="216"/>
      <c r="JDR51" s="216"/>
      <c r="JDS51" s="216"/>
      <c r="JDT51" s="216"/>
      <c r="JDU51" s="216"/>
      <c r="JDV51" s="216"/>
      <c r="JDW51" s="216"/>
      <c r="JDX51" s="216"/>
      <c r="JDY51" s="216"/>
      <c r="JDZ51" s="216"/>
      <c r="JEA51" s="216"/>
      <c r="JEB51" s="216"/>
      <c r="JEC51" s="216"/>
      <c r="JED51" s="216"/>
      <c r="JEE51" s="216"/>
      <c r="JEF51" s="216"/>
      <c r="JEG51" s="216"/>
      <c r="JEH51" s="216"/>
      <c r="JEI51" s="216"/>
      <c r="JEJ51" s="216"/>
      <c r="JEK51" s="216"/>
      <c r="JEL51" s="216"/>
      <c r="JEM51" s="216"/>
      <c r="JEN51" s="216"/>
      <c r="JEO51" s="216"/>
      <c r="JEP51" s="216"/>
      <c r="JEQ51" s="216"/>
      <c r="JER51" s="216"/>
      <c r="JES51" s="216"/>
      <c r="JET51" s="216"/>
      <c r="JEU51" s="216"/>
      <c r="JEV51" s="216"/>
      <c r="JEW51" s="216"/>
      <c r="JEX51" s="216"/>
      <c r="JEY51" s="216"/>
      <c r="JEZ51" s="216"/>
      <c r="JFA51" s="216"/>
      <c r="JFB51" s="216"/>
      <c r="JFC51" s="216"/>
      <c r="JFD51" s="216"/>
      <c r="JFE51" s="216"/>
      <c r="JFF51" s="216"/>
      <c r="JFG51" s="216"/>
      <c r="JFH51" s="216"/>
      <c r="JFI51" s="216"/>
      <c r="JFJ51" s="216"/>
      <c r="JFK51" s="216"/>
      <c r="JFL51" s="216"/>
      <c r="JFM51" s="216"/>
      <c r="JFN51" s="216"/>
      <c r="JFO51" s="216"/>
      <c r="JFP51" s="216"/>
      <c r="JFQ51" s="216"/>
      <c r="JFR51" s="216"/>
      <c r="JFS51" s="216"/>
      <c r="JFT51" s="216"/>
      <c r="JFU51" s="216"/>
      <c r="JFV51" s="216"/>
      <c r="JFW51" s="216"/>
      <c r="JFX51" s="216"/>
      <c r="JFY51" s="216"/>
      <c r="JFZ51" s="216"/>
      <c r="JGA51" s="216"/>
      <c r="JGB51" s="216"/>
      <c r="JGC51" s="216"/>
      <c r="JGD51" s="216"/>
      <c r="JGE51" s="216"/>
      <c r="JGF51" s="216"/>
      <c r="JGG51" s="216"/>
      <c r="JGH51" s="216"/>
      <c r="JGI51" s="216"/>
      <c r="JGJ51" s="216"/>
      <c r="JGK51" s="216"/>
      <c r="JGL51" s="216"/>
      <c r="JGM51" s="216"/>
      <c r="JGN51" s="216"/>
      <c r="JGO51" s="216"/>
      <c r="JGP51" s="216"/>
      <c r="JGQ51" s="216"/>
      <c r="JGR51" s="216"/>
      <c r="JGS51" s="216"/>
      <c r="JGT51" s="216"/>
      <c r="JGU51" s="216"/>
      <c r="JGV51" s="216"/>
      <c r="JGW51" s="216"/>
      <c r="JGX51" s="216"/>
      <c r="JGY51" s="216"/>
      <c r="JGZ51" s="216"/>
      <c r="JHA51" s="216"/>
      <c r="JHB51" s="216"/>
      <c r="JHC51" s="216"/>
      <c r="JHD51" s="216"/>
      <c r="JHE51" s="216"/>
      <c r="JHF51" s="216"/>
      <c r="JHG51" s="216"/>
      <c r="JHH51" s="216"/>
      <c r="JHI51" s="216"/>
      <c r="JHJ51" s="216"/>
      <c r="JHK51" s="216"/>
      <c r="JHL51" s="216"/>
      <c r="JHM51" s="216"/>
      <c r="JHN51" s="216"/>
      <c r="JHO51" s="216"/>
      <c r="JHP51" s="216"/>
      <c r="JHQ51" s="216"/>
      <c r="JHR51" s="216"/>
      <c r="JHS51" s="216"/>
      <c r="JHT51" s="216"/>
      <c r="JHU51" s="216"/>
      <c r="JHV51" s="216"/>
      <c r="JHW51" s="216"/>
      <c r="JHX51" s="216"/>
      <c r="JHY51" s="216"/>
      <c r="JHZ51" s="216"/>
      <c r="JIA51" s="216"/>
      <c r="JIB51" s="216"/>
      <c r="JIC51" s="216"/>
      <c r="JID51" s="216"/>
      <c r="JIE51" s="216"/>
      <c r="JIF51" s="216"/>
      <c r="JIG51" s="216"/>
      <c r="JIH51" s="216"/>
      <c r="JII51" s="216"/>
      <c r="JIJ51" s="216"/>
      <c r="JIK51" s="216"/>
      <c r="JIL51" s="216"/>
      <c r="JIM51" s="216"/>
      <c r="JIN51" s="216"/>
      <c r="JIO51" s="216"/>
      <c r="JIP51" s="216"/>
      <c r="JIQ51" s="216"/>
      <c r="JIR51" s="216"/>
      <c r="JIS51" s="216"/>
      <c r="JIT51" s="216"/>
      <c r="JIU51" s="216"/>
      <c r="JIV51" s="216"/>
      <c r="JIW51" s="216"/>
      <c r="JIX51" s="216"/>
      <c r="JIY51" s="216"/>
      <c r="JIZ51" s="216"/>
      <c r="JJA51" s="216"/>
      <c r="JJB51" s="216"/>
      <c r="JJC51" s="216"/>
      <c r="JJD51" s="216"/>
      <c r="JJE51" s="216"/>
      <c r="JJF51" s="216"/>
      <c r="JJG51" s="216"/>
      <c r="JJH51" s="216"/>
      <c r="JJI51" s="216"/>
      <c r="JJJ51" s="216"/>
      <c r="JJK51" s="216"/>
      <c r="JJL51" s="216"/>
      <c r="JJM51" s="216"/>
      <c r="JJN51" s="216"/>
      <c r="JJO51" s="216"/>
      <c r="JJP51" s="216"/>
      <c r="JJQ51" s="216"/>
      <c r="JJR51" s="216"/>
      <c r="JJS51" s="216"/>
      <c r="JJT51" s="216"/>
      <c r="JJU51" s="216"/>
      <c r="JJV51" s="216"/>
      <c r="JJW51" s="216"/>
      <c r="JJX51" s="216"/>
      <c r="JJY51" s="216"/>
      <c r="JJZ51" s="216"/>
      <c r="JKA51" s="216"/>
      <c r="JKB51" s="216"/>
      <c r="JKC51" s="216"/>
      <c r="JKD51" s="216"/>
      <c r="JKE51" s="216"/>
      <c r="JKF51" s="216"/>
      <c r="JKG51" s="216"/>
      <c r="JKH51" s="216"/>
      <c r="JKI51" s="216"/>
      <c r="JKJ51" s="216"/>
      <c r="JKK51" s="216"/>
      <c r="JKL51" s="216"/>
      <c r="JKM51" s="216"/>
      <c r="JKN51" s="216"/>
      <c r="JKO51" s="216"/>
      <c r="JKP51" s="216"/>
      <c r="JKQ51" s="216"/>
      <c r="JKR51" s="216"/>
      <c r="JKS51" s="216"/>
      <c r="JKT51" s="216"/>
      <c r="JKU51" s="216"/>
      <c r="JKV51" s="216"/>
      <c r="JKW51" s="216"/>
      <c r="JKX51" s="216"/>
      <c r="JKY51" s="216"/>
      <c r="JKZ51" s="216"/>
      <c r="JLA51" s="216"/>
      <c r="JLB51" s="216"/>
      <c r="JLC51" s="216"/>
      <c r="JLD51" s="216"/>
      <c r="JLE51" s="216"/>
      <c r="JLF51" s="216"/>
      <c r="JLG51" s="216"/>
      <c r="JLH51" s="216"/>
      <c r="JLI51" s="216"/>
      <c r="JLJ51" s="216"/>
      <c r="JLK51" s="216"/>
      <c r="JLL51" s="216"/>
      <c r="JLM51" s="216"/>
      <c r="JLN51" s="216"/>
      <c r="JLO51" s="216"/>
      <c r="JLP51" s="216"/>
      <c r="JLQ51" s="216"/>
      <c r="JLR51" s="216"/>
      <c r="JLS51" s="216"/>
      <c r="JLT51" s="216"/>
      <c r="JLU51" s="216"/>
      <c r="JLV51" s="216"/>
      <c r="JLW51" s="216"/>
      <c r="JLX51" s="216"/>
      <c r="JLY51" s="216"/>
      <c r="JLZ51" s="216"/>
      <c r="JMA51" s="216"/>
      <c r="JMB51" s="216"/>
      <c r="JMC51" s="216"/>
      <c r="JMD51" s="216"/>
      <c r="JME51" s="216"/>
      <c r="JMF51" s="216"/>
      <c r="JMG51" s="216"/>
      <c r="JMH51" s="216"/>
      <c r="JMI51" s="216"/>
      <c r="JMJ51" s="216"/>
      <c r="JMK51" s="216"/>
      <c r="JML51" s="216"/>
      <c r="JMM51" s="216"/>
      <c r="JMN51" s="216"/>
      <c r="JMO51" s="216"/>
      <c r="JMP51" s="216"/>
      <c r="JMQ51" s="216"/>
      <c r="JMR51" s="216"/>
      <c r="JMS51" s="216"/>
      <c r="JMT51" s="216"/>
      <c r="JMU51" s="216"/>
      <c r="JMV51" s="216"/>
      <c r="JMW51" s="216"/>
      <c r="JMX51" s="216"/>
      <c r="JMY51" s="216"/>
      <c r="JMZ51" s="216"/>
      <c r="JNA51" s="216"/>
      <c r="JNB51" s="216"/>
      <c r="JNC51" s="216"/>
      <c r="JND51" s="216"/>
      <c r="JNE51" s="216"/>
      <c r="JNF51" s="216"/>
      <c r="JNG51" s="216"/>
      <c r="JNH51" s="216"/>
      <c r="JNI51" s="216"/>
      <c r="JNJ51" s="216"/>
      <c r="JNK51" s="216"/>
      <c r="JNL51" s="216"/>
      <c r="JNM51" s="216"/>
      <c r="JNN51" s="216"/>
      <c r="JNO51" s="216"/>
      <c r="JNP51" s="216"/>
      <c r="JNQ51" s="216"/>
      <c r="JNR51" s="216"/>
      <c r="JNS51" s="216"/>
      <c r="JNT51" s="216"/>
      <c r="JNU51" s="216"/>
      <c r="JNV51" s="216"/>
      <c r="JNW51" s="216"/>
      <c r="JNX51" s="216"/>
      <c r="JNY51" s="216"/>
      <c r="JNZ51" s="216"/>
      <c r="JOA51" s="216"/>
      <c r="JOB51" s="216"/>
      <c r="JOC51" s="216"/>
      <c r="JOD51" s="216"/>
      <c r="JOE51" s="216"/>
      <c r="JOF51" s="216"/>
      <c r="JOG51" s="216"/>
      <c r="JOH51" s="216"/>
      <c r="JOI51" s="216"/>
      <c r="JOJ51" s="216"/>
      <c r="JOK51" s="216"/>
      <c r="JOL51" s="216"/>
      <c r="JOM51" s="216"/>
      <c r="JON51" s="216"/>
      <c r="JOO51" s="216"/>
      <c r="JOP51" s="216"/>
      <c r="JOQ51" s="216"/>
      <c r="JOR51" s="216"/>
      <c r="JOS51" s="216"/>
      <c r="JOT51" s="216"/>
      <c r="JOU51" s="216"/>
      <c r="JOV51" s="216"/>
      <c r="JOW51" s="216"/>
      <c r="JOX51" s="216"/>
      <c r="JOY51" s="216"/>
      <c r="JOZ51" s="216"/>
      <c r="JPA51" s="216"/>
      <c r="JPB51" s="216"/>
      <c r="JPC51" s="216"/>
      <c r="JPD51" s="216"/>
      <c r="JPE51" s="216"/>
      <c r="JPF51" s="216"/>
      <c r="JPG51" s="216"/>
      <c r="JPH51" s="216"/>
      <c r="JPI51" s="216"/>
      <c r="JPJ51" s="216"/>
      <c r="JPK51" s="216"/>
      <c r="JPL51" s="216"/>
      <c r="JPM51" s="216"/>
      <c r="JPN51" s="216"/>
      <c r="JPO51" s="216"/>
      <c r="JPP51" s="216"/>
      <c r="JPQ51" s="216"/>
      <c r="JPR51" s="216"/>
      <c r="JPS51" s="216"/>
      <c r="JPT51" s="216"/>
      <c r="JPU51" s="216"/>
      <c r="JPV51" s="216"/>
      <c r="JPW51" s="216"/>
      <c r="JPX51" s="216"/>
      <c r="JPY51" s="216"/>
      <c r="JPZ51" s="216"/>
      <c r="JQA51" s="216"/>
      <c r="JQB51" s="216"/>
      <c r="JQC51" s="216"/>
      <c r="JQD51" s="216"/>
      <c r="JQE51" s="216"/>
      <c r="JQF51" s="216"/>
      <c r="JQG51" s="216"/>
      <c r="JQH51" s="216"/>
      <c r="JQI51" s="216"/>
      <c r="JQJ51" s="216"/>
      <c r="JQK51" s="216"/>
      <c r="JQL51" s="216"/>
      <c r="JQM51" s="216"/>
      <c r="JQN51" s="216"/>
      <c r="JQO51" s="216"/>
      <c r="JQP51" s="216"/>
      <c r="JQQ51" s="216"/>
      <c r="JQR51" s="216"/>
      <c r="JQS51" s="216"/>
      <c r="JQT51" s="216"/>
      <c r="JQU51" s="216"/>
      <c r="JQV51" s="216"/>
      <c r="JQW51" s="216"/>
      <c r="JQX51" s="216"/>
      <c r="JQY51" s="216"/>
      <c r="JQZ51" s="216"/>
      <c r="JRA51" s="216"/>
      <c r="JRB51" s="216"/>
      <c r="JRC51" s="216"/>
      <c r="JRD51" s="216"/>
      <c r="JRE51" s="216"/>
      <c r="JRF51" s="216"/>
      <c r="JRG51" s="216"/>
      <c r="JRH51" s="216"/>
      <c r="JRI51" s="216"/>
      <c r="JRJ51" s="216"/>
      <c r="JRK51" s="216"/>
      <c r="JRL51" s="216"/>
      <c r="JRM51" s="216"/>
      <c r="JRN51" s="216"/>
      <c r="JRO51" s="216"/>
      <c r="JRP51" s="216"/>
      <c r="JRQ51" s="216"/>
      <c r="JRR51" s="216"/>
      <c r="JRS51" s="216"/>
      <c r="JRT51" s="216"/>
      <c r="JRU51" s="216"/>
      <c r="JRV51" s="216"/>
      <c r="JRW51" s="216"/>
      <c r="JRX51" s="216"/>
      <c r="JRY51" s="216"/>
      <c r="JRZ51" s="216"/>
      <c r="JSA51" s="216"/>
      <c r="JSB51" s="216"/>
      <c r="JSC51" s="216"/>
      <c r="JSD51" s="216"/>
      <c r="JSE51" s="216"/>
      <c r="JSF51" s="216"/>
      <c r="JSG51" s="216"/>
      <c r="JSH51" s="216"/>
      <c r="JSI51" s="216"/>
      <c r="JSJ51" s="216"/>
      <c r="JSK51" s="216"/>
      <c r="JSL51" s="216"/>
      <c r="JSM51" s="216"/>
      <c r="JSN51" s="216"/>
      <c r="JSO51" s="216"/>
      <c r="JSP51" s="216"/>
      <c r="JSQ51" s="216"/>
      <c r="JSR51" s="216"/>
      <c r="JSS51" s="216"/>
      <c r="JST51" s="216"/>
      <c r="JSU51" s="216"/>
      <c r="JSV51" s="216"/>
      <c r="JSW51" s="216"/>
      <c r="JSX51" s="216"/>
      <c r="JSY51" s="216"/>
      <c r="JSZ51" s="216"/>
      <c r="JTA51" s="216"/>
      <c r="JTB51" s="216"/>
      <c r="JTC51" s="216"/>
      <c r="JTD51" s="216"/>
      <c r="JTE51" s="216"/>
      <c r="JTF51" s="216"/>
      <c r="JTG51" s="216"/>
      <c r="JTH51" s="216"/>
      <c r="JTI51" s="216"/>
      <c r="JTJ51" s="216"/>
      <c r="JTK51" s="216"/>
      <c r="JTL51" s="216"/>
      <c r="JTM51" s="216"/>
      <c r="JTN51" s="216"/>
      <c r="JTO51" s="216"/>
      <c r="JTP51" s="216"/>
      <c r="JTQ51" s="216"/>
      <c r="JTR51" s="216"/>
      <c r="JTS51" s="216"/>
      <c r="JTT51" s="216"/>
      <c r="JTU51" s="216"/>
      <c r="JTV51" s="216"/>
      <c r="JTW51" s="216"/>
      <c r="JTX51" s="216"/>
      <c r="JTY51" s="216"/>
      <c r="JTZ51" s="216"/>
      <c r="JUA51" s="216"/>
      <c r="JUB51" s="216"/>
      <c r="JUC51" s="216"/>
      <c r="JUD51" s="216"/>
      <c r="JUE51" s="216"/>
      <c r="JUF51" s="216"/>
      <c r="JUG51" s="216"/>
      <c r="JUH51" s="216"/>
      <c r="JUI51" s="216"/>
      <c r="JUJ51" s="216"/>
      <c r="JUK51" s="216"/>
      <c r="JUL51" s="216"/>
      <c r="JUM51" s="216"/>
      <c r="JUN51" s="216"/>
      <c r="JUO51" s="216"/>
      <c r="JUP51" s="216"/>
      <c r="JUQ51" s="216"/>
      <c r="JUR51" s="216"/>
      <c r="JUS51" s="216"/>
      <c r="JUT51" s="216"/>
      <c r="JUU51" s="216"/>
      <c r="JUV51" s="216"/>
      <c r="JUW51" s="216"/>
      <c r="JUX51" s="216"/>
      <c r="JUY51" s="216"/>
      <c r="JUZ51" s="216"/>
      <c r="JVA51" s="216"/>
      <c r="JVB51" s="216"/>
      <c r="JVC51" s="216"/>
      <c r="JVD51" s="216"/>
      <c r="JVE51" s="216"/>
      <c r="JVF51" s="216"/>
      <c r="JVG51" s="216"/>
      <c r="JVH51" s="216"/>
      <c r="JVI51" s="216"/>
      <c r="JVJ51" s="216"/>
      <c r="JVK51" s="216"/>
      <c r="JVL51" s="216"/>
      <c r="JVM51" s="216"/>
      <c r="JVN51" s="216"/>
      <c r="JVO51" s="216"/>
      <c r="JVP51" s="216"/>
      <c r="JVQ51" s="216"/>
      <c r="JVR51" s="216"/>
      <c r="JVS51" s="216"/>
      <c r="JVT51" s="216"/>
      <c r="JVU51" s="216"/>
      <c r="JVV51" s="216"/>
      <c r="JVW51" s="216"/>
      <c r="JVX51" s="216"/>
      <c r="JVY51" s="216"/>
      <c r="JVZ51" s="216"/>
      <c r="JWA51" s="216"/>
      <c r="JWB51" s="216"/>
      <c r="JWC51" s="216"/>
      <c r="JWD51" s="216"/>
      <c r="JWE51" s="216"/>
      <c r="JWF51" s="216"/>
      <c r="JWG51" s="216"/>
      <c r="JWH51" s="216"/>
      <c r="JWI51" s="216"/>
      <c r="JWJ51" s="216"/>
      <c r="JWK51" s="216"/>
      <c r="JWL51" s="216"/>
      <c r="JWM51" s="216"/>
      <c r="JWN51" s="216"/>
      <c r="JWO51" s="216"/>
      <c r="JWP51" s="216"/>
      <c r="JWQ51" s="216"/>
      <c r="JWR51" s="216"/>
      <c r="JWS51" s="216"/>
      <c r="JWT51" s="216"/>
      <c r="JWU51" s="216"/>
      <c r="JWV51" s="216"/>
      <c r="JWW51" s="216"/>
      <c r="JWX51" s="216"/>
      <c r="JWY51" s="216"/>
      <c r="JWZ51" s="216"/>
      <c r="JXA51" s="216"/>
      <c r="JXB51" s="216"/>
      <c r="JXC51" s="216"/>
      <c r="JXD51" s="216"/>
      <c r="JXE51" s="216"/>
      <c r="JXF51" s="216"/>
      <c r="JXG51" s="216"/>
      <c r="JXH51" s="216"/>
      <c r="JXI51" s="216"/>
      <c r="JXJ51" s="216"/>
      <c r="JXK51" s="216"/>
      <c r="JXL51" s="216"/>
      <c r="JXM51" s="216"/>
      <c r="JXN51" s="216"/>
      <c r="JXO51" s="216"/>
      <c r="JXP51" s="216"/>
      <c r="JXQ51" s="216"/>
      <c r="JXR51" s="216"/>
      <c r="JXS51" s="216"/>
      <c r="JXT51" s="216"/>
      <c r="JXU51" s="216"/>
      <c r="JXV51" s="216"/>
      <c r="JXW51" s="216"/>
      <c r="JXX51" s="216"/>
      <c r="JXY51" s="216"/>
      <c r="JXZ51" s="216"/>
      <c r="JYA51" s="216"/>
      <c r="JYB51" s="216"/>
      <c r="JYC51" s="216"/>
      <c r="JYD51" s="216"/>
      <c r="JYE51" s="216"/>
      <c r="JYF51" s="216"/>
      <c r="JYG51" s="216"/>
      <c r="JYH51" s="216"/>
      <c r="JYI51" s="216"/>
      <c r="JYJ51" s="216"/>
      <c r="JYK51" s="216"/>
      <c r="JYL51" s="216"/>
      <c r="JYM51" s="216"/>
      <c r="JYN51" s="216"/>
      <c r="JYO51" s="216"/>
      <c r="JYP51" s="216"/>
      <c r="JYQ51" s="216"/>
      <c r="JYR51" s="216"/>
      <c r="JYS51" s="216"/>
      <c r="JYT51" s="216"/>
      <c r="JYU51" s="216"/>
      <c r="JYV51" s="216"/>
      <c r="JYW51" s="216"/>
      <c r="JYX51" s="216"/>
      <c r="JYY51" s="216"/>
      <c r="JYZ51" s="216"/>
      <c r="JZA51" s="216"/>
      <c r="JZB51" s="216"/>
      <c r="JZC51" s="216"/>
      <c r="JZD51" s="216"/>
      <c r="JZE51" s="216"/>
      <c r="JZF51" s="216"/>
      <c r="JZG51" s="216"/>
      <c r="JZH51" s="216"/>
      <c r="JZI51" s="216"/>
      <c r="JZJ51" s="216"/>
      <c r="JZK51" s="216"/>
      <c r="JZL51" s="216"/>
      <c r="JZM51" s="216"/>
      <c r="JZN51" s="216"/>
      <c r="JZO51" s="216"/>
      <c r="JZP51" s="216"/>
      <c r="JZQ51" s="216"/>
      <c r="JZR51" s="216"/>
      <c r="JZS51" s="216"/>
      <c r="JZT51" s="216"/>
      <c r="JZU51" s="216"/>
      <c r="JZV51" s="216"/>
      <c r="JZW51" s="216"/>
      <c r="JZX51" s="216"/>
      <c r="JZY51" s="216"/>
      <c r="JZZ51" s="216"/>
      <c r="KAA51" s="216"/>
      <c r="KAB51" s="216"/>
      <c r="KAC51" s="216"/>
      <c r="KAD51" s="216"/>
      <c r="KAE51" s="216"/>
      <c r="KAF51" s="216"/>
      <c r="KAG51" s="216"/>
      <c r="KAH51" s="216"/>
      <c r="KAI51" s="216"/>
      <c r="KAJ51" s="216"/>
      <c r="KAK51" s="216"/>
      <c r="KAL51" s="216"/>
      <c r="KAM51" s="216"/>
      <c r="KAN51" s="216"/>
      <c r="KAO51" s="216"/>
      <c r="KAP51" s="216"/>
      <c r="KAQ51" s="216"/>
      <c r="KAR51" s="216"/>
      <c r="KAS51" s="216"/>
      <c r="KAT51" s="216"/>
      <c r="KAU51" s="216"/>
      <c r="KAV51" s="216"/>
      <c r="KAW51" s="216"/>
      <c r="KAX51" s="216"/>
      <c r="KAY51" s="216"/>
      <c r="KAZ51" s="216"/>
      <c r="KBA51" s="216"/>
      <c r="KBB51" s="216"/>
      <c r="KBC51" s="216"/>
      <c r="KBD51" s="216"/>
      <c r="KBE51" s="216"/>
      <c r="KBF51" s="216"/>
      <c r="KBG51" s="216"/>
      <c r="KBH51" s="216"/>
      <c r="KBI51" s="216"/>
      <c r="KBJ51" s="216"/>
      <c r="KBK51" s="216"/>
      <c r="KBL51" s="216"/>
      <c r="KBM51" s="216"/>
      <c r="KBN51" s="216"/>
      <c r="KBO51" s="216"/>
      <c r="KBP51" s="216"/>
      <c r="KBQ51" s="216"/>
      <c r="KBR51" s="216"/>
      <c r="KBS51" s="216"/>
      <c r="KBT51" s="216"/>
      <c r="KBU51" s="216"/>
      <c r="KBV51" s="216"/>
      <c r="KBW51" s="216"/>
      <c r="KBX51" s="216"/>
      <c r="KBY51" s="216"/>
      <c r="KBZ51" s="216"/>
      <c r="KCA51" s="216"/>
      <c r="KCB51" s="216"/>
      <c r="KCC51" s="216"/>
      <c r="KCD51" s="216"/>
      <c r="KCE51" s="216"/>
      <c r="KCF51" s="216"/>
      <c r="KCG51" s="216"/>
      <c r="KCH51" s="216"/>
      <c r="KCI51" s="216"/>
      <c r="KCJ51" s="216"/>
      <c r="KCK51" s="216"/>
      <c r="KCL51" s="216"/>
      <c r="KCM51" s="216"/>
      <c r="KCN51" s="216"/>
      <c r="KCO51" s="216"/>
      <c r="KCP51" s="216"/>
      <c r="KCQ51" s="216"/>
      <c r="KCR51" s="216"/>
      <c r="KCS51" s="216"/>
      <c r="KCT51" s="216"/>
      <c r="KCU51" s="216"/>
      <c r="KCV51" s="216"/>
      <c r="KCW51" s="216"/>
      <c r="KCX51" s="216"/>
      <c r="KCY51" s="216"/>
      <c r="KCZ51" s="216"/>
      <c r="KDA51" s="216"/>
      <c r="KDB51" s="216"/>
      <c r="KDC51" s="216"/>
      <c r="KDD51" s="216"/>
      <c r="KDE51" s="216"/>
      <c r="KDF51" s="216"/>
      <c r="KDG51" s="216"/>
      <c r="KDH51" s="216"/>
      <c r="KDI51" s="216"/>
      <c r="KDJ51" s="216"/>
      <c r="KDK51" s="216"/>
      <c r="KDL51" s="216"/>
      <c r="KDM51" s="216"/>
      <c r="KDN51" s="216"/>
      <c r="KDO51" s="216"/>
      <c r="KDP51" s="216"/>
      <c r="KDQ51" s="216"/>
      <c r="KDR51" s="216"/>
      <c r="KDS51" s="216"/>
      <c r="KDT51" s="216"/>
      <c r="KDU51" s="216"/>
      <c r="KDV51" s="216"/>
      <c r="KDW51" s="216"/>
      <c r="KDX51" s="216"/>
      <c r="KDY51" s="216"/>
      <c r="KDZ51" s="216"/>
      <c r="KEA51" s="216"/>
      <c r="KEB51" s="216"/>
      <c r="KEC51" s="216"/>
      <c r="KED51" s="216"/>
      <c r="KEE51" s="216"/>
      <c r="KEF51" s="216"/>
      <c r="KEG51" s="216"/>
      <c r="KEH51" s="216"/>
      <c r="KEI51" s="216"/>
      <c r="KEJ51" s="216"/>
      <c r="KEK51" s="216"/>
      <c r="KEL51" s="216"/>
      <c r="KEM51" s="216"/>
      <c r="KEN51" s="216"/>
      <c r="KEO51" s="216"/>
      <c r="KEP51" s="216"/>
      <c r="KEQ51" s="216"/>
      <c r="KER51" s="216"/>
      <c r="KES51" s="216"/>
      <c r="KET51" s="216"/>
      <c r="KEU51" s="216"/>
      <c r="KEV51" s="216"/>
      <c r="KEW51" s="216"/>
      <c r="KEX51" s="216"/>
      <c r="KEY51" s="216"/>
      <c r="KEZ51" s="216"/>
      <c r="KFA51" s="216"/>
      <c r="KFB51" s="216"/>
      <c r="KFC51" s="216"/>
      <c r="KFD51" s="216"/>
      <c r="KFE51" s="216"/>
      <c r="KFF51" s="216"/>
      <c r="KFG51" s="216"/>
      <c r="KFH51" s="216"/>
      <c r="KFI51" s="216"/>
      <c r="KFJ51" s="216"/>
      <c r="KFK51" s="216"/>
      <c r="KFL51" s="216"/>
      <c r="KFM51" s="216"/>
      <c r="KFN51" s="216"/>
      <c r="KFO51" s="216"/>
      <c r="KFP51" s="216"/>
      <c r="KFQ51" s="216"/>
      <c r="KFR51" s="216"/>
      <c r="KFS51" s="216"/>
      <c r="KFT51" s="216"/>
      <c r="KFU51" s="216"/>
      <c r="KFV51" s="216"/>
      <c r="KFW51" s="216"/>
      <c r="KFX51" s="216"/>
      <c r="KFY51" s="216"/>
      <c r="KFZ51" s="216"/>
      <c r="KGA51" s="216"/>
      <c r="KGB51" s="216"/>
      <c r="KGC51" s="216"/>
      <c r="KGD51" s="216"/>
      <c r="KGE51" s="216"/>
      <c r="KGF51" s="216"/>
      <c r="KGG51" s="216"/>
      <c r="KGH51" s="216"/>
      <c r="KGI51" s="216"/>
      <c r="KGJ51" s="216"/>
      <c r="KGK51" s="216"/>
      <c r="KGL51" s="216"/>
      <c r="KGM51" s="216"/>
      <c r="KGN51" s="216"/>
      <c r="KGO51" s="216"/>
      <c r="KGP51" s="216"/>
      <c r="KGQ51" s="216"/>
      <c r="KGR51" s="216"/>
      <c r="KGS51" s="216"/>
      <c r="KGT51" s="216"/>
      <c r="KGU51" s="216"/>
      <c r="KGV51" s="216"/>
      <c r="KGW51" s="216"/>
      <c r="KGX51" s="216"/>
      <c r="KGY51" s="216"/>
      <c r="KGZ51" s="216"/>
      <c r="KHA51" s="216"/>
      <c r="KHB51" s="216"/>
      <c r="KHC51" s="216"/>
      <c r="KHD51" s="216"/>
      <c r="KHE51" s="216"/>
      <c r="KHF51" s="216"/>
      <c r="KHG51" s="216"/>
      <c r="KHH51" s="216"/>
      <c r="KHI51" s="216"/>
      <c r="KHJ51" s="216"/>
      <c r="KHK51" s="216"/>
      <c r="KHL51" s="216"/>
      <c r="KHM51" s="216"/>
      <c r="KHN51" s="216"/>
      <c r="KHO51" s="216"/>
      <c r="KHP51" s="216"/>
      <c r="KHQ51" s="216"/>
      <c r="KHR51" s="216"/>
      <c r="KHS51" s="216"/>
      <c r="KHT51" s="216"/>
      <c r="KHU51" s="216"/>
      <c r="KHV51" s="216"/>
      <c r="KHW51" s="216"/>
      <c r="KHX51" s="216"/>
      <c r="KHY51" s="216"/>
      <c r="KHZ51" s="216"/>
      <c r="KIA51" s="216"/>
      <c r="KIB51" s="216"/>
      <c r="KIC51" s="216"/>
      <c r="KID51" s="216"/>
      <c r="KIE51" s="216"/>
      <c r="KIF51" s="216"/>
      <c r="KIG51" s="216"/>
      <c r="KIH51" s="216"/>
      <c r="KII51" s="216"/>
      <c r="KIJ51" s="216"/>
      <c r="KIK51" s="216"/>
      <c r="KIL51" s="216"/>
      <c r="KIM51" s="216"/>
      <c r="KIN51" s="216"/>
      <c r="KIO51" s="216"/>
      <c r="KIP51" s="216"/>
      <c r="KIQ51" s="216"/>
      <c r="KIR51" s="216"/>
      <c r="KIS51" s="216"/>
      <c r="KIT51" s="216"/>
      <c r="KIU51" s="216"/>
      <c r="KIV51" s="216"/>
      <c r="KIW51" s="216"/>
      <c r="KIX51" s="216"/>
      <c r="KIY51" s="216"/>
      <c r="KIZ51" s="216"/>
      <c r="KJA51" s="216"/>
      <c r="KJB51" s="216"/>
      <c r="KJC51" s="216"/>
      <c r="KJD51" s="216"/>
      <c r="KJE51" s="216"/>
      <c r="KJF51" s="216"/>
      <c r="KJG51" s="216"/>
      <c r="KJH51" s="216"/>
      <c r="KJI51" s="216"/>
      <c r="KJJ51" s="216"/>
      <c r="KJK51" s="216"/>
      <c r="KJL51" s="216"/>
      <c r="KJM51" s="216"/>
      <c r="KJN51" s="216"/>
      <c r="KJO51" s="216"/>
      <c r="KJP51" s="216"/>
      <c r="KJQ51" s="216"/>
      <c r="KJR51" s="216"/>
      <c r="KJS51" s="216"/>
      <c r="KJT51" s="216"/>
      <c r="KJU51" s="216"/>
      <c r="KJV51" s="216"/>
      <c r="KJW51" s="216"/>
      <c r="KJX51" s="216"/>
      <c r="KJY51" s="216"/>
      <c r="KJZ51" s="216"/>
      <c r="KKA51" s="216"/>
      <c r="KKB51" s="216"/>
      <c r="KKC51" s="216"/>
      <c r="KKD51" s="216"/>
      <c r="KKE51" s="216"/>
      <c r="KKF51" s="216"/>
      <c r="KKG51" s="216"/>
      <c r="KKH51" s="216"/>
      <c r="KKI51" s="216"/>
      <c r="KKJ51" s="216"/>
      <c r="KKK51" s="216"/>
      <c r="KKL51" s="216"/>
      <c r="KKM51" s="216"/>
      <c r="KKN51" s="216"/>
      <c r="KKO51" s="216"/>
      <c r="KKP51" s="216"/>
      <c r="KKQ51" s="216"/>
      <c r="KKR51" s="216"/>
      <c r="KKS51" s="216"/>
      <c r="KKT51" s="216"/>
      <c r="KKU51" s="216"/>
      <c r="KKV51" s="216"/>
      <c r="KKW51" s="216"/>
      <c r="KKX51" s="216"/>
      <c r="KKY51" s="216"/>
      <c r="KKZ51" s="216"/>
      <c r="KLA51" s="216"/>
      <c r="KLB51" s="216"/>
      <c r="KLC51" s="216"/>
      <c r="KLD51" s="216"/>
      <c r="KLE51" s="216"/>
      <c r="KLF51" s="216"/>
      <c r="KLG51" s="216"/>
      <c r="KLH51" s="216"/>
      <c r="KLI51" s="216"/>
      <c r="KLJ51" s="216"/>
      <c r="KLK51" s="216"/>
      <c r="KLL51" s="216"/>
      <c r="KLM51" s="216"/>
      <c r="KLN51" s="216"/>
      <c r="KLO51" s="216"/>
      <c r="KLP51" s="216"/>
      <c r="KLQ51" s="216"/>
      <c r="KLR51" s="216"/>
      <c r="KLS51" s="216"/>
      <c r="KLT51" s="216"/>
      <c r="KLU51" s="216"/>
      <c r="KLV51" s="216"/>
      <c r="KLW51" s="216"/>
      <c r="KLX51" s="216"/>
      <c r="KLY51" s="216"/>
      <c r="KLZ51" s="216"/>
      <c r="KMA51" s="216"/>
      <c r="KMB51" s="216"/>
      <c r="KMC51" s="216"/>
      <c r="KMD51" s="216"/>
      <c r="KME51" s="216"/>
      <c r="KMF51" s="216"/>
      <c r="KMG51" s="216"/>
      <c r="KMH51" s="216"/>
      <c r="KMI51" s="216"/>
      <c r="KMJ51" s="216"/>
      <c r="KMK51" s="216"/>
      <c r="KML51" s="216"/>
      <c r="KMM51" s="216"/>
      <c r="KMN51" s="216"/>
      <c r="KMO51" s="216"/>
      <c r="KMP51" s="216"/>
      <c r="KMQ51" s="216"/>
      <c r="KMR51" s="216"/>
      <c r="KMS51" s="216"/>
      <c r="KMT51" s="216"/>
      <c r="KMU51" s="216"/>
      <c r="KMV51" s="216"/>
      <c r="KMW51" s="216"/>
      <c r="KMX51" s="216"/>
      <c r="KMY51" s="216"/>
      <c r="KMZ51" s="216"/>
      <c r="KNA51" s="216"/>
      <c r="KNB51" s="216"/>
      <c r="KNC51" s="216"/>
      <c r="KND51" s="216"/>
      <c r="KNE51" s="216"/>
      <c r="KNF51" s="216"/>
      <c r="KNG51" s="216"/>
      <c r="KNH51" s="216"/>
      <c r="KNI51" s="216"/>
      <c r="KNJ51" s="216"/>
      <c r="KNK51" s="216"/>
      <c r="KNL51" s="216"/>
      <c r="KNM51" s="216"/>
      <c r="KNN51" s="216"/>
      <c r="KNO51" s="216"/>
      <c r="KNP51" s="216"/>
      <c r="KNQ51" s="216"/>
      <c r="KNR51" s="216"/>
      <c r="KNS51" s="216"/>
      <c r="KNT51" s="216"/>
      <c r="KNU51" s="216"/>
      <c r="KNV51" s="216"/>
      <c r="KNW51" s="216"/>
      <c r="KNX51" s="216"/>
      <c r="KNY51" s="216"/>
      <c r="KNZ51" s="216"/>
      <c r="KOA51" s="216"/>
      <c r="KOB51" s="216"/>
      <c r="KOC51" s="216"/>
      <c r="KOD51" s="216"/>
      <c r="KOE51" s="216"/>
      <c r="KOF51" s="216"/>
      <c r="KOG51" s="216"/>
      <c r="KOH51" s="216"/>
      <c r="KOI51" s="216"/>
      <c r="KOJ51" s="216"/>
      <c r="KOK51" s="216"/>
      <c r="KOL51" s="216"/>
      <c r="KOM51" s="216"/>
      <c r="KON51" s="216"/>
      <c r="KOO51" s="216"/>
      <c r="KOP51" s="216"/>
      <c r="KOQ51" s="216"/>
      <c r="KOR51" s="216"/>
      <c r="KOS51" s="216"/>
      <c r="KOT51" s="216"/>
      <c r="KOU51" s="216"/>
      <c r="KOV51" s="216"/>
      <c r="KOW51" s="216"/>
      <c r="KOX51" s="216"/>
      <c r="KOY51" s="216"/>
      <c r="KOZ51" s="216"/>
      <c r="KPA51" s="216"/>
      <c r="KPB51" s="216"/>
      <c r="KPC51" s="216"/>
      <c r="KPD51" s="216"/>
      <c r="KPE51" s="216"/>
      <c r="KPF51" s="216"/>
      <c r="KPG51" s="216"/>
      <c r="KPH51" s="216"/>
      <c r="KPI51" s="216"/>
      <c r="KPJ51" s="216"/>
      <c r="KPK51" s="216"/>
      <c r="KPL51" s="216"/>
      <c r="KPM51" s="216"/>
      <c r="KPN51" s="216"/>
      <c r="KPO51" s="216"/>
      <c r="KPP51" s="216"/>
      <c r="KPQ51" s="216"/>
      <c r="KPR51" s="216"/>
      <c r="KPS51" s="216"/>
      <c r="KPT51" s="216"/>
      <c r="KPU51" s="216"/>
      <c r="KPV51" s="216"/>
      <c r="KPW51" s="216"/>
      <c r="KPX51" s="216"/>
      <c r="KPY51" s="216"/>
      <c r="KPZ51" s="216"/>
      <c r="KQA51" s="216"/>
      <c r="KQB51" s="216"/>
      <c r="KQC51" s="216"/>
      <c r="KQD51" s="216"/>
      <c r="KQE51" s="216"/>
      <c r="KQF51" s="216"/>
      <c r="KQG51" s="216"/>
      <c r="KQH51" s="216"/>
      <c r="KQI51" s="216"/>
      <c r="KQJ51" s="216"/>
      <c r="KQK51" s="216"/>
      <c r="KQL51" s="216"/>
      <c r="KQM51" s="216"/>
      <c r="KQN51" s="216"/>
      <c r="KQO51" s="216"/>
      <c r="KQP51" s="216"/>
      <c r="KQQ51" s="216"/>
      <c r="KQR51" s="216"/>
      <c r="KQS51" s="216"/>
      <c r="KQT51" s="216"/>
      <c r="KQU51" s="216"/>
      <c r="KQV51" s="216"/>
      <c r="KQW51" s="216"/>
      <c r="KQX51" s="216"/>
      <c r="KQY51" s="216"/>
      <c r="KQZ51" s="216"/>
      <c r="KRA51" s="216"/>
      <c r="KRB51" s="216"/>
      <c r="KRC51" s="216"/>
      <c r="KRD51" s="216"/>
      <c r="KRE51" s="216"/>
      <c r="KRF51" s="216"/>
      <c r="KRG51" s="216"/>
      <c r="KRH51" s="216"/>
      <c r="KRI51" s="216"/>
      <c r="KRJ51" s="216"/>
      <c r="KRK51" s="216"/>
      <c r="KRL51" s="216"/>
      <c r="KRM51" s="216"/>
      <c r="KRN51" s="216"/>
      <c r="KRO51" s="216"/>
      <c r="KRP51" s="216"/>
      <c r="KRQ51" s="216"/>
      <c r="KRR51" s="216"/>
      <c r="KRS51" s="216"/>
      <c r="KRT51" s="216"/>
      <c r="KRU51" s="216"/>
      <c r="KRV51" s="216"/>
      <c r="KRW51" s="216"/>
      <c r="KRX51" s="216"/>
      <c r="KRY51" s="216"/>
      <c r="KRZ51" s="216"/>
      <c r="KSA51" s="216"/>
      <c r="KSB51" s="216"/>
      <c r="KSC51" s="216"/>
      <c r="KSD51" s="216"/>
      <c r="KSE51" s="216"/>
      <c r="KSF51" s="216"/>
      <c r="KSG51" s="216"/>
      <c r="KSH51" s="216"/>
      <c r="KSI51" s="216"/>
      <c r="KSJ51" s="216"/>
      <c r="KSK51" s="216"/>
      <c r="KSL51" s="216"/>
      <c r="KSM51" s="216"/>
      <c r="KSN51" s="216"/>
      <c r="KSO51" s="216"/>
      <c r="KSP51" s="216"/>
      <c r="KSQ51" s="216"/>
      <c r="KSR51" s="216"/>
      <c r="KSS51" s="216"/>
      <c r="KST51" s="216"/>
      <c r="KSU51" s="216"/>
      <c r="KSV51" s="216"/>
      <c r="KSW51" s="216"/>
      <c r="KSX51" s="216"/>
      <c r="KSY51" s="216"/>
      <c r="KSZ51" s="216"/>
      <c r="KTA51" s="216"/>
      <c r="KTB51" s="216"/>
      <c r="KTC51" s="216"/>
      <c r="KTD51" s="216"/>
      <c r="KTE51" s="216"/>
      <c r="KTF51" s="216"/>
      <c r="KTG51" s="216"/>
      <c r="KTH51" s="216"/>
      <c r="KTI51" s="216"/>
      <c r="KTJ51" s="216"/>
      <c r="KTK51" s="216"/>
      <c r="KTL51" s="216"/>
      <c r="KTM51" s="216"/>
      <c r="KTN51" s="216"/>
      <c r="KTO51" s="216"/>
      <c r="KTP51" s="216"/>
      <c r="KTQ51" s="216"/>
      <c r="KTR51" s="216"/>
      <c r="KTS51" s="216"/>
      <c r="KTT51" s="216"/>
      <c r="KTU51" s="216"/>
      <c r="KTV51" s="216"/>
      <c r="KTW51" s="216"/>
      <c r="KTX51" s="216"/>
      <c r="KTY51" s="216"/>
      <c r="KTZ51" s="216"/>
      <c r="KUA51" s="216"/>
      <c r="KUB51" s="216"/>
      <c r="KUC51" s="216"/>
      <c r="KUD51" s="216"/>
      <c r="KUE51" s="216"/>
      <c r="KUF51" s="216"/>
      <c r="KUG51" s="216"/>
      <c r="KUH51" s="216"/>
      <c r="KUI51" s="216"/>
      <c r="KUJ51" s="216"/>
      <c r="KUK51" s="216"/>
      <c r="KUL51" s="216"/>
      <c r="KUM51" s="216"/>
      <c r="KUN51" s="216"/>
      <c r="KUO51" s="216"/>
      <c r="KUP51" s="216"/>
      <c r="KUQ51" s="216"/>
      <c r="KUR51" s="216"/>
      <c r="KUS51" s="216"/>
      <c r="KUT51" s="216"/>
      <c r="KUU51" s="216"/>
      <c r="KUV51" s="216"/>
      <c r="KUW51" s="216"/>
      <c r="KUX51" s="216"/>
      <c r="KUY51" s="216"/>
      <c r="KUZ51" s="216"/>
      <c r="KVA51" s="216"/>
      <c r="KVB51" s="216"/>
      <c r="KVC51" s="216"/>
      <c r="KVD51" s="216"/>
      <c r="KVE51" s="216"/>
      <c r="KVF51" s="216"/>
      <c r="KVG51" s="216"/>
      <c r="KVH51" s="216"/>
      <c r="KVI51" s="216"/>
      <c r="KVJ51" s="216"/>
      <c r="KVK51" s="216"/>
      <c r="KVL51" s="216"/>
      <c r="KVM51" s="216"/>
      <c r="KVN51" s="216"/>
      <c r="KVO51" s="216"/>
      <c r="KVP51" s="216"/>
      <c r="KVQ51" s="216"/>
      <c r="KVR51" s="216"/>
      <c r="KVS51" s="216"/>
      <c r="KVT51" s="216"/>
      <c r="KVU51" s="216"/>
      <c r="KVV51" s="216"/>
      <c r="KVW51" s="216"/>
      <c r="KVX51" s="216"/>
      <c r="KVY51" s="216"/>
      <c r="KVZ51" s="216"/>
      <c r="KWA51" s="216"/>
      <c r="KWB51" s="216"/>
      <c r="KWC51" s="216"/>
      <c r="KWD51" s="216"/>
      <c r="KWE51" s="216"/>
      <c r="KWF51" s="216"/>
      <c r="KWG51" s="216"/>
      <c r="KWH51" s="216"/>
      <c r="KWI51" s="216"/>
      <c r="KWJ51" s="216"/>
      <c r="KWK51" s="216"/>
      <c r="KWL51" s="216"/>
      <c r="KWM51" s="216"/>
      <c r="KWN51" s="216"/>
      <c r="KWO51" s="216"/>
      <c r="KWP51" s="216"/>
      <c r="KWQ51" s="216"/>
      <c r="KWR51" s="216"/>
      <c r="KWS51" s="216"/>
      <c r="KWT51" s="216"/>
      <c r="KWU51" s="216"/>
      <c r="KWV51" s="216"/>
      <c r="KWW51" s="216"/>
      <c r="KWX51" s="216"/>
      <c r="KWY51" s="216"/>
      <c r="KWZ51" s="216"/>
      <c r="KXA51" s="216"/>
      <c r="KXB51" s="216"/>
      <c r="KXC51" s="216"/>
      <c r="KXD51" s="216"/>
      <c r="KXE51" s="216"/>
      <c r="KXF51" s="216"/>
      <c r="KXG51" s="216"/>
      <c r="KXH51" s="216"/>
      <c r="KXI51" s="216"/>
      <c r="KXJ51" s="216"/>
      <c r="KXK51" s="216"/>
      <c r="KXL51" s="216"/>
      <c r="KXM51" s="216"/>
      <c r="KXN51" s="216"/>
      <c r="KXO51" s="216"/>
      <c r="KXP51" s="216"/>
      <c r="KXQ51" s="216"/>
      <c r="KXR51" s="216"/>
      <c r="KXS51" s="216"/>
      <c r="KXT51" s="216"/>
      <c r="KXU51" s="216"/>
      <c r="KXV51" s="216"/>
      <c r="KXW51" s="216"/>
      <c r="KXX51" s="216"/>
      <c r="KXY51" s="216"/>
      <c r="KXZ51" s="216"/>
      <c r="KYA51" s="216"/>
      <c r="KYB51" s="216"/>
      <c r="KYC51" s="216"/>
      <c r="KYD51" s="216"/>
      <c r="KYE51" s="216"/>
      <c r="KYF51" s="216"/>
      <c r="KYG51" s="216"/>
      <c r="KYH51" s="216"/>
      <c r="KYI51" s="216"/>
      <c r="KYJ51" s="216"/>
      <c r="KYK51" s="216"/>
      <c r="KYL51" s="216"/>
      <c r="KYM51" s="216"/>
      <c r="KYN51" s="216"/>
      <c r="KYO51" s="216"/>
      <c r="KYP51" s="216"/>
      <c r="KYQ51" s="216"/>
      <c r="KYR51" s="216"/>
      <c r="KYS51" s="216"/>
      <c r="KYT51" s="216"/>
      <c r="KYU51" s="216"/>
      <c r="KYV51" s="216"/>
      <c r="KYW51" s="216"/>
      <c r="KYX51" s="216"/>
      <c r="KYY51" s="216"/>
      <c r="KYZ51" s="216"/>
      <c r="KZA51" s="216"/>
      <c r="KZB51" s="216"/>
      <c r="KZC51" s="216"/>
      <c r="KZD51" s="216"/>
      <c r="KZE51" s="216"/>
      <c r="KZF51" s="216"/>
      <c r="KZG51" s="216"/>
      <c r="KZH51" s="216"/>
      <c r="KZI51" s="216"/>
      <c r="KZJ51" s="216"/>
      <c r="KZK51" s="216"/>
      <c r="KZL51" s="216"/>
      <c r="KZM51" s="216"/>
      <c r="KZN51" s="216"/>
      <c r="KZO51" s="216"/>
      <c r="KZP51" s="216"/>
      <c r="KZQ51" s="216"/>
      <c r="KZR51" s="216"/>
      <c r="KZS51" s="216"/>
      <c r="KZT51" s="216"/>
      <c r="KZU51" s="216"/>
      <c r="KZV51" s="216"/>
      <c r="KZW51" s="216"/>
      <c r="KZX51" s="216"/>
      <c r="KZY51" s="216"/>
      <c r="KZZ51" s="216"/>
      <c r="LAA51" s="216"/>
      <c r="LAB51" s="216"/>
      <c r="LAC51" s="216"/>
      <c r="LAD51" s="216"/>
      <c r="LAE51" s="216"/>
      <c r="LAF51" s="216"/>
      <c r="LAG51" s="216"/>
      <c r="LAH51" s="216"/>
      <c r="LAI51" s="216"/>
      <c r="LAJ51" s="216"/>
      <c r="LAK51" s="216"/>
      <c r="LAL51" s="216"/>
      <c r="LAM51" s="216"/>
      <c r="LAN51" s="216"/>
      <c r="LAO51" s="216"/>
      <c r="LAP51" s="216"/>
      <c r="LAQ51" s="216"/>
      <c r="LAR51" s="216"/>
      <c r="LAS51" s="216"/>
      <c r="LAT51" s="216"/>
      <c r="LAU51" s="216"/>
      <c r="LAV51" s="216"/>
      <c r="LAW51" s="216"/>
      <c r="LAX51" s="216"/>
      <c r="LAY51" s="216"/>
      <c r="LAZ51" s="216"/>
      <c r="LBA51" s="216"/>
      <c r="LBB51" s="216"/>
      <c r="LBC51" s="216"/>
      <c r="LBD51" s="216"/>
      <c r="LBE51" s="216"/>
      <c r="LBF51" s="216"/>
      <c r="LBG51" s="216"/>
      <c r="LBH51" s="216"/>
      <c r="LBI51" s="216"/>
      <c r="LBJ51" s="216"/>
      <c r="LBK51" s="216"/>
      <c r="LBL51" s="216"/>
      <c r="LBM51" s="216"/>
      <c r="LBN51" s="216"/>
      <c r="LBO51" s="216"/>
      <c r="LBP51" s="216"/>
      <c r="LBQ51" s="216"/>
      <c r="LBR51" s="216"/>
      <c r="LBS51" s="216"/>
      <c r="LBT51" s="216"/>
      <c r="LBU51" s="216"/>
      <c r="LBV51" s="216"/>
      <c r="LBW51" s="216"/>
      <c r="LBX51" s="216"/>
      <c r="LBY51" s="216"/>
      <c r="LBZ51" s="216"/>
      <c r="LCA51" s="216"/>
      <c r="LCB51" s="216"/>
      <c r="LCC51" s="216"/>
      <c r="LCD51" s="216"/>
      <c r="LCE51" s="216"/>
      <c r="LCF51" s="216"/>
      <c r="LCG51" s="216"/>
      <c r="LCH51" s="216"/>
      <c r="LCI51" s="216"/>
      <c r="LCJ51" s="216"/>
      <c r="LCK51" s="216"/>
      <c r="LCL51" s="216"/>
      <c r="LCM51" s="216"/>
      <c r="LCN51" s="216"/>
      <c r="LCO51" s="216"/>
      <c r="LCP51" s="216"/>
      <c r="LCQ51" s="216"/>
      <c r="LCR51" s="216"/>
      <c r="LCS51" s="216"/>
      <c r="LCT51" s="216"/>
      <c r="LCU51" s="216"/>
      <c r="LCV51" s="216"/>
      <c r="LCW51" s="216"/>
      <c r="LCX51" s="216"/>
      <c r="LCY51" s="216"/>
      <c r="LCZ51" s="216"/>
      <c r="LDA51" s="216"/>
      <c r="LDB51" s="216"/>
      <c r="LDC51" s="216"/>
      <c r="LDD51" s="216"/>
      <c r="LDE51" s="216"/>
      <c r="LDF51" s="216"/>
      <c r="LDG51" s="216"/>
      <c r="LDH51" s="216"/>
      <c r="LDI51" s="216"/>
      <c r="LDJ51" s="216"/>
      <c r="LDK51" s="216"/>
      <c r="LDL51" s="216"/>
      <c r="LDM51" s="216"/>
      <c r="LDN51" s="216"/>
      <c r="LDO51" s="216"/>
      <c r="LDP51" s="216"/>
      <c r="LDQ51" s="216"/>
      <c r="LDR51" s="216"/>
      <c r="LDS51" s="216"/>
      <c r="LDT51" s="216"/>
      <c r="LDU51" s="216"/>
      <c r="LDV51" s="216"/>
      <c r="LDW51" s="216"/>
      <c r="LDX51" s="216"/>
      <c r="LDY51" s="216"/>
      <c r="LDZ51" s="216"/>
      <c r="LEA51" s="216"/>
      <c r="LEB51" s="216"/>
      <c r="LEC51" s="216"/>
      <c r="LED51" s="216"/>
      <c r="LEE51" s="216"/>
      <c r="LEF51" s="216"/>
      <c r="LEG51" s="216"/>
      <c r="LEH51" s="216"/>
      <c r="LEI51" s="216"/>
      <c r="LEJ51" s="216"/>
      <c r="LEK51" s="216"/>
      <c r="LEL51" s="216"/>
      <c r="LEM51" s="216"/>
      <c r="LEN51" s="216"/>
      <c r="LEO51" s="216"/>
      <c r="LEP51" s="216"/>
      <c r="LEQ51" s="216"/>
      <c r="LER51" s="216"/>
      <c r="LES51" s="216"/>
      <c r="LET51" s="216"/>
      <c r="LEU51" s="216"/>
      <c r="LEV51" s="216"/>
      <c r="LEW51" s="216"/>
      <c r="LEX51" s="216"/>
      <c r="LEY51" s="216"/>
      <c r="LEZ51" s="216"/>
      <c r="LFA51" s="216"/>
      <c r="LFB51" s="216"/>
      <c r="LFC51" s="216"/>
      <c r="LFD51" s="216"/>
      <c r="LFE51" s="216"/>
      <c r="LFF51" s="216"/>
      <c r="LFG51" s="216"/>
      <c r="LFH51" s="216"/>
      <c r="LFI51" s="216"/>
      <c r="LFJ51" s="216"/>
      <c r="LFK51" s="216"/>
      <c r="LFL51" s="216"/>
      <c r="LFM51" s="216"/>
      <c r="LFN51" s="216"/>
      <c r="LFO51" s="216"/>
      <c r="LFP51" s="216"/>
      <c r="LFQ51" s="216"/>
      <c r="LFR51" s="216"/>
      <c r="LFS51" s="216"/>
      <c r="LFT51" s="216"/>
      <c r="LFU51" s="216"/>
      <c r="LFV51" s="216"/>
      <c r="LFW51" s="216"/>
      <c r="LFX51" s="216"/>
      <c r="LFY51" s="216"/>
      <c r="LFZ51" s="216"/>
      <c r="LGA51" s="216"/>
      <c r="LGB51" s="216"/>
      <c r="LGC51" s="216"/>
      <c r="LGD51" s="216"/>
      <c r="LGE51" s="216"/>
      <c r="LGF51" s="216"/>
      <c r="LGG51" s="216"/>
      <c r="LGH51" s="216"/>
      <c r="LGI51" s="216"/>
      <c r="LGJ51" s="216"/>
      <c r="LGK51" s="216"/>
      <c r="LGL51" s="216"/>
      <c r="LGM51" s="216"/>
      <c r="LGN51" s="216"/>
      <c r="LGO51" s="216"/>
      <c r="LGP51" s="216"/>
      <c r="LGQ51" s="216"/>
      <c r="LGR51" s="216"/>
      <c r="LGS51" s="216"/>
      <c r="LGT51" s="216"/>
      <c r="LGU51" s="216"/>
      <c r="LGV51" s="216"/>
      <c r="LGW51" s="216"/>
      <c r="LGX51" s="216"/>
      <c r="LGY51" s="216"/>
      <c r="LGZ51" s="216"/>
      <c r="LHA51" s="216"/>
      <c r="LHB51" s="216"/>
      <c r="LHC51" s="216"/>
      <c r="LHD51" s="216"/>
      <c r="LHE51" s="216"/>
      <c r="LHF51" s="216"/>
      <c r="LHG51" s="216"/>
      <c r="LHH51" s="216"/>
      <c r="LHI51" s="216"/>
      <c r="LHJ51" s="216"/>
      <c r="LHK51" s="216"/>
      <c r="LHL51" s="216"/>
      <c r="LHM51" s="216"/>
      <c r="LHN51" s="216"/>
      <c r="LHO51" s="216"/>
      <c r="LHP51" s="216"/>
      <c r="LHQ51" s="216"/>
      <c r="LHR51" s="216"/>
      <c r="LHS51" s="216"/>
      <c r="LHT51" s="216"/>
      <c r="LHU51" s="216"/>
      <c r="LHV51" s="216"/>
      <c r="LHW51" s="216"/>
      <c r="LHX51" s="216"/>
      <c r="LHY51" s="216"/>
      <c r="LHZ51" s="216"/>
      <c r="LIA51" s="216"/>
      <c r="LIB51" s="216"/>
      <c r="LIC51" s="216"/>
      <c r="LID51" s="216"/>
      <c r="LIE51" s="216"/>
      <c r="LIF51" s="216"/>
      <c r="LIG51" s="216"/>
      <c r="LIH51" s="216"/>
      <c r="LII51" s="216"/>
      <c r="LIJ51" s="216"/>
      <c r="LIK51" s="216"/>
      <c r="LIL51" s="216"/>
      <c r="LIM51" s="216"/>
      <c r="LIN51" s="216"/>
      <c r="LIO51" s="216"/>
      <c r="LIP51" s="216"/>
      <c r="LIQ51" s="216"/>
      <c r="LIR51" s="216"/>
      <c r="LIS51" s="216"/>
      <c r="LIT51" s="216"/>
      <c r="LIU51" s="216"/>
      <c r="LIV51" s="216"/>
      <c r="LIW51" s="216"/>
      <c r="LIX51" s="216"/>
      <c r="LIY51" s="216"/>
      <c r="LIZ51" s="216"/>
      <c r="LJA51" s="216"/>
      <c r="LJB51" s="216"/>
      <c r="LJC51" s="216"/>
      <c r="LJD51" s="216"/>
      <c r="LJE51" s="216"/>
      <c r="LJF51" s="216"/>
      <c r="LJG51" s="216"/>
      <c r="LJH51" s="216"/>
      <c r="LJI51" s="216"/>
      <c r="LJJ51" s="216"/>
      <c r="LJK51" s="216"/>
      <c r="LJL51" s="216"/>
      <c r="LJM51" s="216"/>
      <c r="LJN51" s="216"/>
      <c r="LJO51" s="216"/>
      <c r="LJP51" s="216"/>
      <c r="LJQ51" s="216"/>
      <c r="LJR51" s="216"/>
      <c r="LJS51" s="216"/>
      <c r="LJT51" s="216"/>
      <c r="LJU51" s="216"/>
      <c r="LJV51" s="216"/>
      <c r="LJW51" s="216"/>
      <c r="LJX51" s="216"/>
      <c r="LJY51" s="216"/>
      <c r="LJZ51" s="216"/>
      <c r="LKA51" s="216"/>
      <c r="LKB51" s="216"/>
      <c r="LKC51" s="216"/>
      <c r="LKD51" s="216"/>
      <c r="LKE51" s="216"/>
      <c r="LKF51" s="216"/>
      <c r="LKG51" s="216"/>
      <c r="LKH51" s="216"/>
      <c r="LKI51" s="216"/>
      <c r="LKJ51" s="216"/>
      <c r="LKK51" s="216"/>
      <c r="LKL51" s="216"/>
      <c r="LKM51" s="216"/>
      <c r="LKN51" s="216"/>
      <c r="LKO51" s="216"/>
      <c r="LKP51" s="216"/>
      <c r="LKQ51" s="216"/>
      <c r="LKR51" s="216"/>
      <c r="LKS51" s="216"/>
      <c r="LKT51" s="216"/>
      <c r="LKU51" s="216"/>
      <c r="LKV51" s="216"/>
      <c r="LKW51" s="216"/>
      <c r="LKX51" s="216"/>
      <c r="LKY51" s="216"/>
      <c r="LKZ51" s="216"/>
      <c r="LLA51" s="216"/>
      <c r="LLB51" s="216"/>
      <c r="LLC51" s="216"/>
      <c r="LLD51" s="216"/>
      <c r="LLE51" s="216"/>
      <c r="LLF51" s="216"/>
      <c r="LLG51" s="216"/>
      <c r="LLH51" s="216"/>
      <c r="LLI51" s="216"/>
      <c r="LLJ51" s="216"/>
      <c r="LLK51" s="216"/>
      <c r="LLL51" s="216"/>
      <c r="LLM51" s="216"/>
      <c r="LLN51" s="216"/>
      <c r="LLO51" s="216"/>
      <c r="LLP51" s="216"/>
      <c r="LLQ51" s="216"/>
      <c r="LLR51" s="216"/>
      <c r="LLS51" s="216"/>
      <c r="LLT51" s="216"/>
      <c r="LLU51" s="216"/>
      <c r="LLV51" s="216"/>
      <c r="LLW51" s="216"/>
      <c r="LLX51" s="216"/>
      <c r="LLY51" s="216"/>
      <c r="LLZ51" s="216"/>
      <c r="LMA51" s="216"/>
      <c r="LMB51" s="216"/>
      <c r="LMC51" s="216"/>
      <c r="LMD51" s="216"/>
      <c r="LME51" s="216"/>
      <c r="LMF51" s="216"/>
      <c r="LMG51" s="216"/>
      <c r="LMH51" s="216"/>
      <c r="LMI51" s="216"/>
      <c r="LMJ51" s="216"/>
      <c r="LMK51" s="216"/>
      <c r="LML51" s="216"/>
      <c r="LMM51" s="216"/>
      <c r="LMN51" s="216"/>
      <c r="LMO51" s="216"/>
      <c r="LMP51" s="216"/>
      <c r="LMQ51" s="216"/>
      <c r="LMR51" s="216"/>
      <c r="LMS51" s="216"/>
      <c r="LMT51" s="216"/>
      <c r="LMU51" s="216"/>
      <c r="LMV51" s="216"/>
      <c r="LMW51" s="216"/>
      <c r="LMX51" s="216"/>
      <c r="LMY51" s="216"/>
      <c r="LMZ51" s="216"/>
      <c r="LNA51" s="216"/>
      <c r="LNB51" s="216"/>
      <c r="LNC51" s="216"/>
      <c r="LND51" s="216"/>
      <c r="LNE51" s="216"/>
      <c r="LNF51" s="216"/>
      <c r="LNG51" s="216"/>
      <c r="LNH51" s="216"/>
      <c r="LNI51" s="216"/>
      <c r="LNJ51" s="216"/>
      <c r="LNK51" s="216"/>
      <c r="LNL51" s="216"/>
      <c r="LNM51" s="216"/>
      <c r="LNN51" s="216"/>
      <c r="LNO51" s="216"/>
      <c r="LNP51" s="216"/>
      <c r="LNQ51" s="216"/>
      <c r="LNR51" s="216"/>
      <c r="LNS51" s="216"/>
      <c r="LNT51" s="216"/>
      <c r="LNU51" s="216"/>
      <c r="LNV51" s="216"/>
      <c r="LNW51" s="216"/>
      <c r="LNX51" s="216"/>
      <c r="LNY51" s="216"/>
      <c r="LNZ51" s="216"/>
      <c r="LOA51" s="216"/>
      <c r="LOB51" s="216"/>
      <c r="LOC51" s="216"/>
      <c r="LOD51" s="216"/>
      <c r="LOE51" s="216"/>
      <c r="LOF51" s="216"/>
      <c r="LOG51" s="216"/>
      <c r="LOH51" s="216"/>
      <c r="LOI51" s="216"/>
      <c r="LOJ51" s="216"/>
      <c r="LOK51" s="216"/>
      <c r="LOL51" s="216"/>
      <c r="LOM51" s="216"/>
      <c r="LON51" s="216"/>
      <c r="LOO51" s="216"/>
      <c r="LOP51" s="216"/>
      <c r="LOQ51" s="216"/>
      <c r="LOR51" s="216"/>
      <c r="LOS51" s="216"/>
      <c r="LOT51" s="216"/>
      <c r="LOU51" s="216"/>
      <c r="LOV51" s="216"/>
      <c r="LOW51" s="216"/>
      <c r="LOX51" s="216"/>
      <c r="LOY51" s="216"/>
      <c r="LOZ51" s="216"/>
      <c r="LPA51" s="216"/>
      <c r="LPB51" s="216"/>
      <c r="LPC51" s="216"/>
      <c r="LPD51" s="216"/>
      <c r="LPE51" s="216"/>
      <c r="LPF51" s="216"/>
      <c r="LPG51" s="216"/>
      <c r="LPH51" s="216"/>
      <c r="LPI51" s="216"/>
      <c r="LPJ51" s="216"/>
      <c r="LPK51" s="216"/>
      <c r="LPL51" s="216"/>
      <c r="LPM51" s="216"/>
      <c r="LPN51" s="216"/>
      <c r="LPO51" s="216"/>
      <c r="LPP51" s="216"/>
      <c r="LPQ51" s="216"/>
      <c r="LPR51" s="216"/>
      <c r="LPS51" s="216"/>
      <c r="LPT51" s="216"/>
      <c r="LPU51" s="216"/>
      <c r="LPV51" s="216"/>
      <c r="LPW51" s="216"/>
      <c r="LPX51" s="216"/>
      <c r="LPY51" s="216"/>
      <c r="LPZ51" s="216"/>
      <c r="LQA51" s="216"/>
      <c r="LQB51" s="216"/>
      <c r="LQC51" s="216"/>
      <c r="LQD51" s="216"/>
      <c r="LQE51" s="216"/>
      <c r="LQF51" s="216"/>
      <c r="LQG51" s="216"/>
      <c r="LQH51" s="216"/>
      <c r="LQI51" s="216"/>
      <c r="LQJ51" s="216"/>
      <c r="LQK51" s="216"/>
      <c r="LQL51" s="216"/>
      <c r="LQM51" s="216"/>
      <c r="LQN51" s="216"/>
      <c r="LQO51" s="216"/>
      <c r="LQP51" s="216"/>
      <c r="LQQ51" s="216"/>
      <c r="LQR51" s="216"/>
      <c r="LQS51" s="216"/>
      <c r="LQT51" s="216"/>
      <c r="LQU51" s="216"/>
      <c r="LQV51" s="216"/>
      <c r="LQW51" s="216"/>
      <c r="LQX51" s="216"/>
      <c r="LQY51" s="216"/>
      <c r="LQZ51" s="216"/>
      <c r="LRA51" s="216"/>
      <c r="LRB51" s="216"/>
      <c r="LRC51" s="216"/>
      <c r="LRD51" s="216"/>
      <c r="LRE51" s="216"/>
      <c r="LRF51" s="216"/>
      <c r="LRG51" s="216"/>
      <c r="LRH51" s="216"/>
      <c r="LRI51" s="216"/>
      <c r="LRJ51" s="216"/>
      <c r="LRK51" s="216"/>
      <c r="LRL51" s="216"/>
      <c r="LRM51" s="216"/>
      <c r="LRN51" s="216"/>
      <c r="LRO51" s="216"/>
      <c r="LRP51" s="216"/>
      <c r="LRQ51" s="216"/>
      <c r="LRR51" s="216"/>
      <c r="LRS51" s="216"/>
      <c r="LRT51" s="216"/>
      <c r="LRU51" s="216"/>
      <c r="LRV51" s="216"/>
      <c r="LRW51" s="216"/>
      <c r="LRX51" s="216"/>
      <c r="LRY51" s="216"/>
      <c r="LRZ51" s="216"/>
      <c r="LSA51" s="216"/>
      <c r="LSB51" s="216"/>
      <c r="LSC51" s="216"/>
      <c r="LSD51" s="216"/>
      <c r="LSE51" s="216"/>
      <c r="LSF51" s="216"/>
      <c r="LSG51" s="216"/>
      <c r="LSH51" s="216"/>
      <c r="LSI51" s="216"/>
      <c r="LSJ51" s="216"/>
      <c r="LSK51" s="216"/>
      <c r="LSL51" s="216"/>
      <c r="LSM51" s="216"/>
      <c r="LSN51" s="216"/>
      <c r="LSO51" s="216"/>
      <c r="LSP51" s="216"/>
      <c r="LSQ51" s="216"/>
      <c r="LSR51" s="216"/>
      <c r="LSS51" s="216"/>
      <c r="LST51" s="216"/>
      <c r="LSU51" s="216"/>
      <c r="LSV51" s="216"/>
      <c r="LSW51" s="216"/>
      <c r="LSX51" s="216"/>
      <c r="LSY51" s="216"/>
      <c r="LSZ51" s="216"/>
      <c r="LTA51" s="216"/>
      <c r="LTB51" s="216"/>
      <c r="LTC51" s="216"/>
      <c r="LTD51" s="216"/>
      <c r="LTE51" s="216"/>
      <c r="LTF51" s="216"/>
      <c r="LTG51" s="216"/>
      <c r="LTH51" s="216"/>
      <c r="LTI51" s="216"/>
      <c r="LTJ51" s="216"/>
      <c r="LTK51" s="216"/>
      <c r="LTL51" s="216"/>
      <c r="LTM51" s="216"/>
      <c r="LTN51" s="216"/>
      <c r="LTO51" s="216"/>
      <c r="LTP51" s="216"/>
      <c r="LTQ51" s="216"/>
      <c r="LTR51" s="216"/>
      <c r="LTS51" s="216"/>
      <c r="LTT51" s="216"/>
      <c r="LTU51" s="216"/>
      <c r="LTV51" s="216"/>
      <c r="LTW51" s="216"/>
      <c r="LTX51" s="216"/>
      <c r="LTY51" s="216"/>
      <c r="LTZ51" s="216"/>
      <c r="LUA51" s="216"/>
      <c r="LUB51" s="216"/>
      <c r="LUC51" s="216"/>
      <c r="LUD51" s="216"/>
      <c r="LUE51" s="216"/>
      <c r="LUF51" s="216"/>
      <c r="LUG51" s="216"/>
      <c r="LUH51" s="216"/>
      <c r="LUI51" s="216"/>
      <c r="LUJ51" s="216"/>
      <c r="LUK51" s="216"/>
      <c r="LUL51" s="216"/>
      <c r="LUM51" s="216"/>
      <c r="LUN51" s="216"/>
      <c r="LUO51" s="216"/>
      <c r="LUP51" s="216"/>
      <c r="LUQ51" s="216"/>
      <c r="LUR51" s="216"/>
      <c r="LUS51" s="216"/>
      <c r="LUT51" s="216"/>
      <c r="LUU51" s="216"/>
      <c r="LUV51" s="216"/>
      <c r="LUW51" s="216"/>
      <c r="LUX51" s="216"/>
      <c r="LUY51" s="216"/>
      <c r="LUZ51" s="216"/>
      <c r="LVA51" s="216"/>
      <c r="LVB51" s="216"/>
      <c r="LVC51" s="216"/>
      <c r="LVD51" s="216"/>
      <c r="LVE51" s="216"/>
      <c r="LVF51" s="216"/>
      <c r="LVG51" s="216"/>
      <c r="LVH51" s="216"/>
      <c r="LVI51" s="216"/>
      <c r="LVJ51" s="216"/>
      <c r="LVK51" s="216"/>
      <c r="LVL51" s="216"/>
      <c r="LVM51" s="216"/>
      <c r="LVN51" s="216"/>
      <c r="LVO51" s="216"/>
      <c r="LVP51" s="216"/>
      <c r="LVQ51" s="216"/>
      <c r="LVR51" s="216"/>
      <c r="LVS51" s="216"/>
      <c r="LVT51" s="216"/>
      <c r="LVU51" s="216"/>
      <c r="LVV51" s="216"/>
      <c r="LVW51" s="216"/>
      <c r="LVX51" s="216"/>
      <c r="LVY51" s="216"/>
      <c r="LVZ51" s="216"/>
      <c r="LWA51" s="216"/>
      <c r="LWB51" s="216"/>
      <c r="LWC51" s="216"/>
      <c r="LWD51" s="216"/>
      <c r="LWE51" s="216"/>
      <c r="LWF51" s="216"/>
      <c r="LWG51" s="216"/>
      <c r="LWH51" s="216"/>
      <c r="LWI51" s="216"/>
      <c r="LWJ51" s="216"/>
      <c r="LWK51" s="216"/>
      <c r="LWL51" s="216"/>
      <c r="LWM51" s="216"/>
      <c r="LWN51" s="216"/>
      <c r="LWO51" s="216"/>
      <c r="LWP51" s="216"/>
      <c r="LWQ51" s="216"/>
      <c r="LWR51" s="216"/>
      <c r="LWS51" s="216"/>
      <c r="LWT51" s="216"/>
      <c r="LWU51" s="216"/>
      <c r="LWV51" s="216"/>
      <c r="LWW51" s="216"/>
      <c r="LWX51" s="216"/>
      <c r="LWY51" s="216"/>
      <c r="LWZ51" s="216"/>
      <c r="LXA51" s="216"/>
      <c r="LXB51" s="216"/>
      <c r="LXC51" s="216"/>
      <c r="LXD51" s="216"/>
      <c r="LXE51" s="216"/>
      <c r="LXF51" s="216"/>
      <c r="LXG51" s="216"/>
      <c r="LXH51" s="216"/>
      <c r="LXI51" s="216"/>
      <c r="LXJ51" s="216"/>
      <c r="LXK51" s="216"/>
      <c r="LXL51" s="216"/>
      <c r="LXM51" s="216"/>
      <c r="LXN51" s="216"/>
      <c r="LXO51" s="216"/>
      <c r="LXP51" s="216"/>
      <c r="LXQ51" s="216"/>
      <c r="LXR51" s="216"/>
      <c r="LXS51" s="216"/>
      <c r="LXT51" s="216"/>
      <c r="LXU51" s="216"/>
      <c r="LXV51" s="216"/>
      <c r="LXW51" s="216"/>
      <c r="LXX51" s="216"/>
      <c r="LXY51" s="216"/>
      <c r="LXZ51" s="216"/>
      <c r="LYA51" s="216"/>
      <c r="LYB51" s="216"/>
      <c r="LYC51" s="216"/>
      <c r="LYD51" s="216"/>
      <c r="LYE51" s="216"/>
      <c r="LYF51" s="216"/>
      <c r="LYG51" s="216"/>
      <c r="LYH51" s="216"/>
      <c r="LYI51" s="216"/>
      <c r="LYJ51" s="216"/>
      <c r="LYK51" s="216"/>
      <c r="LYL51" s="216"/>
      <c r="LYM51" s="216"/>
      <c r="LYN51" s="216"/>
      <c r="LYO51" s="216"/>
      <c r="LYP51" s="216"/>
      <c r="LYQ51" s="216"/>
      <c r="LYR51" s="216"/>
      <c r="LYS51" s="216"/>
      <c r="LYT51" s="216"/>
      <c r="LYU51" s="216"/>
      <c r="LYV51" s="216"/>
      <c r="LYW51" s="216"/>
      <c r="LYX51" s="216"/>
      <c r="LYY51" s="216"/>
      <c r="LYZ51" s="216"/>
      <c r="LZA51" s="216"/>
      <c r="LZB51" s="216"/>
      <c r="LZC51" s="216"/>
      <c r="LZD51" s="216"/>
      <c r="LZE51" s="216"/>
      <c r="LZF51" s="216"/>
      <c r="LZG51" s="216"/>
      <c r="LZH51" s="216"/>
      <c r="LZI51" s="216"/>
      <c r="LZJ51" s="216"/>
      <c r="LZK51" s="216"/>
      <c r="LZL51" s="216"/>
      <c r="LZM51" s="216"/>
      <c r="LZN51" s="216"/>
      <c r="LZO51" s="216"/>
      <c r="LZP51" s="216"/>
      <c r="LZQ51" s="216"/>
      <c r="LZR51" s="216"/>
      <c r="LZS51" s="216"/>
      <c r="LZT51" s="216"/>
      <c r="LZU51" s="216"/>
      <c r="LZV51" s="216"/>
      <c r="LZW51" s="216"/>
      <c r="LZX51" s="216"/>
      <c r="LZY51" s="216"/>
      <c r="LZZ51" s="216"/>
      <c r="MAA51" s="216"/>
      <c r="MAB51" s="216"/>
      <c r="MAC51" s="216"/>
      <c r="MAD51" s="216"/>
      <c r="MAE51" s="216"/>
      <c r="MAF51" s="216"/>
      <c r="MAG51" s="216"/>
      <c r="MAH51" s="216"/>
      <c r="MAI51" s="216"/>
      <c r="MAJ51" s="216"/>
      <c r="MAK51" s="216"/>
      <c r="MAL51" s="216"/>
      <c r="MAM51" s="216"/>
      <c r="MAN51" s="216"/>
      <c r="MAO51" s="216"/>
      <c r="MAP51" s="216"/>
      <c r="MAQ51" s="216"/>
      <c r="MAR51" s="216"/>
      <c r="MAS51" s="216"/>
      <c r="MAT51" s="216"/>
      <c r="MAU51" s="216"/>
      <c r="MAV51" s="216"/>
      <c r="MAW51" s="216"/>
      <c r="MAX51" s="216"/>
      <c r="MAY51" s="216"/>
      <c r="MAZ51" s="216"/>
      <c r="MBA51" s="216"/>
      <c r="MBB51" s="216"/>
      <c r="MBC51" s="216"/>
      <c r="MBD51" s="216"/>
      <c r="MBE51" s="216"/>
      <c r="MBF51" s="216"/>
      <c r="MBG51" s="216"/>
      <c r="MBH51" s="216"/>
      <c r="MBI51" s="216"/>
      <c r="MBJ51" s="216"/>
      <c r="MBK51" s="216"/>
      <c r="MBL51" s="216"/>
      <c r="MBM51" s="216"/>
      <c r="MBN51" s="216"/>
      <c r="MBO51" s="216"/>
      <c r="MBP51" s="216"/>
      <c r="MBQ51" s="216"/>
      <c r="MBR51" s="216"/>
      <c r="MBS51" s="216"/>
      <c r="MBT51" s="216"/>
      <c r="MBU51" s="216"/>
      <c r="MBV51" s="216"/>
      <c r="MBW51" s="216"/>
      <c r="MBX51" s="216"/>
      <c r="MBY51" s="216"/>
      <c r="MBZ51" s="216"/>
      <c r="MCA51" s="216"/>
      <c r="MCB51" s="216"/>
      <c r="MCC51" s="216"/>
      <c r="MCD51" s="216"/>
      <c r="MCE51" s="216"/>
      <c r="MCF51" s="216"/>
      <c r="MCG51" s="216"/>
      <c r="MCH51" s="216"/>
      <c r="MCI51" s="216"/>
      <c r="MCJ51" s="216"/>
      <c r="MCK51" s="216"/>
      <c r="MCL51" s="216"/>
      <c r="MCM51" s="216"/>
      <c r="MCN51" s="216"/>
      <c r="MCO51" s="216"/>
      <c r="MCP51" s="216"/>
      <c r="MCQ51" s="216"/>
      <c r="MCR51" s="216"/>
      <c r="MCS51" s="216"/>
      <c r="MCT51" s="216"/>
      <c r="MCU51" s="216"/>
      <c r="MCV51" s="216"/>
      <c r="MCW51" s="216"/>
      <c r="MCX51" s="216"/>
      <c r="MCY51" s="216"/>
      <c r="MCZ51" s="216"/>
      <c r="MDA51" s="216"/>
      <c r="MDB51" s="216"/>
      <c r="MDC51" s="216"/>
      <c r="MDD51" s="216"/>
      <c r="MDE51" s="216"/>
      <c r="MDF51" s="216"/>
      <c r="MDG51" s="216"/>
      <c r="MDH51" s="216"/>
      <c r="MDI51" s="216"/>
      <c r="MDJ51" s="216"/>
      <c r="MDK51" s="216"/>
      <c r="MDL51" s="216"/>
      <c r="MDM51" s="216"/>
      <c r="MDN51" s="216"/>
      <c r="MDO51" s="216"/>
      <c r="MDP51" s="216"/>
      <c r="MDQ51" s="216"/>
      <c r="MDR51" s="216"/>
      <c r="MDS51" s="216"/>
      <c r="MDT51" s="216"/>
      <c r="MDU51" s="216"/>
      <c r="MDV51" s="216"/>
      <c r="MDW51" s="216"/>
      <c r="MDX51" s="216"/>
      <c r="MDY51" s="216"/>
      <c r="MDZ51" s="216"/>
      <c r="MEA51" s="216"/>
      <c r="MEB51" s="216"/>
      <c r="MEC51" s="216"/>
      <c r="MED51" s="216"/>
      <c r="MEE51" s="216"/>
      <c r="MEF51" s="216"/>
      <c r="MEG51" s="216"/>
      <c r="MEH51" s="216"/>
      <c r="MEI51" s="216"/>
      <c r="MEJ51" s="216"/>
      <c r="MEK51" s="216"/>
      <c r="MEL51" s="216"/>
      <c r="MEM51" s="216"/>
      <c r="MEN51" s="216"/>
      <c r="MEO51" s="216"/>
      <c r="MEP51" s="216"/>
      <c r="MEQ51" s="216"/>
      <c r="MER51" s="216"/>
      <c r="MES51" s="216"/>
      <c r="MET51" s="216"/>
      <c r="MEU51" s="216"/>
      <c r="MEV51" s="216"/>
      <c r="MEW51" s="216"/>
      <c r="MEX51" s="216"/>
      <c r="MEY51" s="216"/>
      <c r="MEZ51" s="216"/>
      <c r="MFA51" s="216"/>
      <c r="MFB51" s="216"/>
      <c r="MFC51" s="216"/>
      <c r="MFD51" s="216"/>
      <c r="MFE51" s="216"/>
      <c r="MFF51" s="216"/>
      <c r="MFG51" s="216"/>
      <c r="MFH51" s="216"/>
      <c r="MFI51" s="216"/>
      <c r="MFJ51" s="216"/>
      <c r="MFK51" s="216"/>
      <c r="MFL51" s="216"/>
      <c r="MFM51" s="216"/>
      <c r="MFN51" s="216"/>
      <c r="MFO51" s="216"/>
      <c r="MFP51" s="216"/>
      <c r="MFQ51" s="216"/>
      <c r="MFR51" s="216"/>
      <c r="MFS51" s="216"/>
      <c r="MFT51" s="216"/>
      <c r="MFU51" s="216"/>
      <c r="MFV51" s="216"/>
      <c r="MFW51" s="216"/>
      <c r="MFX51" s="216"/>
      <c r="MFY51" s="216"/>
      <c r="MFZ51" s="216"/>
      <c r="MGA51" s="216"/>
      <c r="MGB51" s="216"/>
      <c r="MGC51" s="216"/>
      <c r="MGD51" s="216"/>
      <c r="MGE51" s="216"/>
      <c r="MGF51" s="216"/>
      <c r="MGG51" s="216"/>
      <c r="MGH51" s="216"/>
      <c r="MGI51" s="216"/>
      <c r="MGJ51" s="216"/>
      <c r="MGK51" s="216"/>
      <c r="MGL51" s="216"/>
      <c r="MGM51" s="216"/>
      <c r="MGN51" s="216"/>
      <c r="MGO51" s="216"/>
      <c r="MGP51" s="216"/>
      <c r="MGQ51" s="216"/>
      <c r="MGR51" s="216"/>
      <c r="MGS51" s="216"/>
      <c r="MGT51" s="216"/>
      <c r="MGU51" s="216"/>
      <c r="MGV51" s="216"/>
      <c r="MGW51" s="216"/>
      <c r="MGX51" s="216"/>
      <c r="MGY51" s="216"/>
      <c r="MGZ51" s="216"/>
      <c r="MHA51" s="216"/>
      <c r="MHB51" s="216"/>
      <c r="MHC51" s="216"/>
      <c r="MHD51" s="216"/>
      <c r="MHE51" s="216"/>
      <c r="MHF51" s="216"/>
      <c r="MHG51" s="216"/>
      <c r="MHH51" s="216"/>
      <c r="MHI51" s="216"/>
      <c r="MHJ51" s="216"/>
      <c r="MHK51" s="216"/>
      <c r="MHL51" s="216"/>
      <c r="MHM51" s="216"/>
      <c r="MHN51" s="216"/>
      <c r="MHO51" s="216"/>
      <c r="MHP51" s="216"/>
      <c r="MHQ51" s="216"/>
      <c r="MHR51" s="216"/>
      <c r="MHS51" s="216"/>
      <c r="MHT51" s="216"/>
      <c r="MHU51" s="216"/>
      <c r="MHV51" s="216"/>
      <c r="MHW51" s="216"/>
      <c r="MHX51" s="216"/>
      <c r="MHY51" s="216"/>
      <c r="MHZ51" s="216"/>
      <c r="MIA51" s="216"/>
      <c r="MIB51" s="216"/>
      <c r="MIC51" s="216"/>
      <c r="MID51" s="216"/>
      <c r="MIE51" s="216"/>
      <c r="MIF51" s="216"/>
      <c r="MIG51" s="216"/>
      <c r="MIH51" s="216"/>
      <c r="MII51" s="216"/>
      <c r="MIJ51" s="216"/>
      <c r="MIK51" s="216"/>
      <c r="MIL51" s="216"/>
      <c r="MIM51" s="216"/>
      <c r="MIN51" s="216"/>
      <c r="MIO51" s="216"/>
      <c r="MIP51" s="216"/>
      <c r="MIQ51" s="216"/>
      <c r="MIR51" s="216"/>
      <c r="MIS51" s="216"/>
      <c r="MIT51" s="216"/>
      <c r="MIU51" s="216"/>
      <c r="MIV51" s="216"/>
      <c r="MIW51" s="216"/>
      <c r="MIX51" s="216"/>
      <c r="MIY51" s="216"/>
      <c r="MIZ51" s="216"/>
      <c r="MJA51" s="216"/>
      <c r="MJB51" s="216"/>
      <c r="MJC51" s="216"/>
      <c r="MJD51" s="216"/>
      <c r="MJE51" s="216"/>
      <c r="MJF51" s="216"/>
      <c r="MJG51" s="216"/>
      <c r="MJH51" s="216"/>
      <c r="MJI51" s="216"/>
      <c r="MJJ51" s="216"/>
      <c r="MJK51" s="216"/>
      <c r="MJL51" s="216"/>
      <c r="MJM51" s="216"/>
      <c r="MJN51" s="216"/>
      <c r="MJO51" s="216"/>
      <c r="MJP51" s="216"/>
      <c r="MJQ51" s="216"/>
      <c r="MJR51" s="216"/>
      <c r="MJS51" s="216"/>
      <c r="MJT51" s="216"/>
      <c r="MJU51" s="216"/>
      <c r="MJV51" s="216"/>
      <c r="MJW51" s="216"/>
      <c r="MJX51" s="216"/>
      <c r="MJY51" s="216"/>
      <c r="MJZ51" s="216"/>
      <c r="MKA51" s="216"/>
      <c r="MKB51" s="216"/>
      <c r="MKC51" s="216"/>
      <c r="MKD51" s="216"/>
      <c r="MKE51" s="216"/>
      <c r="MKF51" s="216"/>
      <c r="MKG51" s="216"/>
      <c r="MKH51" s="216"/>
      <c r="MKI51" s="216"/>
      <c r="MKJ51" s="216"/>
      <c r="MKK51" s="216"/>
      <c r="MKL51" s="216"/>
      <c r="MKM51" s="216"/>
      <c r="MKN51" s="216"/>
      <c r="MKO51" s="216"/>
      <c r="MKP51" s="216"/>
      <c r="MKQ51" s="216"/>
      <c r="MKR51" s="216"/>
      <c r="MKS51" s="216"/>
      <c r="MKT51" s="216"/>
      <c r="MKU51" s="216"/>
      <c r="MKV51" s="216"/>
      <c r="MKW51" s="216"/>
      <c r="MKX51" s="216"/>
      <c r="MKY51" s="216"/>
      <c r="MKZ51" s="216"/>
      <c r="MLA51" s="216"/>
      <c r="MLB51" s="216"/>
      <c r="MLC51" s="216"/>
      <c r="MLD51" s="216"/>
      <c r="MLE51" s="216"/>
      <c r="MLF51" s="216"/>
      <c r="MLG51" s="216"/>
      <c r="MLH51" s="216"/>
      <c r="MLI51" s="216"/>
      <c r="MLJ51" s="216"/>
      <c r="MLK51" s="216"/>
      <c r="MLL51" s="216"/>
      <c r="MLM51" s="216"/>
      <c r="MLN51" s="216"/>
      <c r="MLO51" s="216"/>
      <c r="MLP51" s="216"/>
      <c r="MLQ51" s="216"/>
      <c r="MLR51" s="216"/>
      <c r="MLS51" s="216"/>
      <c r="MLT51" s="216"/>
      <c r="MLU51" s="216"/>
      <c r="MLV51" s="216"/>
      <c r="MLW51" s="216"/>
      <c r="MLX51" s="216"/>
      <c r="MLY51" s="216"/>
      <c r="MLZ51" s="216"/>
      <c r="MMA51" s="216"/>
      <c r="MMB51" s="216"/>
      <c r="MMC51" s="216"/>
      <c r="MMD51" s="216"/>
      <c r="MME51" s="216"/>
      <c r="MMF51" s="216"/>
      <c r="MMG51" s="216"/>
      <c r="MMH51" s="216"/>
      <c r="MMI51" s="216"/>
      <c r="MMJ51" s="216"/>
      <c r="MMK51" s="216"/>
      <c r="MML51" s="216"/>
      <c r="MMM51" s="216"/>
      <c r="MMN51" s="216"/>
      <c r="MMO51" s="216"/>
      <c r="MMP51" s="216"/>
      <c r="MMQ51" s="216"/>
      <c r="MMR51" s="216"/>
      <c r="MMS51" s="216"/>
      <c r="MMT51" s="216"/>
      <c r="MMU51" s="216"/>
      <c r="MMV51" s="216"/>
      <c r="MMW51" s="216"/>
      <c r="MMX51" s="216"/>
      <c r="MMY51" s="216"/>
      <c r="MMZ51" s="216"/>
      <c r="MNA51" s="216"/>
      <c r="MNB51" s="216"/>
      <c r="MNC51" s="216"/>
      <c r="MND51" s="216"/>
      <c r="MNE51" s="216"/>
      <c r="MNF51" s="216"/>
      <c r="MNG51" s="216"/>
      <c r="MNH51" s="216"/>
      <c r="MNI51" s="216"/>
      <c r="MNJ51" s="216"/>
      <c r="MNK51" s="216"/>
      <c r="MNL51" s="216"/>
      <c r="MNM51" s="216"/>
      <c r="MNN51" s="216"/>
      <c r="MNO51" s="216"/>
      <c r="MNP51" s="216"/>
      <c r="MNQ51" s="216"/>
      <c r="MNR51" s="216"/>
      <c r="MNS51" s="216"/>
      <c r="MNT51" s="216"/>
      <c r="MNU51" s="216"/>
      <c r="MNV51" s="216"/>
      <c r="MNW51" s="216"/>
      <c r="MNX51" s="216"/>
      <c r="MNY51" s="216"/>
      <c r="MNZ51" s="216"/>
      <c r="MOA51" s="216"/>
      <c r="MOB51" s="216"/>
      <c r="MOC51" s="216"/>
      <c r="MOD51" s="216"/>
      <c r="MOE51" s="216"/>
      <c r="MOF51" s="216"/>
      <c r="MOG51" s="216"/>
      <c r="MOH51" s="216"/>
      <c r="MOI51" s="216"/>
      <c r="MOJ51" s="216"/>
      <c r="MOK51" s="216"/>
      <c r="MOL51" s="216"/>
      <c r="MOM51" s="216"/>
      <c r="MON51" s="216"/>
      <c r="MOO51" s="216"/>
      <c r="MOP51" s="216"/>
      <c r="MOQ51" s="216"/>
      <c r="MOR51" s="216"/>
      <c r="MOS51" s="216"/>
      <c r="MOT51" s="216"/>
      <c r="MOU51" s="216"/>
      <c r="MOV51" s="216"/>
      <c r="MOW51" s="216"/>
      <c r="MOX51" s="216"/>
      <c r="MOY51" s="216"/>
      <c r="MOZ51" s="216"/>
      <c r="MPA51" s="216"/>
      <c r="MPB51" s="216"/>
      <c r="MPC51" s="216"/>
      <c r="MPD51" s="216"/>
      <c r="MPE51" s="216"/>
      <c r="MPF51" s="216"/>
      <c r="MPG51" s="216"/>
      <c r="MPH51" s="216"/>
      <c r="MPI51" s="216"/>
      <c r="MPJ51" s="216"/>
      <c r="MPK51" s="216"/>
      <c r="MPL51" s="216"/>
      <c r="MPM51" s="216"/>
      <c r="MPN51" s="216"/>
      <c r="MPO51" s="216"/>
      <c r="MPP51" s="216"/>
      <c r="MPQ51" s="216"/>
      <c r="MPR51" s="216"/>
      <c r="MPS51" s="216"/>
      <c r="MPT51" s="216"/>
      <c r="MPU51" s="216"/>
      <c r="MPV51" s="216"/>
      <c r="MPW51" s="216"/>
      <c r="MPX51" s="216"/>
      <c r="MPY51" s="216"/>
      <c r="MPZ51" s="216"/>
      <c r="MQA51" s="216"/>
      <c r="MQB51" s="216"/>
      <c r="MQC51" s="216"/>
      <c r="MQD51" s="216"/>
      <c r="MQE51" s="216"/>
      <c r="MQF51" s="216"/>
      <c r="MQG51" s="216"/>
      <c r="MQH51" s="216"/>
      <c r="MQI51" s="216"/>
      <c r="MQJ51" s="216"/>
      <c r="MQK51" s="216"/>
      <c r="MQL51" s="216"/>
      <c r="MQM51" s="216"/>
      <c r="MQN51" s="216"/>
      <c r="MQO51" s="216"/>
      <c r="MQP51" s="216"/>
      <c r="MQQ51" s="216"/>
      <c r="MQR51" s="216"/>
      <c r="MQS51" s="216"/>
      <c r="MQT51" s="216"/>
      <c r="MQU51" s="216"/>
      <c r="MQV51" s="216"/>
      <c r="MQW51" s="216"/>
      <c r="MQX51" s="216"/>
      <c r="MQY51" s="216"/>
      <c r="MQZ51" s="216"/>
      <c r="MRA51" s="216"/>
      <c r="MRB51" s="216"/>
      <c r="MRC51" s="216"/>
      <c r="MRD51" s="216"/>
      <c r="MRE51" s="216"/>
      <c r="MRF51" s="216"/>
      <c r="MRG51" s="216"/>
      <c r="MRH51" s="216"/>
      <c r="MRI51" s="216"/>
      <c r="MRJ51" s="216"/>
      <c r="MRK51" s="216"/>
      <c r="MRL51" s="216"/>
      <c r="MRM51" s="216"/>
      <c r="MRN51" s="216"/>
      <c r="MRO51" s="216"/>
      <c r="MRP51" s="216"/>
      <c r="MRQ51" s="216"/>
      <c r="MRR51" s="216"/>
      <c r="MRS51" s="216"/>
      <c r="MRT51" s="216"/>
      <c r="MRU51" s="216"/>
      <c r="MRV51" s="216"/>
      <c r="MRW51" s="216"/>
      <c r="MRX51" s="216"/>
      <c r="MRY51" s="216"/>
      <c r="MRZ51" s="216"/>
      <c r="MSA51" s="216"/>
      <c r="MSB51" s="216"/>
      <c r="MSC51" s="216"/>
      <c r="MSD51" s="216"/>
      <c r="MSE51" s="216"/>
      <c r="MSF51" s="216"/>
      <c r="MSG51" s="216"/>
      <c r="MSH51" s="216"/>
      <c r="MSI51" s="216"/>
      <c r="MSJ51" s="216"/>
      <c r="MSK51" s="216"/>
      <c r="MSL51" s="216"/>
      <c r="MSM51" s="216"/>
      <c r="MSN51" s="216"/>
      <c r="MSO51" s="216"/>
      <c r="MSP51" s="216"/>
      <c r="MSQ51" s="216"/>
      <c r="MSR51" s="216"/>
      <c r="MSS51" s="216"/>
      <c r="MST51" s="216"/>
      <c r="MSU51" s="216"/>
      <c r="MSV51" s="216"/>
      <c r="MSW51" s="216"/>
      <c r="MSX51" s="216"/>
      <c r="MSY51" s="216"/>
      <c r="MSZ51" s="216"/>
      <c r="MTA51" s="216"/>
      <c r="MTB51" s="216"/>
      <c r="MTC51" s="216"/>
      <c r="MTD51" s="216"/>
      <c r="MTE51" s="216"/>
      <c r="MTF51" s="216"/>
      <c r="MTG51" s="216"/>
      <c r="MTH51" s="216"/>
      <c r="MTI51" s="216"/>
      <c r="MTJ51" s="216"/>
      <c r="MTK51" s="216"/>
      <c r="MTL51" s="216"/>
      <c r="MTM51" s="216"/>
      <c r="MTN51" s="216"/>
      <c r="MTO51" s="216"/>
      <c r="MTP51" s="216"/>
      <c r="MTQ51" s="216"/>
      <c r="MTR51" s="216"/>
      <c r="MTS51" s="216"/>
      <c r="MTT51" s="216"/>
      <c r="MTU51" s="216"/>
      <c r="MTV51" s="216"/>
      <c r="MTW51" s="216"/>
      <c r="MTX51" s="216"/>
      <c r="MTY51" s="216"/>
      <c r="MTZ51" s="216"/>
      <c r="MUA51" s="216"/>
      <c r="MUB51" s="216"/>
      <c r="MUC51" s="216"/>
      <c r="MUD51" s="216"/>
      <c r="MUE51" s="216"/>
      <c r="MUF51" s="216"/>
      <c r="MUG51" s="216"/>
      <c r="MUH51" s="216"/>
      <c r="MUI51" s="216"/>
      <c r="MUJ51" s="216"/>
      <c r="MUK51" s="216"/>
      <c r="MUL51" s="216"/>
      <c r="MUM51" s="216"/>
      <c r="MUN51" s="216"/>
      <c r="MUO51" s="216"/>
      <c r="MUP51" s="216"/>
      <c r="MUQ51" s="216"/>
      <c r="MUR51" s="216"/>
      <c r="MUS51" s="216"/>
      <c r="MUT51" s="216"/>
      <c r="MUU51" s="216"/>
      <c r="MUV51" s="216"/>
      <c r="MUW51" s="216"/>
      <c r="MUX51" s="216"/>
      <c r="MUY51" s="216"/>
      <c r="MUZ51" s="216"/>
      <c r="MVA51" s="216"/>
      <c r="MVB51" s="216"/>
      <c r="MVC51" s="216"/>
      <c r="MVD51" s="216"/>
      <c r="MVE51" s="216"/>
      <c r="MVF51" s="216"/>
      <c r="MVG51" s="216"/>
      <c r="MVH51" s="216"/>
      <c r="MVI51" s="216"/>
      <c r="MVJ51" s="216"/>
      <c r="MVK51" s="216"/>
      <c r="MVL51" s="216"/>
      <c r="MVM51" s="216"/>
      <c r="MVN51" s="216"/>
      <c r="MVO51" s="216"/>
      <c r="MVP51" s="216"/>
      <c r="MVQ51" s="216"/>
      <c r="MVR51" s="216"/>
      <c r="MVS51" s="216"/>
      <c r="MVT51" s="216"/>
      <c r="MVU51" s="216"/>
      <c r="MVV51" s="216"/>
      <c r="MVW51" s="216"/>
      <c r="MVX51" s="216"/>
      <c r="MVY51" s="216"/>
      <c r="MVZ51" s="216"/>
      <c r="MWA51" s="216"/>
      <c r="MWB51" s="216"/>
      <c r="MWC51" s="216"/>
      <c r="MWD51" s="216"/>
      <c r="MWE51" s="216"/>
      <c r="MWF51" s="216"/>
      <c r="MWG51" s="216"/>
      <c r="MWH51" s="216"/>
      <c r="MWI51" s="216"/>
      <c r="MWJ51" s="216"/>
      <c r="MWK51" s="216"/>
      <c r="MWL51" s="216"/>
      <c r="MWM51" s="216"/>
      <c r="MWN51" s="216"/>
      <c r="MWO51" s="216"/>
      <c r="MWP51" s="216"/>
      <c r="MWQ51" s="216"/>
      <c r="MWR51" s="216"/>
      <c r="MWS51" s="216"/>
      <c r="MWT51" s="216"/>
      <c r="MWU51" s="216"/>
      <c r="MWV51" s="216"/>
      <c r="MWW51" s="216"/>
      <c r="MWX51" s="216"/>
      <c r="MWY51" s="216"/>
      <c r="MWZ51" s="216"/>
      <c r="MXA51" s="216"/>
      <c r="MXB51" s="216"/>
      <c r="MXC51" s="216"/>
      <c r="MXD51" s="216"/>
      <c r="MXE51" s="216"/>
      <c r="MXF51" s="216"/>
      <c r="MXG51" s="216"/>
      <c r="MXH51" s="216"/>
      <c r="MXI51" s="216"/>
      <c r="MXJ51" s="216"/>
      <c r="MXK51" s="216"/>
      <c r="MXL51" s="216"/>
      <c r="MXM51" s="216"/>
      <c r="MXN51" s="216"/>
      <c r="MXO51" s="216"/>
      <c r="MXP51" s="216"/>
      <c r="MXQ51" s="216"/>
      <c r="MXR51" s="216"/>
      <c r="MXS51" s="216"/>
      <c r="MXT51" s="216"/>
      <c r="MXU51" s="216"/>
      <c r="MXV51" s="216"/>
      <c r="MXW51" s="216"/>
      <c r="MXX51" s="216"/>
      <c r="MXY51" s="216"/>
      <c r="MXZ51" s="216"/>
      <c r="MYA51" s="216"/>
      <c r="MYB51" s="216"/>
      <c r="MYC51" s="216"/>
      <c r="MYD51" s="216"/>
      <c r="MYE51" s="216"/>
      <c r="MYF51" s="216"/>
      <c r="MYG51" s="216"/>
      <c r="MYH51" s="216"/>
      <c r="MYI51" s="216"/>
      <c r="MYJ51" s="216"/>
      <c r="MYK51" s="216"/>
      <c r="MYL51" s="216"/>
      <c r="MYM51" s="216"/>
      <c r="MYN51" s="216"/>
      <c r="MYO51" s="216"/>
      <c r="MYP51" s="216"/>
      <c r="MYQ51" s="216"/>
      <c r="MYR51" s="216"/>
      <c r="MYS51" s="216"/>
      <c r="MYT51" s="216"/>
      <c r="MYU51" s="216"/>
      <c r="MYV51" s="216"/>
      <c r="MYW51" s="216"/>
      <c r="MYX51" s="216"/>
      <c r="MYY51" s="216"/>
      <c r="MYZ51" s="216"/>
      <c r="MZA51" s="216"/>
      <c r="MZB51" s="216"/>
      <c r="MZC51" s="216"/>
      <c r="MZD51" s="216"/>
      <c r="MZE51" s="216"/>
      <c r="MZF51" s="216"/>
      <c r="MZG51" s="216"/>
      <c r="MZH51" s="216"/>
      <c r="MZI51" s="216"/>
      <c r="MZJ51" s="216"/>
      <c r="MZK51" s="216"/>
      <c r="MZL51" s="216"/>
      <c r="MZM51" s="216"/>
      <c r="MZN51" s="216"/>
      <c r="MZO51" s="216"/>
      <c r="MZP51" s="216"/>
      <c r="MZQ51" s="216"/>
      <c r="MZR51" s="216"/>
      <c r="MZS51" s="216"/>
      <c r="MZT51" s="216"/>
      <c r="MZU51" s="216"/>
      <c r="MZV51" s="216"/>
      <c r="MZW51" s="216"/>
      <c r="MZX51" s="216"/>
      <c r="MZY51" s="216"/>
      <c r="MZZ51" s="216"/>
      <c r="NAA51" s="216"/>
      <c r="NAB51" s="216"/>
      <c r="NAC51" s="216"/>
      <c r="NAD51" s="216"/>
      <c r="NAE51" s="216"/>
      <c r="NAF51" s="216"/>
      <c r="NAG51" s="216"/>
      <c r="NAH51" s="216"/>
      <c r="NAI51" s="216"/>
      <c r="NAJ51" s="216"/>
      <c r="NAK51" s="216"/>
      <c r="NAL51" s="216"/>
      <c r="NAM51" s="216"/>
      <c r="NAN51" s="216"/>
      <c r="NAO51" s="216"/>
      <c r="NAP51" s="216"/>
      <c r="NAQ51" s="216"/>
      <c r="NAR51" s="216"/>
      <c r="NAS51" s="216"/>
      <c r="NAT51" s="216"/>
      <c r="NAU51" s="216"/>
      <c r="NAV51" s="216"/>
      <c r="NAW51" s="216"/>
      <c r="NAX51" s="216"/>
      <c r="NAY51" s="216"/>
      <c r="NAZ51" s="216"/>
      <c r="NBA51" s="216"/>
      <c r="NBB51" s="216"/>
      <c r="NBC51" s="216"/>
      <c r="NBD51" s="216"/>
      <c r="NBE51" s="216"/>
      <c r="NBF51" s="216"/>
      <c r="NBG51" s="216"/>
      <c r="NBH51" s="216"/>
      <c r="NBI51" s="216"/>
      <c r="NBJ51" s="216"/>
      <c r="NBK51" s="216"/>
      <c r="NBL51" s="216"/>
      <c r="NBM51" s="216"/>
      <c r="NBN51" s="216"/>
      <c r="NBO51" s="216"/>
      <c r="NBP51" s="216"/>
      <c r="NBQ51" s="216"/>
      <c r="NBR51" s="216"/>
      <c r="NBS51" s="216"/>
      <c r="NBT51" s="216"/>
      <c r="NBU51" s="216"/>
      <c r="NBV51" s="216"/>
      <c r="NBW51" s="216"/>
      <c r="NBX51" s="216"/>
      <c r="NBY51" s="216"/>
      <c r="NBZ51" s="216"/>
      <c r="NCA51" s="216"/>
      <c r="NCB51" s="216"/>
      <c r="NCC51" s="216"/>
      <c r="NCD51" s="216"/>
      <c r="NCE51" s="216"/>
      <c r="NCF51" s="216"/>
      <c r="NCG51" s="216"/>
      <c r="NCH51" s="216"/>
      <c r="NCI51" s="216"/>
      <c r="NCJ51" s="216"/>
      <c r="NCK51" s="216"/>
      <c r="NCL51" s="216"/>
      <c r="NCM51" s="216"/>
      <c r="NCN51" s="216"/>
      <c r="NCO51" s="216"/>
      <c r="NCP51" s="216"/>
      <c r="NCQ51" s="216"/>
      <c r="NCR51" s="216"/>
      <c r="NCS51" s="216"/>
      <c r="NCT51" s="216"/>
      <c r="NCU51" s="216"/>
      <c r="NCV51" s="216"/>
      <c r="NCW51" s="216"/>
      <c r="NCX51" s="216"/>
      <c r="NCY51" s="216"/>
      <c r="NCZ51" s="216"/>
      <c r="NDA51" s="216"/>
      <c r="NDB51" s="216"/>
      <c r="NDC51" s="216"/>
      <c r="NDD51" s="216"/>
      <c r="NDE51" s="216"/>
      <c r="NDF51" s="216"/>
      <c r="NDG51" s="216"/>
      <c r="NDH51" s="216"/>
      <c r="NDI51" s="216"/>
      <c r="NDJ51" s="216"/>
      <c r="NDK51" s="216"/>
      <c r="NDL51" s="216"/>
      <c r="NDM51" s="216"/>
      <c r="NDN51" s="216"/>
      <c r="NDO51" s="216"/>
      <c r="NDP51" s="216"/>
      <c r="NDQ51" s="216"/>
      <c r="NDR51" s="216"/>
      <c r="NDS51" s="216"/>
      <c r="NDT51" s="216"/>
      <c r="NDU51" s="216"/>
      <c r="NDV51" s="216"/>
      <c r="NDW51" s="216"/>
      <c r="NDX51" s="216"/>
      <c r="NDY51" s="216"/>
      <c r="NDZ51" s="216"/>
      <c r="NEA51" s="216"/>
      <c r="NEB51" s="216"/>
      <c r="NEC51" s="216"/>
      <c r="NED51" s="216"/>
      <c r="NEE51" s="216"/>
      <c r="NEF51" s="216"/>
      <c r="NEG51" s="216"/>
      <c r="NEH51" s="216"/>
      <c r="NEI51" s="216"/>
      <c r="NEJ51" s="216"/>
      <c r="NEK51" s="216"/>
      <c r="NEL51" s="216"/>
      <c r="NEM51" s="216"/>
      <c r="NEN51" s="216"/>
      <c r="NEO51" s="216"/>
      <c r="NEP51" s="216"/>
      <c r="NEQ51" s="216"/>
      <c r="NER51" s="216"/>
      <c r="NES51" s="216"/>
      <c r="NET51" s="216"/>
      <c r="NEU51" s="216"/>
      <c r="NEV51" s="216"/>
      <c r="NEW51" s="216"/>
      <c r="NEX51" s="216"/>
      <c r="NEY51" s="216"/>
      <c r="NEZ51" s="216"/>
      <c r="NFA51" s="216"/>
      <c r="NFB51" s="216"/>
      <c r="NFC51" s="216"/>
      <c r="NFD51" s="216"/>
      <c r="NFE51" s="216"/>
      <c r="NFF51" s="216"/>
      <c r="NFG51" s="216"/>
      <c r="NFH51" s="216"/>
      <c r="NFI51" s="216"/>
      <c r="NFJ51" s="216"/>
      <c r="NFK51" s="216"/>
      <c r="NFL51" s="216"/>
      <c r="NFM51" s="216"/>
      <c r="NFN51" s="216"/>
      <c r="NFO51" s="216"/>
      <c r="NFP51" s="216"/>
      <c r="NFQ51" s="216"/>
      <c r="NFR51" s="216"/>
      <c r="NFS51" s="216"/>
      <c r="NFT51" s="216"/>
      <c r="NFU51" s="216"/>
      <c r="NFV51" s="216"/>
      <c r="NFW51" s="216"/>
      <c r="NFX51" s="216"/>
      <c r="NFY51" s="216"/>
      <c r="NFZ51" s="216"/>
      <c r="NGA51" s="216"/>
      <c r="NGB51" s="216"/>
      <c r="NGC51" s="216"/>
      <c r="NGD51" s="216"/>
      <c r="NGE51" s="216"/>
      <c r="NGF51" s="216"/>
      <c r="NGG51" s="216"/>
      <c r="NGH51" s="216"/>
      <c r="NGI51" s="216"/>
      <c r="NGJ51" s="216"/>
      <c r="NGK51" s="216"/>
      <c r="NGL51" s="216"/>
      <c r="NGM51" s="216"/>
      <c r="NGN51" s="216"/>
      <c r="NGO51" s="216"/>
      <c r="NGP51" s="216"/>
      <c r="NGQ51" s="216"/>
      <c r="NGR51" s="216"/>
      <c r="NGS51" s="216"/>
      <c r="NGT51" s="216"/>
      <c r="NGU51" s="216"/>
      <c r="NGV51" s="216"/>
      <c r="NGW51" s="216"/>
      <c r="NGX51" s="216"/>
      <c r="NGY51" s="216"/>
      <c r="NGZ51" s="216"/>
      <c r="NHA51" s="216"/>
      <c r="NHB51" s="216"/>
      <c r="NHC51" s="216"/>
      <c r="NHD51" s="216"/>
      <c r="NHE51" s="216"/>
      <c r="NHF51" s="216"/>
      <c r="NHG51" s="216"/>
      <c r="NHH51" s="216"/>
      <c r="NHI51" s="216"/>
      <c r="NHJ51" s="216"/>
      <c r="NHK51" s="216"/>
      <c r="NHL51" s="216"/>
      <c r="NHM51" s="216"/>
      <c r="NHN51" s="216"/>
      <c r="NHO51" s="216"/>
      <c r="NHP51" s="216"/>
      <c r="NHQ51" s="216"/>
      <c r="NHR51" s="216"/>
      <c r="NHS51" s="216"/>
      <c r="NHT51" s="216"/>
      <c r="NHU51" s="216"/>
      <c r="NHV51" s="216"/>
      <c r="NHW51" s="216"/>
      <c r="NHX51" s="216"/>
      <c r="NHY51" s="216"/>
      <c r="NHZ51" s="216"/>
      <c r="NIA51" s="216"/>
      <c r="NIB51" s="216"/>
      <c r="NIC51" s="216"/>
      <c r="NID51" s="216"/>
      <c r="NIE51" s="216"/>
      <c r="NIF51" s="216"/>
      <c r="NIG51" s="216"/>
      <c r="NIH51" s="216"/>
      <c r="NII51" s="216"/>
      <c r="NIJ51" s="216"/>
      <c r="NIK51" s="216"/>
      <c r="NIL51" s="216"/>
      <c r="NIM51" s="216"/>
      <c r="NIN51" s="216"/>
      <c r="NIO51" s="216"/>
      <c r="NIP51" s="216"/>
      <c r="NIQ51" s="216"/>
      <c r="NIR51" s="216"/>
      <c r="NIS51" s="216"/>
      <c r="NIT51" s="216"/>
      <c r="NIU51" s="216"/>
      <c r="NIV51" s="216"/>
      <c r="NIW51" s="216"/>
      <c r="NIX51" s="216"/>
      <c r="NIY51" s="216"/>
      <c r="NIZ51" s="216"/>
      <c r="NJA51" s="216"/>
      <c r="NJB51" s="216"/>
      <c r="NJC51" s="216"/>
      <c r="NJD51" s="216"/>
      <c r="NJE51" s="216"/>
      <c r="NJF51" s="216"/>
      <c r="NJG51" s="216"/>
      <c r="NJH51" s="216"/>
      <c r="NJI51" s="216"/>
      <c r="NJJ51" s="216"/>
      <c r="NJK51" s="216"/>
      <c r="NJL51" s="216"/>
      <c r="NJM51" s="216"/>
      <c r="NJN51" s="216"/>
      <c r="NJO51" s="216"/>
      <c r="NJP51" s="216"/>
      <c r="NJQ51" s="216"/>
      <c r="NJR51" s="216"/>
      <c r="NJS51" s="216"/>
      <c r="NJT51" s="216"/>
      <c r="NJU51" s="216"/>
      <c r="NJV51" s="216"/>
      <c r="NJW51" s="216"/>
      <c r="NJX51" s="216"/>
      <c r="NJY51" s="216"/>
      <c r="NJZ51" s="216"/>
      <c r="NKA51" s="216"/>
      <c r="NKB51" s="216"/>
      <c r="NKC51" s="216"/>
      <c r="NKD51" s="216"/>
      <c r="NKE51" s="216"/>
      <c r="NKF51" s="216"/>
      <c r="NKG51" s="216"/>
      <c r="NKH51" s="216"/>
      <c r="NKI51" s="216"/>
      <c r="NKJ51" s="216"/>
      <c r="NKK51" s="216"/>
      <c r="NKL51" s="216"/>
      <c r="NKM51" s="216"/>
      <c r="NKN51" s="216"/>
      <c r="NKO51" s="216"/>
      <c r="NKP51" s="216"/>
      <c r="NKQ51" s="216"/>
      <c r="NKR51" s="216"/>
      <c r="NKS51" s="216"/>
      <c r="NKT51" s="216"/>
      <c r="NKU51" s="216"/>
      <c r="NKV51" s="216"/>
      <c r="NKW51" s="216"/>
      <c r="NKX51" s="216"/>
      <c r="NKY51" s="216"/>
      <c r="NKZ51" s="216"/>
      <c r="NLA51" s="216"/>
      <c r="NLB51" s="216"/>
      <c r="NLC51" s="216"/>
      <c r="NLD51" s="216"/>
      <c r="NLE51" s="216"/>
      <c r="NLF51" s="216"/>
      <c r="NLG51" s="216"/>
      <c r="NLH51" s="216"/>
      <c r="NLI51" s="216"/>
      <c r="NLJ51" s="216"/>
      <c r="NLK51" s="216"/>
      <c r="NLL51" s="216"/>
      <c r="NLM51" s="216"/>
      <c r="NLN51" s="216"/>
      <c r="NLO51" s="216"/>
      <c r="NLP51" s="216"/>
      <c r="NLQ51" s="216"/>
      <c r="NLR51" s="216"/>
      <c r="NLS51" s="216"/>
      <c r="NLT51" s="216"/>
      <c r="NLU51" s="216"/>
      <c r="NLV51" s="216"/>
      <c r="NLW51" s="216"/>
      <c r="NLX51" s="216"/>
      <c r="NLY51" s="216"/>
      <c r="NLZ51" s="216"/>
      <c r="NMA51" s="216"/>
      <c r="NMB51" s="216"/>
      <c r="NMC51" s="216"/>
      <c r="NMD51" s="216"/>
      <c r="NME51" s="216"/>
      <c r="NMF51" s="216"/>
      <c r="NMG51" s="216"/>
      <c r="NMH51" s="216"/>
      <c r="NMI51" s="216"/>
      <c r="NMJ51" s="216"/>
      <c r="NMK51" s="216"/>
      <c r="NML51" s="216"/>
      <c r="NMM51" s="216"/>
      <c r="NMN51" s="216"/>
      <c r="NMO51" s="216"/>
      <c r="NMP51" s="216"/>
      <c r="NMQ51" s="216"/>
      <c r="NMR51" s="216"/>
      <c r="NMS51" s="216"/>
      <c r="NMT51" s="216"/>
      <c r="NMU51" s="216"/>
      <c r="NMV51" s="216"/>
      <c r="NMW51" s="216"/>
      <c r="NMX51" s="216"/>
      <c r="NMY51" s="216"/>
      <c r="NMZ51" s="216"/>
      <c r="NNA51" s="216"/>
      <c r="NNB51" s="216"/>
      <c r="NNC51" s="216"/>
      <c r="NND51" s="216"/>
      <c r="NNE51" s="216"/>
      <c r="NNF51" s="216"/>
      <c r="NNG51" s="216"/>
      <c r="NNH51" s="216"/>
      <c r="NNI51" s="216"/>
      <c r="NNJ51" s="216"/>
      <c r="NNK51" s="216"/>
      <c r="NNL51" s="216"/>
      <c r="NNM51" s="216"/>
      <c r="NNN51" s="216"/>
      <c r="NNO51" s="216"/>
      <c r="NNP51" s="216"/>
      <c r="NNQ51" s="216"/>
      <c r="NNR51" s="216"/>
      <c r="NNS51" s="216"/>
      <c r="NNT51" s="216"/>
      <c r="NNU51" s="216"/>
      <c r="NNV51" s="216"/>
      <c r="NNW51" s="216"/>
      <c r="NNX51" s="216"/>
      <c r="NNY51" s="216"/>
      <c r="NNZ51" s="216"/>
      <c r="NOA51" s="216"/>
      <c r="NOB51" s="216"/>
      <c r="NOC51" s="216"/>
      <c r="NOD51" s="216"/>
      <c r="NOE51" s="216"/>
      <c r="NOF51" s="216"/>
      <c r="NOG51" s="216"/>
      <c r="NOH51" s="216"/>
      <c r="NOI51" s="216"/>
      <c r="NOJ51" s="216"/>
      <c r="NOK51" s="216"/>
      <c r="NOL51" s="216"/>
      <c r="NOM51" s="216"/>
      <c r="NON51" s="216"/>
      <c r="NOO51" s="216"/>
      <c r="NOP51" s="216"/>
      <c r="NOQ51" s="216"/>
      <c r="NOR51" s="216"/>
      <c r="NOS51" s="216"/>
      <c r="NOT51" s="216"/>
      <c r="NOU51" s="216"/>
      <c r="NOV51" s="216"/>
      <c r="NOW51" s="216"/>
      <c r="NOX51" s="216"/>
      <c r="NOY51" s="216"/>
      <c r="NOZ51" s="216"/>
      <c r="NPA51" s="216"/>
      <c r="NPB51" s="216"/>
      <c r="NPC51" s="216"/>
      <c r="NPD51" s="216"/>
      <c r="NPE51" s="216"/>
      <c r="NPF51" s="216"/>
      <c r="NPG51" s="216"/>
      <c r="NPH51" s="216"/>
      <c r="NPI51" s="216"/>
      <c r="NPJ51" s="216"/>
      <c r="NPK51" s="216"/>
      <c r="NPL51" s="216"/>
      <c r="NPM51" s="216"/>
      <c r="NPN51" s="216"/>
      <c r="NPO51" s="216"/>
      <c r="NPP51" s="216"/>
      <c r="NPQ51" s="216"/>
      <c r="NPR51" s="216"/>
      <c r="NPS51" s="216"/>
      <c r="NPT51" s="216"/>
      <c r="NPU51" s="216"/>
      <c r="NPV51" s="216"/>
      <c r="NPW51" s="216"/>
      <c r="NPX51" s="216"/>
      <c r="NPY51" s="216"/>
      <c r="NPZ51" s="216"/>
      <c r="NQA51" s="216"/>
      <c r="NQB51" s="216"/>
      <c r="NQC51" s="216"/>
      <c r="NQD51" s="216"/>
      <c r="NQE51" s="216"/>
      <c r="NQF51" s="216"/>
      <c r="NQG51" s="216"/>
      <c r="NQH51" s="216"/>
      <c r="NQI51" s="216"/>
      <c r="NQJ51" s="216"/>
      <c r="NQK51" s="216"/>
      <c r="NQL51" s="216"/>
      <c r="NQM51" s="216"/>
      <c r="NQN51" s="216"/>
      <c r="NQO51" s="216"/>
      <c r="NQP51" s="216"/>
      <c r="NQQ51" s="216"/>
      <c r="NQR51" s="216"/>
      <c r="NQS51" s="216"/>
      <c r="NQT51" s="216"/>
      <c r="NQU51" s="216"/>
      <c r="NQV51" s="216"/>
      <c r="NQW51" s="216"/>
      <c r="NQX51" s="216"/>
      <c r="NQY51" s="216"/>
      <c r="NQZ51" s="216"/>
      <c r="NRA51" s="216"/>
      <c r="NRB51" s="216"/>
      <c r="NRC51" s="216"/>
      <c r="NRD51" s="216"/>
      <c r="NRE51" s="216"/>
      <c r="NRF51" s="216"/>
      <c r="NRG51" s="216"/>
      <c r="NRH51" s="216"/>
      <c r="NRI51" s="216"/>
      <c r="NRJ51" s="216"/>
      <c r="NRK51" s="216"/>
      <c r="NRL51" s="216"/>
      <c r="NRM51" s="216"/>
      <c r="NRN51" s="216"/>
      <c r="NRO51" s="216"/>
      <c r="NRP51" s="216"/>
      <c r="NRQ51" s="216"/>
      <c r="NRR51" s="216"/>
      <c r="NRS51" s="216"/>
      <c r="NRT51" s="216"/>
      <c r="NRU51" s="216"/>
      <c r="NRV51" s="216"/>
      <c r="NRW51" s="216"/>
      <c r="NRX51" s="216"/>
      <c r="NRY51" s="216"/>
      <c r="NRZ51" s="216"/>
      <c r="NSA51" s="216"/>
      <c r="NSB51" s="216"/>
      <c r="NSC51" s="216"/>
      <c r="NSD51" s="216"/>
      <c r="NSE51" s="216"/>
      <c r="NSF51" s="216"/>
      <c r="NSG51" s="216"/>
      <c r="NSH51" s="216"/>
      <c r="NSI51" s="216"/>
      <c r="NSJ51" s="216"/>
      <c r="NSK51" s="216"/>
      <c r="NSL51" s="216"/>
      <c r="NSM51" s="216"/>
      <c r="NSN51" s="216"/>
      <c r="NSO51" s="216"/>
      <c r="NSP51" s="216"/>
      <c r="NSQ51" s="216"/>
      <c r="NSR51" s="216"/>
      <c r="NSS51" s="216"/>
      <c r="NST51" s="216"/>
      <c r="NSU51" s="216"/>
      <c r="NSV51" s="216"/>
      <c r="NSW51" s="216"/>
      <c r="NSX51" s="216"/>
      <c r="NSY51" s="216"/>
      <c r="NSZ51" s="216"/>
      <c r="NTA51" s="216"/>
      <c r="NTB51" s="216"/>
      <c r="NTC51" s="216"/>
      <c r="NTD51" s="216"/>
      <c r="NTE51" s="216"/>
      <c r="NTF51" s="216"/>
      <c r="NTG51" s="216"/>
      <c r="NTH51" s="216"/>
      <c r="NTI51" s="216"/>
      <c r="NTJ51" s="216"/>
      <c r="NTK51" s="216"/>
      <c r="NTL51" s="216"/>
      <c r="NTM51" s="216"/>
      <c r="NTN51" s="216"/>
      <c r="NTO51" s="216"/>
      <c r="NTP51" s="216"/>
      <c r="NTQ51" s="216"/>
      <c r="NTR51" s="216"/>
      <c r="NTS51" s="216"/>
      <c r="NTT51" s="216"/>
      <c r="NTU51" s="216"/>
      <c r="NTV51" s="216"/>
      <c r="NTW51" s="216"/>
      <c r="NTX51" s="216"/>
      <c r="NTY51" s="216"/>
      <c r="NTZ51" s="216"/>
      <c r="NUA51" s="216"/>
      <c r="NUB51" s="216"/>
      <c r="NUC51" s="216"/>
      <c r="NUD51" s="216"/>
      <c r="NUE51" s="216"/>
      <c r="NUF51" s="216"/>
      <c r="NUG51" s="216"/>
      <c r="NUH51" s="216"/>
      <c r="NUI51" s="216"/>
      <c r="NUJ51" s="216"/>
      <c r="NUK51" s="216"/>
      <c r="NUL51" s="216"/>
      <c r="NUM51" s="216"/>
      <c r="NUN51" s="216"/>
      <c r="NUO51" s="216"/>
      <c r="NUP51" s="216"/>
      <c r="NUQ51" s="216"/>
      <c r="NUR51" s="216"/>
      <c r="NUS51" s="216"/>
      <c r="NUT51" s="216"/>
      <c r="NUU51" s="216"/>
      <c r="NUV51" s="216"/>
      <c r="NUW51" s="216"/>
      <c r="NUX51" s="216"/>
      <c r="NUY51" s="216"/>
      <c r="NUZ51" s="216"/>
      <c r="NVA51" s="216"/>
      <c r="NVB51" s="216"/>
      <c r="NVC51" s="216"/>
      <c r="NVD51" s="216"/>
      <c r="NVE51" s="216"/>
      <c r="NVF51" s="216"/>
      <c r="NVG51" s="216"/>
      <c r="NVH51" s="216"/>
      <c r="NVI51" s="216"/>
      <c r="NVJ51" s="216"/>
      <c r="NVK51" s="216"/>
      <c r="NVL51" s="216"/>
      <c r="NVM51" s="216"/>
      <c r="NVN51" s="216"/>
      <c r="NVO51" s="216"/>
      <c r="NVP51" s="216"/>
      <c r="NVQ51" s="216"/>
      <c r="NVR51" s="216"/>
      <c r="NVS51" s="216"/>
      <c r="NVT51" s="216"/>
      <c r="NVU51" s="216"/>
      <c r="NVV51" s="216"/>
      <c r="NVW51" s="216"/>
      <c r="NVX51" s="216"/>
      <c r="NVY51" s="216"/>
      <c r="NVZ51" s="216"/>
      <c r="NWA51" s="216"/>
      <c r="NWB51" s="216"/>
      <c r="NWC51" s="216"/>
      <c r="NWD51" s="216"/>
      <c r="NWE51" s="216"/>
      <c r="NWF51" s="216"/>
      <c r="NWG51" s="216"/>
      <c r="NWH51" s="216"/>
      <c r="NWI51" s="216"/>
      <c r="NWJ51" s="216"/>
      <c r="NWK51" s="216"/>
      <c r="NWL51" s="216"/>
      <c r="NWM51" s="216"/>
      <c r="NWN51" s="216"/>
      <c r="NWO51" s="216"/>
      <c r="NWP51" s="216"/>
      <c r="NWQ51" s="216"/>
      <c r="NWR51" s="216"/>
      <c r="NWS51" s="216"/>
      <c r="NWT51" s="216"/>
      <c r="NWU51" s="216"/>
      <c r="NWV51" s="216"/>
      <c r="NWW51" s="216"/>
      <c r="NWX51" s="216"/>
      <c r="NWY51" s="216"/>
      <c r="NWZ51" s="216"/>
      <c r="NXA51" s="216"/>
      <c r="NXB51" s="216"/>
      <c r="NXC51" s="216"/>
      <c r="NXD51" s="216"/>
      <c r="NXE51" s="216"/>
      <c r="NXF51" s="216"/>
      <c r="NXG51" s="216"/>
      <c r="NXH51" s="216"/>
      <c r="NXI51" s="216"/>
      <c r="NXJ51" s="216"/>
      <c r="NXK51" s="216"/>
      <c r="NXL51" s="216"/>
      <c r="NXM51" s="216"/>
      <c r="NXN51" s="216"/>
      <c r="NXO51" s="216"/>
      <c r="NXP51" s="216"/>
      <c r="NXQ51" s="216"/>
      <c r="NXR51" s="216"/>
      <c r="NXS51" s="216"/>
      <c r="NXT51" s="216"/>
      <c r="NXU51" s="216"/>
      <c r="NXV51" s="216"/>
      <c r="NXW51" s="216"/>
      <c r="NXX51" s="216"/>
      <c r="NXY51" s="216"/>
      <c r="NXZ51" s="216"/>
      <c r="NYA51" s="216"/>
      <c r="NYB51" s="216"/>
      <c r="NYC51" s="216"/>
      <c r="NYD51" s="216"/>
      <c r="NYE51" s="216"/>
      <c r="NYF51" s="216"/>
      <c r="NYG51" s="216"/>
      <c r="NYH51" s="216"/>
      <c r="NYI51" s="216"/>
      <c r="NYJ51" s="216"/>
      <c r="NYK51" s="216"/>
      <c r="NYL51" s="216"/>
      <c r="NYM51" s="216"/>
      <c r="NYN51" s="216"/>
      <c r="NYO51" s="216"/>
      <c r="NYP51" s="216"/>
      <c r="NYQ51" s="216"/>
      <c r="NYR51" s="216"/>
      <c r="NYS51" s="216"/>
      <c r="NYT51" s="216"/>
      <c r="NYU51" s="216"/>
      <c r="NYV51" s="216"/>
      <c r="NYW51" s="216"/>
      <c r="NYX51" s="216"/>
      <c r="NYY51" s="216"/>
      <c r="NYZ51" s="216"/>
      <c r="NZA51" s="216"/>
      <c r="NZB51" s="216"/>
      <c r="NZC51" s="216"/>
      <c r="NZD51" s="216"/>
      <c r="NZE51" s="216"/>
      <c r="NZF51" s="216"/>
      <c r="NZG51" s="216"/>
      <c r="NZH51" s="216"/>
      <c r="NZI51" s="216"/>
      <c r="NZJ51" s="216"/>
      <c r="NZK51" s="216"/>
      <c r="NZL51" s="216"/>
      <c r="NZM51" s="216"/>
      <c r="NZN51" s="216"/>
      <c r="NZO51" s="216"/>
      <c r="NZP51" s="216"/>
      <c r="NZQ51" s="216"/>
      <c r="NZR51" s="216"/>
      <c r="NZS51" s="216"/>
      <c r="NZT51" s="216"/>
      <c r="NZU51" s="216"/>
      <c r="NZV51" s="216"/>
      <c r="NZW51" s="216"/>
      <c r="NZX51" s="216"/>
      <c r="NZY51" s="216"/>
      <c r="NZZ51" s="216"/>
      <c r="OAA51" s="216"/>
      <c r="OAB51" s="216"/>
      <c r="OAC51" s="216"/>
      <c r="OAD51" s="216"/>
      <c r="OAE51" s="216"/>
      <c r="OAF51" s="216"/>
      <c r="OAG51" s="216"/>
      <c r="OAH51" s="216"/>
      <c r="OAI51" s="216"/>
      <c r="OAJ51" s="216"/>
      <c r="OAK51" s="216"/>
      <c r="OAL51" s="216"/>
      <c r="OAM51" s="216"/>
      <c r="OAN51" s="216"/>
      <c r="OAO51" s="216"/>
      <c r="OAP51" s="216"/>
      <c r="OAQ51" s="216"/>
      <c r="OAR51" s="216"/>
      <c r="OAS51" s="216"/>
      <c r="OAT51" s="216"/>
      <c r="OAU51" s="216"/>
      <c r="OAV51" s="216"/>
      <c r="OAW51" s="216"/>
      <c r="OAX51" s="216"/>
      <c r="OAY51" s="216"/>
      <c r="OAZ51" s="216"/>
      <c r="OBA51" s="216"/>
      <c r="OBB51" s="216"/>
      <c r="OBC51" s="216"/>
      <c r="OBD51" s="216"/>
      <c r="OBE51" s="216"/>
      <c r="OBF51" s="216"/>
      <c r="OBG51" s="216"/>
      <c r="OBH51" s="216"/>
      <c r="OBI51" s="216"/>
      <c r="OBJ51" s="216"/>
      <c r="OBK51" s="216"/>
      <c r="OBL51" s="216"/>
      <c r="OBM51" s="216"/>
      <c r="OBN51" s="216"/>
      <c r="OBO51" s="216"/>
      <c r="OBP51" s="216"/>
      <c r="OBQ51" s="216"/>
      <c r="OBR51" s="216"/>
      <c r="OBS51" s="216"/>
      <c r="OBT51" s="216"/>
      <c r="OBU51" s="216"/>
      <c r="OBV51" s="216"/>
      <c r="OBW51" s="216"/>
      <c r="OBX51" s="216"/>
      <c r="OBY51" s="216"/>
      <c r="OBZ51" s="216"/>
      <c r="OCA51" s="216"/>
      <c r="OCB51" s="216"/>
      <c r="OCC51" s="216"/>
      <c r="OCD51" s="216"/>
      <c r="OCE51" s="216"/>
      <c r="OCF51" s="216"/>
      <c r="OCG51" s="216"/>
      <c r="OCH51" s="216"/>
      <c r="OCI51" s="216"/>
      <c r="OCJ51" s="216"/>
      <c r="OCK51" s="216"/>
      <c r="OCL51" s="216"/>
      <c r="OCM51" s="216"/>
      <c r="OCN51" s="216"/>
      <c r="OCO51" s="216"/>
      <c r="OCP51" s="216"/>
      <c r="OCQ51" s="216"/>
      <c r="OCR51" s="216"/>
      <c r="OCS51" s="216"/>
      <c r="OCT51" s="216"/>
      <c r="OCU51" s="216"/>
      <c r="OCV51" s="216"/>
      <c r="OCW51" s="216"/>
      <c r="OCX51" s="216"/>
      <c r="OCY51" s="216"/>
      <c r="OCZ51" s="216"/>
      <c r="ODA51" s="216"/>
      <c r="ODB51" s="216"/>
      <c r="ODC51" s="216"/>
      <c r="ODD51" s="216"/>
      <c r="ODE51" s="216"/>
      <c r="ODF51" s="216"/>
      <c r="ODG51" s="216"/>
      <c r="ODH51" s="216"/>
      <c r="ODI51" s="216"/>
      <c r="ODJ51" s="216"/>
      <c r="ODK51" s="216"/>
      <c r="ODL51" s="216"/>
      <c r="ODM51" s="216"/>
      <c r="ODN51" s="216"/>
      <c r="ODO51" s="216"/>
      <c r="ODP51" s="216"/>
      <c r="ODQ51" s="216"/>
      <c r="ODR51" s="216"/>
      <c r="ODS51" s="216"/>
      <c r="ODT51" s="216"/>
      <c r="ODU51" s="216"/>
      <c r="ODV51" s="216"/>
      <c r="ODW51" s="216"/>
      <c r="ODX51" s="216"/>
      <c r="ODY51" s="216"/>
      <c r="ODZ51" s="216"/>
      <c r="OEA51" s="216"/>
      <c r="OEB51" s="216"/>
      <c r="OEC51" s="216"/>
      <c r="OED51" s="216"/>
      <c r="OEE51" s="216"/>
      <c r="OEF51" s="216"/>
      <c r="OEG51" s="216"/>
      <c r="OEH51" s="216"/>
      <c r="OEI51" s="216"/>
      <c r="OEJ51" s="216"/>
      <c r="OEK51" s="216"/>
      <c r="OEL51" s="216"/>
      <c r="OEM51" s="216"/>
      <c r="OEN51" s="216"/>
      <c r="OEO51" s="216"/>
      <c r="OEP51" s="216"/>
      <c r="OEQ51" s="216"/>
      <c r="OER51" s="216"/>
      <c r="OES51" s="216"/>
      <c r="OET51" s="216"/>
      <c r="OEU51" s="216"/>
      <c r="OEV51" s="216"/>
      <c r="OEW51" s="216"/>
      <c r="OEX51" s="216"/>
      <c r="OEY51" s="216"/>
      <c r="OEZ51" s="216"/>
      <c r="OFA51" s="216"/>
      <c r="OFB51" s="216"/>
      <c r="OFC51" s="216"/>
      <c r="OFD51" s="216"/>
      <c r="OFE51" s="216"/>
      <c r="OFF51" s="216"/>
      <c r="OFG51" s="216"/>
      <c r="OFH51" s="216"/>
      <c r="OFI51" s="216"/>
      <c r="OFJ51" s="216"/>
      <c r="OFK51" s="216"/>
      <c r="OFL51" s="216"/>
      <c r="OFM51" s="216"/>
      <c r="OFN51" s="216"/>
      <c r="OFO51" s="216"/>
      <c r="OFP51" s="216"/>
      <c r="OFQ51" s="216"/>
      <c r="OFR51" s="216"/>
      <c r="OFS51" s="216"/>
      <c r="OFT51" s="216"/>
      <c r="OFU51" s="216"/>
      <c r="OFV51" s="216"/>
      <c r="OFW51" s="216"/>
      <c r="OFX51" s="216"/>
      <c r="OFY51" s="216"/>
      <c r="OFZ51" s="216"/>
      <c r="OGA51" s="216"/>
      <c r="OGB51" s="216"/>
      <c r="OGC51" s="216"/>
      <c r="OGD51" s="216"/>
      <c r="OGE51" s="216"/>
      <c r="OGF51" s="216"/>
      <c r="OGG51" s="216"/>
      <c r="OGH51" s="216"/>
      <c r="OGI51" s="216"/>
      <c r="OGJ51" s="216"/>
      <c r="OGK51" s="216"/>
      <c r="OGL51" s="216"/>
      <c r="OGM51" s="216"/>
      <c r="OGN51" s="216"/>
      <c r="OGO51" s="216"/>
      <c r="OGP51" s="216"/>
      <c r="OGQ51" s="216"/>
      <c r="OGR51" s="216"/>
      <c r="OGS51" s="216"/>
      <c r="OGT51" s="216"/>
      <c r="OGU51" s="216"/>
      <c r="OGV51" s="216"/>
      <c r="OGW51" s="216"/>
      <c r="OGX51" s="216"/>
      <c r="OGY51" s="216"/>
      <c r="OGZ51" s="216"/>
      <c r="OHA51" s="216"/>
      <c r="OHB51" s="216"/>
      <c r="OHC51" s="216"/>
      <c r="OHD51" s="216"/>
      <c r="OHE51" s="216"/>
      <c r="OHF51" s="216"/>
      <c r="OHG51" s="216"/>
      <c r="OHH51" s="216"/>
      <c r="OHI51" s="216"/>
      <c r="OHJ51" s="216"/>
      <c r="OHK51" s="216"/>
      <c r="OHL51" s="216"/>
      <c r="OHM51" s="216"/>
      <c r="OHN51" s="216"/>
      <c r="OHO51" s="216"/>
      <c r="OHP51" s="216"/>
      <c r="OHQ51" s="216"/>
      <c r="OHR51" s="216"/>
      <c r="OHS51" s="216"/>
      <c r="OHT51" s="216"/>
      <c r="OHU51" s="216"/>
      <c r="OHV51" s="216"/>
      <c r="OHW51" s="216"/>
      <c r="OHX51" s="216"/>
      <c r="OHY51" s="216"/>
      <c r="OHZ51" s="216"/>
      <c r="OIA51" s="216"/>
      <c r="OIB51" s="216"/>
      <c r="OIC51" s="216"/>
      <c r="OID51" s="216"/>
      <c r="OIE51" s="216"/>
      <c r="OIF51" s="216"/>
      <c r="OIG51" s="216"/>
      <c r="OIH51" s="216"/>
      <c r="OII51" s="216"/>
      <c r="OIJ51" s="216"/>
      <c r="OIK51" s="216"/>
      <c r="OIL51" s="216"/>
      <c r="OIM51" s="216"/>
      <c r="OIN51" s="216"/>
      <c r="OIO51" s="216"/>
      <c r="OIP51" s="216"/>
      <c r="OIQ51" s="216"/>
      <c r="OIR51" s="216"/>
      <c r="OIS51" s="216"/>
      <c r="OIT51" s="216"/>
      <c r="OIU51" s="216"/>
      <c r="OIV51" s="216"/>
      <c r="OIW51" s="216"/>
      <c r="OIX51" s="216"/>
      <c r="OIY51" s="216"/>
      <c r="OIZ51" s="216"/>
      <c r="OJA51" s="216"/>
      <c r="OJB51" s="216"/>
      <c r="OJC51" s="216"/>
      <c r="OJD51" s="216"/>
      <c r="OJE51" s="216"/>
      <c r="OJF51" s="216"/>
      <c r="OJG51" s="216"/>
      <c r="OJH51" s="216"/>
      <c r="OJI51" s="216"/>
      <c r="OJJ51" s="216"/>
      <c r="OJK51" s="216"/>
      <c r="OJL51" s="216"/>
      <c r="OJM51" s="216"/>
      <c r="OJN51" s="216"/>
      <c r="OJO51" s="216"/>
      <c r="OJP51" s="216"/>
      <c r="OJQ51" s="216"/>
      <c r="OJR51" s="216"/>
      <c r="OJS51" s="216"/>
      <c r="OJT51" s="216"/>
      <c r="OJU51" s="216"/>
      <c r="OJV51" s="216"/>
      <c r="OJW51" s="216"/>
      <c r="OJX51" s="216"/>
      <c r="OJY51" s="216"/>
      <c r="OJZ51" s="216"/>
      <c r="OKA51" s="216"/>
      <c r="OKB51" s="216"/>
      <c r="OKC51" s="216"/>
      <c r="OKD51" s="216"/>
      <c r="OKE51" s="216"/>
      <c r="OKF51" s="216"/>
      <c r="OKG51" s="216"/>
      <c r="OKH51" s="216"/>
      <c r="OKI51" s="216"/>
      <c r="OKJ51" s="216"/>
      <c r="OKK51" s="216"/>
      <c r="OKL51" s="216"/>
      <c r="OKM51" s="216"/>
      <c r="OKN51" s="216"/>
      <c r="OKO51" s="216"/>
      <c r="OKP51" s="216"/>
      <c r="OKQ51" s="216"/>
      <c r="OKR51" s="216"/>
      <c r="OKS51" s="216"/>
      <c r="OKT51" s="216"/>
      <c r="OKU51" s="216"/>
      <c r="OKV51" s="216"/>
      <c r="OKW51" s="216"/>
      <c r="OKX51" s="216"/>
      <c r="OKY51" s="216"/>
      <c r="OKZ51" s="216"/>
      <c r="OLA51" s="216"/>
      <c r="OLB51" s="216"/>
      <c r="OLC51" s="216"/>
      <c r="OLD51" s="216"/>
      <c r="OLE51" s="216"/>
      <c r="OLF51" s="216"/>
      <c r="OLG51" s="216"/>
      <c r="OLH51" s="216"/>
      <c r="OLI51" s="216"/>
      <c r="OLJ51" s="216"/>
      <c r="OLK51" s="216"/>
      <c r="OLL51" s="216"/>
      <c r="OLM51" s="216"/>
      <c r="OLN51" s="216"/>
      <c r="OLO51" s="216"/>
      <c r="OLP51" s="216"/>
      <c r="OLQ51" s="216"/>
      <c r="OLR51" s="216"/>
      <c r="OLS51" s="216"/>
      <c r="OLT51" s="216"/>
      <c r="OLU51" s="216"/>
      <c r="OLV51" s="216"/>
      <c r="OLW51" s="216"/>
      <c r="OLX51" s="216"/>
      <c r="OLY51" s="216"/>
      <c r="OLZ51" s="216"/>
      <c r="OMA51" s="216"/>
      <c r="OMB51" s="216"/>
      <c r="OMC51" s="216"/>
      <c r="OMD51" s="216"/>
      <c r="OME51" s="216"/>
      <c r="OMF51" s="216"/>
      <c r="OMG51" s="216"/>
      <c r="OMH51" s="216"/>
      <c r="OMI51" s="216"/>
      <c r="OMJ51" s="216"/>
      <c r="OMK51" s="216"/>
      <c r="OML51" s="216"/>
      <c r="OMM51" s="216"/>
      <c r="OMN51" s="216"/>
      <c r="OMO51" s="216"/>
      <c r="OMP51" s="216"/>
      <c r="OMQ51" s="216"/>
      <c r="OMR51" s="216"/>
      <c r="OMS51" s="216"/>
      <c r="OMT51" s="216"/>
      <c r="OMU51" s="216"/>
      <c r="OMV51" s="216"/>
      <c r="OMW51" s="216"/>
      <c r="OMX51" s="216"/>
      <c r="OMY51" s="216"/>
      <c r="OMZ51" s="216"/>
      <c r="ONA51" s="216"/>
      <c r="ONB51" s="216"/>
      <c r="ONC51" s="216"/>
      <c r="OND51" s="216"/>
      <c r="ONE51" s="216"/>
      <c r="ONF51" s="216"/>
      <c r="ONG51" s="216"/>
      <c r="ONH51" s="216"/>
      <c r="ONI51" s="216"/>
      <c r="ONJ51" s="216"/>
      <c r="ONK51" s="216"/>
      <c r="ONL51" s="216"/>
      <c r="ONM51" s="216"/>
      <c r="ONN51" s="216"/>
      <c r="ONO51" s="216"/>
      <c r="ONP51" s="216"/>
      <c r="ONQ51" s="216"/>
      <c r="ONR51" s="216"/>
      <c r="ONS51" s="216"/>
      <c r="ONT51" s="216"/>
      <c r="ONU51" s="216"/>
      <c r="ONV51" s="216"/>
      <c r="ONW51" s="216"/>
      <c r="ONX51" s="216"/>
      <c r="ONY51" s="216"/>
      <c r="ONZ51" s="216"/>
      <c r="OOA51" s="216"/>
      <c r="OOB51" s="216"/>
      <c r="OOC51" s="216"/>
      <c r="OOD51" s="216"/>
      <c r="OOE51" s="216"/>
      <c r="OOF51" s="216"/>
      <c r="OOG51" s="216"/>
      <c r="OOH51" s="216"/>
      <c r="OOI51" s="216"/>
      <c r="OOJ51" s="216"/>
      <c r="OOK51" s="216"/>
      <c r="OOL51" s="216"/>
      <c r="OOM51" s="216"/>
      <c r="OON51" s="216"/>
      <c r="OOO51" s="216"/>
      <c r="OOP51" s="216"/>
      <c r="OOQ51" s="216"/>
      <c r="OOR51" s="216"/>
      <c r="OOS51" s="216"/>
      <c r="OOT51" s="216"/>
      <c r="OOU51" s="216"/>
      <c r="OOV51" s="216"/>
      <c r="OOW51" s="216"/>
      <c r="OOX51" s="216"/>
      <c r="OOY51" s="216"/>
      <c r="OOZ51" s="216"/>
      <c r="OPA51" s="216"/>
      <c r="OPB51" s="216"/>
      <c r="OPC51" s="216"/>
      <c r="OPD51" s="216"/>
      <c r="OPE51" s="216"/>
      <c r="OPF51" s="216"/>
      <c r="OPG51" s="216"/>
      <c r="OPH51" s="216"/>
      <c r="OPI51" s="216"/>
      <c r="OPJ51" s="216"/>
      <c r="OPK51" s="216"/>
      <c r="OPL51" s="216"/>
      <c r="OPM51" s="216"/>
      <c r="OPN51" s="216"/>
      <c r="OPO51" s="216"/>
      <c r="OPP51" s="216"/>
      <c r="OPQ51" s="216"/>
      <c r="OPR51" s="216"/>
      <c r="OPS51" s="216"/>
      <c r="OPT51" s="216"/>
      <c r="OPU51" s="216"/>
      <c r="OPV51" s="216"/>
      <c r="OPW51" s="216"/>
      <c r="OPX51" s="216"/>
      <c r="OPY51" s="216"/>
      <c r="OPZ51" s="216"/>
      <c r="OQA51" s="216"/>
      <c r="OQB51" s="216"/>
      <c r="OQC51" s="216"/>
      <c r="OQD51" s="216"/>
      <c r="OQE51" s="216"/>
      <c r="OQF51" s="216"/>
      <c r="OQG51" s="216"/>
      <c r="OQH51" s="216"/>
      <c r="OQI51" s="216"/>
      <c r="OQJ51" s="216"/>
      <c r="OQK51" s="216"/>
      <c r="OQL51" s="216"/>
      <c r="OQM51" s="216"/>
      <c r="OQN51" s="216"/>
      <c r="OQO51" s="216"/>
      <c r="OQP51" s="216"/>
      <c r="OQQ51" s="216"/>
      <c r="OQR51" s="216"/>
      <c r="OQS51" s="216"/>
      <c r="OQT51" s="216"/>
      <c r="OQU51" s="216"/>
      <c r="OQV51" s="216"/>
      <c r="OQW51" s="216"/>
      <c r="OQX51" s="216"/>
      <c r="OQY51" s="216"/>
      <c r="OQZ51" s="216"/>
      <c r="ORA51" s="216"/>
      <c r="ORB51" s="216"/>
      <c r="ORC51" s="216"/>
      <c r="ORD51" s="216"/>
      <c r="ORE51" s="216"/>
      <c r="ORF51" s="216"/>
      <c r="ORG51" s="216"/>
      <c r="ORH51" s="216"/>
      <c r="ORI51" s="216"/>
      <c r="ORJ51" s="216"/>
      <c r="ORK51" s="216"/>
      <c r="ORL51" s="216"/>
      <c r="ORM51" s="216"/>
      <c r="ORN51" s="216"/>
      <c r="ORO51" s="216"/>
      <c r="ORP51" s="216"/>
      <c r="ORQ51" s="216"/>
      <c r="ORR51" s="216"/>
      <c r="ORS51" s="216"/>
      <c r="ORT51" s="216"/>
      <c r="ORU51" s="216"/>
      <c r="ORV51" s="216"/>
      <c r="ORW51" s="216"/>
      <c r="ORX51" s="216"/>
      <c r="ORY51" s="216"/>
      <c r="ORZ51" s="216"/>
      <c r="OSA51" s="216"/>
      <c r="OSB51" s="216"/>
      <c r="OSC51" s="216"/>
      <c r="OSD51" s="216"/>
      <c r="OSE51" s="216"/>
      <c r="OSF51" s="216"/>
      <c r="OSG51" s="216"/>
      <c r="OSH51" s="216"/>
      <c r="OSI51" s="216"/>
      <c r="OSJ51" s="216"/>
      <c r="OSK51" s="216"/>
      <c r="OSL51" s="216"/>
      <c r="OSM51" s="216"/>
      <c r="OSN51" s="216"/>
      <c r="OSO51" s="216"/>
      <c r="OSP51" s="216"/>
      <c r="OSQ51" s="216"/>
      <c r="OSR51" s="216"/>
      <c r="OSS51" s="216"/>
      <c r="OST51" s="216"/>
      <c r="OSU51" s="216"/>
      <c r="OSV51" s="216"/>
      <c r="OSW51" s="216"/>
      <c r="OSX51" s="216"/>
      <c r="OSY51" s="216"/>
      <c r="OSZ51" s="216"/>
      <c r="OTA51" s="216"/>
      <c r="OTB51" s="216"/>
      <c r="OTC51" s="216"/>
      <c r="OTD51" s="216"/>
      <c r="OTE51" s="216"/>
      <c r="OTF51" s="216"/>
      <c r="OTG51" s="216"/>
      <c r="OTH51" s="216"/>
      <c r="OTI51" s="216"/>
      <c r="OTJ51" s="216"/>
      <c r="OTK51" s="216"/>
      <c r="OTL51" s="216"/>
      <c r="OTM51" s="216"/>
      <c r="OTN51" s="216"/>
      <c r="OTO51" s="216"/>
      <c r="OTP51" s="216"/>
      <c r="OTQ51" s="216"/>
      <c r="OTR51" s="216"/>
      <c r="OTS51" s="216"/>
      <c r="OTT51" s="216"/>
      <c r="OTU51" s="216"/>
      <c r="OTV51" s="216"/>
      <c r="OTW51" s="216"/>
      <c r="OTX51" s="216"/>
      <c r="OTY51" s="216"/>
      <c r="OTZ51" s="216"/>
      <c r="OUA51" s="216"/>
      <c r="OUB51" s="216"/>
      <c r="OUC51" s="216"/>
      <c r="OUD51" s="216"/>
      <c r="OUE51" s="216"/>
      <c r="OUF51" s="216"/>
      <c r="OUG51" s="216"/>
      <c r="OUH51" s="216"/>
      <c r="OUI51" s="216"/>
      <c r="OUJ51" s="216"/>
      <c r="OUK51" s="216"/>
      <c r="OUL51" s="216"/>
      <c r="OUM51" s="216"/>
      <c r="OUN51" s="216"/>
      <c r="OUO51" s="216"/>
      <c r="OUP51" s="216"/>
      <c r="OUQ51" s="216"/>
      <c r="OUR51" s="216"/>
      <c r="OUS51" s="216"/>
      <c r="OUT51" s="216"/>
      <c r="OUU51" s="216"/>
      <c r="OUV51" s="216"/>
      <c r="OUW51" s="216"/>
      <c r="OUX51" s="216"/>
      <c r="OUY51" s="216"/>
      <c r="OUZ51" s="216"/>
      <c r="OVA51" s="216"/>
      <c r="OVB51" s="216"/>
      <c r="OVC51" s="216"/>
      <c r="OVD51" s="216"/>
      <c r="OVE51" s="216"/>
      <c r="OVF51" s="216"/>
      <c r="OVG51" s="216"/>
      <c r="OVH51" s="216"/>
      <c r="OVI51" s="216"/>
      <c r="OVJ51" s="216"/>
      <c r="OVK51" s="216"/>
      <c r="OVL51" s="216"/>
      <c r="OVM51" s="216"/>
      <c r="OVN51" s="216"/>
      <c r="OVO51" s="216"/>
      <c r="OVP51" s="216"/>
      <c r="OVQ51" s="216"/>
      <c r="OVR51" s="216"/>
      <c r="OVS51" s="216"/>
      <c r="OVT51" s="216"/>
      <c r="OVU51" s="216"/>
      <c r="OVV51" s="216"/>
      <c r="OVW51" s="216"/>
      <c r="OVX51" s="216"/>
      <c r="OVY51" s="216"/>
      <c r="OVZ51" s="216"/>
      <c r="OWA51" s="216"/>
      <c r="OWB51" s="216"/>
      <c r="OWC51" s="216"/>
      <c r="OWD51" s="216"/>
      <c r="OWE51" s="216"/>
      <c r="OWF51" s="216"/>
      <c r="OWG51" s="216"/>
      <c r="OWH51" s="216"/>
      <c r="OWI51" s="216"/>
      <c r="OWJ51" s="216"/>
      <c r="OWK51" s="216"/>
      <c r="OWL51" s="216"/>
      <c r="OWM51" s="216"/>
      <c r="OWN51" s="216"/>
      <c r="OWO51" s="216"/>
      <c r="OWP51" s="216"/>
      <c r="OWQ51" s="216"/>
      <c r="OWR51" s="216"/>
      <c r="OWS51" s="216"/>
      <c r="OWT51" s="216"/>
      <c r="OWU51" s="216"/>
      <c r="OWV51" s="216"/>
      <c r="OWW51" s="216"/>
      <c r="OWX51" s="216"/>
      <c r="OWY51" s="216"/>
      <c r="OWZ51" s="216"/>
      <c r="OXA51" s="216"/>
      <c r="OXB51" s="216"/>
      <c r="OXC51" s="216"/>
      <c r="OXD51" s="216"/>
      <c r="OXE51" s="216"/>
      <c r="OXF51" s="216"/>
      <c r="OXG51" s="216"/>
      <c r="OXH51" s="216"/>
      <c r="OXI51" s="216"/>
      <c r="OXJ51" s="216"/>
      <c r="OXK51" s="216"/>
      <c r="OXL51" s="216"/>
      <c r="OXM51" s="216"/>
      <c r="OXN51" s="216"/>
      <c r="OXO51" s="216"/>
      <c r="OXP51" s="216"/>
      <c r="OXQ51" s="216"/>
      <c r="OXR51" s="216"/>
      <c r="OXS51" s="216"/>
      <c r="OXT51" s="216"/>
      <c r="OXU51" s="216"/>
      <c r="OXV51" s="216"/>
      <c r="OXW51" s="216"/>
      <c r="OXX51" s="216"/>
      <c r="OXY51" s="216"/>
      <c r="OXZ51" s="216"/>
      <c r="OYA51" s="216"/>
      <c r="OYB51" s="216"/>
      <c r="OYC51" s="216"/>
      <c r="OYD51" s="216"/>
      <c r="OYE51" s="216"/>
      <c r="OYF51" s="216"/>
      <c r="OYG51" s="216"/>
      <c r="OYH51" s="216"/>
      <c r="OYI51" s="216"/>
      <c r="OYJ51" s="216"/>
      <c r="OYK51" s="216"/>
      <c r="OYL51" s="216"/>
      <c r="OYM51" s="216"/>
      <c r="OYN51" s="216"/>
      <c r="OYO51" s="216"/>
      <c r="OYP51" s="216"/>
      <c r="OYQ51" s="216"/>
      <c r="OYR51" s="216"/>
      <c r="OYS51" s="216"/>
      <c r="OYT51" s="216"/>
      <c r="OYU51" s="216"/>
      <c r="OYV51" s="216"/>
      <c r="OYW51" s="216"/>
      <c r="OYX51" s="216"/>
      <c r="OYY51" s="216"/>
      <c r="OYZ51" s="216"/>
      <c r="OZA51" s="216"/>
      <c r="OZB51" s="216"/>
      <c r="OZC51" s="216"/>
      <c r="OZD51" s="216"/>
      <c r="OZE51" s="216"/>
      <c r="OZF51" s="216"/>
      <c r="OZG51" s="216"/>
      <c r="OZH51" s="216"/>
      <c r="OZI51" s="216"/>
      <c r="OZJ51" s="216"/>
      <c r="OZK51" s="216"/>
      <c r="OZL51" s="216"/>
      <c r="OZM51" s="216"/>
      <c r="OZN51" s="216"/>
      <c r="OZO51" s="216"/>
      <c r="OZP51" s="216"/>
      <c r="OZQ51" s="216"/>
      <c r="OZR51" s="216"/>
      <c r="OZS51" s="216"/>
      <c r="OZT51" s="216"/>
      <c r="OZU51" s="216"/>
      <c r="OZV51" s="216"/>
      <c r="OZW51" s="216"/>
      <c r="OZX51" s="216"/>
      <c r="OZY51" s="216"/>
      <c r="OZZ51" s="216"/>
      <c r="PAA51" s="216"/>
      <c r="PAB51" s="216"/>
      <c r="PAC51" s="216"/>
      <c r="PAD51" s="216"/>
      <c r="PAE51" s="216"/>
      <c r="PAF51" s="216"/>
      <c r="PAG51" s="216"/>
      <c r="PAH51" s="216"/>
      <c r="PAI51" s="216"/>
      <c r="PAJ51" s="216"/>
      <c r="PAK51" s="216"/>
      <c r="PAL51" s="216"/>
      <c r="PAM51" s="216"/>
      <c r="PAN51" s="216"/>
      <c r="PAO51" s="216"/>
      <c r="PAP51" s="216"/>
      <c r="PAQ51" s="216"/>
      <c r="PAR51" s="216"/>
      <c r="PAS51" s="216"/>
      <c r="PAT51" s="216"/>
      <c r="PAU51" s="216"/>
      <c r="PAV51" s="216"/>
      <c r="PAW51" s="216"/>
      <c r="PAX51" s="216"/>
      <c r="PAY51" s="216"/>
      <c r="PAZ51" s="216"/>
      <c r="PBA51" s="216"/>
      <c r="PBB51" s="216"/>
      <c r="PBC51" s="216"/>
      <c r="PBD51" s="216"/>
      <c r="PBE51" s="216"/>
      <c r="PBF51" s="216"/>
      <c r="PBG51" s="216"/>
      <c r="PBH51" s="216"/>
      <c r="PBI51" s="216"/>
      <c r="PBJ51" s="216"/>
      <c r="PBK51" s="216"/>
      <c r="PBL51" s="216"/>
      <c r="PBM51" s="216"/>
      <c r="PBN51" s="216"/>
      <c r="PBO51" s="216"/>
      <c r="PBP51" s="216"/>
      <c r="PBQ51" s="216"/>
      <c r="PBR51" s="216"/>
      <c r="PBS51" s="216"/>
      <c r="PBT51" s="216"/>
      <c r="PBU51" s="216"/>
      <c r="PBV51" s="216"/>
      <c r="PBW51" s="216"/>
      <c r="PBX51" s="216"/>
      <c r="PBY51" s="216"/>
      <c r="PBZ51" s="216"/>
      <c r="PCA51" s="216"/>
      <c r="PCB51" s="216"/>
      <c r="PCC51" s="216"/>
      <c r="PCD51" s="216"/>
      <c r="PCE51" s="216"/>
      <c r="PCF51" s="216"/>
      <c r="PCG51" s="216"/>
      <c r="PCH51" s="216"/>
      <c r="PCI51" s="216"/>
      <c r="PCJ51" s="216"/>
      <c r="PCK51" s="216"/>
      <c r="PCL51" s="216"/>
      <c r="PCM51" s="216"/>
      <c r="PCN51" s="216"/>
      <c r="PCO51" s="216"/>
      <c r="PCP51" s="216"/>
      <c r="PCQ51" s="216"/>
      <c r="PCR51" s="216"/>
      <c r="PCS51" s="216"/>
      <c r="PCT51" s="216"/>
      <c r="PCU51" s="216"/>
      <c r="PCV51" s="216"/>
      <c r="PCW51" s="216"/>
      <c r="PCX51" s="216"/>
      <c r="PCY51" s="216"/>
      <c r="PCZ51" s="216"/>
      <c r="PDA51" s="216"/>
      <c r="PDB51" s="216"/>
      <c r="PDC51" s="216"/>
      <c r="PDD51" s="216"/>
      <c r="PDE51" s="216"/>
      <c r="PDF51" s="216"/>
      <c r="PDG51" s="216"/>
      <c r="PDH51" s="216"/>
      <c r="PDI51" s="216"/>
      <c r="PDJ51" s="216"/>
      <c r="PDK51" s="216"/>
      <c r="PDL51" s="216"/>
      <c r="PDM51" s="216"/>
      <c r="PDN51" s="216"/>
      <c r="PDO51" s="216"/>
      <c r="PDP51" s="216"/>
      <c r="PDQ51" s="216"/>
      <c r="PDR51" s="216"/>
      <c r="PDS51" s="216"/>
      <c r="PDT51" s="216"/>
      <c r="PDU51" s="216"/>
      <c r="PDV51" s="216"/>
      <c r="PDW51" s="216"/>
      <c r="PDX51" s="216"/>
      <c r="PDY51" s="216"/>
      <c r="PDZ51" s="216"/>
      <c r="PEA51" s="216"/>
      <c r="PEB51" s="216"/>
      <c r="PEC51" s="216"/>
      <c r="PED51" s="216"/>
      <c r="PEE51" s="216"/>
      <c r="PEF51" s="216"/>
      <c r="PEG51" s="216"/>
      <c r="PEH51" s="216"/>
      <c r="PEI51" s="216"/>
      <c r="PEJ51" s="216"/>
      <c r="PEK51" s="216"/>
      <c r="PEL51" s="216"/>
      <c r="PEM51" s="216"/>
      <c r="PEN51" s="216"/>
      <c r="PEO51" s="216"/>
      <c r="PEP51" s="216"/>
      <c r="PEQ51" s="216"/>
      <c r="PER51" s="216"/>
      <c r="PES51" s="216"/>
      <c r="PET51" s="216"/>
      <c r="PEU51" s="216"/>
      <c r="PEV51" s="216"/>
      <c r="PEW51" s="216"/>
      <c r="PEX51" s="216"/>
      <c r="PEY51" s="216"/>
      <c r="PEZ51" s="216"/>
      <c r="PFA51" s="216"/>
      <c r="PFB51" s="216"/>
      <c r="PFC51" s="216"/>
      <c r="PFD51" s="216"/>
      <c r="PFE51" s="216"/>
      <c r="PFF51" s="216"/>
      <c r="PFG51" s="216"/>
      <c r="PFH51" s="216"/>
      <c r="PFI51" s="216"/>
      <c r="PFJ51" s="216"/>
      <c r="PFK51" s="216"/>
      <c r="PFL51" s="216"/>
      <c r="PFM51" s="216"/>
      <c r="PFN51" s="216"/>
      <c r="PFO51" s="216"/>
      <c r="PFP51" s="216"/>
      <c r="PFQ51" s="216"/>
      <c r="PFR51" s="216"/>
      <c r="PFS51" s="216"/>
      <c r="PFT51" s="216"/>
      <c r="PFU51" s="216"/>
      <c r="PFV51" s="216"/>
      <c r="PFW51" s="216"/>
      <c r="PFX51" s="216"/>
      <c r="PFY51" s="216"/>
      <c r="PFZ51" s="216"/>
      <c r="PGA51" s="216"/>
      <c r="PGB51" s="216"/>
      <c r="PGC51" s="216"/>
      <c r="PGD51" s="216"/>
      <c r="PGE51" s="216"/>
      <c r="PGF51" s="216"/>
      <c r="PGG51" s="216"/>
      <c r="PGH51" s="216"/>
      <c r="PGI51" s="216"/>
      <c r="PGJ51" s="216"/>
      <c r="PGK51" s="216"/>
      <c r="PGL51" s="216"/>
      <c r="PGM51" s="216"/>
      <c r="PGN51" s="216"/>
      <c r="PGO51" s="216"/>
      <c r="PGP51" s="216"/>
      <c r="PGQ51" s="216"/>
      <c r="PGR51" s="216"/>
      <c r="PGS51" s="216"/>
      <c r="PGT51" s="216"/>
      <c r="PGU51" s="216"/>
      <c r="PGV51" s="216"/>
      <c r="PGW51" s="216"/>
      <c r="PGX51" s="216"/>
      <c r="PGY51" s="216"/>
      <c r="PGZ51" s="216"/>
      <c r="PHA51" s="216"/>
      <c r="PHB51" s="216"/>
      <c r="PHC51" s="216"/>
      <c r="PHD51" s="216"/>
      <c r="PHE51" s="216"/>
      <c r="PHF51" s="216"/>
      <c r="PHG51" s="216"/>
      <c r="PHH51" s="216"/>
      <c r="PHI51" s="216"/>
      <c r="PHJ51" s="216"/>
      <c r="PHK51" s="216"/>
      <c r="PHL51" s="216"/>
      <c r="PHM51" s="216"/>
      <c r="PHN51" s="216"/>
      <c r="PHO51" s="216"/>
      <c r="PHP51" s="216"/>
      <c r="PHQ51" s="216"/>
      <c r="PHR51" s="216"/>
      <c r="PHS51" s="216"/>
      <c r="PHT51" s="216"/>
      <c r="PHU51" s="216"/>
      <c r="PHV51" s="216"/>
      <c r="PHW51" s="216"/>
      <c r="PHX51" s="216"/>
      <c r="PHY51" s="216"/>
      <c r="PHZ51" s="216"/>
      <c r="PIA51" s="216"/>
      <c r="PIB51" s="216"/>
      <c r="PIC51" s="216"/>
      <c r="PID51" s="216"/>
      <c r="PIE51" s="216"/>
      <c r="PIF51" s="216"/>
      <c r="PIG51" s="216"/>
      <c r="PIH51" s="216"/>
      <c r="PII51" s="216"/>
      <c r="PIJ51" s="216"/>
      <c r="PIK51" s="216"/>
      <c r="PIL51" s="216"/>
      <c r="PIM51" s="216"/>
      <c r="PIN51" s="216"/>
      <c r="PIO51" s="216"/>
      <c r="PIP51" s="216"/>
      <c r="PIQ51" s="216"/>
      <c r="PIR51" s="216"/>
      <c r="PIS51" s="216"/>
      <c r="PIT51" s="216"/>
      <c r="PIU51" s="216"/>
      <c r="PIV51" s="216"/>
      <c r="PIW51" s="216"/>
      <c r="PIX51" s="216"/>
      <c r="PIY51" s="216"/>
      <c r="PIZ51" s="216"/>
      <c r="PJA51" s="216"/>
      <c r="PJB51" s="216"/>
      <c r="PJC51" s="216"/>
      <c r="PJD51" s="216"/>
      <c r="PJE51" s="216"/>
      <c r="PJF51" s="216"/>
      <c r="PJG51" s="216"/>
      <c r="PJH51" s="216"/>
      <c r="PJI51" s="216"/>
      <c r="PJJ51" s="216"/>
      <c r="PJK51" s="216"/>
      <c r="PJL51" s="216"/>
      <c r="PJM51" s="216"/>
      <c r="PJN51" s="216"/>
      <c r="PJO51" s="216"/>
      <c r="PJP51" s="216"/>
      <c r="PJQ51" s="216"/>
      <c r="PJR51" s="216"/>
      <c r="PJS51" s="216"/>
      <c r="PJT51" s="216"/>
      <c r="PJU51" s="216"/>
      <c r="PJV51" s="216"/>
      <c r="PJW51" s="216"/>
      <c r="PJX51" s="216"/>
      <c r="PJY51" s="216"/>
      <c r="PJZ51" s="216"/>
      <c r="PKA51" s="216"/>
      <c r="PKB51" s="216"/>
      <c r="PKC51" s="216"/>
      <c r="PKD51" s="216"/>
      <c r="PKE51" s="216"/>
      <c r="PKF51" s="216"/>
      <c r="PKG51" s="216"/>
      <c r="PKH51" s="216"/>
      <c r="PKI51" s="216"/>
      <c r="PKJ51" s="216"/>
      <c r="PKK51" s="216"/>
      <c r="PKL51" s="216"/>
      <c r="PKM51" s="216"/>
      <c r="PKN51" s="216"/>
      <c r="PKO51" s="216"/>
      <c r="PKP51" s="216"/>
      <c r="PKQ51" s="216"/>
      <c r="PKR51" s="216"/>
      <c r="PKS51" s="216"/>
      <c r="PKT51" s="216"/>
      <c r="PKU51" s="216"/>
      <c r="PKV51" s="216"/>
      <c r="PKW51" s="216"/>
      <c r="PKX51" s="216"/>
      <c r="PKY51" s="216"/>
      <c r="PKZ51" s="216"/>
      <c r="PLA51" s="216"/>
      <c r="PLB51" s="216"/>
      <c r="PLC51" s="216"/>
      <c r="PLD51" s="216"/>
      <c r="PLE51" s="216"/>
      <c r="PLF51" s="216"/>
      <c r="PLG51" s="216"/>
      <c r="PLH51" s="216"/>
      <c r="PLI51" s="216"/>
      <c r="PLJ51" s="216"/>
      <c r="PLK51" s="216"/>
      <c r="PLL51" s="216"/>
      <c r="PLM51" s="216"/>
      <c r="PLN51" s="216"/>
      <c r="PLO51" s="216"/>
      <c r="PLP51" s="216"/>
      <c r="PLQ51" s="216"/>
      <c r="PLR51" s="216"/>
      <c r="PLS51" s="216"/>
      <c r="PLT51" s="216"/>
      <c r="PLU51" s="216"/>
      <c r="PLV51" s="216"/>
      <c r="PLW51" s="216"/>
      <c r="PLX51" s="216"/>
      <c r="PLY51" s="216"/>
      <c r="PLZ51" s="216"/>
      <c r="PMA51" s="216"/>
      <c r="PMB51" s="216"/>
      <c r="PMC51" s="216"/>
      <c r="PMD51" s="216"/>
      <c r="PME51" s="216"/>
      <c r="PMF51" s="216"/>
      <c r="PMG51" s="216"/>
      <c r="PMH51" s="216"/>
      <c r="PMI51" s="216"/>
      <c r="PMJ51" s="216"/>
      <c r="PMK51" s="216"/>
      <c r="PML51" s="216"/>
      <c r="PMM51" s="216"/>
      <c r="PMN51" s="216"/>
      <c r="PMO51" s="216"/>
      <c r="PMP51" s="216"/>
      <c r="PMQ51" s="216"/>
      <c r="PMR51" s="216"/>
      <c r="PMS51" s="216"/>
      <c r="PMT51" s="216"/>
      <c r="PMU51" s="216"/>
      <c r="PMV51" s="216"/>
      <c r="PMW51" s="216"/>
      <c r="PMX51" s="216"/>
      <c r="PMY51" s="216"/>
      <c r="PMZ51" s="216"/>
      <c r="PNA51" s="216"/>
      <c r="PNB51" s="216"/>
      <c r="PNC51" s="216"/>
      <c r="PND51" s="216"/>
      <c r="PNE51" s="216"/>
      <c r="PNF51" s="216"/>
      <c r="PNG51" s="216"/>
      <c r="PNH51" s="216"/>
      <c r="PNI51" s="216"/>
      <c r="PNJ51" s="216"/>
      <c r="PNK51" s="216"/>
      <c r="PNL51" s="216"/>
      <c r="PNM51" s="216"/>
      <c r="PNN51" s="216"/>
      <c r="PNO51" s="216"/>
      <c r="PNP51" s="216"/>
      <c r="PNQ51" s="216"/>
      <c r="PNR51" s="216"/>
      <c r="PNS51" s="216"/>
      <c r="PNT51" s="216"/>
      <c r="PNU51" s="216"/>
      <c r="PNV51" s="216"/>
      <c r="PNW51" s="216"/>
      <c r="PNX51" s="216"/>
      <c r="PNY51" s="216"/>
      <c r="PNZ51" s="216"/>
      <c r="POA51" s="216"/>
      <c r="POB51" s="216"/>
      <c r="POC51" s="216"/>
      <c r="POD51" s="216"/>
      <c r="POE51" s="216"/>
      <c r="POF51" s="216"/>
      <c r="POG51" s="216"/>
      <c r="POH51" s="216"/>
      <c r="POI51" s="216"/>
      <c r="POJ51" s="216"/>
      <c r="POK51" s="216"/>
      <c r="POL51" s="216"/>
      <c r="POM51" s="216"/>
      <c r="PON51" s="216"/>
      <c r="POO51" s="216"/>
      <c r="POP51" s="216"/>
      <c r="POQ51" s="216"/>
      <c r="POR51" s="216"/>
      <c r="POS51" s="216"/>
      <c r="POT51" s="216"/>
      <c r="POU51" s="216"/>
      <c r="POV51" s="216"/>
      <c r="POW51" s="216"/>
      <c r="POX51" s="216"/>
      <c r="POY51" s="216"/>
      <c r="POZ51" s="216"/>
      <c r="PPA51" s="216"/>
      <c r="PPB51" s="216"/>
      <c r="PPC51" s="216"/>
      <c r="PPD51" s="216"/>
      <c r="PPE51" s="216"/>
      <c r="PPF51" s="216"/>
      <c r="PPG51" s="216"/>
      <c r="PPH51" s="216"/>
      <c r="PPI51" s="216"/>
      <c r="PPJ51" s="216"/>
      <c r="PPK51" s="216"/>
      <c r="PPL51" s="216"/>
      <c r="PPM51" s="216"/>
      <c r="PPN51" s="216"/>
      <c r="PPO51" s="216"/>
      <c r="PPP51" s="216"/>
      <c r="PPQ51" s="216"/>
      <c r="PPR51" s="216"/>
      <c r="PPS51" s="216"/>
      <c r="PPT51" s="216"/>
      <c r="PPU51" s="216"/>
      <c r="PPV51" s="216"/>
      <c r="PPW51" s="216"/>
      <c r="PPX51" s="216"/>
      <c r="PPY51" s="216"/>
      <c r="PPZ51" s="216"/>
      <c r="PQA51" s="216"/>
      <c r="PQB51" s="216"/>
      <c r="PQC51" s="216"/>
      <c r="PQD51" s="216"/>
      <c r="PQE51" s="216"/>
      <c r="PQF51" s="216"/>
      <c r="PQG51" s="216"/>
      <c r="PQH51" s="216"/>
      <c r="PQI51" s="216"/>
      <c r="PQJ51" s="216"/>
      <c r="PQK51" s="216"/>
      <c r="PQL51" s="216"/>
      <c r="PQM51" s="216"/>
      <c r="PQN51" s="216"/>
      <c r="PQO51" s="216"/>
      <c r="PQP51" s="216"/>
      <c r="PQQ51" s="216"/>
      <c r="PQR51" s="216"/>
      <c r="PQS51" s="216"/>
      <c r="PQT51" s="216"/>
      <c r="PQU51" s="216"/>
      <c r="PQV51" s="216"/>
      <c r="PQW51" s="216"/>
      <c r="PQX51" s="216"/>
      <c r="PQY51" s="216"/>
      <c r="PQZ51" s="216"/>
      <c r="PRA51" s="216"/>
      <c r="PRB51" s="216"/>
      <c r="PRC51" s="216"/>
      <c r="PRD51" s="216"/>
      <c r="PRE51" s="216"/>
      <c r="PRF51" s="216"/>
      <c r="PRG51" s="216"/>
      <c r="PRH51" s="216"/>
      <c r="PRI51" s="216"/>
      <c r="PRJ51" s="216"/>
      <c r="PRK51" s="216"/>
      <c r="PRL51" s="216"/>
      <c r="PRM51" s="216"/>
      <c r="PRN51" s="216"/>
      <c r="PRO51" s="216"/>
      <c r="PRP51" s="216"/>
      <c r="PRQ51" s="216"/>
      <c r="PRR51" s="216"/>
      <c r="PRS51" s="216"/>
      <c r="PRT51" s="216"/>
      <c r="PRU51" s="216"/>
      <c r="PRV51" s="216"/>
      <c r="PRW51" s="216"/>
      <c r="PRX51" s="216"/>
      <c r="PRY51" s="216"/>
      <c r="PRZ51" s="216"/>
      <c r="PSA51" s="216"/>
      <c r="PSB51" s="216"/>
      <c r="PSC51" s="216"/>
      <c r="PSD51" s="216"/>
      <c r="PSE51" s="216"/>
      <c r="PSF51" s="216"/>
      <c r="PSG51" s="216"/>
      <c r="PSH51" s="216"/>
      <c r="PSI51" s="216"/>
      <c r="PSJ51" s="216"/>
      <c r="PSK51" s="216"/>
      <c r="PSL51" s="216"/>
      <c r="PSM51" s="216"/>
      <c r="PSN51" s="216"/>
      <c r="PSO51" s="216"/>
      <c r="PSP51" s="216"/>
      <c r="PSQ51" s="216"/>
      <c r="PSR51" s="216"/>
      <c r="PSS51" s="216"/>
      <c r="PST51" s="216"/>
      <c r="PSU51" s="216"/>
      <c r="PSV51" s="216"/>
      <c r="PSW51" s="216"/>
      <c r="PSX51" s="216"/>
      <c r="PSY51" s="216"/>
      <c r="PSZ51" s="216"/>
      <c r="PTA51" s="216"/>
      <c r="PTB51" s="216"/>
      <c r="PTC51" s="216"/>
      <c r="PTD51" s="216"/>
      <c r="PTE51" s="216"/>
      <c r="PTF51" s="216"/>
      <c r="PTG51" s="216"/>
      <c r="PTH51" s="216"/>
      <c r="PTI51" s="216"/>
      <c r="PTJ51" s="216"/>
      <c r="PTK51" s="216"/>
      <c r="PTL51" s="216"/>
      <c r="PTM51" s="216"/>
      <c r="PTN51" s="216"/>
      <c r="PTO51" s="216"/>
      <c r="PTP51" s="216"/>
      <c r="PTQ51" s="216"/>
      <c r="PTR51" s="216"/>
      <c r="PTS51" s="216"/>
      <c r="PTT51" s="216"/>
      <c r="PTU51" s="216"/>
      <c r="PTV51" s="216"/>
      <c r="PTW51" s="216"/>
      <c r="PTX51" s="216"/>
      <c r="PTY51" s="216"/>
      <c r="PTZ51" s="216"/>
      <c r="PUA51" s="216"/>
      <c r="PUB51" s="216"/>
      <c r="PUC51" s="216"/>
      <c r="PUD51" s="216"/>
      <c r="PUE51" s="216"/>
      <c r="PUF51" s="216"/>
      <c r="PUG51" s="216"/>
      <c r="PUH51" s="216"/>
      <c r="PUI51" s="216"/>
      <c r="PUJ51" s="216"/>
      <c r="PUK51" s="216"/>
      <c r="PUL51" s="216"/>
      <c r="PUM51" s="216"/>
      <c r="PUN51" s="216"/>
      <c r="PUO51" s="216"/>
      <c r="PUP51" s="216"/>
      <c r="PUQ51" s="216"/>
      <c r="PUR51" s="216"/>
      <c r="PUS51" s="216"/>
      <c r="PUT51" s="216"/>
      <c r="PUU51" s="216"/>
      <c r="PUV51" s="216"/>
      <c r="PUW51" s="216"/>
      <c r="PUX51" s="216"/>
      <c r="PUY51" s="216"/>
      <c r="PUZ51" s="216"/>
      <c r="PVA51" s="216"/>
      <c r="PVB51" s="216"/>
      <c r="PVC51" s="216"/>
      <c r="PVD51" s="216"/>
      <c r="PVE51" s="216"/>
      <c r="PVF51" s="216"/>
      <c r="PVG51" s="216"/>
      <c r="PVH51" s="216"/>
      <c r="PVI51" s="216"/>
      <c r="PVJ51" s="216"/>
      <c r="PVK51" s="216"/>
      <c r="PVL51" s="216"/>
      <c r="PVM51" s="216"/>
      <c r="PVN51" s="216"/>
      <c r="PVO51" s="216"/>
      <c r="PVP51" s="216"/>
      <c r="PVQ51" s="216"/>
      <c r="PVR51" s="216"/>
      <c r="PVS51" s="216"/>
      <c r="PVT51" s="216"/>
      <c r="PVU51" s="216"/>
      <c r="PVV51" s="216"/>
      <c r="PVW51" s="216"/>
      <c r="PVX51" s="216"/>
      <c r="PVY51" s="216"/>
      <c r="PVZ51" s="216"/>
      <c r="PWA51" s="216"/>
      <c r="PWB51" s="216"/>
      <c r="PWC51" s="216"/>
      <c r="PWD51" s="216"/>
      <c r="PWE51" s="216"/>
      <c r="PWF51" s="216"/>
      <c r="PWG51" s="216"/>
      <c r="PWH51" s="216"/>
      <c r="PWI51" s="216"/>
      <c r="PWJ51" s="216"/>
      <c r="PWK51" s="216"/>
      <c r="PWL51" s="216"/>
      <c r="PWM51" s="216"/>
      <c r="PWN51" s="216"/>
      <c r="PWO51" s="216"/>
      <c r="PWP51" s="216"/>
      <c r="PWQ51" s="216"/>
      <c r="PWR51" s="216"/>
      <c r="PWS51" s="216"/>
      <c r="PWT51" s="216"/>
      <c r="PWU51" s="216"/>
      <c r="PWV51" s="216"/>
      <c r="PWW51" s="216"/>
      <c r="PWX51" s="216"/>
      <c r="PWY51" s="216"/>
      <c r="PWZ51" s="216"/>
      <c r="PXA51" s="216"/>
      <c r="PXB51" s="216"/>
      <c r="PXC51" s="216"/>
      <c r="PXD51" s="216"/>
      <c r="PXE51" s="216"/>
      <c r="PXF51" s="216"/>
      <c r="PXG51" s="216"/>
      <c r="PXH51" s="216"/>
      <c r="PXI51" s="216"/>
      <c r="PXJ51" s="216"/>
      <c r="PXK51" s="216"/>
      <c r="PXL51" s="216"/>
      <c r="PXM51" s="216"/>
      <c r="PXN51" s="216"/>
      <c r="PXO51" s="216"/>
      <c r="PXP51" s="216"/>
      <c r="PXQ51" s="216"/>
      <c r="PXR51" s="216"/>
      <c r="PXS51" s="216"/>
      <c r="PXT51" s="216"/>
      <c r="PXU51" s="216"/>
      <c r="PXV51" s="216"/>
      <c r="PXW51" s="216"/>
      <c r="PXX51" s="216"/>
      <c r="PXY51" s="216"/>
      <c r="PXZ51" s="216"/>
      <c r="PYA51" s="216"/>
      <c r="PYB51" s="216"/>
      <c r="PYC51" s="216"/>
      <c r="PYD51" s="216"/>
      <c r="PYE51" s="216"/>
      <c r="PYF51" s="216"/>
      <c r="PYG51" s="216"/>
      <c r="PYH51" s="216"/>
      <c r="PYI51" s="216"/>
      <c r="PYJ51" s="216"/>
      <c r="PYK51" s="216"/>
      <c r="PYL51" s="216"/>
      <c r="PYM51" s="216"/>
      <c r="PYN51" s="216"/>
      <c r="PYO51" s="216"/>
      <c r="PYP51" s="216"/>
      <c r="PYQ51" s="216"/>
      <c r="PYR51" s="216"/>
      <c r="PYS51" s="216"/>
      <c r="PYT51" s="216"/>
      <c r="PYU51" s="216"/>
      <c r="PYV51" s="216"/>
      <c r="PYW51" s="216"/>
      <c r="PYX51" s="216"/>
      <c r="PYY51" s="216"/>
      <c r="PYZ51" s="216"/>
      <c r="PZA51" s="216"/>
      <c r="PZB51" s="216"/>
      <c r="PZC51" s="216"/>
      <c r="PZD51" s="216"/>
      <c r="PZE51" s="216"/>
      <c r="PZF51" s="216"/>
      <c r="PZG51" s="216"/>
      <c r="PZH51" s="216"/>
      <c r="PZI51" s="216"/>
      <c r="PZJ51" s="216"/>
      <c r="PZK51" s="216"/>
      <c r="PZL51" s="216"/>
      <c r="PZM51" s="216"/>
      <c r="PZN51" s="216"/>
      <c r="PZO51" s="216"/>
      <c r="PZP51" s="216"/>
      <c r="PZQ51" s="216"/>
      <c r="PZR51" s="216"/>
      <c r="PZS51" s="216"/>
      <c r="PZT51" s="216"/>
      <c r="PZU51" s="216"/>
      <c r="PZV51" s="216"/>
      <c r="PZW51" s="216"/>
      <c r="PZX51" s="216"/>
      <c r="PZY51" s="216"/>
      <c r="PZZ51" s="216"/>
      <c r="QAA51" s="216"/>
      <c r="QAB51" s="216"/>
      <c r="QAC51" s="216"/>
      <c r="QAD51" s="216"/>
      <c r="QAE51" s="216"/>
      <c r="QAF51" s="216"/>
      <c r="QAG51" s="216"/>
      <c r="QAH51" s="216"/>
      <c r="QAI51" s="216"/>
      <c r="QAJ51" s="216"/>
      <c r="QAK51" s="216"/>
      <c r="QAL51" s="216"/>
      <c r="QAM51" s="216"/>
      <c r="QAN51" s="216"/>
      <c r="QAO51" s="216"/>
      <c r="QAP51" s="216"/>
      <c r="QAQ51" s="216"/>
      <c r="QAR51" s="216"/>
      <c r="QAS51" s="216"/>
      <c r="QAT51" s="216"/>
      <c r="QAU51" s="216"/>
      <c r="QAV51" s="216"/>
      <c r="QAW51" s="216"/>
      <c r="QAX51" s="216"/>
      <c r="QAY51" s="216"/>
      <c r="QAZ51" s="216"/>
      <c r="QBA51" s="216"/>
      <c r="QBB51" s="216"/>
      <c r="QBC51" s="216"/>
      <c r="QBD51" s="216"/>
      <c r="QBE51" s="216"/>
      <c r="QBF51" s="216"/>
      <c r="QBG51" s="216"/>
      <c r="QBH51" s="216"/>
      <c r="QBI51" s="216"/>
      <c r="QBJ51" s="216"/>
      <c r="QBK51" s="216"/>
      <c r="QBL51" s="216"/>
      <c r="QBM51" s="216"/>
      <c r="QBN51" s="216"/>
      <c r="QBO51" s="216"/>
      <c r="QBP51" s="216"/>
      <c r="QBQ51" s="216"/>
      <c r="QBR51" s="216"/>
      <c r="QBS51" s="216"/>
      <c r="QBT51" s="216"/>
      <c r="QBU51" s="216"/>
      <c r="QBV51" s="216"/>
      <c r="QBW51" s="216"/>
      <c r="QBX51" s="216"/>
      <c r="QBY51" s="216"/>
      <c r="QBZ51" s="216"/>
      <c r="QCA51" s="216"/>
      <c r="QCB51" s="216"/>
      <c r="QCC51" s="216"/>
      <c r="QCD51" s="216"/>
      <c r="QCE51" s="216"/>
      <c r="QCF51" s="216"/>
      <c r="QCG51" s="216"/>
      <c r="QCH51" s="216"/>
      <c r="QCI51" s="216"/>
      <c r="QCJ51" s="216"/>
      <c r="QCK51" s="216"/>
      <c r="QCL51" s="216"/>
      <c r="QCM51" s="216"/>
      <c r="QCN51" s="216"/>
      <c r="QCO51" s="216"/>
      <c r="QCP51" s="216"/>
      <c r="QCQ51" s="216"/>
      <c r="QCR51" s="216"/>
      <c r="QCS51" s="216"/>
      <c r="QCT51" s="216"/>
      <c r="QCU51" s="216"/>
      <c r="QCV51" s="216"/>
      <c r="QCW51" s="216"/>
      <c r="QCX51" s="216"/>
      <c r="QCY51" s="216"/>
      <c r="QCZ51" s="216"/>
      <c r="QDA51" s="216"/>
      <c r="QDB51" s="216"/>
      <c r="QDC51" s="216"/>
      <c r="QDD51" s="216"/>
      <c r="QDE51" s="216"/>
      <c r="QDF51" s="216"/>
      <c r="QDG51" s="216"/>
      <c r="QDH51" s="216"/>
      <c r="QDI51" s="216"/>
      <c r="QDJ51" s="216"/>
      <c r="QDK51" s="216"/>
      <c r="QDL51" s="216"/>
      <c r="QDM51" s="216"/>
      <c r="QDN51" s="216"/>
      <c r="QDO51" s="216"/>
      <c r="QDP51" s="216"/>
      <c r="QDQ51" s="216"/>
      <c r="QDR51" s="216"/>
      <c r="QDS51" s="216"/>
      <c r="QDT51" s="216"/>
      <c r="QDU51" s="216"/>
      <c r="QDV51" s="216"/>
      <c r="QDW51" s="216"/>
      <c r="QDX51" s="216"/>
      <c r="QDY51" s="216"/>
      <c r="QDZ51" s="216"/>
      <c r="QEA51" s="216"/>
      <c r="QEB51" s="216"/>
      <c r="QEC51" s="216"/>
      <c r="QED51" s="216"/>
      <c r="QEE51" s="216"/>
      <c r="QEF51" s="216"/>
      <c r="QEG51" s="216"/>
      <c r="QEH51" s="216"/>
      <c r="QEI51" s="216"/>
      <c r="QEJ51" s="216"/>
      <c r="QEK51" s="216"/>
      <c r="QEL51" s="216"/>
      <c r="QEM51" s="216"/>
      <c r="QEN51" s="216"/>
      <c r="QEO51" s="216"/>
      <c r="QEP51" s="216"/>
      <c r="QEQ51" s="216"/>
      <c r="QER51" s="216"/>
      <c r="QES51" s="216"/>
      <c r="QET51" s="216"/>
      <c r="QEU51" s="216"/>
      <c r="QEV51" s="216"/>
      <c r="QEW51" s="216"/>
      <c r="QEX51" s="216"/>
      <c r="QEY51" s="216"/>
      <c r="QEZ51" s="216"/>
      <c r="QFA51" s="216"/>
      <c r="QFB51" s="216"/>
      <c r="QFC51" s="216"/>
      <c r="QFD51" s="216"/>
      <c r="QFE51" s="216"/>
      <c r="QFF51" s="216"/>
      <c r="QFG51" s="216"/>
      <c r="QFH51" s="216"/>
      <c r="QFI51" s="216"/>
      <c r="QFJ51" s="216"/>
      <c r="QFK51" s="216"/>
      <c r="QFL51" s="216"/>
      <c r="QFM51" s="216"/>
      <c r="QFN51" s="216"/>
      <c r="QFO51" s="216"/>
      <c r="QFP51" s="216"/>
      <c r="QFQ51" s="216"/>
      <c r="QFR51" s="216"/>
      <c r="QFS51" s="216"/>
      <c r="QFT51" s="216"/>
      <c r="QFU51" s="216"/>
      <c r="QFV51" s="216"/>
      <c r="QFW51" s="216"/>
      <c r="QFX51" s="216"/>
      <c r="QFY51" s="216"/>
      <c r="QFZ51" s="216"/>
      <c r="QGA51" s="216"/>
      <c r="QGB51" s="216"/>
      <c r="QGC51" s="216"/>
      <c r="QGD51" s="216"/>
      <c r="QGE51" s="216"/>
      <c r="QGF51" s="216"/>
      <c r="QGG51" s="216"/>
      <c r="QGH51" s="216"/>
      <c r="QGI51" s="216"/>
      <c r="QGJ51" s="216"/>
      <c r="QGK51" s="216"/>
      <c r="QGL51" s="216"/>
      <c r="QGM51" s="216"/>
      <c r="QGN51" s="216"/>
      <c r="QGO51" s="216"/>
      <c r="QGP51" s="216"/>
      <c r="QGQ51" s="216"/>
      <c r="QGR51" s="216"/>
      <c r="QGS51" s="216"/>
      <c r="QGT51" s="216"/>
      <c r="QGU51" s="216"/>
      <c r="QGV51" s="216"/>
      <c r="QGW51" s="216"/>
      <c r="QGX51" s="216"/>
      <c r="QGY51" s="216"/>
      <c r="QGZ51" s="216"/>
      <c r="QHA51" s="216"/>
      <c r="QHB51" s="216"/>
      <c r="QHC51" s="216"/>
      <c r="QHD51" s="216"/>
      <c r="QHE51" s="216"/>
      <c r="QHF51" s="216"/>
      <c r="QHG51" s="216"/>
      <c r="QHH51" s="216"/>
      <c r="QHI51" s="216"/>
      <c r="QHJ51" s="216"/>
      <c r="QHK51" s="216"/>
      <c r="QHL51" s="216"/>
      <c r="QHM51" s="216"/>
      <c r="QHN51" s="216"/>
      <c r="QHO51" s="216"/>
      <c r="QHP51" s="216"/>
      <c r="QHQ51" s="216"/>
      <c r="QHR51" s="216"/>
      <c r="QHS51" s="216"/>
      <c r="QHT51" s="216"/>
      <c r="QHU51" s="216"/>
      <c r="QHV51" s="216"/>
      <c r="QHW51" s="216"/>
      <c r="QHX51" s="216"/>
      <c r="QHY51" s="216"/>
      <c r="QHZ51" s="216"/>
      <c r="QIA51" s="216"/>
      <c r="QIB51" s="216"/>
      <c r="QIC51" s="216"/>
      <c r="QID51" s="216"/>
      <c r="QIE51" s="216"/>
      <c r="QIF51" s="216"/>
      <c r="QIG51" s="216"/>
      <c r="QIH51" s="216"/>
      <c r="QII51" s="216"/>
      <c r="QIJ51" s="216"/>
      <c r="QIK51" s="216"/>
      <c r="QIL51" s="216"/>
      <c r="QIM51" s="216"/>
      <c r="QIN51" s="216"/>
      <c r="QIO51" s="216"/>
      <c r="QIP51" s="216"/>
      <c r="QIQ51" s="216"/>
      <c r="QIR51" s="216"/>
      <c r="QIS51" s="216"/>
      <c r="QIT51" s="216"/>
      <c r="QIU51" s="216"/>
      <c r="QIV51" s="216"/>
      <c r="QIW51" s="216"/>
      <c r="QIX51" s="216"/>
      <c r="QIY51" s="216"/>
      <c r="QIZ51" s="216"/>
      <c r="QJA51" s="216"/>
      <c r="QJB51" s="216"/>
      <c r="QJC51" s="216"/>
      <c r="QJD51" s="216"/>
      <c r="QJE51" s="216"/>
      <c r="QJF51" s="216"/>
      <c r="QJG51" s="216"/>
      <c r="QJH51" s="216"/>
      <c r="QJI51" s="216"/>
      <c r="QJJ51" s="216"/>
      <c r="QJK51" s="216"/>
      <c r="QJL51" s="216"/>
      <c r="QJM51" s="216"/>
      <c r="QJN51" s="216"/>
      <c r="QJO51" s="216"/>
      <c r="QJP51" s="216"/>
      <c r="QJQ51" s="216"/>
      <c r="QJR51" s="216"/>
      <c r="QJS51" s="216"/>
      <c r="QJT51" s="216"/>
      <c r="QJU51" s="216"/>
      <c r="QJV51" s="216"/>
      <c r="QJW51" s="216"/>
      <c r="QJX51" s="216"/>
      <c r="QJY51" s="216"/>
      <c r="QJZ51" s="216"/>
      <c r="QKA51" s="216"/>
      <c r="QKB51" s="216"/>
      <c r="QKC51" s="216"/>
      <c r="QKD51" s="216"/>
      <c r="QKE51" s="216"/>
      <c r="QKF51" s="216"/>
      <c r="QKG51" s="216"/>
      <c r="QKH51" s="216"/>
      <c r="QKI51" s="216"/>
      <c r="QKJ51" s="216"/>
      <c r="QKK51" s="216"/>
      <c r="QKL51" s="216"/>
      <c r="QKM51" s="216"/>
      <c r="QKN51" s="216"/>
      <c r="QKO51" s="216"/>
      <c r="QKP51" s="216"/>
      <c r="QKQ51" s="216"/>
      <c r="QKR51" s="216"/>
      <c r="QKS51" s="216"/>
      <c r="QKT51" s="216"/>
      <c r="QKU51" s="216"/>
      <c r="QKV51" s="216"/>
      <c r="QKW51" s="216"/>
      <c r="QKX51" s="216"/>
      <c r="QKY51" s="216"/>
      <c r="QKZ51" s="216"/>
      <c r="QLA51" s="216"/>
      <c r="QLB51" s="216"/>
      <c r="QLC51" s="216"/>
      <c r="QLD51" s="216"/>
      <c r="QLE51" s="216"/>
      <c r="QLF51" s="216"/>
      <c r="QLG51" s="216"/>
      <c r="QLH51" s="216"/>
      <c r="QLI51" s="216"/>
      <c r="QLJ51" s="216"/>
      <c r="QLK51" s="216"/>
      <c r="QLL51" s="216"/>
      <c r="QLM51" s="216"/>
      <c r="QLN51" s="216"/>
      <c r="QLO51" s="216"/>
      <c r="QLP51" s="216"/>
      <c r="QLQ51" s="216"/>
      <c r="QLR51" s="216"/>
      <c r="QLS51" s="216"/>
      <c r="QLT51" s="216"/>
      <c r="QLU51" s="216"/>
      <c r="QLV51" s="216"/>
      <c r="QLW51" s="216"/>
      <c r="QLX51" s="216"/>
      <c r="QLY51" s="216"/>
      <c r="QLZ51" s="216"/>
      <c r="QMA51" s="216"/>
      <c r="QMB51" s="216"/>
      <c r="QMC51" s="216"/>
      <c r="QMD51" s="216"/>
      <c r="QME51" s="216"/>
      <c r="QMF51" s="216"/>
      <c r="QMG51" s="216"/>
      <c r="QMH51" s="216"/>
      <c r="QMI51" s="216"/>
      <c r="QMJ51" s="216"/>
      <c r="QMK51" s="216"/>
      <c r="QML51" s="216"/>
      <c r="QMM51" s="216"/>
      <c r="QMN51" s="216"/>
      <c r="QMO51" s="216"/>
      <c r="QMP51" s="216"/>
      <c r="QMQ51" s="216"/>
      <c r="QMR51" s="216"/>
      <c r="QMS51" s="216"/>
      <c r="QMT51" s="216"/>
      <c r="QMU51" s="216"/>
      <c r="QMV51" s="216"/>
      <c r="QMW51" s="216"/>
      <c r="QMX51" s="216"/>
      <c r="QMY51" s="216"/>
      <c r="QMZ51" s="216"/>
      <c r="QNA51" s="216"/>
      <c r="QNB51" s="216"/>
      <c r="QNC51" s="216"/>
      <c r="QND51" s="216"/>
      <c r="QNE51" s="216"/>
      <c r="QNF51" s="216"/>
      <c r="QNG51" s="216"/>
      <c r="QNH51" s="216"/>
      <c r="QNI51" s="216"/>
      <c r="QNJ51" s="216"/>
      <c r="QNK51" s="216"/>
      <c r="QNL51" s="216"/>
      <c r="QNM51" s="216"/>
      <c r="QNN51" s="216"/>
      <c r="QNO51" s="216"/>
      <c r="QNP51" s="216"/>
      <c r="QNQ51" s="216"/>
      <c r="QNR51" s="216"/>
      <c r="QNS51" s="216"/>
      <c r="QNT51" s="216"/>
      <c r="QNU51" s="216"/>
      <c r="QNV51" s="216"/>
      <c r="QNW51" s="216"/>
      <c r="QNX51" s="216"/>
      <c r="QNY51" s="216"/>
      <c r="QNZ51" s="216"/>
      <c r="QOA51" s="216"/>
      <c r="QOB51" s="216"/>
      <c r="QOC51" s="216"/>
      <c r="QOD51" s="216"/>
      <c r="QOE51" s="216"/>
      <c r="QOF51" s="216"/>
      <c r="QOG51" s="216"/>
      <c r="QOH51" s="216"/>
      <c r="QOI51" s="216"/>
      <c r="QOJ51" s="216"/>
      <c r="QOK51" s="216"/>
      <c r="QOL51" s="216"/>
      <c r="QOM51" s="216"/>
      <c r="QON51" s="216"/>
      <c r="QOO51" s="216"/>
      <c r="QOP51" s="216"/>
      <c r="QOQ51" s="216"/>
      <c r="QOR51" s="216"/>
      <c r="QOS51" s="216"/>
      <c r="QOT51" s="216"/>
      <c r="QOU51" s="216"/>
      <c r="QOV51" s="216"/>
      <c r="QOW51" s="216"/>
      <c r="QOX51" s="216"/>
      <c r="QOY51" s="216"/>
      <c r="QOZ51" s="216"/>
      <c r="QPA51" s="216"/>
      <c r="QPB51" s="216"/>
      <c r="QPC51" s="216"/>
      <c r="QPD51" s="216"/>
      <c r="QPE51" s="216"/>
      <c r="QPF51" s="216"/>
      <c r="QPG51" s="216"/>
      <c r="QPH51" s="216"/>
      <c r="QPI51" s="216"/>
      <c r="QPJ51" s="216"/>
      <c r="QPK51" s="216"/>
      <c r="QPL51" s="216"/>
      <c r="QPM51" s="216"/>
      <c r="QPN51" s="216"/>
      <c r="QPO51" s="216"/>
      <c r="QPP51" s="216"/>
      <c r="QPQ51" s="216"/>
      <c r="QPR51" s="216"/>
      <c r="QPS51" s="216"/>
      <c r="QPT51" s="216"/>
      <c r="QPU51" s="216"/>
      <c r="QPV51" s="216"/>
      <c r="QPW51" s="216"/>
      <c r="QPX51" s="216"/>
      <c r="QPY51" s="216"/>
      <c r="QPZ51" s="216"/>
      <c r="QQA51" s="216"/>
      <c r="QQB51" s="216"/>
      <c r="QQC51" s="216"/>
      <c r="QQD51" s="216"/>
      <c r="QQE51" s="216"/>
      <c r="QQF51" s="216"/>
      <c r="QQG51" s="216"/>
      <c r="QQH51" s="216"/>
      <c r="QQI51" s="216"/>
      <c r="QQJ51" s="216"/>
      <c r="QQK51" s="216"/>
      <c r="QQL51" s="216"/>
      <c r="QQM51" s="216"/>
      <c r="QQN51" s="216"/>
      <c r="QQO51" s="216"/>
      <c r="QQP51" s="216"/>
      <c r="QQQ51" s="216"/>
      <c r="QQR51" s="216"/>
      <c r="QQS51" s="216"/>
      <c r="QQT51" s="216"/>
      <c r="QQU51" s="216"/>
      <c r="QQV51" s="216"/>
      <c r="QQW51" s="216"/>
      <c r="QQX51" s="216"/>
      <c r="QQY51" s="216"/>
      <c r="QQZ51" s="216"/>
      <c r="QRA51" s="216"/>
      <c r="QRB51" s="216"/>
      <c r="QRC51" s="216"/>
      <c r="QRD51" s="216"/>
      <c r="QRE51" s="216"/>
      <c r="QRF51" s="216"/>
      <c r="QRG51" s="216"/>
      <c r="QRH51" s="216"/>
      <c r="QRI51" s="216"/>
      <c r="QRJ51" s="216"/>
      <c r="QRK51" s="216"/>
      <c r="QRL51" s="216"/>
      <c r="QRM51" s="216"/>
      <c r="QRN51" s="216"/>
      <c r="QRO51" s="216"/>
      <c r="QRP51" s="216"/>
      <c r="QRQ51" s="216"/>
      <c r="QRR51" s="216"/>
      <c r="QRS51" s="216"/>
      <c r="QRT51" s="216"/>
      <c r="QRU51" s="216"/>
      <c r="QRV51" s="216"/>
      <c r="QRW51" s="216"/>
      <c r="QRX51" s="216"/>
      <c r="QRY51" s="216"/>
      <c r="QRZ51" s="216"/>
      <c r="QSA51" s="216"/>
      <c r="QSB51" s="216"/>
      <c r="QSC51" s="216"/>
      <c r="QSD51" s="216"/>
      <c r="QSE51" s="216"/>
      <c r="QSF51" s="216"/>
      <c r="QSG51" s="216"/>
      <c r="QSH51" s="216"/>
      <c r="QSI51" s="216"/>
      <c r="QSJ51" s="216"/>
      <c r="QSK51" s="216"/>
      <c r="QSL51" s="216"/>
      <c r="QSM51" s="216"/>
      <c r="QSN51" s="216"/>
      <c r="QSO51" s="216"/>
      <c r="QSP51" s="216"/>
      <c r="QSQ51" s="216"/>
      <c r="QSR51" s="216"/>
      <c r="QSS51" s="216"/>
      <c r="QST51" s="216"/>
      <c r="QSU51" s="216"/>
      <c r="QSV51" s="216"/>
      <c r="QSW51" s="216"/>
      <c r="QSX51" s="216"/>
      <c r="QSY51" s="216"/>
      <c r="QSZ51" s="216"/>
      <c r="QTA51" s="216"/>
      <c r="QTB51" s="216"/>
      <c r="QTC51" s="216"/>
      <c r="QTD51" s="216"/>
      <c r="QTE51" s="216"/>
      <c r="QTF51" s="216"/>
      <c r="QTG51" s="216"/>
      <c r="QTH51" s="216"/>
      <c r="QTI51" s="216"/>
      <c r="QTJ51" s="216"/>
      <c r="QTK51" s="216"/>
      <c r="QTL51" s="216"/>
      <c r="QTM51" s="216"/>
      <c r="QTN51" s="216"/>
      <c r="QTO51" s="216"/>
      <c r="QTP51" s="216"/>
      <c r="QTQ51" s="216"/>
      <c r="QTR51" s="216"/>
      <c r="QTS51" s="216"/>
      <c r="QTT51" s="216"/>
      <c r="QTU51" s="216"/>
      <c r="QTV51" s="216"/>
      <c r="QTW51" s="216"/>
      <c r="QTX51" s="216"/>
      <c r="QTY51" s="216"/>
      <c r="QTZ51" s="216"/>
      <c r="QUA51" s="216"/>
      <c r="QUB51" s="216"/>
      <c r="QUC51" s="216"/>
      <c r="QUD51" s="216"/>
      <c r="QUE51" s="216"/>
      <c r="QUF51" s="216"/>
      <c r="QUG51" s="216"/>
      <c r="QUH51" s="216"/>
      <c r="QUI51" s="216"/>
      <c r="QUJ51" s="216"/>
      <c r="QUK51" s="216"/>
      <c r="QUL51" s="216"/>
      <c r="QUM51" s="216"/>
      <c r="QUN51" s="216"/>
      <c r="QUO51" s="216"/>
      <c r="QUP51" s="216"/>
      <c r="QUQ51" s="216"/>
      <c r="QUR51" s="216"/>
      <c r="QUS51" s="216"/>
      <c r="QUT51" s="216"/>
      <c r="QUU51" s="216"/>
      <c r="QUV51" s="216"/>
      <c r="QUW51" s="216"/>
      <c r="QUX51" s="216"/>
      <c r="QUY51" s="216"/>
      <c r="QUZ51" s="216"/>
      <c r="QVA51" s="216"/>
      <c r="QVB51" s="216"/>
      <c r="QVC51" s="216"/>
      <c r="QVD51" s="216"/>
      <c r="QVE51" s="216"/>
      <c r="QVF51" s="216"/>
      <c r="QVG51" s="216"/>
      <c r="QVH51" s="216"/>
      <c r="QVI51" s="216"/>
      <c r="QVJ51" s="216"/>
      <c r="QVK51" s="216"/>
      <c r="QVL51" s="216"/>
      <c r="QVM51" s="216"/>
      <c r="QVN51" s="216"/>
      <c r="QVO51" s="216"/>
      <c r="QVP51" s="216"/>
      <c r="QVQ51" s="216"/>
      <c r="QVR51" s="216"/>
      <c r="QVS51" s="216"/>
      <c r="QVT51" s="216"/>
      <c r="QVU51" s="216"/>
      <c r="QVV51" s="216"/>
      <c r="QVW51" s="216"/>
      <c r="QVX51" s="216"/>
      <c r="QVY51" s="216"/>
      <c r="QVZ51" s="216"/>
      <c r="QWA51" s="216"/>
      <c r="QWB51" s="216"/>
      <c r="QWC51" s="216"/>
      <c r="QWD51" s="216"/>
      <c r="QWE51" s="216"/>
      <c r="QWF51" s="216"/>
      <c r="QWG51" s="216"/>
      <c r="QWH51" s="216"/>
      <c r="QWI51" s="216"/>
      <c r="QWJ51" s="216"/>
      <c r="QWK51" s="216"/>
      <c r="QWL51" s="216"/>
      <c r="QWM51" s="216"/>
      <c r="QWN51" s="216"/>
      <c r="QWO51" s="216"/>
      <c r="QWP51" s="216"/>
      <c r="QWQ51" s="216"/>
      <c r="QWR51" s="216"/>
      <c r="QWS51" s="216"/>
      <c r="QWT51" s="216"/>
      <c r="QWU51" s="216"/>
      <c r="QWV51" s="216"/>
      <c r="QWW51" s="216"/>
      <c r="QWX51" s="216"/>
      <c r="QWY51" s="216"/>
      <c r="QWZ51" s="216"/>
      <c r="QXA51" s="216"/>
      <c r="QXB51" s="216"/>
      <c r="QXC51" s="216"/>
      <c r="QXD51" s="216"/>
      <c r="QXE51" s="216"/>
      <c r="QXF51" s="216"/>
      <c r="QXG51" s="216"/>
      <c r="QXH51" s="216"/>
      <c r="QXI51" s="216"/>
      <c r="QXJ51" s="216"/>
      <c r="QXK51" s="216"/>
      <c r="QXL51" s="216"/>
      <c r="QXM51" s="216"/>
      <c r="QXN51" s="216"/>
      <c r="QXO51" s="216"/>
      <c r="QXP51" s="216"/>
      <c r="QXQ51" s="216"/>
      <c r="QXR51" s="216"/>
      <c r="QXS51" s="216"/>
      <c r="QXT51" s="216"/>
      <c r="QXU51" s="216"/>
      <c r="QXV51" s="216"/>
      <c r="QXW51" s="216"/>
      <c r="QXX51" s="216"/>
      <c r="QXY51" s="216"/>
      <c r="QXZ51" s="216"/>
      <c r="QYA51" s="216"/>
      <c r="QYB51" s="216"/>
      <c r="QYC51" s="216"/>
      <c r="QYD51" s="216"/>
      <c r="QYE51" s="216"/>
      <c r="QYF51" s="216"/>
      <c r="QYG51" s="216"/>
      <c r="QYH51" s="216"/>
      <c r="QYI51" s="216"/>
      <c r="QYJ51" s="216"/>
      <c r="QYK51" s="216"/>
      <c r="QYL51" s="216"/>
      <c r="QYM51" s="216"/>
      <c r="QYN51" s="216"/>
      <c r="QYO51" s="216"/>
      <c r="QYP51" s="216"/>
      <c r="QYQ51" s="216"/>
      <c r="QYR51" s="216"/>
      <c r="QYS51" s="216"/>
      <c r="QYT51" s="216"/>
      <c r="QYU51" s="216"/>
      <c r="QYV51" s="216"/>
      <c r="QYW51" s="216"/>
      <c r="QYX51" s="216"/>
      <c r="QYY51" s="216"/>
      <c r="QYZ51" s="216"/>
      <c r="QZA51" s="216"/>
      <c r="QZB51" s="216"/>
      <c r="QZC51" s="216"/>
      <c r="QZD51" s="216"/>
      <c r="QZE51" s="216"/>
      <c r="QZF51" s="216"/>
      <c r="QZG51" s="216"/>
      <c r="QZH51" s="216"/>
      <c r="QZI51" s="216"/>
      <c r="QZJ51" s="216"/>
      <c r="QZK51" s="216"/>
      <c r="QZL51" s="216"/>
      <c r="QZM51" s="216"/>
      <c r="QZN51" s="216"/>
      <c r="QZO51" s="216"/>
      <c r="QZP51" s="216"/>
      <c r="QZQ51" s="216"/>
      <c r="QZR51" s="216"/>
      <c r="QZS51" s="216"/>
      <c r="QZT51" s="216"/>
      <c r="QZU51" s="216"/>
      <c r="QZV51" s="216"/>
      <c r="QZW51" s="216"/>
      <c r="QZX51" s="216"/>
      <c r="QZY51" s="216"/>
      <c r="QZZ51" s="216"/>
      <c r="RAA51" s="216"/>
      <c r="RAB51" s="216"/>
      <c r="RAC51" s="216"/>
      <c r="RAD51" s="216"/>
      <c r="RAE51" s="216"/>
      <c r="RAF51" s="216"/>
      <c r="RAG51" s="216"/>
      <c r="RAH51" s="216"/>
      <c r="RAI51" s="216"/>
      <c r="RAJ51" s="216"/>
      <c r="RAK51" s="216"/>
      <c r="RAL51" s="216"/>
      <c r="RAM51" s="216"/>
      <c r="RAN51" s="216"/>
      <c r="RAO51" s="216"/>
      <c r="RAP51" s="216"/>
      <c r="RAQ51" s="216"/>
      <c r="RAR51" s="216"/>
      <c r="RAS51" s="216"/>
      <c r="RAT51" s="216"/>
      <c r="RAU51" s="216"/>
      <c r="RAV51" s="216"/>
      <c r="RAW51" s="216"/>
      <c r="RAX51" s="216"/>
      <c r="RAY51" s="216"/>
      <c r="RAZ51" s="216"/>
      <c r="RBA51" s="216"/>
      <c r="RBB51" s="216"/>
      <c r="RBC51" s="216"/>
      <c r="RBD51" s="216"/>
      <c r="RBE51" s="216"/>
      <c r="RBF51" s="216"/>
      <c r="RBG51" s="216"/>
      <c r="RBH51" s="216"/>
      <c r="RBI51" s="216"/>
      <c r="RBJ51" s="216"/>
      <c r="RBK51" s="216"/>
      <c r="RBL51" s="216"/>
      <c r="RBM51" s="216"/>
      <c r="RBN51" s="216"/>
      <c r="RBO51" s="216"/>
      <c r="RBP51" s="216"/>
      <c r="RBQ51" s="216"/>
      <c r="RBR51" s="216"/>
      <c r="RBS51" s="216"/>
      <c r="RBT51" s="216"/>
      <c r="RBU51" s="216"/>
      <c r="RBV51" s="216"/>
      <c r="RBW51" s="216"/>
      <c r="RBX51" s="216"/>
      <c r="RBY51" s="216"/>
      <c r="RBZ51" s="216"/>
      <c r="RCA51" s="216"/>
      <c r="RCB51" s="216"/>
      <c r="RCC51" s="216"/>
      <c r="RCD51" s="216"/>
      <c r="RCE51" s="216"/>
      <c r="RCF51" s="216"/>
      <c r="RCG51" s="216"/>
      <c r="RCH51" s="216"/>
      <c r="RCI51" s="216"/>
      <c r="RCJ51" s="216"/>
      <c r="RCK51" s="216"/>
      <c r="RCL51" s="216"/>
      <c r="RCM51" s="216"/>
      <c r="RCN51" s="216"/>
      <c r="RCO51" s="216"/>
      <c r="RCP51" s="216"/>
      <c r="RCQ51" s="216"/>
      <c r="RCR51" s="216"/>
      <c r="RCS51" s="216"/>
      <c r="RCT51" s="216"/>
      <c r="RCU51" s="216"/>
      <c r="RCV51" s="216"/>
      <c r="RCW51" s="216"/>
      <c r="RCX51" s="216"/>
      <c r="RCY51" s="216"/>
      <c r="RCZ51" s="216"/>
      <c r="RDA51" s="216"/>
      <c r="RDB51" s="216"/>
      <c r="RDC51" s="216"/>
      <c r="RDD51" s="216"/>
      <c r="RDE51" s="216"/>
      <c r="RDF51" s="216"/>
      <c r="RDG51" s="216"/>
      <c r="RDH51" s="216"/>
      <c r="RDI51" s="216"/>
      <c r="RDJ51" s="216"/>
      <c r="RDK51" s="216"/>
      <c r="RDL51" s="216"/>
      <c r="RDM51" s="216"/>
      <c r="RDN51" s="216"/>
      <c r="RDO51" s="216"/>
      <c r="RDP51" s="216"/>
      <c r="RDQ51" s="216"/>
      <c r="RDR51" s="216"/>
      <c r="RDS51" s="216"/>
      <c r="RDT51" s="216"/>
      <c r="RDU51" s="216"/>
      <c r="RDV51" s="216"/>
      <c r="RDW51" s="216"/>
      <c r="RDX51" s="216"/>
      <c r="RDY51" s="216"/>
      <c r="RDZ51" s="216"/>
      <c r="REA51" s="216"/>
      <c r="REB51" s="216"/>
      <c r="REC51" s="216"/>
      <c r="RED51" s="216"/>
      <c r="REE51" s="216"/>
      <c r="REF51" s="216"/>
      <c r="REG51" s="216"/>
      <c r="REH51" s="216"/>
      <c r="REI51" s="216"/>
      <c r="REJ51" s="216"/>
      <c r="REK51" s="216"/>
      <c r="REL51" s="216"/>
      <c r="REM51" s="216"/>
      <c r="REN51" s="216"/>
      <c r="REO51" s="216"/>
      <c r="REP51" s="216"/>
      <c r="REQ51" s="216"/>
      <c r="RER51" s="216"/>
      <c r="RES51" s="216"/>
      <c r="RET51" s="216"/>
      <c r="REU51" s="216"/>
      <c r="REV51" s="216"/>
      <c r="REW51" s="216"/>
      <c r="REX51" s="216"/>
      <c r="REY51" s="216"/>
      <c r="REZ51" s="216"/>
      <c r="RFA51" s="216"/>
      <c r="RFB51" s="216"/>
      <c r="RFC51" s="216"/>
      <c r="RFD51" s="216"/>
      <c r="RFE51" s="216"/>
      <c r="RFF51" s="216"/>
      <c r="RFG51" s="216"/>
      <c r="RFH51" s="216"/>
      <c r="RFI51" s="216"/>
      <c r="RFJ51" s="216"/>
      <c r="RFK51" s="216"/>
      <c r="RFL51" s="216"/>
      <c r="RFM51" s="216"/>
      <c r="RFN51" s="216"/>
      <c r="RFO51" s="216"/>
      <c r="RFP51" s="216"/>
      <c r="RFQ51" s="216"/>
      <c r="RFR51" s="216"/>
      <c r="RFS51" s="216"/>
      <c r="RFT51" s="216"/>
      <c r="RFU51" s="216"/>
      <c r="RFV51" s="216"/>
      <c r="RFW51" s="216"/>
      <c r="RFX51" s="216"/>
      <c r="RFY51" s="216"/>
      <c r="RFZ51" s="216"/>
      <c r="RGA51" s="216"/>
      <c r="RGB51" s="216"/>
      <c r="RGC51" s="216"/>
      <c r="RGD51" s="216"/>
      <c r="RGE51" s="216"/>
      <c r="RGF51" s="216"/>
      <c r="RGG51" s="216"/>
      <c r="RGH51" s="216"/>
      <c r="RGI51" s="216"/>
      <c r="RGJ51" s="216"/>
      <c r="RGK51" s="216"/>
      <c r="RGL51" s="216"/>
      <c r="RGM51" s="216"/>
      <c r="RGN51" s="216"/>
      <c r="RGO51" s="216"/>
      <c r="RGP51" s="216"/>
      <c r="RGQ51" s="216"/>
      <c r="RGR51" s="216"/>
      <c r="RGS51" s="216"/>
      <c r="RGT51" s="216"/>
      <c r="RGU51" s="216"/>
      <c r="RGV51" s="216"/>
      <c r="RGW51" s="216"/>
      <c r="RGX51" s="216"/>
      <c r="RGY51" s="216"/>
      <c r="RGZ51" s="216"/>
      <c r="RHA51" s="216"/>
      <c r="RHB51" s="216"/>
      <c r="RHC51" s="216"/>
      <c r="RHD51" s="216"/>
      <c r="RHE51" s="216"/>
      <c r="RHF51" s="216"/>
      <c r="RHG51" s="216"/>
      <c r="RHH51" s="216"/>
      <c r="RHI51" s="216"/>
      <c r="RHJ51" s="216"/>
      <c r="RHK51" s="216"/>
      <c r="RHL51" s="216"/>
      <c r="RHM51" s="216"/>
      <c r="RHN51" s="216"/>
      <c r="RHO51" s="216"/>
      <c r="RHP51" s="216"/>
      <c r="RHQ51" s="216"/>
      <c r="RHR51" s="216"/>
      <c r="RHS51" s="216"/>
      <c r="RHT51" s="216"/>
      <c r="RHU51" s="216"/>
      <c r="RHV51" s="216"/>
      <c r="RHW51" s="216"/>
      <c r="RHX51" s="216"/>
      <c r="RHY51" s="216"/>
      <c r="RHZ51" s="216"/>
      <c r="RIA51" s="216"/>
      <c r="RIB51" s="216"/>
      <c r="RIC51" s="216"/>
      <c r="RID51" s="216"/>
      <c r="RIE51" s="216"/>
      <c r="RIF51" s="216"/>
      <c r="RIG51" s="216"/>
      <c r="RIH51" s="216"/>
      <c r="RII51" s="216"/>
      <c r="RIJ51" s="216"/>
      <c r="RIK51" s="216"/>
      <c r="RIL51" s="216"/>
      <c r="RIM51" s="216"/>
      <c r="RIN51" s="216"/>
      <c r="RIO51" s="216"/>
      <c r="RIP51" s="216"/>
      <c r="RIQ51" s="216"/>
      <c r="RIR51" s="216"/>
      <c r="RIS51" s="216"/>
      <c r="RIT51" s="216"/>
      <c r="RIU51" s="216"/>
      <c r="RIV51" s="216"/>
      <c r="RIW51" s="216"/>
      <c r="RIX51" s="216"/>
      <c r="RIY51" s="216"/>
      <c r="RIZ51" s="216"/>
      <c r="RJA51" s="216"/>
      <c r="RJB51" s="216"/>
      <c r="RJC51" s="216"/>
      <c r="RJD51" s="216"/>
      <c r="RJE51" s="216"/>
      <c r="RJF51" s="216"/>
      <c r="RJG51" s="216"/>
      <c r="RJH51" s="216"/>
      <c r="RJI51" s="216"/>
      <c r="RJJ51" s="216"/>
      <c r="RJK51" s="216"/>
      <c r="RJL51" s="216"/>
      <c r="RJM51" s="216"/>
      <c r="RJN51" s="216"/>
      <c r="RJO51" s="216"/>
      <c r="RJP51" s="216"/>
      <c r="RJQ51" s="216"/>
      <c r="RJR51" s="216"/>
      <c r="RJS51" s="216"/>
      <c r="RJT51" s="216"/>
      <c r="RJU51" s="216"/>
      <c r="RJV51" s="216"/>
      <c r="RJW51" s="216"/>
      <c r="RJX51" s="216"/>
      <c r="RJY51" s="216"/>
      <c r="RJZ51" s="216"/>
      <c r="RKA51" s="216"/>
      <c r="RKB51" s="216"/>
      <c r="RKC51" s="216"/>
      <c r="RKD51" s="216"/>
      <c r="RKE51" s="216"/>
      <c r="RKF51" s="216"/>
      <c r="RKG51" s="216"/>
      <c r="RKH51" s="216"/>
      <c r="RKI51" s="216"/>
      <c r="RKJ51" s="216"/>
      <c r="RKK51" s="216"/>
      <c r="RKL51" s="216"/>
      <c r="RKM51" s="216"/>
      <c r="RKN51" s="216"/>
      <c r="RKO51" s="216"/>
      <c r="RKP51" s="216"/>
      <c r="RKQ51" s="216"/>
      <c r="RKR51" s="216"/>
      <c r="RKS51" s="216"/>
      <c r="RKT51" s="216"/>
      <c r="RKU51" s="216"/>
      <c r="RKV51" s="216"/>
      <c r="RKW51" s="216"/>
      <c r="RKX51" s="216"/>
      <c r="RKY51" s="216"/>
      <c r="RKZ51" s="216"/>
      <c r="RLA51" s="216"/>
      <c r="RLB51" s="216"/>
      <c r="RLC51" s="216"/>
      <c r="RLD51" s="216"/>
      <c r="RLE51" s="216"/>
      <c r="RLF51" s="216"/>
      <c r="RLG51" s="216"/>
      <c r="RLH51" s="216"/>
      <c r="RLI51" s="216"/>
      <c r="RLJ51" s="216"/>
      <c r="RLK51" s="216"/>
      <c r="RLL51" s="216"/>
      <c r="RLM51" s="216"/>
      <c r="RLN51" s="216"/>
      <c r="RLO51" s="216"/>
      <c r="RLP51" s="216"/>
      <c r="RLQ51" s="216"/>
      <c r="RLR51" s="216"/>
      <c r="RLS51" s="216"/>
      <c r="RLT51" s="216"/>
      <c r="RLU51" s="216"/>
      <c r="RLV51" s="216"/>
      <c r="RLW51" s="216"/>
      <c r="RLX51" s="216"/>
      <c r="RLY51" s="216"/>
      <c r="RLZ51" s="216"/>
      <c r="RMA51" s="216"/>
      <c r="RMB51" s="216"/>
      <c r="RMC51" s="216"/>
      <c r="RMD51" s="216"/>
      <c r="RME51" s="216"/>
      <c r="RMF51" s="216"/>
      <c r="RMG51" s="216"/>
      <c r="RMH51" s="216"/>
      <c r="RMI51" s="216"/>
      <c r="RMJ51" s="216"/>
      <c r="RMK51" s="216"/>
      <c r="RML51" s="216"/>
      <c r="RMM51" s="216"/>
      <c r="RMN51" s="216"/>
      <c r="RMO51" s="216"/>
      <c r="RMP51" s="216"/>
      <c r="RMQ51" s="216"/>
      <c r="RMR51" s="216"/>
      <c r="RMS51" s="216"/>
      <c r="RMT51" s="216"/>
      <c r="RMU51" s="216"/>
      <c r="RMV51" s="216"/>
      <c r="RMW51" s="216"/>
      <c r="RMX51" s="216"/>
      <c r="RMY51" s="216"/>
      <c r="RMZ51" s="216"/>
      <c r="RNA51" s="216"/>
      <c r="RNB51" s="216"/>
      <c r="RNC51" s="216"/>
      <c r="RND51" s="216"/>
      <c r="RNE51" s="216"/>
      <c r="RNF51" s="216"/>
      <c r="RNG51" s="216"/>
      <c r="RNH51" s="216"/>
      <c r="RNI51" s="216"/>
      <c r="RNJ51" s="216"/>
      <c r="RNK51" s="216"/>
      <c r="RNL51" s="216"/>
      <c r="RNM51" s="216"/>
      <c r="RNN51" s="216"/>
      <c r="RNO51" s="216"/>
      <c r="RNP51" s="216"/>
      <c r="RNQ51" s="216"/>
      <c r="RNR51" s="216"/>
      <c r="RNS51" s="216"/>
      <c r="RNT51" s="216"/>
      <c r="RNU51" s="216"/>
      <c r="RNV51" s="216"/>
      <c r="RNW51" s="216"/>
      <c r="RNX51" s="216"/>
      <c r="RNY51" s="216"/>
      <c r="RNZ51" s="216"/>
      <c r="ROA51" s="216"/>
      <c r="ROB51" s="216"/>
      <c r="ROC51" s="216"/>
      <c r="ROD51" s="216"/>
      <c r="ROE51" s="216"/>
      <c r="ROF51" s="216"/>
      <c r="ROG51" s="216"/>
      <c r="ROH51" s="216"/>
      <c r="ROI51" s="216"/>
      <c r="ROJ51" s="216"/>
      <c r="ROK51" s="216"/>
      <c r="ROL51" s="216"/>
      <c r="ROM51" s="216"/>
      <c r="RON51" s="216"/>
      <c r="ROO51" s="216"/>
      <c r="ROP51" s="216"/>
      <c r="ROQ51" s="216"/>
      <c r="ROR51" s="216"/>
      <c r="ROS51" s="216"/>
      <c r="ROT51" s="216"/>
      <c r="ROU51" s="216"/>
      <c r="ROV51" s="216"/>
      <c r="ROW51" s="216"/>
      <c r="ROX51" s="216"/>
      <c r="ROY51" s="216"/>
      <c r="ROZ51" s="216"/>
      <c r="RPA51" s="216"/>
      <c r="RPB51" s="216"/>
      <c r="RPC51" s="216"/>
      <c r="RPD51" s="216"/>
      <c r="RPE51" s="216"/>
      <c r="RPF51" s="216"/>
      <c r="RPG51" s="216"/>
      <c r="RPH51" s="216"/>
      <c r="RPI51" s="216"/>
      <c r="RPJ51" s="216"/>
      <c r="RPK51" s="216"/>
      <c r="RPL51" s="216"/>
      <c r="RPM51" s="216"/>
      <c r="RPN51" s="216"/>
      <c r="RPO51" s="216"/>
      <c r="RPP51" s="216"/>
      <c r="RPQ51" s="216"/>
      <c r="RPR51" s="216"/>
      <c r="RPS51" s="216"/>
      <c r="RPT51" s="216"/>
      <c r="RPU51" s="216"/>
      <c r="RPV51" s="216"/>
      <c r="RPW51" s="216"/>
      <c r="RPX51" s="216"/>
      <c r="RPY51" s="216"/>
      <c r="RPZ51" s="216"/>
      <c r="RQA51" s="216"/>
      <c r="RQB51" s="216"/>
      <c r="RQC51" s="216"/>
      <c r="RQD51" s="216"/>
      <c r="RQE51" s="216"/>
      <c r="RQF51" s="216"/>
      <c r="RQG51" s="216"/>
      <c r="RQH51" s="216"/>
      <c r="RQI51" s="216"/>
      <c r="RQJ51" s="216"/>
      <c r="RQK51" s="216"/>
      <c r="RQL51" s="216"/>
      <c r="RQM51" s="216"/>
      <c r="RQN51" s="216"/>
      <c r="RQO51" s="216"/>
      <c r="RQP51" s="216"/>
      <c r="RQQ51" s="216"/>
      <c r="RQR51" s="216"/>
      <c r="RQS51" s="216"/>
      <c r="RQT51" s="216"/>
      <c r="RQU51" s="216"/>
      <c r="RQV51" s="216"/>
      <c r="RQW51" s="216"/>
      <c r="RQX51" s="216"/>
      <c r="RQY51" s="216"/>
      <c r="RQZ51" s="216"/>
      <c r="RRA51" s="216"/>
      <c r="RRB51" s="216"/>
      <c r="RRC51" s="216"/>
      <c r="RRD51" s="216"/>
      <c r="RRE51" s="216"/>
      <c r="RRF51" s="216"/>
      <c r="RRG51" s="216"/>
      <c r="RRH51" s="216"/>
      <c r="RRI51" s="216"/>
      <c r="RRJ51" s="216"/>
      <c r="RRK51" s="216"/>
      <c r="RRL51" s="216"/>
      <c r="RRM51" s="216"/>
      <c r="RRN51" s="216"/>
      <c r="RRO51" s="216"/>
      <c r="RRP51" s="216"/>
      <c r="RRQ51" s="216"/>
      <c r="RRR51" s="216"/>
      <c r="RRS51" s="216"/>
      <c r="RRT51" s="216"/>
      <c r="RRU51" s="216"/>
      <c r="RRV51" s="216"/>
      <c r="RRW51" s="216"/>
      <c r="RRX51" s="216"/>
      <c r="RRY51" s="216"/>
      <c r="RRZ51" s="216"/>
      <c r="RSA51" s="216"/>
      <c r="RSB51" s="216"/>
      <c r="RSC51" s="216"/>
      <c r="RSD51" s="216"/>
      <c r="RSE51" s="216"/>
      <c r="RSF51" s="216"/>
      <c r="RSG51" s="216"/>
      <c r="RSH51" s="216"/>
      <c r="RSI51" s="216"/>
      <c r="RSJ51" s="216"/>
      <c r="RSK51" s="216"/>
      <c r="RSL51" s="216"/>
      <c r="RSM51" s="216"/>
      <c r="RSN51" s="216"/>
      <c r="RSO51" s="216"/>
      <c r="RSP51" s="216"/>
      <c r="RSQ51" s="216"/>
      <c r="RSR51" s="216"/>
      <c r="RSS51" s="216"/>
      <c r="RST51" s="216"/>
      <c r="RSU51" s="216"/>
      <c r="RSV51" s="216"/>
      <c r="RSW51" s="216"/>
      <c r="RSX51" s="216"/>
      <c r="RSY51" s="216"/>
      <c r="RSZ51" s="216"/>
      <c r="RTA51" s="216"/>
      <c r="RTB51" s="216"/>
      <c r="RTC51" s="216"/>
      <c r="RTD51" s="216"/>
      <c r="RTE51" s="216"/>
      <c r="RTF51" s="216"/>
      <c r="RTG51" s="216"/>
      <c r="RTH51" s="216"/>
      <c r="RTI51" s="216"/>
      <c r="RTJ51" s="216"/>
      <c r="RTK51" s="216"/>
      <c r="RTL51" s="216"/>
      <c r="RTM51" s="216"/>
      <c r="RTN51" s="216"/>
      <c r="RTO51" s="216"/>
      <c r="RTP51" s="216"/>
      <c r="RTQ51" s="216"/>
      <c r="RTR51" s="216"/>
      <c r="RTS51" s="216"/>
      <c r="RTT51" s="216"/>
      <c r="RTU51" s="216"/>
      <c r="RTV51" s="216"/>
      <c r="RTW51" s="216"/>
      <c r="RTX51" s="216"/>
      <c r="RTY51" s="216"/>
      <c r="RTZ51" s="216"/>
      <c r="RUA51" s="216"/>
      <c r="RUB51" s="216"/>
      <c r="RUC51" s="216"/>
      <c r="RUD51" s="216"/>
      <c r="RUE51" s="216"/>
      <c r="RUF51" s="216"/>
      <c r="RUG51" s="216"/>
      <c r="RUH51" s="216"/>
      <c r="RUI51" s="216"/>
      <c r="RUJ51" s="216"/>
      <c r="RUK51" s="216"/>
      <c r="RUL51" s="216"/>
      <c r="RUM51" s="216"/>
      <c r="RUN51" s="216"/>
      <c r="RUO51" s="216"/>
      <c r="RUP51" s="216"/>
      <c r="RUQ51" s="216"/>
      <c r="RUR51" s="216"/>
      <c r="RUS51" s="216"/>
      <c r="RUT51" s="216"/>
      <c r="RUU51" s="216"/>
      <c r="RUV51" s="216"/>
      <c r="RUW51" s="216"/>
      <c r="RUX51" s="216"/>
      <c r="RUY51" s="216"/>
      <c r="RUZ51" s="216"/>
      <c r="RVA51" s="216"/>
      <c r="RVB51" s="216"/>
      <c r="RVC51" s="216"/>
      <c r="RVD51" s="216"/>
      <c r="RVE51" s="216"/>
      <c r="RVF51" s="216"/>
      <c r="RVG51" s="216"/>
      <c r="RVH51" s="216"/>
      <c r="RVI51" s="216"/>
      <c r="RVJ51" s="216"/>
      <c r="RVK51" s="216"/>
      <c r="RVL51" s="216"/>
      <c r="RVM51" s="216"/>
      <c r="RVN51" s="216"/>
      <c r="RVO51" s="216"/>
      <c r="RVP51" s="216"/>
      <c r="RVQ51" s="216"/>
      <c r="RVR51" s="216"/>
      <c r="RVS51" s="216"/>
      <c r="RVT51" s="216"/>
      <c r="RVU51" s="216"/>
      <c r="RVV51" s="216"/>
      <c r="RVW51" s="216"/>
      <c r="RVX51" s="216"/>
      <c r="RVY51" s="216"/>
      <c r="RVZ51" s="216"/>
      <c r="RWA51" s="216"/>
      <c r="RWB51" s="216"/>
      <c r="RWC51" s="216"/>
      <c r="RWD51" s="216"/>
      <c r="RWE51" s="216"/>
      <c r="RWF51" s="216"/>
      <c r="RWG51" s="216"/>
      <c r="RWH51" s="216"/>
      <c r="RWI51" s="216"/>
      <c r="RWJ51" s="216"/>
      <c r="RWK51" s="216"/>
      <c r="RWL51" s="216"/>
      <c r="RWM51" s="216"/>
      <c r="RWN51" s="216"/>
      <c r="RWO51" s="216"/>
      <c r="RWP51" s="216"/>
      <c r="RWQ51" s="216"/>
      <c r="RWR51" s="216"/>
      <c r="RWS51" s="216"/>
      <c r="RWT51" s="216"/>
      <c r="RWU51" s="216"/>
      <c r="RWV51" s="216"/>
      <c r="RWW51" s="216"/>
      <c r="RWX51" s="216"/>
      <c r="RWY51" s="216"/>
      <c r="RWZ51" s="216"/>
      <c r="RXA51" s="216"/>
      <c r="RXB51" s="216"/>
      <c r="RXC51" s="216"/>
      <c r="RXD51" s="216"/>
      <c r="RXE51" s="216"/>
      <c r="RXF51" s="216"/>
      <c r="RXG51" s="216"/>
      <c r="RXH51" s="216"/>
      <c r="RXI51" s="216"/>
      <c r="RXJ51" s="216"/>
      <c r="RXK51" s="216"/>
      <c r="RXL51" s="216"/>
      <c r="RXM51" s="216"/>
      <c r="RXN51" s="216"/>
      <c r="RXO51" s="216"/>
      <c r="RXP51" s="216"/>
      <c r="RXQ51" s="216"/>
      <c r="RXR51" s="216"/>
      <c r="RXS51" s="216"/>
      <c r="RXT51" s="216"/>
      <c r="RXU51" s="216"/>
      <c r="RXV51" s="216"/>
      <c r="RXW51" s="216"/>
      <c r="RXX51" s="216"/>
      <c r="RXY51" s="216"/>
      <c r="RXZ51" s="216"/>
      <c r="RYA51" s="216"/>
      <c r="RYB51" s="216"/>
      <c r="RYC51" s="216"/>
      <c r="RYD51" s="216"/>
      <c r="RYE51" s="216"/>
      <c r="RYF51" s="216"/>
      <c r="RYG51" s="216"/>
      <c r="RYH51" s="216"/>
      <c r="RYI51" s="216"/>
      <c r="RYJ51" s="216"/>
      <c r="RYK51" s="216"/>
      <c r="RYL51" s="216"/>
      <c r="RYM51" s="216"/>
      <c r="RYN51" s="216"/>
      <c r="RYO51" s="216"/>
      <c r="RYP51" s="216"/>
      <c r="RYQ51" s="216"/>
      <c r="RYR51" s="216"/>
      <c r="RYS51" s="216"/>
      <c r="RYT51" s="216"/>
      <c r="RYU51" s="216"/>
      <c r="RYV51" s="216"/>
      <c r="RYW51" s="216"/>
      <c r="RYX51" s="216"/>
      <c r="RYY51" s="216"/>
      <c r="RYZ51" s="216"/>
      <c r="RZA51" s="216"/>
      <c r="RZB51" s="216"/>
      <c r="RZC51" s="216"/>
      <c r="RZD51" s="216"/>
      <c r="RZE51" s="216"/>
      <c r="RZF51" s="216"/>
      <c r="RZG51" s="216"/>
      <c r="RZH51" s="216"/>
      <c r="RZI51" s="216"/>
      <c r="RZJ51" s="216"/>
      <c r="RZK51" s="216"/>
      <c r="RZL51" s="216"/>
      <c r="RZM51" s="216"/>
      <c r="RZN51" s="216"/>
      <c r="RZO51" s="216"/>
      <c r="RZP51" s="216"/>
      <c r="RZQ51" s="216"/>
      <c r="RZR51" s="216"/>
      <c r="RZS51" s="216"/>
      <c r="RZT51" s="216"/>
      <c r="RZU51" s="216"/>
      <c r="RZV51" s="216"/>
      <c r="RZW51" s="216"/>
      <c r="RZX51" s="216"/>
      <c r="RZY51" s="216"/>
      <c r="RZZ51" s="216"/>
      <c r="SAA51" s="216"/>
      <c r="SAB51" s="216"/>
      <c r="SAC51" s="216"/>
      <c r="SAD51" s="216"/>
      <c r="SAE51" s="216"/>
      <c r="SAF51" s="216"/>
      <c r="SAG51" s="216"/>
      <c r="SAH51" s="216"/>
      <c r="SAI51" s="216"/>
      <c r="SAJ51" s="216"/>
      <c r="SAK51" s="216"/>
      <c r="SAL51" s="216"/>
      <c r="SAM51" s="216"/>
      <c r="SAN51" s="216"/>
      <c r="SAO51" s="216"/>
      <c r="SAP51" s="216"/>
      <c r="SAQ51" s="216"/>
      <c r="SAR51" s="216"/>
      <c r="SAS51" s="216"/>
      <c r="SAT51" s="216"/>
      <c r="SAU51" s="216"/>
      <c r="SAV51" s="216"/>
      <c r="SAW51" s="216"/>
      <c r="SAX51" s="216"/>
      <c r="SAY51" s="216"/>
      <c r="SAZ51" s="216"/>
      <c r="SBA51" s="216"/>
      <c r="SBB51" s="216"/>
      <c r="SBC51" s="216"/>
      <c r="SBD51" s="216"/>
      <c r="SBE51" s="216"/>
      <c r="SBF51" s="216"/>
      <c r="SBG51" s="216"/>
      <c r="SBH51" s="216"/>
      <c r="SBI51" s="216"/>
      <c r="SBJ51" s="216"/>
      <c r="SBK51" s="216"/>
      <c r="SBL51" s="216"/>
      <c r="SBM51" s="216"/>
      <c r="SBN51" s="216"/>
      <c r="SBO51" s="216"/>
      <c r="SBP51" s="216"/>
      <c r="SBQ51" s="216"/>
      <c r="SBR51" s="216"/>
      <c r="SBS51" s="216"/>
      <c r="SBT51" s="216"/>
      <c r="SBU51" s="216"/>
      <c r="SBV51" s="216"/>
      <c r="SBW51" s="216"/>
      <c r="SBX51" s="216"/>
      <c r="SBY51" s="216"/>
      <c r="SBZ51" s="216"/>
      <c r="SCA51" s="216"/>
      <c r="SCB51" s="216"/>
      <c r="SCC51" s="216"/>
      <c r="SCD51" s="216"/>
      <c r="SCE51" s="216"/>
      <c r="SCF51" s="216"/>
      <c r="SCG51" s="216"/>
      <c r="SCH51" s="216"/>
      <c r="SCI51" s="216"/>
      <c r="SCJ51" s="216"/>
      <c r="SCK51" s="216"/>
      <c r="SCL51" s="216"/>
      <c r="SCM51" s="216"/>
      <c r="SCN51" s="216"/>
      <c r="SCO51" s="216"/>
      <c r="SCP51" s="216"/>
      <c r="SCQ51" s="216"/>
      <c r="SCR51" s="216"/>
      <c r="SCS51" s="216"/>
      <c r="SCT51" s="216"/>
      <c r="SCU51" s="216"/>
      <c r="SCV51" s="216"/>
      <c r="SCW51" s="216"/>
      <c r="SCX51" s="216"/>
      <c r="SCY51" s="216"/>
      <c r="SCZ51" s="216"/>
      <c r="SDA51" s="216"/>
      <c r="SDB51" s="216"/>
      <c r="SDC51" s="216"/>
      <c r="SDD51" s="216"/>
      <c r="SDE51" s="216"/>
      <c r="SDF51" s="216"/>
      <c r="SDG51" s="216"/>
      <c r="SDH51" s="216"/>
      <c r="SDI51" s="216"/>
      <c r="SDJ51" s="216"/>
      <c r="SDK51" s="216"/>
      <c r="SDL51" s="216"/>
      <c r="SDM51" s="216"/>
      <c r="SDN51" s="216"/>
      <c r="SDO51" s="216"/>
      <c r="SDP51" s="216"/>
      <c r="SDQ51" s="216"/>
      <c r="SDR51" s="216"/>
      <c r="SDS51" s="216"/>
      <c r="SDT51" s="216"/>
      <c r="SDU51" s="216"/>
      <c r="SDV51" s="216"/>
      <c r="SDW51" s="216"/>
      <c r="SDX51" s="216"/>
      <c r="SDY51" s="216"/>
      <c r="SDZ51" s="216"/>
      <c r="SEA51" s="216"/>
      <c r="SEB51" s="216"/>
      <c r="SEC51" s="216"/>
      <c r="SED51" s="216"/>
      <c r="SEE51" s="216"/>
      <c r="SEF51" s="216"/>
      <c r="SEG51" s="216"/>
      <c r="SEH51" s="216"/>
      <c r="SEI51" s="216"/>
      <c r="SEJ51" s="216"/>
      <c r="SEK51" s="216"/>
      <c r="SEL51" s="216"/>
      <c r="SEM51" s="216"/>
      <c r="SEN51" s="216"/>
      <c r="SEO51" s="216"/>
      <c r="SEP51" s="216"/>
      <c r="SEQ51" s="216"/>
      <c r="SER51" s="216"/>
      <c r="SES51" s="216"/>
      <c r="SET51" s="216"/>
      <c r="SEU51" s="216"/>
      <c r="SEV51" s="216"/>
      <c r="SEW51" s="216"/>
      <c r="SEX51" s="216"/>
      <c r="SEY51" s="216"/>
      <c r="SEZ51" s="216"/>
      <c r="SFA51" s="216"/>
      <c r="SFB51" s="216"/>
      <c r="SFC51" s="216"/>
      <c r="SFD51" s="216"/>
      <c r="SFE51" s="216"/>
      <c r="SFF51" s="216"/>
      <c r="SFG51" s="216"/>
      <c r="SFH51" s="216"/>
      <c r="SFI51" s="216"/>
      <c r="SFJ51" s="216"/>
      <c r="SFK51" s="216"/>
      <c r="SFL51" s="216"/>
      <c r="SFM51" s="216"/>
      <c r="SFN51" s="216"/>
      <c r="SFO51" s="216"/>
      <c r="SFP51" s="216"/>
      <c r="SFQ51" s="216"/>
      <c r="SFR51" s="216"/>
      <c r="SFS51" s="216"/>
      <c r="SFT51" s="216"/>
      <c r="SFU51" s="216"/>
      <c r="SFV51" s="216"/>
      <c r="SFW51" s="216"/>
      <c r="SFX51" s="216"/>
      <c r="SFY51" s="216"/>
      <c r="SFZ51" s="216"/>
      <c r="SGA51" s="216"/>
      <c r="SGB51" s="216"/>
      <c r="SGC51" s="216"/>
      <c r="SGD51" s="216"/>
      <c r="SGE51" s="216"/>
      <c r="SGF51" s="216"/>
      <c r="SGG51" s="216"/>
      <c r="SGH51" s="216"/>
      <c r="SGI51" s="216"/>
      <c r="SGJ51" s="216"/>
      <c r="SGK51" s="216"/>
      <c r="SGL51" s="216"/>
      <c r="SGM51" s="216"/>
      <c r="SGN51" s="216"/>
      <c r="SGO51" s="216"/>
      <c r="SGP51" s="216"/>
      <c r="SGQ51" s="216"/>
      <c r="SGR51" s="216"/>
      <c r="SGS51" s="216"/>
      <c r="SGT51" s="216"/>
      <c r="SGU51" s="216"/>
      <c r="SGV51" s="216"/>
      <c r="SGW51" s="216"/>
      <c r="SGX51" s="216"/>
      <c r="SGY51" s="216"/>
      <c r="SGZ51" s="216"/>
      <c r="SHA51" s="216"/>
      <c r="SHB51" s="216"/>
      <c r="SHC51" s="216"/>
      <c r="SHD51" s="216"/>
      <c r="SHE51" s="216"/>
      <c r="SHF51" s="216"/>
      <c r="SHG51" s="216"/>
      <c r="SHH51" s="216"/>
      <c r="SHI51" s="216"/>
      <c r="SHJ51" s="216"/>
      <c r="SHK51" s="216"/>
      <c r="SHL51" s="216"/>
      <c r="SHM51" s="216"/>
      <c r="SHN51" s="216"/>
      <c r="SHO51" s="216"/>
      <c r="SHP51" s="216"/>
      <c r="SHQ51" s="216"/>
      <c r="SHR51" s="216"/>
      <c r="SHS51" s="216"/>
      <c r="SHT51" s="216"/>
      <c r="SHU51" s="216"/>
      <c r="SHV51" s="216"/>
      <c r="SHW51" s="216"/>
      <c r="SHX51" s="216"/>
      <c r="SHY51" s="216"/>
      <c r="SHZ51" s="216"/>
      <c r="SIA51" s="216"/>
      <c r="SIB51" s="216"/>
      <c r="SIC51" s="216"/>
      <c r="SID51" s="216"/>
      <c r="SIE51" s="216"/>
      <c r="SIF51" s="216"/>
      <c r="SIG51" s="216"/>
      <c r="SIH51" s="216"/>
      <c r="SII51" s="216"/>
      <c r="SIJ51" s="216"/>
      <c r="SIK51" s="216"/>
      <c r="SIL51" s="216"/>
      <c r="SIM51" s="216"/>
      <c r="SIN51" s="216"/>
      <c r="SIO51" s="216"/>
      <c r="SIP51" s="216"/>
      <c r="SIQ51" s="216"/>
      <c r="SIR51" s="216"/>
      <c r="SIS51" s="216"/>
      <c r="SIT51" s="216"/>
      <c r="SIU51" s="216"/>
      <c r="SIV51" s="216"/>
      <c r="SIW51" s="216"/>
      <c r="SIX51" s="216"/>
      <c r="SIY51" s="216"/>
      <c r="SIZ51" s="216"/>
      <c r="SJA51" s="216"/>
      <c r="SJB51" s="216"/>
      <c r="SJC51" s="216"/>
      <c r="SJD51" s="216"/>
      <c r="SJE51" s="216"/>
      <c r="SJF51" s="216"/>
      <c r="SJG51" s="216"/>
      <c r="SJH51" s="216"/>
      <c r="SJI51" s="216"/>
      <c r="SJJ51" s="216"/>
      <c r="SJK51" s="216"/>
      <c r="SJL51" s="216"/>
      <c r="SJM51" s="216"/>
      <c r="SJN51" s="216"/>
      <c r="SJO51" s="216"/>
      <c r="SJP51" s="216"/>
      <c r="SJQ51" s="216"/>
      <c r="SJR51" s="216"/>
      <c r="SJS51" s="216"/>
      <c r="SJT51" s="216"/>
      <c r="SJU51" s="216"/>
      <c r="SJV51" s="216"/>
      <c r="SJW51" s="216"/>
      <c r="SJX51" s="216"/>
      <c r="SJY51" s="216"/>
      <c r="SJZ51" s="216"/>
      <c r="SKA51" s="216"/>
      <c r="SKB51" s="216"/>
      <c r="SKC51" s="216"/>
      <c r="SKD51" s="216"/>
      <c r="SKE51" s="216"/>
      <c r="SKF51" s="216"/>
      <c r="SKG51" s="216"/>
      <c r="SKH51" s="216"/>
      <c r="SKI51" s="216"/>
      <c r="SKJ51" s="216"/>
      <c r="SKK51" s="216"/>
      <c r="SKL51" s="216"/>
      <c r="SKM51" s="216"/>
      <c r="SKN51" s="216"/>
      <c r="SKO51" s="216"/>
      <c r="SKP51" s="216"/>
      <c r="SKQ51" s="216"/>
      <c r="SKR51" s="216"/>
      <c r="SKS51" s="216"/>
      <c r="SKT51" s="216"/>
      <c r="SKU51" s="216"/>
      <c r="SKV51" s="216"/>
      <c r="SKW51" s="216"/>
      <c r="SKX51" s="216"/>
      <c r="SKY51" s="216"/>
      <c r="SKZ51" s="216"/>
      <c r="SLA51" s="216"/>
      <c r="SLB51" s="216"/>
      <c r="SLC51" s="216"/>
      <c r="SLD51" s="216"/>
      <c r="SLE51" s="216"/>
      <c r="SLF51" s="216"/>
      <c r="SLG51" s="216"/>
      <c r="SLH51" s="216"/>
      <c r="SLI51" s="216"/>
      <c r="SLJ51" s="216"/>
      <c r="SLK51" s="216"/>
      <c r="SLL51" s="216"/>
      <c r="SLM51" s="216"/>
      <c r="SLN51" s="216"/>
      <c r="SLO51" s="216"/>
      <c r="SLP51" s="216"/>
      <c r="SLQ51" s="216"/>
      <c r="SLR51" s="216"/>
      <c r="SLS51" s="216"/>
      <c r="SLT51" s="216"/>
      <c r="SLU51" s="216"/>
      <c r="SLV51" s="216"/>
      <c r="SLW51" s="216"/>
      <c r="SLX51" s="216"/>
      <c r="SLY51" s="216"/>
      <c r="SLZ51" s="216"/>
      <c r="SMA51" s="216"/>
      <c r="SMB51" s="216"/>
      <c r="SMC51" s="216"/>
      <c r="SMD51" s="216"/>
      <c r="SME51" s="216"/>
      <c r="SMF51" s="216"/>
      <c r="SMG51" s="216"/>
      <c r="SMH51" s="216"/>
      <c r="SMI51" s="216"/>
      <c r="SMJ51" s="216"/>
      <c r="SMK51" s="216"/>
      <c r="SML51" s="216"/>
      <c r="SMM51" s="216"/>
      <c r="SMN51" s="216"/>
      <c r="SMO51" s="216"/>
      <c r="SMP51" s="216"/>
      <c r="SMQ51" s="216"/>
      <c r="SMR51" s="216"/>
      <c r="SMS51" s="216"/>
      <c r="SMT51" s="216"/>
      <c r="SMU51" s="216"/>
      <c r="SMV51" s="216"/>
      <c r="SMW51" s="216"/>
      <c r="SMX51" s="216"/>
      <c r="SMY51" s="216"/>
      <c r="SMZ51" s="216"/>
      <c r="SNA51" s="216"/>
      <c r="SNB51" s="216"/>
      <c r="SNC51" s="216"/>
      <c r="SND51" s="216"/>
      <c r="SNE51" s="216"/>
      <c r="SNF51" s="216"/>
      <c r="SNG51" s="216"/>
      <c r="SNH51" s="216"/>
      <c r="SNI51" s="216"/>
      <c r="SNJ51" s="216"/>
      <c r="SNK51" s="216"/>
      <c r="SNL51" s="216"/>
      <c r="SNM51" s="216"/>
      <c r="SNN51" s="216"/>
      <c r="SNO51" s="216"/>
      <c r="SNP51" s="216"/>
      <c r="SNQ51" s="216"/>
      <c r="SNR51" s="216"/>
      <c r="SNS51" s="216"/>
      <c r="SNT51" s="216"/>
      <c r="SNU51" s="216"/>
      <c r="SNV51" s="216"/>
      <c r="SNW51" s="216"/>
      <c r="SNX51" s="216"/>
      <c r="SNY51" s="216"/>
      <c r="SNZ51" s="216"/>
      <c r="SOA51" s="216"/>
      <c r="SOB51" s="216"/>
      <c r="SOC51" s="216"/>
      <c r="SOD51" s="216"/>
      <c r="SOE51" s="216"/>
      <c r="SOF51" s="216"/>
      <c r="SOG51" s="216"/>
      <c r="SOH51" s="216"/>
      <c r="SOI51" s="216"/>
      <c r="SOJ51" s="216"/>
      <c r="SOK51" s="216"/>
      <c r="SOL51" s="216"/>
      <c r="SOM51" s="216"/>
      <c r="SON51" s="216"/>
      <c r="SOO51" s="216"/>
      <c r="SOP51" s="216"/>
      <c r="SOQ51" s="216"/>
      <c r="SOR51" s="216"/>
      <c r="SOS51" s="216"/>
      <c r="SOT51" s="216"/>
      <c r="SOU51" s="216"/>
      <c r="SOV51" s="216"/>
      <c r="SOW51" s="216"/>
      <c r="SOX51" s="216"/>
      <c r="SOY51" s="216"/>
      <c r="SOZ51" s="216"/>
      <c r="SPA51" s="216"/>
      <c r="SPB51" s="216"/>
      <c r="SPC51" s="216"/>
      <c r="SPD51" s="216"/>
      <c r="SPE51" s="216"/>
      <c r="SPF51" s="216"/>
      <c r="SPG51" s="216"/>
      <c r="SPH51" s="216"/>
      <c r="SPI51" s="216"/>
      <c r="SPJ51" s="216"/>
      <c r="SPK51" s="216"/>
      <c r="SPL51" s="216"/>
      <c r="SPM51" s="216"/>
      <c r="SPN51" s="216"/>
      <c r="SPO51" s="216"/>
      <c r="SPP51" s="216"/>
      <c r="SPQ51" s="216"/>
      <c r="SPR51" s="216"/>
      <c r="SPS51" s="216"/>
      <c r="SPT51" s="216"/>
      <c r="SPU51" s="216"/>
      <c r="SPV51" s="216"/>
      <c r="SPW51" s="216"/>
      <c r="SPX51" s="216"/>
      <c r="SPY51" s="216"/>
      <c r="SPZ51" s="216"/>
      <c r="SQA51" s="216"/>
      <c r="SQB51" s="216"/>
      <c r="SQC51" s="216"/>
      <c r="SQD51" s="216"/>
      <c r="SQE51" s="216"/>
      <c r="SQF51" s="216"/>
      <c r="SQG51" s="216"/>
      <c r="SQH51" s="216"/>
      <c r="SQI51" s="216"/>
      <c r="SQJ51" s="216"/>
      <c r="SQK51" s="216"/>
      <c r="SQL51" s="216"/>
      <c r="SQM51" s="216"/>
      <c r="SQN51" s="216"/>
      <c r="SQO51" s="216"/>
      <c r="SQP51" s="216"/>
      <c r="SQQ51" s="216"/>
      <c r="SQR51" s="216"/>
      <c r="SQS51" s="216"/>
      <c r="SQT51" s="216"/>
      <c r="SQU51" s="216"/>
      <c r="SQV51" s="216"/>
      <c r="SQW51" s="216"/>
      <c r="SQX51" s="216"/>
      <c r="SQY51" s="216"/>
      <c r="SQZ51" s="216"/>
      <c r="SRA51" s="216"/>
      <c r="SRB51" s="216"/>
      <c r="SRC51" s="216"/>
      <c r="SRD51" s="216"/>
      <c r="SRE51" s="216"/>
      <c r="SRF51" s="216"/>
      <c r="SRG51" s="216"/>
      <c r="SRH51" s="216"/>
      <c r="SRI51" s="216"/>
      <c r="SRJ51" s="216"/>
      <c r="SRK51" s="216"/>
      <c r="SRL51" s="216"/>
      <c r="SRM51" s="216"/>
      <c r="SRN51" s="216"/>
      <c r="SRO51" s="216"/>
      <c r="SRP51" s="216"/>
      <c r="SRQ51" s="216"/>
      <c r="SRR51" s="216"/>
      <c r="SRS51" s="216"/>
      <c r="SRT51" s="216"/>
      <c r="SRU51" s="216"/>
      <c r="SRV51" s="216"/>
      <c r="SRW51" s="216"/>
      <c r="SRX51" s="216"/>
      <c r="SRY51" s="216"/>
      <c r="SRZ51" s="216"/>
      <c r="SSA51" s="216"/>
      <c r="SSB51" s="216"/>
      <c r="SSC51" s="216"/>
      <c r="SSD51" s="216"/>
      <c r="SSE51" s="216"/>
      <c r="SSF51" s="216"/>
      <c r="SSG51" s="216"/>
      <c r="SSH51" s="216"/>
      <c r="SSI51" s="216"/>
      <c r="SSJ51" s="216"/>
      <c r="SSK51" s="216"/>
      <c r="SSL51" s="216"/>
      <c r="SSM51" s="216"/>
      <c r="SSN51" s="216"/>
      <c r="SSO51" s="216"/>
      <c r="SSP51" s="216"/>
      <c r="SSQ51" s="216"/>
      <c r="SSR51" s="216"/>
      <c r="SSS51" s="216"/>
      <c r="SST51" s="216"/>
      <c r="SSU51" s="216"/>
      <c r="SSV51" s="216"/>
      <c r="SSW51" s="216"/>
      <c r="SSX51" s="216"/>
      <c r="SSY51" s="216"/>
      <c r="SSZ51" s="216"/>
      <c r="STA51" s="216"/>
      <c r="STB51" s="216"/>
      <c r="STC51" s="216"/>
      <c r="STD51" s="216"/>
      <c r="STE51" s="216"/>
      <c r="STF51" s="216"/>
      <c r="STG51" s="216"/>
      <c r="STH51" s="216"/>
      <c r="STI51" s="216"/>
      <c r="STJ51" s="216"/>
      <c r="STK51" s="216"/>
      <c r="STL51" s="216"/>
      <c r="STM51" s="216"/>
      <c r="STN51" s="216"/>
      <c r="STO51" s="216"/>
      <c r="STP51" s="216"/>
      <c r="STQ51" s="216"/>
      <c r="STR51" s="216"/>
      <c r="STS51" s="216"/>
      <c r="STT51" s="216"/>
      <c r="STU51" s="216"/>
      <c r="STV51" s="216"/>
      <c r="STW51" s="216"/>
      <c r="STX51" s="216"/>
      <c r="STY51" s="216"/>
      <c r="STZ51" s="216"/>
      <c r="SUA51" s="216"/>
      <c r="SUB51" s="216"/>
      <c r="SUC51" s="216"/>
      <c r="SUD51" s="216"/>
      <c r="SUE51" s="216"/>
      <c r="SUF51" s="216"/>
      <c r="SUG51" s="216"/>
      <c r="SUH51" s="216"/>
      <c r="SUI51" s="216"/>
      <c r="SUJ51" s="216"/>
      <c r="SUK51" s="216"/>
      <c r="SUL51" s="216"/>
      <c r="SUM51" s="216"/>
      <c r="SUN51" s="216"/>
      <c r="SUO51" s="216"/>
      <c r="SUP51" s="216"/>
      <c r="SUQ51" s="216"/>
      <c r="SUR51" s="216"/>
      <c r="SUS51" s="216"/>
      <c r="SUT51" s="216"/>
      <c r="SUU51" s="216"/>
      <c r="SUV51" s="216"/>
      <c r="SUW51" s="216"/>
      <c r="SUX51" s="216"/>
      <c r="SUY51" s="216"/>
      <c r="SUZ51" s="216"/>
      <c r="SVA51" s="216"/>
      <c r="SVB51" s="216"/>
      <c r="SVC51" s="216"/>
      <c r="SVD51" s="216"/>
      <c r="SVE51" s="216"/>
      <c r="SVF51" s="216"/>
      <c r="SVG51" s="216"/>
      <c r="SVH51" s="216"/>
      <c r="SVI51" s="216"/>
      <c r="SVJ51" s="216"/>
      <c r="SVK51" s="216"/>
      <c r="SVL51" s="216"/>
      <c r="SVM51" s="216"/>
      <c r="SVN51" s="216"/>
      <c r="SVO51" s="216"/>
      <c r="SVP51" s="216"/>
      <c r="SVQ51" s="216"/>
      <c r="SVR51" s="216"/>
      <c r="SVS51" s="216"/>
      <c r="SVT51" s="216"/>
      <c r="SVU51" s="216"/>
      <c r="SVV51" s="216"/>
      <c r="SVW51" s="216"/>
      <c r="SVX51" s="216"/>
      <c r="SVY51" s="216"/>
      <c r="SVZ51" s="216"/>
      <c r="SWA51" s="216"/>
      <c r="SWB51" s="216"/>
      <c r="SWC51" s="216"/>
      <c r="SWD51" s="216"/>
      <c r="SWE51" s="216"/>
      <c r="SWF51" s="216"/>
      <c r="SWG51" s="216"/>
      <c r="SWH51" s="216"/>
      <c r="SWI51" s="216"/>
      <c r="SWJ51" s="216"/>
      <c r="SWK51" s="216"/>
      <c r="SWL51" s="216"/>
      <c r="SWM51" s="216"/>
      <c r="SWN51" s="216"/>
      <c r="SWO51" s="216"/>
      <c r="SWP51" s="216"/>
      <c r="SWQ51" s="216"/>
      <c r="SWR51" s="216"/>
      <c r="SWS51" s="216"/>
      <c r="SWT51" s="216"/>
      <c r="SWU51" s="216"/>
      <c r="SWV51" s="216"/>
      <c r="SWW51" s="216"/>
      <c r="SWX51" s="216"/>
      <c r="SWY51" s="216"/>
      <c r="SWZ51" s="216"/>
      <c r="SXA51" s="216"/>
      <c r="SXB51" s="216"/>
      <c r="SXC51" s="216"/>
      <c r="SXD51" s="216"/>
      <c r="SXE51" s="216"/>
      <c r="SXF51" s="216"/>
      <c r="SXG51" s="216"/>
      <c r="SXH51" s="216"/>
      <c r="SXI51" s="216"/>
      <c r="SXJ51" s="216"/>
      <c r="SXK51" s="216"/>
      <c r="SXL51" s="216"/>
      <c r="SXM51" s="216"/>
      <c r="SXN51" s="216"/>
      <c r="SXO51" s="216"/>
      <c r="SXP51" s="216"/>
      <c r="SXQ51" s="216"/>
      <c r="SXR51" s="216"/>
      <c r="SXS51" s="216"/>
      <c r="SXT51" s="216"/>
      <c r="SXU51" s="216"/>
      <c r="SXV51" s="216"/>
      <c r="SXW51" s="216"/>
      <c r="SXX51" s="216"/>
      <c r="SXY51" s="216"/>
      <c r="SXZ51" s="216"/>
      <c r="SYA51" s="216"/>
      <c r="SYB51" s="216"/>
      <c r="SYC51" s="216"/>
      <c r="SYD51" s="216"/>
      <c r="SYE51" s="216"/>
      <c r="SYF51" s="216"/>
      <c r="SYG51" s="216"/>
      <c r="SYH51" s="216"/>
      <c r="SYI51" s="216"/>
      <c r="SYJ51" s="216"/>
      <c r="SYK51" s="216"/>
      <c r="SYL51" s="216"/>
      <c r="SYM51" s="216"/>
      <c r="SYN51" s="216"/>
      <c r="SYO51" s="216"/>
      <c r="SYP51" s="216"/>
      <c r="SYQ51" s="216"/>
      <c r="SYR51" s="216"/>
      <c r="SYS51" s="216"/>
      <c r="SYT51" s="216"/>
      <c r="SYU51" s="216"/>
      <c r="SYV51" s="216"/>
      <c r="SYW51" s="216"/>
      <c r="SYX51" s="216"/>
      <c r="SYY51" s="216"/>
      <c r="SYZ51" s="216"/>
      <c r="SZA51" s="216"/>
      <c r="SZB51" s="216"/>
      <c r="SZC51" s="216"/>
      <c r="SZD51" s="216"/>
      <c r="SZE51" s="216"/>
      <c r="SZF51" s="216"/>
      <c r="SZG51" s="216"/>
      <c r="SZH51" s="216"/>
      <c r="SZI51" s="216"/>
      <c r="SZJ51" s="216"/>
      <c r="SZK51" s="216"/>
      <c r="SZL51" s="216"/>
      <c r="SZM51" s="216"/>
      <c r="SZN51" s="216"/>
      <c r="SZO51" s="216"/>
      <c r="SZP51" s="216"/>
      <c r="SZQ51" s="216"/>
      <c r="SZR51" s="216"/>
      <c r="SZS51" s="216"/>
      <c r="SZT51" s="216"/>
      <c r="SZU51" s="216"/>
      <c r="SZV51" s="216"/>
      <c r="SZW51" s="216"/>
      <c r="SZX51" s="216"/>
      <c r="SZY51" s="216"/>
      <c r="SZZ51" s="216"/>
      <c r="TAA51" s="216"/>
      <c r="TAB51" s="216"/>
      <c r="TAC51" s="216"/>
      <c r="TAD51" s="216"/>
      <c r="TAE51" s="216"/>
      <c r="TAF51" s="216"/>
      <c r="TAG51" s="216"/>
      <c r="TAH51" s="216"/>
      <c r="TAI51" s="216"/>
      <c r="TAJ51" s="216"/>
      <c r="TAK51" s="216"/>
      <c r="TAL51" s="216"/>
      <c r="TAM51" s="216"/>
      <c r="TAN51" s="216"/>
      <c r="TAO51" s="216"/>
      <c r="TAP51" s="216"/>
      <c r="TAQ51" s="216"/>
      <c r="TAR51" s="216"/>
      <c r="TAS51" s="216"/>
      <c r="TAT51" s="216"/>
      <c r="TAU51" s="216"/>
      <c r="TAV51" s="216"/>
      <c r="TAW51" s="216"/>
      <c r="TAX51" s="216"/>
      <c r="TAY51" s="216"/>
      <c r="TAZ51" s="216"/>
      <c r="TBA51" s="216"/>
      <c r="TBB51" s="216"/>
      <c r="TBC51" s="216"/>
      <c r="TBD51" s="216"/>
      <c r="TBE51" s="216"/>
      <c r="TBF51" s="216"/>
      <c r="TBG51" s="216"/>
      <c r="TBH51" s="216"/>
      <c r="TBI51" s="216"/>
      <c r="TBJ51" s="216"/>
      <c r="TBK51" s="216"/>
      <c r="TBL51" s="216"/>
      <c r="TBM51" s="216"/>
      <c r="TBN51" s="216"/>
      <c r="TBO51" s="216"/>
      <c r="TBP51" s="216"/>
      <c r="TBQ51" s="216"/>
      <c r="TBR51" s="216"/>
      <c r="TBS51" s="216"/>
      <c r="TBT51" s="216"/>
      <c r="TBU51" s="216"/>
      <c r="TBV51" s="216"/>
      <c r="TBW51" s="216"/>
      <c r="TBX51" s="216"/>
      <c r="TBY51" s="216"/>
      <c r="TBZ51" s="216"/>
      <c r="TCA51" s="216"/>
      <c r="TCB51" s="216"/>
      <c r="TCC51" s="216"/>
      <c r="TCD51" s="216"/>
      <c r="TCE51" s="216"/>
      <c r="TCF51" s="216"/>
      <c r="TCG51" s="216"/>
      <c r="TCH51" s="216"/>
      <c r="TCI51" s="216"/>
      <c r="TCJ51" s="216"/>
      <c r="TCK51" s="216"/>
      <c r="TCL51" s="216"/>
      <c r="TCM51" s="216"/>
      <c r="TCN51" s="216"/>
      <c r="TCO51" s="216"/>
      <c r="TCP51" s="216"/>
      <c r="TCQ51" s="216"/>
      <c r="TCR51" s="216"/>
      <c r="TCS51" s="216"/>
      <c r="TCT51" s="216"/>
      <c r="TCU51" s="216"/>
      <c r="TCV51" s="216"/>
      <c r="TCW51" s="216"/>
      <c r="TCX51" s="216"/>
      <c r="TCY51" s="216"/>
      <c r="TCZ51" s="216"/>
      <c r="TDA51" s="216"/>
      <c r="TDB51" s="216"/>
      <c r="TDC51" s="216"/>
      <c r="TDD51" s="216"/>
      <c r="TDE51" s="216"/>
      <c r="TDF51" s="216"/>
      <c r="TDG51" s="216"/>
      <c r="TDH51" s="216"/>
      <c r="TDI51" s="216"/>
      <c r="TDJ51" s="216"/>
      <c r="TDK51" s="216"/>
      <c r="TDL51" s="216"/>
      <c r="TDM51" s="216"/>
      <c r="TDN51" s="216"/>
      <c r="TDO51" s="216"/>
      <c r="TDP51" s="216"/>
      <c r="TDQ51" s="216"/>
      <c r="TDR51" s="216"/>
      <c r="TDS51" s="216"/>
      <c r="TDT51" s="216"/>
      <c r="TDU51" s="216"/>
      <c r="TDV51" s="216"/>
      <c r="TDW51" s="216"/>
      <c r="TDX51" s="216"/>
      <c r="TDY51" s="216"/>
      <c r="TDZ51" s="216"/>
      <c r="TEA51" s="216"/>
      <c r="TEB51" s="216"/>
      <c r="TEC51" s="216"/>
      <c r="TED51" s="216"/>
      <c r="TEE51" s="216"/>
      <c r="TEF51" s="216"/>
      <c r="TEG51" s="216"/>
      <c r="TEH51" s="216"/>
      <c r="TEI51" s="216"/>
      <c r="TEJ51" s="216"/>
      <c r="TEK51" s="216"/>
      <c r="TEL51" s="216"/>
      <c r="TEM51" s="216"/>
      <c r="TEN51" s="216"/>
      <c r="TEO51" s="216"/>
      <c r="TEP51" s="216"/>
      <c r="TEQ51" s="216"/>
      <c r="TER51" s="216"/>
      <c r="TES51" s="216"/>
      <c r="TET51" s="216"/>
      <c r="TEU51" s="216"/>
      <c r="TEV51" s="216"/>
      <c r="TEW51" s="216"/>
      <c r="TEX51" s="216"/>
      <c r="TEY51" s="216"/>
      <c r="TEZ51" s="216"/>
      <c r="TFA51" s="216"/>
      <c r="TFB51" s="216"/>
      <c r="TFC51" s="216"/>
      <c r="TFD51" s="216"/>
      <c r="TFE51" s="216"/>
      <c r="TFF51" s="216"/>
      <c r="TFG51" s="216"/>
      <c r="TFH51" s="216"/>
      <c r="TFI51" s="216"/>
      <c r="TFJ51" s="216"/>
      <c r="TFK51" s="216"/>
      <c r="TFL51" s="216"/>
      <c r="TFM51" s="216"/>
      <c r="TFN51" s="216"/>
      <c r="TFO51" s="216"/>
      <c r="TFP51" s="216"/>
      <c r="TFQ51" s="216"/>
      <c r="TFR51" s="216"/>
      <c r="TFS51" s="216"/>
      <c r="TFT51" s="216"/>
      <c r="TFU51" s="216"/>
      <c r="TFV51" s="216"/>
      <c r="TFW51" s="216"/>
      <c r="TFX51" s="216"/>
      <c r="TFY51" s="216"/>
      <c r="TFZ51" s="216"/>
      <c r="TGA51" s="216"/>
      <c r="TGB51" s="216"/>
      <c r="TGC51" s="216"/>
      <c r="TGD51" s="216"/>
      <c r="TGE51" s="216"/>
      <c r="TGF51" s="216"/>
      <c r="TGG51" s="216"/>
      <c r="TGH51" s="216"/>
      <c r="TGI51" s="216"/>
      <c r="TGJ51" s="216"/>
      <c r="TGK51" s="216"/>
      <c r="TGL51" s="216"/>
      <c r="TGM51" s="216"/>
      <c r="TGN51" s="216"/>
      <c r="TGO51" s="216"/>
      <c r="TGP51" s="216"/>
      <c r="TGQ51" s="216"/>
      <c r="TGR51" s="216"/>
      <c r="TGS51" s="216"/>
      <c r="TGT51" s="216"/>
      <c r="TGU51" s="216"/>
      <c r="TGV51" s="216"/>
      <c r="TGW51" s="216"/>
      <c r="TGX51" s="216"/>
      <c r="TGY51" s="216"/>
      <c r="TGZ51" s="216"/>
      <c r="THA51" s="216"/>
      <c r="THB51" s="216"/>
      <c r="THC51" s="216"/>
      <c r="THD51" s="216"/>
      <c r="THE51" s="216"/>
      <c r="THF51" s="216"/>
      <c r="THG51" s="216"/>
      <c r="THH51" s="216"/>
      <c r="THI51" s="216"/>
      <c r="THJ51" s="216"/>
      <c r="THK51" s="216"/>
      <c r="THL51" s="216"/>
      <c r="THM51" s="216"/>
      <c r="THN51" s="216"/>
      <c r="THO51" s="216"/>
      <c r="THP51" s="216"/>
      <c r="THQ51" s="216"/>
      <c r="THR51" s="216"/>
      <c r="THS51" s="216"/>
      <c r="THT51" s="216"/>
      <c r="THU51" s="216"/>
      <c r="THV51" s="216"/>
      <c r="THW51" s="216"/>
      <c r="THX51" s="216"/>
      <c r="THY51" s="216"/>
      <c r="THZ51" s="216"/>
      <c r="TIA51" s="216"/>
      <c r="TIB51" s="216"/>
      <c r="TIC51" s="216"/>
      <c r="TID51" s="216"/>
      <c r="TIE51" s="216"/>
      <c r="TIF51" s="216"/>
      <c r="TIG51" s="216"/>
      <c r="TIH51" s="216"/>
      <c r="TII51" s="216"/>
      <c r="TIJ51" s="216"/>
      <c r="TIK51" s="216"/>
      <c r="TIL51" s="216"/>
      <c r="TIM51" s="216"/>
      <c r="TIN51" s="216"/>
      <c r="TIO51" s="216"/>
      <c r="TIP51" s="216"/>
      <c r="TIQ51" s="216"/>
      <c r="TIR51" s="216"/>
      <c r="TIS51" s="216"/>
      <c r="TIT51" s="216"/>
      <c r="TIU51" s="216"/>
      <c r="TIV51" s="216"/>
      <c r="TIW51" s="216"/>
      <c r="TIX51" s="216"/>
      <c r="TIY51" s="216"/>
      <c r="TIZ51" s="216"/>
      <c r="TJA51" s="216"/>
      <c r="TJB51" s="216"/>
      <c r="TJC51" s="216"/>
      <c r="TJD51" s="216"/>
      <c r="TJE51" s="216"/>
      <c r="TJF51" s="216"/>
      <c r="TJG51" s="216"/>
      <c r="TJH51" s="216"/>
      <c r="TJI51" s="216"/>
      <c r="TJJ51" s="216"/>
      <c r="TJK51" s="216"/>
      <c r="TJL51" s="216"/>
      <c r="TJM51" s="216"/>
      <c r="TJN51" s="216"/>
      <c r="TJO51" s="216"/>
      <c r="TJP51" s="216"/>
      <c r="TJQ51" s="216"/>
      <c r="TJR51" s="216"/>
      <c r="TJS51" s="216"/>
      <c r="TJT51" s="216"/>
      <c r="TJU51" s="216"/>
      <c r="TJV51" s="216"/>
      <c r="TJW51" s="216"/>
      <c r="TJX51" s="216"/>
      <c r="TJY51" s="216"/>
      <c r="TJZ51" s="216"/>
      <c r="TKA51" s="216"/>
      <c r="TKB51" s="216"/>
      <c r="TKC51" s="216"/>
      <c r="TKD51" s="216"/>
      <c r="TKE51" s="216"/>
      <c r="TKF51" s="216"/>
      <c r="TKG51" s="216"/>
      <c r="TKH51" s="216"/>
      <c r="TKI51" s="216"/>
      <c r="TKJ51" s="216"/>
      <c r="TKK51" s="216"/>
      <c r="TKL51" s="216"/>
      <c r="TKM51" s="216"/>
      <c r="TKN51" s="216"/>
      <c r="TKO51" s="216"/>
      <c r="TKP51" s="216"/>
      <c r="TKQ51" s="216"/>
      <c r="TKR51" s="216"/>
      <c r="TKS51" s="216"/>
      <c r="TKT51" s="216"/>
      <c r="TKU51" s="216"/>
      <c r="TKV51" s="216"/>
      <c r="TKW51" s="216"/>
      <c r="TKX51" s="216"/>
      <c r="TKY51" s="216"/>
      <c r="TKZ51" s="216"/>
      <c r="TLA51" s="216"/>
      <c r="TLB51" s="216"/>
      <c r="TLC51" s="216"/>
      <c r="TLD51" s="216"/>
      <c r="TLE51" s="216"/>
      <c r="TLF51" s="216"/>
      <c r="TLG51" s="216"/>
      <c r="TLH51" s="216"/>
      <c r="TLI51" s="216"/>
      <c r="TLJ51" s="216"/>
      <c r="TLK51" s="216"/>
      <c r="TLL51" s="216"/>
      <c r="TLM51" s="216"/>
      <c r="TLN51" s="216"/>
      <c r="TLO51" s="216"/>
      <c r="TLP51" s="216"/>
      <c r="TLQ51" s="216"/>
      <c r="TLR51" s="216"/>
      <c r="TLS51" s="216"/>
      <c r="TLT51" s="216"/>
      <c r="TLU51" s="216"/>
      <c r="TLV51" s="216"/>
      <c r="TLW51" s="216"/>
      <c r="TLX51" s="216"/>
      <c r="TLY51" s="216"/>
      <c r="TLZ51" s="216"/>
      <c r="TMA51" s="216"/>
      <c r="TMB51" s="216"/>
      <c r="TMC51" s="216"/>
      <c r="TMD51" s="216"/>
      <c r="TME51" s="216"/>
      <c r="TMF51" s="216"/>
      <c r="TMG51" s="216"/>
      <c r="TMH51" s="216"/>
      <c r="TMI51" s="216"/>
      <c r="TMJ51" s="216"/>
      <c r="TMK51" s="216"/>
      <c r="TML51" s="216"/>
      <c r="TMM51" s="216"/>
      <c r="TMN51" s="216"/>
      <c r="TMO51" s="216"/>
      <c r="TMP51" s="216"/>
      <c r="TMQ51" s="216"/>
      <c r="TMR51" s="216"/>
      <c r="TMS51" s="216"/>
      <c r="TMT51" s="216"/>
      <c r="TMU51" s="216"/>
      <c r="TMV51" s="216"/>
      <c r="TMW51" s="216"/>
      <c r="TMX51" s="216"/>
      <c r="TMY51" s="216"/>
      <c r="TMZ51" s="216"/>
      <c r="TNA51" s="216"/>
      <c r="TNB51" s="216"/>
      <c r="TNC51" s="216"/>
      <c r="TND51" s="216"/>
      <c r="TNE51" s="216"/>
      <c r="TNF51" s="216"/>
      <c r="TNG51" s="216"/>
      <c r="TNH51" s="216"/>
      <c r="TNI51" s="216"/>
      <c r="TNJ51" s="216"/>
      <c r="TNK51" s="216"/>
      <c r="TNL51" s="216"/>
      <c r="TNM51" s="216"/>
      <c r="TNN51" s="216"/>
      <c r="TNO51" s="216"/>
      <c r="TNP51" s="216"/>
      <c r="TNQ51" s="216"/>
      <c r="TNR51" s="216"/>
      <c r="TNS51" s="216"/>
      <c r="TNT51" s="216"/>
      <c r="TNU51" s="216"/>
      <c r="TNV51" s="216"/>
      <c r="TNW51" s="216"/>
      <c r="TNX51" s="216"/>
      <c r="TNY51" s="216"/>
      <c r="TNZ51" s="216"/>
      <c r="TOA51" s="216"/>
      <c r="TOB51" s="216"/>
      <c r="TOC51" s="216"/>
      <c r="TOD51" s="216"/>
      <c r="TOE51" s="216"/>
      <c r="TOF51" s="216"/>
      <c r="TOG51" s="216"/>
      <c r="TOH51" s="216"/>
      <c r="TOI51" s="216"/>
      <c r="TOJ51" s="216"/>
      <c r="TOK51" s="216"/>
      <c r="TOL51" s="216"/>
      <c r="TOM51" s="216"/>
      <c r="TON51" s="216"/>
      <c r="TOO51" s="216"/>
      <c r="TOP51" s="216"/>
      <c r="TOQ51" s="216"/>
      <c r="TOR51" s="216"/>
      <c r="TOS51" s="216"/>
      <c r="TOT51" s="216"/>
      <c r="TOU51" s="216"/>
      <c r="TOV51" s="216"/>
      <c r="TOW51" s="216"/>
      <c r="TOX51" s="216"/>
      <c r="TOY51" s="216"/>
      <c r="TOZ51" s="216"/>
      <c r="TPA51" s="216"/>
      <c r="TPB51" s="216"/>
      <c r="TPC51" s="216"/>
      <c r="TPD51" s="216"/>
      <c r="TPE51" s="216"/>
      <c r="TPF51" s="216"/>
      <c r="TPG51" s="216"/>
      <c r="TPH51" s="216"/>
      <c r="TPI51" s="216"/>
      <c r="TPJ51" s="216"/>
      <c r="TPK51" s="216"/>
      <c r="TPL51" s="216"/>
      <c r="TPM51" s="216"/>
      <c r="TPN51" s="216"/>
      <c r="TPO51" s="216"/>
      <c r="TPP51" s="216"/>
      <c r="TPQ51" s="216"/>
      <c r="TPR51" s="216"/>
      <c r="TPS51" s="216"/>
      <c r="TPT51" s="216"/>
      <c r="TPU51" s="216"/>
      <c r="TPV51" s="216"/>
      <c r="TPW51" s="216"/>
      <c r="TPX51" s="216"/>
      <c r="TPY51" s="216"/>
      <c r="TPZ51" s="216"/>
      <c r="TQA51" s="216"/>
      <c r="TQB51" s="216"/>
      <c r="TQC51" s="216"/>
      <c r="TQD51" s="216"/>
      <c r="TQE51" s="216"/>
      <c r="TQF51" s="216"/>
      <c r="TQG51" s="216"/>
      <c r="TQH51" s="216"/>
      <c r="TQI51" s="216"/>
      <c r="TQJ51" s="216"/>
      <c r="TQK51" s="216"/>
      <c r="TQL51" s="216"/>
      <c r="TQM51" s="216"/>
      <c r="TQN51" s="216"/>
      <c r="TQO51" s="216"/>
      <c r="TQP51" s="216"/>
      <c r="TQQ51" s="216"/>
      <c r="TQR51" s="216"/>
      <c r="TQS51" s="216"/>
      <c r="TQT51" s="216"/>
      <c r="TQU51" s="216"/>
      <c r="TQV51" s="216"/>
      <c r="TQW51" s="216"/>
      <c r="TQX51" s="216"/>
      <c r="TQY51" s="216"/>
      <c r="TQZ51" s="216"/>
      <c r="TRA51" s="216"/>
      <c r="TRB51" s="216"/>
      <c r="TRC51" s="216"/>
      <c r="TRD51" s="216"/>
      <c r="TRE51" s="216"/>
      <c r="TRF51" s="216"/>
      <c r="TRG51" s="216"/>
      <c r="TRH51" s="216"/>
      <c r="TRI51" s="216"/>
      <c r="TRJ51" s="216"/>
      <c r="TRK51" s="216"/>
      <c r="TRL51" s="216"/>
      <c r="TRM51" s="216"/>
      <c r="TRN51" s="216"/>
      <c r="TRO51" s="216"/>
      <c r="TRP51" s="216"/>
      <c r="TRQ51" s="216"/>
      <c r="TRR51" s="216"/>
      <c r="TRS51" s="216"/>
      <c r="TRT51" s="216"/>
      <c r="TRU51" s="216"/>
      <c r="TRV51" s="216"/>
      <c r="TRW51" s="216"/>
      <c r="TRX51" s="216"/>
      <c r="TRY51" s="216"/>
      <c r="TRZ51" s="216"/>
      <c r="TSA51" s="216"/>
      <c r="TSB51" s="216"/>
      <c r="TSC51" s="216"/>
      <c r="TSD51" s="216"/>
      <c r="TSE51" s="216"/>
      <c r="TSF51" s="216"/>
      <c r="TSG51" s="216"/>
      <c r="TSH51" s="216"/>
      <c r="TSI51" s="216"/>
      <c r="TSJ51" s="216"/>
      <c r="TSK51" s="216"/>
      <c r="TSL51" s="216"/>
      <c r="TSM51" s="216"/>
      <c r="TSN51" s="216"/>
      <c r="TSO51" s="216"/>
      <c r="TSP51" s="216"/>
      <c r="TSQ51" s="216"/>
      <c r="TSR51" s="216"/>
      <c r="TSS51" s="216"/>
      <c r="TST51" s="216"/>
      <c r="TSU51" s="216"/>
      <c r="TSV51" s="216"/>
      <c r="TSW51" s="216"/>
      <c r="TSX51" s="216"/>
      <c r="TSY51" s="216"/>
      <c r="TSZ51" s="216"/>
      <c r="TTA51" s="216"/>
      <c r="TTB51" s="216"/>
      <c r="TTC51" s="216"/>
      <c r="TTD51" s="216"/>
      <c r="TTE51" s="216"/>
      <c r="TTF51" s="216"/>
      <c r="TTG51" s="216"/>
      <c r="TTH51" s="216"/>
      <c r="TTI51" s="216"/>
      <c r="TTJ51" s="216"/>
      <c r="TTK51" s="216"/>
      <c r="TTL51" s="216"/>
      <c r="TTM51" s="216"/>
      <c r="TTN51" s="216"/>
      <c r="TTO51" s="216"/>
      <c r="TTP51" s="216"/>
      <c r="TTQ51" s="216"/>
      <c r="TTR51" s="216"/>
      <c r="TTS51" s="216"/>
      <c r="TTT51" s="216"/>
      <c r="TTU51" s="216"/>
      <c r="TTV51" s="216"/>
      <c r="TTW51" s="216"/>
      <c r="TTX51" s="216"/>
      <c r="TTY51" s="216"/>
      <c r="TTZ51" s="216"/>
      <c r="TUA51" s="216"/>
      <c r="TUB51" s="216"/>
      <c r="TUC51" s="216"/>
      <c r="TUD51" s="216"/>
      <c r="TUE51" s="216"/>
      <c r="TUF51" s="216"/>
      <c r="TUG51" s="216"/>
      <c r="TUH51" s="216"/>
      <c r="TUI51" s="216"/>
      <c r="TUJ51" s="216"/>
      <c r="TUK51" s="216"/>
      <c r="TUL51" s="216"/>
      <c r="TUM51" s="216"/>
      <c r="TUN51" s="216"/>
      <c r="TUO51" s="216"/>
      <c r="TUP51" s="216"/>
      <c r="TUQ51" s="216"/>
      <c r="TUR51" s="216"/>
      <c r="TUS51" s="216"/>
      <c r="TUT51" s="216"/>
      <c r="TUU51" s="216"/>
      <c r="TUV51" s="216"/>
      <c r="TUW51" s="216"/>
      <c r="TUX51" s="216"/>
      <c r="TUY51" s="216"/>
      <c r="TUZ51" s="216"/>
      <c r="TVA51" s="216"/>
      <c r="TVB51" s="216"/>
      <c r="TVC51" s="216"/>
      <c r="TVD51" s="216"/>
      <c r="TVE51" s="216"/>
      <c r="TVF51" s="216"/>
      <c r="TVG51" s="216"/>
      <c r="TVH51" s="216"/>
      <c r="TVI51" s="216"/>
      <c r="TVJ51" s="216"/>
      <c r="TVK51" s="216"/>
      <c r="TVL51" s="216"/>
      <c r="TVM51" s="216"/>
      <c r="TVN51" s="216"/>
      <c r="TVO51" s="216"/>
      <c r="TVP51" s="216"/>
      <c r="TVQ51" s="216"/>
      <c r="TVR51" s="216"/>
      <c r="TVS51" s="216"/>
      <c r="TVT51" s="216"/>
      <c r="TVU51" s="216"/>
      <c r="TVV51" s="216"/>
      <c r="TVW51" s="216"/>
      <c r="TVX51" s="216"/>
      <c r="TVY51" s="216"/>
      <c r="TVZ51" s="216"/>
      <c r="TWA51" s="216"/>
      <c r="TWB51" s="216"/>
      <c r="TWC51" s="216"/>
      <c r="TWD51" s="216"/>
      <c r="TWE51" s="216"/>
      <c r="TWF51" s="216"/>
      <c r="TWG51" s="216"/>
      <c r="TWH51" s="216"/>
      <c r="TWI51" s="216"/>
      <c r="TWJ51" s="216"/>
      <c r="TWK51" s="216"/>
      <c r="TWL51" s="216"/>
      <c r="TWM51" s="216"/>
      <c r="TWN51" s="216"/>
      <c r="TWO51" s="216"/>
      <c r="TWP51" s="216"/>
      <c r="TWQ51" s="216"/>
      <c r="TWR51" s="216"/>
      <c r="TWS51" s="216"/>
      <c r="TWT51" s="216"/>
      <c r="TWU51" s="216"/>
      <c r="TWV51" s="216"/>
      <c r="TWW51" s="216"/>
      <c r="TWX51" s="216"/>
      <c r="TWY51" s="216"/>
      <c r="TWZ51" s="216"/>
      <c r="TXA51" s="216"/>
      <c r="TXB51" s="216"/>
      <c r="TXC51" s="216"/>
      <c r="TXD51" s="216"/>
      <c r="TXE51" s="216"/>
      <c r="TXF51" s="216"/>
      <c r="TXG51" s="216"/>
      <c r="TXH51" s="216"/>
      <c r="TXI51" s="216"/>
      <c r="TXJ51" s="216"/>
      <c r="TXK51" s="216"/>
      <c r="TXL51" s="216"/>
      <c r="TXM51" s="216"/>
      <c r="TXN51" s="216"/>
      <c r="TXO51" s="216"/>
      <c r="TXP51" s="216"/>
      <c r="TXQ51" s="216"/>
      <c r="TXR51" s="216"/>
      <c r="TXS51" s="216"/>
      <c r="TXT51" s="216"/>
      <c r="TXU51" s="216"/>
      <c r="TXV51" s="216"/>
      <c r="TXW51" s="216"/>
      <c r="TXX51" s="216"/>
      <c r="TXY51" s="216"/>
      <c r="TXZ51" s="216"/>
      <c r="TYA51" s="216"/>
      <c r="TYB51" s="216"/>
      <c r="TYC51" s="216"/>
      <c r="TYD51" s="216"/>
      <c r="TYE51" s="216"/>
      <c r="TYF51" s="216"/>
      <c r="TYG51" s="216"/>
      <c r="TYH51" s="216"/>
      <c r="TYI51" s="216"/>
      <c r="TYJ51" s="216"/>
      <c r="TYK51" s="216"/>
      <c r="TYL51" s="216"/>
      <c r="TYM51" s="216"/>
      <c r="TYN51" s="216"/>
      <c r="TYO51" s="216"/>
      <c r="TYP51" s="216"/>
      <c r="TYQ51" s="216"/>
      <c r="TYR51" s="216"/>
      <c r="TYS51" s="216"/>
      <c r="TYT51" s="216"/>
      <c r="TYU51" s="216"/>
      <c r="TYV51" s="216"/>
      <c r="TYW51" s="216"/>
      <c r="TYX51" s="216"/>
      <c r="TYY51" s="216"/>
      <c r="TYZ51" s="216"/>
      <c r="TZA51" s="216"/>
      <c r="TZB51" s="216"/>
      <c r="TZC51" s="216"/>
      <c r="TZD51" s="216"/>
      <c r="TZE51" s="216"/>
      <c r="TZF51" s="216"/>
      <c r="TZG51" s="216"/>
      <c r="TZH51" s="216"/>
      <c r="TZI51" s="216"/>
      <c r="TZJ51" s="216"/>
      <c r="TZK51" s="216"/>
      <c r="TZL51" s="216"/>
      <c r="TZM51" s="216"/>
      <c r="TZN51" s="216"/>
      <c r="TZO51" s="216"/>
      <c r="TZP51" s="216"/>
      <c r="TZQ51" s="216"/>
      <c r="TZR51" s="216"/>
      <c r="TZS51" s="216"/>
      <c r="TZT51" s="216"/>
      <c r="TZU51" s="216"/>
      <c r="TZV51" s="216"/>
      <c r="TZW51" s="216"/>
      <c r="TZX51" s="216"/>
      <c r="TZY51" s="216"/>
      <c r="TZZ51" s="216"/>
      <c r="UAA51" s="216"/>
      <c r="UAB51" s="216"/>
      <c r="UAC51" s="216"/>
      <c r="UAD51" s="216"/>
      <c r="UAE51" s="216"/>
      <c r="UAF51" s="216"/>
      <c r="UAG51" s="216"/>
      <c r="UAH51" s="216"/>
      <c r="UAI51" s="216"/>
      <c r="UAJ51" s="216"/>
      <c r="UAK51" s="216"/>
      <c r="UAL51" s="216"/>
      <c r="UAM51" s="216"/>
      <c r="UAN51" s="216"/>
      <c r="UAO51" s="216"/>
      <c r="UAP51" s="216"/>
      <c r="UAQ51" s="216"/>
      <c r="UAR51" s="216"/>
      <c r="UAS51" s="216"/>
      <c r="UAT51" s="216"/>
      <c r="UAU51" s="216"/>
      <c r="UAV51" s="216"/>
      <c r="UAW51" s="216"/>
      <c r="UAX51" s="216"/>
      <c r="UAY51" s="216"/>
      <c r="UAZ51" s="216"/>
      <c r="UBA51" s="216"/>
      <c r="UBB51" s="216"/>
      <c r="UBC51" s="216"/>
      <c r="UBD51" s="216"/>
      <c r="UBE51" s="216"/>
      <c r="UBF51" s="216"/>
      <c r="UBG51" s="216"/>
      <c r="UBH51" s="216"/>
      <c r="UBI51" s="216"/>
      <c r="UBJ51" s="216"/>
      <c r="UBK51" s="216"/>
      <c r="UBL51" s="216"/>
      <c r="UBM51" s="216"/>
      <c r="UBN51" s="216"/>
      <c r="UBO51" s="216"/>
      <c r="UBP51" s="216"/>
      <c r="UBQ51" s="216"/>
      <c r="UBR51" s="216"/>
      <c r="UBS51" s="216"/>
      <c r="UBT51" s="216"/>
      <c r="UBU51" s="216"/>
      <c r="UBV51" s="216"/>
      <c r="UBW51" s="216"/>
      <c r="UBX51" s="216"/>
      <c r="UBY51" s="216"/>
      <c r="UBZ51" s="216"/>
      <c r="UCA51" s="216"/>
      <c r="UCB51" s="216"/>
      <c r="UCC51" s="216"/>
      <c r="UCD51" s="216"/>
      <c r="UCE51" s="216"/>
      <c r="UCF51" s="216"/>
      <c r="UCG51" s="216"/>
      <c r="UCH51" s="216"/>
      <c r="UCI51" s="216"/>
      <c r="UCJ51" s="216"/>
      <c r="UCK51" s="216"/>
      <c r="UCL51" s="216"/>
      <c r="UCM51" s="216"/>
      <c r="UCN51" s="216"/>
      <c r="UCO51" s="216"/>
      <c r="UCP51" s="216"/>
      <c r="UCQ51" s="216"/>
      <c r="UCR51" s="216"/>
      <c r="UCS51" s="216"/>
      <c r="UCT51" s="216"/>
      <c r="UCU51" s="216"/>
      <c r="UCV51" s="216"/>
      <c r="UCW51" s="216"/>
      <c r="UCX51" s="216"/>
      <c r="UCY51" s="216"/>
      <c r="UCZ51" s="216"/>
      <c r="UDA51" s="216"/>
      <c r="UDB51" s="216"/>
      <c r="UDC51" s="216"/>
      <c r="UDD51" s="216"/>
      <c r="UDE51" s="216"/>
      <c r="UDF51" s="216"/>
      <c r="UDG51" s="216"/>
      <c r="UDH51" s="216"/>
      <c r="UDI51" s="216"/>
      <c r="UDJ51" s="216"/>
      <c r="UDK51" s="216"/>
      <c r="UDL51" s="216"/>
      <c r="UDM51" s="216"/>
      <c r="UDN51" s="216"/>
      <c r="UDO51" s="216"/>
      <c r="UDP51" s="216"/>
      <c r="UDQ51" s="216"/>
      <c r="UDR51" s="216"/>
      <c r="UDS51" s="216"/>
      <c r="UDT51" s="216"/>
      <c r="UDU51" s="216"/>
      <c r="UDV51" s="216"/>
      <c r="UDW51" s="216"/>
      <c r="UDX51" s="216"/>
      <c r="UDY51" s="216"/>
      <c r="UDZ51" s="216"/>
      <c r="UEA51" s="216"/>
      <c r="UEB51" s="216"/>
      <c r="UEC51" s="216"/>
      <c r="UED51" s="216"/>
      <c r="UEE51" s="216"/>
      <c r="UEF51" s="216"/>
      <c r="UEG51" s="216"/>
      <c r="UEH51" s="216"/>
      <c r="UEI51" s="216"/>
      <c r="UEJ51" s="216"/>
      <c r="UEK51" s="216"/>
      <c r="UEL51" s="216"/>
      <c r="UEM51" s="216"/>
      <c r="UEN51" s="216"/>
      <c r="UEO51" s="216"/>
      <c r="UEP51" s="216"/>
      <c r="UEQ51" s="216"/>
      <c r="UER51" s="216"/>
      <c r="UES51" s="216"/>
      <c r="UET51" s="216"/>
      <c r="UEU51" s="216"/>
      <c r="UEV51" s="216"/>
      <c r="UEW51" s="216"/>
      <c r="UEX51" s="216"/>
      <c r="UEY51" s="216"/>
      <c r="UEZ51" s="216"/>
      <c r="UFA51" s="216"/>
      <c r="UFB51" s="216"/>
      <c r="UFC51" s="216"/>
      <c r="UFD51" s="216"/>
      <c r="UFE51" s="216"/>
      <c r="UFF51" s="216"/>
      <c r="UFG51" s="216"/>
      <c r="UFH51" s="216"/>
      <c r="UFI51" s="216"/>
      <c r="UFJ51" s="216"/>
      <c r="UFK51" s="216"/>
      <c r="UFL51" s="216"/>
      <c r="UFM51" s="216"/>
      <c r="UFN51" s="216"/>
      <c r="UFO51" s="216"/>
      <c r="UFP51" s="216"/>
      <c r="UFQ51" s="216"/>
      <c r="UFR51" s="216"/>
      <c r="UFS51" s="216"/>
      <c r="UFT51" s="216"/>
      <c r="UFU51" s="216"/>
      <c r="UFV51" s="216"/>
      <c r="UFW51" s="216"/>
      <c r="UFX51" s="216"/>
      <c r="UFY51" s="216"/>
      <c r="UFZ51" s="216"/>
      <c r="UGA51" s="216"/>
      <c r="UGB51" s="216"/>
      <c r="UGC51" s="216"/>
      <c r="UGD51" s="216"/>
      <c r="UGE51" s="216"/>
      <c r="UGF51" s="216"/>
      <c r="UGG51" s="216"/>
      <c r="UGH51" s="216"/>
      <c r="UGI51" s="216"/>
      <c r="UGJ51" s="216"/>
      <c r="UGK51" s="216"/>
      <c r="UGL51" s="216"/>
      <c r="UGM51" s="216"/>
      <c r="UGN51" s="216"/>
      <c r="UGO51" s="216"/>
      <c r="UGP51" s="216"/>
      <c r="UGQ51" s="216"/>
      <c r="UGR51" s="216"/>
      <c r="UGS51" s="216"/>
      <c r="UGT51" s="216"/>
      <c r="UGU51" s="216"/>
      <c r="UGV51" s="216"/>
      <c r="UGW51" s="216"/>
      <c r="UGX51" s="216"/>
      <c r="UGY51" s="216"/>
      <c r="UGZ51" s="216"/>
      <c r="UHA51" s="216"/>
      <c r="UHB51" s="216"/>
      <c r="UHC51" s="216"/>
      <c r="UHD51" s="216"/>
      <c r="UHE51" s="216"/>
      <c r="UHF51" s="216"/>
      <c r="UHG51" s="216"/>
      <c r="UHH51" s="216"/>
      <c r="UHI51" s="216"/>
      <c r="UHJ51" s="216"/>
      <c r="UHK51" s="216"/>
      <c r="UHL51" s="216"/>
      <c r="UHM51" s="216"/>
      <c r="UHN51" s="216"/>
      <c r="UHO51" s="216"/>
      <c r="UHP51" s="216"/>
      <c r="UHQ51" s="216"/>
      <c r="UHR51" s="216"/>
      <c r="UHS51" s="216"/>
      <c r="UHT51" s="216"/>
      <c r="UHU51" s="216"/>
      <c r="UHV51" s="216"/>
      <c r="UHW51" s="216"/>
      <c r="UHX51" s="216"/>
      <c r="UHY51" s="216"/>
      <c r="UHZ51" s="216"/>
      <c r="UIA51" s="216"/>
      <c r="UIB51" s="216"/>
      <c r="UIC51" s="216"/>
      <c r="UID51" s="216"/>
      <c r="UIE51" s="216"/>
      <c r="UIF51" s="216"/>
      <c r="UIG51" s="216"/>
      <c r="UIH51" s="216"/>
      <c r="UII51" s="216"/>
      <c r="UIJ51" s="216"/>
      <c r="UIK51" s="216"/>
      <c r="UIL51" s="216"/>
      <c r="UIM51" s="216"/>
      <c r="UIN51" s="216"/>
      <c r="UIO51" s="216"/>
      <c r="UIP51" s="216"/>
      <c r="UIQ51" s="216"/>
      <c r="UIR51" s="216"/>
      <c r="UIS51" s="216"/>
      <c r="UIT51" s="216"/>
      <c r="UIU51" s="216"/>
      <c r="UIV51" s="216"/>
      <c r="UIW51" s="216"/>
      <c r="UIX51" s="216"/>
      <c r="UIY51" s="216"/>
      <c r="UIZ51" s="216"/>
      <c r="UJA51" s="216"/>
      <c r="UJB51" s="216"/>
      <c r="UJC51" s="216"/>
      <c r="UJD51" s="216"/>
      <c r="UJE51" s="216"/>
      <c r="UJF51" s="216"/>
      <c r="UJG51" s="216"/>
      <c r="UJH51" s="216"/>
      <c r="UJI51" s="216"/>
      <c r="UJJ51" s="216"/>
      <c r="UJK51" s="216"/>
      <c r="UJL51" s="216"/>
      <c r="UJM51" s="216"/>
      <c r="UJN51" s="216"/>
      <c r="UJO51" s="216"/>
      <c r="UJP51" s="216"/>
      <c r="UJQ51" s="216"/>
      <c r="UJR51" s="216"/>
      <c r="UJS51" s="216"/>
      <c r="UJT51" s="216"/>
      <c r="UJU51" s="216"/>
      <c r="UJV51" s="216"/>
      <c r="UJW51" s="216"/>
      <c r="UJX51" s="216"/>
      <c r="UJY51" s="216"/>
      <c r="UJZ51" s="216"/>
      <c r="UKA51" s="216"/>
      <c r="UKB51" s="216"/>
      <c r="UKC51" s="216"/>
      <c r="UKD51" s="216"/>
      <c r="UKE51" s="216"/>
      <c r="UKF51" s="216"/>
      <c r="UKG51" s="216"/>
      <c r="UKH51" s="216"/>
      <c r="UKI51" s="216"/>
      <c r="UKJ51" s="216"/>
      <c r="UKK51" s="216"/>
      <c r="UKL51" s="216"/>
      <c r="UKM51" s="216"/>
      <c r="UKN51" s="216"/>
      <c r="UKO51" s="216"/>
      <c r="UKP51" s="216"/>
      <c r="UKQ51" s="216"/>
      <c r="UKR51" s="216"/>
      <c r="UKS51" s="216"/>
      <c r="UKT51" s="216"/>
      <c r="UKU51" s="216"/>
      <c r="UKV51" s="216"/>
      <c r="UKW51" s="216"/>
      <c r="UKX51" s="216"/>
      <c r="UKY51" s="216"/>
      <c r="UKZ51" s="216"/>
      <c r="ULA51" s="216"/>
      <c r="ULB51" s="216"/>
      <c r="ULC51" s="216"/>
      <c r="ULD51" s="216"/>
      <c r="ULE51" s="216"/>
      <c r="ULF51" s="216"/>
      <c r="ULG51" s="216"/>
      <c r="ULH51" s="216"/>
      <c r="ULI51" s="216"/>
      <c r="ULJ51" s="216"/>
      <c r="ULK51" s="216"/>
      <c r="ULL51" s="216"/>
      <c r="ULM51" s="216"/>
      <c r="ULN51" s="216"/>
      <c r="ULO51" s="216"/>
      <c r="ULP51" s="216"/>
      <c r="ULQ51" s="216"/>
      <c r="ULR51" s="216"/>
      <c r="ULS51" s="216"/>
      <c r="ULT51" s="216"/>
      <c r="ULU51" s="216"/>
      <c r="ULV51" s="216"/>
      <c r="ULW51" s="216"/>
      <c r="ULX51" s="216"/>
      <c r="ULY51" s="216"/>
      <c r="ULZ51" s="216"/>
      <c r="UMA51" s="216"/>
      <c r="UMB51" s="216"/>
      <c r="UMC51" s="216"/>
      <c r="UMD51" s="216"/>
      <c r="UME51" s="216"/>
      <c r="UMF51" s="216"/>
      <c r="UMG51" s="216"/>
      <c r="UMH51" s="216"/>
      <c r="UMI51" s="216"/>
      <c r="UMJ51" s="216"/>
      <c r="UMK51" s="216"/>
      <c r="UML51" s="216"/>
      <c r="UMM51" s="216"/>
      <c r="UMN51" s="216"/>
      <c r="UMO51" s="216"/>
      <c r="UMP51" s="216"/>
      <c r="UMQ51" s="216"/>
      <c r="UMR51" s="216"/>
      <c r="UMS51" s="216"/>
      <c r="UMT51" s="216"/>
      <c r="UMU51" s="216"/>
      <c r="UMV51" s="216"/>
      <c r="UMW51" s="216"/>
      <c r="UMX51" s="216"/>
      <c r="UMY51" s="216"/>
      <c r="UMZ51" s="216"/>
      <c r="UNA51" s="216"/>
      <c r="UNB51" s="216"/>
      <c r="UNC51" s="216"/>
      <c r="UND51" s="216"/>
      <c r="UNE51" s="216"/>
      <c r="UNF51" s="216"/>
      <c r="UNG51" s="216"/>
      <c r="UNH51" s="216"/>
      <c r="UNI51" s="216"/>
      <c r="UNJ51" s="216"/>
      <c r="UNK51" s="216"/>
      <c r="UNL51" s="216"/>
      <c r="UNM51" s="216"/>
      <c r="UNN51" s="216"/>
      <c r="UNO51" s="216"/>
      <c r="UNP51" s="216"/>
      <c r="UNQ51" s="216"/>
      <c r="UNR51" s="216"/>
      <c r="UNS51" s="216"/>
      <c r="UNT51" s="216"/>
      <c r="UNU51" s="216"/>
      <c r="UNV51" s="216"/>
      <c r="UNW51" s="216"/>
      <c r="UNX51" s="216"/>
      <c r="UNY51" s="216"/>
      <c r="UNZ51" s="216"/>
      <c r="UOA51" s="216"/>
      <c r="UOB51" s="216"/>
      <c r="UOC51" s="216"/>
      <c r="UOD51" s="216"/>
      <c r="UOE51" s="216"/>
      <c r="UOF51" s="216"/>
      <c r="UOG51" s="216"/>
      <c r="UOH51" s="216"/>
      <c r="UOI51" s="216"/>
      <c r="UOJ51" s="216"/>
      <c r="UOK51" s="216"/>
      <c r="UOL51" s="216"/>
      <c r="UOM51" s="216"/>
      <c r="UON51" s="216"/>
      <c r="UOO51" s="216"/>
      <c r="UOP51" s="216"/>
      <c r="UOQ51" s="216"/>
      <c r="UOR51" s="216"/>
      <c r="UOS51" s="216"/>
      <c r="UOT51" s="216"/>
      <c r="UOU51" s="216"/>
      <c r="UOV51" s="216"/>
      <c r="UOW51" s="216"/>
      <c r="UOX51" s="216"/>
      <c r="UOY51" s="216"/>
      <c r="UOZ51" s="216"/>
      <c r="UPA51" s="216"/>
      <c r="UPB51" s="216"/>
      <c r="UPC51" s="216"/>
      <c r="UPD51" s="216"/>
      <c r="UPE51" s="216"/>
      <c r="UPF51" s="216"/>
      <c r="UPG51" s="216"/>
      <c r="UPH51" s="216"/>
      <c r="UPI51" s="216"/>
      <c r="UPJ51" s="216"/>
      <c r="UPK51" s="216"/>
      <c r="UPL51" s="216"/>
      <c r="UPM51" s="216"/>
      <c r="UPN51" s="216"/>
      <c r="UPO51" s="216"/>
      <c r="UPP51" s="216"/>
      <c r="UPQ51" s="216"/>
      <c r="UPR51" s="216"/>
      <c r="UPS51" s="216"/>
      <c r="UPT51" s="216"/>
      <c r="UPU51" s="216"/>
      <c r="UPV51" s="216"/>
      <c r="UPW51" s="216"/>
      <c r="UPX51" s="216"/>
      <c r="UPY51" s="216"/>
      <c r="UPZ51" s="216"/>
      <c r="UQA51" s="216"/>
      <c r="UQB51" s="216"/>
      <c r="UQC51" s="216"/>
      <c r="UQD51" s="216"/>
      <c r="UQE51" s="216"/>
      <c r="UQF51" s="216"/>
      <c r="UQG51" s="216"/>
      <c r="UQH51" s="216"/>
      <c r="UQI51" s="216"/>
      <c r="UQJ51" s="216"/>
      <c r="UQK51" s="216"/>
      <c r="UQL51" s="216"/>
      <c r="UQM51" s="216"/>
      <c r="UQN51" s="216"/>
      <c r="UQO51" s="216"/>
      <c r="UQP51" s="216"/>
      <c r="UQQ51" s="216"/>
      <c r="UQR51" s="216"/>
      <c r="UQS51" s="216"/>
      <c r="UQT51" s="216"/>
      <c r="UQU51" s="216"/>
      <c r="UQV51" s="216"/>
      <c r="UQW51" s="216"/>
      <c r="UQX51" s="216"/>
      <c r="UQY51" s="216"/>
      <c r="UQZ51" s="216"/>
      <c r="URA51" s="216"/>
      <c r="URB51" s="216"/>
      <c r="URC51" s="216"/>
      <c r="URD51" s="216"/>
      <c r="URE51" s="216"/>
      <c r="URF51" s="216"/>
      <c r="URG51" s="216"/>
      <c r="URH51" s="216"/>
      <c r="URI51" s="216"/>
      <c r="URJ51" s="216"/>
      <c r="URK51" s="216"/>
      <c r="URL51" s="216"/>
      <c r="URM51" s="216"/>
      <c r="URN51" s="216"/>
      <c r="URO51" s="216"/>
      <c r="URP51" s="216"/>
      <c r="URQ51" s="216"/>
      <c r="URR51" s="216"/>
      <c r="URS51" s="216"/>
      <c r="URT51" s="216"/>
      <c r="URU51" s="216"/>
      <c r="URV51" s="216"/>
      <c r="URW51" s="216"/>
      <c r="URX51" s="216"/>
      <c r="URY51" s="216"/>
      <c r="URZ51" s="216"/>
      <c r="USA51" s="216"/>
      <c r="USB51" s="216"/>
      <c r="USC51" s="216"/>
      <c r="USD51" s="216"/>
      <c r="USE51" s="216"/>
      <c r="USF51" s="216"/>
      <c r="USG51" s="216"/>
      <c r="USH51" s="216"/>
      <c r="USI51" s="216"/>
      <c r="USJ51" s="216"/>
      <c r="USK51" s="216"/>
      <c r="USL51" s="216"/>
      <c r="USM51" s="216"/>
      <c r="USN51" s="216"/>
      <c r="USO51" s="216"/>
      <c r="USP51" s="216"/>
      <c r="USQ51" s="216"/>
      <c r="USR51" s="216"/>
      <c r="USS51" s="216"/>
      <c r="UST51" s="216"/>
      <c r="USU51" s="216"/>
      <c r="USV51" s="216"/>
      <c r="USW51" s="216"/>
      <c r="USX51" s="216"/>
      <c r="USY51" s="216"/>
      <c r="USZ51" s="216"/>
      <c r="UTA51" s="216"/>
      <c r="UTB51" s="216"/>
      <c r="UTC51" s="216"/>
      <c r="UTD51" s="216"/>
      <c r="UTE51" s="216"/>
      <c r="UTF51" s="216"/>
      <c r="UTG51" s="216"/>
      <c r="UTH51" s="216"/>
      <c r="UTI51" s="216"/>
      <c r="UTJ51" s="216"/>
      <c r="UTK51" s="216"/>
      <c r="UTL51" s="216"/>
      <c r="UTM51" s="216"/>
      <c r="UTN51" s="216"/>
      <c r="UTO51" s="216"/>
      <c r="UTP51" s="216"/>
      <c r="UTQ51" s="216"/>
      <c r="UTR51" s="216"/>
      <c r="UTS51" s="216"/>
      <c r="UTT51" s="216"/>
      <c r="UTU51" s="216"/>
      <c r="UTV51" s="216"/>
      <c r="UTW51" s="216"/>
      <c r="UTX51" s="216"/>
      <c r="UTY51" s="216"/>
      <c r="UTZ51" s="216"/>
      <c r="UUA51" s="216"/>
      <c r="UUB51" s="216"/>
      <c r="UUC51" s="216"/>
      <c r="UUD51" s="216"/>
      <c r="UUE51" s="216"/>
      <c r="UUF51" s="216"/>
      <c r="UUG51" s="216"/>
      <c r="UUH51" s="216"/>
      <c r="UUI51" s="216"/>
      <c r="UUJ51" s="216"/>
      <c r="UUK51" s="216"/>
      <c r="UUL51" s="216"/>
      <c r="UUM51" s="216"/>
      <c r="UUN51" s="216"/>
      <c r="UUO51" s="216"/>
      <c r="UUP51" s="216"/>
      <c r="UUQ51" s="216"/>
      <c r="UUR51" s="216"/>
      <c r="UUS51" s="216"/>
      <c r="UUT51" s="216"/>
      <c r="UUU51" s="216"/>
      <c r="UUV51" s="216"/>
      <c r="UUW51" s="216"/>
      <c r="UUX51" s="216"/>
      <c r="UUY51" s="216"/>
      <c r="UUZ51" s="216"/>
      <c r="UVA51" s="216"/>
      <c r="UVB51" s="216"/>
      <c r="UVC51" s="216"/>
      <c r="UVD51" s="216"/>
      <c r="UVE51" s="216"/>
      <c r="UVF51" s="216"/>
      <c r="UVG51" s="216"/>
      <c r="UVH51" s="216"/>
      <c r="UVI51" s="216"/>
      <c r="UVJ51" s="216"/>
      <c r="UVK51" s="216"/>
      <c r="UVL51" s="216"/>
      <c r="UVM51" s="216"/>
      <c r="UVN51" s="216"/>
      <c r="UVO51" s="216"/>
      <c r="UVP51" s="216"/>
      <c r="UVQ51" s="216"/>
      <c r="UVR51" s="216"/>
      <c r="UVS51" s="216"/>
      <c r="UVT51" s="216"/>
      <c r="UVU51" s="216"/>
      <c r="UVV51" s="216"/>
      <c r="UVW51" s="216"/>
      <c r="UVX51" s="216"/>
      <c r="UVY51" s="216"/>
      <c r="UVZ51" s="216"/>
      <c r="UWA51" s="216"/>
      <c r="UWB51" s="216"/>
      <c r="UWC51" s="216"/>
      <c r="UWD51" s="216"/>
      <c r="UWE51" s="216"/>
      <c r="UWF51" s="216"/>
      <c r="UWG51" s="216"/>
      <c r="UWH51" s="216"/>
      <c r="UWI51" s="216"/>
      <c r="UWJ51" s="216"/>
      <c r="UWK51" s="216"/>
      <c r="UWL51" s="216"/>
      <c r="UWM51" s="216"/>
      <c r="UWN51" s="216"/>
      <c r="UWO51" s="216"/>
      <c r="UWP51" s="216"/>
      <c r="UWQ51" s="216"/>
      <c r="UWR51" s="216"/>
      <c r="UWS51" s="216"/>
      <c r="UWT51" s="216"/>
      <c r="UWU51" s="216"/>
      <c r="UWV51" s="216"/>
      <c r="UWW51" s="216"/>
      <c r="UWX51" s="216"/>
      <c r="UWY51" s="216"/>
      <c r="UWZ51" s="216"/>
      <c r="UXA51" s="216"/>
      <c r="UXB51" s="216"/>
      <c r="UXC51" s="216"/>
      <c r="UXD51" s="216"/>
      <c r="UXE51" s="216"/>
      <c r="UXF51" s="216"/>
      <c r="UXG51" s="216"/>
      <c r="UXH51" s="216"/>
      <c r="UXI51" s="216"/>
      <c r="UXJ51" s="216"/>
      <c r="UXK51" s="216"/>
      <c r="UXL51" s="216"/>
      <c r="UXM51" s="216"/>
      <c r="UXN51" s="216"/>
      <c r="UXO51" s="216"/>
      <c r="UXP51" s="216"/>
      <c r="UXQ51" s="216"/>
      <c r="UXR51" s="216"/>
      <c r="UXS51" s="216"/>
      <c r="UXT51" s="216"/>
      <c r="UXU51" s="216"/>
      <c r="UXV51" s="216"/>
      <c r="UXW51" s="216"/>
      <c r="UXX51" s="216"/>
      <c r="UXY51" s="216"/>
      <c r="UXZ51" s="216"/>
      <c r="UYA51" s="216"/>
      <c r="UYB51" s="216"/>
      <c r="UYC51" s="216"/>
      <c r="UYD51" s="216"/>
      <c r="UYE51" s="216"/>
      <c r="UYF51" s="216"/>
      <c r="UYG51" s="216"/>
      <c r="UYH51" s="216"/>
      <c r="UYI51" s="216"/>
      <c r="UYJ51" s="216"/>
      <c r="UYK51" s="216"/>
      <c r="UYL51" s="216"/>
      <c r="UYM51" s="216"/>
      <c r="UYN51" s="216"/>
      <c r="UYO51" s="216"/>
      <c r="UYP51" s="216"/>
      <c r="UYQ51" s="216"/>
      <c r="UYR51" s="216"/>
      <c r="UYS51" s="216"/>
      <c r="UYT51" s="216"/>
      <c r="UYU51" s="216"/>
      <c r="UYV51" s="216"/>
      <c r="UYW51" s="216"/>
      <c r="UYX51" s="216"/>
      <c r="UYY51" s="216"/>
      <c r="UYZ51" s="216"/>
      <c r="UZA51" s="216"/>
      <c r="UZB51" s="216"/>
      <c r="UZC51" s="216"/>
      <c r="UZD51" s="216"/>
      <c r="UZE51" s="216"/>
      <c r="UZF51" s="216"/>
      <c r="UZG51" s="216"/>
      <c r="UZH51" s="216"/>
      <c r="UZI51" s="216"/>
      <c r="UZJ51" s="216"/>
      <c r="UZK51" s="216"/>
      <c r="UZL51" s="216"/>
      <c r="UZM51" s="216"/>
      <c r="UZN51" s="216"/>
      <c r="UZO51" s="216"/>
      <c r="UZP51" s="216"/>
      <c r="UZQ51" s="216"/>
      <c r="UZR51" s="216"/>
      <c r="UZS51" s="216"/>
      <c r="UZT51" s="216"/>
      <c r="UZU51" s="216"/>
      <c r="UZV51" s="216"/>
      <c r="UZW51" s="216"/>
      <c r="UZX51" s="216"/>
      <c r="UZY51" s="216"/>
      <c r="UZZ51" s="216"/>
      <c r="VAA51" s="216"/>
      <c r="VAB51" s="216"/>
      <c r="VAC51" s="216"/>
      <c r="VAD51" s="216"/>
      <c r="VAE51" s="216"/>
      <c r="VAF51" s="216"/>
      <c r="VAG51" s="216"/>
      <c r="VAH51" s="216"/>
      <c r="VAI51" s="216"/>
      <c r="VAJ51" s="216"/>
      <c r="VAK51" s="216"/>
      <c r="VAL51" s="216"/>
      <c r="VAM51" s="216"/>
      <c r="VAN51" s="216"/>
      <c r="VAO51" s="216"/>
      <c r="VAP51" s="216"/>
      <c r="VAQ51" s="216"/>
      <c r="VAR51" s="216"/>
      <c r="VAS51" s="216"/>
      <c r="VAT51" s="216"/>
      <c r="VAU51" s="216"/>
      <c r="VAV51" s="216"/>
      <c r="VAW51" s="216"/>
      <c r="VAX51" s="216"/>
      <c r="VAY51" s="216"/>
      <c r="VAZ51" s="216"/>
      <c r="VBA51" s="216"/>
      <c r="VBB51" s="216"/>
      <c r="VBC51" s="216"/>
      <c r="VBD51" s="216"/>
      <c r="VBE51" s="216"/>
      <c r="VBF51" s="216"/>
      <c r="VBG51" s="216"/>
      <c r="VBH51" s="216"/>
      <c r="VBI51" s="216"/>
      <c r="VBJ51" s="216"/>
      <c r="VBK51" s="216"/>
      <c r="VBL51" s="216"/>
      <c r="VBM51" s="216"/>
      <c r="VBN51" s="216"/>
      <c r="VBO51" s="216"/>
      <c r="VBP51" s="216"/>
      <c r="VBQ51" s="216"/>
      <c r="VBR51" s="216"/>
      <c r="VBS51" s="216"/>
      <c r="VBT51" s="216"/>
      <c r="VBU51" s="216"/>
      <c r="VBV51" s="216"/>
      <c r="VBW51" s="216"/>
      <c r="VBX51" s="216"/>
      <c r="VBY51" s="216"/>
      <c r="VBZ51" s="216"/>
      <c r="VCA51" s="216"/>
      <c r="VCB51" s="216"/>
      <c r="VCC51" s="216"/>
      <c r="VCD51" s="216"/>
      <c r="VCE51" s="216"/>
      <c r="VCF51" s="216"/>
      <c r="VCG51" s="216"/>
      <c r="VCH51" s="216"/>
      <c r="VCI51" s="216"/>
      <c r="VCJ51" s="216"/>
      <c r="VCK51" s="216"/>
      <c r="VCL51" s="216"/>
      <c r="VCM51" s="216"/>
      <c r="VCN51" s="216"/>
      <c r="VCO51" s="216"/>
      <c r="VCP51" s="216"/>
      <c r="VCQ51" s="216"/>
      <c r="VCR51" s="216"/>
      <c r="VCS51" s="216"/>
      <c r="VCT51" s="216"/>
      <c r="VCU51" s="216"/>
      <c r="VCV51" s="216"/>
      <c r="VCW51" s="216"/>
      <c r="VCX51" s="216"/>
      <c r="VCY51" s="216"/>
      <c r="VCZ51" s="216"/>
      <c r="VDA51" s="216"/>
      <c r="VDB51" s="216"/>
      <c r="VDC51" s="216"/>
      <c r="VDD51" s="216"/>
      <c r="VDE51" s="216"/>
      <c r="VDF51" s="216"/>
      <c r="VDG51" s="216"/>
      <c r="VDH51" s="216"/>
      <c r="VDI51" s="216"/>
      <c r="VDJ51" s="216"/>
      <c r="VDK51" s="216"/>
      <c r="VDL51" s="216"/>
      <c r="VDM51" s="216"/>
      <c r="VDN51" s="216"/>
      <c r="VDO51" s="216"/>
      <c r="VDP51" s="216"/>
      <c r="VDQ51" s="216"/>
      <c r="VDR51" s="216"/>
      <c r="VDS51" s="216"/>
      <c r="VDT51" s="216"/>
      <c r="VDU51" s="216"/>
      <c r="VDV51" s="216"/>
      <c r="VDW51" s="216"/>
      <c r="VDX51" s="216"/>
      <c r="VDY51" s="216"/>
      <c r="VDZ51" s="216"/>
      <c r="VEA51" s="216"/>
      <c r="VEB51" s="216"/>
      <c r="VEC51" s="216"/>
      <c r="VED51" s="216"/>
      <c r="VEE51" s="216"/>
      <c r="VEF51" s="216"/>
      <c r="VEG51" s="216"/>
      <c r="VEH51" s="216"/>
      <c r="VEI51" s="216"/>
      <c r="VEJ51" s="216"/>
      <c r="VEK51" s="216"/>
      <c r="VEL51" s="216"/>
      <c r="VEM51" s="216"/>
      <c r="VEN51" s="216"/>
      <c r="VEO51" s="216"/>
      <c r="VEP51" s="216"/>
      <c r="VEQ51" s="216"/>
      <c r="VER51" s="216"/>
      <c r="VES51" s="216"/>
      <c r="VET51" s="216"/>
      <c r="VEU51" s="216"/>
      <c r="VEV51" s="216"/>
      <c r="VEW51" s="216"/>
      <c r="VEX51" s="216"/>
      <c r="VEY51" s="216"/>
      <c r="VEZ51" s="216"/>
      <c r="VFA51" s="216"/>
      <c r="VFB51" s="216"/>
      <c r="VFC51" s="216"/>
      <c r="VFD51" s="216"/>
      <c r="VFE51" s="216"/>
      <c r="VFF51" s="216"/>
      <c r="VFG51" s="216"/>
      <c r="VFH51" s="216"/>
      <c r="VFI51" s="216"/>
      <c r="VFJ51" s="216"/>
      <c r="VFK51" s="216"/>
      <c r="VFL51" s="216"/>
      <c r="VFM51" s="216"/>
      <c r="VFN51" s="216"/>
      <c r="VFO51" s="216"/>
      <c r="VFP51" s="216"/>
      <c r="VFQ51" s="216"/>
      <c r="VFR51" s="216"/>
      <c r="VFS51" s="216"/>
      <c r="VFT51" s="216"/>
      <c r="VFU51" s="216"/>
      <c r="VFV51" s="216"/>
      <c r="VFW51" s="216"/>
      <c r="VFX51" s="216"/>
      <c r="VFY51" s="216"/>
      <c r="VFZ51" s="216"/>
      <c r="VGA51" s="216"/>
      <c r="VGB51" s="216"/>
      <c r="VGC51" s="216"/>
      <c r="VGD51" s="216"/>
      <c r="VGE51" s="216"/>
      <c r="VGF51" s="216"/>
      <c r="VGG51" s="216"/>
      <c r="VGH51" s="216"/>
      <c r="VGI51" s="216"/>
      <c r="VGJ51" s="216"/>
      <c r="VGK51" s="216"/>
      <c r="VGL51" s="216"/>
      <c r="VGM51" s="216"/>
      <c r="VGN51" s="216"/>
      <c r="VGO51" s="216"/>
      <c r="VGP51" s="216"/>
      <c r="VGQ51" s="216"/>
      <c r="VGR51" s="216"/>
      <c r="VGS51" s="216"/>
      <c r="VGT51" s="216"/>
      <c r="VGU51" s="216"/>
      <c r="VGV51" s="216"/>
      <c r="VGW51" s="216"/>
      <c r="VGX51" s="216"/>
      <c r="VGY51" s="216"/>
      <c r="VGZ51" s="216"/>
      <c r="VHA51" s="216"/>
      <c r="VHB51" s="216"/>
      <c r="VHC51" s="216"/>
      <c r="VHD51" s="216"/>
      <c r="VHE51" s="216"/>
      <c r="VHF51" s="216"/>
      <c r="VHG51" s="216"/>
      <c r="VHH51" s="216"/>
      <c r="VHI51" s="216"/>
      <c r="VHJ51" s="216"/>
      <c r="VHK51" s="216"/>
      <c r="VHL51" s="216"/>
      <c r="VHM51" s="216"/>
      <c r="VHN51" s="216"/>
      <c r="VHO51" s="216"/>
      <c r="VHP51" s="216"/>
      <c r="VHQ51" s="216"/>
      <c r="VHR51" s="216"/>
      <c r="VHS51" s="216"/>
      <c r="VHT51" s="216"/>
      <c r="VHU51" s="216"/>
      <c r="VHV51" s="216"/>
      <c r="VHW51" s="216"/>
      <c r="VHX51" s="216"/>
      <c r="VHY51" s="216"/>
      <c r="VHZ51" s="216"/>
      <c r="VIA51" s="216"/>
      <c r="VIB51" s="216"/>
      <c r="VIC51" s="216"/>
      <c r="VID51" s="216"/>
      <c r="VIE51" s="216"/>
      <c r="VIF51" s="216"/>
      <c r="VIG51" s="216"/>
      <c r="VIH51" s="216"/>
      <c r="VII51" s="216"/>
      <c r="VIJ51" s="216"/>
      <c r="VIK51" s="216"/>
      <c r="VIL51" s="216"/>
      <c r="VIM51" s="216"/>
      <c r="VIN51" s="216"/>
      <c r="VIO51" s="216"/>
      <c r="VIP51" s="216"/>
      <c r="VIQ51" s="216"/>
      <c r="VIR51" s="216"/>
      <c r="VIS51" s="216"/>
      <c r="VIT51" s="216"/>
      <c r="VIU51" s="216"/>
      <c r="VIV51" s="216"/>
      <c r="VIW51" s="216"/>
      <c r="VIX51" s="216"/>
      <c r="VIY51" s="216"/>
      <c r="VIZ51" s="216"/>
      <c r="VJA51" s="216"/>
      <c r="VJB51" s="216"/>
      <c r="VJC51" s="216"/>
      <c r="VJD51" s="216"/>
      <c r="VJE51" s="216"/>
      <c r="VJF51" s="216"/>
      <c r="VJG51" s="216"/>
      <c r="VJH51" s="216"/>
      <c r="VJI51" s="216"/>
      <c r="VJJ51" s="216"/>
      <c r="VJK51" s="216"/>
      <c r="VJL51" s="216"/>
      <c r="VJM51" s="216"/>
      <c r="VJN51" s="216"/>
      <c r="VJO51" s="216"/>
      <c r="VJP51" s="216"/>
      <c r="VJQ51" s="216"/>
      <c r="VJR51" s="216"/>
      <c r="VJS51" s="216"/>
      <c r="VJT51" s="216"/>
      <c r="VJU51" s="216"/>
      <c r="VJV51" s="216"/>
      <c r="VJW51" s="216"/>
      <c r="VJX51" s="216"/>
      <c r="VJY51" s="216"/>
      <c r="VJZ51" s="216"/>
      <c r="VKA51" s="216"/>
      <c r="VKB51" s="216"/>
      <c r="VKC51" s="216"/>
      <c r="VKD51" s="216"/>
      <c r="VKE51" s="216"/>
      <c r="VKF51" s="216"/>
      <c r="VKG51" s="216"/>
      <c r="VKH51" s="216"/>
      <c r="VKI51" s="216"/>
      <c r="VKJ51" s="216"/>
      <c r="VKK51" s="216"/>
      <c r="VKL51" s="216"/>
      <c r="VKM51" s="216"/>
      <c r="VKN51" s="216"/>
      <c r="VKO51" s="216"/>
      <c r="VKP51" s="216"/>
      <c r="VKQ51" s="216"/>
      <c r="VKR51" s="216"/>
      <c r="VKS51" s="216"/>
      <c r="VKT51" s="216"/>
      <c r="VKU51" s="216"/>
      <c r="VKV51" s="216"/>
      <c r="VKW51" s="216"/>
      <c r="VKX51" s="216"/>
      <c r="VKY51" s="216"/>
      <c r="VKZ51" s="216"/>
      <c r="VLA51" s="216"/>
      <c r="VLB51" s="216"/>
      <c r="VLC51" s="216"/>
      <c r="VLD51" s="216"/>
      <c r="VLE51" s="216"/>
      <c r="VLF51" s="216"/>
      <c r="VLG51" s="216"/>
      <c r="VLH51" s="216"/>
      <c r="VLI51" s="216"/>
      <c r="VLJ51" s="216"/>
      <c r="VLK51" s="216"/>
      <c r="VLL51" s="216"/>
      <c r="VLM51" s="216"/>
      <c r="VLN51" s="216"/>
      <c r="VLO51" s="216"/>
      <c r="VLP51" s="216"/>
      <c r="VLQ51" s="216"/>
      <c r="VLR51" s="216"/>
      <c r="VLS51" s="216"/>
      <c r="VLT51" s="216"/>
      <c r="VLU51" s="216"/>
      <c r="VLV51" s="216"/>
      <c r="VLW51" s="216"/>
      <c r="VLX51" s="216"/>
      <c r="VLY51" s="216"/>
      <c r="VLZ51" s="216"/>
      <c r="VMA51" s="216"/>
      <c r="VMB51" s="216"/>
      <c r="VMC51" s="216"/>
      <c r="VMD51" s="216"/>
      <c r="VME51" s="216"/>
      <c r="VMF51" s="216"/>
      <c r="VMG51" s="216"/>
      <c r="VMH51" s="216"/>
      <c r="VMI51" s="216"/>
      <c r="VMJ51" s="216"/>
      <c r="VMK51" s="216"/>
      <c r="VML51" s="216"/>
      <c r="VMM51" s="216"/>
      <c r="VMN51" s="216"/>
      <c r="VMO51" s="216"/>
      <c r="VMP51" s="216"/>
      <c r="VMQ51" s="216"/>
      <c r="VMR51" s="216"/>
      <c r="VMS51" s="216"/>
      <c r="VMT51" s="216"/>
      <c r="VMU51" s="216"/>
      <c r="VMV51" s="216"/>
      <c r="VMW51" s="216"/>
      <c r="VMX51" s="216"/>
      <c r="VMY51" s="216"/>
      <c r="VMZ51" s="216"/>
      <c r="VNA51" s="216"/>
      <c r="VNB51" s="216"/>
      <c r="VNC51" s="216"/>
      <c r="VND51" s="216"/>
      <c r="VNE51" s="216"/>
      <c r="VNF51" s="216"/>
      <c r="VNG51" s="216"/>
      <c r="VNH51" s="216"/>
      <c r="VNI51" s="216"/>
      <c r="VNJ51" s="216"/>
      <c r="VNK51" s="216"/>
      <c r="VNL51" s="216"/>
      <c r="VNM51" s="216"/>
      <c r="VNN51" s="216"/>
      <c r="VNO51" s="216"/>
      <c r="VNP51" s="216"/>
      <c r="VNQ51" s="216"/>
      <c r="VNR51" s="216"/>
      <c r="VNS51" s="216"/>
      <c r="VNT51" s="216"/>
      <c r="VNU51" s="216"/>
      <c r="VNV51" s="216"/>
      <c r="VNW51" s="216"/>
      <c r="VNX51" s="216"/>
      <c r="VNY51" s="216"/>
      <c r="VNZ51" s="216"/>
      <c r="VOA51" s="216"/>
      <c r="VOB51" s="216"/>
      <c r="VOC51" s="216"/>
      <c r="VOD51" s="216"/>
      <c r="VOE51" s="216"/>
      <c r="VOF51" s="216"/>
      <c r="VOG51" s="216"/>
      <c r="VOH51" s="216"/>
      <c r="VOI51" s="216"/>
      <c r="VOJ51" s="216"/>
      <c r="VOK51" s="216"/>
      <c r="VOL51" s="216"/>
      <c r="VOM51" s="216"/>
      <c r="VON51" s="216"/>
      <c r="VOO51" s="216"/>
      <c r="VOP51" s="216"/>
      <c r="VOQ51" s="216"/>
      <c r="VOR51" s="216"/>
      <c r="VOS51" s="216"/>
      <c r="VOT51" s="216"/>
      <c r="VOU51" s="216"/>
      <c r="VOV51" s="216"/>
      <c r="VOW51" s="216"/>
      <c r="VOX51" s="216"/>
      <c r="VOY51" s="216"/>
      <c r="VOZ51" s="216"/>
      <c r="VPA51" s="216"/>
      <c r="VPB51" s="216"/>
      <c r="VPC51" s="216"/>
      <c r="VPD51" s="216"/>
      <c r="VPE51" s="216"/>
      <c r="VPF51" s="216"/>
      <c r="VPG51" s="216"/>
      <c r="VPH51" s="216"/>
      <c r="VPI51" s="216"/>
      <c r="VPJ51" s="216"/>
      <c r="VPK51" s="216"/>
      <c r="VPL51" s="216"/>
      <c r="VPM51" s="216"/>
      <c r="VPN51" s="216"/>
      <c r="VPO51" s="216"/>
      <c r="VPP51" s="216"/>
      <c r="VPQ51" s="216"/>
      <c r="VPR51" s="216"/>
      <c r="VPS51" s="216"/>
      <c r="VPT51" s="216"/>
      <c r="VPU51" s="216"/>
      <c r="VPV51" s="216"/>
      <c r="VPW51" s="216"/>
      <c r="VPX51" s="216"/>
      <c r="VPY51" s="216"/>
      <c r="VPZ51" s="216"/>
      <c r="VQA51" s="216"/>
      <c r="VQB51" s="216"/>
      <c r="VQC51" s="216"/>
      <c r="VQD51" s="216"/>
      <c r="VQE51" s="216"/>
      <c r="VQF51" s="216"/>
      <c r="VQG51" s="216"/>
      <c r="VQH51" s="216"/>
      <c r="VQI51" s="216"/>
      <c r="VQJ51" s="216"/>
      <c r="VQK51" s="216"/>
      <c r="VQL51" s="216"/>
      <c r="VQM51" s="216"/>
      <c r="VQN51" s="216"/>
      <c r="VQO51" s="216"/>
      <c r="VQP51" s="216"/>
      <c r="VQQ51" s="216"/>
      <c r="VQR51" s="216"/>
      <c r="VQS51" s="216"/>
      <c r="VQT51" s="216"/>
      <c r="VQU51" s="216"/>
      <c r="VQV51" s="216"/>
      <c r="VQW51" s="216"/>
      <c r="VQX51" s="216"/>
      <c r="VQY51" s="216"/>
      <c r="VQZ51" s="216"/>
      <c r="VRA51" s="216"/>
      <c r="VRB51" s="216"/>
      <c r="VRC51" s="216"/>
      <c r="VRD51" s="216"/>
      <c r="VRE51" s="216"/>
      <c r="VRF51" s="216"/>
      <c r="VRG51" s="216"/>
      <c r="VRH51" s="216"/>
      <c r="VRI51" s="216"/>
      <c r="VRJ51" s="216"/>
      <c r="VRK51" s="216"/>
      <c r="VRL51" s="216"/>
      <c r="VRM51" s="216"/>
      <c r="VRN51" s="216"/>
      <c r="VRO51" s="216"/>
      <c r="VRP51" s="216"/>
      <c r="VRQ51" s="216"/>
      <c r="VRR51" s="216"/>
      <c r="VRS51" s="216"/>
      <c r="VRT51" s="216"/>
      <c r="VRU51" s="216"/>
      <c r="VRV51" s="216"/>
      <c r="VRW51" s="216"/>
      <c r="VRX51" s="216"/>
      <c r="VRY51" s="216"/>
      <c r="VRZ51" s="216"/>
      <c r="VSA51" s="216"/>
      <c r="VSB51" s="216"/>
      <c r="VSC51" s="216"/>
      <c r="VSD51" s="216"/>
      <c r="VSE51" s="216"/>
      <c r="VSF51" s="216"/>
      <c r="VSG51" s="216"/>
      <c r="VSH51" s="216"/>
      <c r="VSI51" s="216"/>
      <c r="VSJ51" s="216"/>
      <c r="VSK51" s="216"/>
      <c r="VSL51" s="216"/>
      <c r="VSM51" s="216"/>
      <c r="VSN51" s="216"/>
      <c r="VSO51" s="216"/>
      <c r="VSP51" s="216"/>
      <c r="VSQ51" s="216"/>
      <c r="VSR51" s="216"/>
      <c r="VSS51" s="216"/>
      <c r="VST51" s="216"/>
      <c r="VSU51" s="216"/>
      <c r="VSV51" s="216"/>
      <c r="VSW51" s="216"/>
      <c r="VSX51" s="216"/>
      <c r="VSY51" s="216"/>
      <c r="VSZ51" s="216"/>
      <c r="VTA51" s="216"/>
      <c r="VTB51" s="216"/>
      <c r="VTC51" s="216"/>
      <c r="VTD51" s="216"/>
      <c r="VTE51" s="216"/>
      <c r="VTF51" s="216"/>
      <c r="VTG51" s="216"/>
      <c r="VTH51" s="216"/>
      <c r="VTI51" s="216"/>
      <c r="VTJ51" s="216"/>
      <c r="VTK51" s="216"/>
      <c r="VTL51" s="216"/>
      <c r="VTM51" s="216"/>
      <c r="VTN51" s="216"/>
      <c r="VTO51" s="216"/>
      <c r="VTP51" s="216"/>
      <c r="VTQ51" s="216"/>
      <c r="VTR51" s="216"/>
      <c r="VTS51" s="216"/>
      <c r="VTT51" s="216"/>
      <c r="VTU51" s="216"/>
      <c r="VTV51" s="216"/>
      <c r="VTW51" s="216"/>
      <c r="VTX51" s="216"/>
      <c r="VTY51" s="216"/>
      <c r="VTZ51" s="216"/>
      <c r="VUA51" s="216"/>
      <c r="VUB51" s="216"/>
      <c r="VUC51" s="216"/>
      <c r="VUD51" s="216"/>
      <c r="VUE51" s="216"/>
      <c r="VUF51" s="216"/>
      <c r="VUG51" s="216"/>
      <c r="VUH51" s="216"/>
      <c r="VUI51" s="216"/>
      <c r="VUJ51" s="216"/>
      <c r="VUK51" s="216"/>
      <c r="VUL51" s="216"/>
      <c r="VUM51" s="216"/>
      <c r="VUN51" s="216"/>
      <c r="VUO51" s="216"/>
      <c r="VUP51" s="216"/>
      <c r="VUQ51" s="216"/>
      <c r="VUR51" s="216"/>
      <c r="VUS51" s="216"/>
      <c r="VUT51" s="216"/>
      <c r="VUU51" s="216"/>
      <c r="VUV51" s="216"/>
      <c r="VUW51" s="216"/>
      <c r="VUX51" s="216"/>
      <c r="VUY51" s="216"/>
      <c r="VUZ51" s="216"/>
      <c r="VVA51" s="216"/>
      <c r="VVB51" s="216"/>
      <c r="VVC51" s="216"/>
      <c r="VVD51" s="216"/>
      <c r="VVE51" s="216"/>
      <c r="VVF51" s="216"/>
      <c r="VVG51" s="216"/>
      <c r="VVH51" s="216"/>
      <c r="VVI51" s="216"/>
      <c r="VVJ51" s="216"/>
      <c r="VVK51" s="216"/>
      <c r="VVL51" s="216"/>
      <c r="VVM51" s="216"/>
      <c r="VVN51" s="216"/>
      <c r="VVO51" s="216"/>
      <c r="VVP51" s="216"/>
      <c r="VVQ51" s="216"/>
      <c r="VVR51" s="216"/>
      <c r="VVS51" s="216"/>
      <c r="VVT51" s="216"/>
      <c r="VVU51" s="216"/>
      <c r="VVV51" s="216"/>
      <c r="VVW51" s="216"/>
      <c r="VVX51" s="216"/>
      <c r="VVY51" s="216"/>
      <c r="VVZ51" s="216"/>
      <c r="VWA51" s="216"/>
      <c r="VWB51" s="216"/>
      <c r="VWC51" s="216"/>
      <c r="VWD51" s="216"/>
      <c r="VWE51" s="216"/>
      <c r="VWF51" s="216"/>
      <c r="VWG51" s="216"/>
      <c r="VWH51" s="216"/>
      <c r="VWI51" s="216"/>
      <c r="VWJ51" s="216"/>
      <c r="VWK51" s="216"/>
      <c r="VWL51" s="216"/>
      <c r="VWM51" s="216"/>
      <c r="VWN51" s="216"/>
      <c r="VWO51" s="216"/>
      <c r="VWP51" s="216"/>
      <c r="VWQ51" s="216"/>
      <c r="VWR51" s="216"/>
      <c r="VWS51" s="216"/>
      <c r="VWT51" s="216"/>
      <c r="VWU51" s="216"/>
      <c r="VWV51" s="216"/>
      <c r="VWW51" s="216"/>
      <c r="VWX51" s="216"/>
      <c r="VWY51" s="216"/>
      <c r="VWZ51" s="216"/>
      <c r="VXA51" s="216"/>
      <c r="VXB51" s="216"/>
      <c r="VXC51" s="216"/>
      <c r="VXD51" s="216"/>
      <c r="VXE51" s="216"/>
      <c r="VXF51" s="216"/>
      <c r="VXG51" s="216"/>
      <c r="VXH51" s="216"/>
      <c r="VXI51" s="216"/>
      <c r="VXJ51" s="216"/>
      <c r="VXK51" s="216"/>
      <c r="VXL51" s="216"/>
      <c r="VXM51" s="216"/>
      <c r="VXN51" s="216"/>
      <c r="VXO51" s="216"/>
      <c r="VXP51" s="216"/>
      <c r="VXQ51" s="216"/>
      <c r="VXR51" s="216"/>
      <c r="VXS51" s="216"/>
      <c r="VXT51" s="216"/>
      <c r="VXU51" s="216"/>
      <c r="VXV51" s="216"/>
      <c r="VXW51" s="216"/>
      <c r="VXX51" s="216"/>
      <c r="VXY51" s="216"/>
      <c r="VXZ51" s="216"/>
      <c r="VYA51" s="216"/>
      <c r="VYB51" s="216"/>
      <c r="VYC51" s="216"/>
      <c r="VYD51" s="216"/>
      <c r="VYE51" s="216"/>
      <c r="VYF51" s="216"/>
      <c r="VYG51" s="216"/>
      <c r="VYH51" s="216"/>
      <c r="VYI51" s="216"/>
      <c r="VYJ51" s="216"/>
      <c r="VYK51" s="216"/>
      <c r="VYL51" s="216"/>
      <c r="VYM51" s="216"/>
      <c r="VYN51" s="216"/>
      <c r="VYO51" s="216"/>
      <c r="VYP51" s="216"/>
      <c r="VYQ51" s="216"/>
      <c r="VYR51" s="216"/>
      <c r="VYS51" s="216"/>
      <c r="VYT51" s="216"/>
      <c r="VYU51" s="216"/>
      <c r="VYV51" s="216"/>
      <c r="VYW51" s="216"/>
      <c r="VYX51" s="216"/>
      <c r="VYY51" s="216"/>
      <c r="VYZ51" s="216"/>
      <c r="VZA51" s="216"/>
      <c r="VZB51" s="216"/>
      <c r="VZC51" s="216"/>
      <c r="VZD51" s="216"/>
      <c r="VZE51" s="216"/>
      <c r="VZF51" s="216"/>
      <c r="VZG51" s="216"/>
      <c r="VZH51" s="216"/>
      <c r="VZI51" s="216"/>
      <c r="VZJ51" s="216"/>
      <c r="VZK51" s="216"/>
      <c r="VZL51" s="216"/>
      <c r="VZM51" s="216"/>
      <c r="VZN51" s="216"/>
      <c r="VZO51" s="216"/>
      <c r="VZP51" s="216"/>
      <c r="VZQ51" s="216"/>
      <c r="VZR51" s="216"/>
      <c r="VZS51" s="216"/>
      <c r="VZT51" s="216"/>
      <c r="VZU51" s="216"/>
      <c r="VZV51" s="216"/>
      <c r="VZW51" s="216"/>
      <c r="VZX51" s="216"/>
      <c r="VZY51" s="216"/>
      <c r="VZZ51" s="216"/>
      <c r="WAA51" s="216"/>
      <c r="WAB51" s="216"/>
      <c r="WAC51" s="216"/>
      <c r="WAD51" s="216"/>
      <c r="WAE51" s="216"/>
      <c r="WAF51" s="216"/>
      <c r="WAG51" s="216"/>
      <c r="WAH51" s="216"/>
      <c r="WAI51" s="216"/>
      <c r="WAJ51" s="216"/>
      <c r="WAK51" s="216"/>
      <c r="WAL51" s="216"/>
      <c r="WAM51" s="216"/>
      <c r="WAN51" s="216"/>
      <c r="WAO51" s="216"/>
      <c r="WAP51" s="216"/>
      <c r="WAQ51" s="216"/>
      <c r="WAR51" s="216"/>
      <c r="WAS51" s="216"/>
      <c r="WAT51" s="216"/>
      <c r="WAU51" s="216"/>
      <c r="WAV51" s="216"/>
      <c r="WAW51" s="216"/>
      <c r="WAX51" s="216"/>
      <c r="WAY51" s="216"/>
      <c r="WAZ51" s="216"/>
      <c r="WBA51" s="216"/>
      <c r="WBB51" s="216"/>
      <c r="WBC51" s="216"/>
      <c r="WBD51" s="216"/>
      <c r="WBE51" s="216"/>
      <c r="WBF51" s="216"/>
      <c r="WBG51" s="216"/>
      <c r="WBH51" s="216"/>
      <c r="WBI51" s="216"/>
      <c r="WBJ51" s="216"/>
      <c r="WBK51" s="216"/>
      <c r="WBL51" s="216"/>
      <c r="WBM51" s="216"/>
      <c r="WBN51" s="216"/>
      <c r="WBO51" s="216"/>
      <c r="WBP51" s="216"/>
      <c r="WBQ51" s="216"/>
      <c r="WBR51" s="216"/>
      <c r="WBS51" s="216"/>
      <c r="WBT51" s="216"/>
      <c r="WBU51" s="216"/>
      <c r="WBV51" s="216"/>
      <c r="WBW51" s="216"/>
      <c r="WBX51" s="216"/>
      <c r="WBY51" s="216"/>
      <c r="WBZ51" s="216"/>
      <c r="WCA51" s="216"/>
      <c r="WCB51" s="216"/>
      <c r="WCC51" s="216"/>
      <c r="WCD51" s="216"/>
      <c r="WCE51" s="216"/>
      <c r="WCF51" s="216"/>
      <c r="WCG51" s="216"/>
      <c r="WCH51" s="216"/>
      <c r="WCI51" s="216"/>
      <c r="WCJ51" s="216"/>
      <c r="WCK51" s="216"/>
      <c r="WCL51" s="216"/>
      <c r="WCM51" s="216"/>
      <c r="WCN51" s="216"/>
      <c r="WCO51" s="216"/>
      <c r="WCP51" s="216"/>
      <c r="WCQ51" s="216"/>
      <c r="WCR51" s="216"/>
      <c r="WCS51" s="216"/>
      <c r="WCT51" s="216"/>
      <c r="WCU51" s="216"/>
      <c r="WCV51" s="216"/>
      <c r="WCW51" s="216"/>
      <c r="WCX51" s="216"/>
      <c r="WCY51" s="216"/>
      <c r="WCZ51" s="216"/>
      <c r="WDA51" s="216"/>
      <c r="WDB51" s="216"/>
      <c r="WDC51" s="216"/>
      <c r="WDD51" s="216"/>
      <c r="WDE51" s="216"/>
      <c r="WDF51" s="216"/>
      <c r="WDG51" s="216"/>
      <c r="WDH51" s="216"/>
      <c r="WDI51" s="216"/>
      <c r="WDJ51" s="216"/>
      <c r="WDK51" s="216"/>
      <c r="WDL51" s="216"/>
      <c r="WDM51" s="216"/>
      <c r="WDN51" s="216"/>
      <c r="WDO51" s="216"/>
      <c r="WDP51" s="216"/>
      <c r="WDQ51" s="216"/>
      <c r="WDR51" s="216"/>
      <c r="WDS51" s="216"/>
      <c r="WDT51" s="216"/>
      <c r="WDU51" s="216"/>
      <c r="WDV51" s="216"/>
      <c r="WDW51" s="216"/>
      <c r="WDX51" s="216"/>
      <c r="WDY51" s="216"/>
      <c r="WDZ51" s="216"/>
      <c r="WEA51" s="216"/>
      <c r="WEB51" s="216"/>
      <c r="WEC51" s="216"/>
      <c r="WED51" s="216"/>
      <c r="WEE51" s="216"/>
      <c r="WEF51" s="216"/>
      <c r="WEG51" s="216"/>
      <c r="WEH51" s="216"/>
      <c r="WEI51" s="216"/>
      <c r="WEJ51" s="216"/>
      <c r="WEK51" s="216"/>
      <c r="WEL51" s="216"/>
      <c r="WEM51" s="216"/>
      <c r="WEN51" s="216"/>
      <c r="WEO51" s="216"/>
      <c r="WEP51" s="216"/>
      <c r="WEQ51" s="216"/>
      <c r="WER51" s="216"/>
      <c r="WES51" s="216"/>
      <c r="WET51" s="216"/>
      <c r="WEU51" s="216"/>
      <c r="WEV51" s="216"/>
      <c r="WEW51" s="216"/>
      <c r="WEX51" s="216"/>
      <c r="WEY51" s="216"/>
      <c r="WEZ51" s="216"/>
      <c r="WFA51" s="216"/>
      <c r="WFB51" s="216"/>
      <c r="WFC51" s="216"/>
      <c r="WFD51" s="216"/>
      <c r="WFE51" s="216"/>
      <c r="WFF51" s="216"/>
      <c r="WFG51" s="216"/>
      <c r="WFH51" s="216"/>
      <c r="WFI51" s="216"/>
      <c r="WFJ51" s="216"/>
      <c r="WFK51" s="216"/>
      <c r="WFL51" s="216"/>
      <c r="WFM51" s="216"/>
      <c r="WFN51" s="216"/>
      <c r="WFO51" s="216"/>
      <c r="WFP51" s="216"/>
      <c r="WFQ51" s="216"/>
      <c r="WFR51" s="216"/>
      <c r="WFS51" s="216"/>
      <c r="WFT51" s="216"/>
      <c r="WFU51" s="216"/>
      <c r="WFV51" s="216"/>
      <c r="WFW51" s="216"/>
      <c r="WFX51" s="216"/>
      <c r="WFY51" s="216"/>
      <c r="WFZ51" s="216"/>
      <c r="WGA51" s="216"/>
      <c r="WGB51" s="216"/>
      <c r="WGC51" s="216"/>
      <c r="WGD51" s="216"/>
      <c r="WGE51" s="216"/>
      <c r="WGF51" s="216"/>
      <c r="WGG51" s="216"/>
      <c r="WGH51" s="216"/>
      <c r="WGI51" s="216"/>
      <c r="WGJ51" s="216"/>
      <c r="WGK51" s="216"/>
      <c r="WGL51" s="216"/>
      <c r="WGM51" s="216"/>
      <c r="WGN51" s="216"/>
      <c r="WGO51" s="216"/>
      <c r="WGP51" s="216"/>
      <c r="WGQ51" s="216"/>
      <c r="WGR51" s="216"/>
      <c r="WGS51" s="216"/>
      <c r="WGT51" s="216"/>
      <c r="WGU51" s="216"/>
      <c r="WGV51" s="216"/>
      <c r="WGW51" s="216"/>
      <c r="WGX51" s="216"/>
      <c r="WGY51" s="216"/>
      <c r="WGZ51" s="216"/>
      <c r="WHA51" s="216"/>
      <c r="WHB51" s="216"/>
      <c r="WHC51" s="216"/>
      <c r="WHD51" s="216"/>
      <c r="WHE51" s="216"/>
      <c r="WHF51" s="216"/>
      <c r="WHG51" s="216"/>
      <c r="WHH51" s="216"/>
      <c r="WHI51" s="216"/>
      <c r="WHJ51" s="216"/>
      <c r="WHK51" s="216"/>
      <c r="WHL51" s="216"/>
      <c r="WHM51" s="216"/>
      <c r="WHN51" s="216"/>
      <c r="WHO51" s="216"/>
      <c r="WHP51" s="216"/>
      <c r="WHQ51" s="216"/>
      <c r="WHR51" s="216"/>
      <c r="WHS51" s="216"/>
      <c r="WHT51" s="216"/>
      <c r="WHU51" s="216"/>
      <c r="WHV51" s="216"/>
      <c r="WHW51" s="216"/>
      <c r="WHX51" s="216"/>
      <c r="WHY51" s="216"/>
      <c r="WHZ51" s="216"/>
      <c r="WIA51" s="216"/>
      <c r="WIB51" s="216"/>
      <c r="WIC51" s="216"/>
      <c r="WID51" s="216"/>
      <c r="WIE51" s="216"/>
      <c r="WIF51" s="216"/>
      <c r="WIG51" s="216"/>
      <c r="WIH51" s="216"/>
      <c r="WII51" s="216"/>
      <c r="WIJ51" s="216"/>
      <c r="WIK51" s="216"/>
      <c r="WIL51" s="216"/>
      <c r="WIM51" s="216"/>
      <c r="WIN51" s="216"/>
      <c r="WIO51" s="216"/>
      <c r="WIP51" s="216"/>
      <c r="WIQ51" s="216"/>
      <c r="WIR51" s="216"/>
      <c r="WIS51" s="216"/>
      <c r="WIT51" s="216"/>
      <c r="WIU51" s="216"/>
      <c r="WIV51" s="216"/>
      <c r="WIW51" s="216"/>
      <c r="WIX51" s="216"/>
      <c r="WIY51" s="216"/>
      <c r="WIZ51" s="216"/>
      <c r="WJA51" s="216"/>
      <c r="WJB51" s="216"/>
      <c r="WJC51" s="216"/>
      <c r="WJD51" s="216"/>
      <c r="WJE51" s="216"/>
      <c r="WJF51" s="216"/>
      <c r="WJG51" s="216"/>
      <c r="WJH51" s="216"/>
      <c r="WJI51" s="216"/>
      <c r="WJJ51" s="216"/>
      <c r="WJK51" s="216"/>
      <c r="WJL51" s="216"/>
      <c r="WJM51" s="216"/>
      <c r="WJN51" s="216"/>
      <c r="WJO51" s="216"/>
      <c r="WJP51" s="216"/>
      <c r="WJQ51" s="216"/>
      <c r="WJR51" s="216"/>
      <c r="WJS51" s="216"/>
      <c r="WJT51" s="216"/>
      <c r="WJU51" s="216"/>
      <c r="WJV51" s="216"/>
      <c r="WJW51" s="216"/>
      <c r="WJX51" s="216"/>
      <c r="WJY51" s="216"/>
      <c r="WJZ51" s="216"/>
      <c r="WKA51" s="216"/>
      <c r="WKB51" s="216"/>
      <c r="WKC51" s="216"/>
      <c r="WKD51" s="216"/>
      <c r="WKE51" s="216"/>
      <c r="WKF51" s="216"/>
      <c r="WKG51" s="216"/>
      <c r="WKH51" s="216"/>
      <c r="WKI51" s="216"/>
      <c r="WKJ51" s="216"/>
      <c r="WKK51" s="216"/>
      <c r="WKL51" s="216"/>
      <c r="WKM51" s="216"/>
      <c r="WKN51" s="216"/>
      <c r="WKO51" s="216"/>
      <c r="WKP51" s="216"/>
      <c r="WKQ51" s="216"/>
      <c r="WKR51" s="216"/>
      <c r="WKS51" s="216"/>
      <c r="WKT51" s="216"/>
      <c r="WKU51" s="216"/>
      <c r="WKV51" s="216"/>
      <c r="WKW51" s="216"/>
      <c r="WKX51" s="216"/>
      <c r="WKY51" s="216"/>
      <c r="WKZ51" s="216"/>
      <c r="WLA51" s="216"/>
      <c r="WLB51" s="216"/>
      <c r="WLC51" s="216"/>
      <c r="WLD51" s="216"/>
      <c r="WLE51" s="216"/>
      <c r="WLF51" s="216"/>
      <c r="WLG51" s="216"/>
      <c r="WLH51" s="216"/>
      <c r="WLI51" s="216"/>
      <c r="WLJ51" s="216"/>
      <c r="WLK51" s="216"/>
      <c r="WLL51" s="216"/>
      <c r="WLM51" s="216"/>
      <c r="WLN51" s="216"/>
      <c r="WLO51" s="216"/>
      <c r="WLP51" s="216"/>
      <c r="WLQ51" s="216"/>
      <c r="WLR51" s="216"/>
      <c r="WLS51" s="216"/>
      <c r="WLT51" s="216"/>
      <c r="WLU51" s="216"/>
      <c r="WLV51" s="216"/>
      <c r="WLW51" s="216"/>
      <c r="WLX51" s="216"/>
      <c r="WLY51" s="216"/>
      <c r="WLZ51" s="216"/>
      <c r="WMA51" s="216"/>
      <c r="WMB51" s="216"/>
      <c r="WMC51" s="216"/>
      <c r="WMD51" s="216"/>
      <c r="WME51" s="216"/>
      <c r="WMF51" s="216"/>
      <c r="WMG51" s="216"/>
      <c r="WMH51" s="216"/>
      <c r="WMI51" s="216"/>
      <c r="WMJ51" s="216"/>
      <c r="WMK51" s="216"/>
      <c r="WML51" s="216"/>
      <c r="WMM51" s="216"/>
      <c r="WMN51" s="216"/>
      <c r="WMO51" s="216"/>
      <c r="WMP51" s="216"/>
      <c r="WMQ51" s="216"/>
      <c r="WMR51" s="216"/>
      <c r="WMS51" s="216"/>
      <c r="WMT51" s="216"/>
      <c r="WMU51" s="216"/>
      <c r="WMV51" s="216"/>
      <c r="WMW51" s="216"/>
      <c r="WMX51" s="216"/>
      <c r="WMY51" s="216"/>
      <c r="WMZ51" s="216"/>
      <c r="WNA51" s="216"/>
      <c r="WNB51" s="216"/>
      <c r="WNC51" s="216"/>
      <c r="WND51" s="216"/>
      <c r="WNE51" s="216"/>
      <c r="WNF51" s="216"/>
      <c r="WNG51" s="216"/>
      <c r="WNH51" s="216"/>
      <c r="WNI51" s="216"/>
      <c r="WNJ51" s="216"/>
      <c r="WNK51" s="216"/>
      <c r="WNL51" s="216"/>
      <c r="WNM51" s="216"/>
      <c r="WNN51" s="216"/>
      <c r="WNO51" s="216"/>
      <c r="WNP51" s="216"/>
      <c r="WNQ51" s="216"/>
      <c r="WNR51" s="216"/>
      <c r="WNS51" s="216"/>
      <c r="WNT51" s="216"/>
      <c r="WNU51" s="216"/>
      <c r="WNV51" s="216"/>
      <c r="WNW51" s="216"/>
      <c r="WNX51" s="216"/>
      <c r="WNY51" s="216"/>
      <c r="WNZ51" s="216"/>
      <c r="WOA51" s="216"/>
      <c r="WOB51" s="216"/>
      <c r="WOC51" s="216"/>
      <c r="WOD51" s="216"/>
      <c r="WOE51" s="216"/>
      <c r="WOF51" s="216"/>
      <c r="WOG51" s="216"/>
      <c r="WOH51" s="216"/>
      <c r="WOI51" s="216"/>
      <c r="WOJ51" s="216"/>
      <c r="WOK51" s="216"/>
      <c r="WOL51" s="216"/>
      <c r="WOM51" s="216"/>
      <c r="WON51" s="216"/>
      <c r="WOO51" s="216"/>
      <c r="WOP51" s="216"/>
      <c r="WOQ51" s="216"/>
      <c r="WOR51" s="216"/>
      <c r="WOS51" s="216"/>
      <c r="WOT51" s="216"/>
      <c r="WOU51" s="216"/>
      <c r="WOV51" s="216"/>
      <c r="WOW51" s="216"/>
      <c r="WOX51" s="216"/>
      <c r="WOY51" s="216"/>
      <c r="WOZ51" s="216"/>
      <c r="WPA51" s="216"/>
      <c r="WPB51" s="216"/>
      <c r="WPC51" s="216"/>
      <c r="WPD51" s="216"/>
      <c r="WPE51" s="216"/>
      <c r="WPF51" s="216"/>
      <c r="WPG51" s="216"/>
      <c r="WPH51" s="216"/>
      <c r="WPI51" s="216"/>
      <c r="WPJ51" s="216"/>
      <c r="WPK51" s="216"/>
      <c r="WPL51" s="216"/>
      <c r="WPM51" s="216"/>
      <c r="WPN51" s="216"/>
      <c r="WPO51" s="216"/>
      <c r="WPP51" s="216"/>
      <c r="WPQ51" s="216"/>
      <c r="WPR51" s="216"/>
      <c r="WPS51" s="216"/>
      <c r="WPT51" s="216"/>
      <c r="WPU51" s="216"/>
      <c r="WPV51" s="216"/>
      <c r="WPW51" s="216"/>
      <c r="WPX51" s="216"/>
      <c r="WPY51" s="216"/>
      <c r="WPZ51" s="216"/>
      <c r="WQA51" s="216"/>
      <c r="WQB51" s="216"/>
      <c r="WQC51" s="216"/>
      <c r="WQD51" s="216"/>
      <c r="WQE51" s="216"/>
      <c r="WQF51" s="216"/>
      <c r="WQG51" s="216"/>
      <c r="WQH51" s="216"/>
      <c r="WQI51" s="216"/>
      <c r="WQJ51" s="216"/>
      <c r="WQK51" s="216"/>
      <c r="WQL51" s="216"/>
      <c r="WQM51" s="216"/>
      <c r="WQN51" s="216"/>
      <c r="WQO51" s="216"/>
      <c r="WQP51" s="216"/>
      <c r="WQQ51" s="216"/>
      <c r="WQR51" s="216"/>
      <c r="WQS51" s="216"/>
      <c r="WQT51" s="216"/>
      <c r="WQU51" s="216"/>
      <c r="WQV51" s="216"/>
      <c r="WQW51" s="216"/>
      <c r="WQX51" s="216"/>
      <c r="WQY51" s="216"/>
      <c r="WQZ51" s="216"/>
      <c r="WRA51" s="216"/>
      <c r="WRB51" s="216"/>
      <c r="WRC51" s="216"/>
      <c r="WRD51" s="216"/>
      <c r="WRE51" s="216"/>
      <c r="WRF51" s="216"/>
      <c r="WRG51" s="216"/>
      <c r="WRH51" s="216"/>
      <c r="WRI51" s="216"/>
      <c r="WRJ51" s="216"/>
      <c r="WRK51" s="216"/>
      <c r="WRL51" s="216"/>
      <c r="WRM51" s="216"/>
      <c r="WRN51" s="216"/>
      <c r="WRO51" s="216"/>
      <c r="WRP51" s="216"/>
      <c r="WRQ51" s="216"/>
      <c r="WRR51" s="216"/>
      <c r="WRS51" s="216"/>
      <c r="WRT51" s="216"/>
      <c r="WRU51" s="216"/>
      <c r="WRV51" s="216"/>
      <c r="WRW51" s="216"/>
      <c r="WRX51" s="216"/>
      <c r="WRY51" s="216"/>
      <c r="WRZ51" s="216"/>
      <c r="WSA51" s="216"/>
      <c r="WSB51" s="216"/>
      <c r="WSC51" s="216"/>
      <c r="WSD51" s="216"/>
      <c r="WSE51" s="216"/>
      <c r="WSF51" s="216"/>
      <c r="WSG51" s="216"/>
      <c r="WSH51" s="216"/>
      <c r="WSI51" s="216"/>
      <c r="WSJ51" s="216"/>
      <c r="WSK51" s="216"/>
      <c r="WSL51" s="216"/>
      <c r="WSM51" s="216"/>
      <c r="WSN51" s="216"/>
      <c r="WSO51" s="216"/>
      <c r="WSP51" s="216"/>
      <c r="WSQ51" s="216"/>
      <c r="WSR51" s="216"/>
      <c r="WSS51" s="216"/>
      <c r="WST51" s="216"/>
      <c r="WSU51" s="216"/>
      <c r="WSV51" s="216"/>
      <c r="WSW51" s="216"/>
      <c r="WSX51" s="216"/>
      <c r="WSY51" s="216"/>
      <c r="WSZ51" s="216"/>
      <c r="WTA51" s="216"/>
      <c r="WTB51" s="216"/>
      <c r="WTC51" s="216"/>
      <c r="WTD51" s="216"/>
      <c r="WTE51" s="216"/>
      <c r="WTF51" s="216"/>
      <c r="WTG51" s="216"/>
      <c r="WTH51" s="216"/>
      <c r="WTI51" s="216"/>
      <c r="WTJ51" s="216"/>
      <c r="WTK51" s="216"/>
      <c r="WTL51" s="216"/>
      <c r="WTM51" s="216"/>
      <c r="WTN51" s="216"/>
      <c r="WTO51" s="216"/>
      <c r="WTP51" s="216"/>
      <c r="WTQ51" s="216"/>
      <c r="WTR51" s="216"/>
      <c r="WTS51" s="216"/>
      <c r="WTT51" s="216"/>
      <c r="WTU51" s="216"/>
      <c r="WTV51" s="216"/>
      <c r="WTW51" s="216"/>
      <c r="WTX51" s="216"/>
      <c r="WTY51" s="216"/>
      <c r="WTZ51" s="216"/>
      <c r="WUA51" s="216"/>
      <c r="WUB51" s="216"/>
      <c r="WUC51" s="216"/>
      <c r="WUD51" s="216"/>
      <c r="WUE51" s="216"/>
      <c r="WUF51" s="216"/>
      <c r="WUG51" s="216"/>
      <c r="WUH51" s="216"/>
      <c r="WUI51" s="216"/>
      <c r="WUJ51" s="216"/>
      <c r="WUK51" s="216"/>
      <c r="WUL51" s="216"/>
      <c r="WUM51" s="216"/>
      <c r="WUN51" s="216"/>
      <c r="WUO51" s="216"/>
      <c r="WUP51" s="216"/>
      <c r="WUQ51" s="216"/>
      <c r="WUR51" s="216"/>
      <c r="WUS51" s="216"/>
      <c r="WUT51" s="216"/>
      <c r="WUU51" s="216"/>
      <c r="WUV51" s="216"/>
      <c r="WUW51" s="216"/>
      <c r="WUX51" s="216"/>
      <c r="WUY51" s="216"/>
      <c r="WUZ51" s="216"/>
      <c r="WVA51" s="216"/>
      <c r="WVB51" s="216"/>
      <c r="WVC51" s="216"/>
      <c r="WVD51" s="216"/>
      <c r="WVE51" s="216"/>
      <c r="WVF51" s="216"/>
      <c r="WVG51" s="216"/>
      <c r="WVH51" s="216"/>
      <c r="WVI51" s="216"/>
      <c r="WVJ51" s="216"/>
      <c r="WVK51" s="216"/>
      <c r="WVL51" s="216"/>
      <c r="WVM51" s="216"/>
      <c r="WVN51" s="216"/>
      <c r="WVO51" s="216"/>
      <c r="WVP51" s="216"/>
      <c r="WVQ51" s="216"/>
      <c r="WVR51" s="216"/>
      <c r="WVS51" s="216"/>
      <c r="WVT51" s="216"/>
      <c r="WVU51" s="216"/>
      <c r="WVV51" s="216"/>
      <c r="WVW51" s="216"/>
      <c r="WVX51" s="216"/>
      <c r="WVY51" s="216"/>
      <c r="WVZ51" s="216"/>
      <c r="WWA51" s="216"/>
      <c r="WWB51" s="216"/>
      <c r="WWC51" s="216"/>
      <c r="WWD51" s="216"/>
      <c r="WWE51" s="216"/>
      <c r="WWF51" s="216"/>
      <c r="WWG51" s="216"/>
      <c r="WWH51" s="216"/>
      <c r="WWI51" s="216"/>
      <c r="WWJ51" s="216"/>
      <c r="WWK51" s="216"/>
      <c r="WWL51" s="216"/>
      <c r="WWM51" s="216"/>
      <c r="WWN51" s="216"/>
      <c r="WWO51" s="216"/>
      <c r="WWP51" s="216"/>
      <c r="WWQ51" s="216"/>
      <c r="WWR51" s="216"/>
      <c r="WWS51" s="216"/>
      <c r="WWT51" s="216"/>
      <c r="WWU51" s="216"/>
      <c r="WWV51" s="216"/>
      <c r="WWW51" s="216"/>
      <c r="WWX51" s="216"/>
      <c r="WWY51" s="216"/>
      <c r="WWZ51" s="216"/>
      <c r="WXA51" s="216"/>
      <c r="WXB51" s="216"/>
      <c r="WXC51" s="216"/>
      <c r="WXD51" s="216"/>
      <c r="WXE51" s="216"/>
      <c r="WXF51" s="216"/>
      <c r="WXG51" s="216"/>
      <c r="WXH51" s="216"/>
      <c r="WXI51" s="216"/>
      <c r="WXJ51" s="216"/>
      <c r="WXK51" s="216"/>
      <c r="WXL51" s="216"/>
      <c r="WXM51" s="216"/>
      <c r="WXN51" s="216"/>
      <c r="WXO51" s="216"/>
      <c r="WXP51" s="216"/>
      <c r="WXQ51" s="216"/>
      <c r="WXR51" s="216"/>
      <c r="WXS51" s="216"/>
      <c r="WXT51" s="216"/>
      <c r="WXU51" s="216"/>
      <c r="WXV51" s="216"/>
      <c r="WXW51" s="216"/>
      <c r="WXX51" s="216"/>
      <c r="WXY51" s="216"/>
      <c r="WXZ51" s="216"/>
      <c r="WYA51" s="216"/>
      <c r="WYB51" s="216"/>
      <c r="WYC51" s="216"/>
      <c r="WYD51" s="216"/>
      <c r="WYE51" s="216"/>
      <c r="WYF51" s="216"/>
      <c r="WYG51" s="216"/>
      <c r="WYH51" s="216"/>
      <c r="WYI51" s="216"/>
      <c r="WYJ51" s="216"/>
      <c r="WYK51" s="216"/>
      <c r="WYL51" s="216"/>
      <c r="WYM51" s="216"/>
      <c r="WYN51" s="216"/>
      <c r="WYO51" s="216"/>
      <c r="WYP51" s="216"/>
      <c r="WYQ51" s="216"/>
      <c r="WYR51" s="216"/>
      <c r="WYS51" s="216"/>
      <c r="WYT51" s="216"/>
      <c r="WYU51" s="216"/>
      <c r="WYV51" s="216"/>
      <c r="WYW51" s="216"/>
      <c r="WYX51" s="216"/>
      <c r="WYY51" s="216"/>
      <c r="WYZ51" s="216"/>
      <c r="WZA51" s="216"/>
      <c r="WZB51" s="216"/>
      <c r="WZC51" s="216"/>
      <c r="WZD51" s="216"/>
      <c r="WZE51" s="216"/>
      <c r="WZF51" s="216"/>
      <c r="WZG51" s="216"/>
      <c r="WZH51" s="216"/>
      <c r="WZI51" s="216"/>
      <c r="WZJ51" s="216"/>
      <c r="WZK51" s="216"/>
      <c r="WZL51" s="216"/>
      <c r="WZM51" s="216"/>
      <c r="WZN51" s="216"/>
      <c r="WZO51" s="216"/>
      <c r="WZP51" s="216"/>
      <c r="WZQ51" s="216"/>
      <c r="WZR51" s="216"/>
      <c r="WZS51" s="216"/>
      <c r="WZT51" s="216"/>
      <c r="WZU51" s="216"/>
      <c r="WZV51" s="216"/>
      <c r="WZW51" s="216"/>
      <c r="WZX51" s="216"/>
      <c r="WZY51" s="216"/>
      <c r="WZZ51" s="216"/>
      <c r="XAA51" s="216"/>
      <c r="XAB51" s="216"/>
      <c r="XAC51" s="216"/>
      <c r="XAD51" s="216"/>
      <c r="XAE51" s="216"/>
      <c r="XAF51" s="216"/>
      <c r="XAG51" s="216"/>
      <c r="XAH51" s="216"/>
      <c r="XAI51" s="216"/>
      <c r="XAJ51" s="216"/>
      <c r="XAK51" s="216"/>
      <c r="XAL51" s="216"/>
      <c r="XAM51" s="216"/>
      <c r="XAN51" s="216"/>
      <c r="XAO51" s="216"/>
      <c r="XAP51" s="216"/>
      <c r="XAQ51" s="216"/>
      <c r="XAR51" s="216"/>
      <c r="XAS51" s="216"/>
      <c r="XAT51" s="216"/>
      <c r="XAU51" s="216"/>
      <c r="XAV51" s="216"/>
      <c r="XAW51" s="216"/>
      <c r="XAX51" s="216"/>
      <c r="XAY51" s="216"/>
      <c r="XAZ51" s="216"/>
      <c r="XBA51" s="216"/>
      <c r="XBB51" s="216"/>
      <c r="XBC51" s="216"/>
      <c r="XBD51" s="216"/>
      <c r="XBE51" s="216"/>
      <c r="XBF51" s="216"/>
      <c r="XBG51" s="216"/>
      <c r="XBH51" s="216"/>
      <c r="XBI51" s="216"/>
      <c r="XBJ51" s="216"/>
      <c r="XBK51" s="216"/>
      <c r="XBL51" s="216"/>
      <c r="XBM51" s="216"/>
      <c r="XBN51" s="216"/>
      <c r="XBO51" s="216"/>
      <c r="XBP51" s="216"/>
      <c r="XBQ51" s="216"/>
      <c r="XBR51" s="216"/>
      <c r="XBS51" s="216"/>
      <c r="XBT51" s="216"/>
      <c r="XBU51" s="216"/>
      <c r="XBV51" s="216"/>
      <c r="XBW51" s="216"/>
      <c r="XBX51" s="216"/>
      <c r="XBY51" s="216"/>
      <c r="XBZ51" s="216"/>
      <c r="XCA51" s="216"/>
      <c r="XCB51" s="216"/>
      <c r="XCC51" s="216"/>
      <c r="XCD51" s="216"/>
      <c r="XCE51" s="216"/>
      <c r="XCF51" s="216"/>
      <c r="XCG51" s="216"/>
      <c r="XCH51" s="216"/>
      <c r="XCI51" s="216"/>
      <c r="XCJ51" s="216"/>
      <c r="XCK51" s="216"/>
      <c r="XCL51" s="216"/>
      <c r="XCM51" s="216"/>
      <c r="XCN51" s="216"/>
      <c r="XCO51" s="216"/>
      <c r="XCP51" s="216"/>
      <c r="XCQ51" s="216"/>
      <c r="XCR51" s="216"/>
      <c r="XCS51" s="216"/>
      <c r="XCT51" s="216"/>
      <c r="XCU51" s="216"/>
      <c r="XCV51" s="216"/>
      <c r="XCW51" s="216"/>
      <c r="XCX51" s="216"/>
      <c r="XCY51" s="216"/>
      <c r="XCZ51" s="216"/>
      <c r="XDA51" s="216"/>
      <c r="XDB51" s="216"/>
      <c r="XDC51" s="216"/>
      <c r="XDD51" s="216"/>
      <c r="XDE51" s="216"/>
      <c r="XDF51" s="216"/>
      <c r="XDG51" s="216"/>
      <c r="XDH51" s="216"/>
      <c r="XDI51" s="216"/>
      <c r="XDJ51" s="216"/>
      <c r="XDK51" s="216"/>
      <c r="XDL51" s="216"/>
      <c r="XDM51" s="216"/>
      <c r="XDN51" s="216"/>
      <c r="XDO51" s="216"/>
      <c r="XDP51" s="216"/>
      <c r="XDQ51" s="216"/>
      <c r="XDR51" s="216"/>
      <c r="XDS51" s="216"/>
      <c r="XDT51" s="216"/>
      <c r="XDU51" s="216"/>
      <c r="XDV51" s="216"/>
      <c r="XDW51" s="216"/>
      <c r="XDX51" s="216"/>
      <c r="XDY51" s="216"/>
      <c r="XDZ51" s="216"/>
      <c r="XEA51" s="216"/>
      <c r="XEB51" s="216"/>
      <c r="XEC51" s="216"/>
      <c r="XED51" s="216"/>
      <c r="XEE51" s="216"/>
      <c r="XEF51" s="216"/>
      <c r="XEG51" s="216"/>
      <c r="XEH51" s="216"/>
      <c r="XEI51" s="216"/>
      <c r="XEJ51" s="216"/>
      <c r="XEK51" s="216"/>
      <c r="XEL51" s="216"/>
      <c r="XEM51" s="216"/>
      <c r="XEN51" s="216"/>
      <c r="XEO51" s="216"/>
      <c r="XEP51" s="216"/>
      <c r="XEQ51" s="216"/>
      <c r="XER51" s="216"/>
      <c r="XES51" s="216"/>
      <c r="XET51" s="216"/>
      <c r="XEU51" s="216"/>
      <c r="XEV51" s="216"/>
      <c r="XEW51" s="216"/>
      <c r="XEX51" s="216"/>
      <c r="XEY51" s="216"/>
      <c r="XEZ51" s="216"/>
      <c r="XFA51" s="216"/>
      <c r="XFB51" s="216"/>
    </row>
    <row r="52" spans="3:16382" s="237" customFormat="1" ht="23.25" customHeight="1" x14ac:dyDescent="0.25">
      <c r="C52" s="697"/>
      <c r="E52" s="697"/>
      <c r="G52" s="697"/>
      <c r="I52" s="697"/>
      <c r="K52" s="697">
        <f>K50-K51</f>
        <v>26358218405096.656</v>
      </c>
      <c r="N52" s="216"/>
      <c r="O52" s="337"/>
      <c r="P52" s="412"/>
      <c r="Q52" s="412"/>
      <c r="R52" s="412"/>
      <c r="S52" s="412"/>
      <c r="T52" s="412"/>
      <c r="U52" s="412"/>
      <c r="V52" s="216"/>
      <c r="W52" s="216"/>
      <c r="X52" s="216"/>
      <c r="Y52" s="216"/>
      <c r="Z52" s="216"/>
      <c r="AA52" s="216"/>
      <c r="AB52" s="216"/>
      <c r="AC52" s="216"/>
      <c r="AD52" s="216"/>
      <c r="AE52" s="216"/>
      <c r="AF52" s="216"/>
      <c r="AG52" s="216"/>
      <c r="AH52" s="216"/>
      <c r="AI52" s="216"/>
      <c r="AJ52" s="216"/>
      <c r="AK52" s="216"/>
      <c r="AL52" s="216"/>
      <c r="AM52" s="216"/>
      <c r="AN52" s="216"/>
      <c r="AO52" s="216"/>
      <c r="AP52" s="216"/>
      <c r="AQ52" s="216"/>
      <c r="AR52" s="216"/>
      <c r="AS52" s="216"/>
      <c r="AT52" s="216"/>
      <c r="AU52" s="216"/>
      <c r="AV52" s="216"/>
      <c r="AW52" s="216"/>
      <c r="AX52" s="216"/>
      <c r="AY52" s="216"/>
      <c r="AZ52" s="216"/>
      <c r="BA52" s="216"/>
      <c r="BB52" s="216"/>
      <c r="BC52" s="216"/>
      <c r="BD52" s="216"/>
      <c r="BE52" s="216"/>
      <c r="BF52" s="216"/>
      <c r="BG52" s="216"/>
      <c r="BH52" s="216"/>
      <c r="BI52" s="216"/>
      <c r="BJ52" s="216"/>
      <c r="BK52" s="216"/>
      <c r="BL52" s="216"/>
      <c r="BM52" s="216"/>
      <c r="BN52" s="216"/>
      <c r="BO52" s="216"/>
      <c r="BP52" s="216"/>
      <c r="BQ52" s="216"/>
      <c r="BR52" s="216"/>
      <c r="BS52" s="216"/>
      <c r="BT52" s="216"/>
      <c r="BU52" s="216"/>
      <c r="BV52" s="216"/>
      <c r="BW52" s="216"/>
      <c r="BX52" s="216"/>
      <c r="BY52" s="216"/>
      <c r="BZ52" s="216"/>
      <c r="CA52" s="216"/>
      <c r="CB52" s="216"/>
      <c r="CC52" s="216"/>
      <c r="CD52" s="216"/>
      <c r="CE52" s="216"/>
      <c r="CF52" s="216"/>
      <c r="CG52" s="216"/>
      <c r="CH52" s="216"/>
      <c r="CI52" s="216"/>
      <c r="CJ52" s="216"/>
      <c r="CK52" s="216"/>
      <c r="CL52" s="216"/>
      <c r="CM52" s="216"/>
      <c r="CN52" s="216"/>
      <c r="CO52" s="216"/>
      <c r="CP52" s="216"/>
      <c r="CQ52" s="216"/>
      <c r="CR52" s="216"/>
      <c r="CS52" s="216"/>
      <c r="CT52" s="216"/>
      <c r="CU52" s="216"/>
      <c r="CV52" s="216"/>
      <c r="CW52" s="216"/>
      <c r="CX52" s="216"/>
      <c r="CY52" s="216"/>
      <c r="CZ52" s="216"/>
      <c r="DA52" s="216"/>
      <c r="DB52" s="216"/>
      <c r="DC52" s="216"/>
      <c r="DD52" s="216"/>
      <c r="DE52" s="216"/>
      <c r="DF52" s="216"/>
      <c r="DG52" s="216"/>
      <c r="DH52" s="216"/>
      <c r="DI52" s="216"/>
      <c r="DJ52" s="216"/>
      <c r="DK52" s="216"/>
      <c r="DL52" s="216"/>
      <c r="DM52" s="216"/>
      <c r="DN52" s="216"/>
      <c r="DO52" s="216"/>
      <c r="DP52" s="216"/>
      <c r="DQ52" s="216"/>
      <c r="DR52" s="216"/>
      <c r="DS52" s="216"/>
      <c r="DT52" s="216"/>
      <c r="DU52" s="216"/>
      <c r="DV52" s="216"/>
      <c r="DW52" s="216"/>
      <c r="DX52" s="216"/>
      <c r="DY52" s="216"/>
      <c r="DZ52" s="216"/>
      <c r="EA52" s="216"/>
      <c r="EB52" s="216"/>
      <c r="EC52" s="216"/>
      <c r="ED52" s="216"/>
      <c r="EE52" s="216"/>
      <c r="EF52" s="216"/>
      <c r="EG52" s="216"/>
      <c r="EH52" s="216"/>
      <c r="EI52" s="216"/>
      <c r="EJ52" s="216"/>
      <c r="EK52" s="216"/>
      <c r="EL52" s="216"/>
      <c r="EM52" s="216"/>
      <c r="EN52" s="216"/>
      <c r="EO52" s="216"/>
      <c r="EP52" s="216"/>
      <c r="EQ52" s="216"/>
      <c r="ER52" s="216"/>
      <c r="ES52" s="216"/>
      <c r="ET52" s="216"/>
      <c r="EU52" s="216"/>
      <c r="EV52" s="216"/>
      <c r="EW52" s="216"/>
      <c r="EX52" s="216"/>
      <c r="EY52" s="216"/>
      <c r="EZ52" s="216"/>
      <c r="FA52" s="216"/>
      <c r="FB52" s="216"/>
      <c r="FC52" s="216"/>
      <c r="FD52" s="216"/>
      <c r="FE52" s="216"/>
      <c r="FF52" s="216"/>
      <c r="FG52" s="216"/>
      <c r="FH52" s="216"/>
      <c r="FI52" s="216"/>
      <c r="FJ52" s="216"/>
      <c r="FK52" s="216"/>
      <c r="FL52" s="216"/>
      <c r="FM52" s="216"/>
      <c r="FN52" s="216"/>
      <c r="FO52" s="216"/>
      <c r="FP52" s="216"/>
      <c r="FQ52" s="216"/>
      <c r="FR52" s="216"/>
      <c r="FS52" s="216"/>
      <c r="FT52" s="216"/>
      <c r="FU52" s="216"/>
      <c r="FV52" s="216"/>
      <c r="FW52" s="216"/>
      <c r="FX52" s="216"/>
      <c r="FY52" s="216"/>
      <c r="FZ52" s="216"/>
      <c r="GA52" s="216"/>
      <c r="GB52" s="216"/>
      <c r="GC52" s="216"/>
      <c r="GD52" s="216"/>
      <c r="GE52" s="216"/>
      <c r="GF52" s="216"/>
      <c r="GG52" s="216"/>
      <c r="GH52" s="216"/>
      <c r="GI52" s="216"/>
      <c r="GJ52" s="216"/>
      <c r="GK52" s="216"/>
      <c r="GL52" s="216"/>
      <c r="GM52" s="216"/>
      <c r="GN52" s="216"/>
      <c r="GO52" s="216"/>
      <c r="GP52" s="216"/>
      <c r="GQ52" s="216"/>
      <c r="GR52" s="216"/>
      <c r="GS52" s="216"/>
      <c r="GT52" s="216"/>
      <c r="GU52" s="216"/>
      <c r="GV52" s="216"/>
      <c r="GW52" s="216"/>
      <c r="GX52" s="216"/>
      <c r="GY52" s="216"/>
      <c r="GZ52" s="216"/>
      <c r="HA52" s="216"/>
      <c r="HB52" s="216"/>
      <c r="HC52" s="216"/>
      <c r="HD52" s="216"/>
      <c r="HE52" s="216"/>
      <c r="HF52" s="216"/>
      <c r="HG52" s="216"/>
      <c r="HH52" s="216"/>
      <c r="HI52" s="216"/>
      <c r="HJ52" s="216"/>
      <c r="HK52" s="216"/>
      <c r="HL52" s="216"/>
      <c r="HM52" s="216"/>
      <c r="HN52" s="216"/>
      <c r="HO52" s="216"/>
      <c r="HP52" s="216"/>
      <c r="HQ52" s="216"/>
      <c r="HR52" s="216"/>
      <c r="HS52" s="216"/>
      <c r="HT52" s="216"/>
      <c r="HU52" s="216"/>
      <c r="HV52" s="216"/>
      <c r="HW52" s="216"/>
      <c r="HX52" s="216"/>
      <c r="HY52" s="216"/>
      <c r="HZ52" s="216"/>
      <c r="IA52" s="216"/>
      <c r="IB52" s="216"/>
      <c r="IC52" s="216"/>
      <c r="ID52" s="216"/>
      <c r="IE52" s="216"/>
      <c r="IF52" s="216"/>
      <c r="IG52" s="216"/>
      <c r="IH52" s="216"/>
      <c r="II52" s="216"/>
      <c r="IJ52" s="216"/>
      <c r="IK52" s="216"/>
      <c r="IL52" s="216"/>
      <c r="IM52" s="216"/>
      <c r="IN52" s="216"/>
      <c r="IO52" s="216"/>
      <c r="IP52" s="216"/>
      <c r="IQ52" s="216"/>
      <c r="IR52" s="216"/>
      <c r="IS52" s="216"/>
      <c r="IT52" s="216"/>
      <c r="IU52" s="216"/>
      <c r="IV52" s="216"/>
      <c r="IW52" s="216"/>
      <c r="IX52" s="216"/>
      <c r="IY52" s="216"/>
      <c r="IZ52" s="216"/>
      <c r="JA52" s="216"/>
      <c r="JB52" s="216"/>
      <c r="JC52" s="216"/>
      <c r="JD52" s="216"/>
      <c r="JE52" s="216"/>
      <c r="JF52" s="216"/>
      <c r="JG52" s="216"/>
      <c r="JH52" s="216"/>
      <c r="JI52" s="216"/>
      <c r="JJ52" s="216"/>
      <c r="JK52" s="216"/>
      <c r="JL52" s="216"/>
      <c r="JM52" s="216"/>
      <c r="JN52" s="216"/>
      <c r="JO52" s="216"/>
      <c r="JP52" s="216"/>
      <c r="JQ52" s="216"/>
      <c r="JR52" s="216"/>
      <c r="JS52" s="216"/>
      <c r="JT52" s="216"/>
      <c r="JU52" s="216"/>
      <c r="JV52" s="216"/>
      <c r="JW52" s="216"/>
      <c r="JX52" s="216"/>
      <c r="JY52" s="216"/>
      <c r="JZ52" s="216"/>
      <c r="KA52" s="216"/>
      <c r="KB52" s="216"/>
      <c r="KC52" s="216"/>
      <c r="KD52" s="216"/>
      <c r="KE52" s="216"/>
      <c r="KF52" s="216"/>
      <c r="KG52" s="216"/>
      <c r="KH52" s="216"/>
      <c r="KI52" s="216"/>
      <c r="KJ52" s="216"/>
      <c r="KK52" s="216"/>
      <c r="KL52" s="216"/>
      <c r="KM52" s="216"/>
      <c r="KN52" s="216"/>
      <c r="KO52" s="216"/>
      <c r="KP52" s="216"/>
      <c r="KQ52" s="216"/>
      <c r="KR52" s="216"/>
      <c r="KS52" s="216"/>
      <c r="KT52" s="216"/>
      <c r="KU52" s="216"/>
      <c r="KV52" s="216"/>
      <c r="KW52" s="216"/>
      <c r="KX52" s="216"/>
      <c r="KY52" s="216"/>
      <c r="KZ52" s="216"/>
      <c r="LA52" s="216"/>
      <c r="LB52" s="216"/>
      <c r="LC52" s="216"/>
      <c r="LD52" s="216"/>
      <c r="LE52" s="216"/>
      <c r="LF52" s="216"/>
      <c r="LG52" s="216"/>
      <c r="LH52" s="216"/>
      <c r="LI52" s="216"/>
      <c r="LJ52" s="216"/>
      <c r="LK52" s="216"/>
      <c r="LL52" s="216"/>
      <c r="LM52" s="216"/>
      <c r="LN52" s="216"/>
      <c r="LO52" s="216"/>
      <c r="LP52" s="216"/>
      <c r="LQ52" s="216"/>
      <c r="LR52" s="216"/>
      <c r="LS52" s="216"/>
      <c r="LT52" s="216"/>
      <c r="LU52" s="216"/>
      <c r="LV52" s="216"/>
      <c r="LW52" s="216"/>
      <c r="LX52" s="216"/>
      <c r="LY52" s="216"/>
      <c r="LZ52" s="216"/>
      <c r="MA52" s="216"/>
      <c r="MB52" s="216"/>
      <c r="MC52" s="216"/>
      <c r="MD52" s="216"/>
      <c r="ME52" s="216"/>
      <c r="MF52" s="216"/>
      <c r="MG52" s="216"/>
      <c r="MH52" s="216"/>
      <c r="MI52" s="216"/>
      <c r="MJ52" s="216"/>
      <c r="MK52" s="216"/>
      <c r="ML52" s="216"/>
      <c r="MM52" s="216"/>
      <c r="MN52" s="216"/>
      <c r="MO52" s="216"/>
      <c r="MP52" s="216"/>
      <c r="MQ52" s="216"/>
      <c r="MR52" s="216"/>
      <c r="MS52" s="216"/>
      <c r="MT52" s="216"/>
      <c r="MU52" s="216"/>
      <c r="MV52" s="216"/>
      <c r="MW52" s="216"/>
      <c r="MX52" s="216"/>
      <c r="MY52" s="216"/>
      <c r="MZ52" s="216"/>
      <c r="NA52" s="216"/>
      <c r="NB52" s="216"/>
      <c r="NC52" s="216"/>
      <c r="ND52" s="216"/>
      <c r="NE52" s="216"/>
      <c r="NF52" s="216"/>
      <c r="NG52" s="216"/>
      <c r="NH52" s="216"/>
      <c r="NI52" s="216"/>
      <c r="NJ52" s="216"/>
      <c r="NK52" s="216"/>
      <c r="NL52" s="216"/>
      <c r="NM52" s="216"/>
      <c r="NN52" s="216"/>
      <c r="NO52" s="216"/>
      <c r="NP52" s="216"/>
      <c r="NQ52" s="216"/>
      <c r="NR52" s="216"/>
      <c r="NS52" s="216"/>
      <c r="NT52" s="216"/>
      <c r="NU52" s="216"/>
      <c r="NV52" s="216"/>
      <c r="NW52" s="216"/>
      <c r="NX52" s="216"/>
      <c r="NY52" s="216"/>
      <c r="NZ52" s="216"/>
      <c r="OA52" s="216"/>
      <c r="OB52" s="216"/>
      <c r="OC52" s="216"/>
      <c r="OD52" s="216"/>
      <c r="OE52" s="216"/>
      <c r="OF52" s="216"/>
      <c r="OG52" s="216"/>
      <c r="OH52" s="216"/>
      <c r="OI52" s="216"/>
      <c r="OJ52" s="216"/>
      <c r="OK52" s="216"/>
      <c r="OL52" s="216"/>
      <c r="OM52" s="216"/>
      <c r="ON52" s="216"/>
      <c r="OO52" s="216"/>
      <c r="OP52" s="216"/>
      <c r="OQ52" s="216"/>
      <c r="OR52" s="216"/>
      <c r="OS52" s="216"/>
      <c r="OT52" s="216"/>
      <c r="OU52" s="216"/>
      <c r="OV52" s="216"/>
      <c r="OW52" s="216"/>
      <c r="OX52" s="216"/>
      <c r="OY52" s="216"/>
      <c r="OZ52" s="216"/>
      <c r="PA52" s="216"/>
      <c r="PB52" s="216"/>
      <c r="PC52" s="216"/>
      <c r="PD52" s="216"/>
      <c r="PE52" s="216"/>
      <c r="PF52" s="216"/>
      <c r="PG52" s="216"/>
      <c r="PH52" s="216"/>
      <c r="PI52" s="216"/>
      <c r="PJ52" s="216"/>
      <c r="PK52" s="216"/>
      <c r="PL52" s="216"/>
      <c r="PM52" s="216"/>
      <c r="PN52" s="216"/>
      <c r="PO52" s="216"/>
      <c r="PP52" s="216"/>
      <c r="PQ52" s="216"/>
      <c r="PR52" s="216"/>
      <c r="PS52" s="216"/>
      <c r="PT52" s="216"/>
      <c r="PU52" s="216"/>
      <c r="PV52" s="216"/>
      <c r="PW52" s="216"/>
      <c r="PX52" s="216"/>
      <c r="PY52" s="216"/>
      <c r="PZ52" s="216"/>
      <c r="QA52" s="216"/>
      <c r="QB52" s="216"/>
      <c r="QC52" s="216"/>
      <c r="QD52" s="216"/>
      <c r="QE52" s="216"/>
      <c r="QF52" s="216"/>
      <c r="QG52" s="216"/>
      <c r="QH52" s="216"/>
      <c r="QI52" s="216"/>
      <c r="QJ52" s="216"/>
      <c r="QK52" s="216"/>
      <c r="QL52" s="216"/>
      <c r="QM52" s="216"/>
      <c r="QN52" s="216"/>
      <c r="QO52" s="216"/>
      <c r="QP52" s="216"/>
      <c r="QQ52" s="216"/>
      <c r="QR52" s="216"/>
      <c r="QS52" s="216"/>
      <c r="QT52" s="216"/>
      <c r="QU52" s="216"/>
      <c r="QV52" s="216"/>
      <c r="QW52" s="216"/>
      <c r="QX52" s="216"/>
      <c r="QY52" s="216"/>
      <c r="QZ52" s="216"/>
      <c r="RA52" s="216"/>
      <c r="RB52" s="216"/>
      <c r="RC52" s="216"/>
      <c r="RD52" s="216"/>
      <c r="RE52" s="216"/>
      <c r="RF52" s="216"/>
      <c r="RG52" s="216"/>
      <c r="RH52" s="216"/>
      <c r="RI52" s="216"/>
      <c r="RJ52" s="216"/>
      <c r="RK52" s="216"/>
      <c r="RL52" s="216"/>
      <c r="RM52" s="216"/>
      <c r="RN52" s="216"/>
      <c r="RO52" s="216"/>
      <c r="RP52" s="216"/>
      <c r="RQ52" s="216"/>
      <c r="RR52" s="216"/>
      <c r="RS52" s="216"/>
      <c r="RT52" s="216"/>
      <c r="RU52" s="216"/>
      <c r="RV52" s="216"/>
      <c r="RW52" s="216"/>
      <c r="RX52" s="216"/>
      <c r="RY52" s="216"/>
      <c r="RZ52" s="216"/>
      <c r="SA52" s="216"/>
      <c r="SB52" s="216"/>
      <c r="SC52" s="216"/>
      <c r="SD52" s="216"/>
      <c r="SE52" s="216"/>
      <c r="SF52" s="216"/>
      <c r="SG52" s="216"/>
      <c r="SH52" s="216"/>
      <c r="SI52" s="216"/>
      <c r="SJ52" s="216"/>
      <c r="SK52" s="216"/>
      <c r="SL52" s="216"/>
      <c r="SM52" s="216"/>
      <c r="SN52" s="216"/>
      <c r="SO52" s="216"/>
      <c r="SP52" s="216"/>
      <c r="SQ52" s="216"/>
      <c r="SR52" s="216"/>
      <c r="SS52" s="216"/>
      <c r="ST52" s="216"/>
      <c r="SU52" s="216"/>
      <c r="SV52" s="216"/>
      <c r="SW52" s="216"/>
      <c r="SX52" s="216"/>
      <c r="SY52" s="216"/>
      <c r="SZ52" s="216"/>
      <c r="TA52" s="216"/>
      <c r="TB52" s="216"/>
      <c r="TC52" s="216"/>
      <c r="TD52" s="216"/>
      <c r="TE52" s="216"/>
      <c r="TF52" s="216"/>
      <c r="TG52" s="216"/>
      <c r="TH52" s="216"/>
      <c r="TI52" s="216"/>
      <c r="TJ52" s="216"/>
      <c r="TK52" s="216"/>
      <c r="TL52" s="216"/>
      <c r="TM52" s="216"/>
      <c r="TN52" s="216"/>
      <c r="TO52" s="216"/>
      <c r="TP52" s="216"/>
      <c r="TQ52" s="216"/>
      <c r="TR52" s="216"/>
      <c r="TS52" s="216"/>
      <c r="TT52" s="216"/>
      <c r="TU52" s="216"/>
      <c r="TV52" s="216"/>
      <c r="TW52" s="216"/>
      <c r="TX52" s="216"/>
      <c r="TY52" s="216"/>
      <c r="TZ52" s="216"/>
      <c r="UA52" s="216"/>
      <c r="UB52" s="216"/>
      <c r="UC52" s="216"/>
      <c r="UD52" s="216"/>
      <c r="UE52" s="216"/>
      <c r="UF52" s="216"/>
      <c r="UG52" s="216"/>
      <c r="UH52" s="216"/>
      <c r="UI52" s="216"/>
      <c r="UJ52" s="216"/>
      <c r="UK52" s="216"/>
      <c r="UL52" s="216"/>
      <c r="UM52" s="216"/>
      <c r="UN52" s="216"/>
      <c r="UO52" s="216"/>
      <c r="UP52" s="216"/>
      <c r="UQ52" s="216"/>
      <c r="UR52" s="216"/>
      <c r="US52" s="216"/>
      <c r="UT52" s="216"/>
      <c r="UU52" s="216"/>
      <c r="UV52" s="216"/>
      <c r="UW52" s="216"/>
      <c r="UX52" s="216"/>
      <c r="UY52" s="216"/>
      <c r="UZ52" s="216"/>
      <c r="VA52" s="216"/>
      <c r="VB52" s="216"/>
      <c r="VC52" s="216"/>
      <c r="VD52" s="216"/>
      <c r="VE52" s="216"/>
      <c r="VF52" s="216"/>
      <c r="VG52" s="216"/>
      <c r="VH52" s="216"/>
      <c r="VI52" s="216"/>
      <c r="VJ52" s="216"/>
      <c r="VK52" s="216"/>
      <c r="VL52" s="216"/>
      <c r="VM52" s="216"/>
      <c r="VN52" s="216"/>
      <c r="VO52" s="216"/>
      <c r="VP52" s="216"/>
      <c r="VQ52" s="216"/>
      <c r="VR52" s="216"/>
      <c r="VS52" s="216"/>
      <c r="VT52" s="216"/>
      <c r="VU52" s="216"/>
      <c r="VV52" s="216"/>
      <c r="VW52" s="216"/>
      <c r="VX52" s="216"/>
      <c r="VY52" s="216"/>
      <c r="VZ52" s="216"/>
      <c r="WA52" s="216"/>
      <c r="WB52" s="216"/>
      <c r="WC52" s="216"/>
      <c r="WD52" s="216"/>
      <c r="WE52" s="216"/>
      <c r="WF52" s="216"/>
      <c r="WG52" s="216"/>
      <c r="WH52" s="216"/>
      <c r="WI52" s="216"/>
      <c r="WJ52" s="216"/>
      <c r="WK52" s="216"/>
      <c r="WL52" s="216"/>
      <c r="WM52" s="216"/>
      <c r="WN52" s="216"/>
      <c r="WO52" s="216"/>
      <c r="WP52" s="216"/>
      <c r="WQ52" s="216"/>
      <c r="WR52" s="216"/>
      <c r="WS52" s="216"/>
      <c r="WT52" s="216"/>
      <c r="WU52" s="216"/>
      <c r="WV52" s="216"/>
      <c r="WW52" s="216"/>
      <c r="WX52" s="216"/>
      <c r="WY52" s="216"/>
      <c r="WZ52" s="216"/>
      <c r="XA52" s="216"/>
      <c r="XB52" s="216"/>
      <c r="XC52" s="216"/>
      <c r="XD52" s="216"/>
      <c r="XE52" s="216"/>
      <c r="XF52" s="216"/>
      <c r="XG52" s="216"/>
      <c r="XH52" s="216"/>
      <c r="XI52" s="216"/>
      <c r="XJ52" s="216"/>
      <c r="XK52" s="216"/>
      <c r="XL52" s="216"/>
      <c r="XM52" s="216"/>
      <c r="XN52" s="216"/>
      <c r="XO52" s="216"/>
      <c r="XP52" s="216"/>
      <c r="XQ52" s="216"/>
      <c r="XR52" s="216"/>
      <c r="XS52" s="216"/>
      <c r="XT52" s="216"/>
      <c r="XU52" s="216"/>
      <c r="XV52" s="216"/>
      <c r="XW52" s="216"/>
      <c r="XX52" s="216"/>
      <c r="XY52" s="216"/>
      <c r="XZ52" s="216"/>
      <c r="YA52" s="216"/>
      <c r="YB52" s="216"/>
      <c r="YC52" s="216"/>
      <c r="YD52" s="216"/>
      <c r="YE52" s="216"/>
      <c r="YF52" s="216"/>
      <c r="YG52" s="216"/>
      <c r="YH52" s="216"/>
      <c r="YI52" s="216"/>
      <c r="YJ52" s="216"/>
      <c r="YK52" s="216"/>
      <c r="YL52" s="216"/>
      <c r="YM52" s="216"/>
      <c r="YN52" s="216"/>
      <c r="YO52" s="216"/>
      <c r="YP52" s="216"/>
      <c r="YQ52" s="216"/>
      <c r="YR52" s="216"/>
      <c r="YS52" s="216"/>
      <c r="YT52" s="216"/>
      <c r="YU52" s="216"/>
      <c r="YV52" s="216"/>
      <c r="YW52" s="216"/>
      <c r="YX52" s="216"/>
      <c r="YY52" s="216"/>
      <c r="YZ52" s="216"/>
      <c r="ZA52" s="216"/>
      <c r="ZB52" s="216"/>
      <c r="ZC52" s="216"/>
      <c r="ZD52" s="216"/>
      <c r="ZE52" s="216"/>
      <c r="ZF52" s="216"/>
      <c r="ZG52" s="216"/>
      <c r="ZH52" s="216"/>
      <c r="ZI52" s="216"/>
      <c r="ZJ52" s="216"/>
      <c r="ZK52" s="216"/>
      <c r="ZL52" s="216"/>
      <c r="ZM52" s="216"/>
      <c r="ZN52" s="216"/>
      <c r="ZO52" s="216"/>
      <c r="ZP52" s="216"/>
      <c r="ZQ52" s="216"/>
      <c r="ZR52" s="216"/>
      <c r="ZS52" s="216"/>
      <c r="ZT52" s="216"/>
      <c r="ZU52" s="216"/>
      <c r="ZV52" s="216"/>
      <c r="ZW52" s="216"/>
      <c r="ZX52" s="216"/>
      <c r="ZY52" s="216"/>
      <c r="ZZ52" s="216"/>
      <c r="AAA52" s="216"/>
      <c r="AAB52" s="216"/>
      <c r="AAC52" s="216"/>
      <c r="AAD52" s="216"/>
      <c r="AAE52" s="216"/>
      <c r="AAF52" s="216"/>
      <c r="AAG52" s="216"/>
      <c r="AAH52" s="216"/>
      <c r="AAI52" s="216"/>
      <c r="AAJ52" s="216"/>
      <c r="AAK52" s="216"/>
      <c r="AAL52" s="216"/>
      <c r="AAM52" s="216"/>
      <c r="AAN52" s="216"/>
      <c r="AAO52" s="216"/>
      <c r="AAP52" s="216"/>
      <c r="AAQ52" s="216"/>
      <c r="AAR52" s="216"/>
      <c r="AAS52" s="216"/>
      <c r="AAT52" s="216"/>
      <c r="AAU52" s="216"/>
      <c r="AAV52" s="216"/>
      <c r="AAW52" s="216"/>
      <c r="AAX52" s="216"/>
      <c r="AAY52" s="216"/>
      <c r="AAZ52" s="216"/>
      <c r="ABA52" s="216"/>
      <c r="ABB52" s="216"/>
      <c r="ABC52" s="216"/>
      <c r="ABD52" s="216"/>
      <c r="ABE52" s="216"/>
      <c r="ABF52" s="216"/>
      <c r="ABG52" s="216"/>
      <c r="ABH52" s="216"/>
      <c r="ABI52" s="216"/>
      <c r="ABJ52" s="216"/>
      <c r="ABK52" s="216"/>
      <c r="ABL52" s="216"/>
      <c r="ABM52" s="216"/>
      <c r="ABN52" s="216"/>
      <c r="ABO52" s="216"/>
      <c r="ABP52" s="216"/>
      <c r="ABQ52" s="216"/>
      <c r="ABR52" s="216"/>
      <c r="ABS52" s="216"/>
      <c r="ABT52" s="216"/>
      <c r="ABU52" s="216"/>
      <c r="ABV52" s="216"/>
      <c r="ABW52" s="216"/>
      <c r="ABX52" s="216"/>
      <c r="ABY52" s="216"/>
      <c r="ABZ52" s="216"/>
      <c r="ACA52" s="216"/>
      <c r="ACB52" s="216"/>
      <c r="ACC52" s="216"/>
      <c r="ACD52" s="216"/>
      <c r="ACE52" s="216"/>
      <c r="ACF52" s="216"/>
      <c r="ACG52" s="216"/>
      <c r="ACH52" s="216"/>
      <c r="ACI52" s="216"/>
      <c r="ACJ52" s="216"/>
      <c r="ACK52" s="216"/>
      <c r="ACL52" s="216"/>
      <c r="ACM52" s="216"/>
      <c r="ACN52" s="216"/>
      <c r="ACO52" s="216"/>
      <c r="ACP52" s="216"/>
      <c r="ACQ52" s="216"/>
      <c r="ACR52" s="216"/>
      <c r="ACS52" s="216"/>
      <c r="ACT52" s="216"/>
      <c r="ACU52" s="216"/>
      <c r="ACV52" s="216"/>
      <c r="ACW52" s="216"/>
      <c r="ACX52" s="216"/>
      <c r="ACY52" s="216"/>
      <c r="ACZ52" s="216"/>
      <c r="ADA52" s="216"/>
      <c r="ADB52" s="216"/>
      <c r="ADC52" s="216"/>
      <c r="ADD52" s="216"/>
      <c r="ADE52" s="216"/>
      <c r="ADF52" s="216"/>
      <c r="ADG52" s="216"/>
      <c r="ADH52" s="216"/>
      <c r="ADI52" s="216"/>
      <c r="ADJ52" s="216"/>
      <c r="ADK52" s="216"/>
      <c r="ADL52" s="216"/>
      <c r="ADM52" s="216"/>
      <c r="ADN52" s="216"/>
      <c r="ADO52" s="216"/>
      <c r="ADP52" s="216"/>
      <c r="ADQ52" s="216"/>
      <c r="ADR52" s="216"/>
      <c r="ADS52" s="216"/>
      <c r="ADT52" s="216"/>
      <c r="ADU52" s="216"/>
      <c r="ADV52" s="216"/>
      <c r="ADW52" s="216"/>
      <c r="ADX52" s="216"/>
      <c r="ADY52" s="216"/>
      <c r="ADZ52" s="216"/>
      <c r="AEA52" s="216"/>
      <c r="AEB52" s="216"/>
      <c r="AEC52" s="216"/>
      <c r="AED52" s="216"/>
      <c r="AEE52" s="216"/>
      <c r="AEF52" s="216"/>
      <c r="AEG52" s="216"/>
      <c r="AEH52" s="216"/>
      <c r="AEI52" s="216"/>
      <c r="AEJ52" s="216"/>
      <c r="AEK52" s="216"/>
      <c r="AEL52" s="216"/>
      <c r="AEM52" s="216"/>
      <c r="AEN52" s="216"/>
      <c r="AEO52" s="216"/>
      <c r="AEP52" s="216"/>
      <c r="AEQ52" s="216"/>
      <c r="AER52" s="216"/>
      <c r="AES52" s="216"/>
      <c r="AET52" s="216"/>
      <c r="AEU52" s="216"/>
      <c r="AEV52" s="216"/>
      <c r="AEW52" s="216"/>
      <c r="AEX52" s="216"/>
      <c r="AEY52" s="216"/>
      <c r="AEZ52" s="216"/>
      <c r="AFA52" s="216"/>
      <c r="AFB52" s="216"/>
      <c r="AFC52" s="216"/>
      <c r="AFD52" s="216"/>
      <c r="AFE52" s="216"/>
      <c r="AFF52" s="216"/>
      <c r="AFG52" s="216"/>
      <c r="AFH52" s="216"/>
      <c r="AFI52" s="216"/>
      <c r="AFJ52" s="216"/>
      <c r="AFK52" s="216"/>
      <c r="AFL52" s="216"/>
      <c r="AFM52" s="216"/>
      <c r="AFN52" s="216"/>
      <c r="AFO52" s="216"/>
      <c r="AFP52" s="216"/>
      <c r="AFQ52" s="216"/>
      <c r="AFR52" s="216"/>
      <c r="AFS52" s="216"/>
      <c r="AFT52" s="216"/>
      <c r="AFU52" s="216"/>
      <c r="AFV52" s="216"/>
      <c r="AFW52" s="216"/>
      <c r="AFX52" s="216"/>
      <c r="AFY52" s="216"/>
      <c r="AFZ52" s="216"/>
      <c r="AGA52" s="216"/>
      <c r="AGB52" s="216"/>
      <c r="AGC52" s="216"/>
      <c r="AGD52" s="216"/>
      <c r="AGE52" s="216"/>
      <c r="AGF52" s="216"/>
      <c r="AGG52" s="216"/>
      <c r="AGH52" s="216"/>
      <c r="AGI52" s="216"/>
      <c r="AGJ52" s="216"/>
      <c r="AGK52" s="216"/>
      <c r="AGL52" s="216"/>
      <c r="AGM52" s="216"/>
      <c r="AGN52" s="216"/>
      <c r="AGO52" s="216"/>
      <c r="AGP52" s="216"/>
      <c r="AGQ52" s="216"/>
      <c r="AGR52" s="216"/>
      <c r="AGS52" s="216"/>
      <c r="AGT52" s="216"/>
      <c r="AGU52" s="216"/>
      <c r="AGV52" s="216"/>
      <c r="AGW52" s="216"/>
      <c r="AGX52" s="216"/>
      <c r="AGY52" s="216"/>
      <c r="AGZ52" s="216"/>
      <c r="AHA52" s="216"/>
      <c r="AHB52" s="216"/>
      <c r="AHC52" s="216"/>
      <c r="AHD52" s="216"/>
      <c r="AHE52" s="216"/>
      <c r="AHF52" s="216"/>
      <c r="AHG52" s="216"/>
      <c r="AHH52" s="216"/>
      <c r="AHI52" s="216"/>
      <c r="AHJ52" s="216"/>
      <c r="AHK52" s="216"/>
      <c r="AHL52" s="216"/>
      <c r="AHM52" s="216"/>
      <c r="AHN52" s="216"/>
      <c r="AHO52" s="216"/>
      <c r="AHP52" s="216"/>
      <c r="AHQ52" s="216"/>
      <c r="AHR52" s="216"/>
      <c r="AHS52" s="216"/>
      <c r="AHT52" s="216"/>
      <c r="AHU52" s="216"/>
      <c r="AHV52" s="216"/>
      <c r="AHW52" s="216"/>
      <c r="AHX52" s="216"/>
      <c r="AHY52" s="216"/>
      <c r="AHZ52" s="216"/>
      <c r="AIA52" s="216"/>
      <c r="AIB52" s="216"/>
      <c r="AIC52" s="216"/>
      <c r="AID52" s="216"/>
      <c r="AIE52" s="216"/>
      <c r="AIF52" s="216"/>
      <c r="AIG52" s="216"/>
      <c r="AIH52" s="216"/>
      <c r="AII52" s="216"/>
      <c r="AIJ52" s="216"/>
      <c r="AIK52" s="216"/>
      <c r="AIL52" s="216"/>
      <c r="AIM52" s="216"/>
      <c r="AIN52" s="216"/>
      <c r="AIO52" s="216"/>
      <c r="AIP52" s="216"/>
      <c r="AIQ52" s="216"/>
      <c r="AIR52" s="216"/>
      <c r="AIS52" s="216"/>
      <c r="AIT52" s="216"/>
      <c r="AIU52" s="216"/>
      <c r="AIV52" s="216"/>
      <c r="AIW52" s="216"/>
      <c r="AIX52" s="216"/>
      <c r="AIY52" s="216"/>
      <c r="AIZ52" s="216"/>
      <c r="AJA52" s="216"/>
      <c r="AJB52" s="216"/>
      <c r="AJC52" s="216"/>
      <c r="AJD52" s="216"/>
      <c r="AJE52" s="216"/>
      <c r="AJF52" s="216"/>
      <c r="AJG52" s="216"/>
      <c r="AJH52" s="216"/>
      <c r="AJI52" s="216"/>
      <c r="AJJ52" s="216"/>
      <c r="AJK52" s="216"/>
      <c r="AJL52" s="216"/>
      <c r="AJM52" s="216"/>
      <c r="AJN52" s="216"/>
      <c r="AJO52" s="216"/>
      <c r="AJP52" s="216"/>
      <c r="AJQ52" s="216"/>
      <c r="AJR52" s="216"/>
      <c r="AJS52" s="216"/>
      <c r="AJT52" s="216"/>
      <c r="AJU52" s="216"/>
      <c r="AJV52" s="216"/>
      <c r="AJW52" s="216"/>
      <c r="AJX52" s="216"/>
      <c r="AJY52" s="216"/>
      <c r="AJZ52" s="216"/>
      <c r="AKA52" s="216"/>
      <c r="AKB52" s="216"/>
      <c r="AKC52" s="216"/>
      <c r="AKD52" s="216"/>
      <c r="AKE52" s="216"/>
      <c r="AKF52" s="216"/>
      <c r="AKG52" s="216"/>
      <c r="AKH52" s="216"/>
      <c r="AKI52" s="216"/>
      <c r="AKJ52" s="216"/>
      <c r="AKK52" s="216"/>
      <c r="AKL52" s="216"/>
      <c r="AKM52" s="216"/>
      <c r="AKN52" s="216"/>
      <c r="AKO52" s="216"/>
      <c r="AKP52" s="216"/>
      <c r="AKQ52" s="216"/>
      <c r="AKR52" s="216"/>
      <c r="AKS52" s="216"/>
      <c r="AKT52" s="216"/>
      <c r="AKU52" s="216"/>
      <c r="AKV52" s="216"/>
      <c r="AKW52" s="216"/>
      <c r="AKX52" s="216"/>
      <c r="AKY52" s="216"/>
      <c r="AKZ52" s="216"/>
      <c r="ALA52" s="216"/>
      <c r="ALB52" s="216"/>
      <c r="ALC52" s="216"/>
      <c r="ALD52" s="216"/>
      <c r="ALE52" s="216"/>
      <c r="ALF52" s="216"/>
      <c r="ALG52" s="216"/>
      <c r="ALH52" s="216"/>
      <c r="ALI52" s="216"/>
      <c r="ALJ52" s="216"/>
      <c r="ALK52" s="216"/>
      <c r="ALL52" s="216"/>
      <c r="ALM52" s="216"/>
      <c r="ALN52" s="216"/>
      <c r="ALO52" s="216"/>
      <c r="ALP52" s="216"/>
      <c r="ALQ52" s="216"/>
      <c r="ALR52" s="216"/>
      <c r="ALS52" s="216"/>
      <c r="ALT52" s="216"/>
      <c r="ALU52" s="216"/>
      <c r="ALV52" s="216"/>
      <c r="ALW52" s="216"/>
      <c r="ALX52" s="216"/>
      <c r="ALY52" s="216"/>
      <c r="ALZ52" s="216"/>
      <c r="AMA52" s="216"/>
      <c r="AMB52" s="216"/>
      <c r="AMC52" s="216"/>
      <c r="AMD52" s="216"/>
      <c r="AME52" s="216"/>
      <c r="AMF52" s="216"/>
      <c r="AMG52" s="216"/>
      <c r="AMH52" s="216"/>
      <c r="AMI52" s="216"/>
      <c r="AMJ52" s="216"/>
      <c r="AMK52" s="216"/>
      <c r="AML52" s="216"/>
      <c r="AMM52" s="216"/>
      <c r="AMN52" s="216"/>
      <c r="AMO52" s="216"/>
      <c r="AMP52" s="216"/>
      <c r="AMQ52" s="216"/>
      <c r="AMR52" s="216"/>
      <c r="AMS52" s="216"/>
      <c r="AMT52" s="216"/>
      <c r="AMU52" s="216"/>
      <c r="AMV52" s="216"/>
      <c r="AMW52" s="216"/>
      <c r="AMX52" s="216"/>
      <c r="AMY52" s="216"/>
      <c r="AMZ52" s="216"/>
      <c r="ANA52" s="216"/>
      <c r="ANB52" s="216"/>
      <c r="ANC52" s="216"/>
      <c r="AND52" s="216"/>
      <c r="ANE52" s="216"/>
      <c r="ANF52" s="216"/>
      <c r="ANG52" s="216"/>
      <c r="ANH52" s="216"/>
      <c r="ANI52" s="216"/>
      <c r="ANJ52" s="216"/>
      <c r="ANK52" s="216"/>
      <c r="ANL52" s="216"/>
      <c r="ANM52" s="216"/>
      <c r="ANN52" s="216"/>
      <c r="ANO52" s="216"/>
      <c r="ANP52" s="216"/>
      <c r="ANQ52" s="216"/>
      <c r="ANR52" s="216"/>
      <c r="ANS52" s="216"/>
      <c r="ANT52" s="216"/>
      <c r="ANU52" s="216"/>
      <c r="ANV52" s="216"/>
      <c r="ANW52" s="216"/>
      <c r="ANX52" s="216"/>
      <c r="ANY52" s="216"/>
      <c r="ANZ52" s="216"/>
      <c r="AOA52" s="216"/>
      <c r="AOB52" s="216"/>
      <c r="AOC52" s="216"/>
      <c r="AOD52" s="216"/>
      <c r="AOE52" s="216"/>
      <c r="AOF52" s="216"/>
      <c r="AOG52" s="216"/>
      <c r="AOH52" s="216"/>
      <c r="AOI52" s="216"/>
      <c r="AOJ52" s="216"/>
      <c r="AOK52" s="216"/>
      <c r="AOL52" s="216"/>
      <c r="AOM52" s="216"/>
      <c r="AON52" s="216"/>
      <c r="AOO52" s="216"/>
      <c r="AOP52" s="216"/>
      <c r="AOQ52" s="216"/>
      <c r="AOR52" s="216"/>
      <c r="AOS52" s="216"/>
      <c r="AOT52" s="216"/>
      <c r="AOU52" s="216"/>
      <c r="AOV52" s="216"/>
      <c r="AOW52" s="216"/>
      <c r="AOX52" s="216"/>
      <c r="AOY52" s="216"/>
      <c r="AOZ52" s="216"/>
      <c r="APA52" s="216"/>
      <c r="APB52" s="216"/>
      <c r="APC52" s="216"/>
      <c r="APD52" s="216"/>
      <c r="APE52" s="216"/>
      <c r="APF52" s="216"/>
      <c r="APG52" s="216"/>
      <c r="APH52" s="216"/>
      <c r="API52" s="216"/>
      <c r="APJ52" s="216"/>
      <c r="APK52" s="216"/>
      <c r="APL52" s="216"/>
      <c r="APM52" s="216"/>
      <c r="APN52" s="216"/>
      <c r="APO52" s="216"/>
      <c r="APP52" s="216"/>
      <c r="APQ52" s="216"/>
      <c r="APR52" s="216"/>
      <c r="APS52" s="216"/>
      <c r="APT52" s="216"/>
      <c r="APU52" s="216"/>
      <c r="APV52" s="216"/>
      <c r="APW52" s="216"/>
      <c r="APX52" s="216"/>
      <c r="APY52" s="216"/>
      <c r="APZ52" s="216"/>
      <c r="AQA52" s="216"/>
      <c r="AQB52" s="216"/>
      <c r="AQC52" s="216"/>
      <c r="AQD52" s="216"/>
      <c r="AQE52" s="216"/>
      <c r="AQF52" s="216"/>
      <c r="AQG52" s="216"/>
      <c r="AQH52" s="216"/>
      <c r="AQI52" s="216"/>
      <c r="AQJ52" s="216"/>
      <c r="AQK52" s="216"/>
      <c r="AQL52" s="216"/>
      <c r="AQM52" s="216"/>
      <c r="AQN52" s="216"/>
      <c r="AQO52" s="216"/>
      <c r="AQP52" s="216"/>
      <c r="AQQ52" s="216"/>
      <c r="AQR52" s="216"/>
      <c r="AQS52" s="216"/>
      <c r="AQT52" s="216"/>
      <c r="AQU52" s="216"/>
      <c r="AQV52" s="216"/>
      <c r="AQW52" s="216"/>
      <c r="AQX52" s="216"/>
      <c r="AQY52" s="216"/>
      <c r="AQZ52" s="216"/>
      <c r="ARA52" s="216"/>
      <c r="ARB52" s="216"/>
      <c r="ARC52" s="216"/>
      <c r="ARD52" s="216"/>
      <c r="ARE52" s="216"/>
      <c r="ARF52" s="216"/>
      <c r="ARG52" s="216"/>
      <c r="ARH52" s="216"/>
      <c r="ARI52" s="216"/>
      <c r="ARJ52" s="216"/>
      <c r="ARK52" s="216"/>
      <c r="ARL52" s="216"/>
      <c r="ARM52" s="216"/>
      <c r="ARN52" s="216"/>
      <c r="ARO52" s="216"/>
      <c r="ARP52" s="216"/>
      <c r="ARQ52" s="216"/>
      <c r="ARR52" s="216"/>
      <c r="ARS52" s="216"/>
      <c r="ART52" s="216"/>
      <c r="ARU52" s="216"/>
      <c r="ARV52" s="216"/>
      <c r="ARW52" s="216"/>
      <c r="ARX52" s="216"/>
      <c r="ARY52" s="216"/>
      <c r="ARZ52" s="216"/>
      <c r="ASA52" s="216"/>
      <c r="ASB52" s="216"/>
      <c r="ASC52" s="216"/>
      <c r="ASD52" s="216"/>
      <c r="ASE52" s="216"/>
      <c r="ASF52" s="216"/>
      <c r="ASG52" s="216"/>
      <c r="ASH52" s="216"/>
      <c r="ASI52" s="216"/>
      <c r="ASJ52" s="216"/>
      <c r="ASK52" s="216"/>
      <c r="ASL52" s="216"/>
      <c r="ASM52" s="216"/>
      <c r="ASN52" s="216"/>
      <c r="ASO52" s="216"/>
      <c r="ASP52" s="216"/>
      <c r="ASQ52" s="216"/>
      <c r="ASR52" s="216"/>
      <c r="ASS52" s="216"/>
      <c r="AST52" s="216"/>
      <c r="ASU52" s="216"/>
      <c r="ASV52" s="216"/>
      <c r="ASW52" s="216"/>
      <c r="ASX52" s="216"/>
      <c r="ASY52" s="216"/>
      <c r="ASZ52" s="216"/>
      <c r="ATA52" s="216"/>
      <c r="ATB52" s="216"/>
      <c r="ATC52" s="216"/>
      <c r="ATD52" s="216"/>
      <c r="ATE52" s="216"/>
      <c r="ATF52" s="216"/>
      <c r="ATG52" s="216"/>
      <c r="ATH52" s="216"/>
      <c r="ATI52" s="216"/>
      <c r="ATJ52" s="216"/>
      <c r="ATK52" s="216"/>
      <c r="ATL52" s="216"/>
      <c r="ATM52" s="216"/>
      <c r="ATN52" s="216"/>
      <c r="ATO52" s="216"/>
      <c r="ATP52" s="216"/>
      <c r="ATQ52" s="216"/>
      <c r="ATR52" s="216"/>
      <c r="ATS52" s="216"/>
      <c r="ATT52" s="216"/>
      <c r="ATU52" s="216"/>
      <c r="ATV52" s="216"/>
      <c r="ATW52" s="216"/>
      <c r="ATX52" s="216"/>
      <c r="ATY52" s="216"/>
      <c r="ATZ52" s="216"/>
      <c r="AUA52" s="216"/>
      <c r="AUB52" s="216"/>
      <c r="AUC52" s="216"/>
      <c r="AUD52" s="216"/>
      <c r="AUE52" s="216"/>
      <c r="AUF52" s="216"/>
      <c r="AUG52" s="216"/>
      <c r="AUH52" s="216"/>
      <c r="AUI52" s="216"/>
      <c r="AUJ52" s="216"/>
      <c r="AUK52" s="216"/>
      <c r="AUL52" s="216"/>
      <c r="AUM52" s="216"/>
      <c r="AUN52" s="216"/>
      <c r="AUO52" s="216"/>
      <c r="AUP52" s="216"/>
      <c r="AUQ52" s="216"/>
      <c r="AUR52" s="216"/>
      <c r="AUS52" s="216"/>
      <c r="AUT52" s="216"/>
      <c r="AUU52" s="216"/>
      <c r="AUV52" s="216"/>
      <c r="AUW52" s="216"/>
      <c r="AUX52" s="216"/>
      <c r="AUY52" s="216"/>
      <c r="AUZ52" s="216"/>
      <c r="AVA52" s="216"/>
      <c r="AVB52" s="216"/>
      <c r="AVC52" s="216"/>
      <c r="AVD52" s="216"/>
      <c r="AVE52" s="216"/>
      <c r="AVF52" s="216"/>
      <c r="AVG52" s="216"/>
      <c r="AVH52" s="216"/>
      <c r="AVI52" s="216"/>
      <c r="AVJ52" s="216"/>
      <c r="AVK52" s="216"/>
      <c r="AVL52" s="216"/>
      <c r="AVM52" s="216"/>
      <c r="AVN52" s="216"/>
      <c r="AVO52" s="216"/>
      <c r="AVP52" s="216"/>
      <c r="AVQ52" s="216"/>
      <c r="AVR52" s="216"/>
      <c r="AVS52" s="216"/>
      <c r="AVT52" s="216"/>
      <c r="AVU52" s="216"/>
      <c r="AVV52" s="216"/>
      <c r="AVW52" s="216"/>
      <c r="AVX52" s="216"/>
      <c r="AVY52" s="216"/>
      <c r="AVZ52" s="216"/>
      <c r="AWA52" s="216"/>
      <c r="AWB52" s="216"/>
      <c r="AWC52" s="216"/>
      <c r="AWD52" s="216"/>
      <c r="AWE52" s="216"/>
      <c r="AWF52" s="216"/>
      <c r="AWG52" s="216"/>
      <c r="AWH52" s="216"/>
      <c r="AWI52" s="216"/>
      <c r="AWJ52" s="216"/>
      <c r="AWK52" s="216"/>
      <c r="AWL52" s="216"/>
      <c r="AWM52" s="216"/>
      <c r="AWN52" s="216"/>
      <c r="AWO52" s="216"/>
      <c r="AWP52" s="216"/>
      <c r="AWQ52" s="216"/>
      <c r="AWR52" s="216"/>
      <c r="AWS52" s="216"/>
      <c r="AWT52" s="216"/>
      <c r="AWU52" s="216"/>
      <c r="AWV52" s="216"/>
      <c r="AWW52" s="216"/>
      <c r="AWX52" s="216"/>
      <c r="AWY52" s="216"/>
      <c r="AWZ52" s="216"/>
      <c r="AXA52" s="216"/>
      <c r="AXB52" s="216"/>
      <c r="AXC52" s="216"/>
      <c r="AXD52" s="216"/>
      <c r="AXE52" s="216"/>
      <c r="AXF52" s="216"/>
      <c r="AXG52" s="216"/>
      <c r="AXH52" s="216"/>
      <c r="AXI52" s="216"/>
      <c r="AXJ52" s="216"/>
      <c r="AXK52" s="216"/>
      <c r="AXL52" s="216"/>
      <c r="AXM52" s="216"/>
      <c r="AXN52" s="216"/>
      <c r="AXO52" s="216"/>
      <c r="AXP52" s="216"/>
      <c r="AXQ52" s="216"/>
      <c r="AXR52" s="216"/>
      <c r="AXS52" s="216"/>
      <c r="AXT52" s="216"/>
      <c r="AXU52" s="216"/>
      <c r="AXV52" s="216"/>
      <c r="AXW52" s="216"/>
      <c r="AXX52" s="216"/>
      <c r="AXY52" s="216"/>
      <c r="AXZ52" s="216"/>
      <c r="AYA52" s="216"/>
      <c r="AYB52" s="216"/>
      <c r="AYC52" s="216"/>
      <c r="AYD52" s="216"/>
      <c r="AYE52" s="216"/>
      <c r="AYF52" s="216"/>
      <c r="AYG52" s="216"/>
      <c r="AYH52" s="216"/>
      <c r="AYI52" s="216"/>
      <c r="AYJ52" s="216"/>
      <c r="AYK52" s="216"/>
      <c r="AYL52" s="216"/>
      <c r="AYM52" s="216"/>
      <c r="AYN52" s="216"/>
      <c r="AYO52" s="216"/>
      <c r="AYP52" s="216"/>
      <c r="AYQ52" s="216"/>
      <c r="AYR52" s="216"/>
      <c r="AYS52" s="216"/>
      <c r="AYT52" s="216"/>
      <c r="AYU52" s="216"/>
      <c r="AYV52" s="216"/>
      <c r="AYW52" s="216"/>
      <c r="AYX52" s="216"/>
      <c r="AYY52" s="216"/>
      <c r="AYZ52" s="216"/>
      <c r="AZA52" s="216"/>
      <c r="AZB52" s="216"/>
      <c r="AZC52" s="216"/>
      <c r="AZD52" s="216"/>
      <c r="AZE52" s="216"/>
      <c r="AZF52" s="216"/>
      <c r="AZG52" s="216"/>
      <c r="AZH52" s="216"/>
      <c r="AZI52" s="216"/>
      <c r="AZJ52" s="216"/>
      <c r="AZK52" s="216"/>
      <c r="AZL52" s="216"/>
      <c r="AZM52" s="216"/>
      <c r="AZN52" s="216"/>
      <c r="AZO52" s="216"/>
      <c r="AZP52" s="216"/>
      <c r="AZQ52" s="216"/>
      <c r="AZR52" s="216"/>
      <c r="AZS52" s="216"/>
      <c r="AZT52" s="216"/>
      <c r="AZU52" s="216"/>
      <c r="AZV52" s="216"/>
      <c r="AZW52" s="216"/>
      <c r="AZX52" s="216"/>
      <c r="AZY52" s="216"/>
      <c r="AZZ52" s="216"/>
      <c r="BAA52" s="216"/>
      <c r="BAB52" s="216"/>
      <c r="BAC52" s="216"/>
      <c r="BAD52" s="216"/>
      <c r="BAE52" s="216"/>
      <c r="BAF52" s="216"/>
      <c r="BAG52" s="216"/>
      <c r="BAH52" s="216"/>
      <c r="BAI52" s="216"/>
      <c r="BAJ52" s="216"/>
      <c r="BAK52" s="216"/>
      <c r="BAL52" s="216"/>
      <c r="BAM52" s="216"/>
      <c r="BAN52" s="216"/>
      <c r="BAO52" s="216"/>
      <c r="BAP52" s="216"/>
      <c r="BAQ52" s="216"/>
      <c r="BAR52" s="216"/>
      <c r="BAS52" s="216"/>
      <c r="BAT52" s="216"/>
      <c r="BAU52" s="216"/>
      <c r="BAV52" s="216"/>
      <c r="BAW52" s="216"/>
      <c r="BAX52" s="216"/>
      <c r="BAY52" s="216"/>
      <c r="BAZ52" s="216"/>
      <c r="BBA52" s="216"/>
      <c r="BBB52" s="216"/>
      <c r="BBC52" s="216"/>
      <c r="BBD52" s="216"/>
      <c r="BBE52" s="216"/>
      <c r="BBF52" s="216"/>
      <c r="BBG52" s="216"/>
      <c r="BBH52" s="216"/>
      <c r="BBI52" s="216"/>
      <c r="BBJ52" s="216"/>
      <c r="BBK52" s="216"/>
      <c r="BBL52" s="216"/>
      <c r="BBM52" s="216"/>
      <c r="BBN52" s="216"/>
      <c r="BBO52" s="216"/>
      <c r="BBP52" s="216"/>
      <c r="BBQ52" s="216"/>
      <c r="BBR52" s="216"/>
      <c r="BBS52" s="216"/>
      <c r="BBT52" s="216"/>
      <c r="BBU52" s="216"/>
      <c r="BBV52" s="216"/>
      <c r="BBW52" s="216"/>
      <c r="BBX52" s="216"/>
      <c r="BBY52" s="216"/>
      <c r="BBZ52" s="216"/>
      <c r="BCA52" s="216"/>
      <c r="BCB52" s="216"/>
      <c r="BCC52" s="216"/>
      <c r="BCD52" s="216"/>
      <c r="BCE52" s="216"/>
      <c r="BCF52" s="216"/>
      <c r="BCG52" s="216"/>
      <c r="BCH52" s="216"/>
      <c r="BCI52" s="216"/>
      <c r="BCJ52" s="216"/>
      <c r="BCK52" s="216"/>
      <c r="BCL52" s="216"/>
      <c r="BCM52" s="216"/>
      <c r="BCN52" s="216"/>
      <c r="BCO52" s="216"/>
      <c r="BCP52" s="216"/>
      <c r="BCQ52" s="216"/>
      <c r="BCR52" s="216"/>
      <c r="BCS52" s="216"/>
      <c r="BCT52" s="216"/>
      <c r="BCU52" s="216"/>
      <c r="BCV52" s="216"/>
      <c r="BCW52" s="216"/>
      <c r="BCX52" s="216"/>
      <c r="BCY52" s="216"/>
      <c r="BCZ52" s="216"/>
      <c r="BDA52" s="216"/>
      <c r="BDB52" s="216"/>
      <c r="BDC52" s="216"/>
      <c r="BDD52" s="216"/>
      <c r="BDE52" s="216"/>
      <c r="BDF52" s="216"/>
      <c r="BDG52" s="216"/>
      <c r="BDH52" s="216"/>
      <c r="BDI52" s="216"/>
      <c r="BDJ52" s="216"/>
      <c r="BDK52" s="216"/>
      <c r="BDL52" s="216"/>
      <c r="BDM52" s="216"/>
      <c r="BDN52" s="216"/>
      <c r="BDO52" s="216"/>
      <c r="BDP52" s="216"/>
      <c r="BDQ52" s="216"/>
      <c r="BDR52" s="216"/>
      <c r="BDS52" s="216"/>
      <c r="BDT52" s="216"/>
      <c r="BDU52" s="216"/>
      <c r="BDV52" s="216"/>
      <c r="BDW52" s="216"/>
      <c r="BDX52" s="216"/>
      <c r="BDY52" s="216"/>
      <c r="BDZ52" s="216"/>
      <c r="BEA52" s="216"/>
      <c r="BEB52" s="216"/>
      <c r="BEC52" s="216"/>
      <c r="BED52" s="216"/>
      <c r="BEE52" s="216"/>
      <c r="BEF52" s="216"/>
      <c r="BEG52" s="216"/>
      <c r="BEH52" s="216"/>
      <c r="BEI52" s="216"/>
      <c r="BEJ52" s="216"/>
      <c r="BEK52" s="216"/>
      <c r="BEL52" s="216"/>
      <c r="BEM52" s="216"/>
      <c r="BEN52" s="216"/>
      <c r="BEO52" s="216"/>
      <c r="BEP52" s="216"/>
      <c r="BEQ52" s="216"/>
      <c r="BER52" s="216"/>
      <c r="BES52" s="216"/>
      <c r="BET52" s="216"/>
      <c r="BEU52" s="216"/>
      <c r="BEV52" s="216"/>
      <c r="BEW52" s="216"/>
      <c r="BEX52" s="216"/>
      <c r="BEY52" s="216"/>
      <c r="BEZ52" s="216"/>
      <c r="BFA52" s="216"/>
      <c r="BFB52" s="216"/>
      <c r="BFC52" s="216"/>
      <c r="BFD52" s="216"/>
      <c r="BFE52" s="216"/>
      <c r="BFF52" s="216"/>
      <c r="BFG52" s="216"/>
      <c r="BFH52" s="216"/>
      <c r="BFI52" s="216"/>
      <c r="BFJ52" s="216"/>
      <c r="BFK52" s="216"/>
      <c r="BFL52" s="216"/>
      <c r="BFM52" s="216"/>
      <c r="BFN52" s="216"/>
      <c r="BFO52" s="216"/>
      <c r="BFP52" s="216"/>
      <c r="BFQ52" s="216"/>
      <c r="BFR52" s="216"/>
      <c r="BFS52" s="216"/>
      <c r="BFT52" s="216"/>
      <c r="BFU52" s="216"/>
      <c r="BFV52" s="216"/>
      <c r="BFW52" s="216"/>
      <c r="BFX52" s="216"/>
      <c r="BFY52" s="216"/>
      <c r="BFZ52" s="216"/>
      <c r="BGA52" s="216"/>
      <c r="BGB52" s="216"/>
      <c r="BGC52" s="216"/>
      <c r="BGD52" s="216"/>
      <c r="BGE52" s="216"/>
      <c r="BGF52" s="216"/>
      <c r="BGG52" s="216"/>
      <c r="BGH52" s="216"/>
      <c r="BGI52" s="216"/>
      <c r="BGJ52" s="216"/>
      <c r="BGK52" s="216"/>
      <c r="BGL52" s="216"/>
      <c r="BGM52" s="216"/>
      <c r="BGN52" s="216"/>
      <c r="BGO52" s="216"/>
      <c r="BGP52" s="216"/>
      <c r="BGQ52" s="216"/>
      <c r="BGR52" s="216"/>
      <c r="BGS52" s="216"/>
      <c r="BGT52" s="216"/>
      <c r="BGU52" s="216"/>
      <c r="BGV52" s="216"/>
      <c r="BGW52" s="216"/>
      <c r="BGX52" s="216"/>
      <c r="BGY52" s="216"/>
      <c r="BGZ52" s="216"/>
      <c r="BHA52" s="216"/>
      <c r="BHB52" s="216"/>
      <c r="BHC52" s="216"/>
      <c r="BHD52" s="216"/>
      <c r="BHE52" s="216"/>
      <c r="BHF52" s="216"/>
      <c r="BHG52" s="216"/>
      <c r="BHH52" s="216"/>
      <c r="BHI52" s="216"/>
      <c r="BHJ52" s="216"/>
      <c r="BHK52" s="216"/>
      <c r="BHL52" s="216"/>
      <c r="BHM52" s="216"/>
      <c r="BHN52" s="216"/>
      <c r="BHO52" s="216"/>
      <c r="BHP52" s="216"/>
      <c r="BHQ52" s="216"/>
      <c r="BHR52" s="216"/>
      <c r="BHS52" s="216"/>
      <c r="BHT52" s="216"/>
      <c r="BHU52" s="216"/>
      <c r="BHV52" s="216"/>
      <c r="BHW52" s="216"/>
      <c r="BHX52" s="216"/>
      <c r="BHY52" s="216"/>
      <c r="BHZ52" s="216"/>
      <c r="BIA52" s="216"/>
      <c r="BIB52" s="216"/>
      <c r="BIC52" s="216"/>
      <c r="BID52" s="216"/>
      <c r="BIE52" s="216"/>
      <c r="BIF52" s="216"/>
      <c r="BIG52" s="216"/>
      <c r="BIH52" s="216"/>
      <c r="BII52" s="216"/>
      <c r="BIJ52" s="216"/>
      <c r="BIK52" s="216"/>
      <c r="BIL52" s="216"/>
      <c r="BIM52" s="216"/>
      <c r="BIN52" s="216"/>
      <c r="BIO52" s="216"/>
      <c r="BIP52" s="216"/>
      <c r="BIQ52" s="216"/>
      <c r="BIR52" s="216"/>
      <c r="BIS52" s="216"/>
      <c r="BIT52" s="216"/>
      <c r="BIU52" s="216"/>
      <c r="BIV52" s="216"/>
      <c r="BIW52" s="216"/>
      <c r="BIX52" s="216"/>
      <c r="BIY52" s="216"/>
      <c r="BIZ52" s="216"/>
      <c r="BJA52" s="216"/>
      <c r="BJB52" s="216"/>
      <c r="BJC52" s="216"/>
      <c r="BJD52" s="216"/>
      <c r="BJE52" s="216"/>
      <c r="BJF52" s="216"/>
      <c r="BJG52" s="216"/>
      <c r="BJH52" s="216"/>
      <c r="BJI52" s="216"/>
      <c r="BJJ52" s="216"/>
      <c r="BJK52" s="216"/>
      <c r="BJL52" s="216"/>
      <c r="BJM52" s="216"/>
      <c r="BJN52" s="216"/>
      <c r="BJO52" s="216"/>
      <c r="BJP52" s="216"/>
      <c r="BJQ52" s="216"/>
      <c r="BJR52" s="216"/>
      <c r="BJS52" s="216"/>
      <c r="BJT52" s="216"/>
      <c r="BJU52" s="216"/>
      <c r="BJV52" s="216"/>
      <c r="BJW52" s="216"/>
      <c r="BJX52" s="216"/>
      <c r="BJY52" s="216"/>
      <c r="BJZ52" s="216"/>
      <c r="BKA52" s="216"/>
      <c r="BKB52" s="216"/>
      <c r="BKC52" s="216"/>
      <c r="BKD52" s="216"/>
      <c r="BKE52" s="216"/>
      <c r="BKF52" s="216"/>
      <c r="BKG52" s="216"/>
      <c r="BKH52" s="216"/>
      <c r="BKI52" s="216"/>
      <c r="BKJ52" s="216"/>
      <c r="BKK52" s="216"/>
      <c r="BKL52" s="216"/>
      <c r="BKM52" s="216"/>
      <c r="BKN52" s="216"/>
      <c r="BKO52" s="216"/>
      <c r="BKP52" s="216"/>
      <c r="BKQ52" s="216"/>
      <c r="BKR52" s="216"/>
      <c r="BKS52" s="216"/>
      <c r="BKT52" s="216"/>
      <c r="BKU52" s="216"/>
      <c r="BKV52" s="216"/>
      <c r="BKW52" s="216"/>
      <c r="BKX52" s="216"/>
      <c r="BKY52" s="216"/>
      <c r="BKZ52" s="216"/>
      <c r="BLA52" s="216"/>
      <c r="BLB52" s="216"/>
      <c r="BLC52" s="216"/>
      <c r="BLD52" s="216"/>
      <c r="BLE52" s="216"/>
      <c r="BLF52" s="216"/>
      <c r="BLG52" s="216"/>
      <c r="BLH52" s="216"/>
      <c r="BLI52" s="216"/>
      <c r="BLJ52" s="216"/>
      <c r="BLK52" s="216"/>
      <c r="BLL52" s="216"/>
      <c r="BLM52" s="216"/>
      <c r="BLN52" s="216"/>
      <c r="BLO52" s="216"/>
      <c r="BLP52" s="216"/>
      <c r="BLQ52" s="216"/>
      <c r="BLR52" s="216"/>
      <c r="BLS52" s="216"/>
      <c r="BLT52" s="216"/>
      <c r="BLU52" s="216"/>
      <c r="BLV52" s="216"/>
      <c r="BLW52" s="216"/>
      <c r="BLX52" s="216"/>
      <c r="BLY52" s="216"/>
      <c r="BLZ52" s="216"/>
      <c r="BMA52" s="216"/>
      <c r="BMB52" s="216"/>
      <c r="BMC52" s="216"/>
      <c r="BMD52" s="216"/>
      <c r="BME52" s="216"/>
      <c r="BMF52" s="216"/>
      <c r="BMG52" s="216"/>
      <c r="BMH52" s="216"/>
      <c r="BMI52" s="216"/>
      <c r="BMJ52" s="216"/>
      <c r="BMK52" s="216"/>
      <c r="BML52" s="216"/>
      <c r="BMM52" s="216"/>
      <c r="BMN52" s="216"/>
      <c r="BMO52" s="216"/>
      <c r="BMP52" s="216"/>
      <c r="BMQ52" s="216"/>
      <c r="BMR52" s="216"/>
      <c r="BMS52" s="216"/>
      <c r="BMT52" s="216"/>
      <c r="BMU52" s="216"/>
      <c r="BMV52" s="216"/>
      <c r="BMW52" s="216"/>
      <c r="BMX52" s="216"/>
      <c r="BMY52" s="216"/>
      <c r="BMZ52" s="216"/>
      <c r="BNA52" s="216"/>
      <c r="BNB52" s="216"/>
      <c r="BNC52" s="216"/>
      <c r="BND52" s="216"/>
      <c r="BNE52" s="216"/>
      <c r="BNF52" s="216"/>
      <c r="BNG52" s="216"/>
      <c r="BNH52" s="216"/>
      <c r="BNI52" s="216"/>
      <c r="BNJ52" s="216"/>
      <c r="BNK52" s="216"/>
      <c r="BNL52" s="216"/>
      <c r="BNM52" s="216"/>
      <c r="BNN52" s="216"/>
      <c r="BNO52" s="216"/>
      <c r="BNP52" s="216"/>
      <c r="BNQ52" s="216"/>
      <c r="BNR52" s="216"/>
      <c r="BNS52" s="216"/>
      <c r="BNT52" s="216"/>
      <c r="BNU52" s="216"/>
      <c r="BNV52" s="216"/>
      <c r="BNW52" s="216"/>
      <c r="BNX52" s="216"/>
      <c r="BNY52" s="216"/>
      <c r="BNZ52" s="216"/>
      <c r="BOA52" s="216"/>
      <c r="BOB52" s="216"/>
      <c r="BOC52" s="216"/>
      <c r="BOD52" s="216"/>
      <c r="BOE52" s="216"/>
      <c r="BOF52" s="216"/>
      <c r="BOG52" s="216"/>
      <c r="BOH52" s="216"/>
      <c r="BOI52" s="216"/>
      <c r="BOJ52" s="216"/>
      <c r="BOK52" s="216"/>
      <c r="BOL52" s="216"/>
      <c r="BOM52" s="216"/>
      <c r="BON52" s="216"/>
      <c r="BOO52" s="216"/>
      <c r="BOP52" s="216"/>
      <c r="BOQ52" s="216"/>
      <c r="BOR52" s="216"/>
      <c r="BOS52" s="216"/>
      <c r="BOT52" s="216"/>
      <c r="BOU52" s="216"/>
      <c r="BOV52" s="216"/>
      <c r="BOW52" s="216"/>
      <c r="BOX52" s="216"/>
      <c r="BOY52" s="216"/>
      <c r="BOZ52" s="216"/>
      <c r="BPA52" s="216"/>
      <c r="BPB52" s="216"/>
      <c r="BPC52" s="216"/>
      <c r="BPD52" s="216"/>
      <c r="BPE52" s="216"/>
      <c r="BPF52" s="216"/>
      <c r="BPG52" s="216"/>
      <c r="BPH52" s="216"/>
      <c r="BPI52" s="216"/>
      <c r="BPJ52" s="216"/>
      <c r="BPK52" s="216"/>
      <c r="BPL52" s="216"/>
      <c r="BPM52" s="216"/>
      <c r="BPN52" s="216"/>
      <c r="BPO52" s="216"/>
      <c r="BPP52" s="216"/>
      <c r="BPQ52" s="216"/>
      <c r="BPR52" s="216"/>
      <c r="BPS52" s="216"/>
      <c r="BPT52" s="216"/>
      <c r="BPU52" s="216"/>
      <c r="BPV52" s="216"/>
      <c r="BPW52" s="216"/>
      <c r="BPX52" s="216"/>
      <c r="BPY52" s="216"/>
      <c r="BPZ52" s="216"/>
      <c r="BQA52" s="216"/>
      <c r="BQB52" s="216"/>
      <c r="BQC52" s="216"/>
      <c r="BQD52" s="216"/>
      <c r="BQE52" s="216"/>
      <c r="BQF52" s="216"/>
      <c r="BQG52" s="216"/>
      <c r="BQH52" s="216"/>
      <c r="BQI52" s="216"/>
      <c r="BQJ52" s="216"/>
      <c r="BQK52" s="216"/>
      <c r="BQL52" s="216"/>
      <c r="BQM52" s="216"/>
      <c r="BQN52" s="216"/>
      <c r="BQO52" s="216"/>
      <c r="BQP52" s="216"/>
      <c r="BQQ52" s="216"/>
      <c r="BQR52" s="216"/>
      <c r="BQS52" s="216"/>
      <c r="BQT52" s="216"/>
      <c r="BQU52" s="216"/>
      <c r="BQV52" s="216"/>
      <c r="BQW52" s="216"/>
      <c r="BQX52" s="216"/>
      <c r="BQY52" s="216"/>
      <c r="BQZ52" s="216"/>
      <c r="BRA52" s="216"/>
      <c r="BRB52" s="216"/>
      <c r="BRC52" s="216"/>
      <c r="BRD52" s="216"/>
      <c r="BRE52" s="216"/>
      <c r="BRF52" s="216"/>
      <c r="BRG52" s="216"/>
      <c r="BRH52" s="216"/>
      <c r="BRI52" s="216"/>
      <c r="BRJ52" s="216"/>
      <c r="BRK52" s="216"/>
      <c r="BRL52" s="216"/>
      <c r="BRM52" s="216"/>
      <c r="BRN52" s="216"/>
      <c r="BRO52" s="216"/>
      <c r="BRP52" s="216"/>
      <c r="BRQ52" s="216"/>
      <c r="BRR52" s="216"/>
      <c r="BRS52" s="216"/>
      <c r="BRT52" s="216"/>
      <c r="BRU52" s="216"/>
      <c r="BRV52" s="216"/>
      <c r="BRW52" s="216"/>
      <c r="BRX52" s="216"/>
      <c r="BRY52" s="216"/>
      <c r="BRZ52" s="216"/>
      <c r="BSA52" s="216"/>
      <c r="BSB52" s="216"/>
      <c r="BSC52" s="216"/>
      <c r="BSD52" s="216"/>
      <c r="BSE52" s="216"/>
      <c r="BSF52" s="216"/>
      <c r="BSG52" s="216"/>
      <c r="BSH52" s="216"/>
      <c r="BSI52" s="216"/>
      <c r="BSJ52" s="216"/>
      <c r="BSK52" s="216"/>
      <c r="BSL52" s="216"/>
      <c r="BSM52" s="216"/>
      <c r="BSN52" s="216"/>
      <c r="BSO52" s="216"/>
      <c r="BSP52" s="216"/>
      <c r="BSQ52" s="216"/>
      <c r="BSR52" s="216"/>
      <c r="BSS52" s="216"/>
      <c r="BST52" s="216"/>
      <c r="BSU52" s="216"/>
      <c r="BSV52" s="216"/>
      <c r="BSW52" s="216"/>
      <c r="BSX52" s="216"/>
      <c r="BSY52" s="216"/>
      <c r="BSZ52" s="216"/>
      <c r="BTA52" s="216"/>
      <c r="BTB52" s="216"/>
      <c r="BTC52" s="216"/>
      <c r="BTD52" s="216"/>
      <c r="BTE52" s="216"/>
      <c r="BTF52" s="216"/>
      <c r="BTG52" s="216"/>
      <c r="BTH52" s="216"/>
      <c r="BTI52" s="216"/>
      <c r="BTJ52" s="216"/>
      <c r="BTK52" s="216"/>
      <c r="BTL52" s="216"/>
      <c r="BTM52" s="216"/>
      <c r="BTN52" s="216"/>
      <c r="BTO52" s="216"/>
      <c r="BTP52" s="216"/>
      <c r="BTQ52" s="216"/>
      <c r="BTR52" s="216"/>
      <c r="BTS52" s="216"/>
      <c r="BTT52" s="216"/>
      <c r="BTU52" s="216"/>
      <c r="BTV52" s="216"/>
      <c r="BTW52" s="216"/>
      <c r="BTX52" s="216"/>
      <c r="BTY52" s="216"/>
      <c r="BTZ52" s="216"/>
      <c r="BUA52" s="216"/>
      <c r="BUB52" s="216"/>
      <c r="BUC52" s="216"/>
      <c r="BUD52" s="216"/>
      <c r="BUE52" s="216"/>
      <c r="BUF52" s="216"/>
      <c r="BUG52" s="216"/>
      <c r="BUH52" s="216"/>
      <c r="BUI52" s="216"/>
      <c r="BUJ52" s="216"/>
      <c r="BUK52" s="216"/>
      <c r="BUL52" s="216"/>
      <c r="BUM52" s="216"/>
      <c r="BUN52" s="216"/>
      <c r="BUO52" s="216"/>
      <c r="BUP52" s="216"/>
      <c r="BUQ52" s="216"/>
      <c r="BUR52" s="216"/>
      <c r="BUS52" s="216"/>
      <c r="BUT52" s="216"/>
      <c r="BUU52" s="216"/>
      <c r="BUV52" s="216"/>
      <c r="BUW52" s="216"/>
      <c r="BUX52" s="216"/>
      <c r="BUY52" s="216"/>
      <c r="BUZ52" s="216"/>
      <c r="BVA52" s="216"/>
      <c r="BVB52" s="216"/>
      <c r="BVC52" s="216"/>
      <c r="BVD52" s="216"/>
      <c r="BVE52" s="216"/>
      <c r="BVF52" s="216"/>
      <c r="BVG52" s="216"/>
      <c r="BVH52" s="216"/>
      <c r="BVI52" s="216"/>
      <c r="BVJ52" s="216"/>
      <c r="BVK52" s="216"/>
      <c r="BVL52" s="216"/>
      <c r="BVM52" s="216"/>
      <c r="BVN52" s="216"/>
      <c r="BVO52" s="216"/>
      <c r="BVP52" s="216"/>
      <c r="BVQ52" s="216"/>
      <c r="BVR52" s="216"/>
      <c r="BVS52" s="216"/>
      <c r="BVT52" s="216"/>
      <c r="BVU52" s="216"/>
      <c r="BVV52" s="216"/>
      <c r="BVW52" s="216"/>
      <c r="BVX52" s="216"/>
      <c r="BVY52" s="216"/>
      <c r="BVZ52" s="216"/>
      <c r="BWA52" s="216"/>
      <c r="BWB52" s="216"/>
      <c r="BWC52" s="216"/>
      <c r="BWD52" s="216"/>
      <c r="BWE52" s="216"/>
      <c r="BWF52" s="216"/>
      <c r="BWG52" s="216"/>
      <c r="BWH52" s="216"/>
      <c r="BWI52" s="216"/>
      <c r="BWJ52" s="216"/>
      <c r="BWK52" s="216"/>
      <c r="BWL52" s="216"/>
      <c r="BWM52" s="216"/>
      <c r="BWN52" s="216"/>
      <c r="BWO52" s="216"/>
      <c r="BWP52" s="216"/>
      <c r="BWQ52" s="216"/>
      <c r="BWR52" s="216"/>
      <c r="BWS52" s="216"/>
      <c r="BWT52" s="216"/>
      <c r="BWU52" s="216"/>
      <c r="BWV52" s="216"/>
      <c r="BWW52" s="216"/>
      <c r="BWX52" s="216"/>
      <c r="BWY52" s="216"/>
      <c r="BWZ52" s="216"/>
      <c r="BXA52" s="216"/>
      <c r="BXB52" s="216"/>
      <c r="BXC52" s="216"/>
      <c r="BXD52" s="216"/>
      <c r="BXE52" s="216"/>
      <c r="BXF52" s="216"/>
      <c r="BXG52" s="216"/>
      <c r="BXH52" s="216"/>
      <c r="BXI52" s="216"/>
      <c r="BXJ52" s="216"/>
      <c r="BXK52" s="216"/>
      <c r="BXL52" s="216"/>
      <c r="BXM52" s="216"/>
      <c r="BXN52" s="216"/>
      <c r="BXO52" s="216"/>
      <c r="BXP52" s="216"/>
      <c r="BXQ52" s="216"/>
      <c r="BXR52" s="216"/>
      <c r="BXS52" s="216"/>
      <c r="BXT52" s="216"/>
      <c r="BXU52" s="216"/>
      <c r="BXV52" s="216"/>
      <c r="BXW52" s="216"/>
      <c r="BXX52" s="216"/>
      <c r="BXY52" s="216"/>
      <c r="BXZ52" s="216"/>
      <c r="BYA52" s="216"/>
      <c r="BYB52" s="216"/>
      <c r="BYC52" s="216"/>
      <c r="BYD52" s="216"/>
      <c r="BYE52" s="216"/>
      <c r="BYF52" s="216"/>
      <c r="BYG52" s="216"/>
      <c r="BYH52" s="216"/>
      <c r="BYI52" s="216"/>
      <c r="BYJ52" s="216"/>
      <c r="BYK52" s="216"/>
      <c r="BYL52" s="216"/>
      <c r="BYM52" s="216"/>
      <c r="BYN52" s="216"/>
      <c r="BYO52" s="216"/>
      <c r="BYP52" s="216"/>
      <c r="BYQ52" s="216"/>
      <c r="BYR52" s="216"/>
      <c r="BYS52" s="216"/>
      <c r="BYT52" s="216"/>
      <c r="BYU52" s="216"/>
      <c r="BYV52" s="216"/>
      <c r="BYW52" s="216"/>
      <c r="BYX52" s="216"/>
      <c r="BYY52" s="216"/>
      <c r="BYZ52" s="216"/>
      <c r="BZA52" s="216"/>
      <c r="BZB52" s="216"/>
      <c r="BZC52" s="216"/>
      <c r="BZD52" s="216"/>
      <c r="BZE52" s="216"/>
      <c r="BZF52" s="216"/>
      <c r="BZG52" s="216"/>
      <c r="BZH52" s="216"/>
      <c r="BZI52" s="216"/>
      <c r="BZJ52" s="216"/>
      <c r="BZK52" s="216"/>
      <c r="BZL52" s="216"/>
      <c r="BZM52" s="216"/>
      <c r="BZN52" s="216"/>
      <c r="BZO52" s="216"/>
      <c r="BZP52" s="216"/>
      <c r="BZQ52" s="216"/>
      <c r="BZR52" s="216"/>
      <c r="BZS52" s="216"/>
      <c r="BZT52" s="216"/>
      <c r="BZU52" s="216"/>
      <c r="BZV52" s="216"/>
      <c r="BZW52" s="216"/>
      <c r="BZX52" s="216"/>
      <c r="BZY52" s="216"/>
      <c r="BZZ52" s="216"/>
      <c r="CAA52" s="216"/>
      <c r="CAB52" s="216"/>
      <c r="CAC52" s="216"/>
      <c r="CAD52" s="216"/>
      <c r="CAE52" s="216"/>
      <c r="CAF52" s="216"/>
      <c r="CAG52" s="216"/>
      <c r="CAH52" s="216"/>
      <c r="CAI52" s="216"/>
      <c r="CAJ52" s="216"/>
      <c r="CAK52" s="216"/>
      <c r="CAL52" s="216"/>
      <c r="CAM52" s="216"/>
      <c r="CAN52" s="216"/>
      <c r="CAO52" s="216"/>
      <c r="CAP52" s="216"/>
      <c r="CAQ52" s="216"/>
      <c r="CAR52" s="216"/>
      <c r="CAS52" s="216"/>
      <c r="CAT52" s="216"/>
      <c r="CAU52" s="216"/>
      <c r="CAV52" s="216"/>
      <c r="CAW52" s="216"/>
      <c r="CAX52" s="216"/>
      <c r="CAY52" s="216"/>
      <c r="CAZ52" s="216"/>
      <c r="CBA52" s="216"/>
      <c r="CBB52" s="216"/>
      <c r="CBC52" s="216"/>
      <c r="CBD52" s="216"/>
      <c r="CBE52" s="216"/>
      <c r="CBF52" s="216"/>
      <c r="CBG52" s="216"/>
      <c r="CBH52" s="216"/>
      <c r="CBI52" s="216"/>
      <c r="CBJ52" s="216"/>
      <c r="CBK52" s="216"/>
      <c r="CBL52" s="216"/>
      <c r="CBM52" s="216"/>
      <c r="CBN52" s="216"/>
      <c r="CBO52" s="216"/>
      <c r="CBP52" s="216"/>
      <c r="CBQ52" s="216"/>
      <c r="CBR52" s="216"/>
      <c r="CBS52" s="216"/>
      <c r="CBT52" s="216"/>
      <c r="CBU52" s="216"/>
      <c r="CBV52" s="216"/>
      <c r="CBW52" s="216"/>
      <c r="CBX52" s="216"/>
      <c r="CBY52" s="216"/>
      <c r="CBZ52" s="216"/>
      <c r="CCA52" s="216"/>
      <c r="CCB52" s="216"/>
      <c r="CCC52" s="216"/>
      <c r="CCD52" s="216"/>
      <c r="CCE52" s="216"/>
      <c r="CCF52" s="216"/>
      <c r="CCG52" s="216"/>
      <c r="CCH52" s="216"/>
      <c r="CCI52" s="216"/>
      <c r="CCJ52" s="216"/>
      <c r="CCK52" s="216"/>
      <c r="CCL52" s="216"/>
      <c r="CCM52" s="216"/>
      <c r="CCN52" s="216"/>
      <c r="CCO52" s="216"/>
      <c r="CCP52" s="216"/>
      <c r="CCQ52" s="216"/>
      <c r="CCR52" s="216"/>
      <c r="CCS52" s="216"/>
      <c r="CCT52" s="216"/>
      <c r="CCU52" s="216"/>
      <c r="CCV52" s="216"/>
      <c r="CCW52" s="216"/>
      <c r="CCX52" s="216"/>
      <c r="CCY52" s="216"/>
      <c r="CCZ52" s="216"/>
      <c r="CDA52" s="216"/>
      <c r="CDB52" s="216"/>
      <c r="CDC52" s="216"/>
      <c r="CDD52" s="216"/>
      <c r="CDE52" s="216"/>
      <c r="CDF52" s="216"/>
      <c r="CDG52" s="216"/>
      <c r="CDH52" s="216"/>
      <c r="CDI52" s="216"/>
      <c r="CDJ52" s="216"/>
      <c r="CDK52" s="216"/>
      <c r="CDL52" s="216"/>
      <c r="CDM52" s="216"/>
      <c r="CDN52" s="216"/>
      <c r="CDO52" s="216"/>
      <c r="CDP52" s="216"/>
      <c r="CDQ52" s="216"/>
      <c r="CDR52" s="216"/>
      <c r="CDS52" s="216"/>
      <c r="CDT52" s="216"/>
      <c r="CDU52" s="216"/>
      <c r="CDV52" s="216"/>
      <c r="CDW52" s="216"/>
      <c r="CDX52" s="216"/>
      <c r="CDY52" s="216"/>
      <c r="CDZ52" s="216"/>
      <c r="CEA52" s="216"/>
      <c r="CEB52" s="216"/>
      <c r="CEC52" s="216"/>
      <c r="CED52" s="216"/>
      <c r="CEE52" s="216"/>
      <c r="CEF52" s="216"/>
      <c r="CEG52" s="216"/>
      <c r="CEH52" s="216"/>
      <c r="CEI52" s="216"/>
      <c r="CEJ52" s="216"/>
      <c r="CEK52" s="216"/>
      <c r="CEL52" s="216"/>
      <c r="CEM52" s="216"/>
      <c r="CEN52" s="216"/>
      <c r="CEO52" s="216"/>
      <c r="CEP52" s="216"/>
      <c r="CEQ52" s="216"/>
      <c r="CER52" s="216"/>
      <c r="CES52" s="216"/>
      <c r="CET52" s="216"/>
      <c r="CEU52" s="216"/>
      <c r="CEV52" s="216"/>
      <c r="CEW52" s="216"/>
      <c r="CEX52" s="216"/>
      <c r="CEY52" s="216"/>
      <c r="CEZ52" s="216"/>
      <c r="CFA52" s="216"/>
      <c r="CFB52" s="216"/>
      <c r="CFC52" s="216"/>
      <c r="CFD52" s="216"/>
      <c r="CFE52" s="216"/>
      <c r="CFF52" s="216"/>
      <c r="CFG52" s="216"/>
      <c r="CFH52" s="216"/>
      <c r="CFI52" s="216"/>
      <c r="CFJ52" s="216"/>
      <c r="CFK52" s="216"/>
      <c r="CFL52" s="216"/>
      <c r="CFM52" s="216"/>
      <c r="CFN52" s="216"/>
      <c r="CFO52" s="216"/>
      <c r="CFP52" s="216"/>
      <c r="CFQ52" s="216"/>
      <c r="CFR52" s="216"/>
      <c r="CFS52" s="216"/>
      <c r="CFT52" s="216"/>
      <c r="CFU52" s="216"/>
      <c r="CFV52" s="216"/>
      <c r="CFW52" s="216"/>
      <c r="CFX52" s="216"/>
      <c r="CFY52" s="216"/>
      <c r="CFZ52" s="216"/>
      <c r="CGA52" s="216"/>
      <c r="CGB52" s="216"/>
      <c r="CGC52" s="216"/>
      <c r="CGD52" s="216"/>
      <c r="CGE52" s="216"/>
      <c r="CGF52" s="216"/>
      <c r="CGG52" s="216"/>
      <c r="CGH52" s="216"/>
      <c r="CGI52" s="216"/>
      <c r="CGJ52" s="216"/>
      <c r="CGK52" s="216"/>
      <c r="CGL52" s="216"/>
      <c r="CGM52" s="216"/>
      <c r="CGN52" s="216"/>
      <c r="CGO52" s="216"/>
      <c r="CGP52" s="216"/>
      <c r="CGQ52" s="216"/>
      <c r="CGR52" s="216"/>
      <c r="CGS52" s="216"/>
      <c r="CGT52" s="216"/>
      <c r="CGU52" s="216"/>
      <c r="CGV52" s="216"/>
      <c r="CGW52" s="216"/>
      <c r="CGX52" s="216"/>
      <c r="CGY52" s="216"/>
      <c r="CGZ52" s="216"/>
      <c r="CHA52" s="216"/>
      <c r="CHB52" s="216"/>
      <c r="CHC52" s="216"/>
      <c r="CHD52" s="216"/>
      <c r="CHE52" s="216"/>
      <c r="CHF52" s="216"/>
      <c r="CHG52" s="216"/>
      <c r="CHH52" s="216"/>
      <c r="CHI52" s="216"/>
      <c r="CHJ52" s="216"/>
      <c r="CHK52" s="216"/>
      <c r="CHL52" s="216"/>
      <c r="CHM52" s="216"/>
      <c r="CHN52" s="216"/>
      <c r="CHO52" s="216"/>
      <c r="CHP52" s="216"/>
      <c r="CHQ52" s="216"/>
      <c r="CHR52" s="216"/>
      <c r="CHS52" s="216"/>
      <c r="CHT52" s="216"/>
      <c r="CHU52" s="216"/>
      <c r="CHV52" s="216"/>
      <c r="CHW52" s="216"/>
      <c r="CHX52" s="216"/>
      <c r="CHY52" s="216"/>
      <c r="CHZ52" s="216"/>
      <c r="CIA52" s="216"/>
      <c r="CIB52" s="216"/>
      <c r="CIC52" s="216"/>
      <c r="CID52" s="216"/>
      <c r="CIE52" s="216"/>
      <c r="CIF52" s="216"/>
      <c r="CIG52" s="216"/>
      <c r="CIH52" s="216"/>
      <c r="CII52" s="216"/>
      <c r="CIJ52" s="216"/>
      <c r="CIK52" s="216"/>
      <c r="CIL52" s="216"/>
      <c r="CIM52" s="216"/>
      <c r="CIN52" s="216"/>
      <c r="CIO52" s="216"/>
      <c r="CIP52" s="216"/>
      <c r="CIQ52" s="216"/>
      <c r="CIR52" s="216"/>
      <c r="CIS52" s="216"/>
      <c r="CIT52" s="216"/>
      <c r="CIU52" s="216"/>
      <c r="CIV52" s="216"/>
      <c r="CIW52" s="216"/>
      <c r="CIX52" s="216"/>
      <c r="CIY52" s="216"/>
      <c r="CIZ52" s="216"/>
      <c r="CJA52" s="216"/>
      <c r="CJB52" s="216"/>
      <c r="CJC52" s="216"/>
      <c r="CJD52" s="216"/>
      <c r="CJE52" s="216"/>
      <c r="CJF52" s="216"/>
      <c r="CJG52" s="216"/>
      <c r="CJH52" s="216"/>
      <c r="CJI52" s="216"/>
      <c r="CJJ52" s="216"/>
      <c r="CJK52" s="216"/>
      <c r="CJL52" s="216"/>
      <c r="CJM52" s="216"/>
      <c r="CJN52" s="216"/>
      <c r="CJO52" s="216"/>
      <c r="CJP52" s="216"/>
      <c r="CJQ52" s="216"/>
      <c r="CJR52" s="216"/>
      <c r="CJS52" s="216"/>
      <c r="CJT52" s="216"/>
      <c r="CJU52" s="216"/>
      <c r="CJV52" s="216"/>
      <c r="CJW52" s="216"/>
      <c r="CJX52" s="216"/>
      <c r="CJY52" s="216"/>
      <c r="CJZ52" s="216"/>
      <c r="CKA52" s="216"/>
      <c r="CKB52" s="216"/>
      <c r="CKC52" s="216"/>
      <c r="CKD52" s="216"/>
      <c r="CKE52" s="216"/>
      <c r="CKF52" s="216"/>
      <c r="CKG52" s="216"/>
      <c r="CKH52" s="216"/>
      <c r="CKI52" s="216"/>
      <c r="CKJ52" s="216"/>
      <c r="CKK52" s="216"/>
      <c r="CKL52" s="216"/>
      <c r="CKM52" s="216"/>
      <c r="CKN52" s="216"/>
      <c r="CKO52" s="216"/>
      <c r="CKP52" s="216"/>
      <c r="CKQ52" s="216"/>
      <c r="CKR52" s="216"/>
      <c r="CKS52" s="216"/>
      <c r="CKT52" s="216"/>
      <c r="CKU52" s="216"/>
      <c r="CKV52" s="216"/>
      <c r="CKW52" s="216"/>
      <c r="CKX52" s="216"/>
      <c r="CKY52" s="216"/>
      <c r="CKZ52" s="216"/>
      <c r="CLA52" s="216"/>
      <c r="CLB52" s="216"/>
      <c r="CLC52" s="216"/>
      <c r="CLD52" s="216"/>
      <c r="CLE52" s="216"/>
      <c r="CLF52" s="216"/>
      <c r="CLG52" s="216"/>
      <c r="CLH52" s="216"/>
      <c r="CLI52" s="216"/>
      <c r="CLJ52" s="216"/>
      <c r="CLK52" s="216"/>
      <c r="CLL52" s="216"/>
      <c r="CLM52" s="216"/>
      <c r="CLN52" s="216"/>
      <c r="CLO52" s="216"/>
      <c r="CLP52" s="216"/>
      <c r="CLQ52" s="216"/>
      <c r="CLR52" s="216"/>
      <c r="CLS52" s="216"/>
      <c r="CLT52" s="216"/>
      <c r="CLU52" s="216"/>
      <c r="CLV52" s="216"/>
      <c r="CLW52" s="216"/>
      <c r="CLX52" s="216"/>
      <c r="CLY52" s="216"/>
      <c r="CLZ52" s="216"/>
      <c r="CMA52" s="216"/>
      <c r="CMB52" s="216"/>
      <c r="CMC52" s="216"/>
      <c r="CMD52" s="216"/>
      <c r="CME52" s="216"/>
      <c r="CMF52" s="216"/>
      <c r="CMG52" s="216"/>
      <c r="CMH52" s="216"/>
      <c r="CMI52" s="216"/>
      <c r="CMJ52" s="216"/>
      <c r="CMK52" s="216"/>
      <c r="CML52" s="216"/>
      <c r="CMM52" s="216"/>
      <c r="CMN52" s="216"/>
      <c r="CMO52" s="216"/>
      <c r="CMP52" s="216"/>
      <c r="CMQ52" s="216"/>
      <c r="CMR52" s="216"/>
      <c r="CMS52" s="216"/>
      <c r="CMT52" s="216"/>
      <c r="CMU52" s="216"/>
      <c r="CMV52" s="216"/>
      <c r="CMW52" s="216"/>
      <c r="CMX52" s="216"/>
      <c r="CMY52" s="216"/>
      <c r="CMZ52" s="216"/>
      <c r="CNA52" s="216"/>
      <c r="CNB52" s="216"/>
      <c r="CNC52" s="216"/>
      <c r="CND52" s="216"/>
      <c r="CNE52" s="216"/>
      <c r="CNF52" s="216"/>
      <c r="CNG52" s="216"/>
      <c r="CNH52" s="216"/>
      <c r="CNI52" s="216"/>
      <c r="CNJ52" s="216"/>
      <c r="CNK52" s="216"/>
      <c r="CNL52" s="216"/>
      <c r="CNM52" s="216"/>
      <c r="CNN52" s="216"/>
      <c r="CNO52" s="216"/>
      <c r="CNP52" s="216"/>
      <c r="CNQ52" s="216"/>
      <c r="CNR52" s="216"/>
      <c r="CNS52" s="216"/>
      <c r="CNT52" s="216"/>
      <c r="CNU52" s="216"/>
      <c r="CNV52" s="216"/>
      <c r="CNW52" s="216"/>
      <c r="CNX52" s="216"/>
      <c r="CNY52" s="216"/>
      <c r="CNZ52" s="216"/>
      <c r="COA52" s="216"/>
      <c r="COB52" s="216"/>
      <c r="COC52" s="216"/>
      <c r="COD52" s="216"/>
      <c r="COE52" s="216"/>
      <c r="COF52" s="216"/>
      <c r="COG52" s="216"/>
      <c r="COH52" s="216"/>
      <c r="COI52" s="216"/>
      <c r="COJ52" s="216"/>
      <c r="COK52" s="216"/>
      <c r="COL52" s="216"/>
      <c r="COM52" s="216"/>
      <c r="CON52" s="216"/>
      <c r="COO52" s="216"/>
      <c r="COP52" s="216"/>
      <c r="COQ52" s="216"/>
      <c r="COR52" s="216"/>
      <c r="COS52" s="216"/>
      <c r="COT52" s="216"/>
      <c r="COU52" s="216"/>
      <c r="COV52" s="216"/>
      <c r="COW52" s="216"/>
      <c r="COX52" s="216"/>
      <c r="COY52" s="216"/>
      <c r="COZ52" s="216"/>
      <c r="CPA52" s="216"/>
      <c r="CPB52" s="216"/>
      <c r="CPC52" s="216"/>
      <c r="CPD52" s="216"/>
      <c r="CPE52" s="216"/>
      <c r="CPF52" s="216"/>
      <c r="CPG52" s="216"/>
      <c r="CPH52" s="216"/>
      <c r="CPI52" s="216"/>
      <c r="CPJ52" s="216"/>
      <c r="CPK52" s="216"/>
      <c r="CPL52" s="216"/>
      <c r="CPM52" s="216"/>
      <c r="CPN52" s="216"/>
      <c r="CPO52" s="216"/>
      <c r="CPP52" s="216"/>
      <c r="CPQ52" s="216"/>
      <c r="CPR52" s="216"/>
      <c r="CPS52" s="216"/>
      <c r="CPT52" s="216"/>
      <c r="CPU52" s="216"/>
      <c r="CPV52" s="216"/>
      <c r="CPW52" s="216"/>
      <c r="CPX52" s="216"/>
      <c r="CPY52" s="216"/>
      <c r="CPZ52" s="216"/>
      <c r="CQA52" s="216"/>
      <c r="CQB52" s="216"/>
      <c r="CQC52" s="216"/>
      <c r="CQD52" s="216"/>
      <c r="CQE52" s="216"/>
      <c r="CQF52" s="216"/>
      <c r="CQG52" s="216"/>
      <c r="CQH52" s="216"/>
      <c r="CQI52" s="216"/>
      <c r="CQJ52" s="216"/>
      <c r="CQK52" s="216"/>
      <c r="CQL52" s="216"/>
      <c r="CQM52" s="216"/>
      <c r="CQN52" s="216"/>
      <c r="CQO52" s="216"/>
      <c r="CQP52" s="216"/>
      <c r="CQQ52" s="216"/>
      <c r="CQR52" s="216"/>
      <c r="CQS52" s="216"/>
      <c r="CQT52" s="216"/>
      <c r="CQU52" s="216"/>
      <c r="CQV52" s="216"/>
      <c r="CQW52" s="216"/>
      <c r="CQX52" s="216"/>
      <c r="CQY52" s="216"/>
      <c r="CQZ52" s="216"/>
      <c r="CRA52" s="216"/>
      <c r="CRB52" s="216"/>
      <c r="CRC52" s="216"/>
      <c r="CRD52" s="216"/>
      <c r="CRE52" s="216"/>
      <c r="CRF52" s="216"/>
      <c r="CRG52" s="216"/>
      <c r="CRH52" s="216"/>
      <c r="CRI52" s="216"/>
      <c r="CRJ52" s="216"/>
      <c r="CRK52" s="216"/>
      <c r="CRL52" s="216"/>
      <c r="CRM52" s="216"/>
      <c r="CRN52" s="216"/>
      <c r="CRO52" s="216"/>
      <c r="CRP52" s="216"/>
      <c r="CRQ52" s="216"/>
      <c r="CRR52" s="216"/>
      <c r="CRS52" s="216"/>
      <c r="CRT52" s="216"/>
      <c r="CRU52" s="216"/>
      <c r="CRV52" s="216"/>
      <c r="CRW52" s="216"/>
      <c r="CRX52" s="216"/>
      <c r="CRY52" s="216"/>
      <c r="CRZ52" s="216"/>
      <c r="CSA52" s="216"/>
      <c r="CSB52" s="216"/>
      <c r="CSC52" s="216"/>
      <c r="CSD52" s="216"/>
      <c r="CSE52" s="216"/>
      <c r="CSF52" s="216"/>
      <c r="CSG52" s="216"/>
      <c r="CSH52" s="216"/>
      <c r="CSI52" s="216"/>
      <c r="CSJ52" s="216"/>
      <c r="CSK52" s="216"/>
      <c r="CSL52" s="216"/>
      <c r="CSM52" s="216"/>
      <c r="CSN52" s="216"/>
      <c r="CSO52" s="216"/>
      <c r="CSP52" s="216"/>
      <c r="CSQ52" s="216"/>
      <c r="CSR52" s="216"/>
      <c r="CSS52" s="216"/>
      <c r="CST52" s="216"/>
      <c r="CSU52" s="216"/>
      <c r="CSV52" s="216"/>
      <c r="CSW52" s="216"/>
      <c r="CSX52" s="216"/>
      <c r="CSY52" s="216"/>
      <c r="CSZ52" s="216"/>
      <c r="CTA52" s="216"/>
      <c r="CTB52" s="216"/>
      <c r="CTC52" s="216"/>
      <c r="CTD52" s="216"/>
      <c r="CTE52" s="216"/>
      <c r="CTF52" s="216"/>
      <c r="CTG52" s="216"/>
      <c r="CTH52" s="216"/>
      <c r="CTI52" s="216"/>
      <c r="CTJ52" s="216"/>
      <c r="CTK52" s="216"/>
      <c r="CTL52" s="216"/>
      <c r="CTM52" s="216"/>
      <c r="CTN52" s="216"/>
      <c r="CTO52" s="216"/>
      <c r="CTP52" s="216"/>
      <c r="CTQ52" s="216"/>
      <c r="CTR52" s="216"/>
      <c r="CTS52" s="216"/>
      <c r="CTT52" s="216"/>
      <c r="CTU52" s="216"/>
      <c r="CTV52" s="216"/>
      <c r="CTW52" s="216"/>
      <c r="CTX52" s="216"/>
      <c r="CTY52" s="216"/>
      <c r="CTZ52" s="216"/>
      <c r="CUA52" s="216"/>
      <c r="CUB52" s="216"/>
      <c r="CUC52" s="216"/>
      <c r="CUD52" s="216"/>
      <c r="CUE52" s="216"/>
      <c r="CUF52" s="216"/>
      <c r="CUG52" s="216"/>
      <c r="CUH52" s="216"/>
      <c r="CUI52" s="216"/>
      <c r="CUJ52" s="216"/>
      <c r="CUK52" s="216"/>
      <c r="CUL52" s="216"/>
      <c r="CUM52" s="216"/>
      <c r="CUN52" s="216"/>
      <c r="CUO52" s="216"/>
      <c r="CUP52" s="216"/>
      <c r="CUQ52" s="216"/>
      <c r="CUR52" s="216"/>
      <c r="CUS52" s="216"/>
      <c r="CUT52" s="216"/>
      <c r="CUU52" s="216"/>
      <c r="CUV52" s="216"/>
      <c r="CUW52" s="216"/>
      <c r="CUX52" s="216"/>
      <c r="CUY52" s="216"/>
      <c r="CUZ52" s="216"/>
      <c r="CVA52" s="216"/>
      <c r="CVB52" s="216"/>
      <c r="CVC52" s="216"/>
      <c r="CVD52" s="216"/>
      <c r="CVE52" s="216"/>
      <c r="CVF52" s="216"/>
      <c r="CVG52" s="216"/>
      <c r="CVH52" s="216"/>
      <c r="CVI52" s="216"/>
      <c r="CVJ52" s="216"/>
      <c r="CVK52" s="216"/>
      <c r="CVL52" s="216"/>
      <c r="CVM52" s="216"/>
      <c r="CVN52" s="216"/>
      <c r="CVO52" s="216"/>
      <c r="CVP52" s="216"/>
      <c r="CVQ52" s="216"/>
      <c r="CVR52" s="216"/>
      <c r="CVS52" s="216"/>
      <c r="CVT52" s="216"/>
      <c r="CVU52" s="216"/>
      <c r="CVV52" s="216"/>
      <c r="CVW52" s="216"/>
      <c r="CVX52" s="216"/>
      <c r="CVY52" s="216"/>
      <c r="CVZ52" s="216"/>
      <c r="CWA52" s="216"/>
      <c r="CWB52" s="216"/>
      <c r="CWC52" s="216"/>
      <c r="CWD52" s="216"/>
      <c r="CWE52" s="216"/>
      <c r="CWF52" s="216"/>
      <c r="CWG52" s="216"/>
      <c r="CWH52" s="216"/>
      <c r="CWI52" s="216"/>
      <c r="CWJ52" s="216"/>
      <c r="CWK52" s="216"/>
      <c r="CWL52" s="216"/>
      <c r="CWM52" s="216"/>
      <c r="CWN52" s="216"/>
      <c r="CWO52" s="216"/>
      <c r="CWP52" s="216"/>
      <c r="CWQ52" s="216"/>
      <c r="CWR52" s="216"/>
      <c r="CWS52" s="216"/>
      <c r="CWT52" s="216"/>
      <c r="CWU52" s="216"/>
      <c r="CWV52" s="216"/>
      <c r="CWW52" s="216"/>
      <c r="CWX52" s="216"/>
      <c r="CWY52" s="216"/>
      <c r="CWZ52" s="216"/>
      <c r="CXA52" s="216"/>
      <c r="CXB52" s="216"/>
      <c r="CXC52" s="216"/>
      <c r="CXD52" s="216"/>
      <c r="CXE52" s="216"/>
      <c r="CXF52" s="216"/>
      <c r="CXG52" s="216"/>
      <c r="CXH52" s="216"/>
      <c r="CXI52" s="216"/>
      <c r="CXJ52" s="216"/>
      <c r="CXK52" s="216"/>
      <c r="CXL52" s="216"/>
      <c r="CXM52" s="216"/>
      <c r="CXN52" s="216"/>
      <c r="CXO52" s="216"/>
      <c r="CXP52" s="216"/>
      <c r="CXQ52" s="216"/>
      <c r="CXR52" s="216"/>
      <c r="CXS52" s="216"/>
      <c r="CXT52" s="216"/>
      <c r="CXU52" s="216"/>
      <c r="CXV52" s="216"/>
      <c r="CXW52" s="216"/>
      <c r="CXX52" s="216"/>
      <c r="CXY52" s="216"/>
      <c r="CXZ52" s="216"/>
      <c r="CYA52" s="216"/>
      <c r="CYB52" s="216"/>
      <c r="CYC52" s="216"/>
      <c r="CYD52" s="216"/>
      <c r="CYE52" s="216"/>
      <c r="CYF52" s="216"/>
      <c r="CYG52" s="216"/>
      <c r="CYH52" s="216"/>
      <c r="CYI52" s="216"/>
      <c r="CYJ52" s="216"/>
      <c r="CYK52" s="216"/>
      <c r="CYL52" s="216"/>
      <c r="CYM52" s="216"/>
      <c r="CYN52" s="216"/>
      <c r="CYO52" s="216"/>
      <c r="CYP52" s="216"/>
      <c r="CYQ52" s="216"/>
      <c r="CYR52" s="216"/>
      <c r="CYS52" s="216"/>
      <c r="CYT52" s="216"/>
      <c r="CYU52" s="216"/>
      <c r="CYV52" s="216"/>
      <c r="CYW52" s="216"/>
      <c r="CYX52" s="216"/>
      <c r="CYY52" s="216"/>
      <c r="CYZ52" s="216"/>
      <c r="CZA52" s="216"/>
      <c r="CZB52" s="216"/>
      <c r="CZC52" s="216"/>
      <c r="CZD52" s="216"/>
      <c r="CZE52" s="216"/>
      <c r="CZF52" s="216"/>
      <c r="CZG52" s="216"/>
      <c r="CZH52" s="216"/>
      <c r="CZI52" s="216"/>
      <c r="CZJ52" s="216"/>
      <c r="CZK52" s="216"/>
      <c r="CZL52" s="216"/>
      <c r="CZM52" s="216"/>
      <c r="CZN52" s="216"/>
      <c r="CZO52" s="216"/>
      <c r="CZP52" s="216"/>
      <c r="CZQ52" s="216"/>
      <c r="CZR52" s="216"/>
      <c r="CZS52" s="216"/>
      <c r="CZT52" s="216"/>
      <c r="CZU52" s="216"/>
      <c r="CZV52" s="216"/>
      <c r="CZW52" s="216"/>
      <c r="CZX52" s="216"/>
      <c r="CZY52" s="216"/>
      <c r="CZZ52" s="216"/>
      <c r="DAA52" s="216"/>
      <c r="DAB52" s="216"/>
      <c r="DAC52" s="216"/>
      <c r="DAD52" s="216"/>
      <c r="DAE52" s="216"/>
      <c r="DAF52" s="216"/>
      <c r="DAG52" s="216"/>
      <c r="DAH52" s="216"/>
      <c r="DAI52" s="216"/>
      <c r="DAJ52" s="216"/>
      <c r="DAK52" s="216"/>
      <c r="DAL52" s="216"/>
      <c r="DAM52" s="216"/>
      <c r="DAN52" s="216"/>
      <c r="DAO52" s="216"/>
      <c r="DAP52" s="216"/>
      <c r="DAQ52" s="216"/>
      <c r="DAR52" s="216"/>
      <c r="DAS52" s="216"/>
      <c r="DAT52" s="216"/>
      <c r="DAU52" s="216"/>
      <c r="DAV52" s="216"/>
      <c r="DAW52" s="216"/>
      <c r="DAX52" s="216"/>
      <c r="DAY52" s="216"/>
      <c r="DAZ52" s="216"/>
      <c r="DBA52" s="216"/>
      <c r="DBB52" s="216"/>
      <c r="DBC52" s="216"/>
      <c r="DBD52" s="216"/>
      <c r="DBE52" s="216"/>
      <c r="DBF52" s="216"/>
      <c r="DBG52" s="216"/>
      <c r="DBH52" s="216"/>
      <c r="DBI52" s="216"/>
      <c r="DBJ52" s="216"/>
      <c r="DBK52" s="216"/>
      <c r="DBL52" s="216"/>
      <c r="DBM52" s="216"/>
      <c r="DBN52" s="216"/>
      <c r="DBO52" s="216"/>
      <c r="DBP52" s="216"/>
      <c r="DBQ52" s="216"/>
      <c r="DBR52" s="216"/>
      <c r="DBS52" s="216"/>
      <c r="DBT52" s="216"/>
      <c r="DBU52" s="216"/>
      <c r="DBV52" s="216"/>
      <c r="DBW52" s="216"/>
      <c r="DBX52" s="216"/>
      <c r="DBY52" s="216"/>
      <c r="DBZ52" s="216"/>
      <c r="DCA52" s="216"/>
      <c r="DCB52" s="216"/>
      <c r="DCC52" s="216"/>
      <c r="DCD52" s="216"/>
      <c r="DCE52" s="216"/>
      <c r="DCF52" s="216"/>
      <c r="DCG52" s="216"/>
      <c r="DCH52" s="216"/>
      <c r="DCI52" s="216"/>
      <c r="DCJ52" s="216"/>
      <c r="DCK52" s="216"/>
      <c r="DCL52" s="216"/>
      <c r="DCM52" s="216"/>
      <c r="DCN52" s="216"/>
      <c r="DCO52" s="216"/>
      <c r="DCP52" s="216"/>
      <c r="DCQ52" s="216"/>
      <c r="DCR52" s="216"/>
      <c r="DCS52" s="216"/>
      <c r="DCT52" s="216"/>
      <c r="DCU52" s="216"/>
      <c r="DCV52" s="216"/>
      <c r="DCW52" s="216"/>
      <c r="DCX52" s="216"/>
      <c r="DCY52" s="216"/>
      <c r="DCZ52" s="216"/>
      <c r="DDA52" s="216"/>
      <c r="DDB52" s="216"/>
      <c r="DDC52" s="216"/>
      <c r="DDD52" s="216"/>
      <c r="DDE52" s="216"/>
      <c r="DDF52" s="216"/>
      <c r="DDG52" s="216"/>
      <c r="DDH52" s="216"/>
      <c r="DDI52" s="216"/>
      <c r="DDJ52" s="216"/>
      <c r="DDK52" s="216"/>
      <c r="DDL52" s="216"/>
      <c r="DDM52" s="216"/>
      <c r="DDN52" s="216"/>
      <c r="DDO52" s="216"/>
      <c r="DDP52" s="216"/>
      <c r="DDQ52" s="216"/>
      <c r="DDR52" s="216"/>
      <c r="DDS52" s="216"/>
      <c r="DDT52" s="216"/>
      <c r="DDU52" s="216"/>
      <c r="DDV52" s="216"/>
      <c r="DDW52" s="216"/>
      <c r="DDX52" s="216"/>
      <c r="DDY52" s="216"/>
      <c r="DDZ52" s="216"/>
      <c r="DEA52" s="216"/>
      <c r="DEB52" s="216"/>
      <c r="DEC52" s="216"/>
      <c r="DED52" s="216"/>
      <c r="DEE52" s="216"/>
      <c r="DEF52" s="216"/>
      <c r="DEG52" s="216"/>
      <c r="DEH52" s="216"/>
      <c r="DEI52" s="216"/>
      <c r="DEJ52" s="216"/>
      <c r="DEK52" s="216"/>
      <c r="DEL52" s="216"/>
      <c r="DEM52" s="216"/>
      <c r="DEN52" s="216"/>
      <c r="DEO52" s="216"/>
      <c r="DEP52" s="216"/>
      <c r="DEQ52" s="216"/>
      <c r="DER52" s="216"/>
      <c r="DES52" s="216"/>
      <c r="DET52" s="216"/>
      <c r="DEU52" s="216"/>
      <c r="DEV52" s="216"/>
      <c r="DEW52" s="216"/>
      <c r="DEX52" s="216"/>
      <c r="DEY52" s="216"/>
      <c r="DEZ52" s="216"/>
      <c r="DFA52" s="216"/>
      <c r="DFB52" s="216"/>
      <c r="DFC52" s="216"/>
      <c r="DFD52" s="216"/>
      <c r="DFE52" s="216"/>
      <c r="DFF52" s="216"/>
      <c r="DFG52" s="216"/>
      <c r="DFH52" s="216"/>
      <c r="DFI52" s="216"/>
      <c r="DFJ52" s="216"/>
      <c r="DFK52" s="216"/>
      <c r="DFL52" s="216"/>
      <c r="DFM52" s="216"/>
      <c r="DFN52" s="216"/>
      <c r="DFO52" s="216"/>
      <c r="DFP52" s="216"/>
      <c r="DFQ52" s="216"/>
      <c r="DFR52" s="216"/>
      <c r="DFS52" s="216"/>
      <c r="DFT52" s="216"/>
      <c r="DFU52" s="216"/>
      <c r="DFV52" s="216"/>
      <c r="DFW52" s="216"/>
      <c r="DFX52" s="216"/>
      <c r="DFY52" s="216"/>
      <c r="DFZ52" s="216"/>
      <c r="DGA52" s="216"/>
      <c r="DGB52" s="216"/>
      <c r="DGC52" s="216"/>
      <c r="DGD52" s="216"/>
      <c r="DGE52" s="216"/>
      <c r="DGF52" s="216"/>
      <c r="DGG52" s="216"/>
      <c r="DGH52" s="216"/>
      <c r="DGI52" s="216"/>
      <c r="DGJ52" s="216"/>
      <c r="DGK52" s="216"/>
      <c r="DGL52" s="216"/>
      <c r="DGM52" s="216"/>
      <c r="DGN52" s="216"/>
      <c r="DGO52" s="216"/>
      <c r="DGP52" s="216"/>
      <c r="DGQ52" s="216"/>
      <c r="DGR52" s="216"/>
      <c r="DGS52" s="216"/>
      <c r="DGT52" s="216"/>
      <c r="DGU52" s="216"/>
      <c r="DGV52" s="216"/>
      <c r="DGW52" s="216"/>
      <c r="DGX52" s="216"/>
      <c r="DGY52" s="216"/>
      <c r="DGZ52" s="216"/>
      <c r="DHA52" s="216"/>
      <c r="DHB52" s="216"/>
      <c r="DHC52" s="216"/>
      <c r="DHD52" s="216"/>
      <c r="DHE52" s="216"/>
      <c r="DHF52" s="216"/>
      <c r="DHG52" s="216"/>
      <c r="DHH52" s="216"/>
      <c r="DHI52" s="216"/>
      <c r="DHJ52" s="216"/>
      <c r="DHK52" s="216"/>
      <c r="DHL52" s="216"/>
      <c r="DHM52" s="216"/>
      <c r="DHN52" s="216"/>
      <c r="DHO52" s="216"/>
      <c r="DHP52" s="216"/>
      <c r="DHQ52" s="216"/>
      <c r="DHR52" s="216"/>
      <c r="DHS52" s="216"/>
      <c r="DHT52" s="216"/>
      <c r="DHU52" s="216"/>
      <c r="DHV52" s="216"/>
      <c r="DHW52" s="216"/>
      <c r="DHX52" s="216"/>
      <c r="DHY52" s="216"/>
      <c r="DHZ52" s="216"/>
      <c r="DIA52" s="216"/>
      <c r="DIB52" s="216"/>
      <c r="DIC52" s="216"/>
      <c r="DID52" s="216"/>
      <c r="DIE52" s="216"/>
      <c r="DIF52" s="216"/>
      <c r="DIG52" s="216"/>
      <c r="DIH52" s="216"/>
      <c r="DII52" s="216"/>
      <c r="DIJ52" s="216"/>
      <c r="DIK52" s="216"/>
      <c r="DIL52" s="216"/>
      <c r="DIM52" s="216"/>
      <c r="DIN52" s="216"/>
      <c r="DIO52" s="216"/>
      <c r="DIP52" s="216"/>
      <c r="DIQ52" s="216"/>
      <c r="DIR52" s="216"/>
      <c r="DIS52" s="216"/>
      <c r="DIT52" s="216"/>
      <c r="DIU52" s="216"/>
      <c r="DIV52" s="216"/>
      <c r="DIW52" s="216"/>
      <c r="DIX52" s="216"/>
      <c r="DIY52" s="216"/>
      <c r="DIZ52" s="216"/>
      <c r="DJA52" s="216"/>
      <c r="DJB52" s="216"/>
      <c r="DJC52" s="216"/>
      <c r="DJD52" s="216"/>
      <c r="DJE52" s="216"/>
      <c r="DJF52" s="216"/>
      <c r="DJG52" s="216"/>
      <c r="DJH52" s="216"/>
      <c r="DJI52" s="216"/>
      <c r="DJJ52" s="216"/>
      <c r="DJK52" s="216"/>
      <c r="DJL52" s="216"/>
      <c r="DJM52" s="216"/>
      <c r="DJN52" s="216"/>
      <c r="DJO52" s="216"/>
      <c r="DJP52" s="216"/>
      <c r="DJQ52" s="216"/>
      <c r="DJR52" s="216"/>
      <c r="DJS52" s="216"/>
      <c r="DJT52" s="216"/>
      <c r="DJU52" s="216"/>
      <c r="DJV52" s="216"/>
      <c r="DJW52" s="216"/>
      <c r="DJX52" s="216"/>
      <c r="DJY52" s="216"/>
      <c r="DJZ52" s="216"/>
      <c r="DKA52" s="216"/>
      <c r="DKB52" s="216"/>
      <c r="DKC52" s="216"/>
      <c r="DKD52" s="216"/>
      <c r="DKE52" s="216"/>
      <c r="DKF52" s="216"/>
      <c r="DKG52" s="216"/>
      <c r="DKH52" s="216"/>
      <c r="DKI52" s="216"/>
      <c r="DKJ52" s="216"/>
      <c r="DKK52" s="216"/>
      <c r="DKL52" s="216"/>
      <c r="DKM52" s="216"/>
      <c r="DKN52" s="216"/>
      <c r="DKO52" s="216"/>
      <c r="DKP52" s="216"/>
      <c r="DKQ52" s="216"/>
      <c r="DKR52" s="216"/>
      <c r="DKS52" s="216"/>
      <c r="DKT52" s="216"/>
      <c r="DKU52" s="216"/>
      <c r="DKV52" s="216"/>
      <c r="DKW52" s="216"/>
      <c r="DKX52" s="216"/>
      <c r="DKY52" s="216"/>
      <c r="DKZ52" s="216"/>
      <c r="DLA52" s="216"/>
      <c r="DLB52" s="216"/>
      <c r="DLC52" s="216"/>
      <c r="DLD52" s="216"/>
      <c r="DLE52" s="216"/>
      <c r="DLF52" s="216"/>
      <c r="DLG52" s="216"/>
      <c r="DLH52" s="216"/>
      <c r="DLI52" s="216"/>
      <c r="DLJ52" s="216"/>
      <c r="DLK52" s="216"/>
      <c r="DLL52" s="216"/>
      <c r="DLM52" s="216"/>
      <c r="DLN52" s="216"/>
      <c r="DLO52" s="216"/>
      <c r="DLP52" s="216"/>
      <c r="DLQ52" s="216"/>
      <c r="DLR52" s="216"/>
      <c r="DLS52" s="216"/>
      <c r="DLT52" s="216"/>
      <c r="DLU52" s="216"/>
      <c r="DLV52" s="216"/>
      <c r="DLW52" s="216"/>
      <c r="DLX52" s="216"/>
      <c r="DLY52" s="216"/>
      <c r="DLZ52" s="216"/>
      <c r="DMA52" s="216"/>
      <c r="DMB52" s="216"/>
      <c r="DMC52" s="216"/>
      <c r="DMD52" s="216"/>
      <c r="DME52" s="216"/>
      <c r="DMF52" s="216"/>
      <c r="DMG52" s="216"/>
      <c r="DMH52" s="216"/>
      <c r="DMI52" s="216"/>
      <c r="DMJ52" s="216"/>
      <c r="DMK52" s="216"/>
      <c r="DML52" s="216"/>
      <c r="DMM52" s="216"/>
      <c r="DMN52" s="216"/>
      <c r="DMO52" s="216"/>
      <c r="DMP52" s="216"/>
      <c r="DMQ52" s="216"/>
      <c r="DMR52" s="216"/>
      <c r="DMS52" s="216"/>
      <c r="DMT52" s="216"/>
      <c r="DMU52" s="216"/>
      <c r="DMV52" s="216"/>
      <c r="DMW52" s="216"/>
      <c r="DMX52" s="216"/>
      <c r="DMY52" s="216"/>
      <c r="DMZ52" s="216"/>
      <c r="DNA52" s="216"/>
      <c r="DNB52" s="216"/>
      <c r="DNC52" s="216"/>
      <c r="DND52" s="216"/>
      <c r="DNE52" s="216"/>
      <c r="DNF52" s="216"/>
      <c r="DNG52" s="216"/>
      <c r="DNH52" s="216"/>
      <c r="DNI52" s="216"/>
      <c r="DNJ52" s="216"/>
      <c r="DNK52" s="216"/>
      <c r="DNL52" s="216"/>
      <c r="DNM52" s="216"/>
      <c r="DNN52" s="216"/>
      <c r="DNO52" s="216"/>
      <c r="DNP52" s="216"/>
      <c r="DNQ52" s="216"/>
      <c r="DNR52" s="216"/>
      <c r="DNS52" s="216"/>
      <c r="DNT52" s="216"/>
      <c r="DNU52" s="216"/>
      <c r="DNV52" s="216"/>
      <c r="DNW52" s="216"/>
      <c r="DNX52" s="216"/>
      <c r="DNY52" s="216"/>
      <c r="DNZ52" s="216"/>
      <c r="DOA52" s="216"/>
      <c r="DOB52" s="216"/>
      <c r="DOC52" s="216"/>
      <c r="DOD52" s="216"/>
      <c r="DOE52" s="216"/>
      <c r="DOF52" s="216"/>
      <c r="DOG52" s="216"/>
      <c r="DOH52" s="216"/>
      <c r="DOI52" s="216"/>
      <c r="DOJ52" s="216"/>
      <c r="DOK52" s="216"/>
      <c r="DOL52" s="216"/>
      <c r="DOM52" s="216"/>
      <c r="DON52" s="216"/>
      <c r="DOO52" s="216"/>
      <c r="DOP52" s="216"/>
      <c r="DOQ52" s="216"/>
      <c r="DOR52" s="216"/>
      <c r="DOS52" s="216"/>
      <c r="DOT52" s="216"/>
      <c r="DOU52" s="216"/>
      <c r="DOV52" s="216"/>
      <c r="DOW52" s="216"/>
      <c r="DOX52" s="216"/>
      <c r="DOY52" s="216"/>
      <c r="DOZ52" s="216"/>
      <c r="DPA52" s="216"/>
      <c r="DPB52" s="216"/>
      <c r="DPC52" s="216"/>
      <c r="DPD52" s="216"/>
      <c r="DPE52" s="216"/>
      <c r="DPF52" s="216"/>
      <c r="DPG52" s="216"/>
      <c r="DPH52" s="216"/>
      <c r="DPI52" s="216"/>
      <c r="DPJ52" s="216"/>
      <c r="DPK52" s="216"/>
      <c r="DPL52" s="216"/>
      <c r="DPM52" s="216"/>
      <c r="DPN52" s="216"/>
      <c r="DPO52" s="216"/>
      <c r="DPP52" s="216"/>
      <c r="DPQ52" s="216"/>
      <c r="DPR52" s="216"/>
      <c r="DPS52" s="216"/>
      <c r="DPT52" s="216"/>
      <c r="DPU52" s="216"/>
      <c r="DPV52" s="216"/>
      <c r="DPW52" s="216"/>
      <c r="DPX52" s="216"/>
      <c r="DPY52" s="216"/>
      <c r="DPZ52" s="216"/>
      <c r="DQA52" s="216"/>
      <c r="DQB52" s="216"/>
      <c r="DQC52" s="216"/>
      <c r="DQD52" s="216"/>
      <c r="DQE52" s="216"/>
      <c r="DQF52" s="216"/>
      <c r="DQG52" s="216"/>
      <c r="DQH52" s="216"/>
      <c r="DQI52" s="216"/>
      <c r="DQJ52" s="216"/>
      <c r="DQK52" s="216"/>
      <c r="DQL52" s="216"/>
      <c r="DQM52" s="216"/>
      <c r="DQN52" s="216"/>
      <c r="DQO52" s="216"/>
      <c r="DQP52" s="216"/>
      <c r="DQQ52" s="216"/>
      <c r="DQR52" s="216"/>
      <c r="DQS52" s="216"/>
      <c r="DQT52" s="216"/>
      <c r="DQU52" s="216"/>
      <c r="DQV52" s="216"/>
      <c r="DQW52" s="216"/>
      <c r="DQX52" s="216"/>
      <c r="DQY52" s="216"/>
      <c r="DQZ52" s="216"/>
      <c r="DRA52" s="216"/>
      <c r="DRB52" s="216"/>
      <c r="DRC52" s="216"/>
      <c r="DRD52" s="216"/>
      <c r="DRE52" s="216"/>
      <c r="DRF52" s="216"/>
      <c r="DRG52" s="216"/>
      <c r="DRH52" s="216"/>
      <c r="DRI52" s="216"/>
      <c r="DRJ52" s="216"/>
      <c r="DRK52" s="216"/>
      <c r="DRL52" s="216"/>
      <c r="DRM52" s="216"/>
      <c r="DRN52" s="216"/>
      <c r="DRO52" s="216"/>
      <c r="DRP52" s="216"/>
      <c r="DRQ52" s="216"/>
      <c r="DRR52" s="216"/>
      <c r="DRS52" s="216"/>
      <c r="DRT52" s="216"/>
      <c r="DRU52" s="216"/>
      <c r="DRV52" s="216"/>
      <c r="DRW52" s="216"/>
      <c r="DRX52" s="216"/>
      <c r="DRY52" s="216"/>
      <c r="DRZ52" s="216"/>
      <c r="DSA52" s="216"/>
      <c r="DSB52" s="216"/>
      <c r="DSC52" s="216"/>
      <c r="DSD52" s="216"/>
      <c r="DSE52" s="216"/>
      <c r="DSF52" s="216"/>
      <c r="DSG52" s="216"/>
      <c r="DSH52" s="216"/>
      <c r="DSI52" s="216"/>
      <c r="DSJ52" s="216"/>
      <c r="DSK52" s="216"/>
      <c r="DSL52" s="216"/>
      <c r="DSM52" s="216"/>
      <c r="DSN52" s="216"/>
      <c r="DSO52" s="216"/>
      <c r="DSP52" s="216"/>
      <c r="DSQ52" s="216"/>
      <c r="DSR52" s="216"/>
      <c r="DSS52" s="216"/>
      <c r="DST52" s="216"/>
      <c r="DSU52" s="216"/>
      <c r="DSV52" s="216"/>
      <c r="DSW52" s="216"/>
      <c r="DSX52" s="216"/>
      <c r="DSY52" s="216"/>
      <c r="DSZ52" s="216"/>
      <c r="DTA52" s="216"/>
      <c r="DTB52" s="216"/>
      <c r="DTC52" s="216"/>
      <c r="DTD52" s="216"/>
      <c r="DTE52" s="216"/>
      <c r="DTF52" s="216"/>
      <c r="DTG52" s="216"/>
      <c r="DTH52" s="216"/>
      <c r="DTI52" s="216"/>
      <c r="DTJ52" s="216"/>
      <c r="DTK52" s="216"/>
      <c r="DTL52" s="216"/>
      <c r="DTM52" s="216"/>
      <c r="DTN52" s="216"/>
      <c r="DTO52" s="216"/>
      <c r="DTP52" s="216"/>
      <c r="DTQ52" s="216"/>
      <c r="DTR52" s="216"/>
      <c r="DTS52" s="216"/>
      <c r="DTT52" s="216"/>
      <c r="DTU52" s="216"/>
      <c r="DTV52" s="216"/>
      <c r="DTW52" s="216"/>
      <c r="DTX52" s="216"/>
      <c r="DTY52" s="216"/>
      <c r="DTZ52" s="216"/>
      <c r="DUA52" s="216"/>
      <c r="DUB52" s="216"/>
      <c r="DUC52" s="216"/>
      <c r="DUD52" s="216"/>
      <c r="DUE52" s="216"/>
      <c r="DUF52" s="216"/>
      <c r="DUG52" s="216"/>
      <c r="DUH52" s="216"/>
      <c r="DUI52" s="216"/>
      <c r="DUJ52" s="216"/>
      <c r="DUK52" s="216"/>
      <c r="DUL52" s="216"/>
      <c r="DUM52" s="216"/>
      <c r="DUN52" s="216"/>
      <c r="DUO52" s="216"/>
      <c r="DUP52" s="216"/>
      <c r="DUQ52" s="216"/>
      <c r="DUR52" s="216"/>
      <c r="DUS52" s="216"/>
      <c r="DUT52" s="216"/>
      <c r="DUU52" s="216"/>
      <c r="DUV52" s="216"/>
      <c r="DUW52" s="216"/>
      <c r="DUX52" s="216"/>
      <c r="DUY52" s="216"/>
      <c r="DUZ52" s="216"/>
      <c r="DVA52" s="216"/>
      <c r="DVB52" s="216"/>
      <c r="DVC52" s="216"/>
      <c r="DVD52" s="216"/>
      <c r="DVE52" s="216"/>
      <c r="DVF52" s="216"/>
      <c r="DVG52" s="216"/>
      <c r="DVH52" s="216"/>
      <c r="DVI52" s="216"/>
      <c r="DVJ52" s="216"/>
      <c r="DVK52" s="216"/>
      <c r="DVL52" s="216"/>
      <c r="DVM52" s="216"/>
      <c r="DVN52" s="216"/>
      <c r="DVO52" s="216"/>
      <c r="DVP52" s="216"/>
      <c r="DVQ52" s="216"/>
      <c r="DVR52" s="216"/>
      <c r="DVS52" s="216"/>
      <c r="DVT52" s="216"/>
      <c r="DVU52" s="216"/>
      <c r="DVV52" s="216"/>
      <c r="DVW52" s="216"/>
      <c r="DVX52" s="216"/>
      <c r="DVY52" s="216"/>
      <c r="DVZ52" s="216"/>
      <c r="DWA52" s="216"/>
      <c r="DWB52" s="216"/>
      <c r="DWC52" s="216"/>
      <c r="DWD52" s="216"/>
      <c r="DWE52" s="216"/>
      <c r="DWF52" s="216"/>
      <c r="DWG52" s="216"/>
      <c r="DWH52" s="216"/>
      <c r="DWI52" s="216"/>
      <c r="DWJ52" s="216"/>
      <c r="DWK52" s="216"/>
      <c r="DWL52" s="216"/>
      <c r="DWM52" s="216"/>
      <c r="DWN52" s="216"/>
      <c r="DWO52" s="216"/>
      <c r="DWP52" s="216"/>
      <c r="DWQ52" s="216"/>
      <c r="DWR52" s="216"/>
      <c r="DWS52" s="216"/>
      <c r="DWT52" s="216"/>
      <c r="DWU52" s="216"/>
      <c r="DWV52" s="216"/>
      <c r="DWW52" s="216"/>
      <c r="DWX52" s="216"/>
      <c r="DWY52" s="216"/>
      <c r="DWZ52" s="216"/>
      <c r="DXA52" s="216"/>
      <c r="DXB52" s="216"/>
      <c r="DXC52" s="216"/>
      <c r="DXD52" s="216"/>
      <c r="DXE52" s="216"/>
      <c r="DXF52" s="216"/>
      <c r="DXG52" s="216"/>
      <c r="DXH52" s="216"/>
      <c r="DXI52" s="216"/>
      <c r="DXJ52" s="216"/>
      <c r="DXK52" s="216"/>
      <c r="DXL52" s="216"/>
      <c r="DXM52" s="216"/>
      <c r="DXN52" s="216"/>
      <c r="DXO52" s="216"/>
      <c r="DXP52" s="216"/>
      <c r="DXQ52" s="216"/>
      <c r="DXR52" s="216"/>
      <c r="DXS52" s="216"/>
      <c r="DXT52" s="216"/>
      <c r="DXU52" s="216"/>
      <c r="DXV52" s="216"/>
      <c r="DXW52" s="216"/>
      <c r="DXX52" s="216"/>
      <c r="DXY52" s="216"/>
      <c r="DXZ52" s="216"/>
      <c r="DYA52" s="216"/>
      <c r="DYB52" s="216"/>
      <c r="DYC52" s="216"/>
      <c r="DYD52" s="216"/>
      <c r="DYE52" s="216"/>
      <c r="DYF52" s="216"/>
      <c r="DYG52" s="216"/>
      <c r="DYH52" s="216"/>
      <c r="DYI52" s="216"/>
      <c r="DYJ52" s="216"/>
      <c r="DYK52" s="216"/>
      <c r="DYL52" s="216"/>
      <c r="DYM52" s="216"/>
      <c r="DYN52" s="216"/>
      <c r="DYO52" s="216"/>
      <c r="DYP52" s="216"/>
      <c r="DYQ52" s="216"/>
      <c r="DYR52" s="216"/>
      <c r="DYS52" s="216"/>
      <c r="DYT52" s="216"/>
      <c r="DYU52" s="216"/>
      <c r="DYV52" s="216"/>
      <c r="DYW52" s="216"/>
      <c r="DYX52" s="216"/>
      <c r="DYY52" s="216"/>
      <c r="DYZ52" s="216"/>
      <c r="DZA52" s="216"/>
      <c r="DZB52" s="216"/>
      <c r="DZC52" s="216"/>
      <c r="DZD52" s="216"/>
      <c r="DZE52" s="216"/>
      <c r="DZF52" s="216"/>
      <c r="DZG52" s="216"/>
      <c r="DZH52" s="216"/>
      <c r="DZI52" s="216"/>
      <c r="DZJ52" s="216"/>
      <c r="DZK52" s="216"/>
      <c r="DZL52" s="216"/>
      <c r="DZM52" s="216"/>
      <c r="DZN52" s="216"/>
      <c r="DZO52" s="216"/>
      <c r="DZP52" s="216"/>
      <c r="DZQ52" s="216"/>
      <c r="DZR52" s="216"/>
      <c r="DZS52" s="216"/>
      <c r="DZT52" s="216"/>
      <c r="DZU52" s="216"/>
      <c r="DZV52" s="216"/>
      <c r="DZW52" s="216"/>
      <c r="DZX52" s="216"/>
      <c r="DZY52" s="216"/>
      <c r="DZZ52" s="216"/>
      <c r="EAA52" s="216"/>
      <c r="EAB52" s="216"/>
      <c r="EAC52" s="216"/>
      <c r="EAD52" s="216"/>
      <c r="EAE52" s="216"/>
      <c r="EAF52" s="216"/>
      <c r="EAG52" s="216"/>
      <c r="EAH52" s="216"/>
      <c r="EAI52" s="216"/>
      <c r="EAJ52" s="216"/>
      <c r="EAK52" s="216"/>
      <c r="EAL52" s="216"/>
      <c r="EAM52" s="216"/>
      <c r="EAN52" s="216"/>
      <c r="EAO52" s="216"/>
      <c r="EAP52" s="216"/>
      <c r="EAQ52" s="216"/>
      <c r="EAR52" s="216"/>
      <c r="EAS52" s="216"/>
      <c r="EAT52" s="216"/>
      <c r="EAU52" s="216"/>
      <c r="EAV52" s="216"/>
      <c r="EAW52" s="216"/>
      <c r="EAX52" s="216"/>
      <c r="EAY52" s="216"/>
      <c r="EAZ52" s="216"/>
      <c r="EBA52" s="216"/>
      <c r="EBB52" s="216"/>
      <c r="EBC52" s="216"/>
      <c r="EBD52" s="216"/>
      <c r="EBE52" s="216"/>
      <c r="EBF52" s="216"/>
      <c r="EBG52" s="216"/>
      <c r="EBH52" s="216"/>
      <c r="EBI52" s="216"/>
      <c r="EBJ52" s="216"/>
      <c r="EBK52" s="216"/>
      <c r="EBL52" s="216"/>
      <c r="EBM52" s="216"/>
      <c r="EBN52" s="216"/>
      <c r="EBO52" s="216"/>
      <c r="EBP52" s="216"/>
      <c r="EBQ52" s="216"/>
      <c r="EBR52" s="216"/>
      <c r="EBS52" s="216"/>
      <c r="EBT52" s="216"/>
      <c r="EBU52" s="216"/>
      <c r="EBV52" s="216"/>
      <c r="EBW52" s="216"/>
      <c r="EBX52" s="216"/>
      <c r="EBY52" s="216"/>
      <c r="EBZ52" s="216"/>
      <c r="ECA52" s="216"/>
      <c r="ECB52" s="216"/>
      <c r="ECC52" s="216"/>
      <c r="ECD52" s="216"/>
      <c r="ECE52" s="216"/>
      <c r="ECF52" s="216"/>
      <c r="ECG52" s="216"/>
      <c r="ECH52" s="216"/>
      <c r="ECI52" s="216"/>
      <c r="ECJ52" s="216"/>
      <c r="ECK52" s="216"/>
      <c r="ECL52" s="216"/>
      <c r="ECM52" s="216"/>
      <c r="ECN52" s="216"/>
      <c r="ECO52" s="216"/>
      <c r="ECP52" s="216"/>
      <c r="ECQ52" s="216"/>
      <c r="ECR52" s="216"/>
      <c r="ECS52" s="216"/>
      <c r="ECT52" s="216"/>
      <c r="ECU52" s="216"/>
      <c r="ECV52" s="216"/>
      <c r="ECW52" s="216"/>
      <c r="ECX52" s="216"/>
      <c r="ECY52" s="216"/>
      <c r="ECZ52" s="216"/>
      <c r="EDA52" s="216"/>
      <c r="EDB52" s="216"/>
      <c r="EDC52" s="216"/>
      <c r="EDD52" s="216"/>
      <c r="EDE52" s="216"/>
      <c r="EDF52" s="216"/>
      <c r="EDG52" s="216"/>
      <c r="EDH52" s="216"/>
      <c r="EDI52" s="216"/>
      <c r="EDJ52" s="216"/>
      <c r="EDK52" s="216"/>
      <c r="EDL52" s="216"/>
      <c r="EDM52" s="216"/>
      <c r="EDN52" s="216"/>
      <c r="EDO52" s="216"/>
      <c r="EDP52" s="216"/>
      <c r="EDQ52" s="216"/>
      <c r="EDR52" s="216"/>
      <c r="EDS52" s="216"/>
      <c r="EDT52" s="216"/>
      <c r="EDU52" s="216"/>
      <c r="EDV52" s="216"/>
      <c r="EDW52" s="216"/>
      <c r="EDX52" s="216"/>
      <c r="EDY52" s="216"/>
      <c r="EDZ52" s="216"/>
      <c r="EEA52" s="216"/>
      <c r="EEB52" s="216"/>
      <c r="EEC52" s="216"/>
      <c r="EED52" s="216"/>
      <c r="EEE52" s="216"/>
      <c r="EEF52" s="216"/>
      <c r="EEG52" s="216"/>
      <c r="EEH52" s="216"/>
      <c r="EEI52" s="216"/>
      <c r="EEJ52" s="216"/>
      <c r="EEK52" s="216"/>
      <c r="EEL52" s="216"/>
      <c r="EEM52" s="216"/>
      <c r="EEN52" s="216"/>
      <c r="EEO52" s="216"/>
      <c r="EEP52" s="216"/>
      <c r="EEQ52" s="216"/>
      <c r="EER52" s="216"/>
      <c r="EES52" s="216"/>
      <c r="EET52" s="216"/>
      <c r="EEU52" s="216"/>
      <c r="EEV52" s="216"/>
      <c r="EEW52" s="216"/>
      <c r="EEX52" s="216"/>
      <c r="EEY52" s="216"/>
      <c r="EEZ52" s="216"/>
      <c r="EFA52" s="216"/>
      <c r="EFB52" s="216"/>
      <c r="EFC52" s="216"/>
      <c r="EFD52" s="216"/>
      <c r="EFE52" s="216"/>
      <c r="EFF52" s="216"/>
      <c r="EFG52" s="216"/>
      <c r="EFH52" s="216"/>
      <c r="EFI52" s="216"/>
      <c r="EFJ52" s="216"/>
      <c r="EFK52" s="216"/>
      <c r="EFL52" s="216"/>
      <c r="EFM52" s="216"/>
      <c r="EFN52" s="216"/>
      <c r="EFO52" s="216"/>
      <c r="EFP52" s="216"/>
      <c r="EFQ52" s="216"/>
      <c r="EFR52" s="216"/>
      <c r="EFS52" s="216"/>
      <c r="EFT52" s="216"/>
      <c r="EFU52" s="216"/>
      <c r="EFV52" s="216"/>
      <c r="EFW52" s="216"/>
      <c r="EFX52" s="216"/>
      <c r="EFY52" s="216"/>
      <c r="EFZ52" s="216"/>
      <c r="EGA52" s="216"/>
      <c r="EGB52" s="216"/>
      <c r="EGC52" s="216"/>
      <c r="EGD52" s="216"/>
      <c r="EGE52" s="216"/>
      <c r="EGF52" s="216"/>
      <c r="EGG52" s="216"/>
      <c r="EGH52" s="216"/>
      <c r="EGI52" s="216"/>
      <c r="EGJ52" s="216"/>
      <c r="EGK52" s="216"/>
      <c r="EGL52" s="216"/>
      <c r="EGM52" s="216"/>
      <c r="EGN52" s="216"/>
      <c r="EGO52" s="216"/>
      <c r="EGP52" s="216"/>
      <c r="EGQ52" s="216"/>
      <c r="EGR52" s="216"/>
      <c r="EGS52" s="216"/>
      <c r="EGT52" s="216"/>
      <c r="EGU52" s="216"/>
      <c r="EGV52" s="216"/>
      <c r="EGW52" s="216"/>
      <c r="EGX52" s="216"/>
      <c r="EGY52" s="216"/>
      <c r="EGZ52" s="216"/>
      <c r="EHA52" s="216"/>
      <c r="EHB52" s="216"/>
      <c r="EHC52" s="216"/>
      <c r="EHD52" s="216"/>
      <c r="EHE52" s="216"/>
      <c r="EHF52" s="216"/>
      <c r="EHG52" s="216"/>
      <c r="EHH52" s="216"/>
      <c r="EHI52" s="216"/>
      <c r="EHJ52" s="216"/>
      <c r="EHK52" s="216"/>
      <c r="EHL52" s="216"/>
      <c r="EHM52" s="216"/>
      <c r="EHN52" s="216"/>
      <c r="EHO52" s="216"/>
      <c r="EHP52" s="216"/>
      <c r="EHQ52" s="216"/>
      <c r="EHR52" s="216"/>
      <c r="EHS52" s="216"/>
      <c r="EHT52" s="216"/>
      <c r="EHU52" s="216"/>
      <c r="EHV52" s="216"/>
      <c r="EHW52" s="216"/>
      <c r="EHX52" s="216"/>
      <c r="EHY52" s="216"/>
      <c r="EHZ52" s="216"/>
      <c r="EIA52" s="216"/>
      <c r="EIB52" s="216"/>
      <c r="EIC52" s="216"/>
      <c r="EID52" s="216"/>
      <c r="EIE52" s="216"/>
      <c r="EIF52" s="216"/>
      <c r="EIG52" s="216"/>
      <c r="EIH52" s="216"/>
      <c r="EII52" s="216"/>
      <c r="EIJ52" s="216"/>
      <c r="EIK52" s="216"/>
      <c r="EIL52" s="216"/>
      <c r="EIM52" s="216"/>
      <c r="EIN52" s="216"/>
      <c r="EIO52" s="216"/>
      <c r="EIP52" s="216"/>
      <c r="EIQ52" s="216"/>
      <c r="EIR52" s="216"/>
      <c r="EIS52" s="216"/>
      <c r="EIT52" s="216"/>
      <c r="EIU52" s="216"/>
      <c r="EIV52" s="216"/>
      <c r="EIW52" s="216"/>
      <c r="EIX52" s="216"/>
      <c r="EIY52" s="216"/>
      <c r="EIZ52" s="216"/>
      <c r="EJA52" s="216"/>
      <c r="EJB52" s="216"/>
      <c r="EJC52" s="216"/>
      <c r="EJD52" s="216"/>
      <c r="EJE52" s="216"/>
      <c r="EJF52" s="216"/>
      <c r="EJG52" s="216"/>
      <c r="EJH52" s="216"/>
      <c r="EJI52" s="216"/>
      <c r="EJJ52" s="216"/>
      <c r="EJK52" s="216"/>
      <c r="EJL52" s="216"/>
      <c r="EJM52" s="216"/>
      <c r="EJN52" s="216"/>
      <c r="EJO52" s="216"/>
      <c r="EJP52" s="216"/>
      <c r="EJQ52" s="216"/>
      <c r="EJR52" s="216"/>
      <c r="EJS52" s="216"/>
      <c r="EJT52" s="216"/>
      <c r="EJU52" s="216"/>
      <c r="EJV52" s="216"/>
      <c r="EJW52" s="216"/>
      <c r="EJX52" s="216"/>
      <c r="EJY52" s="216"/>
      <c r="EJZ52" s="216"/>
      <c r="EKA52" s="216"/>
      <c r="EKB52" s="216"/>
      <c r="EKC52" s="216"/>
      <c r="EKD52" s="216"/>
      <c r="EKE52" s="216"/>
      <c r="EKF52" s="216"/>
      <c r="EKG52" s="216"/>
      <c r="EKH52" s="216"/>
      <c r="EKI52" s="216"/>
      <c r="EKJ52" s="216"/>
      <c r="EKK52" s="216"/>
      <c r="EKL52" s="216"/>
      <c r="EKM52" s="216"/>
      <c r="EKN52" s="216"/>
      <c r="EKO52" s="216"/>
      <c r="EKP52" s="216"/>
      <c r="EKQ52" s="216"/>
      <c r="EKR52" s="216"/>
      <c r="EKS52" s="216"/>
      <c r="EKT52" s="216"/>
      <c r="EKU52" s="216"/>
      <c r="EKV52" s="216"/>
      <c r="EKW52" s="216"/>
      <c r="EKX52" s="216"/>
      <c r="EKY52" s="216"/>
      <c r="EKZ52" s="216"/>
      <c r="ELA52" s="216"/>
      <c r="ELB52" s="216"/>
      <c r="ELC52" s="216"/>
      <c r="ELD52" s="216"/>
      <c r="ELE52" s="216"/>
      <c r="ELF52" s="216"/>
      <c r="ELG52" s="216"/>
      <c r="ELH52" s="216"/>
      <c r="ELI52" s="216"/>
      <c r="ELJ52" s="216"/>
      <c r="ELK52" s="216"/>
      <c r="ELL52" s="216"/>
      <c r="ELM52" s="216"/>
      <c r="ELN52" s="216"/>
      <c r="ELO52" s="216"/>
      <c r="ELP52" s="216"/>
      <c r="ELQ52" s="216"/>
      <c r="ELR52" s="216"/>
      <c r="ELS52" s="216"/>
      <c r="ELT52" s="216"/>
      <c r="ELU52" s="216"/>
      <c r="ELV52" s="216"/>
      <c r="ELW52" s="216"/>
      <c r="ELX52" s="216"/>
      <c r="ELY52" s="216"/>
      <c r="ELZ52" s="216"/>
      <c r="EMA52" s="216"/>
      <c r="EMB52" s="216"/>
      <c r="EMC52" s="216"/>
      <c r="EMD52" s="216"/>
      <c r="EME52" s="216"/>
      <c r="EMF52" s="216"/>
      <c r="EMG52" s="216"/>
      <c r="EMH52" s="216"/>
      <c r="EMI52" s="216"/>
      <c r="EMJ52" s="216"/>
      <c r="EMK52" s="216"/>
      <c r="EML52" s="216"/>
      <c r="EMM52" s="216"/>
      <c r="EMN52" s="216"/>
      <c r="EMO52" s="216"/>
      <c r="EMP52" s="216"/>
      <c r="EMQ52" s="216"/>
      <c r="EMR52" s="216"/>
      <c r="EMS52" s="216"/>
      <c r="EMT52" s="216"/>
      <c r="EMU52" s="216"/>
      <c r="EMV52" s="216"/>
      <c r="EMW52" s="216"/>
      <c r="EMX52" s="216"/>
      <c r="EMY52" s="216"/>
      <c r="EMZ52" s="216"/>
      <c r="ENA52" s="216"/>
      <c r="ENB52" s="216"/>
      <c r="ENC52" s="216"/>
      <c r="END52" s="216"/>
      <c r="ENE52" s="216"/>
      <c r="ENF52" s="216"/>
      <c r="ENG52" s="216"/>
      <c r="ENH52" s="216"/>
      <c r="ENI52" s="216"/>
      <c r="ENJ52" s="216"/>
      <c r="ENK52" s="216"/>
      <c r="ENL52" s="216"/>
      <c r="ENM52" s="216"/>
      <c r="ENN52" s="216"/>
      <c r="ENO52" s="216"/>
      <c r="ENP52" s="216"/>
      <c r="ENQ52" s="216"/>
      <c r="ENR52" s="216"/>
      <c r="ENS52" s="216"/>
      <c r="ENT52" s="216"/>
      <c r="ENU52" s="216"/>
      <c r="ENV52" s="216"/>
      <c r="ENW52" s="216"/>
      <c r="ENX52" s="216"/>
      <c r="ENY52" s="216"/>
      <c r="ENZ52" s="216"/>
      <c r="EOA52" s="216"/>
      <c r="EOB52" s="216"/>
      <c r="EOC52" s="216"/>
      <c r="EOD52" s="216"/>
      <c r="EOE52" s="216"/>
      <c r="EOF52" s="216"/>
      <c r="EOG52" s="216"/>
      <c r="EOH52" s="216"/>
      <c r="EOI52" s="216"/>
      <c r="EOJ52" s="216"/>
      <c r="EOK52" s="216"/>
      <c r="EOL52" s="216"/>
      <c r="EOM52" s="216"/>
      <c r="EON52" s="216"/>
      <c r="EOO52" s="216"/>
      <c r="EOP52" s="216"/>
      <c r="EOQ52" s="216"/>
      <c r="EOR52" s="216"/>
      <c r="EOS52" s="216"/>
      <c r="EOT52" s="216"/>
      <c r="EOU52" s="216"/>
      <c r="EOV52" s="216"/>
      <c r="EOW52" s="216"/>
      <c r="EOX52" s="216"/>
      <c r="EOY52" s="216"/>
      <c r="EOZ52" s="216"/>
      <c r="EPA52" s="216"/>
      <c r="EPB52" s="216"/>
      <c r="EPC52" s="216"/>
      <c r="EPD52" s="216"/>
      <c r="EPE52" s="216"/>
      <c r="EPF52" s="216"/>
      <c r="EPG52" s="216"/>
      <c r="EPH52" s="216"/>
      <c r="EPI52" s="216"/>
      <c r="EPJ52" s="216"/>
      <c r="EPK52" s="216"/>
      <c r="EPL52" s="216"/>
      <c r="EPM52" s="216"/>
      <c r="EPN52" s="216"/>
      <c r="EPO52" s="216"/>
      <c r="EPP52" s="216"/>
      <c r="EPQ52" s="216"/>
      <c r="EPR52" s="216"/>
      <c r="EPS52" s="216"/>
      <c r="EPT52" s="216"/>
      <c r="EPU52" s="216"/>
      <c r="EPV52" s="216"/>
      <c r="EPW52" s="216"/>
      <c r="EPX52" s="216"/>
      <c r="EPY52" s="216"/>
      <c r="EPZ52" s="216"/>
      <c r="EQA52" s="216"/>
      <c r="EQB52" s="216"/>
      <c r="EQC52" s="216"/>
      <c r="EQD52" s="216"/>
      <c r="EQE52" s="216"/>
      <c r="EQF52" s="216"/>
      <c r="EQG52" s="216"/>
      <c r="EQH52" s="216"/>
      <c r="EQI52" s="216"/>
      <c r="EQJ52" s="216"/>
      <c r="EQK52" s="216"/>
      <c r="EQL52" s="216"/>
      <c r="EQM52" s="216"/>
      <c r="EQN52" s="216"/>
      <c r="EQO52" s="216"/>
      <c r="EQP52" s="216"/>
      <c r="EQQ52" s="216"/>
      <c r="EQR52" s="216"/>
      <c r="EQS52" s="216"/>
      <c r="EQT52" s="216"/>
      <c r="EQU52" s="216"/>
      <c r="EQV52" s="216"/>
      <c r="EQW52" s="216"/>
      <c r="EQX52" s="216"/>
      <c r="EQY52" s="216"/>
      <c r="EQZ52" s="216"/>
      <c r="ERA52" s="216"/>
      <c r="ERB52" s="216"/>
      <c r="ERC52" s="216"/>
      <c r="ERD52" s="216"/>
      <c r="ERE52" s="216"/>
      <c r="ERF52" s="216"/>
      <c r="ERG52" s="216"/>
      <c r="ERH52" s="216"/>
      <c r="ERI52" s="216"/>
      <c r="ERJ52" s="216"/>
      <c r="ERK52" s="216"/>
      <c r="ERL52" s="216"/>
      <c r="ERM52" s="216"/>
      <c r="ERN52" s="216"/>
      <c r="ERO52" s="216"/>
      <c r="ERP52" s="216"/>
      <c r="ERQ52" s="216"/>
      <c r="ERR52" s="216"/>
      <c r="ERS52" s="216"/>
      <c r="ERT52" s="216"/>
      <c r="ERU52" s="216"/>
      <c r="ERV52" s="216"/>
      <c r="ERW52" s="216"/>
      <c r="ERX52" s="216"/>
      <c r="ERY52" s="216"/>
      <c r="ERZ52" s="216"/>
      <c r="ESA52" s="216"/>
      <c r="ESB52" s="216"/>
      <c r="ESC52" s="216"/>
      <c r="ESD52" s="216"/>
      <c r="ESE52" s="216"/>
      <c r="ESF52" s="216"/>
      <c r="ESG52" s="216"/>
      <c r="ESH52" s="216"/>
      <c r="ESI52" s="216"/>
      <c r="ESJ52" s="216"/>
      <c r="ESK52" s="216"/>
      <c r="ESL52" s="216"/>
      <c r="ESM52" s="216"/>
      <c r="ESN52" s="216"/>
      <c r="ESO52" s="216"/>
      <c r="ESP52" s="216"/>
      <c r="ESQ52" s="216"/>
      <c r="ESR52" s="216"/>
      <c r="ESS52" s="216"/>
      <c r="EST52" s="216"/>
      <c r="ESU52" s="216"/>
      <c r="ESV52" s="216"/>
      <c r="ESW52" s="216"/>
      <c r="ESX52" s="216"/>
      <c r="ESY52" s="216"/>
      <c r="ESZ52" s="216"/>
      <c r="ETA52" s="216"/>
      <c r="ETB52" s="216"/>
      <c r="ETC52" s="216"/>
      <c r="ETD52" s="216"/>
      <c r="ETE52" s="216"/>
      <c r="ETF52" s="216"/>
      <c r="ETG52" s="216"/>
      <c r="ETH52" s="216"/>
      <c r="ETI52" s="216"/>
      <c r="ETJ52" s="216"/>
      <c r="ETK52" s="216"/>
      <c r="ETL52" s="216"/>
      <c r="ETM52" s="216"/>
      <c r="ETN52" s="216"/>
      <c r="ETO52" s="216"/>
      <c r="ETP52" s="216"/>
      <c r="ETQ52" s="216"/>
      <c r="ETR52" s="216"/>
      <c r="ETS52" s="216"/>
      <c r="ETT52" s="216"/>
      <c r="ETU52" s="216"/>
      <c r="ETV52" s="216"/>
      <c r="ETW52" s="216"/>
      <c r="ETX52" s="216"/>
      <c r="ETY52" s="216"/>
      <c r="ETZ52" s="216"/>
      <c r="EUA52" s="216"/>
      <c r="EUB52" s="216"/>
      <c r="EUC52" s="216"/>
      <c r="EUD52" s="216"/>
      <c r="EUE52" s="216"/>
      <c r="EUF52" s="216"/>
      <c r="EUG52" s="216"/>
      <c r="EUH52" s="216"/>
      <c r="EUI52" s="216"/>
      <c r="EUJ52" s="216"/>
      <c r="EUK52" s="216"/>
      <c r="EUL52" s="216"/>
      <c r="EUM52" s="216"/>
      <c r="EUN52" s="216"/>
      <c r="EUO52" s="216"/>
      <c r="EUP52" s="216"/>
      <c r="EUQ52" s="216"/>
      <c r="EUR52" s="216"/>
      <c r="EUS52" s="216"/>
      <c r="EUT52" s="216"/>
      <c r="EUU52" s="216"/>
      <c r="EUV52" s="216"/>
      <c r="EUW52" s="216"/>
      <c r="EUX52" s="216"/>
      <c r="EUY52" s="216"/>
      <c r="EUZ52" s="216"/>
      <c r="EVA52" s="216"/>
      <c r="EVB52" s="216"/>
      <c r="EVC52" s="216"/>
      <c r="EVD52" s="216"/>
      <c r="EVE52" s="216"/>
      <c r="EVF52" s="216"/>
      <c r="EVG52" s="216"/>
      <c r="EVH52" s="216"/>
      <c r="EVI52" s="216"/>
      <c r="EVJ52" s="216"/>
      <c r="EVK52" s="216"/>
      <c r="EVL52" s="216"/>
      <c r="EVM52" s="216"/>
      <c r="EVN52" s="216"/>
      <c r="EVO52" s="216"/>
      <c r="EVP52" s="216"/>
      <c r="EVQ52" s="216"/>
      <c r="EVR52" s="216"/>
      <c r="EVS52" s="216"/>
      <c r="EVT52" s="216"/>
      <c r="EVU52" s="216"/>
      <c r="EVV52" s="216"/>
      <c r="EVW52" s="216"/>
      <c r="EVX52" s="216"/>
      <c r="EVY52" s="216"/>
      <c r="EVZ52" s="216"/>
      <c r="EWA52" s="216"/>
      <c r="EWB52" s="216"/>
      <c r="EWC52" s="216"/>
      <c r="EWD52" s="216"/>
      <c r="EWE52" s="216"/>
      <c r="EWF52" s="216"/>
      <c r="EWG52" s="216"/>
      <c r="EWH52" s="216"/>
      <c r="EWI52" s="216"/>
      <c r="EWJ52" s="216"/>
      <c r="EWK52" s="216"/>
      <c r="EWL52" s="216"/>
      <c r="EWM52" s="216"/>
      <c r="EWN52" s="216"/>
      <c r="EWO52" s="216"/>
      <c r="EWP52" s="216"/>
      <c r="EWQ52" s="216"/>
      <c r="EWR52" s="216"/>
      <c r="EWS52" s="216"/>
      <c r="EWT52" s="216"/>
      <c r="EWU52" s="216"/>
      <c r="EWV52" s="216"/>
      <c r="EWW52" s="216"/>
      <c r="EWX52" s="216"/>
      <c r="EWY52" s="216"/>
      <c r="EWZ52" s="216"/>
      <c r="EXA52" s="216"/>
      <c r="EXB52" s="216"/>
      <c r="EXC52" s="216"/>
      <c r="EXD52" s="216"/>
      <c r="EXE52" s="216"/>
      <c r="EXF52" s="216"/>
      <c r="EXG52" s="216"/>
      <c r="EXH52" s="216"/>
      <c r="EXI52" s="216"/>
      <c r="EXJ52" s="216"/>
      <c r="EXK52" s="216"/>
      <c r="EXL52" s="216"/>
      <c r="EXM52" s="216"/>
      <c r="EXN52" s="216"/>
      <c r="EXO52" s="216"/>
      <c r="EXP52" s="216"/>
      <c r="EXQ52" s="216"/>
      <c r="EXR52" s="216"/>
      <c r="EXS52" s="216"/>
      <c r="EXT52" s="216"/>
      <c r="EXU52" s="216"/>
      <c r="EXV52" s="216"/>
      <c r="EXW52" s="216"/>
      <c r="EXX52" s="216"/>
      <c r="EXY52" s="216"/>
      <c r="EXZ52" s="216"/>
      <c r="EYA52" s="216"/>
      <c r="EYB52" s="216"/>
      <c r="EYC52" s="216"/>
      <c r="EYD52" s="216"/>
      <c r="EYE52" s="216"/>
      <c r="EYF52" s="216"/>
      <c r="EYG52" s="216"/>
      <c r="EYH52" s="216"/>
      <c r="EYI52" s="216"/>
      <c r="EYJ52" s="216"/>
      <c r="EYK52" s="216"/>
      <c r="EYL52" s="216"/>
      <c r="EYM52" s="216"/>
      <c r="EYN52" s="216"/>
      <c r="EYO52" s="216"/>
      <c r="EYP52" s="216"/>
      <c r="EYQ52" s="216"/>
      <c r="EYR52" s="216"/>
      <c r="EYS52" s="216"/>
      <c r="EYT52" s="216"/>
      <c r="EYU52" s="216"/>
      <c r="EYV52" s="216"/>
      <c r="EYW52" s="216"/>
      <c r="EYX52" s="216"/>
      <c r="EYY52" s="216"/>
      <c r="EYZ52" s="216"/>
      <c r="EZA52" s="216"/>
      <c r="EZB52" s="216"/>
      <c r="EZC52" s="216"/>
      <c r="EZD52" s="216"/>
      <c r="EZE52" s="216"/>
      <c r="EZF52" s="216"/>
      <c r="EZG52" s="216"/>
      <c r="EZH52" s="216"/>
      <c r="EZI52" s="216"/>
      <c r="EZJ52" s="216"/>
      <c r="EZK52" s="216"/>
      <c r="EZL52" s="216"/>
      <c r="EZM52" s="216"/>
      <c r="EZN52" s="216"/>
      <c r="EZO52" s="216"/>
      <c r="EZP52" s="216"/>
      <c r="EZQ52" s="216"/>
      <c r="EZR52" s="216"/>
      <c r="EZS52" s="216"/>
      <c r="EZT52" s="216"/>
      <c r="EZU52" s="216"/>
      <c r="EZV52" s="216"/>
      <c r="EZW52" s="216"/>
      <c r="EZX52" s="216"/>
      <c r="EZY52" s="216"/>
      <c r="EZZ52" s="216"/>
      <c r="FAA52" s="216"/>
      <c r="FAB52" s="216"/>
      <c r="FAC52" s="216"/>
      <c r="FAD52" s="216"/>
      <c r="FAE52" s="216"/>
      <c r="FAF52" s="216"/>
      <c r="FAG52" s="216"/>
      <c r="FAH52" s="216"/>
      <c r="FAI52" s="216"/>
      <c r="FAJ52" s="216"/>
      <c r="FAK52" s="216"/>
      <c r="FAL52" s="216"/>
      <c r="FAM52" s="216"/>
      <c r="FAN52" s="216"/>
      <c r="FAO52" s="216"/>
      <c r="FAP52" s="216"/>
      <c r="FAQ52" s="216"/>
      <c r="FAR52" s="216"/>
      <c r="FAS52" s="216"/>
      <c r="FAT52" s="216"/>
      <c r="FAU52" s="216"/>
      <c r="FAV52" s="216"/>
      <c r="FAW52" s="216"/>
      <c r="FAX52" s="216"/>
      <c r="FAY52" s="216"/>
      <c r="FAZ52" s="216"/>
      <c r="FBA52" s="216"/>
      <c r="FBB52" s="216"/>
      <c r="FBC52" s="216"/>
      <c r="FBD52" s="216"/>
      <c r="FBE52" s="216"/>
      <c r="FBF52" s="216"/>
      <c r="FBG52" s="216"/>
      <c r="FBH52" s="216"/>
      <c r="FBI52" s="216"/>
      <c r="FBJ52" s="216"/>
      <c r="FBK52" s="216"/>
      <c r="FBL52" s="216"/>
      <c r="FBM52" s="216"/>
      <c r="FBN52" s="216"/>
      <c r="FBO52" s="216"/>
      <c r="FBP52" s="216"/>
      <c r="FBQ52" s="216"/>
      <c r="FBR52" s="216"/>
      <c r="FBS52" s="216"/>
      <c r="FBT52" s="216"/>
      <c r="FBU52" s="216"/>
      <c r="FBV52" s="216"/>
      <c r="FBW52" s="216"/>
      <c r="FBX52" s="216"/>
      <c r="FBY52" s="216"/>
      <c r="FBZ52" s="216"/>
      <c r="FCA52" s="216"/>
      <c r="FCB52" s="216"/>
      <c r="FCC52" s="216"/>
      <c r="FCD52" s="216"/>
      <c r="FCE52" s="216"/>
      <c r="FCF52" s="216"/>
      <c r="FCG52" s="216"/>
      <c r="FCH52" s="216"/>
      <c r="FCI52" s="216"/>
      <c r="FCJ52" s="216"/>
      <c r="FCK52" s="216"/>
      <c r="FCL52" s="216"/>
      <c r="FCM52" s="216"/>
      <c r="FCN52" s="216"/>
      <c r="FCO52" s="216"/>
      <c r="FCP52" s="216"/>
      <c r="FCQ52" s="216"/>
      <c r="FCR52" s="216"/>
      <c r="FCS52" s="216"/>
      <c r="FCT52" s="216"/>
      <c r="FCU52" s="216"/>
      <c r="FCV52" s="216"/>
      <c r="FCW52" s="216"/>
      <c r="FCX52" s="216"/>
      <c r="FCY52" s="216"/>
      <c r="FCZ52" s="216"/>
      <c r="FDA52" s="216"/>
      <c r="FDB52" s="216"/>
      <c r="FDC52" s="216"/>
      <c r="FDD52" s="216"/>
      <c r="FDE52" s="216"/>
      <c r="FDF52" s="216"/>
      <c r="FDG52" s="216"/>
      <c r="FDH52" s="216"/>
      <c r="FDI52" s="216"/>
      <c r="FDJ52" s="216"/>
      <c r="FDK52" s="216"/>
      <c r="FDL52" s="216"/>
      <c r="FDM52" s="216"/>
      <c r="FDN52" s="216"/>
      <c r="FDO52" s="216"/>
      <c r="FDP52" s="216"/>
      <c r="FDQ52" s="216"/>
      <c r="FDR52" s="216"/>
      <c r="FDS52" s="216"/>
      <c r="FDT52" s="216"/>
      <c r="FDU52" s="216"/>
      <c r="FDV52" s="216"/>
      <c r="FDW52" s="216"/>
      <c r="FDX52" s="216"/>
      <c r="FDY52" s="216"/>
      <c r="FDZ52" s="216"/>
      <c r="FEA52" s="216"/>
      <c r="FEB52" s="216"/>
      <c r="FEC52" s="216"/>
      <c r="FED52" s="216"/>
      <c r="FEE52" s="216"/>
      <c r="FEF52" s="216"/>
      <c r="FEG52" s="216"/>
      <c r="FEH52" s="216"/>
      <c r="FEI52" s="216"/>
      <c r="FEJ52" s="216"/>
      <c r="FEK52" s="216"/>
      <c r="FEL52" s="216"/>
      <c r="FEM52" s="216"/>
      <c r="FEN52" s="216"/>
      <c r="FEO52" s="216"/>
      <c r="FEP52" s="216"/>
      <c r="FEQ52" s="216"/>
      <c r="FER52" s="216"/>
      <c r="FES52" s="216"/>
      <c r="FET52" s="216"/>
      <c r="FEU52" s="216"/>
      <c r="FEV52" s="216"/>
      <c r="FEW52" s="216"/>
      <c r="FEX52" s="216"/>
      <c r="FEY52" s="216"/>
      <c r="FEZ52" s="216"/>
      <c r="FFA52" s="216"/>
      <c r="FFB52" s="216"/>
      <c r="FFC52" s="216"/>
      <c r="FFD52" s="216"/>
      <c r="FFE52" s="216"/>
      <c r="FFF52" s="216"/>
      <c r="FFG52" s="216"/>
      <c r="FFH52" s="216"/>
      <c r="FFI52" s="216"/>
      <c r="FFJ52" s="216"/>
      <c r="FFK52" s="216"/>
      <c r="FFL52" s="216"/>
      <c r="FFM52" s="216"/>
      <c r="FFN52" s="216"/>
      <c r="FFO52" s="216"/>
      <c r="FFP52" s="216"/>
      <c r="FFQ52" s="216"/>
      <c r="FFR52" s="216"/>
      <c r="FFS52" s="216"/>
      <c r="FFT52" s="216"/>
      <c r="FFU52" s="216"/>
      <c r="FFV52" s="216"/>
      <c r="FFW52" s="216"/>
      <c r="FFX52" s="216"/>
      <c r="FFY52" s="216"/>
      <c r="FFZ52" s="216"/>
      <c r="FGA52" s="216"/>
      <c r="FGB52" s="216"/>
      <c r="FGC52" s="216"/>
      <c r="FGD52" s="216"/>
      <c r="FGE52" s="216"/>
      <c r="FGF52" s="216"/>
      <c r="FGG52" s="216"/>
      <c r="FGH52" s="216"/>
      <c r="FGI52" s="216"/>
      <c r="FGJ52" s="216"/>
      <c r="FGK52" s="216"/>
      <c r="FGL52" s="216"/>
      <c r="FGM52" s="216"/>
      <c r="FGN52" s="216"/>
      <c r="FGO52" s="216"/>
      <c r="FGP52" s="216"/>
      <c r="FGQ52" s="216"/>
      <c r="FGR52" s="216"/>
      <c r="FGS52" s="216"/>
      <c r="FGT52" s="216"/>
      <c r="FGU52" s="216"/>
      <c r="FGV52" s="216"/>
      <c r="FGW52" s="216"/>
      <c r="FGX52" s="216"/>
      <c r="FGY52" s="216"/>
      <c r="FGZ52" s="216"/>
      <c r="FHA52" s="216"/>
      <c r="FHB52" s="216"/>
      <c r="FHC52" s="216"/>
      <c r="FHD52" s="216"/>
      <c r="FHE52" s="216"/>
      <c r="FHF52" s="216"/>
      <c r="FHG52" s="216"/>
      <c r="FHH52" s="216"/>
      <c r="FHI52" s="216"/>
      <c r="FHJ52" s="216"/>
      <c r="FHK52" s="216"/>
      <c r="FHL52" s="216"/>
      <c r="FHM52" s="216"/>
      <c r="FHN52" s="216"/>
      <c r="FHO52" s="216"/>
      <c r="FHP52" s="216"/>
      <c r="FHQ52" s="216"/>
      <c r="FHR52" s="216"/>
      <c r="FHS52" s="216"/>
      <c r="FHT52" s="216"/>
      <c r="FHU52" s="216"/>
      <c r="FHV52" s="216"/>
      <c r="FHW52" s="216"/>
      <c r="FHX52" s="216"/>
      <c r="FHY52" s="216"/>
      <c r="FHZ52" s="216"/>
      <c r="FIA52" s="216"/>
      <c r="FIB52" s="216"/>
      <c r="FIC52" s="216"/>
      <c r="FID52" s="216"/>
      <c r="FIE52" s="216"/>
      <c r="FIF52" s="216"/>
      <c r="FIG52" s="216"/>
      <c r="FIH52" s="216"/>
      <c r="FII52" s="216"/>
      <c r="FIJ52" s="216"/>
      <c r="FIK52" s="216"/>
      <c r="FIL52" s="216"/>
      <c r="FIM52" s="216"/>
      <c r="FIN52" s="216"/>
      <c r="FIO52" s="216"/>
      <c r="FIP52" s="216"/>
      <c r="FIQ52" s="216"/>
      <c r="FIR52" s="216"/>
      <c r="FIS52" s="216"/>
      <c r="FIT52" s="216"/>
      <c r="FIU52" s="216"/>
      <c r="FIV52" s="216"/>
      <c r="FIW52" s="216"/>
      <c r="FIX52" s="216"/>
      <c r="FIY52" s="216"/>
      <c r="FIZ52" s="216"/>
      <c r="FJA52" s="216"/>
      <c r="FJB52" s="216"/>
      <c r="FJC52" s="216"/>
      <c r="FJD52" s="216"/>
      <c r="FJE52" s="216"/>
      <c r="FJF52" s="216"/>
      <c r="FJG52" s="216"/>
      <c r="FJH52" s="216"/>
      <c r="FJI52" s="216"/>
      <c r="FJJ52" s="216"/>
      <c r="FJK52" s="216"/>
      <c r="FJL52" s="216"/>
      <c r="FJM52" s="216"/>
      <c r="FJN52" s="216"/>
      <c r="FJO52" s="216"/>
      <c r="FJP52" s="216"/>
      <c r="FJQ52" s="216"/>
      <c r="FJR52" s="216"/>
      <c r="FJS52" s="216"/>
      <c r="FJT52" s="216"/>
      <c r="FJU52" s="216"/>
      <c r="FJV52" s="216"/>
      <c r="FJW52" s="216"/>
      <c r="FJX52" s="216"/>
      <c r="FJY52" s="216"/>
      <c r="FJZ52" s="216"/>
      <c r="FKA52" s="216"/>
      <c r="FKB52" s="216"/>
      <c r="FKC52" s="216"/>
      <c r="FKD52" s="216"/>
      <c r="FKE52" s="216"/>
      <c r="FKF52" s="216"/>
      <c r="FKG52" s="216"/>
      <c r="FKH52" s="216"/>
      <c r="FKI52" s="216"/>
      <c r="FKJ52" s="216"/>
      <c r="FKK52" s="216"/>
      <c r="FKL52" s="216"/>
      <c r="FKM52" s="216"/>
      <c r="FKN52" s="216"/>
      <c r="FKO52" s="216"/>
      <c r="FKP52" s="216"/>
      <c r="FKQ52" s="216"/>
      <c r="FKR52" s="216"/>
      <c r="FKS52" s="216"/>
      <c r="FKT52" s="216"/>
      <c r="FKU52" s="216"/>
      <c r="FKV52" s="216"/>
      <c r="FKW52" s="216"/>
      <c r="FKX52" s="216"/>
      <c r="FKY52" s="216"/>
      <c r="FKZ52" s="216"/>
      <c r="FLA52" s="216"/>
      <c r="FLB52" s="216"/>
      <c r="FLC52" s="216"/>
      <c r="FLD52" s="216"/>
      <c r="FLE52" s="216"/>
      <c r="FLF52" s="216"/>
      <c r="FLG52" s="216"/>
      <c r="FLH52" s="216"/>
      <c r="FLI52" s="216"/>
      <c r="FLJ52" s="216"/>
      <c r="FLK52" s="216"/>
      <c r="FLL52" s="216"/>
      <c r="FLM52" s="216"/>
      <c r="FLN52" s="216"/>
      <c r="FLO52" s="216"/>
      <c r="FLP52" s="216"/>
      <c r="FLQ52" s="216"/>
      <c r="FLR52" s="216"/>
      <c r="FLS52" s="216"/>
      <c r="FLT52" s="216"/>
      <c r="FLU52" s="216"/>
      <c r="FLV52" s="216"/>
      <c r="FLW52" s="216"/>
      <c r="FLX52" s="216"/>
      <c r="FLY52" s="216"/>
      <c r="FLZ52" s="216"/>
      <c r="FMA52" s="216"/>
      <c r="FMB52" s="216"/>
      <c r="FMC52" s="216"/>
      <c r="FMD52" s="216"/>
      <c r="FME52" s="216"/>
      <c r="FMF52" s="216"/>
      <c r="FMG52" s="216"/>
      <c r="FMH52" s="216"/>
      <c r="FMI52" s="216"/>
      <c r="FMJ52" s="216"/>
      <c r="FMK52" s="216"/>
      <c r="FML52" s="216"/>
      <c r="FMM52" s="216"/>
      <c r="FMN52" s="216"/>
      <c r="FMO52" s="216"/>
      <c r="FMP52" s="216"/>
      <c r="FMQ52" s="216"/>
      <c r="FMR52" s="216"/>
      <c r="FMS52" s="216"/>
      <c r="FMT52" s="216"/>
      <c r="FMU52" s="216"/>
      <c r="FMV52" s="216"/>
      <c r="FMW52" s="216"/>
      <c r="FMX52" s="216"/>
      <c r="FMY52" s="216"/>
      <c r="FMZ52" s="216"/>
      <c r="FNA52" s="216"/>
      <c r="FNB52" s="216"/>
      <c r="FNC52" s="216"/>
      <c r="FND52" s="216"/>
      <c r="FNE52" s="216"/>
      <c r="FNF52" s="216"/>
      <c r="FNG52" s="216"/>
      <c r="FNH52" s="216"/>
      <c r="FNI52" s="216"/>
      <c r="FNJ52" s="216"/>
      <c r="FNK52" s="216"/>
      <c r="FNL52" s="216"/>
      <c r="FNM52" s="216"/>
      <c r="FNN52" s="216"/>
      <c r="FNO52" s="216"/>
      <c r="FNP52" s="216"/>
      <c r="FNQ52" s="216"/>
      <c r="FNR52" s="216"/>
      <c r="FNS52" s="216"/>
      <c r="FNT52" s="216"/>
      <c r="FNU52" s="216"/>
      <c r="FNV52" s="216"/>
      <c r="FNW52" s="216"/>
      <c r="FNX52" s="216"/>
      <c r="FNY52" s="216"/>
      <c r="FNZ52" s="216"/>
      <c r="FOA52" s="216"/>
      <c r="FOB52" s="216"/>
      <c r="FOC52" s="216"/>
      <c r="FOD52" s="216"/>
      <c r="FOE52" s="216"/>
      <c r="FOF52" s="216"/>
      <c r="FOG52" s="216"/>
      <c r="FOH52" s="216"/>
      <c r="FOI52" s="216"/>
      <c r="FOJ52" s="216"/>
      <c r="FOK52" s="216"/>
      <c r="FOL52" s="216"/>
      <c r="FOM52" s="216"/>
      <c r="FON52" s="216"/>
      <c r="FOO52" s="216"/>
      <c r="FOP52" s="216"/>
      <c r="FOQ52" s="216"/>
      <c r="FOR52" s="216"/>
      <c r="FOS52" s="216"/>
      <c r="FOT52" s="216"/>
      <c r="FOU52" s="216"/>
      <c r="FOV52" s="216"/>
      <c r="FOW52" s="216"/>
      <c r="FOX52" s="216"/>
      <c r="FOY52" s="216"/>
      <c r="FOZ52" s="216"/>
      <c r="FPA52" s="216"/>
      <c r="FPB52" s="216"/>
      <c r="FPC52" s="216"/>
      <c r="FPD52" s="216"/>
      <c r="FPE52" s="216"/>
      <c r="FPF52" s="216"/>
      <c r="FPG52" s="216"/>
      <c r="FPH52" s="216"/>
      <c r="FPI52" s="216"/>
      <c r="FPJ52" s="216"/>
      <c r="FPK52" s="216"/>
      <c r="FPL52" s="216"/>
      <c r="FPM52" s="216"/>
      <c r="FPN52" s="216"/>
      <c r="FPO52" s="216"/>
      <c r="FPP52" s="216"/>
      <c r="FPQ52" s="216"/>
      <c r="FPR52" s="216"/>
      <c r="FPS52" s="216"/>
      <c r="FPT52" s="216"/>
      <c r="FPU52" s="216"/>
      <c r="FPV52" s="216"/>
      <c r="FPW52" s="216"/>
      <c r="FPX52" s="216"/>
      <c r="FPY52" s="216"/>
      <c r="FPZ52" s="216"/>
      <c r="FQA52" s="216"/>
      <c r="FQB52" s="216"/>
      <c r="FQC52" s="216"/>
      <c r="FQD52" s="216"/>
      <c r="FQE52" s="216"/>
      <c r="FQF52" s="216"/>
      <c r="FQG52" s="216"/>
      <c r="FQH52" s="216"/>
      <c r="FQI52" s="216"/>
      <c r="FQJ52" s="216"/>
      <c r="FQK52" s="216"/>
      <c r="FQL52" s="216"/>
      <c r="FQM52" s="216"/>
      <c r="FQN52" s="216"/>
      <c r="FQO52" s="216"/>
      <c r="FQP52" s="216"/>
      <c r="FQQ52" s="216"/>
      <c r="FQR52" s="216"/>
      <c r="FQS52" s="216"/>
      <c r="FQT52" s="216"/>
      <c r="FQU52" s="216"/>
      <c r="FQV52" s="216"/>
      <c r="FQW52" s="216"/>
      <c r="FQX52" s="216"/>
      <c r="FQY52" s="216"/>
      <c r="FQZ52" s="216"/>
      <c r="FRA52" s="216"/>
      <c r="FRB52" s="216"/>
      <c r="FRC52" s="216"/>
      <c r="FRD52" s="216"/>
      <c r="FRE52" s="216"/>
      <c r="FRF52" s="216"/>
      <c r="FRG52" s="216"/>
      <c r="FRH52" s="216"/>
      <c r="FRI52" s="216"/>
      <c r="FRJ52" s="216"/>
      <c r="FRK52" s="216"/>
      <c r="FRL52" s="216"/>
      <c r="FRM52" s="216"/>
      <c r="FRN52" s="216"/>
      <c r="FRO52" s="216"/>
      <c r="FRP52" s="216"/>
      <c r="FRQ52" s="216"/>
      <c r="FRR52" s="216"/>
      <c r="FRS52" s="216"/>
      <c r="FRT52" s="216"/>
      <c r="FRU52" s="216"/>
      <c r="FRV52" s="216"/>
      <c r="FRW52" s="216"/>
      <c r="FRX52" s="216"/>
      <c r="FRY52" s="216"/>
      <c r="FRZ52" s="216"/>
      <c r="FSA52" s="216"/>
      <c r="FSB52" s="216"/>
      <c r="FSC52" s="216"/>
      <c r="FSD52" s="216"/>
      <c r="FSE52" s="216"/>
      <c r="FSF52" s="216"/>
      <c r="FSG52" s="216"/>
      <c r="FSH52" s="216"/>
      <c r="FSI52" s="216"/>
      <c r="FSJ52" s="216"/>
      <c r="FSK52" s="216"/>
      <c r="FSL52" s="216"/>
      <c r="FSM52" s="216"/>
      <c r="FSN52" s="216"/>
      <c r="FSO52" s="216"/>
      <c r="FSP52" s="216"/>
      <c r="FSQ52" s="216"/>
      <c r="FSR52" s="216"/>
      <c r="FSS52" s="216"/>
      <c r="FST52" s="216"/>
      <c r="FSU52" s="216"/>
      <c r="FSV52" s="216"/>
      <c r="FSW52" s="216"/>
      <c r="FSX52" s="216"/>
      <c r="FSY52" s="216"/>
      <c r="FSZ52" s="216"/>
      <c r="FTA52" s="216"/>
      <c r="FTB52" s="216"/>
      <c r="FTC52" s="216"/>
      <c r="FTD52" s="216"/>
      <c r="FTE52" s="216"/>
      <c r="FTF52" s="216"/>
      <c r="FTG52" s="216"/>
      <c r="FTH52" s="216"/>
      <c r="FTI52" s="216"/>
      <c r="FTJ52" s="216"/>
      <c r="FTK52" s="216"/>
      <c r="FTL52" s="216"/>
      <c r="FTM52" s="216"/>
      <c r="FTN52" s="216"/>
      <c r="FTO52" s="216"/>
      <c r="FTP52" s="216"/>
      <c r="FTQ52" s="216"/>
      <c r="FTR52" s="216"/>
      <c r="FTS52" s="216"/>
      <c r="FTT52" s="216"/>
      <c r="FTU52" s="216"/>
      <c r="FTV52" s="216"/>
      <c r="FTW52" s="216"/>
      <c r="FTX52" s="216"/>
      <c r="FTY52" s="216"/>
      <c r="FTZ52" s="216"/>
      <c r="FUA52" s="216"/>
      <c r="FUB52" s="216"/>
      <c r="FUC52" s="216"/>
      <c r="FUD52" s="216"/>
      <c r="FUE52" s="216"/>
      <c r="FUF52" s="216"/>
      <c r="FUG52" s="216"/>
      <c r="FUH52" s="216"/>
      <c r="FUI52" s="216"/>
      <c r="FUJ52" s="216"/>
      <c r="FUK52" s="216"/>
      <c r="FUL52" s="216"/>
      <c r="FUM52" s="216"/>
      <c r="FUN52" s="216"/>
      <c r="FUO52" s="216"/>
      <c r="FUP52" s="216"/>
      <c r="FUQ52" s="216"/>
      <c r="FUR52" s="216"/>
      <c r="FUS52" s="216"/>
      <c r="FUT52" s="216"/>
      <c r="FUU52" s="216"/>
      <c r="FUV52" s="216"/>
      <c r="FUW52" s="216"/>
      <c r="FUX52" s="216"/>
      <c r="FUY52" s="216"/>
      <c r="FUZ52" s="216"/>
      <c r="FVA52" s="216"/>
      <c r="FVB52" s="216"/>
      <c r="FVC52" s="216"/>
      <c r="FVD52" s="216"/>
      <c r="FVE52" s="216"/>
      <c r="FVF52" s="216"/>
      <c r="FVG52" s="216"/>
      <c r="FVH52" s="216"/>
      <c r="FVI52" s="216"/>
      <c r="FVJ52" s="216"/>
      <c r="FVK52" s="216"/>
      <c r="FVL52" s="216"/>
      <c r="FVM52" s="216"/>
      <c r="FVN52" s="216"/>
      <c r="FVO52" s="216"/>
      <c r="FVP52" s="216"/>
      <c r="FVQ52" s="216"/>
      <c r="FVR52" s="216"/>
      <c r="FVS52" s="216"/>
      <c r="FVT52" s="216"/>
      <c r="FVU52" s="216"/>
      <c r="FVV52" s="216"/>
      <c r="FVW52" s="216"/>
      <c r="FVX52" s="216"/>
      <c r="FVY52" s="216"/>
      <c r="FVZ52" s="216"/>
      <c r="FWA52" s="216"/>
      <c r="FWB52" s="216"/>
      <c r="FWC52" s="216"/>
      <c r="FWD52" s="216"/>
      <c r="FWE52" s="216"/>
      <c r="FWF52" s="216"/>
      <c r="FWG52" s="216"/>
      <c r="FWH52" s="216"/>
      <c r="FWI52" s="216"/>
      <c r="FWJ52" s="216"/>
      <c r="FWK52" s="216"/>
      <c r="FWL52" s="216"/>
      <c r="FWM52" s="216"/>
      <c r="FWN52" s="216"/>
      <c r="FWO52" s="216"/>
      <c r="FWP52" s="216"/>
      <c r="FWQ52" s="216"/>
      <c r="FWR52" s="216"/>
      <c r="FWS52" s="216"/>
      <c r="FWT52" s="216"/>
      <c r="FWU52" s="216"/>
      <c r="FWV52" s="216"/>
      <c r="FWW52" s="216"/>
      <c r="FWX52" s="216"/>
      <c r="FWY52" s="216"/>
      <c r="FWZ52" s="216"/>
      <c r="FXA52" s="216"/>
      <c r="FXB52" s="216"/>
      <c r="FXC52" s="216"/>
      <c r="FXD52" s="216"/>
      <c r="FXE52" s="216"/>
      <c r="FXF52" s="216"/>
      <c r="FXG52" s="216"/>
      <c r="FXH52" s="216"/>
      <c r="FXI52" s="216"/>
      <c r="FXJ52" s="216"/>
      <c r="FXK52" s="216"/>
      <c r="FXL52" s="216"/>
      <c r="FXM52" s="216"/>
      <c r="FXN52" s="216"/>
      <c r="FXO52" s="216"/>
      <c r="FXP52" s="216"/>
      <c r="FXQ52" s="216"/>
      <c r="FXR52" s="216"/>
      <c r="FXS52" s="216"/>
      <c r="FXT52" s="216"/>
      <c r="FXU52" s="216"/>
      <c r="FXV52" s="216"/>
      <c r="FXW52" s="216"/>
      <c r="FXX52" s="216"/>
      <c r="FXY52" s="216"/>
      <c r="FXZ52" s="216"/>
      <c r="FYA52" s="216"/>
      <c r="FYB52" s="216"/>
      <c r="FYC52" s="216"/>
      <c r="FYD52" s="216"/>
      <c r="FYE52" s="216"/>
      <c r="FYF52" s="216"/>
      <c r="FYG52" s="216"/>
      <c r="FYH52" s="216"/>
      <c r="FYI52" s="216"/>
      <c r="FYJ52" s="216"/>
      <c r="FYK52" s="216"/>
      <c r="FYL52" s="216"/>
      <c r="FYM52" s="216"/>
      <c r="FYN52" s="216"/>
      <c r="FYO52" s="216"/>
      <c r="FYP52" s="216"/>
      <c r="FYQ52" s="216"/>
      <c r="FYR52" s="216"/>
      <c r="FYS52" s="216"/>
      <c r="FYT52" s="216"/>
      <c r="FYU52" s="216"/>
      <c r="FYV52" s="216"/>
      <c r="FYW52" s="216"/>
      <c r="FYX52" s="216"/>
      <c r="FYY52" s="216"/>
      <c r="FYZ52" s="216"/>
      <c r="FZA52" s="216"/>
      <c r="FZB52" s="216"/>
      <c r="FZC52" s="216"/>
      <c r="FZD52" s="216"/>
      <c r="FZE52" s="216"/>
      <c r="FZF52" s="216"/>
      <c r="FZG52" s="216"/>
      <c r="FZH52" s="216"/>
      <c r="FZI52" s="216"/>
      <c r="FZJ52" s="216"/>
      <c r="FZK52" s="216"/>
      <c r="FZL52" s="216"/>
      <c r="FZM52" s="216"/>
      <c r="FZN52" s="216"/>
      <c r="FZO52" s="216"/>
      <c r="FZP52" s="216"/>
      <c r="FZQ52" s="216"/>
      <c r="FZR52" s="216"/>
      <c r="FZS52" s="216"/>
      <c r="FZT52" s="216"/>
      <c r="FZU52" s="216"/>
      <c r="FZV52" s="216"/>
      <c r="FZW52" s="216"/>
      <c r="FZX52" s="216"/>
      <c r="FZY52" s="216"/>
      <c r="FZZ52" s="216"/>
      <c r="GAA52" s="216"/>
      <c r="GAB52" s="216"/>
      <c r="GAC52" s="216"/>
      <c r="GAD52" s="216"/>
      <c r="GAE52" s="216"/>
      <c r="GAF52" s="216"/>
      <c r="GAG52" s="216"/>
      <c r="GAH52" s="216"/>
      <c r="GAI52" s="216"/>
      <c r="GAJ52" s="216"/>
      <c r="GAK52" s="216"/>
      <c r="GAL52" s="216"/>
      <c r="GAM52" s="216"/>
      <c r="GAN52" s="216"/>
      <c r="GAO52" s="216"/>
      <c r="GAP52" s="216"/>
      <c r="GAQ52" s="216"/>
      <c r="GAR52" s="216"/>
      <c r="GAS52" s="216"/>
      <c r="GAT52" s="216"/>
      <c r="GAU52" s="216"/>
      <c r="GAV52" s="216"/>
      <c r="GAW52" s="216"/>
      <c r="GAX52" s="216"/>
      <c r="GAY52" s="216"/>
      <c r="GAZ52" s="216"/>
      <c r="GBA52" s="216"/>
      <c r="GBB52" s="216"/>
      <c r="GBC52" s="216"/>
      <c r="GBD52" s="216"/>
      <c r="GBE52" s="216"/>
      <c r="GBF52" s="216"/>
      <c r="GBG52" s="216"/>
      <c r="GBH52" s="216"/>
      <c r="GBI52" s="216"/>
      <c r="GBJ52" s="216"/>
      <c r="GBK52" s="216"/>
      <c r="GBL52" s="216"/>
      <c r="GBM52" s="216"/>
      <c r="GBN52" s="216"/>
      <c r="GBO52" s="216"/>
      <c r="GBP52" s="216"/>
      <c r="GBQ52" s="216"/>
      <c r="GBR52" s="216"/>
      <c r="GBS52" s="216"/>
      <c r="GBT52" s="216"/>
      <c r="GBU52" s="216"/>
      <c r="GBV52" s="216"/>
      <c r="GBW52" s="216"/>
      <c r="GBX52" s="216"/>
      <c r="GBY52" s="216"/>
      <c r="GBZ52" s="216"/>
      <c r="GCA52" s="216"/>
      <c r="GCB52" s="216"/>
      <c r="GCC52" s="216"/>
      <c r="GCD52" s="216"/>
      <c r="GCE52" s="216"/>
      <c r="GCF52" s="216"/>
      <c r="GCG52" s="216"/>
      <c r="GCH52" s="216"/>
      <c r="GCI52" s="216"/>
      <c r="GCJ52" s="216"/>
      <c r="GCK52" s="216"/>
      <c r="GCL52" s="216"/>
      <c r="GCM52" s="216"/>
      <c r="GCN52" s="216"/>
      <c r="GCO52" s="216"/>
      <c r="GCP52" s="216"/>
      <c r="GCQ52" s="216"/>
      <c r="GCR52" s="216"/>
      <c r="GCS52" s="216"/>
      <c r="GCT52" s="216"/>
      <c r="GCU52" s="216"/>
      <c r="GCV52" s="216"/>
      <c r="GCW52" s="216"/>
      <c r="GCX52" s="216"/>
      <c r="GCY52" s="216"/>
      <c r="GCZ52" s="216"/>
      <c r="GDA52" s="216"/>
      <c r="GDB52" s="216"/>
      <c r="GDC52" s="216"/>
      <c r="GDD52" s="216"/>
      <c r="GDE52" s="216"/>
      <c r="GDF52" s="216"/>
      <c r="GDG52" s="216"/>
      <c r="GDH52" s="216"/>
      <c r="GDI52" s="216"/>
      <c r="GDJ52" s="216"/>
      <c r="GDK52" s="216"/>
      <c r="GDL52" s="216"/>
      <c r="GDM52" s="216"/>
      <c r="GDN52" s="216"/>
      <c r="GDO52" s="216"/>
      <c r="GDP52" s="216"/>
      <c r="GDQ52" s="216"/>
      <c r="GDR52" s="216"/>
      <c r="GDS52" s="216"/>
      <c r="GDT52" s="216"/>
      <c r="GDU52" s="216"/>
      <c r="GDV52" s="216"/>
      <c r="GDW52" s="216"/>
      <c r="GDX52" s="216"/>
      <c r="GDY52" s="216"/>
      <c r="GDZ52" s="216"/>
      <c r="GEA52" s="216"/>
      <c r="GEB52" s="216"/>
      <c r="GEC52" s="216"/>
      <c r="GED52" s="216"/>
      <c r="GEE52" s="216"/>
      <c r="GEF52" s="216"/>
      <c r="GEG52" s="216"/>
      <c r="GEH52" s="216"/>
      <c r="GEI52" s="216"/>
      <c r="GEJ52" s="216"/>
      <c r="GEK52" s="216"/>
      <c r="GEL52" s="216"/>
      <c r="GEM52" s="216"/>
      <c r="GEN52" s="216"/>
      <c r="GEO52" s="216"/>
      <c r="GEP52" s="216"/>
      <c r="GEQ52" s="216"/>
      <c r="GER52" s="216"/>
      <c r="GES52" s="216"/>
      <c r="GET52" s="216"/>
      <c r="GEU52" s="216"/>
      <c r="GEV52" s="216"/>
      <c r="GEW52" s="216"/>
      <c r="GEX52" s="216"/>
      <c r="GEY52" s="216"/>
      <c r="GEZ52" s="216"/>
      <c r="GFA52" s="216"/>
      <c r="GFB52" s="216"/>
      <c r="GFC52" s="216"/>
      <c r="GFD52" s="216"/>
      <c r="GFE52" s="216"/>
      <c r="GFF52" s="216"/>
      <c r="GFG52" s="216"/>
      <c r="GFH52" s="216"/>
      <c r="GFI52" s="216"/>
      <c r="GFJ52" s="216"/>
      <c r="GFK52" s="216"/>
      <c r="GFL52" s="216"/>
      <c r="GFM52" s="216"/>
      <c r="GFN52" s="216"/>
      <c r="GFO52" s="216"/>
      <c r="GFP52" s="216"/>
      <c r="GFQ52" s="216"/>
      <c r="GFR52" s="216"/>
      <c r="GFS52" s="216"/>
      <c r="GFT52" s="216"/>
      <c r="GFU52" s="216"/>
      <c r="GFV52" s="216"/>
      <c r="GFW52" s="216"/>
      <c r="GFX52" s="216"/>
      <c r="GFY52" s="216"/>
      <c r="GFZ52" s="216"/>
      <c r="GGA52" s="216"/>
      <c r="GGB52" s="216"/>
      <c r="GGC52" s="216"/>
      <c r="GGD52" s="216"/>
      <c r="GGE52" s="216"/>
      <c r="GGF52" s="216"/>
      <c r="GGG52" s="216"/>
      <c r="GGH52" s="216"/>
      <c r="GGI52" s="216"/>
      <c r="GGJ52" s="216"/>
      <c r="GGK52" s="216"/>
      <c r="GGL52" s="216"/>
      <c r="GGM52" s="216"/>
      <c r="GGN52" s="216"/>
      <c r="GGO52" s="216"/>
      <c r="GGP52" s="216"/>
      <c r="GGQ52" s="216"/>
      <c r="GGR52" s="216"/>
      <c r="GGS52" s="216"/>
      <c r="GGT52" s="216"/>
      <c r="GGU52" s="216"/>
      <c r="GGV52" s="216"/>
      <c r="GGW52" s="216"/>
      <c r="GGX52" s="216"/>
      <c r="GGY52" s="216"/>
      <c r="GGZ52" s="216"/>
      <c r="GHA52" s="216"/>
      <c r="GHB52" s="216"/>
      <c r="GHC52" s="216"/>
      <c r="GHD52" s="216"/>
      <c r="GHE52" s="216"/>
      <c r="GHF52" s="216"/>
      <c r="GHG52" s="216"/>
      <c r="GHH52" s="216"/>
      <c r="GHI52" s="216"/>
      <c r="GHJ52" s="216"/>
      <c r="GHK52" s="216"/>
      <c r="GHL52" s="216"/>
      <c r="GHM52" s="216"/>
      <c r="GHN52" s="216"/>
      <c r="GHO52" s="216"/>
      <c r="GHP52" s="216"/>
      <c r="GHQ52" s="216"/>
      <c r="GHR52" s="216"/>
      <c r="GHS52" s="216"/>
      <c r="GHT52" s="216"/>
      <c r="GHU52" s="216"/>
      <c r="GHV52" s="216"/>
      <c r="GHW52" s="216"/>
      <c r="GHX52" s="216"/>
      <c r="GHY52" s="216"/>
      <c r="GHZ52" s="216"/>
      <c r="GIA52" s="216"/>
      <c r="GIB52" s="216"/>
      <c r="GIC52" s="216"/>
      <c r="GID52" s="216"/>
      <c r="GIE52" s="216"/>
      <c r="GIF52" s="216"/>
      <c r="GIG52" s="216"/>
      <c r="GIH52" s="216"/>
      <c r="GII52" s="216"/>
      <c r="GIJ52" s="216"/>
      <c r="GIK52" s="216"/>
      <c r="GIL52" s="216"/>
      <c r="GIM52" s="216"/>
      <c r="GIN52" s="216"/>
      <c r="GIO52" s="216"/>
      <c r="GIP52" s="216"/>
      <c r="GIQ52" s="216"/>
      <c r="GIR52" s="216"/>
      <c r="GIS52" s="216"/>
      <c r="GIT52" s="216"/>
      <c r="GIU52" s="216"/>
      <c r="GIV52" s="216"/>
      <c r="GIW52" s="216"/>
      <c r="GIX52" s="216"/>
      <c r="GIY52" s="216"/>
      <c r="GIZ52" s="216"/>
      <c r="GJA52" s="216"/>
      <c r="GJB52" s="216"/>
      <c r="GJC52" s="216"/>
      <c r="GJD52" s="216"/>
      <c r="GJE52" s="216"/>
      <c r="GJF52" s="216"/>
      <c r="GJG52" s="216"/>
      <c r="GJH52" s="216"/>
      <c r="GJI52" s="216"/>
      <c r="GJJ52" s="216"/>
      <c r="GJK52" s="216"/>
      <c r="GJL52" s="216"/>
      <c r="GJM52" s="216"/>
      <c r="GJN52" s="216"/>
      <c r="GJO52" s="216"/>
      <c r="GJP52" s="216"/>
      <c r="GJQ52" s="216"/>
      <c r="GJR52" s="216"/>
      <c r="GJS52" s="216"/>
      <c r="GJT52" s="216"/>
      <c r="GJU52" s="216"/>
      <c r="GJV52" s="216"/>
      <c r="GJW52" s="216"/>
      <c r="GJX52" s="216"/>
      <c r="GJY52" s="216"/>
      <c r="GJZ52" s="216"/>
      <c r="GKA52" s="216"/>
      <c r="GKB52" s="216"/>
      <c r="GKC52" s="216"/>
      <c r="GKD52" s="216"/>
      <c r="GKE52" s="216"/>
      <c r="GKF52" s="216"/>
      <c r="GKG52" s="216"/>
      <c r="GKH52" s="216"/>
      <c r="GKI52" s="216"/>
      <c r="GKJ52" s="216"/>
      <c r="GKK52" s="216"/>
      <c r="GKL52" s="216"/>
      <c r="GKM52" s="216"/>
      <c r="GKN52" s="216"/>
      <c r="GKO52" s="216"/>
      <c r="GKP52" s="216"/>
      <c r="GKQ52" s="216"/>
      <c r="GKR52" s="216"/>
      <c r="GKS52" s="216"/>
      <c r="GKT52" s="216"/>
      <c r="GKU52" s="216"/>
      <c r="GKV52" s="216"/>
      <c r="GKW52" s="216"/>
      <c r="GKX52" s="216"/>
      <c r="GKY52" s="216"/>
      <c r="GKZ52" s="216"/>
      <c r="GLA52" s="216"/>
      <c r="GLB52" s="216"/>
      <c r="GLC52" s="216"/>
      <c r="GLD52" s="216"/>
      <c r="GLE52" s="216"/>
      <c r="GLF52" s="216"/>
      <c r="GLG52" s="216"/>
      <c r="GLH52" s="216"/>
      <c r="GLI52" s="216"/>
      <c r="GLJ52" s="216"/>
      <c r="GLK52" s="216"/>
      <c r="GLL52" s="216"/>
      <c r="GLM52" s="216"/>
      <c r="GLN52" s="216"/>
      <c r="GLO52" s="216"/>
      <c r="GLP52" s="216"/>
      <c r="GLQ52" s="216"/>
      <c r="GLR52" s="216"/>
      <c r="GLS52" s="216"/>
      <c r="GLT52" s="216"/>
      <c r="GLU52" s="216"/>
      <c r="GLV52" s="216"/>
      <c r="GLW52" s="216"/>
      <c r="GLX52" s="216"/>
      <c r="GLY52" s="216"/>
      <c r="GLZ52" s="216"/>
      <c r="GMA52" s="216"/>
      <c r="GMB52" s="216"/>
      <c r="GMC52" s="216"/>
      <c r="GMD52" s="216"/>
      <c r="GME52" s="216"/>
      <c r="GMF52" s="216"/>
      <c r="GMG52" s="216"/>
      <c r="GMH52" s="216"/>
      <c r="GMI52" s="216"/>
      <c r="GMJ52" s="216"/>
      <c r="GMK52" s="216"/>
      <c r="GML52" s="216"/>
      <c r="GMM52" s="216"/>
      <c r="GMN52" s="216"/>
      <c r="GMO52" s="216"/>
      <c r="GMP52" s="216"/>
      <c r="GMQ52" s="216"/>
      <c r="GMR52" s="216"/>
      <c r="GMS52" s="216"/>
      <c r="GMT52" s="216"/>
      <c r="GMU52" s="216"/>
      <c r="GMV52" s="216"/>
      <c r="GMW52" s="216"/>
      <c r="GMX52" s="216"/>
      <c r="GMY52" s="216"/>
      <c r="GMZ52" s="216"/>
      <c r="GNA52" s="216"/>
      <c r="GNB52" s="216"/>
      <c r="GNC52" s="216"/>
      <c r="GND52" s="216"/>
      <c r="GNE52" s="216"/>
      <c r="GNF52" s="216"/>
      <c r="GNG52" s="216"/>
      <c r="GNH52" s="216"/>
      <c r="GNI52" s="216"/>
      <c r="GNJ52" s="216"/>
      <c r="GNK52" s="216"/>
      <c r="GNL52" s="216"/>
      <c r="GNM52" s="216"/>
      <c r="GNN52" s="216"/>
      <c r="GNO52" s="216"/>
      <c r="GNP52" s="216"/>
      <c r="GNQ52" s="216"/>
      <c r="GNR52" s="216"/>
      <c r="GNS52" s="216"/>
      <c r="GNT52" s="216"/>
      <c r="GNU52" s="216"/>
      <c r="GNV52" s="216"/>
      <c r="GNW52" s="216"/>
      <c r="GNX52" s="216"/>
      <c r="GNY52" s="216"/>
      <c r="GNZ52" s="216"/>
      <c r="GOA52" s="216"/>
      <c r="GOB52" s="216"/>
      <c r="GOC52" s="216"/>
      <c r="GOD52" s="216"/>
      <c r="GOE52" s="216"/>
      <c r="GOF52" s="216"/>
      <c r="GOG52" s="216"/>
      <c r="GOH52" s="216"/>
      <c r="GOI52" s="216"/>
      <c r="GOJ52" s="216"/>
      <c r="GOK52" s="216"/>
      <c r="GOL52" s="216"/>
      <c r="GOM52" s="216"/>
      <c r="GON52" s="216"/>
      <c r="GOO52" s="216"/>
      <c r="GOP52" s="216"/>
      <c r="GOQ52" s="216"/>
      <c r="GOR52" s="216"/>
      <c r="GOS52" s="216"/>
      <c r="GOT52" s="216"/>
      <c r="GOU52" s="216"/>
      <c r="GOV52" s="216"/>
      <c r="GOW52" s="216"/>
      <c r="GOX52" s="216"/>
      <c r="GOY52" s="216"/>
      <c r="GOZ52" s="216"/>
      <c r="GPA52" s="216"/>
      <c r="GPB52" s="216"/>
      <c r="GPC52" s="216"/>
      <c r="GPD52" s="216"/>
      <c r="GPE52" s="216"/>
      <c r="GPF52" s="216"/>
      <c r="GPG52" s="216"/>
      <c r="GPH52" s="216"/>
      <c r="GPI52" s="216"/>
      <c r="GPJ52" s="216"/>
      <c r="GPK52" s="216"/>
      <c r="GPL52" s="216"/>
      <c r="GPM52" s="216"/>
      <c r="GPN52" s="216"/>
      <c r="GPO52" s="216"/>
      <c r="GPP52" s="216"/>
      <c r="GPQ52" s="216"/>
      <c r="GPR52" s="216"/>
      <c r="GPS52" s="216"/>
      <c r="GPT52" s="216"/>
      <c r="GPU52" s="216"/>
      <c r="GPV52" s="216"/>
      <c r="GPW52" s="216"/>
      <c r="GPX52" s="216"/>
      <c r="GPY52" s="216"/>
      <c r="GPZ52" s="216"/>
      <c r="GQA52" s="216"/>
      <c r="GQB52" s="216"/>
      <c r="GQC52" s="216"/>
      <c r="GQD52" s="216"/>
      <c r="GQE52" s="216"/>
      <c r="GQF52" s="216"/>
      <c r="GQG52" s="216"/>
      <c r="GQH52" s="216"/>
      <c r="GQI52" s="216"/>
      <c r="GQJ52" s="216"/>
      <c r="GQK52" s="216"/>
      <c r="GQL52" s="216"/>
      <c r="GQM52" s="216"/>
      <c r="GQN52" s="216"/>
      <c r="GQO52" s="216"/>
      <c r="GQP52" s="216"/>
      <c r="GQQ52" s="216"/>
      <c r="GQR52" s="216"/>
      <c r="GQS52" s="216"/>
      <c r="GQT52" s="216"/>
      <c r="GQU52" s="216"/>
      <c r="GQV52" s="216"/>
      <c r="GQW52" s="216"/>
      <c r="GQX52" s="216"/>
      <c r="GQY52" s="216"/>
      <c r="GQZ52" s="216"/>
      <c r="GRA52" s="216"/>
      <c r="GRB52" s="216"/>
      <c r="GRC52" s="216"/>
      <c r="GRD52" s="216"/>
      <c r="GRE52" s="216"/>
      <c r="GRF52" s="216"/>
      <c r="GRG52" s="216"/>
      <c r="GRH52" s="216"/>
      <c r="GRI52" s="216"/>
      <c r="GRJ52" s="216"/>
      <c r="GRK52" s="216"/>
      <c r="GRL52" s="216"/>
      <c r="GRM52" s="216"/>
      <c r="GRN52" s="216"/>
      <c r="GRO52" s="216"/>
      <c r="GRP52" s="216"/>
      <c r="GRQ52" s="216"/>
      <c r="GRR52" s="216"/>
      <c r="GRS52" s="216"/>
      <c r="GRT52" s="216"/>
      <c r="GRU52" s="216"/>
      <c r="GRV52" s="216"/>
      <c r="GRW52" s="216"/>
      <c r="GRX52" s="216"/>
      <c r="GRY52" s="216"/>
      <c r="GRZ52" s="216"/>
      <c r="GSA52" s="216"/>
      <c r="GSB52" s="216"/>
      <c r="GSC52" s="216"/>
      <c r="GSD52" s="216"/>
      <c r="GSE52" s="216"/>
      <c r="GSF52" s="216"/>
      <c r="GSG52" s="216"/>
      <c r="GSH52" s="216"/>
      <c r="GSI52" s="216"/>
      <c r="GSJ52" s="216"/>
      <c r="GSK52" s="216"/>
      <c r="GSL52" s="216"/>
      <c r="GSM52" s="216"/>
      <c r="GSN52" s="216"/>
      <c r="GSO52" s="216"/>
      <c r="GSP52" s="216"/>
      <c r="GSQ52" s="216"/>
      <c r="GSR52" s="216"/>
      <c r="GSS52" s="216"/>
      <c r="GST52" s="216"/>
      <c r="GSU52" s="216"/>
      <c r="GSV52" s="216"/>
      <c r="GSW52" s="216"/>
      <c r="GSX52" s="216"/>
      <c r="GSY52" s="216"/>
      <c r="GSZ52" s="216"/>
      <c r="GTA52" s="216"/>
      <c r="GTB52" s="216"/>
      <c r="GTC52" s="216"/>
      <c r="GTD52" s="216"/>
      <c r="GTE52" s="216"/>
      <c r="GTF52" s="216"/>
      <c r="GTG52" s="216"/>
      <c r="GTH52" s="216"/>
      <c r="GTI52" s="216"/>
      <c r="GTJ52" s="216"/>
      <c r="GTK52" s="216"/>
      <c r="GTL52" s="216"/>
      <c r="GTM52" s="216"/>
      <c r="GTN52" s="216"/>
      <c r="GTO52" s="216"/>
      <c r="GTP52" s="216"/>
      <c r="GTQ52" s="216"/>
      <c r="GTR52" s="216"/>
      <c r="GTS52" s="216"/>
      <c r="GTT52" s="216"/>
      <c r="GTU52" s="216"/>
      <c r="GTV52" s="216"/>
      <c r="GTW52" s="216"/>
      <c r="GTX52" s="216"/>
      <c r="GTY52" s="216"/>
      <c r="GTZ52" s="216"/>
      <c r="GUA52" s="216"/>
      <c r="GUB52" s="216"/>
      <c r="GUC52" s="216"/>
      <c r="GUD52" s="216"/>
      <c r="GUE52" s="216"/>
      <c r="GUF52" s="216"/>
      <c r="GUG52" s="216"/>
      <c r="GUH52" s="216"/>
      <c r="GUI52" s="216"/>
      <c r="GUJ52" s="216"/>
      <c r="GUK52" s="216"/>
      <c r="GUL52" s="216"/>
      <c r="GUM52" s="216"/>
      <c r="GUN52" s="216"/>
      <c r="GUO52" s="216"/>
      <c r="GUP52" s="216"/>
      <c r="GUQ52" s="216"/>
      <c r="GUR52" s="216"/>
      <c r="GUS52" s="216"/>
      <c r="GUT52" s="216"/>
      <c r="GUU52" s="216"/>
      <c r="GUV52" s="216"/>
      <c r="GUW52" s="216"/>
      <c r="GUX52" s="216"/>
      <c r="GUY52" s="216"/>
      <c r="GUZ52" s="216"/>
      <c r="GVA52" s="216"/>
      <c r="GVB52" s="216"/>
      <c r="GVC52" s="216"/>
      <c r="GVD52" s="216"/>
      <c r="GVE52" s="216"/>
      <c r="GVF52" s="216"/>
      <c r="GVG52" s="216"/>
      <c r="GVH52" s="216"/>
      <c r="GVI52" s="216"/>
      <c r="GVJ52" s="216"/>
      <c r="GVK52" s="216"/>
      <c r="GVL52" s="216"/>
      <c r="GVM52" s="216"/>
      <c r="GVN52" s="216"/>
      <c r="GVO52" s="216"/>
      <c r="GVP52" s="216"/>
      <c r="GVQ52" s="216"/>
      <c r="GVR52" s="216"/>
      <c r="GVS52" s="216"/>
      <c r="GVT52" s="216"/>
      <c r="GVU52" s="216"/>
      <c r="GVV52" s="216"/>
      <c r="GVW52" s="216"/>
      <c r="GVX52" s="216"/>
      <c r="GVY52" s="216"/>
      <c r="GVZ52" s="216"/>
      <c r="GWA52" s="216"/>
      <c r="GWB52" s="216"/>
      <c r="GWC52" s="216"/>
      <c r="GWD52" s="216"/>
      <c r="GWE52" s="216"/>
      <c r="GWF52" s="216"/>
      <c r="GWG52" s="216"/>
      <c r="GWH52" s="216"/>
      <c r="GWI52" s="216"/>
      <c r="GWJ52" s="216"/>
      <c r="GWK52" s="216"/>
      <c r="GWL52" s="216"/>
      <c r="GWM52" s="216"/>
      <c r="GWN52" s="216"/>
      <c r="GWO52" s="216"/>
      <c r="GWP52" s="216"/>
      <c r="GWQ52" s="216"/>
      <c r="GWR52" s="216"/>
      <c r="GWS52" s="216"/>
      <c r="GWT52" s="216"/>
      <c r="GWU52" s="216"/>
      <c r="GWV52" s="216"/>
      <c r="GWW52" s="216"/>
      <c r="GWX52" s="216"/>
      <c r="GWY52" s="216"/>
      <c r="GWZ52" s="216"/>
      <c r="GXA52" s="216"/>
      <c r="GXB52" s="216"/>
      <c r="GXC52" s="216"/>
      <c r="GXD52" s="216"/>
      <c r="GXE52" s="216"/>
      <c r="GXF52" s="216"/>
      <c r="GXG52" s="216"/>
      <c r="GXH52" s="216"/>
      <c r="GXI52" s="216"/>
      <c r="GXJ52" s="216"/>
      <c r="GXK52" s="216"/>
      <c r="GXL52" s="216"/>
      <c r="GXM52" s="216"/>
      <c r="GXN52" s="216"/>
      <c r="GXO52" s="216"/>
      <c r="GXP52" s="216"/>
      <c r="GXQ52" s="216"/>
      <c r="GXR52" s="216"/>
      <c r="GXS52" s="216"/>
      <c r="GXT52" s="216"/>
      <c r="GXU52" s="216"/>
      <c r="GXV52" s="216"/>
      <c r="GXW52" s="216"/>
      <c r="GXX52" s="216"/>
      <c r="GXY52" s="216"/>
      <c r="GXZ52" s="216"/>
      <c r="GYA52" s="216"/>
      <c r="GYB52" s="216"/>
      <c r="GYC52" s="216"/>
      <c r="GYD52" s="216"/>
      <c r="GYE52" s="216"/>
      <c r="GYF52" s="216"/>
      <c r="GYG52" s="216"/>
      <c r="GYH52" s="216"/>
      <c r="GYI52" s="216"/>
      <c r="GYJ52" s="216"/>
      <c r="GYK52" s="216"/>
      <c r="GYL52" s="216"/>
      <c r="GYM52" s="216"/>
      <c r="GYN52" s="216"/>
      <c r="GYO52" s="216"/>
      <c r="GYP52" s="216"/>
      <c r="GYQ52" s="216"/>
      <c r="GYR52" s="216"/>
      <c r="GYS52" s="216"/>
      <c r="GYT52" s="216"/>
      <c r="GYU52" s="216"/>
      <c r="GYV52" s="216"/>
      <c r="GYW52" s="216"/>
      <c r="GYX52" s="216"/>
      <c r="GYY52" s="216"/>
      <c r="GYZ52" s="216"/>
      <c r="GZA52" s="216"/>
      <c r="GZB52" s="216"/>
      <c r="GZC52" s="216"/>
      <c r="GZD52" s="216"/>
      <c r="GZE52" s="216"/>
      <c r="GZF52" s="216"/>
      <c r="GZG52" s="216"/>
      <c r="GZH52" s="216"/>
      <c r="GZI52" s="216"/>
      <c r="GZJ52" s="216"/>
      <c r="GZK52" s="216"/>
      <c r="GZL52" s="216"/>
      <c r="GZM52" s="216"/>
      <c r="GZN52" s="216"/>
      <c r="GZO52" s="216"/>
      <c r="GZP52" s="216"/>
      <c r="GZQ52" s="216"/>
      <c r="GZR52" s="216"/>
      <c r="GZS52" s="216"/>
      <c r="GZT52" s="216"/>
      <c r="GZU52" s="216"/>
      <c r="GZV52" s="216"/>
      <c r="GZW52" s="216"/>
      <c r="GZX52" s="216"/>
      <c r="GZY52" s="216"/>
      <c r="GZZ52" s="216"/>
      <c r="HAA52" s="216"/>
      <c r="HAB52" s="216"/>
      <c r="HAC52" s="216"/>
      <c r="HAD52" s="216"/>
      <c r="HAE52" s="216"/>
      <c r="HAF52" s="216"/>
      <c r="HAG52" s="216"/>
      <c r="HAH52" s="216"/>
      <c r="HAI52" s="216"/>
      <c r="HAJ52" s="216"/>
      <c r="HAK52" s="216"/>
      <c r="HAL52" s="216"/>
      <c r="HAM52" s="216"/>
      <c r="HAN52" s="216"/>
      <c r="HAO52" s="216"/>
      <c r="HAP52" s="216"/>
      <c r="HAQ52" s="216"/>
      <c r="HAR52" s="216"/>
      <c r="HAS52" s="216"/>
      <c r="HAT52" s="216"/>
      <c r="HAU52" s="216"/>
      <c r="HAV52" s="216"/>
      <c r="HAW52" s="216"/>
      <c r="HAX52" s="216"/>
      <c r="HAY52" s="216"/>
      <c r="HAZ52" s="216"/>
      <c r="HBA52" s="216"/>
      <c r="HBB52" s="216"/>
      <c r="HBC52" s="216"/>
      <c r="HBD52" s="216"/>
      <c r="HBE52" s="216"/>
      <c r="HBF52" s="216"/>
      <c r="HBG52" s="216"/>
      <c r="HBH52" s="216"/>
      <c r="HBI52" s="216"/>
      <c r="HBJ52" s="216"/>
      <c r="HBK52" s="216"/>
      <c r="HBL52" s="216"/>
      <c r="HBM52" s="216"/>
      <c r="HBN52" s="216"/>
      <c r="HBO52" s="216"/>
      <c r="HBP52" s="216"/>
      <c r="HBQ52" s="216"/>
      <c r="HBR52" s="216"/>
      <c r="HBS52" s="216"/>
      <c r="HBT52" s="216"/>
      <c r="HBU52" s="216"/>
      <c r="HBV52" s="216"/>
      <c r="HBW52" s="216"/>
      <c r="HBX52" s="216"/>
      <c r="HBY52" s="216"/>
      <c r="HBZ52" s="216"/>
      <c r="HCA52" s="216"/>
      <c r="HCB52" s="216"/>
      <c r="HCC52" s="216"/>
      <c r="HCD52" s="216"/>
      <c r="HCE52" s="216"/>
      <c r="HCF52" s="216"/>
      <c r="HCG52" s="216"/>
      <c r="HCH52" s="216"/>
      <c r="HCI52" s="216"/>
      <c r="HCJ52" s="216"/>
      <c r="HCK52" s="216"/>
      <c r="HCL52" s="216"/>
      <c r="HCM52" s="216"/>
      <c r="HCN52" s="216"/>
      <c r="HCO52" s="216"/>
      <c r="HCP52" s="216"/>
      <c r="HCQ52" s="216"/>
      <c r="HCR52" s="216"/>
      <c r="HCS52" s="216"/>
      <c r="HCT52" s="216"/>
      <c r="HCU52" s="216"/>
      <c r="HCV52" s="216"/>
      <c r="HCW52" s="216"/>
      <c r="HCX52" s="216"/>
      <c r="HCY52" s="216"/>
      <c r="HCZ52" s="216"/>
      <c r="HDA52" s="216"/>
      <c r="HDB52" s="216"/>
      <c r="HDC52" s="216"/>
      <c r="HDD52" s="216"/>
      <c r="HDE52" s="216"/>
      <c r="HDF52" s="216"/>
      <c r="HDG52" s="216"/>
      <c r="HDH52" s="216"/>
      <c r="HDI52" s="216"/>
      <c r="HDJ52" s="216"/>
      <c r="HDK52" s="216"/>
      <c r="HDL52" s="216"/>
      <c r="HDM52" s="216"/>
      <c r="HDN52" s="216"/>
      <c r="HDO52" s="216"/>
      <c r="HDP52" s="216"/>
      <c r="HDQ52" s="216"/>
      <c r="HDR52" s="216"/>
      <c r="HDS52" s="216"/>
      <c r="HDT52" s="216"/>
      <c r="HDU52" s="216"/>
      <c r="HDV52" s="216"/>
      <c r="HDW52" s="216"/>
      <c r="HDX52" s="216"/>
      <c r="HDY52" s="216"/>
      <c r="HDZ52" s="216"/>
      <c r="HEA52" s="216"/>
      <c r="HEB52" s="216"/>
      <c r="HEC52" s="216"/>
      <c r="HED52" s="216"/>
      <c r="HEE52" s="216"/>
      <c r="HEF52" s="216"/>
      <c r="HEG52" s="216"/>
      <c r="HEH52" s="216"/>
      <c r="HEI52" s="216"/>
      <c r="HEJ52" s="216"/>
      <c r="HEK52" s="216"/>
      <c r="HEL52" s="216"/>
      <c r="HEM52" s="216"/>
      <c r="HEN52" s="216"/>
      <c r="HEO52" s="216"/>
      <c r="HEP52" s="216"/>
      <c r="HEQ52" s="216"/>
      <c r="HER52" s="216"/>
      <c r="HES52" s="216"/>
      <c r="HET52" s="216"/>
      <c r="HEU52" s="216"/>
      <c r="HEV52" s="216"/>
      <c r="HEW52" s="216"/>
      <c r="HEX52" s="216"/>
      <c r="HEY52" s="216"/>
      <c r="HEZ52" s="216"/>
      <c r="HFA52" s="216"/>
      <c r="HFB52" s="216"/>
      <c r="HFC52" s="216"/>
      <c r="HFD52" s="216"/>
      <c r="HFE52" s="216"/>
      <c r="HFF52" s="216"/>
      <c r="HFG52" s="216"/>
      <c r="HFH52" s="216"/>
      <c r="HFI52" s="216"/>
      <c r="HFJ52" s="216"/>
      <c r="HFK52" s="216"/>
      <c r="HFL52" s="216"/>
      <c r="HFM52" s="216"/>
      <c r="HFN52" s="216"/>
      <c r="HFO52" s="216"/>
      <c r="HFP52" s="216"/>
      <c r="HFQ52" s="216"/>
      <c r="HFR52" s="216"/>
      <c r="HFS52" s="216"/>
      <c r="HFT52" s="216"/>
      <c r="HFU52" s="216"/>
      <c r="HFV52" s="216"/>
      <c r="HFW52" s="216"/>
      <c r="HFX52" s="216"/>
      <c r="HFY52" s="216"/>
      <c r="HFZ52" s="216"/>
      <c r="HGA52" s="216"/>
      <c r="HGB52" s="216"/>
      <c r="HGC52" s="216"/>
      <c r="HGD52" s="216"/>
      <c r="HGE52" s="216"/>
      <c r="HGF52" s="216"/>
      <c r="HGG52" s="216"/>
      <c r="HGH52" s="216"/>
      <c r="HGI52" s="216"/>
      <c r="HGJ52" s="216"/>
      <c r="HGK52" s="216"/>
      <c r="HGL52" s="216"/>
      <c r="HGM52" s="216"/>
      <c r="HGN52" s="216"/>
      <c r="HGO52" s="216"/>
      <c r="HGP52" s="216"/>
      <c r="HGQ52" s="216"/>
      <c r="HGR52" s="216"/>
      <c r="HGS52" s="216"/>
      <c r="HGT52" s="216"/>
      <c r="HGU52" s="216"/>
      <c r="HGV52" s="216"/>
      <c r="HGW52" s="216"/>
      <c r="HGX52" s="216"/>
      <c r="HGY52" s="216"/>
      <c r="HGZ52" s="216"/>
      <c r="HHA52" s="216"/>
      <c r="HHB52" s="216"/>
      <c r="HHC52" s="216"/>
      <c r="HHD52" s="216"/>
      <c r="HHE52" s="216"/>
      <c r="HHF52" s="216"/>
      <c r="HHG52" s="216"/>
      <c r="HHH52" s="216"/>
      <c r="HHI52" s="216"/>
      <c r="HHJ52" s="216"/>
      <c r="HHK52" s="216"/>
      <c r="HHL52" s="216"/>
      <c r="HHM52" s="216"/>
      <c r="HHN52" s="216"/>
      <c r="HHO52" s="216"/>
      <c r="HHP52" s="216"/>
      <c r="HHQ52" s="216"/>
      <c r="HHR52" s="216"/>
      <c r="HHS52" s="216"/>
      <c r="HHT52" s="216"/>
      <c r="HHU52" s="216"/>
      <c r="HHV52" s="216"/>
      <c r="HHW52" s="216"/>
      <c r="HHX52" s="216"/>
      <c r="HHY52" s="216"/>
      <c r="HHZ52" s="216"/>
      <c r="HIA52" s="216"/>
      <c r="HIB52" s="216"/>
      <c r="HIC52" s="216"/>
      <c r="HID52" s="216"/>
      <c r="HIE52" s="216"/>
      <c r="HIF52" s="216"/>
      <c r="HIG52" s="216"/>
      <c r="HIH52" s="216"/>
      <c r="HII52" s="216"/>
      <c r="HIJ52" s="216"/>
      <c r="HIK52" s="216"/>
      <c r="HIL52" s="216"/>
      <c r="HIM52" s="216"/>
      <c r="HIN52" s="216"/>
      <c r="HIO52" s="216"/>
      <c r="HIP52" s="216"/>
      <c r="HIQ52" s="216"/>
      <c r="HIR52" s="216"/>
      <c r="HIS52" s="216"/>
      <c r="HIT52" s="216"/>
      <c r="HIU52" s="216"/>
      <c r="HIV52" s="216"/>
      <c r="HIW52" s="216"/>
      <c r="HIX52" s="216"/>
      <c r="HIY52" s="216"/>
      <c r="HIZ52" s="216"/>
      <c r="HJA52" s="216"/>
      <c r="HJB52" s="216"/>
      <c r="HJC52" s="216"/>
      <c r="HJD52" s="216"/>
      <c r="HJE52" s="216"/>
      <c r="HJF52" s="216"/>
      <c r="HJG52" s="216"/>
      <c r="HJH52" s="216"/>
      <c r="HJI52" s="216"/>
      <c r="HJJ52" s="216"/>
      <c r="HJK52" s="216"/>
      <c r="HJL52" s="216"/>
      <c r="HJM52" s="216"/>
      <c r="HJN52" s="216"/>
      <c r="HJO52" s="216"/>
      <c r="HJP52" s="216"/>
      <c r="HJQ52" s="216"/>
      <c r="HJR52" s="216"/>
      <c r="HJS52" s="216"/>
      <c r="HJT52" s="216"/>
      <c r="HJU52" s="216"/>
      <c r="HJV52" s="216"/>
      <c r="HJW52" s="216"/>
      <c r="HJX52" s="216"/>
      <c r="HJY52" s="216"/>
      <c r="HJZ52" s="216"/>
      <c r="HKA52" s="216"/>
      <c r="HKB52" s="216"/>
      <c r="HKC52" s="216"/>
      <c r="HKD52" s="216"/>
      <c r="HKE52" s="216"/>
      <c r="HKF52" s="216"/>
      <c r="HKG52" s="216"/>
      <c r="HKH52" s="216"/>
      <c r="HKI52" s="216"/>
      <c r="HKJ52" s="216"/>
      <c r="HKK52" s="216"/>
      <c r="HKL52" s="216"/>
      <c r="HKM52" s="216"/>
      <c r="HKN52" s="216"/>
      <c r="HKO52" s="216"/>
      <c r="HKP52" s="216"/>
      <c r="HKQ52" s="216"/>
      <c r="HKR52" s="216"/>
      <c r="HKS52" s="216"/>
      <c r="HKT52" s="216"/>
      <c r="HKU52" s="216"/>
      <c r="HKV52" s="216"/>
      <c r="HKW52" s="216"/>
      <c r="HKX52" s="216"/>
      <c r="HKY52" s="216"/>
      <c r="HKZ52" s="216"/>
      <c r="HLA52" s="216"/>
      <c r="HLB52" s="216"/>
      <c r="HLC52" s="216"/>
      <c r="HLD52" s="216"/>
      <c r="HLE52" s="216"/>
      <c r="HLF52" s="216"/>
      <c r="HLG52" s="216"/>
      <c r="HLH52" s="216"/>
      <c r="HLI52" s="216"/>
      <c r="HLJ52" s="216"/>
      <c r="HLK52" s="216"/>
      <c r="HLL52" s="216"/>
      <c r="HLM52" s="216"/>
      <c r="HLN52" s="216"/>
      <c r="HLO52" s="216"/>
      <c r="HLP52" s="216"/>
      <c r="HLQ52" s="216"/>
      <c r="HLR52" s="216"/>
      <c r="HLS52" s="216"/>
      <c r="HLT52" s="216"/>
      <c r="HLU52" s="216"/>
      <c r="HLV52" s="216"/>
      <c r="HLW52" s="216"/>
      <c r="HLX52" s="216"/>
      <c r="HLY52" s="216"/>
      <c r="HLZ52" s="216"/>
      <c r="HMA52" s="216"/>
      <c r="HMB52" s="216"/>
      <c r="HMC52" s="216"/>
      <c r="HMD52" s="216"/>
      <c r="HME52" s="216"/>
      <c r="HMF52" s="216"/>
      <c r="HMG52" s="216"/>
      <c r="HMH52" s="216"/>
      <c r="HMI52" s="216"/>
      <c r="HMJ52" s="216"/>
      <c r="HMK52" s="216"/>
      <c r="HML52" s="216"/>
      <c r="HMM52" s="216"/>
      <c r="HMN52" s="216"/>
      <c r="HMO52" s="216"/>
      <c r="HMP52" s="216"/>
      <c r="HMQ52" s="216"/>
      <c r="HMR52" s="216"/>
      <c r="HMS52" s="216"/>
      <c r="HMT52" s="216"/>
      <c r="HMU52" s="216"/>
      <c r="HMV52" s="216"/>
      <c r="HMW52" s="216"/>
      <c r="HMX52" s="216"/>
      <c r="HMY52" s="216"/>
      <c r="HMZ52" s="216"/>
      <c r="HNA52" s="216"/>
      <c r="HNB52" s="216"/>
      <c r="HNC52" s="216"/>
      <c r="HND52" s="216"/>
      <c r="HNE52" s="216"/>
      <c r="HNF52" s="216"/>
      <c r="HNG52" s="216"/>
      <c r="HNH52" s="216"/>
      <c r="HNI52" s="216"/>
      <c r="HNJ52" s="216"/>
      <c r="HNK52" s="216"/>
      <c r="HNL52" s="216"/>
      <c r="HNM52" s="216"/>
      <c r="HNN52" s="216"/>
      <c r="HNO52" s="216"/>
      <c r="HNP52" s="216"/>
      <c r="HNQ52" s="216"/>
      <c r="HNR52" s="216"/>
      <c r="HNS52" s="216"/>
      <c r="HNT52" s="216"/>
      <c r="HNU52" s="216"/>
      <c r="HNV52" s="216"/>
      <c r="HNW52" s="216"/>
      <c r="HNX52" s="216"/>
      <c r="HNY52" s="216"/>
      <c r="HNZ52" s="216"/>
      <c r="HOA52" s="216"/>
      <c r="HOB52" s="216"/>
      <c r="HOC52" s="216"/>
      <c r="HOD52" s="216"/>
      <c r="HOE52" s="216"/>
      <c r="HOF52" s="216"/>
      <c r="HOG52" s="216"/>
      <c r="HOH52" s="216"/>
      <c r="HOI52" s="216"/>
      <c r="HOJ52" s="216"/>
      <c r="HOK52" s="216"/>
      <c r="HOL52" s="216"/>
      <c r="HOM52" s="216"/>
      <c r="HON52" s="216"/>
      <c r="HOO52" s="216"/>
      <c r="HOP52" s="216"/>
      <c r="HOQ52" s="216"/>
      <c r="HOR52" s="216"/>
      <c r="HOS52" s="216"/>
      <c r="HOT52" s="216"/>
      <c r="HOU52" s="216"/>
      <c r="HOV52" s="216"/>
      <c r="HOW52" s="216"/>
      <c r="HOX52" s="216"/>
      <c r="HOY52" s="216"/>
      <c r="HOZ52" s="216"/>
      <c r="HPA52" s="216"/>
      <c r="HPB52" s="216"/>
      <c r="HPC52" s="216"/>
      <c r="HPD52" s="216"/>
      <c r="HPE52" s="216"/>
      <c r="HPF52" s="216"/>
      <c r="HPG52" s="216"/>
      <c r="HPH52" s="216"/>
      <c r="HPI52" s="216"/>
      <c r="HPJ52" s="216"/>
      <c r="HPK52" s="216"/>
      <c r="HPL52" s="216"/>
      <c r="HPM52" s="216"/>
      <c r="HPN52" s="216"/>
      <c r="HPO52" s="216"/>
      <c r="HPP52" s="216"/>
      <c r="HPQ52" s="216"/>
      <c r="HPR52" s="216"/>
      <c r="HPS52" s="216"/>
      <c r="HPT52" s="216"/>
      <c r="HPU52" s="216"/>
      <c r="HPV52" s="216"/>
      <c r="HPW52" s="216"/>
      <c r="HPX52" s="216"/>
      <c r="HPY52" s="216"/>
      <c r="HPZ52" s="216"/>
      <c r="HQA52" s="216"/>
      <c r="HQB52" s="216"/>
      <c r="HQC52" s="216"/>
      <c r="HQD52" s="216"/>
      <c r="HQE52" s="216"/>
      <c r="HQF52" s="216"/>
      <c r="HQG52" s="216"/>
      <c r="HQH52" s="216"/>
      <c r="HQI52" s="216"/>
      <c r="HQJ52" s="216"/>
      <c r="HQK52" s="216"/>
      <c r="HQL52" s="216"/>
      <c r="HQM52" s="216"/>
      <c r="HQN52" s="216"/>
      <c r="HQO52" s="216"/>
      <c r="HQP52" s="216"/>
      <c r="HQQ52" s="216"/>
      <c r="HQR52" s="216"/>
      <c r="HQS52" s="216"/>
      <c r="HQT52" s="216"/>
      <c r="HQU52" s="216"/>
      <c r="HQV52" s="216"/>
      <c r="HQW52" s="216"/>
      <c r="HQX52" s="216"/>
      <c r="HQY52" s="216"/>
      <c r="HQZ52" s="216"/>
      <c r="HRA52" s="216"/>
      <c r="HRB52" s="216"/>
      <c r="HRC52" s="216"/>
      <c r="HRD52" s="216"/>
      <c r="HRE52" s="216"/>
      <c r="HRF52" s="216"/>
      <c r="HRG52" s="216"/>
      <c r="HRH52" s="216"/>
      <c r="HRI52" s="216"/>
      <c r="HRJ52" s="216"/>
      <c r="HRK52" s="216"/>
      <c r="HRL52" s="216"/>
      <c r="HRM52" s="216"/>
      <c r="HRN52" s="216"/>
      <c r="HRO52" s="216"/>
      <c r="HRP52" s="216"/>
      <c r="HRQ52" s="216"/>
      <c r="HRR52" s="216"/>
      <c r="HRS52" s="216"/>
      <c r="HRT52" s="216"/>
      <c r="HRU52" s="216"/>
      <c r="HRV52" s="216"/>
      <c r="HRW52" s="216"/>
      <c r="HRX52" s="216"/>
      <c r="HRY52" s="216"/>
      <c r="HRZ52" s="216"/>
      <c r="HSA52" s="216"/>
      <c r="HSB52" s="216"/>
      <c r="HSC52" s="216"/>
      <c r="HSD52" s="216"/>
      <c r="HSE52" s="216"/>
      <c r="HSF52" s="216"/>
      <c r="HSG52" s="216"/>
      <c r="HSH52" s="216"/>
      <c r="HSI52" s="216"/>
      <c r="HSJ52" s="216"/>
      <c r="HSK52" s="216"/>
      <c r="HSL52" s="216"/>
      <c r="HSM52" s="216"/>
      <c r="HSN52" s="216"/>
      <c r="HSO52" s="216"/>
      <c r="HSP52" s="216"/>
      <c r="HSQ52" s="216"/>
      <c r="HSR52" s="216"/>
      <c r="HSS52" s="216"/>
      <c r="HST52" s="216"/>
      <c r="HSU52" s="216"/>
      <c r="HSV52" s="216"/>
      <c r="HSW52" s="216"/>
      <c r="HSX52" s="216"/>
      <c r="HSY52" s="216"/>
      <c r="HSZ52" s="216"/>
      <c r="HTA52" s="216"/>
      <c r="HTB52" s="216"/>
      <c r="HTC52" s="216"/>
      <c r="HTD52" s="216"/>
      <c r="HTE52" s="216"/>
      <c r="HTF52" s="216"/>
      <c r="HTG52" s="216"/>
      <c r="HTH52" s="216"/>
      <c r="HTI52" s="216"/>
      <c r="HTJ52" s="216"/>
      <c r="HTK52" s="216"/>
      <c r="HTL52" s="216"/>
      <c r="HTM52" s="216"/>
      <c r="HTN52" s="216"/>
      <c r="HTO52" s="216"/>
      <c r="HTP52" s="216"/>
      <c r="HTQ52" s="216"/>
      <c r="HTR52" s="216"/>
      <c r="HTS52" s="216"/>
      <c r="HTT52" s="216"/>
      <c r="HTU52" s="216"/>
      <c r="HTV52" s="216"/>
      <c r="HTW52" s="216"/>
      <c r="HTX52" s="216"/>
      <c r="HTY52" s="216"/>
      <c r="HTZ52" s="216"/>
      <c r="HUA52" s="216"/>
      <c r="HUB52" s="216"/>
      <c r="HUC52" s="216"/>
      <c r="HUD52" s="216"/>
      <c r="HUE52" s="216"/>
      <c r="HUF52" s="216"/>
      <c r="HUG52" s="216"/>
      <c r="HUH52" s="216"/>
      <c r="HUI52" s="216"/>
      <c r="HUJ52" s="216"/>
      <c r="HUK52" s="216"/>
      <c r="HUL52" s="216"/>
      <c r="HUM52" s="216"/>
      <c r="HUN52" s="216"/>
      <c r="HUO52" s="216"/>
      <c r="HUP52" s="216"/>
      <c r="HUQ52" s="216"/>
      <c r="HUR52" s="216"/>
      <c r="HUS52" s="216"/>
      <c r="HUT52" s="216"/>
      <c r="HUU52" s="216"/>
      <c r="HUV52" s="216"/>
      <c r="HUW52" s="216"/>
      <c r="HUX52" s="216"/>
      <c r="HUY52" s="216"/>
      <c r="HUZ52" s="216"/>
      <c r="HVA52" s="216"/>
      <c r="HVB52" s="216"/>
      <c r="HVC52" s="216"/>
      <c r="HVD52" s="216"/>
      <c r="HVE52" s="216"/>
      <c r="HVF52" s="216"/>
      <c r="HVG52" s="216"/>
      <c r="HVH52" s="216"/>
      <c r="HVI52" s="216"/>
      <c r="HVJ52" s="216"/>
      <c r="HVK52" s="216"/>
      <c r="HVL52" s="216"/>
      <c r="HVM52" s="216"/>
      <c r="HVN52" s="216"/>
      <c r="HVO52" s="216"/>
      <c r="HVP52" s="216"/>
      <c r="HVQ52" s="216"/>
      <c r="HVR52" s="216"/>
      <c r="HVS52" s="216"/>
      <c r="HVT52" s="216"/>
      <c r="HVU52" s="216"/>
      <c r="HVV52" s="216"/>
      <c r="HVW52" s="216"/>
      <c r="HVX52" s="216"/>
      <c r="HVY52" s="216"/>
      <c r="HVZ52" s="216"/>
      <c r="HWA52" s="216"/>
      <c r="HWB52" s="216"/>
      <c r="HWC52" s="216"/>
      <c r="HWD52" s="216"/>
      <c r="HWE52" s="216"/>
      <c r="HWF52" s="216"/>
      <c r="HWG52" s="216"/>
      <c r="HWH52" s="216"/>
      <c r="HWI52" s="216"/>
      <c r="HWJ52" s="216"/>
      <c r="HWK52" s="216"/>
      <c r="HWL52" s="216"/>
      <c r="HWM52" s="216"/>
      <c r="HWN52" s="216"/>
      <c r="HWO52" s="216"/>
      <c r="HWP52" s="216"/>
      <c r="HWQ52" s="216"/>
      <c r="HWR52" s="216"/>
      <c r="HWS52" s="216"/>
      <c r="HWT52" s="216"/>
      <c r="HWU52" s="216"/>
      <c r="HWV52" s="216"/>
      <c r="HWW52" s="216"/>
      <c r="HWX52" s="216"/>
      <c r="HWY52" s="216"/>
      <c r="HWZ52" s="216"/>
      <c r="HXA52" s="216"/>
      <c r="HXB52" s="216"/>
      <c r="HXC52" s="216"/>
      <c r="HXD52" s="216"/>
      <c r="HXE52" s="216"/>
      <c r="HXF52" s="216"/>
      <c r="HXG52" s="216"/>
      <c r="HXH52" s="216"/>
      <c r="HXI52" s="216"/>
      <c r="HXJ52" s="216"/>
      <c r="HXK52" s="216"/>
      <c r="HXL52" s="216"/>
      <c r="HXM52" s="216"/>
      <c r="HXN52" s="216"/>
      <c r="HXO52" s="216"/>
      <c r="HXP52" s="216"/>
      <c r="HXQ52" s="216"/>
      <c r="HXR52" s="216"/>
      <c r="HXS52" s="216"/>
      <c r="HXT52" s="216"/>
      <c r="HXU52" s="216"/>
      <c r="HXV52" s="216"/>
      <c r="HXW52" s="216"/>
      <c r="HXX52" s="216"/>
      <c r="HXY52" s="216"/>
      <c r="HXZ52" s="216"/>
      <c r="HYA52" s="216"/>
      <c r="HYB52" s="216"/>
      <c r="HYC52" s="216"/>
      <c r="HYD52" s="216"/>
      <c r="HYE52" s="216"/>
      <c r="HYF52" s="216"/>
      <c r="HYG52" s="216"/>
      <c r="HYH52" s="216"/>
      <c r="HYI52" s="216"/>
      <c r="HYJ52" s="216"/>
      <c r="HYK52" s="216"/>
      <c r="HYL52" s="216"/>
      <c r="HYM52" s="216"/>
      <c r="HYN52" s="216"/>
      <c r="HYO52" s="216"/>
      <c r="HYP52" s="216"/>
      <c r="HYQ52" s="216"/>
      <c r="HYR52" s="216"/>
      <c r="HYS52" s="216"/>
      <c r="HYT52" s="216"/>
      <c r="HYU52" s="216"/>
      <c r="HYV52" s="216"/>
      <c r="HYW52" s="216"/>
      <c r="HYX52" s="216"/>
      <c r="HYY52" s="216"/>
      <c r="HYZ52" s="216"/>
      <c r="HZA52" s="216"/>
      <c r="HZB52" s="216"/>
      <c r="HZC52" s="216"/>
      <c r="HZD52" s="216"/>
      <c r="HZE52" s="216"/>
      <c r="HZF52" s="216"/>
      <c r="HZG52" s="216"/>
      <c r="HZH52" s="216"/>
      <c r="HZI52" s="216"/>
      <c r="HZJ52" s="216"/>
      <c r="HZK52" s="216"/>
      <c r="HZL52" s="216"/>
      <c r="HZM52" s="216"/>
      <c r="HZN52" s="216"/>
      <c r="HZO52" s="216"/>
      <c r="HZP52" s="216"/>
      <c r="HZQ52" s="216"/>
      <c r="HZR52" s="216"/>
      <c r="HZS52" s="216"/>
      <c r="HZT52" s="216"/>
      <c r="HZU52" s="216"/>
      <c r="HZV52" s="216"/>
      <c r="HZW52" s="216"/>
      <c r="HZX52" s="216"/>
      <c r="HZY52" s="216"/>
      <c r="HZZ52" s="216"/>
      <c r="IAA52" s="216"/>
      <c r="IAB52" s="216"/>
      <c r="IAC52" s="216"/>
      <c r="IAD52" s="216"/>
      <c r="IAE52" s="216"/>
      <c r="IAF52" s="216"/>
      <c r="IAG52" s="216"/>
      <c r="IAH52" s="216"/>
      <c r="IAI52" s="216"/>
      <c r="IAJ52" s="216"/>
      <c r="IAK52" s="216"/>
      <c r="IAL52" s="216"/>
      <c r="IAM52" s="216"/>
      <c r="IAN52" s="216"/>
      <c r="IAO52" s="216"/>
      <c r="IAP52" s="216"/>
      <c r="IAQ52" s="216"/>
      <c r="IAR52" s="216"/>
      <c r="IAS52" s="216"/>
      <c r="IAT52" s="216"/>
      <c r="IAU52" s="216"/>
      <c r="IAV52" s="216"/>
      <c r="IAW52" s="216"/>
      <c r="IAX52" s="216"/>
      <c r="IAY52" s="216"/>
      <c r="IAZ52" s="216"/>
      <c r="IBA52" s="216"/>
      <c r="IBB52" s="216"/>
      <c r="IBC52" s="216"/>
      <c r="IBD52" s="216"/>
      <c r="IBE52" s="216"/>
      <c r="IBF52" s="216"/>
      <c r="IBG52" s="216"/>
      <c r="IBH52" s="216"/>
      <c r="IBI52" s="216"/>
      <c r="IBJ52" s="216"/>
      <c r="IBK52" s="216"/>
      <c r="IBL52" s="216"/>
      <c r="IBM52" s="216"/>
      <c r="IBN52" s="216"/>
      <c r="IBO52" s="216"/>
      <c r="IBP52" s="216"/>
      <c r="IBQ52" s="216"/>
      <c r="IBR52" s="216"/>
      <c r="IBS52" s="216"/>
      <c r="IBT52" s="216"/>
      <c r="IBU52" s="216"/>
      <c r="IBV52" s="216"/>
      <c r="IBW52" s="216"/>
      <c r="IBX52" s="216"/>
      <c r="IBY52" s="216"/>
      <c r="IBZ52" s="216"/>
      <c r="ICA52" s="216"/>
      <c r="ICB52" s="216"/>
      <c r="ICC52" s="216"/>
      <c r="ICD52" s="216"/>
      <c r="ICE52" s="216"/>
      <c r="ICF52" s="216"/>
      <c r="ICG52" s="216"/>
      <c r="ICH52" s="216"/>
      <c r="ICI52" s="216"/>
      <c r="ICJ52" s="216"/>
      <c r="ICK52" s="216"/>
      <c r="ICL52" s="216"/>
      <c r="ICM52" s="216"/>
      <c r="ICN52" s="216"/>
      <c r="ICO52" s="216"/>
      <c r="ICP52" s="216"/>
      <c r="ICQ52" s="216"/>
      <c r="ICR52" s="216"/>
      <c r="ICS52" s="216"/>
      <c r="ICT52" s="216"/>
      <c r="ICU52" s="216"/>
      <c r="ICV52" s="216"/>
      <c r="ICW52" s="216"/>
      <c r="ICX52" s="216"/>
      <c r="ICY52" s="216"/>
      <c r="ICZ52" s="216"/>
      <c r="IDA52" s="216"/>
      <c r="IDB52" s="216"/>
      <c r="IDC52" s="216"/>
      <c r="IDD52" s="216"/>
      <c r="IDE52" s="216"/>
      <c r="IDF52" s="216"/>
      <c r="IDG52" s="216"/>
      <c r="IDH52" s="216"/>
      <c r="IDI52" s="216"/>
      <c r="IDJ52" s="216"/>
      <c r="IDK52" s="216"/>
      <c r="IDL52" s="216"/>
      <c r="IDM52" s="216"/>
      <c r="IDN52" s="216"/>
      <c r="IDO52" s="216"/>
      <c r="IDP52" s="216"/>
      <c r="IDQ52" s="216"/>
      <c r="IDR52" s="216"/>
      <c r="IDS52" s="216"/>
      <c r="IDT52" s="216"/>
      <c r="IDU52" s="216"/>
      <c r="IDV52" s="216"/>
      <c r="IDW52" s="216"/>
      <c r="IDX52" s="216"/>
      <c r="IDY52" s="216"/>
      <c r="IDZ52" s="216"/>
      <c r="IEA52" s="216"/>
      <c r="IEB52" s="216"/>
      <c r="IEC52" s="216"/>
      <c r="IED52" s="216"/>
      <c r="IEE52" s="216"/>
      <c r="IEF52" s="216"/>
      <c r="IEG52" s="216"/>
      <c r="IEH52" s="216"/>
      <c r="IEI52" s="216"/>
      <c r="IEJ52" s="216"/>
      <c r="IEK52" s="216"/>
      <c r="IEL52" s="216"/>
      <c r="IEM52" s="216"/>
      <c r="IEN52" s="216"/>
      <c r="IEO52" s="216"/>
      <c r="IEP52" s="216"/>
      <c r="IEQ52" s="216"/>
      <c r="IER52" s="216"/>
      <c r="IES52" s="216"/>
      <c r="IET52" s="216"/>
      <c r="IEU52" s="216"/>
      <c r="IEV52" s="216"/>
      <c r="IEW52" s="216"/>
      <c r="IEX52" s="216"/>
      <c r="IEY52" s="216"/>
      <c r="IEZ52" s="216"/>
      <c r="IFA52" s="216"/>
      <c r="IFB52" s="216"/>
      <c r="IFC52" s="216"/>
      <c r="IFD52" s="216"/>
      <c r="IFE52" s="216"/>
      <c r="IFF52" s="216"/>
      <c r="IFG52" s="216"/>
      <c r="IFH52" s="216"/>
      <c r="IFI52" s="216"/>
      <c r="IFJ52" s="216"/>
      <c r="IFK52" s="216"/>
      <c r="IFL52" s="216"/>
      <c r="IFM52" s="216"/>
      <c r="IFN52" s="216"/>
      <c r="IFO52" s="216"/>
      <c r="IFP52" s="216"/>
      <c r="IFQ52" s="216"/>
      <c r="IFR52" s="216"/>
      <c r="IFS52" s="216"/>
      <c r="IFT52" s="216"/>
      <c r="IFU52" s="216"/>
      <c r="IFV52" s="216"/>
      <c r="IFW52" s="216"/>
      <c r="IFX52" s="216"/>
      <c r="IFY52" s="216"/>
      <c r="IFZ52" s="216"/>
      <c r="IGA52" s="216"/>
      <c r="IGB52" s="216"/>
      <c r="IGC52" s="216"/>
      <c r="IGD52" s="216"/>
      <c r="IGE52" s="216"/>
      <c r="IGF52" s="216"/>
      <c r="IGG52" s="216"/>
      <c r="IGH52" s="216"/>
      <c r="IGI52" s="216"/>
      <c r="IGJ52" s="216"/>
      <c r="IGK52" s="216"/>
      <c r="IGL52" s="216"/>
      <c r="IGM52" s="216"/>
      <c r="IGN52" s="216"/>
      <c r="IGO52" s="216"/>
      <c r="IGP52" s="216"/>
      <c r="IGQ52" s="216"/>
      <c r="IGR52" s="216"/>
      <c r="IGS52" s="216"/>
      <c r="IGT52" s="216"/>
      <c r="IGU52" s="216"/>
      <c r="IGV52" s="216"/>
      <c r="IGW52" s="216"/>
      <c r="IGX52" s="216"/>
      <c r="IGY52" s="216"/>
      <c r="IGZ52" s="216"/>
      <c r="IHA52" s="216"/>
      <c r="IHB52" s="216"/>
      <c r="IHC52" s="216"/>
      <c r="IHD52" s="216"/>
      <c r="IHE52" s="216"/>
      <c r="IHF52" s="216"/>
      <c r="IHG52" s="216"/>
      <c r="IHH52" s="216"/>
      <c r="IHI52" s="216"/>
      <c r="IHJ52" s="216"/>
      <c r="IHK52" s="216"/>
      <c r="IHL52" s="216"/>
      <c r="IHM52" s="216"/>
      <c r="IHN52" s="216"/>
      <c r="IHO52" s="216"/>
      <c r="IHP52" s="216"/>
      <c r="IHQ52" s="216"/>
      <c r="IHR52" s="216"/>
      <c r="IHS52" s="216"/>
      <c r="IHT52" s="216"/>
      <c r="IHU52" s="216"/>
      <c r="IHV52" s="216"/>
      <c r="IHW52" s="216"/>
      <c r="IHX52" s="216"/>
      <c r="IHY52" s="216"/>
      <c r="IHZ52" s="216"/>
      <c r="IIA52" s="216"/>
      <c r="IIB52" s="216"/>
      <c r="IIC52" s="216"/>
      <c r="IID52" s="216"/>
      <c r="IIE52" s="216"/>
      <c r="IIF52" s="216"/>
      <c r="IIG52" s="216"/>
      <c r="IIH52" s="216"/>
      <c r="III52" s="216"/>
      <c r="IIJ52" s="216"/>
      <c r="IIK52" s="216"/>
      <c r="IIL52" s="216"/>
      <c r="IIM52" s="216"/>
      <c r="IIN52" s="216"/>
      <c r="IIO52" s="216"/>
      <c r="IIP52" s="216"/>
      <c r="IIQ52" s="216"/>
      <c r="IIR52" s="216"/>
      <c r="IIS52" s="216"/>
      <c r="IIT52" s="216"/>
      <c r="IIU52" s="216"/>
      <c r="IIV52" s="216"/>
      <c r="IIW52" s="216"/>
      <c r="IIX52" s="216"/>
      <c r="IIY52" s="216"/>
      <c r="IIZ52" s="216"/>
      <c r="IJA52" s="216"/>
      <c r="IJB52" s="216"/>
      <c r="IJC52" s="216"/>
      <c r="IJD52" s="216"/>
      <c r="IJE52" s="216"/>
      <c r="IJF52" s="216"/>
      <c r="IJG52" s="216"/>
      <c r="IJH52" s="216"/>
      <c r="IJI52" s="216"/>
      <c r="IJJ52" s="216"/>
      <c r="IJK52" s="216"/>
      <c r="IJL52" s="216"/>
      <c r="IJM52" s="216"/>
      <c r="IJN52" s="216"/>
      <c r="IJO52" s="216"/>
      <c r="IJP52" s="216"/>
      <c r="IJQ52" s="216"/>
      <c r="IJR52" s="216"/>
      <c r="IJS52" s="216"/>
      <c r="IJT52" s="216"/>
      <c r="IJU52" s="216"/>
      <c r="IJV52" s="216"/>
      <c r="IJW52" s="216"/>
      <c r="IJX52" s="216"/>
      <c r="IJY52" s="216"/>
      <c r="IJZ52" s="216"/>
      <c r="IKA52" s="216"/>
      <c r="IKB52" s="216"/>
      <c r="IKC52" s="216"/>
      <c r="IKD52" s="216"/>
      <c r="IKE52" s="216"/>
      <c r="IKF52" s="216"/>
      <c r="IKG52" s="216"/>
      <c r="IKH52" s="216"/>
      <c r="IKI52" s="216"/>
      <c r="IKJ52" s="216"/>
      <c r="IKK52" s="216"/>
      <c r="IKL52" s="216"/>
      <c r="IKM52" s="216"/>
      <c r="IKN52" s="216"/>
      <c r="IKO52" s="216"/>
      <c r="IKP52" s="216"/>
      <c r="IKQ52" s="216"/>
      <c r="IKR52" s="216"/>
      <c r="IKS52" s="216"/>
      <c r="IKT52" s="216"/>
      <c r="IKU52" s="216"/>
      <c r="IKV52" s="216"/>
      <c r="IKW52" s="216"/>
      <c r="IKX52" s="216"/>
      <c r="IKY52" s="216"/>
      <c r="IKZ52" s="216"/>
      <c r="ILA52" s="216"/>
      <c r="ILB52" s="216"/>
      <c r="ILC52" s="216"/>
      <c r="ILD52" s="216"/>
      <c r="ILE52" s="216"/>
      <c r="ILF52" s="216"/>
      <c r="ILG52" s="216"/>
      <c r="ILH52" s="216"/>
      <c r="ILI52" s="216"/>
      <c r="ILJ52" s="216"/>
      <c r="ILK52" s="216"/>
      <c r="ILL52" s="216"/>
      <c r="ILM52" s="216"/>
      <c r="ILN52" s="216"/>
      <c r="ILO52" s="216"/>
      <c r="ILP52" s="216"/>
      <c r="ILQ52" s="216"/>
      <c r="ILR52" s="216"/>
      <c r="ILS52" s="216"/>
      <c r="ILT52" s="216"/>
      <c r="ILU52" s="216"/>
      <c r="ILV52" s="216"/>
      <c r="ILW52" s="216"/>
      <c r="ILX52" s="216"/>
      <c r="ILY52" s="216"/>
      <c r="ILZ52" s="216"/>
      <c r="IMA52" s="216"/>
      <c r="IMB52" s="216"/>
      <c r="IMC52" s="216"/>
      <c r="IMD52" s="216"/>
      <c r="IME52" s="216"/>
      <c r="IMF52" s="216"/>
      <c r="IMG52" s="216"/>
      <c r="IMH52" s="216"/>
      <c r="IMI52" s="216"/>
      <c r="IMJ52" s="216"/>
      <c r="IMK52" s="216"/>
      <c r="IML52" s="216"/>
      <c r="IMM52" s="216"/>
      <c r="IMN52" s="216"/>
      <c r="IMO52" s="216"/>
      <c r="IMP52" s="216"/>
      <c r="IMQ52" s="216"/>
      <c r="IMR52" s="216"/>
      <c r="IMS52" s="216"/>
      <c r="IMT52" s="216"/>
      <c r="IMU52" s="216"/>
      <c r="IMV52" s="216"/>
      <c r="IMW52" s="216"/>
      <c r="IMX52" s="216"/>
      <c r="IMY52" s="216"/>
      <c r="IMZ52" s="216"/>
      <c r="INA52" s="216"/>
      <c r="INB52" s="216"/>
      <c r="INC52" s="216"/>
      <c r="IND52" s="216"/>
      <c r="INE52" s="216"/>
      <c r="INF52" s="216"/>
      <c r="ING52" s="216"/>
      <c r="INH52" s="216"/>
      <c r="INI52" s="216"/>
      <c r="INJ52" s="216"/>
      <c r="INK52" s="216"/>
      <c r="INL52" s="216"/>
      <c r="INM52" s="216"/>
      <c r="INN52" s="216"/>
      <c r="INO52" s="216"/>
      <c r="INP52" s="216"/>
      <c r="INQ52" s="216"/>
      <c r="INR52" s="216"/>
      <c r="INS52" s="216"/>
      <c r="INT52" s="216"/>
      <c r="INU52" s="216"/>
      <c r="INV52" s="216"/>
      <c r="INW52" s="216"/>
      <c r="INX52" s="216"/>
      <c r="INY52" s="216"/>
      <c r="INZ52" s="216"/>
      <c r="IOA52" s="216"/>
      <c r="IOB52" s="216"/>
      <c r="IOC52" s="216"/>
      <c r="IOD52" s="216"/>
      <c r="IOE52" s="216"/>
      <c r="IOF52" s="216"/>
      <c r="IOG52" s="216"/>
      <c r="IOH52" s="216"/>
      <c r="IOI52" s="216"/>
      <c r="IOJ52" s="216"/>
      <c r="IOK52" s="216"/>
      <c r="IOL52" s="216"/>
      <c r="IOM52" s="216"/>
      <c r="ION52" s="216"/>
      <c r="IOO52" s="216"/>
      <c r="IOP52" s="216"/>
      <c r="IOQ52" s="216"/>
      <c r="IOR52" s="216"/>
      <c r="IOS52" s="216"/>
      <c r="IOT52" s="216"/>
      <c r="IOU52" s="216"/>
      <c r="IOV52" s="216"/>
      <c r="IOW52" s="216"/>
      <c r="IOX52" s="216"/>
      <c r="IOY52" s="216"/>
      <c r="IOZ52" s="216"/>
      <c r="IPA52" s="216"/>
      <c r="IPB52" s="216"/>
      <c r="IPC52" s="216"/>
      <c r="IPD52" s="216"/>
      <c r="IPE52" s="216"/>
      <c r="IPF52" s="216"/>
      <c r="IPG52" s="216"/>
      <c r="IPH52" s="216"/>
      <c r="IPI52" s="216"/>
      <c r="IPJ52" s="216"/>
      <c r="IPK52" s="216"/>
      <c r="IPL52" s="216"/>
      <c r="IPM52" s="216"/>
      <c r="IPN52" s="216"/>
      <c r="IPO52" s="216"/>
      <c r="IPP52" s="216"/>
      <c r="IPQ52" s="216"/>
      <c r="IPR52" s="216"/>
      <c r="IPS52" s="216"/>
      <c r="IPT52" s="216"/>
      <c r="IPU52" s="216"/>
      <c r="IPV52" s="216"/>
      <c r="IPW52" s="216"/>
      <c r="IPX52" s="216"/>
      <c r="IPY52" s="216"/>
      <c r="IPZ52" s="216"/>
      <c r="IQA52" s="216"/>
      <c r="IQB52" s="216"/>
      <c r="IQC52" s="216"/>
      <c r="IQD52" s="216"/>
      <c r="IQE52" s="216"/>
      <c r="IQF52" s="216"/>
      <c r="IQG52" s="216"/>
      <c r="IQH52" s="216"/>
      <c r="IQI52" s="216"/>
      <c r="IQJ52" s="216"/>
      <c r="IQK52" s="216"/>
      <c r="IQL52" s="216"/>
      <c r="IQM52" s="216"/>
      <c r="IQN52" s="216"/>
      <c r="IQO52" s="216"/>
      <c r="IQP52" s="216"/>
      <c r="IQQ52" s="216"/>
      <c r="IQR52" s="216"/>
      <c r="IQS52" s="216"/>
      <c r="IQT52" s="216"/>
      <c r="IQU52" s="216"/>
      <c r="IQV52" s="216"/>
      <c r="IQW52" s="216"/>
      <c r="IQX52" s="216"/>
      <c r="IQY52" s="216"/>
      <c r="IQZ52" s="216"/>
      <c r="IRA52" s="216"/>
      <c r="IRB52" s="216"/>
      <c r="IRC52" s="216"/>
      <c r="IRD52" s="216"/>
      <c r="IRE52" s="216"/>
      <c r="IRF52" s="216"/>
      <c r="IRG52" s="216"/>
      <c r="IRH52" s="216"/>
      <c r="IRI52" s="216"/>
      <c r="IRJ52" s="216"/>
      <c r="IRK52" s="216"/>
      <c r="IRL52" s="216"/>
      <c r="IRM52" s="216"/>
      <c r="IRN52" s="216"/>
      <c r="IRO52" s="216"/>
      <c r="IRP52" s="216"/>
      <c r="IRQ52" s="216"/>
      <c r="IRR52" s="216"/>
      <c r="IRS52" s="216"/>
      <c r="IRT52" s="216"/>
      <c r="IRU52" s="216"/>
      <c r="IRV52" s="216"/>
      <c r="IRW52" s="216"/>
      <c r="IRX52" s="216"/>
      <c r="IRY52" s="216"/>
      <c r="IRZ52" s="216"/>
      <c r="ISA52" s="216"/>
      <c r="ISB52" s="216"/>
      <c r="ISC52" s="216"/>
      <c r="ISD52" s="216"/>
      <c r="ISE52" s="216"/>
      <c r="ISF52" s="216"/>
      <c r="ISG52" s="216"/>
      <c r="ISH52" s="216"/>
      <c r="ISI52" s="216"/>
      <c r="ISJ52" s="216"/>
      <c r="ISK52" s="216"/>
      <c r="ISL52" s="216"/>
      <c r="ISM52" s="216"/>
      <c r="ISN52" s="216"/>
      <c r="ISO52" s="216"/>
      <c r="ISP52" s="216"/>
      <c r="ISQ52" s="216"/>
      <c r="ISR52" s="216"/>
      <c r="ISS52" s="216"/>
      <c r="IST52" s="216"/>
      <c r="ISU52" s="216"/>
      <c r="ISV52" s="216"/>
      <c r="ISW52" s="216"/>
      <c r="ISX52" s="216"/>
      <c r="ISY52" s="216"/>
      <c r="ISZ52" s="216"/>
      <c r="ITA52" s="216"/>
      <c r="ITB52" s="216"/>
      <c r="ITC52" s="216"/>
      <c r="ITD52" s="216"/>
      <c r="ITE52" s="216"/>
      <c r="ITF52" s="216"/>
      <c r="ITG52" s="216"/>
      <c r="ITH52" s="216"/>
      <c r="ITI52" s="216"/>
      <c r="ITJ52" s="216"/>
      <c r="ITK52" s="216"/>
      <c r="ITL52" s="216"/>
      <c r="ITM52" s="216"/>
      <c r="ITN52" s="216"/>
      <c r="ITO52" s="216"/>
      <c r="ITP52" s="216"/>
      <c r="ITQ52" s="216"/>
      <c r="ITR52" s="216"/>
      <c r="ITS52" s="216"/>
      <c r="ITT52" s="216"/>
      <c r="ITU52" s="216"/>
      <c r="ITV52" s="216"/>
      <c r="ITW52" s="216"/>
      <c r="ITX52" s="216"/>
      <c r="ITY52" s="216"/>
      <c r="ITZ52" s="216"/>
      <c r="IUA52" s="216"/>
      <c r="IUB52" s="216"/>
      <c r="IUC52" s="216"/>
      <c r="IUD52" s="216"/>
      <c r="IUE52" s="216"/>
      <c r="IUF52" s="216"/>
      <c r="IUG52" s="216"/>
      <c r="IUH52" s="216"/>
      <c r="IUI52" s="216"/>
      <c r="IUJ52" s="216"/>
      <c r="IUK52" s="216"/>
      <c r="IUL52" s="216"/>
      <c r="IUM52" s="216"/>
      <c r="IUN52" s="216"/>
      <c r="IUO52" s="216"/>
      <c r="IUP52" s="216"/>
      <c r="IUQ52" s="216"/>
      <c r="IUR52" s="216"/>
      <c r="IUS52" s="216"/>
      <c r="IUT52" s="216"/>
      <c r="IUU52" s="216"/>
      <c r="IUV52" s="216"/>
      <c r="IUW52" s="216"/>
      <c r="IUX52" s="216"/>
      <c r="IUY52" s="216"/>
      <c r="IUZ52" s="216"/>
      <c r="IVA52" s="216"/>
      <c r="IVB52" s="216"/>
      <c r="IVC52" s="216"/>
      <c r="IVD52" s="216"/>
      <c r="IVE52" s="216"/>
      <c r="IVF52" s="216"/>
      <c r="IVG52" s="216"/>
      <c r="IVH52" s="216"/>
      <c r="IVI52" s="216"/>
      <c r="IVJ52" s="216"/>
      <c r="IVK52" s="216"/>
      <c r="IVL52" s="216"/>
      <c r="IVM52" s="216"/>
      <c r="IVN52" s="216"/>
      <c r="IVO52" s="216"/>
      <c r="IVP52" s="216"/>
      <c r="IVQ52" s="216"/>
      <c r="IVR52" s="216"/>
      <c r="IVS52" s="216"/>
      <c r="IVT52" s="216"/>
      <c r="IVU52" s="216"/>
      <c r="IVV52" s="216"/>
      <c r="IVW52" s="216"/>
      <c r="IVX52" s="216"/>
      <c r="IVY52" s="216"/>
      <c r="IVZ52" s="216"/>
      <c r="IWA52" s="216"/>
      <c r="IWB52" s="216"/>
      <c r="IWC52" s="216"/>
      <c r="IWD52" s="216"/>
      <c r="IWE52" s="216"/>
      <c r="IWF52" s="216"/>
      <c r="IWG52" s="216"/>
      <c r="IWH52" s="216"/>
      <c r="IWI52" s="216"/>
      <c r="IWJ52" s="216"/>
      <c r="IWK52" s="216"/>
      <c r="IWL52" s="216"/>
      <c r="IWM52" s="216"/>
      <c r="IWN52" s="216"/>
      <c r="IWO52" s="216"/>
      <c r="IWP52" s="216"/>
      <c r="IWQ52" s="216"/>
      <c r="IWR52" s="216"/>
      <c r="IWS52" s="216"/>
      <c r="IWT52" s="216"/>
      <c r="IWU52" s="216"/>
      <c r="IWV52" s="216"/>
      <c r="IWW52" s="216"/>
      <c r="IWX52" s="216"/>
      <c r="IWY52" s="216"/>
      <c r="IWZ52" s="216"/>
      <c r="IXA52" s="216"/>
      <c r="IXB52" s="216"/>
      <c r="IXC52" s="216"/>
      <c r="IXD52" s="216"/>
      <c r="IXE52" s="216"/>
      <c r="IXF52" s="216"/>
      <c r="IXG52" s="216"/>
      <c r="IXH52" s="216"/>
      <c r="IXI52" s="216"/>
      <c r="IXJ52" s="216"/>
      <c r="IXK52" s="216"/>
      <c r="IXL52" s="216"/>
      <c r="IXM52" s="216"/>
      <c r="IXN52" s="216"/>
      <c r="IXO52" s="216"/>
      <c r="IXP52" s="216"/>
      <c r="IXQ52" s="216"/>
      <c r="IXR52" s="216"/>
      <c r="IXS52" s="216"/>
      <c r="IXT52" s="216"/>
      <c r="IXU52" s="216"/>
      <c r="IXV52" s="216"/>
      <c r="IXW52" s="216"/>
      <c r="IXX52" s="216"/>
      <c r="IXY52" s="216"/>
      <c r="IXZ52" s="216"/>
      <c r="IYA52" s="216"/>
      <c r="IYB52" s="216"/>
      <c r="IYC52" s="216"/>
      <c r="IYD52" s="216"/>
      <c r="IYE52" s="216"/>
      <c r="IYF52" s="216"/>
      <c r="IYG52" s="216"/>
      <c r="IYH52" s="216"/>
      <c r="IYI52" s="216"/>
      <c r="IYJ52" s="216"/>
      <c r="IYK52" s="216"/>
      <c r="IYL52" s="216"/>
      <c r="IYM52" s="216"/>
      <c r="IYN52" s="216"/>
      <c r="IYO52" s="216"/>
      <c r="IYP52" s="216"/>
      <c r="IYQ52" s="216"/>
      <c r="IYR52" s="216"/>
      <c r="IYS52" s="216"/>
      <c r="IYT52" s="216"/>
      <c r="IYU52" s="216"/>
      <c r="IYV52" s="216"/>
      <c r="IYW52" s="216"/>
      <c r="IYX52" s="216"/>
      <c r="IYY52" s="216"/>
      <c r="IYZ52" s="216"/>
      <c r="IZA52" s="216"/>
      <c r="IZB52" s="216"/>
      <c r="IZC52" s="216"/>
      <c r="IZD52" s="216"/>
      <c r="IZE52" s="216"/>
      <c r="IZF52" s="216"/>
      <c r="IZG52" s="216"/>
      <c r="IZH52" s="216"/>
      <c r="IZI52" s="216"/>
      <c r="IZJ52" s="216"/>
      <c r="IZK52" s="216"/>
      <c r="IZL52" s="216"/>
      <c r="IZM52" s="216"/>
      <c r="IZN52" s="216"/>
      <c r="IZO52" s="216"/>
      <c r="IZP52" s="216"/>
      <c r="IZQ52" s="216"/>
      <c r="IZR52" s="216"/>
      <c r="IZS52" s="216"/>
      <c r="IZT52" s="216"/>
      <c r="IZU52" s="216"/>
      <c r="IZV52" s="216"/>
      <c r="IZW52" s="216"/>
      <c r="IZX52" s="216"/>
      <c r="IZY52" s="216"/>
      <c r="IZZ52" s="216"/>
      <c r="JAA52" s="216"/>
      <c r="JAB52" s="216"/>
      <c r="JAC52" s="216"/>
      <c r="JAD52" s="216"/>
      <c r="JAE52" s="216"/>
      <c r="JAF52" s="216"/>
      <c r="JAG52" s="216"/>
      <c r="JAH52" s="216"/>
      <c r="JAI52" s="216"/>
      <c r="JAJ52" s="216"/>
      <c r="JAK52" s="216"/>
      <c r="JAL52" s="216"/>
      <c r="JAM52" s="216"/>
      <c r="JAN52" s="216"/>
      <c r="JAO52" s="216"/>
      <c r="JAP52" s="216"/>
      <c r="JAQ52" s="216"/>
      <c r="JAR52" s="216"/>
      <c r="JAS52" s="216"/>
      <c r="JAT52" s="216"/>
      <c r="JAU52" s="216"/>
      <c r="JAV52" s="216"/>
      <c r="JAW52" s="216"/>
      <c r="JAX52" s="216"/>
      <c r="JAY52" s="216"/>
      <c r="JAZ52" s="216"/>
      <c r="JBA52" s="216"/>
      <c r="JBB52" s="216"/>
      <c r="JBC52" s="216"/>
      <c r="JBD52" s="216"/>
      <c r="JBE52" s="216"/>
      <c r="JBF52" s="216"/>
      <c r="JBG52" s="216"/>
      <c r="JBH52" s="216"/>
      <c r="JBI52" s="216"/>
      <c r="JBJ52" s="216"/>
      <c r="JBK52" s="216"/>
      <c r="JBL52" s="216"/>
      <c r="JBM52" s="216"/>
      <c r="JBN52" s="216"/>
      <c r="JBO52" s="216"/>
      <c r="JBP52" s="216"/>
      <c r="JBQ52" s="216"/>
      <c r="JBR52" s="216"/>
      <c r="JBS52" s="216"/>
      <c r="JBT52" s="216"/>
      <c r="JBU52" s="216"/>
      <c r="JBV52" s="216"/>
      <c r="JBW52" s="216"/>
      <c r="JBX52" s="216"/>
      <c r="JBY52" s="216"/>
      <c r="JBZ52" s="216"/>
      <c r="JCA52" s="216"/>
      <c r="JCB52" s="216"/>
      <c r="JCC52" s="216"/>
      <c r="JCD52" s="216"/>
      <c r="JCE52" s="216"/>
      <c r="JCF52" s="216"/>
      <c r="JCG52" s="216"/>
      <c r="JCH52" s="216"/>
      <c r="JCI52" s="216"/>
      <c r="JCJ52" s="216"/>
      <c r="JCK52" s="216"/>
      <c r="JCL52" s="216"/>
      <c r="JCM52" s="216"/>
      <c r="JCN52" s="216"/>
      <c r="JCO52" s="216"/>
      <c r="JCP52" s="216"/>
      <c r="JCQ52" s="216"/>
      <c r="JCR52" s="216"/>
      <c r="JCS52" s="216"/>
      <c r="JCT52" s="216"/>
      <c r="JCU52" s="216"/>
      <c r="JCV52" s="216"/>
      <c r="JCW52" s="216"/>
      <c r="JCX52" s="216"/>
      <c r="JCY52" s="216"/>
      <c r="JCZ52" s="216"/>
      <c r="JDA52" s="216"/>
      <c r="JDB52" s="216"/>
      <c r="JDC52" s="216"/>
      <c r="JDD52" s="216"/>
      <c r="JDE52" s="216"/>
      <c r="JDF52" s="216"/>
      <c r="JDG52" s="216"/>
      <c r="JDH52" s="216"/>
      <c r="JDI52" s="216"/>
      <c r="JDJ52" s="216"/>
      <c r="JDK52" s="216"/>
      <c r="JDL52" s="216"/>
      <c r="JDM52" s="216"/>
      <c r="JDN52" s="216"/>
      <c r="JDO52" s="216"/>
      <c r="JDP52" s="216"/>
      <c r="JDQ52" s="216"/>
      <c r="JDR52" s="216"/>
      <c r="JDS52" s="216"/>
      <c r="JDT52" s="216"/>
      <c r="JDU52" s="216"/>
      <c r="JDV52" s="216"/>
      <c r="JDW52" s="216"/>
      <c r="JDX52" s="216"/>
      <c r="JDY52" s="216"/>
      <c r="JDZ52" s="216"/>
      <c r="JEA52" s="216"/>
      <c r="JEB52" s="216"/>
      <c r="JEC52" s="216"/>
      <c r="JED52" s="216"/>
      <c r="JEE52" s="216"/>
      <c r="JEF52" s="216"/>
      <c r="JEG52" s="216"/>
      <c r="JEH52" s="216"/>
      <c r="JEI52" s="216"/>
      <c r="JEJ52" s="216"/>
      <c r="JEK52" s="216"/>
      <c r="JEL52" s="216"/>
      <c r="JEM52" s="216"/>
      <c r="JEN52" s="216"/>
      <c r="JEO52" s="216"/>
      <c r="JEP52" s="216"/>
      <c r="JEQ52" s="216"/>
      <c r="JER52" s="216"/>
      <c r="JES52" s="216"/>
      <c r="JET52" s="216"/>
      <c r="JEU52" s="216"/>
      <c r="JEV52" s="216"/>
      <c r="JEW52" s="216"/>
      <c r="JEX52" s="216"/>
      <c r="JEY52" s="216"/>
      <c r="JEZ52" s="216"/>
      <c r="JFA52" s="216"/>
      <c r="JFB52" s="216"/>
      <c r="JFC52" s="216"/>
      <c r="JFD52" s="216"/>
      <c r="JFE52" s="216"/>
      <c r="JFF52" s="216"/>
      <c r="JFG52" s="216"/>
      <c r="JFH52" s="216"/>
      <c r="JFI52" s="216"/>
      <c r="JFJ52" s="216"/>
      <c r="JFK52" s="216"/>
      <c r="JFL52" s="216"/>
      <c r="JFM52" s="216"/>
      <c r="JFN52" s="216"/>
      <c r="JFO52" s="216"/>
      <c r="JFP52" s="216"/>
      <c r="JFQ52" s="216"/>
      <c r="JFR52" s="216"/>
      <c r="JFS52" s="216"/>
      <c r="JFT52" s="216"/>
      <c r="JFU52" s="216"/>
      <c r="JFV52" s="216"/>
      <c r="JFW52" s="216"/>
      <c r="JFX52" s="216"/>
      <c r="JFY52" s="216"/>
      <c r="JFZ52" s="216"/>
      <c r="JGA52" s="216"/>
      <c r="JGB52" s="216"/>
      <c r="JGC52" s="216"/>
      <c r="JGD52" s="216"/>
      <c r="JGE52" s="216"/>
      <c r="JGF52" s="216"/>
      <c r="JGG52" s="216"/>
      <c r="JGH52" s="216"/>
      <c r="JGI52" s="216"/>
      <c r="JGJ52" s="216"/>
      <c r="JGK52" s="216"/>
      <c r="JGL52" s="216"/>
      <c r="JGM52" s="216"/>
      <c r="JGN52" s="216"/>
      <c r="JGO52" s="216"/>
      <c r="JGP52" s="216"/>
      <c r="JGQ52" s="216"/>
      <c r="JGR52" s="216"/>
      <c r="JGS52" s="216"/>
      <c r="JGT52" s="216"/>
      <c r="JGU52" s="216"/>
      <c r="JGV52" s="216"/>
      <c r="JGW52" s="216"/>
      <c r="JGX52" s="216"/>
      <c r="JGY52" s="216"/>
      <c r="JGZ52" s="216"/>
      <c r="JHA52" s="216"/>
      <c r="JHB52" s="216"/>
      <c r="JHC52" s="216"/>
      <c r="JHD52" s="216"/>
      <c r="JHE52" s="216"/>
      <c r="JHF52" s="216"/>
      <c r="JHG52" s="216"/>
      <c r="JHH52" s="216"/>
      <c r="JHI52" s="216"/>
      <c r="JHJ52" s="216"/>
      <c r="JHK52" s="216"/>
      <c r="JHL52" s="216"/>
      <c r="JHM52" s="216"/>
      <c r="JHN52" s="216"/>
      <c r="JHO52" s="216"/>
      <c r="JHP52" s="216"/>
      <c r="JHQ52" s="216"/>
      <c r="JHR52" s="216"/>
      <c r="JHS52" s="216"/>
      <c r="JHT52" s="216"/>
      <c r="JHU52" s="216"/>
      <c r="JHV52" s="216"/>
      <c r="JHW52" s="216"/>
      <c r="JHX52" s="216"/>
      <c r="JHY52" s="216"/>
      <c r="JHZ52" s="216"/>
      <c r="JIA52" s="216"/>
      <c r="JIB52" s="216"/>
      <c r="JIC52" s="216"/>
      <c r="JID52" s="216"/>
      <c r="JIE52" s="216"/>
      <c r="JIF52" s="216"/>
      <c r="JIG52" s="216"/>
      <c r="JIH52" s="216"/>
      <c r="JII52" s="216"/>
      <c r="JIJ52" s="216"/>
      <c r="JIK52" s="216"/>
      <c r="JIL52" s="216"/>
      <c r="JIM52" s="216"/>
      <c r="JIN52" s="216"/>
      <c r="JIO52" s="216"/>
      <c r="JIP52" s="216"/>
      <c r="JIQ52" s="216"/>
      <c r="JIR52" s="216"/>
      <c r="JIS52" s="216"/>
      <c r="JIT52" s="216"/>
      <c r="JIU52" s="216"/>
      <c r="JIV52" s="216"/>
      <c r="JIW52" s="216"/>
      <c r="JIX52" s="216"/>
      <c r="JIY52" s="216"/>
      <c r="JIZ52" s="216"/>
      <c r="JJA52" s="216"/>
      <c r="JJB52" s="216"/>
      <c r="JJC52" s="216"/>
      <c r="JJD52" s="216"/>
      <c r="JJE52" s="216"/>
      <c r="JJF52" s="216"/>
      <c r="JJG52" s="216"/>
      <c r="JJH52" s="216"/>
      <c r="JJI52" s="216"/>
      <c r="JJJ52" s="216"/>
      <c r="JJK52" s="216"/>
      <c r="JJL52" s="216"/>
      <c r="JJM52" s="216"/>
      <c r="JJN52" s="216"/>
      <c r="JJO52" s="216"/>
      <c r="JJP52" s="216"/>
      <c r="JJQ52" s="216"/>
      <c r="JJR52" s="216"/>
      <c r="JJS52" s="216"/>
      <c r="JJT52" s="216"/>
      <c r="JJU52" s="216"/>
      <c r="JJV52" s="216"/>
      <c r="JJW52" s="216"/>
      <c r="JJX52" s="216"/>
      <c r="JJY52" s="216"/>
      <c r="JJZ52" s="216"/>
      <c r="JKA52" s="216"/>
      <c r="JKB52" s="216"/>
      <c r="JKC52" s="216"/>
      <c r="JKD52" s="216"/>
      <c r="JKE52" s="216"/>
      <c r="JKF52" s="216"/>
      <c r="JKG52" s="216"/>
      <c r="JKH52" s="216"/>
      <c r="JKI52" s="216"/>
      <c r="JKJ52" s="216"/>
      <c r="JKK52" s="216"/>
      <c r="JKL52" s="216"/>
      <c r="JKM52" s="216"/>
      <c r="JKN52" s="216"/>
      <c r="JKO52" s="216"/>
      <c r="JKP52" s="216"/>
      <c r="JKQ52" s="216"/>
      <c r="JKR52" s="216"/>
      <c r="JKS52" s="216"/>
      <c r="JKT52" s="216"/>
      <c r="JKU52" s="216"/>
      <c r="JKV52" s="216"/>
      <c r="JKW52" s="216"/>
      <c r="JKX52" s="216"/>
      <c r="JKY52" s="216"/>
      <c r="JKZ52" s="216"/>
      <c r="JLA52" s="216"/>
      <c r="JLB52" s="216"/>
      <c r="JLC52" s="216"/>
      <c r="JLD52" s="216"/>
      <c r="JLE52" s="216"/>
      <c r="JLF52" s="216"/>
      <c r="JLG52" s="216"/>
      <c r="JLH52" s="216"/>
      <c r="JLI52" s="216"/>
      <c r="JLJ52" s="216"/>
      <c r="JLK52" s="216"/>
      <c r="JLL52" s="216"/>
      <c r="JLM52" s="216"/>
      <c r="JLN52" s="216"/>
      <c r="JLO52" s="216"/>
      <c r="JLP52" s="216"/>
      <c r="JLQ52" s="216"/>
      <c r="JLR52" s="216"/>
      <c r="JLS52" s="216"/>
      <c r="JLT52" s="216"/>
      <c r="JLU52" s="216"/>
      <c r="JLV52" s="216"/>
      <c r="JLW52" s="216"/>
      <c r="JLX52" s="216"/>
      <c r="JLY52" s="216"/>
      <c r="JLZ52" s="216"/>
      <c r="JMA52" s="216"/>
      <c r="JMB52" s="216"/>
      <c r="JMC52" s="216"/>
      <c r="JMD52" s="216"/>
      <c r="JME52" s="216"/>
      <c r="JMF52" s="216"/>
      <c r="JMG52" s="216"/>
      <c r="JMH52" s="216"/>
      <c r="JMI52" s="216"/>
      <c r="JMJ52" s="216"/>
      <c r="JMK52" s="216"/>
      <c r="JML52" s="216"/>
      <c r="JMM52" s="216"/>
      <c r="JMN52" s="216"/>
      <c r="JMO52" s="216"/>
      <c r="JMP52" s="216"/>
      <c r="JMQ52" s="216"/>
      <c r="JMR52" s="216"/>
      <c r="JMS52" s="216"/>
      <c r="JMT52" s="216"/>
      <c r="JMU52" s="216"/>
      <c r="JMV52" s="216"/>
      <c r="JMW52" s="216"/>
      <c r="JMX52" s="216"/>
      <c r="JMY52" s="216"/>
      <c r="JMZ52" s="216"/>
      <c r="JNA52" s="216"/>
      <c r="JNB52" s="216"/>
      <c r="JNC52" s="216"/>
      <c r="JND52" s="216"/>
      <c r="JNE52" s="216"/>
      <c r="JNF52" s="216"/>
      <c r="JNG52" s="216"/>
      <c r="JNH52" s="216"/>
      <c r="JNI52" s="216"/>
      <c r="JNJ52" s="216"/>
      <c r="JNK52" s="216"/>
      <c r="JNL52" s="216"/>
      <c r="JNM52" s="216"/>
      <c r="JNN52" s="216"/>
      <c r="JNO52" s="216"/>
      <c r="JNP52" s="216"/>
      <c r="JNQ52" s="216"/>
      <c r="JNR52" s="216"/>
      <c r="JNS52" s="216"/>
      <c r="JNT52" s="216"/>
      <c r="JNU52" s="216"/>
      <c r="JNV52" s="216"/>
      <c r="JNW52" s="216"/>
      <c r="JNX52" s="216"/>
      <c r="JNY52" s="216"/>
      <c r="JNZ52" s="216"/>
      <c r="JOA52" s="216"/>
      <c r="JOB52" s="216"/>
      <c r="JOC52" s="216"/>
      <c r="JOD52" s="216"/>
      <c r="JOE52" s="216"/>
      <c r="JOF52" s="216"/>
      <c r="JOG52" s="216"/>
      <c r="JOH52" s="216"/>
      <c r="JOI52" s="216"/>
      <c r="JOJ52" s="216"/>
      <c r="JOK52" s="216"/>
      <c r="JOL52" s="216"/>
      <c r="JOM52" s="216"/>
      <c r="JON52" s="216"/>
      <c r="JOO52" s="216"/>
      <c r="JOP52" s="216"/>
      <c r="JOQ52" s="216"/>
      <c r="JOR52" s="216"/>
      <c r="JOS52" s="216"/>
      <c r="JOT52" s="216"/>
      <c r="JOU52" s="216"/>
      <c r="JOV52" s="216"/>
      <c r="JOW52" s="216"/>
      <c r="JOX52" s="216"/>
      <c r="JOY52" s="216"/>
      <c r="JOZ52" s="216"/>
      <c r="JPA52" s="216"/>
      <c r="JPB52" s="216"/>
      <c r="JPC52" s="216"/>
      <c r="JPD52" s="216"/>
      <c r="JPE52" s="216"/>
      <c r="JPF52" s="216"/>
      <c r="JPG52" s="216"/>
      <c r="JPH52" s="216"/>
      <c r="JPI52" s="216"/>
      <c r="JPJ52" s="216"/>
      <c r="JPK52" s="216"/>
      <c r="JPL52" s="216"/>
      <c r="JPM52" s="216"/>
      <c r="JPN52" s="216"/>
      <c r="JPO52" s="216"/>
      <c r="JPP52" s="216"/>
      <c r="JPQ52" s="216"/>
      <c r="JPR52" s="216"/>
      <c r="JPS52" s="216"/>
      <c r="JPT52" s="216"/>
      <c r="JPU52" s="216"/>
      <c r="JPV52" s="216"/>
      <c r="JPW52" s="216"/>
      <c r="JPX52" s="216"/>
      <c r="JPY52" s="216"/>
      <c r="JPZ52" s="216"/>
      <c r="JQA52" s="216"/>
      <c r="JQB52" s="216"/>
      <c r="JQC52" s="216"/>
      <c r="JQD52" s="216"/>
      <c r="JQE52" s="216"/>
      <c r="JQF52" s="216"/>
      <c r="JQG52" s="216"/>
      <c r="JQH52" s="216"/>
      <c r="JQI52" s="216"/>
      <c r="JQJ52" s="216"/>
      <c r="JQK52" s="216"/>
      <c r="JQL52" s="216"/>
      <c r="JQM52" s="216"/>
      <c r="JQN52" s="216"/>
      <c r="JQO52" s="216"/>
      <c r="JQP52" s="216"/>
      <c r="JQQ52" s="216"/>
      <c r="JQR52" s="216"/>
      <c r="JQS52" s="216"/>
      <c r="JQT52" s="216"/>
      <c r="JQU52" s="216"/>
      <c r="JQV52" s="216"/>
      <c r="JQW52" s="216"/>
      <c r="JQX52" s="216"/>
      <c r="JQY52" s="216"/>
      <c r="JQZ52" s="216"/>
      <c r="JRA52" s="216"/>
      <c r="JRB52" s="216"/>
      <c r="JRC52" s="216"/>
      <c r="JRD52" s="216"/>
      <c r="JRE52" s="216"/>
      <c r="JRF52" s="216"/>
      <c r="JRG52" s="216"/>
      <c r="JRH52" s="216"/>
      <c r="JRI52" s="216"/>
      <c r="JRJ52" s="216"/>
      <c r="JRK52" s="216"/>
      <c r="JRL52" s="216"/>
      <c r="JRM52" s="216"/>
      <c r="JRN52" s="216"/>
      <c r="JRO52" s="216"/>
      <c r="JRP52" s="216"/>
      <c r="JRQ52" s="216"/>
      <c r="JRR52" s="216"/>
      <c r="JRS52" s="216"/>
      <c r="JRT52" s="216"/>
      <c r="JRU52" s="216"/>
      <c r="JRV52" s="216"/>
      <c r="JRW52" s="216"/>
      <c r="JRX52" s="216"/>
      <c r="JRY52" s="216"/>
      <c r="JRZ52" s="216"/>
      <c r="JSA52" s="216"/>
      <c r="JSB52" s="216"/>
      <c r="JSC52" s="216"/>
      <c r="JSD52" s="216"/>
      <c r="JSE52" s="216"/>
      <c r="JSF52" s="216"/>
      <c r="JSG52" s="216"/>
      <c r="JSH52" s="216"/>
      <c r="JSI52" s="216"/>
      <c r="JSJ52" s="216"/>
      <c r="JSK52" s="216"/>
      <c r="JSL52" s="216"/>
      <c r="JSM52" s="216"/>
      <c r="JSN52" s="216"/>
      <c r="JSO52" s="216"/>
      <c r="JSP52" s="216"/>
      <c r="JSQ52" s="216"/>
      <c r="JSR52" s="216"/>
      <c r="JSS52" s="216"/>
      <c r="JST52" s="216"/>
      <c r="JSU52" s="216"/>
      <c r="JSV52" s="216"/>
      <c r="JSW52" s="216"/>
      <c r="JSX52" s="216"/>
      <c r="JSY52" s="216"/>
      <c r="JSZ52" s="216"/>
      <c r="JTA52" s="216"/>
      <c r="JTB52" s="216"/>
      <c r="JTC52" s="216"/>
      <c r="JTD52" s="216"/>
      <c r="JTE52" s="216"/>
      <c r="JTF52" s="216"/>
      <c r="JTG52" s="216"/>
      <c r="JTH52" s="216"/>
      <c r="JTI52" s="216"/>
      <c r="JTJ52" s="216"/>
      <c r="JTK52" s="216"/>
      <c r="JTL52" s="216"/>
      <c r="JTM52" s="216"/>
      <c r="JTN52" s="216"/>
      <c r="JTO52" s="216"/>
      <c r="JTP52" s="216"/>
      <c r="JTQ52" s="216"/>
      <c r="JTR52" s="216"/>
      <c r="JTS52" s="216"/>
      <c r="JTT52" s="216"/>
      <c r="JTU52" s="216"/>
      <c r="JTV52" s="216"/>
      <c r="JTW52" s="216"/>
      <c r="JTX52" s="216"/>
      <c r="JTY52" s="216"/>
      <c r="JTZ52" s="216"/>
      <c r="JUA52" s="216"/>
      <c r="JUB52" s="216"/>
      <c r="JUC52" s="216"/>
      <c r="JUD52" s="216"/>
      <c r="JUE52" s="216"/>
      <c r="JUF52" s="216"/>
      <c r="JUG52" s="216"/>
      <c r="JUH52" s="216"/>
      <c r="JUI52" s="216"/>
      <c r="JUJ52" s="216"/>
      <c r="JUK52" s="216"/>
      <c r="JUL52" s="216"/>
      <c r="JUM52" s="216"/>
      <c r="JUN52" s="216"/>
      <c r="JUO52" s="216"/>
      <c r="JUP52" s="216"/>
      <c r="JUQ52" s="216"/>
      <c r="JUR52" s="216"/>
      <c r="JUS52" s="216"/>
      <c r="JUT52" s="216"/>
      <c r="JUU52" s="216"/>
      <c r="JUV52" s="216"/>
      <c r="JUW52" s="216"/>
      <c r="JUX52" s="216"/>
      <c r="JUY52" s="216"/>
      <c r="JUZ52" s="216"/>
      <c r="JVA52" s="216"/>
      <c r="JVB52" s="216"/>
      <c r="JVC52" s="216"/>
      <c r="JVD52" s="216"/>
      <c r="JVE52" s="216"/>
      <c r="JVF52" s="216"/>
      <c r="JVG52" s="216"/>
      <c r="JVH52" s="216"/>
      <c r="JVI52" s="216"/>
      <c r="JVJ52" s="216"/>
      <c r="JVK52" s="216"/>
      <c r="JVL52" s="216"/>
      <c r="JVM52" s="216"/>
      <c r="JVN52" s="216"/>
      <c r="JVO52" s="216"/>
      <c r="JVP52" s="216"/>
      <c r="JVQ52" s="216"/>
      <c r="JVR52" s="216"/>
      <c r="JVS52" s="216"/>
      <c r="JVT52" s="216"/>
      <c r="JVU52" s="216"/>
      <c r="JVV52" s="216"/>
      <c r="JVW52" s="216"/>
      <c r="JVX52" s="216"/>
      <c r="JVY52" s="216"/>
      <c r="JVZ52" s="216"/>
      <c r="JWA52" s="216"/>
      <c r="JWB52" s="216"/>
      <c r="JWC52" s="216"/>
      <c r="JWD52" s="216"/>
      <c r="JWE52" s="216"/>
      <c r="JWF52" s="216"/>
      <c r="JWG52" s="216"/>
      <c r="JWH52" s="216"/>
      <c r="JWI52" s="216"/>
      <c r="JWJ52" s="216"/>
      <c r="JWK52" s="216"/>
      <c r="JWL52" s="216"/>
      <c r="JWM52" s="216"/>
      <c r="JWN52" s="216"/>
      <c r="JWO52" s="216"/>
      <c r="JWP52" s="216"/>
      <c r="JWQ52" s="216"/>
      <c r="JWR52" s="216"/>
      <c r="JWS52" s="216"/>
      <c r="JWT52" s="216"/>
      <c r="JWU52" s="216"/>
      <c r="JWV52" s="216"/>
      <c r="JWW52" s="216"/>
      <c r="JWX52" s="216"/>
      <c r="JWY52" s="216"/>
      <c r="JWZ52" s="216"/>
      <c r="JXA52" s="216"/>
      <c r="JXB52" s="216"/>
      <c r="JXC52" s="216"/>
      <c r="JXD52" s="216"/>
      <c r="JXE52" s="216"/>
      <c r="JXF52" s="216"/>
      <c r="JXG52" s="216"/>
      <c r="JXH52" s="216"/>
      <c r="JXI52" s="216"/>
      <c r="JXJ52" s="216"/>
      <c r="JXK52" s="216"/>
      <c r="JXL52" s="216"/>
      <c r="JXM52" s="216"/>
      <c r="JXN52" s="216"/>
      <c r="JXO52" s="216"/>
      <c r="JXP52" s="216"/>
      <c r="JXQ52" s="216"/>
      <c r="JXR52" s="216"/>
      <c r="JXS52" s="216"/>
      <c r="JXT52" s="216"/>
      <c r="JXU52" s="216"/>
      <c r="JXV52" s="216"/>
      <c r="JXW52" s="216"/>
      <c r="JXX52" s="216"/>
      <c r="JXY52" s="216"/>
      <c r="JXZ52" s="216"/>
      <c r="JYA52" s="216"/>
      <c r="JYB52" s="216"/>
      <c r="JYC52" s="216"/>
      <c r="JYD52" s="216"/>
      <c r="JYE52" s="216"/>
      <c r="JYF52" s="216"/>
      <c r="JYG52" s="216"/>
      <c r="JYH52" s="216"/>
      <c r="JYI52" s="216"/>
      <c r="JYJ52" s="216"/>
      <c r="JYK52" s="216"/>
      <c r="JYL52" s="216"/>
      <c r="JYM52" s="216"/>
      <c r="JYN52" s="216"/>
      <c r="JYO52" s="216"/>
      <c r="JYP52" s="216"/>
      <c r="JYQ52" s="216"/>
      <c r="JYR52" s="216"/>
      <c r="JYS52" s="216"/>
      <c r="JYT52" s="216"/>
      <c r="JYU52" s="216"/>
      <c r="JYV52" s="216"/>
      <c r="JYW52" s="216"/>
      <c r="JYX52" s="216"/>
      <c r="JYY52" s="216"/>
      <c r="JYZ52" s="216"/>
      <c r="JZA52" s="216"/>
      <c r="JZB52" s="216"/>
      <c r="JZC52" s="216"/>
      <c r="JZD52" s="216"/>
      <c r="JZE52" s="216"/>
      <c r="JZF52" s="216"/>
      <c r="JZG52" s="216"/>
      <c r="JZH52" s="216"/>
      <c r="JZI52" s="216"/>
      <c r="JZJ52" s="216"/>
      <c r="JZK52" s="216"/>
      <c r="JZL52" s="216"/>
      <c r="JZM52" s="216"/>
      <c r="JZN52" s="216"/>
      <c r="JZO52" s="216"/>
      <c r="JZP52" s="216"/>
      <c r="JZQ52" s="216"/>
      <c r="JZR52" s="216"/>
      <c r="JZS52" s="216"/>
      <c r="JZT52" s="216"/>
      <c r="JZU52" s="216"/>
      <c r="JZV52" s="216"/>
      <c r="JZW52" s="216"/>
      <c r="JZX52" s="216"/>
      <c r="JZY52" s="216"/>
      <c r="JZZ52" s="216"/>
      <c r="KAA52" s="216"/>
      <c r="KAB52" s="216"/>
      <c r="KAC52" s="216"/>
      <c r="KAD52" s="216"/>
      <c r="KAE52" s="216"/>
      <c r="KAF52" s="216"/>
      <c r="KAG52" s="216"/>
      <c r="KAH52" s="216"/>
      <c r="KAI52" s="216"/>
      <c r="KAJ52" s="216"/>
      <c r="KAK52" s="216"/>
      <c r="KAL52" s="216"/>
      <c r="KAM52" s="216"/>
      <c r="KAN52" s="216"/>
      <c r="KAO52" s="216"/>
      <c r="KAP52" s="216"/>
      <c r="KAQ52" s="216"/>
      <c r="KAR52" s="216"/>
      <c r="KAS52" s="216"/>
      <c r="KAT52" s="216"/>
      <c r="KAU52" s="216"/>
      <c r="KAV52" s="216"/>
      <c r="KAW52" s="216"/>
      <c r="KAX52" s="216"/>
      <c r="KAY52" s="216"/>
      <c r="KAZ52" s="216"/>
      <c r="KBA52" s="216"/>
      <c r="KBB52" s="216"/>
      <c r="KBC52" s="216"/>
      <c r="KBD52" s="216"/>
      <c r="KBE52" s="216"/>
      <c r="KBF52" s="216"/>
      <c r="KBG52" s="216"/>
      <c r="KBH52" s="216"/>
      <c r="KBI52" s="216"/>
      <c r="KBJ52" s="216"/>
      <c r="KBK52" s="216"/>
      <c r="KBL52" s="216"/>
      <c r="KBM52" s="216"/>
      <c r="KBN52" s="216"/>
      <c r="KBO52" s="216"/>
      <c r="KBP52" s="216"/>
      <c r="KBQ52" s="216"/>
      <c r="KBR52" s="216"/>
      <c r="KBS52" s="216"/>
      <c r="KBT52" s="216"/>
      <c r="KBU52" s="216"/>
      <c r="KBV52" s="216"/>
      <c r="KBW52" s="216"/>
      <c r="KBX52" s="216"/>
      <c r="KBY52" s="216"/>
      <c r="KBZ52" s="216"/>
      <c r="KCA52" s="216"/>
      <c r="KCB52" s="216"/>
      <c r="KCC52" s="216"/>
      <c r="KCD52" s="216"/>
      <c r="KCE52" s="216"/>
      <c r="KCF52" s="216"/>
      <c r="KCG52" s="216"/>
      <c r="KCH52" s="216"/>
      <c r="KCI52" s="216"/>
      <c r="KCJ52" s="216"/>
      <c r="KCK52" s="216"/>
      <c r="KCL52" s="216"/>
      <c r="KCM52" s="216"/>
      <c r="KCN52" s="216"/>
      <c r="KCO52" s="216"/>
      <c r="KCP52" s="216"/>
      <c r="KCQ52" s="216"/>
      <c r="KCR52" s="216"/>
      <c r="KCS52" s="216"/>
      <c r="KCT52" s="216"/>
      <c r="KCU52" s="216"/>
      <c r="KCV52" s="216"/>
      <c r="KCW52" s="216"/>
      <c r="KCX52" s="216"/>
      <c r="KCY52" s="216"/>
      <c r="KCZ52" s="216"/>
      <c r="KDA52" s="216"/>
      <c r="KDB52" s="216"/>
      <c r="KDC52" s="216"/>
      <c r="KDD52" s="216"/>
      <c r="KDE52" s="216"/>
      <c r="KDF52" s="216"/>
      <c r="KDG52" s="216"/>
      <c r="KDH52" s="216"/>
      <c r="KDI52" s="216"/>
      <c r="KDJ52" s="216"/>
      <c r="KDK52" s="216"/>
      <c r="KDL52" s="216"/>
      <c r="KDM52" s="216"/>
      <c r="KDN52" s="216"/>
      <c r="KDO52" s="216"/>
      <c r="KDP52" s="216"/>
      <c r="KDQ52" s="216"/>
      <c r="KDR52" s="216"/>
      <c r="KDS52" s="216"/>
      <c r="KDT52" s="216"/>
      <c r="KDU52" s="216"/>
      <c r="KDV52" s="216"/>
      <c r="KDW52" s="216"/>
      <c r="KDX52" s="216"/>
      <c r="KDY52" s="216"/>
      <c r="KDZ52" s="216"/>
      <c r="KEA52" s="216"/>
      <c r="KEB52" s="216"/>
      <c r="KEC52" s="216"/>
      <c r="KED52" s="216"/>
      <c r="KEE52" s="216"/>
      <c r="KEF52" s="216"/>
      <c r="KEG52" s="216"/>
      <c r="KEH52" s="216"/>
      <c r="KEI52" s="216"/>
      <c r="KEJ52" s="216"/>
      <c r="KEK52" s="216"/>
      <c r="KEL52" s="216"/>
      <c r="KEM52" s="216"/>
      <c r="KEN52" s="216"/>
      <c r="KEO52" s="216"/>
      <c r="KEP52" s="216"/>
      <c r="KEQ52" s="216"/>
      <c r="KER52" s="216"/>
      <c r="KES52" s="216"/>
      <c r="KET52" s="216"/>
      <c r="KEU52" s="216"/>
      <c r="KEV52" s="216"/>
      <c r="KEW52" s="216"/>
      <c r="KEX52" s="216"/>
      <c r="KEY52" s="216"/>
      <c r="KEZ52" s="216"/>
      <c r="KFA52" s="216"/>
      <c r="KFB52" s="216"/>
      <c r="KFC52" s="216"/>
      <c r="KFD52" s="216"/>
      <c r="KFE52" s="216"/>
      <c r="KFF52" s="216"/>
      <c r="KFG52" s="216"/>
      <c r="KFH52" s="216"/>
      <c r="KFI52" s="216"/>
      <c r="KFJ52" s="216"/>
      <c r="KFK52" s="216"/>
      <c r="KFL52" s="216"/>
      <c r="KFM52" s="216"/>
      <c r="KFN52" s="216"/>
      <c r="KFO52" s="216"/>
      <c r="KFP52" s="216"/>
      <c r="KFQ52" s="216"/>
      <c r="KFR52" s="216"/>
      <c r="KFS52" s="216"/>
      <c r="KFT52" s="216"/>
      <c r="KFU52" s="216"/>
      <c r="KFV52" s="216"/>
      <c r="KFW52" s="216"/>
      <c r="KFX52" s="216"/>
      <c r="KFY52" s="216"/>
      <c r="KFZ52" s="216"/>
      <c r="KGA52" s="216"/>
      <c r="KGB52" s="216"/>
      <c r="KGC52" s="216"/>
      <c r="KGD52" s="216"/>
      <c r="KGE52" s="216"/>
      <c r="KGF52" s="216"/>
      <c r="KGG52" s="216"/>
      <c r="KGH52" s="216"/>
      <c r="KGI52" s="216"/>
      <c r="KGJ52" s="216"/>
      <c r="KGK52" s="216"/>
      <c r="KGL52" s="216"/>
      <c r="KGM52" s="216"/>
      <c r="KGN52" s="216"/>
      <c r="KGO52" s="216"/>
      <c r="KGP52" s="216"/>
      <c r="KGQ52" s="216"/>
      <c r="KGR52" s="216"/>
      <c r="KGS52" s="216"/>
      <c r="KGT52" s="216"/>
      <c r="KGU52" s="216"/>
      <c r="KGV52" s="216"/>
      <c r="KGW52" s="216"/>
      <c r="KGX52" s="216"/>
      <c r="KGY52" s="216"/>
      <c r="KGZ52" s="216"/>
      <c r="KHA52" s="216"/>
      <c r="KHB52" s="216"/>
      <c r="KHC52" s="216"/>
      <c r="KHD52" s="216"/>
      <c r="KHE52" s="216"/>
      <c r="KHF52" s="216"/>
      <c r="KHG52" s="216"/>
      <c r="KHH52" s="216"/>
      <c r="KHI52" s="216"/>
      <c r="KHJ52" s="216"/>
      <c r="KHK52" s="216"/>
      <c r="KHL52" s="216"/>
      <c r="KHM52" s="216"/>
      <c r="KHN52" s="216"/>
      <c r="KHO52" s="216"/>
      <c r="KHP52" s="216"/>
      <c r="KHQ52" s="216"/>
      <c r="KHR52" s="216"/>
      <c r="KHS52" s="216"/>
      <c r="KHT52" s="216"/>
      <c r="KHU52" s="216"/>
      <c r="KHV52" s="216"/>
      <c r="KHW52" s="216"/>
      <c r="KHX52" s="216"/>
      <c r="KHY52" s="216"/>
      <c r="KHZ52" s="216"/>
      <c r="KIA52" s="216"/>
      <c r="KIB52" s="216"/>
      <c r="KIC52" s="216"/>
      <c r="KID52" s="216"/>
      <c r="KIE52" s="216"/>
      <c r="KIF52" s="216"/>
      <c r="KIG52" s="216"/>
      <c r="KIH52" s="216"/>
      <c r="KII52" s="216"/>
      <c r="KIJ52" s="216"/>
      <c r="KIK52" s="216"/>
      <c r="KIL52" s="216"/>
      <c r="KIM52" s="216"/>
      <c r="KIN52" s="216"/>
      <c r="KIO52" s="216"/>
      <c r="KIP52" s="216"/>
      <c r="KIQ52" s="216"/>
      <c r="KIR52" s="216"/>
      <c r="KIS52" s="216"/>
      <c r="KIT52" s="216"/>
      <c r="KIU52" s="216"/>
      <c r="KIV52" s="216"/>
      <c r="KIW52" s="216"/>
      <c r="KIX52" s="216"/>
      <c r="KIY52" s="216"/>
      <c r="KIZ52" s="216"/>
      <c r="KJA52" s="216"/>
      <c r="KJB52" s="216"/>
      <c r="KJC52" s="216"/>
      <c r="KJD52" s="216"/>
      <c r="KJE52" s="216"/>
      <c r="KJF52" s="216"/>
      <c r="KJG52" s="216"/>
      <c r="KJH52" s="216"/>
      <c r="KJI52" s="216"/>
      <c r="KJJ52" s="216"/>
      <c r="KJK52" s="216"/>
      <c r="KJL52" s="216"/>
      <c r="KJM52" s="216"/>
      <c r="KJN52" s="216"/>
      <c r="KJO52" s="216"/>
      <c r="KJP52" s="216"/>
      <c r="KJQ52" s="216"/>
      <c r="KJR52" s="216"/>
      <c r="KJS52" s="216"/>
      <c r="KJT52" s="216"/>
      <c r="KJU52" s="216"/>
      <c r="KJV52" s="216"/>
      <c r="KJW52" s="216"/>
      <c r="KJX52" s="216"/>
      <c r="KJY52" s="216"/>
      <c r="KJZ52" s="216"/>
      <c r="KKA52" s="216"/>
      <c r="KKB52" s="216"/>
      <c r="KKC52" s="216"/>
      <c r="KKD52" s="216"/>
      <c r="KKE52" s="216"/>
      <c r="KKF52" s="216"/>
      <c r="KKG52" s="216"/>
      <c r="KKH52" s="216"/>
      <c r="KKI52" s="216"/>
      <c r="KKJ52" s="216"/>
      <c r="KKK52" s="216"/>
      <c r="KKL52" s="216"/>
      <c r="KKM52" s="216"/>
      <c r="KKN52" s="216"/>
      <c r="KKO52" s="216"/>
      <c r="KKP52" s="216"/>
      <c r="KKQ52" s="216"/>
      <c r="KKR52" s="216"/>
      <c r="KKS52" s="216"/>
      <c r="KKT52" s="216"/>
      <c r="KKU52" s="216"/>
      <c r="KKV52" s="216"/>
      <c r="KKW52" s="216"/>
      <c r="KKX52" s="216"/>
      <c r="KKY52" s="216"/>
      <c r="KKZ52" s="216"/>
      <c r="KLA52" s="216"/>
      <c r="KLB52" s="216"/>
      <c r="KLC52" s="216"/>
      <c r="KLD52" s="216"/>
      <c r="KLE52" s="216"/>
      <c r="KLF52" s="216"/>
      <c r="KLG52" s="216"/>
      <c r="KLH52" s="216"/>
      <c r="KLI52" s="216"/>
      <c r="KLJ52" s="216"/>
      <c r="KLK52" s="216"/>
      <c r="KLL52" s="216"/>
      <c r="KLM52" s="216"/>
      <c r="KLN52" s="216"/>
      <c r="KLO52" s="216"/>
      <c r="KLP52" s="216"/>
      <c r="KLQ52" s="216"/>
      <c r="KLR52" s="216"/>
      <c r="KLS52" s="216"/>
      <c r="KLT52" s="216"/>
      <c r="KLU52" s="216"/>
      <c r="KLV52" s="216"/>
      <c r="KLW52" s="216"/>
      <c r="KLX52" s="216"/>
      <c r="KLY52" s="216"/>
      <c r="KLZ52" s="216"/>
      <c r="KMA52" s="216"/>
      <c r="KMB52" s="216"/>
      <c r="KMC52" s="216"/>
      <c r="KMD52" s="216"/>
      <c r="KME52" s="216"/>
      <c r="KMF52" s="216"/>
      <c r="KMG52" s="216"/>
      <c r="KMH52" s="216"/>
      <c r="KMI52" s="216"/>
      <c r="KMJ52" s="216"/>
      <c r="KMK52" s="216"/>
      <c r="KML52" s="216"/>
      <c r="KMM52" s="216"/>
      <c r="KMN52" s="216"/>
      <c r="KMO52" s="216"/>
      <c r="KMP52" s="216"/>
      <c r="KMQ52" s="216"/>
      <c r="KMR52" s="216"/>
      <c r="KMS52" s="216"/>
      <c r="KMT52" s="216"/>
      <c r="KMU52" s="216"/>
      <c r="KMV52" s="216"/>
      <c r="KMW52" s="216"/>
      <c r="KMX52" s="216"/>
      <c r="KMY52" s="216"/>
      <c r="KMZ52" s="216"/>
      <c r="KNA52" s="216"/>
      <c r="KNB52" s="216"/>
      <c r="KNC52" s="216"/>
      <c r="KND52" s="216"/>
      <c r="KNE52" s="216"/>
      <c r="KNF52" s="216"/>
      <c r="KNG52" s="216"/>
      <c r="KNH52" s="216"/>
      <c r="KNI52" s="216"/>
      <c r="KNJ52" s="216"/>
      <c r="KNK52" s="216"/>
      <c r="KNL52" s="216"/>
      <c r="KNM52" s="216"/>
      <c r="KNN52" s="216"/>
      <c r="KNO52" s="216"/>
      <c r="KNP52" s="216"/>
      <c r="KNQ52" s="216"/>
      <c r="KNR52" s="216"/>
      <c r="KNS52" s="216"/>
      <c r="KNT52" s="216"/>
      <c r="KNU52" s="216"/>
      <c r="KNV52" s="216"/>
      <c r="KNW52" s="216"/>
      <c r="KNX52" s="216"/>
      <c r="KNY52" s="216"/>
      <c r="KNZ52" s="216"/>
      <c r="KOA52" s="216"/>
      <c r="KOB52" s="216"/>
      <c r="KOC52" s="216"/>
      <c r="KOD52" s="216"/>
      <c r="KOE52" s="216"/>
      <c r="KOF52" s="216"/>
      <c r="KOG52" s="216"/>
      <c r="KOH52" s="216"/>
      <c r="KOI52" s="216"/>
      <c r="KOJ52" s="216"/>
      <c r="KOK52" s="216"/>
      <c r="KOL52" s="216"/>
      <c r="KOM52" s="216"/>
      <c r="KON52" s="216"/>
      <c r="KOO52" s="216"/>
      <c r="KOP52" s="216"/>
      <c r="KOQ52" s="216"/>
      <c r="KOR52" s="216"/>
      <c r="KOS52" s="216"/>
      <c r="KOT52" s="216"/>
      <c r="KOU52" s="216"/>
      <c r="KOV52" s="216"/>
      <c r="KOW52" s="216"/>
      <c r="KOX52" s="216"/>
      <c r="KOY52" s="216"/>
      <c r="KOZ52" s="216"/>
      <c r="KPA52" s="216"/>
      <c r="KPB52" s="216"/>
      <c r="KPC52" s="216"/>
      <c r="KPD52" s="216"/>
      <c r="KPE52" s="216"/>
      <c r="KPF52" s="216"/>
      <c r="KPG52" s="216"/>
      <c r="KPH52" s="216"/>
      <c r="KPI52" s="216"/>
      <c r="KPJ52" s="216"/>
      <c r="KPK52" s="216"/>
      <c r="KPL52" s="216"/>
      <c r="KPM52" s="216"/>
      <c r="KPN52" s="216"/>
      <c r="KPO52" s="216"/>
      <c r="KPP52" s="216"/>
      <c r="KPQ52" s="216"/>
      <c r="KPR52" s="216"/>
      <c r="KPS52" s="216"/>
      <c r="KPT52" s="216"/>
      <c r="KPU52" s="216"/>
      <c r="KPV52" s="216"/>
      <c r="KPW52" s="216"/>
      <c r="KPX52" s="216"/>
      <c r="KPY52" s="216"/>
      <c r="KPZ52" s="216"/>
      <c r="KQA52" s="216"/>
      <c r="KQB52" s="216"/>
      <c r="KQC52" s="216"/>
      <c r="KQD52" s="216"/>
      <c r="KQE52" s="216"/>
      <c r="KQF52" s="216"/>
      <c r="KQG52" s="216"/>
      <c r="KQH52" s="216"/>
      <c r="KQI52" s="216"/>
      <c r="KQJ52" s="216"/>
      <c r="KQK52" s="216"/>
      <c r="KQL52" s="216"/>
      <c r="KQM52" s="216"/>
      <c r="KQN52" s="216"/>
      <c r="KQO52" s="216"/>
      <c r="KQP52" s="216"/>
      <c r="KQQ52" s="216"/>
      <c r="KQR52" s="216"/>
      <c r="KQS52" s="216"/>
      <c r="KQT52" s="216"/>
      <c r="KQU52" s="216"/>
      <c r="KQV52" s="216"/>
      <c r="KQW52" s="216"/>
      <c r="KQX52" s="216"/>
      <c r="KQY52" s="216"/>
      <c r="KQZ52" s="216"/>
      <c r="KRA52" s="216"/>
      <c r="KRB52" s="216"/>
      <c r="KRC52" s="216"/>
      <c r="KRD52" s="216"/>
      <c r="KRE52" s="216"/>
      <c r="KRF52" s="216"/>
      <c r="KRG52" s="216"/>
      <c r="KRH52" s="216"/>
      <c r="KRI52" s="216"/>
      <c r="KRJ52" s="216"/>
      <c r="KRK52" s="216"/>
      <c r="KRL52" s="216"/>
      <c r="KRM52" s="216"/>
      <c r="KRN52" s="216"/>
      <c r="KRO52" s="216"/>
      <c r="KRP52" s="216"/>
      <c r="KRQ52" s="216"/>
      <c r="KRR52" s="216"/>
      <c r="KRS52" s="216"/>
      <c r="KRT52" s="216"/>
      <c r="KRU52" s="216"/>
      <c r="KRV52" s="216"/>
      <c r="KRW52" s="216"/>
      <c r="KRX52" s="216"/>
      <c r="KRY52" s="216"/>
      <c r="KRZ52" s="216"/>
      <c r="KSA52" s="216"/>
      <c r="KSB52" s="216"/>
      <c r="KSC52" s="216"/>
      <c r="KSD52" s="216"/>
      <c r="KSE52" s="216"/>
      <c r="KSF52" s="216"/>
      <c r="KSG52" s="216"/>
      <c r="KSH52" s="216"/>
      <c r="KSI52" s="216"/>
      <c r="KSJ52" s="216"/>
      <c r="KSK52" s="216"/>
      <c r="KSL52" s="216"/>
      <c r="KSM52" s="216"/>
      <c r="KSN52" s="216"/>
      <c r="KSO52" s="216"/>
      <c r="KSP52" s="216"/>
      <c r="KSQ52" s="216"/>
      <c r="KSR52" s="216"/>
      <c r="KSS52" s="216"/>
      <c r="KST52" s="216"/>
      <c r="KSU52" s="216"/>
      <c r="KSV52" s="216"/>
      <c r="KSW52" s="216"/>
      <c r="KSX52" s="216"/>
      <c r="KSY52" s="216"/>
      <c r="KSZ52" s="216"/>
      <c r="KTA52" s="216"/>
      <c r="KTB52" s="216"/>
      <c r="KTC52" s="216"/>
      <c r="KTD52" s="216"/>
      <c r="KTE52" s="216"/>
      <c r="KTF52" s="216"/>
      <c r="KTG52" s="216"/>
      <c r="KTH52" s="216"/>
      <c r="KTI52" s="216"/>
      <c r="KTJ52" s="216"/>
      <c r="KTK52" s="216"/>
      <c r="KTL52" s="216"/>
      <c r="KTM52" s="216"/>
      <c r="KTN52" s="216"/>
      <c r="KTO52" s="216"/>
      <c r="KTP52" s="216"/>
      <c r="KTQ52" s="216"/>
      <c r="KTR52" s="216"/>
      <c r="KTS52" s="216"/>
      <c r="KTT52" s="216"/>
      <c r="KTU52" s="216"/>
      <c r="KTV52" s="216"/>
      <c r="KTW52" s="216"/>
      <c r="KTX52" s="216"/>
      <c r="KTY52" s="216"/>
      <c r="KTZ52" s="216"/>
      <c r="KUA52" s="216"/>
      <c r="KUB52" s="216"/>
      <c r="KUC52" s="216"/>
      <c r="KUD52" s="216"/>
      <c r="KUE52" s="216"/>
      <c r="KUF52" s="216"/>
      <c r="KUG52" s="216"/>
      <c r="KUH52" s="216"/>
      <c r="KUI52" s="216"/>
      <c r="KUJ52" s="216"/>
      <c r="KUK52" s="216"/>
      <c r="KUL52" s="216"/>
      <c r="KUM52" s="216"/>
      <c r="KUN52" s="216"/>
      <c r="KUO52" s="216"/>
      <c r="KUP52" s="216"/>
      <c r="KUQ52" s="216"/>
      <c r="KUR52" s="216"/>
      <c r="KUS52" s="216"/>
      <c r="KUT52" s="216"/>
      <c r="KUU52" s="216"/>
      <c r="KUV52" s="216"/>
      <c r="KUW52" s="216"/>
      <c r="KUX52" s="216"/>
      <c r="KUY52" s="216"/>
      <c r="KUZ52" s="216"/>
      <c r="KVA52" s="216"/>
      <c r="KVB52" s="216"/>
      <c r="KVC52" s="216"/>
      <c r="KVD52" s="216"/>
      <c r="KVE52" s="216"/>
      <c r="KVF52" s="216"/>
      <c r="KVG52" s="216"/>
      <c r="KVH52" s="216"/>
      <c r="KVI52" s="216"/>
      <c r="KVJ52" s="216"/>
      <c r="KVK52" s="216"/>
      <c r="KVL52" s="216"/>
      <c r="KVM52" s="216"/>
      <c r="KVN52" s="216"/>
      <c r="KVO52" s="216"/>
      <c r="KVP52" s="216"/>
      <c r="KVQ52" s="216"/>
      <c r="KVR52" s="216"/>
      <c r="KVS52" s="216"/>
      <c r="KVT52" s="216"/>
      <c r="KVU52" s="216"/>
      <c r="KVV52" s="216"/>
      <c r="KVW52" s="216"/>
      <c r="KVX52" s="216"/>
      <c r="KVY52" s="216"/>
      <c r="KVZ52" s="216"/>
      <c r="KWA52" s="216"/>
      <c r="KWB52" s="216"/>
      <c r="KWC52" s="216"/>
      <c r="KWD52" s="216"/>
      <c r="KWE52" s="216"/>
      <c r="KWF52" s="216"/>
      <c r="KWG52" s="216"/>
      <c r="KWH52" s="216"/>
      <c r="KWI52" s="216"/>
      <c r="KWJ52" s="216"/>
      <c r="KWK52" s="216"/>
      <c r="KWL52" s="216"/>
      <c r="KWM52" s="216"/>
      <c r="KWN52" s="216"/>
      <c r="KWO52" s="216"/>
      <c r="KWP52" s="216"/>
      <c r="KWQ52" s="216"/>
      <c r="KWR52" s="216"/>
      <c r="KWS52" s="216"/>
      <c r="KWT52" s="216"/>
      <c r="KWU52" s="216"/>
      <c r="KWV52" s="216"/>
      <c r="KWW52" s="216"/>
      <c r="KWX52" s="216"/>
      <c r="KWY52" s="216"/>
      <c r="KWZ52" s="216"/>
      <c r="KXA52" s="216"/>
      <c r="KXB52" s="216"/>
      <c r="KXC52" s="216"/>
      <c r="KXD52" s="216"/>
      <c r="KXE52" s="216"/>
      <c r="KXF52" s="216"/>
      <c r="KXG52" s="216"/>
      <c r="KXH52" s="216"/>
      <c r="KXI52" s="216"/>
      <c r="KXJ52" s="216"/>
      <c r="KXK52" s="216"/>
      <c r="KXL52" s="216"/>
      <c r="KXM52" s="216"/>
      <c r="KXN52" s="216"/>
      <c r="KXO52" s="216"/>
      <c r="KXP52" s="216"/>
      <c r="KXQ52" s="216"/>
      <c r="KXR52" s="216"/>
      <c r="KXS52" s="216"/>
      <c r="KXT52" s="216"/>
      <c r="KXU52" s="216"/>
      <c r="KXV52" s="216"/>
      <c r="KXW52" s="216"/>
      <c r="KXX52" s="216"/>
      <c r="KXY52" s="216"/>
      <c r="KXZ52" s="216"/>
      <c r="KYA52" s="216"/>
      <c r="KYB52" s="216"/>
      <c r="KYC52" s="216"/>
      <c r="KYD52" s="216"/>
      <c r="KYE52" s="216"/>
      <c r="KYF52" s="216"/>
      <c r="KYG52" s="216"/>
      <c r="KYH52" s="216"/>
      <c r="KYI52" s="216"/>
      <c r="KYJ52" s="216"/>
      <c r="KYK52" s="216"/>
      <c r="KYL52" s="216"/>
      <c r="KYM52" s="216"/>
      <c r="KYN52" s="216"/>
      <c r="KYO52" s="216"/>
      <c r="KYP52" s="216"/>
      <c r="KYQ52" s="216"/>
      <c r="KYR52" s="216"/>
      <c r="KYS52" s="216"/>
      <c r="KYT52" s="216"/>
      <c r="KYU52" s="216"/>
      <c r="KYV52" s="216"/>
      <c r="KYW52" s="216"/>
      <c r="KYX52" s="216"/>
      <c r="KYY52" s="216"/>
      <c r="KYZ52" s="216"/>
      <c r="KZA52" s="216"/>
      <c r="KZB52" s="216"/>
      <c r="KZC52" s="216"/>
      <c r="KZD52" s="216"/>
      <c r="KZE52" s="216"/>
      <c r="KZF52" s="216"/>
      <c r="KZG52" s="216"/>
      <c r="KZH52" s="216"/>
      <c r="KZI52" s="216"/>
      <c r="KZJ52" s="216"/>
      <c r="KZK52" s="216"/>
      <c r="KZL52" s="216"/>
      <c r="KZM52" s="216"/>
      <c r="KZN52" s="216"/>
      <c r="KZO52" s="216"/>
      <c r="KZP52" s="216"/>
      <c r="KZQ52" s="216"/>
      <c r="KZR52" s="216"/>
      <c r="KZS52" s="216"/>
      <c r="KZT52" s="216"/>
      <c r="KZU52" s="216"/>
      <c r="KZV52" s="216"/>
      <c r="KZW52" s="216"/>
      <c r="KZX52" s="216"/>
      <c r="KZY52" s="216"/>
      <c r="KZZ52" s="216"/>
      <c r="LAA52" s="216"/>
      <c r="LAB52" s="216"/>
      <c r="LAC52" s="216"/>
      <c r="LAD52" s="216"/>
      <c r="LAE52" s="216"/>
      <c r="LAF52" s="216"/>
      <c r="LAG52" s="216"/>
      <c r="LAH52" s="216"/>
      <c r="LAI52" s="216"/>
      <c r="LAJ52" s="216"/>
      <c r="LAK52" s="216"/>
      <c r="LAL52" s="216"/>
      <c r="LAM52" s="216"/>
      <c r="LAN52" s="216"/>
      <c r="LAO52" s="216"/>
      <c r="LAP52" s="216"/>
      <c r="LAQ52" s="216"/>
      <c r="LAR52" s="216"/>
      <c r="LAS52" s="216"/>
      <c r="LAT52" s="216"/>
      <c r="LAU52" s="216"/>
      <c r="LAV52" s="216"/>
      <c r="LAW52" s="216"/>
      <c r="LAX52" s="216"/>
      <c r="LAY52" s="216"/>
      <c r="LAZ52" s="216"/>
      <c r="LBA52" s="216"/>
      <c r="LBB52" s="216"/>
      <c r="LBC52" s="216"/>
      <c r="LBD52" s="216"/>
      <c r="LBE52" s="216"/>
      <c r="LBF52" s="216"/>
      <c r="LBG52" s="216"/>
      <c r="LBH52" s="216"/>
      <c r="LBI52" s="216"/>
      <c r="LBJ52" s="216"/>
      <c r="LBK52" s="216"/>
      <c r="LBL52" s="216"/>
      <c r="LBM52" s="216"/>
      <c r="LBN52" s="216"/>
      <c r="LBO52" s="216"/>
      <c r="LBP52" s="216"/>
      <c r="LBQ52" s="216"/>
      <c r="LBR52" s="216"/>
      <c r="LBS52" s="216"/>
      <c r="LBT52" s="216"/>
      <c r="LBU52" s="216"/>
      <c r="LBV52" s="216"/>
      <c r="LBW52" s="216"/>
      <c r="LBX52" s="216"/>
      <c r="LBY52" s="216"/>
      <c r="LBZ52" s="216"/>
      <c r="LCA52" s="216"/>
      <c r="LCB52" s="216"/>
      <c r="LCC52" s="216"/>
      <c r="LCD52" s="216"/>
      <c r="LCE52" s="216"/>
      <c r="LCF52" s="216"/>
      <c r="LCG52" s="216"/>
      <c r="LCH52" s="216"/>
      <c r="LCI52" s="216"/>
      <c r="LCJ52" s="216"/>
      <c r="LCK52" s="216"/>
      <c r="LCL52" s="216"/>
      <c r="LCM52" s="216"/>
      <c r="LCN52" s="216"/>
      <c r="LCO52" s="216"/>
      <c r="LCP52" s="216"/>
      <c r="LCQ52" s="216"/>
      <c r="LCR52" s="216"/>
      <c r="LCS52" s="216"/>
      <c r="LCT52" s="216"/>
      <c r="LCU52" s="216"/>
      <c r="LCV52" s="216"/>
      <c r="LCW52" s="216"/>
      <c r="LCX52" s="216"/>
      <c r="LCY52" s="216"/>
      <c r="LCZ52" s="216"/>
      <c r="LDA52" s="216"/>
      <c r="LDB52" s="216"/>
      <c r="LDC52" s="216"/>
      <c r="LDD52" s="216"/>
      <c r="LDE52" s="216"/>
      <c r="LDF52" s="216"/>
      <c r="LDG52" s="216"/>
      <c r="LDH52" s="216"/>
      <c r="LDI52" s="216"/>
      <c r="LDJ52" s="216"/>
      <c r="LDK52" s="216"/>
      <c r="LDL52" s="216"/>
      <c r="LDM52" s="216"/>
      <c r="LDN52" s="216"/>
      <c r="LDO52" s="216"/>
      <c r="LDP52" s="216"/>
      <c r="LDQ52" s="216"/>
      <c r="LDR52" s="216"/>
      <c r="LDS52" s="216"/>
      <c r="LDT52" s="216"/>
      <c r="LDU52" s="216"/>
      <c r="LDV52" s="216"/>
      <c r="LDW52" s="216"/>
      <c r="LDX52" s="216"/>
      <c r="LDY52" s="216"/>
      <c r="LDZ52" s="216"/>
      <c r="LEA52" s="216"/>
      <c r="LEB52" s="216"/>
      <c r="LEC52" s="216"/>
      <c r="LED52" s="216"/>
      <c r="LEE52" s="216"/>
      <c r="LEF52" s="216"/>
      <c r="LEG52" s="216"/>
      <c r="LEH52" s="216"/>
      <c r="LEI52" s="216"/>
      <c r="LEJ52" s="216"/>
      <c r="LEK52" s="216"/>
      <c r="LEL52" s="216"/>
      <c r="LEM52" s="216"/>
      <c r="LEN52" s="216"/>
      <c r="LEO52" s="216"/>
      <c r="LEP52" s="216"/>
      <c r="LEQ52" s="216"/>
      <c r="LER52" s="216"/>
      <c r="LES52" s="216"/>
      <c r="LET52" s="216"/>
      <c r="LEU52" s="216"/>
      <c r="LEV52" s="216"/>
      <c r="LEW52" s="216"/>
      <c r="LEX52" s="216"/>
      <c r="LEY52" s="216"/>
      <c r="LEZ52" s="216"/>
      <c r="LFA52" s="216"/>
      <c r="LFB52" s="216"/>
      <c r="LFC52" s="216"/>
      <c r="LFD52" s="216"/>
      <c r="LFE52" s="216"/>
      <c r="LFF52" s="216"/>
      <c r="LFG52" s="216"/>
      <c r="LFH52" s="216"/>
      <c r="LFI52" s="216"/>
      <c r="LFJ52" s="216"/>
      <c r="LFK52" s="216"/>
      <c r="LFL52" s="216"/>
      <c r="LFM52" s="216"/>
      <c r="LFN52" s="216"/>
      <c r="LFO52" s="216"/>
      <c r="LFP52" s="216"/>
      <c r="LFQ52" s="216"/>
      <c r="LFR52" s="216"/>
      <c r="LFS52" s="216"/>
      <c r="LFT52" s="216"/>
      <c r="LFU52" s="216"/>
      <c r="LFV52" s="216"/>
      <c r="LFW52" s="216"/>
      <c r="LFX52" s="216"/>
      <c r="LFY52" s="216"/>
      <c r="LFZ52" s="216"/>
      <c r="LGA52" s="216"/>
      <c r="LGB52" s="216"/>
      <c r="LGC52" s="216"/>
      <c r="LGD52" s="216"/>
      <c r="LGE52" s="216"/>
      <c r="LGF52" s="216"/>
      <c r="LGG52" s="216"/>
      <c r="LGH52" s="216"/>
      <c r="LGI52" s="216"/>
      <c r="LGJ52" s="216"/>
      <c r="LGK52" s="216"/>
      <c r="LGL52" s="216"/>
      <c r="LGM52" s="216"/>
      <c r="LGN52" s="216"/>
      <c r="LGO52" s="216"/>
      <c r="LGP52" s="216"/>
      <c r="LGQ52" s="216"/>
      <c r="LGR52" s="216"/>
      <c r="LGS52" s="216"/>
      <c r="LGT52" s="216"/>
      <c r="LGU52" s="216"/>
      <c r="LGV52" s="216"/>
      <c r="LGW52" s="216"/>
      <c r="LGX52" s="216"/>
      <c r="LGY52" s="216"/>
      <c r="LGZ52" s="216"/>
      <c r="LHA52" s="216"/>
      <c r="LHB52" s="216"/>
      <c r="LHC52" s="216"/>
      <c r="LHD52" s="216"/>
      <c r="LHE52" s="216"/>
      <c r="LHF52" s="216"/>
      <c r="LHG52" s="216"/>
      <c r="LHH52" s="216"/>
      <c r="LHI52" s="216"/>
      <c r="LHJ52" s="216"/>
      <c r="LHK52" s="216"/>
      <c r="LHL52" s="216"/>
      <c r="LHM52" s="216"/>
      <c r="LHN52" s="216"/>
      <c r="LHO52" s="216"/>
      <c r="LHP52" s="216"/>
      <c r="LHQ52" s="216"/>
      <c r="LHR52" s="216"/>
      <c r="LHS52" s="216"/>
      <c r="LHT52" s="216"/>
      <c r="LHU52" s="216"/>
      <c r="LHV52" s="216"/>
      <c r="LHW52" s="216"/>
      <c r="LHX52" s="216"/>
      <c r="LHY52" s="216"/>
      <c r="LHZ52" s="216"/>
      <c r="LIA52" s="216"/>
      <c r="LIB52" s="216"/>
      <c r="LIC52" s="216"/>
      <c r="LID52" s="216"/>
      <c r="LIE52" s="216"/>
      <c r="LIF52" s="216"/>
      <c r="LIG52" s="216"/>
      <c r="LIH52" s="216"/>
      <c r="LII52" s="216"/>
      <c r="LIJ52" s="216"/>
      <c r="LIK52" s="216"/>
      <c r="LIL52" s="216"/>
      <c r="LIM52" s="216"/>
      <c r="LIN52" s="216"/>
      <c r="LIO52" s="216"/>
      <c r="LIP52" s="216"/>
      <c r="LIQ52" s="216"/>
      <c r="LIR52" s="216"/>
      <c r="LIS52" s="216"/>
      <c r="LIT52" s="216"/>
      <c r="LIU52" s="216"/>
      <c r="LIV52" s="216"/>
      <c r="LIW52" s="216"/>
      <c r="LIX52" s="216"/>
      <c r="LIY52" s="216"/>
      <c r="LIZ52" s="216"/>
      <c r="LJA52" s="216"/>
      <c r="LJB52" s="216"/>
      <c r="LJC52" s="216"/>
      <c r="LJD52" s="216"/>
      <c r="LJE52" s="216"/>
      <c r="LJF52" s="216"/>
      <c r="LJG52" s="216"/>
      <c r="LJH52" s="216"/>
      <c r="LJI52" s="216"/>
      <c r="LJJ52" s="216"/>
      <c r="LJK52" s="216"/>
      <c r="LJL52" s="216"/>
      <c r="LJM52" s="216"/>
      <c r="LJN52" s="216"/>
      <c r="LJO52" s="216"/>
      <c r="LJP52" s="216"/>
      <c r="LJQ52" s="216"/>
      <c r="LJR52" s="216"/>
      <c r="LJS52" s="216"/>
      <c r="LJT52" s="216"/>
      <c r="LJU52" s="216"/>
      <c r="LJV52" s="216"/>
      <c r="LJW52" s="216"/>
      <c r="LJX52" s="216"/>
      <c r="LJY52" s="216"/>
      <c r="LJZ52" s="216"/>
      <c r="LKA52" s="216"/>
      <c r="LKB52" s="216"/>
      <c r="LKC52" s="216"/>
      <c r="LKD52" s="216"/>
      <c r="LKE52" s="216"/>
      <c r="LKF52" s="216"/>
      <c r="LKG52" s="216"/>
      <c r="LKH52" s="216"/>
      <c r="LKI52" s="216"/>
      <c r="LKJ52" s="216"/>
      <c r="LKK52" s="216"/>
      <c r="LKL52" s="216"/>
      <c r="LKM52" s="216"/>
      <c r="LKN52" s="216"/>
      <c r="LKO52" s="216"/>
      <c r="LKP52" s="216"/>
      <c r="LKQ52" s="216"/>
      <c r="LKR52" s="216"/>
      <c r="LKS52" s="216"/>
      <c r="LKT52" s="216"/>
      <c r="LKU52" s="216"/>
      <c r="LKV52" s="216"/>
      <c r="LKW52" s="216"/>
      <c r="LKX52" s="216"/>
      <c r="LKY52" s="216"/>
      <c r="LKZ52" s="216"/>
      <c r="LLA52" s="216"/>
      <c r="LLB52" s="216"/>
      <c r="LLC52" s="216"/>
      <c r="LLD52" s="216"/>
      <c r="LLE52" s="216"/>
      <c r="LLF52" s="216"/>
      <c r="LLG52" s="216"/>
      <c r="LLH52" s="216"/>
      <c r="LLI52" s="216"/>
      <c r="LLJ52" s="216"/>
      <c r="LLK52" s="216"/>
      <c r="LLL52" s="216"/>
      <c r="LLM52" s="216"/>
      <c r="LLN52" s="216"/>
      <c r="LLO52" s="216"/>
      <c r="LLP52" s="216"/>
      <c r="LLQ52" s="216"/>
      <c r="LLR52" s="216"/>
      <c r="LLS52" s="216"/>
      <c r="LLT52" s="216"/>
      <c r="LLU52" s="216"/>
      <c r="LLV52" s="216"/>
      <c r="LLW52" s="216"/>
      <c r="LLX52" s="216"/>
      <c r="LLY52" s="216"/>
      <c r="LLZ52" s="216"/>
      <c r="LMA52" s="216"/>
      <c r="LMB52" s="216"/>
      <c r="LMC52" s="216"/>
      <c r="LMD52" s="216"/>
      <c r="LME52" s="216"/>
      <c r="LMF52" s="216"/>
      <c r="LMG52" s="216"/>
      <c r="LMH52" s="216"/>
      <c r="LMI52" s="216"/>
      <c r="LMJ52" s="216"/>
      <c r="LMK52" s="216"/>
      <c r="LML52" s="216"/>
      <c r="LMM52" s="216"/>
      <c r="LMN52" s="216"/>
      <c r="LMO52" s="216"/>
      <c r="LMP52" s="216"/>
      <c r="LMQ52" s="216"/>
      <c r="LMR52" s="216"/>
      <c r="LMS52" s="216"/>
      <c r="LMT52" s="216"/>
      <c r="LMU52" s="216"/>
      <c r="LMV52" s="216"/>
      <c r="LMW52" s="216"/>
      <c r="LMX52" s="216"/>
      <c r="LMY52" s="216"/>
      <c r="LMZ52" s="216"/>
      <c r="LNA52" s="216"/>
      <c r="LNB52" s="216"/>
      <c r="LNC52" s="216"/>
      <c r="LND52" s="216"/>
      <c r="LNE52" s="216"/>
      <c r="LNF52" s="216"/>
      <c r="LNG52" s="216"/>
      <c r="LNH52" s="216"/>
      <c r="LNI52" s="216"/>
      <c r="LNJ52" s="216"/>
      <c r="LNK52" s="216"/>
      <c r="LNL52" s="216"/>
      <c r="LNM52" s="216"/>
      <c r="LNN52" s="216"/>
      <c r="LNO52" s="216"/>
      <c r="LNP52" s="216"/>
      <c r="LNQ52" s="216"/>
      <c r="LNR52" s="216"/>
      <c r="LNS52" s="216"/>
      <c r="LNT52" s="216"/>
      <c r="LNU52" s="216"/>
      <c r="LNV52" s="216"/>
      <c r="LNW52" s="216"/>
      <c r="LNX52" s="216"/>
      <c r="LNY52" s="216"/>
      <c r="LNZ52" s="216"/>
      <c r="LOA52" s="216"/>
      <c r="LOB52" s="216"/>
      <c r="LOC52" s="216"/>
      <c r="LOD52" s="216"/>
      <c r="LOE52" s="216"/>
      <c r="LOF52" s="216"/>
      <c r="LOG52" s="216"/>
      <c r="LOH52" s="216"/>
      <c r="LOI52" s="216"/>
      <c r="LOJ52" s="216"/>
      <c r="LOK52" s="216"/>
      <c r="LOL52" s="216"/>
      <c r="LOM52" s="216"/>
      <c r="LON52" s="216"/>
      <c r="LOO52" s="216"/>
      <c r="LOP52" s="216"/>
      <c r="LOQ52" s="216"/>
      <c r="LOR52" s="216"/>
      <c r="LOS52" s="216"/>
      <c r="LOT52" s="216"/>
      <c r="LOU52" s="216"/>
      <c r="LOV52" s="216"/>
      <c r="LOW52" s="216"/>
      <c r="LOX52" s="216"/>
      <c r="LOY52" s="216"/>
      <c r="LOZ52" s="216"/>
      <c r="LPA52" s="216"/>
      <c r="LPB52" s="216"/>
      <c r="LPC52" s="216"/>
      <c r="LPD52" s="216"/>
      <c r="LPE52" s="216"/>
      <c r="LPF52" s="216"/>
      <c r="LPG52" s="216"/>
      <c r="LPH52" s="216"/>
      <c r="LPI52" s="216"/>
      <c r="LPJ52" s="216"/>
      <c r="LPK52" s="216"/>
      <c r="LPL52" s="216"/>
      <c r="LPM52" s="216"/>
      <c r="LPN52" s="216"/>
      <c r="LPO52" s="216"/>
      <c r="LPP52" s="216"/>
      <c r="LPQ52" s="216"/>
      <c r="LPR52" s="216"/>
      <c r="LPS52" s="216"/>
      <c r="LPT52" s="216"/>
      <c r="LPU52" s="216"/>
      <c r="LPV52" s="216"/>
      <c r="LPW52" s="216"/>
      <c r="LPX52" s="216"/>
      <c r="LPY52" s="216"/>
      <c r="LPZ52" s="216"/>
      <c r="LQA52" s="216"/>
      <c r="LQB52" s="216"/>
      <c r="LQC52" s="216"/>
      <c r="LQD52" s="216"/>
      <c r="LQE52" s="216"/>
      <c r="LQF52" s="216"/>
      <c r="LQG52" s="216"/>
      <c r="LQH52" s="216"/>
      <c r="LQI52" s="216"/>
      <c r="LQJ52" s="216"/>
      <c r="LQK52" s="216"/>
      <c r="LQL52" s="216"/>
      <c r="LQM52" s="216"/>
      <c r="LQN52" s="216"/>
      <c r="LQO52" s="216"/>
      <c r="LQP52" s="216"/>
      <c r="LQQ52" s="216"/>
      <c r="LQR52" s="216"/>
      <c r="LQS52" s="216"/>
      <c r="LQT52" s="216"/>
      <c r="LQU52" s="216"/>
      <c r="LQV52" s="216"/>
      <c r="LQW52" s="216"/>
      <c r="LQX52" s="216"/>
      <c r="LQY52" s="216"/>
      <c r="LQZ52" s="216"/>
      <c r="LRA52" s="216"/>
      <c r="LRB52" s="216"/>
      <c r="LRC52" s="216"/>
      <c r="LRD52" s="216"/>
      <c r="LRE52" s="216"/>
      <c r="LRF52" s="216"/>
      <c r="LRG52" s="216"/>
      <c r="LRH52" s="216"/>
      <c r="LRI52" s="216"/>
      <c r="LRJ52" s="216"/>
      <c r="LRK52" s="216"/>
      <c r="LRL52" s="216"/>
      <c r="LRM52" s="216"/>
      <c r="LRN52" s="216"/>
      <c r="LRO52" s="216"/>
      <c r="LRP52" s="216"/>
      <c r="LRQ52" s="216"/>
      <c r="LRR52" s="216"/>
      <c r="LRS52" s="216"/>
      <c r="LRT52" s="216"/>
      <c r="LRU52" s="216"/>
      <c r="LRV52" s="216"/>
      <c r="LRW52" s="216"/>
      <c r="LRX52" s="216"/>
      <c r="LRY52" s="216"/>
      <c r="LRZ52" s="216"/>
      <c r="LSA52" s="216"/>
      <c r="LSB52" s="216"/>
      <c r="LSC52" s="216"/>
      <c r="LSD52" s="216"/>
      <c r="LSE52" s="216"/>
      <c r="LSF52" s="216"/>
      <c r="LSG52" s="216"/>
      <c r="LSH52" s="216"/>
      <c r="LSI52" s="216"/>
      <c r="LSJ52" s="216"/>
      <c r="LSK52" s="216"/>
      <c r="LSL52" s="216"/>
      <c r="LSM52" s="216"/>
      <c r="LSN52" s="216"/>
      <c r="LSO52" s="216"/>
      <c r="LSP52" s="216"/>
      <c r="LSQ52" s="216"/>
      <c r="LSR52" s="216"/>
      <c r="LSS52" s="216"/>
      <c r="LST52" s="216"/>
      <c r="LSU52" s="216"/>
      <c r="LSV52" s="216"/>
      <c r="LSW52" s="216"/>
      <c r="LSX52" s="216"/>
      <c r="LSY52" s="216"/>
      <c r="LSZ52" s="216"/>
      <c r="LTA52" s="216"/>
      <c r="LTB52" s="216"/>
      <c r="LTC52" s="216"/>
      <c r="LTD52" s="216"/>
      <c r="LTE52" s="216"/>
      <c r="LTF52" s="216"/>
      <c r="LTG52" s="216"/>
      <c r="LTH52" s="216"/>
      <c r="LTI52" s="216"/>
      <c r="LTJ52" s="216"/>
      <c r="LTK52" s="216"/>
      <c r="LTL52" s="216"/>
      <c r="LTM52" s="216"/>
      <c r="LTN52" s="216"/>
      <c r="LTO52" s="216"/>
      <c r="LTP52" s="216"/>
      <c r="LTQ52" s="216"/>
      <c r="LTR52" s="216"/>
      <c r="LTS52" s="216"/>
      <c r="LTT52" s="216"/>
      <c r="LTU52" s="216"/>
      <c r="LTV52" s="216"/>
      <c r="LTW52" s="216"/>
      <c r="LTX52" s="216"/>
      <c r="LTY52" s="216"/>
      <c r="LTZ52" s="216"/>
      <c r="LUA52" s="216"/>
      <c r="LUB52" s="216"/>
      <c r="LUC52" s="216"/>
      <c r="LUD52" s="216"/>
      <c r="LUE52" s="216"/>
      <c r="LUF52" s="216"/>
      <c r="LUG52" s="216"/>
      <c r="LUH52" s="216"/>
      <c r="LUI52" s="216"/>
      <c r="LUJ52" s="216"/>
      <c r="LUK52" s="216"/>
      <c r="LUL52" s="216"/>
      <c r="LUM52" s="216"/>
      <c r="LUN52" s="216"/>
      <c r="LUO52" s="216"/>
      <c r="LUP52" s="216"/>
      <c r="LUQ52" s="216"/>
      <c r="LUR52" s="216"/>
      <c r="LUS52" s="216"/>
      <c r="LUT52" s="216"/>
      <c r="LUU52" s="216"/>
      <c r="LUV52" s="216"/>
      <c r="LUW52" s="216"/>
      <c r="LUX52" s="216"/>
      <c r="LUY52" s="216"/>
      <c r="LUZ52" s="216"/>
      <c r="LVA52" s="216"/>
      <c r="LVB52" s="216"/>
      <c r="LVC52" s="216"/>
      <c r="LVD52" s="216"/>
      <c r="LVE52" s="216"/>
      <c r="LVF52" s="216"/>
      <c r="LVG52" s="216"/>
      <c r="LVH52" s="216"/>
      <c r="LVI52" s="216"/>
      <c r="LVJ52" s="216"/>
      <c r="LVK52" s="216"/>
      <c r="LVL52" s="216"/>
      <c r="LVM52" s="216"/>
      <c r="LVN52" s="216"/>
      <c r="LVO52" s="216"/>
      <c r="LVP52" s="216"/>
      <c r="LVQ52" s="216"/>
      <c r="LVR52" s="216"/>
      <c r="LVS52" s="216"/>
      <c r="LVT52" s="216"/>
      <c r="LVU52" s="216"/>
      <c r="LVV52" s="216"/>
      <c r="LVW52" s="216"/>
      <c r="LVX52" s="216"/>
      <c r="LVY52" s="216"/>
      <c r="LVZ52" s="216"/>
      <c r="LWA52" s="216"/>
      <c r="LWB52" s="216"/>
      <c r="LWC52" s="216"/>
      <c r="LWD52" s="216"/>
      <c r="LWE52" s="216"/>
      <c r="LWF52" s="216"/>
      <c r="LWG52" s="216"/>
      <c r="LWH52" s="216"/>
      <c r="LWI52" s="216"/>
      <c r="LWJ52" s="216"/>
      <c r="LWK52" s="216"/>
      <c r="LWL52" s="216"/>
      <c r="LWM52" s="216"/>
      <c r="LWN52" s="216"/>
      <c r="LWO52" s="216"/>
      <c r="LWP52" s="216"/>
      <c r="LWQ52" s="216"/>
      <c r="LWR52" s="216"/>
      <c r="LWS52" s="216"/>
      <c r="LWT52" s="216"/>
      <c r="LWU52" s="216"/>
      <c r="LWV52" s="216"/>
      <c r="LWW52" s="216"/>
      <c r="LWX52" s="216"/>
      <c r="LWY52" s="216"/>
      <c r="LWZ52" s="216"/>
      <c r="LXA52" s="216"/>
      <c r="LXB52" s="216"/>
      <c r="LXC52" s="216"/>
      <c r="LXD52" s="216"/>
      <c r="LXE52" s="216"/>
      <c r="LXF52" s="216"/>
      <c r="LXG52" s="216"/>
      <c r="LXH52" s="216"/>
      <c r="LXI52" s="216"/>
      <c r="LXJ52" s="216"/>
      <c r="LXK52" s="216"/>
      <c r="LXL52" s="216"/>
      <c r="LXM52" s="216"/>
      <c r="LXN52" s="216"/>
      <c r="LXO52" s="216"/>
      <c r="LXP52" s="216"/>
      <c r="LXQ52" s="216"/>
      <c r="LXR52" s="216"/>
      <c r="LXS52" s="216"/>
      <c r="LXT52" s="216"/>
      <c r="LXU52" s="216"/>
      <c r="LXV52" s="216"/>
      <c r="LXW52" s="216"/>
      <c r="LXX52" s="216"/>
      <c r="LXY52" s="216"/>
      <c r="LXZ52" s="216"/>
      <c r="LYA52" s="216"/>
      <c r="LYB52" s="216"/>
      <c r="LYC52" s="216"/>
      <c r="LYD52" s="216"/>
      <c r="LYE52" s="216"/>
      <c r="LYF52" s="216"/>
      <c r="LYG52" s="216"/>
      <c r="LYH52" s="216"/>
      <c r="LYI52" s="216"/>
      <c r="LYJ52" s="216"/>
      <c r="LYK52" s="216"/>
      <c r="LYL52" s="216"/>
      <c r="LYM52" s="216"/>
      <c r="LYN52" s="216"/>
      <c r="LYO52" s="216"/>
      <c r="LYP52" s="216"/>
      <c r="LYQ52" s="216"/>
      <c r="LYR52" s="216"/>
      <c r="LYS52" s="216"/>
      <c r="LYT52" s="216"/>
      <c r="LYU52" s="216"/>
      <c r="LYV52" s="216"/>
      <c r="LYW52" s="216"/>
      <c r="LYX52" s="216"/>
      <c r="LYY52" s="216"/>
      <c r="LYZ52" s="216"/>
      <c r="LZA52" s="216"/>
      <c r="LZB52" s="216"/>
      <c r="LZC52" s="216"/>
      <c r="LZD52" s="216"/>
      <c r="LZE52" s="216"/>
      <c r="LZF52" s="216"/>
      <c r="LZG52" s="216"/>
      <c r="LZH52" s="216"/>
      <c r="LZI52" s="216"/>
      <c r="LZJ52" s="216"/>
      <c r="LZK52" s="216"/>
      <c r="LZL52" s="216"/>
      <c r="LZM52" s="216"/>
      <c r="LZN52" s="216"/>
      <c r="LZO52" s="216"/>
      <c r="LZP52" s="216"/>
      <c r="LZQ52" s="216"/>
      <c r="LZR52" s="216"/>
      <c r="LZS52" s="216"/>
      <c r="LZT52" s="216"/>
      <c r="LZU52" s="216"/>
      <c r="LZV52" s="216"/>
      <c r="LZW52" s="216"/>
      <c r="LZX52" s="216"/>
      <c r="LZY52" s="216"/>
      <c r="LZZ52" s="216"/>
      <c r="MAA52" s="216"/>
      <c r="MAB52" s="216"/>
      <c r="MAC52" s="216"/>
      <c r="MAD52" s="216"/>
      <c r="MAE52" s="216"/>
      <c r="MAF52" s="216"/>
      <c r="MAG52" s="216"/>
      <c r="MAH52" s="216"/>
      <c r="MAI52" s="216"/>
      <c r="MAJ52" s="216"/>
      <c r="MAK52" s="216"/>
      <c r="MAL52" s="216"/>
      <c r="MAM52" s="216"/>
      <c r="MAN52" s="216"/>
      <c r="MAO52" s="216"/>
      <c r="MAP52" s="216"/>
      <c r="MAQ52" s="216"/>
      <c r="MAR52" s="216"/>
      <c r="MAS52" s="216"/>
      <c r="MAT52" s="216"/>
      <c r="MAU52" s="216"/>
      <c r="MAV52" s="216"/>
      <c r="MAW52" s="216"/>
      <c r="MAX52" s="216"/>
      <c r="MAY52" s="216"/>
      <c r="MAZ52" s="216"/>
      <c r="MBA52" s="216"/>
      <c r="MBB52" s="216"/>
      <c r="MBC52" s="216"/>
      <c r="MBD52" s="216"/>
      <c r="MBE52" s="216"/>
      <c r="MBF52" s="216"/>
      <c r="MBG52" s="216"/>
      <c r="MBH52" s="216"/>
      <c r="MBI52" s="216"/>
      <c r="MBJ52" s="216"/>
      <c r="MBK52" s="216"/>
      <c r="MBL52" s="216"/>
      <c r="MBM52" s="216"/>
      <c r="MBN52" s="216"/>
      <c r="MBO52" s="216"/>
      <c r="MBP52" s="216"/>
      <c r="MBQ52" s="216"/>
      <c r="MBR52" s="216"/>
      <c r="MBS52" s="216"/>
      <c r="MBT52" s="216"/>
      <c r="MBU52" s="216"/>
      <c r="MBV52" s="216"/>
      <c r="MBW52" s="216"/>
      <c r="MBX52" s="216"/>
      <c r="MBY52" s="216"/>
      <c r="MBZ52" s="216"/>
      <c r="MCA52" s="216"/>
      <c r="MCB52" s="216"/>
      <c r="MCC52" s="216"/>
      <c r="MCD52" s="216"/>
      <c r="MCE52" s="216"/>
      <c r="MCF52" s="216"/>
      <c r="MCG52" s="216"/>
      <c r="MCH52" s="216"/>
      <c r="MCI52" s="216"/>
      <c r="MCJ52" s="216"/>
      <c r="MCK52" s="216"/>
      <c r="MCL52" s="216"/>
      <c r="MCM52" s="216"/>
      <c r="MCN52" s="216"/>
      <c r="MCO52" s="216"/>
      <c r="MCP52" s="216"/>
      <c r="MCQ52" s="216"/>
      <c r="MCR52" s="216"/>
      <c r="MCS52" s="216"/>
      <c r="MCT52" s="216"/>
      <c r="MCU52" s="216"/>
      <c r="MCV52" s="216"/>
      <c r="MCW52" s="216"/>
      <c r="MCX52" s="216"/>
      <c r="MCY52" s="216"/>
      <c r="MCZ52" s="216"/>
      <c r="MDA52" s="216"/>
      <c r="MDB52" s="216"/>
      <c r="MDC52" s="216"/>
      <c r="MDD52" s="216"/>
      <c r="MDE52" s="216"/>
      <c r="MDF52" s="216"/>
      <c r="MDG52" s="216"/>
      <c r="MDH52" s="216"/>
      <c r="MDI52" s="216"/>
      <c r="MDJ52" s="216"/>
      <c r="MDK52" s="216"/>
      <c r="MDL52" s="216"/>
      <c r="MDM52" s="216"/>
      <c r="MDN52" s="216"/>
      <c r="MDO52" s="216"/>
      <c r="MDP52" s="216"/>
      <c r="MDQ52" s="216"/>
      <c r="MDR52" s="216"/>
      <c r="MDS52" s="216"/>
      <c r="MDT52" s="216"/>
      <c r="MDU52" s="216"/>
      <c r="MDV52" s="216"/>
      <c r="MDW52" s="216"/>
      <c r="MDX52" s="216"/>
      <c r="MDY52" s="216"/>
      <c r="MDZ52" s="216"/>
      <c r="MEA52" s="216"/>
      <c r="MEB52" s="216"/>
      <c r="MEC52" s="216"/>
      <c r="MED52" s="216"/>
      <c r="MEE52" s="216"/>
      <c r="MEF52" s="216"/>
      <c r="MEG52" s="216"/>
      <c r="MEH52" s="216"/>
      <c r="MEI52" s="216"/>
      <c r="MEJ52" s="216"/>
      <c r="MEK52" s="216"/>
      <c r="MEL52" s="216"/>
      <c r="MEM52" s="216"/>
      <c r="MEN52" s="216"/>
      <c r="MEO52" s="216"/>
      <c r="MEP52" s="216"/>
      <c r="MEQ52" s="216"/>
      <c r="MER52" s="216"/>
      <c r="MES52" s="216"/>
      <c r="MET52" s="216"/>
      <c r="MEU52" s="216"/>
      <c r="MEV52" s="216"/>
      <c r="MEW52" s="216"/>
      <c r="MEX52" s="216"/>
      <c r="MEY52" s="216"/>
      <c r="MEZ52" s="216"/>
      <c r="MFA52" s="216"/>
      <c r="MFB52" s="216"/>
      <c r="MFC52" s="216"/>
      <c r="MFD52" s="216"/>
      <c r="MFE52" s="216"/>
      <c r="MFF52" s="216"/>
      <c r="MFG52" s="216"/>
      <c r="MFH52" s="216"/>
      <c r="MFI52" s="216"/>
      <c r="MFJ52" s="216"/>
      <c r="MFK52" s="216"/>
      <c r="MFL52" s="216"/>
      <c r="MFM52" s="216"/>
      <c r="MFN52" s="216"/>
      <c r="MFO52" s="216"/>
      <c r="MFP52" s="216"/>
      <c r="MFQ52" s="216"/>
      <c r="MFR52" s="216"/>
      <c r="MFS52" s="216"/>
      <c r="MFT52" s="216"/>
      <c r="MFU52" s="216"/>
      <c r="MFV52" s="216"/>
      <c r="MFW52" s="216"/>
      <c r="MFX52" s="216"/>
      <c r="MFY52" s="216"/>
      <c r="MFZ52" s="216"/>
      <c r="MGA52" s="216"/>
      <c r="MGB52" s="216"/>
      <c r="MGC52" s="216"/>
      <c r="MGD52" s="216"/>
      <c r="MGE52" s="216"/>
      <c r="MGF52" s="216"/>
      <c r="MGG52" s="216"/>
      <c r="MGH52" s="216"/>
      <c r="MGI52" s="216"/>
      <c r="MGJ52" s="216"/>
      <c r="MGK52" s="216"/>
      <c r="MGL52" s="216"/>
      <c r="MGM52" s="216"/>
      <c r="MGN52" s="216"/>
      <c r="MGO52" s="216"/>
      <c r="MGP52" s="216"/>
      <c r="MGQ52" s="216"/>
      <c r="MGR52" s="216"/>
      <c r="MGS52" s="216"/>
      <c r="MGT52" s="216"/>
      <c r="MGU52" s="216"/>
      <c r="MGV52" s="216"/>
      <c r="MGW52" s="216"/>
      <c r="MGX52" s="216"/>
      <c r="MGY52" s="216"/>
      <c r="MGZ52" s="216"/>
      <c r="MHA52" s="216"/>
      <c r="MHB52" s="216"/>
      <c r="MHC52" s="216"/>
      <c r="MHD52" s="216"/>
      <c r="MHE52" s="216"/>
      <c r="MHF52" s="216"/>
      <c r="MHG52" s="216"/>
      <c r="MHH52" s="216"/>
      <c r="MHI52" s="216"/>
      <c r="MHJ52" s="216"/>
      <c r="MHK52" s="216"/>
      <c r="MHL52" s="216"/>
      <c r="MHM52" s="216"/>
      <c r="MHN52" s="216"/>
      <c r="MHO52" s="216"/>
      <c r="MHP52" s="216"/>
      <c r="MHQ52" s="216"/>
      <c r="MHR52" s="216"/>
      <c r="MHS52" s="216"/>
      <c r="MHT52" s="216"/>
      <c r="MHU52" s="216"/>
      <c r="MHV52" s="216"/>
      <c r="MHW52" s="216"/>
      <c r="MHX52" s="216"/>
      <c r="MHY52" s="216"/>
      <c r="MHZ52" s="216"/>
      <c r="MIA52" s="216"/>
      <c r="MIB52" s="216"/>
      <c r="MIC52" s="216"/>
      <c r="MID52" s="216"/>
      <c r="MIE52" s="216"/>
      <c r="MIF52" s="216"/>
      <c r="MIG52" s="216"/>
      <c r="MIH52" s="216"/>
      <c r="MII52" s="216"/>
      <c r="MIJ52" s="216"/>
      <c r="MIK52" s="216"/>
      <c r="MIL52" s="216"/>
      <c r="MIM52" s="216"/>
      <c r="MIN52" s="216"/>
      <c r="MIO52" s="216"/>
      <c r="MIP52" s="216"/>
      <c r="MIQ52" s="216"/>
      <c r="MIR52" s="216"/>
      <c r="MIS52" s="216"/>
      <c r="MIT52" s="216"/>
      <c r="MIU52" s="216"/>
      <c r="MIV52" s="216"/>
      <c r="MIW52" s="216"/>
      <c r="MIX52" s="216"/>
      <c r="MIY52" s="216"/>
      <c r="MIZ52" s="216"/>
      <c r="MJA52" s="216"/>
      <c r="MJB52" s="216"/>
      <c r="MJC52" s="216"/>
      <c r="MJD52" s="216"/>
      <c r="MJE52" s="216"/>
      <c r="MJF52" s="216"/>
      <c r="MJG52" s="216"/>
      <c r="MJH52" s="216"/>
      <c r="MJI52" s="216"/>
      <c r="MJJ52" s="216"/>
      <c r="MJK52" s="216"/>
      <c r="MJL52" s="216"/>
      <c r="MJM52" s="216"/>
      <c r="MJN52" s="216"/>
      <c r="MJO52" s="216"/>
      <c r="MJP52" s="216"/>
      <c r="MJQ52" s="216"/>
      <c r="MJR52" s="216"/>
      <c r="MJS52" s="216"/>
      <c r="MJT52" s="216"/>
      <c r="MJU52" s="216"/>
      <c r="MJV52" s="216"/>
      <c r="MJW52" s="216"/>
      <c r="MJX52" s="216"/>
      <c r="MJY52" s="216"/>
      <c r="MJZ52" s="216"/>
      <c r="MKA52" s="216"/>
      <c r="MKB52" s="216"/>
      <c r="MKC52" s="216"/>
      <c r="MKD52" s="216"/>
      <c r="MKE52" s="216"/>
      <c r="MKF52" s="216"/>
      <c r="MKG52" s="216"/>
      <c r="MKH52" s="216"/>
      <c r="MKI52" s="216"/>
      <c r="MKJ52" s="216"/>
      <c r="MKK52" s="216"/>
      <c r="MKL52" s="216"/>
      <c r="MKM52" s="216"/>
      <c r="MKN52" s="216"/>
      <c r="MKO52" s="216"/>
      <c r="MKP52" s="216"/>
      <c r="MKQ52" s="216"/>
      <c r="MKR52" s="216"/>
      <c r="MKS52" s="216"/>
      <c r="MKT52" s="216"/>
      <c r="MKU52" s="216"/>
      <c r="MKV52" s="216"/>
      <c r="MKW52" s="216"/>
      <c r="MKX52" s="216"/>
      <c r="MKY52" s="216"/>
      <c r="MKZ52" s="216"/>
      <c r="MLA52" s="216"/>
      <c r="MLB52" s="216"/>
      <c r="MLC52" s="216"/>
      <c r="MLD52" s="216"/>
      <c r="MLE52" s="216"/>
      <c r="MLF52" s="216"/>
      <c r="MLG52" s="216"/>
      <c r="MLH52" s="216"/>
      <c r="MLI52" s="216"/>
      <c r="MLJ52" s="216"/>
      <c r="MLK52" s="216"/>
      <c r="MLL52" s="216"/>
      <c r="MLM52" s="216"/>
      <c r="MLN52" s="216"/>
      <c r="MLO52" s="216"/>
      <c r="MLP52" s="216"/>
      <c r="MLQ52" s="216"/>
      <c r="MLR52" s="216"/>
      <c r="MLS52" s="216"/>
      <c r="MLT52" s="216"/>
      <c r="MLU52" s="216"/>
      <c r="MLV52" s="216"/>
      <c r="MLW52" s="216"/>
      <c r="MLX52" s="216"/>
      <c r="MLY52" s="216"/>
      <c r="MLZ52" s="216"/>
      <c r="MMA52" s="216"/>
      <c r="MMB52" s="216"/>
      <c r="MMC52" s="216"/>
      <c r="MMD52" s="216"/>
      <c r="MME52" s="216"/>
      <c r="MMF52" s="216"/>
      <c r="MMG52" s="216"/>
      <c r="MMH52" s="216"/>
      <c r="MMI52" s="216"/>
      <c r="MMJ52" s="216"/>
      <c r="MMK52" s="216"/>
      <c r="MML52" s="216"/>
      <c r="MMM52" s="216"/>
      <c r="MMN52" s="216"/>
      <c r="MMO52" s="216"/>
      <c r="MMP52" s="216"/>
      <c r="MMQ52" s="216"/>
      <c r="MMR52" s="216"/>
      <c r="MMS52" s="216"/>
      <c r="MMT52" s="216"/>
      <c r="MMU52" s="216"/>
      <c r="MMV52" s="216"/>
      <c r="MMW52" s="216"/>
      <c r="MMX52" s="216"/>
      <c r="MMY52" s="216"/>
      <c r="MMZ52" s="216"/>
      <c r="MNA52" s="216"/>
      <c r="MNB52" s="216"/>
      <c r="MNC52" s="216"/>
      <c r="MND52" s="216"/>
      <c r="MNE52" s="216"/>
      <c r="MNF52" s="216"/>
      <c r="MNG52" s="216"/>
      <c r="MNH52" s="216"/>
      <c r="MNI52" s="216"/>
      <c r="MNJ52" s="216"/>
      <c r="MNK52" s="216"/>
      <c r="MNL52" s="216"/>
      <c r="MNM52" s="216"/>
      <c r="MNN52" s="216"/>
      <c r="MNO52" s="216"/>
      <c r="MNP52" s="216"/>
      <c r="MNQ52" s="216"/>
      <c r="MNR52" s="216"/>
      <c r="MNS52" s="216"/>
      <c r="MNT52" s="216"/>
      <c r="MNU52" s="216"/>
      <c r="MNV52" s="216"/>
      <c r="MNW52" s="216"/>
      <c r="MNX52" s="216"/>
      <c r="MNY52" s="216"/>
      <c r="MNZ52" s="216"/>
      <c r="MOA52" s="216"/>
      <c r="MOB52" s="216"/>
      <c r="MOC52" s="216"/>
      <c r="MOD52" s="216"/>
      <c r="MOE52" s="216"/>
      <c r="MOF52" s="216"/>
      <c r="MOG52" s="216"/>
      <c r="MOH52" s="216"/>
      <c r="MOI52" s="216"/>
      <c r="MOJ52" s="216"/>
      <c r="MOK52" s="216"/>
      <c r="MOL52" s="216"/>
      <c r="MOM52" s="216"/>
      <c r="MON52" s="216"/>
      <c r="MOO52" s="216"/>
      <c r="MOP52" s="216"/>
      <c r="MOQ52" s="216"/>
      <c r="MOR52" s="216"/>
      <c r="MOS52" s="216"/>
      <c r="MOT52" s="216"/>
      <c r="MOU52" s="216"/>
      <c r="MOV52" s="216"/>
      <c r="MOW52" s="216"/>
      <c r="MOX52" s="216"/>
      <c r="MOY52" s="216"/>
      <c r="MOZ52" s="216"/>
      <c r="MPA52" s="216"/>
      <c r="MPB52" s="216"/>
      <c r="MPC52" s="216"/>
      <c r="MPD52" s="216"/>
      <c r="MPE52" s="216"/>
      <c r="MPF52" s="216"/>
      <c r="MPG52" s="216"/>
      <c r="MPH52" s="216"/>
      <c r="MPI52" s="216"/>
      <c r="MPJ52" s="216"/>
      <c r="MPK52" s="216"/>
      <c r="MPL52" s="216"/>
      <c r="MPM52" s="216"/>
      <c r="MPN52" s="216"/>
      <c r="MPO52" s="216"/>
      <c r="MPP52" s="216"/>
      <c r="MPQ52" s="216"/>
      <c r="MPR52" s="216"/>
      <c r="MPS52" s="216"/>
      <c r="MPT52" s="216"/>
      <c r="MPU52" s="216"/>
      <c r="MPV52" s="216"/>
      <c r="MPW52" s="216"/>
      <c r="MPX52" s="216"/>
      <c r="MPY52" s="216"/>
      <c r="MPZ52" s="216"/>
      <c r="MQA52" s="216"/>
      <c r="MQB52" s="216"/>
      <c r="MQC52" s="216"/>
      <c r="MQD52" s="216"/>
      <c r="MQE52" s="216"/>
      <c r="MQF52" s="216"/>
      <c r="MQG52" s="216"/>
      <c r="MQH52" s="216"/>
      <c r="MQI52" s="216"/>
      <c r="MQJ52" s="216"/>
      <c r="MQK52" s="216"/>
      <c r="MQL52" s="216"/>
      <c r="MQM52" s="216"/>
      <c r="MQN52" s="216"/>
      <c r="MQO52" s="216"/>
      <c r="MQP52" s="216"/>
      <c r="MQQ52" s="216"/>
      <c r="MQR52" s="216"/>
      <c r="MQS52" s="216"/>
      <c r="MQT52" s="216"/>
      <c r="MQU52" s="216"/>
      <c r="MQV52" s="216"/>
      <c r="MQW52" s="216"/>
      <c r="MQX52" s="216"/>
      <c r="MQY52" s="216"/>
      <c r="MQZ52" s="216"/>
      <c r="MRA52" s="216"/>
      <c r="MRB52" s="216"/>
      <c r="MRC52" s="216"/>
      <c r="MRD52" s="216"/>
      <c r="MRE52" s="216"/>
      <c r="MRF52" s="216"/>
      <c r="MRG52" s="216"/>
      <c r="MRH52" s="216"/>
      <c r="MRI52" s="216"/>
      <c r="MRJ52" s="216"/>
      <c r="MRK52" s="216"/>
      <c r="MRL52" s="216"/>
      <c r="MRM52" s="216"/>
      <c r="MRN52" s="216"/>
      <c r="MRO52" s="216"/>
      <c r="MRP52" s="216"/>
      <c r="MRQ52" s="216"/>
      <c r="MRR52" s="216"/>
      <c r="MRS52" s="216"/>
      <c r="MRT52" s="216"/>
      <c r="MRU52" s="216"/>
      <c r="MRV52" s="216"/>
      <c r="MRW52" s="216"/>
      <c r="MRX52" s="216"/>
      <c r="MRY52" s="216"/>
      <c r="MRZ52" s="216"/>
      <c r="MSA52" s="216"/>
      <c r="MSB52" s="216"/>
      <c r="MSC52" s="216"/>
      <c r="MSD52" s="216"/>
      <c r="MSE52" s="216"/>
      <c r="MSF52" s="216"/>
      <c r="MSG52" s="216"/>
      <c r="MSH52" s="216"/>
      <c r="MSI52" s="216"/>
      <c r="MSJ52" s="216"/>
      <c r="MSK52" s="216"/>
      <c r="MSL52" s="216"/>
      <c r="MSM52" s="216"/>
      <c r="MSN52" s="216"/>
      <c r="MSO52" s="216"/>
      <c r="MSP52" s="216"/>
      <c r="MSQ52" s="216"/>
      <c r="MSR52" s="216"/>
      <c r="MSS52" s="216"/>
      <c r="MST52" s="216"/>
      <c r="MSU52" s="216"/>
      <c r="MSV52" s="216"/>
      <c r="MSW52" s="216"/>
      <c r="MSX52" s="216"/>
      <c r="MSY52" s="216"/>
      <c r="MSZ52" s="216"/>
      <c r="MTA52" s="216"/>
      <c r="MTB52" s="216"/>
      <c r="MTC52" s="216"/>
      <c r="MTD52" s="216"/>
      <c r="MTE52" s="216"/>
      <c r="MTF52" s="216"/>
      <c r="MTG52" s="216"/>
      <c r="MTH52" s="216"/>
      <c r="MTI52" s="216"/>
      <c r="MTJ52" s="216"/>
      <c r="MTK52" s="216"/>
      <c r="MTL52" s="216"/>
      <c r="MTM52" s="216"/>
      <c r="MTN52" s="216"/>
      <c r="MTO52" s="216"/>
      <c r="MTP52" s="216"/>
      <c r="MTQ52" s="216"/>
      <c r="MTR52" s="216"/>
      <c r="MTS52" s="216"/>
      <c r="MTT52" s="216"/>
      <c r="MTU52" s="216"/>
      <c r="MTV52" s="216"/>
      <c r="MTW52" s="216"/>
      <c r="MTX52" s="216"/>
      <c r="MTY52" s="216"/>
      <c r="MTZ52" s="216"/>
      <c r="MUA52" s="216"/>
      <c r="MUB52" s="216"/>
      <c r="MUC52" s="216"/>
      <c r="MUD52" s="216"/>
      <c r="MUE52" s="216"/>
      <c r="MUF52" s="216"/>
      <c r="MUG52" s="216"/>
      <c r="MUH52" s="216"/>
      <c r="MUI52" s="216"/>
      <c r="MUJ52" s="216"/>
      <c r="MUK52" s="216"/>
      <c r="MUL52" s="216"/>
      <c r="MUM52" s="216"/>
      <c r="MUN52" s="216"/>
      <c r="MUO52" s="216"/>
      <c r="MUP52" s="216"/>
      <c r="MUQ52" s="216"/>
      <c r="MUR52" s="216"/>
      <c r="MUS52" s="216"/>
      <c r="MUT52" s="216"/>
      <c r="MUU52" s="216"/>
      <c r="MUV52" s="216"/>
      <c r="MUW52" s="216"/>
      <c r="MUX52" s="216"/>
      <c r="MUY52" s="216"/>
      <c r="MUZ52" s="216"/>
      <c r="MVA52" s="216"/>
      <c r="MVB52" s="216"/>
      <c r="MVC52" s="216"/>
      <c r="MVD52" s="216"/>
      <c r="MVE52" s="216"/>
      <c r="MVF52" s="216"/>
      <c r="MVG52" s="216"/>
      <c r="MVH52" s="216"/>
      <c r="MVI52" s="216"/>
      <c r="MVJ52" s="216"/>
      <c r="MVK52" s="216"/>
      <c r="MVL52" s="216"/>
      <c r="MVM52" s="216"/>
      <c r="MVN52" s="216"/>
      <c r="MVO52" s="216"/>
      <c r="MVP52" s="216"/>
      <c r="MVQ52" s="216"/>
      <c r="MVR52" s="216"/>
      <c r="MVS52" s="216"/>
      <c r="MVT52" s="216"/>
      <c r="MVU52" s="216"/>
      <c r="MVV52" s="216"/>
      <c r="MVW52" s="216"/>
      <c r="MVX52" s="216"/>
      <c r="MVY52" s="216"/>
      <c r="MVZ52" s="216"/>
      <c r="MWA52" s="216"/>
      <c r="MWB52" s="216"/>
      <c r="MWC52" s="216"/>
      <c r="MWD52" s="216"/>
      <c r="MWE52" s="216"/>
      <c r="MWF52" s="216"/>
      <c r="MWG52" s="216"/>
      <c r="MWH52" s="216"/>
      <c r="MWI52" s="216"/>
      <c r="MWJ52" s="216"/>
      <c r="MWK52" s="216"/>
      <c r="MWL52" s="216"/>
      <c r="MWM52" s="216"/>
      <c r="MWN52" s="216"/>
      <c r="MWO52" s="216"/>
      <c r="MWP52" s="216"/>
      <c r="MWQ52" s="216"/>
      <c r="MWR52" s="216"/>
      <c r="MWS52" s="216"/>
      <c r="MWT52" s="216"/>
      <c r="MWU52" s="216"/>
      <c r="MWV52" s="216"/>
      <c r="MWW52" s="216"/>
      <c r="MWX52" s="216"/>
      <c r="MWY52" s="216"/>
      <c r="MWZ52" s="216"/>
      <c r="MXA52" s="216"/>
      <c r="MXB52" s="216"/>
      <c r="MXC52" s="216"/>
      <c r="MXD52" s="216"/>
      <c r="MXE52" s="216"/>
      <c r="MXF52" s="216"/>
      <c r="MXG52" s="216"/>
      <c r="MXH52" s="216"/>
      <c r="MXI52" s="216"/>
      <c r="MXJ52" s="216"/>
      <c r="MXK52" s="216"/>
      <c r="MXL52" s="216"/>
      <c r="MXM52" s="216"/>
      <c r="MXN52" s="216"/>
      <c r="MXO52" s="216"/>
      <c r="MXP52" s="216"/>
      <c r="MXQ52" s="216"/>
      <c r="MXR52" s="216"/>
      <c r="MXS52" s="216"/>
      <c r="MXT52" s="216"/>
      <c r="MXU52" s="216"/>
      <c r="MXV52" s="216"/>
      <c r="MXW52" s="216"/>
      <c r="MXX52" s="216"/>
      <c r="MXY52" s="216"/>
      <c r="MXZ52" s="216"/>
      <c r="MYA52" s="216"/>
      <c r="MYB52" s="216"/>
      <c r="MYC52" s="216"/>
      <c r="MYD52" s="216"/>
      <c r="MYE52" s="216"/>
      <c r="MYF52" s="216"/>
      <c r="MYG52" s="216"/>
      <c r="MYH52" s="216"/>
      <c r="MYI52" s="216"/>
      <c r="MYJ52" s="216"/>
      <c r="MYK52" s="216"/>
      <c r="MYL52" s="216"/>
      <c r="MYM52" s="216"/>
      <c r="MYN52" s="216"/>
      <c r="MYO52" s="216"/>
      <c r="MYP52" s="216"/>
      <c r="MYQ52" s="216"/>
      <c r="MYR52" s="216"/>
      <c r="MYS52" s="216"/>
      <c r="MYT52" s="216"/>
      <c r="MYU52" s="216"/>
      <c r="MYV52" s="216"/>
      <c r="MYW52" s="216"/>
      <c r="MYX52" s="216"/>
      <c r="MYY52" s="216"/>
      <c r="MYZ52" s="216"/>
      <c r="MZA52" s="216"/>
      <c r="MZB52" s="216"/>
      <c r="MZC52" s="216"/>
      <c r="MZD52" s="216"/>
      <c r="MZE52" s="216"/>
      <c r="MZF52" s="216"/>
      <c r="MZG52" s="216"/>
      <c r="MZH52" s="216"/>
      <c r="MZI52" s="216"/>
      <c r="MZJ52" s="216"/>
      <c r="MZK52" s="216"/>
      <c r="MZL52" s="216"/>
      <c r="MZM52" s="216"/>
      <c r="MZN52" s="216"/>
      <c r="MZO52" s="216"/>
      <c r="MZP52" s="216"/>
      <c r="MZQ52" s="216"/>
      <c r="MZR52" s="216"/>
      <c r="MZS52" s="216"/>
      <c r="MZT52" s="216"/>
      <c r="MZU52" s="216"/>
      <c r="MZV52" s="216"/>
      <c r="MZW52" s="216"/>
      <c r="MZX52" s="216"/>
      <c r="MZY52" s="216"/>
      <c r="MZZ52" s="216"/>
      <c r="NAA52" s="216"/>
      <c r="NAB52" s="216"/>
      <c r="NAC52" s="216"/>
      <c r="NAD52" s="216"/>
      <c r="NAE52" s="216"/>
      <c r="NAF52" s="216"/>
      <c r="NAG52" s="216"/>
      <c r="NAH52" s="216"/>
      <c r="NAI52" s="216"/>
      <c r="NAJ52" s="216"/>
      <c r="NAK52" s="216"/>
      <c r="NAL52" s="216"/>
      <c r="NAM52" s="216"/>
      <c r="NAN52" s="216"/>
      <c r="NAO52" s="216"/>
      <c r="NAP52" s="216"/>
      <c r="NAQ52" s="216"/>
      <c r="NAR52" s="216"/>
      <c r="NAS52" s="216"/>
      <c r="NAT52" s="216"/>
      <c r="NAU52" s="216"/>
      <c r="NAV52" s="216"/>
      <c r="NAW52" s="216"/>
      <c r="NAX52" s="216"/>
      <c r="NAY52" s="216"/>
      <c r="NAZ52" s="216"/>
      <c r="NBA52" s="216"/>
      <c r="NBB52" s="216"/>
      <c r="NBC52" s="216"/>
      <c r="NBD52" s="216"/>
      <c r="NBE52" s="216"/>
      <c r="NBF52" s="216"/>
      <c r="NBG52" s="216"/>
      <c r="NBH52" s="216"/>
      <c r="NBI52" s="216"/>
      <c r="NBJ52" s="216"/>
      <c r="NBK52" s="216"/>
      <c r="NBL52" s="216"/>
      <c r="NBM52" s="216"/>
      <c r="NBN52" s="216"/>
      <c r="NBO52" s="216"/>
      <c r="NBP52" s="216"/>
      <c r="NBQ52" s="216"/>
      <c r="NBR52" s="216"/>
      <c r="NBS52" s="216"/>
      <c r="NBT52" s="216"/>
      <c r="NBU52" s="216"/>
      <c r="NBV52" s="216"/>
      <c r="NBW52" s="216"/>
      <c r="NBX52" s="216"/>
      <c r="NBY52" s="216"/>
      <c r="NBZ52" s="216"/>
      <c r="NCA52" s="216"/>
      <c r="NCB52" s="216"/>
      <c r="NCC52" s="216"/>
      <c r="NCD52" s="216"/>
      <c r="NCE52" s="216"/>
      <c r="NCF52" s="216"/>
      <c r="NCG52" s="216"/>
      <c r="NCH52" s="216"/>
      <c r="NCI52" s="216"/>
      <c r="NCJ52" s="216"/>
      <c r="NCK52" s="216"/>
      <c r="NCL52" s="216"/>
      <c r="NCM52" s="216"/>
      <c r="NCN52" s="216"/>
      <c r="NCO52" s="216"/>
      <c r="NCP52" s="216"/>
      <c r="NCQ52" s="216"/>
      <c r="NCR52" s="216"/>
      <c r="NCS52" s="216"/>
      <c r="NCT52" s="216"/>
      <c r="NCU52" s="216"/>
      <c r="NCV52" s="216"/>
      <c r="NCW52" s="216"/>
      <c r="NCX52" s="216"/>
      <c r="NCY52" s="216"/>
      <c r="NCZ52" s="216"/>
      <c r="NDA52" s="216"/>
      <c r="NDB52" s="216"/>
      <c r="NDC52" s="216"/>
      <c r="NDD52" s="216"/>
      <c r="NDE52" s="216"/>
      <c r="NDF52" s="216"/>
      <c r="NDG52" s="216"/>
      <c r="NDH52" s="216"/>
      <c r="NDI52" s="216"/>
      <c r="NDJ52" s="216"/>
      <c r="NDK52" s="216"/>
      <c r="NDL52" s="216"/>
      <c r="NDM52" s="216"/>
      <c r="NDN52" s="216"/>
      <c r="NDO52" s="216"/>
      <c r="NDP52" s="216"/>
      <c r="NDQ52" s="216"/>
      <c r="NDR52" s="216"/>
      <c r="NDS52" s="216"/>
      <c r="NDT52" s="216"/>
      <c r="NDU52" s="216"/>
      <c r="NDV52" s="216"/>
      <c r="NDW52" s="216"/>
      <c r="NDX52" s="216"/>
      <c r="NDY52" s="216"/>
      <c r="NDZ52" s="216"/>
      <c r="NEA52" s="216"/>
      <c r="NEB52" s="216"/>
      <c r="NEC52" s="216"/>
      <c r="NED52" s="216"/>
      <c r="NEE52" s="216"/>
      <c r="NEF52" s="216"/>
      <c r="NEG52" s="216"/>
      <c r="NEH52" s="216"/>
      <c r="NEI52" s="216"/>
      <c r="NEJ52" s="216"/>
      <c r="NEK52" s="216"/>
      <c r="NEL52" s="216"/>
      <c r="NEM52" s="216"/>
      <c r="NEN52" s="216"/>
      <c r="NEO52" s="216"/>
      <c r="NEP52" s="216"/>
      <c r="NEQ52" s="216"/>
      <c r="NER52" s="216"/>
      <c r="NES52" s="216"/>
      <c r="NET52" s="216"/>
      <c r="NEU52" s="216"/>
      <c r="NEV52" s="216"/>
      <c r="NEW52" s="216"/>
      <c r="NEX52" s="216"/>
      <c r="NEY52" s="216"/>
      <c r="NEZ52" s="216"/>
      <c r="NFA52" s="216"/>
      <c r="NFB52" s="216"/>
      <c r="NFC52" s="216"/>
      <c r="NFD52" s="216"/>
      <c r="NFE52" s="216"/>
      <c r="NFF52" s="216"/>
      <c r="NFG52" s="216"/>
      <c r="NFH52" s="216"/>
      <c r="NFI52" s="216"/>
      <c r="NFJ52" s="216"/>
      <c r="NFK52" s="216"/>
      <c r="NFL52" s="216"/>
      <c r="NFM52" s="216"/>
      <c r="NFN52" s="216"/>
      <c r="NFO52" s="216"/>
      <c r="NFP52" s="216"/>
      <c r="NFQ52" s="216"/>
      <c r="NFR52" s="216"/>
      <c r="NFS52" s="216"/>
      <c r="NFT52" s="216"/>
      <c r="NFU52" s="216"/>
      <c r="NFV52" s="216"/>
      <c r="NFW52" s="216"/>
      <c r="NFX52" s="216"/>
      <c r="NFY52" s="216"/>
      <c r="NFZ52" s="216"/>
      <c r="NGA52" s="216"/>
      <c r="NGB52" s="216"/>
      <c r="NGC52" s="216"/>
      <c r="NGD52" s="216"/>
      <c r="NGE52" s="216"/>
      <c r="NGF52" s="216"/>
      <c r="NGG52" s="216"/>
      <c r="NGH52" s="216"/>
      <c r="NGI52" s="216"/>
      <c r="NGJ52" s="216"/>
      <c r="NGK52" s="216"/>
      <c r="NGL52" s="216"/>
      <c r="NGM52" s="216"/>
      <c r="NGN52" s="216"/>
      <c r="NGO52" s="216"/>
      <c r="NGP52" s="216"/>
      <c r="NGQ52" s="216"/>
      <c r="NGR52" s="216"/>
      <c r="NGS52" s="216"/>
      <c r="NGT52" s="216"/>
      <c r="NGU52" s="216"/>
      <c r="NGV52" s="216"/>
      <c r="NGW52" s="216"/>
      <c r="NGX52" s="216"/>
      <c r="NGY52" s="216"/>
      <c r="NGZ52" s="216"/>
      <c r="NHA52" s="216"/>
      <c r="NHB52" s="216"/>
      <c r="NHC52" s="216"/>
      <c r="NHD52" s="216"/>
      <c r="NHE52" s="216"/>
      <c r="NHF52" s="216"/>
      <c r="NHG52" s="216"/>
      <c r="NHH52" s="216"/>
      <c r="NHI52" s="216"/>
      <c r="NHJ52" s="216"/>
      <c r="NHK52" s="216"/>
      <c r="NHL52" s="216"/>
      <c r="NHM52" s="216"/>
      <c r="NHN52" s="216"/>
      <c r="NHO52" s="216"/>
      <c r="NHP52" s="216"/>
      <c r="NHQ52" s="216"/>
      <c r="NHR52" s="216"/>
      <c r="NHS52" s="216"/>
      <c r="NHT52" s="216"/>
      <c r="NHU52" s="216"/>
      <c r="NHV52" s="216"/>
      <c r="NHW52" s="216"/>
      <c r="NHX52" s="216"/>
      <c r="NHY52" s="216"/>
      <c r="NHZ52" s="216"/>
      <c r="NIA52" s="216"/>
      <c r="NIB52" s="216"/>
      <c r="NIC52" s="216"/>
      <c r="NID52" s="216"/>
      <c r="NIE52" s="216"/>
      <c r="NIF52" s="216"/>
      <c r="NIG52" s="216"/>
      <c r="NIH52" s="216"/>
      <c r="NII52" s="216"/>
      <c r="NIJ52" s="216"/>
      <c r="NIK52" s="216"/>
      <c r="NIL52" s="216"/>
      <c r="NIM52" s="216"/>
      <c r="NIN52" s="216"/>
      <c r="NIO52" s="216"/>
      <c r="NIP52" s="216"/>
      <c r="NIQ52" s="216"/>
      <c r="NIR52" s="216"/>
      <c r="NIS52" s="216"/>
      <c r="NIT52" s="216"/>
      <c r="NIU52" s="216"/>
      <c r="NIV52" s="216"/>
      <c r="NIW52" s="216"/>
      <c r="NIX52" s="216"/>
      <c r="NIY52" s="216"/>
      <c r="NIZ52" s="216"/>
      <c r="NJA52" s="216"/>
      <c r="NJB52" s="216"/>
      <c r="NJC52" s="216"/>
      <c r="NJD52" s="216"/>
      <c r="NJE52" s="216"/>
      <c r="NJF52" s="216"/>
      <c r="NJG52" s="216"/>
      <c r="NJH52" s="216"/>
      <c r="NJI52" s="216"/>
      <c r="NJJ52" s="216"/>
      <c r="NJK52" s="216"/>
      <c r="NJL52" s="216"/>
      <c r="NJM52" s="216"/>
      <c r="NJN52" s="216"/>
      <c r="NJO52" s="216"/>
      <c r="NJP52" s="216"/>
      <c r="NJQ52" s="216"/>
      <c r="NJR52" s="216"/>
      <c r="NJS52" s="216"/>
      <c r="NJT52" s="216"/>
      <c r="NJU52" s="216"/>
      <c r="NJV52" s="216"/>
      <c r="NJW52" s="216"/>
      <c r="NJX52" s="216"/>
      <c r="NJY52" s="216"/>
      <c r="NJZ52" s="216"/>
      <c r="NKA52" s="216"/>
      <c r="NKB52" s="216"/>
      <c r="NKC52" s="216"/>
      <c r="NKD52" s="216"/>
      <c r="NKE52" s="216"/>
      <c r="NKF52" s="216"/>
      <c r="NKG52" s="216"/>
      <c r="NKH52" s="216"/>
      <c r="NKI52" s="216"/>
      <c r="NKJ52" s="216"/>
      <c r="NKK52" s="216"/>
      <c r="NKL52" s="216"/>
      <c r="NKM52" s="216"/>
      <c r="NKN52" s="216"/>
      <c r="NKO52" s="216"/>
      <c r="NKP52" s="216"/>
      <c r="NKQ52" s="216"/>
      <c r="NKR52" s="216"/>
      <c r="NKS52" s="216"/>
      <c r="NKT52" s="216"/>
      <c r="NKU52" s="216"/>
      <c r="NKV52" s="216"/>
      <c r="NKW52" s="216"/>
      <c r="NKX52" s="216"/>
      <c r="NKY52" s="216"/>
      <c r="NKZ52" s="216"/>
      <c r="NLA52" s="216"/>
      <c r="NLB52" s="216"/>
      <c r="NLC52" s="216"/>
      <c r="NLD52" s="216"/>
      <c r="NLE52" s="216"/>
      <c r="NLF52" s="216"/>
      <c r="NLG52" s="216"/>
      <c r="NLH52" s="216"/>
      <c r="NLI52" s="216"/>
      <c r="NLJ52" s="216"/>
      <c r="NLK52" s="216"/>
      <c r="NLL52" s="216"/>
      <c r="NLM52" s="216"/>
      <c r="NLN52" s="216"/>
      <c r="NLO52" s="216"/>
      <c r="NLP52" s="216"/>
      <c r="NLQ52" s="216"/>
      <c r="NLR52" s="216"/>
      <c r="NLS52" s="216"/>
      <c r="NLT52" s="216"/>
      <c r="NLU52" s="216"/>
      <c r="NLV52" s="216"/>
      <c r="NLW52" s="216"/>
      <c r="NLX52" s="216"/>
      <c r="NLY52" s="216"/>
      <c r="NLZ52" s="216"/>
      <c r="NMA52" s="216"/>
      <c r="NMB52" s="216"/>
      <c r="NMC52" s="216"/>
      <c r="NMD52" s="216"/>
      <c r="NME52" s="216"/>
      <c r="NMF52" s="216"/>
      <c r="NMG52" s="216"/>
      <c r="NMH52" s="216"/>
      <c r="NMI52" s="216"/>
      <c r="NMJ52" s="216"/>
      <c r="NMK52" s="216"/>
      <c r="NML52" s="216"/>
      <c r="NMM52" s="216"/>
      <c r="NMN52" s="216"/>
      <c r="NMO52" s="216"/>
      <c r="NMP52" s="216"/>
      <c r="NMQ52" s="216"/>
      <c r="NMR52" s="216"/>
      <c r="NMS52" s="216"/>
      <c r="NMT52" s="216"/>
      <c r="NMU52" s="216"/>
      <c r="NMV52" s="216"/>
      <c r="NMW52" s="216"/>
      <c r="NMX52" s="216"/>
      <c r="NMY52" s="216"/>
      <c r="NMZ52" s="216"/>
      <c r="NNA52" s="216"/>
      <c r="NNB52" s="216"/>
      <c r="NNC52" s="216"/>
      <c r="NND52" s="216"/>
      <c r="NNE52" s="216"/>
      <c r="NNF52" s="216"/>
      <c r="NNG52" s="216"/>
      <c r="NNH52" s="216"/>
      <c r="NNI52" s="216"/>
      <c r="NNJ52" s="216"/>
      <c r="NNK52" s="216"/>
      <c r="NNL52" s="216"/>
      <c r="NNM52" s="216"/>
      <c r="NNN52" s="216"/>
      <c r="NNO52" s="216"/>
      <c r="NNP52" s="216"/>
      <c r="NNQ52" s="216"/>
      <c r="NNR52" s="216"/>
      <c r="NNS52" s="216"/>
      <c r="NNT52" s="216"/>
      <c r="NNU52" s="216"/>
      <c r="NNV52" s="216"/>
      <c r="NNW52" s="216"/>
      <c r="NNX52" s="216"/>
      <c r="NNY52" s="216"/>
      <c r="NNZ52" s="216"/>
      <c r="NOA52" s="216"/>
      <c r="NOB52" s="216"/>
      <c r="NOC52" s="216"/>
      <c r="NOD52" s="216"/>
      <c r="NOE52" s="216"/>
      <c r="NOF52" s="216"/>
      <c r="NOG52" s="216"/>
      <c r="NOH52" s="216"/>
      <c r="NOI52" s="216"/>
      <c r="NOJ52" s="216"/>
      <c r="NOK52" s="216"/>
      <c r="NOL52" s="216"/>
      <c r="NOM52" s="216"/>
      <c r="NON52" s="216"/>
      <c r="NOO52" s="216"/>
      <c r="NOP52" s="216"/>
      <c r="NOQ52" s="216"/>
      <c r="NOR52" s="216"/>
      <c r="NOS52" s="216"/>
      <c r="NOT52" s="216"/>
      <c r="NOU52" s="216"/>
      <c r="NOV52" s="216"/>
      <c r="NOW52" s="216"/>
      <c r="NOX52" s="216"/>
      <c r="NOY52" s="216"/>
      <c r="NOZ52" s="216"/>
      <c r="NPA52" s="216"/>
      <c r="NPB52" s="216"/>
      <c r="NPC52" s="216"/>
      <c r="NPD52" s="216"/>
      <c r="NPE52" s="216"/>
      <c r="NPF52" s="216"/>
      <c r="NPG52" s="216"/>
      <c r="NPH52" s="216"/>
      <c r="NPI52" s="216"/>
      <c r="NPJ52" s="216"/>
      <c r="NPK52" s="216"/>
      <c r="NPL52" s="216"/>
      <c r="NPM52" s="216"/>
      <c r="NPN52" s="216"/>
      <c r="NPO52" s="216"/>
      <c r="NPP52" s="216"/>
      <c r="NPQ52" s="216"/>
      <c r="NPR52" s="216"/>
      <c r="NPS52" s="216"/>
      <c r="NPT52" s="216"/>
      <c r="NPU52" s="216"/>
      <c r="NPV52" s="216"/>
      <c r="NPW52" s="216"/>
      <c r="NPX52" s="216"/>
      <c r="NPY52" s="216"/>
      <c r="NPZ52" s="216"/>
      <c r="NQA52" s="216"/>
      <c r="NQB52" s="216"/>
      <c r="NQC52" s="216"/>
      <c r="NQD52" s="216"/>
      <c r="NQE52" s="216"/>
      <c r="NQF52" s="216"/>
      <c r="NQG52" s="216"/>
      <c r="NQH52" s="216"/>
      <c r="NQI52" s="216"/>
      <c r="NQJ52" s="216"/>
      <c r="NQK52" s="216"/>
      <c r="NQL52" s="216"/>
      <c r="NQM52" s="216"/>
      <c r="NQN52" s="216"/>
      <c r="NQO52" s="216"/>
      <c r="NQP52" s="216"/>
      <c r="NQQ52" s="216"/>
      <c r="NQR52" s="216"/>
      <c r="NQS52" s="216"/>
      <c r="NQT52" s="216"/>
      <c r="NQU52" s="216"/>
      <c r="NQV52" s="216"/>
      <c r="NQW52" s="216"/>
      <c r="NQX52" s="216"/>
      <c r="NQY52" s="216"/>
      <c r="NQZ52" s="216"/>
      <c r="NRA52" s="216"/>
      <c r="NRB52" s="216"/>
      <c r="NRC52" s="216"/>
      <c r="NRD52" s="216"/>
      <c r="NRE52" s="216"/>
      <c r="NRF52" s="216"/>
      <c r="NRG52" s="216"/>
      <c r="NRH52" s="216"/>
      <c r="NRI52" s="216"/>
      <c r="NRJ52" s="216"/>
      <c r="NRK52" s="216"/>
      <c r="NRL52" s="216"/>
      <c r="NRM52" s="216"/>
      <c r="NRN52" s="216"/>
      <c r="NRO52" s="216"/>
      <c r="NRP52" s="216"/>
      <c r="NRQ52" s="216"/>
      <c r="NRR52" s="216"/>
      <c r="NRS52" s="216"/>
      <c r="NRT52" s="216"/>
      <c r="NRU52" s="216"/>
      <c r="NRV52" s="216"/>
      <c r="NRW52" s="216"/>
      <c r="NRX52" s="216"/>
      <c r="NRY52" s="216"/>
      <c r="NRZ52" s="216"/>
      <c r="NSA52" s="216"/>
      <c r="NSB52" s="216"/>
      <c r="NSC52" s="216"/>
      <c r="NSD52" s="216"/>
      <c r="NSE52" s="216"/>
      <c r="NSF52" s="216"/>
      <c r="NSG52" s="216"/>
      <c r="NSH52" s="216"/>
      <c r="NSI52" s="216"/>
      <c r="NSJ52" s="216"/>
      <c r="NSK52" s="216"/>
      <c r="NSL52" s="216"/>
      <c r="NSM52" s="216"/>
      <c r="NSN52" s="216"/>
      <c r="NSO52" s="216"/>
      <c r="NSP52" s="216"/>
      <c r="NSQ52" s="216"/>
      <c r="NSR52" s="216"/>
      <c r="NSS52" s="216"/>
      <c r="NST52" s="216"/>
      <c r="NSU52" s="216"/>
      <c r="NSV52" s="216"/>
      <c r="NSW52" s="216"/>
      <c r="NSX52" s="216"/>
      <c r="NSY52" s="216"/>
      <c r="NSZ52" s="216"/>
      <c r="NTA52" s="216"/>
      <c r="NTB52" s="216"/>
      <c r="NTC52" s="216"/>
      <c r="NTD52" s="216"/>
      <c r="NTE52" s="216"/>
      <c r="NTF52" s="216"/>
      <c r="NTG52" s="216"/>
      <c r="NTH52" s="216"/>
      <c r="NTI52" s="216"/>
      <c r="NTJ52" s="216"/>
      <c r="NTK52" s="216"/>
      <c r="NTL52" s="216"/>
      <c r="NTM52" s="216"/>
      <c r="NTN52" s="216"/>
      <c r="NTO52" s="216"/>
      <c r="NTP52" s="216"/>
      <c r="NTQ52" s="216"/>
      <c r="NTR52" s="216"/>
      <c r="NTS52" s="216"/>
      <c r="NTT52" s="216"/>
      <c r="NTU52" s="216"/>
      <c r="NTV52" s="216"/>
      <c r="NTW52" s="216"/>
      <c r="NTX52" s="216"/>
      <c r="NTY52" s="216"/>
      <c r="NTZ52" s="216"/>
      <c r="NUA52" s="216"/>
      <c r="NUB52" s="216"/>
      <c r="NUC52" s="216"/>
      <c r="NUD52" s="216"/>
      <c r="NUE52" s="216"/>
      <c r="NUF52" s="216"/>
      <c r="NUG52" s="216"/>
      <c r="NUH52" s="216"/>
      <c r="NUI52" s="216"/>
      <c r="NUJ52" s="216"/>
      <c r="NUK52" s="216"/>
      <c r="NUL52" s="216"/>
      <c r="NUM52" s="216"/>
      <c r="NUN52" s="216"/>
      <c r="NUO52" s="216"/>
      <c r="NUP52" s="216"/>
      <c r="NUQ52" s="216"/>
      <c r="NUR52" s="216"/>
      <c r="NUS52" s="216"/>
      <c r="NUT52" s="216"/>
      <c r="NUU52" s="216"/>
      <c r="NUV52" s="216"/>
      <c r="NUW52" s="216"/>
      <c r="NUX52" s="216"/>
      <c r="NUY52" s="216"/>
      <c r="NUZ52" s="216"/>
      <c r="NVA52" s="216"/>
      <c r="NVB52" s="216"/>
      <c r="NVC52" s="216"/>
      <c r="NVD52" s="216"/>
      <c r="NVE52" s="216"/>
      <c r="NVF52" s="216"/>
      <c r="NVG52" s="216"/>
      <c r="NVH52" s="216"/>
      <c r="NVI52" s="216"/>
      <c r="NVJ52" s="216"/>
      <c r="NVK52" s="216"/>
      <c r="NVL52" s="216"/>
      <c r="NVM52" s="216"/>
      <c r="NVN52" s="216"/>
      <c r="NVO52" s="216"/>
      <c r="NVP52" s="216"/>
      <c r="NVQ52" s="216"/>
      <c r="NVR52" s="216"/>
      <c r="NVS52" s="216"/>
      <c r="NVT52" s="216"/>
      <c r="NVU52" s="216"/>
      <c r="NVV52" s="216"/>
      <c r="NVW52" s="216"/>
      <c r="NVX52" s="216"/>
      <c r="NVY52" s="216"/>
      <c r="NVZ52" s="216"/>
      <c r="NWA52" s="216"/>
      <c r="NWB52" s="216"/>
      <c r="NWC52" s="216"/>
      <c r="NWD52" s="216"/>
      <c r="NWE52" s="216"/>
      <c r="NWF52" s="216"/>
      <c r="NWG52" s="216"/>
      <c r="NWH52" s="216"/>
      <c r="NWI52" s="216"/>
      <c r="NWJ52" s="216"/>
      <c r="NWK52" s="216"/>
      <c r="NWL52" s="216"/>
      <c r="NWM52" s="216"/>
      <c r="NWN52" s="216"/>
      <c r="NWO52" s="216"/>
      <c r="NWP52" s="216"/>
      <c r="NWQ52" s="216"/>
      <c r="NWR52" s="216"/>
      <c r="NWS52" s="216"/>
      <c r="NWT52" s="216"/>
      <c r="NWU52" s="216"/>
      <c r="NWV52" s="216"/>
      <c r="NWW52" s="216"/>
      <c r="NWX52" s="216"/>
      <c r="NWY52" s="216"/>
      <c r="NWZ52" s="216"/>
      <c r="NXA52" s="216"/>
      <c r="NXB52" s="216"/>
      <c r="NXC52" s="216"/>
      <c r="NXD52" s="216"/>
      <c r="NXE52" s="216"/>
      <c r="NXF52" s="216"/>
      <c r="NXG52" s="216"/>
      <c r="NXH52" s="216"/>
      <c r="NXI52" s="216"/>
      <c r="NXJ52" s="216"/>
      <c r="NXK52" s="216"/>
      <c r="NXL52" s="216"/>
      <c r="NXM52" s="216"/>
      <c r="NXN52" s="216"/>
      <c r="NXO52" s="216"/>
      <c r="NXP52" s="216"/>
      <c r="NXQ52" s="216"/>
      <c r="NXR52" s="216"/>
      <c r="NXS52" s="216"/>
      <c r="NXT52" s="216"/>
      <c r="NXU52" s="216"/>
      <c r="NXV52" s="216"/>
      <c r="NXW52" s="216"/>
      <c r="NXX52" s="216"/>
      <c r="NXY52" s="216"/>
      <c r="NXZ52" s="216"/>
      <c r="NYA52" s="216"/>
      <c r="NYB52" s="216"/>
      <c r="NYC52" s="216"/>
      <c r="NYD52" s="216"/>
      <c r="NYE52" s="216"/>
      <c r="NYF52" s="216"/>
      <c r="NYG52" s="216"/>
      <c r="NYH52" s="216"/>
      <c r="NYI52" s="216"/>
      <c r="NYJ52" s="216"/>
      <c r="NYK52" s="216"/>
      <c r="NYL52" s="216"/>
      <c r="NYM52" s="216"/>
      <c r="NYN52" s="216"/>
      <c r="NYO52" s="216"/>
      <c r="NYP52" s="216"/>
      <c r="NYQ52" s="216"/>
      <c r="NYR52" s="216"/>
      <c r="NYS52" s="216"/>
      <c r="NYT52" s="216"/>
      <c r="NYU52" s="216"/>
      <c r="NYV52" s="216"/>
      <c r="NYW52" s="216"/>
      <c r="NYX52" s="216"/>
      <c r="NYY52" s="216"/>
      <c r="NYZ52" s="216"/>
      <c r="NZA52" s="216"/>
      <c r="NZB52" s="216"/>
      <c r="NZC52" s="216"/>
      <c r="NZD52" s="216"/>
      <c r="NZE52" s="216"/>
      <c r="NZF52" s="216"/>
      <c r="NZG52" s="216"/>
      <c r="NZH52" s="216"/>
      <c r="NZI52" s="216"/>
      <c r="NZJ52" s="216"/>
      <c r="NZK52" s="216"/>
      <c r="NZL52" s="216"/>
      <c r="NZM52" s="216"/>
      <c r="NZN52" s="216"/>
      <c r="NZO52" s="216"/>
      <c r="NZP52" s="216"/>
      <c r="NZQ52" s="216"/>
      <c r="NZR52" s="216"/>
      <c r="NZS52" s="216"/>
      <c r="NZT52" s="216"/>
      <c r="NZU52" s="216"/>
      <c r="NZV52" s="216"/>
      <c r="NZW52" s="216"/>
      <c r="NZX52" s="216"/>
      <c r="NZY52" s="216"/>
      <c r="NZZ52" s="216"/>
      <c r="OAA52" s="216"/>
      <c r="OAB52" s="216"/>
      <c r="OAC52" s="216"/>
      <c r="OAD52" s="216"/>
      <c r="OAE52" s="216"/>
      <c r="OAF52" s="216"/>
      <c r="OAG52" s="216"/>
      <c r="OAH52" s="216"/>
      <c r="OAI52" s="216"/>
      <c r="OAJ52" s="216"/>
      <c r="OAK52" s="216"/>
      <c r="OAL52" s="216"/>
      <c r="OAM52" s="216"/>
      <c r="OAN52" s="216"/>
      <c r="OAO52" s="216"/>
      <c r="OAP52" s="216"/>
      <c r="OAQ52" s="216"/>
      <c r="OAR52" s="216"/>
      <c r="OAS52" s="216"/>
      <c r="OAT52" s="216"/>
      <c r="OAU52" s="216"/>
      <c r="OAV52" s="216"/>
      <c r="OAW52" s="216"/>
      <c r="OAX52" s="216"/>
      <c r="OAY52" s="216"/>
      <c r="OAZ52" s="216"/>
      <c r="OBA52" s="216"/>
      <c r="OBB52" s="216"/>
      <c r="OBC52" s="216"/>
      <c r="OBD52" s="216"/>
      <c r="OBE52" s="216"/>
      <c r="OBF52" s="216"/>
      <c r="OBG52" s="216"/>
      <c r="OBH52" s="216"/>
      <c r="OBI52" s="216"/>
      <c r="OBJ52" s="216"/>
      <c r="OBK52" s="216"/>
      <c r="OBL52" s="216"/>
      <c r="OBM52" s="216"/>
      <c r="OBN52" s="216"/>
      <c r="OBO52" s="216"/>
      <c r="OBP52" s="216"/>
      <c r="OBQ52" s="216"/>
      <c r="OBR52" s="216"/>
      <c r="OBS52" s="216"/>
      <c r="OBT52" s="216"/>
      <c r="OBU52" s="216"/>
      <c r="OBV52" s="216"/>
      <c r="OBW52" s="216"/>
      <c r="OBX52" s="216"/>
      <c r="OBY52" s="216"/>
      <c r="OBZ52" s="216"/>
      <c r="OCA52" s="216"/>
      <c r="OCB52" s="216"/>
      <c r="OCC52" s="216"/>
      <c r="OCD52" s="216"/>
      <c r="OCE52" s="216"/>
      <c r="OCF52" s="216"/>
      <c r="OCG52" s="216"/>
      <c r="OCH52" s="216"/>
      <c r="OCI52" s="216"/>
      <c r="OCJ52" s="216"/>
      <c r="OCK52" s="216"/>
      <c r="OCL52" s="216"/>
      <c r="OCM52" s="216"/>
      <c r="OCN52" s="216"/>
      <c r="OCO52" s="216"/>
      <c r="OCP52" s="216"/>
      <c r="OCQ52" s="216"/>
      <c r="OCR52" s="216"/>
      <c r="OCS52" s="216"/>
      <c r="OCT52" s="216"/>
      <c r="OCU52" s="216"/>
      <c r="OCV52" s="216"/>
      <c r="OCW52" s="216"/>
      <c r="OCX52" s="216"/>
      <c r="OCY52" s="216"/>
      <c r="OCZ52" s="216"/>
      <c r="ODA52" s="216"/>
      <c r="ODB52" s="216"/>
      <c r="ODC52" s="216"/>
      <c r="ODD52" s="216"/>
      <c r="ODE52" s="216"/>
      <c r="ODF52" s="216"/>
      <c r="ODG52" s="216"/>
      <c r="ODH52" s="216"/>
      <c r="ODI52" s="216"/>
      <c r="ODJ52" s="216"/>
      <c r="ODK52" s="216"/>
      <c r="ODL52" s="216"/>
      <c r="ODM52" s="216"/>
      <c r="ODN52" s="216"/>
      <c r="ODO52" s="216"/>
      <c r="ODP52" s="216"/>
      <c r="ODQ52" s="216"/>
      <c r="ODR52" s="216"/>
      <c r="ODS52" s="216"/>
      <c r="ODT52" s="216"/>
      <c r="ODU52" s="216"/>
      <c r="ODV52" s="216"/>
      <c r="ODW52" s="216"/>
      <c r="ODX52" s="216"/>
      <c r="ODY52" s="216"/>
      <c r="ODZ52" s="216"/>
      <c r="OEA52" s="216"/>
      <c r="OEB52" s="216"/>
      <c r="OEC52" s="216"/>
      <c r="OED52" s="216"/>
      <c r="OEE52" s="216"/>
      <c r="OEF52" s="216"/>
      <c r="OEG52" s="216"/>
      <c r="OEH52" s="216"/>
      <c r="OEI52" s="216"/>
      <c r="OEJ52" s="216"/>
      <c r="OEK52" s="216"/>
      <c r="OEL52" s="216"/>
      <c r="OEM52" s="216"/>
      <c r="OEN52" s="216"/>
      <c r="OEO52" s="216"/>
      <c r="OEP52" s="216"/>
      <c r="OEQ52" s="216"/>
      <c r="OER52" s="216"/>
      <c r="OES52" s="216"/>
      <c r="OET52" s="216"/>
      <c r="OEU52" s="216"/>
      <c r="OEV52" s="216"/>
      <c r="OEW52" s="216"/>
      <c r="OEX52" s="216"/>
      <c r="OEY52" s="216"/>
      <c r="OEZ52" s="216"/>
      <c r="OFA52" s="216"/>
      <c r="OFB52" s="216"/>
      <c r="OFC52" s="216"/>
      <c r="OFD52" s="216"/>
      <c r="OFE52" s="216"/>
      <c r="OFF52" s="216"/>
      <c r="OFG52" s="216"/>
      <c r="OFH52" s="216"/>
      <c r="OFI52" s="216"/>
      <c r="OFJ52" s="216"/>
      <c r="OFK52" s="216"/>
      <c r="OFL52" s="216"/>
      <c r="OFM52" s="216"/>
      <c r="OFN52" s="216"/>
      <c r="OFO52" s="216"/>
      <c r="OFP52" s="216"/>
      <c r="OFQ52" s="216"/>
      <c r="OFR52" s="216"/>
      <c r="OFS52" s="216"/>
      <c r="OFT52" s="216"/>
      <c r="OFU52" s="216"/>
      <c r="OFV52" s="216"/>
      <c r="OFW52" s="216"/>
      <c r="OFX52" s="216"/>
      <c r="OFY52" s="216"/>
      <c r="OFZ52" s="216"/>
      <c r="OGA52" s="216"/>
      <c r="OGB52" s="216"/>
      <c r="OGC52" s="216"/>
      <c r="OGD52" s="216"/>
      <c r="OGE52" s="216"/>
      <c r="OGF52" s="216"/>
      <c r="OGG52" s="216"/>
      <c r="OGH52" s="216"/>
      <c r="OGI52" s="216"/>
      <c r="OGJ52" s="216"/>
      <c r="OGK52" s="216"/>
      <c r="OGL52" s="216"/>
      <c r="OGM52" s="216"/>
      <c r="OGN52" s="216"/>
      <c r="OGO52" s="216"/>
      <c r="OGP52" s="216"/>
      <c r="OGQ52" s="216"/>
      <c r="OGR52" s="216"/>
      <c r="OGS52" s="216"/>
      <c r="OGT52" s="216"/>
      <c r="OGU52" s="216"/>
      <c r="OGV52" s="216"/>
      <c r="OGW52" s="216"/>
      <c r="OGX52" s="216"/>
      <c r="OGY52" s="216"/>
      <c r="OGZ52" s="216"/>
      <c r="OHA52" s="216"/>
      <c r="OHB52" s="216"/>
      <c r="OHC52" s="216"/>
      <c r="OHD52" s="216"/>
      <c r="OHE52" s="216"/>
      <c r="OHF52" s="216"/>
      <c r="OHG52" s="216"/>
      <c r="OHH52" s="216"/>
      <c r="OHI52" s="216"/>
      <c r="OHJ52" s="216"/>
      <c r="OHK52" s="216"/>
      <c r="OHL52" s="216"/>
      <c r="OHM52" s="216"/>
      <c r="OHN52" s="216"/>
      <c r="OHO52" s="216"/>
      <c r="OHP52" s="216"/>
      <c r="OHQ52" s="216"/>
      <c r="OHR52" s="216"/>
      <c r="OHS52" s="216"/>
      <c r="OHT52" s="216"/>
      <c r="OHU52" s="216"/>
      <c r="OHV52" s="216"/>
      <c r="OHW52" s="216"/>
      <c r="OHX52" s="216"/>
      <c r="OHY52" s="216"/>
      <c r="OHZ52" s="216"/>
      <c r="OIA52" s="216"/>
      <c r="OIB52" s="216"/>
      <c r="OIC52" s="216"/>
      <c r="OID52" s="216"/>
      <c r="OIE52" s="216"/>
      <c r="OIF52" s="216"/>
      <c r="OIG52" s="216"/>
      <c r="OIH52" s="216"/>
      <c r="OII52" s="216"/>
      <c r="OIJ52" s="216"/>
      <c r="OIK52" s="216"/>
      <c r="OIL52" s="216"/>
      <c r="OIM52" s="216"/>
      <c r="OIN52" s="216"/>
      <c r="OIO52" s="216"/>
      <c r="OIP52" s="216"/>
      <c r="OIQ52" s="216"/>
      <c r="OIR52" s="216"/>
      <c r="OIS52" s="216"/>
      <c r="OIT52" s="216"/>
      <c r="OIU52" s="216"/>
      <c r="OIV52" s="216"/>
      <c r="OIW52" s="216"/>
      <c r="OIX52" s="216"/>
      <c r="OIY52" s="216"/>
      <c r="OIZ52" s="216"/>
      <c r="OJA52" s="216"/>
      <c r="OJB52" s="216"/>
      <c r="OJC52" s="216"/>
      <c r="OJD52" s="216"/>
      <c r="OJE52" s="216"/>
      <c r="OJF52" s="216"/>
      <c r="OJG52" s="216"/>
      <c r="OJH52" s="216"/>
      <c r="OJI52" s="216"/>
      <c r="OJJ52" s="216"/>
      <c r="OJK52" s="216"/>
      <c r="OJL52" s="216"/>
      <c r="OJM52" s="216"/>
      <c r="OJN52" s="216"/>
      <c r="OJO52" s="216"/>
      <c r="OJP52" s="216"/>
      <c r="OJQ52" s="216"/>
      <c r="OJR52" s="216"/>
      <c r="OJS52" s="216"/>
      <c r="OJT52" s="216"/>
      <c r="OJU52" s="216"/>
      <c r="OJV52" s="216"/>
      <c r="OJW52" s="216"/>
      <c r="OJX52" s="216"/>
      <c r="OJY52" s="216"/>
      <c r="OJZ52" s="216"/>
      <c r="OKA52" s="216"/>
      <c r="OKB52" s="216"/>
      <c r="OKC52" s="216"/>
      <c r="OKD52" s="216"/>
      <c r="OKE52" s="216"/>
      <c r="OKF52" s="216"/>
      <c r="OKG52" s="216"/>
      <c r="OKH52" s="216"/>
      <c r="OKI52" s="216"/>
      <c r="OKJ52" s="216"/>
      <c r="OKK52" s="216"/>
      <c r="OKL52" s="216"/>
      <c r="OKM52" s="216"/>
      <c r="OKN52" s="216"/>
      <c r="OKO52" s="216"/>
      <c r="OKP52" s="216"/>
      <c r="OKQ52" s="216"/>
      <c r="OKR52" s="216"/>
      <c r="OKS52" s="216"/>
      <c r="OKT52" s="216"/>
      <c r="OKU52" s="216"/>
      <c r="OKV52" s="216"/>
      <c r="OKW52" s="216"/>
      <c r="OKX52" s="216"/>
      <c r="OKY52" s="216"/>
      <c r="OKZ52" s="216"/>
      <c r="OLA52" s="216"/>
      <c r="OLB52" s="216"/>
      <c r="OLC52" s="216"/>
      <c r="OLD52" s="216"/>
      <c r="OLE52" s="216"/>
      <c r="OLF52" s="216"/>
      <c r="OLG52" s="216"/>
      <c r="OLH52" s="216"/>
      <c r="OLI52" s="216"/>
      <c r="OLJ52" s="216"/>
      <c r="OLK52" s="216"/>
      <c r="OLL52" s="216"/>
      <c r="OLM52" s="216"/>
      <c r="OLN52" s="216"/>
      <c r="OLO52" s="216"/>
      <c r="OLP52" s="216"/>
      <c r="OLQ52" s="216"/>
      <c r="OLR52" s="216"/>
      <c r="OLS52" s="216"/>
      <c r="OLT52" s="216"/>
      <c r="OLU52" s="216"/>
      <c r="OLV52" s="216"/>
      <c r="OLW52" s="216"/>
      <c r="OLX52" s="216"/>
      <c r="OLY52" s="216"/>
      <c r="OLZ52" s="216"/>
      <c r="OMA52" s="216"/>
      <c r="OMB52" s="216"/>
      <c r="OMC52" s="216"/>
      <c r="OMD52" s="216"/>
      <c r="OME52" s="216"/>
      <c r="OMF52" s="216"/>
      <c r="OMG52" s="216"/>
      <c r="OMH52" s="216"/>
      <c r="OMI52" s="216"/>
      <c r="OMJ52" s="216"/>
      <c r="OMK52" s="216"/>
      <c r="OML52" s="216"/>
      <c r="OMM52" s="216"/>
      <c r="OMN52" s="216"/>
      <c r="OMO52" s="216"/>
      <c r="OMP52" s="216"/>
      <c r="OMQ52" s="216"/>
      <c r="OMR52" s="216"/>
      <c r="OMS52" s="216"/>
      <c r="OMT52" s="216"/>
      <c r="OMU52" s="216"/>
      <c r="OMV52" s="216"/>
      <c r="OMW52" s="216"/>
      <c r="OMX52" s="216"/>
      <c r="OMY52" s="216"/>
      <c r="OMZ52" s="216"/>
      <c r="ONA52" s="216"/>
      <c r="ONB52" s="216"/>
      <c r="ONC52" s="216"/>
      <c r="OND52" s="216"/>
      <c r="ONE52" s="216"/>
      <c r="ONF52" s="216"/>
      <c r="ONG52" s="216"/>
      <c r="ONH52" s="216"/>
      <c r="ONI52" s="216"/>
      <c r="ONJ52" s="216"/>
      <c r="ONK52" s="216"/>
      <c r="ONL52" s="216"/>
      <c r="ONM52" s="216"/>
      <c r="ONN52" s="216"/>
      <c r="ONO52" s="216"/>
      <c r="ONP52" s="216"/>
      <c r="ONQ52" s="216"/>
      <c r="ONR52" s="216"/>
      <c r="ONS52" s="216"/>
      <c r="ONT52" s="216"/>
      <c r="ONU52" s="216"/>
      <c r="ONV52" s="216"/>
      <c r="ONW52" s="216"/>
      <c r="ONX52" s="216"/>
      <c r="ONY52" s="216"/>
      <c r="ONZ52" s="216"/>
      <c r="OOA52" s="216"/>
      <c r="OOB52" s="216"/>
      <c r="OOC52" s="216"/>
      <c r="OOD52" s="216"/>
      <c r="OOE52" s="216"/>
      <c r="OOF52" s="216"/>
      <c r="OOG52" s="216"/>
      <c r="OOH52" s="216"/>
      <c r="OOI52" s="216"/>
      <c r="OOJ52" s="216"/>
      <c r="OOK52" s="216"/>
      <c r="OOL52" s="216"/>
      <c r="OOM52" s="216"/>
      <c r="OON52" s="216"/>
      <c r="OOO52" s="216"/>
      <c r="OOP52" s="216"/>
      <c r="OOQ52" s="216"/>
      <c r="OOR52" s="216"/>
      <c r="OOS52" s="216"/>
      <c r="OOT52" s="216"/>
      <c r="OOU52" s="216"/>
      <c r="OOV52" s="216"/>
      <c r="OOW52" s="216"/>
      <c r="OOX52" s="216"/>
      <c r="OOY52" s="216"/>
      <c r="OOZ52" s="216"/>
      <c r="OPA52" s="216"/>
      <c r="OPB52" s="216"/>
      <c r="OPC52" s="216"/>
      <c r="OPD52" s="216"/>
      <c r="OPE52" s="216"/>
      <c r="OPF52" s="216"/>
      <c r="OPG52" s="216"/>
      <c r="OPH52" s="216"/>
      <c r="OPI52" s="216"/>
      <c r="OPJ52" s="216"/>
      <c r="OPK52" s="216"/>
      <c r="OPL52" s="216"/>
      <c r="OPM52" s="216"/>
      <c r="OPN52" s="216"/>
      <c r="OPO52" s="216"/>
      <c r="OPP52" s="216"/>
      <c r="OPQ52" s="216"/>
      <c r="OPR52" s="216"/>
      <c r="OPS52" s="216"/>
      <c r="OPT52" s="216"/>
      <c r="OPU52" s="216"/>
      <c r="OPV52" s="216"/>
      <c r="OPW52" s="216"/>
      <c r="OPX52" s="216"/>
      <c r="OPY52" s="216"/>
      <c r="OPZ52" s="216"/>
      <c r="OQA52" s="216"/>
      <c r="OQB52" s="216"/>
      <c r="OQC52" s="216"/>
      <c r="OQD52" s="216"/>
      <c r="OQE52" s="216"/>
      <c r="OQF52" s="216"/>
      <c r="OQG52" s="216"/>
      <c r="OQH52" s="216"/>
      <c r="OQI52" s="216"/>
      <c r="OQJ52" s="216"/>
      <c r="OQK52" s="216"/>
      <c r="OQL52" s="216"/>
      <c r="OQM52" s="216"/>
      <c r="OQN52" s="216"/>
      <c r="OQO52" s="216"/>
      <c r="OQP52" s="216"/>
      <c r="OQQ52" s="216"/>
      <c r="OQR52" s="216"/>
      <c r="OQS52" s="216"/>
      <c r="OQT52" s="216"/>
      <c r="OQU52" s="216"/>
      <c r="OQV52" s="216"/>
      <c r="OQW52" s="216"/>
      <c r="OQX52" s="216"/>
      <c r="OQY52" s="216"/>
      <c r="OQZ52" s="216"/>
      <c r="ORA52" s="216"/>
      <c r="ORB52" s="216"/>
      <c r="ORC52" s="216"/>
      <c r="ORD52" s="216"/>
      <c r="ORE52" s="216"/>
      <c r="ORF52" s="216"/>
      <c r="ORG52" s="216"/>
      <c r="ORH52" s="216"/>
      <c r="ORI52" s="216"/>
      <c r="ORJ52" s="216"/>
      <c r="ORK52" s="216"/>
      <c r="ORL52" s="216"/>
      <c r="ORM52" s="216"/>
      <c r="ORN52" s="216"/>
      <c r="ORO52" s="216"/>
      <c r="ORP52" s="216"/>
      <c r="ORQ52" s="216"/>
      <c r="ORR52" s="216"/>
      <c r="ORS52" s="216"/>
      <c r="ORT52" s="216"/>
      <c r="ORU52" s="216"/>
      <c r="ORV52" s="216"/>
      <c r="ORW52" s="216"/>
      <c r="ORX52" s="216"/>
      <c r="ORY52" s="216"/>
      <c r="ORZ52" s="216"/>
      <c r="OSA52" s="216"/>
      <c r="OSB52" s="216"/>
      <c r="OSC52" s="216"/>
      <c r="OSD52" s="216"/>
      <c r="OSE52" s="216"/>
      <c r="OSF52" s="216"/>
      <c r="OSG52" s="216"/>
      <c r="OSH52" s="216"/>
      <c r="OSI52" s="216"/>
      <c r="OSJ52" s="216"/>
      <c r="OSK52" s="216"/>
      <c r="OSL52" s="216"/>
      <c r="OSM52" s="216"/>
      <c r="OSN52" s="216"/>
      <c r="OSO52" s="216"/>
      <c r="OSP52" s="216"/>
      <c r="OSQ52" s="216"/>
      <c r="OSR52" s="216"/>
      <c r="OSS52" s="216"/>
      <c r="OST52" s="216"/>
      <c r="OSU52" s="216"/>
      <c r="OSV52" s="216"/>
      <c r="OSW52" s="216"/>
      <c r="OSX52" s="216"/>
      <c r="OSY52" s="216"/>
      <c r="OSZ52" s="216"/>
      <c r="OTA52" s="216"/>
      <c r="OTB52" s="216"/>
      <c r="OTC52" s="216"/>
      <c r="OTD52" s="216"/>
      <c r="OTE52" s="216"/>
      <c r="OTF52" s="216"/>
      <c r="OTG52" s="216"/>
      <c r="OTH52" s="216"/>
      <c r="OTI52" s="216"/>
      <c r="OTJ52" s="216"/>
      <c r="OTK52" s="216"/>
      <c r="OTL52" s="216"/>
      <c r="OTM52" s="216"/>
      <c r="OTN52" s="216"/>
      <c r="OTO52" s="216"/>
      <c r="OTP52" s="216"/>
      <c r="OTQ52" s="216"/>
      <c r="OTR52" s="216"/>
      <c r="OTS52" s="216"/>
      <c r="OTT52" s="216"/>
      <c r="OTU52" s="216"/>
      <c r="OTV52" s="216"/>
      <c r="OTW52" s="216"/>
      <c r="OTX52" s="216"/>
      <c r="OTY52" s="216"/>
      <c r="OTZ52" s="216"/>
      <c r="OUA52" s="216"/>
      <c r="OUB52" s="216"/>
      <c r="OUC52" s="216"/>
      <c r="OUD52" s="216"/>
      <c r="OUE52" s="216"/>
      <c r="OUF52" s="216"/>
      <c r="OUG52" s="216"/>
      <c r="OUH52" s="216"/>
      <c r="OUI52" s="216"/>
      <c r="OUJ52" s="216"/>
      <c r="OUK52" s="216"/>
      <c r="OUL52" s="216"/>
      <c r="OUM52" s="216"/>
      <c r="OUN52" s="216"/>
      <c r="OUO52" s="216"/>
      <c r="OUP52" s="216"/>
      <c r="OUQ52" s="216"/>
      <c r="OUR52" s="216"/>
      <c r="OUS52" s="216"/>
      <c r="OUT52" s="216"/>
      <c r="OUU52" s="216"/>
      <c r="OUV52" s="216"/>
      <c r="OUW52" s="216"/>
      <c r="OUX52" s="216"/>
      <c r="OUY52" s="216"/>
      <c r="OUZ52" s="216"/>
      <c r="OVA52" s="216"/>
      <c r="OVB52" s="216"/>
      <c r="OVC52" s="216"/>
      <c r="OVD52" s="216"/>
      <c r="OVE52" s="216"/>
      <c r="OVF52" s="216"/>
      <c r="OVG52" s="216"/>
      <c r="OVH52" s="216"/>
      <c r="OVI52" s="216"/>
      <c r="OVJ52" s="216"/>
      <c r="OVK52" s="216"/>
      <c r="OVL52" s="216"/>
      <c r="OVM52" s="216"/>
      <c r="OVN52" s="216"/>
      <c r="OVO52" s="216"/>
      <c r="OVP52" s="216"/>
      <c r="OVQ52" s="216"/>
      <c r="OVR52" s="216"/>
      <c r="OVS52" s="216"/>
      <c r="OVT52" s="216"/>
      <c r="OVU52" s="216"/>
      <c r="OVV52" s="216"/>
      <c r="OVW52" s="216"/>
      <c r="OVX52" s="216"/>
      <c r="OVY52" s="216"/>
      <c r="OVZ52" s="216"/>
      <c r="OWA52" s="216"/>
      <c r="OWB52" s="216"/>
      <c r="OWC52" s="216"/>
      <c r="OWD52" s="216"/>
      <c r="OWE52" s="216"/>
      <c r="OWF52" s="216"/>
      <c r="OWG52" s="216"/>
      <c r="OWH52" s="216"/>
      <c r="OWI52" s="216"/>
      <c r="OWJ52" s="216"/>
      <c r="OWK52" s="216"/>
      <c r="OWL52" s="216"/>
      <c r="OWM52" s="216"/>
      <c r="OWN52" s="216"/>
      <c r="OWO52" s="216"/>
      <c r="OWP52" s="216"/>
      <c r="OWQ52" s="216"/>
      <c r="OWR52" s="216"/>
      <c r="OWS52" s="216"/>
      <c r="OWT52" s="216"/>
      <c r="OWU52" s="216"/>
      <c r="OWV52" s="216"/>
      <c r="OWW52" s="216"/>
      <c r="OWX52" s="216"/>
      <c r="OWY52" s="216"/>
      <c r="OWZ52" s="216"/>
      <c r="OXA52" s="216"/>
      <c r="OXB52" s="216"/>
      <c r="OXC52" s="216"/>
      <c r="OXD52" s="216"/>
      <c r="OXE52" s="216"/>
      <c r="OXF52" s="216"/>
      <c r="OXG52" s="216"/>
      <c r="OXH52" s="216"/>
      <c r="OXI52" s="216"/>
      <c r="OXJ52" s="216"/>
      <c r="OXK52" s="216"/>
      <c r="OXL52" s="216"/>
      <c r="OXM52" s="216"/>
      <c r="OXN52" s="216"/>
      <c r="OXO52" s="216"/>
      <c r="OXP52" s="216"/>
      <c r="OXQ52" s="216"/>
      <c r="OXR52" s="216"/>
      <c r="OXS52" s="216"/>
      <c r="OXT52" s="216"/>
      <c r="OXU52" s="216"/>
      <c r="OXV52" s="216"/>
      <c r="OXW52" s="216"/>
      <c r="OXX52" s="216"/>
      <c r="OXY52" s="216"/>
      <c r="OXZ52" s="216"/>
      <c r="OYA52" s="216"/>
      <c r="OYB52" s="216"/>
      <c r="OYC52" s="216"/>
      <c r="OYD52" s="216"/>
      <c r="OYE52" s="216"/>
      <c r="OYF52" s="216"/>
      <c r="OYG52" s="216"/>
      <c r="OYH52" s="216"/>
      <c r="OYI52" s="216"/>
      <c r="OYJ52" s="216"/>
      <c r="OYK52" s="216"/>
      <c r="OYL52" s="216"/>
      <c r="OYM52" s="216"/>
      <c r="OYN52" s="216"/>
      <c r="OYO52" s="216"/>
      <c r="OYP52" s="216"/>
      <c r="OYQ52" s="216"/>
      <c r="OYR52" s="216"/>
      <c r="OYS52" s="216"/>
      <c r="OYT52" s="216"/>
      <c r="OYU52" s="216"/>
      <c r="OYV52" s="216"/>
      <c r="OYW52" s="216"/>
      <c r="OYX52" s="216"/>
      <c r="OYY52" s="216"/>
      <c r="OYZ52" s="216"/>
      <c r="OZA52" s="216"/>
      <c r="OZB52" s="216"/>
      <c r="OZC52" s="216"/>
      <c r="OZD52" s="216"/>
      <c r="OZE52" s="216"/>
      <c r="OZF52" s="216"/>
      <c r="OZG52" s="216"/>
      <c r="OZH52" s="216"/>
      <c r="OZI52" s="216"/>
      <c r="OZJ52" s="216"/>
      <c r="OZK52" s="216"/>
      <c r="OZL52" s="216"/>
      <c r="OZM52" s="216"/>
      <c r="OZN52" s="216"/>
      <c r="OZO52" s="216"/>
      <c r="OZP52" s="216"/>
      <c r="OZQ52" s="216"/>
      <c r="OZR52" s="216"/>
      <c r="OZS52" s="216"/>
      <c r="OZT52" s="216"/>
      <c r="OZU52" s="216"/>
      <c r="OZV52" s="216"/>
      <c r="OZW52" s="216"/>
      <c r="OZX52" s="216"/>
      <c r="OZY52" s="216"/>
      <c r="OZZ52" s="216"/>
      <c r="PAA52" s="216"/>
      <c r="PAB52" s="216"/>
      <c r="PAC52" s="216"/>
      <c r="PAD52" s="216"/>
      <c r="PAE52" s="216"/>
      <c r="PAF52" s="216"/>
      <c r="PAG52" s="216"/>
      <c r="PAH52" s="216"/>
      <c r="PAI52" s="216"/>
      <c r="PAJ52" s="216"/>
      <c r="PAK52" s="216"/>
      <c r="PAL52" s="216"/>
      <c r="PAM52" s="216"/>
      <c r="PAN52" s="216"/>
      <c r="PAO52" s="216"/>
      <c r="PAP52" s="216"/>
      <c r="PAQ52" s="216"/>
      <c r="PAR52" s="216"/>
      <c r="PAS52" s="216"/>
      <c r="PAT52" s="216"/>
      <c r="PAU52" s="216"/>
      <c r="PAV52" s="216"/>
      <c r="PAW52" s="216"/>
      <c r="PAX52" s="216"/>
      <c r="PAY52" s="216"/>
      <c r="PAZ52" s="216"/>
      <c r="PBA52" s="216"/>
      <c r="PBB52" s="216"/>
      <c r="PBC52" s="216"/>
      <c r="PBD52" s="216"/>
      <c r="PBE52" s="216"/>
      <c r="PBF52" s="216"/>
      <c r="PBG52" s="216"/>
      <c r="PBH52" s="216"/>
      <c r="PBI52" s="216"/>
      <c r="PBJ52" s="216"/>
      <c r="PBK52" s="216"/>
      <c r="PBL52" s="216"/>
      <c r="PBM52" s="216"/>
      <c r="PBN52" s="216"/>
      <c r="PBO52" s="216"/>
      <c r="PBP52" s="216"/>
      <c r="PBQ52" s="216"/>
      <c r="PBR52" s="216"/>
      <c r="PBS52" s="216"/>
      <c r="PBT52" s="216"/>
      <c r="PBU52" s="216"/>
      <c r="PBV52" s="216"/>
      <c r="PBW52" s="216"/>
      <c r="PBX52" s="216"/>
      <c r="PBY52" s="216"/>
      <c r="PBZ52" s="216"/>
      <c r="PCA52" s="216"/>
      <c r="PCB52" s="216"/>
      <c r="PCC52" s="216"/>
      <c r="PCD52" s="216"/>
      <c r="PCE52" s="216"/>
      <c r="PCF52" s="216"/>
      <c r="PCG52" s="216"/>
      <c r="PCH52" s="216"/>
      <c r="PCI52" s="216"/>
      <c r="PCJ52" s="216"/>
      <c r="PCK52" s="216"/>
      <c r="PCL52" s="216"/>
      <c r="PCM52" s="216"/>
      <c r="PCN52" s="216"/>
      <c r="PCO52" s="216"/>
      <c r="PCP52" s="216"/>
      <c r="PCQ52" s="216"/>
      <c r="PCR52" s="216"/>
      <c r="PCS52" s="216"/>
      <c r="PCT52" s="216"/>
      <c r="PCU52" s="216"/>
      <c r="PCV52" s="216"/>
      <c r="PCW52" s="216"/>
      <c r="PCX52" s="216"/>
      <c r="PCY52" s="216"/>
      <c r="PCZ52" s="216"/>
      <c r="PDA52" s="216"/>
      <c r="PDB52" s="216"/>
      <c r="PDC52" s="216"/>
      <c r="PDD52" s="216"/>
      <c r="PDE52" s="216"/>
      <c r="PDF52" s="216"/>
      <c r="PDG52" s="216"/>
      <c r="PDH52" s="216"/>
      <c r="PDI52" s="216"/>
      <c r="PDJ52" s="216"/>
      <c r="PDK52" s="216"/>
      <c r="PDL52" s="216"/>
      <c r="PDM52" s="216"/>
      <c r="PDN52" s="216"/>
      <c r="PDO52" s="216"/>
      <c r="PDP52" s="216"/>
      <c r="PDQ52" s="216"/>
      <c r="PDR52" s="216"/>
      <c r="PDS52" s="216"/>
      <c r="PDT52" s="216"/>
      <c r="PDU52" s="216"/>
      <c r="PDV52" s="216"/>
      <c r="PDW52" s="216"/>
      <c r="PDX52" s="216"/>
      <c r="PDY52" s="216"/>
      <c r="PDZ52" s="216"/>
      <c r="PEA52" s="216"/>
      <c r="PEB52" s="216"/>
      <c r="PEC52" s="216"/>
      <c r="PED52" s="216"/>
      <c r="PEE52" s="216"/>
      <c r="PEF52" s="216"/>
      <c r="PEG52" s="216"/>
      <c r="PEH52" s="216"/>
      <c r="PEI52" s="216"/>
      <c r="PEJ52" s="216"/>
      <c r="PEK52" s="216"/>
      <c r="PEL52" s="216"/>
      <c r="PEM52" s="216"/>
      <c r="PEN52" s="216"/>
      <c r="PEO52" s="216"/>
      <c r="PEP52" s="216"/>
      <c r="PEQ52" s="216"/>
      <c r="PER52" s="216"/>
      <c r="PES52" s="216"/>
      <c r="PET52" s="216"/>
      <c r="PEU52" s="216"/>
      <c r="PEV52" s="216"/>
      <c r="PEW52" s="216"/>
      <c r="PEX52" s="216"/>
      <c r="PEY52" s="216"/>
      <c r="PEZ52" s="216"/>
      <c r="PFA52" s="216"/>
      <c r="PFB52" s="216"/>
      <c r="PFC52" s="216"/>
      <c r="PFD52" s="216"/>
      <c r="PFE52" s="216"/>
      <c r="PFF52" s="216"/>
      <c r="PFG52" s="216"/>
      <c r="PFH52" s="216"/>
      <c r="PFI52" s="216"/>
      <c r="PFJ52" s="216"/>
      <c r="PFK52" s="216"/>
      <c r="PFL52" s="216"/>
      <c r="PFM52" s="216"/>
      <c r="PFN52" s="216"/>
      <c r="PFO52" s="216"/>
      <c r="PFP52" s="216"/>
      <c r="PFQ52" s="216"/>
      <c r="PFR52" s="216"/>
      <c r="PFS52" s="216"/>
      <c r="PFT52" s="216"/>
      <c r="PFU52" s="216"/>
      <c r="PFV52" s="216"/>
      <c r="PFW52" s="216"/>
      <c r="PFX52" s="216"/>
      <c r="PFY52" s="216"/>
      <c r="PFZ52" s="216"/>
      <c r="PGA52" s="216"/>
      <c r="PGB52" s="216"/>
      <c r="PGC52" s="216"/>
      <c r="PGD52" s="216"/>
      <c r="PGE52" s="216"/>
      <c r="PGF52" s="216"/>
      <c r="PGG52" s="216"/>
      <c r="PGH52" s="216"/>
      <c r="PGI52" s="216"/>
      <c r="PGJ52" s="216"/>
      <c r="PGK52" s="216"/>
      <c r="PGL52" s="216"/>
      <c r="PGM52" s="216"/>
      <c r="PGN52" s="216"/>
      <c r="PGO52" s="216"/>
      <c r="PGP52" s="216"/>
      <c r="PGQ52" s="216"/>
      <c r="PGR52" s="216"/>
      <c r="PGS52" s="216"/>
      <c r="PGT52" s="216"/>
      <c r="PGU52" s="216"/>
      <c r="PGV52" s="216"/>
      <c r="PGW52" s="216"/>
      <c r="PGX52" s="216"/>
      <c r="PGY52" s="216"/>
      <c r="PGZ52" s="216"/>
      <c r="PHA52" s="216"/>
      <c r="PHB52" s="216"/>
      <c r="PHC52" s="216"/>
      <c r="PHD52" s="216"/>
      <c r="PHE52" s="216"/>
      <c r="PHF52" s="216"/>
      <c r="PHG52" s="216"/>
      <c r="PHH52" s="216"/>
      <c r="PHI52" s="216"/>
      <c r="PHJ52" s="216"/>
      <c r="PHK52" s="216"/>
      <c r="PHL52" s="216"/>
      <c r="PHM52" s="216"/>
      <c r="PHN52" s="216"/>
      <c r="PHO52" s="216"/>
      <c r="PHP52" s="216"/>
      <c r="PHQ52" s="216"/>
      <c r="PHR52" s="216"/>
      <c r="PHS52" s="216"/>
      <c r="PHT52" s="216"/>
      <c r="PHU52" s="216"/>
      <c r="PHV52" s="216"/>
      <c r="PHW52" s="216"/>
      <c r="PHX52" s="216"/>
      <c r="PHY52" s="216"/>
      <c r="PHZ52" s="216"/>
      <c r="PIA52" s="216"/>
      <c r="PIB52" s="216"/>
      <c r="PIC52" s="216"/>
      <c r="PID52" s="216"/>
      <c r="PIE52" s="216"/>
      <c r="PIF52" s="216"/>
      <c r="PIG52" s="216"/>
      <c r="PIH52" s="216"/>
      <c r="PII52" s="216"/>
      <c r="PIJ52" s="216"/>
      <c r="PIK52" s="216"/>
      <c r="PIL52" s="216"/>
      <c r="PIM52" s="216"/>
      <c r="PIN52" s="216"/>
      <c r="PIO52" s="216"/>
      <c r="PIP52" s="216"/>
      <c r="PIQ52" s="216"/>
      <c r="PIR52" s="216"/>
      <c r="PIS52" s="216"/>
      <c r="PIT52" s="216"/>
      <c r="PIU52" s="216"/>
      <c r="PIV52" s="216"/>
      <c r="PIW52" s="216"/>
      <c r="PIX52" s="216"/>
      <c r="PIY52" s="216"/>
      <c r="PIZ52" s="216"/>
      <c r="PJA52" s="216"/>
      <c r="PJB52" s="216"/>
      <c r="PJC52" s="216"/>
      <c r="PJD52" s="216"/>
      <c r="PJE52" s="216"/>
      <c r="PJF52" s="216"/>
      <c r="PJG52" s="216"/>
      <c r="PJH52" s="216"/>
      <c r="PJI52" s="216"/>
      <c r="PJJ52" s="216"/>
      <c r="PJK52" s="216"/>
      <c r="PJL52" s="216"/>
      <c r="PJM52" s="216"/>
      <c r="PJN52" s="216"/>
      <c r="PJO52" s="216"/>
      <c r="PJP52" s="216"/>
      <c r="PJQ52" s="216"/>
      <c r="PJR52" s="216"/>
      <c r="PJS52" s="216"/>
      <c r="PJT52" s="216"/>
      <c r="PJU52" s="216"/>
      <c r="PJV52" s="216"/>
      <c r="PJW52" s="216"/>
      <c r="PJX52" s="216"/>
      <c r="PJY52" s="216"/>
      <c r="PJZ52" s="216"/>
      <c r="PKA52" s="216"/>
      <c r="PKB52" s="216"/>
      <c r="PKC52" s="216"/>
      <c r="PKD52" s="216"/>
      <c r="PKE52" s="216"/>
      <c r="PKF52" s="216"/>
      <c r="PKG52" s="216"/>
      <c r="PKH52" s="216"/>
      <c r="PKI52" s="216"/>
      <c r="PKJ52" s="216"/>
      <c r="PKK52" s="216"/>
      <c r="PKL52" s="216"/>
      <c r="PKM52" s="216"/>
      <c r="PKN52" s="216"/>
      <c r="PKO52" s="216"/>
      <c r="PKP52" s="216"/>
      <c r="PKQ52" s="216"/>
      <c r="PKR52" s="216"/>
      <c r="PKS52" s="216"/>
      <c r="PKT52" s="216"/>
      <c r="PKU52" s="216"/>
      <c r="PKV52" s="216"/>
      <c r="PKW52" s="216"/>
      <c r="PKX52" s="216"/>
      <c r="PKY52" s="216"/>
      <c r="PKZ52" s="216"/>
      <c r="PLA52" s="216"/>
      <c r="PLB52" s="216"/>
      <c r="PLC52" s="216"/>
      <c r="PLD52" s="216"/>
      <c r="PLE52" s="216"/>
      <c r="PLF52" s="216"/>
      <c r="PLG52" s="216"/>
      <c r="PLH52" s="216"/>
      <c r="PLI52" s="216"/>
      <c r="PLJ52" s="216"/>
      <c r="PLK52" s="216"/>
      <c r="PLL52" s="216"/>
      <c r="PLM52" s="216"/>
      <c r="PLN52" s="216"/>
      <c r="PLO52" s="216"/>
      <c r="PLP52" s="216"/>
      <c r="PLQ52" s="216"/>
      <c r="PLR52" s="216"/>
      <c r="PLS52" s="216"/>
      <c r="PLT52" s="216"/>
      <c r="PLU52" s="216"/>
      <c r="PLV52" s="216"/>
      <c r="PLW52" s="216"/>
      <c r="PLX52" s="216"/>
      <c r="PLY52" s="216"/>
      <c r="PLZ52" s="216"/>
      <c r="PMA52" s="216"/>
      <c r="PMB52" s="216"/>
      <c r="PMC52" s="216"/>
      <c r="PMD52" s="216"/>
      <c r="PME52" s="216"/>
      <c r="PMF52" s="216"/>
      <c r="PMG52" s="216"/>
      <c r="PMH52" s="216"/>
      <c r="PMI52" s="216"/>
      <c r="PMJ52" s="216"/>
      <c r="PMK52" s="216"/>
      <c r="PML52" s="216"/>
      <c r="PMM52" s="216"/>
      <c r="PMN52" s="216"/>
      <c r="PMO52" s="216"/>
      <c r="PMP52" s="216"/>
      <c r="PMQ52" s="216"/>
      <c r="PMR52" s="216"/>
      <c r="PMS52" s="216"/>
      <c r="PMT52" s="216"/>
      <c r="PMU52" s="216"/>
      <c r="PMV52" s="216"/>
      <c r="PMW52" s="216"/>
      <c r="PMX52" s="216"/>
      <c r="PMY52" s="216"/>
      <c r="PMZ52" s="216"/>
      <c r="PNA52" s="216"/>
      <c r="PNB52" s="216"/>
      <c r="PNC52" s="216"/>
      <c r="PND52" s="216"/>
      <c r="PNE52" s="216"/>
      <c r="PNF52" s="216"/>
      <c r="PNG52" s="216"/>
      <c r="PNH52" s="216"/>
      <c r="PNI52" s="216"/>
      <c r="PNJ52" s="216"/>
      <c r="PNK52" s="216"/>
      <c r="PNL52" s="216"/>
      <c r="PNM52" s="216"/>
      <c r="PNN52" s="216"/>
      <c r="PNO52" s="216"/>
      <c r="PNP52" s="216"/>
      <c r="PNQ52" s="216"/>
      <c r="PNR52" s="216"/>
      <c r="PNS52" s="216"/>
      <c r="PNT52" s="216"/>
      <c r="PNU52" s="216"/>
      <c r="PNV52" s="216"/>
      <c r="PNW52" s="216"/>
      <c r="PNX52" s="216"/>
      <c r="PNY52" s="216"/>
      <c r="PNZ52" s="216"/>
      <c r="POA52" s="216"/>
      <c r="POB52" s="216"/>
      <c r="POC52" s="216"/>
      <c r="POD52" s="216"/>
      <c r="POE52" s="216"/>
      <c r="POF52" s="216"/>
      <c r="POG52" s="216"/>
      <c r="POH52" s="216"/>
      <c r="POI52" s="216"/>
      <c r="POJ52" s="216"/>
      <c r="POK52" s="216"/>
      <c r="POL52" s="216"/>
      <c r="POM52" s="216"/>
      <c r="PON52" s="216"/>
      <c r="POO52" s="216"/>
      <c r="POP52" s="216"/>
      <c r="POQ52" s="216"/>
      <c r="POR52" s="216"/>
      <c r="POS52" s="216"/>
      <c r="POT52" s="216"/>
      <c r="POU52" s="216"/>
      <c r="POV52" s="216"/>
      <c r="POW52" s="216"/>
      <c r="POX52" s="216"/>
      <c r="POY52" s="216"/>
      <c r="POZ52" s="216"/>
      <c r="PPA52" s="216"/>
      <c r="PPB52" s="216"/>
      <c r="PPC52" s="216"/>
      <c r="PPD52" s="216"/>
      <c r="PPE52" s="216"/>
      <c r="PPF52" s="216"/>
      <c r="PPG52" s="216"/>
      <c r="PPH52" s="216"/>
      <c r="PPI52" s="216"/>
      <c r="PPJ52" s="216"/>
      <c r="PPK52" s="216"/>
      <c r="PPL52" s="216"/>
      <c r="PPM52" s="216"/>
      <c r="PPN52" s="216"/>
      <c r="PPO52" s="216"/>
      <c r="PPP52" s="216"/>
      <c r="PPQ52" s="216"/>
      <c r="PPR52" s="216"/>
      <c r="PPS52" s="216"/>
      <c r="PPT52" s="216"/>
      <c r="PPU52" s="216"/>
      <c r="PPV52" s="216"/>
      <c r="PPW52" s="216"/>
      <c r="PPX52" s="216"/>
      <c r="PPY52" s="216"/>
      <c r="PPZ52" s="216"/>
      <c r="PQA52" s="216"/>
      <c r="PQB52" s="216"/>
      <c r="PQC52" s="216"/>
      <c r="PQD52" s="216"/>
      <c r="PQE52" s="216"/>
      <c r="PQF52" s="216"/>
      <c r="PQG52" s="216"/>
      <c r="PQH52" s="216"/>
      <c r="PQI52" s="216"/>
      <c r="PQJ52" s="216"/>
      <c r="PQK52" s="216"/>
      <c r="PQL52" s="216"/>
      <c r="PQM52" s="216"/>
      <c r="PQN52" s="216"/>
      <c r="PQO52" s="216"/>
      <c r="PQP52" s="216"/>
      <c r="PQQ52" s="216"/>
      <c r="PQR52" s="216"/>
      <c r="PQS52" s="216"/>
      <c r="PQT52" s="216"/>
      <c r="PQU52" s="216"/>
      <c r="PQV52" s="216"/>
      <c r="PQW52" s="216"/>
      <c r="PQX52" s="216"/>
      <c r="PQY52" s="216"/>
      <c r="PQZ52" s="216"/>
      <c r="PRA52" s="216"/>
      <c r="PRB52" s="216"/>
      <c r="PRC52" s="216"/>
      <c r="PRD52" s="216"/>
      <c r="PRE52" s="216"/>
      <c r="PRF52" s="216"/>
      <c r="PRG52" s="216"/>
      <c r="PRH52" s="216"/>
      <c r="PRI52" s="216"/>
      <c r="PRJ52" s="216"/>
      <c r="PRK52" s="216"/>
      <c r="PRL52" s="216"/>
      <c r="PRM52" s="216"/>
      <c r="PRN52" s="216"/>
      <c r="PRO52" s="216"/>
      <c r="PRP52" s="216"/>
      <c r="PRQ52" s="216"/>
      <c r="PRR52" s="216"/>
      <c r="PRS52" s="216"/>
      <c r="PRT52" s="216"/>
      <c r="PRU52" s="216"/>
      <c r="PRV52" s="216"/>
      <c r="PRW52" s="216"/>
      <c r="PRX52" s="216"/>
      <c r="PRY52" s="216"/>
      <c r="PRZ52" s="216"/>
      <c r="PSA52" s="216"/>
      <c r="PSB52" s="216"/>
      <c r="PSC52" s="216"/>
      <c r="PSD52" s="216"/>
      <c r="PSE52" s="216"/>
      <c r="PSF52" s="216"/>
      <c r="PSG52" s="216"/>
      <c r="PSH52" s="216"/>
      <c r="PSI52" s="216"/>
      <c r="PSJ52" s="216"/>
      <c r="PSK52" s="216"/>
      <c r="PSL52" s="216"/>
      <c r="PSM52" s="216"/>
      <c r="PSN52" s="216"/>
      <c r="PSO52" s="216"/>
      <c r="PSP52" s="216"/>
      <c r="PSQ52" s="216"/>
      <c r="PSR52" s="216"/>
      <c r="PSS52" s="216"/>
      <c r="PST52" s="216"/>
      <c r="PSU52" s="216"/>
      <c r="PSV52" s="216"/>
      <c r="PSW52" s="216"/>
      <c r="PSX52" s="216"/>
      <c r="PSY52" s="216"/>
      <c r="PSZ52" s="216"/>
      <c r="PTA52" s="216"/>
      <c r="PTB52" s="216"/>
      <c r="PTC52" s="216"/>
      <c r="PTD52" s="216"/>
      <c r="PTE52" s="216"/>
      <c r="PTF52" s="216"/>
      <c r="PTG52" s="216"/>
      <c r="PTH52" s="216"/>
      <c r="PTI52" s="216"/>
      <c r="PTJ52" s="216"/>
      <c r="PTK52" s="216"/>
      <c r="PTL52" s="216"/>
      <c r="PTM52" s="216"/>
      <c r="PTN52" s="216"/>
      <c r="PTO52" s="216"/>
      <c r="PTP52" s="216"/>
      <c r="PTQ52" s="216"/>
      <c r="PTR52" s="216"/>
      <c r="PTS52" s="216"/>
      <c r="PTT52" s="216"/>
      <c r="PTU52" s="216"/>
      <c r="PTV52" s="216"/>
      <c r="PTW52" s="216"/>
      <c r="PTX52" s="216"/>
      <c r="PTY52" s="216"/>
      <c r="PTZ52" s="216"/>
      <c r="PUA52" s="216"/>
      <c r="PUB52" s="216"/>
      <c r="PUC52" s="216"/>
      <c r="PUD52" s="216"/>
      <c r="PUE52" s="216"/>
      <c r="PUF52" s="216"/>
      <c r="PUG52" s="216"/>
      <c r="PUH52" s="216"/>
      <c r="PUI52" s="216"/>
      <c r="PUJ52" s="216"/>
      <c r="PUK52" s="216"/>
      <c r="PUL52" s="216"/>
      <c r="PUM52" s="216"/>
      <c r="PUN52" s="216"/>
      <c r="PUO52" s="216"/>
      <c r="PUP52" s="216"/>
      <c r="PUQ52" s="216"/>
      <c r="PUR52" s="216"/>
      <c r="PUS52" s="216"/>
      <c r="PUT52" s="216"/>
      <c r="PUU52" s="216"/>
      <c r="PUV52" s="216"/>
      <c r="PUW52" s="216"/>
      <c r="PUX52" s="216"/>
      <c r="PUY52" s="216"/>
      <c r="PUZ52" s="216"/>
      <c r="PVA52" s="216"/>
      <c r="PVB52" s="216"/>
      <c r="PVC52" s="216"/>
      <c r="PVD52" s="216"/>
      <c r="PVE52" s="216"/>
      <c r="PVF52" s="216"/>
      <c r="PVG52" s="216"/>
      <c r="PVH52" s="216"/>
      <c r="PVI52" s="216"/>
      <c r="PVJ52" s="216"/>
      <c r="PVK52" s="216"/>
      <c r="PVL52" s="216"/>
      <c r="PVM52" s="216"/>
      <c r="PVN52" s="216"/>
      <c r="PVO52" s="216"/>
      <c r="PVP52" s="216"/>
      <c r="PVQ52" s="216"/>
      <c r="PVR52" s="216"/>
      <c r="PVS52" s="216"/>
      <c r="PVT52" s="216"/>
      <c r="PVU52" s="216"/>
      <c r="PVV52" s="216"/>
      <c r="PVW52" s="216"/>
      <c r="PVX52" s="216"/>
      <c r="PVY52" s="216"/>
      <c r="PVZ52" s="216"/>
      <c r="PWA52" s="216"/>
      <c r="PWB52" s="216"/>
      <c r="PWC52" s="216"/>
      <c r="PWD52" s="216"/>
      <c r="PWE52" s="216"/>
      <c r="PWF52" s="216"/>
      <c r="PWG52" s="216"/>
      <c r="PWH52" s="216"/>
      <c r="PWI52" s="216"/>
      <c r="PWJ52" s="216"/>
      <c r="PWK52" s="216"/>
      <c r="PWL52" s="216"/>
      <c r="PWM52" s="216"/>
      <c r="PWN52" s="216"/>
      <c r="PWO52" s="216"/>
      <c r="PWP52" s="216"/>
      <c r="PWQ52" s="216"/>
      <c r="PWR52" s="216"/>
      <c r="PWS52" s="216"/>
      <c r="PWT52" s="216"/>
      <c r="PWU52" s="216"/>
      <c r="PWV52" s="216"/>
      <c r="PWW52" s="216"/>
      <c r="PWX52" s="216"/>
      <c r="PWY52" s="216"/>
      <c r="PWZ52" s="216"/>
      <c r="PXA52" s="216"/>
      <c r="PXB52" s="216"/>
      <c r="PXC52" s="216"/>
      <c r="PXD52" s="216"/>
      <c r="PXE52" s="216"/>
      <c r="PXF52" s="216"/>
      <c r="PXG52" s="216"/>
      <c r="PXH52" s="216"/>
      <c r="PXI52" s="216"/>
      <c r="PXJ52" s="216"/>
      <c r="PXK52" s="216"/>
      <c r="PXL52" s="216"/>
      <c r="PXM52" s="216"/>
      <c r="PXN52" s="216"/>
      <c r="PXO52" s="216"/>
      <c r="PXP52" s="216"/>
      <c r="PXQ52" s="216"/>
      <c r="PXR52" s="216"/>
      <c r="PXS52" s="216"/>
      <c r="PXT52" s="216"/>
      <c r="PXU52" s="216"/>
      <c r="PXV52" s="216"/>
      <c r="PXW52" s="216"/>
      <c r="PXX52" s="216"/>
      <c r="PXY52" s="216"/>
      <c r="PXZ52" s="216"/>
      <c r="PYA52" s="216"/>
      <c r="PYB52" s="216"/>
      <c r="PYC52" s="216"/>
      <c r="PYD52" s="216"/>
      <c r="PYE52" s="216"/>
      <c r="PYF52" s="216"/>
      <c r="PYG52" s="216"/>
      <c r="PYH52" s="216"/>
      <c r="PYI52" s="216"/>
      <c r="PYJ52" s="216"/>
      <c r="PYK52" s="216"/>
      <c r="PYL52" s="216"/>
      <c r="PYM52" s="216"/>
      <c r="PYN52" s="216"/>
      <c r="PYO52" s="216"/>
      <c r="PYP52" s="216"/>
      <c r="PYQ52" s="216"/>
      <c r="PYR52" s="216"/>
      <c r="PYS52" s="216"/>
      <c r="PYT52" s="216"/>
      <c r="PYU52" s="216"/>
      <c r="PYV52" s="216"/>
      <c r="PYW52" s="216"/>
      <c r="PYX52" s="216"/>
      <c r="PYY52" s="216"/>
      <c r="PYZ52" s="216"/>
      <c r="PZA52" s="216"/>
      <c r="PZB52" s="216"/>
      <c r="PZC52" s="216"/>
      <c r="PZD52" s="216"/>
      <c r="PZE52" s="216"/>
      <c r="PZF52" s="216"/>
      <c r="PZG52" s="216"/>
      <c r="PZH52" s="216"/>
      <c r="PZI52" s="216"/>
      <c r="PZJ52" s="216"/>
      <c r="PZK52" s="216"/>
      <c r="PZL52" s="216"/>
      <c r="PZM52" s="216"/>
      <c r="PZN52" s="216"/>
      <c r="PZO52" s="216"/>
      <c r="PZP52" s="216"/>
      <c r="PZQ52" s="216"/>
      <c r="PZR52" s="216"/>
      <c r="PZS52" s="216"/>
      <c r="PZT52" s="216"/>
      <c r="PZU52" s="216"/>
      <c r="PZV52" s="216"/>
      <c r="PZW52" s="216"/>
      <c r="PZX52" s="216"/>
      <c r="PZY52" s="216"/>
      <c r="PZZ52" s="216"/>
      <c r="QAA52" s="216"/>
      <c r="QAB52" s="216"/>
      <c r="QAC52" s="216"/>
      <c r="QAD52" s="216"/>
      <c r="QAE52" s="216"/>
      <c r="QAF52" s="216"/>
      <c r="QAG52" s="216"/>
      <c r="QAH52" s="216"/>
      <c r="QAI52" s="216"/>
      <c r="QAJ52" s="216"/>
      <c r="QAK52" s="216"/>
      <c r="QAL52" s="216"/>
      <c r="QAM52" s="216"/>
      <c r="QAN52" s="216"/>
      <c r="QAO52" s="216"/>
      <c r="QAP52" s="216"/>
      <c r="QAQ52" s="216"/>
      <c r="QAR52" s="216"/>
      <c r="QAS52" s="216"/>
      <c r="QAT52" s="216"/>
      <c r="QAU52" s="216"/>
      <c r="QAV52" s="216"/>
      <c r="QAW52" s="216"/>
      <c r="QAX52" s="216"/>
      <c r="QAY52" s="216"/>
      <c r="QAZ52" s="216"/>
      <c r="QBA52" s="216"/>
      <c r="QBB52" s="216"/>
      <c r="QBC52" s="216"/>
      <c r="QBD52" s="216"/>
      <c r="QBE52" s="216"/>
      <c r="QBF52" s="216"/>
      <c r="QBG52" s="216"/>
      <c r="QBH52" s="216"/>
      <c r="QBI52" s="216"/>
      <c r="QBJ52" s="216"/>
      <c r="QBK52" s="216"/>
      <c r="QBL52" s="216"/>
      <c r="QBM52" s="216"/>
      <c r="QBN52" s="216"/>
      <c r="QBO52" s="216"/>
      <c r="QBP52" s="216"/>
      <c r="QBQ52" s="216"/>
      <c r="QBR52" s="216"/>
      <c r="QBS52" s="216"/>
      <c r="QBT52" s="216"/>
      <c r="QBU52" s="216"/>
      <c r="QBV52" s="216"/>
      <c r="QBW52" s="216"/>
      <c r="QBX52" s="216"/>
      <c r="QBY52" s="216"/>
      <c r="QBZ52" s="216"/>
      <c r="QCA52" s="216"/>
      <c r="QCB52" s="216"/>
      <c r="QCC52" s="216"/>
      <c r="QCD52" s="216"/>
      <c r="QCE52" s="216"/>
      <c r="QCF52" s="216"/>
      <c r="QCG52" s="216"/>
      <c r="QCH52" s="216"/>
      <c r="QCI52" s="216"/>
      <c r="QCJ52" s="216"/>
      <c r="QCK52" s="216"/>
      <c r="QCL52" s="216"/>
      <c r="QCM52" s="216"/>
      <c r="QCN52" s="216"/>
      <c r="QCO52" s="216"/>
      <c r="QCP52" s="216"/>
      <c r="QCQ52" s="216"/>
      <c r="QCR52" s="216"/>
      <c r="QCS52" s="216"/>
      <c r="QCT52" s="216"/>
      <c r="QCU52" s="216"/>
      <c r="QCV52" s="216"/>
      <c r="QCW52" s="216"/>
      <c r="QCX52" s="216"/>
      <c r="QCY52" s="216"/>
      <c r="QCZ52" s="216"/>
      <c r="QDA52" s="216"/>
      <c r="QDB52" s="216"/>
      <c r="QDC52" s="216"/>
      <c r="QDD52" s="216"/>
      <c r="QDE52" s="216"/>
      <c r="QDF52" s="216"/>
      <c r="QDG52" s="216"/>
      <c r="QDH52" s="216"/>
      <c r="QDI52" s="216"/>
      <c r="QDJ52" s="216"/>
      <c r="QDK52" s="216"/>
      <c r="QDL52" s="216"/>
      <c r="QDM52" s="216"/>
      <c r="QDN52" s="216"/>
      <c r="QDO52" s="216"/>
      <c r="QDP52" s="216"/>
      <c r="QDQ52" s="216"/>
      <c r="QDR52" s="216"/>
      <c r="QDS52" s="216"/>
      <c r="QDT52" s="216"/>
      <c r="QDU52" s="216"/>
      <c r="QDV52" s="216"/>
      <c r="QDW52" s="216"/>
      <c r="QDX52" s="216"/>
      <c r="QDY52" s="216"/>
      <c r="QDZ52" s="216"/>
      <c r="QEA52" s="216"/>
      <c r="QEB52" s="216"/>
      <c r="QEC52" s="216"/>
      <c r="QED52" s="216"/>
      <c r="QEE52" s="216"/>
      <c r="QEF52" s="216"/>
      <c r="QEG52" s="216"/>
      <c r="QEH52" s="216"/>
      <c r="QEI52" s="216"/>
      <c r="QEJ52" s="216"/>
      <c r="QEK52" s="216"/>
      <c r="QEL52" s="216"/>
      <c r="QEM52" s="216"/>
      <c r="QEN52" s="216"/>
      <c r="QEO52" s="216"/>
      <c r="QEP52" s="216"/>
      <c r="QEQ52" s="216"/>
      <c r="QER52" s="216"/>
      <c r="QES52" s="216"/>
      <c r="QET52" s="216"/>
      <c r="QEU52" s="216"/>
      <c r="QEV52" s="216"/>
      <c r="QEW52" s="216"/>
      <c r="QEX52" s="216"/>
      <c r="QEY52" s="216"/>
      <c r="QEZ52" s="216"/>
      <c r="QFA52" s="216"/>
      <c r="QFB52" s="216"/>
      <c r="QFC52" s="216"/>
      <c r="QFD52" s="216"/>
      <c r="QFE52" s="216"/>
      <c r="QFF52" s="216"/>
      <c r="QFG52" s="216"/>
      <c r="QFH52" s="216"/>
      <c r="QFI52" s="216"/>
      <c r="QFJ52" s="216"/>
      <c r="QFK52" s="216"/>
      <c r="QFL52" s="216"/>
      <c r="QFM52" s="216"/>
      <c r="QFN52" s="216"/>
      <c r="QFO52" s="216"/>
      <c r="QFP52" s="216"/>
      <c r="QFQ52" s="216"/>
      <c r="QFR52" s="216"/>
      <c r="QFS52" s="216"/>
      <c r="QFT52" s="216"/>
      <c r="QFU52" s="216"/>
      <c r="QFV52" s="216"/>
      <c r="QFW52" s="216"/>
      <c r="QFX52" s="216"/>
      <c r="QFY52" s="216"/>
      <c r="QFZ52" s="216"/>
      <c r="QGA52" s="216"/>
      <c r="QGB52" s="216"/>
      <c r="QGC52" s="216"/>
      <c r="QGD52" s="216"/>
      <c r="QGE52" s="216"/>
      <c r="QGF52" s="216"/>
      <c r="QGG52" s="216"/>
      <c r="QGH52" s="216"/>
      <c r="QGI52" s="216"/>
      <c r="QGJ52" s="216"/>
      <c r="QGK52" s="216"/>
      <c r="QGL52" s="216"/>
      <c r="QGM52" s="216"/>
      <c r="QGN52" s="216"/>
      <c r="QGO52" s="216"/>
      <c r="QGP52" s="216"/>
      <c r="QGQ52" s="216"/>
      <c r="QGR52" s="216"/>
      <c r="QGS52" s="216"/>
      <c r="QGT52" s="216"/>
      <c r="QGU52" s="216"/>
      <c r="QGV52" s="216"/>
      <c r="QGW52" s="216"/>
      <c r="QGX52" s="216"/>
      <c r="QGY52" s="216"/>
      <c r="QGZ52" s="216"/>
      <c r="QHA52" s="216"/>
      <c r="QHB52" s="216"/>
      <c r="QHC52" s="216"/>
      <c r="QHD52" s="216"/>
      <c r="QHE52" s="216"/>
      <c r="QHF52" s="216"/>
      <c r="QHG52" s="216"/>
      <c r="QHH52" s="216"/>
      <c r="QHI52" s="216"/>
      <c r="QHJ52" s="216"/>
      <c r="QHK52" s="216"/>
      <c r="QHL52" s="216"/>
      <c r="QHM52" s="216"/>
      <c r="QHN52" s="216"/>
      <c r="QHO52" s="216"/>
      <c r="QHP52" s="216"/>
      <c r="QHQ52" s="216"/>
      <c r="QHR52" s="216"/>
      <c r="QHS52" s="216"/>
      <c r="QHT52" s="216"/>
      <c r="QHU52" s="216"/>
      <c r="QHV52" s="216"/>
      <c r="QHW52" s="216"/>
      <c r="QHX52" s="216"/>
      <c r="QHY52" s="216"/>
      <c r="QHZ52" s="216"/>
      <c r="QIA52" s="216"/>
      <c r="QIB52" s="216"/>
      <c r="QIC52" s="216"/>
      <c r="QID52" s="216"/>
      <c r="QIE52" s="216"/>
      <c r="QIF52" s="216"/>
      <c r="QIG52" s="216"/>
      <c r="QIH52" s="216"/>
      <c r="QII52" s="216"/>
      <c r="QIJ52" s="216"/>
      <c r="QIK52" s="216"/>
      <c r="QIL52" s="216"/>
      <c r="QIM52" s="216"/>
      <c r="QIN52" s="216"/>
      <c r="QIO52" s="216"/>
      <c r="QIP52" s="216"/>
      <c r="QIQ52" s="216"/>
      <c r="QIR52" s="216"/>
      <c r="QIS52" s="216"/>
      <c r="QIT52" s="216"/>
      <c r="QIU52" s="216"/>
      <c r="QIV52" s="216"/>
      <c r="QIW52" s="216"/>
      <c r="QIX52" s="216"/>
      <c r="QIY52" s="216"/>
      <c r="QIZ52" s="216"/>
      <c r="QJA52" s="216"/>
      <c r="QJB52" s="216"/>
      <c r="QJC52" s="216"/>
      <c r="QJD52" s="216"/>
      <c r="QJE52" s="216"/>
      <c r="QJF52" s="216"/>
      <c r="QJG52" s="216"/>
      <c r="QJH52" s="216"/>
      <c r="QJI52" s="216"/>
      <c r="QJJ52" s="216"/>
      <c r="QJK52" s="216"/>
      <c r="QJL52" s="216"/>
      <c r="QJM52" s="216"/>
      <c r="QJN52" s="216"/>
      <c r="QJO52" s="216"/>
      <c r="QJP52" s="216"/>
      <c r="QJQ52" s="216"/>
      <c r="QJR52" s="216"/>
      <c r="QJS52" s="216"/>
      <c r="QJT52" s="216"/>
      <c r="QJU52" s="216"/>
      <c r="QJV52" s="216"/>
      <c r="QJW52" s="216"/>
      <c r="QJX52" s="216"/>
      <c r="QJY52" s="216"/>
      <c r="QJZ52" s="216"/>
      <c r="QKA52" s="216"/>
      <c r="QKB52" s="216"/>
      <c r="QKC52" s="216"/>
      <c r="QKD52" s="216"/>
      <c r="QKE52" s="216"/>
      <c r="QKF52" s="216"/>
      <c r="QKG52" s="216"/>
      <c r="QKH52" s="216"/>
      <c r="QKI52" s="216"/>
      <c r="QKJ52" s="216"/>
      <c r="QKK52" s="216"/>
      <c r="QKL52" s="216"/>
      <c r="QKM52" s="216"/>
      <c r="QKN52" s="216"/>
      <c r="QKO52" s="216"/>
      <c r="QKP52" s="216"/>
      <c r="QKQ52" s="216"/>
      <c r="QKR52" s="216"/>
      <c r="QKS52" s="216"/>
      <c r="QKT52" s="216"/>
      <c r="QKU52" s="216"/>
      <c r="QKV52" s="216"/>
      <c r="QKW52" s="216"/>
      <c r="QKX52" s="216"/>
      <c r="QKY52" s="216"/>
      <c r="QKZ52" s="216"/>
      <c r="QLA52" s="216"/>
      <c r="QLB52" s="216"/>
      <c r="QLC52" s="216"/>
      <c r="QLD52" s="216"/>
      <c r="QLE52" s="216"/>
      <c r="QLF52" s="216"/>
      <c r="QLG52" s="216"/>
      <c r="QLH52" s="216"/>
      <c r="QLI52" s="216"/>
      <c r="QLJ52" s="216"/>
      <c r="QLK52" s="216"/>
      <c r="QLL52" s="216"/>
      <c r="QLM52" s="216"/>
      <c r="QLN52" s="216"/>
      <c r="QLO52" s="216"/>
      <c r="QLP52" s="216"/>
      <c r="QLQ52" s="216"/>
      <c r="QLR52" s="216"/>
      <c r="QLS52" s="216"/>
      <c r="QLT52" s="216"/>
      <c r="QLU52" s="216"/>
      <c r="QLV52" s="216"/>
      <c r="QLW52" s="216"/>
      <c r="QLX52" s="216"/>
      <c r="QLY52" s="216"/>
      <c r="QLZ52" s="216"/>
      <c r="QMA52" s="216"/>
      <c r="QMB52" s="216"/>
      <c r="QMC52" s="216"/>
      <c r="QMD52" s="216"/>
      <c r="QME52" s="216"/>
      <c r="QMF52" s="216"/>
      <c r="QMG52" s="216"/>
      <c r="QMH52" s="216"/>
      <c r="QMI52" s="216"/>
      <c r="QMJ52" s="216"/>
      <c r="QMK52" s="216"/>
      <c r="QML52" s="216"/>
      <c r="QMM52" s="216"/>
      <c r="QMN52" s="216"/>
      <c r="QMO52" s="216"/>
      <c r="QMP52" s="216"/>
      <c r="QMQ52" s="216"/>
      <c r="QMR52" s="216"/>
      <c r="QMS52" s="216"/>
      <c r="QMT52" s="216"/>
      <c r="QMU52" s="216"/>
      <c r="QMV52" s="216"/>
      <c r="QMW52" s="216"/>
      <c r="QMX52" s="216"/>
      <c r="QMY52" s="216"/>
      <c r="QMZ52" s="216"/>
      <c r="QNA52" s="216"/>
      <c r="QNB52" s="216"/>
      <c r="QNC52" s="216"/>
      <c r="QND52" s="216"/>
      <c r="QNE52" s="216"/>
      <c r="QNF52" s="216"/>
      <c r="QNG52" s="216"/>
      <c r="QNH52" s="216"/>
      <c r="QNI52" s="216"/>
      <c r="QNJ52" s="216"/>
      <c r="QNK52" s="216"/>
      <c r="QNL52" s="216"/>
      <c r="QNM52" s="216"/>
      <c r="QNN52" s="216"/>
      <c r="QNO52" s="216"/>
      <c r="QNP52" s="216"/>
      <c r="QNQ52" s="216"/>
      <c r="QNR52" s="216"/>
      <c r="QNS52" s="216"/>
      <c r="QNT52" s="216"/>
      <c r="QNU52" s="216"/>
      <c r="QNV52" s="216"/>
      <c r="QNW52" s="216"/>
      <c r="QNX52" s="216"/>
      <c r="QNY52" s="216"/>
      <c r="QNZ52" s="216"/>
      <c r="QOA52" s="216"/>
      <c r="QOB52" s="216"/>
      <c r="QOC52" s="216"/>
      <c r="QOD52" s="216"/>
      <c r="QOE52" s="216"/>
      <c r="QOF52" s="216"/>
      <c r="QOG52" s="216"/>
      <c r="QOH52" s="216"/>
      <c r="QOI52" s="216"/>
      <c r="QOJ52" s="216"/>
      <c r="QOK52" s="216"/>
      <c r="QOL52" s="216"/>
      <c r="QOM52" s="216"/>
      <c r="QON52" s="216"/>
      <c r="QOO52" s="216"/>
      <c r="QOP52" s="216"/>
      <c r="QOQ52" s="216"/>
      <c r="QOR52" s="216"/>
      <c r="QOS52" s="216"/>
      <c r="QOT52" s="216"/>
      <c r="QOU52" s="216"/>
      <c r="QOV52" s="216"/>
      <c r="QOW52" s="216"/>
      <c r="QOX52" s="216"/>
      <c r="QOY52" s="216"/>
      <c r="QOZ52" s="216"/>
      <c r="QPA52" s="216"/>
      <c r="QPB52" s="216"/>
      <c r="QPC52" s="216"/>
      <c r="QPD52" s="216"/>
      <c r="QPE52" s="216"/>
      <c r="QPF52" s="216"/>
      <c r="QPG52" s="216"/>
      <c r="QPH52" s="216"/>
      <c r="QPI52" s="216"/>
      <c r="QPJ52" s="216"/>
      <c r="QPK52" s="216"/>
      <c r="QPL52" s="216"/>
      <c r="QPM52" s="216"/>
      <c r="QPN52" s="216"/>
      <c r="QPO52" s="216"/>
      <c r="QPP52" s="216"/>
      <c r="QPQ52" s="216"/>
      <c r="QPR52" s="216"/>
      <c r="QPS52" s="216"/>
      <c r="QPT52" s="216"/>
      <c r="QPU52" s="216"/>
      <c r="QPV52" s="216"/>
      <c r="QPW52" s="216"/>
      <c r="QPX52" s="216"/>
      <c r="QPY52" s="216"/>
      <c r="QPZ52" s="216"/>
      <c r="QQA52" s="216"/>
      <c r="QQB52" s="216"/>
      <c r="QQC52" s="216"/>
      <c r="QQD52" s="216"/>
      <c r="QQE52" s="216"/>
      <c r="QQF52" s="216"/>
      <c r="QQG52" s="216"/>
      <c r="QQH52" s="216"/>
      <c r="QQI52" s="216"/>
      <c r="QQJ52" s="216"/>
      <c r="QQK52" s="216"/>
      <c r="QQL52" s="216"/>
      <c r="QQM52" s="216"/>
      <c r="QQN52" s="216"/>
      <c r="QQO52" s="216"/>
      <c r="QQP52" s="216"/>
      <c r="QQQ52" s="216"/>
      <c r="QQR52" s="216"/>
      <c r="QQS52" s="216"/>
      <c r="QQT52" s="216"/>
      <c r="QQU52" s="216"/>
      <c r="QQV52" s="216"/>
      <c r="QQW52" s="216"/>
      <c r="QQX52" s="216"/>
      <c r="QQY52" s="216"/>
      <c r="QQZ52" s="216"/>
      <c r="QRA52" s="216"/>
      <c r="QRB52" s="216"/>
      <c r="QRC52" s="216"/>
      <c r="QRD52" s="216"/>
      <c r="QRE52" s="216"/>
      <c r="QRF52" s="216"/>
      <c r="QRG52" s="216"/>
      <c r="QRH52" s="216"/>
      <c r="QRI52" s="216"/>
      <c r="QRJ52" s="216"/>
      <c r="QRK52" s="216"/>
      <c r="QRL52" s="216"/>
      <c r="QRM52" s="216"/>
      <c r="QRN52" s="216"/>
      <c r="QRO52" s="216"/>
      <c r="QRP52" s="216"/>
      <c r="QRQ52" s="216"/>
      <c r="QRR52" s="216"/>
      <c r="QRS52" s="216"/>
      <c r="QRT52" s="216"/>
      <c r="QRU52" s="216"/>
      <c r="QRV52" s="216"/>
      <c r="QRW52" s="216"/>
      <c r="QRX52" s="216"/>
      <c r="QRY52" s="216"/>
      <c r="QRZ52" s="216"/>
      <c r="QSA52" s="216"/>
      <c r="QSB52" s="216"/>
      <c r="QSC52" s="216"/>
      <c r="QSD52" s="216"/>
      <c r="QSE52" s="216"/>
      <c r="QSF52" s="216"/>
      <c r="QSG52" s="216"/>
      <c r="QSH52" s="216"/>
      <c r="QSI52" s="216"/>
      <c r="QSJ52" s="216"/>
      <c r="QSK52" s="216"/>
      <c r="QSL52" s="216"/>
      <c r="QSM52" s="216"/>
      <c r="QSN52" s="216"/>
      <c r="QSO52" s="216"/>
      <c r="QSP52" s="216"/>
      <c r="QSQ52" s="216"/>
      <c r="QSR52" s="216"/>
      <c r="QSS52" s="216"/>
      <c r="QST52" s="216"/>
      <c r="QSU52" s="216"/>
      <c r="QSV52" s="216"/>
      <c r="QSW52" s="216"/>
      <c r="QSX52" s="216"/>
      <c r="QSY52" s="216"/>
      <c r="QSZ52" s="216"/>
      <c r="QTA52" s="216"/>
      <c r="QTB52" s="216"/>
      <c r="QTC52" s="216"/>
      <c r="QTD52" s="216"/>
      <c r="QTE52" s="216"/>
      <c r="QTF52" s="216"/>
      <c r="QTG52" s="216"/>
      <c r="QTH52" s="216"/>
      <c r="QTI52" s="216"/>
      <c r="QTJ52" s="216"/>
      <c r="QTK52" s="216"/>
      <c r="QTL52" s="216"/>
      <c r="QTM52" s="216"/>
      <c r="QTN52" s="216"/>
      <c r="QTO52" s="216"/>
      <c r="QTP52" s="216"/>
      <c r="QTQ52" s="216"/>
      <c r="QTR52" s="216"/>
      <c r="QTS52" s="216"/>
      <c r="QTT52" s="216"/>
      <c r="QTU52" s="216"/>
      <c r="QTV52" s="216"/>
      <c r="QTW52" s="216"/>
      <c r="QTX52" s="216"/>
      <c r="QTY52" s="216"/>
      <c r="QTZ52" s="216"/>
      <c r="QUA52" s="216"/>
      <c r="QUB52" s="216"/>
      <c r="QUC52" s="216"/>
      <c r="QUD52" s="216"/>
      <c r="QUE52" s="216"/>
      <c r="QUF52" s="216"/>
      <c r="QUG52" s="216"/>
      <c r="QUH52" s="216"/>
      <c r="QUI52" s="216"/>
      <c r="QUJ52" s="216"/>
      <c r="QUK52" s="216"/>
      <c r="QUL52" s="216"/>
      <c r="QUM52" s="216"/>
      <c r="QUN52" s="216"/>
      <c r="QUO52" s="216"/>
      <c r="QUP52" s="216"/>
      <c r="QUQ52" s="216"/>
      <c r="QUR52" s="216"/>
      <c r="QUS52" s="216"/>
      <c r="QUT52" s="216"/>
      <c r="QUU52" s="216"/>
      <c r="QUV52" s="216"/>
      <c r="QUW52" s="216"/>
      <c r="QUX52" s="216"/>
      <c r="QUY52" s="216"/>
      <c r="QUZ52" s="216"/>
      <c r="QVA52" s="216"/>
      <c r="QVB52" s="216"/>
      <c r="QVC52" s="216"/>
      <c r="QVD52" s="216"/>
      <c r="QVE52" s="216"/>
      <c r="QVF52" s="216"/>
      <c r="QVG52" s="216"/>
      <c r="QVH52" s="216"/>
      <c r="QVI52" s="216"/>
      <c r="QVJ52" s="216"/>
      <c r="QVK52" s="216"/>
      <c r="QVL52" s="216"/>
      <c r="QVM52" s="216"/>
      <c r="QVN52" s="216"/>
      <c r="QVO52" s="216"/>
      <c r="QVP52" s="216"/>
      <c r="QVQ52" s="216"/>
      <c r="QVR52" s="216"/>
      <c r="QVS52" s="216"/>
      <c r="QVT52" s="216"/>
      <c r="QVU52" s="216"/>
      <c r="QVV52" s="216"/>
      <c r="QVW52" s="216"/>
      <c r="QVX52" s="216"/>
      <c r="QVY52" s="216"/>
      <c r="QVZ52" s="216"/>
      <c r="QWA52" s="216"/>
      <c r="QWB52" s="216"/>
      <c r="QWC52" s="216"/>
      <c r="QWD52" s="216"/>
      <c r="QWE52" s="216"/>
      <c r="QWF52" s="216"/>
      <c r="QWG52" s="216"/>
      <c r="QWH52" s="216"/>
      <c r="QWI52" s="216"/>
      <c r="QWJ52" s="216"/>
      <c r="QWK52" s="216"/>
      <c r="QWL52" s="216"/>
      <c r="QWM52" s="216"/>
      <c r="QWN52" s="216"/>
      <c r="QWO52" s="216"/>
      <c r="QWP52" s="216"/>
      <c r="QWQ52" s="216"/>
      <c r="QWR52" s="216"/>
      <c r="QWS52" s="216"/>
      <c r="QWT52" s="216"/>
      <c r="QWU52" s="216"/>
      <c r="QWV52" s="216"/>
      <c r="QWW52" s="216"/>
      <c r="QWX52" s="216"/>
      <c r="QWY52" s="216"/>
      <c r="QWZ52" s="216"/>
      <c r="QXA52" s="216"/>
      <c r="QXB52" s="216"/>
      <c r="QXC52" s="216"/>
      <c r="QXD52" s="216"/>
      <c r="QXE52" s="216"/>
      <c r="QXF52" s="216"/>
      <c r="QXG52" s="216"/>
      <c r="QXH52" s="216"/>
      <c r="QXI52" s="216"/>
      <c r="QXJ52" s="216"/>
      <c r="QXK52" s="216"/>
      <c r="QXL52" s="216"/>
      <c r="QXM52" s="216"/>
      <c r="QXN52" s="216"/>
      <c r="QXO52" s="216"/>
      <c r="QXP52" s="216"/>
      <c r="QXQ52" s="216"/>
      <c r="QXR52" s="216"/>
      <c r="QXS52" s="216"/>
      <c r="QXT52" s="216"/>
      <c r="QXU52" s="216"/>
      <c r="QXV52" s="216"/>
      <c r="QXW52" s="216"/>
      <c r="QXX52" s="216"/>
      <c r="QXY52" s="216"/>
      <c r="QXZ52" s="216"/>
      <c r="QYA52" s="216"/>
      <c r="QYB52" s="216"/>
      <c r="QYC52" s="216"/>
      <c r="QYD52" s="216"/>
      <c r="QYE52" s="216"/>
      <c r="QYF52" s="216"/>
      <c r="QYG52" s="216"/>
      <c r="QYH52" s="216"/>
      <c r="QYI52" s="216"/>
      <c r="QYJ52" s="216"/>
      <c r="QYK52" s="216"/>
      <c r="QYL52" s="216"/>
      <c r="QYM52" s="216"/>
      <c r="QYN52" s="216"/>
      <c r="QYO52" s="216"/>
      <c r="QYP52" s="216"/>
      <c r="QYQ52" s="216"/>
      <c r="QYR52" s="216"/>
      <c r="QYS52" s="216"/>
      <c r="QYT52" s="216"/>
      <c r="QYU52" s="216"/>
      <c r="QYV52" s="216"/>
      <c r="QYW52" s="216"/>
      <c r="QYX52" s="216"/>
      <c r="QYY52" s="216"/>
      <c r="QYZ52" s="216"/>
      <c r="QZA52" s="216"/>
      <c r="QZB52" s="216"/>
      <c r="QZC52" s="216"/>
      <c r="QZD52" s="216"/>
      <c r="QZE52" s="216"/>
      <c r="QZF52" s="216"/>
      <c r="QZG52" s="216"/>
      <c r="QZH52" s="216"/>
      <c r="QZI52" s="216"/>
      <c r="QZJ52" s="216"/>
      <c r="QZK52" s="216"/>
      <c r="QZL52" s="216"/>
      <c r="QZM52" s="216"/>
      <c r="QZN52" s="216"/>
      <c r="QZO52" s="216"/>
      <c r="QZP52" s="216"/>
      <c r="QZQ52" s="216"/>
      <c r="QZR52" s="216"/>
      <c r="QZS52" s="216"/>
      <c r="QZT52" s="216"/>
      <c r="QZU52" s="216"/>
      <c r="QZV52" s="216"/>
      <c r="QZW52" s="216"/>
      <c r="QZX52" s="216"/>
      <c r="QZY52" s="216"/>
      <c r="QZZ52" s="216"/>
      <c r="RAA52" s="216"/>
      <c r="RAB52" s="216"/>
      <c r="RAC52" s="216"/>
      <c r="RAD52" s="216"/>
      <c r="RAE52" s="216"/>
      <c r="RAF52" s="216"/>
      <c r="RAG52" s="216"/>
      <c r="RAH52" s="216"/>
      <c r="RAI52" s="216"/>
      <c r="RAJ52" s="216"/>
      <c r="RAK52" s="216"/>
      <c r="RAL52" s="216"/>
      <c r="RAM52" s="216"/>
      <c r="RAN52" s="216"/>
      <c r="RAO52" s="216"/>
      <c r="RAP52" s="216"/>
      <c r="RAQ52" s="216"/>
      <c r="RAR52" s="216"/>
      <c r="RAS52" s="216"/>
      <c r="RAT52" s="216"/>
      <c r="RAU52" s="216"/>
      <c r="RAV52" s="216"/>
      <c r="RAW52" s="216"/>
      <c r="RAX52" s="216"/>
      <c r="RAY52" s="216"/>
      <c r="RAZ52" s="216"/>
      <c r="RBA52" s="216"/>
      <c r="RBB52" s="216"/>
      <c r="RBC52" s="216"/>
      <c r="RBD52" s="216"/>
      <c r="RBE52" s="216"/>
      <c r="RBF52" s="216"/>
      <c r="RBG52" s="216"/>
      <c r="RBH52" s="216"/>
      <c r="RBI52" s="216"/>
      <c r="RBJ52" s="216"/>
      <c r="RBK52" s="216"/>
      <c r="RBL52" s="216"/>
      <c r="RBM52" s="216"/>
      <c r="RBN52" s="216"/>
      <c r="RBO52" s="216"/>
      <c r="RBP52" s="216"/>
      <c r="RBQ52" s="216"/>
      <c r="RBR52" s="216"/>
      <c r="RBS52" s="216"/>
      <c r="RBT52" s="216"/>
      <c r="RBU52" s="216"/>
      <c r="RBV52" s="216"/>
      <c r="RBW52" s="216"/>
      <c r="RBX52" s="216"/>
      <c r="RBY52" s="216"/>
      <c r="RBZ52" s="216"/>
      <c r="RCA52" s="216"/>
      <c r="RCB52" s="216"/>
      <c r="RCC52" s="216"/>
      <c r="RCD52" s="216"/>
      <c r="RCE52" s="216"/>
      <c r="RCF52" s="216"/>
      <c r="RCG52" s="216"/>
      <c r="RCH52" s="216"/>
      <c r="RCI52" s="216"/>
      <c r="RCJ52" s="216"/>
      <c r="RCK52" s="216"/>
      <c r="RCL52" s="216"/>
      <c r="RCM52" s="216"/>
      <c r="RCN52" s="216"/>
      <c r="RCO52" s="216"/>
      <c r="RCP52" s="216"/>
      <c r="RCQ52" s="216"/>
      <c r="RCR52" s="216"/>
      <c r="RCS52" s="216"/>
      <c r="RCT52" s="216"/>
      <c r="RCU52" s="216"/>
      <c r="RCV52" s="216"/>
      <c r="RCW52" s="216"/>
      <c r="RCX52" s="216"/>
      <c r="RCY52" s="216"/>
      <c r="RCZ52" s="216"/>
      <c r="RDA52" s="216"/>
      <c r="RDB52" s="216"/>
      <c r="RDC52" s="216"/>
      <c r="RDD52" s="216"/>
      <c r="RDE52" s="216"/>
      <c r="RDF52" s="216"/>
      <c r="RDG52" s="216"/>
      <c r="RDH52" s="216"/>
      <c r="RDI52" s="216"/>
      <c r="RDJ52" s="216"/>
      <c r="RDK52" s="216"/>
      <c r="RDL52" s="216"/>
      <c r="RDM52" s="216"/>
      <c r="RDN52" s="216"/>
      <c r="RDO52" s="216"/>
      <c r="RDP52" s="216"/>
      <c r="RDQ52" s="216"/>
      <c r="RDR52" s="216"/>
      <c r="RDS52" s="216"/>
      <c r="RDT52" s="216"/>
      <c r="RDU52" s="216"/>
      <c r="RDV52" s="216"/>
      <c r="RDW52" s="216"/>
      <c r="RDX52" s="216"/>
      <c r="RDY52" s="216"/>
      <c r="RDZ52" s="216"/>
      <c r="REA52" s="216"/>
      <c r="REB52" s="216"/>
      <c r="REC52" s="216"/>
      <c r="RED52" s="216"/>
      <c r="REE52" s="216"/>
      <c r="REF52" s="216"/>
      <c r="REG52" s="216"/>
      <c r="REH52" s="216"/>
      <c r="REI52" s="216"/>
      <c r="REJ52" s="216"/>
      <c r="REK52" s="216"/>
      <c r="REL52" s="216"/>
      <c r="REM52" s="216"/>
      <c r="REN52" s="216"/>
      <c r="REO52" s="216"/>
      <c r="REP52" s="216"/>
      <c r="REQ52" s="216"/>
      <c r="RER52" s="216"/>
      <c r="RES52" s="216"/>
      <c r="RET52" s="216"/>
      <c r="REU52" s="216"/>
      <c r="REV52" s="216"/>
      <c r="REW52" s="216"/>
      <c r="REX52" s="216"/>
      <c r="REY52" s="216"/>
      <c r="REZ52" s="216"/>
      <c r="RFA52" s="216"/>
      <c r="RFB52" s="216"/>
      <c r="RFC52" s="216"/>
      <c r="RFD52" s="216"/>
      <c r="RFE52" s="216"/>
      <c r="RFF52" s="216"/>
      <c r="RFG52" s="216"/>
      <c r="RFH52" s="216"/>
      <c r="RFI52" s="216"/>
      <c r="RFJ52" s="216"/>
      <c r="RFK52" s="216"/>
      <c r="RFL52" s="216"/>
      <c r="RFM52" s="216"/>
      <c r="RFN52" s="216"/>
      <c r="RFO52" s="216"/>
      <c r="RFP52" s="216"/>
      <c r="RFQ52" s="216"/>
      <c r="RFR52" s="216"/>
      <c r="RFS52" s="216"/>
      <c r="RFT52" s="216"/>
      <c r="RFU52" s="216"/>
      <c r="RFV52" s="216"/>
      <c r="RFW52" s="216"/>
      <c r="RFX52" s="216"/>
      <c r="RFY52" s="216"/>
      <c r="RFZ52" s="216"/>
      <c r="RGA52" s="216"/>
      <c r="RGB52" s="216"/>
      <c r="RGC52" s="216"/>
      <c r="RGD52" s="216"/>
      <c r="RGE52" s="216"/>
      <c r="RGF52" s="216"/>
      <c r="RGG52" s="216"/>
      <c r="RGH52" s="216"/>
      <c r="RGI52" s="216"/>
      <c r="RGJ52" s="216"/>
      <c r="RGK52" s="216"/>
      <c r="RGL52" s="216"/>
      <c r="RGM52" s="216"/>
      <c r="RGN52" s="216"/>
      <c r="RGO52" s="216"/>
      <c r="RGP52" s="216"/>
      <c r="RGQ52" s="216"/>
      <c r="RGR52" s="216"/>
      <c r="RGS52" s="216"/>
      <c r="RGT52" s="216"/>
      <c r="RGU52" s="216"/>
      <c r="RGV52" s="216"/>
      <c r="RGW52" s="216"/>
      <c r="RGX52" s="216"/>
      <c r="RGY52" s="216"/>
      <c r="RGZ52" s="216"/>
      <c r="RHA52" s="216"/>
      <c r="RHB52" s="216"/>
      <c r="RHC52" s="216"/>
      <c r="RHD52" s="216"/>
      <c r="RHE52" s="216"/>
      <c r="RHF52" s="216"/>
      <c r="RHG52" s="216"/>
      <c r="RHH52" s="216"/>
      <c r="RHI52" s="216"/>
      <c r="RHJ52" s="216"/>
      <c r="RHK52" s="216"/>
      <c r="RHL52" s="216"/>
      <c r="RHM52" s="216"/>
      <c r="RHN52" s="216"/>
      <c r="RHO52" s="216"/>
      <c r="RHP52" s="216"/>
      <c r="RHQ52" s="216"/>
      <c r="RHR52" s="216"/>
      <c r="RHS52" s="216"/>
      <c r="RHT52" s="216"/>
      <c r="RHU52" s="216"/>
      <c r="RHV52" s="216"/>
      <c r="RHW52" s="216"/>
      <c r="RHX52" s="216"/>
      <c r="RHY52" s="216"/>
      <c r="RHZ52" s="216"/>
      <c r="RIA52" s="216"/>
      <c r="RIB52" s="216"/>
      <c r="RIC52" s="216"/>
      <c r="RID52" s="216"/>
      <c r="RIE52" s="216"/>
      <c r="RIF52" s="216"/>
      <c r="RIG52" s="216"/>
      <c r="RIH52" s="216"/>
      <c r="RII52" s="216"/>
      <c r="RIJ52" s="216"/>
      <c r="RIK52" s="216"/>
      <c r="RIL52" s="216"/>
      <c r="RIM52" s="216"/>
      <c r="RIN52" s="216"/>
      <c r="RIO52" s="216"/>
      <c r="RIP52" s="216"/>
      <c r="RIQ52" s="216"/>
      <c r="RIR52" s="216"/>
      <c r="RIS52" s="216"/>
      <c r="RIT52" s="216"/>
      <c r="RIU52" s="216"/>
      <c r="RIV52" s="216"/>
      <c r="RIW52" s="216"/>
      <c r="RIX52" s="216"/>
      <c r="RIY52" s="216"/>
      <c r="RIZ52" s="216"/>
      <c r="RJA52" s="216"/>
      <c r="RJB52" s="216"/>
      <c r="RJC52" s="216"/>
      <c r="RJD52" s="216"/>
      <c r="RJE52" s="216"/>
      <c r="RJF52" s="216"/>
      <c r="RJG52" s="216"/>
      <c r="RJH52" s="216"/>
      <c r="RJI52" s="216"/>
      <c r="RJJ52" s="216"/>
      <c r="RJK52" s="216"/>
      <c r="RJL52" s="216"/>
      <c r="RJM52" s="216"/>
      <c r="RJN52" s="216"/>
      <c r="RJO52" s="216"/>
      <c r="RJP52" s="216"/>
      <c r="RJQ52" s="216"/>
      <c r="RJR52" s="216"/>
      <c r="RJS52" s="216"/>
      <c r="RJT52" s="216"/>
      <c r="RJU52" s="216"/>
      <c r="RJV52" s="216"/>
      <c r="RJW52" s="216"/>
      <c r="RJX52" s="216"/>
      <c r="RJY52" s="216"/>
      <c r="RJZ52" s="216"/>
      <c r="RKA52" s="216"/>
      <c r="RKB52" s="216"/>
      <c r="RKC52" s="216"/>
      <c r="RKD52" s="216"/>
      <c r="RKE52" s="216"/>
      <c r="RKF52" s="216"/>
      <c r="RKG52" s="216"/>
      <c r="RKH52" s="216"/>
      <c r="RKI52" s="216"/>
      <c r="RKJ52" s="216"/>
      <c r="RKK52" s="216"/>
      <c r="RKL52" s="216"/>
      <c r="RKM52" s="216"/>
      <c r="RKN52" s="216"/>
      <c r="RKO52" s="216"/>
      <c r="RKP52" s="216"/>
      <c r="RKQ52" s="216"/>
      <c r="RKR52" s="216"/>
      <c r="RKS52" s="216"/>
      <c r="RKT52" s="216"/>
      <c r="RKU52" s="216"/>
      <c r="RKV52" s="216"/>
      <c r="RKW52" s="216"/>
      <c r="RKX52" s="216"/>
      <c r="RKY52" s="216"/>
      <c r="RKZ52" s="216"/>
      <c r="RLA52" s="216"/>
      <c r="RLB52" s="216"/>
      <c r="RLC52" s="216"/>
      <c r="RLD52" s="216"/>
      <c r="RLE52" s="216"/>
      <c r="RLF52" s="216"/>
      <c r="RLG52" s="216"/>
      <c r="RLH52" s="216"/>
      <c r="RLI52" s="216"/>
      <c r="RLJ52" s="216"/>
      <c r="RLK52" s="216"/>
      <c r="RLL52" s="216"/>
      <c r="RLM52" s="216"/>
      <c r="RLN52" s="216"/>
      <c r="RLO52" s="216"/>
      <c r="RLP52" s="216"/>
      <c r="RLQ52" s="216"/>
      <c r="RLR52" s="216"/>
      <c r="RLS52" s="216"/>
      <c r="RLT52" s="216"/>
      <c r="RLU52" s="216"/>
      <c r="RLV52" s="216"/>
      <c r="RLW52" s="216"/>
      <c r="RLX52" s="216"/>
      <c r="RLY52" s="216"/>
      <c r="RLZ52" s="216"/>
      <c r="RMA52" s="216"/>
      <c r="RMB52" s="216"/>
      <c r="RMC52" s="216"/>
      <c r="RMD52" s="216"/>
      <c r="RME52" s="216"/>
      <c r="RMF52" s="216"/>
      <c r="RMG52" s="216"/>
      <c r="RMH52" s="216"/>
      <c r="RMI52" s="216"/>
      <c r="RMJ52" s="216"/>
      <c r="RMK52" s="216"/>
      <c r="RML52" s="216"/>
      <c r="RMM52" s="216"/>
      <c r="RMN52" s="216"/>
      <c r="RMO52" s="216"/>
      <c r="RMP52" s="216"/>
      <c r="RMQ52" s="216"/>
      <c r="RMR52" s="216"/>
      <c r="RMS52" s="216"/>
      <c r="RMT52" s="216"/>
      <c r="RMU52" s="216"/>
      <c r="RMV52" s="216"/>
      <c r="RMW52" s="216"/>
      <c r="RMX52" s="216"/>
      <c r="RMY52" s="216"/>
      <c r="RMZ52" s="216"/>
      <c r="RNA52" s="216"/>
      <c r="RNB52" s="216"/>
      <c r="RNC52" s="216"/>
      <c r="RND52" s="216"/>
      <c r="RNE52" s="216"/>
      <c r="RNF52" s="216"/>
      <c r="RNG52" s="216"/>
      <c r="RNH52" s="216"/>
      <c r="RNI52" s="216"/>
      <c r="RNJ52" s="216"/>
      <c r="RNK52" s="216"/>
      <c r="RNL52" s="216"/>
      <c r="RNM52" s="216"/>
      <c r="RNN52" s="216"/>
      <c r="RNO52" s="216"/>
      <c r="RNP52" s="216"/>
      <c r="RNQ52" s="216"/>
      <c r="RNR52" s="216"/>
      <c r="RNS52" s="216"/>
      <c r="RNT52" s="216"/>
      <c r="RNU52" s="216"/>
      <c r="RNV52" s="216"/>
      <c r="RNW52" s="216"/>
      <c r="RNX52" s="216"/>
      <c r="RNY52" s="216"/>
      <c r="RNZ52" s="216"/>
      <c r="ROA52" s="216"/>
      <c r="ROB52" s="216"/>
      <c r="ROC52" s="216"/>
      <c r="ROD52" s="216"/>
      <c r="ROE52" s="216"/>
      <c r="ROF52" s="216"/>
      <c r="ROG52" s="216"/>
      <c r="ROH52" s="216"/>
      <c r="ROI52" s="216"/>
      <c r="ROJ52" s="216"/>
      <c r="ROK52" s="216"/>
      <c r="ROL52" s="216"/>
      <c r="ROM52" s="216"/>
      <c r="RON52" s="216"/>
      <c r="ROO52" s="216"/>
      <c r="ROP52" s="216"/>
      <c r="ROQ52" s="216"/>
      <c r="ROR52" s="216"/>
      <c r="ROS52" s="216"/>
      <c r="ROT52" s="216"/>
      <c r="ROU52" s="216"/>
      <c r="ROV52" s="216"/>
      <c r="ROW52" s="216"/>
      <c r="ROX52" s="216"/>
      <c r="ROY52" s="216"/>
      <c r="ROZ52" s="216"/>
      <c r="RPA52" s="216"/>
      <c r="RPB52" s="216"/>
      <c r="RPC52" s="216"/>
      <c r="RPD52" s="216"/>
      <c r="RPE52" s="216"/>
      <c r="RPF52" s="216"/>
      <c r="RPG52" s="216"/>
      <c r="RPH52" s="216"/>
      <c r="RPI52" s="216"/>
      <c r="RPJ52" s="216"/>
      <c r="RPK52" s="216"/>
      <c r="RPL52" s="216"/>
      <c r="RPM52" s="216"/>
      <c r="RPN52" s="216"/>
      <c r="RPO52" s="216"/>
      <c r="RPP52" s="216"/>
      <c r="RPQ52" s="216"/>
      <c r="RPR52" s="216"/>
      <c r="RPS52" s="216"/>
      <c r="RPT52" s="216"/>
      <c r="RPU52" s="216"/>
      <c r="RPV52" s="216"/>
      <c r="RPW52" s="216"/>
      <c r="RPX52" s="216"/>
      <c r="RPY52" s="216"/>
      <c r="RPZ52" s="216"/>
      <c r="RQA52" s="216"/>
      <c r="RQB52" s="216"/>
      <c r="RQC52" s="216"/>
      <c r="RQD52" s="216"/>
      <c r="RQE52" s="216"/>
      <c r="RQF52" s="216"/>
      <c r="RQG52" s="216"/>
      <c r="RQH52" s="216"/>
      <c r="RQI52" s="216"/>
      <c r="RQJ52" s="216"/>
      <c r="RQK52" s="216"/>
      <c r="RQL52" s="216"/>
      <c r="RQM52" s="216"/>
      <c r="RQN52" s="216"/>
      <c r="RQO52" s="216"/>
      <c r="RQP52" s="216"/>
      <c r="RQQ52" s="216"/>
      <c r="RQR52" s="216"/>
      <c r="RQS52" s="216"/>
      <c r="RQT52" s="216"/>
      <c r="RQU52" s="216"/>
      <c r="RQV52" s="216"/>
      <c r="RQW52" s="216"/>
      <c r="RQX52" s="216"/>
      <c r="RQY52" s="216"/>
      <c r="RQZ52" s="216"/>
      <c r="RRA52" s="216"/>
      <c r="RRB52" s="216"/>
      <c r="RRC52" s="216"/>
      <c r="RRD52" s="216"/>
      <c r="RRE52" s="216"/>
      <c r="RRF52" s="216"/>
      <c r="RRG52" s="216"/>
      <c r="RRH52" s="216"/>
      <c r="RRI52" s="216"/>
      <c r="RRJ52" s="216"/>
      <c r="RRK52" s="216"/>
      <c r="RRL52" s="216"/>
      <c r="RRM52" s="216"/>
      <c r="RRN52" s="216"/>
      <c r="RRO52" s="216"/>
      <c r="RRP52" s="216"/>
      <c r="RRQ52" s="216"/>
      <c r="RRR52" s="216"/>
      <c r="RRS52" s="216"/>
      <c r="RRT52" s="216"/>
      <c r="RRU52" s="216"/>
      <c r="RRV52" s="216"/>
      <c r="RRW52" s="216"/>
      <c r="RRX52" s="216"/>
      <c r="RRY52" s="216"/>
      <c r="RRZ52" s="216"/>
      <c r="RSA52" s="216"/>
      <c r="RSB52" s="216"/>
      <c r="RSC52" s="216"/>
      <c r="RSD52" s="216"/>
      <c r="RSE52" s="216"/>
      <c r="RSF52" s="216"/>
      <c r="RSG52" s="216"/>
      <c r="RSH52" s="216"/>
      <c r="RSI52" s="216"/>
      <c r="RSJ52" s="216"/>
      <c r="RSK52" s="216"/>
      <c r="RSL52" s="216"/>
      <c r="RSM52" s="216"/>
      <c r="RSN52" s="216"/>
      <c r="RSO52" s="216"/>
      <c r="RSP52" s="216"/>
      <c r="RSQ52" s="216"/>
      <c r="RSR52" s="216"/>
      <c r="RSS52" s="216"/>
      <c r="RST52" s="216"/>
      <c r="RSU52" s="216"/>
      <c r="RSV52" s="216"/>
      <c r="RSW52" s="216"/>
      <c r="RSX52" s="216"/>
      <c r="RSY52" s="216"/>
      <c r="RSZ52" s="216"/>
      <c r="RTA52" s="216"/>
      <c r="RTB52" s="216"/>
      <c r="RTC52" s="216"/>
      <c r="RTD52" s="216"/>
      <c r="RTE52" s="216"/>
      <c r="RTF52" s="216"/>
      <c r="RTG52" s="216"/>
      <c r="RTH52" s="216"/>
      <c r="RTI52" s="216"/>
      <c r="RTJ52" s="216"/>
      <c r="RTK52" s="216"/>
      <c r="RTL52" s="216"/>
      <c r="RTM52" s="216"/>
      <c r="RTN52" s="216"/>
      <c r="RTO52" s="216"/>
      <c r="RTP52" s="216"/>
      <c r="RTQ52" s="216"/>
      <c r="RTR52" s="216"/>
      <c r="RTS52" s="216"/>
      <c r="RTT52" s="216"/>
      <c r="RTU52" s="216"/>
      <c r="RTV52" s="216"/>
      <c r="RTW52" s="216"/>
      <c r="RTX52" s="216"/>
      <c r="RTY52" s="216"/>
      <c r="RTZ52" s="216"/>
      <c r="RUA52" s="216"/>
      <c r="RUB52" s="216"/>
      <c r="RUC52" s="216"/>
      <c r="RUD52" s="216"/>
      <c r="RUE52" s="216"/>
      <c r="RUF52" s="216"/>
      <c r="RUG52" s="216"/>
      <c r="RUH52" s="216"/>
      <c r="RUI52" s="216"/>
      <c r="RUJ52" s="216"/>
      <c r="RUK52" s="216"/>
      <c r="RUL52" s="216"/>
      <c r="RUM52" s="216"/>
      <c r="RUN52" s="216"/>
      <c r="RUO52" s="216"/>
      <c r="RUP52" s="216"/>
      <c r="RUQ52" s="216"/>
      <c r="RUR52" s="216"/>
      <c r="RUS52" s="216"/>
      <c r="RUT52" s="216"/>
      <c r="RUU52" s="216"/>
      <c r="RUV52" s="216"/>
      <c r="RUW52" s="216"/>
      <c r="RUX52" s="216"/>
      <c r="RUY52" s="216"/>
      <c r="RUZ52" s="216"/>
      <c r="RVA52" s="216"/>
      <c r="RVB52" s="216"/>
      <c r="RVC52" s="216"/>
      <c r="RVD52" s="216"/>
      <c r="RVE52" s="216"/>
      <c r="RVF52" s="216"/>
      <c r="RVG52" s="216"/>
      <c r="RVH52" s="216"/>
      <c r="RVI52" s="216"/>
      <c r="RVJ52" s="216"/>
      <c r="RVK52" s="216"/>
      <c r="RVL52" s="216"/>
      <c r="RVM52" s="216"/>
      <c r="RVN52" s="216"/>
      <c r="RVO52" s="216"/>
      <c r="RVP52" s="216"/>
      <c r="RVQ52" s="216"/>
      <c r="RVR52" s="216"/>
      <c r="RVS52" s="216"/>
      <c r="RVT52" s="216"/>
      <c r="RVU52" s="216"/>
      <c r="RVV52" s="216"/>
      <c r="RVW52" s="216"/>
      <c r="RVX52" s="216"/>
      <c r="RVY52" s="216"/>
      <c r="RVZ52" s="216"/>
      <c r="RWA52" s="216"/>
      <c r="RWB52" s="216"/>
      <c r="RWC52" s="216"/>
      <c r="RWD52" s="216"/>
      <c r="RWE52" s="216"/>
      <c r="RWF52" s="216"/>
      <c r="RWG52" s="216"/>
      <c r="RWH52" s="216"/>
      <c r="RWI52" s="216"/>
      <c r="RWJ52" s="216"/>
      <c r="RWK52" s="216"/>
      <c r="RWL52" s="216"/>
      <c r="RWM52" s="216"/>
      <c r="RWN52" s="216"/>
      <c r="RWO52" s="216"/>
      <c r="RWP52" s="216"/>
      <c r="RWQ52" s="216"/>
      <c r="RWR52" s="216"/>
      <c r="RWS52" s="216"/>
      <c r="RWT52" s="216"/>
      <c r="RWU52" s="216"/>
      <c r="RWV52" s="216"/>
      <c r="RWW52" s="216"/>
      <c r="RWX52" s="216"/>
      <c r="RWY52" s="216"/>
      <c r="RWZ52" s="216"/>
      <c r="RXA52" s="216"/>
      <c r="RXB52" s="216"/>
      <c r="RXC52" s="216"/>
      <c r="RXD52" s="216"/>
      <c r="RXE52" s="216"/>
      <c r="RXF52" s="216"/>
      <c r="RXG52" s="216"/>
      <c r="RXH52" s="216"/>
      <c r="RXI52" s="216"/>
      <c r="RXJ52" s="216"/>
      <c r="RXK52" s="216"/>
      <c r="RXL52" s="216"/>
      <c r="RXM52" s="216"/>
      <c r="RXN52" s="216"/>
      <c r="RXO52" s="216"/>
      <c r="RXP52" s="216"/>
      <c r="RXQ52" s="216"/>
      <c r="RXR52" s="216"/>
      <c r="RXS52" s="216"/>
      <c r="RXT52" s="216"/>
      <c r="RXU52" s="216"/>
      <c r="RXV52" s="216"/>
      <c r="RXW52" s="216"/>
      <c r="RXX52" s="216"/>
      <c r="RXY52" s="216"/>
      <c r="RXZ52" s="216"/>
      <c r="RYA52" s="216"/>
      <c r="RYB52" s="216"/>
      <c r="RYC52" s="216"/>
      <c r="RYD52" s="216"/>
      <c r="RYE52" s="216"/>
      <c r="RYF52" s="216"/>
      <c r="RYG52" s="216"/>
      <c r="RYH52" s="216"/>
      <c r="RYI52" s="216"/>
      <c r="RYJ52" s="216"/>
      <c r="RYK52" s="216"/>
      <c r="RYL52" s="216"/>
      <c r="RYM52" s="216"/>
      <c r="RYN52" s="216"/>
      <c r="RYO52" s="216"/>
      <c r="RYP52" s="216"/>
      <c r="RYQ52" s="216"/>
      <c r="RYR52" s="216"/>
      <c r="RYS52" s="216"/>
      <c r="RYT52" s="216"/>
      <c r="RYU52" s="216"/>
      <c r="RYV52" s="216"/>
      <c r="RYW52" s="216"/>
      <c r="RYX52" s="216"/>
      <c r="RYY52" s="216"/>
      <c r="RYZ52" s="216"/>
      <c r="RZA52" s="216"/>
      <c r="RZB52" s="216"/>
      <c r="RZC52" s="216"/>
      <c r="RZD52" s="216"/>
      <c r="RZE52" s="216"/>
      <c r="RZF52" s="216"/>
      <c r="RZG52" s="216"/>
      <c r="RZH52" s="216"/>
      <c r="RZI52" s="216"/>
      <c r="RZJ52" s="216"/>
      <c r="RZK52" s="216"/>
      <c r="RZL52" s="216"/>
      <c r="RZM52" s="216"/>
      <c r="RZN52" s="216"/>
      <c r="RZO52" s="216"/>
      <c r="RZP52" s="216"/>
      <c r="RZQ52" s="216"/>
      <c r="RZR52" s="216"/>
      <c r="RZS52" s="216"/>
      <c r="RZT52" s="216"/>
      <c r="RZU52" s="216"/>
      <c r="RZV52" s="216"/>
      <c r="RZW52" s="216"/>
      <c r="RZX52" s="216"/>
      <c r="RZY52" s="216"/>
      <c r="RZZ52" s="216"/>
      <c r="SAA52" s="216"/>
      <c r="SAB52" s="216"/>
      <c r="SAC52" s="216"/>
      <c r="SAD52" s="216"/>
      <c r="SAE52" s="216"/>
      <c r="SAF52" s="216"/>
      <c r="SAG52" s="216"/>
      <c r="SAH52" s="216"/>
      <c r="SAI52" s="216"/>
      <c r="SAJ52" s="216"/>
      <c r="SAK52" s="216"/>
      <c r="SAL52" s="216"/>
      <c r="SAM52" s="216"/>
      <c r="SAN52" s="216"/>
      <c r="SAO52" s="216"/>
      <c r="SAP52" s="216"/>
      <c r="SAQ52" s="216"/>
      <c r="SAR52" s="216"/>
      <c r="SAS52" s="216"/>
      <c r="SAT52" s="216"/>
      <c r="SAU52" s="216"/>
      <c r="SAV52" s="216"/>
      <c r="SAW52" s="216"/>
      <c r="SAX52" s="216"/>
      <c r="SAY52" s="216"/>
      <c r="SAZ52" s="216"/>
      <c r="SBA52" s="216"/>
      <c r="SBB52" s="216"/>
      <c r="SBC52" s="216"/>
      <c r="SBD52" s="216"/>
      <c r="SBE52" s="216"/>
      <c r="SBF52" s="216"/>
      <c r="SBG52" s="216"/>
      <c r="SBH52" s="216"/>
      <c r="SBI52" s="216"/>
      <c r="SBJ52" s="216"/>
      <c r="SBK52" s="216"/>
      <c r="SBL52" s="216"/>
      <c r="SBM52" s="216"/>
      <c r="SBN52" s="216"/>
      <c r="SBO52" s="216"/>
      <c r="SBP52" s="216"/>
      <c r="SBQ52" s="216"/>
      <c r="SBR52" s="216"/>
      <c r="SBS52" s="216"/>
      <c r="SBT52" s="216"/>
      <c r="SBU52" s="216"/>
      <c r="SBV52" s="216"/>
      <c r="SBW52" s="216"/>
      <c r="SBX52" s="216"/>
      <c r="SBY52" s="216"/>
      <c r="SBZ52" s="216"/>
      <c r="SCA52" s="216"/>
      <c r="SCB52" s="216"/>
      <c r="SCC52" s="216"/>
      <c r="SCD52" s="216"/>
      <c r="SCE52" s="216"/>
      <c r="SCF52" s="216"/>
      <c r="SCG52" s="216"/>
      <c r="SCH52" s="216"/>
      <c r="SCI52" s="216"/>
      <c r="SCJ52" s="216"/>
      <c r="SCK52" s="216"/>
      <c r="SCL52" s="216"/>
      <c r="SCM52" s="216"/>
      <c r="SCN52" s="216"/>
      <c r="SCO52" s="216"/>
      <c r="SCP52" s="216"/>
      <c r="SCQ52" s="216"/>
      <c r="SCR52" s="216"/>
      <c r="SCS52" s="216"/>
      <c r="SCT52" s="216"/>
      <c r="SCU52" s="216"/>
      <c r="SCV52" s="216"/>
      <c r="SCW52" s="216"/>
      <c r="SCX52" s="216"/>
      <c r="SCY52" s="216"/>
      <c r="SCZ52" s="216"/>
      <c r="SDA52" s="216"/>
      <c r="SDB52" s="216"/>
      <c r="SDC52" s="216"/>
      <c r="SDD52" s="216"/>
      <c r="SDE52" s="216"/>
      <c r="SDF52" s="216"/>
      <c r="SDG52" s="216"/>
      <c r="SDH52" s="216"/>
      <c r="SDI52" s="216"/>
      <c r="SDJ52" s="216"/>
      <c r="SDK52" s="216"/>
      <c r="SDL52" s="216"/>
      <c r="SDM52" s="216"/>
      <c r="SDN52" s="216"/>
      <c r="SDO52" s="216"/>
      <c r="SDP52" s="216"/>
      <c r="SDQ52" s="216"/>
      <c r="SDR52" s="216"/>
      <c r="SDS52" s="216"/>
      <c r="SDT52" s="216"/>
      <c r="SDU52" s="216"/>
      <c r="SDV52" s="216"/>
      <c r="SDW52" s="216"/>
      <c r="SDX52" s="216"/>
      <c r="SDY52" s="216"/>
      <c r="SDZ52" s="216"/>
      <c r="SEA52" s="216"/>
      <c r="SEB52" s="216"/>
      <c r="SEC52" s="216"/>
      <c r="SED52" s="216"/>
      <c r="SEE52" s="216"/>
      <c r="SEF52" s="216"/>
      <c r="SEG52" s="216"/>
      <c r="SEH52" s="216"/>
      <c r="SEI52" s="216"/>
      <c r="SEJ52" s="216"/>
      <c r="SEK52" s="216"/>
      <c r="SEL52" s="216"/>
      <c r="SEM52" s="216"/>
      <c r="SEN52" s="216"/>
      <c r="SEO52" s="216"/>
      <c r="SEP52" s="216"/>
      <c r="SEQ52" s="216"/>
      <c r="SER52" s="216"/>
      <c r="SES52" s="216"/>
      <c r="SET52" s="216"/>
      <c r="SEU52" s="216"/>
      <c r="SEV52" s="216"/>
      <c r="SEW52" s="216"/>
      <c r="SEX52" s="216"/>
      <c r="SEY52" s="216"/>
      <c r="SEZ52" s="216"/>
      <c r="SFA52" s="216"/>
      <c r="SFB52" s="216"/>
      <c r="SFC52" s="216"/>
      <c r="SFD52" s="216"/>
      <c r="SFE52" s="216"/>
      <c r="SFF52" s="216"/>
      <c r="SFG52" s="216"/>
      <c r="SFH52" s="216"/>
      <c r="SFI52" s="216"/>
      <c r="SFJ52" s="216"/>
      <c r="SFK52" s="216"/>
      <c r="SFL52" s="216"/>
      <c r="SFM52" s="216"/>
      <c r="SFN52" s="216"/>
      <c r="SFO52" s="216"/>
      <c r="SFP52" s="216"/>
      <c r="SFQ52" s="216"/>
      <c r="SFR52" s="216"/>
      <c r="SFS52" s="216"/>
      <c r="SFT52" s="216"/>
      <c r="SFU52" s="216"/>
      <c r="SFV52" s="216"/>
      <c r="SFW52" s="216"/>
      <c r="SFX52" s="216"/>
      <c r="SFY52" s="216"/>
      <c r="SFZ52" s="216"/>
      <c r="SGA52" s="216"/>
      <c r="SGB52" s="216"/>
      <c r="SGC52" s="216"/>
      <c r="SGD52" s="216"/>
      <c r="SGE52" s="216"/>
      <c r="SGF52" s="216"/>
      <c r="SGG52" s="216"/>
      <c r="SGH52" s="216"/>
      <c r="SGI52" s="216"/>
      <c r="SGJ52" s="216"/>
      <c r="SGK52" s="216"/>
      <c r="SGL52" s="216"/>
      <c r="SGM52" s="216"/>
      <c r="SGN52" s="216"/>
      <c r="SGO52" s="216"/>
      <c r="SGP52" s="216"/>
      <c r="SGQ52" s="216"/>
      <c r="SGR52" s="216"/>
      <c r="SGS52" s="216"/>
      <c r="SGT52" s="216"/>
      <c r="SGU52" s="216"/>
      <c r="SGV52" s="216"/>
      <c r="SGW52" s="216"/>
      <c r="SGX52" s="216"/>
      <c r="SGY52" s="216"/>
      <c r="SGZ52" s="216"/>
      <c r="SHA52" s="216"/>
      <c r="SHB52" s="216"/>
      <c r="SHC52" s="216"/>
      <c r="SHD52" s="216"/>
      <c r="SHE52" s="216"/>
      <c r="SHF52" s="216"/>
      <c r="SHG52" s="216"/>
      <c r="SHH52" s="216"/>
      <c r="SHI52" s="216"/>
      <c r="SHJ52" s="216"/>
      <c r="SHK52" s="216"/>
      <c r="SHL52" s="216"/>
      <c r="SHM52" s="216"/>
      <c r="SHN52" s="216"/>
      <c r="SHO52" s="216"/>
      <c r="SHP52" s="216"/>
      <c r="SHQ52" s="216"/>
      <c r="SHR52" s="216"/>
      <c r="SHS52" s="216"/>
      <c r="SHT52" s="216"/>
      <c r="SHU52" s="216"/>
      <c r="SHV52" s="216"/>
      <c r="SHW52" s="216"/>
      <c r="SHX52" s="216"/>
      <c r="SHY52" s="216"/>
      <c r="SHZ52" s="216"/>
      <c r="SIA52" s="216"/>
      <c r="SIB52" s="216"/>
      <c r="SIC52" s="216"/>
      <c r="SID52" s="216"/>
      <c r="SIE52" s="216"/>
      <c r="SIF52" s="216"/>
      <c r="SIG52" s="216"/>
      <c r="SIH52" s="216"/>
      <c r="SII52" s="216"/>
      <c r="SIJ52" s="216"/>
      <c r="SIK52" s="216"/>
      <c r="SIL52" s="216"/>
      <c r="SIM52" s="216"/>
      <c r="SIN52" s="216"/>
      <c r="SIO52" s="216"/>
      <c r="SIP52" s="216"/>
      <c r="SIQ52" s="216"/>
      <c r="SIR52" s="216"/>
      <c r="SIS52" s="216"/>
      <c r="SIT52" s="216"/>
      <c r="SIU52" s="216"/>
      <c r="SIV52" s="216"/>
      <c r="SIW52" s="216"/>
      <c r="SIX52" s="216"/>
      <c r="SIY52" s="216"/>
      <c r="SIZ52" s="216"/>
      <c r="SJA52" s="216"/>
      <c r="SJB52" s="216"/>
      <c r="SJC52" s="216"/>
      <c r="SJD52" s="216"/>
      <c r="SJE52" s="216"/>
      <c r="SJF52" s="216"/>
      <c r="SJG52" s="216"/>
      <c r="SJH52" s="216"/>
      <c r="SJI52" s="216"/>
      <c r="SJJ52" s="216"/>
      <c r="SJK52" s="216"/>
      <c r="SJL52" s="216"/>
      <c r="SJM52" s="216"/>
      <c r="SJN52" s="216"/>
      <c r="SJO52" s="216"/>
      <c r="SJP52" s="216"/>
      <c r="SJQ52" s="216"/>
      <c r="SJR52" s="216"/>
      <c r="SJS52" s="216"/>
      <c r="SJT52" s="216"/>
      <c r="SJU52" s="216"/>
      <c r="SJV52" s="216"/>
      <c r="SJW52" s="216"/>
      <c r="SJX52" s="216"/>
      <c r="SJY52" s="216"/>
      <c r="SJZ52" s="216"/>
      <c r="SKA52" s="216"/>
      <c r="SKB52" s="216"/>
      <c r="SKC52" s="216"/>
      <c r="SKD52" s="216"/>
      <c r="SKE52" s="216"/>
      <c r="SKF52" s="216"/>
      <c r="SKG52" s="216"/>
      <c r="SKH52" s="216"/>
      <c r="SKI52" s="216"/>
      <c r="SKJ52" s="216"/>
      <c r="SKK52" s="216"/>
      <c r="SKL52" s="216"/>
      <c r="SKM52" s="216"/>
      <c r="SKN52" s="216"/>
      <c r="SKO52" s="216"/>
      <c r="SKP52" s="216"/>
      <c r="SKQ52" s="216"/>
      <c r="SKR52" s="216"/>
      <c r="SKS52" s="216"/>
      <c r="SKT52" s="216"/>
      <c r="SKU52" s="216"/>
      <c r="SKV52" s="216"/>
      <c r="SKW52" s="216"/>
      <c r="SKX52" s="216"/>
      <c r="SKY52" s="216"/>
      <c r="SKZ52" s="216"/>
      <c r="SLA52" s="216"/>
      <c r="SLB52" s="216"/>
      <c r="SLC52" s="216"/>
      <c r="SLD52" s="216"/>
      <c r="SLE52" s="216"/>
      <c r="SLF52" s="216"/>
      <c r="SLG52" s="216"/>
      <c r="SLH52" s="216"/>
      <c r="SLI52" s="216"/>
      <c r="SLJ52" s="216"/>
      <c r="SLK52" s="216"/>
      <c r="SLL52" s="216"/>
      <c r="SLM52" s="216"/>
      <c r="SLN52" s="216"/>
      <c r="SLO52" s="216"/>
      <c r="SLP52" s="216"/>
      <c r="SLQ52" s="216"/>
      <c r="SLR52" s="216"/>
      <c r="SLS52" s="216"/>
      <c r="SLT52" s="216"/>
      <c r="SLU52" s="216"/>
      <c r="SLV52" s="216"/>
      <c r="SLW52" s="216"/>
      <c r="SLX52" s="216"/>
      <c r="SLY52" s="216"/>
      <c r="SLZ52" s="216"/>
      <c r="SMA52" s="216"/>
      <c r="SMB52" s="216"/>
      <c r="SMC52" s="216"/>
      <c r="SMD52" s="216"/>
      <c r="SME52" s="216"/>
      <c r="SMF52" s="216"/>
      <c r="SMG52" s="216"/>
      <c r="SMH52" s="216"/>
      <c r="SMI52" s="216"/>
      <c r="SMJ52" s="216"/>
      <c r="SMK52" s="216"/>
      <c r="SML52" s="216"/>
      <c r="SMM52" s="216"/>
      <c r="SMN52" s="216"/>
      <c r="SMO52" s="216"/>
      <c r="SMP52" s="216"/>
      <c r="SMQ52" s="216"/>
      <c r="SMR52" s="216"/>
      <c r="SMS52" s="216"/>
      <c r="SMT52" s="216"/>
      <c r="SMU52" s="216"/>
      <c r="SMV52" s="216"/>
      <c r="SMW52" s="216"/>
      <c r="SMX52" s="216"/>
      <c r="SMY52" s="216"/>
      <c r="SMZ52" s="216"/>
      <c r="SNA52" s="216"/>
      <c r="SNB52" s="216"/>
      <c r="SNC52" s="216"/>
      <c r="SND52" s="216"/>
      <c r="SNE52" s="216"/>
      <c r="SNF52" s="216"/>
      <c r="SNG52" s="216"/>
      <c r="SNH52" s="216"/>
      <c r="SNI52" s="216"/>
      <c r="SNJ52" s="216"/>
      <c r="SNK52" s="216"/>
      <c r="SNL52" s="216"/>
      <c r="SNM52" s="216"/>
      <c r="SNN52" s="216"/>
      <c r="SNO52" s="216"/>
      <c r="SNP52" s="216"/>
      <c r="SNQ52" s="216"/>
      <c r="SNR52" s="216"/>
      <c r="SNS52" s="216"/>
      <c r="SNT52" s="216"/>
      <c r="SNU52" s="216"/>
      <c r="SNV52" s="216"/>
      <c r="SNW52" s="216"/>
      <c r="SNX52" s="216"/>
      <c r="SNY52" s="216"/>
      <c r="SNZ52" s="216"/>
      <c r="SOA52" s="216"/>
      <c r="SOB52" s="216"/>
      <c r="SOC52" s="216"/>
      <c r="SOD52" s="216"/>
      <c r="SOE52" s="216"/>
      <c r="SOF52" s="216"/>
      <c r="SOG52" s="216"/>
      <c r="SOH52" s="216"/>
      <c r="SOI52" s="216"/>
      <c r="SOJ52" s="216"/>
      <c r="SOK52" s="216"/>
      <c r="SOL52" s="216"/>
      <c r="SOM52" s="216"/>
      <c r="SON52" s="216"/>
      <c r="SOO52" s="216"/>
      <c r="SOP52" s="216"/>
      <c r="SOQ52" s="216"/>
      <c r="SOR52" s="216"/>
      <c r="SOS52" s="216"/>
      <c r="SOT52" s="216"/>
      <c r="SOU52" s="216"/>
      <c r="SOV52" s="216"/>
      <c r="SOW52" s="216"/>
      <c r="SOX52" s="216"/>
      <c r="SOY52" s="216"/>
      <c r="SOZ52" s="216"/>
      <c r="SPA52" s="216"/>
      <c r="SPB52" s="216"/>
      <c r="SPC52" s="216"/>
      <c r="SPD52" s="216"/>
      <c r="SPE52" s="216"/>
      <c r="SPF52" s="216"/>
      <c r="SPG52" s="216"/>
      <c r="SPH52" s="216"/>
      <c r="SPI52" s="216"/>
      <c r="SPJ52" s="216"/>
      <c r="SPK52" s="216"/>
      <c r="SPL52" s="216"/>
      <c r="SPM52" s="216"/>
      <c r="SPN52" s="216"/>
      <c r="SPO52" s="216"/>
      <c r="SPP52" s="216"/>
      <c r="SPQ52" s="216"/>
      <c r="SPR52" s="216"/>
      <c r="SPS52" s="216"/>
      <c r="SPT52" s="216"/>
      <c r="SPU52" s="216"/>
      <c r="SPV52" s="216"/>
      <c r="SPW52" s="216"/>
      <c r="SPX52" s="216"/>
      <c r="SPY52" s="216"/>
      <c r="SPZ52" s="216"/>
      <c r="SQA52" s="216"/>
      <c r="SQB52" s="216"/>
      <c r="SQC52" s="216"/>
      <c r="SQD52" s="216"/>
      <c r="SQE52" s="216"/>
      <c r="SQF52" s="216"/>
      <c r="SQG52" s="216"/>
      <c r="SQH52" s="216"/>
      <c r="SQI52" s="216"/>
      <c r="SQJ52" s="216"/>
      <c r="SQK52" s="216"/>
      <c r="SQL52" s="216"/>
      <c r="SQM52" s="216"/>
      <c r="SQN52" s="216"/>
      <c r="SQO52" s="216"/>
      <c r="SQP52" s="216"/>
      <c r="SQQ52" s="216"/>
      <c r="SQR52" s="216"/>
      <c r="SQS52" s="216"/>
      <c r="SQT52" s="216"/>
      <c r="SQU52" s="216"/>
      <c r="SQV52" s="216"/>
      <c r="SQW52" s="216"/>
      <c r="SQX52" s="216"/>
      <c r="SQY52" s="216"/>
      <c r="SQZ52" s="216"/>
      <c r="SRA52" s="216"/>
      <c r="SRB52" s="216"/>
      <c r="SRC52" s="216"/>
      <c r="SRD52" s="216"/>
      <c r="SRE52" s="216"/>
      <c r="SRF52" s="216"/>
      <c r="SRG52" s="216"/>
      <c r="SRH52" s="216"/>
      <c r="SRI52" s="216"/>
      <c r="SRJ52" s="216"/>
      <c r="SRK52" s="216"/>
      <c r="SRL52" s="216"/>
      <c r="SRM52" s="216"/>
      <c r="SRN52" s="216"/>
      <c r="SRO52" s="216"/>
      <c r="SRP52" s="216"/>
      <c r="SRQ52" s="216"/>
      <c r="SRR52" s="216"/>
      <c r="SRS52" s="216"/>
      <c r="SRT52" s="216"/>
      <c r="SRU52" s="216"/>
      <c r="SRV52" s="216"/>
      <c r="SRW52" s="216"/>
      <c r="SRX52" s="216"/>
      <c r="SRY52" s="216"/>
      <c r="SRZ52" s="216"/>
      <c r="SSA52" s="216"/>
      <c r="SSB52" s="216"/>
      <c r="SSC52" s="216"/>
      <c r="SSD52" s="216"/>
      <c r="SSE52" s="216"/>
      <c r="SSF52" s="216"/>
      <c r="SSG52" s="216"/>
      <c r="SSH52" s="216"/>
      <c r="SSI52" s="216"/>
      <c r="SSJ52" s="216"/>
      <c r="SSK52" s="216"/>
      <c r="SSL52" s="216"/>
      <c r="SSM52" s="216"/>
      <c r="SSN52" s="216"/>
      <c r="SSO52" s="216"/>
      <c r="SSP52" s="216"/>
      <c r="SSQ52" s="216"/>
      <c r="SSR52" s="216"/>
      <c r="SSS52" s="216"/>
      <c r="SST52" s="216"/>
      <c r="SSU52" s="216"/>
      <c r="SSV52" s="216"/>
      <c r="SSW52" s="216"/>
      <c r="SSX52" s="216"/>
      <c r="SSY52" s="216"/>
      <c r="SSZ52" s="216"/>
      <c r="STA52" s="216"/>
      <c r="STB52" s="216"/>
      <c r="STC52" s="216"/>
      <c r="STD52" s="216"/>
      <c r="STE52" s="216"/>
      <c r="STF52" s="216"/>
      <c r="STG52" s="216"/>
      <c r="STH52" s="216"/>
      <c r="STI52" s="216"/>
      <c r="STJ52" s="216"/>
      <c r="STK52" s="216"/>
      <c r="STL52" s="216"/>
      <c r="STM52" s="216"/>
      <c r="STN52" s="216"/>
      <c r="STO52" s="216"/>
      <c r="STP52" s="216"/>
      <c r="STQ52" s="216"/>
      <c r="STR52" s="216"/>
      <c r="STS52" s="216"/>
      <c r="STT52" s="216"/>
      <c r="STU52" s="216"/>
      <c r="STV52" s="216"/>
      <c r="STW52" s="216"/>
      <c r="STX52" s="216"/>
      <c r="STY52" s="216"/>
      <c r="STZ52" s="216"/>
      <c r="SUA52" s="216"/>
      <c r="SUB52" s="216"/>
      <c r="SUC52" s="216"/>
      <c r="SUD52" s="216"/>
      <c r="SUE52" s="216"/>
      <c r="SUF52" s="216"/>
      <c r="SUG52" s="216"/>
      <c r="SUH52" s="216"/>
      <c r="SUI52" s="216"/>
      <c r="SUJ52" s="216"/>
      <c r="SUK52" s="216"/>
      <c r="SUL52" s="216"/>
      <c r="SUM52" s="216"/>
      <c r="SUN52" s="216"/>
      <c r="SUO52" s="216"/>
      <c r="SUP52" s="216"/>
      <c r="SUQ52" s="216"/>
      <c r="SUR52" s="216"/>
      <c r="SUS52" s="216"/>
      <c r="SUT52" s="216"/>
      <c r="SUU52" s="216"/>
      <c r="SUV52" s="216"/>
      <c r="SUW52" s="216"/>
      <c r="SUX52" s="216"/>
      <c r="SUY52" s="216"/>
      <c r="SUZ52" s="216"/>
      <c r="SVA52" s="216"/>
      <c r="SVB52" s="216"/>
      <c r="SVC52" s="216"/>
      <c r="SVD52" s="216"/>
      <c r="SVE52" s="216"/>
      <c r="SVF52" s="216"/>
      <c r="SVG52" s="216"/>
      <c r="SVH52" s="216"/>
      <c r="SVI52" s="216"/>
      <c r="SVJ52" s="216"/>
      <c r="SVK52" s="216"/>
      <c r="SVL52" s="216"/>
      <c r="SVM52" s="216"/>
      <c r="SVN52" s="216"/>
      <c r="SVO52" s="216"/>
      <c r="SVP52" s="216"/>
      <c r="SVQ52" s="216"/>
      <c r="SVR52" s="216"/>
      <c r="SVS52" s="216"/>
      <c r="SVT52" s="216"/>
      <c r="SVU52" s="216"/>
      <c r="SVV52" s="216"/>
      <c r="SVW52" s="216"/>
      <c r="SVX52" s="216"/>
      <c r="SVY52" s="216"/>
      <c r="SVZ52" s="216"/>
      <c r="SWA52" s="216"/>
      <c r="SWB52" s="216"/>
      <c r="SWC52" s="216"/>
      <c r="SWD52" s="216"/>
      <c r="SWE52" s="216"/>
      <c r="SWF52" s="216"/>
      <c r="SWG52" s="216"/>
      <c r="SWH52" s="216"/>
      <c r="SWI52" s="216"/>
      <c r="SWJ52" s="216"/>
      <c r="SWK52" s="216"/>
      <c r="SWL52" s="216"/>
      <c r="SWM52" s="216"/>
      <c r="SWN52" s="216"/>
      <c r="SWO52" s="216"/>
      <c r="SWP52" s="216"/>
      <c r="SWQ52" s="216"/>
      <c r="SWR52" s="216"/>
      <c r="SWS52" s="216"/>
      <c r="SWT52" s="216"/>
      <c r="SWU52" s="216"/>
      <c r="SWV52" s="216"/>
      <c r="SWW52" s="216"/>
      <c r="SWX52" s="216"/>
      <c r="SWY52" s="216"/>
      <c r="SWZ52" s="216"/>
      <c r="SXA52" s="216"/>
      <c r="SXB52" s="216"/>
      <c r="SXC52" s="216"/>
      <c r="SXD52" s="216"/>
      <c r="SXE52" s="216"/>
      <c r="SXF52" s="216"/>
      <c r="SXG52" s="216"/>
      <c r="SXH52" s="216"/>
      <c r="SXI52" s="216"/>
      <c r="SXJ52" s="216"/>
      <c r="SXK52" s="216"/>
      <c r="SXL52" s="216"/>
      <c r="SXM52" s="216"/>
      <c r="SXN52" s="216"/>
      <c r="SXO52" s="216"/>
      <c r="SXP52" s="216"/>
      <c r="SXQ52" s="216"/>
      <c r="SXR52" s="216"/>
      <c r="SXS52" s="216"/>
      <c r="SXT52" s="216"/>
      <c r="SXU52" s="216"/>
      <c r="SXV52" s="216"/>
      <c r="SXW52" s="216"/>
      <c r="SXX52" s="216"/>
      <c r="SXY52" s="216"/>
      <c r="SXZ52" s="216"/>
      <c r="SYA52" s="216"/>
      <c r="SYB52" s="216"/>
      <c r="SYC52" s="216"/>
      <c r="SYD52" s="216"/>
      <c r="SYE52" s="216"/>
      <c r="SYF52" s="216"/>
      <c r="SYG52" s="216"/>
      <c r="SYH52" s="216"/>
      <c r="SYI52" s="216"/>
      <c r="SYJ52" s="216"/>
      <c r="SYK52" s="216"/>
      <c r="SYL52" s="216"/>
      <c r="SYM52" s="216"/>
      <c r="SYN52" s="216"/>
      <c r="SYO52" s="216"/>
      <c r="SYP52" s="216"/>
      <c r="SYQ52" s="216"/>
      <c r="SYR52" s="216"/>
      <c r="SYS52" s="216"/>
      <c r="SYT52" s="216"/>
      <c r="SYU52" s="216"/>
      <c r="SYV52" s="216"/>
      <c r="SYW52" s="216"/>
      <c r="SYX52" s="216"/>
      <c r="SYY52" s="216"/>
      <c r="SYZ52" s="216"/>
      <c r="SZA52" s="216"/>
      <c r="SZB52" s="216"/>
      <c r="SZC52" s="216"/>
      <c r="SZD52" s="216"/>
      <c r="SZE52" s="216"/>
      <c r="SZF52" s="216"/>
      <c r="SZG52" s="216"/>
      <c r="SZH52" s="216"/>
      <c r="SZI52" s="216"/>
      <c r="SZJ52" s="216"/>
      <c r="SZK52" s="216"/>
      <c r="SZL52" s="216"/>
      <c r="SZM52" s="216"/>
      <c r="SZN52" s="216"/>
      <c r="SZO52" s="216"/>
      <c r="SZP52" s="216"/>
      <c r="SZQ52" s="216"/>
      <c r="SZR52" s="216"/>
      <c r="SZS52" s="216"/>
      <c r="SZT52" s="216"/>
      <c r="SZU52" s="216"/>
      <c r="SZV52" s="216"/>
      <c r="SZW52" s="216"/>
      <c r="SZX52" s="216"/>
      <c r="SZY52" s="216"/>
      <c r="SZZ52" s="216"/>
      <c r="TAA52" s="216"/>
      <c r="TAB52" s="216"/>
      <c r="TAC52" s="216"/>
      <c r="TAD52" s="216"/>
      <c r="TAE52" s="216"/>
      <c r="TAF52" s="216"/>
      <c r="TAG52" s="216"/>
      <c r="TAH52" s="216"/>
      <c r="TAI52" s="216"/>
      <c r="TAJ52" s="216"/>
      <c r="TAK52" s="216"/>
      <c r="TAL52" s="216"/>
      <c r="TAM52" s="216"/>
      <c r="TAN52" s="216"/>
      <c r="TAO52" s="216"/>
      <c r="TAP52" s="216"/>
      <c r="TAQ52" s="216"/>
      <c r="TAR52" s="216"/>
      <c r="TAS52" s="216"/>
      <c r="TAT52" s="216"/>
      <c r="TAU52" s="216"/>
      <c r="TAV52" s="216"/>
      <c r="TAW52" s="216"/>
      <c r="TAX52" s="216"/>
      <c r="TAY52" s="216"/>
      <c r="TAZ52" s="216"/>
      <c r="TBA52" s="216"/>
      <c r="TBB52" s="216"/>
      <c r="TBC52" s="216"/>
      <c r="TBD52" s="216"/>
      <c r="TBE52" s="216"/>
      <c r="TBF52" s="216"/>
      <c r="TBG52" s="216"/>
      <c r="TBH52" s="216"/>
      <c r="TBI52" s="216"/>
      <c r="TBJ52" s="216"/>
      <c r="TBK52" s="216"/>
      <c r="TBL52" s="216"/>
      <c r="TBM52" s="216"/>
      <c r="TBN52" s="216"/>
      <c r="TBO52" s="216"/>
      <c r="TBP52" s="216"/>
      <c r="TBQ52" s="216"/>
      <c r="TBR52" s="216"/>
      <c r="TBS52" s="216"/>
      <c r="TBT52" s="216"/>
      <c r="TBU52" s="216"/>
      <c r="TBV52" s="216"/>
      <c r="TBW52" s="216"/>
      <c r="TBX52" s="216"/>
      <c r="TBY52" s="216"/>
      <c r="TBZ52" s="216"/>
      <c r="TCA52" s="216"/>
      <c r="TCB52" s="216"/>
      <c r="TCC52" s="216"/>
      <c r="TCD52" s="216"/>
      <c r="TCE52" s="216"/>
      <c r="TCF52" s="216"/>
      <c r="TCG52" s="216"/>
      <c r="TCH52" s="216"/>
      <c r="TCI52" s="216"/>
      <c r="TCJ52" s="216"/>
      <c r="TCK52" s="216"/>
      <c r="TCL52" s="216"/>
      <c r="TCM52" s="216"/>
      <c r="TCN52" s="216"/>
      <c r="TCO52" s="216"/>
      <c r="TCP52" s="216"/>
      <c r="TCQ52" s="216"/>
      <c r="TCR52" s="216"/>
      <c r="TCS52" s="216"/>
      <c r="TCT52" s="216"/>
      <c r="TCU52" s="216"/>
      <c r="TCV52" s="216"/>
      <c r="TCW52" s="216"/>
      <c r="TCX52" s="216"/>
      <c r="TCY52" s="216"/>
      <c r="TCZ52" s="216"/>
      <c r="TDA52" s="216"/>
      <c r="TDB52" s="216"/>
      <c r="TDC52" s="216"/>
      <c r="TDD52" s="216"/>
      <c r="TDE52" s="216"/>
      <c r="TDF52" s="216"/>
      <c r="TDG52" s="216"/>
      <c r="TDH52" s="216"/>
      <c r="TDI52" s="216"/>
      <c r="TDJ52" s="216"/>
      <c r="TDK52" s="216"/>
      <c r="TDL52" s="216"/>
      <c r="TDM52" s="216"/>
      <c r="TDN52" s="216"/>
      <c r="TDO52" s="216"/>
      <c r="TDP52" s="216"/>
      <c r="TDQ52" s="216"/>
      <c r="TDR52" s="216"/>
      <c r="TDS52" s="216"/>
      <c r="TDT52" s="216"/>
      <c r="TDU52" s="216"/>
      <c r="TDV52" s="216"/>
      <c r="TDW52" s="216"/>
      <c r="TDX52" s="216"/>
      <c r="TDY52" s="216"/>
      <c r="TDZ52" s="216"/>
      <c r="TEA52" s="216"/>
      <c r="TEB52" s="216"/>
      <c r="TEC52" s="216"/>
      <c r="TED52" s="216"/>
      <c r="TEE52" s="216"/>
      <c r="TEF52" s="216"/>
      <c r="TEG52" s="216"/>
      <c r="TEH52" s="216"/>
      <c r="TEI52" s="216"/>
      <c r="TEJ52" s="216"/>
      <c r="TEK52" s="216"/>
      <c r="TEL52" s="216"/>
      <c r="TEM52" s="216"/>
      <c r="TEN52" s="216"/>
      <c r="TEO52" s="216"/>
      <c r="TEP52" s="216"/>
      <c r="TEQ52" s="216"/>
      <c r="TER52" s="216"/>
      <c r="TES52" s="216"/>
      <c r="TET52" s="216"/>
      <c r="TEU52" s="216"/>
      <c r="TEV52" s="216"/>
      <c r="TEW52" s="216"/>
      <c r="TEX52" s="216"/>
      <c r="TEY52" s="216"/>
      <c r="TEZ52" s="216"/>
      <c r="TFA52" s="216"/>
      <c r="TFB52" s="216"/>
      <c r="TFC52" s="216"/>
      <c r="TFD52" s="216"/>
      <c r="TFE52" s="216"/>
      <c r="TFF52" s="216"/>
      <c r="TFG52" s="216"/>
      <c r="TFH52" s="216"/>
      <c r="TFI52" s="216"/>
      <c r="TFJ52" s="216"/>
      <c r="TFK52" s="216"/>
      <c r="TFL52" s="216"/>
      <c r="TFM52" s="216"/>
      <c r="TFN52" s="216"/>
      <c r="TFO52" s="216"/>
      <c r="TFP52" s="216"/>
      <c r="TFQ52" s="216"/>
      <c r="TFR52" s="216"/>
      <c r="TFS52" s="216"/>
      <c r="TFT52" s="216"/>
      <c r="TFU52" s="216"/>
      <c r="TFV52" s="216"/>
      <c r="TFW52" s="216"/>
      <c r="TFX52" s="216"/>
      <c r="TFY52" s="216"/>
      <c r="TFZ52" s="216"/>
      <c r="TGA52" s="216"/>
      <c r="TGB52" s="216"/>
      <c r="TGC52" s="216"/>
      <c r="TGD52" s="216"/>
      <c r="TGE52" s="216"/>
      <c r="TGF52" s="216"/>
      <c r="TGG52" s="216"/>
      <c r="TGH52" s="216"/>
      <c r="TGI52" s="216"/>
      <c r="TGJ52" s="216"/>
      <c r="TGK52" s="216"/>
      <c r="TGL52" s="216"/>
      <c r="TGM52" s="216"/>
      <c r="TGN52" s="216"/>
      <c r="TGO52" s="216"/>
      <c r="TGP52" s="216"/>
      <c r="TGQ52" s="216"/>
      <c r="TGR52" s="216"/>
      <c r="TGS52" s="216"/>
      <c r="TGT52" s="216"/>
      <c r="TGU52" s="216"/>
      <c r="TGV52" s="216"/>
      <c r="TGW52" s="216"/>
      <c r="TGX52" s="216"/>
      <c r="TGY52" s="216"/>
      <c r="TGZ52" s="216"/>
      <c r="THA52" s="216"/>
      <c r="THB52" s="216"/>
      <c r="THC52" s="216"/>
      <c r="THD52" s="216"/>
      <c r="THE52" s="216"/>
      <c r="THF52" s="216"/>
      <c r="THG52" s="216"/>
      <c r="THH52" s="216"/>
      <c r="THI52" s="216"/>
      <c r="THJ52" s="216"/>
      <c r="THK52" s="216"/>
      <c r="THL52" s="216"/>
      <c r="THM52" s="216"/>
      <c r="THN52" s="216"/>
      <c r="THO52" s="216"/>
      <c r="THP52" s="216"/>
      <c r="THQ52" s="216"/>
      <c r="THR52" s="216"/>
      <c r="THS52" s="216"/>
      <c r="THT52" s="216"/>
      <c r="THU52" s="216"/>
      <c r="THV52" s="216"/>
      <c r="THW52" s="216"/>
      <c r="THX52" s="216"/>
      <c r="THY52" s="216"/>
      <c r="THZ52" s="216"/>
      <c r="TIA52" s="216"/>
      <c r="TIB52" s="216"/>
      <c r="TIC52" s="216"/>
      <c r="TID52" s="216"/>
      <c r="TIE52" s="216"/>
      <c r="TIF52" s="216"/>
      <c r="TIG52" s="216"/>
      <c r="TIH52" s="216"/>
      <c r="TII52" s="216"/>
      <c r="TIJ52" s="216"/>
      <c r="TIK52" s="216"/>
      <c r="TIL52" s="216"/>
      <c r="TIM52" s="216"/>
      <c r="TIN52" s="216"/>
      <c r="TIO52" s="216"/>
      <c r="TIP52" s="216"/>
      <c r="TIQ52" s="216"/>
      <c r="TIR52" s="216"/>
      <c r="TIS52" s="216"/>
      <c r="TIT52" s="216"/>
      <c r="TIU52" s="216"/>
      <c r="TIV52" s="216"/>
      <c r="TIW52" s="216"/>
      <c r="TIX52" s="216"/>
      <c r="TIY52" s="216"/>
      <c r="TIZ52" s="216"/>
      <c r="TJA52" s="216"/>
      <c r="TJB52" s="216"/>
      <c r="TJC52" s="216"/>
      <c r="TJD52" s="216"/>
      <c r="TJE52" s="216"/>
      <c r="TJF52" s="216"/>
      <c r="TJG52" s="216"/>
      <c r="TJH52" s="216"/>
      <c r="TJI52" s="216"/>
      <c r="TJJ52" s="216"/>
      <c r="TJK52" s="216"/>
      <c r="TJL52" s="216"/>
      <c r="TJM52" s="216"/>
      <c r="TJN52" s="216"/>
      <c r="TJO52" s="216"/>
      <c r="TJP52" s="216"/>
      <c r="TJQ52" s="216"/>
      <c r="TJR52" s="216"/>
      <c r="TJS52" s="216"/>
      <c r="TJT52" s="216"/>
      <c r="TJU52" s="216"/>
      <c r="TJV52" s="216"/>
      <c r="TJW52" s="216"/>
      <c r="TJX52" s="216"/>
      <c r="TJY52" s="216"/>
      <c r="TJZ52" s="216"/>
      <c r="TKA52" s="216"/>
      <c r="TKB52" s="216"/>
      <c r="TKC52" s="216"/>
      <c r="TKD52" s="216"/>
      <c r="TKE52" s="216"/>
      <c r="TKF52" s="216"/>
      <c r="TKG52" s="216"/>
      <c r="TKH52" s="216"/>
      <c r="TKI52" s="216"/>
      <c r="TKJ52" s="216"/>
      <c r="TKK52" s="216"/>
      <c r="TKL52" s="216"/>
      <c r="TKM52" s="216"/>
      <c r="TKN52" s="216"/>
      <c r="TKO52" s="216"/>
      <c r="TKP52" s="216"/>
      <c r="TKQ52" s="216"/>
      <c r="TKR52" s="216"/>
      <c r="TKS52" s="216"/>
      <c r="TKT52" s="216"/>
      <c r="TKU52" s="216"/>
      <c r="TKV52" s="216"/>
      <c r="TKW52" s="216"/>
      <c r="TKX52" s="216"/>
      <c r="TKY52" s="216"/>
      <c r="TKZ52" s="216"/>
      <c r="TLA52" s="216"/>
      <c r="TLB52" s="216"/>
      <c r="TLC52" s="216"/>
      <c r="TLD52" s="216"/>
      <c r="TLE52" s="216"/>
      <c r="TLF52" s="216"/>
      <c r="TLG52" s="216"/>
      <c r="TLH52" s="216"/>
      <c r="TLI52" s="216"/>
      <c r="TLJ52" s="216"/>
      <c r="TLK52" s="216"/>
      <c r="TLL52" s="216"/>
      <c r="TLM52" s="216"/>
      <c r="TLN52" s="216"/>
      <c r="TLO52" s="216"/>
      <c r="TLP52" s="216"/>
      <c r="TLQ52" s="216"/>
      <c r="TLR52" s="216"/>
      <c r="TLS52" s="216"/>
      <c r="TLT52" s="216"/>
      <c r="TLU52" s="216"/>
      <c r="TLV52" s="216"/>
      <c r="TLW52" s="216"/>
      <c r="TLX52" s="216"/>
      <c r="TLY52" s="216"/>
      <c r="TLZ52" s="216"/>
      <c r="TMA52" s="216"/>
      <c r="TMB52" s="216"/>
      <c r="TMC52" s="216"/>
      <c r="TMD52" s="216"/>
      <c r="TME52" s="216"/>
      <c r="TMF52" s="216"/>
      <c r="TMG52" s="216"/>
      <c r="TMH52" s="216"/>
      <c r="TMI52" s="216"/>
      <c r="TMJ52" s="216"/>
      <c r="TMK52" s="216"/>
      <c r="TML52" s="216"/>
      <c r="TMM52" s="216"/>
      <c r="TMN52" s="216"/>
      <c r="TMO52" s="216"/>
      <c r="TMP52" s="216"/>
      <c r="TMQ52" s="216"/>
      <c r="TMR52" s="216"/>
      <c r="TMS52" s="216"/>
      <c r="TMT52" s="216"/>
      <c r="TMU52" s="216"/>
      <c r="TMV52" s="216"/>
      <c r="TMW52" s="216"/>
      <c r="TMX52" s="216"/>
      <c r="TMY52" s="216"/>
      <c r="TMZ52" s="216"/>
      <c r="TNA52" s="216"/>
      <c r="TNB52" s="216"/>
      <c r="TNC52" s="216"/>
      <c r="TND52" s="216"/>
      <c r="TNE52" s="216"/>
      <c r="TNF52" s="216"/>
      <c r="TNG52" s="216"/>
      <c r="TNH52" s="216"/>
      <c r="TNI52" s="216"/>
      <c r="TNJ52" s="216"/>
      <c r="TNK52" s="216"/>
      <c r="TNL52" s="216"/>
      <c r="TNM52" s="216"/>
      <c r="TNN52" s="216"/>
      <c r="TNO52" s="216"/>
      <c r="TNP52" s="216"/>
      <c r="TNQ52" s="216"/>
      <c r="TNR52" s="216"/>
      <c r="TNS52" s="216"/>
      <c r="TNT52" s="216"/>
      <c r="TNU52" s="216"/>
      <c r="TNV52" s="216"/>
      <c r="TNW52" s="216"/>
      <c r="TNX52" s="216"/>
      <c r="TNY52" s="216"/>
      <c r="TNZ52" s="216"/>
      <c r="TOA52" s="216"/>
      <c r="TOB52" s="216"/>
      <c r="TOC52" s="216"/>
      <c r="TOD52" s="216"/>
      <c r="TOE52" s="216"/>
      <c r="TOF52" s="216"/>
      <c r="TOG52" s="216"/>
      <c r="TOH52" s="216"/>
      <c r="TOI52" s="216"/>
      <c r="TOJ52" s="216"/>
      <c r="TOK52" s="216"/>
      <c r="TOL52" s="216"/>
      <c r="TOM52" s="216"/>
      <c r="TON52" s="216"/>
      <c r="TOO52" s="216"/>
      <c r="TOP52" s="216"/>
      <c r="TOQ52" s="216"/>
      <c r="TOR52" s="216"/>
      <c r="TOS52" s="216"/>
      <c r="TOT52" s="216"/>
      <c r="TOU52" s="216"/>
      <c r="TOV52" s="216"/>
      <c r="TOW52" s="216"/>
      <c r="TOX52" s="216"/>
      <c r="TOY52" s="216"/>
      <c r="TOZ52" s="216"/>
      <c r="TPA52" s="216"/>
      <c r="TPB52" s="216"/>
      <c r="TPC52" s="216"/>
      <c r="TPD52" s="216"/>
      <c r="TPE52" s="216"/>
      <c r="TPF52" s="216"/>
      <c r="TPG52" s="216"/>
      <c r="TPH52" s="216"/>
      <c r="TPI52" s="216"/>
      <c r="TPJ52" s="216"/>
      <c r="TPK52" s="216"/>
      <c r="TPL52" s="216"/>
      <c r="TPM52" s="216"/>
      <c r="TPN52" s="216"/>
      <c r="TPO52" s="216"/>
      <c r="TPP52" s="216"/>
      <c r="TPQ52" s="216"/>
      <c r="TPR52" s="216"/>
      <c r="TPS52" s="216"/>
      <c r="TPT52" s="216"/>
      <c r="TPU52" s="216"/>
      <c r="TPV52" s="216"/>
      <c r="TPW52" s="216"/>
      <c r="TPX52" s="216"/>
      <c r="TPY52" s="216"/>
      <c r="TPZ52" s="216"/>
      <c r="TQA52" s="216"/>
      <c r="TQB52" s="216"/>
      <c r="TQC52" s="216"/>
      <c r="TQD52" s="216"/>
      <c r="TQE52" s="216"/>
      <c r="TQF52" s="216"/>
      <c r="TQG52" s="216"/>
      <c r="TQH52" s="216"/>
      <c r="TQI52" s="216"/>
      <c r="TQJ52" s="216"/>
      <c r="TQK52" s="216"/>
      <c r="TQL52" s="216"/>
      <c r="TQM52" s="216"/>
      <c r="TQN52" s="216"/>
      <c r="TQO52" s="216"/>
      <c r="TQP52" s="216"/>
      <c r="TQQ52" s="216"/>
      <c r="TQR52" s="216"/>
      <c r="TQS52" s="216"/>
      <c r="TQT52" s="216"/>
      <c r="TQU52" s="216"/>
      <c r="TQV52" s="216"/>
      <c r="TQW52" s="216"/>
      <c r="TQX52" s="216"/>
      <c r="TQY52" s="216"/>
      <c r="TQZ52" s="216"/>
      <c r="TRA52" s="216"/>
      <c r="TRB52" s="216"/>
      <c r="TRC52" s="216"/>
      <c r="TRD52" s="216"/>
      <c r="TRE52" s="216"/>
      <c r="TRF52" s="216"/>
      <c r="TRG52" s="216"/>
      <c r="TRH52" s="216"/>
      <c r="TRI52" s="216"/>
      <c r="TRJ52" s="216"/>
      <c r="TRK52" s="216"/>
      <c r="TRL52" s="216"/>
      <c r="TRM52" s="216"/>
      <c r="TRN52" s="216"/>
      <c r="TRO52" s="216"/>
      <c r="TRP52" s="216"/>
      <c r="TRQ52" s="216"/>
      <c r="TRR52" s="216"/>
      <c r="TRS52" s="216"/>
      <c r="TRT52" s="216"/>
      <c r="TRU52" s="216"/>
      <c r="TRV52" s="216"/>
      <c r="TRW52" s="216"/>
      <c r="TRX52" s="216"/>
      <c r="TRY52" s="216"/>
      <c r="TRZ52" s="216"/>
      <c r="TSA52" s="216"/>
      <c r="TSB52" s="216"/>
      <c r="TSC52" s="216"/>
      <c r="TSD52" s="216"/>
      <c r="TSE52" s="216"/>
      <c r="TSF52" s="216"/>
      <c r="TSG52" s="216"/>
      <c r="TSH52" s="216"/>
      <c r="TSI52" s="216"/>
      <c r="TSJ52" s="216"/>
      <c r="TSK52" s="216"/>
      <c r="TSL52" s="216"/>
      <c r="TSM52" s="216"/>
      <c r="TSN52" s="216"/>
      <c r="TSO52" s="216"/>
      <c r="TSP52" s="216"/>
      <c r="TSQ52" s="216"/>
      <c r="TSR52" s="216"/>
      <c r="TSS52" s="216"/>
      <c r="TST52" s="216"/>
      <c r="TSU52" s="216"/>
      <c r="TSV52" s="216"/>
      <c r="TSW52" s="216"/>
      <c r="TSX52" s="216"/>
      <c r="TSY52" s="216"/>
      <c r="TSZ52" s="216"/>
      <c r="TTA52" s="216"/>
      <c r="TTB52" s="216"/>
      <c r="TTC52" s="216"/>
      <c r="TTD52" s="216"/>
      <c r="TTE52" s="216"/>
      <c r="TTF52" s="216"/>
      <c r="TTG52" s="216"/>
      <c r="TTH52" s="216"/>
      <c r="TTI52" s="216"/>
      <c r="TTJ52" s="216"/>
      <c r="TTK52" s="216"/>
      <c r="TTL52" s="216"/>
      <c r="TTM52" s="216"/>
      <c r="TTN52" s="216"/>
      <c r="TTO52" s="216"/>
      <c r="TTP52" s="216"/>
      <c r="TTQ52" s="216"/>
      <c r="TTR52" s="216"/>
      <c r="TTS52" s="216"/>
      <c r="TTT52" s="216"/>
      <c r="TTU52" s="216"/>
      <c r="TTV52" s="216"/>
      <c r="TTW52" s="216"/>
      <c r="TTX52" s="216"/>
      <c r="TTY52" s="216"/>
      <c r="TTZ52" s="216"/>
      <c r="TUA52" s="216"/>
      <c r="TUB52" s="216"/>
      <c r="TUC52" s="216"/>
      <c r="TUD52" s="216"/>
      <c r="TUE52" s="216"/>
      <c r="TUF52" s="216"/>
      <c r="TUG52" s="216"/>
      <c r="TUH52" s="216"/>
      <c r="TUI52" s="216"/>
      <c r="TUJ52" s="216"/>
      <c r="TUK52" s="216"/>
      <c r="TUL52" s="216"/>
      <c r="TUM52" s="216"/>
      <c r="TUN52" s="216"/>
      <c r="TUO52" s="216"/>
      <c r="TUP52" s="216"/>
      <c r="TUQ52" s="216"/>
      <c r="TUR52" s="216"/>
      <c r="TUS52" s="216"/>
      <c r="TUT52" s="216"/>
      <c r="TUU52" s="216"/>
      <c r="TUV52" s="216"/>
      <c r="TUW52" s="216"/>
      <c r="TUX52" s="216"/>
      <c r="TUY52" s="216"/>
      <c r="TUZ52" s="216"/>
      <c r="TVA52" s="216"/>
      <c r="TVB52" s="216"/>
      <c r="TVC52" s="216"/>
      <c r="TVD52" s="216"/>
      <c r="TVE52" s="216"/>
      <c r="TVF52" s="216"/>
      <c r="TVG52" s="216"/>
      <c r="TVH52" s="216"/>
      <c r="TVI52" s="216"/>
      <c r="TVJ52" s="216"/>
      <c r="TVK52" s="216"/>
      <c r="TVL52" s="216"/>
      <c r="TVM52" s="216"/>
      <c r="TVN52" s="216"/>
      <c r="TVO52" s="216"/>
      <c r="TVP52" s="216"/>
      <c r="TVQ52" s="216"/>
      <c r="TVR52" s="216"/>
      <c r="TVS52" s="216"/>
      <c r="TVT52" s="216"/>
      <c r="TVU52" s="216"/>
      <c r="TVV52" s="216"/>
      <c r="TVW52" s="216"/>
      <c r="TVX52" s="216"/>
      <c r="TVY52" s="216"/>
      <c r="TVZ52" s="216"/>
      <c r="TWA52" s="216"/>
      <c r="TWB52" s="216"/>
      <c r="TWC52" s="216"/>
      <c r="TWD52" s="216"/>
      <c r="TWE52" s="216"/>
      <c r="TWF52" s="216"/>
      <c r="TWG52" s="216"/>
      <c r="TWH52" s="216"/>
      <c r="TWI52" s="216"/>
      <c r="TWJ52" s="216"/>
      <c r="TWK52" s="216"/>
      <c r="TWL52" s="216"/>
      <c r="TWM52" s="216"/>
      <c r="TWN52" s="216"/>
      <c r="TWO52" s="216"/>
      <c r="TWP52" s="216"/>
      <c r="TWQ52" s="216"/>
      <c r="TWR52" s="216"/>
      <c r="TWS52" s="216"/>
      <c r="TWT52" s="216"/>
      <c r="TWU52" s="216"/>
      <c r="TWV52" s="216"/>
      <c r="TWW52" s="216"/>
      <c r="TWX52" s="216"/>
      <c r="TWY52" s="216"/>
      <c r="TWZ52" s="216"/>
      <c r="TXA52" s="216"/>
      <c r="TXB52" s="216"/>
      <c r="TXC52" s="216"/>
      <c r="TXD52" s="216"/>
      <c r="TXE52" s="216"/>
      <c r="TXF52" s="216"/>
      <c r="TXG52" s="216"/>
      <c r="TXH52" s="216"/>
      <c r="TXI52" s="216"/>
      <c r="TXJ52" s="216"/>
      <c r="TXK52" s="216"/>
      <c r="TXL52" s="216"/>
      <c r="TXM52" s="216"/>
      <c r="TXN52" s="216"/>
      <c r="TXO52" s="216"/>
      <c r="TXP52" s="216"/>
      <c r="TXQ52" s="216"/>
      <c r="TXR52" s="216"/>
      <c r="TXS52" s="216"/>
      <c r="TXT52" s="216"/>
      <c r="TXU52" s="216"/>
      <c r="TXV52" s="216"/>
      <c r="TXW52" s="216"/>
      <c r="TXX52" s="216"/>
      <c r="TXY52" s="216"/>
      <c r="TXZ52" s="216"/>
      <c r="TYA52" s="216"/>
      <c r="TYB52" s="216"/>
      <c r="TYC52" s="216"/>
      <c r="TYD52" s="216"/>
      <c r="TYE52" s="216"/>
      <c r="TYF52" s="216"/>
      <c r="TYG52" s="216"/>
      <c r="TYH52" s="216"/>
      <c r="TYI52" s="216"/>
      <c r="TYJ52" s="216"/>
      <c r="TYK52" s="216"/>
      <c r="TYL52" s="216"/>
      <c r="TYM52" s="216"/>
      <c r="TYN52" s="216"/>
      <c r="TYO52" s="216"/>
      <c r="TYP52" s="216"/>
      <c r="TYQ52" s="216"/>
      <c r="TYR52" s="216"/>
      <c r="TYS52" s="216"/>
      <c r="TYT52" s="216"/>
      <c r="TYU52" s="216"/>
      <c r="TYV52" s="216"/>
      <c r="TYW52" s="216"/>
      <c r="TYX52" s="216"/>
      <c r="TYY52" s="216"/>
      <c r="TYZ52" s="216"/>
      <c r="TZA52" s="216"/>
      <c r="TZB52" s="216"/>
      <c r="TZC52" s="216"/>
      <c r="TZD52" s="216"/>
      <c r="TZE52" s="216"/>
      <c r="TZF52" s="216"/>
      <c r="TZG52" s="216"/>
      <c r="TZH52" s="216"/>
      <c r="TZI52" s="216"/>
      <c r="TZJ52" s="216"/>
      <c r="TZK52" s="216"/>
      <c r="TZL52" s="216"/>
      <c r="TZM52" s="216"/>
      <c r="TZN52" s="216"/>
      <c r="TZO52" s="216"/>
      <c r="TZP52" s="216"/>
      <c r="TZQ52" s="216"/>
      <c r="TZR52" s="216"/>
      <c r="TZS52" s="216"/>
      <c r="TZT52" s="216"/>
      <c r="TZU52" s="216"/>
      <c r="TZV52" s="216"/>
      <c r="TZW52" s="216"/>
      <c r="TZX52" s="216"/>
      <c r="TZY52" s="216"/>
      <c r="TZZ52" s="216"/>
      <c r="UAA52" s="216"/>
      <c r="UAB52" s="216"/>
      <c r="UAC52" s="216"/>
      <c r="UAD52" s="216"/>
      <c r="UAE52" s="216"/>
      <c r="UAF52" s="216"/>
      <c r="UAG52" s="216"/>
      <c r="UAH52" s="216"/>
      <c r="UAI52" s="216"/>
      <c r="UAJ52" s="216"/>
      <c r="UAK52" s="216"/>
      <c r="UAL52" s="216"/>
      <c r="UAM52" s="216"/>
      <c r="UAN52" s="216"/>
      <c r="UAO52" s="216"/>
      <c r="UAP52" s="216"/>
      <c r="UAQ52" s="216"/>
      <c r="UAR52" s="216"/>
      <c r="UAS52" s="216"/>
      <c r="UAT52" s="216"/>
      <c r="UAU52" s="216"/>
      <c r="UAV52" s="216"/>
      <c r="UAW52" s="216"/>
      <c r="UAX52" s="216"/>
      <c r="UAY52" s="216"/>
      <c r="UAZ52" s="216"/>
      <c r="UBA52" s="216"/>
      <c r="UBB52" s="216"/>
      <c r="UBC52" s="216"/>
      <c r="UBD52" s="216"/>
      <c r="UBE52" s="216"/>
      <c r="UBF52" s="216"/>
      <c r="UBG52" s="216"/>
      <c r="UBH52" s="216"/>
      <c r="UBI52" s="216"/>
      <c r="UBJ52" s="216"/>
      <c r="UBK52" s="216"/>
      <c r="UBL52" s="216"/>
      <c r="UBM52" s="216"/>
      <c r="UBN52" s="216"/>
      <c r="UBO52" s="216"/>
      <c r="UBP52" s="216"/>
      <c r="UBQ52" s="216"/>
      <c r="UBR52" s="216"/>
      <c r="UBS52" s="216"/>
      <c r="UBT52" s="216"/>
      <c r="UBU52" s="216"/>
      <c r="UBV52" s="216"/>
      <c r="UBW52" s="216"/>
      <c r="UBX52" s="216"/>
      <c r="UBY52" s="216"/>
      <c r="UBZ52" s="216"/>
      <c r="UCA52" s="216"/>
      <c r="UCB52" s="216"/>
      <c r="UCC52" s="216"/>
      <c r="UCD52" s="216"/>
      <c r="UCE52" s="216"/>
      <c r="UCF52" s="216"/>
      <c r="UCG52" s="216"/>
      <c r="UCH52" s="216"/>
      <c r="UCI52" s="216"/>
      <c r="UCJ52" s="216"/>
      <c r="UCK52" s="216"/>
      <c r="UCL52" s="216"/>
      <c r="UCM52" s="216"/>
      <c r="UCN52" s="216"/>
      <c r="UCO52" s="216"/>
      <c r="UCP52" s="216"/>
      <c r="UCQ52" s="216"/>
      <c r="UCR52" s="216"/>
      <c r="UCS52" s="216"/>
      <c r="UCT52" s="216"/>
      <c r="UCU52" s="216"/>
      <c r="UCV52" s="216"/>
      <c r="UCW52" s="216"/>
      <c r="UCX52" s="216"/>
      <c r="UCY52" s="216"/>
      <c r="UCZ52" s="216"/>
      <c r="UDA52" s="216"/>
      <c r="UDB52" s="216"/>
      <c r="UDC52" s="216"/>
      <c r="UDD52" s="216"/>
      <c r="UDE52" s="216"/>
      <c r="UDF52" s="216"/>
      <c r="UDG52" s="216"/>
      <c r="UDH52" s="216"/>
      <c r="UDI52" s="216"/>
      <c r="UDJ52" s="216"/>
      <c r="UDK52" s="216"/>
      <c r="UDL52" s="216"/>
      <c r="UDM52" s="216"/>
      <c r="UDN52" s="216"/>
      <c r="UDO52" s="216"/>
      <c r="UDP52" s="216"/>
      <c r="UDQ52" s="216"/>
      <c r="UDR52" s="216"/>
      <c r="UDS52" s="216"/>
      <c r="UDT52" s="216"/>
      <c r="UDU52" s="216"/>
      <c r="UDV52" s="216"/>
      <c r="UDW52" s="216"/>
      <c r="UDX52" s="216"/>
      <c r="UDY52" s="216"/>
      <c r="UDZ52" s="216"/>
      <c r="UEA52" s="216"/>
      <c r="UEB52" s="216"/>
      <c r="UEC52" s="216"/>
      <c r="UED52" s="216"/>
      <c r="UEE52" s="216"/>
      <c r="UEF52" s="216"/>
      <c r="UEG52" s="216"/>
      <c r="UEH52" s="216"/>
      <c r="UEI52" s="216"/>
      <c r="UEJ52" s="216"/>
      <c r="UEK52" s="216"/>
      <c r="UEL52" s="216"/>
      <c r="UEM52" s="216"/>
      <c r="UEN52" s="216"/>
      <c r="UEO52" s="216"/>
      <c r="UEP52" s="216"/>
      <c r="UEQ52" s="216"/>
      <c r="UER52" s="216"/>
      <c r="UES52" s="216"/>
      <c r="UET52" s="216"/>
      <c r="UEU52" s="216"/>
      <c r="UEV52" s="216"/>
      <c r="UEW52" s="216"/>
      <c r="UEX52" s="216"/>
      <c r="UEY52" s="216"/>
      <c r="UEZ52" s="216"/>
      <c r="UFA52" s="216"/>
      <c r="UFB52" s="216"/>
      <c r="UFC52" s="216"/>
      <c r="UFD52" s="216"/>
      <c r="UFE52" s="216"/>
      <c r="UFF52" s="216"/>
      <c r="UFG52" s="216"/>
      <c r="UFH52" s="216"/>
      <c r="UFI52" s="216"/>
      <c r="UFJ52" s="216"/>
      <c r="UFK52" s="216"/>
      <c r="UFL52" s="216"/>
      <c r="UFM52" s="216"/>
      <c r="UFN52" s="216"/>
      <c r="UFO52" s="216"/>
      <c r="UFP52" s="216"/>
      <c r="UFQ52" s="216"/>
      <c r="UFR52" s="216"/>
      <c r="UFS52" s="216"/>
      <c r="UFT52" s="216"/>
      <c r="UFU52" s="216"/>
      <c r="UFV52" s="216"/>
      <c r="UFW52" s="216"/>
      <c r="UFX52" s="216"/>
      <c r="UFY52" s="216"/>
      <c r="UFZ52" s="216"/>
      <c r="UGA52" s="216"/>
      <c r="UGB52" s="216"/>
      <c r="UGC52" s="216"/>
      <c r="UGD52" s="216"/>
      <c r="UGE52" s="216"/>
      <c r="UGF52" s="216"/>
      <c r="UGG52" s="216"/>
      <c r="UGH52" s="216"/>
      <c r="UGI52" s="216"/>
      <c r="UGJ52" s="216"/>
      <c r="UGK52" s="216"/>
      <c r="UGL52" s="216"/>
      <c r="UGM52" s="216"/>
      <c r="UGN52" s="216"/>
      <c r="UGO52" s="216"/>
      <c r="UGP52" s="216"/>
      <c r="UGQ52" s="216"/>
      <c r="UGR52" s="216"/>
      <c r="UGS52" s="216"/>
      <c r="UGT52" s="216"/>
      <c r="UGU52" s="216"/>
      <c r="UGV52" s="216"/>
      <c r="UGW52" s="216"/>
      <c r="UGX52" s="216"/>
      <c r="UGY52" s="216"/>
      <c r="UGZ52" s="216"/>
      <c r="UHA52" s="216"/>
      <c r="UHB52" s="216"/>
      <c r="UHC52" s="216"/>
      <c r="UHD52" s="216"/>
      <c r="UHE52" s="216"/>
      <c r="UHF52" s="216"/>
      <c r="UHG52" s="216"/>
      <c r="UHH52" s="216"/>
      <c r="UHI52" s="216"/>
      <c r="UHJ52" s="216"/>
      <c r="UHK52" s="216"/>
      <c r="UHL52" s="216"/>
      <c r="UHM52" s="216"/>
      <c r="UHN52" s="216"/>
      <c r="UHO52" s="216"/>
      <c r="UHP52" s="216"/>
      <c r="UHQ52" s="216"/>
      <c r="UHR52" s="216"/>
      <c r="UHS52" s="216"/>
      <c r="UHT52" s="216"/>
      <c r="UHU52" s="216"/>
      <c r="UHV52" s="216"/>
      <c r="UHW52" s="216"/>
      <c r="UHX52" s="216"/>
      <c r="UHY52" s="216"/>
      <c r="UHZ52" s="216"/>
      <c r="UIA52" s="216"/>
      <c r="UIB52" s="216"/>
      <c r="UIC52" s="216"/>
      <c r="UID52" s="216"/>
      <c r="UIE52" s="216"/>
      <c r="UIF52" s="216"/>
      <c r="UIG52" s="216"/>
      <c r="UIH52" s="216"/>
      <c r="UII52" s="216"/>
      <c r="UIJ52" s="216"/>
      <c r="UIK52" s="216"/>
      <c r="UIL52" s="216"/>
      <c r="UIM52" s="216"/>
      <c r="UIN52" s="216"/>
      <c r="UIO52" s="216"/>
      <c r="UIP52" s="216"/>
      <c r="UIQ52" s="216"/>
      <c r="UIR52" s="216"/>
      <c r="UIS52" s="216"/>
      <c r="UIT52" s="216"/>
      <c r="UIU52" s="216"/>
      <c r="UIV52" s="216"/>
      <c r="UIW52" s="216"/>
      <c r="UIX52" s="216"/>
      <c r="UIY52" s="216"/>
      <c r="UIZ52" s="216"/>
      <c r="UJA52" s="216"/>
      <c r="UJB52" s="216"/>
      <c r="UJC52" s="216"/>
      <c r="UJD52" s="216"/>
      <c r="UJE52" s="216"/>
      <c r="UJF52" s="216"/>
      <c r="UJG52" s="216"/>
      <c r="UJH52" s="216"/>
      <c r="UJI52" s="216"/>
      <c r="UJJ52" s="216"/>
      <c r="UJK52" s="216"/>
      <c r="UJL52" s="216"/>
      <c r="UJM52" s="216"/>
      <c r="UJN52" s="216"/>
      <c r="UJO52" s="216"/>
      <c r="UJP52" s="216"/>
      <c r="UJQ52" s="216"/>
      <c r="UJR52" s="216"/>
      <c r="UJS52" s="216"/>
      <c r="UJT52" s="216"/>
      <c r="UJU52" s="216"/>
      <c r="UJV52" s="216"/>
      <c r="UJW52" s="216"/>
      <c r="UJX52" s="216"/>
      <c r="UJY52" s="216"/>
      <c r="UJZ52" s="216"/>
      <c r="UKA52" s="216"/>
      <c r="UKB52" s="216"/>
      <c r="UKC52" s="216"/>
      <c r="UKD52" s="216"/>
      <c r="UKE52" s="216"/>
      <c r="UKF52" s="216"/>
      <c r="UKG52" s="216"/>
      <c r="UKH52" s="216"/>
      <c r="UKI52" s="216"/>
      <c r="UKJ52" s="216"/>
      <c r="UKK52" s="216"/>
      <c r="UKL52" s="216"/>
      <c r="UKM52" s="216"/>
      <c r="UKN52" s="216"/>
      <c r="UKO52" s="216"/>
      <c r="UKP52" s="216"/>
      <c r="UKQ52" s="216"/>
      <c r="UKR52" s="216"/>
      <c r="UKS52" s="216"/>
      <c r="UKT52" s="216"/>
      <c r="UKU52" s="216"/>
      <c r="UKV52" s="216"/>
      <c r="UKW52" s="216"/>
      <c r="UKX52" s="216"/>
      <c r="UKY52" s="216"/>
      <c r="UKZ52" s="216"/>
      <c r="ULA52" s="216"/>
      <c r="ULB52" s="216"/>
      <c r="ULC52" s="216"/>
      <c r="ULD52" s="216"/>
      <c r="ULE52" s="216"/>
      <c r="ULF52" s="216"/>
      <c r="ULG52" s="216"/>
      <c r="ULH52" s="216"/>
      <c r="ULI52" s="216"/>
      <c r="ULJ52" s="216"/>
      <c r="ULK52" s="216"/>
      <c r="ULL52" s="216"/>
      <c r="ULM52" s="216"/>
      <c r="ULN52" s="216"/>
      <c r="ULO52" s="216"/>
      <c r="ULP52" s="216"/>
      <c r="ULQ52" s="216"/>
      <c r="ULR52" s="216"/>
      <c r="ULS52" s="216"/>
      <c r="ULT52" s="216"/>
      <c r="ULU52" s="216"/>
      <c r="ULV52" s="216"/>
      <c r="ULW52" s="216"/>
      <c r="ULX52" s="216"/>
      <c r="ULY52" s="216"/>
      <c r="ULZ52" s="216"/>
      <c r="UMA52" s="216"/>
      <c r="UMB52" s="216"/>
      <c r="UMC52" s="216"/>
      <c r="UMD52" s="216"/>
      <c r="UME52" s="216"/>
      <c r="UMF52" s="216"/>
      <c r="UMG52" s="216"/>
      <c r="UMH52" s="216"/>
      <c r="UMI52" s="216"/>
      <c r="UMJ52" s="216"/>
      <c r="UMK52" s="216"/>
      <c r="UML52" s="216"/>
      <c r="UMM52" s="216"/>
      <c r="UMN52" s="216"/>
      <c r="UMO52" s="216"/>
      <c r="UMP52" s="216"/>
      <c r="UMQ52" s="216"/>
      <c r="UMR52" s="216"/>
      <c r="UMS52" s="216"/>
      <c r="UMT52" s="216"/>
      <c r="UMU52" s="216"/>
      <c r="UMV52" s="216"/>
      <c r="UMW52" s="216"/>
      <c r="UMX52" s="216"/>
      <c r="UMY52" s="216"/>
      <c r="UMZ52" s="216"/>
      <c r="UNA52" s="216"/>
      <c r="UNB52" s="216"/>
      <c r="UNC52" s="216"/>
      <c r="UND52" s="216"/>
      <c r="UNE52" s="216"/>
      <c r="UNF52" s="216"/>
      <c r="UNG52" s="216"/>
      <c r="UNH52" s="216"/>
      <c r="UNI52" s="216"/>
      <c r="UNJ52" s="216"/>
      <c r="UNK52" s="216"/>
      <c r="UNL52" s="216"/>
      <c r="UNM52" s="216"/>
      <c r="UNN52" s="216"/>
      <c r="UNO52" s="216"/>
      <c r="UNP52" s="216"/>
      <c r="UNQ52" s="216"/>
      <c r="UNR52" s="216"/>
      <c r="UNS52" s="216"/>
      <c r="UNT52" s="216"/>
      <c r="UNU52" s="216"/>
      <c r="UNV52" s="216"/>
      <c r="UNW52" s="216"/>
      <c r="UNX52" s="216"/>
      <c r="UNY52" s="216"/>
      <c r="UNZ52" s="216"/>
      <c r="UOA52" s="216"/>
      <c r="UOB52" s="216"/>
      <c r="UOC52" s="216"/>
      <c r="UOD52" s="216"/>
      <c r="UOE52" s="216"/>
      <c r="UOF52" s="216"/>
      <c r="UOG52" s="216"/>
      <c r="UOH52" s="216"/>
      <c r="UOI52" s="216"/>
      <c r="UOJ52" s="216"/>
      <c r="UOK52" s="216"/>
      <c r="UOL52" s="216"/>
      <c r="UOM52" s="216"/>
      <c r="UON52" s="216"/>
      <c r="UOO52" s="216"/>
      <c r="UOP52" s="216"/>
      <c r="UOQ52" s="216"/>
      <c r="UOR52" s="216"/>
      <c r="UOS52" s="216"/>
      <c r="UOT52" s="216"/>
      <c r="UOU52" s="216"/>
      <c r="UOV52" s="216"/>
      <c r="UOW52" s="216"/>
      <c r="UOX52" s="216"/>
      <c r="UOY52" s="216"/>
      <c r="UOZ52" s="216"/>
      <c r="UPA52" s="216"/>
      <c r="UPB52" s="216"/>
      <c r="UPC52" s="216"/>
      <c r="UPD52" s="216"/>
      <c r="UPE52" s="216"/>
      <c r="UPF52" s="216"/>
      <c r="UPG52" s="216"/>
      <c r="UPH52" s="216"/>
      <c r="UPI52" s="216"/>
      <c r="UPJ52" s="216"/>
      <c r="UPK52" s="216"/>
      <c r="UPL52" s="216"/>
      <c r="UPM52" s="216"/>
      <c r="UPN52" s="216"/>
      <c r="UPO52" s="216"/>
      <c r="UPP52" s="216"/>
      <c r="UPQ52" s="216"/>
      <c r="UPR52" s="216"/>
      <c r="UPS52" s="216"/>
      <c r="UPT52" s="216"/>
      <c r="UPU52" s="216"/>
      <c r="UPV52" s="216"/>
      <c r="UPW52" s="216"/>
      <c r="UPX52" s="216"/>
      <c r="UPY52" s="216"/>
      <c r="UPZ52" s="216"/>
      <c r="UQA52" s="216"/>
      <c r="UQB52" s="216"/>
      <c r="UQC52" s="216"/>
      <c r="UQD52" s="216"/>
      <c r="UQE52" s="216"/>
      <c r="UQF52" s="216"/>
      <c r="UQG52" s="216"/>
      <c r="UQH52" s="216"/>
      <c r="UQI52" s="216"/>
      <c r="UQJ52" s="216"/>
      <c r="UQK52" s="216"/>
      <c r="UQL52" s="216"/>
      <c r="UQM52" s="216"/>
      <c r="UQN52" s="216"/>
      <c r="UQO52" s="216"/>
      <c r="UQP52" s="216"/>
      <c r="UQQ52" s="216"/>
      <c r="UQR52" s="216"/>
      <c r="UQS52" s="216"/>
      <c r="UQT52" s="216"/>
      <c r="UQU52" s="216"/>
      <c r="UQV52" s="216"/>
      <c r="UQW52" s="216"/>
      <c r="UQX52" s="216"/>
      <c r="UQY52" s="216"/>
      <c r="UQZ52" s="216"/>
      <c r="URA52" s="216"/>
      <c r="URB52" s="216"/>
      <c r="URC52" s="216"/>
      <c r="URD52" s="216"/>
      <c r="URE52" s="216"/>
      <c r="URF52" s="216"/>
      <c r="URG52" s="216"/>
      <c r="URH52" s="216"/>
      <c r="URI52" s="216"/>
      <c r="URJ52" s="216"/>
      <c r="URK52" s="216"/>
      <c r="URL52" s="216"/>
      <c r="URM52" s="216"/>
      <c r="URN52" s="216"/>
      <c r="URO52" s="216"/>
      <c r="URP52" s="216"/>
      <c r="URQ52" s="216"/>
      <c r="URR52" s="216"/>
      <c r="URS52" s="216"/>
      <c r="URT52" s="216"/>
      <c r="URU52" s="216"/>
      <c r="URV52" s="216"/>
      <c r="URW52" s="216"/>
      <c r="URX52" s="216"/>
      <c r="URY52" s="216"/>
      <c r="URZ52" s="216"/>
      <c r="USA52" s="216"/>
      <c r="USB52" s="216"/>
      <c r="USC52" s="216"/>
      <c r="USD52" s="216"/>
      <c r="USE52" s="216"/>
      <c r="USF52" s="216"/>
      <c r="USG52" s="216"/>
      <c r="USH52" s="216"/>
      <c r="USI52" s="216"/>
      <c r="USJ52" s="216"/>
      <c r="USK52" s="216"/>
      <c r="USL52" s="216"/>
      <c r="USM52" s="216"/>
      <c r="USN52" s="216"/>
      <c r="USO52" s="216"/>
      <c r="USP52" s="216"/>
      <c r="USQ52" s="216"/>
      <c r="USR52" s="216"/>
      <c r="USS52" s="216"/>
      <c r="UST52" s="216"/>
      <c r="USU52" s="216"/>
      <c r="USV52" s="216"/>
      <c r="USW52" s="216"/>
      <c r="USX52" s="216"/>
      <c r="USY52" s="216"/>
      <c r="USZ52" s="216"/>
      <c r="UTA52" s="216"/>
      <c r="UTB52" s="216"/>
      <c r="UTC52" s="216"/>
      <c r="UTD52" s="216"/>
      <c r="UTE52" s="216"/>
      <c r="UTF52" s="216"/>
      <c r="UTG52" s="216"/>
      <c r="UTH52" s="216"/>
      <c r="UTI52" s="216"/>
      <c r="UTJ52" s="216"/>
      <c r="UTK52" s="216"/>
      <c r="UTL52" s="216"/>
      <c r="UTM52" s="216"/>
      <c r="UTN52" s="216"/>
      <c r="UTO52" s="216"/>
      <c r="UTP52" s="216"/>
      <c r="UTQ52" s="216"/>
      <c r="UTR52" s="216"/>
      <c r="UTS52" s="216"/>
      <c r="UTT52" s="216"/>
      <c r="UTU52" s="216"/>
      <c r="UTV52" s="216"/>
      <c r="UTW52" s="216"/>
      <c r="UTX52" s="216"/>
      <c r="UTY52" s="216"/>
      <c r="UTZ52" s="216"/>
      <c r="UUA52" s="216"/>
      <c r="UUB52" s="216"/>
      <c r="UUC52" s="216"/>
      <c r="UUD52" s="216"/>
      <c r="UUE52" s="216"/>
      <c r="UUF52" s="216"/>
      <c r="UUG52" s="216"/>
      <c r="UUH52" s="216"/>
      <c r="UUI52" s="216"/>
      <c r="UUJ52" s="216"/>
      <c r="UUK52" s="216"/>
      <c r="UUL52" s="216"/>
      <c r="UUM52" s="216"/>
      <c r="UUN52" s="216"/>
      <c r="UUO52" s="216"/>
      <c r="UUP52" s="216"/>
      <c r="UUQ52" s="216"/>
      <c r="UUR52" s="216"/>
      <c r="UUS52" s="216"/>
      <c r="UUT52" s="216"/>
      <c r="UUU52" s="216"/>
      <c r="UUV52" s="216"/>
      <c r="UUW52" s="216"/>
      <c r="UUX52" s="216"/>
      <c r="UUY52" s="216"/>
      <c r="UUZ52" s="216"/>
      <c r="UVA52" s="216"/>
      <c r="UVB52" s="216"/>
      <c r="UVC52" s="216"/>
      <c r="UVD52" s="216"/>
      <c r="UVE52" s="216"/>
      <c r="UVF52" s="216"/>
      <c r="UVG52" s="216"/>
      <c r="UVH52" s="216"/>
      <c r="UVI52" s="216"/>
      <c r="UVJ52" s="216"/>
      <c r="UVK52" s="216"/>
      <c r="UVL52" s="216"/>
      <c r="UVM52" s="216"/>
      <c r="UVN52" s="216"/>
      <c r="UVO52" s="216"/>
      <c r="UVP52" s="216"/>
      <c r="UVQ52" s="216"/>
      <c r="UVR52" s="216"/>
      <c r="UVS52" s="216"/>
      <c r="UVT52" s="216"/>
      <c r="UVU52" s="216"/>
      <c r="UVV52" s="216"/>
      <c r="UVW52" s="216"/>
      <c r="UVX52" s="216"/>
      <c r="UVY52" s="216"/>
      <c r="UVZ52" s="216"/>
      <c r="UWA52" s="216"/>
      <c r="UWB52" s="216"/>
      <c r="UWC52" s="216"/>
      <c r="UWD52" s="216"/>
      <c r="UWE52" s="216"/>
      <c r="UWF52" s="216"/>
      <c r="UWG52" s="216"/>
      <c r="UWH52" s="216"/>
      <c r="UWI52" s="216"/>
      <c r="UWJ52" s="216"/>
      <c r="UWK52" s="216"/>
      <c r="UWL52" s="216"/>
      <c r="UWM52" s="216"/>
      <c r="UWN52" s="216"/>
      <c r="UWO52" s="216"/>
      <c r="UWP52" s="216"/>
      <c r="UWQ52" s="216"/>
      <c r="UWR52" s="216"/>
      <c r="UWS52" s="216"/>
      <c r="UWT52" s="216"/>
      <c r="UWU52" s="216"/>
      <c r="UWV52" s="216"/>
      <c r="UWW52" s="216"/>
      <c r="UWX52" s="216"/>
      <c r="UWY52" s="216"/>
      <c r="UWZ52" s="216"/>
      <c r="UXA52" s="216"/>
      <c r="UXB52" s="216"/>
      <c r="UXC52" s="216"/>
      <c r="UXD52" s="216"/>
      <c r="UXE52" s="216"/>
      <c r="UXF52" s="216"/>
      <c r="UXG52" s="216"/>
      <c r="UXH52" s="216"/>
      <c r="UXI52" s="216"/>
      <c r="UXJ52" s="216"/>
      <c r="UXK52" s="216"/>
      <c r="UXL52" s="216"/>
      <c r="UXM52" s="216"/>
      <c r="UXN52" s="216"/>
      <c r="UXO52" s="216"/>
      <c r="UXP52" s="216"/>
      <c r="UXQ52" s="216"/>
      <c r="UXR52" s="216"/>
      <c r="UXS52" s="216"/>
      <c r="UXT52" s="216"/>
      <c r="UXU52" s="216"/>
      <c r="UXV52" s="216"/>
      <c r="UXW52" s="216"/>
      <c r="UXX52" s="216"/>
      <c r="UXY52" s="216"/>
      <c r="UXZ52" s="216"/>
      <c r="UYA52" s="216"/>
      <c r="UYB52" s="216"/>
      <c r="UYC52" s="216"/>
      <c r="UYD52" s="216"/>
      <c r="UYE52" s="216"/>
      <c r="UYF52" s="216"/>
      <c r="UYG52" s="216"/>
      <c r="UYH52" s="216"/>
      <c r="UYI52" s="216"/>
      <c r="UYJ52" s="216"/>
      <c r="UYK52" s="216"/>
      <c r="UYL52" s="216"/>
      <c r="UYM52" s="216"/>
      <c r="UYN52" s="216"/>
      <c r="UYO52" s="216"/>
      <c r="UYP52" s="216"/>
      <c r="UYQ52" s="216"/>
      <c r="UYR52" s="216"/>
      <c r="UYS52" s="216"/>
      <c r="UYT52" s="216"/>
      <c r="UYU52" s="216"/>
      <c r="UYV52" s="216"/>
      <c r="UYW52" s="216"/>
      <c r="UYX52" s="216"/>
      <c r="UYY52" s="216"/>
      <c r="UYZ52" s="216"/>
      <c r="UZA52" s="216"/>
      <c r="UZB52" s="216"/>
      <c r="UZC52" s="216"/>
      <c r="UZD52" s="216"/>
      <c r="UZE52" s="216"/>
      <c r="UZF52" s="216"/>
      <c r="UZG52" s="216"/>
      <c r="UZH52" s="216"/>
      <c r="UZI52" s="216"/>
      <c r="UZJ52" s="216"/>
      <c r="UZK52" s="216"/>
      <c r="UZL52" s="216"/>
      <c r="UZM52" s="216"/>
      <c r="UZN52" s="216"/>
      <c r="UZO52" s="216"/>
      <c r="UZP52" s="216"/>
      <c r="UZQ52" s="216"/>
      <c r="UZR52" s="216"/>
      <c r="UZS52" s="216"/>
      <c r="UZT52" s="216"/>
      <c r="UZU52" s="216"/>
      <c r="UZV52" s="216"/>
      <c r="UZW52" s="216"/>
      <c r="UZX52" s="216"/>
      <c r="UZY52" s="216"/>
      <c r="UZZ52" s="216"/>
      <c r="VAA52" s="216"/>
      <c r="VAB52" s="216"/>
      <c r="VAC52" s="216"/>
      <c r="VAD52" s="216"/>
      <c r="VAE52" s="216"/>
      <c r="VAF52" s="216"/>
      <c r="VAG52" s="216"/>
      <c r="VAH52" s="216"/>
      <c r="VAI52" s="216"/>
      <c r="VAJ52" s="216"/>
      <c r="VAK52" s="216"/>
      <c r="VAL52" s="216"/>
      <c r="VAM52" s="216"/>
      <c r="VAN52" s="216"/>
      <c r="VAO52" s="216"/>
      <c r="VAP52" s="216"/>
      <c r="VAQ52" s="216"/>
      <c r="VAR52" s="216"/>
      <c r="VAS52" s="216"/>
      <c r="VAT52" s="216"/>
      <c r="VAU52" s="216"/>
      <c r="VAV52" s="216"/>
      <c r="VAW52" s="216"/>
      <c r="VAX52" s="216"/>
      <c r="VAY52" s="216"/>
      <c r="VAZ52" s="216"/>
      <c r="VBA52" s="216"/>
      <c r="VBB52" s="216"/>
      <c r="VBC52" s="216"/>
      <c r="VBD52" s="216"/>
      <c r="VBE52" s="216"/>
      <c r="VBF52" s="216"/>
      <c r="VBG52" s="216"/>
      <c r="VBH52" s="216"/>
      <c r="VBI52" s="216"/>
      <c r="VBJ52" s="216"/>
      <c r="VBK52" s="216"/>
      <c r="VBL52" s="216"/>
      <c r="VBM52" s="216"/>
      <c r="VBN52" s="216"/>
      <c r="VBO52" s="216"/>
      <c r="VBP52" s="216"/>
      <c r="VBQ52" s="216"/>
      <c r="VBR52" s="216"/>
      <c r="VBS52" s="216"/>
      <c r="VBT52" s="216"/>
      <c r="VBU52" s="216"/>
      <c r="VBV52" s="216"/>
      <c r="VBW52" s="216"/>
      <c r="VBX52" s="216"/>
      <c r="VBY52" s="216"/>
      <c r="VBZ52" s="216"/>
      <c r="VCA52" s="216"/>
      <c r="VCB52" s="216"/>
      <c r="VCC52" s="216"/>
      <c r="VCD52" s="216"/>
      <c r="VCE52" s="216"/>
      <c r="VCF52" s="216"/>
      <c r="VCG52" s="216"/>
      <c r="VCH52" s="216"/>
      <c r="VCI52" s="216"/>
      <c r="VCJ52" s="216"/>
      <c r="VCK52" s="216"/>
      <c r="VCL52" s="216"/>
      <c r="VCM52" s="216"/>
      <c r="VCN52" s="216"/>
      <c r="VCO52" s="216"/>
      <c r="VCP52" s="216"/>
      <c r="VCQ52" s="216"/>
      <c r="VCR52" s="216"/>
      <c r="VCS52" s="216"/>
      <c r="VCT52" s="216"/>
      <c r="VCU52" s="216"/>
      <c r="VCV52" s="216"/>
      <c r="VCW52" s="216"/>
      <c r="VCX52" s="216"/>
      <c r="VCY52" s="216"/>
      <c r="VCZ52" s="216"/>
      <c r="VDA52" s="216"/>
      <c r="VDB52" s="216"/>
      <c r="VDC52" s="216"/>
      <c r="VDD52" s="216"/>
      <c r="VDE52" s="216"/>
      <c r="VDF52" s="216"/>
      <c r="VDG52" s="216"/>
      <c r="VDH52" s="216"/>
      <c r="VDI52" s="216"/>
      <c r="VDJ52" s="216"/>
      <c r="VDK52" s="216"/>
      <c r="VDL52" s="216"/>
      <c r="VDM52" s="216"/>
      <c r="VDN52" s="216"/>
      <c r="VDO52" s="216"/>
      <c r="VDP52" s="216"/>
      <c r="VDQ52" s="216"/>
      <c r="VDR52" s="216"/>
      <c r="VDS52" s="216"/>
      <c r="VDT52" s="216"/>
      <c r="VDU52" s="216"/>
      <c r="VDV52" s="216"/>
      <c r="VDW52" s="216"/>
      <c r="VDX52" s="216"/>
      <c r="VDY52" s="216"/>
      <c r="VDZ52" s="216"/>
      <c r="VEA52" s="216"/>
      <c r="VEB52" s="216"/>
      <c r="VEC52" s="216"/>
      <c r="VED52" s="216"/>
      <c r="VEE52" s="216"/>
      <c r="VEF52" s="216"/>
      <c r="VEG52" s="216"/>
      <c r="VEH52" s="216"/>
      <c r="VEI52" s="216"/>
      <c r="VEJ52" s="216"/>
      <c r="VEK52" s="216"/>
      <c r="VEL52" s="216"/>
      <c r="VEM52" s="216"/>
      <c r="VEN52" s="216"/>
      <c r="VEO52" s="216"/>
      <c r="VEP52" s="216"/>
      <c r="VEQ52" s="216"/>
      <c r="VER52" s="216"/>
      <c r="VES52" s="216"/>
      <c r="VET52" s="216"/>
      <c r="VEU52" s="216"/>
      <c r="VEV52" s="216"/>
      <c r="VEW52" s="216"/>
      <c r="VEX52" s="216"/>
      <c r="VEY52" s="216"/>
      <c r="VEZ52" s="216"/>
      <c r="VFA52" s="216"/>
      <c r="VFB52" s="216"/>
      <c r="VFC52" s="216"/>
      <c r="VFD52" s="216"/>
      <c r="VFE52" s="216"/>
      <c r="VFF52" s="216"/>
      <c r="VFG52" s="216"/>
      <c r="VFH52" s="216"/>
      <c r="VFI52" s="216"/>
      <c r="VFJ52" s="216"/>
      <c r="VFK52" s="216"/>
      <c r="VFL52" s="216"/>
      <c r="VFM52" s="216"/>
      <c r="VFN52" s="216"/>
      <c r="VFO52" s="216"/>
      <c r="VFP52" s="216"/>
      <c r="VFQ52" s="216"/>
      <c r="VFR52" s="216"/>
      <c r="VFS52" s="216"/>
      <c r="VFT52" s="216"/>
      <c r="VFU52" s="216"/>
      <c r="VFV52" s="216"/>
      <c r="VFW52" s="216"/>
      <c r="VFX52" s="216"/>
      <c r="VFY52" s="216"/>
      <c r="VFZ52" s="216"/>
      <c r="VGA52" s="216"/>
      <c r="VGB52" s="216"/>
      <c r="VGC52" s="216"/>
      <c r="VGD52" s="216"/>
      <c r="VGE52" s="216"/>
      <c r="VGF52" s="216"/>
      <c r="VGG52" s="216"/>
      <c r="VGH52" s="216"/>
      <c r="VGI52" s="216"/>
      <c r="VGJ52" s="216"/>
      <c r="VGK52" s="216"/>
      <c r="VGL52" s="216"/>
      <c r="VGM52" s="216"/>
      <c r="VGN52" s="216"/>
      <c r="VGO52" s="216"/>
      <c r="VGP52" s="216"/>
      <c r="VGQ52" s="216"/>
      <c r="VGR52" s="216"/>
      <c r="VGS52" s="216"/>
      <c r="VGT52" s="216"/>
      <c r="VGU52" s="216"/>
      <c r="VGV52" s="216"/>
      <c r="VGW52" s="216"/>
      <c r="VGX52" s="216"/>
      <c r="VGY52" s="216"/>
      <c r="VGZ52" s="216"/>
      <c r="VHA52" s="216"/>
      <c r="VHB52" s="216"/>
      <c r="VHC52" s="216"/>
      <c r="VHD52" s="216"/>
      <c r="VHE52" s="216"/>
      <c r="VHF52" s="216"/>
      <c r="VHG52" s="216"/>
      <c r="VHH52" s="216"/>
      <c r="VHI52" s="216"/>
      <c r="VHJ52" s="216"/>
      <c r="VHK52" s="216"/>
      <c r="VHL52" s="216"/>
      <c r="VHM52" s="216"/>
      <c r="VHN52" s="216"/>
      <c r="VHO52" s="216"/>
      <c r="VHP52" s="216"/>
      <c r="VHQ52" s="216"/>
      <c r="VHR52" s="216"/>
      <c r="VHS52" s="216"/>
      <c r="VHT52" s="216"/>
      <c r="VHU52" s="216"/>
      <c r="VHV52" s="216"/>
      <c r="VHW52" s="216"/>
      <c r="VHX52" s="216"/>
      <c r="VHY52" s="216"/>
      <c r="VHZ52" s="216"/>
      <c r="VIA52" s="216"/>
      <c r="VIB52" s="216"/>
      <c r="VIC52" s="216"/>
      <c r="VID52" s="216"/>
      <c r="VIE52" s="216"/>
      <c r="VIF52" s="216"/>
      <c r="VIG52" s="216"/>
      <c r="VIH52" s="216"/>
      <c r="VII52" s="216"/>
      <c r="VIJ52" s="216"/>
      <c r="VIK52" s="216"/>
      <c r="VIL52" s="216"/>
      <c r="VIM52" s="216"/>
      <c r="VIN52" s="216"/>
      <c r="VIO52" s="216"/>
      <c r="VIP52" s="216"/>
      <c r="VIQ52" s="216"/>
      <c r="VIR52" s="216"/>
      <c r="VIS52" s="216"/>
      <c r="VIT52" s="216"/>
      <c r="VIU52" s="216"/>
      <c r="VIV52" s="216"/>
      <c r="VIW52" s="216"/>
      <c r="VIX52" s="216"/>
      <c r="VIY52" s="216"/>
      <c r="VIZ52" s="216"/>
      <c r="VJA52" s="216"/>
      <c r="VJB52" s="216"/>
      <c r="VJC52" s="216"/>
      <c r="VJD52" s="216"/>
      <c r="VJE52" s="216"/>
      <c r="VJF52" s="216"/>
      <c r="VJG52" s="216"/>
      <c r="VJH52" s="216"/>
      <c r="VJI52" s="216"/>
      <c r="VJJ52" s="216"/>
      <c r="VJK52" s="216"/>
      <c r="VJL52" s="216"/>
      <c r="VJM52" s="216"/>
      <c r="VJN52" s="216"/>
      <c r="VJO52" s="216"/>
      <c r="VJP52" s="216"/>
      <c r="VJQ52" s="216"/>
      <c r="VJR52" s="216"/>
      <c r="VJS52" s="216"/>
      <c r="VJT52" s="216"/>
      <c r="VJU52" s="216"/>
      <c r="VJV52" s="216"/>
      <c r="VJW52" s="216"/>
      <c r="VJX52" s="216"/>
      <c r="VJY52" s="216"/>
      <c r="VJZ52" s="216"/>
      <c r="VKA52" s="216"/>
      <c r="VKB52" s="216"/>
      <c r="VKC52" s="216"/>
      <c r="VKD52" s="216"/>
      <c r="VKE52" s="216"/>
      <c r="VKF52" s="216"/>
      <c r="VKG52" s="216"/>
      <c r="VKH52" s="216"/>
      <c r="VKI52" s="216"/>
      <c r="VKJ52" s="216"/>
      <c r="VKK52" s="216"/>
      <c r="VKL52" s="216"/>
      <c r="VKM52" s="216"/>
      <c r="VKN52" s="216"/>
      <c r="VKO52" s="216"/>
      <c r="VKP52" s="216"/>
      <c r="VKQ52" s="216"/>
      <c r="VKR52" s="216"/>
      <c r="VKS52" s="216"/>
      <c r="VKT52" s="216"/>
      <c r="VKU52" s="216"/>
      <c r="VKV52" s="216"/>
      <c r="VKW52" s="216"/>
      <c r="VKX52" s="216"/>
      <c r="VKY52" s="216"/>
      <c r="VKZ52" s="216"/>
      <c r="VLA52" s="216"/>
      <c r="VLB52" s="216"/>
      <c r="VLC52" s="216"/>
      <c r="VLD52" s="216"/>
      <c r="VLE52" s="216"/>
      <c r="VLF52" s="216"/>
      <c r="VLG52" s="216"/>
      <c r="VLH52" s="216"/>
      <c r="VLI52" s="216"/>
      <c r="VLJ52" s="216"/>
      <c r="VLK52" s="216"/>
      <c r="VLL52" s="216"/>
      <c r="VLM52" s="216"/>
      <c r="VLN52" s="216"/>
      <c r="VLO52" s="216"/>
      <c r="VLP52" s="216"/>
      <c r="VLQ52" s="216"/>
      <c r="VLR52" s="216"/>
      <c r="VLS52" s="216"/>
      <c r="VLT52" s="216"/>
      <c r="VLU52" s="216"/>
      <c r="VLV52" s="216"/>
      <c r="VLW52" s="216"/>
      <c r="VLX52" s="216"/>
      <c r="VLY52" s="216"/>
      <c r="VLZ52" s="216"/>
      <c r="VMA52" s="216"/>
      <c r="VMB52" s="216"/>
      <c r="VMC52" s="216"/>
      <c r="VMD52" s="216"/>
      <c r="VME52" s="216"/>
      <c r="VMF52" s="216"/>
      <c r="VMG52" s="216"/>
      <c r="VMH52" s="216"/>
      <c r="VMI52" s="216"/>
      <c r="VMJ52" s="216"/>
      <c r="VMK52" s="216"/>
      <c r="VML52" s="216"/>
      <c r="VMM52" s="216"/>
      <c r="VMN52" s="216"/>
      <c r="VMO52" s="216"/>
      <c r="VMP52" s="216"/>
      <c r="VMQ52" s="216"/>
      <c r="VMR52" s="216"/>
      <c r="VMS52" s="216"/>
      <c r="VMT52" s="216"/>
      <c r="VMU52" s="216"/>
      <c r="VMV52" s="216"/>
      <c r="VMW52" s="216"/>
      <c r="VMX52" s="216"/>
      <c r="VMY52" s="216"/>
      <c r="VMZ52" s="216"/>
      <c r="VNA52" s="216"/>
      <c r="VNB52" s="216"/>
      <c r="VNC52" s="216"/>
      <c r="VND52" s="216"/>
      <c r="VNE52" s="216"/>
      <c r="VNF52" s="216"/>
      <c r="VNG52" s="216"/>
      <c r="VNH52" s="216"/>
      <c r="VNI52" s="216"/>
      <c r="VNJ52" s="216"/>
      <c r="VNK52" s="216"/>
      <c r="VNL52" s="216"/>
      <c r="VNM52" s="216"/>
      <c r="VNN52" s="216"/>
      <c r="VNO52" s="216"/>
      <c r="VNP52" s="216"/>
      <c r="VNQ52" s="216"/>
      <c r="VNR52" s="216"/>
      <c r="VNS52" s="216"/>
      <c r="VNT52" s="216"/>
      <c r="VNU52" s="216"/>
      <c r="VNV52" s="216"/>
      <c r="VNW52" s="216"/>
      <c r="VNX52" s="216"/>
      <c r="VNY52" s="216"/>
      <c r="VNZ52" s="216"/>
      <c r="VOA52" s="216"/>
      <c r="VOB52" s="216"/>
      <c r="VOC52" s="216"/>
      <c r="VOD52" s="216"/>
      <c r="VOE52" s="216"/>
      <c r="VOF52" s="216"/>
      <c r="VOG52" s="216"/>
      <c r="VOH52" s="216"/>
      <c r="VOI52" s="216"/>
      <c r="VOJ52" s="216"/>
      <c r="VOK52" s="216"/>
      <c r="VOL52" s="216"/>
      <c r="VOM52" s="216"/>
      <c r="VON52" s="216"/>
      <c r="VOO52" s="216"/>
      <c r="VOP52" s="216"/>
      <c r="VOQ52" s="216"/>
      <c r="VOR52" s="216"/>
      <c r="VOS52" s="216"/>
      <c r="VOT52" s="216"/>
      <c r="VOU52" s="216"/>
      <c r="VOV52" s="216"/>
      <c r="VOW52" s="216"/>
      <c r="VOX52" s="216"/>
      <c r="VOY52" s="216"/>
      <c r="VOZ52" s="216"/>
      <c r="VPA52" s="216"/>
      <c r="VPB52" s="216"/>
      <c r="VPC52" s="216"/>
      <c r="VPD52" s="216"/>
      <c r="VPE52" s="216"/>
      <c r="VPF52" s="216"/>
      <c r="VPG52" s="216"/>
      <c r="VPH52" s="216"/>
      <c r="VPI52" s="216"/>
      <c r="VPJ52" s="216"/>
      <c r="VPK52" s="216"/>
      <c r="VPL52" s="216"/>
      <c r="VPM52" s="216"/>
      <c r="VPN52" s="216"/>
      <c r="VPO52" s="216"/>
      <c r="VPP52" s="216"/>
      <c r="VPQ52" s="216"/>
      <c r="VPR52" s="216"/>
      <c r="VPS52" s="216"/>
      <c r="VPT52" s="216"/>
      <c r="VPU52" s="216"/>
      <c r="VPV52" s="216"/>
      <c r="VPW52" s="216"/>
      <c r="VPX52" s="216"/>
      <c r="VPY52" s="216"/>
      <c r="VPZ52" s="216"/>
      <c r="VQA52" s="216"/>
      <c r="VQB52" s="216"/>
      <c r="VQC52" s="216"/>
      <c r="VQD52" s="216"/>
      <c r="VQE52" s="216"/>
      <c r="VQF52" s="216"/>
      <c r="VQG52" s="216"/>
      <c r="VQH52" s="216"/>
      <c r="VQI52" s="216"/>
      <c r="VQJ52" s="216"/>
      <c r="VQK52" s="216"/>
      <c r="VQL52" s="216"/>
      <c r="VQM52" s="216"/>
      <c r="VQN52" s="216"/>
      <c r="VQO52" s="216"/>
      <c r="VQP52" s="216"/>
      <c r="VQQ52" s="216"/>
      <c r="VQR52" s="216"/>
      <c r="VQS52" s="216"/>
      <c r="VQT52" s="216"/>
      <c r="VQU52" s="216"/>
      <c r="VQV52" s="216"/>
      <c r="VQW52" s="216"/>
      <c r="VQX52" s="216"/>
      <c r="VQY52" s="216"/>
      <c r="VQZ52" s="216"/>
      <c r="VRA52" s="216"/>
      <c r="VRB52" s="216"/>
      <c r="VRC52" s="216"/>
      <c r="VRD52" s="216"/>
      <c r="VRE52" s="216"/>
      <c r="VRF52" s="216"/>
      <c r="VRG52" s="216"/>
      <c r="VRH52" s="216"/>
      <c r="VRI52" s="216"/>
      <c r="VRJ52" s="216"/>
      <c r="VRK52" s="216"/>
      <c r="VRL52" s="216"/>
      <c r="VRM52" s="216"/>
      <c r="VRN52" s="216"/>
      <c r="VRO52" s="216"/>
      <c r="VRP52" s="216"/>
      <c r="VRQ52" s="216"/>
      <c r="VRR52" s="216"/>
      <c r="VRS52" s="216"/>
      <c r="VRT52" s="216"/>
      <c r="VRU52" s="216"/>
      <c r="VRV52" s="216"/>
      <c r="VRW52" s="216"/>
      <c r="VRX52" s="216"/>
      <c r="VRY52" s="216"/>
      <c r="VRZ52" s="216"/>
      <c r="VSA52" s="216"/>
      <c r="VSB52" s="216"/>
      <c r="VSC52" s="216"/>
      <c r="VSD52" s="216"/>
      <c r="VSE52" s="216"/>
      <c r="VSF52" s="216"/>
      <c r="VSG52" s="216"/>
      <c r="VSH52" s="216"/>
      <c r="VSI52" s="216"/>
      <c r="VSJ52" s="216"/>
      <c r="VSK52" s="216"/>
      <c r="VSL52" s="216"/>
      <c r="VSM52" s="216"/>
      <c r="VSN52" s="216"/>
      <c r="VSO52" s="216"/>
      <c r="VSP52" s="216"/>
      <c r="VSQ52" s="216"/>
      <c r="VSR52" s="216"/>
      <c r="VSS52" s="216"/>
      <c r="VST52" s="216"/>
      <c r="VSU52" s="216"/>
      <c r="VSV52" s="216"/>
      <c r="VSW52" s="216"/>
      <c r="VSX52" s="216"/>
      <c r="VSY52" s="216"/>
      <c r="VSZ52" s="216"/>
      <c r="VTA52" s="216"/>
      <c r="VTB52" s="216"/>
      <c r="VTC52" s="216"/>
      <c r="VTD52" s="216"/>
      <c r="VTE52" s="216"/>
      <c r="VTF52" s="216"/>
      <c r="VTG52" s="216"/>
      <c r="VTH52" s="216"/>
      <c r="VTI52" s="216"/>
      <c r="VTJ52" s="216"/>
      <c r="VTK52" s="216"/>
      <c r="VTL52" s="216"/>
      <c r="VTM52" s="216"/>
      <c r="VTN52" s="216"/>
      <c r="VTO52" s="216"/>
      <c r="VTP52" s="216"/>
      <c r="VTQ52" s="216"/>
      <c r="VTR52" s="216"/>
      <c r="VTS52" s="216"/>
      <c r="VTT52" s="216"/>
      <c r="VTU52" s="216"/>
      <c r="VTV52" s="216"/>
      <c r="VTW52" s="216"/>
      <c r="VTX52" s="216"/>
      <c r="VTY52" s="216"/>
      <c r="VTZ52" s="216"/>
      <c r="VUA52" s="216"/>
      <c r="VUB52" s="216"/>
      <c r="VUC52" s="216"/>
      <c r="VUD52" s="216"/>
      <c r="VUE52" s="216"/>
      <c r="VUF52" s="216"/>
      <c r="VUG52" s="216"/>
      <c r="VUH52" s="216"/>
      <c r="VUI52" s="216"/>
      <c r="VUJ52" s="216"/>
      <c r="VUK52" s="216"/>
      <c r="VUL52" s="216"/>
      <c r="VUM52" s="216"/>
      <c r="VUN52" s="216"/>
      <c r="VUO52" s="216"/>
      <c r="VUP52" s="216"/>
      <c r="VUQ52" s="216"/>
      <c r="VUR52" s="216"/>
      <c r="VUS52" s="216"/>
      <c r="VUT52" s="216"/>
      <c r="VUU52" s="216"/>
      <c r="VUV52" s="216"/>
      <c r="VUW52" s="216"/>
      <c r="VUX52" s="216"/>
      <c r="VUY52" s="216"/>
      <c r="VUZ52" s="216"/>
      <c r="VVA52" s="216"/>
      <c r="VVB52" s="216"/>
      <c r="VVC52" s="216"/>
      <c r="VVD52" s="216"/>
      <c r="VVE52" s="216"/>
      <c r="VVF52" s="216"/>
      <c r="VVG52" s="216"/>
      <c r="VVH52" s="216"/>
      <c r="VVI52" s="216"/>
      <c r="VVJ52" s="216"/>
      <c r="VVK52" s="216"/>
      <c r="VVL52" s="216"/>
      <c r="VVM52" s="216"/>
      <c r="VVN52" s="216"/>
      <c r="VVO52" s="216"/>
      <c r="VVP52" s="216"/>
      <c r="VVQ52" s="216"/>
      <c r="VVR52" s="216"/>
      <c r="VVS52" s="216"/>
      <c r="VVT52" s="216"/>
      <c r="VVU52" s="216"/>
      <c r="VVV52" s="216"/>
      <c r="VVW52" s="216"/>
      <c r="VVX52" s="216"/>
      <c r="VVY52" s="216"/>
      <c r="VVZ52" s="216"/>
      <c r="VWA52" s="216"/>
      <c r="VWB52" s="216"/>
      <c r="VWC52" s="216"/>
      <c r="VWD52" s="216"/>
      <c r="VWE52" s="216"/>
      <c r="VWF52" s="216"/>
      <c r="VWG52" s="216"/>
      <c r="VWH52" s="216"/>
      <c r="VWI52" s="216"/>
      <c r="VWJ52" s="216"/>
      <c r="VWK52" s="216"/>
      <c r="VWL52" s="216"/>
      <c r="VWM52" s="216"/>
      <c r="VWN52" s="216"/>
      <c r="VWO52" s="216"/>
      <c r="VWP52" s="216"/>
      <c r="VWQ52" s="216"/>
      <c r="VWR52" s="216"/>
      <c r="VWS52" s="216"/>
      <c r="VWT52" s="216"/>
      <c r="VWU52" s="216"/>
      <c r="VWV52" s="216"/>
      <c r="VWW52" s="216"/>
      <c r="VWX52" s="216"/>
      <c r="VWY52" s="216"/>
      <c r="VWZ52" s="216"/>
      <c r="VXA52" s="216"/>
      <c r="VXB52" s="216"/>
      <c r="VXC52" s="216"/>
      <c r="VXD52" s="216"/>
      <c r="VXE52" s="216"/>
      <c r="VXF52" s="216"/>
      <c r="VXG52" s="216"/>
      <c r="VXH52" s="216"/>
      <c r="VXI52" s="216"/>
      <c r="VXJ52" s="216"/>
      <c r="VXK52" s="216"/>
      <c r="VXL52" s="216"/>
      <c r="VXM52" s="216"/>
      <c r="VXN52" s="216"/>
      <c r="VXO52" s="216"/>
      <c r="VXP52" s="216"/>
      <c r="VXQ52" s="216"/>
      <c r="VXR52" s="216"/>
      <c r="VXS52" s="216"/>
      <c r="VXT52" s="216"/>
      <c r="VXU52" s="216"/>
      <c r="VXV52" s="216"/>
      <c r="VXW52" s="216"/>
      <c r="VXX52" s="216"/>
      <c r="VXY52" s="216"/>
      <c r="VXZ52" s="216"/>
      <c r="VYA52" s="216"/>
      <c r="VYB52" s="216"/>
      <c r="VYC52" s="216"/>
      <c r="VYD52" s="216"/>
      <c r="VYE52" s="216"/>
      <c r="VYF52" s="216"/>
      <c r="VYG52" s="216"/>
      <c r="VYH52" s="216"/>
      <c r="VYI52" s="216"/>
      <c r="VYJ52" s="216"/>
      <c r="VYK52" s="216"/>
      <c r="VYL52" s="216"/>
      <c r="VYM52" s="216"/>
      <c r="VYN52" s="216"/>
      <c r="VYO52" s="216"/>
      <c r="VYP52" s="216"/>
      <c r="VYQ52" s="216"/>
      <c r="VYR52" s="216"/>
      <c r="VYS52" s="216"/>
      <c r="VYT52" s="216"/>
      <c r="VYU52" s="216"/>
      <c r="VYV52" s="216"/>
      <c r="VYW52" s="216"/>
      <c r="VYX52" s="216"/>
      <c r="VYY52" s="216"/>
      <c r="VYZ52" s="216"/>
      <c r="VZA52" s="216"/>
      <c r="VZB52" s="216"/>
      <c r="VZC52" s="216"/>
      <c r="VZD52" s="216"/>
      <c r="VZE52" s="216"/>
      <c r="VZF52" s="216"/>
      <c r="VZG52" s="216"/>
      <c r="VZH52" s="216"/>
      <c r="VZI52" s="216"/>
      <c r="VZJ52" s="216"/>
      <c r="VZK52" s="216"/>
      <c r="VZL52" s="216"/>
      <c r="VZM52" s="216"/>
      <c r="VZN52" s="216"/>
      <c r="VZO52" s="216"/>
      <c r="VZP52" s="216"/>
      <c r="VZQ52" s="216"/>
      <c r="VZR52" s="216"/>
      <c r="VZS52" s="216"/>
      <c r="VZT52" s="216"/>
      <c r="VZU52" s="216"/>
      <c r="VZV52" s="216"/>
      <c r="VZW52" s="216"/>
      <c r="VZX52" s="216"/>
      <c r="VZY52" s="216"/>
      <c r="VZZ52" s="216"/>
      <c r="WAA52" s="216"/>
      <c r="WAB52" s="216"/>
      <c r="WAC52" s="216"/>
      <c r="WAD52" s="216"/>
      <c r="WAE52" s="216"/>
      <c r="WAF52" s="216"/>
      <c r="WAG52" s="216"/>
      <c r="WAH52" s="216"/>
      <c r="WAI52" s="216"/>
      <c r="WAJ52" s="216"/>
      <c r="WAK52" s="216"/>
      <c r="WAL52" s="216"/>
      <c r="WAM52" s="216"/>
      <c r="WAN52" s="216"/>
      <c r="WAO52" s="216"/>
      <c r="WAP52" s="216"/>
      <c r="WAQ52" s="216"/>
      <c r="WAR52" s="216"/>
      <c r="WAS52" s="216"/>
      <c r="WAT52" s="216"/>
      <c r="WAU52" s="216"/>
      <c r="WAV52" s="216"/>
      <c r="WAW52" s="216"/>
      <c r="WAX52" s="216"/>
      <c r="WAY52" s="216"/>
      <c r="WAZ52" s="216"/>
      <c r="WBA52" s="216"/>
      <c r="WBB52" s="216"/>
      <c r="WBC52" s="216"/>
      <c r="WBD52" s="216"/>
      <c r="WBE52" s="216"/>
      <c r="WBF52" s="216"/>
      <c r="WBG52" s="216"/>
      <c r="WBH52" s="216"/>
      <c r="WBI52" s="216"/>
      <c r="WBJ52" s="216"/>
      <c r="WBK52" s="216"/>
      <c r="WBL52" s="216"/>
      <c r="WBM52" s="216"/>
      <c r="WBN52" s="216"/>
      <c r="WBO52" s="216"/>
      <c r="WBP52" s="216"/>
      <c r="WBQ52" s="216"/>
      <c r="WBR52" s="216"/>
      <c r="WBS52" s="216"/>
      <c r="WBT52" s="216"/>
      <c r="WBU52" s="216"/>
      <c r="WBV52" s="216"/>
      <c r="WBW52" s="216"/>
      <c r="WBX52" s="216"/>
      <c r="WBY52" s="216"/>
      <c r="WBZ52" s="216"/>
      <c r="WCA52" s="216"/>
      <c r="WCB52" s="216"/>
      <c r="WCC52" s="216"/>
      <c r="WCD52" s="216"/>
      <c r="WCE52" s="216"/>
      <c r="WCF52" s="216"/>
      <c r="WCG52" s="216"/>
      <c r="WCH52" s="216"/>
      <c r="WCI52" s="216"/>
      <c r="WCJ52" s="216"/>
      <c r="WCK52" s="216"/>
      <c r="WCL52" s="216"/>
      <c r="WCM52" s="216"/>
      <c r="WCN52" s="216"/>
      <c r="WCO52" s="216"/>
      <c r="WCP52" s="216"/>
      <c r="WCQ52" s="216"/>
      <c r="WCR52" s="216"/>
      <c r="WCS52" s="216"/>
      <c r="WCT52" s="216"/>
      <c r="WCU52" s="216"/>
      <c r="WCV52" s="216"/>
      <c r="WCW52" s="216"/>
      <c r="WCX52" s="216"/>
      <c r="WCY52" s="216"/>
      <c r="WCZ52" s="216"/>
      <c r="WDA52" s="216"/>
      <c r="WDB52" s="216"/>
      <c r="WDC52" s="216"/>
      <c r="WDD52" s="216"/>
      <c r="WDE52" s="216"/>
      <c r="WDF52" s="216"/>
      <c r="WDG52" s="216"/>
      <c r="WDH52" s="216"/>
      <c r="WDI52" s="216"/>
      <c r="WDJ52" s="216"/>
      <c r="WDK52" s="216"/>
      <c r="WDL52" s="216"/>
      <c r="WDM52" s="216"/>
      <c r="WDN52" s="216"/>
      <c r="WDO52" s="216"/>
      <c r="WDP52" s="216"/>
      <c r="WDQ52" s="216"/>
      <c r="WDR52" s="216"/>
      <c r="WDS52" s="216"/>
      <c r="WDT52" s="216"/>
      <c r="WDU52" s="216"/>
      <c r="WDV52" s="216"/>
      <c r="WDW52" s="216"/>
      <c r="WDX52" s="216"/>
      <c r="WDY52" s="216"/>
      <c r="WDZ52" s="216"/>
      <c r="WEA52" s="216"/>
      <c r="WEB52" s="216"/>
      <c r="WEC52" s="216"/>
      <c r="WED52" s="216"/>
      <c r="WEE52" s="216"/>
      <c r="WEF52" s="216"/>
      <c r="WEG52" s="216"/>
      <c r="WEH52" s="216"/>
      <c r="WEI52" s="216"/>
      <c r="WEJ52" s="216"/>
      <c r="WEK52" s="216"/>
      <c r="WEL52" s="216"/>
      <c r="WEM52" s="216"/>
      <c r="WEN52" s="216"/>
      <c r="WEO52" s="216"/>
      <c r="WEP52" s="216"/>
      <c r="WEQ52" s="216"/>
      <c r="WER52" s="216"/>
      <c r="WES52" s="216"/>
      <c r="WET52" s="216"/>
      <c r="WEU52" s="216"/>
      <c r="WEV52" s="216"/>
      <c r="WEW52" s="216"/>
      <c r="WEX52" s="216"/>
      <c r="WEY52" s="216"/>
      <c r="WEZ52" s="216"/>
      <c r="WFA52" s="216"/>
      <c r="WFB52" s="216"/>
      <c r="WFC52" s="216"/>
      <c r="WFD52" s="216"/>
      <c r="WFE52" s="216"/>
      <c r="WFF52" s="216"/>
      <c r="WFG52" s="216"/>
      <c r="WFH52" s="216"/>
      <c r="WFI52" s="216"/>
      <c r="WFJ52" s="216"/>
      <c r="WFK52" s="216"/>
      <c r="WFL52" s="216"/>
      <c r="WFM52" s="216"/>
      <c r="WFN52" s="216"/>
      <c r="WFO52" s="216"/>
      <c r="WFP52" s="216"/>
      <c r="WFQ52" s="216"/>
      <c r="WFR52" s="216"/>
      <c r="WFS52" s="216"/>
      <c r="WFT52" s="216"/>
      <c r="WFU52" s="216"/>
      <c r="WFV52" s="216"/>
      <c r="WFW52" s="216"/>
      <c r="WFX52" s="216"/>
      <c r="WFY52" s="216"/>
      <c r="WFZ52" s="216"/>
      <c r="WGA52" s="216"/>
      <c r="WGB52" s="216"/>
      <c r="WGC52" s="216"/>
      <c r="WGD52" s="216"/>
      <c r="WGE52" s="216"/>
      <c r="WGF52" s="216"/>
      <c r="WGG52" s="216"/>
      <c r="WGH52" s="216"/>
      <c r="WGI52" s="216"/>
      <c r="WGJ52" s="216"/>
      <c r="WGK52" s="216"/>
      <c r="WGL52" s="216"/>
      <c r="WGM52" s="216"/>
      <c r="WGN52" s="216"/>
      <c r="WGO52" s="216"/>
      <c r="WGP52" s="216"/>
      <c r="WGQ52" s="216"/>
      <c r="WGR52" s="216"/>
      <c r="WGS52" s="216"/>
      <c r="WGT52" s="216"/>
      <c r="WGU52" s="216"/>
      <c r="WGV52" s="216"/>
      <c r="WGW52" s="216"/>
      <c r="WGX52" s="216"/>
      <c r="WGY52" s="216"/>
      <c r="WGZ52" s="216"/>
      <c r="WHA52" s="216"/>
      <c r="WHB52" s="216"/>
      <c r="WHC52" s="216"/>
      <c r="WHD52" s="216"/>
      <c r="WHE52" s="216"/>
      <c r="WHF52" s="216"/>
      <c r="WHG52" s="216"/>
      <c r="WHH52" s="216"/>
      <c r="WHI52" s="216"/>
      <c r="WHJ52" s="216"/>
      <c r="WHK52" s="216"/>
      <c r="WHL52" s="216"/>
      <c r="WHM52" s="216"/>
      <c r="WHN52" s="216"/>
      <c r="WHO52" s="216"/>
      <c r="WHP52" s="216"/>
      <c r="WHQ52" s="216"/>
      <c r="WHR52" s="216"/>
      <c r="WHS52" s="216"/>
      <c r="WHT52" s="216"/>
      <c r="WHU52" s="216"/>
      <c r="WHV52" s="216"/>
      <c r="WHW52" s="216"/>
      <c r="WHX52" s="216"/>
      <c r="WHY52" s="216"/>
      <c r="WHZ52" s="216"/>
      <c r="WIA52" s="216"/>
      <c r="WIB52" s="216"/>
      <c r="WIC52" s="216"/>
      <c r="WID52" s="216"/>
      <c r="WIE52" s="216"/>
      <c r="WIF52" s="216"/>
      <c r="WIG52" s="216"/>
      <c r="WIH52" s="216"/>
      <c r="WII52" s="216"/>
      <c r="WIJ52" s="216"/>
      <c r="WIK52" s="216"/>
      <c r="WIL52" s="216"/>
      <c r="WIM52" s="216"/>
      <c r="WIN52" s="216"/>
      <c r="WIO52" s="216"/>
      <c r="WIP52" s="216"/>
      <c r="WIQ52" s="216"/>
      <c r="WIR52" s="216"/>
      <c r="WIS52" s="216"/>
      <c r="WIT52" s="216"/>
      <c r="WIU52" s="216"/>
      <c r="WIV52" s="216"/>
      <c r="WIW52" s="216"/>
      <c r="WIX52" s="216"/>
      <c r="WIY52" s="216"/>
      <c r="WIZ52" s="216"/>
      <c r="WJA52" s="216"/>
      <c r="WJB52" s="216"/>
      <c r="WJC52" s="216"/>
      <c r="WJD52" s="216"/>
      <c r="WJE52" s="216"/>
      <c r="WJF52" s="216"/>
      <c r="WJG52" s="216"/>
      <c r="WJH52" s="216"/>
      <c r="WJI52" s="216"/>
      <c r="WJJ52" s="216"/>
      <c r="WJK52" s="216"/>
      <c r="WJL52" s="216"/>
      <c r="WJM52" s="216"/>
      <c r="WJN52" s="216"/>
      <c r="WJO52" s="216"/>
      <c r="WJP52" s="216"/>
      <c r="WJQ52" s="216"/>
      <c r="WJR52" s="216"/>
      <c r="WJS52" s="216"/>
      <c r="WJT52" s="216"/>
      <c r="WJU52" s="216"/>
      <c r="WJV52" s="216"/>
      <c r="WJW52" s="216"/>
      <c r="WJX52" s="216"/>
      <c r="WJY52" s="216"/>
      <c r="WJZ52" s="216"/>
      <c r="WKA52" s="216"/>
      <c r="WKB52" s="216"/>
      <c r="WKC52" s="216"/>
      <c r="WKD52" s="216"/>
      <c r="WKE52" s="216"/>
      <c r="WKF52" s="216"/>
      <c r="WKG52" s="216"/>
      <c r="WKH52" s="216"/>
      <c r="WKI52" s="216"/>
      <c r="WKJ52" s="216"/>
      <c r="WKK52" s="216"/>
      <c r="WKL52" s="216"/>
      <c r="WKM52" s="216"/>
      <c r="WKN52" s="216"/>
      <c r="WKO52" s="216"/>
      <c r="WKP52" s="216"/>
      <c r="WKQ52" s="216"/>
      <c r="WKR52" s="216"/>
      <c r="WKS52" s="216"/>
      <c r="WKT52" s="216"/>
      <c r="WKU52" s="216"/>
      <c r="WKV52" s="216"/>
      <c r="WKW52" s="216"/>
      <c r="WKX52" s="216"/>
      <c r="WKY52" s="216"/>
      <c r="WKZ52" s="216"/>
      <c r="WLA52" s="216"/>
      <c r="WLB52" s="216"/>
      <c r="WLC52" s="216"/>
      <c r="WLD52" s="216"/>
      <c r="WLE52" s="216"/>
      <c r="WLF52" s="216"/>
      <c r="WLG52" s="216"/>
      <c r="WLH52" s="216"/>
      <c r="WLI52" s="216"/>
      <c r="WLJ52" s="216"/>
      <c r="WLK52" s="216"/>
      <c r="WLL52" s="216"/>
      <c r="WLM52" s="216"/>
      <c r="WLN52" s="216"/>
      <c r="WLO52" s="216"/>
      <c r="WLP52" s="216"/>
      <c r="WLQ52" s="216"/>
      <c r="WLR52" s="216"/>
      <c r="WLS52" s="216"/>
      <c r="WLT52" s="216"/>
      <c r="WLU52" s="216"/>
      <c r="WLV52" s="216"/>
      <c r="WLW52" s="216"/>
      <c r="WLX52" s="216"/>
      <c r="WLY52" s="216"/>
      <c r="WLZ52" s="216"/>
      <c r="WMA52" s="216"/>
      <c r="WMB52" s="216"/>
      <c r="WMC52" s="216"/>
      <c r="WMD52" s="216"/>
      <c r="WME52" s="216"/>
      <c r="WMF52" s="216"/>
      <c r="WMG52" s="216"/>
      <c r="WMH52" s="216"/>
      <c r="WMI52" s="216"/>
      <c r="WMJ52" s="216"/>
      <c r="WMK52" s="216"/>
      <c r="WML52" s="216"/>
      <c r="WMM52" s="216"/>
      <c r="WMN52" s="216"/>
      <c r="WMO52" s="216"/>
      <c r="WMP52" s="216"/>
      <c r="WMQ52" s="216"/>
      <c r="WMR52" s="216"/>
      <c r="WMS52" s="216"/>
      <c r="WMT52" s="216"/>
      <c r="WMU52" s="216"/>
      <c r="WMV52" s="216"/>
      <c r="WMW52" s="216"/>
      <c r="WMX52" s="216"/>
      <c r="WMY52" s="216"/>
      <c r="WMZ52" s="216"/>
      <c r="WNA52" s="216"/>
      <c r="WNB52" s="216"/>
      <c r="WNC52" s="216"/>
      <c r="WND52" s="216"/>
      <c r="WNE52" s="216"/>
      <c r="WNF52" s="216"/>
      <c r="WNG52" s="216"/>
      <c r="WNH52" s="216"/>
      <c r="WNI52" s="216"/>
      <c r="WNJ52" s="216"/>
      <c r="WNK52" s="216"/>
      <c r="WNL52" s="216"/>
      <c r="WNM52" s="216"/>
      <c r="WNN52" s="216"/>
      <c r="WNO52" s="216"/>
      <c r="WNP52" s="216"/>
      <c r="WNQ52" s="216"/>
      <c r="WNR52" s="216"/>
      <c r="WNS52" s="216"/>
      <c r="WNT52" s="216"/>
      <c r="WNU52" s="216"/>
      <c r="WNV52" s="216"/>
      <c r="WNW52" s="216"/>
      <c r="WNX52" s="216"/>
      <c r="WNY52" s="216"/>
      <c r="WNZ52" s="216"/>
      <c r="WOA52" s="216"/>
      <c r="WOB52" s="216"/>
      <c r="WOC52" s="216"/>
      <c r="WOD52" s="216"/>
      <c r="WOE52" s="216"/>
      <c r="WOF52" s="216"/>
      <c r="WOG52" s="216"/>
      <c r="WOH52" s="216"/>
      <c r="WOI52" s="216"/>
      <c r="WOJ52" s="216"/>
      <c r="WOK52" s="216"/>
      <c r="WOL52" s="216"/>
      <c r="WOM52" s="216"/>
      <c r="WON52" s="216"/>
      <c r="WOO52" s="216"/>
      <c r="WOP52" s="216"/>
      <c r="WOQ52" s="216"/>
      <c r="WOR52" s="216"/>
      <c r="WOS52" s="216"/>
      <c r="WOT52" s="216"/>
      <c r="WOU52" s="216"/>
      <c r="WOV52" s="216"/>
      <c r="WOW52" s="216"/>
      <c r="WOX52" s="216"/>
      <c r="WOY52" s="216"/>
      <c r="WOZ52" s="216"/>
      <c r="WPA52" s="216"/>
      <c r="WPB52" s="216"/>
      <c r="WPC52" s="216"/>
      <c r="WPD52" s="216"/>
      <c r="WPE52" s="216"/>
      <c r="WPF52" s="216"/>
      <c r="WPG52" s="216"/>
      <c r="WPH52" s="216"/>
      <c r="WPI52" s="216"/>
      <c r="WPJ52" s="216"/>
      <c r="WPK52" s="216"/>
      <c r="WPL52" s="216"/>
      <c r="WPM52" s="216"/>
      <c r="WPN52" s="216"/>
      <c r="WPO52" s="216"/>
      <c r="WPP52" s="216"/>
      <c r="WPQ52" s="216"/>
      <c r="WPR52" s="216"/>
      <c r="WPS52" s="216"/>
      <c r="WPT52" s="216"/>
      <c r="WPU52" s="216"/>
      <c r="WPV52" s="216"/>
      <c r="WPW52" s="216"/>
      <c r="WPX52" s="216"/>
      <c r="WPY52" s="216"/>
      <c r="WPZ52" s="216"/>
      <c r="WQA52" s="216"/>
      <c r="WQB52" s="216"/>
      <c r="WQC52" s="216"/>
      <c r="WQD52" s="216"/>
      <c r="WQE52" s="216"/>
      <c r="WQF52" s="216"/>
      <c r="WQG52" s="216"/>
      <c r="WQH52" s="216"/>
      <c r="WQI52" s="216"/>
      <c r="WQJ52" s="216"/>
      <c r="WQK52" s="216"/>
      <c r="WQL52" s="216"/>
      <c r="WQM52" s="216"/>
      <c r="WQN52" s="216"/>
      <c r="WQO52" s="216"/>
      <c r="WQP52" s="216"/>
      <c r="WQQ52" s="216"/>
      <c r="WQR52" s="216"/>
      <c r="WQS52" s="216"/>
      <c r="WQT52" s="216"/>
      <c r="WQU52" s="216"/>
      <c r="WQV52" s="216"/>
      <c r="WQW52" s="216"/>
      <c r="WQX52" s="216"/>
      <c r="WQY52" s="216"/>
      <c r="WQZ52" s="216"/>
      <c r="WRA52" s="216"/>
      <c r="WRB52" s="216"/>
      <c r="WRC52" s="216"/>
      <c r="WRD52" s="216"/>
      <c r="WRE52" s="216"/>
      <c r="WRF52" s="216"/>
      <c r="WRG52" s="216"/>
      <c r="WRH52" s="216"/>
      <c r="WRI52" s="216"/>
      <c r="WRJ52" s="216"/>
      <c r="WRK52" s="216"/>
      <c r="WRL52" s="216"/>
      <c r="WRM52" s="216"/>
      <c r="WRN52" s="216"/>
      <c r="WRO52" s="216"/>
      <c r="WRP52" s="216"/>
      <c r="WRQ52" s="216"/>
      <c r="WRR52" s="216"/>
      <c r="WRS52" s="216"/>
      <c r="WRT52" s="216"/>
      <c r="WRU52" s="216"/>
      <c r="WRV52" s="216"/>
      <c r="WRW52" s="216"/>
      <c r="WRX52" s="216"/>
      <c r="WRY52" s="216"/>
      <c r="WRZ52" s="216"/>
      <c r="WSA52" s="216"/>
      <c r="WSB52" s="216"/>
      <c r="WSC52" s="216"/>
      <c r="WSD52" s="216"/>
      <c r="WSE52" s="216"/>
      <c r="WSF52" s="216"/>
      <c r="WSG52" s="216"/>
      <c r="WSH52" s="216"/>
      <c r="WSI52" s="216"/>
      <c r="WSJ52" s="216"/>
      <c r="WSK52" s="216"/>
      <c r="WSL52" s="216"/>
      <c r="WSM52" s="216"/>
      <c r="WSN52" s="216"/>
      <c r="WSO52" s="216"/>
      <c r="WSP52" s="216"/>
      <c r="WSQ52" s="216"/>
      <c r="WSR52" s="216"/>
      <c r="WSS52" s="216"/>
      <c r="WST52" s="216"/>
      <c r="WSU52" s="216"/>
      <c r="WSV52" s="216"/>
      <c r="WSW52" s="216"/>
      <c r="WSX52" s="216"/>
      <c r="WSY52" s="216"/>
      <c r="WSZ52" s="216"/>
      <c r="WTA52" s="216"/>
      <c r="WTB52" s="216"/>
      <c r="WTC52" s="216"/>
      <c r="WTD52" s="216"/>
      <c r="WTE52" s="216"/>
      <c r="WTF52" s="216"/>
      <c r="WTG52" s="216"/>
      <c r="WTH52" s="216"/>
      <c r="WTI52" s="216"/>
      <c r="WTJ52" s="216"/>
      <c r="WTK52" s="216"/>
      <c r="WTL52" s="216"/>
      <c r="WTM52" s="216"/>
      <c r="WTN52" s="216"/>
      <c r="WTO52" s="216"/>
      <c r="WTP52" s="216"/>
      <c r="WTQ52" s="216"/>
      <c r="WTR52" s="216"/>
      <c r="WTS52" s="216"/>
      <c r="WTT52" s="216"/>
      <c r="WTU52" s="216"/>
      <c r="WTV52" s="216"/>
      <c r="WTW52" s="216"/>
      <c r="WTX52" s="216"/>
      <c r="WTY52" s="216"/>
      <c r="WTZ52" s="216"/>
      <c r="WUA52" s="216"/>
      <c r="WUB52" s="216"/>
      <c r="WUC52" s="216"/>
      <c r="WUD52" s="216"/>
      <c r="WUE52" s="216"/>
      <c r="WUF52" s="216"/>
      <c r="WUG52" s="216"/>
      <c r="WUH52" s="216"/>
      <c r="WUI52" s="216"/>
      <c r="WUJ52" s="216"/>
      <c r="WUK52" s="216"/>
      <c r="WUL52" s="216"/>
      <c r="WUM52" s="216"/>
      <c r="WUN52" s="216"/>
      <c r="WUO52" s="216"/>
      <c r="WUP52" s="216"/>
      <c r="WUQ52" s="216"/>
      <c r="WUR52" s="216"/>
      <c r="WUS52" s="216"/>
      <c r="WUT52" s="216"/>
      <c r="WUU52" s="216"/>
      <c r="WUV52" s="216"/>
      <c r="WUW52" s="216"/>
      <c r="WUX52" s="216"/>
      <c r="WUY52" s="216"/>
      <c r="WUZ52" s="216"/>
      <c r="WVA52" s="216"/>
      <c r="WVB52" s="216"/>
      <c r="WVC52" s="216"/>
      <c r="WVD52" s="216"/>
      <c r="WVE52" s="216"/>
      <c r="WVF52" s="216"/>
      <c r="WVG52" s="216"/>
      <c r="WVH52" s="216"/>
      <c r="WVI52" s="216"/>
      <c r="WVJ52" s="216"/>
      <c r="WVK52" s="216"/>
      <c r="WVL52" s="216"/>
      <c r="WVM52" s="216"/>
      <c r="WVN52" s="216"/>
      <c r="WVO52" s="216"/>
      <c r="WVP52" s="216"/>
      <c r="WVQ52" s="216"/>
      <c r="WVR52" s="216"/>
      <c r="WVS52" s="216"/>
      <c r="WVT52" s="216"/>
      <c r="WVU52" s="216"/>
      <c r="WVV52" s="216"/>
      <c r="WVW52" s="216"/>
      <c r="WVX52" s="216"/>
      <c r="WVY52" s="216"/>
      <c r="WVZ52" s="216"/>
      <c r="WWA52" s="216"/>
      <c r="WWB52" s="216"/>
      <c r="WWC52" s="216"/>
      <c r="WWD52" s="216"/>
      <c r="WWE52" s="216"/>
      <c r="WWF52" s="216"/>
      <c r="WWG52" s="216"/>
      <c r="WWH52" s="216"/>
      <c r="WWI52" s="216"/>
      <c r="WWJ52" s="216"/>
      <c r="WWK52" s="216"/>
      <c r="WWL52" s="216"/>
      <c r="WWM52" s="216"/>
      <c r="WWN52" s="216"/>
      <c r="WWO52" s="216"/>
      <c r="WWP52" s="216"/>
      <c r="WWQ52" s="216"/>
      <c r="WWR52" s="216"/>
      <c r="WWS52" s="216"/>
      <c r="WWT52" s="216"/>
      <c r="WWU52" s="216"/>
      <c r="WWV52" s="216"/>
      <c r="WWW52" s="216"/>
      <c r="WWX52" s="216"/>
      <c r="WWY52" s="216"/>
      <c r="WWZ52" s="216"/>
      <c r="WXA52" s="216"/>
      <c r="WXB52" s="216"/>
      <c r="WXC52" s="216"/>
      <c r="WXD52" s="216"/>
      <c r="WXE52" s="216"/>
      <c r="WXF52" s="216"/>
      <c r="WXG52" s="216"/>
      <c r="WXH52" s="216"/>
      <c r="WXI52" s="216"/>
      <c r="WXJ52" s="216"/>
      <c r="WXK52" s="216"/>
      <c r="WXL52" s="216"/>
      <c r="WXM52" s="216"/>
      <c r="WXN52" s="216"/>
      <c r="WXO52" s="216"/>
      <c r="WXP52" s="216"/>
      <c r="WXQ52" s="216"/>
      <c r="WXR52" s="216"/>
      <c r="WXS52" s="216"/>
      <c r="WXT52" s="216"/>
      <c r="WXU52" s="216"/>
      <c r="WXV52" s="216"/>
      <c r="WXW52" s="216"/>
      <c r="WXX52" s="216"/>
      <c r="WXY52" s="216"/>
      <c r="WXZ52" s="216"/>
      <c r="WYA52" s="216"/>
      <c r="WYB52" s="216"/>
      <c r="WYC52" s="216"/>
      <c r="WYD52" s="216"/>
      <c r="WYE52" s="216"/>
      <c r="WYF52" s="216"/>
      <c r="WYG52" s="216"/>
      <c r="WYH52" s="216"/>
      <c r="WYI52" s="216"/>
      <c r="WYJ52" s="216"/>
      <c r="WYK52" s="216"/>
      <c r="WYL52" s="216"/>
      <c r="WYM52" s="216"/>
      <c r="WYN52" s="216"/>
      <c r="WYO52" s="216"/>
      <c r="WYP52" s="216"/>
      <c r="WYQ52" s="216"/>
      <c r="WYR52" s="216"/>
      <c r="WYS52" s="216"/>
      <c r="WYT52" s="216"/>
      <c r="WYU52" s="216"/>
      <c r="WYV52" s="216"/>
      <c r="WYW52" s="216"/>
      <c r="WYX52" s="216"/>
      <c r="WYY52" s="216"/>
      <c r="WYZ52" s="216"/>
      <c r="WZA52" s="216"/>
      <c r="WZB52" s="216"/>
      <c r="WZC52" s="216"/>
      <c r="WZD52" s="216"/>
      <c r="WZE52" s="216"/>
      <c r="WZF52" s="216"/>
      <c r="WZG52" s="216"/>
      <c r="WZH52" s="216"/>
      <c r="WZI52" s="216"/>
      <c r="WZJ52" s="216"/>
      <c r="WZK52" s="216"/>
      <c r="WZL52" s="216"/>
      <c r="WZM52" s="216"/>
      <c r="WZN52" s="216"/>
      <c r="WZO52" s="216"/>
      <c r="WZP52" s="216"/>
      <c r="WZQ52" s="216"/>
      <c r="WZR52" s="216"/>
      <c r="WZS52" s="216"/>
      <c r="WZT52" s="216"/>
      <c r="WZU52" s="216"/>
      <c r="WZV52" s="216"/>
      <c r="WZW52" s="216"/>
      <c r="WZX52" s="216"/>
      <c r="WZY52" s="216"/>
      <c r="WZZ52" s="216"/>
      <c r="XAA52" s="216"/>
      <c r="XAB52" s="216"/>
      <c r="XAC52" s="216"/>
      <c r="XAD52" s="216"/>
      <c r="XAE52" s="216"/>
      <c r="XAF52" s="216"/>
      <c r="XAG52" s="216"/>
      <c r="XAH52" s="216"/>
      <c r="XAI52" s="216"/>
      <c r="XAJ52" s="216"/>
      <c r="XAK52" s="216"/>
      <c r="XAL52" s="216"/>
      <c r="XAM52" s="216"/>
      <c r="XAN52" s="216"/>
      <c r="XAO52" s="216"/>
      <c r="XAP52" s="216"/>
      <c r="XAQ52" s="216"/>
      <c r="XAR52" s="216"/>
      <c r="XAS52" s="216"/>
      <c r="XAT52" s="216"/>
      <c r="XAU52" s="216"/>
      <c r="XAV52" s="216"/>
      <c r="XAW52" s="216"/>
      <c r="XAX52" s="216"/>
      <c r="XAY52" s="216"/>
      <c r="XAZ52" s="216"/>
      <c r="XBA52" s="216"/>
      <c r="XBB52" s="216"/>
      <c r="XBC52" s="216"/>
      <c r="XBD52" s="216"/>
      <c r="XBE52" s="216"/>
      <c r="XBF52" s="216"/>
      <c r="XBG52" s="216"/>
      <c r="XBH52" s="216"/>
      <c r="XBI52" s="216"/>
      <c r="XBJ52" s="216"/>
      <c r="XBK52" s="216"/>
      <c r="XBL52" s="216"/>
      <c r="XBM52" s="216"/>
      <c r="XBN52" s="216"/>
      <c r="XBO52" s="216"/>
      <c r="XBP52" s="216"/>
      <c r="XBQ52" s="216"/>
      <c r="XBR52" s="216"/>
      <c r="XBS52" s="216"/>
      <c r="XBT52" s="216"/>
      <c r="XBU52" s="216"/>
      <c r="XBV52" s="216"/>
      <c r="XBW52" s="216"/>
      <c r="XBX52" s="216"/>
      <c r="XBY52" s="216"/>
      <c r="XBZ52" s="216"/>
      <c r="XCA52" s="216"/>
      <c r="XCB52" s="216"/>
      <c r="XCC52" s="216"/>
      <c r="XCD52" s="216"/>
      <c r="XCE52" s="216"/>
      <c r="XCF52" s="216"/>
      <c r="XCG52" s="216"/>
      <c r="XCH52" s="216"/>
      <c r="XCI52" s="216"/>
      <c r="XCJ52" s="216"/>
      <c r="XCK52" s="216"/>
      <c r="XCL52" s="216"/>
      <c r="XCM52" s="216"/>
      <c r="XCN52" s="216"/>
      <c r="XCO52" s="216"/>
      <c r="XCP52" s="216"/>
      <c r="XCQ52" s="216"/>
      <c r="XCR52" s="216"/>
      <c r="XCS52" s="216"/>
      <c r="XCT52" s="216"/>
      <c r="XCU52" s="216"/>
      <c r="XCV52" s="216"/>
      <c r="XCW52" s="216"/>
      <c r="XCX52" s="216"/>
      <c r="XCY52" s="216"/>
      <c r="XCZ52" s="216"/>
      <c r="XDA52" s="216"/>
      <c r="XDB52" s="216"/>
      <c r="XDC52" s="216"/>
      <c r="XDD52" s="216"/>
      <c r="XDE52" s="216"/>
      <c r="XDF52" s="216"/>
      <c r="XDG52" s="216"/>
      <c r="XDH52" s="216"/>
      <c r="XDI52" s="216"/>
      <c r="XDJ52" s="216"/>
      <c r="XDK52" s="216"/>
      <c r="XDL52" s="216"/>
      <c r="XDM52" s="216"/>
      <c r="XDN52" s="216"/>
      <c r="XDO52" s="216"/>
      <c r="XDP52" s="216"/>
      <c r="XDQ52" s="216"/>
      <c r="XDR52" s="216"/>
      <c r="XDS52" s="216"/>
      <c r="XDT52" s="216"/>
      <c r="XDU52" s="216"/>
      <c r="XDV52" s="216"/>
      <c r="XDW52" s="216"/>
      <c r="XDX52" s="216"/>
      <c r="XDY52" s="216"/>
      <c r="XDZ52" s="216"/>
      <c r="XEA52" s="216"/>
      <c r="XEB52" s="216"/>
      <c r="XEC52" s="216"/>
      <c r="XED52" s="216"/>
      <c r="XEE52" s="216"/>
      <c r="XEF52" s="216"/>
      <c r="XEG52" s="216"/>
      <c r="XEH52" s="216"/>
      <c r="XEI52" s="216"/>
      <c r="XEJ52" s="216"/>
      <c r="XEK52" s="216"/>
      <c r="XEL52" s="216"/>
      <c r="XEM52" s="216"/>
      <c r="XEN52" s="216"/>
      <c r="XEO52" s="216"/>
      <c r="XEP52" s="216"/>
      <c r="XEQ52" s="216"/>
      <c r="XER52" s="216"/>
      <c r="XES52" s="216"/>
      <c r="XET52" s="216"/>
      <c r="XEU52" s="216"/>
      <c r="XEV52" s="216"/>
      <c r="XEW52" s="216"/>
      <c r="XEX52" s="216"/>
      <c r="XEY52" s="216"/>
      <c r="XEZ52" s="216"/>
      <c r="XFA52" s="216"/>
      <c r="XFB52" s="216"/>
    </row>
  </sheetData>
  <mergeCells count="4">
    <mergeCell ref="A1:K1"/>
    <mergeCell ref="A2:K2"/>
    <mergeCell ref="A3:K3"/>
    <mergeCell ref="G5:K5"/>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0B96C-53BC-488F-B24E-8F22A6B5B1D2}">
  <sheetPr codeName="Sheet31">
    <tabColor rgb="FFFFFF00"/>
    <pageSetUpPr fitToPage="1"/>
  </sheetPr>
  <dimension ref="A1:XET48"/>
  <sheetViews>
    <sheetView rightToLeft="1" tabSelected="1" view="pageBreakPreview" topLeftCell="A19" zoomScale="106" zoomScaleNormal="70" zoomScaleSheetLayoutView="106" workbookViewId="0">
      <selection activeCell="AA4" sqref="AA4"/>
    </sheetView>
  </sheetViews>
  <sheetFormatPr defaultColWidth="8.7109375" defaultRowHeight="150" customHeight="1" x14ac:dyDescent="0.25"/>
  <cols>
    <col min="1" max="1" width="27" style="237" customWidth="1"/>
    <col min="2" max="2" width="0.42578125" style="237" customWidth="1"/>
    <col min="3" max="3" width="7.42578125" style="237" customWidth="1"/>
    <col min="4" max="4" width="0.5703125" style="237" customWidth="1"/>
    <col min="5" max="5" width="7.7109375" style="237" customWidth="1"/>
    <col min="6" max="6" width="1" style="237" customWidth="1"/>
    <col min="7" max="7" width="12.85546875" style="471" customWidth="1"/>
    <col min="8" max="8" width="0.85546875" style="471" customWidth="1"/>
    <col min="9" max="9" width="10.42578125" style="471" customWidth="1"/>
    <col min="10" max="10" width="0.85546875" style="471" customWidth="1"/>
    <col min="11" max="11" width="17.140625" style="237" customWidth="1"/>
    <col min="12" max="12" width="0.85546875" style="237" customWidth="1"/>
    <col min="13" max="13" width="11.140625" style="216" bestFit="1" customWidth="1"/>
    <col min="14" max="14" width="21" style="336" bestFit="1" customWidth="1"/>
    <col min="15" max="15" width="11.42578125" style="216" bestFit="1" customWidth="1"/>
    <col min="16" max="16" width="19.5703125" style="216" bestFit="1" customWidth="1"/>
    <col min="17" max="16384" width="8.7109375" style="216"/>
  </cols>
  <sheetData>
    <row r="1" spans="1:21" s="206" customFormat="1" ht="17.25" customHeight="1" x14ac:dyDescent="0.25">
      <c r="A1" s="1167" t="str">
        <f>'1'!A1:H1</f>
        <v>شرکت پالایش میعانات گازی آدیش جنوبی (سهامي خاص) - در مرحله قبل از بهره برداری</v>
      </c>
      <c r="B1" s="1167"/>
      <c r="C1" s="1167"/>
      <c r="D1" s="1167"/>
      <c r="E1" s="1167"/>
      <c r="F1" s="1167"/>
      <c r="G1" s="1167"/>
      <c r="H1" s="1167"/>
      <c r="I1" s="1167"/>
      <c r="J1" s="1167"/>
      <c r="K1" s="1167"/>
      <c r="L1" s="246"/>
      <c r="N1" s="336"/>
    </row>
    <row r="2" spans="1:21" s="206" customFormat="1" ht="17.25" customHeight="1" x14ac:dyDescent="0.25">
      <c r="A2" s="1167" t="str">
        <f>'[12]6'!A2:H2</f>
        <v xml:space="preserve">یادداشت های توضیحی صورت های مالی </v>
      </c>
      <c r="B2" s="1167"/>
      <c r="C2" s="1167"/>
      <c r="D2" s="1167"/>
      <c r="E2" s="1167"/>
      <c r="F2" s="1167"/>
      <c r="G2" s="1167"/>
      <c r="H2" s="1167"/>
      <c r="I2" s="1167"/>
      <c r="J2" s="1167"/>
      <c r="K2" s="1167"/>
      <c r="L2" s="246"/>
      <c r="N2" s="336"/>
    </row>
    <row r="3" spans="1:21" s="206" customFormat="1" ht="17.25" customHeight="1" x14ac:dyDescent="0.25">
      <c r="A3" s="1167" t="str">
        <f>'5'!A3:H3</f>
        <v>سال مالی منتهی به 29 اسفندماه 1400</v>
      </c>
      <c r="B3" s="1167"/>
      <c r="C3" s="1167"/>
      <c r="D3" s="1167"/>
      <c r="E3" s="1167"/>
      <c r="F3" s="1167"/>
      <c r="G3" s="1167"/>
      <c r="H3" s="1167"/>
      <c r="I3" s="1167"/>
      <c r="J3" s="1167"/>
      <c r="K3" s="1167"/>
      <c r="L3" s="246"/>
      <c r="N3" s="336"/>
    </row>
    <row r="4" spans="1:21" s="206" customFormat="1" ht="14.25" customHeight="1" x14ac:dyDescent="0.25">
      <c r="A4" s="325"/>
      <c r="B4" s="325"/>
      <c r="C4" s="325"/>
      <c r="D4" s="325"/>
      <c r="E4" s="325"/>
      <c r="F4" s="325"/>
      <c r="G4" s="469"/>
      <c r="H4" s="469"/>
      <c r="I4" s="469"/>
      <c r="J4" s="469"/>
      <c r="K4" s="325"/>
      <c r="L4" s="325"/>
      <c r="N4" s="336"/>
    </row>
    <row r="5" spans="1:21" s="343" customFormat="1" ht="20.25" customHeight="1" x14ac:dyDescent="0.7">
      <c r="A5" s="623" t="s">
        <v>287</v>
      </c>
      <c r="B5" s="344"/>
      <c r="C5" s="901" t="s">
        <v>288</v>
      </c>
      <c r="D5" s="344"/>
      <c r="E5" s="901" t="s">
        <v>279</v>
      </c>
      <c r="F5" s="344"/>
      <c r="G5" s="1265" t="s">
        <v>290</v>
      </c>
      <c r="H5" s="1265"/>
      <c r="I5" s="1265"/>
      <c r="J5" s="1265"/>
      <c r="K5" s="1265"/>
      <c r="M5" s="343" t="s">
        <v>2155</v>
      </c>
      <c r="N5" s="303" t="s">
        <v>2156</v>
      </c>
      <c r="O5" s="345" t="s">
        <v>2157</v>
      </c>
      <c r="P5" s="303" t="s">
        <v>2158</v>
      </c>
      <c r="Q5" s="303"/>
      <c r="R5" s="240"/>
      <c r="S5" s="240"/>
      <c r="T5" s="240"/>
      <c r="U5" s="240"/>
    </row>
    <row r="6" spans="1:21" s="343" customFormat="1" ht="16.5" customHeight="1" x14ac:dyDescent="0.7">
      <c r="A6" s="344"/>
      <c r="B6" s="344"/>
      <c r="C6" s="271"/>
      <c r="D6" s="344"/>
      <c r="E6" s="271"/>
      <c r="F6" s="344"/>
      <c r="G6" s="271" t="s">
        <v>289</v>
      </c>
      <c r="H6" s="344"/>
      <c r="I6" s="271" t="s">
        <v>1709</v>
      </c>
      <c r="J6" s="344"/>
      <c r="K6" s="271" t="s">
        <v>7</v>
      </c>
      <c r="L6" s="346"/>
      <c r="N6" s="342"/>
      <c r="O6" s="347"/>
      <c r="P6" s="303"/>
      <c r="Q6" s="303"/>
      <c r="R6" s="240"/>
      <c r="S6" s="240"/>
      <c r="T6" s="240"/>
      <c r="U6" s="240"/>
    </row>
    <row r="7" spans="1:21" s="395" customFormat="1" ht="15.75" customHeight="1" x14ac:dyDescent="0.65">
      <c r="A7" s="922" t="s">
        <v>2452</v>
      </c>
      <c r="B7" s="919"/>
      <c r="C7" s="923"/>
      <c r="D7" s="919"/>
      <c r="E7" s="798"/>
      <c r="F7" s="919"/>
      <c r="G7" s="798">
        <f>'36'!G48</f>
        <v>39655962.279999994</v>
      </c>
      <c r="H7" s="919"/>
      <c r="I7" s="741">
        <f>'36'!I48</f>
        <v>44305529.839999989</v>
      </c>
      <c r="J7" s="919"/>
      <c r="K7" s="741">
        <f>'36'!K48</f>
        <v>10559159704647.836</v>
      </c>
      <c r="M7" s="720"/>
      <c r="N7" s="709"/>
      <c r="O7" s="924"/>
      <c r="P7" s="720"/>
      <c r="Q7" s="925"/>
      <c r="R7" s="720"/>
      <c r="S7" s="720"/>
      <c r="T7" s="720"/>
      <c r="U7" s="720"/>
    </row>
    <row r="8" spans="1:21" s="394" customFormat="1" ht="15.75" customHeight="1" x14ac:dyDescent="0.55000000000000004">
      <c r="A8" s="908" t="s">
        <v>2177</v>
      </c>
      <c r="B8" s="917"/>
      <c r="C8" s="909" t="s">
        <v>2163</v>
      </c>
      <c r="D8" s="917"/>
      <c r="E8" s="737" t="s">
        <v>2174</v>
      </c>
      <c r="F8" s="917"/>
      <c r="G8" s="737">
        <v>319464.59999999998</v>
      </c>
      <c r="H8" s="917"/>
      <c r="I8" s="742">
        <f t="shared" ref="I8:I18" si="0">G8*12400712.67/10298339.21</f>
        <v>384682.29022691911</v>
      </c>
      <c r="J8" s="917"/>
      <c r="K8" s="742">
        <v>91679791500.620728</v>
      </c>
      <c r="M8" s="910">
        <v>238326</v>
      </c>
      <c r="N8" s="619">
        <f t="shared" ref="N8:N46" si="1">I8*M8</f>
        <v>91679791500.620728</v>
      </c>
      <c r="O8" s="918">
        <v>263222</v>
      </c>
      <c r="P8" s="910">
        <f t="shared" ref="P8:P46" si="2">G8*O8</f>
        <v>84090110941.199997</v>
      </c>
      <c r="Q8" s="912"/>
      <c r="R8" s="720"/>
      <c r="S8" s="720"/>
      <c r="T8" s="720"/>
      <c r="U8" s="720"/>
    </row>
    <row r="9" spans="1:21" s="394" customFormat="1" ht="15.75" customHeight="1" x14ac:dyDescent="0.55000000000000004">
      <c r="A9" s="908" t="s">
        <v>2178</v>
      </c>
      <c r="B9" s="917"/>
      <c r="C9" s="909" t="s">
        <v>2164</v>
      </c>
      <c r="D9" s="917"/>
      <c r="E9" s="737" t="s">
        <v>2174</v>
      </c>
      <c r="F9" s="917"/>
      <c r="G9" s="737">
        <v>159643.56</v>
      </c>
      <c r="H9" s="917"/>
      <c r="I9" s="742">
        <f t="shared" si="0"/>
        <v>192234.28912242103</v>
      </c>
      <c r="J9" s="917"/>
      <c r="K9" s="742">
        <v>45814429189.390114</v>
      </c>
      <c r="M9" s="910">
        <v>238326</v>
      </c>
      <c r="N9" s="619">
        <f t="shared" si="1"/>
        <v>45814429189.390114</v>
      </c>
      <c r="O9" s="918">
        <v>263222</v>
      </c>
      <c r="P9" s="910">
        <f t="shared" si="2"/>
        <v>42021697150.32</v>
      </c>
      <c r="Q9" s="912"/>
      <c r="R9" s="720"/>
      <c r="S9" s="720"/>
      <c r="T9" s="720"/>
      <c r="U9" s="720"/>
    </row>
    <row r="10" spans="1:21" s="394" customFormat="1" ht="15.75" customHeight="1" x14ac:dyDescent="0.55000000000000004">
      <c r="A10" s="908" t="s">
        <v>2176</v>
      </c>
      <c r="B10" s="917"/>
      <c r="C10" s="909" t="s">
        <v>2165</v>
      </c>
      <c r="D10" s="917"/>
      <c r="E10" s="737" t="s">
        <v>2174</v>
      </c>
      <c r="F10" s="917"/>
      <c r="G10" s="737">
        <v>336075.61</v>
      </c>
      <c r="H10" s="917"/>
      <c r="I10" s="742">
        <f t="shared" si="0"/>
        <v>404684.38551316451</v>
      </c>
      <c r="J10" s="917"/>
      <c r="K10" s="742">
        <v>96446810861.81044</v>
      </c>
      <c r="M10" s="910">
        <v>238326</v>
      </c>
      <c r="N10" s="619">
        <f t="shared" si="1"/>
        <v>96446810861.81044</v>
      </c>
      <c r="O10" s="918">
        <v>263222</v>
      </c>
      <c r="P10" s="910">
        <f t="shared" si="2"/>
        <v>88462494215.419998</v>
      </c>
      <c r="Q10" s="912"/>
      <c r="R10" s="720"/>
      <c r="S10" s="720"/>
      <c r="T10" s="720"/>
      <c r="U10" s="720"/>
    </row>
    <row r="11" spans="1:21" s="394" customFormat="1" ht="15.75" customHeight="1" x14ac:dyDescent="0.55000000000000004">
      <c r="A11" s="908" t="s">
        <v>2179</v>
      </c>
      <c r="B11" s="917"/>
      <c r="C11" s="909" t="s">
        <v>2166</v>
      </c>
      <c r="D11" s="917"/>
      <c r="E11" s="737" t="s">
        <v>2174</v>
      </c>
      <c r="F11" s="917"/>
      <c r="G11" s="737">
        <v>1860813.5</v>
      </c>
      <c r="H11" s="917"/>
      <c r="I11" s="742">
        <f t="shared" si="0"/>
        <v>2240692.7054364374</v>
      </c>
      <c r="J11" s="917"/>
      <c r="K11" s="742">
        <v>534015329715.84436</v>
      </c>
      <c r="M11" s="910">
        <v>238326</v>
      </c>
      <c r="N11" s="619">
        <f t="shared" si="1"/>
        <v>534015329715.84436</v>
      </c>
      <c r="O11" s="918">
        <v>263222</v>
      </c>
      <c r="P11" s="910">
        <f t="shared" si="2"/>
        <v>489807051097</v>
      </c>
      <c r="Q11" s="912"/>
      <c r="R11" s="720"/>
      <c r="S11" s="720"/>
      <c r="T11" s="720"/>
      <c r="U11" s="720"/>
    </row>
    <row r="12" spans="1:21" s="394" customFormat="1" ht="15.75" customHeight="1" x14ac:dyDescent="0.55000000000000004">
      <c r="A12" s="908" t="s">
        <v>2180</v>
      </c>
      <c r="B12" s="917"/>
      <c r="C12" s="909" t="s">
        <v>2167</v>
      </c>
      <c r="D12" s="917"/>
      <c r="E12" s="737" t="s">
        <v>2174</v>
      </c>
      <c r="F12" s="917"/>
      <c r="G12" s="737">
        <v>682851</v>
      </c>
      <c r="H12" s="917"/>
      <c r="I12" s="742">
        <f t="shared" si="0"/>
        <v>822252.87735712191</v>
      </c>
      <c r="J12" s="917"/>
      <c r="K12" s="742">
        <v>195964239249.01343</v>
      </c>
      <c r="M12" s="910">
        <v>238326</v>
      </c>
      <c r="N12" s="619">
        <f t="shared" si="1"/>
        <v>195964239249.01343</v>
      </c>
      <c r="O12" s="918">
        <v>263222</v>
      </c>
      <c r="P12" s="910">
        <f t="shared" si="2"/>
        <v>179741405922</v>
      </c>
      <c r="Q12" s="912"/>
      <c r="R12" s="720"/>
      <c r="S12" s="720"/>
      <c r="T12" s="720"/>
      <c r="U12" s="720"/>
    </row>
    <row r="13" spans="1:21" s="394" customFormat="1" ht="15.75" customHeight="1" x14ac:dyDescent="0.55000000000000004">
      <c r="A13" s="908" t="s">
        <v>2180</v>
      </c>
      <c r="B13" s="917"/>
      <c r="C13" s="909" t="s">
        <v>2168</v>
      </c>
      <c r="D13" s="917"/>
      <c r="E13" s="737" t="s">
        <v>2174</v>
      </c>
      <c r="F13" s="917"/>
      <c r="G13" s="737">
        <v>1285311.3</v>
      </c>
      <c r="H13" s="917"/>
      <c r="I13" s="742">
        <f t="shared" si="0"/>
        <v>1547703.546929891</v>
      </c>
      <c r="J13" s="917"/>
      <c r="K13" s="742">
        <v>368857995525.61322</v>
      </c>
      <c r="M13" s="910">
        <v>238326</v>
      </c>
      <c r="N13" s="619">
        <f t="shared" si="1"/>
        <v>368857995525.61322</v>
      </c>
      <c r="O13" s="918">
        <v>263222</v>
      </c>
      <c r="P13" s="910">
        <f t="shared" si="2"/>
        <v>338322211008.60004</v>
      </c>
      <c r="Q13" s="912"/>
      <c r="R13" s="720"/>
      <c r="S13" s="720"/>
      <c r="T13" s="720"/>
      <c r="U13" s="720"/>
    </row>
    <row r="14" spans="1:21" s="394" customFormat="1" ht="15.75" customHeight="1" x14ac:dyDescent="0.55000000000000004">
      <c r="A14" s="908" t="s">
        <v>2181</v>
      </c>
      <c r="B14" s="917"/>
      <c r="C14" s="909" t="s">
        <v>2169</v>
      </c>
      <c r="D14" s="917"/>
      <c r="E14" s="737" t="s">
        <v>2174</v>
      </c>
      <c r="F14" s="917"/>
      <c r="G14" s="737">
        <v>2175851.7000000002</v>
      </c>
      <c r="H14" s="917"/>
      <c r="I14" s="742">
        <f t="shared" si="0"/>
        <v>2620044.9600679874</v>
      </c>
      <c r="J14" s="917"/>
      <c r="K14" s="742">
        <v>624424835153.16321</v>
      </c>
      <c r="M14" s="910">
        <v>238326</v>
      </c>
      <c r="N14" s="619">
        <f t="shared" si="1"/>
        <v>624424835153.16321</v>
      </c>
      <c r="O14" s="918">
        <v>263222</v>
      </c>
      <c r="P14" s="910">
        <f t="shared" si="2"/>
        <v>572732036177.40002</v>
      </c>
      <c r="Q14" s="912"/>
      <c r="R14" s="720"/>
      <c r="S14" s="720"/>
      <c r="T14" s="720"/>
      <c r="U14" s="720"/>
    </row>
    <row r="15" spans="1:21" s="394" customFormat="1" ht="15.75" customHeight="1" x14ac:dyDescent="0.55000000000000004">
      <c r="A15" s="908" t="s">
        <v>2175</v>
      </c>
      <c r="B15" s="917"/>
      <c r="C15" s="909" t="s">
        <v>2170</v>
      </c>
      <c r="D15" s="917"/>
      <c r="E15" s="737" t="s">
        <v>2174</v>
      </c>
      <c r="F15" s="917"/>
      <c r="G15" s="737">
        <v>13897.65</v>
      </c>
      <c r="H15" s="917"/>
      <c r="I15" s="742">
        <f t="shared" si="0"/>
        <v>16734.811402490741</v>
      </c>
      <c r="J15" s="917"/>
      <c r="K15" s="742">
        <v>3988340662.3100085</v>
      </c>
      <c r="M15" s="910">
        <v>238326</v>
      </c>
      <c r="N15" s="619">
        <f t="shared" si="1"/>
        <v>3988340662.3100085</v>
      </c>
      <c r="O15" s="918">
        <v>263222</v>
      </c>
      <c r="P15" s="910">
        <f t="shared" si="2"/>
        <v>3658167228.2999997</v>
      </c>
      <c r="Q15" s="912"/>
      <c r="R15" s="720"/>
      <c r="S15" s="720"/>
      <c r="T15" s="720"/>
      <c r="U15" s="720"/>
    </row>
    <row r="16" spans="1:21" s="394" customFormat="1" ht="15.75" customHeight="1" x14ac:dyDescent="0.55000000000000004">
      <c r="A16" s="908" t="s">
        <v>2175</v>
      </c>
      <c r="B16" s="917"/>
      <c r="C16" s="909" t="s">
        <v>2171</v>
      </c>
      <c r="D16" s="917"/>
      <c r="E16" s="737" t="s">
        <v>2174</v>
      </c>
      <c r="F16" s="917"/>
      <c r="G16" s="737">
        <v>74146.8</v>
      </c>
      <c r="H16" s="917"/>
      <c r="I16" s="742">
        <f t="shared" si="0"/>
        <v>89283.635297924513</v>
      </c>
      <c r="J16" s="917"/>
      <c r="K16" s="742">
        <v>21278611666.013157</v>
      </c>
      <c r="M16" s="910">
        <v>238326</v>
      </c>
      <c r="N16" s="619">
        <f t="shared" si="1"/>
        <v>21278611666.013157</v>
      </c>
      <c r="O16" s="918">
        <v>263222</v>
      </c>
      <c r="P16" s="910">
        <f t="shared" si="2"/>
        <v>19517068989.600002</v>
      </c>
      <c r="Q16" s="912"/>
      <c r="R16" s="720"/>
      <c r="S16" s="720"/>
      <c r="T16" s="720"/>
      <c r="U16" s="720"/>
    </row>
    <row r="17" spans="1:21" s="394" customFormat="1" ht="15.75" customHeight="1" x14ac:dyDescent="0.55000000000000004">
      <c r="A17" s="908" t="s">
        <v>2175</v>
      </c>
      <c r="B17" s="917"/>
      <c r="C17" s="909" t="s">
        <v>2172</v>
      </c>
      <c r="D17" s="917"/>
      <c r="E17" s="737" t="s">
        <v>2174</v>
      </c>
      <c r="F17" s="917"/>
      <c r="G17" s="737">
        <v>1429096.99</v>
      </c>
      <c r="H17" s="917"/>
      <c r="I17" s="742">
        <f t="shared" si="0"/>
        <v>1720842.6319210224</v>
      </c>
      <c r="J17" s="917"/>
      <c r="K17" s="742">
        <v>410121541095.20959</v>
      </c>
      <c r="M17" s="910">
        <v>238326</v>
      </c>
      <c r="N17" s="619">
        <f t="shared" si="1"/>
        <v>410121541095.20959</v>
      </c>
      <c r="O17" s="918">
        <v>263222</v>
      </c>
      <c r="P17" s="910">
        <f t="shared" si="2"/>
        <v>376169767901.77997</v>
      </c>
      <c r="Q17" s="912"/>
      <c r="R17" s="720"/>
      <c r="S17" s="720"/>
      <c r="T17" s="720"/>
      <c r="U17" s="720"/>
    </row>
    <row r="18" spans="1:21" s="394" customFormat="1" ht="15.75" customHeight="1" x14ac:dyDescent="0.55000000000000004">
      <c r="A18" s="908" t="s">
        <v>2179</v>
      </c>
      <c r="B18" s="917"/>
      <c r="C18" s="909" t="s">
        <v>2173</v>
      </c>
      <c r="D18" s="917"/>
      <c r="E18" s="737" t="s">
        <v>2174</v>
      </c>
      <c r="F18" s="917"/>
      <c r="G18" s="737">
        <v>1961186.5</v>
      </c>
      <c r="H18" s="917"/>
      <c r="I18" s="742">
        <f t="shared" si="0"/>
        <v>2361556.5367246191</v>
      </c>
      <c r="J18" s="917"/>
      <c r="K18" s="742">
        <v>562820323171.43152</v>
      </c>
      <c r="M18" s="910">
        <v>238326</v>
      </c>
      <c r="N18" s="619">
        <f t="shared" si="1"/>
        <v>562820323171.43152</v>
      </c>
      <c r="O18" s="918">
        <v>263222</v>
      </c>
      <c r="P18" s="910">
        <f t="shared" si="2"/>
        <v>516227432903</v>
      </c>
      <c r="Q18" s="912"/>
      <c r="R18" s="720"/>
      <c r="S18" s="720"/>
      <c r="T18" s="720"/>
      <c r="U18" s="720"/>
    </row>
    <row r="19" spans="1:21" s="394" customFormat="1" ht="15.75" customHeight="1" x14ac:dyDescent="0.55000000000000004">
      <c r="A19" s="908" t="s">
        <v>2192</v>
      </c>
      <c r="B19" s="917"/>
      <c r="C19" s="909" t="s">
        <v>2182</v>
      </c>
      <c r="D19" s="917"/>
      <c r="E19" s="737" t="s">
        <v>2174</v>
      </c>
      <c r="F19" s="917"/>
      <c r="G19" s="737">
        <v>711258.31</v>
      </c>
      <c r="H19" s="917"/>
      <c r="I19" s="742">
        <f t="shared" ref="I19:I28" si="3">G19*12141569.56/10018166.84</f>
        <v>862013.21897660126</v>
      </c>
      <c r="J19" s="917"/>
      <c r="K19" s="742">
        <v>205440162425.81747</v>
      </c>
      <c r="M19" s="910">
        <v>238326</v>
      </c>
      <c r="N19" s="619">
        <f t="shared" si="1"/>
        <v>205440162425.81747</v>
      </c>
      <c r="O19" s="918">
        <v>263222</v>
      </c>
      <c r="P19" s="910">
        <f t="shared" si="2"/>
        <v>187218834874.82001</v>
      </c>
      <c r="Q19" s="912"/>
      <c r="R19" s="720"/>
      <c r="S19" s="720"/>
      <c r="T19" s="720"/>
      <c r="U19" s="720"/>
    </row>
    <row r="20" spans="1:21" s="394" customFormat="1" ht="15.75" customHeight="1" x14ac:dyDescent="0.55000000000000004">
      <c r="A20" s="908" t="s">
        <v>2193</v>
      </c>
      <c r="B20" s="917"/>
      <c r="C20" s="909" t="s">
        <v>2183</v>
      </c>
      <c r="D20" s="917"/>
      <c r="E20" s="737" t="s">
        <v>2174</v>
      </c>
      <c r="F20" s="917"/>
      <c r="G20" s="737">
        <v>236913.24</v>
      </c>
      <c r="H20" s="917"/>
      <c r="I20" s="742">
        <f t="shared" si="3"/>
        <v>287128.23704031808</v>
      </c>
      <c r="J20" s="917"/>
      <c r="K20" s="742">
        <v>68430124220.87085</v>
      </c>
      <c r="M20" s="910">
        <v>238326</v>
      </c>
      <c r="N20" s="619">
        <f t="shared" si="1"/>
        <v>68430124220.87085</v>
      </c>
      <c r="O20" s="918">
        <v>263222</v>
      </c>
      <c r="P20" s="910">
        <f t="shared" si="2"/>
        <v>62360776859.279999</v>
      </c>
      <c r="Q20" s="912"/>
      <c r="R20" s="720"/>
      <c r="S20" s="720"/>
      <c r="T20" s="720"/>
      <c r="U20" s="720"/>
    </row>
    <row r="21" spans="1:21" s="394" customFormat="1" ht="15.75" customHeight="1" x14ac:dyDescent="0.55000000000000004">
      <c r="A21" s="908" t="s">
        <v>2193</v>
      </c>
      <c r="B21" s="917"/>
      <c r="C21" s="909" t="s">
        <v>2184</v>
      </c>
      <c r="D21" s="917"/>
      <c r="E21" s="737" t="s">
        <v>2174</v>
      </c>
      <c r="F21" s="917"/>
      <c r="G21" s="737">
        <v>273276.84000000003</v>
      </c>
      <c r="H21" s="917"/>
      <c r="I21" s="742">
        <f t="shared" si="3"/>
        <v>331199.29174557357</v>
      </c>
      <c r="J21" s="917"/>
      <c r="K21" s="742">
        <v>78933402404.555573</v>
      </c>
      <c r="M21" s="910">
        <v>238326</v>
      </c>
      <c r="N21" s="619">
        <f t="shared" si="1"/>
        <v>78933402404.555573</v>
      </c>
      <c r="O21" s="918">
        <v>263222</v>
      </c>
      <c r="P21" s="910">
        <f t="shared" si="2"/>
        <v>71932476378.480011</v>
      </c>
      <c r="Q21" s="912"/>
      <c r="R21" s="720"/>
      <c r="S21" s="720"/>
      <c r="T21" s="720"/>
      <c r="U21" s="720"/>
    </row>
    <row r="22" spans="1:21" s="394" customFormat="1" ht="15.75" customHeight="1" x14ac:dyDescent="0.55000000000000004">
      <c r="A22" s="908" t="s">
        <v>2193</v>
      </c>
      <c r="B22" s="917"/>
      <c r="C22" s="909" t="s">
        <v>2185</v>
      </c>
      <c r="D22" s="917"/>
      <c r="E22" s="737" t="s">
        <v>2174</v>
      </c>
      <c r="F22" s="917"/>
      <c r="G22" s="737">
        <v>108588.75</v>
      </c>
      <c r="H22" s="917"/>
      <c r="I22" s="742">
        <f t="shared" si="3"/>
        <v>131604.70199939792</v>
      </c>
      <c r="J22" s="917"/>
      <c r="K22" s="742">
        <v>31364822208.708508</v>
      </c>
      <c r="M22" s="910">
        <v>238326</v>
      </c>
      <c r="N22" s="619">
        <f t="shared" si="1"/>
        <v>31364822208.708508</v>
      </c>
      <c r="O22" s="918">
        <v>263222</v>
      </c>
      <c r="P22" s="910">
        <f t="shared" si="2"/>
        <v>28582947952.5</v>
      </c>
      <c r="Q22" s="912"/>
      <c r="R22" s="720"/>
      <c r="S22" s="720"/>
      <c r="T22" s="720"/>
      <c r="U22" s="720"/>
    </row>
    <row r="23" spans="1:21" s="394" customFormat="1" ht="15.75" customHeight="1" x14ac:dyDescent="0.55000000000000004">
      <c r="A23" s="908" t="s">
        <v>2193</v>
      </c>
      <c r="B23" s="917"/>
      <c r="C23" s="909" t="s">
        <v>2186</v>
      </c>
      <c r="D23" s="917"/>
      <c r="E23" s="737" t="s">
        <v>2174</v>
      </c>
      <c r="F23" s="917"/>
      <c r="G23" s="737">
        <v>371131.2</v>
      </c>
      <c r="H23" s="917"/>
      <c r="I23" s="742">
        <f t="shared" si="3"/>
        <v>449794.393790139</v>
      </c>
      <c r="J23" s="917"/>
      <c r="K23" s="742">
        <v>107197698694.42867</v>
      </c>
      <c r="M23" s="910">
        <v>238326</v>
      </c>
      <c r="N23" s="619">
        <f t="shared" si="1"/>
        <v>107197698694.42867</v>
      </c>
      <c r="O23" s="918">
        <v>263222</v>
      </c>
      <c r="P23" s="910">
        <f t="shared" si="2"/>
        <v>97689896726.400009</v>
      </c>
      <c r="Q23" s="912"/>
      <c r="R23" s="720"/>
      <c r="S23" s="720"/>
      <c r="T23" s="720"/>
      <c r="U23" s="720"/>
    </row>
    <row r="24" spans="1:21" s="394" customFormat="1" ht="15.75" customHeight="1" x14ac:dyDescent="0.55000000000000004">
      <c r="A24" s="908" t="s">
        <v>2195</v>
      </c>
      <c r="B24" s="917"/>
      <c r="C24" s="909" t="s">
        <v>2187</v>
      </c>
      <c r="D24" s="917"/>
      <c r="E24" s="737" t="s">
        <v>2174</v>
      </c>
      <c r="F24" s="917"/>
      <c r="G24" s="737">
        <v>835673.4</v>
      </c>
      <c r="H24" s="917"/>
      <c r="I24" s="742">
        <f t="shared" si="3"/>
        <v>1012798.7362947237</v>
      </c>
      <c r="J24" s="917"/>
      <c r="K24" s="742">
        <v>241376271626.17633</v>
      </c>
      <c r="M24" s="910">
        <v>238326</v>
      </c>
      <c r="N24" s="619">
        <f t="shared" si="1"/>
        <v>241376271626.17633</v>
      </c>
      <c r="O24" s="918">
        <v>263222</v>
      </c>
      <c r="P24" s="910">
        <f t="shared" si="2"/>
        <v>219967623694.80002</v>
      </c>
      <c r="Q24" s="912"/>
      <c r="R24" s="720"/>
      <c r="S24" s="720"/>
      <c r="T24" s="720"/>
      <c r="U24" s="720"/>
    </row>
    <row r="25" spans="1:21" s="394" customFormat="1" ht="15.75" customHeight="1" x14ac:dyDescent="0.55000000000000004">
      <c r="A25" s="908" t="s">
        <v>2194</v>
      </c>
      <c r="B25" s="917"/>
      <c r="C25" s="909" t="s">
        <v>2188</v>
      </c>
      <c r="D25" s="917"/>
      <c r="E25" s="737" t="s">
        <v>2174</v>
      </c>
      <c r="F25" s="917"/>
      <c r="G25" s="737">
        <v>2284100</v>
      </c>
      <c r="H25" s="917"/>
      <c r="I25" s="742">
        <f t="shared" si="3"/>
        <v>2768226.9096644432</v>
      </c>
      <c r="J25" s="917"/>
      <c r="K25" s="742">
        <v>659740446472.68811</v>
      </c>
      <c r="M25" s="910">
        <v>238326</v>
      </c>
      <c r="N25" s="619">
        <f t="shared" si="1"/>
        <v>659740446472.68811</v>
      </c>
      <c r="O25" s="918">
        <v>263222</v>
      </c>
      <c r="P25" s="910">
        <f t="shared" si="2"/>
        <v>601225370200</v>
      </c>
      <c r="Q25" s="912"/>
      <c r="R25" s="720"/>
      <c r="S25" s="720"/>
      <c r="T25" s="720"/>
      <c r="U25" s="720"/>
    </row>
    <row r="26" spans="1:21" s="394" customFormat="1" ht="15.75" customHeight="1" x14ac:dyDescent="0.55000000000000004">
      <c r="A26" s="908" t="s">
        <v>2195</v>
      </c>
      <c r="B26" s="917"/>
      <c r="C26" s="909" t="s">
        <v>2189</v>
      </c>
      <c r="D26" s="917"/>
      <c r="E26" s="737" t="s">
        <v>2174</v>
      </c>
      <c r="F26" s="917"/>
      <c r="G26" s="737">
        <v>1200050.1000000001</v>
      </c>
      <c r="H26" s="917"/>
      <c r="I26" s="742">
        <f t="shared" si="3"/>
        <v>1454406.9785760283</v>
      </c>
      <c r="J26" s="917"/>
      <c r="K26" s="742">
        <v>346622997576.11053</v>
      </c>
      <c r="M26" s="910">
        <v>238326</v>
      </c>
      <c r="N26" s="619">
        <f t="shared" si="1"/>
        <v>346622997576.11053</v>
      </c>
      <c r="O26" s="918">
        <v>263222</v>
      </c>
      <c r="P26" s="910">
        <f t="shared" si="2"/>
        <v>315879587422.20001</v>
      </c>
      <c r="Q26" s="912"/>
      <c r="R26" s="720"/>
      <c r="S26" s="720"/>
      <c r="T26" s="720"/>
      <c r="U26" s="720"/>
    </row>
    <row r="27" spans="1:21" s="394" customFormat="1" ht="15.75" customHeight="1" x14ac:dyDescent="0.55000000000000004">
      <c r="A27" s="908" t="s">
        <v>2194</v>
      </c>
      <c r="B27" s="917"/>
      <c r="C27" s="909" t="s">
        <v>2190</v>
      </c>
      <c r="D27" s="917"/>
      <c r="E27" s="737" t="s">
        <v>2174</v>
      </c>
      <c r="F27" s="917"/>
      <c r="G27" s="737">
        <v>2688075</v>
      </c>
      <c r="H27" s="917"/>
      <c r="I27" s="742">
        <f t="shared" si="3"/>
        <v>3257826.5181893297</v>
      </c>
      <c r="J27" s="917"/>
      <c r="K27" s="742">
        <v>776424762773.99023</v>
      </c>
      <c r="M27" s="910">
        <v>238326</v>
      </c>
      <c r="N27" s="619">
        <f t="shared" si="1"/>
        <v>776424762773.99023</v>
      </c>
      <c r="O27" s="918">
        <v>263222</v>
      </c>
      <c r="P27" s="910">
        <f t="shared" si="2"/>
        <v>707560477650</v>
      </c>
      <c r="Q27" s="912"/>
      <c r="R27" s="720"/>
      <c r="S27" s="720"/>
      <c r="T27" s="720"/>
      <c r="U27" s="720"/>
    </row>
    <row r="28" spans="1:21" s="394" customFormat="1" ht="15.75" customHeight="1" x14ac:dyDescent="0.55000000000000004">
      <c r="A28" s="908" t="s">
        <v>2196</v>
      </c>
      <c r="B28" s="917"/>
      <c r="C28" s="909" t="s">
        <v>2191</v>
      </c>
      <c r="D28" s="917"/>
      <c r="E28" s="737" t="s">
        <v>2174</v>
      </c>
      <c r="F28" s="917"/>
      <c r="G28" s="737">
        <v>1309100</v>
      </c>
      <c r="H28" s="917"/>
      <c r="I28" s="742">
        <f t="shared" si="3"/>
        <v>1586570.5737234459</v>
      </c>
      <c r="J28" s="917"/>
      <c r="K28" s="742">
        <v>378121018553.21399</v>
      </c>
      <c r="M28" s="910">
        <v>238326</v>
      </c>
      <c r="N28" s="619">
        <f t="shared" si="1"/>
        <v>378121018553.21399</v>
      </c>
      <c r="O28" s="918">
        <v>263222</v>
      </c>
      <c r="P28" s="910">
        <f t="shared" si="2"/>
        <v>344583920200</v>
      </c>
      <c r="Q28" s="912"/>
      <c r="R28" s="720"/>
      <c r="S28" s="720"/>
      <c r="T28" s="720"/>
      <c r="U28" s="720"/>
    </row>
    <row r="29" spans="1:21" s="394" customFormat="1" ht="15.75" customHeight="1" x14ac:dyDescent="0.55000000000000004">
      <c r="A29" s="908" t="s">
        <v>2204</v>
      </c>
      <c r="B29" s="917"/>
      <c r="C29" s="909" t="s">
        <v>2197</v>
      </c>
      <c r="D29" s="917"/>
      <c r="E29" s="737" t="s">
        <v>2174</v>
      </c>
      <c r="F29" s="917"/>
      <c r="G29" s="737">
        <v>119496.91</v>
      </c>
      <c r="H29" s="917"/>
      <c r="I29" s="742">
        <f t="shared" ref="I29:I38" si="4">G29*14651519.55/12299333.36</f>
        <v>142350.09831700264</v>
      </c>
      <c r="J29" s="917"/>
      <c r="K29" s="742">
        <v>33925729531.497971</v>
      </c>
      <c r="M29" s="910">
        <v>238326</v>
      </c>
      <c r="N29" s="619">
        <f t="shared" si="1"/>
        <v>33925729531.497971</v>
      </c>
      <c r="O29" s="918">
        <v>263222</v>
      </c>
      <c r="P29" s="910">
        <f t="shared" si="2"/>
        <v>31454215644.02</v>
      </c>
      <c r="Q29" s="912"/>
      <c r="R29" s="720"/>
      <c r="S29" s="720"/>
      <c r="T29" s="720"/>
      <c r="U29" s="720"/>
    </row>
    <row r="30" spans="1:21" s="394" customFormat="1" ht="15.75" customHeight="1" x14ac:dyDescent="0.55000000000000004">
      <c r="A30" s="908" t="s">
        <v>2205</v>
      </c>
      <c r="B30" s="917"/>
      <c r="C30" s="909" t="s">
        <v>2198</v>
      </c>
      <c r="D30" s="917"/>
      <c r="E30" s="737" t="s">
        <v>2174</v>
      </c>
      <c r="F30" s="917"/>
      <c r="G30" s="737">
        <v>3595457.43</v>
      </c>
      <c r="H30" s="917"/>
      <c r="I30" s="742">
        <f t="shared" si="4"/>
        <v>4283070.7392776739</v>
      </c>
      <c r="J30" s="917"/>
      <c r="K30" s="742">
        <v>1020767117009.0909</v>
      </c>
      <c r="M30" s="910">
        <v>238326</v>
      </c>
      <c r="N30" s="619">
        <f t="shared" si="1"/>
        <v>1020767117009.0909</v>
      </c>
      <c r="O30" s="918">
        <v>263222</v>
      </c>
      <c r="P30" s="910">
        <f t="shared" si="2"/>
        <v>946403495639.46008</v>
      </c>
      <c r="Q30" s="912"/>
      <c r="R30" s="720"/>
      <c r="S30" s="720"/>
      <c r="T30" s="720"/>
      <c r="U30" s="720"/>
    </row>
    <row r="31" spans="1:21" s="394" customFormat="1" ht="15.75" customHeight="1" x14ac:dyDescent="0.55000000000000004">
      <c r="A31" s="908" t="s">
        <v>2206</v>
      </c>
      <c r="B31" s="917"/>
      <c r="C31" s="909" t="s">
        <v>2199</v>
      </c>
      <c r="D31" s="917"/>
      <c r="E31" s="737" t="s">
        <v>2174</v>
      </c>
      <c r="F31" s="917"/>
      <c r="G31" s="737">
        <v>1153360</v>
      </c>
      <c r="H31" s="917"/>
      <c r="I31" s="742">
        <f t="shared" si="4"/>
        <v>1373934.3502262793</v>
      </c>
      <c r="J31" s="917"/>
      <c r="K31" s="742">
        <v>327444277952.02826</v>
      </c>
      <c r="M31" s="910">
        <v>238326</v>
      </c>
      <c r="N31" s="619">
        <f t="shared" si="1"/>
        <v>327444277952.02826</v>
      </c>
      <c r="O31" s="918">
        <v>263222</v>
      </c>
      <c r="P31" s="910">
        <f t="shared" si="2"/>
        <v>303589725920</v>
      </c>
      <c r="Q31" s="912"/>
      <c r="R31" s="720"/>
      <c r="S31" s="720"/>
      <c r="T31" s="720"/>
      <c r="U31" s="720"/>
    </row>
    <row r="32" spans="1:21" s="394" customFormat="1" ht="15.75" customHeight="1" x14ac:dyDescent="0.55000000000000004">
      <c r="A32" s="908" t="s">
        <v>2205</v>
      </c>
      <c r="B32" s="917"/>
      <c r="C32" s="909" t="s">
        <v>2200</v>
      </c>
      <c r="D32" s="917"/>
      <c r="E32" s="737" t="s">
        <v>2174</v>
      </c>
      <c r="F32" s="917"/>
      <c r="G32" s="737">
        <v>3233286.33</v>
      </c>
      <c r="H32" s="917"/>
      <c r="I32" s="742">
        <f t="shared" si="4"/>
        <v>3851636.221911686</v>
      </c>
      <c r="J32" s="917"/>
      <c r="K32" s="742">
        <v>917945054223.32446</v>
      </c>
      <c r="M32" s="910">
        <v>238326</v>
      </c>
      <c r="N32" s="619">
        <f t="shared" si="1"/>
        <v>917945054223.32446</v>
      </c>
      <c r="O32" s="918">
        <v>263222</v>
      </c>
      <c r="P32" s="910">
        <f t="shared" si="2"/>
        <v>851072094355.26001</v>
      </c>
      <c r="Q32" s="912"/>
      <c r="R32" s="720"/>
      <c r="S32" s="720"/>
      <c r="T32" s="720"/>
      <c r="U32" s="720"/>
    </row>
    <row r="33" spans="1:16374" s="394" customFormat="1" ht="15.75" customHeight="1" x14ac:dyDescent="0.55000000000000004">
      <c r="A33" s="908" t="s">
        <v>2205</v>
      </c>
      <c r="B33" s="917"/>
      <c r="C33" s="909" t="s">
        <v>2201</v>
      </c>
      <c r="D33" s="917"/>
      <c r="E33" s="737" t="s">
        <v>2174</v>
      </c>
      <c r="F33" s="917"/>
      <c r="G33" s="737">
        <v>495000</v>
      </c>
      <c r="H33" s="917"/>
      <c r="I33" s="742">
        <f t="shared" si="4"/>
        <v>589666.28230735264</v>
      </c>
      <c r="J33" s="917"/>
      <c r="K33" s="742">
        <v>140532806397.18213</v>
      </c>
      <c r="M33" s="910">
        <v>238326</v>
      </c>
      <c r="N33" s="619">
        <f t="shared" si="1"/>
        <v>140532806397.18213</v>
      </c>
      <c r="O33" s="918">
        <v>263222</v>
      </c>
      <c r="P33" s="910">
        <f t="shared" si="2"/>
        <v>130294890000</v>
      </c>
      <c r="Q33" s="912"/>
      <c r="R33" s="720"/>
      <c r="S33" s="720"/>
      <c r="T33" s="720"/>
      <c r="U33" s="720"/>
    </row>
    <row r="34" spans="1:16374" s="394" customFormat="1" ht="15.75" customHeight="1" x14ac:dyDescent="0.55000000000000004">
      <c r="A34" s="908" t="s">
        <v>2207</v>
      </c>
      <c r="B34" s="917"/>
      <c r="C34" s="909" t="s">
        <v>2202</v>
      </c>
      <c r="D34" s="917"/>
      <c r="E34" s="737" t="s">
        <v>2174</v>
      </c>
      <c r="F34" s="917"/>
      <c r="G34" s="737">
        <v>989561.69</v>
      </c>
      <c r="H34" s="917"/>
      <c r="I34" s="742">
        <f t="shared" si="4"/>
        <v>1178810.4300122848</v>
      </c>
      <c r="J34" s="917"/>
      <c r="K34" s="742">
        <v>280941174543.10779</v>
      </c>
      <c r="M34" s="910">
        <v>238326</v>
      </c>
      <c r="N34" s="619">
        <f t="shared" si="1"/>
        <v>280941174543.10779</v>
      </c>
      <c r="O34" s="918">
        <v>263222</v>
      </c>
      <c r="P34" s="910">
        <f t="shared" si="2"/>
        <v>260474407165.17999</v>
      </c>
      <c r="Q34" s="912"/>
      <c r="R34" s="720"/>
      <c r="S34" s="720"/>
      <c r="T34" s="720"/>
      <c r="U34" s="720"/>
    </row>
    <row r="35" spans="1:16374" s="394" customFormat="1" ht="15.75" customHeight="1" x14ac:dyDescent="0.55000000000000004">
      <c r="A35" s="908" t="s">
        <v>2205</v>
      </c>
      <c r="B35" s="917"/>
      <c r="C35" s="909" t="s">
        <v>2203</v>
      </c>
      <c r="D35" s="917"/>
      <c r="E35" s="737" t="s">
        <v>2174</v>
      </c>
      <c r="F35" s="917"/>
      <c r="G35" s="737">
        <v>1820700</v>
      </c>
      <c r="H35" s="917"/>
      <c r="I35" s="742">
        <f t="shared" si="4"/>
        <v>2168899.7983777719</v>
      </c>
      <c r="J35" s="917"/>
      <c r="K35" s="742">
        <v>516905213348.18085</v>
      </c>
      <c r="M35" s="910">
        <v>238326</v>
      </c>
      <c r="N35" s="619">
        <f t="shared" si="1"/>
        <v>516905213348.18085</v>
      </c>
      <c r="O35" s="918">
        <v>263222</v>
      </c>
      <c r="P35" s="910">
        <f t="shared" si="2"/>
        <v>479248295400</v>
      </c>
      <c r="Q35" s="912"/>
      <c r="R35" s="720"/>
      <c r="S35" s="720"/>
      <c r="T35" s="720"/>
      <c r="U35" s="720"/>
    </row>
    <row r="36" spans="1:16374" s="394" customFormat="1" ht="15.75" customHeight="1" x14ac:dyDescent="0.55000000000000004">
      <c r="A36" s="908" t="s">
        <v>2209</v>
      </c>
      <c r="B36" s="917"/>
      <c r="C36" s="909" t="s">
        <v>281</v>
      </c>
      <c r="D36" s="917"/>
      <c r="E36" s="737" t="s">
        <v>2174</v>
      </c>
      <c r="F36" s="917"/>
      <c r="G36" s="737">
        <v>190500</v>
      </c>
      <c r="H36" s="917"/>
      <c r="I36" s="742">
        <f t="shared" si="4"/>
        <v>226932.17531222361</v>
      </c>
      <c r="J36" s="917"/>
      <c r="K36" s="742">
        <v>54083837613.461006</v>
      </c>
      <c r="M36" s="910">
        <v>238326</v>
      </c>
      <c r="N36" s="619">
        <f t="shared" si="1"/>
        <v>54083837613.461006</v>
      </c>
      <c r="O36" s="918">
        <v>263222</v>
      </c>
      <c r="P36" s="910">
        <f t="shared" si="2"/>
        <v>50143791000</v>
      </c>
      <c r="Q36" s="912"/>
      <c r="R36" s="720"/>
      <c r="S36" s="720"/>
      <c r="T36" s="720"/>
      <c r="U36" s="720"/>
    </row>
    <row r="37" spans="1:16374" s="394" customFormat="1" ht="15.75" customHeight="1" x14ac:dyDescent="0.55000000000000004">
      <c r="A37" s="908" t="s">
        <v>2210</v>
      </c>
      <c r="B37" s="917"/>
      <c r="C37" s="909" t="s">
        <v>281</v>
      </c>
      <c r="D37" s="917"/>
      <c r="E37" s="737" t="s">
        <v>2174</v>
      </c>
      <c r="F37" s="917"/>
      <c r="G37" s="737">
        <v>386450</v>
      </c>
      <c r="H37" s="917"/>
      <c r="I37" s="742">
        <f t="shared" si="4"/>
        <v>460356.63595490187</v>
      </c>
      <c r="J37" s="917"/>
      <c r="K37" s="742">
        <v>109714955620.58794</v>
      </c>
      <c r="M37" s="910">
        <v>238326</v>
      </c>
      <c r="N37" s="619">
        <f t="shared" si="1"/>
        <v>109714955620.58794</v>
      </c>
      <c r="O37" s="918">
        <v>263222</v>
      </c>
      <c r="P37" s="910">
        <f t="shared" si="2"/>
        <v>101722141900</v>
      </c>
      <c r="Q37" s="912"/>
      <c r="R37" s="720"/>
      <c r="S37" s="720"/>
      <c r="T37" s="720"/>
      <c r="U37" s="720"/>
    </row>
    <row r="38" spans="1:16374" s="394" customFormat="1" ht="15.75" customHeight="1" x14ac:dyDescent="0.55000000000000004">
      <c r="A38" s="908" t="s">
        <v>2211</v>
      </c>
      <c r="B38" s="917"/>
      <c r="C38" s="909" t="s">
        <v>281</v>
      </c>
      <c r="D38" s="917"/>
      <c r="E38" s="737" t="s">
        <v>2174</v>
      </c>
      <c r="F38" s="917"/>
      <c r="G38" s="737">
        <v>315521</v>
      </c>
      <c r="H38" s="917"/>
      <c r="I38" s="742">
        <f t="shared" si="4"/>
        <v>375862.81830282469</v>
      </c>
      <c r="J38" s="917"/>
      <c r="K38" s="742">
        <v>89577882034.838989</v>
      </c>
      <c r="M38" s="910">
        <v>238326</v>
      </c>
      <c r="N38" s="619">
        <f t="shared" si="1"/>
        <v>89577882034.838989</v>
      </c>
      <c r="O38" s="918">
        <v>263222</v>
      </c>
      <c r="P38" s="910">
        <f t="shared" si="2"/>
        <v>83052068662</v>
      </c>
      <c r="Q38" s="912"/>
      <c r="R38" s="720"/>
      <c r="S38" s="720"/>
      <c r="T38" s="720"/>
      <c r="U38" s="720"/>
    </row>
    <row r="39" spans="1:16374" s="394" customFormat="1" ht="15.75" customHeight="1" x14ac:dyDescent="0.55000000000000004">
      <c r="A39" s="908" t="s">
        <v>2222</v>
      </c>
      <c r="B39" s="917"/>
      <c r="C39" s="909" t="s">
        <v>2212</v>
      </c>
      <c r="D39" s="917"/>
      <c r="E39" s="737" t="s">
        <v>2174</v>
      </c>
      <c r="F39" s="917"/>
      <c r="G39" s="737">
        <v>238523.4</v>
      </c>
      <c r="H39" s="917"/>
      <c r="I39" s="742">
        <f t="shared" ref="I39:I46" si="5">G39*11213289.64/9260492.1</f>
        <v>288821.7970746475</v>
      </c>
      <c r="J39" s="917"/>
      <c r="K39" s="742">
        <v>68833743609.612442</v>
      </c>
      <c r="M39" s="910">
        <v>238326</v>
      </c>
      <c r="N39" s="619">
        <f t="shared" si="1"/>
        <v>68833743609.612442</v>
      </c>
      <c r="O39" s="918">
        <v>263222</v>
      </c>
      <c r="P39" s="910">
        <f t="shared" si="2"/>
        <v>62784606394.799995</v>
      </c>
      <c r="Q39" s="912"/>
      <c r="R39" s="720"/>
      <c r="S39" s="720"/>
      <c r="T39" s="720"/>
      <c r="U39" s="720"/>
    </row>
    <row r="40" spans="1:16374" s="394" customFormat="1" ht="15.75" customHeight="1" x14ac:dyDescent="0.55000000000000004">
      <c r="A40" s="908" t="s">
        <v>2223</v>
      </c>
      <c r="B40" s="917"/>
      <c r="C40" s="909" t="s">
        <v>2213</v>
      </c>
      <c r="D40" s="917"/>
      <c r="E40" s="737" t="s">
        <v>2174</v>
      </c>
      <c r="F40" s="917"/>
      <c r="G40" s="737">
        <v>917849.71</v>
      </c>
      <c r="H40" s="917"/>
      <c r="I40" s="742">
        <f t="shared" si="5"/>
        <v>1111400.402168693</v>
      </c>
      <c r="J40" s="917"/>
      <c r="K40" s="742">
        <v>264875612247.25592</v>
      </c>
      <c r="M40" s="910">
        <v>238326</v>
      </c>
      <c r="N40" s="619">
        <f t="shared" si="1"/>
        <v>264875612247.25592</v>
      </c>
      <c r="O40" s="918">
        <v>263222</v>
      </c>
      <c r="P40" s="910">
        <f t="shared" si="2"/>
        <v>241598236365.62</v>
      </c>
      <c r="Q40" s="912"/>
      <c r="R40" s="720"/>
      <c r="S40" s="720"/>
      <c r="T40" s="720"/>
      <c r="U40" s="720"/>
    </row>
    <row r="41" spans="1:16374" s="394" customFormat="1" ht="15.75" customHeight="1" x14ac:dyDescent="0.55000000000000004">
      <c r="A41" s="908" t="s">
        <v>2223</v>
      </c>
      <c r="B41" s="917"/>
      <c r="C41" s="909" t="s">
        <v>2214</v>
      </c>
      <c r="D41" s="917"/>
      <c r="E41" s="737" t="s">
        <v>2174</v>
      </c>
      <c r="F41" s="917"/>
      <c r="G41" s="737">
        <v>1340592.6299999999</v>
      </c>
      <c r="H41" s="917"/>
      <c r="I41" s="742">
        <f t="shared" si="5"/>
        <v>1623288.8368253512</v>
      </c>
      <c r="J41" s="917"/>
      <c r="K41" s="742">
        <v>386871935325.23865</v>
      </c>
      <c r="M41" s="910">
        <v>238326</v>
      </c>
      <c r="N41" s="619">
        <f t="shared" si="1"/>
        <v>386871935325.23865</v>
      </c>
      <c r="O41" s="918">
        <v>263222</v>
      </c>
      <c r="P41" s="910">
        <f t="shared" si="2"/>
        <v>352873473253.85999</v>
      </c>
      <c r="Q41" s="912"/>
      <c r="R41" s="720"/>
      <c r="S41" s="720"/>
      <c r="T41" s="720"/>
      <c r="U41" s="720"/>
    </row>
    <row r="42" spans="1:16374" s="394" customFormat="1" ht="15.75" customHeight="1" x14ac:dyDescent="0.55000000000000004">
      <c r="A42" s="908" t="s">
        <v>2255</v>
      </c>
      <c r="B42" s="917"/>
      <c r="C42" s="909" t="s">
        <v>2215</v>
      </c>
      <c r="D42" s="917"/>
      <c r="E42" s="737" t="s">
        <v>2174</v>
      </c>
      <c r="F42" s="917"/>
      <c r="G42" s="737">
        <v>2931379.9</v>
      </c>
      <c r="H42" s="917"/>
      <c r="I42" s="742">
        <f t="shared" si="5"/>
        <v>3549531.8724557022</v>
      </c>
      <c r="J42" s="917"/>
      <c r="K42" s="742">
        <v>845945733034.87769</v>
      </c>
      <c r="M42" s="910">
        <v>238326</v>
      </c>
      <c r="N42" s="619">
        <f t="shared" si="1"/>
        <v>845945733034.87769</v>
      </c>
      <c r="O42" s="918">
        <v>263222</v>
      </c>
      <c r="P42" s="910">
        <f t="shared" si="2"/>
        <v>771603680037.79993</v>
      </c>
      <c r="Q42" s="912"/>
      <c r="R42" s="720"/>
      <c r="S42" s="720"/>
      <c r="T42" s="720"/>
      <c r="U42" s="720"/>
    </row>
    <row r="43" spans="1:16374" s="394" customFormat="1" ht="15.75" customHeight="1" x14ac:dyDescent="0.55000000000000004">
      <c r="A43" s="908" t="s">
        <v>2256</v>
      </c>
      <c r="B43" s="917"/>
      <c r="C43" s="909" t="s">
        <v>2216</v>
      </c>
      <c r="D43" s="917"/>
      <c r="E43" s="737" t="s">
        <v>2174</v>
      </c>
      <c r="F43" s="917"/>
      <c r="G43" s="737">
        <v>252000</v>
      </c>
      <c r="H43" s="917"/>
      <c r="I43" s="742">
        <f t="shared" si="5"/>
        <v>305140.26239275123</v>
      </c>
      <c r="J43" s="917"/>
      <c r="K43" s="742">
        <v>72722858175.014832</v>
      </c>
      <c r="M43" s="910">
        <v>238326</v>
      </c>
      <c r="N43" s="619">
        <f t="shared" si="1"/>
        <v>72722858175.014832</v>
      </c>
      <c r="O43" s="918">
        <v>263222</v>
      </c>
      <c r="P43" s="910">
        <f t="shared" si="2"/>
        <v>66331944000</v>
      </c>
      <c r="Q43" s="912"/>
      <c r="R43" s="720"/>
      <c r="S43" s="720"/>
      <c r="T43" s="720"/>
      <c r="U43" s="720"/>
    </row>
    <row r="44" spans="1:16374" s="394" customFormat="1" ht="15.75" customHeight="1" x14ac:dyDescent="0.55000000000000004">
      <c r="A44" s="908" t="s">
        <v>2256</v>
      </c>
      <c r="B44" s="917"/>
      <c r="C44" s="909" t="s">
        <v>2217</v>
      </c>
      <c r="D44" s="917"/>
      <c r="E44" s="737" t="s">
        <v>2174</v>
      </c>
      <c r="F44" s="917"/>
      <c r="G44" s="737">
        <v>643500</v>
      </c>
      <c r="H44" s="917"/>
      <c r="I44" s="742">
        <f t="shared" si="5"/>
        <v>779197.45575291838</v>
      </c>
      <c r="J44" s="917"/>
      <c r="K44" s="742">
        <v>185703012839.77002</v>
      </c>
      <c r="M44" s="910">
        <v>238326</v>
      </c>
      <c r="N44" s="619">
        <f t="shared" si="1"/>
        <v>185703012839.77002</v>
      </c>
      <c r="O44" s="918">
        <v>263222</v>
      </c>
      <c r="P44" s="910">
        <f t="shared" si="2"/>
        <v>169383357000</v>
      </c>
      <c r="Q44" s="912"/>
      <c r="R44" s="720"/>
      <c r="S44" s="720"/>
      <c r="T44" s="720"/>
      <c r="U44" s="720"/>
    </row>
    <row r="45" spans="1:16374" s="394" customFormat="1" ht="15.75" customHeight="1" x14ac:dyDescent="0.55000000000000004">
      <c r="A45" s="908" t="s">
        <v>2257</v>
      </c>
      <c r="B45" s="917"/>
      <c r="C45" s="909" t="s">
        <v>2218</v>
      </c>
      <c r="D45" s="917"/>
      <c r="E45" s="737" t="s">
        <v>2174</v>
      </c>
      <c r="F45" s="917"/>
      <c r="G45" s="737">
        <v>917719.4</v>
      </c>
      <c r="H45" s="917"/>
      <c r="I45" s="742">
        <f t="shared" si="5"/>
        <v>1111242.6131703106</v>
      </c>
      <c r="J45" s="917"/>
      <c r="K45" s="742">
        <v>264838007026.42746</v>
      </c>
      <c r="M45" s="910">
        <v>238326</v>
      </c>
      <c r="N45" s="619">
        <f t="shared" si="1"/>
        <v>264838007026.42746</v>
      </c>
      <c r="O45" s="918">
        <v>263222</v>
      </c>
      <c r="P45" s="910">
        <f t="shared" si="2"/>
        <v>241563935906.80002</v>
      </c>
      <c r="Q45" s="912"/>
      <c r="R45" s="720"/>
      <c r="S45" s="720"/>
      <c r="T45" s="720"/>
      <c r="U45" s="720"/>
    </row>
    <row r="46" spans="1:16374" s="394" customFormat="1" ht="15.75" customHeight="1" x14ac:dyDescent="0.55000000000000004">
      <c r="A46" s="908" t="s">
        <v>2258</v>
      </c>
      <c r="B46" s="917"/>
      <c r="C46" s="909" t="s">
        <v>2219</v>
      </c>
      <c r="D46" s="917"/>
      <c r="E46" s="737" t="s">
        <v>2174</v>
      </c>
      <c r="F46" s="917"/>
      <c r="G46" s="737">
        <v>1083428.51</v>
      </c>
      <c r="H46" s="917"/>
      <c r="I46" s="742">
        <f t="shared" si="5"/>
        <v>1311895.4754967759</v>
      </c>
      <c r="J46" s="917"/>
      <c r="K46" s="742">
        <v>312658801093.24463</v>
      </c>
      <c r="M46" s="910">
        <v>238326</v>
      </c>
      <c r="N46" s="619">
        <f t="shared" si="1"/>
        <v>312658801093.24463</v>
      </c>
      <c r="O46" s="918">
        <v>263222</v>
      </c>
      <c r="P46" s="910">
        <f t="shared" si="2"/>
        <v>285182219259.22003</v>
      </c>
      <c r="Q46" s="912"/>
      <c r="R46" s="720"/>
      <c r="S46" s="720"/>
      <c r="T46" s="720"/>
      <c r="U46" s="720"/>
    </row>
    <row r="47" spans="1:16374" s="395" customFormat="1" ht="21" customHeight="1" thickBot="1" x14ac:dyDescent="0.7">
      <c r="A47" s="922" t="s">
        <v>2451</v>
      </c>
      <c r="B47" s="919"/>
      <c r="C47" s="923"/>
      <c r="D47" s="919"/>
      <c r="E47" s="798"/>
      <c r="F47" s="919"/>
      <c r="G47" s="1304">
        <f>SUM(G7:G46)</f>
        <v>80596795.24000001</v>
      </c>
      <c r="H47" s="1305"/>
      <c r="I47" s="1304">
        <f>SUM(I7:I46)</f>
        <v>93579850.335337132</v>
      </c>
      <c r="J47" s="919"/>
      <c r="K47" s="801">
        <f>SUM(K7:K46)</f>
        <v>22302511411019.57</v>
      </c>
      <c r="M47" s="720"/>
      <c r="N47" s="801">
        <f>SUM(N7:N46)</f>
        <v>11743351706371.723</v>
      </c>
      <c r="O47" s="924"/>
      <c r="P47" s="801">
        <f>SUM(P7:P46)</f>
        <v>10776527933397.119</v>
      </c>
      <c r="Q47" s="925"/>
      <c r="R47" s="720"/>
      <c r="S47" s="720"/>
      <c r="T47" s="720"/>
      <c r="U47" s="720"/>
    </row>
    <row r="48" spans="1:16374" s="237" customFormat="1" ht="20.45" customHeight="1" thickTop="1" x14ac:dyDescent="0.25">
      <c r="G48" s="471"/>
      <c r="H48" s="471"/>
      <c r="I48" s="471"/>
      <c r="J48" s="471"/>
      <c r="M48" s="216"/>
      <c r="N48" s="33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6"/>
      <c r="AZ48" s="216"/>
      <c r="BA48" s="216"/>
      <c r="BB48" s="216"/>
      <c r="BC48" s="216"/>
      <c r="BD48" s="216"/>
      <c r="BE48" s="216"/>
      <c r="BF48" s="216"/>
      <c r="BG48" s="216"/>
      <c r="BH48" s="216"/>
      <c r="BI48" s="216"/>
      <c r="BJ48" s="216"/>
      <c r="BK48" s="216"/>
      <c r="BL48" s="216"/>
      <c r="BM48" s="216"/>
      <c r="BN48" s="216"/>
      <c r="BO48" s="216"/>
      <c r="BP48" s="216"/>
      <c r="BQ48" s="216"/>
      <c r="BR48" s="216"/>
      <c r="BS48" s="216"/>
      <c r="BT48" s="216"/>
      <c r="BU48" s="216"/>
      <c r="BV48" s="216"/>
      <c r="BW48" s="216"/>
      <c r="BX48" s="216"/>
      <c r="BY48" s="216"/>
      <c r="BZ48" s="216"/>
      <c r="CA48" s="216"/>
      <c r="CB48" s="216"/>
      <c r="CC48" s="216"/>
      <c r="CD48" s="216"/>
      <c r="CE48" s="216"/>
      <c r="CF48" s="216"/>
      <c r="CG48" s="216"/>
      <c r="CH48" s="216"/>
      <c r="CI48" s="216"/>
      <c r="CJ48" s="216"/>
      <c r="CK48" s="216"/>
      <c r="CL48" s="216"/>
      <c r="CM48" s="216"/>
      <c r="CN48" s="216"/>
      <c r="CO48" s="216"/>
      <c r="CP48" s="216"/>
      <c r="CQ48" s="216"/>
      <c r="CR48" s="216"/>
      <c r="CS48" s="216"/>
      <c r="CT48" s="216"/>
      <c r="CU48" s="216"/>
      <c r="CV48" s="216"/>
      <c r="CW48" s="216"/>
      <c r="CX48" s="216"/>
      <c r="CY48" s="216"/>
      <c r="CZ48" s="216"/>
      <c r="DA48" s="216"/>
      <c r="DB48" s="216"/>
      <c r="DC48" s="216"/>
      <c r="DD48" s="216"/>
      <c r="DE48" s="216"/>
      <c r="DF48" s="216"/>
      <c r="DG48" s="216"/>
      <c r="DH48" s="216"/>
      <c r="DI48" s="216"/>
      <c r="DJ48" s="216"/>
      <c r="DK48" s="216"/>
      <c r="DL48" s="216"/>
      <c r="DM48" s="216"/>
      <c r="DN48" s="216"/>
      <c r="DO48" s="216"/>
      <c r="DP48" s="216"/>
      <c r="DQ48" s="216"/>
      <c r="DR48" s="216"/>
      <c r="DS48" s="216"/>
      <c r="DT48" s="216"/>
      <c r="DU48" s="216"/>
      <c r="DV48" s="216"/>
      <c r="DW48" s="216"/>
      <c r="DX48" s="216"/>
      <c r="DY48" s="216"/>
      <c r="DZ48" s="216"/>
      <c r="EA48" s="216"/>
      <c r="EB48" s="216"/>
      <c r="EC48" s="216"/>
      <c r="ED48" s="216"/>
      <c r="EE48" s="216"/>
      <c r="EF48" s="216"/>
      <c r="EG48" s="216"/>
      <c r="EH48" s="216"/>
      <c r="EI48" s="216"/>
      <c r="EJ48" s="216"/>
      <c r="EK48" s="216"/>
      <c r="EL48" s="216"/>
      <c r="EM48" s="216"/>
      <c r="EN48" s="216"/>
      <c r="EO48" s="216"/>
      <c r="EP48" s="216"/>
      <c r="EQ48" s="216"/>
      <c r="ER48" s="216"/>
      <c r="ES48" s="216"/>
      <c r="ET48" s="216"/>
      <c r="EU48" s="216"/>
      <c r="EV48" s="216"/>
      <c r="EW48" s="216"/>
      <c r="EX48" s="216"/>
      <c r="EY48" s="216"/>
      <c r="EZ48" s="216"/>
      <c r="FA48" s="216"/>
      <c r="FB48" s="216"/>
      <c r="FC48" s="216"/>
      <c r="FD48" s="216"/>
      <c r="FE48" s="216"/>
      <c r="FF48" s="216"/>
      <c r="FG48" s="216"/>
      <c r="FH48" s="216"/>
      <c r="FI48" s="216"/>
      <c r="FJ48" s="216"/>
      <c r="FK48" s="216"/>
      <c r="FL48" s="216"/>
      <c r="FM48" s="216"/>
      <c r="FN48" s="216"/>
      <c r="FO48" s="216"/>
      <c r="FP48" s="216"/>
      <c r="FQ48" s="216"/>
      <c r="FR48" s="216"/>
      <c r="FS48" s="216"/>
      <c r="FT48" s="216"/>
      <c r="FU48" s="216"/>
      <c r="FV48" s="216"/>
      <c r="FW48" s="216"/>
      <c r="FX48" s="216"/>
      <c r="FY48" s="216"/>
      <c r="FZ48" s="216"/>
      <c r="GA48" s="216"/>
      <c r="GB48" s="216"/>
      <c r="GC48" s="216"/>
      <c r="GD48" s="216"/>
      <c r="GE48" s="216"/>
      <c r="GF48" s="216"/>
      <c r="GG48" s="216"/>
      <c r="GH48" s="216"/>
      <c r="GI48" s="216"/>
      <c r="GJ48" s="216"/>
      <c r="GK48" s="216"/>
      <c r="GL48" s="216"/>
      <c r="GM48" s="216"/>
      <c r="GN48" s="216"/>
      <c r="GO48" s="216"/>
      <c r="GP48" s="216"/>
      <c r="GQ48" s="216"/>
      <c r="GR48" s="216"/>
      <c r="GS48" s="216"/>
      <c r="GT48" s="216"/>
      <c r="GU48" s="216"/>
      <c r="GV48" s="216"/>
      <c r="GW48" s="216"/>
      <c r="GX48" s="216"/>
      <c r="GY48" s="216"/>
      <c r="GZ48" s="216"/>
      <c r="HA48" s="216"/>
      <c r="HB48" s="216"/>
      <c r="HC48" s="216"/>
      <c r="HD48" s="216"/>
      <c r="HE48" s="216"/>
      <c r="HF48" s="216"/>
      <c r="HG48" s="216"/>
      <c r="HH48" s="216"/>
      <c r="HI48" s="216"/>
      <c r="HJ48" s="216"/>
      <c r="HK48" s="216"/>
      <c r="HL48" s="216"/>
      <c r="HM48" s="216"/>
      <c r="HN48" s="216"/>
      <c r="HO48" s="216"/>
      <c r="HP48" s="216"/>
      <c r="HQ48" s="216"/>
      <c r="HR48" s="216"/>
      <c r="HS48" s="216"/>
      <c r="HT48" s="216"/>
      <c r="HU48" s="216"/>
      <c r="HV48" s="216"/>
      <c r="HW48" s="216"/>
      <c r="HX48" s="216"/>
      <c r="HY48" s="216"/>
      <c r="HZ48" s="216"/>
      <c r="IA48" s="216"/>
      <c r="IB48" s="216"/>
      <c r="IC48" s="216"/>
      <c r="ID48" s="216"/>
      <c r="IE48" s="216"/>
      <c r="IF48" s="216"/>
      <c r="IG48" s="216"/>
      <c r="IH48" s="216"/>
      <c r="II48" s="216"/>
      <c r="IJ48" s="216"/>
      <c r="IK48" s="216"/>
      <c r="IL48" s="216"/>
      <c r="IM48" s="216"/>
      <c r="IN48" s="216"/>
      <c r="IO48" s="216"/>
      <c r="IP48" s="216"/>
      <c r="IQ48" s="216"/>
      <c r="IR48" s="216"/>
      <c r="IS48" s="216"/>
      <c r="IT48" s="216"/>
      <c r="IU48" s="216"/>
      <c r="IV48" s="216"/>
      <c r="IW48" s="216"/>
      <c r="IX48" s="216"/>
      <c r="IY48" s="216"/>
      <c r="IZ48" s="216"/>
      <c r="JA48" s="216"/>
      <c r="JB48" s="216"/>
      <c r="JC48" s="216"/>
      <c r="JD48" s="216"/>
      <c r="JE48" s="216"/>
      <c r="JF48" s="216"/>
      <c r="JG48" s="216"/>
      <c r="JH48" s="216"/>
      <c r="JI48" s="216"/>
      <c r="JJ48" s="216"/>
      <c r="JK48" s="216"/>
      <c r="JL48" s="216"/>
      <c r="JM48" s="216"/>
      <c r="JN48" s="216"/>
      <c r="JO48" s="216"/>
      <c r="JP48" s="216"/>
      <c r="JQ48" s="216"/>
      <c r="JR48" s="216"/>
      <c r="JS48" s="216"/>
      <c r="JT48" s="216"/>
      <c r="JU48" s="216"/>
      <c r="JV48" s="216"/>
      <c r="JW48" s="216"/>
      <c r="JX48" s="216"/>
      <c r="JY48" s="216"/>
      <c r="JZ48" s="216"/>
      <c r="KA48" s="216"/>
      <c r="KB48" s="216"/>
      <c r="KC48" s="216"/>
      <c r="KD48" s="216"/>
      <c r="KE48" s="216"/>
      <c r="KF48" s="216"/>
      <c r="KG48" s="216"/>
      <c r="KH48" s="216"/>
      <c r="KI48" s="216"/>
      <c r="KJ48" s="216"/>
      <c r="KK48" s="216"/>
      <c r="KL48" s="216"/>
      <c r="KM48" s="216"/>
      <c r="KN48" s="216"/>
      <c r="KO48" s="216"/>
      <c r="KP48" s="216"/>
      <c r="KQ48" s="216"/>
      <c r="KR48" s="216"/>
      <c r="KS48" s="216"/>
      <c r="KT48" s="216"/>
      <c r="KU48" s="216"/>
      <c r="KV48" s="216"/>
      <c r="KW48" s="216"/>
      <c r="KX48" s="216"/>
      <c r="KY48" s="216"/>
      <c r="KZ48" s="216"/>
      <c r="LA48" s="216"/>
      <c r="LB48" s="216"/>
      <c r="LC48" s="216"/>
      <c r="LD48" s="216"/>
      <c r="LE48" s="216"/>
      <c r="LF48" s="216"/>
      <c r="LG48" s="216"/>
      <c r="LH48" s="216"/>
      <c r="LI48" s="216"/>
      <c r="LJ48" s="216"/>
      <c r="LK48" s="216"/>
      <c r="LL48" s="216"/>
      <c r="LM48" s="216"/>
      <c r="LN48" s="216"/>
      <c r="LO48" s="216"/>
      <c r="LP48" s="216"/>
      <c r="LQ48" s="216"/>
      <c r="LR48" s="216"/>
      <c r="LS48" s="216"/>
      <c r="LT48" s="216"/>
      <c r="LU48" s="216"/>
      <c r="LV48" s="216"/>
      <c r="LW48" s="216"/>
      <c r="LX48" s="216"/>
      <c r="LY48" s="216"/>
      <c r="LZ48" s="216"/>
      <c r="MA48" s="216"/>
      <c r="MB48" s="216"/>
      <c r="MC48" s="216"/>
      <c r="MD48" s="216"/>
      <c r="ME48" s="216"/>
      <c r="MF48" s="216"/>
      <c r="MG48" s="216"/>
      <c r="MH48" s="216"/>
      <c r="MI48" s="216"/>
      <c r="MJ48" s="216"/>
      <c r="MK48" s="216"/>
      <c r="ML48" s="216"/>
      <c r="MM48" s="216"/>
      <c r="MN48" s="216"/>
      <c r="MO48" s="216"/>
      <c r="MP48" s="216"/>
      <c r="MQ48" s="216"/>
      <c r="MR48" s="216"/>
      <c r="MS48" s="216"/>
      <c r="MT48" s="216"/>
      <c r="MU48" s="216"/>
      <c r="MV48" s="216"/>
      <c r="MW48" s="216"/>
      <c r="MX48" s="216"/>
      <c r="MY48" s="216"/>
      <c r="MZ48" s="216"/>
      <c r="NA48" s="216"/>
      <c r="NB48" s="216"/>
      <c r="NC48" s="216"/>
      <c r="ND48" s="216"/>
      <c r="NE48" s="216"/>
      <c r="NF48" s="216"/>
      <c r="NG48" s="216"/>
      <c r="NH48" s="216"/>
      <c r="NI48" s="216"/>
      <c r="NJ48" s="216"/>
      <c r="NK48" s="216"/>
      <c r="NL48" s="216"/>
      <c r="NM48" s="216"/>
      <c r="NN48" s="216"/>
      <c r="NO48" s="216"/>
      <c r="NP48" s="216"/>
      <c r="NQ48" s="216"/>
      <c r="NR48" s="216"/>
      <c r="NS48" s="216"/>
      <c r="NT48" s="216"/>
      <c r="NU48" s="216"/>
      <c r="NV48" s="216"/>
      <c r="NW48" s="216"/>
      <c r="NX48" s="216"/>
      <c r="NY48" s="216"/>
      <c r="NZ48" s="216"/>
      <c r="OA48" s="216"/>
      <c r="OB48" s="216"/>
      <c r="OC48" s="216"/>
      <c r="OD48" s="216"/>
      <c r="OE48" s="216"/>
      <c r="OF48" s="216"/>
      <c r="OG48" s="216"/>
      <c r="OH48" s="216"/>
      <c r="OI48" s="216"/>
      <c r="OJ48" s="216"/>
      <c r="OK48" s="216"/>
      <c r="OL48" s="216"/>
      <c r="OM48" s="216"/>
      <c r="ON48" s="216"/>
      <c r="OO48" s="216"/>
      <c r="OP48" s="216"/>
      <c r="OQ48" s="216"/>
      <c r="OR48" s="216"/>
      <c r="OS48" s="216"/>
      <c r="OT48" s="216"/>
      <c r="OU48" s="216"/>
      <c r="OV48" s="216"/>
      <c r="OW48" s="216"/>
      <c r="OX48" s="216"/>
      <c r="OY48" s="216"/>
      <c r="OZ48" s="216"/>
      <c r="PA48" s="216"/>
      <c r="PB48" s="216"/>
      <c r="PC48" s="216"/>
      <c r="PD48" s="216"/>
      <c r="PE48" s="216"/>
      <c r="PF48" s="216"/>
      <c r="PG48" s="216"/>
      <c r="PH48" s="216"/>
      <c r="PI48" s="216"/>
      <c r="PJ48" s="216"/>
      <c r="PK48" s="216"/>
      <c r="PL48" s="216"/>
      <c r="PM48" s="216"/>
      <c r="PN48" s="216"/>
      <c r="PO48" s="216"/>
      <c r="PP48" s="216"/>
      <c r="PQ48" s="216"/>
      <c r="PR48" s="216"/>
      <c r="PS48" s="216"/>
      <c r="PT48" s="216"/>
      <c r="PU48" s="216"/>
      <c r="PV48" s="216"/>
      <c r="PW48" s="216"/>
      <c r="PX48" s="216"/>
      <c r="PY48" s="216"/>
      <c r="PZ48" s="216"/>
      <c r="QA48" s="216"/>
      <c r="QB48" s="216"/>
      <c r="QC48" s="216"/>
      <c r="QD48" s="216"/>
      <c r="QE48" s="216"/>
      <c r="QF48" s="216"/>
      <c r="QG48" s="216"/>
      <c r="QH48" s="216"/>
      <c r="QI48" s="216"/>
      <c r="QJ48" s="216"/>
      <c r="QK48" s="216"/>
      <c r="QL48" s="216"/>
      <c r="QM48" s="216"/>
      <c r="QN48" s="216"/>
      <c r="QO48" s="216"/>
      <c r="QP48" s="216"/>
      <c r="QQ48" s="216"/>
      <c r="QR48" s="216"/>
      <c r="QS48" s="216"/>
      <c r="QT48" s="216"/>
      <c r="QU48" s="216"/>
      <c r="QV48" s="216"/>
      <c r="QW48" s="216"/>
      <c r="QX48" s="216"/>
      <c r="QY48" s="216"/>
      <c r="QZ48" s="216"/>
      <c r="RA48" s="216"/>
      <c r="RB48" s="216"/>
      <c r="RC48" s="216"/>
      <c r="RD48" s="216"/>
      <c r="RE48" s="216"/>
      <c r="RF48" s="216"/>
      <c r="RG48" s="216"/>
      <c r="RH48" s="216"/>
      <c r="RI48" s="216"/>
      <c r="RJ48" s="216"/>
      <c r="RK48" s="216"/>
      <c r="RL48" s="216"/>
      <c r="RM48" s="216"/>
      <c r="RN48" s="216"/>
      <c r="RO48" s="216"/>
      <c r="RP48" s="216"/>
      <c r="RQ48" s="216"/>
      <c r="RR48" s="216"/>
      <c r="RS48" s="216"/>
      <c r="RT48" s="216"/>
      <c r="RU48" s="216"/>
      <c r="RV48" s="216"/>
      <c r="RW48" s="216"/>
      <c r="RX48" s="216"/>
      <c r="RY48" s="216"/>
      <c r="RZ48" s="216"/>
      <c r="SA48" s="216"/>
      <c r="SB48" s="216"/>
      <c r="SC48" s="216"/>
      <c r="SD48" s="216"/>
      <c r="SE48" s="216"/>
      <c r="SF48" s="216"/>
      <c r="SG48" s="216"/>
      <c r="SH48" s="216"/>
      <c r="SI48" s="216"/>
      <c r="SJ48" s="216"/>
      <c r="SK48" s="216"/>
      <c r="SL48" s="216"/>
      <c r="SM48" s="216"/>
      <c r="SN48" s="216"/>
      <c r="SO48" s="216"/>
      <c r="SP48" s="216"/>
      <c r="SQ48" s="216"/>
      <c r="SR48" s="216"/>
      <c r="SS48" s="216"/>
      <c r="ST48" s="216"/>
      <c r="SU48" s="216"/>
      <c r="SV48" s="216"/>
      <c r="SW48" s="216"/>
      <c r="SX48" s="216"/>
      <c r="SY48" s="216"/>
      <c r="SZ48" s="216"/>
      <c r="TA48" s="216"/>
      <c r="TB48" s="216"/>
      <c r="TC48" s="216"/>
      <c r="TD48" s="216"/>
      <c r="TE48" s="216"/>
      <c r="TF48" s="216"/>
      <c r="TG48" s="216"/>
      <c r="TH48" s="216"/>
      <c r="TI48" s="216"/>
      <c r="TJ48" s="216"/>
      <c r="TK48" s="216"/>
      <c r="TL48" s="216"/>
      <c r="TM48" s="216"/>
      <c r="TN48" s="216"/>
      <c r="TO48" s="216"/>
      <c r="TP48" s="216"/>
      <c r="TQ48" s="216"/>
      <c r="TR48" s="216"/>
      <c r="TS48" s="216"/>
      <c r="TT48" s="216"/>
      <c r="TU48" s="216"/>
      <c r="TV48" s="216"/>
      <c r="TW48" s="216"/>
      <c r="TX48" s="216"/>
      <c r="TY48" s="216"/>
      <c r="TZ48" s="216"/>
      <c r="UA48" s="216"/>
      <c r="UB48" s="216"/>
      <c r="UC48" s="216"/>
      <c r="UD48" s="216"/>
      <c r="UE48" s="216"/>
      <c r="UF48" s="216"/>
      <c r="UG48" s="216"/>
      <c r="UH48" s="216"/>
      <c r="UI48" s="216"/>
      <c r="UJ48" s="216"/>
      <c r="UK48" s="216"/>
      <c r="UL48" s="216"/>
      <c r="UM48" s="216"/>
      <c r="UN48" s="216"/>
      <c r="UO48" s="216"/>
      <c r="UP48" s="216"/>
      <c r="UQ48" s="216"/>
      <c r="UR48" s="216"/>
      <c r="US48" s="216"/>
      <c r="UT48" s="216"/>
      <c r="UU48" s="216"/>
      <c r="UV48" s="216"/>
      <c r="UW48" s="216"/>
      <c r="UX48" s="216"/>
      <c r="UY48" s="216"/>
      <c r="UZ48" s="216"/>
      <c r="VA48" s="216"/>
      <c r="VB48" s="216"/>
      <c r="VC48" s="216"/>
      <c r="VD48" s="216"/>
      <c r="VE48" s="216"/>
      <c r="VF48" s="216"/>
      <c r="VG48" s="216"/>
      <c r="VH48" s="216"/>
      <c r="VI48" s="216"/>
      <c r="VJ48" s="216"/>
      <c r="VK48" s="216"/>
      <c r="VL48" s="216"/>
      <c r="VM48" s="216"/>
      <c r="VN48" s="216"/>
      <c r="VO48" s="216"/>
      <c r="VP48" s="216"/>
      <c r="VQ48" s="216"/>
      <c r="VR48" s="216"/>
      <c r="VS48" s="216"/>
      <c r="VT48" s="216"/>
      <c r="VU48" s="216"/>
      <c r="VV48" s="216"/>
      <c r="VW48" s="216"/>
      <c r="VX48" s="216"/>
      <c r="VY48" s="216"/>
      <c r="VZ48" s="216"/>
      <c r="WA48" s="216"/>
      <c r="WB48" s="216"/>
      <c r="WC48" s="216"/>
      <c r="WD48" s="216"/>
      <c r="WE48" s="216"/>
      <c r="WF48" s="216"/>
      <c r="WG48" s="216"/>
      <c r="WH48" s="216"/>
      <c r="WI48" s="216"/>
      <c r="WJ48" s="216"/>
      <c r="WK48" s="216"/>
      <c r="WL48" s="216"/>
      <c r="WM48" s="216"/>
      <c r="WN48" s="216"/>
      <c r="WO48" s="216"/>
      <c r="WP48" s="216"/>
      <c r="WQ48" s="216"/>
      <c r="WR48" s="216"/>
      <c r="WS48" s="216"/>
      <c r="WT48" s="216"/>
      <c r="WU48" s="216"/>
      <c r="WV48" s="216"/>
      <c r="WW48" s="216"/>
      <c r="WX48" s="216"/>
      <c r="WY48" s="216"/>
      <c r="WZ48" s="216"/>
      <c r="XA48" s="216"/>
      <c r="XB48" s="216"/>
      <c r="XC48" s="216"/>
      <c r="XD48" s="216"/>
      <c r="XE48" s="216"/>
      <c r="XF48" s="216"/>
      <c r="XG48" s="216"/>
      <c r="XH48" s="216"/>
      <c r="XI48" s="216"/>
      <c r="XJ48" s="216"/>
      <c r="XK48" s="216"/>
      <c r="XL48" s="216"/>
      <c r="XM48" s="216"/>
      <c r="XN48" s="216"/>
      <c r="XO48" s="216"/>
      <c r="XP48" s="216"/>
      <c r="XQ48" s="216"/>
      <c r="XR48" s="216"/>
      <c r="XS48" s="216"/>
      <c r="XT48" s="216"/>
      <c r="XU48" s="216"/>
      <c r="XV48" s="216"/>
      <c r="XW48" s="216"/>
      <c r="XX48" s="216"/>
      <c r="XY48" s="216"/>
      <c r="XZ48" s="216"/>
      <c r="YA48" s="216"/>
      <c r="YB48" s="216"/>
      <c r="YC48" s="216"/>
      <c r="YD48" s="216"/>
      <c r="YE48" s="216"/>
      <c r="YF48" s="216"/>
      <c r="YG48" s="216"/>
      <c r="YH48" s="216"/>
      <c r="YI48" s="216"/>
      <c r="YJ48" s="216"/>
      <c r="YK48" s="216"/>
      <c r="YL48" s="216"/>
      <c r="YM48" s="216"/>
      <c r="YN48" s="216"/>
      <c r="YO48" s="216"/>
      <c r="YP48" s="216"/>
      <c r="YQ48" s="216"/>
      <c r="YR48" s="216"/>
      <c r="YS48" s="216"/>
      <c r="YT48" s="216"/>
      <c r="YU48" s="216"/>
      <c r="YV48" s="216"/>
      <c r="YW48" s="216"/>
      <c r="YX48" s="216"/>
      <c r="YY48" s="216"/>
      <c r="YZ48" s="216"/>
      <c r="ZA48" s="216"/>
      <c r="ZB48" s="216"/>
      <c r="ZC48" s="216"/>
      <c r="ZD48" s="216"/>
      <c r="ZE48" s="216"/>
      <c r="ZF48" s="216"/>
      <c r="ZG48" s="216"/>
      <c r="ZH48" s="216"/>
      <c r="ZI48" s="216"/>
      <c r="ZJ48" s="216"/>
      <c r="ZK48" s="216"/>
      <c r="ZL48" s="216"/>
      <c r="ZM48" s="216"/>
      <c r="ZN48" s="216"/>
      <c r="ZO48" s="216"/>
      <c r="ZP48" s="216"/>
      <c r="ZQ48" s="216"/>
      <c r="ZR48" s="216"/>
      <c r="ZS48" s="216"/>
      <c r="ZT48" s="216"/>
      <c r="ZU48" s="216"/>
      <c r="ZV48" s="216"/>
      <c r="ZW48" s="216"/>
      <c r="ZX48" s="216"/>
      <c r="ZY48" s="216"/>
      <c r="ZZ48" s="216"/>
      <c r="AAA48" s="216"/>
      <c r="AAB48" s="216"/>
      <c r="AAC48" s="216"/>
      <c r="AAD48" s="216"/>
      <c r="AAE48" s="216"/>
      <c r="AAF48" s="216"/>
      <c r="AAG48" s="216"/>
      <c r="AAH48" s="216"/>
      <c r="AAI48" s="216"/>
      <c r="AAJ48" s="216"/>
      <c r="AAK48" s="216"/>
      <c r="AAL48" s="216"/>
      <c r="AAM48" s="216"/>
      <c r="AAN48" s="216"/>
      <c r="AAO48" s="216"/>
      <c r="AAP48" s="216"/>
      <c r="AAQ48" s="216"/>
      <c r="AAR48" s="216"/>
      <c r="AAS48" s="216"/>
      <c r="AAT48" s="216"/>
      <c r="AAU48" s="216"/>
      <c r="AAV48" s="216"/>
      <c r="AAW48" s="216"/>
      <c r="AAX48" s="216"/>
      <c r="AAY48" s="216"/>
      <c r="AAZ48" s="216"/>
      <c r="ABA48" s="216"/>
      <c r="ABB48" s="216"/>
      <c r="ABC48" s="216"/>
      <c r="ABD48" s="216"/>
      <c r="ABE48" s="216"/>
      <c r="ABF48" s="216"/>
      <c r="ABG48" s="216"/>
      <c r="ABH48" s="216"/>
      <c r="ABI48" s="216"/>
      <c r="ABJ48" s="216"/>
      <c r="ABK48" s="216"/>
      <c r="ABL48" s="216"/>
      <c r="ABM48" s="216"/>
      <c r="ABN48" s="216"/>
      <c r="ABO48" s="216"/>
      <c r="ABP48" s="216"/>
      <c r="ABQ48" s="216"/>
      <c r="ABR48" s="216"/>
      <c r="ABS48" s="216"/>
      <c r="ABT48" s="216"/>
      <c r="ABU48" s="216"/>
      <c r="ABV48" s="216"/>
      <c r="ABW48" s="216"/>
      <c r="ABX48" s="216"/>
      <c r="ABY48" s="216"/>
      <c r="ABZ48" s="216"/>
      <c r="ACA48" s="216"/>
      <c r="ACB48" s="216"/>
      <c r="ACC48" s="216"/>
      <c r="ACD48" s="216"/>
      <c r="ACE48" s="216"/>
      <c r="ACF48" s="216"/>
      <c r="ACG48" s="216"/>
      <c r="ACH48" s="216"/>
      <c r="ACI48" s="216"/>
      <c r="ACJ48" s="216"/>
      <c r="ACK48" s="216"/>
      <c r="ACL48" s="216"/>
      <c r="ACM48" s="216"/>
      <c r="ACN48" s="216"/>
      <c r="ACO48" s="216"/>
      <c r="ACP48" s="216"/>
      <c r="ACQ48" s="216"/>
      <c r="ACR48" s="216"/>
      <c r="ACS48" s="216"/>
      <c r="ACT48" s="216"/>
      <c r="ACU48" s="216"/>
      <c r="ACV48" s="216"/>
      <c r="ACW48" s="216"/>
      <c r="ACX48" s="216"/>
      <c r="ACY48" s="216"/>
      <c r="ACZ48" s="216"/>
      <c r="ADA48" s="216"/>
      <c r="ADB48" s="216"/>
      <c r="ADC48" s="216"/>
      <c r="ADD48" s="216"/>
      <c r="ADE48" s="216"/>
      <c r="ADF48" s="216"/>
      <c r="ADG48" s="216"/>
      <c r="ADH48" s="216"/>
      <c r="ADI48" s="216"/>
      <c r="ADJ48" s="216"/>
      <c r="ADK48" s="216"/>
      <c r="ADL48" s="216"/>
      <c r="ADM48" s="216"/>
      <c r="ADN48" s="216"/>
      <c r="ADO48" s="216"/>
      <c r="ADP48" s="216"/>
      <c r="ADQ48" s="216"/>
      <c r="ADR48" s="216"/>
      <c r="ADS48" s="216"/>
      <c r="ADT48" s="216"/>
      <c r="ADU48" s="216"/>
      <c r="ADV48" s="216"/>
      <c r="ADW48" s="216"/>
      <c r="ADX48" s="216"/>
      <c r="ADY48" s="216"/>
      <c r="ADZ48" s="216"/>
      <c r="AEA48" s="216"/>
      <c r="AEB48" s="216"/>
      <c r="AEC48" s="216"/>
      <c r="AED48" s="216"/>
      <c r="AEE48" s="216"/>
      <c r="AEF48" s="216"/>
      <c r="AEG48" s="216"/>
      <c r="AEH48" s="216"/>
      <c r="AEI48" s="216"/>
      <c r="AEJ48" s="216"/>
      <c r="AEK48" s="216"/>
      <c r="AEL48" s="216"/>
      <c r="AEM48" s="216"/>
      <c r="AEN48" s="216"/>
      <c r="AEO48" s="216"/>
      <c r="AEP48" s="216"/>
      <c r="AEQ48" s="216"/>
      <c r="AER48" s="216"/>
      <c r="AES48" s="216"/>
      <c r="AET48" s="216"/>
      <c r="AEU48" s="216"/>
      <c r="AEV48" s="216"/>
      <c r="AEW48" s="216"/>
      <c r="AEX48" s="216"/>
      <c r="AEY48" s="216"/>
      <c r="AEZ48" s="216"/>
      <c r="AFA48" s="216"/>
      <c r="AFB48" s="216"/>
      <c r="AFC48" s="216"/>
      <c r="AFD48" s="216"/>
      <c r="AFE48" s="216"/>
      <c r="AFF48" s="216"/>
      <c r="AFG48" s="216"/>
      <c r="AFH48" s="216"/>
      <c r="AFI48" s="216"/>
      <c r="AFJ48" s="216"/>
      <c r="AFK48" s="216"/>
      <c r="AFL48" s="216"/>
      <c r="AFM48" s="216"/>
      <c r="AFN48" s="216"/>
      <c r="AFO48" s="216"/>
      <c r="AFP48" s="216"/>
      <c r="AFQ48" s="216"/>
      <c r="AFR48" s="216"/>
      <c r="AFS48" s="216"/>
      <c r="AFT48" s="216"/>
      <c r="AFU48" s="216"/>
      <c r="AFV48" s="216"/>
      <c r="AFW48" s="216"/>
      <c r="AFX48" s="216"/>
      <c r="AFY48" s="216"/>
      <c r="AFZ48" s="216"/>
      <c r="AGA48" s="216"/>
      <c r="AGB48" s="216"/>
      <c r="AGC48" s="216"/>
      <c r="AGD48" s="216"/>
      <c r="AGE48" s="216"/>
      <c r="AGF48" s="216"/>
      <c r="AGG48" s="216"/>
      <c r="AGH48" s="216"/>
      <c r="AGI48" s="216"/>
      <c r="AGJ48" s="216"/>
      <c r="AGK48" s="216"/>
      <c r="AGL48" s="216"/>
      <c r="AGM48" s="216"/>
      <c r="AGN48" s="216"/>
      <c r="AGO48" s="216"/>
      <c r="AGP48" s="216"/>
      <c r="AGQ48" s="216"/>
      <c r="AGR48" s="216"/>
      <c r="AGS48" s="216"/>
      <c r="AGT48" s="216"/>
      <c r="AGU48" s="216"/>
      <c r="AGV48" s="216"/>
      <c r="AGW48" s="216"/>
      <c r="AGX48" s="216"/>
      <c r="AGY48" s="216"/>
      <c r="AGZ48" s="216"/>
      <c r="AHA48" s="216"/>
      <c r="AHB48" s="216"/>
      <c r="AHC48" s="216"/>
      <c r="AHD48" s="216"/>
      <c r="AHE48" s="216"/>
      <c r="AHF48" s="216"/>
      <c r="AHG48" s="216"/>
      <c r="AHH48" s="216"/>
      <c r="AHI48" s="216"/>
      <c r="AHJ48" s="216"/>
      <c r="AHK48" s="216"/>
      <c r="AHL48" s="216"/>
      <c r="AHM48" s="216"/>
      <c r="AHN48" s="216"/>
      <c r="AHO48" s="216"/>
      <c r="AHP48" s="216"/>
      <c r="AHQ48" s="216"/>
      <c r="AHR48" s="216"/>
      <c r="AHS48" s="216"/>
      <c r="AHT48" s="216"/>
      <c r="AHU48" s="216"/>
      <c r="AHV48" s="216"/>
      <c r="AHW48" s="216"/>
      <c r="AHX48" s="216"/>
      <c r="AHY48" s="216"/>
      <c r="AHZ48" s="216"/>
      <c r="AIA48" s="216"/>
      <c r="AIB48" s="216"/>
      <c r="AIC48" s="216"/>
      <c r="AID48" s="216"/>
      <c r="AIE48" s="216"/>
      <c r="AIF48" s="216"/>
      <c r="AIG48" s="216"/>
      <c r="AIH48" s="216"/>
      <c r="AII48" s="216"/>
      <c r="AIJ48" s="216"/>
      <c r="AIK48" s="216"/>
      <c r="AIL48" s="216"/>
      <c r="AIM48" s="216"/>
      <c r="AIN48" s="216"/>
      <c r="AIO48" s="216"/>
      <c r="AIP48" s="216"/>
      <c r="AIQ48" s="216"/>
      <c r="AIR48" s="216"/>
      <c r="AIS48" s="216"/>
      <c r="AIT48" s="216"/>
      <c r="AIU48" s="216"/>
      <c r="AIV48" s="216"/>
      <c r="AIW48" s="216"/>
      <c r="AIX48" s="216"/>
      <c r="AIY48" s="216"/>
      <c r="AIZ48" s="216"/>
      <c r="AJA48" s="216"/>
      <c r="AJB48" s="216"/>
      <c r="AJC48" s="216"/>
      <c r="AJD48" s="216"/>
      <c r="AJE48" s="216"/>
      <c r="AJF48" s="216"/>
      <c r="AJG48" s="216"/>
      <c r="AJH48" s="216"/>
      <c r="AJI48" s="216"/>
      <c r="AJJ48" s="216"/>
      <c r="AJK48" s="216"/>
      <c r="AJL48" s="216"/>
      <c r="AJM48" s="216"/>
      <c r="AJN48" s="216"/>
      <c r="AJO48" s="216"/>
      <c r="AJP48" s="216"/>
      <c r="AJQ48" s="216"/>
      <c r="AJR48" s="216"/>
      <c r="AJS48" s="216"/>
      <c r="AJT48" s="216"/>
      <c r="AJU48" s="216"/>
      <c r="AJV48" s="216"/>
      <c r="AJW48" s="216"/>
      <c r="AJX48" s="216"/>
      <c r="AJY48" s="216"/>
      <c r="AJZ48" s="216"/>
      <c r="AKA48" s="216"/>
      <c r="AKB48" s="216"/>
      <c r="AKC48" s="216"/>
      <c r="AKD48" s="216"/>
      <c r="AKE48" s="216"/>
      <c r="AKF48" s="216"/>
      <c r="AKG48" s="216"/>
      <c r="AKH48" s="216"/>
      <c r="AKI48" s="216"/>
      <c r="AKJ48" s="216"/>
      <c r="AKK48" s="216"/>
      <c r="AKL48" s="216"/>
      <c r="AKM48" s="216"/>
      <c r="AKN48" s="216"/>
      <c r="AKO48" s="216"/>
      <c r="AKP48" s="216"/>
      <c r="AKQ48" s="216"/>
      <c r="AKR48" s="216"/>
      <c r="AKS48" s="216"/>
      <c r="AKT48" s="216"/>
      <c r="AKU48" s="216"/>
      <c r="AKV48" s="216"/>
      <c r="AKW48" s="216"/>
      <c r="AKX48" s="216"/>
      <c r="AKY48" s="216"/>
      <c r="AKZ48" s="216"/>
      <c r="ALA48" s="216"/>
      <c r="ALB48" s="216"/>
      <c r="ALC48" s="216"/>
      <c r="ALD48" s="216"/>
      <c r="ALE48" s="216"/>
      <c r="ALF48" s="216"/>
      <c r="ALG48" s="216"/>
      <c r="ALH48" s="216"/>
      <c r="ALI48" s="216"/>
      <c r="ALJ48" s="216"/>
      <c r="ALK48" s="216"/>
      <c r="ALL48" s="216"/>
      <c r="ALM48" s="216"/>
      <c r="ALN48" s="216"/>
      <c r="ALO48" s="216"/>
      <c r="ALP48" s="216"/>
      <c r="ALQ48" s="216"/>
      <c r="ALR48" s="216"/>
      <c r="ALS48" s="216"/>
      <c r="ALT48" s="216"/>
      <c r="ALU48" s="216"/>
      <c r="ALV48" s="216"/>
      <c r="ALW48" s="216"/>
      <c r="ALX48" s="216"/>
      <c r="ALY48" s="216"/>
      <c r="ALZ48" s="216"/>
      <c r="AMA48" s="216"/>
      <c r="AMB48" s="216"/>
      <c r="AMC48" s="216"/>
      <c r="AMD48" s="216"/>
      <c r="AME48" s="216"/>
      <c r="AMF48" s="216"/>
      <c r="AMG48" s="216"/>
      <c r="AMH48" s="216"/>
      <c r="AMI48" s="216"/>
      <c r="AMJ48" s="216"/>
      <c r="AMK48" s="216"/>
      <c r="AML48" s="216"/>
      <c r="AMM48" s="216"/>
      <c r="AMN48" s="216"/>
      <c r="AMO48" s="216"/>
      <c r="AMP48" s="216"/>
      <c r="AMQ48" s="216"/>
      <c r="AMR48" s="216"/>
      <c r="AMS48" s="216"/>
      <c r="AMT48" s="216"/>
      <c r="AMU48" s="216"/>
      <c r="AMV48" s="216"/>
      <c r="AMW48" s="216"/>
      <c r="AMX48" s="216"/>
      <c r="AMY48" s="216"/>
      <c r="AMZ48" s="216"/>
      <c r="ANA48" s="216"/>
      <c r="ANB48" s="216"/>
      <c r="ANC48" s="216"/>
      <c r="AND48" s="216"/>
      <c r="ANE48" s="216"/>
      <c r="ANF48" s="216"/>
      <c r="ANG48" s="216"/>
      <c r="ANH48" s="216"/>
      <c r="ANI48" s="216"/>
      <c r="ANJ48" s="216"/>
      <c r="ANK48" s="216"/>
      <c r="ANL48" s="216"/>
      <c r="ANM48" s="216"/>
      <c r="ANN48" s="216"/>
      <c r="ANO48" s="216"/>
      <c r="ANP48" s="216"/>
      <c r="ANQ48" s="216"/>
      <c r="ANR48" s="216"/>
      <c r="ANS48" s="216"/>
      <c r="ANT48" s="216"/>
      <c r="ANU48" s="216"/>
      <c r="ANV48" s="216"/>
      <c r="ANW48" s="216"/>
      <c r="ANX48" s="216"/>
      <c r="ANY48" s="216"/>
      <c r="ANZ48" s="216"/>
      <c r="AOA48" s="216"/>
      <c r="AOB48" s="216"/>
      <c r="AOC48" s="216"/>
      <c r="AOD48" s="216"/>
      <c r="AOE48" s="216"/>
      <c r="AOF48" s="216"/>
      <c r="AOG48" s="216"/>
      <c r="AOH48" s="216"/>
      <c r="AOI48" s="216"/>
      <c r="AOJ48" s="216"/>
      <c r="AOK48" s="216"/>
      <c r="AOL48" s="216"/>
      <c r="AOM48" s="216"/>
      <c r="AON48" s="216"/>
      <c r="AOO48" s="216"/>
      <c r="AOP48" s="216"/>
      <c r="AOQ48" s="216"/>
      <c r="AOR48" s="216"/>
      <c r="AOS48" s="216"/>
      <c r="AOT48" s="216"/>
      <c r="AOU48" s="216"/>
      <c r="AOV48" s="216"/>
      <c r="AOW48" s="216"/>
      <c r="AOX48" s="216"/>
      <c r="AOY48" s="216"/>
      <c r="AOZ48" s="216"/>
      <c r="APA48" s="216"/>
      <c r="APB48" s="216"/>
      <c r="APC48" s="216"/>
      <c r="APD48" s="216"/>
      <c r="APE48" s="216"/>
      <c r="APF48" s="216"/>
      <c r="APG48" s="216"/>
      <c r="APH48" s="216"/>
      <c r="API48" s="216"/>
      <c r="APJ48" s="216"/>
      <c r="APK48" s="216"/>
      <c r="APL48" s="216"/>
      <c r="APM48" s="216"/>
      <c r="APN48" s="216"/>
      <c r="APO48" s="216"/>
      <c r="APP48" s="216"/>
      <c r="APQ48" s="216"/>
      <c r="APR48" s="216"/>
      <c r="APS48" s="216"/>
      <c r="APT48" s="216"/>
      <c r="APU48" s="216"/>
      <c r="APV48" s="216"/>
      <c r="APW48" s="216"/>
      <c r="APX48" s="216"/>
      <c r="APY48" s="216"/>
      <c r="APZ48" s="216"/>
      <c r="AQA48" s="216"/>
      <c r="AQB48" s="216"/>
      <c r="AQC48" s="216"/>
      <c r="AQD48" s="216"/>
      <c r="AQE48" s="216"/>
      <c r="AQF48" s="216"/>
      <c r="AQG48" s="216"/>
      <c r="AQH48" s="216"/>
      <c r="AQI48" s="216"/>
      <c r="AQJ48" s="216"/>
      <c r="AQK48" s="216"/>
      <c r="AQL48" s="216"/>
      <c r="AQM48" s="216"/>
      <c r="AQN48" s="216"/>
      <c r="AQO48" s="216"/>
      <c r="AQP48" s="216"/>
      <c r="AQQ48" s="216"/>
      <c r="AQR48" s="216"/>
      <c r="AQS48" s="216"/>
      <c r="AQT48" s="216"/>
      <c r="AQU48" s="216"/>
      <c r="AQV48" s="216"/>
      <c r="AQW48" s="216"/>
      <c r="AQX48" s="216"/>
      <c r="AQY48" s="216"/>
      <c r="AQZ48" s="216"/>
      <c r="ARA48" s="216"/>
      <c r="ARB48" s="216"/>
      <c r="ARC48" s="216"/>
      <c r="ARD48" s="216"/>
      <c r="ARE48" s="216"/>
      <c r="ARF48" s="216"/>
      <c r="ARG48" s="216"/>
      <c r="ARH48" s="216"/>
      <c r="ARI48" s="216"/>
      <c r="ARJ48" s="216"/>
      <c r="ARK48" s="216"/>
      <c r="ARL48" s="216"/>
      <c r="ARM48" s="216"/>
      <c r="ARN48" s="216"/>
      <c r="ARO48" s="216"/>
      <c r="ARP48" s="216"/>
      <c r="ARQ48" s="216"/>
      <c r="ARR48" s="216"/>
      <c r="ARS48" s="216"/>
      <c r="ART48" s="216"/>
      <c r="ARU48" s="216"/>
      <c r="ARV48" s="216"/>
      <c r="ARW48" s="216"/>
      <c r="ARX48" s="216"/>
      <c r="ARY48" s="216"/>
      <c r="ARZ48" s="216"/>
      <c r="ASA48" s="216"/>
      <c r="ASB48" s="216"/>
      <c r="ASC48" s="216"/>
      <c r="ASD48" s="216"/>
      <c r="ASE48" s="216"/>
      <c r="ASF48" s="216"/>
      <c r="ASG48" s="216"/>
      <c r="ASH48" s="216"/>
      <c r="ASI48" s="216"/>
      <c r="ASJ48" s="216"/>
      <c r="ASK48" s="216"/>
      <c r="ASL48" s="216"/>
      <c r="ASM48" s="216"/>
      <c r="ASN48" s="216"/>
      <c r="ASO48" s="216"/>
      <c r="ASP48" s="216"/>
      <c r="ASQ48" s="216"/>
      <c r="ASR48" s="216"/>
      <c r="ASS48" s="216"/>
      <c r="AST48" s="216"/>
      <c r="ASU48" s="216"/>
      <c r="ASV48" s="216"/>
      <c r="ASW48" s="216"/>
      <c r="ASX48" s="216"/>
      <c r="ASY48" s="216"/>
      <c r="ASZ48" s="216"/>
      <c r="ATA48" s="216"/>
      <c r="ATB48" s="216"/>
      <c r="ATC48" s="216"/>
      <c r="ATD48" s="216"/>
      <c r="ATE48" s="216"/>
      <c r="ATF48" s="216"/>
      <c r="ATG48" s="216"/>
      <c r="ATH48" s="216"/>
      <c r="ATI48" s="216"/>
      <c r="ATJ48" s="216"/>
      <c r="ATK48" s="216"/>
      <c r="ATL48" s="216"/>
      <c r="ATM48" s="216"/>
      <c r="ATN48" s="216"/>
      <c r="ATO48" s="216"/>
      <c r="ATP48" s="216"/>
      <c r="ATQ48" s="216"/>
      <c r="ATR48" s="216"/>
      <c r="ATS48" s="216"/>
      <c r="ATT48" s="216"/>
      <c r="ATU48" s="216"/>
      <c r="ATV48" s="216"/>
      <c r="ATW48" s="216"/>
      <c r="ATX48" s="216"/>
      <c r="ATY48" s="216"/>
      <c r="ATZ48" s="216"/>
      <c r="AUA48" s="216"/>
      <c r="AUB48" s="216"/>
      <c r="AUC48" s="216"/>
      <c r="AUD48" s="216"/>
      <c r="AUE48" s="216"/>
      <c r="AUF48" s="216"/>
      <c r="AUG48" s="216"/>
      <c r="AUH48" s="216"/>
      <c r="AUI48" s="216"/>
      <c r="AUJ48" s="216"/>
      <c r="AUK48" s="216"/>
      <c r="AUL48" s="216"/>
      <c r="AUM48" s="216"/>
      <c r="AUN48" s="216"/>
      <c r="AUO48" s="216"/>
      <c r="AUP48" s="216"/>
      <c r="AUQ48" s="216"/>
      <c r="AUR48" s="216"/>
      <c r="AUS48" s="216"/>
      <c r="AUT48" s="216"/>
      <c r="AUU48" s="216"/>
      <c r="AUV48" s="216"/>
      <c r="AUW48" s="216"/>
      <c r="AUX48" s="216"/>
      <c r="AUY48" s="216"/>
      <c r="AUZ48" s="216"/>
      <c r="AVA48" s="216"/>
      <c r="AVB48" s="216"/>
      <c r="AVC48" s="216"/>
      <c r="AVD48" s="216"/>
      <c r="AVE48" s="216"/>
      <c r="AVF48" s="216"/>
      <c r="AVG48" s="216"/>
      <c r="AVH48" s="216"/>
      <c r="AVI48" s="216"/>
      <c r="AVJ48" s="216"/>
      <c r="AVK48" s="216"/>
      <c r="AVL48" s="216"/>
      <c r="AVM48" s="216"/>
      <c r="AVN48" s="216"/>
      <c r="AVO48" s="216"/>
      <c r="AVP48" s="216"/>
      <c r="AVQ48" s="216"/>
      <c r="AVR48" s="216"/>
      <c r="AVS48" s="216"/>
      <c r="AVT48" s="216"/>
      <c r="AVU48" s="216"/>
      <c r="AVV48" s="216"/>
      <c r="AVW48" s="216"/>
      <c r="AVX48" s="216"/>
      <c r="AVY48" s="216"/>
      <c r="AVZ48" s="216"/>
      <c r="AWA48" s="216"/>
      <c r="AWB48" s="216"/>
      <c r="AWC48" s="216"/>
      <c r="AWD48" s="216"/>
      <c r="AWE48" s="216"/>
      <c r="AWF48" s="216"/>
      <c r="AWG48" s="216"/>
      <c r="AWH48" s="216"/>
      <c r="AWI48" s="216"/>
      <c r="AWJ48" s="216"/>
      <c r="AWK48" s="216"/>
      <c r="AWL48" s="216"/>
      <c r="AWM48" s="216"/>
      <c r="AWN48" s="216"/>
      <c r="AWO48" s="216"/>
      <c r="AWP48" s="216"/>
      <c r="AWQ48" s="216"/>
      <c r="AWR48" s="216"/>
      <c r="AWS48" s="216"/>
      <c r="AWT48" s="216"/>
      <c r="AWU48" s="216"/>
      <c r="AWV48" s="216"/>
      <c r="AWW48" s="216"/>
      <c r="AWX48" s="216"/>
      <c r="AWY48" s="216"/>
      <c r="AWZ48" s="216"/>
      <c r="AXA48" s="216"/>
      <c r="AXB48" s="216"/>
      <c r="AXC48" s="216"/>
      <c r="AXD48" s="216"/>
      <c r="AXE48" s="216"/>
      <c r="AXF48" s="216"/>
      <c r="AXG48" s="216"/>
      <c r="AXH48" s="216"/>
      <c r="AXI48" s="216"/>
      <c r="AXJ48" s="216"/>
      <c r="AXK48" s="216"/>
      <c r="AXL48" s="216"/>
      <c r="AXM48" s="216"/>
      <c r="AXN48" s="216"/>
      <c r="AXO48" s="216"/>
      <c r="AXP48" s="216"/>
      <c r="AXQ48" s="216"/>
      <c r="AXR48" s="216"/>
      <c r="AXS48" s="216"/>
      <c r="AXT48" s="216"/>
      <c r="AXU48" s="216"/>
      <c r="AXV48" s="216"/>
      <c r="AXW48" s="216"/>
      <c r="AXX48" s="216"/>
      <c r="AXY48" s="216"/>
      <c r="AXZ48" s="216"/>
      <c r="AYA48" s="216"/>
      <c r="AYB48" s="216"/>
      <c r="AYC48" s="216"/>
      <c r="AYD48" s="216"/>
      <c r="AYE48" s="216"/>
      <c r="AYF48" s="216"/>
      <c r="AYG48" s="216"/>
      <c r="AYH48" s="216"/>
      <c r="AYI48" s="216"/>
      <c r="AYJ48" s="216"/>
      <c r="AYK48" s="216"/>
      <c r="AYL48" s="216"/>
      <c r="AYM48" s="216"/>
      <c r="AYN48" s="216"/>
      <c r="AYO48" s="216"/>
      <c r="AYP48" s="216"/>
      <c r="AYQ48" s="216"/>
      <c r="AYR48" s="216"/>
      <c r="AYS48" s="216"/>
      <c r="AYT48" s="216"/>
      <c r="AYU48" s="216"/>
      <c r="AYV48" s="216"/>
      <c r="AYW48" s="216"/>
      <c r="AYX48" s="216"/>
      <c r="AYY48" s="216"/>
      <c r="AYZ48" s="216"/>
      <c r="AZA48" s="216"/>
      <c r="AZB48" s="216"/>
      <c r="AZC48" s="216"/>
      <c r="AZD48" s="216"/>
      <c r="AZE48" s="216"/>
      <c r="AZF48" s="216"/>
      <c r="AZG48" s="216"/>
      <c r="AZH48" s="216"/>
      <c r="AZI48" s="216"/>
      <c r="AZJ48" s="216"/>
      <c r="AZK48" s="216"/>
      <c r="AZL48" s="216"/>
      <c r="AZM48" s="216"/>
      <c r="AZN48" s="216"/>
      <c r="AZO48" s="216"/>
      <c r="AZP48" s="216"/>
      <c r="AZQ48" s="216"/>
      <c r="AZR48" s="216"/>
      <c r="AZS48" s="216"/>
      <c r="AZT48" s="216"/>
      <c r="AZU48" s="216"/>
      <c r="AZV48" s="216"/>
      <c r="AZW48" s="216"/>
      <c r="AZX48" s="216"/>
      <c r="AZY48" s="216"/>
      <c r="AZZ48" s="216"/>
      <c r="BAA48" s="216"/>
      <c r="BAB48" s="216"/>
      <c r="BAC48" s="216"/>
      <c r="BAD48" s="216"/>
      <c r="BAE48" s="216"/>
      <c r="BAF48" s="216"/>
      <c r="BAG48" s="216"/>
      <c r="BAH48" s="216"/>
      <c r="BAI48" s="216"/>
      <c r="BAJ48" s="216"/>
      <c r="BAK48" s="216"/>
      <c r="BAL48" s="216"/>
      <c r="BAM48" s="216"/>
      <c r="BAN48" s="216"/>
      <c r="BAO48" s="216"/>
      <c r="BAP48" s="216"/>
      <c r="BAQ48" s="216"/>
      <c r="BAR48" s="216"/>
      <c r="BAS48" s="216"/>
      <c r="BAT48" s="216"/>
      <c r="BAU48" s="216"/>
      <c r="BAV48" s="216"/>
      <c r="BAW48" s="216"/>
      <c r="BAX48" s="216"/>
      <c r="BAY48" s="216"/>
      <c r="BAZ48" s="216"/>
      <c r="BBA48" s="216"/>
      <c r="BBB48" s="216"/>
      <c r="BBC48" s="216"/>
      <c r="BBD48" s="216"/>
      <c r="BBE48" s="216"/>
      <c r="BBF48" s="216"/>
      <c r="BBG48" s="216"/>
      <c r="BBH48" s="216"/>
      <c r="BBI48" s="216"/>
      <c r="BBJ48" s="216"/>
      <c r="BBK48" s="216"/>
      <c r="BBL48" s="216"/>
      <c r="BBM48" s="216"/>
      <c r="BBN48" s="216"/>
      <c r="BBO48" s="216"/>
      <c r="BBP48" s="216"/>
      <c r="BBQ48" s="216"/>
      <c r="BBR48" s="216"/>
      <c r="BBS48" s="216"/>
      <c r="BBT48" s="216"/>
      <c r="BBU48" s="216"/>
      <c r="BBV48" s="216"/>
      <c r="BBW48" s="216"/>
      <c r="BBX48" s="216"/>
      <c r="BBY48" s="216"/>
      <c r="BBZ48" s="216"/>
      <c r="BCA48" s="216"/>
      <c r="BCB48" s="216"/>
      <c r="BCC48" s="216"/>
      <c r="BCD48" s="216"/>
      <c r="BCE48" s="216"/>
      <c r="BCF48" s="216"/>
      <c r="BCG48" s="216"/>
      <c r="BCH48" s="216"/>
      <c r="BCI48" s="216"/>
      <c r="BCJ48" s="216"/>
      <c r="BCK48" s="216"/>
      <c r="BCL48" s="216"/>
      <c r="BCM48" s="216"/>
      <c r="BCN48" s="216"/>
      <c r="BCO48" s="216"/>
      <c r="BCP48" s="216"/>
      <c r="BCQ48" s="216"/>
      <c r="BCR48" s="216"/>
      <c r="BCS48" s="216"/>
      <c r="BCT48" s="216"/>
      <c r="BCU48" s="216"/>
      <c r="BCV48" s="216"/>
      <c r="BCW48" s="216"/>
      <c r="BCX48" s="216"/>
      <c r="BCY48" s="216"/>
      <c r="BCZ48" s="216"/>
      <c r="BDA48" s="216"/>
      <c r="BDB48" s="216"/>
      <c r="BDC48" s="216"/>
      <c r="BDD48" s="216"/>
      <c r="BDE48" s="216"/>
      <c r="BDF48" s="216"/>
      <c r="BDG48" s="216"/>
      <c r="BDH48" s="216"/>
      <c r="BDI48" s="216"/>
      <c r="BDJ48" s="216"/>
      <c r="BDK48" s="216"/>
      <c r="BDL48" s="216"/>
      <c r="BDM48" s="216"/>
      <c r="BDN48" s="216"/>
      <c r="BDO48" s="216"/>
      <c r="BDP48" s="216"/>
      <c r="BDQ48" s="216"/>
      <c r="BDR48" s="216"/>
      <c r="BDS48" s="216"/>
      <c r="BDT48" s="216"/>
      <c r="BDU48" s="216"/>
      <c r="BDV48" s="216"/>
      <c r="BDW48" s="216"/>
      <c r="BDX48" s="216"/>
      <c r="BDY48" s="216"/>
      <c r="BDZ48" s="216"/>
      <c r="BEA48" s="216"/>
      <c r="BEB48" s="216"/>
      <c r="BEC48" s="216"/>
      <c r="BED48" s="216"/>
      <c r="BEE48" s="216"/>
      <c r="BEF48" s="216"/>
      <c r="BEG48" s="216"/>
      <c r="BEH48" s="216"/>
      <c r="BEI48" s="216"/>
      <c r="BEJ48" s="216"/>
      <c r="BEK48" s="216"/>
      <c r="BEL48" s="216"/>
      <c r="BEM48" s="216"/>
      <c r="BEN48" s="216"/>
      <c r="BEO48" s="216"/>
      <c r="BEP48" s="216"/>
      <c r="BEQ48" s="216"/>
      <c r="BER48" s="216"/>
      <c r="BES48" s="216"/>
      <c r="BET48" s="216"/>
      <c r="BEU48" s="216"/>
      <c r="BEV48" s="216"/>
      <c r="BEW48" s="216"/>
      <c r="BEX48" s="216"/>
      <c r="BEY48" s="216"/>
      <c r="BEZ48" s="216"/>
      <c r="BFA48" s="216"/>
      <c r="BFB48" s="216"/>
      <c r="BFC48" s="216"/>
      <c r="BFD48" s="216"/>
      <c r="BFE48" s="216"/>
      <c r="BFF48" s="216"/>
      <c r="BFG48" s="216"/>
      <c r="BFH48" s="216"/>
      <c r="BFI48" s="216"/>
      <c r="BFJ48" s="216"/>
      <c r="BFK48" s="216"/>
      <c r="BFL48" s="216"/>
      <c r="BFM48" s="216"/>
      <c r="BFN48" s="216"/>
      <c r="BFO48" s="216"/>
      <c r="BFP48" s="216"/>
      <c r="BFQ48" s="216"/>
      <c r="BFR48" s="216"/>
      <c r="BFS48" s="216"/>
      <c r="BFT48" s="216"/>
      <c r="BFU48" s="216"/>
      <c r="BFV48" s="216"/>
      <c r="BFW48" s="216"/>
      <c r="BFX48" s="216"/>
      <c r="BFY48" s="216"/>
      <c r="BFZ48" s="216"/>
      <c r="BGA48" s="216"/>
      <c r="BGB48" s="216"/>
      <c r="BGC48" s="216"/>
      <c r="BGD48" s="216"/>
      <c r="BGE48" s="216"/>
      <c r="BGF48" s="216"/>
      <c r="BGG48" s="216"/>
      <c r="BGH48" s="216"/>
      <c r="BGI48" s="216"/>
      <c r="BGJ48" s="216"/>
      <c r="BGK48" s="216"/>
      <c r="BGL48" s="216"/>
      <c r="BGM48" s="216"/>
      <c r="BGN48" s="216"/>
      <c r="BGO48" s="216"/>
      <c r="BGP48" s="216"/>
      <c r="BGQ48" s="216"/>
      <c r="BGR48" s="216"/>
      <c r="BGS48" s="216"/>
      <c r="BGT48" s="216"/>
      <c r="BGU48" s="216"/>
      <c r="BGV48" s="216"/>
      <c r="BGW48" s="216"/>
      <c r="BGX48" s="216"/>
      <c r="BGY48" s="216"/>
      <c r="BGZ48" s="216"/>
      <c r="BHA48" s="216"/>
      <c r="BHB48" s="216"/>
      <c r="BHC48" s="216"/>
      <c r="BHD48" s="216"/>
      <c r="BHE48" s="216"/>
      <c r="BHF48" s="216"/>
      <c r="BHG48" s="216"/>
      <c r="BHH48" s="216"/>
      <c r="BHI48" s="216"/>
      <c r="BHJ48" s="216"/>
      <c r="BHK48" s="216"/>
      <c r="BHL48" s="216"/>
      <c r="BHM48" s="216"/>
      <c r="BHN48" s="216"/>
      <c r="BHO48" s="216"/>
      <c r="BHP48" s="216"/>
      <c r="BHQ48" s="216"/>
      <c r="BHR48" s="216"/>
      <c r="BHS48" s="216"/>
      <c r="BHT48" s="216"/>
      <c r="BHU48" s="216"/>
      <c r="BHV48" s="216"/>
      <c r="BHW48" s="216"/>
      <c r="BHX48" s="216"/>
      <c r="BHY48" s="216"/>
      <c r="BHZ48" s="216"/>
      <c r="BIA48" s="216"/>
      <c r="BIB48" s="216"/>
      <c r="BIC48" s="216"/>
      <c r="BID48" s="216"/>
      <c r="BIE48" s="216"/>
      <c r="BIF48" s="216"/>
      <c r="BIG48" s="216"/>
      <c r="BIH48" s="216"/>
      <c r="BII48" s="216"/>
      <c r="BIJ48" s="216"/>
      <c r="BIK48" s="216"/>
      <c r="BIL48" s="216"/>
      <c r="BIM48" s="216"/>
      <c r="BIN48" s="216"/>
      <c r="BIO48" s="216"/>
      <c r="BIP48" s="216"/>
      <c r="BIQ48" s="216"/>
      <c r="BIR48" s="216"/>
      <c r="BIS48" s="216"/>
      <c r="BIT48" s="216"/>
      <c r="BIU48" s="216"/>
      <c r="BIV48" s="216"/>
      <c r="BIW48" s="216"/>
      <c r="BIX48" s="216"/>
      <c r="BIY48" s="216"/>
      <c r="BIZ48" s="216"/>
      <c r="BJA48" s="216"/>
      <c r="BJB48" s="216"/>
      <c r="BJC48" s="216"/>
      <c r="BJD48" s="216"/>
      <c r="BJE48" s="216"/>
      <c r="BJF48" s="216"/>
      <c r="BJG48" s="216"/>
      <c r="BJH48" s="216"/>
      <c r="BJI48" s="216"/>
      <c r="BJJ48" s="216"/>
      <c r="BJK48" s="216"/>
      <c r="BJL48" s="216"/>
      <c r="BJM48" s="216"/>
      <c r="BJN48" s="216"/>
      <c r="BJO48" s="216"/>
      <c r="BJP48" s="216"/>
      <c r="BJQ48" s="216"/>
      <c r="BJR48" s="216"/>
      <c r="BJS48" s="216"/>
      <c r="BJT48" s="216"/>
      <c r="BJU48" s="216"/>
      <c r="BJV48" s="216"/>
      <c r="BJW48" s="216"/>
      <c r="BJX48" s="216"/>
      <c r="BJY48" s="216"/>
      <c r="BJZ48" s="216"/>
      <c r="BKA48" s="216"/>
      <c r="BKB48" s="216"/>
      <c r="BKC48" s="216"/>
      <c r="BKD48" s="216"/>
      <c r="BKE48" s="216"/>
      <c r="BKF48" s="216"/>
      <c r="BKG48" s="216"/>
      <c r="BKH48" s="216"/>
      <c r="BKI48" s="216"/>
      <c r="BKJ48" s="216"/>
      <c r="BKK48" s="216"/>
      <c r="BKL48" s="216"/>
      <c r="BKM48" s="216"/>
      <c r="BKN48" s="216"/>
      <c r="BKO48" s="216"/>
      <c r="BKP48" s="216"/>
      <c r="BKQ48" s="216"/>
      <c r="BKR48" s="216"/>
      <c r="BKS48" s="216"/>
      <c r="BKT48" s="216"/>
      <c r="BKU48" s="216"/>
      <c r="BKV48" s="216"/>
      <c r="BKW48" s="216"/>
      <c r="BKX48" s="216"/>
      <c r="BKY48" s="216"/>
      <c r="BKZ48" s="216"/>
      <c r="BLA48" s="216"/>
      <c r="BLB48" s="216"/>
      <c r="BLC48" s="216"/>
      <c r="BLD48" s="216"/>
      <c r="BLE48" s="216"/>
      <c r="BLF48" s="216"/>
      <c r="BLG48" s="216"/>
      <c r="BLH48" s="216"/>
      <c r="BLI48" s="216"/>
      <c r="BLJ48" s="216"/>
      <c r="BLK48" s="216"/>
      <c r="BLL48" s="216"/>
      <c r="BLM48" s="216"/>
      <c r="BLN48" s="216"/>
      <c r="BLO48" s="216"/>
      <c r="BLP48" s="216"/>
      <c r="BLQ48" s="216"/>
      <c r="BLR48" s="216"/>
      <c r="BLS48" s="216"/>
      <c r="BLT48" s="216"/>
      <c r="BLU48" s="216"/>
      <c r="BLV48" s="216"/>
      <c r="BLW48" s="216"/>
      <c r="BLX48" s="216"/>
      <c r="BLY48" s="216"/>
      <c r="BLZ48" s="216"/>
      <c r="BMA48" s="216"/>
      <c r="BMB48" s="216"/>
      <c r="BMC48" s="216"/>
      <c r="BMD48" s="216"/>
      <c r="BME48" s="216"/>
      <c r="BMF48" s="216"/>
      <c r="BMG48" s="216"/>
      <c r="BMH48" s="216"/>
      <c r="BMI48" s="216"/>
      <c r="BMJ48" s="216"/>
      <c r="BMK48" s="216"/>
      <c r="BML48" s="216"/>
      <c r="BMM48" s="216"/>
      <c r="BMN48" s="216"/>
      <c r="BMO48" s="216"/>
      <c r="BMP48" s="216"/>
      <c r="BMQ48" s="216"/>
      <c r="BMR48" s="216"/>
      <c r="BMS48" s="216"/>
      <c r="BMT48" s="216"/>
      <c r="BMU48" s="216"/>
      <c r="BMV48" s="216"/>
      <c r="BMW48" s="216"/>
      <c r="BMX48" s="216"/>
      <c r="BMY48" s="216"/>
      <c r="BMZ48" s="216"/>
      <c r="BNA48" s="216"/>
      <c r="BNB48" s="216"/>
      <c r="BNC48" s="216"/>
      <c r="BND48" s="216"/>
      <c r="BNE48" s="216"/>
      <c r="BNF48" s="216"/>
      <c r="BNG48" s="216"/>
      <c r="BNH48" s="216"/>
      <c r="BNI48" s="216"/>
      <c r="BNJ48" s="216"/>
      <c r="BNK48" s="216"/>
      <c r="BNL48" s="216"/>
      <c r="BNM48" s="216"/>
      <c r="BNN48" s="216"/>
      <c r="BNO48" s="216"/>
      <c r="BNP48" s="216"/>
      <c r="BNQ48" s="216"/>
      <c r="BNR48" s="216"/>
      <c r="BNS48" s="216"/>
      <c r="BNT48" s="216"/>
      <c r="BNU48" s="216"/>
      <c r="BNV48" s="216"/>
      <c r="BNW48" s="216"/>
      <c r="BNX48" s="216"/>
      <c r="BNY48" s="216"/>
      <c r="BNZ48" s="216"/>
      <c r="BOA48" s="216"/>
      <c r="BOB48" s="216"/>
      <c r="BOC48" s="216"/>
      <c r="BOD48" s="216"/>
      <c r="BOE48" s="216"/>
      <c r="BOF48" s="216"/>
      <c r="BOG48" s="216"/>
      <c r="BOH48" s="216"/>
      <c r="BOI48" s="216"/>
      <c r="BOJ48" s="216"/>
      <c r="BOK48" s="216"/>
      <c r="BOL48" s="216"/>
      <c r="BOM48" s="216"/>
      <c r="BON48" s="216"/>
      <c r="BOO48" s="216"/>
      <c r="BOP48" s="216"/>
      <c r="BOQ48" s="216"/>
      <c r="BOR48" s="216"/>
      <c r="BOS48" s="216"/>
      <c r="BOT48" s="216"/>
      <c r="BOU48" s="216"/>
      <c r="BOV48" s="216"/>
      <c r="BOW48" s="216"/>
      <c r="BOX48" s="216"/>
      <c r="BOY48" s="216"/>
      <c r="BOZ48" s="216"/>
      <c r="BPA48" s="216"/>
      <c r="BPB48" s="216"/>
      <c r="BPC48" s="216"/>
      <c r="BPD48" s="216"/>
      <c r="BPE48" s="216"/>
      <c r="BPF48" s="216"/>
      <c r="BPG48" s="216"/>
      <c r="BPH48" s="216"/>
      <c r="BPI48" s="216"/>
      <c r="BPJ48" s="216"/>
      <c r="BPK48" s="216"/>
      <c r="BPL48" s="216"/>
      <c r="BPM48" s="216"/>
      <c r="BPN48" s="216"/>
      <c r="BPO48" s="216"/>
      <c r="BPP48" s="216"/>
      <c r="BPQ48" s="216"/>
      <c r="BPR48" s="216"/>
      <c r="BPS48" s="216"/>
      <c r="BPT48" s="216"/>
      <c r="BPU48" s="216"/>
      <c r="BPV48" s="216"/>
      <c r="BPW48" s="216"/>
      <c r="BPX48" s="216"/>
      <c r="BPY48" s="216"/>
      <c r="BPZ48" s="216"/>
      <c r="BQA48" s="216"/>
      <c r="BQB48" s="216"/>
      <c r="BQC48" s="216"/>
      <c r="BQD48" s="216"/>
      <c r="BQE48" s="216"/>
      <c r="BQF48" s="216"/>
      <c r="BQG48" s="216"/>
      <c r="BQH48" s="216"/>
      <c r="BQI48" s="216"/>
      <c r="BQJ48" s="216"/>
      <c r="BQK48" s="216"/>
      <c r="BQL48" s="216"/>
      <c r="BQM48" s="216"/>
      <c r="BQN48" s="216"/>
      <c r="BQO48" s="216"/>
      <c r="BQP48" s="216"/>
      <c r="BQQ48" s="216"/>
      <c r="BQR48" s="216"/>
      <c r="BQS48" s="216"/>
      <c r="BQT48" s="216"/>
      <c r="BQU48" s="216"/>
      <c r="BQV48" s="216"/>
      <c r="BQW48" s="216"/>
      <c r="BQX48" s="216"/>
      <c r="BQY48" s="216"/>
      <c r="BQZ48" s="216"/>
      <c r="BRA48" s="216"/>
      <c r="BRB48" s="216"/>
      <c r="BRC48" s="216"/>
      <c r="BRD48" s="216"/>
      <c r="BRE48" s="216"/>
      <c r="BRF48" s="216"/>
      <c r="BRG48" s="216"/>
      <c r="BRH48" s="216"/>
      <c r="BRI48" s="216"/>
      <c r="BRJ48" s="216"/>
      <c r="BRK48" s="216"/>
      <c r="BRL48" s="216"/>
      <c r="BRM48" s="216"/>
      <c r="BRN48" s="216"/>
      <c r="BRO48" s="216"/>
      <c r="BRP48" s="216"/>
      <c r="BRQ48" s="216"/>
      <c r="BRR48" s="216"/>
      <c r="BRS48" s="216"/>
      <c r="BRT48" s="216"/>
      <c r="BRU48" s="216"/>
      <c r="BRV48" s="216"/>
      <c r="BRW48" s="216"/>
      <c r="BRX48" s="216"/>
      <c r="BRY48" s="216"/>
      <c r="BRZ48" s="216"/>
      <c r="BSA48" s="216"/>
      <c r="BSB48" s="216"/>
      <c r="BSC48" s="216"/>
      <c r="BSD48" s="216"/>
      <c r="BSE48" s="216"/>
      <c r="BSF48" s="216"/>
      <c r="BSG48" s="216"/>
      <c r="BSH48" s="216"/>
      <c r="BSI48" s="216"/>
      <c r="BSJ48" s="216"/>
      <c r="BSK48" s="216"/>
      <c r="BSL48" s="216"/>
      <c r="BSM48" s="216"/>
      <c r="BSN48" s="216"/>
      <c r="BSO48" s="216"/>
      <c r="BSP48" s="216"/>
      <c r="BSQ48" s="216"/>
      <c r="BSR48" s="216"/>
      <c r="BSS48" s="216"/>
      <c r="BST48" s="216"/>
      <c r="BSU48" s="216"/>
      <c r="BSV48" s="216"/>
      <c r="BSW48" s="216"/>
      <c r="BSX48" s="216"/>
      <c r="BSY48" s="216"/>
      <c r="BSZ48" s="216"/>
      <c r="BTA48" s="216"/>
      <c r="BTB48" s="216"/>
      <c r="BTC48" s="216"/>
      <c r="BTD48" s="216"/>
      <c r="BTE48" s="216"/>
      <c r="BTF48" s="216"/>
      <c r="BTG48" s="216"/>
      <c r="BTH48" s="216"/>
      <c r="BTI48" s="216"/>
      <c r="BTJ48" s="216"/>
      <c r="BTK48" s="216"/>
      <c r="BTL48" s="216"/>
      <c r="BTM48" s="216"/>
      <c r="BTN48" s="216"/>
      <c r="BTO48" s="216"/>
      <c r="BTP48" s="216"/>
      <c r="BTQ48" s="216"/>
      <c r="BTR48" s="216"/>
      <c r="BTS48" s="216"/>
      <c r="BTT48" s="216"/>
      <c r="BTU48" s="216"/>
      <c r="BTV48" s="216"/>
      <c r="BTW48" s="216"/>
      <c r="BTX48" s="216"/>
      <c r="BTY48" s="216"/>
      <c r="BTZ48" s="216"/>
      <c r="BUA48" s="216"/>
      <c r="BUB48" s="216"/>
      <c r="BUC48" s="216"/>
      <c r="BUD48" s="216"/>
      <c r="BUE48" s="216"/>
      <c r="BUF48" s="216"/>
      <c r="BUG48" s="216"/>
      <c r="BUH48" s="216"/>
      <c r="BUI48" s="216"/>
      <c r="BUJ48" s="216"/>
      <c r="BUK48" s="216"/>
      <c r="BUL48" s="216"/>
      <c r="BUM48" s="216"/>
      <c r="BUN48" s="216"/>
      <c r="BUO48" s="216"/>
      <c r="BUP48" s="216"/>
      <c r="BUQ48" s="216"/>
      <c r="BUR48" s="216"/>
      <c r="BUS48" s="216"/>
      <c r="BUT48" s="216"/>
      <c r="BUU48" s="216"/>
      <c r="BUV48" s="216"/>
      <c r="BUW48" s="216"/>
      <c r="BUX48" s="216"/>
      <c r="BUY48" s="216"/>
      <c r="BUZ48" s="216"/>
      <c r="BVA48" s="216"/>
      <c r="BVB48" s="216"/>
      <c r="BVC48" s="216"/>
      <c r="BVD48" s="216"/>
      <c r="BVE48" s="216"/>
      <c r="BVF48" s="216"/>
      <c r="BVG48" s="216"/>
      <c r="BVH48" s="216"/>
      <c r="BVI48" s="216"/>
      <c r="BVJ48" s="216"/>
      <c r="BVK48" s="216"/>
      <c r="BVL48" s="216"/>
      <c r="BVM48" s="216"/>
      <c r="BVN48" s="216"/>
      <c r="BVO48" s="216"/>
      <c r="BVP48" s="216"/>
      <c r="BVQ48" s="216"/>
      <c r="BVR48" s="216"/>
      <c r="BVS48" s="216"/>
      <c r="BVT48" s="216"/>
      <c r="BVU48" s="216"/>
      <c r="BVV48" s="216"/>
      <c r="BVW48" s="216"/>
      <c r="BVX48" s="216"/>
      <c r="BVY48" s="216"/>
      <c r="BVZ48" s="216"/>
      <c r="BWA48" s="216"/>
      <c r="BWB48" s="216"/>
      <c r="BWC48" s="216"/>
      <c r="BWD48" s="216"/>
      <c r="BWE48" s="216"/>
      <c r="BWF48" s="216"/>
      <c r="BWG48" s="216"/>
      <c r="BWH48" s="216"/>
      <c r="BWI48" s="216"/>
      <c r="BWJ48" s="216"/>
      <c r="BWK48" s="216"/>
      <c r="BWL48" s="216"/>
      <c r="BWM48" s="216"/>
      <c r="BWN48" s="216"/>
      <c r="BWO48" s="216"/>
      <c r="BWP48" s="216"/>
      <c r="BWQ48" s="216"/>
      <c r="BWR48" s="216"/>
      <c r="BWS48" s="216"/>
      <c r="BWT48" s="216"/>
      <c r="BWU48" s="216"/>
      <c r="BWV48" s="216"/>
      <c r="BWW48" s="216"/>
      <c r="BWX48" s="216"/>
      <c r="BWY48" s="216"/>
      <c r="BWZ48" s="216"/>
      <c r="BXA48" s="216"/>
      <c r="BXB48" s="216"/>
      <c r="BXC48" s="216"/>
      <c r="BXD48" s="216"/>
      <c r="BXE48" s="216"/>
      <c r="BXF48" s="216"/>
      <c r="BXG48" s="216"/>
      <c r="BXH48" s="216"/>
      <c r="BXI48" s="216"/>
      <c r="BXJ48" s="216"/>
      <c r="BXK48" s="216"/>
      <c r="BXL48" s="216"/>
      <c r="BXM48" s="216"/>
      <c r="BXN48" s="216"/>
      <c r="BXO48" s="216"/>
      <c r="BXP48" s="216"/>
      <c r="BXQ48" s="216"/>
      <c r="BXR48" s="216"/>
      <c r="BXS48" s="216"/>
      <c r="BXT48" s="216"/>
      <c r="BXU48" s="216"/>
      <c r="BXV48" s="216"/>
      <c r="BXW48" s="216"/>
      <c r="BXX48" s="216"/>
      <c r="BXY48" s="216"/>
      <c r="BXZ48" s="216"/>
      <c r="BYA48" s="216"/>
      <c r="BYB48" s="216"/>
      <c r="BYC48" s="216"/>
      <c r="BYD48" s="216"/>
      <c r="BYE48" s="216"/>
      <c r="BYF48" s="216"/>
      <c r="BYG48" s="216"/>
      <c r="BYH48" s="216"/>
      <c r="BYI48" s="216"/>
      <c r="BYJ48" s="216"/>
      <c r="BYK48" s="216"/>
      <c r="BYL48" s="216"/>
      <c r="BYM48" s="216"/>
      <c r="BYN48" s="216"/>
      <c r="BYO48" s="216"/>
      <c r="BYP48" s="216"/>
      <c r="BYQ48" s="216"/>
      <c r="BYR48" s="216"/>
      <c r="BYS48" s="216"/>
      <c r="BYT48" s="216"/>
      <c r="BYU48" s="216"/>
      <c r="BYV48" s="216"/>
      <c r="BYW48" s="216"/>
      <c r="BYX48" s="216"/>
      <c r="BYY48" s="216"/>
      <c r="BYZ48" s="216"/>
      <c r="BZA48" s="216"/>
      <c r="BZB48" s="216"/>
      <c r="BZC48" s="216"/>
      <c r="BZD48" s="216"/>
      <c r="BZE48" s="216"/>
      <c r="BZF48" s="216"/>
      <c r="BZG48" s="216"/>
      <c r="BZH48" s="216"/>
      <c r="BZI48" s="216"/>
      <c r="BZJ48" s="216"/>
      <c r="BZK48" s="216"/>
      <c r="BZL48" s="216"/>
      <c r="BZM48" s="216"/>
      <c r="BZN48" s="216"/>
      <c r="BZO48" s="216"/>
      <c r="BZP48" s="216"/>
      <c r="BZQ48" s="216"/>
      <c r="BZR48" s="216"/>
      <c r="BZS48" s="216"/>
      <c r="BZT48" s="216"/>
      <c r="BZU48" s="216"/>
      <c r="BZV48" s="216"/>
      <c r="BZW48" s="216"/>
      <c r="BZX48" s="216"/>
      <c r="BZY48" s="216"/>
      <c r="BZZ48" s="216"/>
      <c r="CAA48" s="216"/>
      <c r="CAB48" s="216"/>
      <c r="CAC48" s="216"/>
      <c r="CAD48" s="216"/>
      <c r="CAE48" s="216"/>
      <c r="CAF48" s="216"/>
      <c r="CAG48" s="216"/>
      <c r="CAH48" s="216"/>
      <c r="CAI48" s="216"/>
      <c r="CAJ48" s="216"/>
      <c r="CAK48" s="216"/>
      <c r="CAL48" s="216"/>
      <c r="CAM48" s="216"/>
      <c r="CAN48" s="216"/>
      <c r="CAO48" s="216"/>
      <c r="CAP48" s="216"/>
      <c r="CAQ48" s="216"/>
      <c r="CAR48" s="216"/>
      <c r="CAS48" s="216"/>
      <c r="CAT48" s="216"/>
      <c r="CAU48" s="216"/>
      <c r="CAV48" s="216"/>
      <c r="CAW48" s="216"/>
      <c r="CAX48" s="216"/>
      <c r="CAY48" s="216"/>
      <c r="CAZ48" s="216"/>
      <c r="CBA48" s="216"/>
      <c r="CBB48" s="216"/>
      <c r="CBC48" s="216"/>
      <c r="CBD48" s="216"/>
      <c r="CBE48" s="216"/>
      <c r="CBF48" s="216"/>
      <c r="CBG48" s="216"/>
      <c r="CBH48" s="216"/>
      <c r="CBI48" s="216"/>
      <c r="CBJ48" s="216"/>
      <c r="CBK48" s="216"/>
      <c r="CBL48" s="216"/>
      <c r="CBM48" s="216"/>
      <c r="CBN48" s="216"/>
      <c r="CBO48" s="216"/>
      <c r="CBP48" s="216"/>
      <c r="CBQ48" s="216"/>
      <c r="CBR48" s="216"/>
      <c r="CBS48" s="216"/>
      <c r="CBT48" s="216"/>
      <c r="CBU48" s="216"/>
      <c r="CBV48" s="216"/>
      <c r="CBW48" s="216"/>
      <c r="CBX48" s="216"/>
      <c r="CBY48" s="216"/>
      <c r="CBZ48" s="216"/>
      <c r="CCA48" s="216"/>
      <c r="CCB48" s="216"/>
      <c r="CCC48" s="216"/>
      <c r="CCD48" s="216"/>
      <c r="CCE48" s="216"/>
      <c r="CCF48" s="216"/>
      <c r="CCG48" s="216"/>
      <c r="CCH48" s="216"/>
      <c r="CCI48" s="216"/>
      <c r="CCJ48" s="216"/>
      <c r="CCK48" s="216"/>
      <c r="CCL48" s="216"/>
      <c r="CCM48" s="216"/>
      <c r="CCN48" s="216"/>
      <c r="CCO48" s="216"/>
      <c r="CCP48" s="216"/>
      <c r="CCQ48" s="216"/>
      <c r="CCR48" s="216"/>
      <c r="CCS48" s="216"/>
      <c r="CCT48" s="216"/>
      <c r="CCU48" s="216"/>
      <c r="CCV48" s="216"/>
      <c r="CCW48" s="216"/>
      <c r="CCX48" s="216"/>
      <c r="CCY48" s="216"/>
      <c r="CCZ48" s="216"/>
      <c r="CDA48" s="216"/>
      <c r="CDB48" s="216"/>
      <c r="CDC48" s="216"/>
      <c r="CDD48" s="216"/>
      <c r="CDE48" s="216"/>
      <c r="CDF48" s="216"/>
      <c r="CDG48" s="216"/>
      <c r="CDH48" s="216"/>
      <c r="CDI48" s="216"/>
      <c r="CDJ48" s="216"/>
      <c r="CDK48" s="216"/>
      <c r="CDL48" s="216"/>
      <c r="CDM48" s="216"/>
      <c r="CDN48" s="216"/>
      <c r="CDO48" s="216"/>
      <c r="CDP48" s="216"/>
      <c r="CDQ48" s="216"/>
      <c r="CDR48" s="216"/>
      <c r="CDS48" s="216"/>
      <c r="CDT48" s="216"/>
      <c r="CDU48" s="216"/>
      <c r="CDV48" s="216"/>
      <c r="CDW48" s="216"/>
      <c r="CDX48" s="216"/>
      <c r="CDY48" s="216"/>
      <c r="CDZ48" s="216"/>
      <c r="CEA48" s="216"/>
      <c r="CEB48" s="216"/>
      <c r="CEC48" s="216"/>
      <c r="CED48" s="216"/>
      <c r="CEE48" s="216"/>
      <c r="CEF48" s="216"/>
      <c r="CEG48" s="216"/>
      <c r="CEH48" s="216"/>
      <c r="CEI48" s="216"/>
      <c r="CEJ48" s="216"/>
      <c r="CEK48" s="216"/>
      <c r="CEL48" s="216"/>
      <c r="CEM48" s="216"/>
      <c r="CEN48" s="216"/>
      <c r="CEO48" s="216"/>
      <c r="CEP48" s="216"/>
      <c r="CEQ48" s="216"/>
      <c r="CER48" s="216"/>
      <c r="CES48" s="216"/>
      <c r="CET48" s="216"/>
      <c r="CEU48" s="216"/>
      <c r="CEV48" s="216"/>
      <c r="CEW48" s="216"/>
      <c r="CEX48" s="216"/>
      <c r="CEY48" s="216"/>
      <c r="CEZ48" s="216"/>
      <c r="CFA48" s="216"/>
      <c r="CFB48" s="216"/>
      <c r="CFC48" s="216"/>
      <c r="CFD48" s="216"/>
      <c r="CFE48" s="216"/>
      <c r="CFF48" s="216"/>
      <c r="CFG48" s="216"/>
      <c r="CFH48" s="216"/>
      <c r="CFI48" s="216"/>
      <c r="CFJ48" s="216"/>
      <c r="CFK48" s="216"/>
      <c r="CFL48" s="216"/>
      <c r="CFM48" s="216"/>
      <c r="CFN48" s="216"/>
      <c r="CFO48" s="216"/>
      <c r="CFP48" s="216"/>
      <c r="CFQ48" s="216"/>
      <c r="CFR48" s="216"/>
      <c r="CFS48" s="216"/>
      <c r="CFT48" s="216"/>
      <c r="CFU48" s="216"/>
      <c r="CFV48" s="216"/>
      <c r="CFW48" s="216"/>
      <c r="CFX48" s="216"/>
      <c r="CFY48" s="216"/>
      <c r="CFZ48" s="216"/>
      <c r="CGA48" s="216"/>
      <c r="CGB48" s="216"/>
      <c r="CGC48" s="216"/>
      <c r="CGD48" s="216"/>
      <c r="CGE48" s="216"/>
      <c r="CGF48" s="216"/>
      <c r="CGG48" s="216"/>
      <c r="CGH48" s="216"/>
      <c r="CGI48" s="216"/>
      <c r="CGJ48" s="216"/>
      <c r="CGK48" s="216"/>
      <c r="CGL48" s="216"/>
      <c r="CGM48" s="216"/>
      <c r="CGN48" s="216"/>
      <c r="CGO48" s="216"/>
      <c r="CGP48" s="216"/>
      <c r="CGQ48" s="216"/>
      <c r="CGR48" s="216"/>
      <c r="CGS48" s="216"/>
      <c r="CGT48" s="216"/>
      <c r="CGU48" s="216"/>
      <c r="CGV48" s="216"/>
      <c r="CGW48" s="216"/>
      <c r="CGX48" s="216"/>
      <c r="CGY48" s="216"/>
      <c r="CGZ48" s="216"/>
      <c r="CHA48" s="216"/>
      <c r="CHB48" s="216"/>
      <c r="CHC48" s="216"/>
      <c r="CHD48" s="216"/>
      <c r="CHE48" s="216"/>
      <c r="CHF48" s="216"/>
      <c r="CHG48" s="216"/>
      <c r="CHH48" s="216"/>
      <c r="CHI48" s="216"/>
      <c r="CHJ48" s="216"/>
      <c r="CHK48" s="216"/>
      <c r="CHL48" s="216"/>
      <c r="CHM48" s="216"/>
      <c r="CHN48" s="216"/>
      <c r="CHO48" s="216"/>
      <c r="CHP48" s="216"/>
      <c r="CHQ48" s="216"/>
      <c r="CHR48" s="216"/>
      <c r="CHS48" s="216"/>
      <c r="CHT48" s="216"/>
      <c r="CHU48" s="216"/>
      <c r="CHV48" s="216"/>
      <c r="CHW48" s="216"/>
      <c r="CHX48" s="216"/>
      <c r="CHY48" s="216"/>
      <c r="CHZ48" s="216"/>
      <c r="CIA48" s="216"/>
      <c r="CIB48" s="216"/>
      <c r="CIC48" s="216"/>
      <c r="CID48" s="216"/>
      <c r="CIE48" s="216"/>
      <c r="CIF48" s="216"/>
      <c r="CIG48" s="216"/>
      <c r="CIH48" s="216"/>
      <c r="CII48" s="216"/>
      <c r="CIJ48" s="216"/>
      <c r="CIK48" s="216"/>
      <c r="CIL48" s="216"/>
      <c r="CIM48" s="216"/>
      <c r="CIN48" s="216"/>
      <c r="CIO48" s="216"/>
      <c r="CIP48" s="216"/>
      <c r="CIQ48" s="216"/>
      <c r="CIR48" s="216"/>
      <c r="CIS48" s="216"/>
      <c r="CIT48" s="216"/>
      <c r="CIU48" s="216"/>
      <c r="CIV48" s="216"/>
      <c r="CIW48" s="216"/>
      <c r="CIX48" s="216"/>
      <c r="CIY48" s="216"/>
      <c r="CIZ48" s="216"/>
      <c r="CJA48" s="216"/>
      <c r="CJB48" s="216"/>
      <c r="CJC48" s="216"/>
      <c r="CJD48" s="216"/>
      <c r="CJE48" s="216"/>
      <c r="CJF48" s="216"/>
      <c r="CJG48" s="216"/>
      <c r="CJH48" s="216"/>
      <c r="CJI48" s="216"/>
      <c r="CJJ48" s="216"/>
      <c r="CJK48" s="216"/>
      <c r="CJL48" s="216"/>
      <c r="CJM48" s="216"/>
      <c r="CJN48" s="216"/>
      <c r="CJO48" s="216"/>
      <c r="CJP48" s="216"/>
      <c r="CJQ48" s="216"/>
      <c r="CJR48" s="216"/>
      <c r="CJS48" s="216"/>
      <c r="CJT48" s="216"/>
      <c r="CJU48" s="216"/>
      <c r="CJV48" s="216"/>
      <c r="CJW48" s="216"/>
      <c r="CJX48" s="216"/>
      <c r="CJY48" s="216"/>
      <c r="CJZ48" s="216"/>
      <c r="CKA48" s="216"/>
      <c r="CKB48" s="216"/>
      <c r="CKC48" s="216"/>
      <c r="CKD48" s="216"/>
      <c r="CKE48" s="216"/>
      <c r="CKF48" s="216"/>
      <c r="CKG48" s="216"/>
      <c r="CKH48" s="216"/>
      <c r="CKI48" s="216"/>
      <c r="CKJ48" s="216"/>
      <c r="CKK48" s="216"/>
      <c r="CKL48" s="216"/>
      <c r="CKM48" s="216"/>
      <c r="CKN48" s="216"/>
      <c r="CKO48" s="216"/>
      <c r="CKP48" s="216"/>
      <c r="CKQ48" s="216"/>
      <c r="CKR48" s="216"/>
      <c r="CKS48" s="216"/>
      <c r="CKT48" s="216"/>
      <c r="CKU48" s="216"/>
      <c r="CKV48" s="216"/>
      <c r="CKW48" s="216"/>
      <c r="CKX48" s="216"/>
      <c r="CKY48" s="216"/>
      <c r="CKZ48" s="216"/>
      <c r="CLA48" s="216"/>
      <c r="CLB48" s="216"/>
      <c r="CLC48" s="216"/>
      <c r="CLD48" s="216"/>
      <c r="CLE48" s="216"/>
      <c r="CLF48" s="216"/>
      <c r="CLG48" s="216"/>
      <c r="CLH48" s="216"/>
      <c r="CLI48" s="216"/>
      <c r="CLJ48" s="216"/>
      <c r="CLK48" s="216"/>
      <c r="CLL48" s="216"/>
      <c r="CLM48" s="216"/>
      <c r="CLN48" s="216"/>
      <c r="CLO48" s="216"/>
      <c r="CLP48" s="216"/>
      <c r="CLQ48" s="216"/>
      <c r="CLR48" s="216"/>
      <c r="CLS48" s="216"/>
      <c r="CLT48" s="216"/>
      <c r="CLU48" s="216"/>
      <c r="CLV48" s="216"/>
      <c r="CLW48" s="216"/>
      <c r="CLX48" s="216"/>
      <c r="CLY48" s="216"/>
      <c r="CLZ48" s="216"/>
      <c r="CMA48" s="216"/>
      <c r="CMB48" s="216"/>
      <c r="CMC48" s="216"/>
      <c r="CMD48" s="216"/>
      <c r="CME48" s="216"/>
      <c r="CMF48" s="216"/>
      <c r="CMG48" s="216"/>
      <c r="CMH48" s="216"/>
      <c r="CMI48" s="216"/>
      <c r="CMJ48" s="216"/>
      <c r="CMK48" s="216"/>
      <c r="CML48" s="216"/>
      <c r="CMM48" s="216"/>
      <c r="CMN48" s="216"/>
      <c r="CMO48" s="216"/>
      <c r="CMP48" s="216"/>
      <c r="CMQ48" s="216"/>
      <c r="CMR48" s="216"/>
      <c r="CMS48" s="216"/>
      <c r="CMT48" s="216"/>
      <c r="CMU48" s="216"/>
      <c r="CMV48" s="216"/>
      <c r="CMW48" s="216"/>
      <c r="CMX48" s="216"/>
      <c r="CMY48" s="216"/>
      <c r="CMZ48" s="216"/>
      <c r="CNA48" s="216"/>
      <c r="CNB48" s="216"/>
      <c r="CNC48" s="216"/>
      <c r="CND48" s="216"/>
      <c r="CNE48" s="216"/>
      <c r="CNF48" s="216"/>
      <c r="CNG48" s="216"/>
      <c r="CNH48" s="216"/>
      <c r="CNI48" s="216"/>
      <c r="CNJ48" s="216"/>
      <c r="CNK48" s="216"/>
      <c r="CNL48" s="216"/>
      <c r="CNM48" s="216"/>
      <c r="CNN48" s="216"/>
      <c r="CNO48" s="216"/>
      <c r="CNP48" s="216"/>
      <c r="CNQ48" s="216"/>
      <c r="CNR48" s="216"/>
      <c r="CNS48" s="216"/>
      <c r="CNT48" s="216"/>
      <c r="CNU48" s="216"/>
      <c r="CNV48" s="216"/>
      <c r="CNW48" s="216"/>
      <c r="CNX48" s="216"/>
      <c r="CNY48" s="216"/>
      <c r="CNZ48" s="216"/>
      <c r="COA48" s="216"/>
      <c r="COB48" s="216"/>
      <c r="COC48" s="216"/>
      <c r="COD48" s="216"/>
      <c r="COE48" s="216"/>
      <c r="COF48" s="216"/>
      <c r="COG48" s="216"/>
      <c r="COH48" s="216"/>
      <c r="COI48" s="216"/>
      <c r="COJ48" s="216"/>
      <c r="COK48" s="216"/>
      <c r="COL48" s="216"/>
      <c r="COM48" s="216"/>
      <c r="CON48" s="216"/>
      <c r="COO48" s="216"/>
      <c r="COP48" s="216"/>
      <c r="COQ48" s="216"/>
      <c r="COR48" s="216"/>
      <c r="COS48" s="216"/>
      <c r="COT48" s="216"/>
      <c r="COU48" s="216"/>
      <c r="COV48" s="216"/>
      <c r="COW48" s="216"/>
      <c r="COX48" s="216"/>
      <c r="COY48" s="216"/>
      <c r="COZ48" s="216"/>
      <c r="CPA48" s="216"/>
      <c r="CPB48" s="216"/>
      <c r="CPC48" s="216"/>
      <c r="CPD48" s="216"/>
      <c r="CPE48" s="216"/>
      <c r="CPF48" s="216"/>
      <c r="CPG48" s="216"/>
      <c r="CPH48" s="216"/>
      <c r="CPI48" s="216"/>
      <c r="CPJ48" s="216"/>
      <c r="CPK48" s="216"/>
      <c r="CPL48" s="216"/>
      <c r="CPM48" s="216"/>
      <c r="CPN48" s="216"/>
      <c r="CPO48" s="216"/>
      <c r="CPP48" s="216"/>
      <c r="CPQ48" s="216"/>
      <c r="CPR48" s="216"/>
      <c r="CPS48" s="216"/>
      <c r="CPT48" s="216"/>
      <c r="CPU48" s="216"/>
      <c r="CPV48" s="216"/>
      <c r="CPW48" s="216"/>
      <c r="CPX48" s="216"/>
      <c r="CPY48" s="216"/>
      <c r="CPZ48" s="216"/>
      <c r="CQA48" s="216"/>
      <c r="CQB48" s="216"/>
      <c r="CQC48" s="216"/>
      <c r="CQD48" s="216"/>
      <c r="CQE48" s="216"/>
      <c r="CQF48" s="216"/>
      <c r="CQG48" s="216"/>
      <c r="CQH48" s="216"/>
      <c r="CQI48" s="216"/>
      <c r="CQJ48" s="216"/>
      <c r="CQK48" s="216"/>
      <c r="CQL48" s="216"/>
      <c r="CQM48" s="216"/>
      <c r="CQN48" s="216"/>
      <c r="CQO48" s="216"/>
      <c r="CQP48" s="216"/>
      <c r="CQQ48" s="216"/>
      <c r="CQR48" s="216"/>
      <c r="CQS48" s="216"/>
      <c r="CQT48" s="216"/>
      <c r="CQU48" s="216"/>
      <c r="CQV48" s="216"/>
      <c r="CQW48" s="216"/>
      <c r="CQX48" s="216"/>
      <c r="CQY48" s="216"/>
      <c r="CQZ48" s="216"/>
      <c r="CRA48" s="216"/>
      <c r="CRB48" s="216"/>
      <c r="CRC48" s="216"/>
      <c r="CRD48" s="216"/>
      <c r="CRE48" s="216"/>
      <c r="CRF48" s="216"/>
      <c r="CRG48" s="216"/>
      <c r="CRH48" s="216"/>
      <c r="CRI48" s="216"/>
      <c r="CRJ48" s="216"/>
      <c r="CRK48" s="216"/>
      <c r="CRL48" s="216"/>
      <c r="CRM48" s="216"/>
      <c r="CRN48" s="216"/>
      <c r="CRO48" s="216"/>
      <c r="CRP48" s="216"/>
      <c r="CRQ48" s="216"/>
      <c r="CRR48" s="216"/>
      <c r="CRS48" s="216"/>
      <c r="CRT48" s="216"/>
      <c r="CRU48" s="216"/>
      <c r="CRV48" s="216"/>
      <c r="CRW48" s="216"/>
      <c r="CRX48" s="216"/>
      <c r="CRY48" s="216"/>
      <c r="CRZ48" s="216"/>
      <c r="CSA48" s="216"/>
      <c r="CSB48" s="216"/>
      <c r="CSC48" s="216"/>
      <c r="CSD48" s="216"/>
      <c r="CSE48" s="216"/>
      <c r="CSF48" s="216"/>
      <c r="CSG48" s="216"/>
      <c r="CSH48" s="216"/>
      <c r="CSI48" s="216"/>
      <c r="CSJ48" s="216"/>
      <c r="CSK48" s="216"/>
      <c r="CSL48" s="216"/>
      <c r="CSM48" s="216"/>
      <c r="CSN48" s="216"/>
      <c r="CSO48" s="216"/>
      <c r="CSP48" s="216"/>
      <c r="CSQ48" s="216"/>
      <c r="CSR48" s="216"/>
      <c r="CSS48" s="216"/>
      <c r="CST48" s="216"/>
      <c r="CSU48" s="216"/>
      <c r="CSV48" s="216"/>
      <c r="CSW48" s="216"/>
      <c r="CSX48" s="216"/>
      <c r="CSY48" s="216"/>
      <c r="CSZ48" s="216"/>
      <c r="CTA48" s="216"/>
      <c r="CTB48" s="216"/>
      <c r="CTC48" s="216"/>
      <c r="CTD48" s="216"/>
      <c r="CTE48" s="216"/>
      <c r="CTF48" s="216"/>
      <c r="CTG48" s="216"/>
      <c r="CTH48" s="216"/>
      <c r="CTI48" s="216"/>
      <c r="CTJ48" s="216"/>
      <c r="CTK48" s="216"/>
      <c r="CTL48" s="216"/>
      <c r="CTM48" s="216"/>
      <c r="CTN48" s="216"/>
      <c r="CTO48" s="216"/>
      <c r="CTP48" s="216"/>
      <c r="CTQ48" s="216"/>
      <c r="CTR48" s="216"/>
      <c r="CTS48" s="216"/>
      <c r="CTT48" s="216"/>
      <c r="CTU48" s="216"/>
      <c r="CTV48" s="216"/>
      <c r="CTW48" s="216"/>
      <c r="CTX48" s="216"/>
      <c r="CTY48" s="216"/>
      <c r="CTZ48" s="216"/>
      <c r="CUA48" s="216"/>
      <c r="CUB48" s="216"/>
      <c r="CUC48" s="216"/>
      <c r="CUD48" s="216"/>
      <c r="CUE48" s="216"/>
      <c r="CUF48" s="216"/>
      <c r="CUG48" s="216"/>
      <c r="CUH48" s="216"/>
      <c r="CUI48" s="216"/>
      <c r="CUJ48" s="216"/>
      <c r="CUK48" s="216"/>
      <c r="CUL48" s="216"/>
      <c r="CUM48" s="216"/>
      <c r="CUN48" s="216"/>
      <c r="CUO48" s="216"/>
      <c r="CUP48" s="216"/>
      <c r="CUQ48" s="216"/>
      <c r="CUR48" s="216"/>
      <c r="CUS48" s="216"/>
      <c r="CUT48" s="216"/>
      <c r="CUU48" s="216"/>
      <c r="CUV48" s="216"/>
      <c r="CUW48" s="216"/>
      <c r="CUX48" s="216"/>
      <c r="CUY48" s="216"/>
      <c r="CUZ48" s="216"/>
      <c r="CVA48" s="216"/>
      <c r="CVB48" s="216"/>
      <c r="CVC48" s="216"/>
      <c r="CVD48" s="216"/>
      <c r="CVE48" s="216"/>
      <c r="CVF48" s="216"/>
      <c r="CVG48" s="216"/>
      <c r="CVH48" s="216"/>
      <c r="CVI48" s="216"/>
      <c r="CVJ48" s="216"/>
      <c r="CVK48" s="216"/>
      <c r="CVL48" s="216"/>
      <c r="CVM48" s="216"/>
      <c r="CVN48" s="216"/>
      <c r="CVO48" s="216"/>
      <c r="CVP48" s="216"/>
      <c r="CVQ48" s="216"/>
      <c r="CVR48" s="216"/>
      <c r="CVS48" s="216"/>
      <c r="CVT48" s="216"/>
      <c r="CVU48" s="216"/>
      <c r="CVV48" s="216"/>
      <c r="CVW48" s="216"/>
      <c r="CVX48" s="216"/>
      <c r="CVY48" s="216"/>
      <c r="CVZ48" s="216"/>
      <c r="CWA48" s="216"/>
      <c r="CWB48" s="216"/>
      <c r="CWC48" s="216"/>
      <c r="CWD48" s="216"/>
      <c r="CWE48" s="216"/>
      <c r="CWF48" s="216"/>
      <c r="CWG48" s="216"/>
      <c r="CWH48" s="216"/>
      <c r="CWI48" s="216"/>
      <c r="CWJ48" s="216"/>
      <c r="CWK48" s="216"/>
      <c r="CWL48" s="216"/>
      <c r="CWM48" s="216"/>
      <c r="CWN48" s="216"/>
      <c r="CWO48" s="216"/>
      <c r="CWP48" s="216"/>
      <c r="CWQ48" s="216"/>
      <c r="CWR48" s="216"/>
      <c r="CWS48" s="216"/>
      <c r="CWT48" s="216"/>
      <c r="CWU48" s="216"/>
      <c r="CWV48" s="216"/>
      <c r="CWW48" s="216"/>
      <c r="CWX48" s="216"/>
      <c r="CWY48" s="216"/>
      <c r="CWZ48" s="216"/>
      <c r="CXA48" s="216"/>
      <c r="CXB48" s="216"/>
      <c r="CXC48" s="216"/>
      <c r="CXD48" s="216"/>
      <c r="CXE48" s="216"/>
      <c r="CXF48" s="216"/>
      <c r="CXG48" s="216"/>
      <c r="CXH48" s="216"/>
      <c r="CXI48" s="216"/>
      <c r="CXJ48" s="216"/>
      <c r="CXK48" s="216"/>
      <c r="CXL48" s="216"/>
      <c r="CXM48" s="216"/>
      <c r="CXN48" s="216"/>
      <c r="CXO48" s="216"/>
      <c r="CXP48" s="216"/>
      <c r="CXQ48" s="216"/>
      <c r="CXR48" s="216"/>
      <c r="CXS48" s="216"/>
      <c r="CXT48" s="216"/>
      <c r="CXU48" s="216"/>
      <c r="CXV48" s="216"/>
      <c r="CXW48" s="216"/>
      <c r="CXX48" s="216"/>
      <c r="CXY48" s="216"/>
      <c r="CXZ48" s="216"/>
      <c r="CYA48" s="216"/>
      <c r="CYB48" s="216"/>
      <c r="CYC48" s="216"/>
      <c r="CYD48" s="216"/>
      <c r="CYE48" s="216"/>
      <c r="CYF48" s="216"/>
      <c r="CYG48" s="216"/>
      <c r="CYH48" s="216"/>
      <c r="CYI48" s="216"/>
      <c r="CYJ48" s="216"/>
      <c r="CYK48" s="216"/>
      <c r="CYL48" s="216"/>
      <c r="CYM48" s="216"/>
      <c r="CYN48" s="216"/>
      <c r="CYO48" s="216"/>
      <c r="CYP48" s="216"/>
      <c r="CYQ48" s="216"/>
      <c r="CYR48" s="216"/>
      <c r="CYS48" s="216"/>
      <c r="CYT48" s="216"/>
      <c r="CYU48" s="216"/>
      <c r="CYV48" s="216"/>
      <c r="CYW48" s="216"/>
      <c r="CYX48" s="216"/>
      <c r="CYY48" s="216"/>
      <c r="CYZ48" s="216"/>
      <c r="CZA48" s="216"/>
      <c r="CZB48" s="216"/>
      <c r="CZC48" s="216"/>
      <c r="CZD48" s="216"/>
      <c r="CZE48" s="216"/>
      <c r="CZF48" s="216"/>
      <c r="CZG48" s="216"/>
      <c r="CZH48" s="216"/>
      <c r="CZI48" s="216"/>
      <c r="CZJ48" s="216"/>
      <c r="CZK48" s="216"/>
      <c r="CZL48" s="216"/>
      <c r="CZM48" s="216"/>
      <c r="CZN48" s="216"/>
      <c r="CZO48" s="216"/>
      <c r="CZP48" s="216"/>
      <c r="CZQ48" s="216"/>
      <c r="CZR48" s="216"/>
      <c r="CZS48" s="216"/>
      <c r="CZT48" s="216"/>
      <c r="CZU48" s="216"/>
      <c r="CZV48" s="216"/>
      <c r="CZW48" s="216"/>
      <c r="CZX48" s="216"/>
      <c r="CZY48" s="216"/>
      <c r="CZZ48" s="216"/>
      <c r="DAA48" s="216"/>
      <c r="DAB48" s="216"/>
      <c r="DAC48" s="216"/>
      <c r="DAD48" s="216"/>
      <c r="DAE48" s="216"/>
      <c r="DAF48" s="216"/>
      <c r="DAG48" s="216"/>
      <c r="DAH48" s="216"/>
      <c r="DAI48" s="216"/>
      <c r="DAJ48" s="216"/>
      <c r="DAK48" s="216"/>
      <c r="DAL48" s="216"/>
      <c r="DAM48" s="216"/>
      <c r="DAN48" s="216"/>
      <c r="DAO48" s="216"/>
      <c r="DAP48" s="216"/>
      <c r="DAQ48" s="216"/>
      <c r="DAR48" s="216"/>
      <c r="DAS48" s="216"/>
      <c r="DAT48" s="216"/>
      <c r="DAU48" s="216"/>
      <c r="DAV48" s="216"/>
      <c r="DAW48" s="216"/>
      <c r="DAX48" s="216"/>
      <c r="DAY48" s="216"/>
      <c r="DAZ48" s="216"/>
      <c r="DBA48" s="216"/>
      <c r="DBB48" s="216"/>
      <c r="DBC48" s="216"/>
      <c r="DBD48" s="216"/>
      <c r="DBE48" s="216"/>
      <c r="DBF48" s="216"/>
      <c r="DBG48" s="216"/>
      <c r="DBH48" s="216"/>
      <c r="DBI48" s="216"/>
      <c r="DBJ48" s="216"/>
      <c r="DBK48" s="216"/>
      <c r="DBL48" s="216"/>
      <c r="DBM48" s="216"/>
      <c r="DBN48" s="216"/>
      <c r="DBO48" s="216"/>
      <c r="DBP48" s="216"/>
      <c r="DBQ48" s="216"/>
      <c r="DBR48" s="216"/>
      <c r="DBS48" s="216"/>
      <c r="DBT48" s="216"/>
      <c r="DBU48" s="216"/>
      <c r="DBV48" s="216"/>
      <c r="DBW48" s="216"/>
      <c r="DBX48" s="216"/>
      <c r="DBY48" s="216"/>
      <c r="DBZ48" s="216"/>
      <c r="DCA48" s="216"/>
      <c r="DCB48" s="216"/>
      <c r="DCC48" s="216"/>
      <c r="DCD48" s="216"/>
      <c r="DCE48" s="216"/>
      <c r="DCF48" s="216"/>
      <c r="DCG48" s="216"/>
      <c r="DCH48" s="216"/>
      <c r="DCI48" s="216"/>
      <c r="DCJ48" s="216"/>
      <c r="DCK48" s="216"/>
      <c r="DCL48" s="216"/>
      <c r="DCM48" s="216"/>
      <c r="DCN48" s="216"/>
      <c r="DCO48" s="216"/>
      <c r="DCP48" s="216"/>
      <c r="DCQ48" s="216"/>
      <c r="DCR48" s="216"/>
      <c r="DCS48" s="216"/>
      <c r="DCT48" s="216"/>
      <c r="DCU48" s="216"/>
      <c r="DCV48" s="216"/>
      <c r="DCW48" s="216"/>
      <c r="DCX48" s="216"/>
      <c r="DCY48" s="216"/>
      <c r="DCZ48" s="216"/>
      <c r="DDA48" s="216"/>
      <c r="DDB48" s="216"/>
      <c r="DDC48" s="216"/>
      <c r="DDD48" s="216"/>
      <c r="DDE48" s="216"/>
      <c r="DDF48" s="216"/>
      <c r="DDG48" s="216"/>
      <c r="DDH48" s="216"/>
      <c r="DDI48" s="216"/>
      <c r="DDJ48" s="216"/>
      <c r="DDK48" s="216"/>
      <c r="DDL48" s="216"/>
      <c r="DDM48" s="216"/>
      <c r="DDN48" s="216"/>
      <c r="DDO48" s="216"/>
      <c r="DDP48" s="216"/>
      <c r="DDQ48" s="216"/>
      <c r="DDR48" s="216"/>
      <c r="DDS48" s="216"/>
      <c r="DDT48" s="216"/>
      <c r="DDU48" s="216"/>
      <c r="DDV48" s="216"/>
      <c r="DDW48" s="216"/>
      <c r="DDX48" s="216"/>
      <c r="DDY48" s="216"/>
      <c r="DDZ48" s="216"/>
      <c r="DEA48" s="216"/>
      <c r="DEB48" s="216"/>
      <c r="DEC48" s="216"/>
      <c r="DED48" s="216"/>
      <c r="DEE48" s="216"/>
      <c r="DEF48" s="216"/>
      <c r="DEG48" s="216"/>
      <c r="DEH48" s="216"/>
      <c r="DEI48" s="216"/>
      <c r="DEJ48" s="216"/>
      <c r="DEK48" s="216"/>
      <c r="DEL48" s="216"/>
      <c r="DEM48" s="216"/>
      <c r="DEN48" s="216"/>
      <c r="DEO48" s="216"/>
      <c r="DEP48" s="216"/>
      <c r="DEQ48" s="216"/>
      <c r="DER48" s="216"/>
      <c r="DES48" s="216"/>
      <c r="DET48" s="216"/>
      <c r="DEU48" s="216"/>
      <c r="DEV48" s="216"/>
      <c r="DEW48" s="216"/>
      <c r="DEX48" s="216"/>
      <c r="DEY48" s="216"/>
      <c r="DEZ48" s="216"/>
      <c r="DFA48" s="216"/>
      <c r="DFB48" s="216"/>
      <c r="DFC48" s="216"/>
      <c r="DFD48" s="216"/>
      <c r="DFE48" s="216"/>
      <c r="DFF48" s="216"/>
      <c r="DFG48" s="216"/>
      <c r="DFH48" s="216"/>
      <c r="DFI48" s="216"/>
      <c r="DFJ48" s="216"/>
      <c r="DFK48" s="216"/>
      <c r="DFL48" s="216"/>
      <c r="DFM48" s="216"/>
      <c r="DFN48" s="216"/>
      <c r="DFO48" s="216"/>
      <c r="DFP48" s="216"/>
      <c r="DFQ48" s="216"/>
      <c r="DFR48" s="216"/>
      <c r="DFS48" s="216"/>
      <c r="DFT48" s="216"/>
      <c r="DFU48" s="216"/>
      <c r="DFV48" s="216"/>
      <c r="DFW48" s="216"/>
      <c r="DFX48" s="216"/>
      <c r="DFY48" s="216"/>
      <c r="DFZ48" s="216"/>
      <c r="DGA48" s="216"/>
      <c r="DGB48" s="216"/>
      <c r="DGC48" s="216"/>
      <c r="DGD48" s="216"/>
      <c r="DGE48" s="216"/>
      <c r="DGF48" s="216"/>
      <c r="DGG48" s="216"/>
      <c r="DGH48" s="216"/>
      <c r="DGI48" s="216"/>
      <c r="DGJ48" s="216"/>
      <c r="DGK48" s="216"/>
      <c r="DGL48" s="216"/>
      <c r="DGM48" s="216"/>
      <c r="DGN48" s="216"/>
      <c r="DGO48" s="216"/>
      <c r="DGP48" s="216"/>
      <c r="DGQ48" s="216"/>
      <c r="DGR48" s="216"/>
      <c r="DGS48" s="216"/>
      <c r="DGT48" s="216"/>
      <c r="DGU48" s="216"/>
      <c r="DGV48" s="216"/>
      <c r="DGW48" s="216"/>
      <c r="DGX48" s="216"/>
      <c r="DGY48" s="216"/>
      <c r="DGZ48" s="216"/>
      <c r="DHA48" s="216"/>
      <c r="DHB48" s="216"/>
      <c r="DHC48" s="216"/>
      <c r="DHD48" s="216"/>
      <c r="DHE48" s="216"/>
      <c r="DHF48" s="216"/>
      <c r="DHG48" s="216"/>
      <c r="DHH48" s="216"/>
      <c r="DHI48" s="216"/>
      <c r="DHJ48" s="216"/>
      <c r="DHK48" s="216"/>
      <c r="DHL48" s="216"/>
      <c r="DHM48" s="216"/>
      <c r="DHN48" s="216"/>
      <c r="DHO48" s="216"/>
      <c r="DHP48" s="216"/>
      <c r="DHQ48" s="216"/>
      <c r="DHR48" s="216"/>
      <c r="DHS48" s="216"/>
      <c r="DHT48" s="216"/>
      <c r="DHU48" s="216"/>
      <c r="DHV48" s="216"/>
      <c r="DHW48" s="216"/>
      <c r="DHX48" s="216"/>
      <c r="DHY48" s="216"/>
      <c r="DHZ48" s="216"/>
      <c r="DIA48" s="216"/>
      <c r="DIB48" s="216"/>
      <c r="DIC48" s="216"/>
      <c r="DID48" s="216"/>
      <c r="DIE48" s="216"/>
      <c r="DIF48" s="216"/>
      <c r="DIG48" s="216"/>
      <c r="DIH48" s="216"/>
      <c r="DII48" s="216"/>
      <c r="DIJ48" s="216"/>
      <c r="DIK48" s="216"/>
      <c r="DIL48" s="216"/>
      <c r="DIM48" s="216"/>
      <c r="DIN48" s="216"/>
      <c r="DIO48" s="216"/>
      <c r="DIP48" s="216"/>
      <c r="DIQ48" s="216"/>
      <c r="DIR48" s="216"/>
      <c r="DIS48" s="216"/>
      <c r="DIT48" s="216"/>
      <c r="DIU48" s="216"/>
      <c r="DIV48" s="216"/>
      <c r="DIW48" s="216"/>
      <c r="DIX48" s="216"/>
      <c r="DIY48" s="216"/>
      <c r="DIZ48" s="216"/>
      <c r="DJA48" s="216"/>
      <c r="DJB48" s="216"/>
      <c r="DJC48" s="216"/>
      <c r="DJD48" s="216"/>
      <c r="DJE48" s="216"/>
      <c r="DJF48" s="216"/>
      <c r="DJG48" s="216"/>
      <c r="DJH48" s="216"/>
      <c r="DJI48" s="216"/>
      <c r="DJJ48" s="216"/>
      <c r="DJK48" s="216"/>
      <c r="DJL48" s="216"/>
      <c r="DJM48" s="216"/>
      <c r="DJN48" s="216"/>
      <c r="DJO48" s="216"/>
      <c r="DJP48" s="216"/>
      <c r="DJQ48" s="216"/>
      <c r="DJR48" s="216"/>
      <c r="DJS48" s="216"/>
      <c r="DJT48" s="216"/>
      <c r="DJU48" s="216"/>
      <c r="DJV48" s="216"/>
      <c r="DJW48" s="216"/>
      <c r="DJX48" s="216"/>
      <c r="DJY48" s="216"/>
      <c r="DJZ48" s="216"/>
      <c r="DKA48" s="216"/>
      <c r="DKB48" s="216"/>
      <c r="DKC48" s="216"/>
      <c r="DKD48" s="216"/>
      <c r="DKE48" s="216"/>
      <c r="DKF48" s="216"/>
      <c r="DKG48" s="216"/>
      <c r="DKH48" s="216"/>
      <c r="DKI48" s="216"/>
      <c r="DKJ48" s="216"/>
      <c r="DKK48" s="216"/>
      <c r="DKL48" s="216"/>
      <c r="DKM48" s="216"/>
      <c r="DKN48" s="216"/>
      <c r="DKO48" s="216"/>
      <c r="DKP48" s="216"/>
      <c r="DKQ48" s="216"/>
      <c r="DKR48" s="216"/>
      <c r="DKS48" s="216"/>
      <c r="DKT48" s="216"/>
      <c r="DKU48" s="216"/>
      <c r="DKV48" s="216"/>
      <c r="DKW48" s="216"/>
      <c r="DKX48" s="216"/>
      <c r="DKY48" s="216"/>
      <c r="DKZ48" s="216"/>
      <c r="DLA48" s="216"/>
      <c r="DLB48" s="216"/>
      <c r="DLC48" s="216"/>
      <c r="DLD48" s="216"/>
      <c r="DLE48" s="216"/>
      <c r="DLF48" s="216"/>
      <c r="DLG48" s="216"/>
      <c r="DLH48" s="216"/>
      <c r="DLI48" s="216"/>
      <c r="DLJ48" s="216"/>
      <c r="DLK48" s="216"/>
      <c r="DLL48" s="216"/>
      <c r="DLM48" s="216"/>
      <c r="DLN48" s="216"/>
      <c r="DLO48" s="216"/>
      <c r="DLP48" s="216"/>
      <c r="DLQ48" s="216"/>
      <c r="DLR48" s="216"/>
      <c r="DLS48" s="216"/>
      <c r="DLT48" s="216"/>
      <c r="DLU48" s="216"/>
      <c r="DLV48" s="216"/>
      <c r="DLW48" s="216"/>
      <c r="DLX48" s="216"/>
      <c r="DLY48" s="216"/>
      <c r="DLZ48" s="216"/>
      <c r="DMA48" s="216"/>
      <c r="DMB48" s="216"/>
      <c r="DMC48" s="216"/>
      <c r="DMD48" s="216"/>
      <c r="DME48" s="216"/>
      <c r="DMF48" s="216"/>
      <c r="DMG48" s="216"/>
      <c r="DMH48" s="216"/>
      <c r="DMI48" s="216"/>
      <c r="DMJ48" s="216"/>
      <c r="DMK48" s="216"/>
      <c r="DML48" s="216"/>
      <c r="DMM48" s="216"/>
      <c r="DMN48" s="216"/>
      <c r="DMO48" s="216"/>
      <c r="DMP48" s="216"/>
      <c r="DMQ48" s="216"/>
      <c r="DMR48" s="216"/>
      <c r="DMS48" s="216"/>
      <c r="DMT48" s="216"/>
      <c r="DMU48" s="216"/>
      <c r="DMV48" s="216"/>
      <c r="DMW48" s="216"/>
      <c r="DMX48" s="216"/>
      <c r="DMY48" s="216"/>
      <c r="DMZ48" s="216"/>
      <c r="DNA48" s="216"/>
      <c r="DNB48" s="216"/>
      <c r="DNC48" s="216"/>
      <c r="DND48" s="216"/>
      <c r="DNE48" s="216"/>
      <c r="DNF48" s="216"/>
      <c r="DNG48" s="216"/>
      <c r="DNH48" s="216"/>
      <c r="DNI48" s="216"/>
      <c r="DNJ48" s="216"/>
      <c r="DNK48" s="216"/>
      <c r="DNL48" s="216"/>
      <c r="DNM48" s="216"/>
      <c r="DNN48" s="216"/>
      <c r="DNO48" s="216"/>
      <c r="DNP48" s="216"/>
      <c r="DNQ48" s="216"/>
      <c r="DNR48" s="216"/>
      <c r="DNS48" s="216"/>
      <c r="DNT48" s="216"/>
      <c r="DNU48" s="216"/>
      <c r="DNV48" s="216"/>
      <c r="DNW48" s="216"/>
      <c r="DNX48" s="216"/>
      <c r="DNY48" s="216"/>
      <c r="DNZ48" s="216"/>
      <c r="DOA48" s="216"/>
      <c r="DOB48" s="216"/>
      <c r="DOC48" s="216"/>
      <c r="DOD48" s="216"/>
      <c r="DOE48" s="216"/>
      <c r="DOF48" s="216"/>
      <c r="DOG48" s="216"/>
      <c r="DOH48" s="216"/>
      <c r="DOI48" s="216"/>
      <c r="DOJ48" s="216"/>
      <c r="DOK48" s="216"/>
      <c r="DOL48" s="216"/>
      <c r="DOM48" s="216"/>
      <c r="DON48" s="216"/>
      <c r="DOO48" s="216"/>
      <c r="DOP48" s="216"/>
      <c r="DOQ48" s="216"/>
      <c r="DOR48" s="216"/>
      <c r="DOS48" s="216"/>
      <c r="DOT48" s="216"/>
      <c r="DOU48" s="216"/>
      <c r="DOV48" s="216"/>
      <c r="DOW48" s="216"/>
      <c r="DOX48" s="216"/>
      <c r="DOY48" s="216"/>
      <c r="DOZ48" s="216"/>
      <c r="DPA48" s="216"/>
      <c r="DPB48" s="216"/>
      <c r="DPC48" s="216"/>
      <c r="DPD48" s="216"/>
      <c r="DPE48" s="216"/>
      <c r="DPF48" s="216"/>
      <c r="DPG48" s="216"/>
      <c r="DPH48" s="216"/>
      <c r="DPI48" s="216"/>
      <c r="DPJ48" s="216"/>
      <c r="DPK48" s="216"/>
      <c r="DPL48" s="216"/>
      <c r="DPM48" s="216"/>
      <c r="DPN48" s="216"/>
      <c r="DPO48" s="216"/>
      <c r="DPP48" s="216"/>
      <c r="DPQ48" s="216"/>
      <c r="DPR48" s="216"/>
      <c r="DPS48" s="216"/>
      <c r="DPT48" s="216"/>
      <c r="DPU48" s="216"/>
      <c r="DPV48" s="216"/>
      <c r="DPW48" s="216"/>
      <c r="DPX48" s="216"/>
      <c r="DPY48" s="216"/>
      <c r="DPZ48" s="216"/>
      <c r="DQA48" s="216"/>
      <c r="DQB48" s="216"/>
      <c r="DQC48" s="216"/>
      <c r="DQD48" s="216"/>
      <c r="DQE48" s="216"/>
      <c r="DQF48" s="216"/>
      <c r="DQG48" s="216"/>
      <c r="DQH48" s="216"/>
      <c r="DQI48" s="216"/>
      <c r="DQJ48" s="216"/>
      <c r="DQK48" s="216"/>
      <c r="DQL48" s="216"/>
      <c r="DQM48" s="216"/>
      <c r="DQN48" s="216"/>
      <c r="DQO48" s="216"/>
      <c r="DQP48" s="216"/>
      <c r="DQQ48" s="216"/>
      <c r="DQR48" s="216"/>
      <c r="DQS48" s="216"/>
      <c r="DQT48" s="216"/>
      <c r="DQU48" s="216"/>
      <c r="DQV48" s="216"/>
      <c r="DQW48" s="216"/>
      <c r="DQX48" s="216"/>
      <c r="DQY48" s="216"/>
      <c r="DQZ48" s="216"/>
      <c r="DRA48" s="216"/>
      <c r="DRB48" s="216"/>
      <c r="DRC48" s="216"/>
      <c r="DRD48" s="216"/>
      <c r="DRE48" s="216"/>
      <c r="DRF48" s="216"/>
      <c r="DRG48" s="216"/>
      <c r="DRH48" s="216"/>
      <c r="DRI48" s="216"/>
      <c r="DRJ48" s="216"/>
      <c r="DRK48" s="216"/>
      <c r="DRL48" s="216"/>
      <c r="DRM48" s="216"/>
      <c r="DRN48" s="216"/>
      <c r="DRO48" s="216"/>
      <c r="DRP48" s="216"/>
      <c r="DRQ48" s="216"/>
      <c r="DRR48" s="216"/>
      <c r="DRS48" s="216"/>
      <c r="DRT48" s="216"/>
      <c r="DRU48" s="216"/>
      <c r="DRV48" s="216"/>
      <c r="DRW48" s="216"/>
      <c r="DRX48" s="216"/>
      <c r="DRY48" s="216"/>
      <c r="DRZ48" s="216"/>
      <c r="DSA48" s="216"/>
      <c r="DSB48" s="216"/>
      <c r="DSC48" s="216"/>
      <c r="DSD48" s="216"/>
      <c r="DSE48" s="216"/>
      <c r="DSF48" s="216"/>
      <c r="DSG48" s="216"/>
      <c r="DSH48" s="216"/>
      <c r="DSI48" s="216"/>
      <c r="DSJ48" s="216"/>
      <c r="DSK48" s="216"/>
      <c r="DSL48" s="216"/>
      <c r="DSM48" s="216"/>
      <c r="DSN48" s="216"/>
      <c r="DSO48" s="216"/>
      <c r="DSP48" s="216"/>
      <c r="DSQ48" s="216"/>
      <c r="DSR48" s="216"/>
      <c r="DSS48" s="216"/>
      <c r="DST48" s="216"/>
      <c r="DSU48" s="216"/>
      <c r="DSV48" s="216"/>
      <c r="DSW48" s="216"/>
      <c r="DSX48" s="216"/>
      <c r="DSY48" s="216"/>
      <c r="DSZ48" s="216"/>
      <c r="DTA48" s="216"/>
      <c r="DTB48" s="216"/>
      <c r="DTC48" s="216"/>
      <c r="DTD48" s="216"/>
      <c r="DTE48" s="216"/>
      <c r="DTF48" s="216"/>
      <c r="DTG48" s="216"/>
      <c r="DTH48" s="216"/>
      <c r="DTI48" s="216"/>
      <c r="DTJ48" s="216"/>
      <c r="DTK48" s="216"/>
      <c r="DTL48" s="216"/>
      <c r="DTM48" s="216"/>
      <c r="DTN48" s="216"/>
      <c r="DTO48" s="216"/>
      <c r="DTP48" s="216"/>
      <c r="DTQ48" s="216"/>
      <c r="DTR48" s="216"/>
      <c r="DTS48" s="216"/>
      <c r="DTT48" s="216"/>
      <c r="DTU48" s="216"/>
      <c r="DTV48" s="216"/>
      <c r="DTW48" s="216"/>
      <c r="DTX48" s="216"/>
      <c r="DTY48" s="216"/>
      <c r="DTZ48" s="216"/>
      <c r="DUA48" s="216"/>
      <c r="DUB48" s="216"/>
      <c r="DUC48" s="216"/>
      <c r="DUD48" s="216"/>
      <c r="DUE48" s="216"/>
      <c r="DUF48" s="216"/>
      <c r="DUG48" s="216"/>
      <c r="DUH48" s="216"/>
      <c r="DUI48" s="216"/>
      <c r="DUJ48" s="216"/>
      <c r="DUK48" s="216"/>
      <c r="DUL48" s="216"/>
      <c r="DUM48" s="216"/>
      <c r="DUN48" s="216"/>
      <c r="DUO48" s="216"/>
      <c r="DUP48" s="216"/>
      <c r="DUQ48" s="216"/>
      <c r="DUR48" s="216"/>
      <c r="DUS48" s="216"/>
      <c r="DUT48" s="216"/>
      <c r="DUU48" s="216"/>
      <c r="DUV48" s="216"/>
      <c r="DUW48" s="216"/>
      <c r="DUX48" s="216"/>
      <c r="DUY48" s="216"/>
      <c r="DUZ48" s="216"/>
      <c r="DVA48" s="216"/>
      <c r="DVB48" s="216"/>
      <c r="DVC48" s="216"/>
      <c r="DVD48" s="216"/>
      <c r="DVE48" s="216"/>
      <c r="DVF48" s="216"/>
      <c r="DVG48" s="216"/>
      <c r="DVH48" s="216"/>
      <c r="DVI48" s="216"/>
      <c r="DVJ48" s="216"/>
      <c r="DVK48" s="216"/>
      <c r="DVL48" s="216"/>
      <c r="DVM48" s="216"/>
      <c r="DVN48" s="216"/>
      <c r="DVO48" s="216"/>
      <c r="DVP48" s="216"/>
      <c r="DVQ48" s="216"/>
      <c r="DVR48" s="216"/>
      <c r="DVS48" s="216"/>
      <c r="DVT48" s="216"/>
      <c r="DVU48" s="216"/>
      <c r="DVV48" s="216"/>
      <c r="DVW48" s="216"/>
      <c r="DVX48" s="216"/>
      <c r="DVY48" s="216"/>
      <c r="DVZ48" s="216"/>
      <c r="DWA48" s="216"/>
      <c r="DWB48" s="216"/>
      <c r="DWC48" s="216"/>
      <c r="DWD48" s="216"/>
      <c r="DWE48" s="216"/>
      <c r="DWF48" s="216"/>
      <c r="DWG48" s="216"/>
      <c r="DWH48" s="216"/>
      <c r="DWI48" s="216"/>
      <c r="DWJ48" s="216"/>
      <c r="DWK48" s="216"/>
      <c r="DWL48" s="216"/>
      <c r="DWM48" s="216"/>
      <c r="DWN48" s="216"/>
      <c r="DWO48" s="216"/>
      <c r="DWP48" s="216"/>
      <c r="DWQ48" s="216"/>
      <c r="DWR48" s="216"/>
      <c r="DWS48" s="216"/>
      <c r="DWT48" s="216"/>
      <c r="DWU48" s="216"/>
      <c r="DWV48" s="216"/>
      <c r="DWW48" s="216"/>
      <c r="DWX48" s="216"/>
      <c r="DWY48" s="216"/>
      <c r="DWZ48" s="216"/>
      <c r="DXA48" s="216"/>
      <c r="DXB48" s="216"/>
      <c r="DXC48" s="216"/>
      <c r="DXD48" s="216"/>
      <c r="DXE48" s="216"/>
      <c r="DXF48" s="216"/>
      <c r="DXG48" s="216"/>
      <c r="DXH48" s="216"/>
      <c r="DXI48" s="216"/>
      <c r="DXJ48" s="216"/>
      <c r="DXK48" s="216"/>
      <c r="DXL48" s="216"/>
      <c r="DXM48" s="216"/>
      <c r="DXN48" s="216"/>
      <c r="DXO48" s="216"/>
      <c r="DXP48" s="216"/>
      <c r="DXQ48" s="216"/>
      <c r="DXR48" s="216"/>
      <c r="DXS48" s="216"/>
      <c r="DXT48" s="216"/>
      <c r="DXU48" s="216"/>
      <c r="DXV48" s="216"/>
      <c r="DXW48" s="216"/>
      <c r="DXX48" s="216"/>
      <c r="DXY48" s="216"/>
      <c r="DXZ48" s="216"/>
      <c r="DYA48" s="216"/>
      <c r="DYB48" s="216"/>
      <c r="DYC48" s="216"/>
      <c r="DYD48" s="216"/>
      <c r="DYE48" s="216"/>
      <c r="DYF48" s="216"/>
      <c r="DYG48" s="216"/>
      <c r="DYH48" s="216"/>
      <c r="DYI48" s="216"/>
      <c r="DYJ48" s="216"/>
      <c r="DYK48" s="216"/>
      <c r="DYL48" s="216"/>
      <c r="DYM48" s="216"/>
      <c r="DYN48" s="216"/>
      <c r="DYO48" s="216"/>
      <c r="DYP48" s="216"/>
      <c r="DYQ48" s="216"/>
      <c r="DYR48" s="216"/>
      <c r="DYS48" s="216"/>
      <c r="DYT48" s="216"/>
      <c r="DYU48" s="216"/>
      <c r="DYV48" s="216"/>
      <c r="DYW48" s="216"/>
      <c r="DYX48" s="216"/>
      <c r="DYY48" s="216"/>
      <c r="DYZ48" s="216"/>
      <c r="DZA48" s="216"/>
      <c r="DZB48" s="216"/>
      <c r="DZC48" s="216"/>
      <c r="DZD48" s="216"/>
      <c r="DZE48" s="216"/>
      <c r="DZF48" s="216"/>
      <c r="DZG48" s="216"/>
      <c r="DZH48" s="216"/>
      <c r="DZI48" s="216"/>
      <c r="DZJ48" s="216"/>
      <c r="DZK48" s="216"/>
      <c r="DZL48" s="216"/>
      <c r="DZM48" s="216"/>
      <c r="DZN48" s="216"/>
      <c r="DZO48" s="216"/>
      <c r="DZP48" s="216"/>
      <c r="DZQ48" s="216"/>
      <c r="DZR48" s="216"/>
      <c r="DZS48" s="216"/>
      <c r="DZT48" s="216"/>
      <c r="DZU48" s="216"/>
      <c r="DZV48" s="216"/>
      <c r="DZW48" s="216"/>
      <c r="DZX48" s="216"/>
      <c r="DZY48" s="216"/>
      <c r="DZZ48" s="216"/>
      <c r="EAA48" s="216"/>
      <c r="EAB48" s="216"/>
      <c r="EAC48" s="216"/>
      <c r="EAD48" s="216"/>
      <c r="EAE48" s="216"/>
      <c r="EAF48" s="216"/>
      <c r="EAG48" s="216"/>
      <c r="EAH48" s="216"/>
      <c r="EAI48" s="216"/>
      <c r="EAJ48" s="216"/>
      <c r="EAK48" s="216"/>
      <c r="EAL48" s="216"/>
      <c r="EAM48" s="216"/>
      <c r="EAN48" s="216"/>
      <c r="EAO48" s="216"/>
      <c r="EAP48" s="216"/>
      <c r="EAQ48" s="216"/>
      <c r="EAR48" s="216"/>
      <c r="EAS48" s="216"/>
      <c r="EAT48" s="216"/>
      <c r="EAU48" s="216"/>
      <c r="EAV48" s="216"/>
      <c r="EAW48" s="216"/>
      <c r="EAX48" s="216"/>
      <c r="EAY48" s="216"/>
      <c r="EAZ48" s="216"/>
      <c r="EBA48" s="216"/>
      <c r="EBB48" s="216"/>
      <c r="EBC48" s="216"/>
      <c r="EBD48" s="216"/>
      <c r="EBE48" s="216"/>
      <c r="EBF48" s="216"/>
      <c r="EBG48" s="216"/>
      <c r="EBH48" s="216"/>
      <c r="EBI48" s="216"/>
      <c r="EBJ48" s="216"/>
      <c r="EBK48" s="216"/>
      <c r="EBL48" s="216"/>
      <c r="EBM48" s="216"/>
      <c r="EBN48" s="216"/>
      <c r="EBO48" s="216"/>
      <c r="EBP48" s="216"/>
      <c r="EBQ48" s="216"/>
      <c r="EBR48" s="216"/>
      <c r="EBS48" s="216"/>
      <c r="EBT48" s="216"/>
      <c r="EBU48" s="216"/>
      <c r="EBV48" s="216"/>
      <c r="EBW48" s="216"/>
      <c r="EBX48" s="216"/>
      <c r="EBY48" s="216"/>
      <c r="EBZ48" s="216"/>
      <c r="ECA48" s="216"/>
      <c r="ECB48" s="216"/>
      <c r="ECC48" s="216"/>
      <c r="ECD48" s="216"/>
      <c r="ECE48" s="216"/>
      <c r="ECF48" s="216"/>
      <c r="ECG48" s="216"/>
      <c r="ECH48" s="216"/>
      <c r="ECI48" s="216"/>
      <c r="ECJ48" s="216"/>
      <c r="ECK48" s="216"/>
      <c r="ECL48" s="216"/>
      <c r="ECM48" s="216"/>
      <c r="ECN48" s="216"/>
      <c r="ECO48" s="216"/>
      <c r="ECP48" s="216"/>
      <c r="ECQ48" s="216"/>
      <c r="ECR48" s="216"/>
      <c r="ECS48" s="216"/>
      <c r="ECT48" s="216"/>
      <c r="ECU48" s="216"/>
      <c r="ECV48" s="216"/>
      <c r="ECW48" s="216"/>
      <c r="ECX48" s="216"/>
      <c r="ECY48" s="216"/>
      <c r="ECZ48" s="216"/>
      <c r="EDA48" s="216"/>
      <c r="EDB48" s="216"/>
      <c r="EDC48" s="216"/>
      <c r="EDD48" s="216"/>
      <c r="EDE48" s="216"/>
      <c r="EDF48" s="216"/>
      <c r="EDG48" s="216"/>
      <c r="EDH48" s="216"/>
      <c r="EDI48" s="216"/>
      <c r="EDJ48" s="216"/>
      <c r="EDK48" s="216"/>
      <c r="EDL48" s="216"/>
      <c r="EDM48" s="216"/>
      <c r="EDN48" s="216"/>
      <c r="EDO48" s="216"/>
      <c r="EDP48" s="216"/>
      <c r="EDQ48" s="216"/>
      <c r="EDR48" s="216"/>
      <c r="EDS48" s="216"/>
      <c r="EDT48" s="216"/>
      <c r="EDU48" s="216"/>
      <c r="EDV48" s="216"/>
      <c r="EDW48" s="216"/>
      <c r="EDX48" s="216"/>
      <c r="EDY48" s="216"/>
      <c r="EDZ48" s="216"/>
      <c r="EEA48" s="216"/>
      <c r="EEB48" s="216"/>
      <c r="EEC48" s="216"/>
      <c r="EED48" s="216"/>
      <c r="EEE48" s="216"/>
      <c r="EEF48" s="216"/>
      <c r="EEG48" s="216"/>
      <c r="EEH48" s="216"/>
      <c r="EEI48" s="216"/>
      <c r="EEJ48" s="216"/>
      <c r="EEK48" s="216"/>
      <c r="EEL48" s="216"/>
      <c r="EEM48" s="216"/>
      <c r="EEN48" s="216"/>
      <c r="EEO48" s="216"/>
      <c r="EEP48" s="216"/>
      <c r="EEQ48" s="216"/>
      <c r="EER48" s="216"/>
      <c r="EES48" s="216"/>
      <c r="EET48" s="216"/>
      <c r="EEU48" s="216"/>
      <c r="EEV48" s="216"/>
      <c r="EEW48" s="216"/>
      <c r="EEX48" s="216"/>
      <c r="EEY48" s="216"/>
      <c r="EEZ48" s="216"/>
      <c r="EFA48" s="216"/>
      <c r="EFB48" s="216"/>
      <c r="EFC48" s="216"/>
      <c r="EFD48" s="216"/>
      <c r="EFE48" s="216"/>
      <c r="EFF48" s="216"/>
      <c r="EFG48" s="216"/>
      <c r="EFH48" s="216"/>
      <c r="EFI48" s="216"/>
      <c r="EFJ48" s="216"/>
      <c r="EFK48" s="216"/>
      <c r="EFL48" s="216"/>
      <c r="EFM48" s="216"/>
      <c r="EFN48" s="216"/>
      <c r="EFO48" s="216"/>
      <c r="EFP48" s="216"/>
      <c r="EFQ48" s="216"/>
      <c r="EFR48" s="216"/>
      <c r="EFS48" s="216"/>
      <c r="EFT48" s="216"/>
      <c r="EFU48" s="216"/>
      <c r="EFV48" s="216"/>
      <c r="EFW48" s="216"/>
      <c r="EFX48" s="216"/>
      <c r="EFY48" s="216"/>
      <c r="EFZ48" s="216"/>
      <c r="EGA48" s="216"/>
      <c r="EGB48" s="216"/>
      <c r="EGC48" s="216"/>
      <c r="EGD48" s="216"/>
      <c r="EGE48" s="216"/>
      <c r="EGF48" s="216"/>
      <c r="EGG48" s="216"/>
      <c r="EGH48" s="216"/>
      <c r="EGI48" s="216"/>
      <c r="EGJ48" s="216"/>
      <c r="EGK48" s="216"/>
      <c r="EGL48" s="216"/>
      <c r="EGM48" s="216"/>
      <c r="EGN48" s="216"/>
      <c r="EGO48" s="216"/>
      <c r="EGP48" s="216"/>
      <c r="EGQ48" s="216"/>
      <c r="EGR48" s="216"/>
      <c r="EGS48" s="216"/>
      <c r="EGT48" s="216"/>
      <c r="EGU48" s="216"/>
      <c r="EGV48" s="216"/>
      <c r="EGW48" s="216"/>
      <c r="EGX48" s="216"/>
      <c r="EGY48" s="216"/>
      <c r="EGZ48" s="216"/>
      <c r="EHA48" s="216"/>
      <c r="EHB48" s="216"/>
      <c r="EHC48" s="216"/>
      <c r="EHD48" s="216"/>
      <c r="EHE48" s="216"/>
      <c r="EHF48" s="216"/>
      <c r="EHG48" s="216"/>
      <c r="EHH48" s="216"/>
      <c r="EHI48" s="216"/>
      <c r="EHJ48" s="216"/>
      <c r="EHK48" s="216"/>
      <c r="EHL48" s="216"/>
      <c r="EHM48" s="216"/>
      <c r="EHN48" s="216"/>
      <c r="EHO48" s="216"/>
      <c r="EHP48" s="216"/>
      <c r="EHQ48" s="216"/>
      <c r="EHR48" s="216"/>
      <c r="EHS48" s="216"/>
      <c r="EHT48" s="216"/>
      <c r="EHU48" s="216"/>
      <c r="EHV48" s="216"/>
      <c r="EHW48" s="216"/>
      <c r="EHX48" s="216"/>
      <c r="EHY48" s="216"/>
      <c r="EHZ48" s="216"/>
      <c r="EIA48" s="216"/>
      <c r="EIB48" s="216"/>
      <c r="EIC48" s="216"/>
      <c r="EID48" s="216"/>
      <c r="EIE48" s="216"/>
      <c r="EIF48" s="216"/>
      <c r="EIG48" s="216"/>
      <c r="EIH48" s="216"/>
      <c r="EII48" s="216"/>
      <c r="EIJ48" s="216"/>
      <c r="EIK48" s="216"/>
      <c r="EIL48" s="216"/>
      <c r="EIM48" s="216"/>
      <c r="EIN48" s="216"/>
      <c r="EIO48" s="216"/>
      <c r="EIP48" s="216"/>
      <c r="EIQ48" s="216"/>
      <c r="EIR48" s="216"/>
      <c r="EIS48" s="216"/>
      <c r="EIT48" s="216"/>
      <c r="EIU48" s="216"/>
      <c r="EIV48" s="216"/>
      <c r="EIW48" s="216"/>
      <c r="EIX48" s="216"/>
      <c r="EIY48" s="216"/>
      <c r="EIZ48" s="216"/>
      <c r="EJA48" s="216"/>
      <c r="EJB48" s="216"/>
      <c r="EJC48" s="216"/>
      <c r="EJD48" s="216"/>
      <c r="EJE48" s="216"/>
      <c r="EJF48" s="216"/>
      <c r="EJG48" s="216"/>
      <c r="EJH48" s="216"/>
      <c r="EJI48" s="216"/>
      <c r="EJJ48" s="216"/>
      <c r="EJK48" s="216"/>
      <c r="EJL48" s="216"/>
      <c r="EJM48" s="216"/>
      <c r="EJN48" s="216"/>
      <c r="EJO48" s="216"/>
      <c r="EJP48" s="216"/>
      <c r="EJQ48" s="216"/>
      <c r="EJR48" s="216"/>
      <c r="EJS48" s="216"/>
      <c r="EJT48" s="216"/>
      <c r="EJU48" s="216"/>
      <c r="EJV48" s="216"/>
      <c r="EJW48" s="216"/>
      <c r="EJX48" s="216"/>
      <c r="EJY48" s="216"/>
      <c r="EJZ48" s="216"/>
      <c r="EKA48" s="216"/>
      <c r="EKB48" s="216"/>
      <c r="EKC48" s="216"/>
      <c r="EKD48" s="216"/>
      <c r="EKE48" s="216"/>
      <c r="EKF48" s="216"/>
      <c r="EKG48" s="216"/>
      <c r="EKH48" s="216"/>
      <c r="EKI48" s="216"/>
      <c r="EKJ48" s="216"/>
      <c r="EKK48" s="216"/>
      <c r="EKL48" s="216"/>
      <c r="EKM48" s="216"/>
      <c r="EKN48" s="216"/>
      <c r="EKO48" s="216"/>
      <c r="EKP48" s="216"/>
      <c r="EKQ48" s="216"/>
      <c r="EKR48" s="216"/>
      <c r="EKS48" s="216"/>
      <c r="EKT48" s="216"/>
      <c r="EKU48" s="216"/>
      <c r="EKV48" s="216"/>
      <c r="EKW48" s="216"/>
      <c r="EKX48" s="216"/>
      <c r="EKY48" s="216"/>
      <c r="EKZ48" s="216"/>
      <c r="ELA48" s="216"/>
      <c r="ELB48" s="216"/>
      <c r="ELC48" s="216"/>
      <c r="ELD48" s="216"/>
      <c r="ELE48" s="216"/>
      <c r="ELF48" s="216"/>
      <c r="ELG48" s="216"/>
      <c r="ELH48" s="216"/>
      <c r="ELI48" s="216"/>
      <c r="ELJ48" s="216"/>
      <c r="ELK48" s="216"/>
      <c r="ELL48" s="216"/>
      <c r="ELM48" s="216"/>
      <c r="ELN48" s="216"/>
      <c r="ELO48" s="216"/>
      <c r="ELP48" s="216"/>
      <c r="ELQ48" s="216"/>
      <c r="ELR48" s="216"/>
      <c r="ELS48" s="216"/>
      <c r="ELT48" s="216"/>
      <c r="ELU48" s="216"/>
      <c r="ELV48" s="216"/>
      <c r="ELW48" s="216"/>
      <c r="ELX48" s="216"/>
      <c r="ELY48" s="216"/>
      <c r="ELZ48" s="216"/>
      <c r="EMA48" s="216"/>
      <c r="EMB48" s="216"/>
      <c r="EMC48" s="216"/>
      <c r="EMD48" s="216"/>
      <c r="EME48" s="216"/>
      <c r="EMF48" s="216"/>
      <c r="EMG48" s="216"/>
      <c r="EMH48" s="216"/>
      <c r="EMI48" s="216"/>
      <c r="EMJ48" s="216"/>
      <c r="EMK48" s="216"/>
      <c r="EML48" s="216"/>
      <c r="EMM48" s="216"/>
      <c r="EMN48" s="216"/>
      <c r="EMO48" s="216"/>
      <c r="EMP48" s="216"/>
      <c r="EMQ48" s="216"/>
      <c r="EMR48" s="216"/>
      <c r="EMS48" s="216"/>
      <c r="EMT48" s="216"/>
      <c r="EMU48" s="216"/>
      <c r="EMV48" s="216"/>
      <c r="EMW48" s="216"/>
      <c r="EMX48" s="216"/>
      <c r="EMY48" s="216"/>
      <c r="EMZ48" s="216"/>
      <c r="ENA48" s="216"/>
      <c r="ENB48" s="216"/>
      <c r="ENC48" s="216"/>
      <c r="END48" s="216"/>
      <c r="ENE48" s="216"/>
      <c r="ENF48" s="216"/>
      <c r="ENG48" s="216"/>
      <c r="ENH48" s="216"/>
      <c r="ENI48" s="216"/>
      <c r="ENJ48" s="216"/>
      <c r="ENK48" s="216"/>
      <c r="ENL48" s="216"/>
      <c r="ENM48" s="216"/>
      <c r="ENN48" s="216"/>
      <c r="ENO48" s="216"/>
      <c r="ENP48" s="216"/>
      <c r="ENQ48" s="216"/>
      <c r="ENR48" s="216"/>
      <c r="ENS48" s="216"/>
      <c r="ENT48" s="216"/>
      <c r="ENU48" s="216"/>
      <c r="ENV48" s="216"/>
      <c r="ENW48" s="216"/>
      <c r="ENX48" s="216"/>
      <c r="ENY48" s="216"/>
      <c r="ENZ48" s="216"/>
      <c r="EOA48" s="216"/>
      <c r="EOB48" s="216"/>
      <c r="EOC48" s="216"/>
      <c r="EOD48" s="216"/>
      <c r="EOE48" s="216"/>
      <c r="EOF48" s="216"/>
      <c r="EOG48" s="216"/>
      <c r="EOH48" s="216"/>
      <c r="EOI48" s="216"/>
      <c r="EOJ48" s="216"/>
      <c r="EOK48" s="216"/>
      <c r="EOL48" s="216"/>
      <c r="EOM48" s="216"/>
      <c r="EON48" s="216"/>
      <c r="EOO48" s="216"/>
      <c r="EOP48" s="216"/>
      <c r="EOQ48" s="216"/>
      <c r="EOR48" s="216"/>
      <c r="EOS48" s="216"/>
      <c r="EOT48" s="216"/>
      <c r="EOU48" s="216"/>
      <c r="EOV48" s="216"/>
      <c r="EOW48" s="216"/>
      <c r="EOX48" s="216"/>
      <c r="EOY48" s="216"/>
      <c r="EOZ48" s="216"/>
      <c r="EPA48" s="216"/>
      <c r="EPB48" s="216"/>
      <c r="EPC48" s="216"/>
      <c r="EPD48" s="216"/>
      <c r="EPE48" s="216"/>
      <c r="EPF48" s="216"/>
      <c r="EPG48" s="216"/>
      <c r="EPH48" s="216"/>
      <c r="EPI48" s="216"/>
      <c r="EPJ48" s="216"/>
      <c r="EPK48" s="216"/>
      <c r="EPL48" s="216"/>
      <c r="EPM48" s="216"/>
      <c r="EPN48" s="216"/>
      <c r="EPO48" s="216"/>
      <c r="EPP48" s="216"/>
      <c r="EPQ48" s="216"/>
      <c r="EPR48" s="216"/>
      <c r="EPS48" s="216"/>
      <c r="EPT48" s="216"/>
      <c r="EPU48" s="216"/>
      <c r="EPV48" s="216"/>
      <c r="EPW48" s="216"/>
      <c r="EPX48" s="216"/>
      <c r="EPY48" s="216"/>
      <c r="EPZ48" s="216"/>
      <c r="EQA48" s="216"/>
      <c r="EQB48" s="216"/>
      <c r="EQC48" s="216"/>
      <c r="EQD48" s="216"/>
      <c r="EQE48" s="216"/>
      <c r="EQF48" s="216"/>
      <c r="EQG48" s="216"/>
      <c r="EQH48" s="216"/>
      <c r="EQI48" s="216"/>
      <c r="EQJ48" s="216"/>
      <c r="EQK48" s="216"/>
      <c r="EQL48" s="216"/>
      <c r="EQM48" s="216"/>
      <c r="EQN48" s="216"/>
      <c r="EQO48" s="216"/>
      <c r="EQP48" s="216"/>
      <c r="EQQ48" s="216"/>
      <c r="EQR48" s="216"/>
      <c r="EQS48" s="216"/>
      <c r="EQT48" s="216"/>
      <c r="EQU48" s="216"/>
      <c r="EQV48" s="216"/>
      <c r="EQW48" s="216"/>
      <c r="EQX48" s="216"/>
      <c r="EQY48" s="216"/>
      <c r="EQZ48" s="216"/>
      <c r="ERA48" s="216"/>
      <c r="ERB48" s="216"/>
      <c r="ERC48" s="216"/>
      <c r="ERD48" s="216"/>
      <c r="ERE48" s="216"/>
      <c r="ERF48" s="216"/>
      <c r="ERG48" s="216"/>
      <c r="ERH48" s="216"/>
      <c r="ERI48" s="216"/>
      <c r="ERJ48" s="216"/>
      <c r="ERK48" s="216"/>
      <c r="ERL48" s="216"/>
      <c r="ERM48" s="216"/>
      <c r="ERN48" s="216"/>
      <c r="ERO48" s="216"/>
      <c r="ERP48" s="216"/>
      <c r="ERQ48" s="216"/>
      <c r="ERR48" s="216"/>
      <c r="ERS48" s="216"/>
      <c r="ERT48" s="216"/>
      <c r="ERU48" s="216"/>
      <c r="ERV48" s="216"/>
      <c r="ERW48" s="216"/>
      <c r="ERX48" s="216"/>
      <c r="ERY48" s="216"/>
      <c r="ERZ48" s="216"/>
      <c r="ESA48" s="216"/>
      <c r="ESB48" s="216"/>
      <c r="ESC48" s="216"/>
      <c r="ESD48" s="216"/>
      <c r="ESE48" s="216"/>
      <c r="ESF48" s="216"/>
      <c r="ESG48" s="216"/>
      <c r="ESH48" s="216"/>
      <c r="ESI48" s="216"/>
      <c r="ESJ48" s="216"/>
      <c r="ESK48" s="216"/>
      <c r="ESL48" s="216"/>
      <c r="ESM48" s="216"/>
      <c r="ESN48" s="216"/>
      <c r="ESO48" s="216"/>
      <c r="ESP48" s="216"/>
      <c r="ESQ48" s="216"/>
      <c r="ESR48" s="216"/>
      <c r="ESS48" s="216"/>
      <c r="EST48" s="216"/>
      <c r="ESU48" s="216"/>
      <c r="ESV48" s="216"/>
      <c r="ESW48" s="216"/>
      <c r="ESX48" s="216"/>
      <c r="ESY48" s="216"/>
      <c r="ESZ48" s="216"/>
      <c r="ETA48" s="216"/>
      <c r="ETB48" s="216"/>
      <c r="ETC48" s="216"/>
      <c r="ETD48" s="216"/>
      <c r="ETE48" s="216"/>
      <c r="ETF48" s="216"/>
      <c r="ETG48" s="216"/>
      <c r="ETH48" s="216"/>
      <c r="ETI48" s="216"/>
      <c r="ETJ48" s="216"/>
      <c r="ETK48" s="216"/>
      <c r="ETL48" s="216"/>
      <c r="ETM48" s="216"/>
      <c r="ETN48" s="216"/>
      <c r="ETO48" s="216"/>
      <c r="ETP48" s="216"/>
      <c r="ETQ48" s="216"/>
      <c r="ETR48" s="216"/>
      <c r="ETS48" s="216"/>
      <c r="ETT48" s="216"/>
      <c r="ETU48" s="216"/>
      <c r="ETV48" s="216"/>
      <c r="ETW48" s="216"/>
      <c r="ETX48" s="216"/>
      <c r="ETY48" s="216"/>
      <c r="ETZ48" s="216"/>
      <c r="EUA48" s="216"/>
      <c r="EUB48" s="216"/>
      <c r="EUC48" s="216"/>
      <c r="EUD48" s="216"/>
      <c r="EUE48" s="216"/>
      <c r="EUF48" s="216"/>
      <c r="EUG48" s="216"/>
      <c r="EUH48" s="216"/>
      <c r="EUI48" s="216"/>
      <c r="EUJ48" s="216"/>
      <c r="EUK48" s="216"/>
      <c r="EUL48" s="216"/>
      <c r="EUM48" s="216"/>
      <c r="EUN48" s="216"/>
      <c r="EUO48" s="216"/>
      <c r="EUP48" s="216"/>
      <c r="EUQ48" s="216"/>
      <c r="EUR48" s="216"/>
      <c r="EUS48" s="216"/>
      <c r="EUT48" s="216"/>
      <c r="EUU48" s="216"/>
      <c r="EUV48" s="216"/>
      <c r="EUW48" s="216"/>
      <c r="EUX48" s="216"/>
      <c r="EUY48" s="216"/>
      <c r="EUZ48" s="216"/>
      <c r="EVA48" s="216"/>
      <c r="EVB48" s="216"/>
      <c r="EVC48" s="216"/>
      <c r="EVD48" s="216"/>
      <c r="EVE48" s="216"/>
      <c r="EVF48" s="216"/>
      <c r="EVG48" s="216"/>
      <c r="EVH48" s="216"/>
      <c r="EVI48" s="216"/>
      <c r="EVJ48" s="216"/>
      <c r="EVK48" s="216"/>
      <c r="EVL48" s="216"/>
      <c r="EVM48" s="216"/>
      <c r="EVN48" s="216"/>
      <c r="EVO48" s="216"/>
      <c r="EVP48" s="216"/>
      <c r="EVQ48" s="216"/>
      <c r="EVR48" s="216"/>
      <c r="EVS48" s="216"/>
      <c r="EVT48" s="216"/>
      <c r="EVU48" s="216"/>
      <c r="EVV48" s="216"/>
      <c r="EVW48" s="216"/>
      <c r="EVX48" s="216"/>
      <c r="EVY48" s="216"/>
      <c r="EVZ48" s="216"/>
      <c r="EWA48" s="216"/>
      <c r="EWB48" s="216"/>
      <c r="EWC48" s="216"/>
      <c r="EWD48" s="216"/>
      <c r="EWE48" s="216"/>
      <c r="EWF48" s="216"/>
      <c r="EWG48" s="216"/>
      <c r="EWH48" s="216"/>
      <c r="EWI48" s="216"/>
      <c r="EWJ48" s="216"/>
      <c r="EWK48" s="216"/>
      <c r="EWL48" s="216"/>
      <c r="EWM48" s="216"/>
      <c r="EWN48" s="216"/>
      <c r="EWO48" s="216"/>
      <c r="EWP48" s="216"/>
      <c r="EWQ48" s="216"/>
      <c r="EWR48" s="216"/>
      <c r="EWS48" s="216"/>
      <c r="EWT48" s="216"/>
      <c r="EWU48" s="216"/>
      <c r="EWV48" s="216"/>
      <c r="EWW48" s="216"/>
      <c r="EWX48" s="216"/>
      <c r="EWY48" s="216"/>
      <c r="EWZ48" s="216"/>
      <c r="EXA48" s="216"/>
      <c r="EXB48" s="216"/>
      <c r="EXC48" s="216"/>
      <c r="EXD48" s="216"/>
      <c r="EXE48" s="216"/>
      <c r="EXF48" s="216"/>
      <c r="EXG48" s="216"/>
      <c r="EXH48" s="216"/>
      <c r="EXI48" s="216"/>
      <c r="EXJ48" s="216"/>
      <c r="EXK48" s="216"/>
      <c r="EXL48" s="216"/>
      <c r="EXM48" s="216"/>
      <c r="EXN48" s="216"/>
      <c r="EXO48" s="216"/>
      <c r="EXP48" s="216"/>
      <c r="EXQ48" s="216"/>
      <c r="EXR48" s="216"/>
      <c r="EXS48" s="216"/>
      <c r="EXT48" s="216"/>
      <c r="EXU48" s="216"/>
      <c r="EXV48" s="216"/>
      <c r="EXW48" s="216"/>
      <c r="EXX48" s="216"/>
      <c r="EXY48" s="216"/>
      <c r="EXZ48" s="216"/>
      <c r="EYA48" s="216"/>
      <c r="EYB48" s="216"/>
      <c r="EYC48" s="216"/>
      <c r="EYD48" s="216"/>
      <c r="EYE48" s="216"/>
      <c r="EYF48" s="216"/>
      <c r="EYG48" s="216"/>
      <c r="EYH48" s="216"/>
      <c r="EYI48" s="216"/>
      <c r="EYJ48" s="216"/>
      <c r="EYK48" s="216"/>
      <c r="EYL48" s="216"/>
      <c r="EYM48" s="216"/>
      <c r="EYN48" s="216"/>
      <c r="EYO48" s="216"/>
      <c r="EYP48" s="216"/>
      <c r="EYQ48" s="216"/>
      <c r="EYR48" s="216"/>
      <c r="EYS48" s="216"/>
      <c r="EYT48" s="216"/>
      <c r="EYU48" s="216"/>
      <c r="EYV48" s="216"/>
      <c r="EYW48" s="216"/>
      <c r="EYX48" s="216"/>
      <c r="EYY48" s="216"/>
      <c r="EYZ48" s="216"/>
      <c r="EZA48" s="216"/>
      <c r="EZB48" s="216"/>
      <c r="EZC48" s="216"/>
      <c r="EZD48" s="216"/>
      <c r="EZE48" s="216"/>
      <c r="EZF48" s="216"/>
      <c r="EZG48" s="216"/>
      <c r="EZH48" s="216"/>
      <c r="EZI48" s="216"/>
      <c r="EZJ48" s="216"/>
      <c r="EZK48" s="216"/>
      <c r="EZL48" s="216"/>
      <c r="EZM48" s="216"/>
      <c r="EZN48" s="216"/>
      <c r="EZO48" s="216"/>
      <c r="EZP48" s="216"/>
      <c r="EZQ48" s="216"/>
      <c r="EZR48" s="216"/>
      <c r="EZS48" s="216"/>
      <c r="EZT48" s="216"/>
      <c r="EZU48" s="216"/>
      <c r="EZV48" s="216"/>
      <c r="EZW48" s="216"/>
      <c r="EZX48" s="216"/>
      <c r="EZY48" s="216"/>
      <c r="EZZ48" s="216"/>
      <c r="FAA48" s="216"/>
      <c r="FAB48" s="216"/>
      <c r="FAC48" s="216"/>
      <c r="FAD48" s="216"/>
      <c r="FAE48" s="216"/>
      <c r="FAF48" s="216"/>
      <c r="FAG48" s="216"/>
      <c r="FAH48" s="216"/>
      <c r="FAI48" s="216"/>
      <c r="FAJ48" s="216"/>
      <c r="FAK48" s="216"/>
      <c r="FAL48" s="216"/>
      <c r="FAM48" s="216"/>
      <c r="FAN48" s="216"/>
      <c r="FAO48" s="216"/>
      <c r="FAP48" s="216"/>
      <c r="FAQ48" s="216"/>
      <c r="FAR48" s="216"/>
      <c r="FAS48" s="216"/>
      <c r="FAT48" s="216"/>
      <c r="FAU48" s="216"/>
      <c r="FAV48" s="216"/>
      <c r="FAW48" s="216"/>
      <c r="FAX48" s="216"/>
      <c r="FAY48" s="216"/>
      <c r="FAZ48" s="216"/>
      <c r="FBA48" s="216"/>
      <c r="FBB48" s="216"/>
      <c r="FBC48" s="216"/>
      <c r="FBD48" s="216"/>
      <c r="FBE48" s="216"/>
      <c r="FBF48" s="216"/>
      <c r="FBG48" s="216"/>
      <c r="FBH48" s="216"/>
      <c r="FBI48" s="216"/>
      <c r="FBJ48" s="216"/>
      <c r="FBK48" s="216"/>
      <c r="FBL48" s="216"/>
      <c r="FBM48" s="216"/>
      <c r="FBN48" s="216"/>
      <c r="FBO48" s="216"/>
      <c r="FBP48" s="216"/>
      <c r="FBQ48" s="216"/>
      <c r="FBR48" s="216"/>
      <c r="FBS48" s="216"/>
      <c r="FBT48" s="216"/>
      <c r="FBU48" s="216"/>
      <c r="FBV48" s="216"/>
      <c r="FBW48" s="216"/>
      <c r="FBX48" s="216"/>
      <c r="FBY48" s="216"/>
      <c r="FBZ48" s="216"/>
      <c r="FCA48" s="216"/>
      <c r="FCB48" s="216"/>
      <c r="FCC48" s="216"/>
      <c r="FCD48" s="216"/>
      <c r="FCE48" s="216"/>
      <c r="FCF48" s="216"/>
      <c r="FCG48" s="216"/>
      <c r="FCH48" s="216"/>
      <c r="FCI48" s="216"/>
      <c r="FCJ48" s="216"/>
      <c r="FCK48" s="216"/>
      <c r="FCL48" s="216"/>
      <c r="FCM48" s="216"/>
      <c r="FCN48" s="216"/>
      <c r="FCO48" s="216"/>
      <c r="FCP48" s="216"/>
      <c r="FCQ48" s="216"/>
      <c r="FCR48" s="216"/>
      <c r="FCS48" s="216"/>
      <c r="FCT48" s="216"/>
      <c r="FCU48" s="216"/>
      <c r="FCV48" s="216"/>
      <c r="FCW48" s="216"/>
      <c r="FCX48" s="216"/>
      <c r="FCY48" s="216"/>
      <c r="FCZ48" s="216"/>
      <c r="FDA48" s="216"/>
      <c r="FDB48" s="216"/>
      <c r="FDC48" s="216"/>
      <c r="FDD48" s="216"/>
      <c r="FDE48" s="216"/>
      <c r="FDF48" s="216"/>
      <c r="FDG48" s="216"/>
      <c r="FDH48" s="216"/>
      <c r="FDI48" s="216"/>
      <c r="FDJ48" s="216"/>
      <c r="FDK48" s="216"/>
      <c r="FDL48" s="216"/>
      <c r="FDM48" s="216"/>
      <c r="FDN48" s="216"/>
      <c r="FDO48" s="216"/>
      <c r="FDP48" s="216"/>
      <c r="FDQ48" s="216"/>
      <c r="FDR48" s="216"/>
      <c r="FDS48" s="216"/>
      <c r="FDT48" s="216"/>
      <c r="FDU48" s="216"/>
      <c r="FDV48" s="216"/>
      <c r="FDW48" s="216"/>
      <c r="FDX48" s="216"/>
      <c r="FDY48" s="216"/>
      <c r="FDZ48" s="216"/>
      <c r="FEA48" s="216"/>
      <c r="FEB48" s="216"/>
      <c r="FEC48" s="216"/>
      <c r="FED48" s="216"/>
      <c r="FEE48" s="216"/>
      <c r="FEF48" s="216"/>
      <c r="FEG48" s="216"/>
      <c r="FEH48" s="216"/>
      <c r="FEI48" s="216"/>
      <c r="FEJ48" s="216"/>
      <c r="FEK48" s="216"/>
      <c r="FEL48" s="216"/>
      <c r="FEM48" s="216"/>
      <c r="FEN48" s="216"/>
      <c r="FEO48" s="216"/>
      <c r="FEP48" s="216"/>
      <c r="FEQ48" s="216"/>
      <c r="FER48" s="216"/>
      <c r="FES48" s="216"/>
      <c r="FET48" s="216"/>
      <c r="FEU48" s="216"/>
      <c r="FEV48" s="216"/>
      <c r="FEW48" s="216"/>
      <c r="FEX48" s="216"/>
      <c r="FEY48" s="216"/>
      <c r="FEZ48" s="216"/>
      <c r="FFA48" s="216"/>
      <c r="FFB48" s="216"/>
      <c r="FFC48" s="216"/>
      <c r="FFD48" s="216"/>
      <c r="FFE48" s="216"/>
      <c r="FFF48" s="216"/>
      <c r="FFG48" s="216"/>
      <c r="FFH48" s="216"/>
      <c r="FFI48" s="216"/>
      <c r="FFJ48" s="216"/>
      <c r="FFK48" s="216"/>
      <c r="FFL48" s="216"/>
      <c r="FFM48" s="216"/>
      <c r="FFN48" s="216"/>
      <c r="FFO48" s="216"/>
      <c r="FFP48" s="216"/>
      <c r="FFQ48" s="216"/>
      <c r="FFR48" s="216"/>
      <c r="FFS48" s="216"/>
      <c r="FFT48" s="216"/>
      <c r="FFU48" s="216"/>
      <c r="FFV48" s="216"/>
      <c r="FFW48" s="216"/>
      <c r="FFX48" s="216"/>
      <c r="FFY48" s="216"/>
      <c r="FFZ48" s="216"/>
      <c r="FGA48" s="216"/>
      <c r="FGB48" s="216"/>
      <c r="FGC48" s="216"/>
      <c r="FGD48" s="216"/>
      <c r="FGE48" s="216"/>
      <c r="FGF48" s="216"/>
      <c r="FGG48" s="216"/>
      <c r="FGH48" s="216"/>
      <c r="FGI48" s="216"/>
      <c r="FGJ48" s="216"/>
      <c r="FGK48" s="216"/>
      <c r="FGL48" s="216"/>
      <c r="FGM48" s="216"/>
      <c r="FGN48" s="216"/>
      <c r="FGO48" s="216"/>
      <c r="FGP48" s="216"/>
      <c r="FGQ48" s="216"/>
      <c r="FGR48" s="216"/>
      <c r="FGS48" s="216"/>
      <c r="FGT48" s="216"/>
      <c r="FGU48" s="216"/>
      <c r="FGV48" s="216"/>
      <c r="FGW48" s="216"/>
      <c r="FGX48" s="216"/>
      <c r="FGY48" s="216"/>
      <c r="FGZ48" s="216"/>
      <c r="FHA48" s="216"/>
      <c r="FHB48" s="216"/>
      <c r="FHC48" s="216"/>
      <c r="FHD48" s="216"/>
      <c r="FHE48" s="216"/>
      <c r="FHF48" s="216"/>
      <c r="FHG48" s="216"/>
      <c r="FHH48" s="216"/>
      <c r="FHI48" s="216"/>
      <c r="FHJ48" s="216"/>
      <c r="FHK48" s="216"/>
      <c r="FHL48" s="216"/>
      <c r="FHM48" s="216"/>
      <c r="FHN48" s="216"/>
      <c r="FHO48" s="216"/>
      <c r="FHP48" s="216"/>
      <c r="FHQ48" s="216"/>
      <c r="FHR48" s="216"/>
      <c r="FHS48" s="216"/>
      <c r="FHT48" s="216"/>
      <c r="FHU48" s="216"/>
      <c r="FHV48" s="216"/>
      <c r="FHW48" s="216"/>
      <c r="FHX48" s="216"/>
      <c r="FHY48" s="216"/>
      <c r="FHZ48" s="216"/>
      <c r="FIA48" s="216"/>
      <c r="FIB48" s="216"/>
      <c r="FIC48" s="216"/>
      <c r="FID48" s="216"/>
      <c r="FIE48" s="216"/>
      <c r="FIF48" s="216"/>
      <c r="FIG48" s="216"/>
      <c r="FIH48" s="216"/>
      <c r="FII48" s="216"/>
      <c r="FIJ48" s="216"/>
      <c r="FIK48" s="216"/>
      <c r="FIL48" s="216"/>
      <c r="FIM48" s="216"/>
      <c r="FIN48" s="216"/>
      <c r="FIO48" s="216"/>
      <c r="FIP48" s="216"/>
      <c r="FIQ48" s="216"/>
      <c r="FIR48" s="216"/>
      <c r="FIS48" s="216"/>
      <c r="FIT48" s="216"/>
      <c r="FIU48" s="216"/>
      <c r="FIV48" s="216"/>
      <c r="FIW48" s="216"/>
      <c r="FIX48" s="216"/>
      <c r="FIY48" s="216"/>
      <c r="FIZ48" s="216"/>
      <c r="FJA48" s="216"/>
      <c r="FJB48" s="216"/>
      <c r="FJC48" s="216"/>
      <c r="FJD48" s="216"/>
      <c r="FJE48" s="216"/>
      <c r="FJF48" s="216"/>
      <c r="FJG48" s="216"/>
      <c r="FJH48" s="216"/>
      <c r="FJI48" s="216"/>
      <c r="FJJ48" s="216"/>
      <c r="FJK48" s="216"/>
      <c r="FJL48" s="216"/>
      <c r="FJM48" s="216"/>
      <c r="FJN48" s="216"/>
      <c r="FJO48" s="216"/>
      <c r="FJP48" s="216"/>
      <c r="FJQ48" s="216"/>
      <c r="FJR48" s="216"/>
      <c r="FJS48" s="216"/>
      <c r="FJT48" s="216"/>
      <c r="FJU48" s="216"/>
      <c r="FJV48" s="216"/>
      <c r="FJW48" s="216"/>
      <c r="FJX48" s="216"/>
      <c r="FJY48" s="216"/>
      <c r="FJZ48" s="216"/>
      <c r="FKA48" s="216"/>
      <c r="FKB48" s="216"/>
      <c r="FKC48" s="216"/>
      <c r="FKD48" s="216"/>
      <c r="FKE48" s="216"/>
      <c r="FKF48" s="216"/>
      <c r="FKG48" s="216"/>
      <c r="FKH48" s="216"/>
      <c r="FKI48" s="216"/>
      <c r="FKJ48" s="216"/>
      <c r="FKK48" s="216"/>
      <c r="FKL48" s="216"/>
      <c r="FKM48" s="216"/>
      <c r="FKN48" s="216"/>
      <c r="FKO48" s="216"/>
      <c r="FKP48" s="216"/>
      <c r="FKQ48" s="216"/>
      <c r="FKR48" s="216"/>
      <c r="FKS48" s="216"/>
      <c r="FKT48" s="216"/>
      <c r="FKU48" s="216"/>
      <c r="FKV48" s="216"/>
      <c r="FKW48" s="216"/>
      <c r="FKX48" s="216"/>
      <c r="FKY48" s="216"/>
      <c r="FKZ48" s="216"/>
      <c r="FLA48" s="216"/>
      <c r="FLB48" s="216"/>
      <c r="FLC48" s="216"/>
      <c r="FLD48" s="216"/>
      <c r="FLE48" s="216"/>
      <c r="FLF48" s="216"/>
      <c r="FLG48" s="216"/>
      <c r="FLH48" s="216"/>
      <c r="FLI48" s="216"/>
      <c r="FLJ48" s="216"/>
      <c r="FLK48" s="216"/>
      <c r="FLL48" s="216"/>
      <c r="FLM48" s="216"/>
      <c r="FLN48" s="216"/>
      <c r="FLO48" s="216"/>
      <c r="FLP48" s="216"/>
      <c r="FLQ48" s="216"/>
      <c r="FLR48" s="216"/>
      <c r="FLS48" s="216"/>
      <c r="FLT48" s="216"/>
      <c r="FLU48" s="216"/>
      <c r="FLV48" s="216"/>
      <c r="FLW48" s="216"/>
      <c r="FLX48" s="216"/>
      <c r="FLY48" s="216"/>
      <c r="FLZ48" s="216"/>
      <c r="FMA48" s="216"/>
      <c r="FMB48" s="216"/>
      <c r="FMC48" s="216"/>
      <c r="FMD48" s="216"/>
      <c r="FME48" s="216"/>
      <c r="FMF48" s="216"/>
      <c r="FMG48" s="216"/>
      <c r="FMH48" s="216"/>
      <c r="FMI48" s="216"/>
      <c r="FMJ48" s="216"/>
      <c r="FMK48" s="216"/>
      <c r="FML48" s="216"/>
      <c r="FMM48" s="216"/>
      <c r="FMN48" s="216"/>
      <c r="FMO48" s="216"/>
      <c r="FMP48" s="216"/>
      <c r="FMQ48" s="216"/>
      <c r="FMR48" s="216"/>
      <c r="FMS48" s="216"/>
      <c r="FMT48" s="216"/>
      <c r="FMU48" s="216"/>
      <c r="FMV48" s="216"/>
      <c r="FMW48" s="216"/>
      <c r="FMX48" s="216"/>
      <c r="FMY48" s="216"/>
      <c r="FMZ48" s="216"/>
      <c r="FNA48" s="216"/>
      <c r="FNB48" s="216"/>
      <c r="FNC48" s="216"/>
      <c r="FND48" s="216"/>
      <c r="FNE48" s="216"/>
      <c r="FNF48" s="216"/>
      <c r="FNG48" s="216"/>
      <c r="FNH48" s="216"/>
      <c r="FNI48" s="216"/>
      <c r="FNJ48" s="216"/>
      <c r="FNK48" s="216"/>
      <c r="FNL48" s="216"/>
      <c r="FNM48" s="216"/>
      <c r="FNN48" s="216"/>
      <c r="FNO48" s="216"/>
      <c r="FNP48" s="216"/>
      <c r="FNQ48" s="216"/>
      <c r="FNR48" s="216"/>
      <c r="FNS48" s="216"/>
      <c r="FNT48" s="216"/>
      <c r="FNU48" s="216"/>
      <c r="FNV48" s="216"/>
      <c r="FNW48" s="216"/>
      <c r="FNX48" s="216"/>
      <c r="FNY48" s="216"/>
      <c r="FNZ48" s="216"/>
      <c r="FOA48" s="216"/>
      <c r="FOB48" s="216"/>
      <c r="FOC48" s="216"/>
      <c r="FOD48" s="216"/>
      <c r="FOE48" s="216"/>
      <c r="FOF48" s="216"/>
      <c r="FOG48" s="216"/>
      <c r="FOH48" s="216"/>
      <c r="FOI48" s="216"/>
      <c r="FOJ48" s="216"/>
      <c r="FOK48" s="216"/>
      <c r="FOL48" s="216"/>
      <c r="FOM48" s="216"/>
      <c r="FON48" s="216"/>
      <c r="FOO48" s="216"/>
      <c r="FOP48" s="216"/>
      <c r="FOQ48" s="216"/>
      <c r="FOR48" s="216"/>
      <c r="FOS48" s="216"/>
      <c r="FOT48" s="216"/>
      <c r="FOU48" s="216"/>
      <c r="FOV48" s="216"/>
      <c r="FOW48" s="216"/>
      <c r="FOX48" s="216"/>
      <c r="FOY48" s="216"/>
      <c r="FOZ48" s="216"/>
      <c r="FPA48" s="216"/>
      <c r="FPB48" s="216"/>
      <c r="FPC48" s="216"/>
      <c r="FPD48" s="216"/>
      <c r="FPE48" s="216"/>
      <c r="FPF48" s="216"/>
      <c r="FPG48" s="216"/>
      <c r="FPH48" s="216"/>
      <c r="FPI48" s="216"/>
      <c r="FPJ48" s="216"/>
      <c r="FPK48" s="216"/>
      <c r="FPL48" s="216"/>
      <c r="FPM48" s="216"/>
      <c r="FPN48" s="216"/>
      <c r="FPO48" s="216"/>
      <c r="FPP48" s="216"/>
      <c r="FPQ48" s="216"/>
      <c r="FPR48" s="216"/>
      <c r="FPS48" s="216"/>
      <c r="FPT48" s="216"/>
      <c r="FPU48" s="216"/>
      <c r="FPV48" s="216"/>
      <c r="FPW48" s="216"/>
      <c r="FPX48" s="216"/>
      <c r="FPY48" s="216"/>
      <c r="FPZ48" s="216"/>
      <c r="FQA48" s="216"/>
      <c r="FQB48" s="216"/>
      <c r="FQC48" s="216"/>
      <c r="FQD48" s="216"/>
      <c r="FQE48" s="216"/>
      <c r="FQF48" s="216"/>
      <c r="FQG48" s="216"/>
      <c r="FQH48" s="216"/>
      <c r="FQI48" s="216"/>
      <c r="FQJ48" s="216"/>
      <c r="FQK48" s="216"/>
      <c r="FQL48" s="216"/>
      <c r="FQM48" s="216"/>
      <c r="FQN48" s="216"/>
      <c r="FQO48" s="216"/>
      <c r="FQP48" s="216"/>
      <c r="FQQ48" s="216"/>
      <c r="FQR48" s="216"/>
      <c r="FQS48" s="216"/>
      <c r="FQT48" s="216"/>
      <c r="FQU48" s="216"/>
      <c r="FQV48" s="216"/>
      <c r="FQW48" s="216"/>
      <c r="FQX48" s="216"/>
      <c r="FQY48" s="216"/>
      <c r="FQZ48" s="216"/>
      <c r="FRA48" s="216"/>
      <c r="FRB48" s="216"/>
      <c r="FRC48" s="216"/>
      <c r="FRD48" s="216"/>
      <c r="FRE48" s="216"/>
      <c r="FRF48" s="216"/>
      <c r="FRG48" s="216"/>
      <c r="FRH48" s="216"/>
      <c r="FRI48" s="216"/>
      <c r="FRJ48" s="216"/>
      <c r="FRK48" s="216"/>
      <c r="FRL48" s="216"/>
      <c r="FRM48" s="216"/>
      <c r="FRN48" s="216"/>
      <c r="FRO48" s="216"/>
      <c r="FRP48" s="216"/>
      <c r="FRQ48" s="216"/>
      <c r="FRR48" s="216"/>
      <c r="FRS48" s="216"/>
      <c r="FRT48" s="216"/>
      <c r="FRU48" s="216"/>
      <c r="FRV48" s="216"/>
      <c r="FRW48" s="216"/>
      <c r="FRX48" s="216"/>
      <c r="FRY48" s="216"/>
      <c r="FRZ48" s="216"/>
      <c r="FSA48" s="216"/>
      <c r="FSB48" s="216"/>
      <c r="FSC48" s="216"/>
      <c r="FSD48" s="216"/>
      <c r="FSE48" s="216"/>
      <c r="FSF48" s="216"/>
      <c r="FSG48" s="216"/>
      <c r="FSH48" s="216"/>
      <c r="FSI48" s="216"/>
      <c r="FSJ48" s="216"/>
      <c r="FSK48" s="216"/>
      <c r="FSL48" s="216"/>
      <c r="FSM48" s="216"/>
      <c r="FSN48" s="216"/>
      <c r="FSO48" s="216"/>
      <c r="FSP48" s="216"/>
      <c r="FSQ48" s="216"/>
      <c r="FSR48" s="216"/>
      <c r="FSS48" s="216"/>
      <c r="FST48" s="216"/>
      <c r="FSU48" s="216"/>
      <c r="FSV48" s="216"/>
      <c r="FSW48" s="216"/>
      <c r="FSX48" s="216"/>
      <c r="FSY48" s="216"/>
      <c r="FSZ48" s="216"/>
      <c r="FTA48" s="216"/>
      <c r="FTB48" s="216"/>
      <c r="FTC48" s="216"/>
      <c r="FTD48" s="216"/>
      <c r="FTE48" s="216"/>
      <c r="FTF48" s="216"/>
      <c r="FTG48" s="216"/>
      <c r="FTH48" s="216"/>
      <c r="FTI48" s="216"/>
      <c r="FTJ48" s="216"/>
      <c r="FTK48" s="216"/>
      <c r="FTL48" s="216"/>
      <c r="FTM48" s="216"/>
      <c r="FTN48" s="216"/>
      <c r="FTO48" s="216"/>
      <c r="FTP48" s="216"/>
      <c r="FTQ48" s="216"/>
      <c r="FTR48" s="216"/>
      <c r="FTS48" s="216"/>
      <c r="FTT48" s="216"/>
      <c r="FTU48" s="216"/>
      <c r="FTV48" s="216"/>
      <c r="FTW48" s="216"/>
      <c r="FTX48" s="216"/>
      <c r="FTY48" s="216"/>
      <c r="FTZ48" s="216"/>
      <c r="FUA48" s="216"/>
      <c r="FUB48" s="216"/>
      <c r="FUC48" s="216"/>
      <c r="FUD48" s="216"/>
      <c r="FUE48" s="216"/>
      <c r="FUF48" s="216"/>
      <c r="FUG48" s="216"/>
      <c r="FUH48" s="216"/>
      <c r="FUI48" s="216"/>
      <c r="FUJ48" s="216"/>
      <c r="FUK48" s="216"/>
      <c r="FUL48" s="216"/>
      <c r="FUM48" s="216"/>
      <c r="FUN48" s="216"/>
      <c r="FUO48" s="216"/>
      <c r="FUP48" s="216"/>
      <c r="FUQ48" s="216"/>
      <c r="FUR48" s="216"/>
      <c r="FUS48" s="216"/>
      <c r="FUT48" s="216"/>
      <c r="FUU48" s="216"/>
      <c r="FUV48" s="216"/>
      <c r="FUW48" s="216"/>
      <c r="FUX48" s="216"/>
      <c r="FUY48" s="216"/>
      <c r="FUZ48" s="216"/>
      <c r="FVA48" s="216"/>
      <c r="FVB48" s="216"/>
      <c r="FVC48" s="216"/>
      <c r="FVD48" s="216"/>
      <c r="FVE48" s="216"/>
      <c r="FVF48" s="216"/>
      <c r="FVG48" s="216"/>
      <c r="FVH48" s="216"/>
      <c r="FVI48" s="216"/>
      <c r="FVJ48" s="216"/>
      <c r="FVK48" s="216"/>
      <c r="FVL48" s="216"/>
      <c r="FVM48" s="216"/>
      <c r="FVN48" s="216"/>
      <c r="FVO48" s="216"/>
      <c r="FVP48" s="216"/>
      <c r="FVQ48" s="216"/>
      <c r="FVR48" s="216"/>
      <c r="FVS48" s="216"/>
      <c r="FVT48" s="216"/>
      <c r="FVU48" s="216"/>
      <c r="FVV48" s="216"/>
      <c r="FVW48" s="216"/>
      <c r="FVX48" s="216"/>
      <c r="FVY48" s="216"/>
      <c r="FVZ48" s="216"/>
      <c r="FWA48" s="216"/>
      <c r="FWB48" s="216"/>
      <c r="FWC48" s="216"/>
      <c r="FWD48" s="216"/>
      <c r="FWE48" s="216"/>
      <c r="FWF48" s="216"/>
      <c r="FWG48" s="216"/>
      <c r="FWH48" s="216"/>
      <c r="FWI48" s="216"/>
      <c r="FWJ48" s="216"/>
      <c r="FWK48" s="216"/>
      <c r="FWL48" s="216"/>
      <c r="FWM48" s="216"/>
      <c r="FWN48" s="216"/>
      <c r="FWO48" s="216"/>
      <c r="FWP48" s="216"/>
      <c r="FWQ48" s="216"/>
      <c r="FWR48" s="216"/>
      <c r="FWS48" s="216"/>
      <c r="FWT48" s="216"/>
      <c r="FWU48" s="216"/>
      <c r="FWV48" s="216"/>
      <c r="FWW48" s="216"/>
      <c r="FWX48" s="216"/>
      <c r="FWY48" s="216"/>
      <c r="FWZ48" s="216"/>
      <c r="FXA48" s="216"/>
      <c r="FXB48" s="216"/>
      <c r="FXC48" s="216"/>
      <c r="FXD48" s="216"/>
      <c r="FXE48" s="216"/>
      <c r="FXF48" s="216"/>
      <c r="FXG48" s="216"/>
      <c r="FXH48" s="216"/>
      <c r="FXI48" s="216"/>
      <c r="FXJ48" s="216"/>
      <c r="FXK48" s="216"/>
      <c r="FXL48" s="216"/>
      <c r="FXM48" s="216"/>
      <c r="FXN48" s="216"/>
      <c r="FXO48" s="216"/>
      <c r="FXP48" s="216"/>
      <c r="FXQ48" s="216"/>
      <c r="FXR48" s="216"/>
      <c r="FXS48" s="216"/>
      <c r="FXT48" s="216"/>
      <c r="FXU48" s="216"/>
      <c r="FXV48" s="216"/>
      <c r="FXW48" s="216"/>
      <c r="FXX48" s="216"/>
      <c r="FXY48" s="216"/>
      <c r="FXZ48" s="216"/>
      <c r="FYA48" s="216"/>
      <c r="FYB48" s="216"/>
      <c r="FYC48" s="216"/>
      <c r="FYD48" s="216"/>
      <c r="FYE48" s="216"/>
      <c r="FYF48" s="216"/>
      <c r="FYG48" s="216"/>
      <c r="FYH48" s="216"/>
      <c r="FYI48" s="216"/>
      <c r="FYJ48" s="216"/>
      <c r="FYK48" s="216"/>
      <c r="FYL48" s="216"/>
      <c r="FYM48" s="216"/>
      <c r="FYN48" s="216"/>
      <c r="FYO48" s="216"/>
      <c r="FYP48" s="216"/>
      <c r="FYQ48" s="216"/>
      <c r="FYR48" s="216"/>
      <c r="FYS48" s="216"/>
      <c r="FYT48" s="216"/>
      <c r="FYU48" s="216"/>
      <c r="FYV48" s="216"/>
      <c r="FYW48" s="216"/>
      <c r="FYX48" s="216"/>
      <c r="FYY48" s="216"/>
      <c r="FYZ48" s="216"/>
      <c r="FZA48" s="216"/>
      <c r="FZB48" s="216"/>
      <c r="FZC48" s="216"/>
      <c r="FZD48" s="216"/>
      <c r="FZE48" s="216"/>
      <c r="FZF48" s="216"/>
      <c r="FZG48" s="216"/>
      <c r="FZH48" s="216"/>
      <c r="FZI48" s="216"/>
      <c r="FZJ48" s="216"/>
      <c r="FZK48" s="216"/>
      <c r="FZL48" s="216"/>
      <c r="FZM48" s="216"/>
      <c r="FZN48" s="216"/>
      <c r="FZO48" s="216"/>
      <c r="FZP48" s="216"/>
      <c r="FZQ48" s="216"/>
      <c r="FZR48" s="216"/>
      <c r="FZS48" s="216"/>
      <c r="FZT48" s="216"/>
      <c r="FZU48" s="216"/>
      <c r="FZV48" s="216"/>
      <c r="FZW48" s="216"/>
      <c r="FZX48" s="216"/>
      <c r="FZY48" s="216"/>
      <c r="FZZ48" s="216"/>
      <c r="GAA48" s="216"/>
      <c r="GAB48" s="216"/>
      <c r="GAC48" s="216"/>
      <c r="GAD48" s="216"/>
      <c r="GAE48" s="216"/>
      <c r="GAF48" s="216"/>
      <c r="GAG48" s="216"/>
      <c r="GAH48" s="216"/>
      <c r="GAI48" s="216"/>
      <c r="GAJ48" s="216"/>
      <c r="GAK48" s="216"/>
      <c r="GAL48" s="216"/>
      <c r="GAM48" s="216"/>
      <c r="GAN48" s="216"/>
      <c r="GAO48" s="216"/>
      <c r="GAP48" s="216"/>
      <c r="GAQ48" s="216"/>
      <c r="GAR48" s="216"/>
      <c r="GAS48" s="216"/>
      <c r="GAT48" s="216"/>
      <c r="GAU48" s="216"/>
      <c r="GAV48" s="216"/>
      <c r="GAW48" s="216"/>
      <c r="GAX48" s="216"/>
      <c r="GAY48" s="216"/>
      <c r="GAZ48" s="216"/>
      <c r="GBA48" s="216"/>
      <c r="GBB48" s="216"/>
      <c r="GBC48" s="216"/>
      <c r="GBD48" s="216"/>
      <c r="GBE48" s="216"/>
      <c r="GBF48" s="216"/>
      <c r="GBG48" s="216"/>
      <c r="GBH48" s="216"/>
      <c r="GBI48" s="216"/>
      <c r="GBJ48" s="216"/>
      <c r="GBK48" s="216"/>
      <c r="GBL48" s="216"/>
      <c r="GBM48" s="216"/>
      <c r="GBN48" s="216"/>
      <c r="GBO48" s="216"/>
      <c r="GBP48" s="216"/>
      <c r="GBQ48" s="216"/>
      <c r="GBR48" s="216"/>
      <c r="GBS48" s="216"/>
      <c r="GBT48" s="216"/>
      <c r="GBU48" s="216"/>
      <c r="GBV48" s="216"/>
      <c r="GBW48" s="216"/>
      <c r="GBX48" s="216"/>
      <c r="GBY48" s="216"/>
      <c r="GBZ48" s="216"/>
      <c r="GCA48" s="216"/>
      <c r="GCB48" s="216"/>
      <c r="GCC48" s="216"/>
      <c r="GCD48" s="216"/>
      <c r="GCE48" s="216"/>
      <c r="GCF48" s="216"/>
      <c r="GCG48" s="216"/>
      <c r="GCH48" s="216"/>
      <c r="GCI48" s="216"/>
      <c r="GCJ48" s="216"/>
      <c r="GCK48" s="216"/>
      <c r="GCL48" s="216"/>
      <c r="GCM48" s="216"/>
      <c r="GCN48" s="216"/>
      <c r="GCO48" s="216"/>
      <c r="GCP48" s="216"/>
      <c r="GCQ48" s="216"/>
      <c r="GCR48" s="216"/>
      <c r="GCS48" s="216"/>
      <c r="GCT48" s="216"/>
      <c r="GCU48" s="216"/>
      <c r="GCV48" s="216"/>
      <c r="GCW48" s="216"/>
      <c r="GCX48" s="216"/>
      <c r="GCY48" s="216"/>
      <c r="GCZ48" s="216"/>
      <c r="GDA48" s="216"/>
      <c r="GDB48" s="216"/>
      <c r="GDC48" s="216"/>
      <c r="GDD48" s="216"/>
      <c r="GDE48" s="216"/>
      <c r="GDF48" s="216"/>
      <c r="GDG48" s="216"/>
      <c r="GDH48" s="216"/>
      <c r="GDI48" s="216"/>
      <c r="GDJ48" s="216"/>
      <c r="GDK48" s="216"/>
      <c r="GDL48" s="216"/>
      <c r="GDM48" s="216"/>
      <c r="GDN48" s="216"/>
      <c r="GDO48" s="216"/>
      <c r="GDP48" s="216"/>
      <c r="GDQ48" s="216"/>
      <c r="GDR48" s="216"/>
      <c r="GDS48" s="216"/>
      <c r="GDT48" s="216"/>
      <c r="GDU48" s="216"/>
      <c r="GDV48" s="216"/>
      <c r="GDW48" s="216"/>
      <c r="GDX48" s="216"/>
      <c r="GDY48" s="216"/>
      <c r="GDZ48" s="216"/>
      <c r="GEA48" s="216"/>
      <c r="GEB48" s="216"/>
      <c r="GEC48" s="216"/>
      <c r="GED48" s="216"/>
      <c r="GEE48" s="216"/>
      <c r="GEF48" s="216"/>
      <c r="GEG48" s="216"/>
      <c r="GEH48" s="216"/>
      <c r="GEI48" s="216"/>
      <c r="GEJ48" s="216"/>
      <c r="GEK48" s="216"/>
      <c r="GEL48" s="216"/>
      <c r="GEM48" s="216"/>
      <c r="GEN48" s="216"/>
      <c r="GEO48" s="216"/>
      <c r="GEP48" s="216"/>
      <c r="GEQ48" s="216"/>
      <c r="GER48" s="216"/>
      <c r="GES48" s="216"/>
      <c r="GET48" s="216"/>
      <c r="GEU48" s="216"/>
      <c r="GEV48" s="216"/>
      <c r="GEW48" s="216"/>
      <c r="GEX48" s="216"/>
      <c r="GEY48" s="216"/>
      <c r="GEZ48" s="216"/>
      <c r="GFA48" s="216"/>
      <c r="GFB48" s="216"/>
      <c r="GFC48" s="216"/>
      <c r="GFD48" s="216"/>
      <c r="GFE48" s="216"/>
      <c r="GFF48" s="216"/>
      <c r="GFG48" s="216"/>
      <c r="GFH48" s="216"/>
      <c r="GFI48" s="216"/>
      <c r="GFJ48" s="216"/>
      <c r="GFK48" s="216"/>
      <c r="GFL48" s="216"/>
      <c r="GFM48" s="216"/>
      <c r="GFN48" s="216"/>
      <c r="GFO48" s="216"/>
      <c r="GFP48" s="216"/>
      <c r="GFQ48" s="216"/>
      <c r="GFR48" s="216"/>
      <c r="GFS48" s="216"/>
      <c r="GFT48" s="216"/>
      <c r="GFU48" s="216"/>
      <c r="GFV48" s="216"/>
      <c r="GFW48" s="216"/>
      <c r="GFX48" s="216"/>
      <c r="GFY48" s="216"/>
      <c r="GFZ48" s="216"/>
      <c r="GGA48" s="216"/>
      <c r="GGB48" s="216"/>
      <c r="GGC48" s="216"/>
      <c r="GGD48" s="216"/>
      <c r="GGE48" s="216"/>
      <c r="GGF48" s="216"/>
      <c r="GGG48" s="216"/>
      <c r="GGH48" s="216"/>
      <c r="GGI48" s="216"/>
      <c r="GGJ48" s="216"/>
      <c r="GGK48" s="216"/>
      <c r="GGL48" s="216"/>
      <c r="GGM48" s="216"/>
      <c r="GGN48" s="216"/>
      <c r="GGO48" s="216"/>
      <c r="GGP48" s="216"/>
      <c r="GGQ48" s="216"/>
      <c r="GGR48" s="216"/>
      <c r="GGS48" s="216"/>
      <c r="GGT48" s="216"/>
      <c r="GGU48" s="216"/>
      <c r="GGV48" s="216"/>
      <c r="GGW48" s="216"/>
      <c r="GGX48" s="216"/>
      <c r="GGY48" s="216"/>
      <c r="GGZ48" s="216"/>
      <c r="GHA48" s="216"/>
      <c r="GHB48" s="216"/>
      <c r="GHC48" s="216"/>
      <c r="GHD48" s="216"/>
      <c r="GHE48" s="216"/>
      <c r="GHF48" s="216"/>
      <c r="GHG48" s="216"/>
      <c r="GHH48" s="216"/>
      <c r="GHI48" s="216"/>
      <c r="GHJ48" s="216"/>
      <c r="GHK48" s="216"/>
      <c r="GHL48" s="216"/>
      <c r="GHM48" s="216"/>
      <c r="GHN48" s="216"/>
      <c r="GHO48" s="216"/>
      <c r="GHP48" s="216"/>
      <c r="GHQ48" s="216"/>
      <c r="GHR48" s="216"/>
      <c r="GHS48" s="216"/>
      <c r="GHT48" s="216"/>
      <c r="GHU48" s="216"/>
      <c r="GHV48" s="216"/>
      <c r="GHW48" s="216"/>
      <c r="GHX48" s="216"/>
      <c r="GHY48" s="216"/>
      <c r="GHZ48" s="216"/>
      <c r="GIA48" s="216"/>
      <c r="GIB48" s="216"/>
      <c r="GIC48" s="216"/>
      <c r="GID48" s="216"/>
      <c r="GIE48" s="216"/>
      <c r="GIF48" s="216"/>
      <c r="GIG48" s="216"/>
      <c r="GIH48" s="216"/>
      <c r="GII48" s="216"/>
      <c r="GIJ48" s="216"/>
      <c r="GIK48" s="216"/>
      <c r="GIL48" s="216"/>
      <c r="GIM48" s="216"/>
      <c r="GIN48" s="216"/>
      <c r="GIO48" s="216"/>
      <c r="GIP48" s="216"/>
      <c r="GIQ48" s="216"/>
      <c r="GIR48" s="216"/>
      <c r="GIS48" s="216"/>
      <c r="GIT48" s="216"/>
      <c r="GIU48" s="216"/>
      <c r="GIV48" s="216"/>
      <c r="GIW48" s="216"/>
      <c r="GIX48" s="216"/>
      <c r="GIY48" s="216"/>
      <c r="GIZ48" s="216"/>
      <c r="GJA48" s="216"/>
      <c r="GJB48" s="216"/>
      <c r="GJC48" s="216"/>
      <c r="GJD48" s="216"/>
      <c r="GJE48" s="216"/>
      <c r="GJF48" s="216"/>
      <c r="GJG48" s="216"/>
      <c r="GJH48" s="216"/>
      <c r="GJI48" s="216"/>
      <c r="GJJ48" s="216"/>
      <c r="GJK48" s="216"/>
      <c r="GJL48" s="216"/>
      <c r="GJM48" s="216"/>
      <c r="GJN48" s="216"/>
      <c r="GJO48" s="216"/>
      <c r="GJP48" s="216"/>
      <c r="GJQ48" s="216"/>
      <c r="GJR48" s="216"/>
      <c r="GJS48" s="216"/>
      <c r="GJT48" s="216"/>
      <c r="GJU48" s="216"/>
      <c r="GJV48" s="216"/>
      <c r="GJW48" s="216"/>
      <c r="GJX48" s="216"/>
      <c r="GJY48" s="216"/>
      <c r="GJZ48" s="216"/>
      <c r="GKA48" s="216"/>
      <c r="GKB48" s="216"/>
      <c r="GKC48" s="216"/>
      <c r="GKD48" s="216"/>
      <c r="GKE48" s="216"/>
      <c r="GKF48" s="216"/>
      <c r="GKG48" s="216"/>
      <c r="GKH48" s="216"/>
      <c r="GKI48" s="216"/>
      <c r="GKJ48" s="216"/>
      <c r="GKK48" s="216"/>
      <c r="GKL48" s="216"/>
      <c r="GKM48" s="216"/>
      <c r="GKN48" s="216"/>
      <c r="GKO48" s="216"/>
      <c r="GKP48" s="216"/>
      <c r="GKQ48" s="216"/>
      <c r="GKR48" s="216"/>
      <c r="GKS48" s="216"/>
      <c r="GKT48" s="216"/>
      <c r="GKU48" s="216"/>
      <c r="GKV48" s="216"/>
      <c r="GKW48" s="216"/>
      <c r="GKX48" s="216"/>
      <c r="GKY48" s="216"/>
      <c r="GKZ48" s="216"/>
      <c r="GLA48" s="216"/>
      <c r="GLB48" s="216"/>
      <c r="GLC48" s="216"/>
      <c r="GLD48" s="216"/>
      <c r="GLE48" s="216"/>
      <c r="GLF48" s="216"/>
      <c r="GLG48" s="216"/>
      <c r="GLH48" s="216"/>
      <c r="GLI48" s="216"/>
      <c r="GLJ48" s="216"/>
      <c r="GLK48" s="216"/>
      <c r="GLL48" s="216"/>
      <c r="GLM48" s="216"/>
      <c r="GLN48" s="216"/>
      <c r="GLO48" s="216"/>
      <c r="GLP48" s="216"/>
      <c r="GLQ48" s="216"/>
      <c r="GLR48" s="216"/>
      <c r="GLS48" s="216"/>
      <c r="GLT48" s="216"/>
      <c r="GLU48" s="216"/>
      <c r="GLV48" s="216"/>
      <c r="GLW48" s="216"/>
      <c r="GLX48" s="216"/>
      <c r="GLY48" s="216"/>
      <c r="GLZ48" s="216"/>
      <c r="GMA48" s="216"/>
      <c r="GMB48" s="216"/>
      <c r="GMC48" s="216"/>
      <c r="GMD48" s="216"/>
      <c r="GME48" s="216"/>
      <c r="GMF48" s="216"/>
      <c r="GMG48" s="216"/>
      <c r="GMH48" s="216"/>
      <c r="GMI48" s="216"/>
      <c r="GMJ48" s="216"/>
      <c r="GMK48" s="216"/>
      <c r="GML48" s="216"/>
      <c r="GMM48" s="216"/>
      <c r="GMN48" s="216"/>
      <c r="GMO48" s="216"/>
      <c r="GMP48" s="216"/>
      <c r="GMQ48" s="216"/>
      <c r="GMR48" s="216"/>
      <c r="GMS48" s="216"/>
      <c r="GMT48" s="216"/>
      <c r="GMU48" s="216"/>
      <c r="GMV48" s="216"/>
      <c r="GMW48" s="216"/>
      <c r="GMX48" s="216"/>
      <c r="GMY48" s="216"/>
      <c r="GMZ48" s="216"/>
      <c r="GNA48" s="216"/>
      <c r="GNB48" s="216"/>
      <c r="GNC48" s="216"/>
      <c r="GND48" s="216"/>
      <c r="GNE48" s="216"/>
      <c r="GNF48" s="216"/>
      <c r="GNG48" s="216"/>
      <c r="GNH48" s="216"/>
      <c r="GNI48" s="216"/>
      <c r="GNJ48" s="216"/>
      <c r="GNK48" s="216"/>
      <c r="GNL48" s="216"/>
      <c r="GNM48" s="216"/>
      <c r="GNN48" s="216"/>
      <c r="GNO48" s="216"/>
      <c r="GNP48" s="216"/>
      <c r="GNQ48" s="216"/>
      <c r="GNR48" s="216"/>
      <c r="GNS48" s="216"/>
      <c r="GNT48" s="216"/>
      <c r="GNU48" s="216"/>
      <c r="GNV48" s="216"/>
      <c r="GNW48" s="216"/>
      <c r="GNX48" s="216"/>
      <c r="GNY48" s="216"/>
      <c r="GNZ48" s="216"/>
      <c r="GOA48" s="216"/>
      <c r="GOB48" s="216"/>
      <c r="GOC48" s="216"/>
      <c r="GOD48" s="216"/>
      <c r="GOE48" s="216"/>
      <c r="GOF48" s="216"/>
      <c r="GOG48" s="216"/>
      <c r="GOH48" s="216"/>
      <c r="GOI48" s="216"/>
      <c r="GOJ48" s="216"/>
      <c r="GOK48" s="216"/>
      <c r="GOL48" s="216"/>
      <c r="GOM48" s="216"/>
      <c r="GON48" s="216"/>
      <c r="GOO48" s="216"/>
      <c r="GOP48" s="216"/>
      <c r="GOQ48" s="216"/>
      <c r="GOR48" s="216"/>
      <c r="GOS48" s="216"/>
      <c r="GOT48" s="216"/>
      <c r="GOU48" s="216"/>
      <c r="GOV48" s="216"/>
      <c r="GOW48" s="216"/>
      <c r="GOX48" s="216"/>
      <c r="GOY48" s="216"/>
      <c r="GOZ48" s="216"/>
      <c r="GPA48" s="216"/>
      <c r="GPB48" s="216"/>
      <c r="GPC48" s="216"/>
      <c r="GPD48" s="216"/>
      <c r="GPE48" s="216"/>
      <c r="GPF48" s="216"/>
      <c r="GPG48" s="216"/>
      <c r="GPH48" s="216"/>
      <c r="GPI48" s="216"/>
      <c r="GPJ48" s="216"/>
      <c r="GPK48" s="216"/>
      <c r="GPL48" s="216"/>
      <c r="GPM48" s="216"/>
      <c r="GPN48" s="216"/>
      <c r="GPO48" s="216"/>
      <c r="GPP48" s="216"/>
      <c r="GPQ48" s="216"/>
      <c r="GPR48" s="216"/>
      <c r="GPS48" s="216"/>
      <c r="GPT48" s="216"/>
      <c r="GPU48" s="216"/>
      <c r="GPV48" s="216"/>
      <c r="GPW48" s="216"/>
      <c r="GPX48" s="216"/>
      <c r="GPY48" s="216"/>
      <c r="GPZ48" s="216"/>
      <c r="GQA48" s="216"/>
      <c r="GQB48" s="216"/>
      <c r="GQC48" s="216"/>
      <c r="GQD48" s="216"/>
      <c r="GQE48" s="216"/>
      <c r="GQF48" s="216"/>
      <c r="GQG48" s="216"/>
      <c r="GQH48" s="216"/>
      <c r="GQI48" s="216"/>
      <c r="GQJ48" s="216"/>
      <c r="GQK48" s="216"/>
      <c r="GQL48" s="216"/>
      <c r="GQM48" s="216"/>
      <c r="GQN48" s="216"/>
      <c r="GQO48" s="216"/>
      <c r="GQP48" s="216"/>
      <c r="GQQ48" s="216"/>
      <c r="GQR48" s="216"/>
      <c r="GQS48" s="216"/>
      <c r="GQT48" s="216"/>
      <c r="GQU48" s="216"/>
      <c r="GQV48" s="216"/>
      <c r="GQW48" s="216"/>
      <c r="GQX48" s="216"/>
      <c r="GQY48" s="216"/>
      <c r="GQZ48" s="216"/>
      <c r="GRA48" s="216"/>
      <c r="GRB48" s="216"/>
      <c r="GRC48" s="216"/>
      <c r="GRD48" s="216"/>
      <c r="GRE48" s="216"/>
      <c r="GRF48" s="216"/>
      <c r="GRG48" s="216"/>
      <c r="GRH48" s="216"/>
      <c r="GRI48" s="216"/>
      <c r="GRJ48" s="216"/>
      <c r="GRK48" s="216"/>
      <c r="GRL48" s="216"/>
      <c r="GRM48" s="216"/>
      <c r="GRN48" s="216"/>
      <c r="GRO48" s="216"/>
      <c r="GRP48" s="216"/>
      <c r="GRQ48" s="216"/>
      <c r="GRR48" s="216"/>
      <c r="GRS48" s="216"/>
      <c r="GRT48" s="216"/>
      <c r="GRU48" s="216"/>
      <c r="GRV48" s="216"/>
      <c r="GRW48" s="216"/>
      <c r="GRX48" s="216"/>
      <c r="GRY48" s="216"/>
      <c r="GRZ48" s="216"/>
      <c r="GSA48" s="216"/>
      <c r="GSB48" s="216"/>
      <c r="GSC48" s="216"/>
      <c r="GSD48" s="216"/>
      <c r="GSE48" s="216"/>
      <c r="GSF48" s="216"/>
      <c r="GSG48" s="216"/>
      <c r="GSH48" s="216"/>
      <c r="GSI48" s="216"/>
      <c r="GSJ48" s="216"/>
      <c r="GSK48" s="216"/>
      <c r="GSL48" s="216"/>
      <c r="GSM48" s="216"/>
      <c r="GSN48" s="216"/>
      <c r="GSO48" s="216"/>
      <c r="GSP48" s="216"/>
      <c r="GSQ48" s="216"/>
      <c r="GSR48" s="216"/>
      <c r="GSS48" s="216"/>
      <c r="GST48" s="216"/>
      <c r="GSU48" s="216"/>
      <c r="GSV48" s="216"/>
      <c r="GSW48" s="216"/>
      <c r="GSX48" s="216"/>
      <c r="GSY48" s="216"/>
      <c r="GSZ48" s="216"/>
      <c r="GTA48" s="216"/>
      <c r="GTB48" s="216"/>
      <c r="GTC48" s="216"/>
      <c r="GTD48" s="216"/>
      <c r="GTE48" s="216"/>
      <c r="GTF48" s="216"/>
      <c r="GTG48" s="216"/>
      <c r="GTH48" s="216"/>
      <c r="GTI48" s="216"/>
      <c r="GTJ48" s="216"/>
      <c r="GTK48" s="216"/>
      <c r="GTL48" s="216"/>
      <c r="GTM48" s="216"/>
      <c r="GTN48" s="216"/>
      <c r="GTO48" s="216"/>
      <c r="GTP48" s="216"/>
      <c r="GTQ48" s="216"/>
      <c r="GTR48" s="216"/>
      <c r="GTS48" s="216"/>
      <c r="GTT48" s="216"/>
      <c r="GTU48" s="216"/>
      <c r="GTV48" s="216"/>
      <c r="GTW48" s="216"/>
      <c r="GTX48" s="216"/>
      <c r="GTY48" s="216"/>
      <c r="GTZ48" s="216"/>
      <c r="GUA48" s="216"/>
      <c r="GUB48" s="216"/>
      <c r="GUC48" s="216"/>
      <c r="GUD48" s="216"/>
      <c r="GUE48" s="216"/>
      <c r="GUF48" s="216"/>
      <c r="GUG48" s="216"/>
      <c r="GUH48" s="216"/>
      <c r="GUI48" s="216"/>
      <c r="GUJ48" s="216"/>
      <c r="GUK48" s="216"/>
      <c r="GUL48" s="216"/>
      <c r="GUM48" s="216"/>
      <c r="GUN48" s="216"/>
      <c r="GUO48" s="216"/>
      <c r="GUP48" s="216"/>
      <c r="GUQ48" s="216"/>
      <c r="GUR48" s="216"/>
      <c r="GUS48" s="216"/>
      <c r="GUT48" s="216"/>
      <c r="GUU48" s="216"/>
      <c r="GUV48" s="216"/>
      <c r="GUW48" s="216"/>
      <c r="GUX48" s="216"/>
      <c r="GUY48" s="216"/>
      <c r="GUZ48" s="216"/>
      <c r="GVA48" s="216"/>
      <c r="GVB48" s="216"/>
      <c r="GVC48" s="216"/>
      <c r="GVD48" s="216"/>
      <c r="GVE48" s="216"/>
      <c r="GVF48" s="216"/>
      <c r="GVG48" s="216"/>
      <c r="GVH48" s="216"/>
      <c r="GVI48" s="216"/>
      <c r="GVJ48" s="216"/>
      <c r="GVK48" s="216"/>
      <c r="GVL48" s="216"/>
      <c r="GVM48" s="216"/>
      <c r="GVN48" s="216"/>
      <c r="GVO48" s="216"/>
      <c r="GVP48" s="216"/>
      <c r="GVQ48" s="216"/>
      <c r="GVR48" s="216"/>
      <c r="GVS48" s="216"/>
      <c r="GVT48" s="216"/>
      <c r="GVU48" s="216"/>
      <c r="GVV48" s="216"/>
      <c r="GVW48" s="216"/>
      <c r="GVX48" s="216"/>
      <c r="GVY48" s="216"/>
      <c r="GVZ48" s="216"/>
      <c r="GWA48" s="216"/>
      <c r="GWB48" s="216"/>
      <c r="GWC48" s="216"/>
      <c r="GWD48" s="216"/>
      <c r="GWE48" s="216"/>
      <c r="GWF48" s="216"/>
      <c r="GWG48" s="216"/>
      <c r="GWH48" s="216"/>
      <c r="GWI48" s="216"/>
      <c r="GWJ48" s="216"/>
      <c r="GWK48" s="216"/>
      <c r="GWL48" s="216"/>
      <c r="GWM48" s="216"/>
      <c r="GWN48" s="216"/>
      <c r="GWO48" s="216"/>
      <c r="GWP48" s="216"/>
      <c r="GWQ48" s="216"/>
      <c r="GWR48" s="216"/>
      <c r="GWS48" s="216"/>
      <c r="GWT48" s="216"/>
      <c r="GWU48" s="216"/>
      <c r="GWV48" s="216"/>
      <c r="GWW48" s="216"/>
      <c r="GWX48" s="216"/>
      <c r="GWY48" s="216"/>
      <c r="GWZ48" s="216"/>
      <c r="GXA48" s="216"/>
      <c r="GXB48" s="216"/>
      <c r="GXC48" s="216"/>
      <c r="GXD48" s="216"/>
      <c r="GXE48" s="216"/>
      <c r="GXF48" s="216"/>
      <c r="GXG48" s="216"/>
      <c r="GXH48" s="216"/>
      <c r="GXI48" s="216"/>
      <c r="GXJ48" s="216"/>
      <c r="GXK48" s="216"/>
      <c r="GXL48" s="216"/>
      <c r="GXM48" s="216"/>
      <c r="GXN48" s="216"/>
      <c r="GXO48" s="216"/>
      <c r="GXP48" s="216"/>
      <c r="GXQ48" s="216"/>
      <c r="GXR48" s="216"/>
      <c r="GXS48" s="216"/>
      <c r="GXT48" s="216"/>
      <c r="GXU48" s="216"/>
      <c r="GXV48" s="216"/>
      <c r="GXW48" s="216"/>
      <c r="GXX48" s="216"/>
      <c r="GXY48" s="216"/>
      <c r="GXZ48" s="216"/>
      <c r="GYA48" s="216"/>
      <c r="GYB48" s="216"/>
      <c r="GYC48" s="216"/>
      <c r="GYD48" s="216"/>
      <c r="GYE48" s="216"/>
      <c r="GYF48" s="216"/>
      <c r="GYG48" s="216"/>
      <c r="GYH48" s="216"/>
      <c r="GYI48" s="216"/>
      <c r="GYJ48" s="216"/>
      <c r="GYK48" s="216"/>
      <c r="GYL48" s="216"/>
      <c r="GYM48" s="216"/>
      <c r="GYN48" s="216"/>
      <c r="GYO48" s="216"/>
      <c r="GYP48" s="216"/>
      <c r="GYQ48" s="216"/>
      <c r="GYR48" s="216"/>
      <c r="GYS48" s="216"/>
      <c r="GYT48" s="216"/>
      <c r="GYU48" s="216"/>
      <c r="GYV48" s="216"/>
      <c r="GYW48" s="216"/>
      <c r="GYX48" s="216"/>
      <c r="GYY48" s="216"/>
      <c r="GYZ48" s="216"/>
      <c r="GZA48" s="216"/>
      <c r="GZB48" s="216"/>
      <c r="GZC48" s="216"/>
      <c r="GZD48" s="216"/>
      <c r="GZE48" s="216"/>
      <c r="GZF48" s="216"/>
      <c r="GZG48" s="216"/>
      <c r="GZH48" s="216"/>
      <c r="GZI48" s="216"/>
      <c r="GZJ48" s="216"/>
      <c r="GZK48" s="216"/>
      <c r="GZL48" s="216"/>
      <c r="GZM48" s="216"/>
      <c r="GZN48" s="216"/>
      <c r="GZO48" s="216"/>
      <c r="GZP48" s="216"/>
      <c r="GZQ48" s="216"/>
      <c r="GZR48" s="216"/>
      <c r="GZS48" s="216"/>
      <c r="GZT48" s="216"/>
      <c r="GZU48" s="216"/>
      <c r="GZV48" s="216"/>
      <c r="GZW48" s="216"/>
      <c r="GZX48" s="216"/>
      <c r="GZY48" s="216"/>
      <c r="GZZ48" s="216"/>
      <c r="HAA48" s="216"/>
      <c r="HAB48" s="216"/>
      <c r="HAC48" s="216"/>
      <c r="HAD48" s="216"/>
      <c r="HAE48" s="216"/>
      <c r="HAF48" s="216"/>
      <c r="HAG48" s="216"/>
      <c r="HAH48" s="216"/>
      <c r="HAI48" s="216"/>
      <c r="HAJ48" s="216"/>
      <c r="HAK48" s="216"/>
      <c r="HAL48" s="216"/>
      <c r="HAM48" s="216"/>
      <c r="HAN48" s="216"/>
      <c r="HAO48" s="216"/>
      <c r="HAP48" s="216"/>
      <c r="HAQ48" s="216"/>
      <c r="HAR48" s="216"/>
      <c r="HAS48" s="216"/>
      <c r="HAT48" s="216"/>
      <c r="HAU48" s="216"/>
      <c r="HAV48" s="216"/>
      <c r="HAW48" s="216"/>
      <c r="HAX48" s="216"/>
      <c r="HAY48" s="216"/>
      <c r="HAZ48" s="216"/>
      <c r="HBA48" s="216"/>
      <c r="HBB48" s="216"/>
      <c r="HBC48" s="216"/>
      <c r="HBD48" s="216"/>
      <c r="HBE48" s="216"/>
      <c r="HBF48" s="216"/>
      <c r="HBG48" s="216"/>
      <c r="HBH48" s="216"/>
      <c r="HBI48" s="216"/>
      <c r="HBJ48" s="216"/>
      <c r="HBK48" s="216"/>
      <c r="HBL48" s="216"/>
      <c r="HBM48" s="216"/>
      <c r="HBN48" s="216"/>
      <c r="HBO48" s="216"/>
      <c r="HBP48" s="216"/>
      <c r="HBQ48" s="216"/>
      <c r="HBR48" s="216"/>
      <c r="HBS48" s="216"/>
      <c r="HBT48" s="216"/>
      <c r="HBU48" s="216"/>
      <c r="HBV48" s="216"/>
      <c r="HBW48" s="216"/>
      <c r="HBX48" s="216"/>
      <c r="HBY48" s="216"/>
      <c r="HBZ48" s="216"/>
      <c r="HCA48" s="216"/>
      <c r="HCB48" s="216"/>
      <c r="HCC48" s="216"/>
      <c r="HCD48" s="216"/>
      <c r="HCE48" s="216"/>
      <c r="HCF48" s="216"/>
      <c r="HCG48" s="216"/>
      <c r="HCH48" s="216"/>
      <c r="HCI48" s="216"/>
      <c r="HCJ48" s="216"/>
      <c r="HCK48" s="216"/>
      <c r="HCL48" s="216"/>
      <c r="HCM48" s="216"/>
      <c r="HCN48" s="216"/>
      <c r="HCO48" s="216"/>
      <c r="HCP48" s="216"/>
      <c r="HCQ48" s="216"/>
      <c r="HCR48" s="216"/>
      <c r="HCS48" s="216"/>
      <c r="HCT48" s="216"/>
      <c r="HCU48" s="216"/>
      <c r="HCV48" s="216"/>
      <c r="HCW48" s="216"/>
      <c r="HCX48" s="216"/>
      <c r="HCY48" s="216"/>
      <c r="HCZ48" s="216"/>
      <c r="HDA48" s="216"/>
      <c r="HDB48" s="216"/>
      <c r="HDC48" s="216"/>
      <c r="HDD48" s="216"/>
      <c r="HDE48" s="216"/>
      <c r="HDF48" s="216"/>
      <c r="HDG48" s="216"/>
      <c r="HDH48" s="216"/>
      <c r="HDI48" s="216"/>
      <c r="HDJ48" s="216"/>
      <c r="HDK48" s="216"/>
      <c r="HDL48" s="216"/>
      <c r="HDM48" s="216"/>
      <c r="HDN48" s="216"/>
      <c r="HDO48" s="216"/>
      <c r="HDP48" s="216"/>
      <c r="HDQ48" s="216"/>
      <c r="HDR48" s="216"/>
      <c r="HDS48" s="216"/>
      <c r="HDT48" s="216"/>
      <c r="HDU48" s="216"/>
      <c r="HDV48" s="216"/>
      <c r="HDW48" s="216"/>
      <c r="HDX48" s="216"/>
      <c r="HDY48" s="216"/>
      <c r="HDZ48" s="216"/>
      <c r="HEA48" s="216"/>
      <c r="HEB48" s="216"/>
      <c r="HEC48" s="216"/>
      <c r="HED48" s="216"/>
      <c r="HEE48" s="216"/>
      <c r="HEF48" s="216"/>
      <c r="HEG48" s="216"/>
      <c r="HEH48" s="216"/>
      <c r="HEI48" s="216"/>
      <c r="HEJ48" s="216"/>
      <c r="HEK48" s="216"/>
      <c r="HEL48" s="216"/>
      <c r="HEM48" s="216"/>
      <c r="HEN48" s="216"/>
      <c r="HEO48" s="216"/>
      <c r="HEP48" s="216"/>
      <c r="HEQ48" s="216"/>
      <c r="HER48" s="216"/>
      <c r="HES48" s="216"/>
      <c r="HET48" s="216"/>
      <c r="HEU48" s="216"/>
      <c r="HEV48" s="216"/>
      <c r="HEW48" s="216"/>
      <c r="HEX48" s="216"/>
      <c r="HEY48" s="216"/>
      <c r="HEZ48" s="216"/>
      <c r="HFA48" s="216"/>
      <c r="HFB48" s="216"/>
      <c r="HFC48" s="216"/>
      <c r="HFD48" s="216"/>
      <c r="HFE48" s="216"/>
      <c r="HFF48" s="216"/>
      <c r="HFG48" s="216"/>
      <c r="HFH48" s="216"/>
      <c r="HFI48" s="216"/>
      <c r="HFJ48" s="216"/>
      <c r="HFK48" s="216"/>
      <c r="HFL48" s="216"/>
      <c r="HFM48" s="216"/>
      <c r="HFN48" s="216"/>
      <c r="HFO48" s="216"/>
      <c r="HFP48" s="216"/>
      <c r="HFQ48" s="216"/>
      <c r="HFR48" s="216"/>
      <c r="HFS48" s="216"/>
      <c r="HFT48" s="216"/>
      <c r="HFU48" s="216"/>
      <c r="HFV48" s="216"/>
      <c r="HFW48" s="216"/>
      <c r="HFX48" s="216"/>
      <c r="HFY48" s="216"/>
      <c r="HFZ48" s="216"/>
      <c r="HGA48" s="216"/>
      <c r="HGB48" s="216"/>
      <c r="HGC48" s="216"/>
      <c r="HGD48" s="216"/>
      <c r="HGE48" s="216"/>
      <c r="HGF48" s="216"/>
      <c r="HGG48" s="216"/>
      <c r="HGH48" s="216"/>
      <c r="HGI48" s="216"/>
      <c r="HGJ48" s="216"/>
      <c r="HGK48" s="216"/>
      <c r="HGL48" s="216"/>
      <c r="HGM48" s="216"/>
      <c r="HGN48" s="216"/>
      <c r="HGO48" s="216"/>
      <c r="HGP48" s="216"/>
      <c r="HGQ48" s="216"/>
      <c r="HGR48" s="216"/>
      <c r="HGS48" s="216"/>
      <c r="HGT48" s="216"/>
      <c r="HGU48" s="216"/>
      <c r="HGV48" s="216"/>
      <c r="HGW48" s="216"/>
      <c r="HGX48" s="216"/>
      <c r="HGY48" s="216"/>
      <c r="HGZ48" s="216"/>
      <c r="HHA48" s="216"/>
      <c r="HHB48" s="216"/>
      <c r="HHC48" s="216"/>
      <c r="HHD48" s="216"/>
      <c r="HHE48" s="216"/>
      <c r="HHF48" s="216"/>
      <c r="HHG48" s="216"/>
      <c r="HHH48" s="216"/>
      <c r="HHI48" s="216"/>
      <c r="HHJ48" s="216"/>
      <c r="HHK48" s="216"/>
      <c r="HHL48" s="216"/>
      <c r="HHM48" s="216"/>
      <c r="HHN48" s="216"/>
      <c r="HHO48" s="216"/>
      <c r="HHP48" s="216"/>
      <c r="HHQ48" s="216"/>
      <c r="HHR48" s="216"/>
      <c r="HHS48" s="216"/>
      <c r="HHT48" s="216"/>
      <c r="HHU48" s="216"/>
      <c r="HHV48" s="216"/>
      <c r="HHW48" s="216"/>
      <c r="HHX48" s="216"/>
      <c r="HHY48" s="216"/>
      <c r="HHZ48" s="216"/>
      <c r="HIA48" s="216"/>
      <c r="HIB48" s="216"/>
      <c r="HIC48" s="216"/>
      <c r="HID48" s="216"/>
      <c r="HIE48" s="216"/>
      <c r="HIF48" s="216"/>
      <c r="HIG48" s="216"/>
      <c r="HIH48" s="216"/>
      <c r="HII48" s="216"/>
      <c r="HIJ48" s="216"/>
      <c r="HIK48" s="216"/>
      <c r="HIL48" s="216"/>
      <c r="HIM48" s="216"/>
      <c r="HIN48" s="216"/>
      <c r="HIO48" s="216"/>
      <c r="HIP48" s="216"/>
      <c r="HIQ48" s="216"/>
      <c r="HIR48" s="216"/>
      <c r="HIS48" s="216"/>
      <c r="HIT48" s="216"/>
      <c r="HIU48" s="216"/>
      <c r="HIV48" s="216"/>
      <c r="HIW48" s="216"/>
      <c r="HIX48" s="216"/>
      <c r="HIY48" s="216"/>
      <c r="HIZ48" s="216"/>
      <c r="HJA48" s="216"/>
      <c r="HJB48" s="216"/>
      <c r="HJC48" s="216"/>
      <c r="HJD48" s="216"/>
      <c r="HJE48" s="216"/>
      <c r="HJF48" s="216"/>
      <c r="HJG48" s="216"/>
      <c r="HJH48" s="216"/>
      <c r="HJI48" s="216"/>
      <c r="HJJ48" s="216"/>
      <c r="HJK48" s="216"/>
      <c r="HJL48" s="216"/>
      <c r="HJM48" s="216"/>
      <c r="HJN48" s="216"/>
      <c r="HJO48" s="216"/>
      <c r="HJP48" s="216"/>
      <c r="HJQ48" s="216"/>
      <c r="HJR48" s="216"/>
      <c r="HJS48" s="216"/>
      <c r="HJT48" s="216"/>
      <c r="HJU48" s="216"/>
      <c r="HJV48" s="216"/>
      <c r="HJW48" s="216"/>
      <c r="HJX48" s="216"/>
      <c r="HJY48" s="216"/>
      <c r="HJZ48" s="216"/>
      <c r="HKA48" s="216"/>
      <c r="HKB48" s="216"/>
      <c r="HKC48" s="216"/>
      <c r="HKD48" s="216"/>
      <c r="HKE48" s="216"/>
      <c r="HKF48" s="216"/>
      <c r="HKG48" s="216"/>
      <c r="HKH48" s="216"/>
      <c r="HKI48" s="216"/>
      <c r="HKJ48" s="216"/>
      <c r="HKK48" s="216"/>
      <c r="HKL48" s="216"/>
      <c r="HKM48" s="216"/>
      <c r="HKN48" s="216"/>
      <c r="HKO48" s="216"/>
      <c r="HKP48" s="216"/>
      <c r="HKQ48" s="216"/>
      <c r="HKR48" s="216"/>
      <c r="HKS48" s="216"/>
      <c r="HKT48" s="216"/>
      <c r="HKU48" s="216"/>
      <c r="HKV48" s="216"/>
      <c r="HKW48" s="216"/>
      <c r="HKX48" s="216"/>
      <c r="HKY48" s="216"/>
      <c r="HKZ48" s="216"/>
      <c r="HLA48" s="216"/>
      <c r="HLB48" s="216"/>
      <c r="HLC48" s="216"/>
      <c r="HLD48" s="216"/>
      <c r="HLE48" s="216"/>
      <c r="HLF48" s="216"/>
      <c r="HLG48" s="216"/>
      <c r="HLH48" s="216"/>
      <c r="HLI48" s="216"/>
      <c r="HLJ48" s="216"/>
      <c r="HLK48" s="216"/>
      <c r="HLL48" s="216"/>
      <c r="HLM48" s="216"/>
      <c r="HLN48" s="216"/>
      <c r="HLO48" s="216"/>
      <c r="HLP48" s="216"/>
      <c r="HLQ48" s="216"/>
      <c r="HLR48" s="216"/>
      <c r="HLS48" s="216"/>
      <c r="HLT48" s="216"/>
      <c r="HLU48" s="216"/>
      <c r="HLV48" s="216"/>
      <c r="HLW48" s="216"/>
      <c r="HLX48" s="216"/>
      <c r="HLY48" s="216"/>
      <c r="HLZ48" s="216"/>
      <c r="HMA48" s="216"/>
      <c r="HMB48" s="216"/>
      <c r="HMC48" s="216"/>
      <c r="HMD48" s="216"/>
      <c r="HME48" s="216"/>
      <c r="HMF48" s="216"/>
      <c r="HMG48" s="216"/>
      <c r="HMH48" s="216"/>
      <c r="HMI48" s="216"/>
      <c r="HMJ48" s="216"/>
      <c r="HMK48" s="216"/>
      <c r="HML48" s="216"/>
      <c r="HMM48" s="216"/>
      <c r="HMN48" s="216"/>
      <c r="HMO48" s="216"/>
      <c r="HMP48" s="216"/>
      <c r="HMQ48" s="216"/>
      <c r="HMR48" s="216"/>
      <c r="HMS48" s="216"/>
      <c r="HMT48" s="216"/>
      <c r="HMU48" s="216"/>
      <c r="HMV48" s="216"/>
      <c r="HMW48" s="216"/>
      <c r="HMX48" s="216"/>
      <c r="HMY48" s="216"/>
      <c r="HMZ48" s="216"/>
      <c r="HNA48" s="216"/>
      <c r="HNB48" s="216"/>
      <c r="HNC48" s="216"/>
      <c r="HND48" s="216"/>
      <c r="HNE48" s="216"/>
      <c r="HNF48" s="216"/>
      <c r="HNG48" s="216"/>
      <c r="HNH48" s="216"/>
      <c r="HNI48" s="216"/>
      <c r="HNJ48" s="216"/>
      <c r="HNK48" s="216"/>
      <c r="HNL48" s="216"/>
      <c r="HNM48" s="216"/>
      <c r="HNN48" s="216"/>
      <c r="HNO48" s="216"/>
      <c r="HNP48" s="216"/>
      <c r="HNQ48" s="216"/>
      <c r="HNR48" s="216"/>
      <c r="HNS48" s="216"/>
      <c r="HNT48" s="216"/>
      <c r="HNU48" s="216"/>
      <c r="HNV48" s="216"/>
      <c r="HNW48" s="216"/>
      <c r="HNX48" s="216"/>
      <c r="HNY48" s="216"/>
      <c r="HNZ48" s="216"/>
      <c r="HOA48" s="216"/>
      <c r="HOB48" s="216"/>
      <c r="HOC48" s="216"/>
      <c r="HOD48" s="216"/>
      <c r="HOE48" s="216"/>
      <c r="HOF48" s="216"/>
      <c r="HOG48" s="216"/>
      <c r="HOH48" s="216"/>
      <c r="HOI48" s="216"/>
      <c r="HOJ48" s="216"/>
      <c r="HOK48" s="216"/>
      <c r="HOL48" s="216"/>
      <c r="HOM48" s="216"/>
      <c r="HON48" s="216"/>
      <c r="HOO48" s="216"/>
      <c r="HOP48" s="216"/>
      <c r="HOQ48" s="216"/>
      <c r="HOR48" s="216"/>
      <c r="HOS48" s="216"/>
      <c r="HOT48" s="216"/>
      <c r="HOU48" s="216"/>
      <c r="HOV48" s="216"/>
      <c r="HOW48" s="216"/>
      <c r="HOX48" s="216"/>
      <c r="HOY48" s="216"/>
      <c r="HOZ48" s="216"/>
      <c r="HPA48" s="216"/>
      <c r="HPB48" s="216"/>
      <c r="HPC48" s="216"/>
      <c r="HPD48" s="216"/>
      <c r="HPE48" s="216"/>
      <c r="HPF48" s="216"/>
      <c r="HPG48" s="216"/>
      <c r="HPH48" s="216"/>
      <c r="HPI48" s="216"/>
      <c r="HPJ48" s="216"/>
      <c r="HPK48" s="216"/>
      <c r="HPL48" s="216"/>
      <c r="HPM48" s="216"/>
      <c r="HPN48" s="216"/>
      <c r="HPO48" s="216"/>
      <c r="HPP48" s="216"/>
      <c r="HPQ48" s="216"/>
      <c r="HPR48" s="216"/>
      <c r="HPS48" s="216"/>
      <c r="HPT48" s="216"/>
      <c r="HPU48" s="216"/>
      <c r="HPV48" s="216"/>
      <c r="HPW48" s="216"/>
      <c r="HPX48" s="216"/>
      <c r="HPY48" s="216"/>
      <c r="HPZ48" s="216"/>
      <c r="HQA48" s="216"/>
      <c r="HQB48" s="216"/>
      <c r="HQC48" s="216"/>
      <c r="HQD48" s="216"/>
      <c r="HQE48" s="216"/>
      <c r="HQF48" s="216"/>
      <c r="HQG48" s="216"/>
      <c r="HQH48" s="216"/>
      <c r="HQI48" s="216"/>
      <c r="HQJ48" s="216"/>
      <c r="HQK48" s="216"/>
      <c r="HQL48" s="216"/>
      <c r="HQM48" s="216"/>
      <c r="HQN48" s="216"/>
      <c r="HQO48" s="216"/>
      <c r="HQP48" s="216"/>
      <c r="HQQ48" s="216"/>
      <c r="HQR48" s="216"/>
      <c r="HQS48" s="216"/>
      <c r="HQT48" s="216"/>
      <c r="HQU48" s="216"/>
      <c r="HQV48" s="216"/>
      <c r="HQW48" s="216"/>
      <c r="HQX48" s="216"/>
      <c r="HQY48" s="216"/>
      <c r="HQZ48" s="216"/>
      <c r="HRA48" s="216"/>
      <c r="HRB48" s="216"/>
      <c r="HRC48" s="216"/>
      <c r="HRD48" s="216"/>
      <c r="HRE48" s="216"/>
      <c r="HRF48" s="216"/>
      <c r="HRG48" s="216"/>
      <c r="HRH48" s="216"/>
      <c r="HRI48" s="216"/>
      <c r="HRJ48" s="216"/>
      <c r="HRK48" s="216"/>
      <c r="HRL48" s="216"/>
      <c r="HRM48" s="216"/>
      <c r="HRN48" s="216"/>
      <c r="HRO48" s="216"/>
      <c r="HRP48" s="216"/>
      <c r="HRQ48" s="216"/>
      <c r="HRR48" s="216"/>
      <c r="HRS48" s="216"/>
      <c r="HRT48" s="216"/>
      <c r="HRU48" s="216"/>
      <c r="HRV48" s="216"/>
      <c r="HRW48" s="216"/>
      <c r="HRX48" s="216"/>
      <c r="HRY48" s="216"/>
      <c r="HRZ48" s="216"/>
      <c r="HSA48" s="216"/>
      <c r="HSB48" s="216"/>
      <c r="HSC48" s="216"/>
      <c r="HSD48" s="216"/>
      <c r="HSE48" s="216"/>
      <c r="HSF48" s="216"/>
      <c r="HSG48" s="216"/>
      <c r="HSH48" s="216"/>
      <c r="HSI48" s="216"/>
      <c r="HSJ48" s="216"/>
      <c r="HSK48" s="216"/>
      <c r="HSL48" s="216"/>
      <c r="HSM48" s="216"/>
      <c r="HSN48" s="216"/>
      <c r="HSO48" s="216"/>
      <c r="HSP48" s="216"/>
      <c r="HSQ48" s="216"/>
      <c r="HSR48" s="216"/>
      <c r="HSS48" s="216"/>
      <c r="HST48" s="216"/>
      <c r="HSU48" s="216"/>
      <c r="HSV48" s="216"/>
      <c r="HSW48" s="216"/>
      <c r="HSX48" s="216"/>
      <c r="HSY48" s="216"/>
      <c r="HSZ48" s="216"/>
      <c r="HTA48" s="216"/>
      <c r="HTB48" s="216"/>
      <c r="HTC48" s="216"/>
      <c r="HTD48" s="216"/>
      <c r="HTE48" s="216"/>
      <c r="HTF48" s="216"/>
      <c r="HTG48" s="216"/>
      <c r="HTH48" s="216"/>
      <c r="HTI48" s="216"/>
      <c r="HTJ48" s="216"/>
      <c r="HTK48" s="216"/>
      <c r="HTL48" s="216"/>
      <c r="HTM48" s="216"/>
      <c r="HTN48" s="216"/>
      <c r="HTO48" s="216"/>
      <c r="HTP48" s="216"/>
      <c r="HTQ48" s="216"/>
      <c r="HTR48" s="216"/>
      <c r="HTS48" s="216"/>
      <c r="HTT48" s="216"/>
      <c r="HTU48" s="216"/>
      <c r="HTV48" s="216"/>
      <c r="HTW48" s="216"/>
      <c r="HTX48" s="216"/>
      <c r="HTY48" s="216"/>
      <c r="HTZ48" s="216"/>
      <c r="HUA48" s="216"/>
      <c r="HUB48" s="216"/>
      <c r="HUC48" s="216"/>
      <c r="HUD48" s="216"/>
      <c r="HUE48" s="216"/>
      <c r="HUF48" s="216"/>
      <c r="HUG48" s="216"/>
      <c r="HUH48" s="216"/>
      <c r="HUI48" s="216"/>
      <c r="HUJ48" s="216"/>
      <c r="HUK48" s="216"/>
      <c r="HUL48" s="216"/>
      <c r="HUM48" s="216"/>
      <c r="HUN48" s="216"/>
      <c r="HUO48" s="216"/>
      <c r="HUP48" s="216"/>
      <c r="HUQ48" s="216"/>
      <c r="HUR48" s="216"/>
      <c r="HUS48" s="216"/>
      <c r="HUT48" s="216"/>
      <c r="HUU48" s="216"/>
      <c r="HUV48" s="216"/>
      <c r="HUW48" s="216"/>
      <c r="HUX48" s="216"/>
      <c r="HUY48" s="216"/>
      <c r="HUZ48" s="216"/>
      <c r="HVA48" s="216"/>
      <c r="HVB48" s="216"/>
      <c r="HVC48" s="216"/>
      <c r="HVD48" s="216"/>
      <c r="HVE48" s="216"/>
      <c r="HVF48" s="216"/>
      <c r="HVG48" s="216"/>
      <c r="HVH48" s="216"/>
      <c r="HVI48" s="216"/>
      <c r="HVJ48" s="216"/>
      <c r="HVK48" s="216"/>
      <c r="HVL48" s="216"/>
      <c r="HVM48" s="216"/>
      <c r="HVN48" s="216"/>
      <c r="HVO48" s="216"/>
      <c r="HVP48" s="216"/>
      <c r="HVQ48" s="216"/>
      <c r="HVR48" s="216"/>
      <c r="HVS48" s="216"/>
      <c r="HVT48" s="216"/>
      <c r="HVU48" s="216"/>
      <c r="HVV48" s="216"/>
      <c r="HVW48" s="216"/>
      <c r="HVX48" s="216"/>
      <c r="HVY48" s="216"/>
      <c r="HVZ48" s="216"/>
      <c r="HWA48" s="216"/>
      <c r="HWB48" s="216"/>
      <c r="HWC48" s="216"/>
      <c r="HWD48" s="216"/>
      <c r="HWE48" s="216"/>
      <c r="HWF48" s="216"/>
      <c r="HWG48" s="216"/>
      <c r="HWH48" s="216"/>
      <c r="HWI48" s="216"/>
      <c r="HWJ48" s="216"/>
      <c r="HWK48" s="216"/>
      <c r="HWL48" s="216"/>
      <c r="HWM48" s="216"/>
      <c r="HWN48" s="216"/>
      <c r="HWO48" s="216"/>
      <c r="HWP48" s="216"/>
      <c r="HWQ48" s="216"/>
      <c r="HWR48" s="216"/>
      <c r="HWS48" s="216"/>
      <c r="HWT48" s="216"/>
      <c r="HWU48" s="216"/>
      <c r="HWV48" s="216"/>
      <c r="HWW48" s="216"/>
      <c r="HWX48" s="216"/>
      <c r="HWY48" s="216"/>
      <c r="HWZ48" s="216"/>
      <c r="HXA48" s="216"/>
      <c r="HXB48" s="216"/>
      <c r="HXC48" s="216"/>
      <c r="HXD48" s="216"/>
      <c r="HXE48" s="216"/>
      <c r="HXF48" s="216"/>
      <c r="HXG48" s="216"/>
      <c r="HXH48" s="216"/>
      <c r="HXI48" s="216"/>
      <c r="HXJ48" s="216"/>
      <c r="HXK48" s="216"/>
      <c r="HXL48" s="216"/>
      <c r="HXM48" s="216"/>
      <c r="HXN48" s="216"/>
      <c r="HXO48" s="216"/>
      <c r="HXP48" s="216"/>
      <c r="HXQ48" s="216"/>
      <c r="HXR48" s="216"/>
      <c r="HXS48" s="216"/>
      <c r="HXT48" s="216"/>
      <c r="HXU48" s="216"/>
      <c r="HXV48" s="216"/>
      <c r="HXW48" s="216"/>
      <c r="HXX48" s="216"/>
      <c r="HXY48" s="216"/>
      <c r="HXZ48" s="216"/>
      <c r="HYA48" s="216"/>
      <c r="HYB48" s="216"/>
      <c r="HYC48" s="216"/>
      <c r="HYD48" s="216"/>
      <c r="HYE48" s="216"/>
      <c r="HYF48" s="216"/>
      <c r="HYG48" s="216"/>
      <c r="HYH48" s="216"/>
      <c r="HYI48" s="216"/>
      <c r="HYJ48" s="216"/>
      <c r="HYK48" s="216"/>
      <c r="HYL48" s="216"/>
      <c r="HYM48" s="216"/>
      <c r="HYN48" s="216"/>
      <c r="HYO48" s="216"/>
      <c r="HYP48" s="216"/>
      <c r="HYQ48" s="216"/>
      <c r="HYR48" s="216"/>
      <c r="HYS48" s="216"/>
      <c r="HYT48" s="216"/>
      <c r="HYU48" s="216"/>
      <c r="HYV48" s="216"/>
      <c r="HYW48" s="216"/>
      <c r="HYX48" s="216"/>
      <c r="HYY48" s="216"/>
      <c r="HYZ48" s="216"/>
      <c r="HZA48" s="216"/>
      <c r="HZB48" s="216"/>
      <c r="HZC48" s="216"/>
      <c r="HZD48" s="216"/>
      <c r="HZE48" s="216"/>
      <c r="HZF48" s="216"/>
      <c r="HZG48" s="216"/>
      <c r="HZH48" s="216"/>
      <c r="HZI48" s="216"/>
      <c r="HZJ48" s="216"/>
      <c r="HZK48" s="216"/>
      <c r="HZL48" s="216"/>
      <c r="HZM48" s="216"/>
      <c r="HZN48" s="216"/>
      <c r="HZO48" s="216"/>
      <c r="HZP48" s="216"/>
      <c r="HZQ48" s="216"/>
      <c r="HZR48" s="216"/>
      <c r="HZS48" s="216"/>
      <c r="HZT48" s="216"/>
      <c r="HZU48" s="216"/>
      <c r="HZV48" s="216"/>
      <c r="HZW48" s="216"/>
      <c r="HZX48" s="216"/>
      <c r="HZY48" s="216"/>
      <c r="HZZ48" s="216"/>
      <c r="IAA48" s="216"/>
      <c r="IAB48" s="216"/>
      <c r="IAC48" s="216"/>
      <c r="IAD48" s="216"/>
      <c r="IAE48" s="216"/>
      <c r="IAF48" s="216"/>
      <c r="IAG48" s="216"/>
      <c r="IAH48" s="216"/>
      <c r="IAI48" s="216"/>
      <c r="IAJ48" s="216"/>
      <c r="IAK48" s="216"/>
      <c r="IAL48" s="216"/>
      <c r="IAM48" s="216"/>
      <c r="IAN48" s="216"/>
      <c r="IAO48" s="216"/>
      <c r="IAP48" s="216"/>
      <c r="IAQ48" s="216"/>
      <c r="IAR48" s="216"/>
      <c r="IAS48" s="216"/>
      <c r="IAT48" s="216"/>
      <c r="IAU48" s="216"/>
      <c r="IAV48" s="216"/>
      <c r="IAW48" s="216"/>
      <c r="IAX48" s="216"/>
      <c r="IAY48" s="216"/>
      <c r="IAZ48" s="216"/>
      <c r="IBA48" s="216"/>
      <c r="IBB48" s="216"/>
      <c r="IBC48" s="216"/>
      <c r="IBD48" s="216"/>
      <c r="IBE48" s="216"/>
      <c r="IBF48" s="216"/>
      <c r="IBG48" s="216"/>
      <c r="IBH48" s="216"/>
      <c r="IBI48" s="216"/>
      <c r="IBJ48" s="216"/>
      <c r="IBK48" s="216"/>
      <c r="IBL48" s="216"/>
      <c r="IBM48" s="216"/>
      <c r="IBN48" s="216"/>
      <c r="IBO48" s="216"/>
      <c r="IBP48" s="216"/>
      <c r="IBQ48" s="216"/>
      <c r="IBR48" s="216"/>
      <c r="IBS48" s="216"/>
      <c r="IBT48" s="216"/>
      <c r="IBU48" s="216"/>
      <c r="IBV48" s="216"/>
      <c r="IBW48" s="216"/>
      <c r="IBX48" s="216"/>
      <c r="IBY48" s="216"/>
      <c r="IBZ48" s="216"/>
      <c r="ICA48" s="216"/>
      <c r="ICB48" s="216"/>
      <c r="ICC48" s="216"/>
      <c r="ICD48" s="216"/>
      <c r="ICE48" s="216"/>
      <c r="ICF48" s="216"/>
      <c r="ICG48" s="216"/>
      <c r="ICH48" s="216"/>
      <c r="ICI48" s="216"/>
      <c r="ICJ48" s="216"/>
      <c r="ICK48" s="216"/>
      <c r="ICL48" s="216"/>
      <c r="ICM48" s="216"/>
      <c r="ICN48" s="216"/>
      <c r="ICO48" s="216"/>
      <c r="ICP48" s="216"/>
      <c r="ICQ48" s="216"/>
      <c r="ICR48" s="216"/>
      <c r="ICS48" s="216"/>
      <c r="ICT48" s="216"/>
      <c r="ICU48" s="216"/>
      <c r="ICV48" s="216"/>
      <c r="ICW48" s="216"/>
      <c r="ICX48" s="216"/>
      <c r="ICY48" s="216"/>
      <c r="ICZ48" s="216"/>
      <c r="IDA48" s="216"/>
      <c r="IDB48" s="216"/>
      <c r="IDC48" s="216"/>
      <c r="IDD48" s="216"/>
      <c r="IDE48" s="216"/>
      <c r="IDF48" s="216"/>
      <c r="IDG48" s="216"/>
      <c r="IDH48" s="216"/>
      <c r="IDI48" s="216"/>
      <c r="IDJ48" s="216"/>
      <c r="IDK48" s="216"/>
      <c r="IDL48" s="216"/>
      <c r="IDM48" s="216"/>
      <c r="IDN48" s="216"/>
      <c r="IDO48" s="216"/>
      <c r="IDP48" s="216"/>
      <c r="IDQ48" s="216"/>
      <c r="IDR48" s="216"/>
      <c r="IDS48" s="216"/>
      <c r="IDT48" s="216"/>
      <c r="IDU48" s="216"/>
      <c r="IDV48" s="216"/>
      <c r="IDW48" s="216"/>
      <c r="IDX48" s="216"/>
      <c r="IDY48" s="216"/>
      <c r="IDZ48" s="216"/>
      <c r="IEA48" s="216"/>
      <c r="IEB48" s="216"/>
      <c r="IEC48" s="216"/>
      <c r="IED48" s="216"/>
      <c r="IEE48" s="216"/>
      <c r="IEF48" s="216"/>
      <c r="IEG48" s="216"/>
      <c r="IEH48" s="216"/>
      <c r="IEI48" s="216"/>
      <c r="IEJ48" s="216"/>
      <c r="IEK48" s="216"/>
      <c r="IEL48" s="216"/>
      <c r="IEM48" s="216"/>
      <c r="IEN48" s="216"/>
      <c r="IEO48" s="216"/>
      <c r="IEP48" s="216"/>
      <c r="IEQ48" s="216"/>
      <c r="IER48" s="216"/>
      <c r="IES48" s="216"/>
      <c r="IET48" s="216"/>
      <c r="IEU48" s="216"/>
      <c r="IEV48" s="216"/>
      <c r="IEW48" s="216"/>
      <c r="IEX48" s="216"/>
      <c r="IEY48" s="216"/>
      <c r="IEZ48" s="216"/>
      <c r="IFA48" s="216"/>
      <c r="IFB48" s="216"/>
      <c r="IFC48" s="216"/>
      <c r="IFD48" s="216"/>
      <c r="IFE48" s="216"/>
      <c r="IFF48" s="216"/>
      <c r="IFG48" s="216"/>
      <c r="IFH48" s="216"/>
      <c r="IFI48" s="216"/>
      <c r="IFJ48" s="216"/>
      <c r="IFK48" s="216"/>
      <c r="IFL48" s="216"/>
      <c r="IFM48" s="216"/>
      <c r="IFN48" s="216"/>
      <c r="IFO48" s="216"/>
      <c r="IFP48" s="216"/>
      <c r="IFQ48" s="216"/>
      <c r="IFR48" s="216"/>
      <c r="IFS48" s="216"/>
      <c r="IFT48" s="216"/>
      <c r="IFU48" s="216"/>
      <c r="IFV48" s="216"/>
      <c r="IFW48" s="216"/>
      <c r="IFX48" s="216"/>
      <c r="IFY48" s="216"/>
      <c r="IFZ48" s="216"/>
      <c r="IGA48" s="216"/>
      <c r="IGB48" s="216"/>
      <c r="IGC48" s="216"/>
      <c r="IGD48" s="216"/>
      <c r="IGE48" s="216"/>
      <c r="IGF48" s="216"/>
      <c r="IGG48" s="216"/>
      <c r="IGH48" s="216"/>
      <c r="IGI48" s="216"/>
      <c r="IGJ48" s="216"/>
      <c r="IGK48" s="216"/>
      <c r="IGL48" s="216"/>
      <c r="IGM48" s="216"/>
      <c r="IGN48" s="216"/>
      <c r="IGO48" s="216"/>
      <c r="IGP48" s="216"/>
      <c r="IGQ48" s="216"/>
      <c r="IGR48" s="216"/>
      <c r="IGS48" s="216"/>
      <c r="IGT48" s="216"/>
      <c r="IGU48" s="216"/>
      <c r="IGV48" s="216"/>
      <c r="IGW48" s="216"/>
      <c r="IGX48" s="216"/>
      <c r="IGY48" s="216"/>
      <c r="IGZ48" s="216"/>
      <c r="IHA48" s="216"/>
      <c r="IHB48" s="216"/>
      <c r="IHC48" s="216"/>
      <c r="IHD48" s="216"/>
      <c r="IHE48" s="216"/>
      <c r="IHF48" s="216"/>
      <c r="IHG48" s="216"/>
      <c r="IHH48" s="216"/>
      <c r="IHI48" s="216"/>
      <c r="IHJ48" s="216"/>
      <c r="IHK48" s="216"/>
      <c r="IHL48" s="216"/>
      <c r="IHM48" s="216"/>
      <c r="IHN48" s="216"/>
      <c r="IHO48" s="216"/>
      <c r="IHP48" s="216"/>
      <c r="IHQ48" s="216"/>
      <c r="IHR48" s="216"/>
      <c r="IHS48" s="216"/>
      <c r="IHT48" s="216"/>
      <c r="IHU48" s="216"/>
      <c r="IHV48" s="216"/>
      <c r="IHW48" s="216"/>
      <c r="IHX48" s="216"/>
      <c r="IHY48" s="216"/>
      <c r="IHZ48" s="216"/>
      <c r="IIA48" s="216"/>
      <c r="IIB48" s="216"/>
      <c r="IIC48" s="216"/>
      <c r="IID48" s="216"/>
      <c r="IIE48" s="216"/>
      <c r="IIF48" s="216"/>
      <c r="IIG48" s="216"/>
      <c r="IIH48" s="216"/>
      <c r="III48" s="216"/>
      <c r="IIJ48" s="216"/>
      <c r="IIK48" s="216"/>
      <c r="IIL48" s="216"/>
      <c r="IIM48" s="216"/>
      <c r="IIN48" s="216"/>
      <c r="IIO48" s="216"/>
      <c r="IIP48" s="216"/>
      <c r="IIQ48" s="216"/>
      <c r="IIR48" s="216"/>
      <c r="IIS48" s="216"/>
      <c r="IIT48" s="216"/>
      <c r="IIU48" s="216"/>
      <c r="IIV48" s="216"/>
      <c r="IIW48" s="216"/>
      <c r="IIX48" s="216"/>
      <c r="IIY48" s="216"/>
      <c r="IIZ48" s="216"/>
      <c r="IJA48" s="216"/>
      <c r="IJB48" s="216"/>
      <c r="IJC48" s="216"/>
      <c r="IJD48" s="216"/>
      <c r="IJE48" s="216"/>
      <c r="IJF48" s="216"/>
      <c r="IJG48" s="216"/>
      <c r="IJH48" s="216"/>
      <c r="IJI48" s="216"/>
      <c r="IJJ48" s="216"/>
      <c r="IJK48" s="216"/>
      <c r="IJL48" s="216"/>
      <c r="IJM48" s="216"/>
      <c r="IJN48" s="216"/>
      <c r="IJO48" s="216"/>
      <c r="IJP48" s="216"/>
      <c r="IJQ48" s="216"/>
      <c r="IJR48" s="216"/>
      <c r="IJS48" s="216"/>
      <c r="IJT48" s="216"/>
      <c r="IJU48" s="216"/>
      <c r="IJV48" s="216"/>
      <c r="IJW48" s="216"/>
      <c r="IJX48" s="216"/>
      <c r="IJY48" s="216"/>
      <c r="IJZ48" s="216"/>
      <c r="IKA48" s="216"/>
      <c r="IKB48" s="216"/>
      <c r="IKC48" s="216"/>
      <c r="IKD48" s="216"/>
      <c r="IKE48" s="216"/>
      <c r="IKF48" s="216"/>
      <c r="IKG48" s="216"/>
      <c r="IKH48" s="216"/>
      <c r="IKI48" s="216"/>
      <c r="IKJ48" s="216"/>
      <c r="IKK48" s="216"/>
      <c r="IKL48" s="216"/>
      <c r="IKM48" s="216"/>
      <c r="IKN48" s="216"/>
      <c r="IKO48" s="216"/>
      <c r="IKP48" s="216"/>
      <c r="IKQ48" s="216"/>
      <c r="IKR48" s="216"/>
      <c r="IKS48" s="216"/>
      <c r="IKT48" s="216"/>
      <c r="IKU48" s="216"/>
      <c r="IKV48" s="216"/>
      <c r="IKW48" s="216"/>
      <c r="IKX48" s="216"/>
      <c r="IKY48" s="216"/>
      <c r="IKZ48" s="216"/>
      <c r="ILA48" s="216"/>
      <c r="ILB48" s="216"/>
      <c r="ILC48" s="216"/>
      <c r="ILD48" s="216"/>
      <c r="ILE48" s="216"/>
      <c r="ILF48" s="216"/>
      <c r="ILG48" s="216"/>
      <c r="ILH48" s="216"/>
      <c r="ILI48" s="216"/>
      <c r="ILJ48" s="216"/>
      <c r="ILK48" s="216"/>
      <c r="ILL48" s="216"/>
      <c r="ILM48" s="216"/>
      <c r="ILN48" s="216"/>
      <c r="ILO48" s="216"/>
      <c r="ILP48" s="216"/>
      <c r="ILQ48" s="216"/>
      <c r="ILR48" s="216"/>
      <c r="ILS48" s="216"/>
      <c r="ILT48" s="216"/>
      <c r="ILU48" s="216"/>
      <c r="ILV48" s="216"/>
      <c r="ILW48" s="216"/>
      <c r="ILX48" s="216"/>
      <c r="ILY48" s="216"/>
      <c r="ILZ48" s="216"/>
      <c r="IMA48" s="216"/>
      <c r="IMB48" s="216"/>
      <c r="IMC48" s="216"/>
      <c r="IMD48" s="216"/>
      <c r="IME48" s="216"/>
      <c r="IMF48" s="216"/>
      <c r="IMG48" s="216"/>
      <c r="IMH48" s="216"/>
      <c r="IMI48" s="216"/>
      <c r="IMJ48" s="216"/>
      <c r="IMK48" s="216"/>
      <c r="IML48" s="216"/>
      <c r="IMM48" s="216"/>
      <c r="IMN48" s="216"/>
      <c r="IMO48" s="216"/>
      <c r="IMP48" s="216"/>
      <c r="IMQ48" s="216"/>
      <c r="IMR48" s="216"/>
      <c r="IMS48" s="216"/>
      <c r="IMT48" s="216"/>
      <c r="IMU48" s="216"/>
      <c r="IMV48" s="216"/>
      <c r="IMW48" s="216"/>
      <c r="IMX48" s="216"/>
      <c r="IMY48" s="216"/>
      <c r="IMZ48" s="216"/>
      <c r="INA48" s="216"/>
      <c r="INB48" s="216"/>
      <c r="INC48" s="216"/>
      <c r="IND48" s="216"/>
      <c r="INE48" s="216"/>
      <c r="INF48" s="216"/>
      <c r="ING48" s="216"/>
      <c r="INH48" s="216"/>
      <c r="INI48" s="216"/>
      <c r="INJ48" s="216"/>
      <c r="INK48" s="216"/>
      <c r="INL48" s="216"/>
      <c r="INM48" s="216"/>
      <c r="INN48" s="216"/>
      <c r="INO48" s="216"/>
      <c r="INP48" s="216"/>
      <c r="INQ48" s="216"/>
      <c r="INR48" s="216"/>
      <c r="INS48" s="216"/>
      <c r="INT48" s="216"/>
      <c r="INU48" s="216"/>
      <c r="INV48" s="216"/>
      <c r="INW48" s="216"/>
      <c r="INX48" s="216"/>
      <c r="INY48" s="216"/>
      <c r="INZ48" s="216"/>
      <c r="IOA48" s="216"/>
      <c r="IOB48" s="216"/>
      <c r="IOC48" s="216"/>
      <c r="IOD48" s="216"/>
      <c r="IOE48" s="216"/>
      <c r="IOF48" s="216"/>
      <c r="IOG48" s="216"/>
      <c r="IOH48" s="216"/>
      <c r="IOI48" s="216"/>
      <c r="IOJ48" s="216"/>
      <c r="IOK48" s="216"/>
      <c r="IOL48" s="216"/>
      <c r="IOM48" s="216"/>
      <c r="ION48" s="216"/>
      <c r="IOO48" s="216"/>
      <c r="IOP48" s="216"/>
      <c r="IOQ48" s="216"/>
      <c r="IOR48" s="216"/>
      <c r="IOS48" s="216"/>
      <c r="IOT48" s="216"/>
      <c r="IOU48" s="216"/>
      <c r="IOV48" s="216"/>
      <c r="IOW48" s="216"/>
      <c r="IOX48" s="216"/>
      <c r="IOY48" s="216"/>
      <c r="IOZ48" s="216"/>
      <c r="IPA48" s="216"/>
      <c r="IPB48" s="216"/>
      <c r="IPC48" s="216"/>
      <c r="IPD48" s="216"/>
      <c r="IPE48" s="216"/>
      <c r="IPF48" s="216"/>
      <c r="IPG48" s="216"/>
      <c r="IPH48" s="216"/>
      <c r="IPI48" s="216"/>
      <c r="IPJ48" s="216"/>
      <c r="IPK48" s="216"/>
      <c r="IPL48" s="216"/>
      <c r="IPM48" s="216"/>
      <c r="IPN48" s="216"/>
      <c r="IPO48" s="216"/>
      <c r="IPP48" s="216"/>
      <c r="IPQ48" s="216"/>
      <c r="IPR48" s="216"/>
      <c r="IPS48" s="216"/>
      <c r="IPT48" s="216"/>
      <c r="IPU48" s="216"/>
      <c r="IPV48" s="216"/>
      <c r="IPW48" s="216"/>
      <c r="IPX48" s="216"/>
      <c r="IPY48" s="216"/>
      <c r="IPZ48" s="216"/>
      <c r="IQA48" s="216"/>
      <c r="IQB48" s="216"/>
      <c r="IQC48" s="216"/>
      <c r="IQD48" s="216"/>
      <c r="IQE48" s="216"/>
      <c r="IQF48" s="216"/>
      <c r="IQG48" s="216"/>
      <c r="IQH48" s="216"/>
      <c r="IQI48" s="216"/>
      <c r="IQJ48" s="216"/>
      <c r="IQK48" s="216"/>
      <c r="IQL48" s="216"/>
      <c r="IQM48" s="216"/>
      <c r="IQN48" s="216"/>
      <c r="IQO48" s="216"/>
      <c r="IQP48" s="216"/>
      <c r="IQQ48" s="216"/>
      <c r="IQR48" s="216"/>
      <c r="IQS48" s="216"/>
      <c r="IQT48" s="216"/>
      <c r="IQU48" s="216"/>
      <c r="IQV48" s="216"/>
      <c r="IQW48" s="216"/>
      <c r="IQX48" s="216"/>
      <c r="IQY48" s="216"/>
      <c r="IQZ48" s="216"/>
      <c r="IRA48" s="216"/>
      <c r="IRB48" s="216"/>
      <c r="IRC48" s="216"/>
      <c r="IRD48" s="216"/>
      <c r="IRE48" s="216"/>
      <c r="IRF48" s="216"/>
      <c r="IRG48" s="216"/>
      <c r="IRH48" s="216"/>
      <c r="IRI48" s="216"/>
      <c r="IRJ48" s="216"/>
      <c r="IRK48" s="216"/>
      <c r="IRL48" s="216"/>
      <c r="IRM48" s="216"/>
      <c r="IRN48" s="216"/>
      <c r="IRO48" s="216"/>
      <c r="IRP48" s="216"/>
      <c r="IRQ48" s="216"/>
      <c r="IRR48" s="216"/>
      <c r="IRS48" s="216"/>
      <c r="IRT48" s="216"/>
      <c r="IRU48" s="216"/>
      <c r="IRV48" s="216"/>
      <c r="IRW48" s="216"/>
      <c r="IRX48" s="216"/>
      <c r="IRY48" s="216"/>
      <c r="IRZ48" s="216"/>
      <c r="ISA48" s="216"/>
      <c r="ISB48" s="216"/>
      <c r="ISC48" s="216"/>
      <c r="ISD48" s="216"/>
      <c r="ISE48" s="216"/>
      <c r="ISF48" s="216"/>
      <c r="ISG48" s="216"/>
      <c r="ISH48" s="216"/>
      <c r="ISI48" s="216"/>
      <c r="ISJ48" s="216"/>
      <c r="ISK48" s="216"/>
      <c r="ISL48" s="216"/>
      <c r="ISM48" s="216"/>
      <c r="ISN48" s="216"/>
      <c r="ISO48" s="216"/>
      <c r="ISP48" s="216"/>
      <c r="ISQ48" s="216"/>
      <c r="ISR48" s="216"/>
      <c r="ISS48" s="216"/>
      <c r="IST48" s="216"/>
      <c r="ISU48" s="216"/>
      <c r="ISV48" s="216"/>
      <c r="ISW48" s="216"/>
      <c r="ISX48" s="216"/>
      <c r="ISY48" s="216"/>
      <c r="ISZ48" s="216"/>
      <c r="ITA48" s="216"/>
      <c r="ITB48" s="216"/>
      <c r="ITC48" s="216"/>
      <c r="ITD48" s="216"/>
      <c r="ITE48" s="216"/>
      <c r="ITF48" s="216"/>
      <c r="ITG48" s="216"/>
      <c r="ITH48" s="216"/>
      <c r="ITI48" s="216"/>
      <c r="ITJ48" s="216"/>
      <c r="ITK48" s="216"/>
      <c r="ITL48" s="216"/>
      <c r="ITM48" s="216"/>
      <c r="ITN48" s="216"/>
      <c r="ITO48" s="216"/>
      <c r="ITP48" s="216"/>
      <c r="ITQ48" s="216"/>
      <c r="ITR48" s="216"/>
      <c r="ITS48" s="216"/>
      <c r="ITT48" s="216"/>
      <c r="ITU48" s="216"/>
      <c r="ITV48" s="216"/>
      <c r="ITW48" s="216"/>
      <c r="ITX48" s="216"/>
      <c r="ITY48" s="216"/>
      <c r="ITZ48" s="216"/>
      <c r="IUA48" s="216"/>
      <c r="IUB48" s="216"/>
      <c r="IUC48" s="216"/>
      <c r="IUD48" s="216"/>
      <c r="IUE48" s="216"/>
      <c r="IUF48" s="216"/>
      <c r="IUG48" s="216"/>
      <c r="IUH48" s="216"/>
      <c r="IUI48" s="216"/>
      <c r="IUJ48" s="216"/>
      <c r="IUK48" s="216"/>
      <c r="IUL48" s="216"/>
      <c r="IUM48" s="216"/>
      <c r="IUN48" s="216"/>
      <c r="IUO48" s="216"/>
      <c r="IUP48" s="216"/>
      <c r="IUQ48" s="216"/>
      <c r="IUR48" s="216"/>
      <c r="IUS48" s="216"/>
      <c r="IUT48" s="216"/>
      <c r="IUU48" s="216"/>
      <c r="IUV48" s="216"/>
      <c r="IUW48" s="216"/>
      <c r="IUX48" s="216"/>
      <c r="IUY48" s="216"/>
      <c r="IUZ48" s="216"/>
      <c r="IVA48" s="216"/>
      <c r="IVB48" s="216"/>
      <c r="IVC48" s="216"/>
      <c r="IVD48" s="216"/>
      <c r="IVE48" s="216"/>
      <c r="IVF48" s="216"/>
      <c r="IVG48" s="216"/>
      <c r="IVH48" s="216"/>
      <c r="IVI48" s="216"/>
      <c r="IVJ48" s="216"/>
      <c r="IVK48" s="216"/>
      <c r="IVL48" s="216"/>
      <c r="IVM48" s="216"/>
      <c r="IVN48" s="216"/>
      <c r="IVO48" s="216"/>
      <c r="IVP48" s="216"/>
      <c r="IVQ48" s="216"/>
      <c r="IVR48" s="216"/>
      <c r="IVS48" s="216"/>
      <c r="IVT48" s="216"/>
      <c r="IVU48" s="216"/>
      <c r="IVV48" s="216"/>
      <c r="IVW48" s="216"/>
      <c r="IVX48" s="216"/>
      <c r="IVY48" s="216"/>
      <c r="IVZ48" s="216"/>
      <c r="IWA48" s="216"/>
      <c r="IWB48" s="216"/>
      <c r="IWC48" s="216"/>
      <c r="IWD48" s="216"/>
      <c r="IWE48" s="216"/>
      <c r="IWF48" s="216"/>
      <c r="IWG48" s="216"/>
      <c r="IWH48" s="216"/>
      <c r="IWI48" s="216"/>
      <c r="IWJ48" s="216"/>
      <c r="IWK48" s="216"/>
      <c r="IWL48" s="216"/>
      <c r="IWM48" s="216"/>
      <c r="IWN48" s="216"/>
      <c r="IWO48" s="216"/>
      <c r="IWP48" s="216"/>
      <c r="IWQ48" s="216"/>
      <c r="IWR48" s="216"/>
      <c r="IWS48" s="216"/>
      <c r="IWT48" s="216"/>
      <c r="IWU48" s="216"/>
      <c r="IWV48" s="216"/>
      <c r="IWW48" s="216"/>
      <c r="IWX48" s="216"/>
      <c r="IWY48" s="216"/>
      <c r="IWZ48" s="216"/>
      <c r="IXA48" s="216"/>
      <c r="IXB48" s="216"/>
      <c r="IXC48" s="216"/>
      <c r="IXD48" s="216"/>
      <c r="IXE48" s="216"/>
      <c r="IXF48" s="216"/>
      <c r="IXG48" s="216"/>
      <c r="IXH48" s="216"/>
      <c r="IXI48" s="216"/>
      <c r="IXJ48" s="216"/>
      <c r="IXK48" s="216"/>
      <c r="IXL48" s="216"/>
      <c r="IXM48" s="216"/>
      <c r="IXN48" s="216"/>
      <c r="IXO48" s="216"/>
      <c r="IXP48" s="216"/>
      <c r="IXQ48" s="216"/>
      <c r="IXR48" s="216"/>
      <c r="IXS48" s="216"/>
      <c r="IXT48" s="216"/>
      <c r="IXU48" s="216"/>
      <c r="IXV48" s="216"/>
      <c r="IXW48" s="216"/>
      <c r="IXX48" s="216"/>
      <c r="IXY48" s="216"/>
      <c r="IXZ48" s="216"/>
      <c r="IYA48" s="216"/>
      <c r="IYB48" s="216"/>
      <c r="IYC48" s="216"/>
      <c r="IYD48" s="216"/>
      <c r="IYE48" s="216"/>
      <c r="IYF48" s="216"/>
      <c r="IYG48" s="216"/>
      <c r="IYH48" s="216"/>
      <c r="IYI48" s="216"/>
      <c r="IYJ48" s="216"/>
      <c r="IYK48" s="216"/>
      <c r="IYL48" s="216"/>
      <c r="IYM48" s="216"/>
      <c r="IYN48" s="216"/>
      <c r="IYO48" s="216"/>
      <c r="IYP48" s="216"/>
      <c r="IYQ48" s="216"/>
      <c r="IYR48" s="216"/>
      <c r="IYS48" s="216"/>
      <c r="IYT48" s="216"/>
      <c r="IYU48" s="216"/>
      <c r="IYV48" s="216"/>
      <c r="IYW48" s="216"/>
      <c r="IYX48" s="216"/>
      <c r="IYY48" s="216"/>
      <c r="IYZ48" s="216"/>
      <c r="IZA48" s="216"/>
      <c r="IZB48" s="216"/>
      <c r="IZC48" s="216"/>
      <c r="IZD48" s="216"/>
      <c r="IZE48" s="216"/>
      <c r="IZF48" s="216"/>
      <c r="IZG48" s="216"/>
      <c r="IZH48" s="216"/>
      <c r="IZI48" s="216"/>
      <c r="IZJ48" s="216"/>
      <c r="IZK48" s="216"/>
      <c r="IZL48" s="216"/>
      <c r="IZM48" s="216"/>
      <c r="IZN48" s="216"/>
      <c r="IZO48" s="216"/>
      <c r="IZP48" s="216"/>
      <c r="IZQ48" s="216"/>
      <c r="IZR48" s="216"/>
      <c r="IZS48" s="216"/>
      <c r="IZT48" s="216"/>
      <c r="IZU48" s="216"/>
      <c r="IZV48" s="216"/>
      <c r="IZW48" s="216"/>
      <c r="IZX48" s="216"/>
      <c r="IZY48" s="216"/>
      <c r="IZZ48" s="216"/>
      <c r="JAA48" s="216"/>
      <c r="JAB48" s="216"/>
      <c r="JAC48" s="216"/>
      <c r="JAD48" s="216"/>
      <c r="JAE48" s="216"/>
      <c r="JAF48" s="216"/>
      <c r="JAG48" s="216"/>
      <c r="JAH48" s="216"/>
      <c r="JAI48" s="216"/>
      <c r="JAJ48" s="216"/>
      <c r="JAK48" s="216"/>
      <c r="JAL48" s="216"/>
      <c r="JAM48" s="216"/>
      <c r="JAN48" s="216"/>
      <c r="JAO48" s="216"/>
      <c r="JAP48" s="216"/>
      <c r="JAQ48" s="216"/>
      <c r="JAR48" s="216"/>
      <c r="JAS48" s="216"/>
      <c r="JAT48" s="216"/>
      <c r="JAU48" s="216"/>
      <c r="JAV48" s="216"/>
      <c r="JAW48" s="216"/>
      <c r="JAX48" s="216"/>
      <c r="JAY48" s="216"/>
      <c r="JAZ48" s="216"/>
      <c r="JBA48" s="216"/>
      <c r="JBB48" s="216"/>
      <c r="JBC48" s="216"/>
      <c r="JBD48" s="216"/>
      <c r="JBE48" s="216"/>
      <c r="JBF48" s="216"/>
      <c r="JBG48" s="216"/>
      <c r="JBH48" s="216"/>
      <c r="JBI48" s="216"/>
      <c r="JBJ48" s="216"/>
      <c r="JBK48" s="216"/>
      <c r="JBL48" s="216"/>
      <c r="JBM48" s="216"/>
      <c r="JBN48" s="216"/>
      <c r="JBO48" s="216"/>
      <c r="JBP48" s="216"/>
      <c r="JBQ48" s="216"/>
      <c r="JBR48" s="216"/>
      <c r="JBS48" s="216"/>
      <c r="JBT48" s="216"/>
      <c r="JBU48" s="216"/>
      <c r="JBV48" s="216"/>
      <c r="JBW48" s="216"/>
      <c r="JBX48" s="216"/>
      <c r="JBY48" s="216"/>
      <c r="JBZ48" s="216"/>
      <c r="JCA48" s="216"/>
      <c r="JCB48" s="216"/>
      <c r="JCC48" s="216"/>
      <c r="JCD48" s="216"/>
      <c r="JCE48" s="216"/>
      <c r="JCF48" s="216"/>
      <c r="JCG48" s="216"/>
      <c r="JCH48" s="216"/>
      <c r="JCI48" s="216"/>
      <c r="JCJ48" s="216"/>
      <c r="JCK48" s="216"/>
      <c r="JCL48" s="216"/>
      <c r="JCM48" s="216"/>
      <c r="JCN48" s="216"/>
      <c r="JCO48" s="216"/>
      <c r="JCP48" s="216"/>
      <c r="JCQ48" s="216"/>
      <c r="JCR48" s="216"/>
      <c r="JCS48" s="216"/>
      <c r="JCT48" s="216"/>
      <c r="JCU48" s="216"/>
      <c r="JCV48" s="216"/>
      <c r="JCW48" s="216"/>
      <c r="JCX48" s="216"/>
      <c r="JCY48" s="216"/>
      <c r="JCZ48" s="216"/>
      <c r="JDA48" s="216"/>
      <c r="JDB48" s="216"/>
      <c r="JDC48" s="216"/>
      <c r="JDD48" s="216"/>
      <c r="JDE48" s="216"/>
      <c r="JDF48" s="216"/>
      <c r="JDG48" s="216"/>
      <c r="JDH48" s="216"/>
      <c r="JDI48" s="216"/>
      <c r="JDJ48" s="216"/>
      <c r="JDK48" s="216"/>
      <c r="JDL48" s="216"/>
      <c r="JDM48" s="216"/>
      <c r="JDN48" s="216"/>
      <c r="JDO48" s="216"/>
      <c r="JDP48" s="216"/>
      <c r="JDQ48" s="216"/>
      <c r="JDR48" s="216"/>
      <c r="JDS48" s="216"/>
      <c r="JDT48" s="216"/>
      <c r="JDU48" s="216"/>
      <c r="JDV48" s="216"/>
      <c r="JDW48" s="216"/>
      <c r="JDX48" s="216"/>
      <c r="JDY48" s="216"/>
      <c r="JDZ48" s="216"/>
      <c r="JEA48" s="216"/>
      <c r="JEB48" s="216"/>
      <c r="JEC48" s="216"/>
      <c r="JED48" s="216"/>
      <c r="JEE48" s="216"/>
      <c r="JEF48" s="216"/>
      <c r="JEG48" s="216"/>
      <c r="JEH48" s="216"/>
      <c r="JEI48" s="216"/>
      <c r="JEJ48" s="216"/>
      <c r="JEK48" s="216"/>
      <c r="JEL48" s="216"/>
      <c r="JEM48" s="216"/>
      <c r="JEN48" s="216"/>
      <c r="JEO48" s="216"/>
      <c r="JEP48" s="216"/>
      <c r="JEQ48" s="216"/>
      <c r="JER48" s="216"/>
      <c r="JES48" s="216"/>
      <c r="JET48" s="216"/>
      <c r="JEU48" s="216"/>
      <c r="JEV48" s="216"/>
      <c r="JEW48" s="216"/>
      <c r="JEX48" s="216"/>
      <c r="JEY48" s="216"/>
      <c r="JEZ48" s="216"/>
      <c r="JFA48" s="216"/>
      <c r="JFB48" s="216"/>
      <c r="JFC48" s="216"/>
      <c r="JFD48" s="216"/>
      <c r="JFE48" s="216"/>
      <c r="JFF48" s="216"/>
      <c r="JFG48" s="216"/>
      <c r="JFH48" s="216"/>
      <c r="JFI48" s="216"/>
      <c r="JFJ48" s="216"/>
      <c r="JFK48" s="216"/>
      <c r="JFL48" s="216"/>
      <c r="JFM48" s="216"/>
      <c r="JFN48" s="216"/>
      <c r="JFO48" s="216"/>
      <c r="JFP48" s="216"/>
      <c r="JFQ48" s="216"/>
      <c r="JFR48" s="216"/>
      <c r="JFS48" s="216"/>
      <c r="JFT48" s="216"/>
      <c r="JFU48" s="216"/>
      <c r="JFV48" s="216"/>
      <c r="JFW48" s="216"/>
      <c r="JFX48" s="216"/>
      <c r="JFY48" s="216"/>
      <c r="JFZ48" s="216"/>
      <c r="JGA48" s="216"/>
      <c r="JGB48" s="216"/>
      <c r="JGC48" s="216"/>
      <c r="JGD48" s="216"/>
      <c r="JGE48" s="216"/>
      <c r="JGF48" s="216"/>
      <c r="JGG48" s="216"/>
      <c r="JGH48" s="216"/>
      <c r="JGI48" s="216"/>
      <c r="JGJ48" s="216"/>
      <c r="JGK48" s="216"/>
      <c r="JGL48" s="216"/>
      <c r="JGM48" s="216"/>
      <c r="JGN48" s="216"/>
      <c r="JGO48" s="216"/>
      <c r="JGP48" s="216"/>
      <c r="JGQ48" s="216"/>
      <c r="JGR48" s="216"/>
      <c r="JGS48" s="216"/>
      <c r="JGT48" s="216"/>
      <c r="JGU48" s="216"/>
      <c r="JGV48" s="216"/>
      <c r="JGW48" s="216"/>
      <c r="JGX48" s="216"/>
      <c r="JGY48" s="216"/>
      <c r="JGZ48" s="216"/>
      <c r="JHA48" s="216"/>
      <c r="JHB48" s="216"/>
      <c r="JHC48" s="216"/>
      <c r="JHD48" s="216"/>
      <c r="JHE48" s="216"/>
      <c r="JHF48" s="216"/>
      <c r="JHG48" s="216"/>
      <c r="JHH48" s="216"/>
      <c r="JHI48" s="216"/>
      <c r="JHJ48" s="216"/>
      <c r="JHK48" s="216"/>
      <c r="JHL48" s="216"/>
      <c r="JHM48" s="216"/>
      <c r="JHN48" s="216"/>
      <c r="JHO48" s="216"/>
      <c r="JHP48" s="216"/>
      <c r="JHQ48" s="216"/>
      <c r="JHR48" s="216"/>
      <c r="JHS48" s="216"/>
      <c r="JHT48" s="216"/>
      <c r="JHU48" s="216"/>
      <c r="JHV48" s="216"/>
      <c r="JHW48" s="216"/>
      <c r="JHX48" s="216"/>
      <c r="JHY48" s="216"/>
      <c r="JHZ48" s="216"/>
      <c r="JIA48" s="216"/>
      <c r="JIB48" s="216"/>
      <c r="JIC48" s="216"/>
      <c r="JID48" s="216"/>
      <c r="JIE48" s="216"/>
      <c r="JIF48" s="216"/>
      <c r="JIG48" s="216"/>
      <c r="JIH48" s="216"/>
      <c r="JII48" s="216"/>
      <c r="JIJ48" s="216"/>
      <c r="JIK48" s="216"/>
      <c r="JIL48" s="216"/>
      <c r="JIM48" s="216"/>
      <c r="JIN48" s="216"/>
      <c r="JIO48" s="216"/>
      <c r="JIP48" s="216"/>
      <c r="JIQ48" s="216"/>
      <c r="JIR48" s="216"/>
      <c r="JIS48" s="216"/>
      <c r="JIT48" s="216"/>
      <c r="JIU48" s="216"/>
      <c r="JIV48" s="216"/>
      <c r="JIW48" s="216"/>
      <c r="JIX48" s="216"/>
      <c r="JIY48" s="216"/>
      <c r="JIZ48" s="216"/>
      <c r="JJA48" s="216"/>
      <c r="JJB48" s="216"/>
      <c r="JJC48" s="216"/>
      <c r="JJD48" s="216"/>
      <c r="JJE48" s="216"/>
      <c r="JJF48" s="216"/>
      <c r="JJG48" s="216"/>
      <c r="JJH48" s="216"/>
      <c r="JJI48" s="216"/>
      <c r="JJJ48" s="216"/>
      <c r="JJK48" s="216"/>
      <c r="JJL48" s="216"/>
      <c r="JJM48" s="216"/>
      <c r="JJN48" s="216"/>
      <c r="JJO48" s="216"/>
      <c r="JJP48" s="216"/>
      <c r="JJQ48" s="216"/>
      <c r="JJR48" s="216"/>
      <c r="JJS48" s="216"/>
      <c r="JJT48" s="216"/>
      <c r="JJU48" s="216"/>
      <c r="JJV48" s="216"/>
      <c r="JJW48" s="216"/>
      <c r="JJX48" s="216"/>
      <c r="JJY48" s="216"/>
      <c r="JJZ48" s="216"/>
      <c r="JKA48" s="216"/>
      <c r="JKB48" s="216"/>
      <c r="JKC48" s="216"/>
      <c r="JKD48" s="216"/>
      <c r="JKE48" s="216"/>
      <c r="JKF48" s="216"/>
      <c r="JKG48" s="216"/>
      <c r="JKH48" s="216"/>
      <c r="JKI48" s="216"/>
      <c r="JKJ48" s="216"/>
      <c r="JKK48" s="216"/>
      <c r="JKL48" s="216"/>
      <c r="JKM48" s="216"/>
      <c r="JKN48" s="216"/>
      <c r="JKO48" s="216"/>
      <c r="JKP48" s="216"/>
      <c r="JKQ48" s="216"/>
      <c r="JKR48" s="216"/>
      <c r="JKS48" s="216"/>
      <c r="JKT48" s="216"/>
      <c r="JKU48" s="216"/>
      <c r="JKV48" s="216"/>
      <c r="JKW48" s="216"/>
      <c r="JKX48" s="216"/>
      <c r="JKY48" s="216"/>
      <c r="JKZ48" s="216"/>
      <c r="JLA48" s="216"/>
      <c r="JLB48" s="216"/>
      <c r="JLC48" s="216"/>
      <c r="JLD48" s="216"/>
      <c r="JLE48" s="216"/>
      <c r="JLF48" s="216"/>
      <c r="JLG48" s="216"/>
      <c r="JLH48" s="216"/>
      <c r="JLI48" s="216"/>
      <c r="JLJ48" s="216"/>
      <c r="JLK48" s="216"/>
      <c r="JLL48" s="216"/>
      <c r="JLM48" s="216"/>
      <c r="JLN48" s="216"/>
      <c r="JLO48" s="216"/>
      <c r="JLP48" s="216"/>
      <c r="JLQ48" s="216"/>
      <c r="JLR48" s="216"/>
      <c r="JLS48" s="216"/>
      <c r="JLT48" s="216"/>
      <c r="JLU48" s="216"/>
      <c r="JLV48" s="216"/>
      <c r="JLW48" s="216"/>
      <c r="JLX48" s="216"/>
      <c r="JLY48" s="216"/>
      <c r="JLZ48" s="216"/>
      <c r="JMA48" s="216"/>
      <c r="JMB48" s="216"/>
      <c r="JMC48" s="216"/>
      <c r="JMD48" s="216"/>
      <c r="JME48" s="216"/>
      <c r="JMF48" s="216"/>
      <c r="JMG48" s="216"/>
      <c r="JMH48" s="216"/>
      <c r="JMI48" s="216"/>
      <c r="JMJ48" s="216"/>
      <c r="JMK48" s="216"/>
      <c r="JML48" s="216"/>
      <c r="JMM48" s="216"/>
      <c r="JMN48" s="216"/>
      <c r="JMO48" s="216"/>
      <c r="JMP48" s="216"/>
      <c r="JMQ48" s="216"/>
      <c r="JMR48" s="216"/>
      <c r="JMS48" s="216"/>
      <c r="JMT48" s="216"/>
      <c r="JMU48" s="216"/>
      <c r="JMV48" s="216"/>
      <c r="JMW48" s="216"/>
      <c r="JMX48" s="216"/>
      <c r="JMY48" s="216"/>
      <c r="JMZ48" s="216"/>
      <c r="JNA48" s="216"/>
      <c r="JNB48" s="216"/>
      <c r="JNC48" s="216"/>
      <c r="JND48" s="216"/>
      <c r="JNE48" s="216"/>
      <c r="JNF48" s="216"/>
      <c r="JNG48" s="216"/>
      <c r="JNH48" s="216"/>
      <c r="JNI48" s="216"/>
      <c r="JNJ48" s="216"/>
      <c r="JNK48" s="216"/>
      <c r="JNL48" s="216"/>
      <c r="JNM48" s="216"/>
      <c r="JNN48" s="216"/>
      <c r="JNO48" s="216"/>
      <c r="JNP48" s="216"/>
      <c r="JNQ48" s="216"/>
      <c r="JNR48" s="216"/>
      <c r="JNS48" s="216"/>
      <c r="JNT48" s="216"/>
      <c r="JNU48" s="216"/>
      <c r="JNV48" s="216"/>
      <c r="JNW48" s="216"/>
      <c r="JNX48" s="216"/>
      <c r="JNY48" s="216"/>
      <c r="JNZ48" s="216"/>
      <c r="JOA48" s="216"/>
      <c r="JOB48" s="216"/>
      <c r="JOC48" s="216"/>
      <c r="JOD48" s="216"/>
      <c r="JOE48" s="216"/>
      <c r="JOF48" s="216"/>
      <c r="JOG48" s="216"/>
      <c r="JOH48" s="216"/>
      <c r="JOI48" s="216"/>
      <c r="JOJ48" s="216"/>
      <c r="JOK48" s="216"/>
      <c r="JOL48" s="216"/>
      <c r="JOM48" s="216"/>
      <c r="JON48" s="216"/>
      <c r="JOO48" s="216"/>
      <c r="JOP48" s="216"/>
      <c r="JOQ48" s="216"/>
      <c r="JOR48" s="216"/>
      <c r="JOS48" s="216"/>
      <c r="JOT48" s="216"/>
      <c r="JOU48" s="216"/>
      <c r="JOV48" s="216"/>
      <c r="JOW48" s="216"/>
      <c r="JOX48" s="216"/>
      <c r="JOY48" s="216"/>
      <c r="JOZ48" s="216"/>
      <c r="JPA48" s="216"/>
      <c r="JPB48" s="216"/>
      <c r="JPC48" s="216"/>
      <c r="JPD48" s="216"/>
      <c r="JPE48" s="216"/>
      <c r="JPF48" s="216"/>
      <c r="JPG48" s="216"/>
      <c r="JPH48" s="216"/>
      <c r="JPI48" s="216"/>
      <c r="JPJ48" s="216"/>
      <c r="JPK48" s="216"/>
      <c r="JPL48" s="216"/>
      <c r="JPM48" s="216"/>
      <c r="JPN48" s="216"/>
      <c r="JPO48" s="216"/>
      <c r="JPP48" s="216"/>
      <c r="JPQ48" s="216"/>
      <c r="JPR48" s="216"/>
      <c r="JPS48" s="216"/>
      <c r="JPT48" s="216"/>
      <c r="JPU48" s="216"/>
      <c r="JPV48" s="216"/>
      <c r="JPW48" s="216"/>
      <c r="JPX48" s="216"/>
      <c r="JPY48" s="216"/>
      <c r="JPZ48" s="216"/>
      <c r="JQA48" s="216"/>
      <c r="JQB48" s="216"/>
      <c r="JQC48" s="216"/>
      <c r="JQD48" s="216"/>
      <c r="JQE48" s="216"/>
      <c r="JQF48" s="216"/>
      <c r="JQG48" s="216"/>
      <c r="JQH48" s="216"/>
      <c r="JQI48" s="216"/>
      <c r="JQJ48" s="216"/>
      <c r="JQK48" s="216"/>
      <c r="JQL48" s="216"/>
      <c r="JQM48" s="216"/>
      <c r="JQN48" s="216"/>
      <c r="JQO48" s="216"/>
      <c r="JQP48" s="216"/>
      <c r="JQQ48" s="216"/>
      <c r="JQR48" s="216"/>
      <c r="JQS48" s="216"/>
      <c r="JQT48" s="216"/>
      <c r="JQU48" s="216"/>
      <c r="JQV48" s="216"/>
      <c r="JQW48" s="216"/>
      <c r="JQX48" s="216"/>
      <c r="JQY48" s="216"/>
      <c r="JQZ48" s="216"/>
      <c r="JRA48" s="216"/>
      <c r="JRB48" s="216"/>
      <c r="JRC48" s="216"/>
      <c r="JRD48" s="216"/>
      <c r="JRE48" s="216"/>
      <c r="JRF48" s="216"/>
      <c r="JRG48" s="216"/>
      <c r="JRH48" s="216"/>
      <c r="JRI48" s="216"/>
      <c r="JRJ48" s="216"/>
      <c r="JRK48" s="216"/>
      <c r="JRL48" s="216"/>
      <c r="JRM48" s="216"/>
      <c r="JRN48" s="216"/>
      <c r="JRO48" s="216"/>
      <c r="JRP48" s="216"/>
      <c r="JRQ48" s="216"/>
      <c r="JRR48" s="216"/>
      <c r="JRS48" s="216"/>
      <c r="JRT48" s="216"/>
      <c r="JRU48" s="216"/>
      <c r="JRV48" s="216"/>
      <c r="JRW48" s="216"/>
      <c r="JRX48" s="216"/>
      <c r="JRY48" s="216"/>
      <c r="JRZ48" s="216"/>
      <c r="JSA48" s="216"/>
      <c r="JSB48" s="216"/>
      <c r="JSC48" s="216"/>
      <c r="JSD48" s="216"/>
      <c r="JSE48" s="216"/>
      <c r="JSF48" s="216"/>
      <c r="JSG48" s="216"/>
      <c r="JSH48" s="216"/>
      <c r="JSI48" s="216"/>
      <c r="JSJ48" s="216"/>
      <c r="JSK48" s="216"/>
      <c r="JSL48" s="216"/>
      <c r="JSM48" s="216"/>
      <c r="JSN48" s="216"/>
      <c r="JSO48" s="216"/>
      <c r="JSP48" s="216"/>
      <c r="JSQ48" s="216"/>
      <c r="JSR48" s="216"/>
      <c r="JSS48" s="216"/>
      <c r="JST48" s="216"/>
      <c r="JSU48" s="216"/>
      <c r="JSV48" s="216"/>
      <c r="JSW48" s="216"/>
      <c r="JSX48" s="216"/>
      <c r="JSY48" s="216"/>
      <c r="JSZ48" s="216"/>
      <c r="JTA48" s="216"/>
      <c r="JTB48" s="216"/>
      <c r="JTC48" s="216"/>
      <c r="JTD48" s="216"/>
      <c r="JTE48" s="216"/>
      <c r="JTF48" s="216"/>
      <c r="JTG48" s="216"/>
      <c r="JTH48" s="216"/>
      <c r="JTI48" s="216"/>
      <c r="JTJ48" s="216"/>
      <c r="JTK48" s="216"/>
      <c r="JTL48" s="216"/>
      <c r="JTM48" s="216"/>
      <c r="JTN48" s="216"/>
      <c r="JTO48" s="216"/>
      <c r="JTP48" s="216"/>
      <c r="JTQ48" s="216"/>
      <c r="JTR48" s="216"/>
      <c r="JTS48" s="216"/>
      <c r="JTT48" s="216"/>
      <c r="JTU48" s="216"/>
      <c r="JTV48" s="216"/>
      <c r="JTW48" s="216"/>
      <c r="JTX48" s="216"/>
      <c r="JTY48" s="216"/>
      <c r="JTZ48" s="216"/>
      <c r="JUA48" s="216"/>
      <c r="JUB48" s="216"/>
      <c r="JUC48" s="216"/>
      <c r="JUD48" s="216"/>
      <c r="JUE48" s="216"/>
      <c r="JUF48" s="216"/>
      <c r="JUG48" s="216"/>
      <c r="JUH48" s="216"/>
      <c r="JUI48" s="216"/>
      <c r="JUJ48" s="216"/>
      <c r="JUK48" s="216"/>
      <c r="JUL48" s="216"/>
      <c r="JUM48" s="216"/>
      <c r="JUN48" s="216"/>
      <c r="JUO48" s="216"/>
      <c r="JUP48" s="216"/>
      <c r="JUQ48" s="216"/>
      <c r="JUR48" s="216"/>
      <c r="JUS48" s="216"/>
      <c r="JUT48" s="216"/>
      <c r="JUU48" s="216"/>
      <c r="JUV48" s="216"/>
      <c r="JUW48" s="216"/>
      <c r="JUX48" s="216"/>
      <c r="JUY48" s="216"/>
      <c r="JUZ48" s="216"/>
      <c r="JVA48" s="216"/>
      <c r="JVB48" s="216"/>
      <c r="JVC48" s="216"/>
      <c r="JVD48" s="216"/>
      <c r="JVE48" s="216"/>
      <c r="JVF48" s="216"/>
      <c r="JVG48" s="216"/>
      <c r="JVH48" s="216"/>
      <c r="JVI48" s="216"/>
      <c r="JVJ48" s="216"/>
      <c r="JVK48" s="216"/>
      <c r="JVL48" s="216"/>
      <c r="JVM48" s="216"/>
      <c r="JVN48" s="216"/>
      <c r="JVO48" s="216"/>
      <c r="JVP48" s="216"/>
      <c r="JVQ48" s="216"/>
      <c r="JVR48" s="216"/>
      <c r="JVS48" s="216"/>
      <c r="JVT48" s="216"/>
      <c r="JVU48" s="216"/>
      <c r="JVV48" s="216"/>
      <c r="JVW48" s="216"/>
      <c r="JVX48" s="216"/>
      <c r="JVY48" s="216"/>
      <c r="JVZ48" s="216"/>
      <c r="JWA48" s="216"/>
      <c r="JWB48" s="216"/>
      <c r="JWC48" s="216"/>
      <c r="JWD48" s="216"/>
      <c r="JWE48" s="216"/>
      <c r="JWF48" s="216"/>
      <c r="JWG48" s="216"/>
      <c r="JWH48" s="216"/>
      <c r="JWI48" s="216"/>
      <c r="JWJ48" s="216"/>
      <c r="JWK48" s="216"/>
      <c r="JWL48" s="216"/>
      <c r="JWM48" s="216"/>
      <c r="JWN48" s="216"/>
      <c r="JWO48" s="216"/>
      <c r="JWP48" s="216"/>
      <c r="JWQ48" s="216"/>
      <c r="JWR48" s="216"/>
      <c r="JWS48" s="216"/>
      <c r="JWT48" s="216"/>
      <c r="JWU48" s="216"/>
      <c r="JWV48" s="216"/>
      <c r="JWW48" s="216"/>
      <c r="JWX48" s="216"/>
      <c r="JWY48" s="216"/>
      <c r="JWZ48" s="216"/>
      <c r="JXA48" s="216"/>
      <c r="JXB48" s="216"/>
      <c r="JXC48" s="216"/>
      <c r="JXD48" s="216"/>
      <c r="JXE48" s="216"/>
      <c r="JXF48" s="216"/>
      <c r="JXG48" s="216"/>
      <c r="JXH48" s="216"/>
      <c r="JXI48" s="216"/>
      <c r="JXJ48" s="216"/>
      <c r="JXK48" s="216"/>
      <c r="JXL48" s="216"/>
      <c r="JXM48" s="216"/>
      <c r="JXN48" s="216"/>
      <c r="JXO48" s="216"/>
      <c r="JXP48" s="216"/>
      <c r="JXQ48" s="216"/>
      <c r="JXR48" s="216"/>
      <c r="JXS48" s="216"/>
      <c r="JXT48" s="216"/>
      <c r="JXU48" s="216"/>
      <c r="JXV48" s="216"/>
      <c r="JXW48" s="216"/>
      <c r="JXX48" s="216"/>
      <c r="JXY48" s="216"/>
      <c r="JXZ48" s="216"/>
      <c r="JYA48" s="216"/>
      <c r="JYB48" s="216"/>
      <c r="JYC48" s="216"/>
      <c r="JYD48" s="216"/>
      <c r="JYE48" s="216"/>
      <c r="JYF48" s="216"/>
      <c r="JYG48" s="216"/>
      <c r="JYH48" s="216"/>
      <c r="JYI48" s="216"/>
      <c r="JYJ48" s="216"/>
      <c r="JYK48" s="216"/>
      <c r="JYL48" s="216"/>
      <c r="JYM48" s="216"/>
      <c r="JYN48" s="216"/>
      <c r="JYO48" s="216"/>
      <c r="JYP48" s="216"/>
      <c r="JYQ48" s="216"/>
      <c r="JYR48" s="216"/>
      <c r="JYS48" s="216"/>
      <c r="JYT48" s="216"/>
      <c r="JYU48" s="216"/>
      <c r="JYV48" s="216"/>
      <c r="JYW48" s="216"/>
      <c r="JYX48" s="216"/>
      <c r="JYY48" s="216"/>
      <c r="JYZ48" s="216"/>
      <c r="JZA48" s="216"/>
      <c r="JZB48" s="216"/>
      <c r="JZC48" s="216"/>
      <c r="JZD48" s="216"/>
      <c r="JZE48" s="216"/>
      <c r="JZF48" s="216"/>
      <c r="JZG48" s="216"/>
      <c r="JZH48" s="216"/>
      <c r="JZI48" s="216"/>
      <c r="JZJ48" s="216"/>
      <c r="JZK48" s="216"/>
      <c r="JZL48" s="216"/>
      <c r="JZM48" s="216"/>
      <c r="JZN48" s="216"/>
      <c r="JZO48" s="216"/>
      <c r="JZP48" s="216"/>
      <c r="JZQ48" s="216"/>
      <c r="JZR48" s="216"/>
      <c r="JZS48" s="216"/>
      <c r="JZT48" s="216"/>
      <c r="JZU48" s="216"/>
      <c r="JZV48" s="216"/>
      <c r="JZW48" s="216"/>
      <c r="JZX48" s="216"/>
      <c r="JZY48" s="216"/>
      <c r="JZZ48" s="216"/>
      <c r="KAA48" s="216"/>
      <c r="KAB48" s="216"/>
      <c r="KAC48" s="216"/>
      <c r="KAD48" s="216"/>
      <c r="KAE48" s="216"/>
      <c r="KAF48" s="216"/>
      <c r="KAG48" s="216"/>
      <c r="KAH48" s="216"/>
      <c r="KAI48" s="216"/>
      <c r="KAJ48" s="216"/>
      <c r="KAK48" s="216"/>
      <c r="KAL48" s="216"/>
      <c r="KAM48" s="216"/>
      <c r="KAN48" s="216"/>
      <c r="KAO48" s="216"/>
      <c r="KAP48" s="216"/>
      <c r="KAQ48" s="216"/>
      <c r="KAR48" s="216"/>
      <c r="KAS48" s="216"/>
      <c r="KAT48" s="216"/>
      <c r="KAU48" s="216"/>
      <c r="KAV48" s="216"/>
      <c r="KAW48" s="216"/>
      <c r="KAX48" s="216"/>
      <c r="KAY48" s="216"/>
      <c r="KAZ48" s="216"/>
      <c r="KBA48" s="216"/>
      <c r="KBB48" s="216"/>
      <c r="KBC48" s="216"/>
      <c r="KBD48" s="216"/>
      <c r="KBE48" s="216"/>
      <c r="KBF48" s="216"/>
      <c r="KBG48" s="216"/>
      <c r="KBH48" s="216"/>
      <c r="KBI48" s="216"/>
      <c r="KBJ48" s="216"/>
      <c r="KBK48" s="216"/>
      <c r="KBL48" s="216"/>
      <c r="KBM48" s="216"/>
      <c r="KBN48" s="216"/>
      <c r="KBO48" s="216"/>
      <c r="KBP48" s="216"/>
      <c r="KBQ48" s="216"/>
      <c r="KBR48" s="216"/>
      <c r="KBS48" s="216"/>
      <c r="KBT48" s="216"/>
      <c r="KBU48" s="216"/>
      <c r="KBV48" s="216"/>
      <c r="KBW48" s="216"/>
      <c r="KBX48" s="216"/>
      <c r="KBY48" s="216"/>
      <c r="KBZ48" s="216"/>
      <c r="KCA48" s="216"/>
      <c r="KCB48" s="216"/>
      <c r="KCC48" s="216"/>
      <c r="KCD48" s="216"/>
      <c r="KCE48" s="216"/>
      <c r="KCF48" s="216"/>
      <c r="KCG48" s="216"/>
      <c r="KCH48" s="216"/>
      <c r="KCI48" s="216"/>
      <c r="KCJ48" s="216"/>
      <c r="KCK48" s="216"/>
      <c r="KCL48" s="216"/>
      <c r="KCM48" s="216"/>
      <c r="KCN48" s="216"/>
      <c r="KCO48" s="216"/>
      <c r="KCP48" s="216"/>
      <c r="KCQ48" s="216"/>
      <c r="KCR48" s="216"/>
      <c r="KCS48" s="216"/>
      <c r="KCT48" s="216"/>
      <c r="KCU48" s="216"/>
      <c r="KCV48" s="216"/>
      <c r="KCW48" s="216"/>
      <c r="KCX48" s="216"/>
      <c r="KCY48" s="216"/>
      <c r="KCZ48" s="216"/>
      <c r="KDA48" s="216"/>
      <c r="KDB48" s="216"/>
      <c r="KDC48" s="216"/>
      <c r="KDD48" s="216"/>
      <c r="KDE48" s="216"/>
      <c r="KDF48" s="216"/>
      <c r="KDG48" s="216"/>
      <c r="KDH48" s="216"/>
      <c r="KDI48" s="216"/>
      <c r="KDJ48" s="216"/>
      <c r="KDK48" s="216"/>
      <c r="KDL48" s="216"/>
      <c r="KDM48" s="216"/>
      <c r="KDN48" s="216"/>
      <c r="KDO48" s="216"/>
      <c r="KDP48" s="216"/>
      <c r="KDQ48" s="216"/>
      <c r="KDR48" s="216"/>
      <c r="KDS48" s="216"/>
      <c r="KDT48" s="216"/>
      <c r="KDU48" s="216"/>
      <c r="KDV48" s="216"/>
      <c r="KDW48" s="216"/>
      <c r="KDX48" s="216"/>
      <c r="KDY48" s="216"/>
      <c r="KDZ48" s="216"/>
      <c r="KEA48" s="216"/>
      <c r="KEB48" s="216"/>
      <c r="KEC48" s="216"/>
      <c r="KED48" s="216"/>
      <c r="KEE48" s="216"/>
      <c r="KEF48" s="216"/>
      <c r="KEG48" s="216"/>
      <c r="KEH48" s="216"/>
      <c r="KEI48" s="216"/>
      <c r="KEJ48" s="216"/>
      <c r="KEK48" s="216"/>
      <c r="KEL48" s="216"/>
      <c r="KEM48" s="216"/>
      <c r="KEN48" s="216"/>
      <c r="KEO48" s="216"/>
      <c r="KEP48" s="216"/>
      <c r="KEQ48" s="216"/>
      <c r="KER48" s="216"/>
      <c r="KES48" s="216"/>
      <c r="KET48" s="216"/>
      <c r="KEU48" s="216"/>
      <c r="KEV48" s="216"/>
      <c r="KEW48" s="216"/>
      <c r="KEX48" s="216"/>
      <c r="KEY48" s="216"/>
      <c r="KEZ48" s="216"/>
      <c r="KFA48" s="216"/>
      <c r="KFB48" s="216"/>
      <c r="KFC48" s="216"/>
      <c r="KFD48" s="216"/>
      <c r="KFE48" s="216"/>
      <c r="KFF48" s="216"/>
      <c r="KFG48" s="216"/>
      <c r="KFH48" s="216"/>
      <c r="KFI48" s="216"/>
      <c r="KFJ48" s="216"/>
      <c r="KFK48" s="216"/>
      <c r="KFL48" s="216"/>
      <c r="KFM48" s="216"/>
      <c r="KFN48" s="216"/>
      <c r="KFO48" s="216"/>
      <c r="KFP48" s="216"/>
      <c r="KFQ48" s="216"/>
      <c r="KFR48" s="216"/>
      <c r="KFS48" s="216"/>
      <c r="KFT48" s="216"/>
      <c r="KFU48" s="216"/>
      <c r="KFV48" s="216"/>
      <c r="KFW48" s="216"/>
      <c r="KFX48" s="216"/>
      <c r="KFY48" s="216"/>
      <c r="KFZ48" s="216"/>
      <c r="KGA48" s="216"/>
      <c r="KGB48" s="216"/>
      <c r="KGC48" s="216"/>
      <c r="KGD48" s="216"/>
      <c r="KGE48" s="216"/>
      <c r="KGF48" s="216"/>
      <c r="KGG48" s="216"/>
      <c r="KGH48" s="216"/>
      <c r="KGI48" s="216"/>
      <c r="KGJ48" s="216"/>
      <c r="KGK48" s="216"/>
      <c r="KGL48" s="216"/>
      <c r="KGM48" s="216"/>
      <c r="KGN48" s="216"/>
      <c r="KGO48" s="216"/>
      <c r="KGP48" s="216"/>
      <c r="KGQ48" s="216"/>
      <c r="KGR48" s="216"/>
      <c r="KGS48" s="216"/>
      <c r="KGT48" s="216"/>
      <c r="KGU48" s="216"/>
      <c r="KGV48" s="216"/>
      <c r="KGW48" s="216"/>
      <c r="KGX48" s="216"/>
      <c r="KGY48" s="216"/>
      <c r="KGZ48" s="216"/>
      <c r="KHA48" s="216"/>
      <c r="KHB48" s="216"/>
      <c r="KHC48" s="216"/>
      <c r="KHD48" s="216"/>
      <c r="KHE48" s="216"/>
      <c r="KHF48" s="216"/>
      <c r="KHG48" s="216"/>
      <c r="KHH48" s="216"/>
      <c r="KHI48" s="216"/>
      <c r="KHJ48" s="216"/>
      <c r="KHK48" s="216"/>
      <c r="KHL48" s="216"/>
      <c r="KHM48" s="216"/>
      <c r="KHN48" s="216"/>
      <c r="KHO48" s="216"/>
      <c r="KHP48" s="216"/>
      <c r="KHQ48" s="216"/>
      <c r="KHR48" s="216"/>
      <c r="KHS48" s="216"/>
      <c r="KHT48" s="216"/>
      <c r="KHU48" s="216"/>
      <c r="KHV48" s="216"/>
      <c r="KHW48" s="216"/>
      <c r="KHX48" s="216"/>
      <c r="KHY48" s="216"/>
      <c r="KHZ48" s="216"/>
      <c r="KIA48" s="216"/>
      <c r="KIB48" s="216"/>
      <c r="KIC48" s="216"/>
      <c r="KID48" s="216"/>
      <c r="KIE48" s="216"/>
      <c r="KIF48" s="216"/>
      <c r="KIG48" s="216"/>
      <c r="KIH48" s="216"/>
      <c r="KII48" s="216"/>
      <c r="KIJ48" s="216"/>
      <c r="KIK48" s="216"/>
      <c r="KIL48" s="216"/>
      <c r="KIM48" s="216"/>
      <c r="KIN48" s="216"/>
      <c r="KIO48" s="216"/>
      <c r="KIP48" s="216"/>
      <c r="KIQ48" s="216"/>
      <c r="KIR48" s="216"/>
      <c r="KIS48" s="216"/>
      <c r="KIT48" s="216"/>
      <c r="KIU48" s="216"/>
      <c r="KIV48" s="216"/>
      <c r="KIW48" s="216"/>
      <c r="KIX48" s="216"/>
      <c r="KIY48" s="216"/>
      <c r="KIZ48" s="216"/>
      <c r="KJA48" s="216"/>
      <c r="KJB48" s="216"/>
      <c r="KJC48" s="216"/>
      <c r="KJD48" s="216"/>
      <c r="KJE48" s="216"/>
      <c r="KJF48" s="216"/>
      <c r="KJG48" s="216"/>
      <c r="KJH48" s="216"/>
      <c r="KJI48" s="216"/>
      <c r="KJJ48" s="216"/>
      <c r="KJK48" s="216"/>
      <c r="KJL48" s="216"/>
      <c r="KJM48" s="216"/>
      <c r="KJN48" s="216"/>
      <c r="KJO48" s="216"/>
      <c r="KJP48" s="216"/>
      <c r="KJQ48" s="216"/>
      <c r="KJR48" s="216"/>
      <c r="KJS48" s="216"/>
      <c r="KJT48" s="216"/>
      <c r="KJU48" s="216"/>
      <c r="KJV48" s="216"/>
      <c r="KJW48" s="216"/>
      <c r="KJX48" s="216"/>
      <c r="KJY48" s="216"/>
      <c r="KJZ48" s="216"/>
      <c r="KKA48" s="216"/>
      <c r="KKB48" s="216"/>
      <c r="KKC48" s="216"/>
      <c r="KKD48" s="216"/>
      <c r="KKE48" s="216"/>
      <c r="KKF48" s="216"/>
      <c r="KKG48" s="216"/>
      <c r="KKH48" s="216"/>
      <c r="KKI48" s="216"/>
      <c r="KKJ48" s="216"/>
      <c r="KKK48" s="216"/>
      <c r="KKL48" s="216"/>
      <c r="KKM48" s="216"/>
      <c r="KKN48" s="216"/>
      <c r="KKO48" s="216"/>
      <c r="KKP48" s="216"/>
      <c r="KKQ48" s="216"/>
      <c r="KKR48" s="216"/>
      <c r="KKS48" s="216"/>
      <c r="KKT48" s="216"/>
      <c r="KKU48" s="216"/>
      <c r="KKV48" s="216"/>
      <c r="KKW48" s="216"/>
      <c r="KKX48" s="216"/>
      <c r="KKY48" s="216"/>
      <c r="KKZ48" s="216"/>
      <c r="KLA48" s="216"/>
      <c r="KLB48" s="216"/>
      <c r="KLC48" s="216"/>
      <c r="KLD48" s="216"/>
      <c r="KLE48" s="216"/>
      <c r="KLF48" s="216"/>
      <c r="KLG48" s="216"/>
      <c r="KLH48" s="216"/>
      <c r="KLI48" s="216"/>
      <c r="KLJ48" s="216"/>
      <c r="KLK48" s="216"/>
      <c r="KLL48" s="216"/>
      <c r="KLM48" s="216"/>
      <c r="KLN48" s="216"/>
      <c r="KLO48" s="216"/>
      <c r="KLP48" s="216"/>
      <c r="KLQ48" s="216"/>
      <c r="KLR48" s="216"/>
      <c r="KLS48" s="216"/>
      <c r="KLT48" s="216"/>
      <c r="KLU48" s="216"/>
      <c r="KLV48" s="216"/>
      <c r="KLW48" s="216"/>
      <c r="KLX48" s="216"/>
      <c r="KLY48" s="216"/>
      <c r="KLZ48" s="216"/>
      <c r="KMA48" s="216"/>
      <c r="KMB48" s="216"/>
      <c r="KMC48" s="216"/>
      <c r="KMD48" s="216"/>
      <c r="KME48" s="216"/>
      <c r="KMF48" s="216"/>
      <c r="KMG48" s="216"/>
      <c r="KMH48" s="216"/>
      <c r="KMI48" s="216"/>
      <c r="KMJ48" s="216"/>
      <c r="KMK48" s="216"/>
      <c r="KML48" s="216"/>
      <c r="KMM48" s="216"/>
      <c r="KMN48" s="216"/>
      <c r="KMO48" s="216"/>
      <c r="KMP48" s="216"/>
      <c r="KMQ48" s="216"/>
      <c r="KMR48" s="216"/>
      <c r="KMS48" s="216"/>
      <c r="KMT48" s="216"/>
      <c r="KMU48" s="216"/>
      <c r="KMV48" s="216"/>
      <c r="KMW48" s="216"/>
      <c r="KMX48" s="216"/>
      <c r="KMY48" s="216"/>
      <c r="KMZ48" s="216"/>
      <c r="KNA48" s="216"/>
      <c r="KNB48" s="216"/>
      <c r="KNC48" s="216"/>
      <c r="KND48" s="216"/>
      <c r="KNE48" s="216"/>
      <c r="KNF48" s="216"/>
      <c r="KNG48" s="216"/>
      <c r="KNH48" s="216"/>
      <c r="KNI48" s="216"/>
      <c r="KNJ48" s="216"/>
      <c r="KNK48" s="216"/>
      <c r="KNL48" s="216"/>
      <c r="KNM48" s="216"/>
      <c r="KNN48" s="216"/>
      <c r="KNO48" s="216"/>
      <c r="KNP48" s="216"/>
      <c r="KNQ48" s="216"/>
      <c r="KNR48" s="216"/>
      <c r="KNS48" s="216"/>
      <c r="KNT48" s="216"/>
      <c r="KNU48" s="216"/>
      <c r="KNV48" s="216"/>
      <c r="KNW48" s="216"/>
      <c r="KNX48" s="216"/>
      <c r="KNY48" s="216"/>
      <c r="KNZ48" s="216"/>
      <c r="KOA48" s="216"/>
      <c r="KOB48" s="216"/>
      <c r="KOC48" s="216"/>
      <c r="KOD48" s="216"/>
      <c r="KOE48" s="216"/>
      <c r="KOF48" s="216"/>
      <c r="KOG48" s="216"/>
      <c r="KOH48" s="216"/>
      <c r="KOI48" s="216"/>
      <c r="KOJ48" s="216"/>
      <c r="KOK48" s="216"/>
      <c r="KOL48" s="216"/>
      <c r="KOM48" s="216"/>
      <c r="KON48" s="216"/>
      <c r="KOO48" s="216"/>
      <c r="KOP48" s="216"/>
      <c r="KOQ48" s="216"/>
      <c r="KOR48" s="216"/>
      <c r="KOS48" s="216"/>
      <c r="KOT48" s="216"/>
      <c r="KOU48" s="216"/>
      <c r="KOV48" s="216"/>
      <c r="KOW48" s="216"/>
      <c r="KOX48" s="216"/>
      <c r="KOY48" s="216"/>
      <c r="KOZ48" s="216"/>
      <c r="KPA48" s="216"/>
      <c r="KPB48" s="216"/>
      <c r="KPC48" s="216"/>
      <c r="KPD48" s="216"/>
      <c r="KPE48" s="216"/>
      <c r="KPF48" s="216"/>
      <c r="KPG48" s="216"/>
      <c r="KPH48" s="216"/>
      <c r="KPI48" s="216"/>
      <c r="KPJ48" s="216"/>
      <c r="KPK48" s="216"/>
      <c r="KPL48" s="216"/>
      <c r="KPM48" s="216"/>
      <c r="KPN48" s="216"/>
      <c r="KPO48" s="216"/>
      <c r="KPP48" s="216"/>
      <c r="KPQ48" s="216"/>
      <c r="KPR48" s="216"/>
      <c r="KPS48" s="216"/>
      <c r="KPT48" s="216"/>
      <c r="KPU48" s="216"/>
      <c r="KPV48" s="216"/>
      <c r="KPW48" s="216"/>
      <c r="KPX48" s="216"/>
      <c r="KPY48" s="216"/>
      <c r="KPZ48" s="216"/>
      <c r="KQA48" s="216"/>
      <c r="KQB48" s="216"/>
      <c r="KQC48" s="216"/>
      <c r="KQD48" s="216"/>
      <c r="KQE48" s="216"/>
      <c r="KQF48" s="216"/>
      <c r="KQG48" s="216"/>
      <c r="KQH48" s="216"/>
      <c r="KQI48" s="216"/>
      <c r="KQJ48" s="216"/>
      <c r="KQK48" s="216"/>
      <c r="KQL48" s="216"/>
      <c r="KQM48" s="216"/>
      <c r="KQN48" s="216"/>
      <c r="KQO48" s="216"/>
      <c r="KQP48" s="216"/>
      <c r="KQQ48" s="216"/>
      <c r="KQR48" s="216"/>
      <c r="KQS48" s="216"/>
      <c r="KQT48" s="216"/>
      <c r="KQU48" s="216"/>
      <c r="KQV48" s="216"/>
      <c r="KQW48" s="216"/>
      <c r="KQX48" s="216"/>
      <c r="KQY48" s="216"/>
      <c r="KQZ48" s="216"/>
      <c r="KRA48" s="216"/>
      <c r="KRB48" s="216"/>
      <c r="KRC48" s="216"/>
      <c r="KRD48" s="216"/>
      <c r="KRE48" s="216"/>
      <c r="KRF48" s="216"/>
      <c r="KRG48" s="216"/>
      <c r="KRH48" s="216"/>
      <c r="KRI48" s="216"/>
      <c r="KRJ48" s="216"/>
      <c r="KRK48" s="216"/>
      <c r="KRL48" s="216"/>
      <c r="KRM48" s="216"/>
      <c r="KRN48" s="216"/>
      <c r="KRO48" s="216"/>
      <c r="KRP48" s="216"/>
      <c r="KRQ48" s="216"/>
      <c r="KRR48" s="216"/>
      <c r="KRS48" s="216"/>
      <c r="KRT48" s="216"/>
      <c r="KRU48" s="216"/>
      <c r="KRV48" s="216"/>
      <c r="KRW48" s="216"/>
      <c r="KRX48" s="216"/>
      <c r="KRY48" s="216"/>
      <c r="KRZ48" s="216"/>
      <c r="KSA48" s="216"/>
      <c r="KSB48" s="216"/>
      <c r="KSC48" s="216"/>
      <c r="KSD48" s="216"/>
      <c r="KSE48" s="216"/>
      <c r="KSF48" s="216"/>
      <c r="KSG48" s="216"/>
      <c r="KSH48" s="216"/>
      <c r="KSI48" s="216"/>
      <c r="KSJ48" s="216"/>
      <c r="KSK48" s="216"/>
      <c r="KSL48" s="216"/>
      <c r="KSM48" s="216"/>
      <c r="KSN48" s="216"/>
      <c r="KSO48" s="216"/>
      <c r="KSP48" s="216"/>
      <c r="KSQ48" s="216"/>
      <c r="KSR48" s="216"/>
      <c r="KSS48" s="216"/>
      <c r="KST48" s="216"/>
      <c r="KSU48" s="216"/>
      <c r="KSV48" s="216"/>
      <c r="KSW48" s="216"/>
      <c r="KSX48" s="216"/>
      <c r="KSY48" s="216"/>
      <c r="KSZ48" s="216"/>
      <c r="KTA48" s="216"/>
      <c r="KTB48" s="216"/>
      <c r="KTC48" s="216"/>
      <c r="KTD48" s="216"/>
      <c r="KTE48" s="216"/>
      <c r="KTF48" s="216"/>
      <c r="KTG48" s="216"/>
      <c r="KTH48" s="216"/>
      <c r="KTI48" s="216"/>
      <c r="KTJ48" s="216"/>
      <c r="KTK48" s="216"/>
      <c r="KTL48" s="216"/>
      <c r="KTM48" s="216"/>
      <c r="KTN48" s="216"/>
      <c r="KTO48" s="216"/>
      <c r="KTP48" s="216"/>
      <c r="KTQ48" s="216"/>
      <c r="KTR48" s="216"/>
      <c r="KTS48" s="216"/>
      <c r="KTT48" s="216"/>
      <c r="KTU48" s="216"/>
      <c r="KTV48" s="216"/>
      <c r="KTW48" s="216"/>
      <c r="KTX48" s="216"/>
      <c r="KTY48" s="216"/>
      <c r="KTZ48" s="216"/>
      <c r="KUA48" s="216"/>
      <c r="KUB48" s="216"/>
      <c r="KUC48" s="216"/>
      <c r="KUD48" s="216"/>
      <c r="KUE48" s="216"/>
      <c r="KUF48" s="216"/>
      <c r="KUG48" s="216"/>
      <c r="KUH48" s="216"/>
      <c r="KUI48" s="216"/>
      <c r="KUJ48" s="216"/>
      <c r="KUK48" s="216"/>
      <c r="KUL48" s="216"/>
      <c r="KUM48" s="216"/>
      <c r="KUN48" s="216"/>
      <c r="KUO48" s="216"/>
      <c r="KUP48" s="216"/>
      <c r="KUQ48" s="216"/>
      <c r="KUR48" s="216"/>
      <c r="KUS48" s="216"/>
      <c r="KUT48" s="216"/>
      <c r="KUU48" s="216"/>
      <c r="KUV48" s="216"/>
      <c r="KUW48" s="216"/>
      <c r="KUX48" s="216"/>
      <c r="KUY48" s="216"/>
      <c r="KUZ48" s="216"/>
      <c r="KVA48" s="216"/>
      <c r="KVB48" s="216"/>
      <c r="KVC48" s="216"/>
      <c r="KVD48" s="216"/>
      <c r="KVE48" s="216"/>
      <c r="KVF48" s="216"/>
      <c r="KVG48" s="216"/>
      <c r="KVH48" s="216"/>
      <c r="KVI48" s="216"/>
      <c r="KVJ48" s="216"/>
      <c r="KVK48" s="216"/>
      <c r="KVL48" s="216"/>
      <c r="KVM48" s="216"/>
      <c r="KVN48" s="216"/>
      <c r="KVO48" s="216"/>
      <c r="KVP48" s="216"/>
      <c r="KVQ48" s="216"/>
      <c r="KVR48" s="216"/>
      <c r="KVS48" s="216"/>
      <c r="KVT48" s="216"/>
      <c r="KVU48" s="216"/>
      <c r="KVV48" s="216"/>
      <c r="KVW48" s="216"/>
      <c r="KVX48" s="216"/>
      <c r="KVY48" s="216"/>
      <c r="KVZ48" s="216"/>
      <c r="KWA48" s="216"/>
      <c r="KWB48" s="216"/>
      <c r="KWC48" s="216"/>
      <c r="KWD48" s="216"/>
      <c r="KWE48" s="216"/>
      <c r="KWF48" s="216"/>
      <c r="KWG48" s="216"/>
      <c r="KWH48" s="216"/>
      <c r="KWI48" s="216"/>
      <c r="KWJ48" s="216"/>
      <c r="KWK48" s="216"/>
      <c r="KWL48" s="216"/>
      <c r="KWM48" s="216"/>
      <c r="KWN48" s="216"/>
      <c r="KWO48" s="216"/>
      <c r="KWP48" s="216"/>
      <c r="KWQ48" s="216"/>
      <c r="KWR48" s="216"/>
      <c r="KWS48" s="216"/>
      <c r="KWT48" s="216"/>
      <c r="KWU48" s="216"/>
      <c r="KWV48" s="216"/>
      <c r="KWW48" s="216"/>
      <c r="KWX48" s="216"/>
      <c r="KWY48" s="216"/>
      <c r="KWZ48" s="216"/>
      <c r="KXA48" s="216"/>
      <c r="KXB48" s="216"/>
      <c r="KXC48" s="216"/>
      <c r="KXD48" s="216"/>
      <c r="KXE48" s="216"/>
      <c r="KXF48" s="216"/>
      <c r="KXG48" s="216"/>
      <c r="KXH48" s="216"/>
      <c r="KXI48" s="216"/>
      <c r="KXJ48" s="216"/>
      <c r="KXK48" s="216"/>
      <c r="KXL48" s="216"/>
      <c r="KXM48" s="216"/>
      <c r="KXN48" s="216"/>
      <c r="KXO48" s="216"/>
      <c r="KXP48" s="216"/>
      <c r="KXQ48" s="216"/>
      <c r="KXR48" s="216"/>
      <c r="KXS48" s="216"/>
      <c r="KXT48" s="216"/>
      <c r="KXU48" s="216"/>
      <c r="KXV48" s="216"/>
      <c r="KXW48" s="216"/>
      <c r="KXX48" s="216"/>
      <c r="KXY48" s="216"/>
      <c r="KXZ48" s="216"/>
      <c r="KYA48" s="216"/>
      <c r="KYB48" s="216"/>
      <c r="KYC48" s="216"/>
      <c r="KYD48" s="216"/>
      <c r="KYE48" s="216"/>
      <c r="KYF48" s="216"/>
      <c r="KYG48" s="216"/>
      <c r="KYH48" s="216"/>
      <c r="KYI48" s="216"/>
      <c r="KYJ48" s="216"/>
      <c r="KYK48" s="216"/>
      <c r="KYL48" s="216"/>
      <c r="KYM48" s="216"/>
      <c r="KYN48" s="216"/>
      <c r="KYO48" s="216"/>
      <c r="KYP48" s="216"/>
      <c r="KYQ48" s="216"/>
      <c r="KYR48" s="216"/>
      <c r="KYS48" s="216"/>
      <c r="KYT48" s="216"/>
      <c r="KYU48" s="216"/>
      <c r="KYV48" s="216"/>
      <c r="KYW48" s="216"/>
      <c r="KYX48" s="216"/>
      <c r="KYY48" s="216"/>
      <c r="KYZ48" s="216"/>
      <c r="KZA48" s="216"/>
      <c r="KZB48" s="216"/>
      <c r="KZC48" s="216"/>
      <c r="KZD48" s="216"/>
      <c r="KZE48" s="216"/>
      <c r="KZF48" s="216"/>
      <c r="KZG48" s="216"/>
      <c r="KZH48" s="216"/>
      <c r="KZI48" s="216"/>
      <c r="KZJ48" s="216"/>
      <c r="KZK48" s="216"/>
      <c r="KZL48" s="216"/>
      <c r="KZM48" s="216"/>
      <c r="KZN48" s="216"/>
      <c r="KZO48" s="216"/>
      <c r="KZP48" s="216"/>
      <c r="KZQ48" s="216"/>
      <c r="KZR48" s="216"/>
      <c r="KZS48" s="216"/>
      <c r="KZT48" s="216"/>
      <c r="KZU48" s="216"/>
      <c r="KZV48" s="216"/>
      <c r="KZW48" s="216"/>
      <c r="KZX48" s="216"/>
      <c r="KZY48" s="216"/>
      <c r="KZZ48" s="216"/>
      <c r="LAA48" s="216"/>
      <c r="LAB48" s="216"/>
      <c r="LAC48" s="216"/>
      <c r="LAD48" s="216"/>
      <c r="LAE48" s="216"/>
      <c r="LAF48" s="216"/>
      <c r="LAG48" s="216"/>
      <c r="LAH48" s="216"/>
      <c r="LAI48" s="216"/>
      <c r="LAJ48" s="216"/>
      <c r="LAK48" s="216"/>
      <c r="LAL48" s="216"/>
      <c r="LAM48" s="216"/>
      <c r="LAN48" s="216"/>
      <c r="LAO48" s="216"/>
      <c r="LAP48" s="216"/>
      <c r="LAQ48" s="216"/>
      <c r="LAR48" s="216"/>
      <c r="LAS48" s="216"/>
      <c r="LAT48" s="216"/>
      <c r="LAU48" s="216"/>
      <c r="LAV48" s="216"/>
      <c r="LAW48" s="216"/>
      <c r="LAX48" s="216"/>
      <c r="LAY48" s="216"/>
      <c r="LAZ48" s="216"/>
      <c r="LBA48" s="216"/>
      <c r="LBB48" s="216"/>
      <c r="LBC48" s="216"/>
      <c r="LBD48" s="216"/>
      <c r="LBE48" s="216"/>
      <c r="LBF48" s="216"/>
      <c r="LBG48" s="216"/>
      <c r="LBH48" s="216"/>
      <c r="LBI48" s="216"/>
      <c r="LBJ48" s="216"/>
      <c r="LBK48" s="216"/>
      <c r="LBL48" s="216"/>
      <c r="LBM48" s="216"/>
      <c r="LBN48" s="216"/>
      <c r="LBO48" s="216"/>
      <c r="LBP48" s="216"/>
      <c r="LBQ48" s="216"/>
      <c r="LBR48" s="216"/>
      <c r="LBS48" s="216"/>
      <c r="LBT48" s="216"/>
      <c r="LBU48" s="216"/>
      <c r="LBV48" s="216"/>
      <c r="LBW48" s="216"/>
      <c r="LBX48" s="216"/>
      <c r="LBY48" s="216"/>
      <c r="LBZ48" s="216"/>
      <c r="LCA48" s="216"/>
      <c r="LCB48" s="216"/>
      <c r="LCC48" s="216"/>
      <c r="LCD48" s="216"/>
      <c r="LCE48" s="216"/>
      <c r="LCF48" s="216"/>
      <c r="LCG48" s="216"/>
      <c r="LCH48" s="216"/>
      <c r="LCI48" s="216"/>
      <c r="LCJ48" s="216"/>
      <c r="LCK48" s="216"/>
      <c r="LCL48" s="216"/>
      <c r="LCM48" s="216"/>
      <c r="LCN48" s="216"/>
      <c r="LCO48" s="216"/>
      <c r="LCP48" s="216"/>
      <c r="LCQ48" s="216"/>
      <c r="LCR48" s="216"/>
      <c r="LCS48" s="216"/>
      <c r="LCT48" s="216"/>
      <c r="LCU48" s="216"/>
      <c r="LCV48" s="216"/>
      <c r="LCW48" s="216"/>
      <c r="LCX48" s="216"/>
      <c r="LCY48" s="216"/>
      <c r="LCZ48" s="216"/>
      <c r="LDA48" s="216"/>
      <c r="LDB48" s="216"/>
      <c r="LDC48" s="216"/>
      <c r="LDD48" s="216"/>
      <c r="LDE48" s="216"/>
      <c r="LDF48" s="216"/>
      <c r="LDG48" s="216"/>
      <c r="LDH48" s="216"/>
      <c r="LDI48" s="216"/>
      <c r="LDJ48" s="216"/>
      <c r="LDK48" s="216"/>
      <c r="LDL48" s="216"/>
      <c r="LDM48" s="216"/>
      <c r="LDN48" s="216"/>
      <c r="LDO48" s="216"/>
      <c r="LDP48" s="216"/>
      <c r="LDQ48" s="216"/>
      <c r="LDR48" s="216"/>
      <c r="LDS48" s="216"/>
      <c r="LDT48" s="216"/>
      <c r="LDU48" s="216"/>
      <c r="LDV48" s="216"/>
      <c r="LDW48" s="216"/>
      <c r="LDX48" s="216"/>
      <c r="LDY48" s="216"/>
      <c r="LDZ48" s="216"/>
      <c r="LEA48" s="216"/>
      <c r="LEB48" s="216"/>
      <c r="LEC48" s="216"/>
      <c r="LED48" s="216"/>
      <c r="LEE48" s="216"/>
      <c r="LEF48" s="216"/>
      <c r="LEG48" s="216"/>
      <c r="LEH48" s="216"/>
      <c r="LEI48" s="216"/>
      <c r="LEJ48" s="216"/>
      <c r="LEK48" s="216"/>
      <c r="LEL48" s="216"/>
      <c r="LEM48" s="216"/>
      <c r="LEN48" s="216"/>
      <c r="LEO48" s="216"/>
      <c r="LEP48" s="216"/>
      <c r="LEQ48" s="216"/>
      <c r="LER48" s="216"/>
      <c r="LES48" s="216"/>
      <c r="LET48" s="216"/>
      <c r="LEU48" s="216"/>
      <c r="LEV48" s="216"/>
      <c r="LEW48" s="216"/>
      <c r="LEX48" s="216"/>
      <c r="LEY48" s="216"/>
      <c r="LEZ48" s="216"/>
      <c r="LFA48" s="216"/>
      <c r="LFB48" s="216"/>
      <c r="LFC48" s="216"/>
      <c r="LFD48" s="216"/>
      <c r="LFE48" s="216"/>
      <c r="LFF48" s="216"/>
      <c r="LFG48" s="216"/>
      <c r="LFH48" s="216"/>
      <c r="LFI48" s="216"/>
      <c r="LFJ48" s="216"/>
      <c r="LFK48" s="216"/>
      <c r="LFL48" s="216"/>
      <c r="LFM48" s="216"/>
      <c r="LFN48" s="216"/>
      <c r="LFO48" s="216"/>
      <c r="LFP48" s="216"/>
      <c r="LFQ48" s="216"/>
      <c r="LFR48" s="216"/>
      <c r="LFS48" s="216"/>
      <c r="LFT48" s="216"/>
      <c r="LFU48" s="216"/>
      <c r="LFV48" s="216"/>
      <c r="LFW48" s="216"/>
      <c r="LFX48" s="216"/>
      <c r="LFY48" s="216"/>
      <c r="LFZ48" s="216"/>
      <c r="LGA48" s="216"/>
      <c r="LGB48" s="216"/>
      <c r="LGC48" s="216"/>
      <c r="LGD48" s="216"/>
      <c r="LGE48" s="216"/>
      <c r="LGF48" s="216"/>
      <c r="LGG48" s="216"/>
      <c r="LGH48" s="216"/>
      <c r="LGI48" s="216"/>
      <c r="LGJ48" s="216"/>
      <c r="LGK48" s="216"/>
      <c r="LGL48" s="216"/>
      <c r="LGM48" s="216"/>
      <c r="LGN48" s="216"/>
      <c r="LGO48" s="216"/>
      <c r="LGP48" s="216"/>
      <c r="LGQ48" s="216"/>
      <c r="LGR48" s="216"/>
      <c r="LGS48" s="216"/>
      <c r="LGT48" s="216"/>
      <c r="LGU48" s="216"/>
      <c r="LGV48" s="216"/>
      <c r="LGW48" s="216"/>
      <c r="LGX48" s="216"/>
      <c r="LGY48" s="216"/>
      <c r="LGZ48" s="216"/>
      <c r="LHA48" s="216"/>
      <c r="LHB48" s="216"/>
      <c r="LHC48" s="216"/>
      <c r="LHD48" s="216"/>
      <c r="LHE48" s="216"/>
      <c r="LHF48" s="216"/>
      <c r="LHG48" s="216"/>
      <c r="LHH48" s="216"/>
      <c r="LHI48" s="216"/>
      <c r="LHJ48" s="216"/>
      <c r="LHK48" s="216"/>
      <c r="LHL48" s="216"/>
      <c r="LHM48" s="216"/>
      <c r="LHN48" s="216"/>
      <c r="LHO48" s="216"/>
      <c r="LHP48" s="216"/>
      <c r="LHQ48" s="216"/>
      <c r="LHR48" s="216"/>
      <c r="LHS48" s="216"/>
      <c r="LHT48" s="216"/>
      <c r="LHU48" s="216"/>
      <c r="LHV48" s="216"/>
      <c r="LHW48" s="216"/>
      <c r="LHX48" s="216"/>
      <c r="LHY48" s="216"/>
      <c r="LHZ48" s="216"/>
      <c r="LIA48" s="216"/>
      <c r="LIB48" s="216"/>
      <c r="LIC48" s="216"/>
      <c r="LID48" s="216"/>
      <c r="LIE48" s="216"/>
      <c r="LIF48" s="216"/>
      <c r="LIG48" s="216"/>
      <c r="LIH48" s="216"/>
      <c r="LII48" s="216"/>
      <c r="LIJ48" s="216"/>
      <c r="LIK48" s="216"/>
      <c r="LIL48" s="216"/>
      <c r="LIM48" s="216"/>
      <c r="LIN48" s="216"/>
      <c r="LIO48" s="216"/>
      <c r="LIP48" s="216"/>
      <c r="LIQ48" s="216"/>
      <c r="LIR48" s="216"/>
      <c r="LIS48" s="216"/>
      <c r="LIT48" s="216"/>
      <c r="LIU48" s="216"/>
      <c r="LIV48" s="216"/>
      <c r="LIW48" s="216"/>
      <c r="LIX48" s="216"/>
      <c r="LIY48" s="216"/>
      <c r="LIZ48" s="216"/>
      <c r="LJA48" s="216"/>
      <c r="LJB48" s="216"/>
      <c r="LJC48" s="216"/>
      <c r="LJD48" s="216"/>
      <c r="LJE48" s="216"/>
      <c r="LJF48" s="216"/>
      <c r="LJG48" s="216"/>
      <c r="LJH48" s="216"/>
      <c r="LJI48" s="216"/>
      <c r="LJJ48" s="216"/>
      <c r="LJK48" s="216"/>
      <c r="LJL48" s="216"/>
      <c r="LJM48" s="216"/>
      <c r="LJN48" s="216"/>
      <c r="LJO48" s="216"/>
      <c r="LJP48" s="216"/>
      <c r="LJQ48" s="216"/>
      <c r="LJR48" s="216"/>
      <c r="LJS48" s="216"/>
      <c r="LJT48" s="216"/>
      <c r="LJU48" s="216"/>
      <c r="LJV48" s="216"/>
      <c r="LJW48" s="216"/>
      <c r="LJX48" s="216"/>
      <c r="LJY48" s="216"/>
      <c r="LJZ48" s="216"/>
      <c r="LKA48" s="216"/>
      <c r="LKB48" s="216"/>
      <c r="LKC48" s="216"/>
      <c r="LKD48" s="216"/>
      <c r="LKE48" s="216"/>
      <c r="LKF48" s="216"/>
      <c r="LKG48" s="216"/>
      <c r="LKH48" s="216"/>
      <c r="LKI48" s="216"/>
      <c r="LKJ48" s="216"/>
      <c r="LKK48" s="216"/>
      <c r="LKL48" s="216"/>
      <c r="LKM48" s="216"/>
      <c r="LKN48" s="216"/>
      <c r="LKO48" s="216"/>
      <c r="LKP48" s="216"/>
      <c r="LKQ48" s="216"/>
      <c r="LKR48" s="216"/>
      <c r="LKS48" s="216"/>
      <c r="LKT48" s="216"/>
      <c r="LKU48" s="216"/>
      <c r="LKV48" s="216"/>
      <c r="LKW48" s="216"/>
      <c r="LKX48" s="216"/>
      <c r="LKY48" s="216"/>
      <c r="LKZ48" s="216"/>
      <c r="LLA48" s="216"/>
      <c r="LLB48" s="216"/>
      <c r="LLC48" s="216"/>
      <c r="LLD48" s="216"/>
      <c r="LLE48" s="216"/>
      <c r="LLF48" s="216"/>
      <c r="LLG48" s="216"/>
      <c r="LLH48" s="216"/>
      <c r="LLI48" s="216"/>
      <c r="LLJ48" s="216"/>
      <c r="LLK48" s="216"/>
      <c r="LLL48" s="216"/>
      <c r="LLM48" s="216"/>
      <c r="LLN48" s="216"/>
      <c r="LLO48" s="216"/>
      <c r="LLP48" s="216"/>
      <c r="LLQ48" s="216"/>
      <c r="LLR48" s="216"/>
      <c r="LLS48" s="216"/>
      <c r="LLT48" s="216"/>
      <c r="LLU48" s="216"/>
      <c r="LLV48" s="216"/>
      <c r="LLW48" s="216"/>
      <c r="LLX48" s="216"/>
      <c r="LLY48" s="216"/>
      <c r="LLZ48" s="216"/>
      <c r="LMA48" s="216"/>
      <c r="LMB48" s="216"/>
      <c r="LMC48" s="216"/>
      <c r="LMD48" s="216"/>
      <c r="LME48" s="216"/>
      <c r="LMF48" s="216"/>
      <c r="LMG48" s="216"/>
      <c r="LMH48" s="216"/>
      <c r="LMI48" s="216"/>
      <c r="LMJ48" s="216"/>
      <c r="LMK48" s="216"/>
      <c r="LML48" s="216"/>
      <c r="LMM48" s="216"/>
      <c r="LMN48" s="216"/>
      <c r="LMO48" s="216"/>
      <c r="LMP48" s="216"/>
      <c r="LMQ48" s="216"/>
      <c r="LMR48" s="216"/>
      <c r="LMS48" s="216"/>
      <c r="LMT48" s="216"/>
      <c r="LMU48" s="216"/>
      <c r="LMV48" s="216"/>
      <c r="LMW48" s="216"/>
      <c r="LMX48" s="216"/>
      <c r="LMY48" s="216"/>
      <c r="LMZ48" s="216"/>
      <c r="LNA48" s="216"/>
      <c r="LNB48" s="216"/>
      <c r="LNC48" s="216"/>
      <c r="LND48" s="216"/>
      <c r="LNE48" s="216"/>
      <c r="LNF48" s="216"/>
      <c r="LNG48" s="216"/>
      <c r="LNH48" s="216"/>
      <c r="LNI48" s="216"/>
      <c r="LNJ48" s="216"/>
      <c r="LNK48" s="216"/>
      <c r="LNL48" s="216"/>
      <c r="LNM48" s="216"/>
      <c r="LNN48" s="216"/>
      <c r="LNO48" s="216"/>
      <c r="LNP48" s="216"/>
      <c r="LNQ48" s="216"/>
      <c r="LNR48" s="216"/>
      <c r="LNS48" s="216"/>
      <c r="LNT48" s="216"/>
      <c r="LNU48" s="216"/>
      <c r="LNV48" s="216"/>
      <c r="LNW48" s="216"/>
      <c r="LNX48" s="216"/>
      <c r="LNY48" s="216"/>
      <c r="LNZ48" s="216"/>
      <c r="LOA48" s="216"/>
      <c r="LOB48" s="216"/>
      <c r="LOC48" s="216"/>
      <c r="LOD48" s="216"/>
      <c r="LOE48" s="216"/>
      <c r="LOF48" s="216"/>
      <c r="LOG48" s="216"/>
      <c r="LOH48" s="216"/>
      <c r="LOI48" s="216"/>
      <c r="LOJ48" s="216"/>
      <c r="LOK48" s="216"/>
      <c r="LOL48" s="216"/>
      <c r="LOM48" s="216"/>
      <c r="LON48" s="216"/>
      <c r="LOO48" s="216"/>
      <c r="LOP48" s="216"/>
      <c r="LOQ48" s="216"/>
      <c r="LOR48" s="216"/>
      <c r="LOS48" s="216"/>
      <c r="LOT48" s="216"/>
      <c r="LOU48" s="216"/>
      <c r="LOV48" s="216"/>
      <c r="LOW48" s="216"/>
      <c r="LOX48" s="216"/>
      <c r="LOY48" s="216"/>
      <c r="LOZ48" s="216"/>
      <c r="LPA48" s="216"/>
      <c r="LPB48" s="216"/>
      <c r="LPC48" s="216"/>
      <c r="LPD48" s="216"/>
      <c r="LPE48" s="216"/>
      <c r="LPF48" s="216"/>
      <c r="LPG48" s="216"/>
      <c r="LPH48" s="216"/>
      <c r="LPI48" s="216"/>
      <c r="LPJ48" s="216"/>
      <c r="LPK48" s="216"/>
      <c r="LPL48" s="216"/>
      <c r="LPM48" s="216"/>
      <c r="LPN48" s="216"/>
      <c r="LPO48" s="216"/>
      <c r="LPP48" s="216"/>
      <c r="LPQ48" s="216"/>
      <c r="LPR48" s="216"/>
      <c r="LPS48" s="216"/>
      <c r="LPT48" s="216"/>
      <c r="LPU48" s="216"/>
      <c r="LPV48" s="216"/>
      <c r="LPW48" s="216"/>
      <c r="LPX48" s="216"/>
      <c r="LPY48" s="216"/>
      <c r="LPZ48" s="216"/>
      <c r="LQA48" s="216"/>
      <c r="LQB48" s="216"/>
      <c r="LQC48" s="216"/>
      <c r="LQD48" s="216"/>
      <c r="LQE48" s="216"/>
      <c r="LQF48" s="216"/>
      <c r="LQG48" s="216"/>
      <c r="LQH48" s="216"/>
      <c r="LQI48" s="216"/>
      <c r="LQJ48" s="216"/>
      <c r="LQK48" s="216"/>
      <c r="LQL48" s="216"/>
      <c r="LQM48" s="216"/>
      <c r="LQN48" s="216"/>
      <c r="LQO48" s="216"/>
      <c r="LQP48" s="216"/>
      <c r="LQQ48" s="216"/>
      <c r="LQR48" s="216"/>
      <c r="LQS48" s="216"/>
      <c r="LQT48" s="216"/>
      <c r="LQU48" s="216"/>
      <c r="LQV48" s="216"/>
      <c r="LQW48" s="216"/>
      <c r="LQX48" s="216"/>
      <c r="LQY48" s="216"/>
      <c r="LQZ48" s="216"/>
      <c r="LRA48" s="216"/>
      <c r="LRB48" s="216"/>
      <c r="LRC48" s="216"/>
      <c r="LRD48" s="216"/>
      <c r="LRE48" s="216"/>
      <c r="LRF48" s="216"/>
      <c r="LRG48" s="216"/>
      <c r="LRH48" s="216"/>
      <c r="LRI48" s="216"/>
      <c r="LRJ48" s="216"/>
      <c r="LRK48" s="216"/>
      <c r="LRL48" s="216"/>
      <c r="LRM48" s="216"/>
      <c r="LRN48" s="216"/>
      <c r="LRO48" s="216"/>
      <c r="LRP48" s="216"/>
      <c r="LRQ48" s="216"/>
      <c r="LRR48" s="216"/>
      <c r="LRS48" s="216"/>
      <c r="LRT48" s="216"/>
      <c r="LRU48" s="216"/>
      <c r="LRV48" s="216"/>
      <c r="LRW48" s="216"/>
      <c r="LRX48" s="216"/>
      <c r="LRY48" s="216"/>
      <c r="LRZ48" s="216"/>
      <c r="LSA48" s="216"/>
      <c r="LSB48" s="216"/>
      <c r="LSC48" s="216"/>
      <c r="LSD48" s="216"/>
      <c r="LSE48" s="216"/>
      <c r="LSF48" s="216"/>
      <c r="LSG48" s="216"/>
      <c r="LSH48" s="216"/>
      <c r="LSI48" s="216"/>
      <c r="LSJ48" s="216"/>
      <c r="LSK48" s="216"/>
      <c r="LSL48" s="216"/>
      <c r="LSM48" s="216"/>
      <c r="LSN48" s="216"/>
      <c r="LSO48" s="216"/>
      <c r="LSP48" s="216"/>
      <c r="LSQ48" s="216"/>
      <c r="LSR48" s="216"/>
      <c r="LSS48" s="216"/>
      <c r="LST48" s="216"/>
      <c r="LSU48" s="216"/>
      <c r="LSV48" s="216"/>
      <c r="LSW48" s="216"/>
      <c r="LSX48" s="216"/>
      <c r="LSY48" s="216"/>
      <c r="LSZ48" s="216"/>
      <c r="LTA48" s="216"/>
      <c r="LTB48" s="216"/>
      <c r="LTC48" s="216"/>
      <c r="LTD48" s="216"/>
      <c r="LTE48" s="216"/>
      <c r="LTF48" s="216"/>
      <c r="LTG48" s="216"/>
      <c r="LTH48" s="216"/>
      <c r="LTI48" s="216"/>
      <c r="LTJ48" s="216"/>
      <c r="LTK48" s="216"/>
      <c r="LTL48" s="216"/>
      <c r="LTM48" s="216"/>
      <c r="LTN48" s="216"/>
      <c r="LTO48" s="216"/>
      <c r="LTP48" s="216"/>
      <c r="LTQ48" s="216"/>
      <c r="LTR48" s="216"/>
      <c r="LTS48" s="216"/>
      <c r="LTT48" s="216"/>
      <c r="LTU48" s="216"/>
      <c r="LTV48" s="216"/>
      <c r="LTW48" s="216"/>
      <c r="LTX48" s="216"/>
      <c r="LTY48" s="216"/>
      <c r="LTZ48" s="216"/>
      <c r="LUA48" s="216"/>
      <c r="LUB48" s="216"/>
      <c r="LUC48" s="216"/>
      <c r="LUD48" s="216"/>
      <c r="LUE48" s="216"/>
      <c r="LUF48" s="216"/>
      <c r="LUG48" s="216"/>
      <c r="LUH48" s="216"/>
      <c r="LUI48" s="216"/>
      <c r="LUJ48" s="216"/>
      <c r="LUK48" s="216"/>
      <c r="LUL48" s="216"/>
      <c r="LUM48" s="216"/>
      <c r="LUN48" s="216"/>
      <c r="LUO48" s="216"/>
      <c r="LUP48" s="216"/>
      <c r="LUQ48" s="216"/>
      <c r="LUR48" s="216"/>
      <c r="LUS48" s="216"/>
      <c r="LUT48" s="216"/>
      <c r="LUU48" s="216"/>
      <c r="LUV48" s="216"/>
      <c r="LUW48" s="216"/>
      <c r="LUX48" s="216"/>
      <c r="LUY48" s="216"/>
      <c r="LUZ48" s="216"/>
      <c r="LVA48" s="216"/>
      <c r="LVB48" s="216"/>
      <c r="LVC48" s="216"/>
      <c r="LVD48" s="216"/>
      <c r="LVE48" s="216"/>
      <c r="LVF48" s="216"/>
      <c r="LVG48" s="216"/>
      <c r="LVH48" s="216"/>
      <c r="LVI48" s="216"/>
      <c r="LVJ48" s="216"/>
      <c r="LVK48" s="216"/>
      <c r="LVL48" s="216"/>
      <c r="LVM48" s="216"/>
      <c r="LVN48" s="216"/>
      <c r="LVO48" s="216"/>
      <c r="LVP48" s="216"/>
      <c r="LVQ48" s="216"/>
      <c r="LVR48" s="216"/>
      <c r="LVS48" s="216"/>
      <c r="LVT48" s="216"/>
      <c r="LVU48" s="216"/>
      <c r="LVV48" s="216"/>
      <c r="LVW48" s="216"/>
      <c r="LVX48" s="216"/>
      <c r="LVY48" s="216"/>
      <c r="LVZ48" s="216"/>
      <c r="LWA48" s="216"/>
      <c r="LWB48" s="216"/>
      <c r="LWC48" s="216"/>
      <c r="LWD48" s="216"/>
      <c r="LWE48" s="216"/>
      <c r="LWF48" s="216"/>
      <c r="LWG48" s="216"/>
      <c r="LWH48" s="216"/>
      <c r="LWI48" s="216"/>
      <c r="LWJ48" s="216"/>
      <c r="LWK48" s="216"/>
      <c r="LWL48" s="216"/>
      <c r="LWM48" s="216"/>
      <c r="LWN48" s="216"/>
      <c r="LWO48" s="216"/>
      <c r="LWP48" s="216"/>
      <c r="LWQ48" s="216"/>
      <c r="LWR48" s="216"/>
      <c r="LWS48" s="216"/>
      <c r="LWT48" s="216"/>
      <c r="LWU48" s="216"/>
      <c r="LWV48" s="216"/>
      <c r="LWW48" s="216"/>
      <c r="LWX48" s="216"/>
      <c r="LWY48" s="216"/>
      <c r="LWZ48" s="216"/>
      <c r="LXA48" s="216"/>
      <c r="LXB48" s="216"/>
      <c r="LXC48" s="216"/>
      <c r="LXD48" s="216"/>
      <c r="LXE48" s="216"/>
      <c r="LXF48" s="216"/>
      <c r="LXG48" s="216"/>
      <c r="LXH48" s="216"/>
      <c r="LXI48" s="216"/>
      <c r="LXJ48" s="216"/>
      <c r="LXK48" s="216"/>
      <c r="LXL48" s="216"/>
      <c r="LXM48" s="216"/>
      <c r="LXN48" s="216"/>
      <c r="LXO48" s="216"/>
      <c r="LXP48" s="216"/>
      <c r="LXQ48" s="216"/>
      <c r="LXR48" s="216"/>
      <c r="LXS48" s="216"/>
      <c r="LXT48" s="216"/>
      <c r="LXU48" s="216"/>
      <c r="LXV48" s="216"/>
      <c r="LXW48" s="216"/>
      <c r="LXX48" s="216"/>
      <c r="LXY48" s="216"/>
      <c r="LXZ48" s="216"/>
      <c r="LYA48" s="216"/>
      <c r="LYB48" s="216"/>
      <c r="LYC48" s="216"/>
      <c r="LYD48" s="216"/>
      <c r="LYE48" s="216"/>
      <c r="LYF48" s="216"/>
      <c r="LYG48" s="216"/>
      <c r="LYH48" s="216"/>
      <c r="LYI48" s="216"/>
      <c r="LYJ48" s="216"/>
      <c r="LYK48" s="216"/>
      <c r="LYL48" s="216"/>
      <c r="LYM48" s="216"/>
      <c r="LYN48" s="216"/>
      <c r="LYO48" s="216"/>
      <c r="LYP48" s="216"/>
      <c r="LYQ48" s="216"/>
      <c r="LYR48" s="216"/>
      <c r="LYS48" s="216"/>
      <c r="LYT48" s="216"/>
      <c r="LYU48" s="216"/>
      <c r="LYV48" s="216"/>
      <c r="LYW48" s="216"/>
      <c r="LYX48" s="216"/>
      <c r="LYY48" s="216"/>
      <c r="LYZ48" s="216"/>
      <c r="LZA48" s="216"/>
      <c r="LZB48" s="216"/>
      <c r="LZC48" s="216"/>
      <c r="LZD48" s="216"/>
      <c r="LZE48" s="216"/>
      <c r="LZF48" s="216"/>
      <c r="LZG48" s="216"/>
      <c r="LZH48" s="216"/>
      <c r="LZI48" s="216"/>
      <c r="LZJ48" s="216"/>
      <c r="LZK48" s="216"/>
      <c r="LZL48" s="216"/>
      <c r="LZM48" s="216"/>
      <c r="LZN48" s="216"/>
      <c r="LZO48" s="216"/>
      <c r="LZP48" s="216"/>
      <c r="LZQ48" s="216"/>
      <c r="LZR48" s="216"/>
      <c r="LZS48" s="216"/>
      <c r="LZT48" s="216"/>
      <c r="LZU48" s="216"/>
      <c r="LZV48" s="216"/>
      <c r="LZW48" s="216"/>
      <c r="LZX48" s="216"/>
      <c r="LZY48" s="216"/>
      <c r="LZZ48" s="216"/>
      <c r="MAA48" s="216"/>
      <c r="MAB48" s="216"/>
      <c r="MAC48" s="216"/>
      <c r="MAD48" s="216"/>
      <c r="MAE48" s="216"/>
      <c r="MAF48" s="216"/>
      <c r="MAG48" s="216"/>
      <c r="MAH48" s="216"/>
      <c r="MAI48" s="216"/>
      <c r="MAJ48" s="216"/>
      <c r="MAK48" s="216"/>
      <c r="MAL48" s="216"/>
      <c r="MAM48" s="216"/>
      <c r="MAN48" s="216"/>
      <c r="MAO48" s="216"/>
      <c r="MAP48" s="216"/>
      <c r="MAQ48" s="216"/>
      <c r="MAR48" s="216"/>
      <c r="MAS48" s="216"/>
      <c r="MAT48" s="216"/>
      <c r="MAU48" s="216"/>
      <c r="MAV48" s="216"/>
      <c r="MAW48" s="216"/>
      <c r="MAX48" s="216"/>
      <c r="MAY48" s="216"/>
      <c r="MAZ48" s="216"/>
      <c r="MBA48" s="216"/>
      <c r="MBB48" s="216"/>
      <c r="MBC48" s="216"/>
      <c r="MBD48" s="216"/>
      <c r="MBE48" s="216"/>
      <c r="MBF48" s="216"/>
      <c r="MBG48" s="216"/>
      <c r="MBH48" s="216"/>
      <c r="MBI48" s="216"/>
      <c r="MBJ48" s="216"/>
      <c r="MBK48" s="216"/>
      <c r="MBL48" s="216"/>
      <c r="MBM48" s="216"/>
      <c r="MBN48" s="216"/>
      <c r="MBO48" s="216"/>
      <c r="MBP48" s="216"/>
      <c r="MBQ48" s="216"/>
      <c r="MBR48" s="216"/>
      <c r="MBS48" s="216"/>
      <c r="MBT48" s="216"/>
      <c r="MBU48" s="216"/>
      <c r="MBV48" s="216"/>
      <c r="MBW48" s="216"/>
      <c r="MBX48" s="216"/>
      <c r="MBY48" s="216"/>
      <c r="MBZ48" s="216"/>
      <c r="MCA48" s="216"/>
      <c r="MCB48" s="216"/>
      <c r="MCC48" s="216"/>
      <c r="MCD48" s="216"/>
      <c r="MCE48" s="216"/>
      <c r="MCF48" s="216"/>
      <c r="MCG48" s="216"/>
      <c r="MCH48" s="216"/>
      <c r="MCI48" s="216"/>
      <c r="MCJ48" s="216"/>
      <c r="MCK48" s="216"/>
      <c r="MCL48" s="216"/>
      <c r="MCM48" s="216"/>
      <c r="MCN48" s="216"/>
      <c r="MCO48" s="216"/>
      <c r="MCP48" s="216"/>
      <c r="MCQ48" s="216"/>
      <c r="MCR48" s="216"/>
      <c r="MCS48" s="216"/>
      <c r="MCT48" s="216"/>
      <c r="MCU48" s="216"/>
      <c r="MCV48" s="216"/>
      <c r="MCW48" s="216"/>
      <c r="MCX48" s="216"/>
      <c r="MCY48" s="216"/>
      <c r="MCZ48" s="216"/>
      <c r="MDA48" s="216"/>
      <c r="MDB48" s="216"/>
      <c r="MDC48" s="216"/>
      <c r="MDD48" s="216"/>
      <c r="MDE48" s="216"/>
      <c r="MDF48" s="216"/>
      <c r="MDG48" s="216"/>
      <c r="MDH48" s="216"/>
      <c r="MDI48" s="216"/>
      <c r="MDJ48" s="216"/>
      <c r="MDK48" s="216"/>
      <c r="MDL48" s="216"/>
      <c r="MDM48" s="216"/>
      <c r="MDN48" s="216"/>
      <c r="MDO48" s="216"/>
      <c r="MDP48" s="216"/>
      <c r="MDQ48" s="216"/>
      <c r="MDR48" s="216"/>
      <c r="MDS48" s="216"/>
      <c r="MDT48" s="216"/>
      <c r="MDU48" s="216"/>
      <c r="MDV48" s="216"/>
      <c r="MDW48" s="216"/>
      <c r="MDX48" s="216"/>
      <c r="MDY48" s="216"/>
      <c r="MDZ48" s="216"/>
      <c r="MEA48" s="216"/>
      <c r="MEB48" s="216"/>
      <c r="MEC48" s="216"/>
      <c r="MED48" s="216"/>
      <c r="MEE48" s="216"/>
      <c r="MEF48" s="216"/>
      <c r="MEG48" s="216"/>
      <c r="MEH48" s="216"/>
      <c r="MEI48" s="216"/>
      <c r="MEJ48" s="216"/>
      <c r="MEK48" s="216"/>
      <c r="MEL48" s="216"/>
      <c r="MEM48" s="216"/>
      <c r="MEN48" s="216"/>
      <c r="MEO48" s="216"/>
      <c r="MEP48" s="216"/>
      <c r="MEQ48" s="216"/>
      <c r="MER48" s="216"/>
      <c r="MES48" s="216"/>
      <c r="MET48" s="216"/>
      <c r="MEU48" s="216"/>
      <c r="MEV48" s="216"/>
      <c r="MEW48" s="216"/>
      <c r="MEX48" s="216"/>
      <c r="MEY48" s="216"/>
      <c r="MEZ48" s="216"/>
      <c r="MFA48" s="216"/>
      <c r="MFB48" s="216"/>
      <c r="MFC48" s="216"/>
      <c r="MFD48" s="216"/>
      <c r="MFE48" s="216"/>
      <c r="MFF48" s="216"/>
      <c r="MFG48" s="216"/>
      <c r="MFH48" s="216"/>
      <c r="MFI48" s="216"/>
      <c r="MFJ48" s="216"/>
      <c r="MFK48" s="216"/>
      <c r="MFL48" s="216"/>
      <c r="MFM48" s="216"/>
      <c r="MFN48" s="216"/>
      <c r="MFO48" s="216"/>
      <c r="MFP48" s="216"/>
      <c r="MFQ48" s="216"/>
      <c r="MFR48" s="216"/>
      <c r="MFS48" s="216"/>
      <c r="MFT48" s="216"/>
      <c r="MFU48" s="216"/>
      <c r="MFV48" s="216"/>
      <c r="MFW48" s="216"/>
      <c r="MFX48" s="216"/>
      <c r="MFY48" s="216"/>
      <c r="MFZ48" s="216"/>
      <c r="MGA48" s="216"/>
      <c r="MGB48" s="216"/>
      <c r="MGC48" s="216"/>
      <c r="MGD48" s="216"/>
      <c r="MGE48" s="216"/>
      <c r="MGF48" s="216"/>
      <c r="MGG48" s="216"/>
      <c r="MGH48" s="216"/>
      <c r="MGI48" s="216"/>
      <c r="MGJ48" s="216"/>
      <c r="MGK48" s="216"/>
      <c r="MGL48" s="216"/>
      <c r="MGM48" s="216"/>
      <c r="MGN48" s="216"/>
      <c r="MGO48" s="216"/>
      <c r="MGP48" s="216"/>
      <c r="MGQ48" s="216"/>
      <c r="MGR48" s="216"/>
      <c r="MGS48" s="216"/>
      <c r="MGT48" s="216"/>
      <c r="MGU48" s="216"/>
      <c r="MGV48" s="216"/>
      <c r="MGW48" s="216"/>
      <c r="MGX48" s="216"/>
      <c r="MGY48" s="216"/>
      <c r="MGZ48" s="216"/>
      <c r="MHA48" s="216"/>
      <c r="MHB48" s="216"/>
      <c r="MHC48" s="216"/>
      <c r="MHD48" s="216"/>
      <c r="MHE48" s="216"/>
      <c r="MHF48" s="216"/>
      <c r="MHG48" s="216"/>
      <c r="MHH48" s="216"/>
      <c r="MHI48" s="216"/>
      <c r="MHJ48" s="216"/>
      <c r="MHK48" s="216"/>
      <c r="MHL48" s="216"/>
      <c r="MHM48" s="216"/>
      <c r="MHN48" s="216"/>
      <c r="MHO48" s="216"/>
      <c r="MHP48" s="216"/>
      <c r="MHQ48" s="216"/>
      <c r="MHR48" s="216"/>
      <c r="MHS48" s="216"/>
      <c r="MHT48" s="216"/>
      <c r="MHU48" s="216"/>
      <c r="MHV48" s="216"/>
      <c r="MHW48" s="216"/>
      <c r="MHX48" s="216"/>
      <c r="MHY48" s="216"/>
      <c r="MHZ48" s="216"/>
      <c r="MIA48" s="216"/>
      <c r="MIB48" s="216"/>
      <c r="MIC48" s="216"/>
      <c r="MID48" s="216"/>
      <c r="MIE48" s="216"/>
      <c r="MIF48" s="216"/>
      <c r="MIG48" s="216"/>
      <c r="MIH48" s="216"/>
      <c r="MII48" s="216"/>
      <c r="MIJ48" s="216"/>
      <c r="MIK48" s="216"/>
      <c r="MIL48" s="216"/>
      <c r="MIM48" s="216"/>
      <c r="MIN48" s="216"/>
      <c r="MIO48" s="216"/>
      <c r="MIP48" s="216"/>
      <c r="MIQ48" s="216"/>
      <c r="MIR48" s="216"/>
      <c r="MIS48" s="216"/>
      <c r="MIT48" s="216"/>
      <c r="MIU48" s="216"/>
      <c r="MIV48" s="216"/>
      <c r="MIW48" s="216"/>
      <c r="MIX48" s="216"/>
      <c r="MIY48" s="216"/>
      <c r="MIZ48" s="216"/>
      <c r="MJA48" s="216"/>
      <c r="MJB48" s="216"/>
      <c r="MJC48" s="216"/>
      <c r="MJD48" s="216"/>
      <c r="MJE48" s="216"/>
      <c r="MJF48" s="216"/>
      <c r="MJG48" s="216"/>
      <c r="MJH48" s="216"/>
      <c r="MJI48" s="216"/>
      <c r="MJJ48" s="216"/>
      <c r="MJK48" s="216"/>
      <c r="MJL48" s="216"/>
      <c r="MJM48" s="216"/>
      <c r="MJN48" s="216"/>
      <c r="MJO48" s="216"/>
      <c r="MJP48" s="216"/>
      <c r="MJQ48" s="216"/>
      <c r="MJR48" s="216"/>
      <c r="MJS48" s="216"/>
      <c r="MJT48" s="216"/>
      <c r="MJU48" s="216"/>
      <c r="MJV48" s="216"/>
      <c r="MJW48" s="216"/>
      <c r="MJX48" s="216"/>
      <c r="MJY48" s="216"/>
      <c r="MJZ48" s="216"/>
      <c r="MKA48" s="216"/>
      <c r="MKB48" s="216"/>
      <c r="MKC48" s="216"/>
      <c r="MKD48" s="216"/>
      <c r="MKE48" s="216"/>
      <c r="MKF48" s="216"/>
      <c r="MKG48" s="216"/>
      <c r="MKH48" s="216"/>
      <c r="MKI48" s="216"/>
      <c r="MKJ48" s="216"/>
      <c r="MKK48" s="216"/>
      <c r="MKL48" s="216"/>
      <c r="MKM48" s="216"/>
      <c r="MKN48" s="216"/>
      <c r="MKO48" s="216"/>
      <c r="MKP48" s="216"/>
      <c r="MKQ48" s="216"/>
      <c r="MKR48" s="216"/>
      <c r="MKS48" s="216"/>
      <c r="MKT48" s="216"/>
      <c r="MKU48" s="216"/>
      <c r="MKV48" s="216"/>
      <c r="MKW48" s="216"/>
      <c r="MKX48" s="216"/>
      <c r="MKY48" s="216"/>
      <c r="MKZ48" s="216"/>
      <c r="MLA48" s="216"/>
      <c r="MLB48" s="216"/>
      <c r="MLC48" s="216"/>
      <c r="MLD48" s="216"/>
      <c r="MLE48" s="216"/>
      <c r="MLF48" s="216"/>
      <c r="MLG48" s="216"/>
      <c r="MLH48" s="216"/>
      <c r="MLI48" s="216"/>
      <c r="MLJ48" s="216"/>
      <c r="MLK48" s="216"/>
      <c r="MLL48" s="216"/>
      <c r="MLM48" s="216"/>
      <c r="MLN48" s="216"/>
      <c r="MLO48" s="216"/>
      <c r="MLP48" s="216"/>
      <c r="MLQ48" s="216"/>
      <c r="MLR48" s="216"/>
      <c r="MLS48" s="216"/>
      <c r="MLT48" s="216"/>
      <c r="MLU48" s="216"/>
      <c r="MLV48" s="216"/>
      <c r="MLW48" s="216"/>
      <c r="MLX48" s="216"/>
      <c r="MLY48" s="216"/>
      <c r="MLZ48" s="216"/>
      <c r="MMA48" s="216"/>
      <c r="MMB48" s="216"/>
      <c r="MMC48" s="216"/>
      <c r="MMD48" s="216"/>
      <c r="MME48" s="216"/>
      <c r="MMF48" s="216"/>
      <c r="MMG48" s="216"/>
      <c r="MMH48" s="216"/>
      <c r="MMI48" s="216"/>
      <c r="MMJ48" s="216"/>
      <c r="MMK48" s="216"/>
      <c r="MML48" s="216"/>
      <c r="MMM48" s="216"/>
      <c r="MMN48" s="216"/>
      <c r="MMO48" s="216"/>
      <c r="MMP48" s="216"/>
      <c r="MMQ48" s="216"/>
      <c r="MMR48" s="216"/>
      <c r="MMS48" s="216"/>
      <c r="MMT48" s="216"/>
      <c r="MMU48" s="216"/>
      <c r="MMV48" s="216"/>
      <c r="MMW48" s="216"/>
      <c r="MMX48" s="216"/>
      <c r="MMY48" s="216"/>
      <c r="MMZ48" s="216"/>
      <c r="MNA48" s="216"/>
      <c r="MNB48" s="216"/>
      <c r="MNC48" s="216"/>
      <c r="MND48" s="216"/>
      <c r="MNE48" s="216"/>
      <c r="MNF48" s="216"/>
      <c r="MNG48" s="216"/>
      <c r="MNH48" s="216"/>
      <c r="MNI48" s="216"/>
      <c r="MNJ48" s="216"/>
      <c r="MNK48" s="216"/>
      <c r="MNL48" s="216"/>
      <c r="MNM48" s="216"/>
      <c r="MNN48" s="216"/>
      <c r="MNO48" s="216"/>
      <c r="MNP48" s="216"/>
      <c r="MNQ48" s="216"/>
      <c r="MNR48" s="216"/>
      <c r="MNS48" s="216"/>
      <c r="MNT48" s="216"/>
      <c r="MNU48" s="216"/>
      <c r="MNV48" s="216"/>
      <c r="MNW48" s="216"/>
      <c r="MNX48" s="216"/>
      <c r="MNY48" s="216"/>
      <c r="MNZ48" s="216"/>
      <c r="MOA48" s="216"/>
      <c r="MOB48" s="216"/>
      <c r="MOC48" s="216"/>
      <c r="MOD48" s="216"/>
      <c r="MOE48" s="216"/>
      <c r="MOF48" s="216"/>
      <c r="MOG48" s="216"/>
      <c r="MOH48" s="216"/>
      <c r="MOI48" s="216"/>
      <c r="MOJ48" s="216"/>
      <c r="MOK48" s="216"/>
      <c r="MOL48" s="216"/>
      <c r="MOM48" s="216"/>
      <c r="MON48" s="216"/>
      <c r="MOO48" s="216"/>
      <c r="MOP48" s="216"/>
      <c r="MOQ48" s="216"/>
      <c r="MOR48" s="216"/>
      <c r="MOS48" s="216"/>
      <c r="MOT48" s="216"/>
      <c r="MOU48" s="216"/>
      <c r="MOV48" s="216"/>
      <c r="MOW48" s="216"/>
      <c r="MOX48" s="216"/>
      <c r="MOY48" s="216"/>
      <c r="MOZ48" s="216"/>
      <c r="MPA48" s="216"/>
      <c r="MPB48" s="216"/>
      <c r="MPC48" s="216"/>
      <c r="MPD48" s="216"/>
      <c r="MPE48" s="216"/>
      <c r="MPF48" s="216"/>
      <c r="MPG48" s="216"/>
      <c r="MPH48" s="216"/>
      <c r="MPI48" s="216"/>
      <c r="MPJ48" s="216"/>
      <c r="MPK48" s="216"/>
      <c r="MPL48" s="216"/>
      <c r="MPM48" s="216"/>
      <c r="MPN48" s="216"/>
      <c r="MPO48" s="216"/>
      <c r="MPP48" s="216"/>
      <c r="MPQ48" s="216"/>
      <c r="MPR48" s="216"/>
      <c r="MPS48" s="216"/>
      <c r="MPT48" s="216"/>
      <c r="MPU48" s="216"/>
      <c r="MPV48" s="216"/>
      <c r="MPW48" s="216"/>
      <c r="MPX48" s="216"/>
      <c r="MPY48" s="216"/>
      <c r="MPZ48" s="216"/>
      <c r="MQA48" s="216"/>
      <c r="MQB48" s="216"/>
      <c r="MQC48" s="216"/>
      <c r="MQD48" s="216"/>
      <c r="MQE48" s="216"/>
      <c r="MQF48" s="216"/>
      <c r="MQG48" s="216"/>
      <c r="MQH48" s="216"/>
      <c r="MQI48" s="216"/>
      <c r="MQJ48" s="216"/>
      <c r="MQK48" s="216"/>
      <c r="MQL48" s="216"/>
      <c r="MQM48" s="216"/>
      <c r="MQN48" s="216"/>
      <c r="MQO48" s="216"/>
      <c r="MQP48" s="216"/>
      <c r="MQQ48" s="216"/>
      <c r="MQR48" s="216"/>
      <c r="MQS48" s="216"/>
      <c r="MQT48" s="216"/>
      <c r="MQU48" s="216"/>
      <c r="MQV48" s="216"/>
      <c r="MQW48" s="216"/>
      <c r="MQX48" s="216"/>
      <c r="MQY48" s="216"/>
      <c r="MQZ48" s="216"/>
      <c r="MRA48" s="216"/>
      <c r="MRB48" s="216"/>
      <c r="MRC48" s="216"/>
      <c r="MRD48" s="216"/>
      <c r="MRE48" s="216"/>
      <c r="MRF48" s="216"/>
      <c r="MRG48" s="216"/>
      <c r="MRH48" s="216"/>
      <c r="MRI48" s="216"/>
      <c r="MRJ48" s="216"/>
      <c r="MRK48" s="216"/>
      <c r="MRL48" s="216"/>
      <c r="MRM48" s="216"/>
      <c r="MRN48" s="216"/>
      <c r="MRO48" s="216"/>
      <c r="MRP48" s="216"/>
      <c r="MRQ48" s="216"/>
      <c r="MRR48" s="216"/>
      <c r="MRS48" s="216"/>
      <c r="MRT48" s="216"/>
      <c r="MRU48" s="216"/>
      <c r="MRV48" s="216"/>
      <c r="MRW48" s="216"/>
      <c r="MRX48" s="216"/>
      <c r="MRY48" s="216"/>
      <c r="MRZ48" s="216"/>
      <c r="MSA48" s="216"/>
      <c r="MSB48" s="216"/>
      <c r="MSC48" s="216"/>
      <c r="MSD48" s="216"/>
      <c r="MSE48" s="216"/>
      <c r="MSF48" s="216"/>
      <c r="MSG48" s="216"/>
      <c r="MSH48" s="216"/>
      <c r="MSI48" s="216"/>
      <c r="MSJ48" s="216"/>
      <c r="MSK48" s="216"/>
      <c r="MSL48" s="216"/>
      <c r="MSM48" s="216"/>
      <c r="MSN48" s="216"/>
      <c r="MSO48" s="216"/>
      <c r="MSP48" s="216"/>
      <c r="MSQ48" s="216"/>
      <c r="MSR48" s="216"/>
      <c r="MSS48" s="216"/>
      <c r="MST48" s="216"/>
      <c r="MSU48" s="216"/>
      <c r="MSV48" s="216"/>
      <c r="MSW48" s="216"/>
      <c r="MSX48" s="216"/>
      <c r="MSY48" s="216"/>
      <c r="MSZ48" s="216"/>
      <c r="MTA48" s="216"/>
      <c r="MTB48" s="216"/>
      <c r="MTC48" s="216"/>
      <c r="MTD48" s="216"/>
      <c r="MTE48" s="216"/>
      <c r="MTF48" s="216"/>
      <c r="MTG48" s="216"/>
      <c r="MTH48" s="216"/>
      <c r="MTI48" s="216"/>
      <c r="MTJ48" s="216"/>
      <c r="MTK48" s="216"/>
      <c r="MTL48" s="216"/>
      <c r="MTM48" s="216"/>
      <c r="MTN48" s="216"/>
      <c r="MTO48" s="216"/>
      <c r="MTP48" s="216"/>
      <c r="MTQ48" s="216"/>
      <c r="MTR48" s="216"/>
      <c r="MTS48" s="216"/>
      <c r="MTT48" s="216"/>
      <c r="MTU48" s="216"/>
      <c r="MTV48" s="216"/>
      <c r="MTW48" s="216"/>
      <c r="MTX48" s="216"/>
      <c r="MTY48" s="216"/>
      <c r="MTZ48" s="216"/>
      <c r="MUA48" s="216"/>
      <c r="MUB48" s="216"/>
      <c r="MUC48" s="216"/>
      <c r="MUD48" s="216"/>
      <c r="MUE48" s="216"/>
      <c r="MUF48" s="216"/>
      <c r="MUG48" s="216"/>
      <c r="MUH48" s="216"/>
      <c r="MUI48" s="216"/>
      <c r="MUJ48" s="216"/>
      <c r="MUK48" s="216"/>
      <c r="MUL48" s="216"/>
      <c r="MUM48" s="216"/>
      <c r="MUN48" s="216"/>
      <c r="MUO48" s="216"/>
      <c r="MUP48" s="216"/>
      <c r="MUQ48" s="216"/>
      <c r="MUR48" s="216"/>
      <c r="MUS48" s="216"/>
      <c r="MUT48" s="216"/>
      <c r="MUU48" s="216"/>
      <c r="MUV48" s="216"/>
      <c r="MUW48" s="216"/>
      <c r="MUX48" s="216"/>
      <c r="MUY48" s="216"/>
      <c r="MUZ48" s="216"/>
      <c r="MVA48" s="216"/>
      <c r="MVB48" s="216"/>
      <c r="MVC48" s="216"/>
      <c r="MVD48" s="216"/>
      <c r="MVE48" s="216"/>
      <c r="MVF48" s="216"/>
      <c r="MVG48" s="216"/>
      <c r="MVH48" s="216"/>
      <c r="MVI48" s="216"/>
      <c r="MVJ48" s="216"/>
      <c r="MVK48" s="216"/>
      <c r="MVL48" s="216"/>
      <c r="MVM48" s="216"/>
      <c r="MVN48" s="216"/>
      <c r="MVO48" s="216"/>
      <c r="MVP48" s="216"/>
      <c r="MVQ48" s="216"/>
      <c r="MVR48" s="216"/>
      <c r="MVS48" s="216"/>
      <c r="MVT48" s="216"/>
      <c r="MVU48" s="216"/>
      <c r="MVV48" s="216"/>
      <c r="MVW48" s="216"/>
      <c r="MVX48" s="216"/>
      <c r="MVY48" s="216"/>
      <c r="MVZ48" s="216"/>
      <c r="MWA48" s="216"/>
      <c r="MWB48" s="216"/>
      <c r="MWC48" s="216"/>
      <c r="MWD48" s="216"/>
      <c r="MWE48" s="216"/>
      <c r="MWF48" s="216"/>
      <c r="MWG48" s="216"/>
      <c r="MWH48" s="216"/>
      <c r="MWI48" s="216"/>
      <c r="MWJ48" s="216"/>
      <c r="MWK48" s="216"/>
      <c r="MWL48" s="216"/>
      <c r="MWM48" s="216"/>
      <c r="MWN48" s="216"/>
      <c r="MWO48" s="216"/>
      <c r="MWP48" s="216"/>
      <c r="MWQ48" s="216"/>
      <c r="MWR48" s="216"/>
      <c r="MWS48" s="216"/>
      <c r="MWT48" s="216"/>
      <c r="MWU48" s="216"/>
      <c r="MWV48" s="216"/>
      <c r="MWW48" s="216"/>
      <c r="MWX48" s="216"/>
      <c r="MWY48" s="216"/>
      <c r="MWZ48" s="216"/>
      <c r="MXA48" s="216"/>
      <c r="MXB48" s="216"/>
      <c r="MXC48" s="216"/>
      <c r="MXD48" s="216"/>
      <c r="MXE48" s="216"/>
      <c r="MXF48" s="216"/>
      <c r="MXG48" s="216"/>
      <c r="MXH48" s="216"/>
      <c r="MXI48" s="216"/>
      <c r="MXJ48" s="216"/>
      <c r="MXK48" s="216"/>
      <c r="MXL48" s="216"/>
      <c r="MXM48" s="216"/>
      <c r="MXN48" s="216"/>
      <c r="MXO48" s="216"/>
      <c r="MXP48" s="216"/>
      <c r="MXQ48" s="216"/>
      <c r="MXR48" s="216"/>
      <c r="MXS48" s="216"/>
      <c r="MXT48" s="216"/>
      <c r="MXU48" s="216"/>
      <c r="MXV48" s="216"/>
      <c r="MXW48" s="216"/>
      <c r="MXX48" s="216"/>
      <c r="MXY48" s="216"/>
      <c r="MXZ48" s="216"/>
      <c r="MYA48" s="216"/>
      <c r="MYB48" s="216"/>
      <c r="MYC48" s="216"/>
      <c r="MYD48" s="216"/>
      <c r="MYE48" s="216"/>
      <c r="MYF48" s="216"/>
      <c r="MYG48" s="216"/>
      <c r="MYH48" s="216"/>
      <c r="MYI48" s="216"/>
      <c r="MYJ48" s="216"/>
      <c r="MYK48" s="216"/>
      <c r="MYL48" s="216"/>
      <c r="MYM48" s="216"/>
      <c r="MYN48" s="216"/>
      <c r="MYO48" s="216"/>
      <c r="MYP48" s="216"/>
      <c r="MYQ48" s="216"/>
      <c r="MYR48" s="216"/>
      <c r="MYS48" s="216"/>
      <c r="MYT48" s="216"/>
      <c r="MYU48" s="216"/>
      <c r="MYV48" s="216"/>
      <c r="MYW48" s="216"/>
      <c r="MYX48" s="216"/>
      <c r="MYY48" s="216"/>
      <c r="MYZ48" s="216"/>
      <c r="MZA48" s="216"/>
      <c r="MZB48" s="216"/>
      <c r="MZC48" s="216"/>
      <c r="MZD48" s="216"/>
      <c r="MZE48" s="216"/>
      <c r="MZF48" s="216"/>
      <c r="MZG48" s="216"/>
      <c r="MZH48" s="216"/>
      <c r="MZI48" s="216"/>
      <c r="MZJ48" s="216"/>
      <c r="MZK48" s="216"/>
      <c r="MZL48" s="216"/>
      <c r="MZM48" s="216"/>
      <c r="MZN48" s="216"/>
      <c r="MZO48" s="216"/>
      <c r="MZP48" s="216"/>
      <c r="MZQ48" s="216"/>
      <c r="MZR48" s="216"/>
      <c r="MZS48" s="216"/>
      <c r="MZT48" s="216"/>
      <c r="MZU48" s="216"/>
      <c r="MZV48" s="216"/>
      <c r="MZW48" s="216"/>
      <c r="MZX48" s="216"/>
      <c r="MZY48" s="216"/>
      <c r="MZZ48" s="216"/>
      <c r="NAA48" s="216"/>
      <c r="NAB48" s="216"/>
      <c r="NAC48" s="216"/>
      <c r="NAD48" s="216"/>
      <c r="NAE48" s="216"/>
      <c r="NAF48" s="216"/>
      <c r="NAG48" s="216"/>
      <c r="NAH48" s="216"/>
      <c r="NAI48" s="216"/>
      <c r="NAJ48" s="216"/>
      <c r="NAK48" s="216"/>
      <c r="NAL48" s="216"/>
      <c r="NAM48" s="216"/>
      <c r="NAN48" s="216"/>
      <c r="NAO48" s="216"/>
      <c r="NAP48" s="216"/>
      <c r="NAQ48" s="216"/>
      <c r="NAR48" s="216"/>
      <c r="NAS48" s="216"/>
      <c r="NAT48" s="216"/>
      <c r="NAU48" s="216"/>
      <c r="NAV48" s="216"/>
      <c r="NAW48" s="216"/>
      <c r="NAX48" s="216"/>
      <c r="NAY48" s="216"/>
      <c r="NAZ48" s="216"/>
      <c r="NBA48" s="216"/>
      <c r="NBB48" s="216"/>
      <c r="NBC48" s="216"/>
      <c r="NBD48" s="216"/>
      <c r="NBE48" s="216"/>
      <c r="NBF48" s="216"/>
      <c r="NBG48" s="216"/>
      <c r="NBH48" s="216"/>
      <c r="NBI48" s="216"/>
      <c r="NBJ48" s="216"/>
      <c r="NBK48" s="216"/>
      <c r="NBL48" s="216"/>
      <c r="NBM48" s="216"/>
      <c r="NBN48" s="216"/>
      <c r="NBO48" s="216"/>
      <c r="NBP48" s="216"/>
      <c r="NBQ48" s="216"/>
      <c r="NBR48" s="216"/>
      <c r="NBS48" s="216"/>
      <c r="NBT48" s="216"/>
      <c r="NBU48" s="216"/>
      <c r="NBV48" s="216"/>
      <c r="NBW48" s="216"/>
      <c r="NBX48" s="216"/>
      <c r="NBY48" s="216"/>
      <c r="NBZ48" s="216"/>
      <c r="NCA48" s="216"/>
      <c r="NCB48" s="216"/>
      <c r="NCC48" s="216"/>
      <c r="NCD48" s="216"/>
      <c r="NCE48" s="216"/>
      <c r="NCF48" s="216"/>
      <c r="NCG48" s="216"/>
      <c r="NCH48" s="216"/>
      <c r="NCI48" s="216"/>
      <c r="NCJ48" s="216"/>
      <c r="NCK48" s="216"/>
      <c r="NCL48" s="216"/>
      <c r="NCM48" s="216"/>
      <c r="NCN48" s="216"/>
      <c r="NCO48" s="216"/>
      <c r="NCP48" s="216"/>
      <c r="NCQ48" s="216"/>
      <c r="NCR48" s="216"/>
      <c r="NCS48" s="216"/>
      <c r="NCT48" s="216"/>
      <c r="NCU48" s="216"/>
      <c r="NCV48" s="216"/>
      <c r="NCW48" s="216"/>
      <c r="NCX48" s="216"/>
      <c r="NCY48" s="216"/>
      <c r="NCZ48" s="216"/>
      <c r="NDA48" s="216"/>
      <c r="NDB48" s="216"/>
      <c r="NDC48" s="216"/>
      <c r="NDD48" s="216"/>
      <c r="NDE48" s="216"/>
      <c r="NDF48" s="216"/>
      <c r="NDG48" s="216"/>
      <c r="NDH48" s="216"/>
      <c r="NDI48" s="216"/>
      <c r="NDJ48" s="216"/>
      <c r="NDK48" s="216"/>
      <c r="NDL48" s="216"/>
      <c r="NDM48" s="216"/>
      <c r="NDN48" s="216"/>
      <c r="NDO48" s="216"/>
      <c r="NDP48" s="216"/>
      <c r="NDQ48" s="216"/>
      <c r="NDR48" s="216"/>
      <c r="NDS48" s="216"/>
      <c r="NDT48" s="216"/>
      <c r="NDU48" s="216"/>
      <c r="NDV48" s="216"/>
      <c r="NDW48" s="216"/>
      <c r="NDX48" s="216"/>
      <c r="NDY48" s="216"/>
      <c r="NDZ48" s="216"/>
      <c r="NEA48" s="216"/>
      <c r="NEB48" s="216"/>
      <c r="NEC48" s="216"/>
      <c r="NED48" s="216"/>
      <c r="NEE48" s="216"/>
      <c r="NEF48" s="216"/>
      <c r="NEG48" s="216"/>
      <c r="NEH48" s="216"/>
      <c r="NEI48" s="216"/>
      <c r="NEJ48" s="216"/>
      <c r="NEK48" s="216"/>
      <c r="NEL48" s="216"/>
      <c r="NEM48" s="216"/>
      <c r="NEN48" s="216"/>
      <c r="NEO48" s="216"/>
      <c r="NEP48" s="216"/>
      <c r="NEQ48" s="216"/>
      <c r="NER48" s="216"/>
      <c r="NES48" s="216"/>
      <c r="NET48" s="216"/>
      <c r="NEU48" s="216"/>
      <c r="NEV48" s="216"/>
      <c r="NEW48" s="216"/>
      <c r="NEX48" s="216"/>
      <c r="NEY48" s="216"/>
      <c r="NEZ48" s="216"/>
      <c r="NFA48" s="216"/>
      <c r="NFB48" s="216"/>
      <c r="NFC48" s="216"/>
      <c r="NFD48" s="216"/>
      <c r="NFE48" s="216"/>
      <c r="NFF48" s="216"/>
      <c r="NFG48" s="216"/>
      <c r="NFH48" s="216"/>
      <c r="NFI48" s="216"/>
      <c r="NFJ48" s="216"/>
      <c r="NFK48" s="216"/>
      <c r="NFL48" s="216"/>
      <c r="NFM48" s="216"/>
      <c r="NFN48" s="216"/>
      <c r="NFO48" s="216"/>
      <c r="NFP48" s="216"/>
      <c r="NFQ48" s="216"/>
      <c r="NFR48" s="216"/>
      <c r="NFS48" s="216"/>
      <c r="NFT48" s="216"/>
      <c r="NFU48" s="216"/>
      <c r="NFV48" s="216"/>
      <c r="NFW48" s="216"/>
      <c r="NFX48" s="216"/>
      <c r="NFY48" s="216"/>
      <c r="NFZ48" s="216"/>
      <c r="NGA48" s="216"/>
      <c r="NGB48" s="216"/>
      <c r="NGC48" s="216"/>
      <c r="NGD48" s="216"/>
      <c r="NGE48" s="216"/>
      <c r="NGF48" s="216"/>
      <c r="NGG48" s="216"/>
      <c r="NGH48" s="216"/>
      <c r="NGI48" s="216"/>
      <c r="NGJ48" s="216"/>
      <c r="NGK48" s="216"/>
      <c r="NGL48" s="216"/>
      <c r="NGM48" s="216"/>
      <c r="NGN48" s="216"/>
      <c r="NGO48" s="216"/>
      <c r="NGP48" s="216"/>
      <c r="NGQ48" s="216"/>
      <c r="NGR48" s="216"/>
      <c r="NGS48" s="216"/>
      <c r="NGT48" s="216"/>
      <c r="NGU48" s="216"/>
      <c r="NGV48" s="216"/>
      <c r="NGW48" s="216"/>
      <c r="NGX48" s="216"/>
      <c r="NGY48" s="216"/>
      <c r="NGZ48" s="216"/>
      <c r="NHA48" s="216"/>
      <c r="NHB48" s="216"/>
      <c r="NHC48" s="216"/>
      <c r="NHD48" s="216"/>
      <c r="NHE48" s="216"/>
      <c r="NHF48" s="216"/>
      <c r="NHG48" s="216"/>
      <c r="NHH48" s="216"/>
      <c r="NHI48" s="216"/>
      <c r="NHJ48" s="216"/>
      <c r="NHK48" s="216"/>
      <c r="NHL48" s="216"/>
      <c r="NHM48" s="216"/>
      <c r="NHN48" s="216"/>
      <c r="NHO48" s="216"/>
      <c r="NHP48" s="216"/>
      <c r="NHQ48" s="216"/>
      <c r="NHR48" s="216"/>
      <c r="NHS48" s="216"/>
      <c r="NHT48" s="216"/>
      <c r="NHU48" s="216"/>
      <c r="NHV48" s="216"/>
      <c r="NHW48" s="216"/>
      <c r="NHX48" s="216"/>
      <c r="NHY48" s="216"/>
      <c r="NHZ48" s="216"/>
      <c r="NIA48" s="216"/>
      <c r="NIB48" s="216"/>
      <c r="NIC48" s="216"/>
      <c r="NID48" s="216"/>
      <c r="NIE48" s="216"/>
      <c r="NIF48" s="216"/>
      <c r="NIG48" s="216"/>
      <c r="NIH48" s="216"/>
      <c r="NII48" s="216"/>
      <c r="NIJ48" s="216"/>
      <c r="NIK48" s="216"/>
      <c r="NIL48" s="216"/>
      <c r="NIM48" s="216"/>
      <c r="NIN48" s="216"/>
      <c r="NIO48" s="216"/>
      <c r="NIP48" s="216"/>
      <c r="NIQ48" s="216"/>
      <c r="NIR48" s="216"/>
      <c r="NIS48" s="216"/>
      <c r="NIT48" s="216"/>
      <c r="NIU48" s="216"/>
      <c r="NIV48" s="216"/>
      <c r="NIW48" s="216"/>
      <c r="NIX48" s="216"/>
      <c r="NIY48" s="216"/>
      <c r="NIZ48" s="216"/>
      <c r="NJA48" s="216"/>
      <c r="NJB48" s="216"/>
      <c r="NJC48" s="216"/>
      <c r="NJD48" s="216"/>
      <c r="NJE48" s="216"/>
      <c r="NJF48" s="216"/>
      <c r="NJG48" s="216"/>
      <c r="NJH48" s="216"/>
      <c r="NJI48" s="216"/>
      <c r="NJJ48" s="216"/>
      <c r="NJK48" s="216"/>
      <c r="NJL48" s="216"/>
      <c r="NJM48" s="216"/>
      <c r="NJN48" s="216"/>
      <c r="NJO48" s="216"/>
      <c r="NJP48" s="216"/>
      <c r="NJQ48" s="216"/>
      <c r="NJR48" s="216"/>
      <c r="NJS48" s="216"/>
      <c r="NJT48" s="216"/>
      <c r="NJU48" s="216"/>
      <c r="NJV48" s="216"/>
      <c r="NJW48" s="216"/>
      <c r="NJX48" s="216"/>
      <c r="NJY48" s="216"/>
      <c r="NJZ48" s="216"/>
      <c r="NKA48" s="216"/>
      <c r="NKB48" s="216"/>
      <c r="NKC48" s="216"/>
      <c r="NKD48" s="216"/>
      <c r="NKE48" s="216"/>
      <c r="NKF48" s="216"/>
      <c r="NKG48" s="216"/>
      <c r="NKH48" s="216"/>
      <c r="NKI48" s="216"/>
      <c r="NKJ48" s="216"/>
      <c r="NKK48" s="216"/>
      <c r="NKL48" s="216"/>
      <c r="NKM48" s="216"/>
      <c r="NKN48" s="216"/>
      <c r="NKO48" s="216"/>
      <c r="NKP48" s="216"/>
      <c r="NKQ48" s="216"/>
      <c r="NKR48" s="216"/>
      <c r="NKS48" s="216"/>
      <c r="NKT48" s="216"/>
      <c r="NKU48" s="216"/>
      <c r="NKV48" s="216"/>
      <c r="NKW48" s="216"/>
      <c r="NKX48" s="216"/>
      <c r="NKY48" s="216"/>
      <c r="NKZ48" s="216"/>
      <c r="NLA48" s="216"/>
      <c r="NLB48" s="216"/>
      <c r="NLC48" s="216"/>
      <c r="NLD48" s="216"/>
      <c r="NLE48" s="216"/>
      <c r="NLF48" s="216"/>
      <c r="NLG48" s="216"/>
      <c r="NLH48" s="216"/>
      <c r="NLI48" s="216"/>
      <c r="NLJ48" s="216"/>
      <c r="NLK48" s="216"/>
      <c r="NLL48" s="216"/>
      <c r="NLM48" s="216"/>
      <c r="NLN48" s="216"/>
      <c r="NLO48" s="216"/>
      <c r="NLP48" s="216"/>
      <c r="NLQ48" s="216"/>
      <c r="NLR48" s="216"/>
      <c r="NLS48" s="216"/>
      <c r="NLT48" s="216"/>
      <c r="NLU48" s="216"/>
      <c r="NLV48" s="216"/>
      <c r="NLW48" s="216"/>
      <c r="NLX48" s="216"/>
      <c r="NLY48" s="216"/>
      <c r="NLZ48" s="216"/>
      <c r="NMA48" s="216"/>
      <c r="NMB48" s="216"/>
      <c r="NMC48" s="216"/>
      <c r="NMD48" s="216"/>
      <c r="NME48" s="216"/>
      <c r="NMF48" s="216"/>
      <c r="NMG48" s="216"/>
      <c r="NMH48" s="216"/>
      <c r="NMI48" s="216"/>
      <c r="NMJ48" s="216"/>
      <c r="NMK48" s="216"/>
      <c r="NML48" s="216"/>
      <c r="NMM48" s="216"/>
      <c r="NMN48" s="216"/>
      <c r="NMO48" s="216"/>
      <c r="NMP48" s="216"/>
      <c r="NMQ48" s="216"/>
      <c r="NMR48" s="216"/>
      <c r="NMS48" s="216"/>
      <c r="NMT48" s="216"/>
      <c r="NMU48" s="216"/>
      <c r="NMV48" s="216"/>
      <c r="NMW48" s="216"/>
      <c r="NMX48" s="216"/>
      <c r="NMY48" s="216"/>
      <c r="NMZ48" s="216"/>
      <c r="NNA48" s="216"/>
      <c r="NNB48" s="216"/>
      <c r="NNC48" s="216"/>
      <c r="NND48" s="216"/>
      <c r="NNE48" s="216"/>
      <c r="NNF48" s="216"/>
      <c r="NNG48" s="216"/>
      <c r="NNH48" s="216"/>
      <c r="NNI48" s="216"/>
      <c r="NNJ48" s="216"/>
      <c r="NNK48" s="216"/>
      <c r="NNL48" s="216"/>
      <c r="NNM48" s="216"/>
      <c r="NNN48" s="216"/>
      <c r="NNO48" s="216"/>
      <c r="NNP48" s="216"/>
      <c r="NNQ48" s="216"/>
      <c r="NNR48" s="216"/>
      <c r="NNS48" s="216"/>
      <c r="NNT48" s="216"/>
      <c r="NNU48" s="216"/>
      <c r="NNV48" s="216"/>
      <c r="NNW48" s="216"/>
      <c r="NNX48" s="216"/>
      <c r="NNY48" s="216"/>
      <c r="NNZ48" s="216"/>
      <c r="NOA48" s="216"/>
      <c r="NOB48" s="216"/>
      <c r="NOC48" s="216"/>
      <c r="NOD48" s="216"/>
      <c r="NOE48" s="216"/>
      <c r="NOF48" s="216"/>
      <c r="NOG48" s="216"/>
      <c r="NOH48" s="216"/>
      <c r="NOI48" s="216"/>
      <c r="NOJ48" s="216"/>
      <c r="NOK48" s="216"/>
      <c r="NOL48" s="216"/>
      <c r="NOM48" s="216"/>
      <c r="NON48" s="216"/>
      <c r="NOO48" s="216"/>
      <c r="NOP48" s="216"/>
      <c r="NOQ48" s="216"/>
      <c r="NOR48" s="216"/>
      <c r="NOS48" s="216"/>
      <c r="NOT48" s="216"/>
      <c r="NOU48" s="216"/>
      <c r="NOV48" s="216"/>
      <c r="NOW48" s="216"/>
      <c r="NOX48" s="216"/>
      <c r="NOY48" s="216"/>
      <c r="NOZ48" s="216"/>
      <c r="NPA48" s="216"/>
      <c r="NPB48" s="216"/>
      <c r="NPC48" s="216"/>
      <c r="NPD48" s="216"/>
      <c r="NPE48" s="216"/>
      <c r="NPF48" s="216"/>
      <c r="NPG48" s="216"/>
      <c r="NPH48" s="216"/>
      <c r="NPI48" s="216"/>
      <c r="NPJ48" s="216"/>
      <c r="NPK48" s="216"/>
      <c r="NPL48" s="216"/>
      <c r="NPM48" s="216"/>
      <c r="NPN48" s="216"/>
      <c r="NPO48" s="216"/>
      <c r="NPP48" s="216"/>
      <c r="NPQ48" s="216"/>
      <c r="NPR48" s="216"/>
      <c r="NPS48" s="216"/>
      <c r="NPT48" s="216"/>
      <c r="NPU48" s="216"/>
      <c r="NPV48" s="216"/>
      <c r="NPW48" s="216"/>
      <c r="NPX48" s="216"/>
      <c r="NPY48" s="216"/>
      <c r="NPZ48" s="216"/>
      <c r="NQA48" s="216"/>
      <c r="NQB48" s="216"/>
      <c r="NQC48" s="216"/>
      <c r="NQD48" s="216"/>
      <c r="NQE48" s="216"/>
      <c r="NQF48" s="216"/>
      <c r="NQG48" s="216"/>
      <c r="NQH48" s="216"/>
      <c r="NQI48" s="216"/>
      <c r="NQJ48" s="216"/>
      <c r="NQK48" s="216"/>
      <c r="NQL48" s="216"/>
      <c r="NQM48" s="216"/>
      <c r="NQN48" s="216"/>
      <c r="NQO48" s="216"/>
      <c r="NQP48" s="216"/>
      <c r="NQQ48" s="216"/>
      <c r="NQR48" s="216"/>
      <c r="NQS48" s="216"/>
      <c r="NQT48" s="216"/>
      <c r="NQU48" s="216"/>
      <c r="NQV48" s="216"/>
      <c r="NQW48" s="216"/>
      <c r="NQX48" s="216"/>
      <c r="NQY48" s="216"/>
      <c r="NQZ48" s="216"/>
      <c r="NRA48" s="216"/>
      <c r="NRB48" s="216"/>
      <c r="NRC48" s="216"/>
      <c r="NRD48" s="216"/>
      <c r="NRE48" s="216"/>
      <c r="NRF48" s="216"/>
      <c r="NRG48" s="216"/>
      <c r="NRH48" s="216"/>
      <c r="NRI48" s="216"/>
      <c r="NRJ48" s="216"/>
      <c r="NRK48" s="216"/>
      <c r="NRL48" s="216"/>
      <c r="NRM48" s="216"/>
      <c r="NRN48" s="216"/>
      <c r="NRO48" s="216"/>
      <c r="NRP48" s="216"/>
      <c r="NRQ48" s="216"/>
      <c r="NRR48" s="216"/>
      <c r="NRS48" s="216"/>
      <c r="NRT48" s="216"/>
      <c r="NRU48" s="216"/>
      <c r="NRV48" s="216"/>
      <c r="NRW48" s="216"/>
      <c r="NRX48" s="216"/>
      <c r="NRY48" s="216"/>
      <c r="NRZ48" s="216"/>
      <c r="NSA48" s="216"/>
      <c r="NSB48" s="216"/>
      <c r="NSC48" s="216"/>
      <c r="NSD48" s="216"/>
      <c r="NSE48" s="216"/>
      <c r="NSF48" s="216"/>
      <c r="NSG48" s="216"/>
      <c r="NSH48" s="216"/>
      <c r="NSI48" s="216"/>
      <c r="NSJ48" s="216"/>
      <c r="NSK48" s="216"/>
      <c r="NSL48" s="216"/>
      <c r="NSM48" s="216"/>
      <c r="NSN48" s="216"/>
      <c r="NSO48" s="216"/>
      <c r="NSP48" s="216"/>
      <c r="NSQ48" s="216"/>
      <c r="NSR48" s="216"/>
      <c r="NSS48" s="216"/>
      <c r="NST48" s="216"/>
      <c r="NSU48" s="216"/>
      <c r="NSV48" s="216"/>
      <c r="NSW48" s="216"/>
      <c r="NSX48" s="216"/>
      <c r="NSY48" s="216"/>
      <c r="NSZ48" s="216"/>
      <c r="NTA48" s="216"/>
      <c r="NTB48" s="216"/>
      <c r="NTC48" s="216"/>
      <c r="NTD48" s="216"/>
      <c r="NTE48" s="216"/>
      <c r="NTF48" s="216"/>
      <c r="NTG48" s="216"/>
      <c r="NTH48" s="216"/>
      <c r="NTI48" s="216"/>
      <c r="NTJ48" s="216"/>
      <c r="NTK48" s="216"/>
      <c r="NTL48" s="216"/>
      <c r="NTM48" s="216"/>
      <c r="NTN48" s="216"/>
      <c r="NTO48" s="216"/>
      <c r="NTP48" s="216"/>
      <c r="NTQ48" s="216"/>
      <c r="NTR48" s="216"/>
      <c r="NTS48" s="216"/>
      <c r="NTT48" s="216"/>
      <c r="NTU48" s="216"/>
      <c r="NTV48" s="216"/>
      <c r="NTW48" s="216"/>
      <c r="NTX48" s="216"/>
      <c r="NTY48" s="216"/>
      <c r="NTZ48" s="216"/>
      <c r="NUA48" s="216"/>
      <c r="NUB48" s="216"/>
      <c r="NUC48" s="216"/>
      <c r="NUD48" s="216"/>
      <c r="NUE48" s="216"/>
      <c r="NUF48" s="216"/>
      <c r="NUG48" s="216"/>
      <c r="NUH48" s="216"/>
      <c r="NUI48" s="216"/>
      <c r="NUJ48" s="216"/>
      <c r="NUK48" s="216"/>
      <c r="NUL48" s="216"/>
      <c r="NUM48" s="216"/>
      <c r="NUN48" s="216"/>
      <c r="NUO48" s="216"/>
      <c r="NUP48" s="216"/>
      <c r="NUQ48" s="216"/>
      <c r="NUR48" s="216"/>
      <c r="NUS48" s="216"/>
      <c r="NUT48" s="216"/>
      <c r="NUU48" s="216"/>
      <c r="NUV48" s="216"/>
      <c r="NUW48" s="216"/>
      <c r="NUX48" s="216"/>
      <c r="NUY48" s="216"/>
      <c r="NUZ48" s="216"/>
      <c r="NVA48" s="216"/>
      <c r="NVB48" s="216"/>
      <c r="NVC48" s="216"/>
      <c r="NVD48" s="216"/>
      <c r="NVE48" s="216"/>
      <c r="NVF48" s="216"/>
      <c r="NVG48" s="216"/>
      <c r="NVH48" s="216"/>
      <c r="NVI48" s="216"/>
      <c r="NVJ48" s="216"/>
      <c r="NVK48" s="216"/>
      <c r="NVL48" s="216"/>
      <c r="NVM48" s="216"/>
      <c r="NVN48" s="216"/>
      <c r="NVO48" s="216"/>
      <c r="NVP48" s="216"/>
      <c r="NVQ48" s="216"/>
      <c r="NVR48" s="216"/>
      <c r="NVS48" s="216"/>
      <c r="NVT48" s="216"/>
      <c r="NVU48" s="216"/>
      <c r="NVV48" s="216"/>
      <c r="NVW48" s="216"/>
      <c r="NVX48" s="216"/>
      <c r="NVY48" s="216"/>
      <c r="NVZ48" s="216"/>
      <c r="NWA48" s="216"/>
      <c r="NWB48" s="216"/>
      <c r="NWC48" s="216"/>
      <c r="NWD48" s="216"/>
      <c r="NWE48" s="216"/>
      <c r="NWF48" s="216"/>
      <c r="NWG48" s="216"/>
      <c r="NWH48" s="216"/>
      <c r="NWI48" s="216"/>
      <c r="NWJ48" s="216"/>
      <c r="NWK48" s="216"/>
      <c r="NWL48" s="216"/>
      <c r="NWM48" s="216"/>
      <c r="NWN48" s="216"/>
      <c r="NWO48" s="216"/>
      <c r="NWP48" s="216"/>
      <c r="NWQ48" s="216"/>
      <c r="NWR48" s="216"/>
      <c r="NWS48" s="216"/>
      <c r="NWT48" s="216"/>
      <c r="NWU48" s="216"/>
      <c r="NWV48" s="216"/>
      <c r="NWW48" s="216"/>
      <c r="NWX48" s="216"/>
      <c r="NWY48" s="216"/>
      <c r="NWZ48" s="216"/>
      <c r="NXA48" s="216"/>
      <c r="NXB48" s="216"/>
      <c r="NXC48" s="216"/>
      <c r="NXD48" s="216"/>
      <c r="NXE48" s="216"/>
      <c r="NXF48" s="216"/>
      <c r="NXG48" s="216"/>
      <c r="NXH48" s="216"/>
      <c r="NXI48" s="216"/>
      <c r="NXJ48" s="216"/>
      <c r="NXK48" s="216"/>
      <c r="NXL48" s="216"/>
      <c r="NXM48" s="216"/>
      <c r="NXN48" s="216"/>
      <c r="NXO48" s="216"/>
      <c r="NXP48" s="216"/>
      <c r="NXQ48" s="216"/>
      <c r="NXR48" s="216"/>
      <c r="NXS48" s="216"/>
      <c r="NXT48" s="216"/>
      <c r="NXU48" s="216"/>
      <c r="NXV48" s="216"/>
      <c r="NXW48" s="216"/>
      <c r="NXX48" s="216"/>
      <c r="NXY48" s="216"/>
      <c r="NXZ48" s="216"/>
      <c r="NYA48" s="216"/>
      <c r="NYB48" s="216"/>
      <c r="NYC48" s="216"/>
      <c r="NYD48" s="216"/>
      <c r="NYE48" s="216"/>
      <c r="NYF48" s="216"/>
      <c r="NYG48" s="216"/>
      <c r="NYH48" s="216"/>
      <c r="NYI48" s="216"/>
      <c r="NYJ48" s="216"/>
      <c r="NYK48" s="216"/>
      <c r="NYL48" s="216"/>
      <c r="NYM48" s="216"/>
      <c r="NYN48" s="216"/>
      <c r="NYO48" s="216"/>
      <c r="NYP48" s="216"/>
      <c r="NYQ48" s="216"/>
      <c r="NYR48" s="216"/>
      <c r="NYS48" s="216"/>
      <c r="NYT48" s="216"/>
      <c r="NYU48" s="216"/>
      <c r="NYV48" s="216"/>
      <c r="NYW48" s="216"/>
      <c r="NYX48" s="216"/>
      <c r="NYY48" s="216"/>
      <c r="NYZ48" s="216"/>
      <c r="NZA48" s="216"/>
      <c r="NZB48" s="216"/>
      <c r="NZC48" s="216"/>
      <c r="NZD48" s="216"/>
      <c r="NZE48" s="216"/>
      <c r="NZF48" s="216"/>
      <c r="NZG48" s="216"/>
      <c r="NZH48" s="216"/>
      <c r="NZI48" s="216"/>
      <c r="NZJ48" s="216"/>
      <c r="NZK48" s="216"/>
      <c r="NZL48" s="216"/>
      <c r="NZM48" s="216"/>
      <c r="NZN48" s="216"/>
      <c r="NZO48" s="216"/>
      <c r="NZP48" s="216"/>
      <c r="NZQ48" s="216"/>
      <c r="NZR48" s="216"/>
      <c r="NZS48" s="216"/>
      <c r="NZT48" s="216"/>
      <c r="NZU48" s="216"/>
      <c r="NZV48" s="216"/>
      <c r="NZW48" s="216"/>
      <c r="NZX48" s="216"/>
      <c r="NZY48" s="216"/>
      <c r="NZZ48" s="216"/>
      <c r="OAA48" s="216"/>
      <c r="OAB48" s="216"/>
      <c r="OAC48" s="216"/>
      <c r="OAD48" s="216"/>
      <c r="OAE48" s="216"/>
      <c r="OAF48" s="216"/>
      <c r="OAG48" s="216"/>
      <c r="OAH48" s="216"/>
      <c r="OAI48" s="216"/>
      <c r="OAJ48" s="216"/>
      <c r="OAK48" s="216"/>
      <c r="OAL48" s="216"/>
      <c r="OAM48" s="216"/>
      <c r="OAN48" s="216"/>
      <c r="OAO48" s="216"/>
      <c r="OAP48" s="216"/>
      <c r="OAQ48" s="216"/>
      <c r="OAR48" s="216"/>
      <c r="OAS48" s="216"/>
      <c r="OAT48" s="216"/>
      <c r="OAU48" s="216"/>
      <c r="OAV48" s="216"/>
      <c r="OAW48" s="216"/>
      <c r="OAX48" s="216"/>
      <c r="OAY48" s="216"/>
      <c r="OAZ48" s="216"/>
      <c r="OBA48" s="216"/>
      <c r="OBB48" s="216"/>
      <c r="OBC48" s="216"/>
      <c r="OBD48" s="216"/>
      <c r="OBE48" s="216"/>
      <c r="OBF48" s="216"/>
      <c r="OBG48" s="216"/>
      <c r="OBH48" s="216"/>
      <c r="OBI48" s="216"/>
      <c r="OBJ48" s="216"/>
      <c r="OBK48" s="216"/>
      <c r="OBL48" s="216"/>
      <c r="OBM48" s="216"/>
      <c r="OBN48" s="216"/>
      <c r="OBO48" s="216"/>
      <c r="OBP48" s="216"/>
      <c r="OBQ48" s="216"/>
      <c r="OBR48" s="216"/>
      <c r="OBS48" s="216"/>
      <c r="OBT48" s="216"/>
      <c r="OBU48" s="216"/>
      <c r="OBV48" s="216"/>
      <c r="OBW48" s="216"/>
      <c r="OBX48" s="216"/>
      <c r="OBY48" s="216"/>
      <c r="OBZ48" s="216"/>
      <c r="OCA48" s="216"/>
      <c r="OCB48" s="216"/>
      <c r="OCC48" s="216"/>
      <c r="OCD48" s="216"/>
      <c r="OCE48" s="216"/>
      <c r="OCF48" s="216"/>
      <c r="OCG48" s="216"/>
      <c r="OCH48" s="216"/>
      <c r="OCI48" s="216"/>
      <c r="OCJ48" s="216"/>
      <c r="OCK48" s="216"/>
      <c r="OCL48" s="216"/>
      <c r="OCM48" s="216"/>
      <c r="OCN48" s="216"/>
      <c r="OCO48" s="216"/>
      <c r="OCP48" s="216"/>
      <c r="OCQ48" s="216"/>
      <c r="OCR48" s="216"/>
      <c r="OCS48" s="216"/>
      <c r="OCT48" s="216"/>
      <c r="OCU48" s="216"/>
      <c r="OCV48" s="216"/>
      <c r="OCW48" s="216"/>
      <c r="OCX48" s="216"/>
      <c r="OCY48" s="216"/>
      <c r="OCZ48" s="216"/>
      <c r="ODA48" s="216"/>
      <c r="ODB48" s="216"/>
      <c r="ODC48" s="216"/>
      <c r="ODD48" s="216"/>
      <c r="ODE48" s="216"/>
      <c r="ODF48" s="216"/>
      <c r="ODG48" s="216"/>
      <c r="ODH48" s="216"/>
      <c r="ODI48" s="216"/>
      <c r="ODJ48" s="216"/>
      <c r="ODK48" s="216"/>
      <c r="ODL48" s="216"/>
      <c r="ODM48" s="216"/>
      <c r="ODN48" s="216"/>
      <c r="ODO48" s="216"/>
      <c r="ODP48" s="216"/>
      <c r="ODQ48" s="216"/>
      <c r="ODR48" s="216"/>
      <c r="ODS48" s="216"/>
      <c r="ODT48" s="216"/>
      <c r="ODU48" s="216"/>
      <c r="ODV48" s="216"/>
      <c r="ODW48" s="216"/>
      <c r="ODX48" s="216"/>
      <c r="ODY48" s="216"/>
      <c r="ODZ48" s="216"/>
      <c r="OEA48" s="216"/>
      <c r="OEB48" s="216"/>
      <c r="OEC48" s="216"/>
      <c r="OED48" s="216"/>
      <c r="OEE48" s="216"/>
      <c r="OEF48" s="216"/>
      <c r="OEG48" s="216"/>
      <c r="OEH48" s="216"/>
      <c r="OEI48" s="216"/>
      <c r="OEJ48" s="216"/>
      <c r="OEK48" s="216"/>
      <c r="OEL48" s="216"/>
      <c r="OEM48" s="216"/>
      <c r="OEN48" s="216"/>
      <c r="OEO48" s="216"/>
      <c r="OEP48" s="216"/>
      <c r="OEQ48" s="216"/>
      <c r="OER48" s="216"/>
      <c r="OES48" s="216"/>
      <c r="OET48" s="216"/>
      <c r="OEU48" s="216"/>
      <c r="OEV48" s="216"/>
      <c r="OEW48" s="216"/>
      <c r="OEX48" s="216"/>
      <c r="OEY48" s="216"/>
      <c r="OEZ48" s="216"/>
      <c r="OFA48" s="216"/>
      <c r="OFB48" s="216"/>
      <c r="OFC48" s="216"/>
      <c r="OFD48" s="216"/>
      <c r="OFE48" s="216"/>
      <c r="OFF48" s="216"/>
      <c r="OFG48" s="216"/>
      <c r="OFH48" s="216"/>
      <c r="OFI48" s="216"/>
      <c r="OFJ48" s="216"/>
      <c r="OFK48" s="216"/>
      <c r="OFL48" s="216"/>
      <c r="OFM48" s="216"/>
      <c r="OFN48" s="216"/>
      <c r="OFO48" s="216"/>
      <c r="OFP48" s="216"/>
      <c r="OFQ48" s="216"/>
      <c r="OFR48" s="216"/>
      <c r="OFS48" s="216"/>
      <c r="OFT48" s="216"/>
      <c r="OFU48" s="216"/>
      <c r="OFV48" s="216"/>
      <c r="OFW48" s="216"/>
      <c r="OFX48" s="216"/>
      <c r="OFY48" s="216"/>
      <c r="OFZ48" s="216"/>
      <c r="OGA48" s="216"/>
      <c r="OGB48" s="216"/>
      <c r="OGC48" s="216"/>
      <c r="OGD48" s="216"/>
      <c r="OGE48" s="216"/>
      <c r="OGF48" s="216"/>
      <c r="OGG48" s="216"/>
      <c r="OGH48" s="216"/>
      <c r="OGI48" s="216"/>
      <c r="OGJ48" s="216"/>
      <c r="OGK48" s="216"/>
      <c r="OGL48" s="216"/>
      <c r="OGM48" s="216"/>
      <c r="OGN48" s="216"/>
      <c r="OGO48" s="216"/>
      <c r="OGP48" s="216"/>
      <c r="OGQ48" s="216"/>
      <c r="OGR48" s="216"/>
      <c r="OGS48" s="216"/>
      <c r="OGT48" s="216"/>
      <c r="OGU48" s="216"/>
      <c r="OGV48" s="216"/>
      <c r="OGW48" s="216"/>
      <c r="OGX48" s="216"/>
      <c r="OGY48" s="216"/>
      <c r="OGZ48" s="216"/>
      <c r="OHA48" s="216"/>
      <c r="OHB48" s="216"/>
      <c r="OHC48" s="216"/>
      <c r="OHD48" s="216"/>
      <c r="OHE48" s="216"/>
      <c r="OHF48" s="216"/>
      <c r="OHG48" s="216"/>
      <c r="OHH48" s="216"/>
      <c r="OHI48" s="216"/>
      <c r="OHJ48" s="216"/>
      <c r="OHK48" s="216"/>
      <c r="OHL48" s="216"/>
      <c r="OHM48" s="216"/>
      <c r="OHN48" s="216"/>
      <c r="OHO48" s="216"/>
      <c r="OHP48" s="216"/>
      <c r="OHQ48" s="216"/>
      <c r="OHR48" s="216"/>
      <c r="OHS48" s="216"/>
      <c r="OHT48" s="216"/>
      <c r="OHU48" s="216"/>
      <c r="OHV48" s="216"/>
      <c r="OHW48" s="216"/>
      <c r="OHX48" s="216"/>
      <c r="OHY48" s="216"/>
      <c r="OHZ48" s="216"/>
      <c r="OIA48" s="216"/>
      <c r="OIB48" s="216"/>
      <c r="OIC48" s="216"/>
      <c r="OID48" s="216"/>
      <c r="OIE48" s="216"/>
      <c r="OIF48" s="216"/>
      <c r="OIG48" s="216"/>
      <c r="OIH48" s="216"/>
      <c r="OII48" s="216"/>
      <c r="OIJ48" s="216"/>
      <c r="OIK48" s="216"/>
      <c r="OIL48" s="216"/>
      <c r="OIM48" s="216"/>
      <c r="OIN48" s="216"/>
      <c r="OIO48" s="216"/>
      <c r="OIP48" s="216"/>
      <c r="OIQ48" s="216"/>
      <c r="OIR48" s="216"/>
      <c r="OIS48" s="216"/>
      <c r="OIT48" s="216"/>
      <c r="OIU48" s="216"/>
      <c r="OIV48" s="216"/>
      <c r="OIW48" s="216"/>
      <c r="OIX48" s="216"/>
      <c r="OIY48" s="216"/>
      <c r="OIZ48" s="216"/>
      <c r="OJA48" s="216"/>
      <c r="OJB48" s="216"/>
      <c r="OJC48" s="216"/>
      <c r="OJD48" s="216"/>
      <c r="OJE48" s="216"/>
      <c r="OJF48" s="216"/>
      <c r="OJG48" s="216"/>
      <c r="OJH48" s="216"/>
      <c r="OJI48" s="216"/>
      <c r="OJJ48" s="216"/>
      <c r="OJK48" s="216"/>
      <c r="OJL48" s="216"/>
      <c r="OJM48" s="216"/>
      <c r="OJN48" s="216"/>
      <c r="OJO48" s="216"/>
      <c r="OJP48" s="216"/>
      <c r="OJQ48" s="216"/>
      <c r="OJR48" s="216"/>
      <c r="OJS48" s="216"/>
      <c r="OJT48" s="216"/>
      <c r="OJU48" s="216"/>
      <c r="OJV48" s="216"/>
      <c r="OJW48" s="216"/>
      <c r="OJX48" s="216"/>
      <c r="OJY48" s="216"/>
      <c r="OJZ48" s="216"/>
      <c r="OKA48" s="216"/>
      <c r="OKB48" s="216"/>
      <c r="OKC48" s="216"/>
      <c r="OKD48" s="216"/>
      <c r="OKE48" s="216"/>
      <c r="OKF48" s="216"/>
      <c r="OKG48" s="216"/>
      <c r="OKH48" s="216"/>
      <c r="OKI48" s="216"/>
      <c r="OKJ48" s="216"/>
      <c r="OKK48" s="216"/>
      <c r="OKL48" s="216"/>
      <c r="OKM48" s="216"/>
      <c r="OKN48" s="216"/>
      <c r="OKO48" s="216"/>
      <c r="OKP48" s="216"/>
      <c r="OKQ48" s="216"/>
      <c r="OKR48" s="216"/>
      <c r="OKS48" s="216"/>
      <c r="OKT48" s="216"/>
      <c r="OKU48" s="216"/>
      <c r="OKV48" s="216"/>
      <c r="OKW48" s="216"/>
      <c r="OKX48" s="216"/>
      <c r="OKY48" s="216"/>
      <c r="OKZ48" s="216"/>
      <c r="OLA48" s="216"/>
      <c r="OLB48" s="216"/>
      <c r="OLC48" s="216"/>
      <c r="OLD48" s="216"/>
      <c r="OLE48" s="216"/>
      <c r="OLF48" s="216"/>
      <c r="OLG48" s="216"/>
      <c r="OLH48" s="216"/>
      <c r="OLI48" s="216"/>
      <c r="OLJ48" s="216"/>
      <c r="OLK48" s="216"/>
      <c r="OLL48" s="216"/>
      <c r="OLM48" s="216"/>
      <c r="OLN48" s="216"/>
      <c r="OLO48" s="216"/>
      <c r="OLP48" s="216"/>
      <c r="OLQ48" s="216"/>
      <c r="OLR48" s="216"/>
      <c r="OLS48" s="216"/>
      <c r="OLT48" s="216"/>
      <c r="OLU48" s="216"/>
      <c r="OLV48" s="216"/>
      <c r="OLW48" s="216"/>
      <c r="OLX48" s="216"/>
      <c r="OLY48" s="216"/>
      <c r="OLZ48" s="216"/>
      <c r="OMA48" s="216"/>
      <c r="OMB48" s="216"/>
      <c r="OMC48" s="216"/>
      <c r="OMD48" s="216"/>
      <c r="OME48" s="216"/>
      <c r="OMF48" s="216"/>
      <c r="OMG48" s="216"/>
      <c r="OMH48" s="216"/>
      <c r="OMI48" s="216"/>
      <c r="OMJ48" s="216"/>
      <c r="OMK48" s="216"/>
      <c r="OML48" s="216"/>
      <c r="OMM48" s="216"/>
      <c r="OMN48" s="216"/>
      <c r="OMO48" s="216"/>
      <c r="OMP48" s="216"/>
      <c r="OMQ48" s="216"/>
      <c r="OMR48" s="216"/>
      <c r="OMS48" s="216"/>
      <c r="OMT48" s="216"/>
      <c r="OMU48" s="216"/>
      <c r="OMV48" s="216"/>
      <c r="OMW48" s="216"/>
      <c r="OMX48" s="216"/>
      <c r="OMY48" s="216"/>
      <c r="OMZ48" s="216"/>
      <c r="ONA48" s="216"/>
      <c r="ONB48" s="216"/>
      <c r="ONC48" s="216"/>
      <c r="OND48" s="216"/>
      <c r="ONE48" s="216"/>
      <c r="ONF48" s="216"/>
      <c r="ONG48" s="216"/>
      <c r="ONH48" s="216"/>
      <c r="ONI48" s="216"/>
      <c r="ONJ48" s="216"/>
      <c r="ONK48" s="216"/>
      <c r="ONL48" s="216"/>
      <c r="ONM48" s="216"/>
      <c r="ONN48" s="216"/>
      <c r="ONO48" s="216"/>
      <c r="ONP48" s="216"/>
      <c r="ONQ48" s="216"/>
      <c r="ONR48" s="216"/>
      <c r="ONS48" s="216"/>
      <c r="ONT48" s="216"/>
      <c r="ONU48" s="216"/>
      <c r="ONV48" s="216"/>
      <c r="ONW48" s="216"/>
      <c r="ONX48" s="216"/>
      <c r="ONY48" s="216"/>
      <c r="ONZ48" s="216"/>
      <c r="OOA48" s="216"/>
      <c r="OOB48" s="216"/>
      <c r="OOC48" s="216"/>
      <c r="OOD48" s="216"/>
      <c r="OOE48" s="216"/>
      <c r="OOF48" s="216"/>
      <c r="OOG48" s="216"/>
      <c r="OOH48" s="216"/>
      <c r="OOI48" s="216"/>
      <c r="OOJ48" s="216"/>
      <c r="OOK48" s="216"/>
      <c r="OOL48" s="216"/>
      <c r="OOM48" s="216"/>
      <c r="OON48" s="216"/>
      <c r="OOO48" s="216"/>
      <c r="OOP48" s="216"/>
      <c r="OOQ48" s="216"/>
      <c r="OOR48" s="216"/>
      <c r="OOS48" s="216"/>
      <c r="OOT48" s="216"/>
      <c r="OOU48" s="216"/>
      <c r="OOV48" s="216"/>
      <c r="OOW48" s="216"/>
      <c r="OOX48" s="216"/>
      <c r="OOY48" s="216"/>
      <c r="OOZ48" s="216"/>
      <c r="OPA48" s="216"/>
      <c r="OPB48" s="216"/>
      <c r="OPC48" s="216"/>
      <c r="OPD48" s="216"/>
      <c r="OPE48" s="216"/>
      <c r="OPF48" s="216"/>
      <c r="OPG48" s="216"/>
      <c r="OPH48" s="216"/>
      <c r="OPI48" s="216"/>
      <c r="OPJ48" s="216"/>
      <c r="OPK48" s="216"/>
      <c r="OPL48" s="216"/>
      <c r="OPM48" s="216"/>
      <c r="OPN48" s="216"/>
      <c r="OPO48" s="216"/>
      <c r="OPP48" s="216"/>
      <c r="OPQ48" s="216"/>
      <c r="OPR48" s="216"/>
      <c r="OPS48" s="216"/>
      <c r="OPT48" s="216"/>
      <c r="OPU48" s="216"/>
      <c r="OPV48" s="216"/>
      <c r="OPW48" s="216"/>
      <c r="OPX48" s="216"/>
      <c r="OPY48" s="216"/>
      <c r="OPZ48" s="216"/>
      <c r="OQA48" s="216"/>
      <c r="OQB48" s="216"/>
      <c r="OQC48" s="216"/>
      <c r="OQD48" s="216"/>
      <c r="OQE48" s="216"/>
      <c r="OQF48" s="216"/>
      <c r="OQG48" s="216"/>
      <c r="OQH48" s="216"/>
      <c r="OQI48" s="216"/>
      <c r="OQJ48" s="216"/>
      <c r="OQK48" s="216"/>
      <c r="OQL48" s="216"/>
      <c r="OQM48" s="216"/>
      <c r="OQN48" s="216"/>
      <c r="OQO48" s="216"/>
      <c r="OQP48" s="216"/>
      <c r="OQQ48" s="216"/>
      <c r="OQR48" s="216"/>
      <c r="OQS48" s="216"/>
      <c r="OQT48" s="216"/>
      <c r="OQU48" s="216"/>
      <c r="OQV48" s="216"/>
      <c r="OQW48" s="216"/>
      <c r="OQX48" s="216"/>
      <c r="OQY48" s="216"/>
      <c r="OQZ48" s="216"/>
      <c r="ORA48" s="216"/>
      <c r="ORB48" s="216"/>
      <c r="ORC48" s="216"/>
      <c r="ORD48" s="216"/>
      <c r="ORE48" s="216"/>
      <c r="ORF48" s="216"/>
      <c r="ORG48" s="216"/>
      <c r="ORH48" s="216"/>
      <c r="ORI48" s="216"/>
      <c r="ORJ48" s="216"/>
      <c r="ORK48" s="216"/>
      <c r="ORL48" s="216"/>
      <c r="ORM48" s="216"/>
      <c r="ORN48" s="216"/>
      <c r="ORO48" s="216"/>
      <c r="ORP48" s="216"/>
      <c r="ORQ48" s="216"/>
      <c r="ORR48" s="216"/>
      <c r="ORS48" s="216"/>
      <c r="ORT48" s="216"/>
      <c r="ORU48" s="216"/>
      <c r="ORV48" s="216"/>
      <c r="ORW48" s="216"/>
      <c r="ORX48" s="216"/>
      <c r="ORY48" s="216"/>
      <c r="ORZ48" s="216"/>
      <c r="OSA48" s="216"/>
      <c r="OSB48" s="216"/>
      <c r="OSC48" s="216"/>
      <c r="OSD48" s="216"/>
      <c r="OSE48" s="216"/>
      <c r="OSF48" s="216"/>
      <c r="OSG48" s="216"/>
      <c r="OSH48" s="216"/>
      <c r="OSI48" s="216"/>
      <c r="OSJ48" s="216"/>
      <c r="OSK48" s="216"/>
      <c r="OSL48" s="216"/>
      <c r="OSM48" s="216"/>
      <c r="OSN48" s="216"/>
      <c r="OSO48" s="216"/>
      <c r="OSP48" s="216"/>
      <c r="OSQ48" s="216"/>
      <c r="OSR48" s="216"/>
      <c r="OSS48" s="216"/>
      <c r="OST48" s="216"/>
      <c r="OSU48" s="216"/>
      <c r="OSV48" s="216"/>
      <c r="OSW48" s="216"/>
      <c r="OSX48" s="216"/>
      <c r="OSY48" s="216"/>
      <c r="OSZ48" s="216"/>
      <c r="OTA48" s="216"/>
      <c r="OTB48" s="216"/>
      <c r="OTC48" s="216"/>
      <c r="OTD48" s="216"/>
      <c r="OTE48" s="216"/>
      <c r="OTF48" s="216"/>
      <c r="OTG48" s="216"/>
      <c r="OTH48" s="216"/>
      <c r="OTI48" s="216"/>
      <c r="OTJ48" s="216"/>
      <c r="OTK48" s="216"/>
      <c r="OTL48" s="216"/>
      <c r="OTM48" s="216"/>
      <c r="OTN48" s="216"/>
      <c r="OTO48" s="216"/>
      <c r="OTP48" s="216"/>
      <c r="OTQ48" s="216"/>
      <c r="OTR48" s="216"/>
      <c r="OTS48" s="216"/>
      <c r="OTT48" s="216"/>
      <c r="OTU48" s="216"/>
      <c r="OTV48" s="216"/>
      <c r="OTW48" s="216"/>
      <c r="OTX48" s="216"/>
      <c r="OTY48" s="216"/>
      <c r="OTZ48" s="216"/>
      <c r="OUA48" s="216"/>
      <c r="OUB48" s="216"/>
      <c r="OUC48" s="216"/>
      <c r="OUD48" s="216"/>
      <c r="OUE48" s="216"/>
      <c r="OUF48" s="216"/>
      <c r="OUG48" s="216"/>
      <c r="OUH48" s="216"/>
      <c r="OUI48" s="216"/>
      <c r="OUJ48" s="216"/>
      <c r="OUK48" s="216"/>
      <c r="OUL48" s="216"/>
      <c r="OUM48" s="216"/>
      <c r="OUN48" s="216"/>
      <c r="OUO48" s="216"/>
      <c r="OUP48" s="216"/>
      <c r="OUQ48" s="216"/>
      <c r="OUR48" s="216"/>
      <c r="OUS48" s="216"/>
      <c r="OUT48" s="216"/>
      <c r="OUU48" s="216"/>
      <c r="OUV48" s="216"/>
      <c r="OUW48" s="216"/>
      <c r="OUX48" s="216"/>
      <c r="OUY48" s="216"/>
      <c r="OUZ48" s="216"/>
      <c r="OVA48" s="216"/>
      <c r="OVB48" s="216"/>
      <c r="OVC48" s="216"/>
      <c r="OVD48" s="216"/>
      <c r="OVE48" s="216"/>
      <c r="OVF48" s="216"/>
      <c r="OVG48" s="216"/>
      <c r="OVH48" s="216"/>
      <c r="OVI48" s="216"/>
      <c r="OVJ48" s="216"/>
      <c r="OVK48" s="216"/>
      <c r="OVL48" s="216"/>
      <c r="OVM48" s="216"/>
      <c r="OVN48" s="216"/>
      <c r="OVO48" s="216"/>
      <c r="OVP48" s="216"/>
      <c r="OVQ48" s="216"/>
      <c r="OVR48" s="216"/>
      <c r="OVS48" s="216"/>
      <c r="OVT48" s="216"/>
      <c r="OVU48" s="216"/>
      <c r="OVV48" s="216"/>
      <c r="OVW48" s="216"/>
      <c r="OVX48" s="216"/>
      <c r="OVY48" s="216"/>
      <c r="OVZ48" s="216"/>
      <c r="OWA48" s="216"/>
      <c r="OWB48" s="216"/>
      <c r="OWC48" s="216"/>
      <c r="OWD48" s="216"/>
      <c r="OWE48" s="216"/>
      <c r="OWF48" s="216"/>
      <c r="OWG48" s="216"/>
      <c r="OWH48" s="216"/>
      <c r="OWI48" s="216"/>
      <c r="OWJ48" s="216"/>
      <c r="OWK48" s="216"/>
      <c r="OWL48" s="216"/>
      <c r="OWM48" s="216"/>
      <c r="OWN48" s="216"/>
      <c r="OWO48" s="216"/>
      <c r="OWP48" s="216"/>
      <c r="OWQ48" s="216"/>
      <c r="OWR48" s="216"/>
      <c r="OWS48" s="216"/>
      <c r="OWT48" s="216"/>
      <c r="OWU48" s="216"/>
      <c r="OWV48" s="216"/>
      <c r="OWW48" s="216"/>
      <c r="OWX48" s="216"/>
      <c r="OWY48" s="216"/>
      <c r="OWZ48" s="216"/>
      <c r="OXA48" s="216"/>
      <c r="OXB48" s="216"/>
      <c r="OXC48" s="216"/>
      <c r="OXD48" s="216"/>
      <c r="OXE48" s="216"/>
      <c r="OXF48" s="216"/>
      <c r="OXG48" s="216"/>
      <c r="OXH48" s="216"/>
      <c r="OXI48" s="216"/>
      <c r="OXJ48" s="216"/>
      <c r="OXK48" s="216"/>
      <c r="OXL48" s="216"/>
      <c r="OXM48" s="216"/>
      <c r="OXN48" s="216"/>
      <c r="OXO48" s="216"/>
      <c r="OXP48" s="216"/>
      <c r="OXQ48" s="216"/>
      <c r="OXR48" s="216"/>
      <c r="OXS48" s="216"/>
      <c r="OXT48" s="216"/>
      <c r="OXU48" s="216"/>
      <c r="OXV48" s="216"/>
      <c r="OXW48" s="216"/>
      <c r="OXX48" s="216"/>
      <c r="OXY48" s="216"/>
      <c r="OXZ48" s="216"/>
      <c r="OYA48" s="216"/>
      <c r="OYB48" s="216"/>
      <c r="OYC48" s="216"/>
      <c r="OYD48" s="216"/>
      <c r="OYE48" s="216"/>
      <c r="OYF48" s="216"/>
      <c r="OYG48" s="216"/>
      <c r="OYH48" s="216"/>
      <c r="OYI48" s="216"/>
      <c r="OYJ48" s="216"/>
      <c r="OYK48" s="216"/>
      <c r="OYL48" s="216"/>
      <c r="OYM48" s="216"/>
      <c r="OYN48" s="216"/>
      <c r="OYO48" s="216"/>
      <c r="OYP48" s="216"/>
      <c r="OYQ48" s="216"/>
      <c r="OYR48" s="216"/>
      <c r="OYS48" s="216"/>
      <c r="OYT48" s="216"/>
      <c r="OYU48" s="216"/>
      <c r="OYV48" s="216"/>
      <c r="OYW48" s="216"/>
      <c r="OYX48" s="216"/>
      <c r="OYY48" s="216"/>
      <c r="OYZ48" s="216"/>
      <c r="OZA48" s="216"/>
      <c r="OZB48" s="216"/>
      <c r="OZC48" s="216"/>
      <c r="OZD48" s="216"/>
      <c r="OZE48" s="216"/>
      <c r="OZF48" s="216"/>
      <c r="OZG48" s="216"/>
      <c r="OZH48" s="216"/>
      <c r="OZI48" s="216"/>
      <c r="OZJ48" s="216"/>
      <c r="OZK48" s="216"/>
      <c r="OZL48" s="216"/>
      <c r="OZM48" s="216"/>
      <c r="OZN48" s="216"/>
      <c r="OZO48" s="216"/>
      <c r="OZP48" s="216"/>
      <c r="OZQ48" s="216"/>
      <c r="OZR48" s="216"/>
      <c r="OZS48" s="216"/>
      <c r="OZT48" s="216"/>
      <c r="OZU48" s="216"/>
      <c r="OZV48" s="216"/>
      <c r="OZW48" s="216"/>
      <c r="OZX48" s="216"/>
      <c r="OZY48" s="216"/>
      <c r="OZZ48" s="216"/>
      <c r="PAA48" s="216"/>
      <c r="PAB48" s="216"/>
      <c r="PAC48" s="216"/>
      <c r="PAD48" s="216"/>
      <c r="PAE48" s="216"/>
      <c r="PAF48" s="216"/>
      <c r="PAG48" s="216"/>
      <c r="PAH48" s="216"/>
      <c r="PAI48" s="216"/>
      <c r="PAJ48" s="216"/>
      <c r="PAK48" s="216"/>
      <c r="PAL48" s="216"/>
      <c r="PAM48" s="216"/>
      <c r="PAN48" s="216"/>
      <c r="PAO48" s="216"/>
      <c r="PAP48" s="216"/>
      <c r="PAQ48" s="216"/>
      <c r="PAR48" s="216"/>
      <c r="PAS48" s="216"/>
      <c r="PAT48" s="216"/>
      <c r="PAU48" s="216"/>
      <c r="PAV48" s="216"/>
      <c r="PAW48" s="216"/>
      <c r="PAX48" s="216"/>
      <c r="PAY48" s="216"/>
      <c r="PAZ48" s="216"/>
      <c r="PBA48" s="216"/>
      <c r="PBB48" s="216"/>
      <c r="PBC48" s="216"/>
      <c r="PBD48" s="216"/>
      <c r="PBE48" s="216"/>
      <c r="PBF48" s="216"/>
      <c r="PBG48" s="216"/>
      <c r="PBH48" s="216"/>
      <c r="PBI48" s="216"/>
      <c r="PBJ48" s="216"/>
      <c r="PBK48" s="216"/>
      <c r="PBL48" s="216"/>
      <c r="PBM48" s="216"/>
      <c r="PBN48" s="216"/>
      <c r="PBO48" s="216"/>
      <c r="PBP48" s="216"/>
      <c r="PBQ48" s="216"/>
      <c r="PBR48" s="216"/>
      <c r="PBS48" s="216"/>
      <c r="PBT48" s="216"/>
      <c r="PBU48" s="216"/>
      <c r="PBV48" s="216"/>
      <c r="PBW48" s="216"/>
      <c r="PBX48" s="216"/>
      <c r="PBY48" s="216"/>
      <c r="PBZ48" s="216"/>
      <c r="PCA48" s="216"/>
      <c r="PCB48" s="216"/>
      <c r="PCC48" s="216"/>
      <c r="PCD48" s="216"/>
      <c r="PCE48" s="216"/>
      <c r="PCF48" s="216"/>
      <c r="PCG48" s="216"/>
      <c r="PCH48" s="216"/>
      <c r="PCI48" s="216"/>
      <c r="PCJ48" s="216"/>
      <c r="PCK48" s="216"/>
      <c r="PCL48" s="216"/>
      <c r="PCM48" s="216"/>
      <c r="PCN48" s="216"/>
      <c r="PCO48" s="216"/>
      <c r="PCP48" s="216"/>
      <c r="PCQ48" s="216"/>
      <c r="PCR48" s="216"/>
      <c r="PCS48" s="216"/>
      <c r="PCT48" s="216"/>
      <c r="PCU48" s="216"/>
      <c r="PCV48" s="216"/>
      <c r="PCW48" s="216"/>
      <c r="PCX48" s="216"/>
      <c r="PCY48" s="216"/>
      <c r="PCZ48" s="216"/>
      <c r="PDA48" s="216"/>
      <c r="PDB48" s="216"/>
      <c r="PDC48" s="216"/>
      <c r="PDD48" s="216"/>
      <c r="PDE48" s="216"/>
      <c r="PDF48" s="216"/>
      <c r="PDG48" s="216"/>
      <c r="PDH48" s="216"/>
      <c r="PDI48" s="216"/>
      <c r="PDJ48" s="216"/>
      <c r="PDK48" s="216"/>
      <c r="PDL48" s="216"/>
      <c r="PDM48" s="216"/>
      <c r="PDN48" s="216"/>
      <c r="PDO48" s="216"/>
      <c r="PDP48" s="216"/>
      <c r="PDQ48" s="216"/>
      <c r="PDR48" s="216"/>
      <c r="PDS48" s="216"/>
      <c r="PDT48" s="216"/>
      <c r="PDU48" s="216"/>
      <c r="PDV48" s="216"/>
      <c r="PDW48" s="216"/>
      <c r="PDX48" s="216"/>
      <c r="PDY48" s="216"/>
      <c r="PDZ48" s="216"/>
      <c r="PEA48" s="216"/>
      <c r="PEB48" s="216"/>
      <c r="PEC48" s="216"/>
      <c r="PED48" s="216"/>
      <c r="PEE48" s="216"/>
      <c r="PEF48" s="216"/>
      <c r="PEG48" s="216"/>
      <c r="PEH48" s="216"/>
      <c r="PEI48" s="216"/>
      <c r="PEJ48" s="216"/>
      <c r="PEK48" s="216"/>
      <c r="PEL48" s="216"/>
      <c r="PEM48" s="216"/>
      <c r="PEN48" s="216"/>
      <c r="PEO48" s="216"/>
      <c r="PEP48" s="216"/>
      <c r="PEQ48" s="216"/>
      <c r="PER48" s="216"/>
      <c r="PES48" s="216"/>
      <c r="PET48" s="216"/>
      <c r="PEU48" s="216"/>
      <c r="PEV48" s="216"/>
      <c r="PEW48" s="216"/>
      <c r="PEX48" s="216"/>
      <c r="PEY48" s="216"/>
      <c r="PEZ48" s="216"/>
      <c r="PFA48" s="216"/>
      <c r="PFB48" s="216"/>
      <c r="PFC48" s="216"/>
      <c r="PFD48" s="216"/>
      <c r="PFE48" s="216"/>
      <c r="PFF48" s="216"/>
      <c r="PFG48" s="216"/>
      <c r="PFH48" s="216"/>
      <c r="PFI48" s="216"/>
      <c r="PFJ48" s="216"/>
      <c r="PFK48" s="216"/>
      <c r="PFL48" s="216"/>
      <c r="PFM48" s="216"/>
      <c r="PFN48" s="216"/>
      <c r="PFO48" s="216"/>
      <c r="PFP48" s="216"/>
      <c r="PFQ48" s="216"/>
      <c r="PFR48" s="216"/>
      <c r="PFS48" s="216"/>
      <c r="PFT48" s="216"/>
      <c r="PFU48" s="216"/>
      <c r="PFV48" s="216"/>
      <c r="PFW48" s="216"/>
      <c r="PFX48" s="216"/>
      <c r="PFY48" s="216"/>
      <c r="PFZ48" s="216"/>
      <c r="PGA48" s="216"/>
      <c r="PGB48" s="216"/>
      <c r="PGC48" s="216"/>
      <c r="PGD48" s="216"/>
      <c r="PGE48" s="216"/>
      <c r="PGF48" s="216"/>
      <c r="PGG48" s="216"/>
      <c r="PGH48" s="216"/>
      <c r="PGI48" s="216"/>
      <c r="PGJ48" s="216"/>
      <c r="PGK48" s="216"/>
      <c r="PGL48" s="216"/>
      <c r="PGM48" s="216"/>
      <c r="PGN48" s="216"/>
      <c r="PGO48" s="216"/>
      <c r="PGP48" s="216"/>
      <c r="PGQ48" s="216"/>
      <c r="PGR48" s="216"/>
      <c r="PGS48" s="216"/>
      <c r="PGT48" s="216"/>
      <c r="PGU48" s="216"/>
      <c r="PGV48" s="216"/>
      <c r="PGW48" s="216"/>
      <c r="PGX48" s="216"/>
      <c r="PGY48" s="216"/>
      <c r="PGZ48" s="216"/>
      <c r="PHA48" s="216"/>
      <c r="PHB48" s="216"/>
      <c r="PHC48" s="216"/>
      <c r="PHD48" s="216"/>
      <c r="PHE48" s="216"/>
      <c r="PHF48" s="216"/>
      <c r="PHG48" s="216"/>
      <c r="PHH48" s="216"/>
      <c r="PHI48" s="216"/>
      <c r="PHJ48" s="216"/>
      <c r="PHK48" s="216"/>
      <c r="PHL48" s="216"/>
      <c r="PHM48" s="216"/>
      <c r="PHN48" s="216"/>
      <c r="PHO48" s="216"/>
      <c r="PHP48" s="216"/>
      <c r="PHQ48" s="216"/>
      <c r="PHR48" s="216"/>
      <c r="PHS48" s="216"/>
      <c r="PHT48" s="216"/>
      <c r="PHU48" s="216"/>
      <c r="PHV48" s="216"/>
      <c r="PHW48" s="216"/>
      <c r="PHX48" s="216"/>
      <c r="PHY48" s="216"/>
      <c r="PHZ48" s="216"/>
      <c r="PIA48" s="216"/>
      <c r="PIB48" s="216"/>
      <c r="PIC48" s="216"/>
      <c r="PID48" s="216"/>
      <c r="PIE48" s="216"/>
      <c r="PIF48" s="216"/>
      <c r="PIG48" s="216"/>
      <c r="PIH48" s="216"/>
      <c r="PII48" s="216"/>
      <c r="PIJ48" s="216"/>
      <c r="PIK48" s="216"/>
      <c r="PIL48" s="216"/>
      <c r="PIM48" s="216"/>
      <c r="PIN48" s="216"/>
      <c r="PIO48" s="216"/>
      <c r="PIP48" s="216"/>
      <c r="PIQ48" s="216"/>
      <c r="PIR48" s="216"/>
      <c r="PIS48" s="216"/>
      <c r="PIT48" s="216"/>
      <c r="PIU48" s="216"/>
      <c r="PIV48" s="216"/>
      <c r="PIW48" s="216"/>
      <c r="PIX48" s="216"/>
      <c r="PIY48" s="216"/>
      <c r="PIZ48" s="216"/>
      <c r="PJA48" s="216"/>
      <c r="PJB48" s="216"/>
      <c r="PJC48" s="216"/>
      <c r="PJD48" s="216"/>
      <c r="PJE48" s="216"/>
      <c r="PJF48" s="216"/>
      <c r="PJG48" s="216"/>
      <c r="PJH48" s="216"/>
      <c r="PJI48" s="216"/>
      <c r="PJJ48" s="216"/>
      <c r="PJK48" s="216"/>
      <c r="PJL48" s="216"/>
      <c r="PJM48" s="216"/>
      <c r="PJN48" s="216"/>
      <c r="PJO48" s="216"/>
      <c r="PJP48" s="216"/>
      <c r="PJQ48" s="216"/>
      <c r="PJR48" s="216"/>
      <c r="PJS48" s="216"/>
      <c r="PJT48" s="216"/>
      <c r="PJU48" s="216"/>
      <c r="PJV48" s="216"/>
      <c r="PJW48" s="216"/>
      <c r="PJX48" s="216"/>
      <c r="PJY48" s="216"/>
      <c r="PJZ48" s="216"/>
      <c r="PKA48" s="216"/>
      <c r="PKB48" s="216"/>
      <c r="PKC48" s="216"/>
      <c r="PKD48" s="216"/>
      <c r="PKE48" s="216"/>
      <c r="PKF48" s="216"/>
      <c r="PKG48" s="216"/>
      <c r="PKH48" s="216"/>
      <c r="PKI48" s="216"/>
      <c r="PKJ48" s="216"/>
      <c r="PKK48" s="216"/>
      <c r="PKL48" s="216"/>
      <c r="PKM48" s="216"/>
      <c r="PKN48" s="216"/>
      <c r="PKO48" s="216"/>
      <c r="PKP48" s="216"/>
      <c r="PKQ48" s="216"/>
      <c r="PKR48" s="216"/>
      <c r="PKS48" s="216"/>
      <c r="PKT48" s="216"/>
      <c r="PKU48" s="216"/>
      <c r="PKV48" s="216"/>
      <c r="PKW48" s="216"/>
      <c r="PKX48" s="216"/>
      <c r="PKY48" s="216"/>
      <c r="PKZ48" s="216"/>
      <c r="PLA48" s="216"/>
      <c r="PLB48" s="216"/>
      <c r="PLC48" s="216"/>
      <c r="PLD48" s="216"/>
      <c r="PLE48" s="216"/>
      <c r="PLF48" s="216"/>
      <c r="PLG48" s="216"/>
      <c r="PLH48" s="216"/>
      <c r="PLI48" s="216"/>
      <c r="PLJ48" s="216"/>
      <c r="PLK48" s="216"/>
      <c r="PLL48" s="216"/>
      <c r="PLM48" s="216"/>
      <c r="PLN48" s="216"/>
      <c r="PLO48" s="216"/>
      <c r="PLP48" s="216"/>
      <c r="PLQ48" s="216"/>
      <c r="PLR48" s="216"/>
      <c r="PLS48" s="216"/>
      <c r="PLT48" s="216"/>
      <c r="PLU48" s="216"/>
      <c r="PLV48" s="216"/>
      <c r="PLW48" s="216"/>
      <c r="PLX48" s="216"/>
      <c r="PLY48" s="216"/>
      <c r="PLZ48" s="216"/>
      <c r="PMA48" s="216"/>
      <c r="PMB48" s="216"/>
      <c r="PMC48" s="216"/>
      <c r="PMD48" s="216"/>
      <c r="PME48" s="216"/>
      <c r="PMF48" s="216"/>
      <c r="PMG48" s="216"/>
      <c r="PMH48" s="216"/>
      <c r="PMI48" s="216"/>
      <c r="PMJ48" s="216"/>
      <c r="PMK48" s="216"/>
      <c r="PML48" s="216"/>
      <c r="PMM48" s="216"/>
      <c r="PMN48" s="216"/>
      <c r="PMO48" s="216"/>
      <c r="PMP48" s="216"/>
      <c r="PMQ48" s="216"/>
      <c r="PMR48" s="216"/>
      <c r="PMS48" s="216"/>
      <c r="PMT48" s="216"/>
      <c r="PMU48" s="216"/>
      <c r="PMV48" s="216"/>
      <c r="PMW48" s="216"/>
      <c r="PMX48" s="216"/>
      <c r="PMY48" s="216"/>
      <c r="PMZ48" s="216"/>
      <c r="PNA48" s="216"/>
      <c r="PNB48" s="216"/>
      <c r="PNC48" s="216"/>
      <c r="PND48" s="216"/>
      <c r="PNE48" s="216"/>
      <c r="PNF48" s="216"/>
      <c r="PNG48" s="216"/>
      <c r="PNH48" s="216"/>
      <c r="PNI48" s="216"/>
      <c r="PNJ48" s="216"/>
      <c r="PNK48" s="216"/>
      <c r="PNL48" s="216"/>
      <c r="PNM48" s="216"/>
      <c r="PNN48" s="216"/>
      <c r="PNO48" s="216"/>
      <c r="PNP48" s="216"/>
      <c r="PNQ48" s="216"/>
      <c r="PNR48" s="216"/>
      <c r="PNS48" s="216"/>
      <c r="PNT48" s="216"/>
      <c r="PNU48" s="216"/>
      <c r="PNV48" s="216"/>
      <c r="PNW48" s="216"/>
      <c r="PNX48" s="216"/>
      <c r="PNY48" s="216"/>
      <c r="PNZ48" s="216"/>
      <c r="POA48" s="216"/>
      <c r="POB48" s="216"/>
      <c r="POC48" s="216"/>
      <c r="POD48" s="216"/>
      <c r="POE48" s="216"/>
      <c r="POF48" s="216"/>
      <c r="POG48" s="216"/>
      <c r="POH48" s="216"/>
      <c r="POI48" s="216"/>
      <c r="POJ48" s="216"/>
      <c r="POK48" s="216"/>
      <c r="POL48" s="216"/>
      <c r="POM48" s="216"/>
      <c r="PON48" s="216"/>
      <c r="POO48" s="216"/>
      <c r="POP48" s="216"/>
      <c r="POQ48" s="216"/>
      <c r="POR48" s="216"/>
      <c r="POS48" s="216"/>
      <c r="POT48" s="216"/>
      <c r="POU48" s="216"/>
      <c r="POV48" s="216"/>
      <c r="POW48" s="216"/>
      <c r="POX48" s="216"/>
      <c r="POY48" s="216"/>
      <c r="POZ48" s="216"/>
      <c r="PPA48" s="216"/>
      <c r="PPB48" s="216"/>
      <c r="PPC48" s="216"/>
      <c r="PPD48" s="216"/>
      <c r="PPE48" s="216"/>
      <c r="PPF48" s="216"/>
      <c r="PPG48" s="216"/>
      <c r="PPH48" s="216"/>
      <c r="PPI48" s="216"/>
      <c r="PPJ48" s="216"/>
      <c r="PPK48" s="216"/>
      <c r="PPL48" s="216"/>
      <c r="PPM48" s="216"/>
      <c r="PPN48" s="216"/>
      <c r="PPO48" s="216"/>
      <c r="PPP48" s="216"/>
      <c r="PPQ48" s="216"/>
      <c r="PPR48" s="216"/>
      <c r="PPS48" s="216"/>
      <c r="PPT48" s="216"/>
      <c r="PPU48" s="216"/>
      <c r="PPV48" s="216"/>
      <c r="PPW48" s="216"/>
      <c r="PPX48" s="216"/>
      <c r="PPY48" s="216"/>
      <c r="PPZ48" s="216"/>
      <c r="PQA48" s="216"/>
      <c r="PQB48" s="216"/>
      <c r="PQC48" s="216"/>
      <c r="PQD48" s="216"/>
      <c r="PQE48" s="216"/>
      <c r="PQF48" s="216"/>
      <c r="PQG48" s="216"/>
      <c r="PQH48" s="216"/>
      <c r="PQI48" s="216"/>
      <c r="PQJ48" s="216"/>
      <c r="PQK48" s="216"/>
      <c r="PQL48" s="216"/>
      <c r="PQM48" s="216"/>
      <c r="PQN48" s="216"/>
      <c r="PQO48" s="216"/>
      <c r="PQP48" s="216"/>
      <c r="PQQ48" s="216"/>
      <c r="PQR48" s="216"/>
      <c r="PQS48" s="216"/>
      <c r="PQT48" s="216"/>
      <c r="PQU48" s="216"/>
      <c r="PQV48" s="216"/>
      <c r="PQW48" s="216"/>
      <c r="PQX48" s="216"/>
      <c r="PQY48" s="216"/>
      <c r="PQZ48" s="216"/>
      <c r="PRA48" s="216"/>
      <c r="PRB48" s="216"/>
      <c r="PRC48" s="216"/>
      <c r="PRD48" s="216"/>
      <c r="PRE48" s="216"/>
      <c r="PRF48" s="216"/>
      <c r="PRG48" s="216"/>
      <c r="PRH48" s="216"/>
      <c r="PRI48" s="216"/>
      <c r="PRJ48" s="216"/>
      <c r="PRK48" s="216"/>
      <c r="PRL48" s="216"/>
      <c r="PRM48" s="216"/>
      <c r="PRN48" s="216"/>
      <c r="PRO48" s="216"/>
      <c r="PRP48" s="216"/>
      <c r="PRQ48" s="216"/>
      <c r="PRR48" s="216"/>
      <c r="PRS48" s="216"/>
      <c r="PRT48" s="216"/>
      <c r="PRU48" s="216"/>
      <c r="PRV48" s="216"/>
      <c r="PRW48" s="216"/>
      <c r="PRX48" s="216"/>
      <c r="PRY48" s="216"/>
      <c r="PRZ48" s="216"/>
      <c r="PSA48" s="216"/>
      <c r="PSB48" s="216"/>
      <c r="PSC48" s="216"/>
      <c r="PSD48" s="216"/>
      <c r="PSE48" s="216"/>
      <c r="PSF48" s="216"/>
      <c r="PSG48" s="216"/>
      <c r="PSH48" s="216"/>
      <c r="PSI48" s="216"/>
      <c r="PSJ48" s="216"/>
      <c r="PSK48" s="216"/>
      <c r="PSL48" s="216"/>
      <c r="PSM48" s="216"/>
      <c r="PSN48" s="216"/>
      <c r="PSO48" s="216"/>
      <c r="PSP48" s="216"/>
      <c r="PSQ48" s="216"/>
      <c r="PSR48" s="216"/>
      <c r="PSS48" s="216"/>
      <c r="PST48" s="216"/>
      <c r="PSU48" s="216"/>
      <c r="PSV48" s="216"/>
      <c r="PSW48" s="216"/>
      <c r="PSX48" s="216"/>
      <c r="PSY48" s="216"/>
      <c r="PSZ48" s="216"/>
      <c r="PTA48" s="216"/>
      <c r="PTB48" s="216"/>
      <c r="PTC48" s="216"/>
      <c r="PTD48" s="216"/>
      <c r="PTE48" s="216"/>
      <c r="PTF48" s="216"/>
      <c r="PTG48" s="216"/>
      <c r="PTH48" s="216"/>
      <c r="PTI48" s="216"/>
      <c r="PTJ48" s="216"/>
      <c r="PTK48" s="216"/>
      <c r="PTL48" s="216"/>
      <c r="PTM48" s="216"/>
      <c r="PTN48" s="216"/>
      <c r="PTO48" s="216"/>
      <c r="PTP48" s="216"/>
      <c r="PTQ48" s="216"/>
      <c r="PTR48" s="216"/>
      <c r="PTS48" s="216"/>
      <c r="PTT48" s="216"/>
      <c r="PTU48" s="216"/>
      <c r="PTV48" s="216"/>
      <c r="PTW48" s="216"/>
      <c r="PTX48" s="216"/>
      <c r="PTY48" s="216"/>
      <c r="PTZ48" s="216"/>
      <c r="PUA48" s="216"/>
      <c r="PUB48" s="216"/>
      <c r="PUC48" s="216"/>
      <c r="PUD48" s="216"/>
      <c r="PUE48" s="216"/>
      <c r="PUF48" s="216"/>
      <c r="PUG48" s="216"/>
      <c r="PUH48" s="216"/>
      <c r="PUI48" s="216"/>
      <c r="PUJ48" s="216"/>
      <c r="PUK48" s="216"/>
      <c r="PUL48" s="216"/>
      <c r="PUM48" s="216"/>
      <c r="PUN48" s="216"/>
      <c r="PUO48" s="216"/>
      <c r="PUP48" s="216"/>
      <c r="PUQ48" s="216"/>
      <c r="PUR48" s="216"/>
      <c r="PUS48" s="216"/>
      <c r="PUT48" s="216"/>
      <c r="PUU48" s="216"/>
      <c r="PUV48" s="216"/>
      <c r="PUW48" s="216"/>
      <c r="PUX48" s="216"/>
      <c r="PUY48" s="216"/>
      <c r="PUZ48" s="216"/>
      <c r="PVA48" s="216"/>
      <c r="PVB48" s="216"/>
      <c r="PVC48" s="216"/>
      <c r="PVD48" s="216"/>
      <c r="PVE48" s="216"/>
      <c r="PVF48" s="216"/>
      <c r="PVG48" s="216"/>
      <c r="PVH48" s="216"/>
      <c r="PVI48" s="216"/>
      <c r="PVJ48" s="216"/>
      <c r="PVK48" s="216"/>
      <c r="PVL48" s="216"/>
      <c r="PVM48" s="216"/>
      <c r="PVN48" s="216"/>
      <c r="PVO48" s="216"/>
      <c r="PVP48" s="216"/>
      <c r="PVQ48" s="216"/>
      <c r="PVR48" s="216"/>
      <c r="PVS48" s="216"/>
      <c r="PVT48" s="216"/>
      <c r="PVU48" s="216"/>
      <c r="PVV48" s="216"/>
      <c r="PVW48" s="216"/>
      <c r="PVX48" s="216"/>
      <c r="PVY48" s="216"/>
      <c r="PVZ48" s="216"/>
      <c r="PWA48" s="216"/>
      <c r="PWB48" s="216"/>
      <c r="PWC48" s="216"/>
      <c r="PWD48" s="216"/>
      <c r="PWE48" s="216"/>
      <c r="PWF48" s="216"/>
      <c r="PWG48" s="216"/>
      <c r="PWH48" s="216"/>
      <c r="PWI48" s="216"/>
      <c r="PWJ48" s="216"/>
      <c r="PWK48" s="216"/>
      <c r="PWL48" s="216"/>
      <c r="PWM48" s="216"/>
      <c r="PWN48" s="216"/>
      <c r="PWO48" s="216"/>
      <c r="PWP48" s="216"/>
      <c r="PWQ48" s="216"/>
      <c r="PWR48" s="216"/>
      <c r="PWS48" s="216"/>
      <c r="PWT48" s="216"/>
      <c r="PWU48" s="216"/>
      <c r="PWV48" s="216"/>
      <c r="PWW48" s="216"/>
      <c r="PWX48" s="216"/>
      <c r="PWY48" s="216"/>
      <c r="PWZ48" s="216"/>
      <c r="PXA48" s="216"/>
      <c r="PXB48" s="216"/>
      <c r="PXC48" s="216"/>
      <c r="PXD48" s="216"/>
      <c r="PXE48" s="216"/>
      <c r="PXF48" s="216"/>
      <c r="PXG48" s="216"/>
      <c r="PXH48" s="216"/>
      <c r="PXI48" s="216"/>
      <c r="PXJ48" s="216"/>
      <c r="PXK48" s="216"/>
      <c r="PXL48" s="216"/>
      <c r="PXM48" s="216"/>
      <c r="PXN48" s="216"/>
      <c r="PXO48" s="216"/>
      <c r="PXP48" s="216"/>
      <c r="PXQ48" s="216"/>
      <c r="PXR48" s="216"/>
      <c r="PXS48" s="216"/>
      <c r="PXT48" s="216"/>
      <c r="PXU48" s="216"/>
      <c r="PXV48" s="216"/>
      <c r="PXW48" s="216"/>
      <c r="PXX48" s="216"/>
      <c r="PXY48" s="216"/>
      <c r="PXZ48" s="216"/>
      <c r="PYA48" s="216"/>
      <c r="PYB48" s="216"/>
      <c r="PYC48" s="216"/>
      <c r="PYD48" s="216"/>
      <c r="PYE48" s="216"/>
      <c r="PYF48" s="216"/>
      <c r="PYG48" s="216"/>
      <c r="PYH48" s="216"/>
      <c r="PYI48" s="216"/>
      <c r="PYJ48" s="216"/>
      <c r="PYK48" s="216"/>
      <c r="PYL48" s="216"/>
      <c r="PYM48" s="216"/>
      <c r="PYN48" s="216"/>
      <c r="PYO48" s="216"/>
      <c r="PYP48" s="216"/>
      <c r="PYQ48" s="216"/>
      <c r="PYR48" s="216"/>
      <c r="PYS48" s="216"/>
      <c r="PYT48" s="216"/>
      <c r="PYU48" s="216"/>
      <c r="PYV48" s="216"/>
      <c r="PYW48" s="216"/>
      <c r="PYX48" s="216"/>
      <c r="PYY48" s="216"/>
      <c r="PYZ48" s="216"/>
      <c r="PZA48" s="216"/>
      <c r="PZB48" s="216"/>
      <c r="PZC48" s="216"/>
      <c r="PZD48" s="216"/>
      <c r="PZE48" s="216"/>
      <c r="PZF48" s="216"/>
      <c r="PZG48" s="216"/>
      <c r="PZH48" s="216"/>
      <c r="PZI48" s="216"/>
      <c r="PZJ48" s="216"/>
      <c r="PZK48" s="216"/>
      <c r="PZL48" s="216"/>
      <c r="PZM48" s="216"/>
      <c r="PZN48" s="216"/>
      <c r="PZO48" s="216"/>
      <c r="PZP48" s="216"/>
      <c r="PZQ48" s="216"/>
      <c r="PZR48" s="216"/>
      <c r="PZS48" s="216"/>
      <c r="PZT48" s="216"/>
      <c r="PZU48" s="216"/>
      <c r="PZV48" s="216"/>
      <c r="PZW48" s="216"/>
      <c r="PZX48" s="216"/>
      <c r="PZY48" s="216"/>
      <c r="PZZ48" s="216"/>
      <c r="QAA48" s="216"/>
      <c r="QAB48" s="216"/>
      <c r="QAC48" s="216"/>
      <c r="QAD48" s="216"/>
      <c r="QAE48" s="216"/>
      <c r="QAF48" s="216"/>
      <c r="QAG48" s="216"/>
      <c r="QAH48" s="216"/>
      <c r="QAI48" s="216"/>
      <c r="QAJ48" s="216"/>
      <c r="QAK48" s="216"/>
      <c r="QAL48" s="216"/>
      <c r="QAM48" s="216"/>
      <c r="QAN48" s="216"/>
      <c r="QAO48" s="216"/>
      <c r="QAP48" s="216"/>
      <c r="QAQ48" s="216"/>
      <c r="QAR48" s="216"/>
      <c r="QAS48" s="216"/>
      <c r="QAT48" s="216"/>
      <c r="QAU48" s="216"/>
      <c r="QAV48" s="216"/>
      <c r="QAW48" s="216"/>
      <c r="QAX48" s="216"/>
      <c r="QAY48" s="216"/>
      <c r="QAZ48" s="216"/>
      <c r="QBA48" s="216"/>
      <c r="QBB48" s="216"/>
      <c r="QBC48" s="216"/>
      <c r="QBD48" s="216"/>
      <c r="QBE48" s="216"/>
      <c r="QBF48" s="216"/>
      <c r="QBG48" s="216"/>
      <c r="QBH48" s="216"/>
      <c r="QBI48" s="216"/>
      <c r="QBJ48" s="216"/>
      <c r="QBK48" s="216"/>
      <c r="QBL48" s="216"/>
      <c r="QBM48" s="216"/>
      <c r="QBN48" s="216"/>
      <c r="QBO48" s="216"/>
      <c r="QBP48" s="216"/>
      <c r="QBQ48" s="216"/>
      <c r="QBR48" s="216"/>
      <c r="QBS48" s="216"/>
      <c r="QBT48" s="216"/>
      <c r="QBU48" s="216"/>
      <c r="QBV48" s="216"/>
      <c r="QBW48" s="216"/>
      <c r="QBX48" s="216"/>
      <c r="QBY48" s="216"/>
      <c r="QBZ48" s="216"/>
      <c r="QCA48" s="216"/>
      <c r="QCB48" s="216"/>
      <c r="QCC48" s="216"/>
      <c r="QCD48" s="216"/>
      <c r="QCE48" s="216"/>
      <c r="QCF48" s="216"/>
      <c r="QCG48" s="216"/>
      <c r="QCH48" s="216"/>
      <c r="QCI48" s="216"/>
      <c r="QCJ48" s="216"/>
      <c r="QCK48" s="216"/>
      <c r="QCL48" s="216"/>
      <c r="QCM48" s="216"/>
      <c r="QCN48" s="216"/>
      <c r="QCO48" s="216"/>
      <c r="QCP48" s="216"/>
      <c r="QCQ48" s="216"/>
      <c r="QCR48" s="216"/>
      <c r="QCS48" s="216"/>
      <c r="QCT48" s="216"/>
      <c r="QCU48" s="216"/>
      <c r="QCV48" s="216"/>
      <c r="QCW48" s="216"/>
      <c r="QCX48" s="216"/>
      <c r="QCY48" s="216"/>
      <c r="QCZ48" s="216"/>
      <c r="QDA48" s="216"/>
      <c r="QDB48" s="216"/>
      <c r="QDC48" s="216"/>
      <c r="QDD48" s="216"/>
      <c r="QDE48" s="216"/>
      <c r="QDF48" s="216"/>
      <c r="QDG48" s="216"/>
      <c r="QDH48" s="216"/>
      <c r="QDI48" s="216"/>
      <c r="QDJ48" s="216"/>
      <c r="QDK48" s="216"/>
      <c r="QDL48" s="216"/>
      <c r="QDM48" s="216"/>
      <c r="QDN48" s="216"/>
      <c r="QDO48" s="216"/>
      <c r="QDP48" s="216"/>
      <c r="QDQ48" s="216"/>
      <c r="QDR48" s="216"/>
      <c r="QDS48" s="216"/>
      <c r="QDT48" s="216"/>
      <c r="QDU48" s="216"/>
      <c r="QDV48" s="216"/>
      <c r="QDW48" s="216"/>
      <c r="QDX48" s="216"/>
      <c r="QDY48" s="216"/>
      <c r="QDZ48" s="216"/>
      <c r="QEA48" s="216"/>
      <c r="QEB48" s="216"/>
      <c r="QEC48" s="216"/>
      <c r="QED48" s="216"/>
      <c r="QEE48" s="216"/>
      <c r="QEF48" s="216"/>
      <c r="QEG48" s="216"/>
      <c r="QEH48" s="216"/>
      <c r="QEI48" s="216"/>
      <c r="QEJ48" s="216"/>
      <c r="QEK48" s="216"/>
      <c r="QEL48" s="216"/>
      <c r="QEM48" s="216"/>
      <c r="QEN48" s="216"/>
      <c r="QEO48" s="216"/>
      <c r="QEP48" s="216"/>
      <c r="QEQ48" s="216"/>
      <c r="QER48" s="216"/>
      <c r="QES48" s="216"/>
      <c r="QET48" s="216"/>
      <c r="QEU48" s="216"/>
      <c r="QEV48" s="216"/>
      <c r="QEW48" s="216"/>
      <c r="QEX48" s="216"/>
      <c r="QEY48" s="216"/>
      <c r="QEZ48" s="216"/>
      <c r="QFA48" s="216"/>
      <c r="QFB48" s="216"/>
      <c r="QFC48" s="216"/>
      <c r="QFD48" s="216"/>
      <c r="QFE48" s="216"/>
      <c r="QFF48" s="216"/>
      <c r="QFG48" s="216"/>
      <c r="QFH48" s="216"/>
      <c r="QFI48" s="216"/>
      <c r="QFJ48" s="216"/>
      <c r="QFK48" s="216"/>
      <c r="QFL48" s="216"/>
      <c r="QFM48" s="216"/>
      <c r="QFN48" s="216"/>
      <c r="QFO48" s="216"/>
      <c r="QFP48" s="216"/>
      <c r="QFQ48" s="216"/>
      <c r="QFR48" s="216"/>
      <c r="QFS48" s="216"/>
      <c r="QFT48" s="216"/>
      <c r="QFU48" s="216"/>
      <c r="QFV48" s="216"/>
      <c r="QFW48" s="216"/>
      <c r="QFX48" s="216"/>
      <c r="QFY48" s="216"/>
      <c r="QFZ48" s="216"/>
      <c r="QGA48" s="216"/>
      <c r="QGB48" s="216"/>
      <c r="QGC48" s="216"/>
      <c r="QGD48" s="216"/>
      <c r="QGE48" s="216"/>
      <c r="QGF48" s="216"/>
      <c r="QGG48" s="216"/>
      <c r="QGH48" s="216"/>
      <c r="QGI48" s="216"/>
      <c r="QGJ48" s="216"/>
      <c r="QGK48" s="216"/>
      <c r="QGL48" s="216"/>
      <c r="QGM48" s="216"/>
      <c r="QGN48" s="216"/>
      <c r="QGO48" s="216"/>
      <c r="QGP48" s="216"/>
      <c r="QGQ48" s="216"/>
      <c r="QGR48" s="216"/>
      <c r="QGS48" s="216"/>
      <c r="QGT48" s="216"/>
      <c r="QGU48" s="216"/>
      <c r="QGV48" s="216"/>
      <c r="QGW48" s="216"/>
      <c r="QGX48" s="216"/>
      <c r="QGY48" s="216"/>
      <c r="QGZ48" s="216"/>
      <c r="QHA48" s="216"/>
      <c r="QHB48" s="216"/>
      <c r="QHC48" s="216"/>
      <c r="QHD48" s="216"/>
      <c r="QHE48" s="216"/>
      <c r="QHF48" s="216"/>
      <c r="QHG48" s="216"/>
      <c r="QHH48" s="216"/>
      <c r="QHI48" s="216"/>
      <c r="QHJ48" s="216"/>
      <c r="QHK48" s="216"/>
      <c r="QHL48" s="216"/>
      <c r="QHM48" s="216"/>
      <c r="QHN48" s="216"/>
      <c r="QHO48" s="216"/>
      <c r="QHP48" s="216"/>
      <c r="QHQ48" s="216"/>
      <c r="QHR48" s="216"/>
      <c r="QHS48" s="216"/>
      <c r="QHT48" s="216"/>
      <c r="QHU48" s="216"/>
      <c r="QHV48" s="216"/>
      <c r="QHW48" s="216"/>
      <c r="QHX48" s="216"/>
      <c r="QHY48" s="216"/>
      <c r="QHZ48" s="216"/>
      <c r="QIA48" s="216"/>
      <c r="QIB48" s="216"/>
      <c r="QIC48" s="216"/>
      <c r="QID48" s="216"/>
      <c r="QIE48" s="216"/>
      <c r="QIF48" s="216"/>
      <c r="QIG48" s="216"/>
      <c r="QIH48" s="216"/>
      <c r="QII48" s="216"/>
      <c r="QIJ48" s="216"/>
      <c r="QIK48" s="216"/>
      <c r="QIL48" s="216"/>
      <c r="QIM48" s="216"/>
      <c r="QIN48" s="216"/>
      <c r="QIO48" s="216"/>
      <c r="QIP48" s="216"/>
      <c r="QIQ48" s="216"/>
      <c r="QIR48" s="216"/>
      <c r="QIS48" s="216"/>
      <c r="QIT48" s="216"/>
      <c r="QIU48" s="216"/>
      <c r="QIV48" s="216"/>
      <c r="QIW48" s="216"/>
      <c r="QIX48" s="216"/>
      <c r="QIY48" s="216"/>
      <c r="QIZ48" s="216"/>
      <c r="QJA48" s="216"/>
      <c r="QJB48" s="216"/>
      <c r="QJC48" s="216"/>
      <c r="QJD48" s="216"/>
      <c r="QJE48" s="216"/>
      <c r="QJF48" s="216"/>
      <c r="QJG48" s="216"/>
      <c r="QJH48" s="216"/>
      <c r="QJI48" s="216"/>
      <c r="QJJ48" s="216"/>
      <c r="QJK48" s="216"/>
      <c r="QJL48" s="216"/>
      <c r="QJM48" s="216"/>
      <c r="QJN48" s="216"/>
      <c r="QJO48" s="216"/>
      <c r="QJP48" s="216"/>
      <c r="QJQ48" s="216"/>
      <c r="QJR48" s="216"/>
      <c r="QJS48" s="216"/>
      <c r="QJT48" s="216"/>
      <c r="QJU48" s="216"/>
      <c r="QJV48" s="216"/>
      <c r="QJW48" s="216"/>
      <c r="QJX48" s="216"/>
      <c r="QJY48" s="216"/>
      <c r="QJZ48" s="216"/>
      <c r="QKA48" s="216"/>
      <c r="QKB48" s="216"/>
      <c r="QKC48" s="216"/>
      <c r="QKD48" s="216"/>
      <c r="QKE48" s="216"/>
      <c r="QKF48" s="216"/>
      <c r="QKG48" s="216"/>
      <c r="QKH48" s="216"/>
      <c r="QKI48" s="216"/>
      <c r="QKJ48" s="216"/>
      <c r="QKK48" s="216"/>
      <c r="QKL48" s="216"/>
      <c r="QKM48" s="216"/>
      <c r="QKN48" s="216"/>
      <c r="QKO48" s="216"/>
      <c r="QKP48" s="216"/>
      <c r="QKQ48" s="216"/>
      <c r="QKR48" s="216"/>
      <c r="QKS48" s="216"/>
      <c r="QKT48" s="216"/>
      <c r="QKU48" s="216"/>
      <c r="QKV48" s="216"/>
      <c r="QKW48" s="216"/>
      <c r="QKX48" s="216"/>
      <c r="QKY48" s="216"/>
      <c r="QKZ48" s="216"/>
      <c r="QLA48" s="216"/>
      <c r="QLB48" s="216"/>
      <c r="QLC48" s="216"/>
      <c r="QLD48" s="216"/>
      <c r="QLE48" s="216"/>
      <c r="QLF48" s="216"/>
      <c r="QLG48" s="216"/>
      <c r="QLH48" s="216"/>
      <c r="QLI48" s="216"/>
      <c r="QLJ48" s="216"/>
      <c r="QLK48" s="216"/>
      <c r="QLL48" s="216"/>
      <c r="QLM48" s="216"/>
      <c r="QLN48" s="216"/>
      <c r="QLO48" s="216"/>
      <c r="QLP48" s="216"/>
      <c r="QLQ48" s="216"/>
      <c r="QLR48" s="216"/>
      <c r="QLS48" s="216"/>
      <c r="QLT48" s="216"/>
      <c r="QLU48" s="216"/>
      <c r="QLV48" s="216"/>
      <c r="QLW48" s="216"/>
      <c r="QLX48" s="216"/>
      <c r="QLY48" s="216"/>
      <c r="QLZ48" s="216"/>
      <c r="QMA48" s="216"/>
      <c r="QMB48" s="216"/>
      <c r="QMC48" s="216"/>
      <c r="QMD48" s="216"/>
      <c r="QME48" s="216"/>
      <c r="QMF48" s="216"/>
      <c r="QMG48" s="216"/>
      <c r="QMH48" s="216"/>
      <c r="QMI48" s="216"/>
      <c r="QMJ48" s="216"/>
      <c r="QMK48" s="216"/>
      <c r="QML48" s="216"/>
      <c r="QMM48" s="216"/>
      <c r="QMN48" s="216"/>
      <c r="QMO48" s="216"/>
      <c r="QMP48" s="216"/>
      <c r="QMQ48" s="216"/>
      <c r="QMR48" s="216"/>
      <c r="QMS48" s="216"/>
      <c r="QMT48" s="216"/>
      <c r="QMU48" s="216"/>
      <c r="QMV48" s="216"/>
      <c r="QMW48" s="216"/>
      <c r="QMX48" s="216"/>
      <c r="QMY48" s="216"/>
      <c r="QMZ48" s="216"/>
      <c r="QNA48" s="216"/>
      <c r="QNB48" s="216"/>
      <c r="QNC48" s="216"/>
      <c r="QND48" s="216"/>
      <c r="QNE48" s="216"/>
      <c r="QNF48" s="216"/>
      <c r="QNG48" s="216"/>
      <c r="QNH48" s="216"/>
      <c r="QNI48" s="216"/>
      <c r="QNJ48" s="216"/>
      <c r="QNK48" s="216"/>
      <c r="QNL48" s="216"/>
      <c r="QNM48" s="216"/>
      <c r="QNN48" s="216"/>
      <c r="QNO48" s="216"/>
      <c r="QNP48" s="216"/>
      <c r="QNQ48" s="216"/>
      <c r="QNR48" s="216"/>
      <c r="QNS48" s="216"/>
      <c r="QNT48" s="216"/>
      <c r="QNU48" s="216"/>
      <c r="QNV48" s="216"/>
      <c r="QNW48" s="216"/>
      <c r="QNX48" s="216"/>
      <c r="QNY48" s="216"/>
      <c r="QNZ48" s="216"/>
      <c r="QOA48" s="216"/>
      <c r="QOB48" s="216"/>
      <c r="QOC48" s="216"/>
      <c r="QOD48" s="216"/>
      <c r="QOE48" s="216"/>
      <c r="QOF48" s="216"/>
      <c r="QOG48" s="216"/>
      <c r="QOH48" s="216"/>
      <c r="QOI48" s="216"/>
      <c r="QOJ48" s="216"/>
      <c r="QOK48" s="216"/>
      <c r="QOL48" s="216"/>
      <c r="QOM48" s="216"/>
      <c r="QON48" s="216"/>
      <c r="QOO48" s="216"/>
      <c r="QOP48" s="216"/>
      <c r="QOQ48" s="216"/>
      <c r="QOR48" s="216"/>
      <c r="QOS48" s="216"/>
      <c r="QOT48" s="216"/>
      <c r="QOU48" s="216"/>
      <c r="QOV48" s="216"/>
      <c r="QOW48" s="216"/>
      <c r="QOX48" s="216"/>
      <c r="QOY48" s="216"/>
      <c r="QOZ48" s="216"/>
      <c r="QPA48" s="216"/>
      <c r="QPB48" s="216"/>
      <c r="QPC48" s="216"/>
      <c r="QPD48" s="216"/>
      <c r="QPE48" s="216"/>
      <c r="QPF48" s="216"/>
      <c r="QPG48" s="216"/>
      <c r="QPH48" s="216"/>
      <c r="QPI48" s="216"/>
      <c r="QPJ48" s="216"/>
      <c r="QPK48" s="216"/>
      <c r="QPL48" s="216"/>
      <c r="QPM48" s="216"/>
      <c r="QPN48" s="216"/>
      <c r="QPO48" s="216"/>
      <c r="QPP48" s="216"/>
      <c r="QPQ48" s="216"/>
      <c r="QPR48" s="216"/>
      <c r="QPS48" s="216"/>
      <c r="QPT48" s="216"/>
      <c r="QPU48" s="216"/>
      <c r="QPV48" s="216"/>
      <c r="QPW48" s="216"/>
      <c r="QPX48" s="216"/>
      <c r="QPY48" s="216"/>
      <c r="QPZ48" s="216"/>
      <c r="QQA48" s="216"/>
      <c r="QQB48" s="216"/>
      <c r="QQC48" s="216"/>
      <c r="QQD48" s="216"/>
      <c r="QQE48" s="216"/>
      <c r="QQF48" s="216"/>
      <c r="QQG48" s="216"/>
      <c r="QQH48" s="216"/>
      <c r="QQI48" s="216"/>
      <c r="QQJ48" s="216"/>
      <c r="QQK48" s="216"/>
      <c r="QQL48" s="216"/>
      <c r="QQM48" s="216"/>
      <c r="QQN48" s="216"/>
      <c r="QQO48" s="216"/>
      <c r="QQP48" s="216"/>
      <c r="QQQ48" s="216"/>
      <c r="QQR48" s="216"/>
      <c r="QQS48" s="216"/>
      <c r="QQT48" s="216"/>
      <c r="QQU48" s="216"/>
      <c r="QQV48" s="216"/>
      <c r="QQW48" s="216"/>
      <c r="QQX48" s="216"/>
      <c r="QQY48" s="216"/>
      <c r="QQZ48" s="216"/>
      <c r="QRA48" s="216"/>
      <c r="QRB48" s="216"/>
      <c r="QRC48" s="216"/>
      <c r="QRD48" s="216"/>
      <c r="QRE48" s="216"/>
      <c r="QRF48" s="216"/>
      <c r="QRG48" s="216"/>
      <c r="QRH48" s="216"/>
      <c r="QRI48" s="216"/>
      <c r="QRJ48" s="216"/>
      <c r="QRK48" s="216"/>
      <c r="QRL48" s="216"/>
      <c r="QRM48" s="216"/>
      <c r="QRN48" s="216"/>
      <c r="QRO48" s="216"/>
      <c r="QRP48" s="216"/>
      <c r="QRQ48" s="216"/>
      <c r="QRR48" s="216"/>
      <c r="QRS48" s="216"/>
      <c r="QRT48" s="216"/>
      <c r="QRU48" s="216"/>
      <c r="QRV48" s="216"/>
      <c r="QRW48" s="216"/>
      <c r="QRX48" s="216"/>
      <c r="QRY48" s="216"/>
      <c r="QRZ48" s="216"/>
      <c r="QSA48" s="216"/>
      <c r="QSB48" s="216"/>
      <c r="QSC48" s="216"/>
      <c r="QSD48" s="216"/>
      <c r="QSE48" s="216"/>
      <c r="QSF48" s="216"/>
      <c r="QSG48" s="216"/>
      <c r="QSH48" s="216"/>
      <c r="QSI48" s="216"/>
      <c r="QSJ48" s="216"/>
      <c r="QSK48" s="216"/>
      <c r="QSL48" s="216"/>
      <c r="QSM48" s="216"/>
      <c r="QSN48" s="216"/>
      <c r="QSO48" s="216"/>
      <c r="QSP48" s="216"/>
      <c r="QSQ48" s="216"/>
      <c r="QSR48" s="216"/>
      <c r="QSS48" s="216"/>
      <c r="QST48" s="216"/>
      <c r="QSU48" s="216"/>
      <c r="QSV48" s="216"/>
      <c r="QSW48" s="216"/>
      <c r="QSX48" s="216"/>
      <c r="QSY48" s="216"/>
      <c r="QSZ48" s="216"/>
      <c r="QTA48" s="216"/>
      <c r="QTB48" s="216"/>
      <c r="QTC48" s="216"/>
      <c r="QTD48" s="216"/>
      <c r="QTE48" s="216"/>
      <c r="QTF48" s="216"/>
      <c r="QTG48" s="216"/>
      <c r="QTH48" s="216"/>
      <c r="QTI48" s="216"/>
      <c r="QTJ48" s="216"/>
      <c r="QTK48" s="216"/>
      <c r="QTL48" s="216"/>
      <c r="QTM48" s="216"/>
      <c r="QTN48" s="216"/>
      <c r="QTO48" s="216"/>
      <c r="QTP48" s="216"/>
      <c r="QTQ48" s="216"/>
      <c r="QTR48" s="216"/>
      <c r="QTS48" s="216"/>
      <c r="QTT48" s="216"/>
      <c r="QTU48" s="216"/>
      <c r="QTV48" s="216"/>
      <c r="QTW48" s="216"/>
      <c r="QTX48" s="216"/>
      <c r="QTY48" s="216"/>
      <c r="QTZ48" s="216"/>
      <c r="QUA48" s="216"/>
      <c r="QUB48" s="216"/>
      <c r="QUC48" s="216"/>
      <c r="QUD48" s="216"/>
      <c r="QUE48" s="216"/>
      <c r="QUF48" s="216"/>
      <c r="QUG48" s="216"/>
      <c r="QUH48" s="216"/>
      <c r="QUI48" s="216"/>
      <c r="QUJ48" s="216"/>
      <c r="QUK48" s="216"/>
      <c r="QUL48" s="216"/>
      <c r="QUM48" s="216"/>
      <c r="QUN48" s="216"/>
      <c r="QUO48" s="216"/>
      <c r="QUP48" s="216"/>
      <c r="QUQ48" s="216"/>
      <c r="QUR48" s="216"/>
      <c r="QUS48" s="216"/>
      <c r="QUT48" s="216"/>
      <c r="QUU48" s="216"/>
      <c r="QUV48" s="216"/>
      <c r="QUW48" s="216"/>
      <c r="QUX48" s="216"/>
      <c r="QUY48" s="216"/>
      <c r="QUZ48" s="216"/>
      <c r="QVA48" s="216"/>
      <c r="QVB48" s="216"/>
      <c r="QVC48" s="216"/>
      <c r="QVD48" s="216"/>
      <c r="QVE48" s="216"/>
      <c r="QVF48" s="216"/>
      <c r="QVG48" s="216"/>
      <c r="QVH48" s="216"/>
      <c r="QVI48" s="216"/>
      <c r="QVJ48" s="216"/>
      <c r="QVK48" s="216"/>
      <c r="QVL48" s="216"/>
      <c r="QVM48" s="216"/>
      <c r="QVN48" s="216"/>
      <c r="QVO48" s="216"/>
      <c r="QVP48" s="216"/>
      <c r="QVQ48" s="216"/>
      <c r="QVR48" s="216"/>
      <c r="QVS48" s="216"/>
      <c r="QVT48" s="216"/>
      <c r="QVU48" s="216"/>
      <c r="QVV48" s="216"/>
      <c r="QVW48" s="216"/>
      <c r="QVX48" s="216"/>
      <c r="QVY48" s="216"/>
      <c r="QVZ48" s="216"/>
      <c r="QWA48" s="216"/>
      <c r="QWB48" s="216"/>
      <c r="QWC48" s="216"/>
      <c r="QWD48" s="216"/>
      <c r="QWE48" s="216"/>
      <c r="QWF48" s="216"/>
      <c r="QWG48" s="216"/>
      <c r="QWH48" s="216"/>
      <c r="QWI48" s="216"/>
      <c r="QWJ48" s="216"/>
      <c r="QWK48" s="216"/>
      <c r="QWL48" s="216"/>
      <c r="QWM48" s="216"/>
      <c r="QWN48" s="216"/>
      <c r="QWO48" s="216"/>
      <c r="QWP48" s="216"/>
      <c r="QWQ48" s="216"/>
      <c r="QWR48" s="216"/>
      <c r="QWS48" s="216"/>
      <c r="QWT48" s="216"/>
      <c r="QWU48" s="216"/>
      <c r="QWV48" s="216"/>
      <c r="QWW48" s="216"/>
      <c r="QWX48" s="216"/>
      <c r="QWY48" s="216"/>
      <c r="QWZ48" s="216"/>
      <c r="QXA48" s="216"/>
      <c r="QXB48" s="216"/>
      <c r="QXC48" s="216"/>
      <c r="QXD48" s="216"/>
      <c r="QXE48" s="216"/>
      <c r="QXF48" s="216"/>
      <c r="QXG48" s="216"/>
      <c r="QXH48" s="216"/>
      <c r="QXI48" s="216"/>
      <c r="QXJ48" s="216"/>
      <c r="QXK48" s="216"/>
      <c r="QXL48" s="216"/>
      <c r="QXM48" s="216"/>
      <c r="QXN48" s="216"/>
      <c r="QXO48" s="216"/>
      <c r="QXP48" s="216"/>
      <c r="QXQ48" s="216"/>
      <c r="QXR48" s="216"/>
      <c r="QXS48" s="216"/>
      <c r="QXT48" s="216"/>
      <c r="QXU48" s="216"/>
      <c r="QXV48" s="216"/>
      <c r="QXW48" s="216"/>
      <c r="QXX48" s="216"/>
      <c r="QXY48" s="216"/>
      <c r="QXZ48" s="216"/>
      <c r="QYA48" s="216"/>
      <c r="QYB48" s="216"/>
      <c r="QYC48" s="216"/>
      <c r="QYD48" s="216"/>
      <c r="QYE48" s="216"/>
      <c r="QYF48" s="216"/>
      <c r="QYG48" s="216"/>
      <c r="QYH48" s="216"/>
      <c r="QYI48" s="216"/>
      <c r="QYJ48" s="216"/>
      <c r="QYK48" s="216"/>
      <c r="QYL48" s="216"/>
      <c r="QYM48" s="216"/>
      <c r="QYN48" s="216"/>
      <c r="QYO48" s="216"/>
      <c r="QYP48" s="216"/>
      <c r="QYQ48" s="216"/>
      <c r="QYR48" s="216"/>
      <c r="QYS48" s="216"/>
      <c r="QYT48" s="216"/>
      <c r="QYU48" s="216"/>
      <c r="QYV48" s="216"/>
      <c r="QYW48" s="216"/>
      <c r="QYX48" s="216"/>
      <c r="QYY48" s="216"/>
      <c r="QYZ48" s="216"/>
      <c r="QZA48" s="216"/>
      <c r="QZB48" s="216"/>
      <c r="QZC48" s="216"/>
      <c r="QZD48" s="216"/>
      <c r="QZE48" s="216"/>
      <c r="QZF48" s="216"/>
      <c r="QZG48" s="216"/>
      <c r="QZH48" s="216"/>
      <c r="QZI48" s="216"/>
      <c r="QZJ48" s="216"/>
      <c r="QZK48" s="216"/>
      <c r="QZL48" s="216"/>
      <c r="QZM48" s="216"/>
      <c r="QZN48" s="216"/>
      <c r="QZO48" s="216"/>
      <c r="QZP48" s="216"/>
      <c r="QZQ48" s="216"/>
      <c r="QZR48" s="216"/>
      <c r="QZS48" s="216"/>
      <c r="QZT48" s="216"/>
      <c r="QZU48" s="216"/>
      <c r="QZV48" s="216"/>
      <c r="QZW48" s="216"/>
      <c r="QZX48" s="216"/>
      <c r="QZY48" s="216"/>
      <c r="QZZ48" s="216"/>
      <c r="RAA48" s="216"/>
      <c r="RAB48" s="216"/>
      <c r="RAC48" s="216"/>
      <c r="RAD48" s="216"/>
      <c r="RAE48" s="216"/>
      <c r="RAF48" s="216"/>
      <c r="RAG48" s="216"/>
      <c r="RAH48" s="216"/>
      <c r="RAI48" s="216"/>
      <c r="RAJ48" s="216"/>
      <c r="RAK48" s="216"/>
      <c r="RAL48" s="216"/>
      <c r="RAM48" s="216"/>
      <c r="RAN48" s="216"/>
      <c r="RAO48" s="216"/>
      <c r="RAP48" s="216"/>
      <c r="RAQ48" s="216"/>
      <c r="RAR48" s="216"/>
      <c r="RAS48" s="216"/>
      <c r="RAT48" s="216"/>
      <c r="RAU48" s="216"/>
      <c r="RAV48" s="216"/>
      <c r="RAW48" s="216"/>
      <c r="RAX48" s="216"/>
      <c r="RAY48" s="216"/>
      <c r="RAZ48" s="216"/>
      <c r="RBA48" s="216"/>
      <c r="RBB48" s="216"/>
      <c r="RBC48" s="216"/>
      <c r="RBD48" s="216"/>
      <c r="RBE48" s="216"/>
      <c r="RBF48" s="216"/>
      <c r="RBG48" s="216"/>
      <c r="RBH48" s="216"/>
      <c r="RBI48" s="216"/>
      <c r="RBJ48" s="216"/>
      <c r="RBK48" s="216"/>
      <c r="RBL48" s="216"/>
      <c r="RBM48" s="216"/>
      <c r="RBN48" s="216"/>
      <c r="RBO48" s="216"/>
      <c r="RBP48" s="216"/>
      <c r="RBQ48" s="216"/>
      <c r="RBR48" s="216"/>
      <c r="RBS48" s="216"/>
      <c r="RBT48" s="216"/>
      <c r="RBU48" s="216"/>
      <c r="RBV48" s="216"/>
      <c r="RBW48" s="216"/>
      <c r="RBX48" s="216"/>
      <c r="RBY48" s="216"/>
      <c r="RBZ48" s="216"/>
      <c r="RCA48" s="216"/>
      <c r="RCB48" s="216"/>
      <c r="RCC48" s="216"/>
      <c r="RCD48" s="216"/>
      <c r="RCE48" s="216"/>
      <c r="RCF48" s="216"/>
      <c r="RCG48" s="216"/>
      <c r="RCH48" s="216"/>
      <c r="RCI48" s="216"/>
      <c r="RCJ48" s="216"/>
      <c r="RCK48" s="216"/>
      <c r="RCL48" s="216"/>
      <c r="RCM48" s="216"/>
      <c r="RCN48" s="216"/>
      <c r="RCO48" s="216"/>
      <c r="RCP48" s="216"/>
      <c r="RCQ48" s="216"/>
      <c r="RCR48" s="216"/>
      <c r="RCS48" s="216"/>
      <c r="RCT48" s="216"/>
      <c r="RCU48" s="216"/>
      <c r="RCV48" s="216"/>
      <c r="RCW48" s="216"/>
      <c r="RCX48" s="216"/>
      <c r="RCY48" s="216"/>
      <c r="RCZ48" s="216"/>
      <c r="RDA48" s="216"/>
      <c r="RDB48" s="216"/>
      <c r="RDC48" s="216"/>
      <c r="RDD48" s="216"/>
      <c r="RDE48" s="216"/>
      <c r="RDF48" s="216"/>
      <c r="RDG48" s="216"/>
      <c r="RDH48" s="216"/>
      <c r="RDI48" s="216"/>
      <c r="RDJ48" s="216"/>
      <c r="RDK48" s="216"/>
      <c r="RDL48" s="216"/>
      <c r="RDM48" s="216"/>
      <c r="RDN48" s="216"/>
      <c r="RDO48" s="216"/>
      <c r="RDP48" s="216"/>
      <c r="RDQ48" s="216"/>
      <c r="RDR48" s="216"/>
      <c r="RDS48" s="216"/>
      <c r="RDT48" s="216"/>
      <c r="RDU48" s="216"/>
      <c r="RDV48" s="216"/>
      <c r="RDW48" s="216"/>
      <c r="RDX48" s="216"/>
      <c r="RDY48" s="216"/>
      <c r="RDZ48" s="216"/>
      <c r="REA48" s="216"/>
      <c r="REB48" s="216"/>
      <c r="REC48" s="216"/>
      <c r="RED48" s="216"/>
      <c r="REE48" s="216"/>
      <c r="REF48" s="216"/>
      <c r="REG48" s="216"/>
      <c r="REH48" s="216"/>
      <c r="REI48" s="216"/>
      <c r="REJ48" s="216"/>
      <c r="REK48" s="216"/>
      <c r="REL48" s="216"/>
      <c r="REM48" s="216"/>
      <c r="REN48" s="216"/>
      <c r="REO48" s="216"/>
      <c r="REP48" s="216"/>
      <c r="REQ48" s="216"/>
      <c r="RER48" s="216"/>
      <c r="RES48" s="216"/>
      <c r="RET48" s="216"/>
      <c r="REU48" s="216"/>
      <c r="REV48" s="216"/>
      <c r="REW48" s="216"/>
      <c r="REX48" s="216"/>
      <c r="REY48" s="216"/>
      <c r="REZ48" s="216"/>
      <c r="RFA48" s="216"/>
      <c r="RFB48" s="216"/>
      <c r="RFC48" s="216"/>
      <c r="RFD48" s="216"/>
      <c r="RFE48" s="216"/>
      <c r="RFF48" s="216"/>
      <c r="RFG48" s="216"/>
      <c r="RFH48" s="216"/>
      <c r="RFI48" s="216"/>
      <c r="RFJ48" s="216"/>
      <c r="RFK48" s="216"/>
      <c r="RFL48" s="216"/>
      <c r="RFM48" s="216"/>
      <c r="RFN48" s="216"/>
      <c r="RFO48" s="216"/>
      <c r="RFP48" s="216"/>
      <c r="RFQ48" s="216"/>
      <c r="RFR48" s="216"/>
      <c r="RFS48" s="216"/>
      <c r="RFT48" s="216"/>
      <c r="RFU48" s="216"/>
      <c r="RFV48" s="216"/>
      <c r="RFW48" s="216"/>
      <c r="RFX48" s="216"/>
      <c r="RFY48" s="216"/>
      <c r="RFZ48" s="216"/>
      <c r="RGA48" s="216"/>
      <c r="RGB48" s="216"/>
      <c r="RGC48" s="216"/>
      <c r="RGD48" s="216"/>
      <c r="RGE48" s="216"/>
      <c r="RGF48" s="216"/>
      <c r="RGG48" s="216"/>
      <c r="RGH48" s="216"/>
      <c r="RGI48" s="216"/>
      <c r="RGJ48" s="216"/>
      <c r="RGK48" s="216"/>
      <c r="RGL48" s="216"/>
      <c r="RGM48" s="216"/>
      <c r="RGN48" s="216"/>
      <c r="RGO48" s="216"/>
      <c r="RGP48" s="216"/>
      <c r="RGQ48" s="216"/>
      <c r="RGR48" s="216"/>
      <c r="RGS48" s="216"/>
      <c r="RGT48" s="216"/>
      <c r="RGU48" s="216"/>
      <c r="RGV48" s="216"/>
      <c r="RGW48" s="216"/>
      <c r="RGX48" s="216"/>
      <c r="RGY48" s="216"/>
      <c r="RGZ48" s="216"/>
      <c r="RHA48" s="216"/>
      <c r="RHB48" s="216"/>
      <c r="RHC48" s="216"/>
      <c r="RHD48" s="216"/>
      <c r="RHE48" s="216"/>
      <c r="RHF48" s="216"/>
      <c r="RHG48" s="216"/>
      <c r="RHH48" s="216"/>
      <c r="RHI48" s="216"/>
      <c r="RHJ48" s="216"/>
      <c r="RHK48" s="216"/>
      <c r="RHL48" s="216"/>
      <c r="RHM48" s="216"/>
      <c r="RHN48" s="216"/>
      <c r="RHO48" s="216"/>
      <c r="RHP48" s="216"/>
      <c r="RHQ48" s="216"/>
      <c r="RHR48" s="216"/>
      <c r="RHS48" s="216"/>
      <c r="RHT48" s="216"/>
      <c r="RHU48" s="216"/>
      <c r="RHV48" s="216"/>
      <c r="RHW48" s="216"/>
      <c r="RHX48" s="216"/>
      <c r="RHY48" s="216"/>
      <c r="RHZ48" s="216"/>
      <c r="RIA48" s="216"/>
      <c r="RIB48" s="216"/>
      <c r="RIC48" s="216"/>
      <c r="RID48" s="216"/>
      <c r="RIE48" s="216"/>
      <c r="RIF48" s="216"/>
      <c r="RIG48" s="216"/>
      <c r="RIH48" s="216"/>
      <c r="RII48" s="216"/>
      <c r="RIJ48" s="216"/>
      <c r="RIK48" s="216"/>
      <c r="RIL48" s="216"/>
      <c r="RIM48" s="216"/>
      <c r="RIN48" s="216"/>
      <c r="RIO48" s="216"/>
      <c r="RIP48" s="216"/>
      <c r="RIQ48" s="216"/>
      <c r="RIR48" s="216"/>
      <c r="RIS48" s="216"/>
      <c r="RIT48" s="216"/>
      <c r="RIU48" s="216"/>
      <c r="RIV48" s="216"/>
      <c r="RIW48" s="216"/>
      <c r="RIX48" s="216"/>
      <c r="RIY48" s="216"/>
      <c r="RIZ48" s="216"/>
      <c r="RJA48" s="216"/>
      <c r="RJB48" s="216"/>
      <c r="RJC48" s="216"/>
      <c r="RJD48" s="216"/>
      <c r="RJE48" s="216"/>
      <c r="RJF48" s="216"/>
      <c r="RJG48" s="216"/>
      <c r="RJH48" s="216"/>
      <c r="RJI48" s="216"/>
      <c r="RJJ48" s="216"/>
      <c r="RJK48" s="216"/>
      <c r="RJL48" s="216"/>
      <c r="RJM48" s="216"/>
      <c r="RJN48" s="216"/>
      <c r="RJO48" s="216"/>
      <c r="RJP48" s="216"/>
      <c r="RJQ48" s="216"/>
      <c r="RJR48" s="216"/>
      <c r="RJS48" s="216"/>
      <c r="RJT48" s="216"/>
      <c r="RJU48" s="216"/>
      <c r="RJV48" s="216"/>
      <c r="RJW48" s="216"/>
      <c r="RJX48" s="216"/>
      <c r="RJY48" s="216"/>
      <c r="RJZ48" s="216"/>
      <c r="RKA48" s="216"/>
      <c r="RKB48" s="216"/>
      <c r="RKC48" s="216"/>
      <c r="RKD48" s="216"/>
      <c r="RKE48" s="216"/>
      <c r="RKF48" s="216"/>
      <c r="RKG48" s="216"/>
      <c r="RKH48" s="216"/>
      <c r="RKI48" s="216"/>
      <c r="RKJ48" s="216"/>
      <c r="RKK48" s="216"/>
      <c r="RKL48" s="216"/>
      <c r="RKM48" s="216"/>
      <c r="RKN48" s="216"/>
      <c r="RKO48" s="216"/>
      <c r="RKP48" s="216"/>
      <c r="RKQ48" s="216"/>
      <c r="RKR48" s="216"/>
      <c r="RKS48" s="216"/>
      <c r="RKT48" s="216"/>
      <c r="RKU48" s="216"/>
      <c r="RKV48" s="216"/>
      <c r="RKW48" s="216"/>
      <c r="RKX48" s="216"/>
      <c r="RKY48" s="216"/>
      <c r="RKZ48" s="216"/>
      <c r="RLA48" s="216"/>
      <c r="RLB48" s="216"/>
      <c r="RLC48" s="216"/>
      <c r="RLD48" s="216"/>
      <c r="RLE48" s="216"/>
      <c r="RLF48" s="216"/>
      <c r="RLG48" s="216"/>
      <c r="RLH48" s="216"/>
      <c r="RLI48" s="216"/>
      <c r="RLJ48" s="216"/>
      <c r="RLK48" s="216"/>
      <c r="RLL48" s="216"/>
      <c r="RLM48" s="216"/>
      <c r="RLN48" s="216"/>
      <c r="RLO48" s="216"/>
      <c r="RLP48" s="216"/>
      <c r="RLQ48" s="216"/>
      <c r="RLR48" s="216"/>
      <c r="RLS48" s="216"/>
      <c r="RLT48" s="216"/>
      <c r="RLU48" s="216"/>
      <c r="RLV48" s="216"/>
      <c r="RLW48" s="216"/>
      <c r="RLX48" s="216"/>
      <c r="RLY48" s="216"/>
      <c r="RLZ48" s="216"/>
      <c r="RMA48" s="216"/>
      <c r="RMB48" s="216"/>
      <c r="RMC48" s="216"/>
      <c r="RMD48" s="216"/>
      <c r="RME48" s="216"/>
      <c r="RMF48" s="216"/>
      <c r="RMG48" s="216"/>
      <c r="RMH48" s="216"/>
      <c r="RMI48" s="216"/>
      <c r="RMJ48" s="216"/>
      <c r="RMK48" s="216"/>
      <c r="RML48" s="216"/>
      <c r="RMM48" s="216"/>
      <c r="RMN48" s="216"/>
      <c r="RMO48" s="216"/>
      <c r="RMP48" s="216"/>
      <c r="RMQ48" s="216"/>
      <c r="RMR48" s="216"/>
      <c r="RMS48" s="216"/>
      <c r="RMT48" s="216"/>
      <c r="RMU48" s="216"/>
      <c r="RMV48" s="216"/>
      <c r="RMW48" s="216"/>
      <c r="RMX48" s="216"/>
      <c r="RMY48" s="216"/>
      <c r="RMZ48" s="216"/>
      <c r="RNA48" s="216"/>
      <c r="RNB48" s="216"/>
      <c r="RNC48" s="216"/>
      <c r="RND48" s="216"/>
      <c r="RNE48" s="216"/>
      <c r="RNF48" s="216"/>
      <c r="RNG48" s="216"/>
      <c r="RNH48" s="216"/>
      <c r="RNI48" s="216"/>
      <c r="RNJ48" s="216"/>
      <c r="RNK48" s="216"/>
      <c r="RNL48" s="216"/>
      <c r="RNM48" s="216"/>
      <c r="RNN48" s="216"/>
      <c r="RNO48" s="216"/>
      <c r="RNP48" s="216"/>
      <c r="RNQ48" s="216"/>
      <c r="RNR48" s="216"/>
      <c r="RNS48" s="216"/>
      <c r="RNT48" s="216"/>
      <c r="RNU48" s="216"/>
      <c r="RNV48" s="216"/>
      <c r="RNW48" s="216"/>
      <c r="RNX48" s="216"/>
      <c r="RNY48" s="216"/>
      <c r="RNZ48" s="216"/>
      <c r="ROA48" s="216"/>
      <c r="ROB48" s="216"/>
      <c r="ROC48" s="216"/>
      <c r="ROD48" s="216"/>
      <c r="ROE48" s="216"/>
      <c r="ROF48" s="216"/>
      <c r="ROG48" s="216"/>
      <c r="ROH48" s="216"/>
      <c r="ROI48" s="216"/>
      <c r="ROJ48" s="216"/>
      <c r="ROK48" s="216"/>
      <c r="ROL48" s="216"/>
      <c r="ROM48" s="216"/>
      <c r="RON48" s="216"/>
      <c r="ROO48" s="216"/>
      <c r="ROP48" s="216"/>
      <c r="ROQ48" s="216"/>
      <c r="ROR48" s="216"/>
      <c r="ROS48" s="216"/>
      <c r="ROT48" s="216"/>
      <c r="ROU48" s="216"/>
      <c r="ROV48" s="216"/>
      <c r="ROW48" s="216"/>
      <c r="ROX48" s="216"/>
      <c r="ROY48" s="216"/>
      <c r="ROZ48" s="216"/>
      <c r="RPA48" s="216"/>
      <c r="RPB48" s="216"/>
      <c r="RPC48" s="216"/>
      <c r="RPD48" s="216"/>
      <c r="RPE48" s="216"/>
      <c r="RPF48" s="216"/>
      <c r="RPG48" s="216"/>
      <c r="RPH48" s="216"/>
      <c r="RPI48" s="216"/>
      <c r="RPJ48" s="216"/>
      <c r="RPK48" s="216"/>
      <c r="RPL48" s="216"/>
      <c r="RPM48" s="216"/>
      <c r="RPN48" s="216"/>
      <c r="RPO48" s="216"/>
      <c r="RPP48" s="216"/>
      <c r="RPQ48" s="216"/>
      <c r="RPR48" s="216"/>
      <c r="RPS48" s="216"/>
      <c r="RPT48" s="216"/>
      <c r="RPU48" s="216"/>
      <c r="RPV48" s="216"/>
      <c r="RPW48" s="216"/>
      <c r="RPX48" s="216"/>
      <c r="RPY48" s="216"/>
      <c r="RPZ48" s="216"/>
      <c r="RQA48" s="216"/>
      <c r="RQB48" s="216"/>
      <c r="RQC48" s="216"/>
      <c r="RQD48" s="216"/>
      <c r="RQE48" s="216"/>
      <c r="RQF48" s="216"/>
      <c r="RQG48" s="216"/>
      <c r="RQH48" s="216"/>
      <c r="RQI48" s="216"/>
      <c r="RQJ48" s="216"/>
      <c r="RQK48" s="216"/>
      <c r="RQL48" s="216"/>
      <c r="RQM48" s="216"/>
      <c r="RQN48" s="216"/>
      <c r="RQO48" s="216"/>
      <c r="RQP48" s="216"/>
      <c r="RQQ48" s="216"/>
      <c r="RQR48" s="216"/>
      <c r="RQS48" s="216"/>
      <c r="RQT48" s="216"/>
      <c r="RQU48" s="216"/>
      <c r="RQV48" s="216"/>
      <c r="RQW48" s="216"/>
      <c r="RQX48" s="216"/>
      <c r="RQY48" s="216"/>
      <c r="RQZ48" s="216"/>
      <c r="RRA48" s="216"/>
      <c r="RRB48" s="216"/>
      <c r="RRC48" s="216"/>
      <c r="RRD48" s="216"/>
      <c r="RRE48" s="216"/>
      <c r="RRF48" s="216"/>
      <c r="RRG48" s="216"/>
      <c r="RRH48" s="216"/>
      <c r="RRI48" s="216"/>
      <c r="RRJ48" s="216"/>
      <c r="RRK48" s="216"/>
      <c r="RRL48" s="216"/>
      <c r="RRM48" s="216"/>
      <c r="RRN48" s="216"/>
      <c r="RRO48" s="216"/>
      <c r="RRP48" s="216"/>
      <c r="RRQ48" s="216"/>
      <c r="RRR48" s="216"/>
      <c r="RRS48" s="216"/>
      <c r="RRT48" s="216"/>
      <c r="RRU48" s="216"/>
      <c r="RRV48" s="216"/>
      <c r="RRW48" s="216"/>
      <c r="RRX48" s="216"/>
      <c r="RRY48" s="216"/>
      <c r="RRZ48" s="216"/>
      <c r="RSA48" s="216"/>
      <c r="RSB48" s="216"/>
      <c r="RSC48" s="216"/>
      <c r="RSD48" s="216"/>
      <c r="RSE48" s="216"/>
      <c r="RSF48" s="216"/>
      <c r="RSG48" s="216"/>
      <c r="RSH48" s="216"/>
      <c r="RSI48" s="216"/>
      <c r="RSJ48" s="216"/>
      <c r="RSK48" s="216"/>
      <c r="RSL48" s="216"/>
      <c r="RSM48" s="216"/>
      <c r="RSN48" s="216"/>
      <c r="RSO48" s="216"/>
      <c r="RSP48" s="216"/>
      <c r="RSQ48" s="216"/>
      <c r="RSR48" s="216"/>
      <c r="RSS48" s="216"/>
      <c r="RST48" s="216"/>
      <c r="RSU48" s="216"/>
      <c r="RSV48" s="216"/>
      <c r="RSW48" s="216"/>
      <c r="RSX48" s="216"/>
      <c r="RSY48" s="216"/>
      <c r="RSZ48" s="216"/>
      <c r="RTA48" s="216"/>
      <c r="RTB48" s="216"/>
      <c r="RTC48" s="216"/>
      <c r="RTD48" s="216"/>
      <c r="RTE48" s="216"/>
      <c r="RTF48" s="216"/>
      <c r="RTG48" s="216"/>
      <c r="RTH48" s="216"/>
      <c r="RTI48" s="216"/>
      <c r="RTJ48" s="216"/>
      <c r="RTK48" s="216"/>
      <c r="RTL48" s="216"/>
      <c r="RTM48" s="216"/>
      <c r="RTN48" s="216"/>
      <c r="RTO48" s="216"/>
      <c r="RTP48" s="216"/>
      <c r="RTQ48" s="216"/>
      <c r="RTR48" s="216"/>
      <c r="RTS48" s="216"/>
      <c r="RTT48" s="216"/>
      <c r="RTU48" s="216"/>
      <c r="RTV48" s="216"/>
      <c r="RTW48" s="216"/>
      <c r="RTX48" s="216"/>
      <c r="RTY48" s="216"/>
      <c r="RTZ48" s="216"/>
      <c r="RUA48" s="216"/>
      <c r="RUB48" s="216"/>
      <c r="RUC48" s="216"/>
      <c r="RUD48" s="216"/>
      <c r="RUE48" s="216"/>
      <c r="RUF48" s="216"/>
      <c r="RUG48" s="216"/>
      <c r="RUH48" s="216"/>
      <c r="RUI48" s="216"/>
      <c r="RUJ48" s="216"/>
      <c r="RUK48" s="216"/>
      <c r="RUL48" s="216"/>
      <c r="RUM48" s="216"/>
      <c r="RUN48" s="216"/>
      <c r="RUO48" s="216"/>
      <c r="RUP48" s="216"/>
      <c r="RUQ48" s="216"/>
      <c r="RUR48" s="216"/>
      <c r="RUS48" s="216"/>
      <c r="RUT48" s="216"/>
      <c r="RUU48" s="216"/>
      <c r="RUV48" s="216"/>
      <c r="RUW48" s="216"/>
      <c r="RUX48" s="216"/>
      <c r="RUY48" s="216"/>
      <c r="RUZ48" s="216"/>
      <c r="RVA48" s="216"/>
      <c r="RVB48" s="216"/>
      <c r="RVC48" s="216"/>
      <c r="RVD48" s="216"/>
      <c r="RVE48" s="216"/>
      <c r="RVF48" s="216"/>
      <c r="RVG48" s="216"/>
      <c r="RVH48" s="216"/>
      <c r="RVI48" s="216"/>
      <c r="RVJ48" s="216"/>
      <c r="RVK48" s="216"/>
      <c r="RVL48" s="216"/>
      <c r="RVM48" s="216"/>
      <c r="RVN48" s="216"/>
      <c r="RVO48" s="216"/>
      <c r="RVP48" s="216"/>
      <c r="RVQ48" s="216"/>
      <c r="RVR48" s="216"/>
      <c r="RVS48" s="216"/>
      <c r="RVT48" s="216"/>
      <c r="RVU48" s="216"/>
      <c r="RVV48" s="216"/>
      <c r="RVW48" s="216"/>
      <c r="RVX48" s="216"/>
      <c r="RVY48" s="216"/>
      <c r="RVZ48" s="216"/>
      <c r="RWA48" s="216"/>
      <c r="RWB48" s="216"/>
      <c r="RWC48" s="216"/>
      <c r="RWD48" s="216"/>
      <c r="RWE48" s="216"/>
      <c r="RWF48" s="216"/>
      <c r="RWG48" s="216"/>
      <c r="RWH48" s="216"/>
      <c r="RWI48" s="216"/>
      <c r="RWJ48" s="216"/>
      <c r="RWK48" s="216"/>
      <c r="RWL48" s="216"/>
      <c r="RWM48" s="216"/>
      <c r="RWN48" s="216"/>
      <c r="RWO48" s="216"/>
      <c r="RWP48" s="216"/>
      <c r="RWQ48" s="216"/>
      <c r="RWR48" s="216"/>
      <c r="RWS48" s="216"/>
      <c r="RWT48" s="216"/>
      <c r="RWU48" s="216"/>
      <c r="RWV48" s="216"/>
      <c r="RWW48" s="216"/>
      <c r="RWX48" s="216"/>
      <c r="RWY48" s="216"/>
      <c r="RWZ48" s="216"/>
      <c r="RXA48" s="216"/>
      <c r="RXB48" s="216"/>
      <c r="RXC48" s="216"/>
      <c r="RXD48" s="216"/>
      <c r="RXE48" s="216"/>
      <c r="RXF48" s="216"/>
      <c r="RXG48" s="216"/>
      <c r="RXH48" s="216"/>
      <c r="RXI48" s="216"/>
      <c r="RXJ48" s="216"/>
      <c r="RXK48" s="216"/>
      <c r="RXL48" s="216"/>
      <c r="RXM48" s="216"/>
      <c r="RXN48" s="216"/>
      <c r="RXO48" s="216"/>
      <c r="RXP48" s="216"/>
      <c r="RXQ48" s="216"/>
      <c r="RXR48" s="216"/>
      <c r="RXS48" s="216"/>
      <c r="RXT48" s="216"/>
      <c r="RXU48" s="216"/>
      <c r="RXV48" s="216"/>
      <c r="RXW48" s="216"/>
      <c r="RXX48" s="216"/>
      <c r="RXY48" s="216"/>
      <c r="RXZ48" s="216"/>
      <c r="RYA48" s="216"/>
      <c r="RYB48" s="216"/>
      <c r="RYC48" s="216"/>
      <c r="RYD48" s="216"/>
      <c r="RYE48" s="216"/>
      <c r="RYF48" s="216"/>
      <c r="RYG48" s="216"/>
      <c r="RYH48" s="216"/>
      <c r="RYI48" s="216"/>
      <c r="RYJ48" s="216"/>
      <c r="RYK48" s="216"/>
      <c r="RYL48" s="216"/>
      <c r="RYM48" s="216"/>
      <c r="RYN48" s="216"/>
      <c r="RYO48" s="216"/>
      <c r="RYP48" s="216"/>
      <c r="RYQ48" s="216"/>
      <c r="RYR48" s="216"/>
      <c r="RYS48" s="216"/>
      <c r="RYT48" s="216"/>
      <c r="RYU48" s="216"/>
      <c r="RYV48" s="216"/>
      <c r="RYW48" s="216"/>
      <c r="RYX48" s="216"/>
      <c r="RYY48" s="216"/>
      <c r="RYZ48" s="216"/>
      <c r="RZA48" s="216"/>
      <c r="RZB48" s="216"/>
      <c r="RZC48" s="216"/>
      <c r="RZD48" s="216"/>
      <c r="RZE48" s="216"/>
      <c r="RZF48" s="216"/>
      <c r="RZG48" s="216"/>
      <c r="RZH48" s="216"/>
      <c r="RZI48" s="216"/>
      <c r="RZJ48" s="216"/>
      <c r="RZK48" s="216"/>
      <c r="RZL48" s="216"/>
      <c r="RZM48" s="216"/>
      <c r="RZN48" s="216"/>
      <c r="RZO48" s="216"/>
      <c r="RZP48" s="216"/>
      <c r="RZQ48" s="216"/>
      <c r="RZR48" s="216"/>
      <c r="RZS48" s="216"/>
      <c r="RZT48" s="216"/>
      <c r="RZU48" s="216"/>
      <c r="RZV48" s="216"/>
      <c r="RZW48" s="216"/>
      <c r="RZX48" s="216"/>
      <c r="RZY48" s="216"/>
      <c r="RZZ48" s="216"/>
      <c r="SAA48" s="216"/>
      <c r="SAB48" s="216"/>
      <c r="SAC48" s="216"/>
      <c r="SAD48" s="216"/>
      <c r="SAE48" s="216"/>
      <c r="SAF48" s="216"/>
      <c r="SAG48" s="216"/>
      <c r="SAH48" s="216"/>
      <c r="SAI48" s="216"/>
      <c r="SAJ48" s="216"/>
      <c r="SAK48" s="216"/>
      <c r="SAL48" s="216"/>
      <c r="SAM48" s="216"/>
      <c r="SAN48" s="216"/>
      <c r="SAO48" s="216"/>
      <c r="SAP48" s="216"/>
      <c r="SAQ48" s="216"/>
      <c r="SAR48" s="216"/>
      <c r="SAS48" s="216"/>
      <c r="SAT48" s="216"/>
      <c r="SAU48" s="216"/>
      <c r="SAV48" s="216"/>
      <c r="SAW48" s="216"/>
      <c r="SAX48" s="216"/>
      <c r="SAY48" s="216"/>
      <c r="SAZ48" s="216"/>
      <c r="SBA48" s="216"/>
      <c r="SBB48" s="216"/>
      <c r="SBC48" s="216"/>
      <c r="SBD48" s="216"/>
      <c r="SBE48" s="216"/>
      <c r="SBF48" s="216"/>
      <c r="SBG48" s="216"/>
      <c r="SBH48" s="216"/>
      <c r="SBI48" s="216"/>
      <c r="SBJ48" s="216"/>
      <c r="SBK48" s="216"/>
      <c r="SBL48" s="216"/>
      <c r="SBM48" s="216"/>
      <c r="SBN48" s="216"/>
      <c r="SBO48" s="216"/>
      <c r="SBP48" s="216"/>
      <c r="SBQ48" s="216"/>
      <c r="SBR48" s="216"/>
      <c r="SBS48" s="216"/>
      <c r="SBT48" s="216"/>
      <c r="SBU48" s="216"/>
      <c r="SBV48" s="216"/>
      <c r="SBW48" s="216"/>
      <c r="SBX48" s="216"/>
      <c r="SBY48" s="216"/>
      <c r="SBZ48" s="216"/>
      <c r="SCA48" s="216"/>
      <c r="SCB48" s="216"/>
      <c r="SCC48" s="216"/>
      <c r="SCD48" s="216"/>
      <c r="SCE48" s="216"/>
      <c r="SCF48" s="216"/>
      <c r="SCG48" s="216"/>
      <c r="SCH48" s="216"/>
      <c r="SCI48" s="216"/>
      <c r="SCJ48" s="216"/>
      <c r="SCK48" s="216"/>
      <c r="SCL48" s="216"/>
      <c r="SCM48" s="216"/>
      <c r="SCN48" s="216"/>
      <c r="SCO48" s="216"/>
      <c r="SCP48" s="216"/>
      <c r="SCQ48" s="216"/>
      <c r="SCR48" s="216"/>
      <c r="SCS48" s="216"/>
      <c r="SCT48" s="216"/>
      <c r="SCU48" s="216"/>
      <c r="SCV48" s="216"/>
      <c r="SCW48" s="216"/>
      <c r="SCX48" s="216"/>
      <c r="SCY48" s="216"/>
      <c r="SCZ48" s="216"/>
      <c r="SDA48" s="216"/>
      <c r="SDB48" s="216"/>
      <c r="SDC48" s="216"/>
      <c r="SDD48" s="216"/>
      <c r="SDE48" s="216"/>
      <c r="SDF48" s="216"/>
      <c r="SDG48" s="216"/>
      <c r="SDH48" s="216"/>
      <c r="SDI48" s="216"/>
      <c r="SDJ48" s="216"/>
      <c r="SDK48" s="216"/>
      <c r="SDL48" s="216"/>
      <c r="SDM48" s="216"/>
      <c r="SDN48" s="216"/>
      <c r="SDO48" s="216"/>
      <c r="SDP48" s="216"/>
      <c r="SDQ48" s="216"/>
      <c r="SDR48" s="216"/>
      <c r="SDS48" s="216"/>
      <c r="SDT48" s="216"/>
      <c r="SDU48" s="216"/>
      <c r="SDV48" s="216"/>
      <c r="SDW48" s="216"/>
      <c r="SDX48" s="216"/>
      <c r="SDY48" s="216"/>
      <c r="SDZ48" s="216"/>
      <c r="SEA48" s="216"/>
      <c r="SEB48" s="216"/>
      <c r="SEC48" s="216"/>
      <c r="SED48" s="216"/>
      <c r="SEE48" s="216"/>
      <c r="SEF48" s="216"/>
      <c r="SEG48" s="216"/>
      <c r="SEH48" s="216"/>
      <c r="SEI48" s="216"/>
      <c r="SEJ48" s="216"/>
      <c r="SEK48" s="216"/>
      <c r="SEL48" s="216"/>
      <c r="SEM48" s="216"/>
      <c r="SEN48" s="216"/>
      <c r="SEO48" s="216"/>
      <c r="SEP48" s="216"/>
      <c r="SEQ48" s="216"/>
      <c r="SER48" s="216"/>
      <c r="SES48" s="216"/>
      <c r="SET48" s="216"/>
      <c r="SEU48" s="216"/>
      <c r="SEV48" s="216"/>
      <c r="SEW48" s="216"/>
      <c r="SEX48" s="216"/>
      <c r="SEY48" s="216"/>
      <c r="SEZ48" s="216"/>
      <c r="SFA48" s="216"/>
      <c r="SFB48" s="216"/>
      <c r="SFC48" s="216"/>
      <c r="SFD48" s="216"/>
      <c r="SFE48" s="216"/>
      <c r="SFF48" s="216"/>
      <c r="SFG48" s="216"/>
      <c r="SFH48" s="216"/>
      <c r="SFI48" s="216"/>
      <c r="SFJ48" s="216"/>
      <c r="SFK48" s="216"/>
      <c r="SFL48" s="216"/>
      <c r="SFM48" s="216"/>
      <c r="SFN48" s="216"/>
      <c r="SFO48" s="216"/>
      <c r="SFP48" s="216"/>
      <c r="SFQ48" s="216"/>
      <c r="SFR48" s="216"/>
      <c r="SFS48" s="216"/>
      <c r="SFT48" s="216"/>
      <c r="SFU48" s="216"/>
      <c r="SFV48" s="216"/>
      <c r="SFW48" s="216"/>
      <c r="SFX48" s="216"/>
      <c r="SFY48" s="216"/>
      <c r="SFZ48" s="216"/>
      <c r="SGA48" s="216"/>
      <c r="SGB48" s="216"/>
      <c r="SGC48" s="216"/>
      <c r="SGD48" s="216"/>
      <c r="SGE48" s="216"/>
      <c r="SGF48" s="216"/>
      <c r="SGG48" s="216"/>
      <c r="SGH48" s="216"/>
      <c r="SGI48" s="216"/>
      <c r="SGJ48" s="216"/>
      <c r="SGK48" s="216"/>
      <c r="SGL48" s="216"/>
      <c r="SGM48" s="216"/>
      <c r="SGN48" s="216"/>
      <c r="SGO48" s="216"/>
      <c r="SGP48" s="216"/>
      <c r="SGQ48" s="216"/>
      <c r="SGR48" s="216"/>
      <c r="SGS48" s="216"/>
      <c r="SGT48" s="216"/>
      <c r="SGU48" s="216"/>
      <c r="SGV48" s="216"/>
      <c r="SGW48" s="216"/>
      <c r="SGX48" s="216"/>
      <c r="SGY48" s="216"/>
      <c r="SGZ48" s="216"/>
      <c r="SHA48" s="216"/>
      <c r="SHB48" s="216"/>
      <c r="SHC48" s="216"/>
      <c r="SHD48" s="216"/>
      <c r="SHE48" s="216"/>
      <c r="SHF48" s="216"/>
      <c r="SHG48" s="216"/>
      <c r="SHH48" s="216"/>
      <c r="SHI48" s="216"/>
      <c r="SHJ48" s="216"/>
      <c r="SHK48" s="216"/>
      <c r="SHL48" s="216"/>
      <c r="SHM48" s="216"/>
      <c r="SHN48" s="216"/>
      <c r="SHO48" s="216"/>
      <c r="SHP48" s="216"/>
      <c r="SHQ48" s="216"/>
      <c r="SHR48" s="216"/>
      <c r="SHS48" s="216"/>
      <c r="SHT48" s="216"/>
      <c r="SHU48" s="216"/>
      <c r="SHV48" s="216"/>
      <c r="SHW48" s="216"/>
      <c r="SHX48" s="216"/>
      <c r="SHY48" s="216"/>
      <c r="SHZ48" s="216"/>
      <c r="SIA48" s="216"/>
      <c r="SIB48" s="216"/>
      <c r="SIC48" s="216"/>
      <c r="SID48" s="216"/>
      <c r="SIE48" s="216"/>
      <c r="SIF48" s="216"/>
      <c r="SIG48" s="216"/>
      <c r="SIH48" s="216"/>
      <c r="SII48" s="216"/>
      <c r="SIJ48" s="216"/>
      <c r="SIK48" s="216"/>
      <c r="SIL48" s="216"/>
      <c r="SIM48" s="216"/>
      <c r="SIN48" s="216"/>
      <c r="SIO48" s="216"/>
      <c r="SIP48" s="216"/>
      <c r="SIQ48" s="216"/>
      <c r="SIR48" s="216"/>
      <c r="SIS48" s="216"/>
      <c r="SIT48" s="216"/>
      <c r="SIU48" s="216"/>
      <c r="SIV48" s="216"/>
      <c r="SIW48" s="216"/>
      <c r="SIX48" s="216"/>
      <c r="SIY48" s="216"/>
      <c r="SIZ48" s="216"/>
      <c r="SJA48" s="216"/>
      <c r="SJB48" s="216"/>
      <c r="SJC48" s="216"/>
      <c r="SJD48" s="216"/>
      <c r="SJE48" s="216"/>
      <c r="SJF48" s="216"/>
      <c r="SJG48" s="216"/>
      <c r="SJH48" s="216"/>
      <c r="SJI48" s="216"/>
      <c r="SJJ48" s="216"/>
      <c r="SJK48" s="216"/>
      <c r="SJL48" s="216"/>
      <c r="SJM48" s="216"/>
      <c r="SJN48" s="216"/>
      <c r="SJO48" s="216"/>
      <c r="SJP48" s="216"/>
      <c r="SJQ48" s="216"/>
      <c r="SJR48" s="216"/>
      <c r="SJS48" s="216"/>
      <c r="SJT48" s="216"/>
      <c r="SJU48" s="216"/>
      <c r="SJV48" s="216"/>
      <c r="SJW48" s="216"/>
      <c r="SJX48" s="216"/>
      <c r="SJY48" s="216"/>
      <c r="SJZ48" s="216"/>
      <c r="SKA48" s="216"/>
      <c r="SKB48" s="216"/>
      <c r="SKC48" s="216"/>
      <c r="SKD48" s="216"/>
      <c r="SKE48" s="216"/>
      <c r="SKF48" s="216"/>
      <c r="SKG48" s="216"/>
      <c r="SKH48" s="216"/>
      <c r="SKI48" s="216"/>
      <c r="SKJ48" s="216"/>
      <c r="SKK48" s="216"/>
      <c r="SKL48" s="216"/>
      <c r="SKM48" s="216"/>
      <c r="SKN48" s="216"/>
      <c r="SKO48" s="216"/>
      <c r="SKP48" s="216"/>
      <c r="SKQ48" s="216"/>
      <c r="SKR48" s="216"/>
      <c r="SKS48" s="216"/>
      <c r="SKT48" s="216"/>
      <c r="SKU48" s="216"/>
      <c r="SKV48" s="216"/>
      <c r="SKW48" s="216"/>
      <c r="SKX48" s="216"/>
      <c r="SKY48" s="216"/>
      <c r="SKZ48" s="216"/>
      <c r="SLA48" s="216"/>
      <c r="SLB48" s="216"/>
      <c r="SLC48" s="216"/>
      <c r="SLD48" s="216"/>
      <c r="SLE48" s="216"/>
      <c r="SLF48" s="216"/>
      <c r="SLG48" s="216"/>
      <c r="SLH48" s="216"/>
      <c r="SLI48" s="216"/>
      <c r="SLJ48" s="216"/>
      <c r="SLK48" s="216"/>
      <c r="SLL48" s="216"/>
      <c r="SLM48" s="216"/>
      <c r="SLN48" s="216"/>
      <c r="SLO48" s="216"/>
      <c r="SLP48" s="216"/>
      <c r="SLQ48" s="216"/>
      <c r="SLR48" s="216"/>
      <c r="SLS48" s="216"/>
      <c r="SLT48" s="216"/>
      <c r="SLU48" s="216"/>
      <c r="SLV48" s="216"/>
      <c r="SLW48" s="216"/>
      <c r="SLX48" s="216"/>
      <c r="SLY48" s="216"/>
      <c r="SLZ48" s="216"/>
      <c r="SMA48" s="216"/>
      <c r="SMB48" s="216"/>
      <c r="SMC48" s="216"/>
      <c r="SMD48" s="216"/>
      <c r="SME48" s="216"/>
      <c r="SMF48" s="216"/>
      <c r="SMG48" s="216"/>
      <c r="SMH48" s="216"/>
      <c r="SMI48" s="216"/>
      <c r="SMJ48" s="216"/>
      <c r="SMK48" s="216"/>
      <c r="SML48" s="216"/>
      <c r="SMM48" s="216"/>
      <c r="SMN48" s="216"/>
      <c r="SMO48" s="216"/>
      <c r="SMP48" s="216"/>
      <c r="SMQ48" s="216"/>
      <c r="SMR48" s="216"/>
      <c r="SMS48" s="216"/>
      <c r="SMT48" s="216"/>
      <c r="SMU48" s="216"/>
      <c r="SMV48" s="216"/>
      <c r="SMW48" s="216"/>
      <c r="SMX48" s="216"/>
      <c r="SMY48" s="216"/>
      <c r="SMZ48" s="216"/>
      <c r="SNA48" s="216"/>
      <c r="SNB48" s="216"/>
      <c r="SNC48" s="216"/>
      <c r="SND48" s="216"/>
      <c r="SNE48" s="216"/>
      <c r="SNF48" s="216"/>
      <c r="SNG48" s="216"/>
      <c r="SNH48" s="216"/>
      <c r="SNI48" s="216"/>
      <c r="SNJ48" s="216"/>
      <c r="SNK48" s="216"/>
      <c r="SNL48" s="216"/>
      <c r="SNM48" s="216"/>
      <c r="SNN48" s="216"/>
      <c r="SNO48" s="216"/>
      <c r="SNP48" s="216"/>
      <c r="SNQ48" s="216"/>
      <c r="SNR48" s="216"/>
      <c r="SNS48" s="216"/>
      <c r="SNT48" s="216"/>
      <c r="SNU48" s="216"/>
      <c r="SNV48" s="216"/>
      <c r="SNW48" s="216"/>
      <c r="SNX48" s="216"/>
      <c r="SNY48" s="216"/>
      <c r="SNZ48" s="216"/>
      <c r="SOA48" s="216"/>
      <c r="SOB48" s="216"/>
      <c r="SOC48" s="216"/>
      <c r="SOD48" s="216"/>
      <c r="SOE48" s="216"/>
      <c r="SOF48" s="216"/>
      <c r="SOG48" s="216"/>
      <c r="SOH48" s="216"/>
      <c r="SOI48" s="216"/>
      <c r="SOJ48" s="216"/>
      <c r="SOK48" s="216"/>
      <c r="SOL48" s="216"/>
      <c r="SOM48" s="216"/>
      <c r="SON48" s="216"/>
      <c r="SOO48" s="216"/>
      <c r="SOP48" s="216"/>
      <c r="SOQ48" s="216"/>
      <c r="SOR48" s="216"/>
      <c r="SOS48" s="216"/>
      <c r="SOT48" s="216"/>
      <c r="SOU48" s="216"/>
      <c r="SOV48" s="216"/>
      <c r="SOW48" s="216"/>
      <c r="SOX48" s="216"/>
      <c r="SOY48" s="216"/>
      <c r="SOZ48" s="216"/>
      <c r="SPA48" s="216"/>
      <c r="SPB48" s="216"/>
      <c r="SPC48" s="216"/>
      <c r="SPD48" s="216"/>
      <c r="SPE48" s="216"/>
      <c r="SPF48" s="216"/>
      <c r="SPG48" s="216"/>
      <c r="SPH48" s="216"/>
      <c r="SPI48" s="216"/>
      <c r="SPJ48" s="216"/>
      <c r="SPK48" s="216"/>
      <c r="SPL48" s="216"/>
      <c r="SPM48" s="216"/>
      <c r="SPN48" s="216"/>
      <c r="SPO48" s="216"/>
      <c r="SPP48" s="216"/>
      <c r="SPQ48" s="216"/>
      <c r="SPR48" s="216"/>
      <c r="SPS48" s="216"/>
      <c r="SPT48" s="216"/>
      <c r="SPU48" s="216"/>
      <c r="SPV48" s="216"/>
      <c r="SPW48" s="216"/>
      <c r="SPX48" s="216"/>
      <c r="SPY48" s="216"/>
      <c r="SPZ48" s="216"/>
      <c r="SQA48" s="216"/>
      <c r="SQB48" s="216"/>
      <c r="SQC48" s="216"/>
      <c r="SQD48" s="216"/>
      <c r="SQE48" s="216"/>
      <c r="SQF48" s="216"/>
      <c r="SQG48" s="216"/>
      <c r="SQH48" s="216"/>
      <c r="SQI48" s="216"/>
      <c r="SQJ48" s="216"/>
      <c r="SQK48" s="216"/>
      <c r="SQL48" s="216"/>
      <c r="SQM48" s="216"/>
      <c r="SQN48" s="216"/>
      <c r="SQO48" s="216"/>
      <c r="SQP48" s="216"/>
      <c r="SQQ48" s="216"/>
      <c r="SQR48" s="216"/>
      <c r="SQS48" s="216"/>
      <c r="SQT48" s="216"/>
      <c r="SQU48" s="216"/>
      <c r="SQV48" s="216"/>
      <c r="SQW48" s="216"/>
      <c r="SQX48" s="216"/>
      <c r="SQY48" s="216"/>
      <c r="SQZ48" s="216"/>
      <c r="SRA48" s="216"/>
      <c r="SRB48" s="216"/>
      <c r="SRC48" s="216"/>
      <c r="SRD48" s="216"/>
      <c r="SRE48" s="216"/>
      <c r="SRF48" s="216"/>
      <c r="SRG48" s="216"/>
      <c r="SRH48" s="216"/>
      <c r="SRI48" s="216"/>
      <c r="SRJ48" s="216"/>
      <c r="SRK48" s="216"/>
      <c r="SRL48" s="216"/>
      <c r="SRM48" s="216"/>
      <c r="SRN48" s="216"/>
      <c r="SRO48" s="216"/>
      <c r="SRP48" s="216"/>
      <c r="SRQ48" s="216"/>
      <c r="SRR48" s="216"/>
      <c r="SRS48" s="216"/>
      <c r="SRT48" s="216"/>
      <c r="SRU48" s="216"/>
      <c r="SRV48" s="216"/>
      <c r="SRW48" s="216"/>
      <c r="SRX48" s="216"/>
      <c r="SRY48" s="216"/>
      <c r="SRZ48" s="216"/>
      <c r="SSA48" s="216"/>
      <c r="SSB48" s="216"/>
      <c r="SSC48" s="216"/>
      <c r="SSD48" s="216"/>
      <c r="SSE48" s="216"/>
      <c r="SSF48" s="216"/>
      <c r="SSG48" s="216"/>
      <c r="SSH48" s="216"/>
      <c r="SSI48" s="216"/>
      <c r="SSJ48" s="216"/>
      <c r="SSK48" s="216"/>
      <c r="SSL48" s="216"/>
      <c r="SSM48" s="216"/>
      <c r="SSN48" s="216"/>
      <c r="SSO48" s="216"/>
      <c r="SSP48" s="216"/>
      <c r="SSQ48" s="216"/>
      <c r="SSR48" s="216"/>
      <c r="SSS48" s="216"/>
      <c r="SST48" s="216"/>
      <c r="SSU48" s="216"/>
      <c r="SSV48" s="216"/>
      <c r="SSW48" s="216"/>
      <c r="SSX48" s="216"/>
      <c r="SSY48" s="216"/>
      <c r="SSZ48" s="216"/>
      <c r="STA48" s="216"/>
      <c r="STB48" s="216"/>
      <c r="STC48" s="216"/>
      <c r="STD48" s="216"/>
      <c r="STE48" s="216"/>
      <c r="STF48" s="216"/>
      <c r="STG48" s="216"/>
      <c r="STH48" s="216"/>
      <c r="STI48" s="216"/>
      <c r="STJ48" s="216"/>
      <c r="STK48" s="216"/>
      <c r="STL48" s="216"/>
      <c r="STM48" s="216"/>
      <c r="STN48" s="216"/>
      <c r="STO48" s="216"/>
      <c r="STP48" s="216"/>
      <c r="STQ48" s="216"/>
      <c r="STR48" s="216"/>
      <c r="STS48" s="216"/>
      <c r="STT48" s="216"/>
      <c r="STU48" s="216"/>
      <c r="STV48" s="216"/>
      <c r="STW48" s="216"/>
      <c r="STX48" s="216"/>
      <c r="STY48" s="216"/>
      <c r="STZ48" s="216"/>
      <c r="SUA48" s="216"/>
      <c r="SUB48" s="216"/>
      <c r="SUC48" s="216"/>
      <c r="SUD48" s="216"/>
      <c r="SUE48" s="216"/>
      <c r="SUF48" s="216"/>
      <c r="SUG48" s="216"/>
      <c r="SUH48" s="216"/>
      <c r="SUI48" s="216"/>
      <c r="SUJ48" s="216"/>
      <c r="SUK48" s="216"/>
      <c r="SUL48" s="216"/>
      <c r="SUM48" s="216"/>
      <c r="SUN48" s="216"/>
      <c r="SUO48" s="216"/>
      <c r="SUP48" s="216"/>
      <c r="SUQ48" s="216"/>
      <c r="SUR48" s="216"/>
      <c r="SUS48" s="216"/>
      <c r="SUT48" s="216"/>
      <c r="SUU48" s="216"/>
      <c r="SUV48" s="216"/>
      <c r="SUW48" s="216"/>
      <c r="SUX48" s="216"/>
      <c r="SUY48" s="216"/>
      <c r="SUZ48" s="216"/>
      <c r="SVA48" s="216"/>
      <c r="SVB48" s="216"/>
      <c r="SVC48" s="216"/>
      <c r="SVD48" s="216"/>
      <c r="SVE48" s="216"/>
      <c r="SVF48" s="216"/>
      <c r="SVG48" s="216"/>
      <c r="SVH48" s="216"/>
      <c r="SVI48" s="216"/>
      <c r="SVJ48" s="216"/>
      <c r="SVK48" s="216"/>
      <c r="SVL48" s="216"/>
      <c r="SVM48" s="216"/>
      <c r="SVN48" s="216"/>
      <c r="SVO48" s="216"/>
      <c r="SVP48" s="216"/>
      <c r="SVQ48" s="216"/>
      <c r="SVR48" s="216"/>
      <c r="SVS48" s="216"/>
      <c r="SVT48" s="216"/>
      <c r="SVU48" s="216"/>
      <c r="SVV48" s="216"/>
      <c r="SVW48" s="216"/>
      <c r="SVX48" s="216"/>
      <c r="SVY48" s="216"/>
      <c r="SVZ48" s="216"/>
      <c r="SWA48" s="216"/>
      <c r="SWB48" s="216"/>
      <c r="SWC48" s="216"/>
      <c r="SWD48" s="216"/>
      <c r="SWE48" s="216"/>
      <c r="SWF48" s="216"/>
      <c r="SWG48" s="216"/>
      <c r="SWH48" s="216"/>
      <c r="SWI48" s="216"/>
      <c r="SWJ48" s="216"/>
      <c r="SWK48" s="216"/>
      <c r="SWL48" s="216"/>
      <c r="SWM48" s="216"/>
      <c r="SWN48" s="216"/>
      <c r="SWO48" s="216"/>
      <c r="SWP48" s="216"/>
      <c r="SWQ48" s="216"/>
      <c r="SWR48" s="216"/>
      <c r="SWS48" s="216"/>
      <c r="SWT48" s="216"/>
      <c r="SWU48" s="216"/>
      <c r="SWV48" s="216"/>
      <c r="SWW48" s="216"/>
      <c r="SWX48" s="216"/>
      <c r="SWY48" s="216"/>
      <c r="SWZ48" s="216"/>
      <c r="SXA48" s="216"/>
      <c r="SXB48" s="216"/>
      <c r="SXC48" s="216"/>
      <c r="SXD48" s="216"/>
      <c r="SXE48" s="216"/>
      <c r="SXF48" s="216"/>
      <c r="SXG48" s="216"/>
      <c r="SXH48" s="216"/>
      <c r="SXI48" s="216"/>
      <c r="SXJ48" s="216"/>
      <c r="SXK48" s="216"/>
      <c r="SXL48" s="216"/>
      <c r="SXM48" s="216"/>
      <c r="SXN48" s="216"/>
      <c r="SXO48" s="216"/>
      <c r="SXP48" s="216"/>
      <c r="SXQ48" s="216"/>
      <c r="SXR48" s="216"/>
      <c r="SXS48" s="216"/>
      <c r="SXT48" s="216"/>
      <c r="SXU48" s="216"/>
      <c r="SXV48" s="216"/>
      <c r="SXW48" s="216"/>
      <c r="SXX48" s="216"/>
      <c r="SXY48" s="216"/>
      <c r="SXZ48" s="216"/>
      <c r="SYA48" s="216"/>
      <c r="SYB48" s="216"/>
      <c r="SYC48" s="216"/>
      <c r="SYD48" s="216"/>
      <c r="SYE48" s="216"/>
      <c r="SYF48" s="216"/>
      <c r="SYG48" s="216"/>
      <c r="SYH48" s="216"/>
      <c r="SYI48" s="216"/>
      <c r="SYJ48" s="216"/>
      <c r="SYK48" s="216"/>
      <c r="SYL48" s="216"/>
      <c r="SYM48" s="216"/>
      <c r="SYN48" s="216"/>
      <c r="SYO48" s="216"/>
      <c r="SYP48" s="216"/>
      <c r="SYQ48" s="216"/>
      <c r="SYR48" s="216"/>
      <c r="SYS48" s="216"/>
      <c r="SYT48" s="216"/>
      <c r="SYU48" s="216"/>
      <c r="SYV48" s="216"/>
      <c r="SYW48" s="216"/>
      <c r="SYX48" s="216"/>
      <c r="SYY48" s="216"/>
      <c r="SYZ48" s="216"/>
      <c r="SZA48" s="216"/>
      <c r="SZB48" s="216"/>
      <c r="SZC48" s="216"/>
      <c r="SZD48" s="216"/>
      <c r="SZE48" s="216"/>
      <c r="SZF48" s="216"/>
      <c r="SZG48" s="216"/>
      <c r="SZH48" s="216"/>
      <c r="SZI48" s="216"/>
      <c r="SZJ48" s="216"/>
      <c r="SZK48" s="216"/>
      <c r="SZL48" s="216"/>
      <c r="SZM48" s="216"/>
      <c r="SZN48" s="216"/>
      <c r="SZO48" s="216"/>
      <c r="SZP48" s="216"/>
      <c r="SZQ48" s="216"/>
      <c r="SZR48" s="216"/>
      <c r="SZS48" s="216"/>
      <c r="SZT48" s="216"/>
      <c r="SZU48" s="216"/>
      <c r="SZV48" s="216"/>
      <c r="SZW48" s="216"/>
      <c r="SZX48" s="216"/>
      <c r="SZY48" s="216"/>
      <c r="SZZ48" s="216"/>
      <c r="TAA48" s="216"/>
      <c r="TAB48" s="216"/>
      <c r="TAC48" s="216"/>
      <c r="TAD48" s="216"/>
      <c r="TAE48" s="216"/>
      <c r="TAF48" s="216"/>
      <c r="TAG48" s="216"/>
      <c r="TAH48" s="216"/>
      <c r="TAI48" s="216"/>
      <c r="TAJ48" s="216"/>
      <c r="TAK48" s="216"/>
      <c r="TAL48" s="216"/>
      <c r="TAM48" s="216"/>
      <c r="TAN48" s="216"/>
      <c r="TAO48" s="216"/>
      <c r="TAP48" s="216"/>
      <c r="TAQ48" s="216"/>
      <c r="TAR48" s="216"/>
      <c r="TAS48" s="216"/>
      <c r="TAT48" s="216"/>
      <c r="TAU48" s="216"/>
      <c r="TAV48" s="216"/>
      <c r="TAW48" s="216"/>
      <c r="TAX48" s="216"/>
      <c r="TAY48" s="216"/>
      <c r="TAZ48" s="216"/>
      <c r="TBA48" s="216"/>
      <c r="TBB48" s="216"/>
      <c r="TBC48" s="216"/>
      <c r="TBD48" s="216"/>
      <c r="TBE48" s="216"/>
      <c r="TBF48" s="216"/>
      <c r="TBG48" s="216"/>
      <c r="TBH48" s="216"/>
      <c r="TBI48" s="216"/>
      <c r="TBJ48" s="216"/>
      <c r="TBK48" s="216"/>
      <c r="TBL48" s="216"/>
      <c r="TBM48" s="216"/>
      <c r="TBN48" s="216"/>
      <c r="TBO48" s="216"/>
      <c r="TBP48" s="216"/>
      <c r="TBQ48" s="216"/>
      <c r="TBR48" s="216"/>
      <c r="TBS48" s="216"/>
      <c r="TBT48" s="216"/>
      <c r="TBU48" s="216"/>
      <c r="TBV48" s="216"/>
      <c r="TBW48" s="216"/>
      <c r="TBX48" s="216"/>
      <c r="TBY48" s="216"/>
      <c r="TBZ48" s="216"/>
      <c r="TCA48" s="216"/>
      <c r="TCB48" s="216"/>
      <c r="TCC48" s="216"/>
      <c r="TCD48" s="216"/>
      <c r="TCE48" s="216"/>
      <c r="TCF48" s="216"/>
      <c r="TCG48" s="216"/>
      <c r="TCH48" s="216"/>
      <c r="TCI48" s="216"/>
      <c r="TCJ48" s="216"/>
      <c r="TCK48" s="216"/>
      <c r="TCL48" s="216"/>
      <c r="TCM48" s="216"/>
      <c r="TCN48" s="216"/>
      <c r="TCO48" s="216"/>
      <c r="TCP48" s="216"/>
      <c r="TCQ48" s="216"/>
      <c r="TCR48" s="216"/>
      <c r="TCS48" s="216"/>
      <c r="TCT48" s="216"/>
      <c r="TCU48" s="216"/>
      <c r="TCV48" s="216"/>
      <c r="TCW48" s="216"/>
      <c r="TCX48" s="216"/>
      <c r="TCY48" s="216"/>
      <c r="TCZ48" s="216"/>
      <c r="TDA48" s="216"/>
      <c r="TDB48" s="216"/>
      <c r="TDC48" s="216"/>
      <c r="TDD48" s="216"/>
      <c r="TDE48" s="216"/>
      <c r="TDF48" s="216"/>
      <c r="TDG48" s="216"/>
      <c r="TDH48" s="216"/>
      <c r="TDI48" s="216"/>
      <c r="TDJ48" s="216"/>
      <c r="TDK48" s="216"/>
      <c r="TDL48" s="216"/>
      <c r="TDM48" s="216"/>
      <c r="TDN48" s="216"/>
      <c r="TDO48" s="216"/>
      <c r="TDP48" s="216"/>
      <c r="TDQ48" s="216"/>
      <c r="TDR48" s="216"/>
      <c r="TDS48" s="216"/>
      <c r="TDT48" s="216"/>
      <c r="TDU48" s="216"/>
      <c r="TDV48" s="216"/>
      <c r="TDW48" s="216"/>
      <c r="TDX48" s="216"/>
      <c r="TDY48" s="216"/>
      <c r="TDZ48" s="216"/>
      <c r="TEA48" s="216"/>
      <c r="TEB48" s="216"/>
      <c r="TEC48" s="216"/>
      <c r="TED48" s="216"/>
      <c r="TEE48" s="216"/>
      <c r="TEF48" s="216"/>
      <c r="TEG48" s="216"/>
      <c r="TEH48" s="216"/>
      <c r="TEI48" s="216"/>
      <c r="TEJ48" s="216"/>
      <c r="TEK48" s="216"/>
      <c r="TEL48" s="216"/>
      <c r="TEM48" s="216"/>
      <c r="TEN48" s="216"/>
      <c r="TEO48" s="216"/>
      <c r="TEP48" s="216"/>
      <c r="TEQ48" s="216"/>
      <c r="TER48" s="216"/>
      <c r="TES48" s="216"/>
      <c r="TET48" s="216"/>
      <c r="TEU48" s="216"/>
      <c r="TEV48" s="216"/>
      <c r="TEW48" s="216"/>
      <c r="TEX48" s="216"/>
      <c r="TEY48" s="216"/>
      <c r="TEZ48" s="216"/>
      <c r="TFA48" s="216"/>
      <c r="TFB48" s="216"/>
      <c r="TFC48" s="216"/>
      <c r="TFD48" s="216"/>
      <c r="TFE48" s="216"/>
      <c r="TFF48" s="216"/>
      <c r="TFG48" s="216"/>
      <c r="TFH48" s="216"/>
      <c r="TFI48" s="216"/>
      <c r="TFJ48" s="216"/>
      <c r="TFK48" s="216"/>
      <c r="TFL48" s="216"/>
      <c r="TFM48" s="216"/>
      <c r="TFN48" s="216"/>
      <c r="TFO48" s="216"/>
      <c r="TFP48" s="216"/>
      <c r="TFQ48" s="216"/>
      <c r="TFR48" s="216"/>
      <c r="TFS48" s="216"/>
      <c r="TFT48" s="216"/>
      <c r="TFU48" s="216"/>
      <c r="TFV48" s="216"/>
      <c r="TFW48" s="216"/>
      <c r="TFX48" s="216"/>
      <c r="TFY48" s="216"/>
      <c r="TFZ48" s="216"/>
      <c r="TGA48" s="216"/>
      <c r="TGB48" s="216"/>
      <c r="TGC48" s="216"/>
      <c r="TGD48" s="216"/>
      <c r="TGE48" s="216"/>
      <c r="TGF48" s="216"/>
      <c r="TGG48" s="216"/>
      <c r="TGH48" s="216"/>
      <c r="TGI48" s="216"/>
      <c r="TGJ48" s="216"/>
      <c r="TGK48" s="216"/>
      <c r="TGL48" s="216"/>
      <c r="TGM48" s="216"/>
      <c r="TGN48" s="216"/>
      <c r="TGO48" s="216"/>
      <c r="TGP48" s="216"/>
      <c r="TGQ48" s="216"/>
      <c r="TGR48" s="216"/>
      <c r="TGS48" s="216"/>
      <c r="TGT48" s="216"/>
      <c r="TGU48" s="216"/>
      <c r="TGV48" s="216"/>
      <c r="TGW48" s="216"/>
      <c r="TGX48" s="216"/>
      <c r="TGY48" s="216"/>
      <c r="TGZ48" s="216"/>
      <c r="THA48" s="216"/>
      <c r="THB48" s="216"/>
      <c r="THC48" s="216"/>
      <c r="THD48" s="216"/>
      <c r="THE48" s="216"/>
      <c r="THF48" s="216"/>
      <c r="THG48" s="216"/>
      <c r="THH48" s="216"/>
      <c r="THI48" s="216"/>
      <c r="THJ48" s="216"/>
      <c r="THK48" s="216"/>
      <c r="THL48" s="216"/>
      <c r="THM48" s="216"/>
      <c r="THN48" s="216"/>
      <c r="THO48" s="216"/>
      <c r="THP48" s="216"/>
      <c r="THQ48" s="216"/>
      <c r="THR48" s="216"/>
      <c r="THS48" s="216"/>
      <c r="THT48" s="216"/>
      <c r="THU48" s="216"/>
      <c r="THV48" s="216"/>
      <c r="THW48" s="216"/>
      <c r="THX48" s="216"/>
      <c r="THY48" s="216"/>
      <c r="THZ48" s="216"/>
      <c r="TIA48" s="216"/>
      <c r="TIB48" s="216"/>
      <c r="TIC48" s="216"/>
      <c r="TID48" s="216"/>
      <c r="TIE48" s="216"/>
      <c r="TIF48" s="216"/>
      <c r="TIG48" s="216"/>
      <c r="TIH48" s="216"/>
      <c r="TII48" s="216"/>
      <c r="TIJ48" s="216"/>
      <c r="TIK48" s="216"/>
      <c r="TIL48" s="216"/>
      <c r="TIM48" s="216"/>
      <c r="TIN48" s="216"/>
      <c r="TIO48" s="216"/>
      <c r="TIP48" s="216"/>
      <c r="TIQ48" s="216"/>
      <c r="TIR48" s="216"/>
      <c r="TIS48" s="216"/>
      <c r="TIT48" s="216"/>
      <c r="TIU48" s="216"/>
      <c r="TIV48" s="216"/>
      <c r="TIW48" s="216"/>
      <c r="TIX48" s="216"/>
      <c r="TIY48" s="216"/>
      <c r="TIZ48" s="216"/>
      <c r="TJA48" s="216"/>
      <c r="TJB48" s="216"/>
      <c r="TJC48" s="216"/>
      <c r="TJD48" s="216"/>
      <c r="TJE48" s="216"/>
      <c r="TJF48" s="216"/>
      <c r="TJG48" s="216"/>
      <c r="TJH48" s="216"/>
      <c r="TJI48" s="216"/>
      <c r="TJJ48" s="216"/>
      <c r="TJK48" s="216"/>
      <c r="TJL48" s="216"/>
      <c r="TJM48" s="216"/>
      <c r="TJN48" s="216"/>
      <c r="TJO48" s="216"/>
      <c r="TJP48" s="216"/>
      <c r="TJQ48" s="216"/>
      <c r="TJR48" s="216"/>
      <c r="TJS48" s="216"/>
      <c r="TJT48" s="216"/>
      <c r="TJU48" s="216"/>
      <c r="TJV48" s="216"/>
      <c r="TJW48" s="216"/>
      <c r="TJX48" s="216"/>
      <c r="TJY48" s="216"/>
      <c r="TJZ48" s="216"/>
      <c r="TKA48" s="216"/>
      <c r="TKB48" s="216"/>
      <c r="TKC48" s="216"/>
      <c r="TKD48" s="216"/>
      <c r="TKE48" s="216"/>
      <c r="TKF48" s="216"/>
      <c r="TKG48" s="216"/>
      <c r="TKH48" s="216"/>
      <c r="TKI48" s="216"/>
      <c r="TKJ48" s="216"/>
      <c r="TKK48" s="216"/>
      <c r="TKL48" s="216"/>
      <c r="TKM48" s="216"/>
      <c r="TKN48" s="216"/>
      <c r="TKO48" s="216"/>
      <c r="TKP48" s="216"/>
      <c r="TKQ48" s="216"/>
      <c r="TKR48" s="216"/>
      <c r="TKS48" s="216"/>
      <c r="TKT48" s="216"/>
      <c r="TKU48" s="216"/>
      <c r="TKV48" s="216"/>
      <c r="TKW48" s="216"/>
      <c r="TKX48" s="216"/>
      <c r="TKY48" s="216"/>
      <c r="TKZ48" s="216"/>
      <c r="TLA48" s="216"/>
      <c r="TLB48" s="216"/>
      <c r="TLC48" s="216"/>
      <c r="TLD48" s="216"/>
      <c r="TLE48" s="216"/>
      <c r="TLF48" s="216"/>
      <c r="TLG48" s="216"/>
      <c r="TLH48" s="216"/>
      <c r="TLI48" s="216"/>
      <c r="TLJ48" s="216"/>
      <c r="TLK48" s="216"/>
      <c r="TLL48" s="216"/>
      <c r="TLM48" s="216"/>
      <c r="TLN48" s="216"/>
      <c r="TLO48" s="216"/>
      <c r="TLP48" s="216"/>
      <c r="TLQ48" s="216"/>
      <c r="TLR48" s="216"/>
      <c r="TLS48" s="216"/>
      <c r="TLT48" s="216"/>
      <c r="TLU48" s="216"/>
      <c r="TLV48" s="216"/>
      <c r="TLW48" s="216"/>
      <c r="TLX48" s="216"/>
      <c r="TLY48" s="216"/>
      <c r="TLZ48" s="216"/>
      <c r="TMA48" s="216"/>
      <c r="TMB48" s="216"/>
      <c r="TMC48" s="216"/>
      <c r="TMD48" s="216"/>
      <c r="TME48" s="216"/>
      <c r="TMF48" s="216"/>
      <c r="TMG48" s="216"/>
      <c r="TMH48" s="216"/>
      <c r="TMI48" s="216"/>
      <c r="TMJ48" s="216"/>
      <c r="TMK48" s="216"/>
      <c r="TML48" s="216"/>
      <c r="TMM48" s="216"/>
      <c r="TMN48" s="216"/>
      <c r="TMO48" s="216"/>
      <c r="TMP48" s="216"/>
      <c r="TMQ48" s="216"/>
      <c r="TMR48" s="216"/>
      <c r="TMS48" s="216"/>
      <c r="TMT48" s="216"/>
      <c r="TMU48" s="216"/>
      <c r="TMV48" s="216"/>
      <c r="TMW48" s="216"/>
      <c r="TMX48" s="216"/>
      <c r="TMY48" s="216"/>
      <c r="TMZ48" s="216"/>
      <c r="TNA48" s="216"/>
      <c r="TNB48" s="216"/>
      <c r="TNC48" s="216"/>
      <c r="TND48" s="216"/>
      <c r="TNE48" s="216"/>
      <c r="TNF48" s="216"/>
      <c r="TNG48" s="216"/>
      <c r="TNH48" s="216"/>
      <c r="TNI48" s="216"/>
      <c r="TNJ48" s="216"/>
      <c r="TNK48" s="216"/>
      <c r="TNL48" s="216"/>
      <c r="TNM48" s="216"/>
      <c r="TNN48" s="216"/>
      <c r="TNO48" s="216"/>
      <c r="TNP48" s="216"/>
      <c r="TNQ48" s="216"/>
      <c r="TNR48" s="216"/>
      <c r="TNS48" s="216"/>
      <c r="TNT48" s="216"/>
      <c r="TNU48" s="216"/>
      <c r="TNV48" s="216"/>
      <c r="TNW48" s="216"/>
      <c r="TNX48" s="216"/>
      <c r="TNY48" s="216"/>
      <c r="TNZ48" s="216"/>
      <c r="TOA48" s="216"/>
      <c r="TOB48" s="216"/>
      <c r="TOC48" s="216"/>
      <c r="TOD48" s="216"/>
      <c r="TOE48" s="216"/>
      <c r="TOF48" s="216"/>
      <c r="TOG48" s="216"/>
      <c r="TOH48" s="216"/>
      <c r="TOI48" s="216"/>
      <c r="TOJ48" s="216"/>
      <c r="TOK48" s="216"/>
      <c r="TOL48" s="216"/>
      <c r="TOM48" s="216"/>
      <c r="TON48" s="216"/>
      <c r="TOO48" s="216"/>
      <c r="TOP48" s="216"/>
      <c r="TOQ48" s="216"/>
      <c r="TOR48" s="216"/>
      <c r="TOS48" s="216"/>
      <c r="TOT48" s="216"/>
      <c r="TOU48" s="216"/>
      <c r="TOV48" s="216"/>
      <c r="TOW48" s="216"/>
      <c r="TOX48" s="216"/>
      <c r="TOY48" s="216"/>
      <c r="TOZ48" s="216"/>
      <c r="TPA48" s="216"/>
      <c r="TPB48" s="216"/>
      <c r="TPC48" s="216"/>
      <c r="TPD48" s="216"/>
      <c r="TPE48" s="216"/>
      <c r="TPF48" s="216"/>
      <c r="TPG48" s="216"/>
      <c r="TPH48" s="216"/>
      <c r="TPI48" s="216"/>
      <c r="TPJ48" s="216"/>
      <c r="TPK48" s="216"/>
      <c r="TPL48" s="216"/>
      <c r="TPM48" s="216"/>
      <c r="TPN48" s="216"/>
      <c r="TPO48" s="216"/>
      <c r="TPP48" s="216"/>
      <c r="TPQ48" s="216"/>
      <c r="TPR48" s="216"/>
      <c r="TPS48" s="216"/>
      <c r="TPT48" s="216"/>
      <c r="TPU48" s="216"/>
      <c r="TPV48" s="216"/>
      <c r="TPW48" s="216"/>
      <c r="TPX48" s="216"/>
      <c r="TPY48" s="216"/>
      <c r="TPZ48" s="216"/>
      <c r="TQA48" s="216"/>
      <c r="TQB48" s="216"/>
      <c r="TQC48" s="216"/>
      <c r="TQD48" s="216"/>
      <c r="TQE48" s="216"/>
      <c r="TQF48" s="216"/>
      <c r="TQG48" s="216"/>
      <c r="TQH48" s="216"/>
      <c r="TQI48" s="216"/>
      <c r="TQJ48" s="216"/>
      <c r="TQK48" s="216"/>
      <c r="TQL48" s="216"/>
      <c r="TQM48" s="216"/>
      <c r="TQN48" s="216"/>
      <c r="TQO48" s="216"/>
      <c r="TQP48" s="216"/>
      <c r="TQQ48" s="216"/>
      <c r="TQR48" s="216"/>
      <c r="TQS48" s="216"/>
      <c r="TQT48" s="216"/>
      <c r="TQU48" s="216"/>
      <c r="TQV48" s="216"/>
      <c r="TQW48" s="216"/>
      <c r="TQX48" s="216"/>
      <c r="TQY48" s="216"/>
      <c r="TQZ48" s="216"/>
      <c r="TRA48" s="216"/>
      <c r="TRB48" s="216"/>
      <c r="TRC48" s="216"/>
      <c r="TRD48" s="216"/>
      <c r="TRE48" s="216"/>
      <c r="TRF48" s="216"/>
      <c r="TRG48" s="216"/>
      <c r="TRH48" s="216"/>
      <c r="TRI48" s="216"/>
      <c r="TRJ48" s="216"/>
      <c r="TRK48" s="216"/>
      <c r="TRL48" s="216"/>
      <c r="TRM48" s="216"/>
      <c r="TRN48" s="216"/>
      <c r="TRO48" s="216"/>
      <c r="TRP48" s="216"/>
      <c r="TRQ48" s="216"/>
      <c r="TRR48" s="216"/>
      <c r="TRS48" s="216"/>
      <c r="TRT48" s="216"/>
      <c r="TRU48" s="216"/>
      <c r="TRV48" s="216"/>
      <c r="TRW48" s="216"/>
      <c r="TRX48" s="216"/>
      <c r="TRY48" s="216"/>
      <c r="TRZ48" s="216"/>
      <c r="TSA48" s="216"/>
      <c r="TSB48" s="216"/>
      <c r="TSC48" s="216"/>
      <c r="TSD48" s="216"/>
      <c r="TSE48" s="216"/>
      <c r="TSF48" s="216"/>
      <c r="TSG48" s="216"/>
      <c r="TSH48" s="216"/>
      <c r="TSI48" s="216"/>
      <c r="TSJ48" s="216"/>
      <c r="TSK48" s="216"/>
      <c r="TSL48" s="216"/>
      <c r="TSM48" s="216"/>
      <c r="TSN48" s="216"/>
      <c r="TSO48" s="216"/>
      <c r="TSP48" s="216"/>
      <c r="TSQ48" s="216"/>
      <c r="TSR48" s="216"/>
      <c r="TSS48" s="216"/>
      <c r="TST48" s="216"/>
      <c r="TSU48" s="216"/>
      <c r="TSV48" s="216"/>
      <c r="TSW48" s="216"/>
      <c r="TSX48" s="216"/>
      <c r="TSY48" s="216"/>
      <c r="TSZ48" s="216"/>
      <c r="TTA48" s="216"/>
      <c r="TTB48" s="216"/>
      <c r="TTC48" s="216"/>
      <c r="TTD48" s="216"/>
      <c r="TTE48" s="216"/>
      <c r="TTF48" s="216"/>
      <c r="TTG48" s="216"/>
      <c r="TTH48" s="216"/>
      <c r="TTI48" s="216"/>
      <c r="TTJ48" s="216"/>
      <c r="TTK48" s="216"/>
      <c r="TTL48" s="216"/>
      <c r="TTM48" s="216"/>
      <c r="TTN48" s="216"/>
      <c r="TTO48" s="216"/>
      <c r="TTP48" s="216"/>
      <c r="TTQ48" s="216"/>
      <c r="TTR48" s="216"/>
      <c r="TTS48" s="216"/>
      <c r="TTT48" s="216"/>
      <c r="TTU48" s="216"/>
      <c r="TTV48" s="216"/>
      <c r="TTW48" s="216"/>
      <c r="TTX48" s="216"/>
      <c r="TTY48" s="216"/>
      <c r="TTZ48" s="216"/>
      <c r="TUA48" s="216"/>
      <c r="TUB48" s="216"/>
      <c r="TUC48" s="216"/>
      <c r="TUD48" s="216"/>
      <c r="TUE48" s="216"/>
      <c r="TUF48" s="216"/>
      <c r="TUG48" s="216"/>
      <c r="TUH48" s="216"/>
      <c r="TUI48" s="216"/>
      <c r="TUJ48" s="216"/>
      <c r="TUK48" s="216"/>
      <c r="TUL48" s="216"/>
      <c r="TUM48" s="216"/>
      <c r="TUN48" s="216"/>
      <c r="TUO48" s="216"/>
      <c r="TUP48" s="216"/>
      <c r="TUQ48" s="216"/>
      <c r="TUR48" s="216"/>
      <c r="TUS48" s="216"/>
      <c r="TUT48" s="216"/>
      <c r="TUU48" s="216"/>
      <c r="TUV48" s="216"/>
      <c r="TUW48" s="216"/>
      <c r="TUX48" s="216"/>
      <c r="TUY48" s="216"/>
      <c r="TUZ48" s="216"/>
      <c r="TVA48" s="216"/>
      <c r="TVB48" s="216"/>
      <c r="TVC48" s="216"/>
      <c r="TVD48" s="216"/>
      <c r="TVE48" s="216"/>
      <c r="TVF48" s="216"/>
      <c r="TVG48" s="216"/>
      <c r="TVH48" s="216"/>
      <c r="TVI48" s="216"/>
      <c r="TVJ48" s="216"/>
      <c r="TVK48" s="216"/>
      <c r="TVL48" s="216"/>
      <c r="TVM48" s="216"/>
      <c r="TVN48" s="216"/>
      <c r="TVO48" s="216"/>
      <c r="TVP48" s="216"/>
      <c r="TVQ48" s="216"/>
      <c r="TVR48" s="216"/>
      <c r="TVS48" s="216"/>
      <c r="TVT48" s="216"/>
      <c r="TVU48" s="216"/>
      <c r="TVV48" s="216"/>
      <c r="TVW48" s="216"/>
      <c r="TVX48" s="216"/>
      <c r="TVY48" s="216"/>
      <c r="TVZ48" s="216"/>
      <c r="TWA48" s="216"/>
      <c r="TWB48" s="216"/>
      <c r="TWC48" s="216"/>
      <c r="TWD48" s="216"/>
      <c r="TWE48" s="216"/>
      <c r="TWF48" s="216"/>
      <c r="TWG48" s="216"/>
      <c r="TWH48" s="216"/>
      <c r="TWI48" s="216"/>
      <c r="TWJ48" s="216"/>
      <c r="TWK48" s="216"/>
      <c r="TWL48" s="216"/>
      <c r="TWM48" s="216"/>
      <c r="TWN48" s="216"/>
      <c r="TWO48" s="216"/>
      <c r="TWP48" s="216"/>
      <c r="TWQ48" s="216"/>
      <c r="TWR48" s="216"/>
      <c r="TWS48" s="216"/>
      <c r="TWT48" s="216"/>
      <c r="TWU48" s="216"/>
      <c r="TWV48" s="216"/>
      <c r="TWW48" s="216"/>
      <c r="TWX48" s="216"/>
      <c r="TWY48" s="216"/>
      <c r="TWZ48" s="216"/>
      <c r="TXA48" s="216"/>
      <c r="TXB48" s="216"/>
      <c r="TXC48" s="216"/>
      <c r="TXD48" s="216"/>
      <c r="TXE48" s="216"/>
      <c r="TXF48" s="216"/>
      <c r="TXG48" s="216"/>
      <c r="TXH48" s="216"/>
      <c r="TXI48" s="216"/>
      <c r="TXJ48" s="216"/>
      <c r="TXK48" s="216"/>
      <c r="TXL48" s="216"/>
      <c r="TXM48" s="216"/>
      <c r="TXN48" s="216"/>
      <c r="TXO48" s="216"/>
      <c r="TXP48" s="216"/>
      <c r="TXQ48" s="216"/>
      <c r="TXR48" s="216"/>
      <c r="TXS48" s="216"/>
      <c r="TXT48" s="216"/>
      <c r="TXU48" s="216"/>
      <c r="TXV48" s="216"/>
      <c r="TXW48" s="216"/>
      <c r="TXX48" s="216"/>
      <c r="TXY48" s="216"/>
      <c r="TXZ48" s="216"/>
      <c r="TYA48" s="216"/>
      <c r="TYB48" s="216"/>
      <c r="TYC48" s="216"/>
      <c r="TYD48" s="216"/>
      <c r="TYE48" s="216"/>
      <c r="TYF48" s="216"/>
      <c r="TYG48" s="216"/>
      <c r="TYH48" s="216"/>
      <c r="TYI48" s="216"/>
      <c r="TYJ48" s="216"/>
      <c r="TYK48" s="216"/>
      <c r="TYL48" s="216"/>
      <c r="TYM48" s="216"/>
      <c r="TYN48" s="216"/>
      <c r="TYO48" s="216"/>
      <c r="TYP48" s="216"/>
      <c r="TYQ48" s="216"/>
      <c r="TYR48" s="216"/>
      <c r="TYS48" s="216"/>
      <c r="TYT48" s="216"/>
      <c r="TYU48" s="216"/>
      <c r="TYV48" s="216"/>
      <c r="TYW48" s="216"/>
      <c r="TYX48" s="216"/>
      <c r="TYY48" s="216"/>
      <c r="TYZ48" s="216"/>
      <c r="TZA48" s="216"/>
      <c r="TZB48" s="216"/>
      <c r="TZC48" s="216"/>
      <c r="TZD48" s="216"/>
      <c r="TZE48" s="216"/>
      <c r="TZF48" s="216"/>
      <c r="TZG48" s="216"/>
      <c r="TZH48" s="216"/>
      <c r="TZI48" s="216"/>
      <c r="TZJ48" s="216"/>
      <c r="TZK48" s="216"/>
      <c r="TZL48" s="216"/>
      <c r="TZM48" s="216"/>
      <c r="TZN48" s="216"/>
      <c r="TZO48" s="216"/>
      <c r="TZP48" s="216"/>
      <c r="TZQ48" s="216"/>
      <c r="TZR48" s="216"/>
      <c r="TZS48" s="216"/>
      <c r="TZT48" s="216"/>
      <c r="TZU48" s="216"/>
      <c r="TZV48" s="216"/>
      <c r="TZW48" s="216"/>
      <c r="TZX48" s="216"/>
      <c r="TZY48" s="216"/>
      <c r="TZZ48" s="216"/>
      <c r="UAA48" s="216"/>
      <c r="UAB48" s="216"/>
      <c r="UAC48" s="216"/>
      <c r="UAD48" s="216"/>
      <c r="UAE48" s="216"/>
      <c r="UAF48" s="216"/>
      <c r="UAG48" s="216"/>
      <c r="UAH48" s="216"/>
      <c r="UAI48" s="216"/>
      <c r="UAJ48" s="216"/>
      <c r="UAK48" s="216"/>
      <c r="UAL48" s="216"/>
      <c r="UAM48" s="216"/>
      <c r="UAN48" s="216"/>
      <c r="UAO48" s="216"/>
      <c r="UAP48" s="216"/>
      <c r="UAQ48" s="216"/>
      <c r="UAR48" s="216"/>
      <c r="UAS48" s="216"/>
      <c r="UAT48" s="216"/>
      <c r="UAU48" s="216"/>
      <c r="UAV48" s="216"/>
      <c r="UAW48" s="216"/>
      <c r="UAX48" s="216"/>
      <c r="UAY48" s="216"/>
      <c r="UAZ48" s="216"/>
      <c r="UBA48" s="216"/>
      <c r="UBB48" s="216"/>
      <c r="UBC48" s="216"/>
      <c r="UBD48" s="216"/>
      <c r="UBE48" s="216"/>
      <c r="UBF48" s="216"/>
      <c r="UBG48" s="216"/>
      <c r="UBH48" s="216"/>
      <c r="UBI48" s="216"/>
      <c r="UBJ48" s="216"/>
      <c r="UBK48" s="216"/>
      <c r="UBL48" s="216"/>
      <c r="UBM48" s="216"/>
      <c r="UBN48" s="216"/>
      <c r="UBO48" s="216"/>
      <c r="UBP48" s="216"/>
      <c r="UBQ48" s="216"/>
      <c r="UBR48" s="216"/>
      <c r="UBS48" s="216"/>
      <c r="UBT48" s="216"/>
      <c r="UBU48" s="216"/>
      <c r="UBV48" s="216"/>
      <c r="UBW48" s="216"/>
      <c r="UBX48" s="216"/>
      <c r="UBY48" s="216"/>
      <c r="UBZ48" s="216"/>
      <c r="UCA48" s="216"/>
      <c r="UCB48" s="216"/>
      <c r="UCC48" s="216"/>
      <c r="UCD48" s="216"/>
      <c r="UCE48" s="216"/>
      <c r="UCF48" s="216"/>
      <c r="UCG48" s="216"/>
      <c r="UCH48" s="216"/>
      <c r="UCI48" s="216"/>
      <c r="UCJ48" s="216"/>
      <c r="UCK48" s="216"/>
      <c r="UCL48" s="216"/>
      <c r="UCM48" s="216"/>
      <c r="UCN48" s="216"/>
      <c r="UCO48" s="216"/>
      <c r="UCP48" s="216"/>
      <c r="UCQ48" s="216"/>
      <c r="UCR48" s="216"/>
      <c r="UCS48" s="216"/>
      <c r="UCT48" s="216"/>
      <c r="UCU48" s="216"/>
      <c r="UCV48" s="216"/>
      <c r="UCW48" s="216"/>
      <c r="UCX48" s="216"/>
      <c r="UCY48" s="216"/>
      <c r="UCZ48" s="216"/>
      <c r="UDA48" s="216"/>
      <c r="UDB48" s="216"/>
      <c r="UDC48" s="216"/>
      <c r="UDD48" s="216"/>
      <c r="UDE48" s="216"/>
      <c r="UDF48" s="216"/>
      <c r="UDG48" s="216"/>
      <c r="UDH48" s="216"/>
      <c r="UDI48" s="216"/>
      <c r="UDJ48" s="216"/>
      <c r="UDK48" s="216"/>
      <c r="UDL48" s="216"/>
      <c r="UDM48" s="216"/>
      <c r="UDN48" s="216"/>
      <c r="UDO48" s="216"/>
      <c r="UDP48" s="216"/>
      <c r="UDQ48" s="216"/>
      <c r="UDR48" s="216"/>
      <c r="UDS48" s="216"/>
      <c r="UDT48" s="216"/>
      <c r="UDU48" s="216"/>
      <c r="UDV48" s="216"/>
      <c r="UDW48" s="216"/>
      <c r="UDX48" s="216"/>
      <c r="UDY48" s="216"/>
      <c r="UDZ48" s="216"/>
      <c r="UEA48" s="216"/>
      <c r="UEB48" s="216"/>
      <c r="UEC48" s="216"/>
      <c r="UED48" s="216"/>
      <c r="UEE48" s="216"/>
      <c r="UEF48" s="216"/>
      <c r="UEG48" s="216"/>
      <c r="UEH48" s="216"/>
      <c r="UEI48" s="216"/>
      <c r="UEJ48" s="216"/>
      <c r="UEK48" s="216"/>
      <c r="UEL48" s="216"/>
      <c r="UEM48" s="216"/>
      <c r="UEN48" s="216"/>
      <c r="UEO48" s="216"/>
      <c r="UEP48" s="216"/>
      <c r="UEQ48" s="216"/>
      <c r="UER48" s="216"/>
      <c r="UES48" s="216"/>
      <c r="UET48" s="216"/>
      <c r="UEU48" s="216"/>
      <c r="UEV48" s="216"/>
      <c r="UEW48" s="216"/>
      <c r="UEX48" s="216"/>
      <c r="UEY48" s="216"/>
      <c r="UEZ48" s="216"/>
      <c r="UFA48" s="216"/>
      <c r="UFB48" s="216"/>
      <c r="UFC48" s="216"/>
      <c r="UFD48" s="216"/>
      <c r="UFE48" s="216"/>
      <c r="UFF48" s="216"/>
      <c r="UFG48" s="216"/>
      <c r="UFH48" s="216"/>
      <c r="UFI48" s="216"/>
      <c r="UFJ48" s="216"/>
      <c r="UFK48" s="216"/>
      <c r="UFL48" s="216"/>
      <c r="UFM48" s="216"/>
      <c r="UFN48" s="216"/>
      <c r="UFO48" s="216"/>
      <c r="UFP48" s="216"/>
      <c r="UFQ48" s="216"/>
      <c r="UFR48" s="216"/>
      <c r="UFS48" s="216"/>
      <c r="UFT48" s="216"/>
      <c r="UFU48" s="216"/>
      <c r="UFV48" s="216"/>
      <c r="UFW48" s="216"/>
      <c r="UFX48" s="216"/>
      <c r="UFY48" s="216"/>
      <c r="UFZ48" s="216"/>
      <c r="UGA48" s="216"/>
      <c r="UGB48" s="216"/>
      <c r="UGC48" s="216"/>
      <c r="UGD48" s="216"/>
      <c r="UGE48" s="216"/>
      <c r="UGF48" s="216"/>
      <c r="UGG48" s="216"/>
      <c r="UGH48" s="216"/>
      <c r="UGI48" s="216"/>
      <c r="UGJ48" s="216"/>
      <c r="UGK48" s="216"/>
      <c r="UGL48" s="216"/>
      <c r="UGM48" s="216"/>
      <c r="UGN48" s="216"/>
      <c r="UGO48" s="216"/>
      <c r="UGP48" s="216"/>
      <c r="UGQ48" s="216"/>
      <c r="UGR48" s="216"/>
      <c r="UGS48" s="216"/>
      <c r="UGT48" s="216"/>
      <c r="UGU48" s="216"/>
      <c r="UGV48" s="216"/>
      <c r="UGW48" s="216"/>
      <c r="UGX48" s="216"/>
      <c r="UGY48" s="216"/>
      <c r="UGZ48" s="216"/>
      <c r="UHA48" s="216"/>
      <c r="UHB48" s="216"/>
      <c r="UHC48" s="216"/>
      <c r="UHD48" s="216"/>
      <c r="UHE48" s="216"/>
      <c r="UHF48" s="216"/>
      <c r="UHG48" s="216"/>
      <c r="UHH48" s="216"/>
      <c r="UHI48" s="216"/>
      <c r="UHJ48" s="216"/>
      <c r="UHK48" s="216"/>
      <c r="UHL48" s="216"/>
      <c r="UHM48" s="216"/>
      <c r="UHN48" s="216"/>
      <c r="UHO48" s="216"/>
      <c r="UHP48" s="216"/>
      <c r="UHQ48" s="216"/>
      <c r="UHR48" s="216"/>
      <c r="UHS48" s="216"/>
      <c r="UHT48" s="216"/>
      <c r="UHU48" s="216"/>
      <c r="UHV48" s="216"/>
      <c r="UHW48" s="216"/>
      <c r="UHX48" s="216"/>
      <c r="UHY48" s="216"/>
      <c r="UHZ48" s="216"/>
      <c r="UIA48" s="216"/>
      <c r="UIB48" s="216"/>
      <c r="UIC48" s="216"/>
      <c r="UID48" s="216"/>
      <c r="UIE48" s="216"/>
      <c r="UIF48" s="216"/>
      <c r="UIG48" s="216"/>
      <c r="UIH48" s="216"/>
      <c r="UII48" s="216"/>
      <c r="UIJ48" s="216"/>
      <c r="UIK48" s="216"/>
      <c r="UIL48" s="216"/>
      <c r="UIM48" s="216"/>
      <c r="UIN48" s="216"/>
      <c r="UIO48" s="216"/>
      <c r="UIP48" s="216"/>
      <c r="UIQ48" s="216"/>
      <c r="UIR48" s="216"/>
      <c r="UIS48" s="216"/>
      <c r="UIT48" s="216"/>
      <c r="UIU48" s="216"/>
      <c r="UIV48" s="216"/>
      <c r="UIW48" s="216"/>
      <c r="UIX48" s="216"/>
      <c r="UIY48" s="216"/>
      <c r="UIZ48" s="216"/>
      <c r="UJA48" s="216"/>
      <c r="UJB48" s="216"/>
      <c r="UJC48" s="216"/>
      <c r="UJD48" s="216"/>
      <c r="UJE48" s="216"/>
      <c r="UJF48" s="216"/>
      <c r="UJG48" s="216"/>
      <c r="UJH48" s="216"/>
      <c r="UJI48" s="216"/>
      <c r="UJJ48" s="216"/>
      <c r="UJK48" s="216"/>
      <c r="UJL48" s="216"/>
      <c r="UJM48" s="216"/>
      <c r="UJN48" s="216"/>
      <c r="UJO48" s="216"/>
      <c r="UJP48" s="216"/>
      <c r="UJQ48" s="216"/>
      <c r="UJR48" s="216"/>
      <c r="UJS48" s="216"/>
      <c r="UJT48" s="216"/>
      <c r="UJU48" s="216"/>
      <c r="UJV48" s="216"/>
      <c r="UJW48" s="216"/>
      <c r="UJX48" s="216"/>
      <c r="UJY48" s="216"/>
      <c r="UJZ48" s="216"/>
      <c r="UKA48" s="216"/>
      <c r="UKB48" s="216"/>
      <c r="UKC48" s="216"/>
      <c r="UKD48" s="216"/>
      <c r="UKE48" s="216"/>
      <c r="UKF48" s="216"/>
      <c r="UKG48" s="216"/>
      <c r="UKH48" s="216"/>
      <c r="UKI48" s="216"/>
      <c r="UKJ48" s="216"/>
      <c r="UKK48" s="216"/>
      <c r="UKL48" s="216"/>
      <c r="UKM48" s="216"/>
      <c r="UKN48" s="216"/>
      <c r="UKO48" s="216"/>
      <c r="UKP48" s="216"/>
      <c r="UKQ48" s="216"/>
      <c r="UKR48" s="216"/>
      <c r="UKS48" s="216"/>
      <c r="UKT48" s="216"/>
      <c r="UKU48" s="216"/>
      <c r="UKV48" s="216"/>
      <c r="UKW48" s="216"/>
      <c r="UKX48" s="216"/>
      <c r="UKY48" s="216"/>
      <c r="UKZ48" s="216"/>
      <c r="ULA48" s="216"/>
      <c r="ULB48" s="216"/>
      <c r="ULC48" s="216"/>
      <c r="ULD48" s="216"/>
      <c r="ULE48" s="216"/>
      <c r="ULF48" s="216"/>
      <c r="ULG48" s="216"/>
      <c r="ULH48" s="216"/>
      <c r="ULI48" s="216"/>
      <c r="ULJ48" s="216"/>
      <c r="ULK48" s="216"/>
      <c r="ULL48" s="216"/>
      <c r="ULM48" s="216"/>
      <c r="ULN48" s="216"/>
      <c r="ULO48" s="216"/>
      <c r="ULP48" s="216"/>
      <c r="ULQ48" s="216"/>
      <c r="ULR48" s="216"/>
      <c r="ULS48" s="216"/>
      <c r="ULT48" s="216"/>
      <c r="ULU48" s="216"/>
      <c r="ULV48" s="216"/>
      <c r="ULW48" s="216"/>
      <c r="ULX48" s="216"/>
      <c r="ULY48" s="216"/>
      <c r="ULZ48" s="216"/>
      <c r="UMA48" s="216"/>
      <c r="UMB48" s="216"/>
      <c r="UMC48" s="216"/>
      <c r="UMD48" s="216"/>
      <c r="UME48" s="216"/>
      <c r="UMF48" s="216"/>
      <c r="UMG48" s="216"/>
      <c r="UMH48" s="216"/>
      <c r="UMI48" s="216"/>
      <c r="UMJ48" s="216"/>
      <c r="UMK48" s="216"/>
      <c r="UML48" s="216"/>
      <c r="UMM48" s="216"/>
      <c r="UMN48" s="216"/>
      <c r="UMO48" s="216"/>
      <c r="UMP48" s="216"/>
      <c r="UMQ48" s="216"/>
      <c r="UMR48" s="216"/>
      <c r="UMS48" s="216"/>
      <c r="UMT48" s="216"/>
      <c r="UMU48" s="216"/>
      <c r="UMV48" s="216"/>
      <c r="UMW48" s="216"/>
      <c r="UMX48" s="216"/>
      <c r="UMY48" s="216"/>
      <c r="UMZ48" s="216"/>
      <c r="UNA48" s="216"/>
      <c r="UNB48" s="216"/>
      <c r="UNC48" s="216"/>
      <c r="UND48" s="216"/>
      <c r="UNE48" s="216"/>
      <c r="UNF48" s="216"/>
      <c r="UNG48" s="216"/>
      <c r="UNH48" s="216"/>
      <c r="UNI48" s="216"/>
      <c r="UNJ48" s="216"/>
      <c r="UNK48" s="216"/>
      <c r="UNL48" s="216"/>
      <c r="UNM48" s="216"/>
      <c r="UNN48" s="216"/>
      <c r="UNO48" s="216"/>
      <c r="UNP48" s="216"/>
      <c r="UNQ48" s="216"/>
      <c r="UNR48" s="216"/>
      <c r="UNS48" s="216"/>
      <c r="UNT48" s="216"/>
      <c r="UNU48" s="216"/>
      <c r="UNV48" s="216"/>
      <c r="UNW48" s="216"/>
      <c r="UNX48" s="216"/>
      <c r="UNY48" s="216"/>
      <c r="UNZ48" s="216"/>
      <c r="UOA48" s="216"/>
      <c r="UOB48" s="216"/>
      <c r="UOC48" s="216"/>
      <c r="UOD48" s="216"/>
      <c r="UOE48" s="216"/>
      <c r="UOF48" s="216"/>
      <c r="UOG48" s="216"/>
      <c r="UOH48" s="216"/>
      <c r="UOI48" s="216"/>
      <c r="UOJ48" s="216"/>
      <c r="UOK48" s="216"/>
      <c r="UOL48" s="216"/>
      <c r="UOM48" s="216"/>
      <c r="UON48" s="216"/>
      <c r="UOO48" s="216"/>
      <c r="UOP48" s="216"/>
      <c r="UOQ48" s="216"/>
      <c r="UOR48" s="216"/>
      <c r="UOS48" s="216"/>
      <c r="UOT48" s="216"/>
      <c r="UOU48" s="216"/>
      <c r="UOV48" s="216"/>
      <c r="UOW48" s="216"/>
      <c r="UOX48" s="216"/>
      <c r="UOY48" s="216"/>
      <c r="UOZ48" s="216"/>
      <c r="UPA48" s="216"/>
      <c r="UPB48" s="216"/>
      <c r="UPC48" s="216"/>
      <c r="UPD48" s="216"/>
      <c r="UPE48" s="216"/>
      <c r="UPF48" s="216"/>
      <c r="UPG48" s="216"/>
      <c r="UPH48" s="216"/>
      <c r="UPI48" s="216"/>
      <c r="UPJ48" s="216"/>
      <c r="UPK48" s="216"/>
      <c r="UPL48" s="216"/>
      <c r="UPM48" s="216"/>
      <c r="UPN48" s="216"/>
      <c r="UPO48" s="216"/>
      <c r="UPP48" s="216"/>
      <c r="UPQ48" s="216"/>
      <c r="UPR48" s="216"/>
      <c r="UPS48" s="216"/>
      <c r="UPT48" s="216"/>
      <c r="UPU48" s="216"/>
      <c r="UPV48" s="216"/>
      <c r="UPW48" s="216"/>
      <c r="UPX48" s="216"/>
      <c r="UPY48" s="216"/>
      <c r="UPZ48" s="216"/>
      <c r="UQA48" s="216"/>
      <c r="UQB48" s="216"/>
      <c r="UQC48" s="216"/>
      <c r="UQD48" s="216"/>
      <c r="UQE48" s="216"/>
      <c r="UQF48" s="216"/>
      <c r="UQG48" s="216"/>
      <c r="UQH48" s="216"/>
      <c r="UQI48" s="216"/>
      <c r="UQJ48" s="216"/>
      <c r="UQK48" s="216"/>
      <c r="UQL48" s="216"/>
      <c r="UQM48" s="216"/>
      <c r="UQN48" s="216"/>
      <c r="UQO48" s="216"/>
      <c r="UQP48" s="216"/>
      <c r="UQQ48" s="216"/>
      <c r="UQR48" s="216"/>
      <c r="UQS48" s="216"/>
      <c r="UQT48" s="216"/>
      <c r="UQU48" s="216"/>
      <c r="UQV48" s="216"/>
      <c r="UQW48" s="216"/>
      <c r="UQX48" s="216"/>
      <c r="UQY48" s="216"/>
      <c r="UQZ48" s="216"/>
      <c r="URA48" s="216"/>
      <c r="URB48" s="216"/>
      <c r="URC48" s="216"/>
      <c r="URD48" s="216"/>
      <c r="URE48" s="216"/>
      <c r="URF48" s="216"/>
      <c r="URG48" s="216"/>
      <c r="URH48" s="216"/>
      <c r="URI48" s="216"/>
      <c r="URJ48" s="216"/>
      <c r="URK48" s="216"/>
      <c r="URL48" s="216"/>
      <c r="URM48" s="216"/>
      <c r="URN48" s="216"/>
      <c r="URO48" s="216"/>
      <c r="URP48" s="216"/>
      <c r="URQ48" s="216"/>
      <c r="URR48" s="216"/>
      <c r="URS48" s="216"/>
      <c r="URT48" s="216"/>
      <c r="URU48" s="216"/>
      <c r="URV48" s="216"/>
      <c r="URW48" s="216"/>
      <c r="URX48" s="216"/>
      <c r="URY48" s="216"/>
      <c r="URZ48" s="216"/>
      <c r="USA48" s="216"/>
      <c r="USB48" s="216"/>
      <c r="USC48" s="216"/>
      <c r="USD48" s="216"/>
      <c r="USE48" s="216"/>
      <c r="USF48" s="216"/>
      <c r="USG48" s="216"/>
      <c r="USH48" s="216"/>
      <c r="USI48" s="216"/>
      <c r="USJ48" s="216"/>
      <c r="USK48" s="216"/>
      <c r="USL48" s="216"/>
      <c r="USM48" s="216"/>
      <c r="USN48" s="216"/>
      <c r="USO48" s="216"/>
      <c r="USP48" s="216"/>
      <c r="USQ48" s="216"/>
      <c r="USR48" s="216"/>
      <c r="USS48" s="216"/>
      <c r="UST48" s="216"/>
      <c r="USU48" s="216"/>
      <c r="USV48" s="216"/>
      <c r="USW48" s="216"/>
      <c r="USX48" s="216"/>
      <c r="USY48" s="216"/>
      <c r="USZ48" s="216"/>
      <c r="UTA48" s="216"/>
      <c r="UTB48" s="216"/>
      <c r="UTC48" s="216"/>
      <c r="UTD48" s="216"/>
      <c r="UTE48" s="216"/>
      <c r="UTF48" s="216"/>
      <c r="UTG48" s="216"/>
      <c r="UTH48" s="216"/>
      <c r="UTI48" s="216"/>
      <c r="UTJ48" s="216"/>
      <c r="UTK48" s="216"/>
      <c r="UTL48" s="216"/>
      <c r="UTM48" s="216"/>
      <c r="UTN48" s="216"/>
      <c r="UTO48" s="216"/>
      <c r="UTP48" s="216"/>
      <c r="UTQ48" s="216"/>
      <c r="UTR48" s="216"/>
      <c r="UTS48" s="216"/>
      <c r="UTT48" s="216"/>
      <c r="UTU48" s="216"/>
      <c r="UTV48" s="216"/>
      <c r="UTW48" s="216"/>
      <c r="UTX48" s="216"/>
      <c r="UTY48" s="216"/>
      <c r="UTZ48" s="216"/>
      <c r="UUA48" s="216"/>
      <c r="UUB48" s="216"/>
      <c r="UUC48" s="216"/>
      <c r="UUD48" s="216"/>
      <c r="UUE48" s="216"/>
      <c r="UUF48" s="216"/>
      <c r="UUG48" s="216"/>
      <c r="UUH48" s="216"/>
      <c r="UUI48" s="216"/>
      <c r="UUJ48" s="216"/>
      <c r="UUK48" s="216"/>
      <c r="UUL48" s="216"/>
      <c r="UUM48" s="216"/>
      <c r="UUN48" s="216"/>
      <c r="UUO48" s="216"/>
      <c r="UUP48" s="216"/>
      <c r="UUQ48" s="216"/>
      <c r="UUR48" s="216"/>
      <c r="UUS48" s="216"/>
      <c r="UUT48" s="216"/>
      <c r="UUU48" s="216"/>
      <c r="UUV48" s="216"/>
      <c r="UUW48" s="216"/>
      <c r="UUX48" s="216"/>
      <c r="UUY48" s="216"/>
      <c r="UUZ48" s="216"/>
      <c r="UVA48" s="216"/>
      <c r="UVB48" s="216"/>
      <c r="UVC48" s="216"/>
      <c r="UVD48" s="216"/>
      <c r="UVE48" s="216"/>
      <c r="UVF48" s="216"/>
      <c r="UVG48" s="216"/>
      <c r="UVH48" s="216"/>
      <c r="UVI48" s="216"/>
      <c r="UVJ48" s="216"/>
      <c r="UVK48" s="216"/>
      <c r="UVL48" s="216"/>
      <c r="UVM48" s="216"/>
      <c r="UVN48" s="216"/>
      <c r="UVO48" s="216"/>
      <c r="UVP48" s="216"/>
      <c r="UVQ48" s="216"/>
      <c r="UVR48" s="216"/>
      <c r="UVS48" s="216"/>
      <c r="UVT48" s="216"/>
      <c r="UVU48" s="216"/>
      <c r="UVV48" s="216"/>
      <c r="UVW48" s="216"/>
      <c r="UVX48" s="216"/>
      <c r="UVY48" s="216"/>
      <c r="UVZ48" s="216"/>
      <c r="UWA48" s="216"/>
      <c r="UWB48" s="216"/>
      <c r="UWC48" s="216"/>
      <c r="UWD48" s="216"/>
      <c r="UWE48" s="216"/>
      <c r="UWF48" s="216"/>
      <c r="UWG48" s="216"/>
      <c r="UWH48" s="216"/>
      <c r="UWI48" s="216"/>
      <c r="UWJ48" s="216"/>
      <c r="UWK48" s="216"/>
      <c r="UWL48" s="216"/>
      <c r="UWM48" s="216"/>
      <c r="UWN48" s="216"/>
      <c r="UWO48" s="216"/>
      <c r="UWP48" s="216"/>
      <c r="UWQ48" s="216"/>
      <c r="UWR48" s="216"/>
      <c r="UWS48" s="216"/>
      <c r="UWT48" s="216"/>
      <c r="UWU48" s="216"/>
      <c r="UWV48" s="216"/>
      <c r="UWW48" s="216"/>
      <c r="UWX48" s="216"/>
      <c r="UWY48" s="216"/>
      <c r="UWZ48" s="216"/>
      <c r="UXA48" s="216"/>
      <c r="UXB48" s="216"/>
      <c r="UXC48" s="216"/>
      <c r="UXD48" s="216"/>
      <c r="UXE48" s="216"/>
      <c r="UXF48" s="216"/>
      <c r="UXG48" s="216"/>
      <c r="UXH48" s="216"/>
      <c r="UXI48" s="216"/>
      <c r="UXJ48" s="216"/>
      <c r="UXK48" s="216"/>
      <c r="UXL48" s="216"/>
      <c r="UXM48" s="216"/>
      <c r="UXN48" s="216"/>
      <c r="UXO48" s="216"/>
      <c r="UXP48" s="216"/>
      <c r="UXQ48" s="216"/>
      <c r="UXR48" s="216"/>
      <c r="UXS48" s="216"/>
      <c r="UXT48" s="216"/>
      <c r="UXU48" s="216"/>
      <c r="UXV48" s="216"/>
      <c r="UXW48" s="216"/>
      <c r="UXX48" s="216"/>
      <c r="UXY48" s="216"/>
      <c r="UXZ48" s="216"/>
      <c r="UYA48" s="216"/>
      <c r="UYB48" s="216"/>
      <c r="UYC48" s="216"/>
      <c r="UYD48" s="216"/>
      <c r="UYE48" s="216"/>
      <c r="UYF48" s="216"/>
      <c r="UYG48" s="216"/>
      <c r="UYH48" s="216"/>
      <c r="UYI48" s="216"/>
      <c r="UYJ48" s="216"/>
      <c r="UYK48" s="216"/>
      <c r="UYL48" s="216"/>
      <c r="UYM48" s="216"/>
      <c r="UYN48" s="216"/>
      <c r="UYO48" s="216"/>
      <c r="UYP48" s="216"/>
      <c r="UYQ48" s="216"/>
      <c r="UYR48" s="216"/>
      <c r="UYS48" s="216"/>
      <c r="UYT48" s="216"/>
      <c r="UYU48" s="216"/>
      <c r="UYV48" s="216"/>
      <c r="UYW48" s="216"/>
      <c r="UYX48" s="216"/>
      <c r="UYY48" s="216"/>
      <c r="UYZ48" s="216"/>
      <c r="UZA48" s="216"/>
      <c r="UZB48" s="216"/>
      <c r="UZC48" s="216"/>
      <c r="UZD48" s="216"/>
      <c r="UZE48" s="216"/>
      <c r="UZF48" s="216"/>
      <c r="UZG48" s="216"/>
      <c r="UZH48" s="216"/>
      <c r="UZI48" s="216"/>
      <c r="UZJ48" s="216"/>
      <c r="UZK48" s="216"/>
      <c r="UZL48" s="216"/>
      <c r="UZM48" s="216"/>
      <c r="UZN48" s="216"/>
      <c r="UZO48" s="216"/>
      <c r="UZP48" s="216"/>
      <c r="UZQ48" s="216"/>
      <c r="UZR48" s="216"/>
      <c r="UZS48" s="216"/>
      <c r="UZT48" s="216"/>
      <c r="UZU48" s="216"/>
      <c r="UZV48" s="216"/>
      <c r="UZW48" s="216"/>
      <c r="UZX48" s="216"/>
      <c r="UZY48" s="216"/>
      <c r="UZZ48" s="216"/>
      <c r="VAA48" s="216"/>
      <c r="VAB48" s="216"/>
      <c r="VAC48" s="216"/>
      <c r="VAD48" s="216"/>
      <c r="VAE48" s="216"/>
      <c r="VAF48" s="216"/>
      <c r="VAG48" s="216"/>
      <c r="VAH48" s="216"/>
      <c r="VAI48" s="216"/>
      <c r="VAJ48" s="216"/>
      <c r="VAK48" s="216"/>
      <c r="VAL48" s="216"/>
      <c r="VAM48" s="216"/>
      <c r="VAN48" s="216"/>
      <c r="VAO48" s="216"/>
      <c r="VAP48" s="216"/>
      <c r="VAQ48" s="216"/>
      <c r="VAR48" s="216"/>
      <c r="VAS48" s="216"/>
      <c r="VAT48" s="216"/>
      <c r="VAU48" s="216"/>
      <c r="VAV48" s="216"/>
      <c r="VAW48" s="216"/>
      <c r="VAX48" s="216"/>
      <c r="VAY48" s="216"/>
      <c r="VAZ48" s="216"/>
      <c r="VBA48" s="216"/>
      <c r="VBB48" s="216"/>
      <c r="VBC48" s="216"/>
      <c r="VBD48" s="216"/>
      <c r="VBE48" s="216"/>
      <c r="VBF48" s="216"/>
      <c r="VBG48" s="216"/>
      <c r="VBH48" s="216"/>
      <c r="VBI48" s="216"/>
      <c r="VBJ48" s="216"/>
      <c r="VBK48" s="216"/>
      <c r="VBL48" s="216"/>
      <c r="VBM48" s="216"/>
      <c r="VBN48" s="216"/>
      <c r="VBO48" s="216"/>
      <c r="VBP48" s="216"/>
      <c r="VBQ48" s="216"/>
      <c r="VBR48" s="216"/>
      <c r="VBS48" s="216"/>
      <c r="VBT48" s="216"/>
      <c r="VBU48" s="216"/>
      <c r="VBV48" s="216"/>
      <c r="VBW48" s="216"/>
      <c r="VBX48" s="216"/>
      <c r="VBY48" s="216"/>
      <c r="VBZ48" s="216"/>
      <c r="VCA48" s="216"/>
      <c r="VCB48" s="216"/>
      <c r="VCC48" s="216"/>
      <c r="VCD48" s="216"/>
      <c r="VCE48" s="216"/>
      <c r="VCF48" s="216"/>
      <c r="VCG48" s="216"/>
      <c r="VCH48" s="216"/>
      <c r="VCI48" s="216"/>
      <c r="VCJ48" s="216"/>
      <c r="VCK48" s="216"/>
      <c r="VCL48" s="216"/>
      <c r="VCM48" s="216"/>
      <c r="VCN48" s="216"/>
      <c r="VCO48" s="216"/>
      <c r="VCP48" s="216"/>
      <c r="VCQ48" s="216"/>
      <c r="VCR48" s="216"/>
      <c r="VCS48" s="216"/>
      <c r="VCT48" s="216"/>
      <c r="VCU48" s="216"/>
      <c r="VCV48" s="216"/>
      <c r="VCW48" s="216"/>
      <c r="VCX48" s="216"/>
      <c r="VCY48" s="216"/>
      <c r="VCZ48" s="216"/>
      <c r="VDA48" s="216"/>
      <c r="VDB48" s="216"/>
      <c r="VDC48" s="216"/>
      <c r="VDD48" s="216"/>
      <c r="VDE48" s="216"/>
      <c r="VDF48" s="216"/>
      <c r="VDG48" s="216"/>
      <c r="VDH48" s="216"/>
      <c r="VDI48" s="216"/>
      <c r="VDJ48" s="216"/>
      <c r="VDK48" s="216"/>
      <c r="VDL48" s="216"/>
      <c r="VDM48" s="216"/>
      <c r="VDN48" s="216"/>
      <c r="VDO48" s="216"/>
      <c r="VDP48" s="216"/>
      <c r="VDQ48" s="216"/>
      <c r="VDR48" s="216"/>
      <c r="VDS48" s="216"/>
      <c r="VDT48" s="216"/>
      <c r="VDU48" s="216"/>
      <c r="VDV48" s="216"/>
      <c r="VDW48" s="216"/>
      <c r="VDX48" s="216"/>
      <c r="VDY48" s="216"/>
      <c r="VDZ48" s="216"/>
      <c r="VEA48" s="216"/>
      <c r="VEB48" s="216"/>
      <c r="VEC48" s="216"/>
      <c r="VED48" s="216"/>
      <c r="VEE48" s="216"/>
      <c r="VEF48" s="216"/>
      <c r="VEG48" s="216"/>
      <c r="VEH48" s="216"/>
      <c r="VEI48" s="216"/>
      <c r="VEJ48" s="216"/>
      <c r="VEK48" s="216"/>
      <c r="VEL48" s="216"/>
      <c r="VEM48" s="216"/>
      <c r="VEN48" s="216"/>
      <c r="VEO48" s="216"/>
      <c r="VEP48" s="216"/>
      <c r="VEQ48" s="216"/>
      <c r="VER48" s="216"/>
      <c r="VES48" s="216"/>
      <c r="VET48" s="216"/>
      <c r="VEU48" s="216"/>
      <c r="VEV48" s="216"/>
      <c r="VEW48" s="216"/>
      <c r="VEX48" s="216"/>
      <c r="VEY48" s="216"/>
      <c r="VEZ48" s="216"/>
      <c r="VFA48" s="216"/>
      <c r="VFB48" s="216"/>
      <c r="VFC48" s="216"/>
      <c r="VFD48" s="216"/>
      <c r="VFE48" s="216"/>
      <c r="VFF48" s="216"/>
      <c r="VFG48" s="216"/>
      <c r="VFH48" s="216"/>
      <c r="VFI48" s="216"/>
      <c r="VFJ48" s="216"/>
      <c r="VFK48" s="216"/>
      <c r="VFL48" s="216"/>
      <c r="VFM48" s="216"/>
      <c r="VFN48" s="216"/>
      <c r="VFO48" s="216"/>
      <c r="VFP48" s="216"/>
      <c r="VFQ48" s="216"/>
      <c r="VFR48" s="216"/>
      <c r="VFS48" s="216"/>
      <c r="VFT48" s="216"/>
      <c r="VFU48" s="216"/>
      <c r="VFV48" s="216"/>
      <c r="VFW48" s="216"/>
      <c r="VFX48" s="216"/>
      <c r="VFY48" s="216"/>
      <c r="VFZ48" s="216"/>
      <c r="VGA48" s="216"/>
      <c r="VGB48" s="216"/>
      <c r="VGC48" s="216"/>
      <c r="VGD48" s="216"/>
      <c r="VGE48" s="216"/>
      <c r="VGF48" s="216"/>
      <c r="VGG48" s="216"/>
      <c r="VGH48" s="216"/>
      <c r="VGI48" s="216"/>
      <c r="VGJ48" s="216"/>
      <c r="VGK48" s="216"/>
      <c r="VGL48" s="216"/>
      <c r="VGM48" s="216"/>
      <c r="VGN48" s="216"/>
      <c r="VGO48" s="216"/>
      <c r="VGP48" s="216"/>
      <c r="VGQ48" s="216"/>
      <c r="VGR48" s="216"/>
      <c r="VGS48" s="216"/>
      <c r="VGT48" s="216"/>
      <c r="VGU48" s="216"/>
      <c r="VGV48" s="216"/>
      <c r="VGW48" s="216"/>
      <c r="VGX48" s="216"/>
      <c r="VGY48" s="216"/>
      <c r="VGZ48" s="216"/>
      <c r="VHA48" s="216"/>
      <c r="VHB48" s="216"/>
      <c r="VHC48" s="216"/>
      <c r="VHD48" s="216"/>
      <c r="VHE48" s="216"/>
      <c r="VHF48" s="216"/>
      <c r="VHG48" s="216"/>
      <c r="VHH48" s="216"/>
      <c r="VHI48" s="216"/>
      <c r="VHJ48" s="216"/>
      <c r="VHK48" s="216"/>
      <c r="VHL48" s="216"/>
      <c r="VHM48" s="216"/>
      <c r="VHN48" s="216"/>
      <c r="VHO48" s="216"/>
      <c r="VHP48" s="216"/>
      <c r="VHQ48" s="216"/>
      <c r="VHR48" s="216"/>
      <c r="VHS48" s="216"/>
      <c r="VHT48" s="216"/>
      <c r="VHU48" s="216"/>
      <c r="VHV48" s="216"/>
      <c r="VHW48" s="216"/>
      <c r="VHX48" s="216"/>
      <c r="VHY48" s="216"/>
      <c r="VHZ48" s="216"/>
      <c r="VIA48" s="216"/>
      <c r="VIB48" s="216"/>
      <c r="VIC48" s="216"/>
      <c r="VID48" s="216"/>
      <c r="VIE48" s="216"/>
      <c r="VIF48" s="216"/>
      <c r="VIG48" s="216"/>
      <c r="VIH48" s="216"/>
      <c r="VII48" s="216"/>
      <c r="VIJ48" s="216"/>
      <c r="VIK48" s="216"/>
      <c r="VIL48" s="216"/>
      <c r="VIM48" s="216"/>
      <c r="VIN48" s="216"/>
      <c r="VIO48" s="216"/>
      <c r="VIP48" s="216"/>
      <c r="VIQ48" s="216"/>
      <c r="VIR48" s="216"/>
      <c r="VIS48" s="216"/>
      <c r="VIT48" s="216"/>
      <c r="VIU48" s="216"/>
      <c r="VIV48" s="216"/>
      <c r="VIW48" s="216"/>
      <c r="VIX48" s="216"/>
      <c r="VIY48" s="216"/>
      <c r="VIZ48" s="216"/>
      <c r="VJA48" s="216"/>
      <c r="VJB48" s="216"/>
      <c r="VJC48" s="216"/>
      <c r="VJD48" s="216"/>
      <c r="VJE48" s="216"/>
      <c r="VJF48" s="216"/>
      <c r="VJG48" s="216"/>
      <c r="VJH48" s="216"/>
      <c r="VJI48" s="216"/>
      <c r="VJJ48" s="216"/>
      <c r="VJK48" s="216"/>
      <c r="VJL48" s="216"/>
      <c r="VJM48" s="216"/>
      <c r="VJN48" s="216"/>
      <c r="VJO48" s="216"/>
      <c r="VJP48" s="216"/>
      <c r="VJQ48" s="216"/>
      <c r="VJR48" s="216"/>
      <c r="VJS48" s="216"/>
      <c r="VJT48" s="216"/>
      <c r="VJU48" s="216"/>
      <c r="VJV48" s="216"/>
      <c r="VJW48" s="216"/>
      <c r="VJX48" s="216"/>
      <c r="VJY48" s="216"/>
      <c r="VJZ48" s="216"/>
      <c r="VKA48" s="216"/>
      <c r="VKB48" s="216"/>
      <c r="VKC48" s="216"/>
      <c r="VKD48" s="216"/>
      <c r="VKE48" s="216"/>
      <c r="VKF48" s="216"/>
      <c r="VKG48" s="216"/>
      <c r="VKH48" s="216"/>
      <c r="VKI48" s="216"/>
      <c r="VKJ48" s="216"/>
      <c r="VKK48" s="216"/>
      <c r="VKL48" s="216"/>
      <c r="VKM48" s="216"/>
      <c r="VKN48" s="216"/>
      <c r="VKO48" s="216"/>
      <c r="VKP48" s="216"/>
      <c r="VKQ48" s="216"/>
      <c r="VKR48" s="216"/>
      <c r="VKS48" s="216"/>
      <c r="VKT48" s="216"/>
      <c r="VKU48" s="216"/>
      <c r="VKV48" s="216"/>
      <c r="VKW48" s="216"/>
      <c r="VKX48" s="216"/>
      <c r="VKY48" s="216"/>
      <c r="VKZ48" s="216"/>
      <c r="VLA48" s="216"/>
      <c r="VLB48" s="216"/>
      <c r="VLC48" s="216"/>
      <c r="VLD48" s="216"/>
      <c r="VLE48" s="216"/>
      <c r="VLF48" s="216"/>
      <c r="VLG48" s="216"/>
      <c r="VLH48" s="216"/>
      <c r="VLI48" s="216"/>
      <c r="VLJ48" s="216"/>
      <c r="VLK48" s="216"/>
      <c r="VLL48" s="216"/>
      <c r="VLM48" s="216"/>
      <c r="VLN48" s="216"/>
      <c r="VLO48" s="216"/>
      <c r="VLP48" s="216"/>
      <c r="VLQ48" s="216"/>
      <c r="VLR48" s="216"/>
      <c r="VLS48" s="216"/>
      <c r="VLT48" s="216"/>
      <c r="VLU48" s="216"/>
      <c r="VLV48" s="216"/>
      <c r="VLW48" s="216"/>
      <c r="VLX48" s="216"/>
      <c r="VLY48" s="216"/>
      <c r="VLZ48" s="216"/>
      <c r="VMA48" s="216"/>
      <c r="VMB48" s="216"/>
      <c r="VMC48" s="216"/>
      <c r="VMD48" s="216"/>
      <c r="VME48" s="216"/>
      <c r="VMF48" s="216"/>
      <c r="VMG48" s="216"/>
      <c r="VMH48" s="216"/>
      <c r="VMI48" s="216"/>
      <c r="VMJ48" s="216"/>
      <c r="VMK48" s="216"/>
      <c r="VML48" s="216"/>
      <c r="VMM48" s="216"/>
      <c r="VMN48" s="216"/>
      <c r="VMO48" s="216"/>
      <c r="VMP48" s="216"/>
      <c r="VMQ48" s="216"/>
      <c r="VMR48" s="216"/>
      <c r="VMS48" s="216"/>
      <c r="VMT48" s="216"/>
      <c r="VMU48" s="216"/>
      <c r="VMV48" s="216"/>
      <c r="VMW48" s="216"/>
      <c r="VMX48" s="216"/>
      <c r="VMY48" s="216"/>
      <c r="VMZ48" s="216"/>
      <c r="VNA48" s="216"/>
      <c r="VNB48" s="216"/>
      <c r="VNC48" s="216"/>
      <c r="VND48" s="216"/>
      <c r="VNE48" s="216"/>
      <c r="VNF48" s="216"/>
      <c r="VNG48" s="216"/>
      <c r="VNH48" s="216"/>
      <c r="VNI48" s="216"/>
      <c r="VNJ48" s="216"/>
      <c r="VNK48" s="216"/>
      <c r="VNL48" s="216"/>
      <c r="VNM48" s="216"/>
      <c r="VNN48" s="216"/>
      <c r="VNO48" s="216"/>
      <c r="VNP48" s="216"/>
      <c r="VNQ48" s="216"/>
      <c r="VNR48" s="216"/>
      <c r="VNS48" s="216"/>
      <c r="VNT48" s="216"/>
      <c r="VNU48" s="216"/>
      <c r="VNV48" s="216"/>
      <c r="VNW48" s="216"/>
      <c r="VNX48" s="216"/>
      <c r="VNY48" s="216"/>
      <c r="VNZ48" s="216"/>
      <c r="VOA48" s="216"/>
      <c r="VOB48" s="216"/>
      <c r="VOC48" s="216"/>
      <c r="VOD48" s="216"/>
      <c r="VOE48" s="216"/>
      <c r="VOF48" s="216"/>
      <c r="VOG48" s="216"/>
      <c r="VOH48" s="216"/>
      <c r="VOI48" s="216"/>
      <c r="VOJ48" s="216"/>
      <c r="VOK48" s="216"/>
      <c r="VOL48" s="216"/>
      <c r="VOM48" s="216"/>
      <c r="VON48" s="216"/>
      <c r="VOO48" s="216"/>
      <c r="VOP48" s="216"/>
      <c r="VOQ48" s="216"/>
      <c r="VOR48" s="216"/>
      <c r="VOS48" s="216"/>
      <c r="VOT48" s="216"/>
      <c r="VOU48" s="216"/>
      <c r="VOV48" s="216"/>
      <c r="VOW48" s="216"/>
      <c r="VOX48" s="216"/>
      <c r="VOY48" s="216"/>
      <c r="VOZ48" s="216"/>
      <c r="VPA48" s="216"/>
      <c r="VPB48" s="216"/>
      <c r="VPC48" s="216"/>
      <c r="VPD48" s="216"/>
      <c r="VPE48" s="216"/>
      <c r="VPF48" s="216"/>
      <c r="VPG48" s="216"/>
      <c r="VPH48" s="216"/>
      <c r="VPI48" s="216"/>
      <c r="VPJ48" s="216"/>
      <c r="VPK48" s="216"/>
      <c r="VPL48" s="216"/>
      <c r="VPM48" s="216"/>
      <c r="VPN48" s="216"/>
      <c r="VPO48" s="216"/>
      <c r="VPP48" s="216"/>
      <c r="VPQ48" s="216"/>
      <c r="VPR48" s="216"/>
      <c r="VPS48" s="216"/>
      <c r="VPT48" s="216"/>
      <c r="VPU48" s="216"/>
      <c r="VPV48" s="216"/>
      <c r="VPW48" s="216"/>
      <c r="VPX48" s="216"/>
      <c r="VPY48" s="216"/>
      <c r="VPZ48" s="216"/>
      <c r="VQA48" s="216"/>
      <c r="VQB48" s="216"/>
      <c r="VQC48" s="216"/>
      <c r="VQD48" s="216"/>
      <c r="VQE48" s="216"/>
      <c r="VQF48" s="216"/>
      <c r="VQG48" s="216"/>
      <c r="VQH48" s="216"/>
      <c r="VQI48" s="216"/>
      <c r="VQJ48" s="216"/>
      <c r="VQK48" s="216"/>
      <c r="VQL48" s="216"/>
      <c r="VQM48" s="216"/>
      <c r="VQN48" s="216"/>
      <c r="VQO48" s="216"/>
      <c r="VQP48" s="216"/>
      <c r="VQQ48" s="216"/>
      <c r="VQR48" s="216"/>
      <c r="VQS48" s="216"/>
      <c r="VQT48" s="216"/>
      <c r="VQU48" s="216"/>
      <c r="VQV48" s="216"/>
      <c r="VQW48" s="216"/>
      <c r="VQX48" s="216"/>
      <c r="VQY48" s="216"/>
      <c r="VQZ48" s="216"/>
      <c r="VRA48" s="216"/>
      <c r="VRB48" s="216"/>
      <c r="VRC48" s="216"/>
      <c r="VRD48" s="216"/>
      <c r="VRE48" s="216"/>
      <c r="VRF48" s="216"/>
      <c r="VRG48" s="216"/>
      <c r="VRH48" s="216"/>
      <c r="VRI48" s="216"/>
      <c r="VRJ48" s="216"/>
      <c r="VRK48" s="216"/>
      <c r="VRL48" s="216"/>
      <c r="VRM48" s="216"/>
      <c r="VRN48" s="216"/>
      <c r="VRO48" s="216"/>
      <c r="VRP48" s="216"/>
      <c r="VRQ48" s="216"/>
      <c r="VRR48" s="216"/>
      <c r="VRS48" s="216"/>
      <c r="VRT48" s="216"/>
      <c r="VRU48" s="216"/>
      <c r="VRV48" s="216"/>
      <c r="VRW48" s="216"/>
      <c r="VRX48" s="216"/>
      <c r="VRY48" s="216"/>
      <c r="VRZ48" s="216"/>
      <c r="VSA48" s="216"/>
      <c r="VSB48" s="216"/>
      <c r="VSC48" s="216"/>
      <c r="VSD48" s="216"/>
      <c r="VSE48" s="216"/>
      <c r="VSF48" s="216"/>
      <c r="VSG48" s="216"/>
      <c r="VSH48" s="216"/>
      <c r="VSI48" s="216"/>
      <c r="VSJ48" s="216"/>
      <c r="VSK48" s="216"/>
      <c r="VSL48" s="216"/>
      <c r="VSM48" s="216"/>
      <c r="VSN48" s="216"/>
      <c r="VSO48" s="216"/>
      <c r="VSP48" s="216"/>
      <c r="VSQ48" s="216"/>
      <c r="VSR48" s="216"/>
      <c r="VSS48" s="216"/>
      <c r="VST48" s="216"/>
      <c r="VSU48" s="216"/>
      <c r="VSV48" s="216"/>
      <c r="VSW48" s="216"/>
      <c r="VSX48" s="216"/>
      <c r="VSY48" s="216"/>
      <c r="VSZ48" s="216"/>
      <c r="VTA48" s="216"/>
      <c r="VTB48" s="216"/>
      <c r="VTC48" s="216"/>
      <c r="VTD48" s="216"/>
      <c r="VTE48" s="216"/>
      <c r="VTF48" s="216"/>
      <c r="VTG48" s="216"/>
      <c r="VTH48" s="216"/>
      <c r="VTI48" s="216"/>
      <c r="VTJ48" s="216"/>
      <c r="VTK48" s="216"/>
      <c r="VTL48" s="216"/>
      <c r="VTM48" s="216"/>
      <c r="VTN48" s="216"/>
      <c r="VTO48" s="216"/>
      <c r="VTP48" s="216"/>
      <c r="VTQ48" s="216"/>
      <c r="VTR48" s="216"/>
      <c r="VTS48" s="216"/>
      <c r="VTT48" s="216"/>
      <c r="VTU48" s="216"/>
      <c r="VTV48" s="216"/>
      <c r="VTW48" s="216"/>
      <c r="VTX48" s="216"/>
      <c r="VTY48" s="216"/>
      <c r="VTZ48" s="216"/>
      <c r="VUA48" s="216"/>
      <c r="VUB48" s="216"/>
      <c r="VUC48" s="216"/>
      <c r="VUD48" s="216"/>
      <c r="VUE48" s="216"/>
      <c r="VUF48" s="216"/>
      <c r="VUG48" s="216"/>
      <c r="VUH48" s="216"/>
      <c r="VUI48" s="216"/>
      <c r="VUJ48" s="216"/>
      <c r="VUK48" s="216"/>
      <c r="VUL48" s="216"/>
      <c r="VUM48" s="216"/>
      <c r="VUN48" s="216"/>
      <c r="VUO48" s="216"/>
      <c r="VUP48" s="216"/>
      <c r="VUQ48" s="216"/>
      <c r="VUR48" s="216"/>
      <c r="VUS48" s="216"/>
      <c r="VUT48" s="216"/>
      <c r="VUU48" s="216"/>
      <c r="VUV48" s="216"/>
      <c r="VUW48" s="216"/>
      <c r="VUX48" s="216"/>
      <c r="VUY48" s="216"/>
      <c r="VUZ48" s="216"/>
      <c r="VVA48" s="216"/>
      <c r="VVB48" s="216"/>
      <c r="VVC48" s="216"/>
      <c r="VVD48" s="216"/>
      <c r="VVE48" s="216"/>
      <c r="VVF48" s="216"/>
      <c r="VVG48" s="216"/>
      <c r="VVH48" s="216"/>
      <c r="VVI48" s="216"/>
      <c r="VVJ48" s="216"/>
      <c r="VVK48" s="216"/>
      <c r="VVL48" s="216"/>
      <c r="VVM48" s="216"/>
      <c r="VVN48" s="216"/>
      <c r="VVO48" s="216"/>
      <c r="VVP48" s="216"/>
      <c r="VVQ48" s="216"/>
      <c r="VVR48" s="216"/>
      <c r="VVS48" s="216"/>
      <c r="VVT48" s="216"/>
      <c r="VVU48" s="216"/>
      <c r="VVV48" s="216"/>
      <c r="VVW48" s="216"/>
      <c r="VVX48" s="216"/>
      <c r="VVY48" s="216"/>
      <c r="VVZ48" s="216"/>
      <c r="VWA48" s="216"/>
      <c r="VWB48" s="216"/>
      <c r="VWC48" s="216"/>
      <c r="VWD48" s="216"/>
      <c r="VWE48" s="216"/>
      <c r="VWF48" s="216"/>
      <c r="VWG48" s="216"/>
      <c r="VWH48" s="216"/>
      <c r="VWI48" s="216"/>
      <c r="VWJ48" s="216"/>
      <c r="VWK48" s="216"/>
      <c r="VWL48" s="216"/>
      <c r="VWM48" s="216"/>
      <c r="VWN48" s="216"/>
      <c r="VWO48" s="216"/>
      <c r="VWP48" s="216"/>
      <c r="VWQ48" s="216"/>
      <c r="VWR48" s="216"/>
      <c r="VWS48" s="216"/>
      <c r="VWT48" s="216"/>
      <c r="VWU48" s="216"/>
      <c r="VWV48" s="216"/>
      <c r="VWW48" s="216"/>
      <c r="VWX48" s="216"/>
      <c r="VWY48" s="216"/>
      <c r="VWZ48" s="216"/>
      <c r="VXA48" s="216"/>
      <c r="VXB48" s="216"/>
      <c r="VXC48" s="216"/>
      <c r="VXD48" s="216"/>
      <c r="VXE48" s="216"/>
      <c r="VXF48" s="216"/>
      <c r="VXG48" s="216"/>
      <c r="VXH48" s="216"/>
      <c r="VXI48" s="216"/>
      <c r="VXJ48" s="216"/>
      <c r="VXK48" s="216"/>
      <c r="VXL48" s="216"/>
      <c r="VXM48" s="216"/>
      <c r="VXN48" s="216"/>
      <c r="VXO48" s="216"/>
      <c r="VXP48" s="216"/>
      <c r="VXQ48" s="216"/>
      <c r="VXR48" s="216"/>
      <c r="VXS48" s="216"/>
      <c r="VXT48" s="216"/>
      <c r="VXU48" s="216"/>
      <c r="VXV48" s="216"/>
      <c r="VXW48" s="216"/>
      <c r="VXX48" s="216"/>
      <c r="VXY48" s="216"/>
      <c r="VXZ48" s="216"/>
      <c r="VYA48" s="216"/>
      <c r="VYB48" s="216"/>
      <c r="VYC48" s="216"/>
      <c r="VYD48" s="216"/>
      <c r="VYE48" s="216"/>
      <c r="VYF48" s="216"/>
      <c r="VYG48" s="216"/>
      <c r="VYH48" s="216"/>
      <c r="VYI48" s="216"/>
      <c r="VYJ48" s="216"/>
      <c r="VYK48" s="216"/>
      <c r="VYL48" s="216"/>
      <c r="VYM48" s="216"/>
      <c r="VYN48" s="216"/>
      <c r="VYO48" s="216"/>
      <c r="VYP48" s="216"/>
      <c r="VYQ48" s="216"/>
      <c r="VYR48" s="216"/>
      <c r="VYS48" s="216"/>
      <c r="VYT48" s="216"/>
      <c r="VYU48" s="216"/>
      <c r="VYV48" s="216"/>
      <c r="VYW48" s="216"/>
      <c r="VYX48" s="216"/>
      <c r="VYY48" s="216"/>
      <c r="VYZ48" s="216"/>
      <c r="VZA48" s="216"/>
      <c r="VZB48" s="216"/>
      <c r="VZC48" s="216"/>
      <c r="VZD48" s="216"/>
      <c r="VZE48" s="216"/>
      <c r="VZF48" s="216"/>
      <c r="VZG48" s="216"/>
      <c r="VZH48" s="216"/>
      <c r="VZI48" s="216"/>
      <c r="VZJ48" s="216"/>
      <c r="VZK48" s="216"/>
      <c r="VZL48" s="216"/>
      <c r="VZM48" s="216"/>
      <c r="VZN48" s="216"/>
      <c r="VZO48" s="216"/>
      <c r="VZP48" s="216"/>
      <c r="VZQ48" s="216"/>
      <c r="VZR48" s="216"/>
      <c r="VZS48" s="216"/>
      <c r="VZT48" s="216"/>
      <c r="VZU48" s="216"/>
      <c r="VZV48" s="216"/>
      <c r="VZW48" s="216"/>
      <c r="VZX48" s="216"/>
      <c r="VZY48" s="216"/>
      <c r="VZZ48" s="216"/>
      <c r="WAA48" s="216"/>
      <c r="WAB48" s="216"/>
      <c r="WAC48" s="216"/>
      <c r="WAD48" s="216"/>
      <c r="WAE48" s="216"/>
      <c r="WAF48" s="216"/>
      <c r="WAG48" s="216"/>
      <c r="WAH48" s="216"/>
      <c r="WAI48" s="216"/>
      <c r="WAJ48" s="216"/>
      <c r="WAK48" s="216"/>
      <c r="WAL48" s="216"/>
      <c r="WAM48" s="216"/>
      <c r="WAN48" s="216"/>
      <c r="WAO48" s="216"/>
      <c r="WAP48" s="216"/>
      <c r="WAQ48" s="216"/>
      <c r="WAR48" s="216"/>
      <c r="WAS48" s="216"/>
      <c r="WAT48" s="216"/>
      <c r="WAU48" s="216"/>
      <c r="WAV48" s="216"/>
      <c r="WAW48" s="216"/>
      <c r="WAX48" s="216"/>
      <c r="WAY48" s="216"/>
      <c r="WAZ48" s="216"/>
      <c r="WBA48" s="216"/>
      <c r="WBB48" s="216"/>
      <c r="WBC48" s="216"/>
      <c r="WBD48" s="216"/>
      <c r="WBE48" s="216"/>
      <c r="WBF48" s="216"/>
      <c r="WBG48" s="216"/>
      <c r="WBH48" s="216"/>
      <c r="WBI48" s="216"/>
      <c r="WBJ48" s="216"/>
      <c r="WBK48" s="216"/>
      <c r="WBL48" s="216"/>
      <c r="WBM48" s="216"/>
      <c r="WBN48" s="216"/>
      <c r="WBO48" s="216"/>
      <c r="WBP48" s="216"/>
      <c r="WBQ48" s="216"/>
      <c r="WBR48" s="216"/>
      <c r="WBS48" s="216"/>
      <c r="WBT48" s="216"/>
      <c r="WBU48" s="216"/>
      <c r="WBV48" s="216"/>
      <c r="WBW48" s="216"/>
      <c r="WBX48" s="216"/>
      <c r="WBY48" s="216"/>
      <c r="WBZ48" s="216"/>
      <c r="WCA48" s="216"/>
      <c r="WCB48" s="216"/>
      <c r="WCC48" s="216"/>
      <c r="WCD48" s="216"/>
      <c r="WCE48" s="216"/>
      <c r="WCF48" s="216"/>
      <c r="WCG48" s="216"/>
      <c r="WCH48" s="216"/>
      <c r="WCI48" s="216"/>
      <c r="WCJ48" s="216"/>
      <c r="WCK48" s="216"/>
      <c r="WCL48" s="216"/>
      <c r="WCM48" s="216"/>
      <c r="WCN48" s="216"/>
      <c r="WCO48" s="216"/>
      <c r="WCP48" s="216"/>
      <c r="WCQ48" s="216"/>
      <c r="WCR48" s="216"/>
      <c r="WCS48" s="216"/>
      <c r="WCT48" s="216"/>
      <c r="WCU48" s="216"/>
      <c r="WCV48" s="216"/>
      <c r="WCW48" s="216"/>
      <c r="WCX48" s="216"/>
      <c r="WCY48" s="216"/>
      <c r="WCZ48" s="216"/>
      <c r="WDA48" s="216"/>
      <c r="WDB48" s="216"/>
      <c r="WDC48" s="216"/>
      <c r="WDD48" s="216"/>
      <c r="WDE48" s="216"/>
      <c r="WDF48" s="216"/>
      <c r="WDG48" s="216"/>
      <c r="WDH48" s="216"/>
      <c r="WDI48" s="216"/>
      <c r="WDJ48" s="216"/>
      <c r="WDK48" s="216"/>
      <c r="WDL48" s="216"/>
      <c r="WDM48" s="216"/>
      <c r="WDN48" s="216"/>
      <c r="WDO48" s="216"/>
      <c r="WDP48" s="216"/>
      <c r="WDQ48" s="216"/>
      <c r="WDR48" s="216"/>
      <c r="WDS48" s="216"/>
      <c r="WDT48" s="216"/>
      <c r="WDU48" s="216"/>
      <c r="WDV48" s="216"/>
      <c r="WDW48" s="216"/>
      <c r="WDX48" s="216"/>
      <c r="WDY48" s="216"/>
      <c r="WDZ48" s="216"/>
      <c r="WEA48" s="216"/>
      <c r="WEB48" s="216"/>
      <c r="WEC48" s="216"/>
      <c r="WED48" s="216"/>
      <c r="WEE48" s="216"/>
      <c r="WEF48" s="216"/>
      <c r="WEG48" s="216"/>
      <c r="WEH48" s="216"/>
      <c r="WEI48" s="216"/>
      <c r="WEJ48" s="216"/>
      <c r="WEK48" s="216"/>
      <c r="WEL48" s="216"/>
      <c r="WEM48" s="216"/>
      <c r="WEN48" s="216"/>
      <c r="WEO48" s="216"/>
      <c r="WEP48" s="216"/>
      <c r="WEQ48" s="216"/>
      <c r="WER48" s="216"/>
      <c r="WES48" s="216"/>
      <c r="WET48" s="216"/>
      <c r="WEU48" s="216"/>
      <c r="WEV48" s="216"/>
      <c r="WEW48" s="216"/>
      <c r="WEX48" s="216"/>
      <c r="WEY48" s="216"/>
      <c r="WEZ48" s="216"/>
      <c r="WFA48" s="216"/>
      <c r="WFB48" s="216"/>
      <c r="WFC48" s="216"/>
      <c r="WFD48" s="216"/>
      <c r="WFE48" s="216"/>
      <c r="WFF48" s="216"/>
      <c r="WFG48" s="216"/>
      <c r="WFH48" s="216"/>
      <c r="WFI48" s="216"/>
      <c r="WFJ48" s="216"/>
      <c r="WFK48" s="216"/>
      <c r="WFL48" s="216"/>
      <c r="WFM48" s="216"/>
      <c r="WFN48" s="216"/>
      <c r="WFO48" s="216"/>
      <c r="WFP48" s="216"/>
      <c r="WFQ48" s="216"/>
      <c r="WFR48" s="216"/>
      <c r="WFS48" s="216"/>
      <c r="WFT48" s="216"/>
      <c r="WFU48" s="216"/>
      <c r="WFV48" s="216"/>
      <c r="WFW48" s="216"/>
      <c r="WFX48" s="216"/>
      <c r="WFY48" s="216"/>
      <c r="WFZ48" s="216"/>
      <c r="WGA48" s="216"/>
      <c r="WGB48" s="216"/>
      <c r="WGC48" s="216"/>
      <c r="WGD48" s="216"/>
      <c r="WGE48" s="216"/>
      <c r="WGF48" s="216"/>
      <c r="WGG48" s="216"/>
      <c r="WGH48" s="216"/>
      <c r="WGI48" s="216"/>
      <c r="WGJ48" s="216"/>
      <c r="WGK48" s="216"/>
      <c r="WGL48" s="216"/>
      <c r="WGM48" s="216"/>
      <c r="WGN48" s="216"/>
      <c r="WGO48" s="216"/>
      <c r="WGP48" s="216"/>
      <c r="WGQ48" s="216"/>
      <c r="WGR48" s="216"/>
      <c r="WGS48" s="216"/>
      <c r="WGT48" s="216"/>
      <c r="WGU48" s="216"/>
      <c r="WGV48" s="216"/>
      <c r="WGW48" s="216"/>
      <c r="WGX48" s="216"/>
      <c r="WGY48" s="216"/>
      <c r="WGZ48" s="216"/>
      <c r="WHA48" s="216"/>
      <c r="WHB48" s="216"/>
      <c r="WHC48" s="216"/>
      <c r="WHD48" s="216"/>
      <c r="WHE48" s="216"/>
      <c r="WHF48" s="216"/>
      <c r="WHG48" s="216"/>
      <c r="WHH48" s="216"/>
      <c r="WHI48" s="216"/>
      <c r="WHJ48" s="216"/>
      <c r="WHK48" s="216"/>
      <c r="WHL48" s="216"/>
      <c r="WHM48" s="216"/>
      <c r="WHN48" s="216"/>
      <c r="WHO48" s="216"/>
      <c r="WHP48" s="216"/>
      <c r="WHQ48" s="216"/>
      <c r="WHR48" s="216"/>
      <c r="WHS48" s="216"/>
      <c r="WHT48" s="216"/>
      <c r="WHU48" s="216"/>
      <c r="WHV48" s="216"/>
      <c r="WHW48" s="216"/>
      <c r="WHX48" s="216"/>
      <c r="WHY48" s="216"/>
      <c r="WHZ48" s="216"/>
      <c r="WIA48" s="216"/>
      <c r="WIB48" s="216"/>
      <c r="WIC48" s="216"/>
      <c r="WID48" s="216"/>
      <c r="WIE48" s="216"/>
      <c r="WIF48" s="216"/>
      <c r="WIG48" s="216"/>
      <c r="WIH48" s="216"/>
      <c r="WII48" s="216"/>
      <c r="WIJ48" s="216"/>
      <c r="WIK48" s="216"/>
      <c r="WIL48" s="216"/>
      <c r="WIM48" s="216"/>
      <c r="WIN48" s="216"/>
      <c r="WIO48" s="216"/>
      <c r="WIP48" s="216"/>
      <c r="WIQ48" s="216"/>
      <c r="WIR48" s="216"/>
      <c r="WIS48" s="216"/>
      <c r="WIT48" s="216"/>
      <c r="WIU48" s="216"/>
      <c r="WIV48" s="216"/>
      <c r="WIW48" s="216"/>
      <c r="WIX48" s="216"/>
      <c r="WIY48" s="216"/>
      <c r="WIZ48" s="216"/>
      <c r="WJA48" s="216"/>
      <c r="WJB48" s="216"/>
      <c r="WJC48" s="216"/>
      <c r="WJD48" s="216"/>
      <c r="WJE48" s="216"/>
      <c r="WJF48" s="216"/>
      <c r="WJG48" s="216"/>
      <c r="WJH48" s="216"/>
      <c r="WJI48" s="216"/>
      <c r="WJJ48" s="216"/>
      <c r="WJK48" s="216"/>
      <c r="WJL48" s="216"/>
      <c r="WJM48" s="216"/>
      <c r="WJN48" s="216"/>
      <c r="WJO48" s="216"/>
      <c r="WJP48" s="216"/>
      <c r="WJQ48" s="216"/>
      <c r="WJR48" s="216"/>
      <c r="WJS48" s="216"/>
      <c r="WJT48" s="216"/>
      <c r="WJU48" s="216"/>
      <c r="WJV48" s="216"/>
      <c r="WJW48" s="216"/>
      <c r="WJX48" s="216"/>
      <c r="WJY48" s="216"/>
      <c r="WJZ48" s="216"/>
      <c r="WKA48" s="216"/>
      <c r="WKB48" s="216"/>
      <c r="WKC48" s="216"/>
      <c r="WKD48" s="216"/>
      <c r="WKE48" s="216"/>
      <c r="WKF48" s="216"/>
      <c r="WKG48" s="216"/>
      <c r="WKH48" s="216"/>
      <c r="WKI48" s="216"/>
      <c r="WKJ48" s="216"/>
      <c r="WKK48" s="216"/>
      <c r="WKL48" s="216"/>
      <c r="WKM48" s="216"/>
      <c r="WKN48" s="216"/>
      <c r="WKO48" s="216"/>
      <c r="WKP48" s="216"/>
      <c r="WKQ48" s="216"/>
      <c r="WKR48" s="216"/>
      <c r="WKS48" s="216"/>
      <c r="WKT48" s="216"/>
      <c r="WKU48" s="216"/>
      <c r="WKV48" s="216"/>
      <c r="WKW48" s="216"/>
      <c r="WKX48" s="216"/>
      <c r="WKY48" s="216"/>
      <c r="WKZ48" s="216"/>
      <c r="WLA48" s="216"/>
      <c r="WLB48" s="216"/>
      <c r="WLC48" s="216"/>
      <c r="WLD48" s="216"/>
      <c r="WLE48" s="216"/>
      <c r="WLF48" s="216"/>
      <c r="WLG48" s="216"/>
      <c r="WLH48" s="216"/>
      <c r="WLI48" s="216"/>
      <c r="WLJ48" s="216"/>
      <c r="WLK48" s="216"/>
      <c r="WLL48" s="216"/>
      <c r="WLM48" s="216"/>
      <c r="WLN48" s="216"/>
      <c r="WLO48" s="216"/>
      <c r="WLP48" s="216"/>
      <c r="WLQ48" s="216"/>
      <c r="WLR48" s="216"/>
      <c r="WLS48" s="216"/>
      <c r="WLT48" s="216"/>
      <c r="WLU48" s="216"/>
      <c r="WLV48" s="216"/>
      <c r="WLW48" s="216"/>
      <c r="WLX48" s="216"/>
      <c r="WLY48" s="216"/>
      <c r="WLZ48" s="216"/>
      <c r="WMA48" s="216"/>
      <c r="WMB48" s="216"/>
      <c r="WMC48" s="216"/>
      <c r="WMD48" s="216"/>
      <c r="WME48" s="216"/>
      <c r="WMF48" s="216"/>
      <c r="WMG48" s="216"/>
      <c r="WMH48" s="216"/>
      <c r="WMI48" s="216"/>
      <c r="WMJ48" s="216"/>
      <c r="WMK48" s="216"/>
      <c r="WML48" s="216"/>
      <c r="WMM48" s="216"/>
      <c r="WMN48" s="216"/>
      <c r="WMO48" s="216"/>
      <c r="WMP48" s="216"/>
      <c r="WMQ48" s="216"/>
      <c r="WMR48" s="216"/>
      <c r="WMS48" s="216"/>
      <c r="WMT48" s="216"/>
      <c r="WMU48" s="216"/>
      <c r="WMV48" s="216"/>
      <c r="WMW48" s="216"/>
      <c r="WMX48" s="216"/>
      <c r="WMY48" s="216"/>
      <c r="WMZ48" s="216"/>
      <c r="WNA48" s="216"/>
      <c r="WNB48" s="216"/>
      <c r="WNC48" s="216"/>
      <c r="WND48" s="216"/>
      <c r="WNE48" s="216"/>
      <c r="WNF48" s="216"/>
      <c r="WNG48" s="216"/>
      <c r="WNH48" s="216"/>
      <c r="WNI48" s="216"/>
      <c r="WNJ48" s="216"/>
      <c r="WNK48" s="216"/>
      <c r="WNL48" s="216"/>
      <c r="WNM48" s="216"/>
      <c r="WNN48" s="216"/>
      <c r="WNO48" s="216"/>
      <c r="WNP48" s="216"/>
      <c r="WNQ48" s="216"/>
      <c r="WNR48" s="216"/>
      <c r="WNS48" s="216"/>
      <c r="WNT48" s="216"/>
      <c r="WNU48" s="216"/>
      <c r="WNV48" s="216"/>
      <c r="WNW48" s="216"/>
      <c r="WNX48" s="216"/>
      <c r="WNY48" s="216"/>
      <c r="WNZ48" s="216"/>
      <c r="WOA48" s="216"/>
      <c r="WOB48" s="216"/>
      <c r="WOC48" s="216"/>
      <c r="WOD48" s="216"/>
      <c r="WOE48" s="216"/>
      <c r="WOF48" s="216"/>
      <c r="WOG48" s="216"/>
      <c r="WOH48" s="216"/>
      <c r="WOI48" s="216"/>
      <c r="WOJ48" s="216"/>
      <c r="WOK48" s="216"/>
      <c r="WOL48" s="216"/>
      <c r="WOM48" s="216"/>
      <c r="WON48" s="216"/>
      <c r="WOO48" s="216"/>
      <c r="WOP48" s="216"/>
      <c r="WOQ48" s="216"/>
      <c r="WOR48" s="216"/>
      <c r="WOS48" s="216"/>
      <c r="WOT48" s="216"/>
      <c r="WOU48" s="216"/>
      <c r="WOV48" s="216"/>
      <c r="WOW48" s="216"/>
      <c r="WOX48" s="216"/>
      <c r="WOY48" s="216"/>
      <c r="WOZ48" s="216"/>
      <c r="WPA48" s="216"/>
      <c r="WPB48" s="216"/>
      <c r="WPC48" s="216"/>
      <c r="WPD48" s="216"/>
      <c r="WPE48" s="216"/>
      <c r="WPF48" s="216"/>
      <c r="WPG48" s="216"/>
      <c r="WPH48" s="216"/>
      <c r="WPI48" s="216"/>
      <c r="WPJ48" s="216"/>
      <c r="WPK48" s="216"/>
      <c r="WPL48" s="216"/>
      <c r="WPM48" s="216"/>
      <c r="WPN48" s="216"/>
      <c r="WPO48" s="216"/>
      <c r="WPP48" s="216"/>
      <c r="WPQ48" s="216"/>
      <c r="WPR48" s="216"/>
      <c r="WPS48" s="216"/>
      <c r="WPT48" s="216"/>
      <c r="WPU48" s="216"/>
      <c r="WPV48" s="216"/>
      <c r="WPW48" s="216"/>
      <c r="WPX48" s="216"/>
      <c r="WPY48" s="216"/>
      <c r="WPZ48" s="216"/>
      <c r="WQA48" s="216"/>
      <c r="WQB48" s="216"/>
      <c r="WQC48" s="216"/>
      <c r="WQD48" s="216"/>
      <c r="WQE48" s="216"/>
      <c r="WQF48" s="216"/>
      <c r="WQG48" s="216"/>
      <c r="WQH48" s="216"/>
      <c r="WQI48" s="216"/>
      <c r="WQJ48" s="216"/>
      <c r="WQK48" s="216"/>
      <c r="WQL48" s="216"/>
      <c r="WQM48" s="216"/>
      <c r="WQN48" s="216"/>
      <c r="WQO48" s="216"/>
      <c r="WQP48" s="216"/>
      <c r="WQQ48" s="216"/>
      <c r="WQR48" s="216"/>
      <c r="WQS48" s="216"/>
      <c r="WQT48" s="216"/>
      <c r="WQU48" s="216"/>
      <c r="WQV48" s="216"/>
      <c r="WQW48" s="216"/>
      <c r="WQX48" s="216"/>
      <c r="WQY48" s="216"/>
      <c r="WQZ48" s="216"/>
      <c r="WRA48" s="216"/>
      <c r="WRB48" s="216"/>
      <c r="WRC48" s="216"/>
      <c r="WRD48" s="216"/>
      <c r="WRE48" s="216"/>
      <c r="WRF48" s="216"/>
      <c r="WRG48" s="216"/>
      <c r="WRH48" s="216"/>
      <c r="WRI48" s="216"/>
      <c r="WRJ48" s="216"/>
      <c r="WRK48" s="216"/>
      <c r="WRL48" s="216"/>
      <c r="WRM48" s="216"/>
      <c r="WRN48" s="216"/>
      <c r="WRO48" s="216"/>
      <c r="WRP48" s="216"/>
      <c r="WRQ48" s="216"/>
      <c r="WRR48" s="216"/>
      <c r="WRS48" s="216"/>
      <c r="WRT48" s="216"/>
      <c r="WRU48" s="216"/>
      <c r="WRV48" s="216"/>
      <c r="WRW48" s="216"/>
      <c r="WRX48" s="216"/>
      <c r="WRY48" s="216"/>
      <c r="WRZ48" s="216"/>
      <c r="WSA48" s="216"/>
      <c r="WSB48" s="216"/>
      <c r="WSC48" s="216"/>
      <c r="WSD48" s="216"/>
      <c r="WSE48" s="216"/>
      <c r="WSF48" s="216"/>
      <c r="WSG48" s="216"/>
      <c r="WSH48" s="216"/>
      <c r="WSI48" s="216"/>
      <c r="WSJ48" s="216"/>
      <c r="WSK48" s="216"/>
      <c r="WSL48" s="216"/>
      <c r="WSM48" s="216"/>
      <c r="WSN48" s="216"/>
      <c r="WSO48" s="216"/>
      <c r="WSP48" s="216"/>
      <c r="WSQ48" s="216"/>
      <c r="WSR48" s="216"/>
      <c r="WSS48" s="216"/>
      <c r="WST48" s="216"/>
      <c r="WSU48" s="216"/>
      <c r="WSV48" s="216"/>
      <c r="WSW48" s="216"/>
      <c r="WSX48" s="216"/>
      <c r="WSY48" s="216"/>
      <c r="WSZ48" s="216"/>
      <c r="WTA48" s="216"/>
      <c r="WTB48" s="216"/>
      <c r="WTC48" s="216"/>
      <c r="WTD48" s="216"/>
      <c r="WTE48" s="216"/>
      <c r="WTF48" s="216"/>
      <c r="WTG48" s="216"/>
      <c r="WTH48" s="216"/>
      <c r="WTI48" s="216"/>
      <c r="WTJ48" s="216"/>
      <c r="WTK48" s="216"/>
      <c r="WTL48" s="216"/>
      <c r="WTM48" s="216"/>
      <c r="WTN48" s="216"/>
      <c r="WTO48" s="216"/>
      <c r="WTP48" s="216"/>
      <c r="WTQ48" s="216"/>
      <c r="WTR48" s="216"/>
      <c r="WTS48" s="216"/>
      <c r="WTT48" s="216"/>
      <c r="WTU48" s="216"/>
      <c r="WTV48" s="216"/>
      <c r="WTW48" s="216"/>
      <c r="WTX48" s="216"/>
      <c r="WTY48" s="216"/>
      <c r="WTZ48" s="216"/>
      <c r="WUA48" s="216"/>
      <c r="WUB48" s="216"/>
      <c r="WUC48" s="216"/>
      <c r="WUD48" s="216"/>
      <c r="WUE48" s="216"/>
      <c r="WUF48" s="216"/>
      <c r="WUG48" s="216"/>
      <c r="WUH48" s="216"/>
      <c r="WUI48" s="216"/>
      <c r="WUJ48" s="216"/>
      <c r="WUK48" s="216"/>
      <c r="WUL48" s="216"/>
      <c r="WUM48" s="216"/>
      <c r="WUN48" s="216"/>
      <c r="WUO48" s="216"/>
      <c r="WUP48" s="216"/>
      <c r="WUQ48" s="216"/>
      <c r="WUR48" s="216"/>
      <c r="WUS48" s="216"/>
      <c r="WUT48" s="216"/>
      <c r="WUU48" s="216"/>
      <c r="WUV48" s="216"/>
      <c r="WUW48" s="216"/>
      <c r="WUX48" s="216"/>
      <c r="WUY48" s="216"/>
      <c r="WUZ48" s="216"/>
      <c r="WVA48" s="216"/>
      <c r="WVB48" s="216"/>
      <c r="WVC48" s="216"/>
      <c r="WVD48" s="216"/>
      <c r="WVE48" s="216"/>
      <c r="WVF48" s="216"/>
      <c r="WVG48" s="216"/>
      <c r="WVH48" s="216"/>
      <c r="WVI48" s="216"/>
      <c r="WVJ48" s="216"/>
      <c r="WVK48" s="216"/>
      <c r="WVL48" s="216"/>
      <c r="WVM48" s="216"/>
      <c r="WVN48" s="216"/>
      <c r="WVO48" s="216"/>
      <c r="WVP48" s="216"/>
      <c r="WVQ48" s="216"/>
      <c r="WVR48" s="216"/>
      <c r="WVS48" s="216"/>
      <c r="WVT48" s="216"/>
      <c r="WVU48" s="216"/>
      <c r="WVV48" s="216"/>
      <c r="WVW48" s="216"/>
      <c r="WVX48" s="216"/>
      <c r="WVY48" s="216"/>
      <c r="WVZ48" s="216"/>
      <c r="WWA48" s="216"/>
      <c r="WWB48" s="216"/>
      <c r="WWC48" s="216"/>
      <c r="WWD48" s="216"/>
      <c r="WWE48" s="216"/>
      <c r="WWF48" s="216"/>
      <c r="WWG48" s="216"/>
      <c r="WWH48" s="216"/>
      <c r="WWI48" s="216"/>
      <c r="WWJ48" s="216"/>
      <c r="WWK48" s="216"/>
      <c r="WWL48" s="216"/>
      <c r="WWM48" s="216"/>
      <c r="WWN48" s="216"/>
      <c r="WWO48" s="216"/>
      <c r="WWP48" s="216"/>
      <c r="WWQ48" s="216"/>
      <c r="WWR48" s="216"/>
      <c r="WWS48" s="216"/>
      <c r="WWT48" s="216"/>
      <c r="WWU48" s="216"/>
      <c r="WWV48" s="216"/>
      <c r="WWW48" s="216"/>
      <c r="WWX48" s="216"/>
      <c r="WWY48" s="216"/>
      <c r="WWZ48" s="216"/>
      <c r="WXA48" s="216"/>
      <c r="WXB48" s="216"/>
      <c r="WXC48" s="216"/>
      <c r="WXD48" s="216"/>
      <c r="WXE48" s="216"/>
      <c r="WXF48" s="216"/>
      <c r="WXG48" s="216"/>
      <c r="WXH48" s="216"/>
      <c r="WXI48" s="216"/>
      <c r="WXJ48" s="216"/>
      <c r="WXK48" s="216"/>
      <c r="WXL48" s="216"/>
      <c r="WXM48" s="216"/>
      <c r="WXN48" s="216"/>
      <c r="WXO48" s="216"/>
      <c r="WXP48" s="216"/>
      <c r="WXQ48" s="216"/>
      <c r="WXR48" s="216"/>
      <c r="WXS48" s="216"/>
      <c r="WXT48" s="216"/>
      <c r="WXU48" s="216"/>
      <c r="WXV48" s="216"/>
      <c r="WXW48" s="216"/>
      <c r="WXX48" s="216"/>
      <c r="WXY48" s="216"/>
      <c r="WXZ48" s="216"/>
      <c r="WYA48" s="216"/>
      <c r="WYB48" s="216"/>
      <c r="WYC48" s="216"/>
      <c r="WYD48" s="216"/>
      <c r="WYE48" s="216"/>
      <c r="WYF48" s="216"/>
      <c r="WYG48" s="216"/>
      <c r="WYH48" s="216"/>
      <c r="WYI48" s="216"/>
      <c r="WYJ48" s="216"/>
      <c r="WYK48" s="216"/>
      <c r="WYL48" s="216"/>
      <c r="WYM48" s="216"/>
      <c r="WYN48" s="216"/>
      <c r="WYO48" s="216"/>
      <c r="WYP48" s="216"/>
      <c r="WYQ48" s="216"/>
      <c r="WYR48" s="216"/>
      <c r="WYS48" s="216"/>
      <c r="WYT48" s="216"/>
      <c r="WYU48" s="216"/>
      <c r="WYV48" s="216"/>
      <c r="WYW48" s="216"/>
      <c r="WYX48" s="216"/>
      <c r="WYY48" s="216"/>
      <c r="WYZ48" s="216"/>
      <c r="WZA48" s="216"/>
      <c r="WZB48" s="216"/>
      <c r="WZC48" s="216"/>
      <c r="WZD48" s="216"/>
      <c r="WZE48" s="216"/>
      <c r="WZF48" s="216"/>
      <c r="WZG48" s="216"/>
      <c r="WZH48" s="216"/>
      <c r="WZI48" s="216"/>
      <c r="WZJ48" s="216"/>
      <c r="WZK48" s="216"/>
      <c r="WZL48" s="216"/>
      <c r="WZM48" s="216"/>
      <c r="WZN48" s="216"/>
      <c r="WZO48" s="216"/>
      <c r="WZP48" s="216"/>
      <c r="WZQ48" s="216"/>
      <c r="WZR48" s="216"/>
      <c r="WZS48" s="216"/>
      <c r="WZT48" s="216"/>
      <c r="WZU48" s="216"/>
      <c r="WZV48" s="216"/>
      <c r="WZW48" s="216"/>
      <c r="WZX48" s="216"/>
      <c r="WZY48" s="216"/>
      <c r="WZZ48" s="216"/>
      <c r="XAA48" s="216"/>
      <c r="XAB48" s="216"/>
      <c r="XAC48" s="216"/>
      <c r="XAD48" s="216"/>
      <c r="XAE48" s="216"/>
      <c r="XAF48" s="216"/>
      <c r="XAG48" s="216"/>
      <c r="XAH48" s="216"/>
      <c r="XAI48" s="216"/>
      <c r="XAJ48" s="216"/>
      <c r="XAK48" s="216"/>
      <c r="XAL48" s="216"/>
      <c r="XAM48" s="216"/>
      <c r="XAN48" s="216"/>
      <c r="XAO48" s="216"/>
      <c r="XAP48" s="216"/>
      <c r="XAQ48" s="216"/>
      <c r="XAR48" s="216"/>
      <c r="XAS48" s="216"/>
      <c r="XAT48" s="216"/>
      <c r="XAU48" s="216"/>
      <c r="XAV48" s="216"/>
      <c r="XAW48" s="216"/>
      <c r="XAX48" s="216"/>
      <c r="XAY48" s="216"/>
      <c r="XAZ48" s="216"/>
      <c r="XBA48" s="216"/>
      <c r="XBB48" s="216"/>
      <c r="XBC48" s="216"/>
      <c r="XBD48" s="216"/>
      <c r="XBE48" s="216"/>
      <c r="XBF48" s="216"/>
      <c r="XBG48" s="216"/>
      <c r="XBH48" s="216"/>
      <c r="XBI48" s="216"/>
      <c r="XBJ48" s="216"/>
      <c r="XBK48" s="216"/>
      <c r="XBL48" s="216"/>
      <c r="XBM48" s="216"/>
      <c r="XBN48" s="216"/>
      <c r="XBO48" s="216"/>
      <c r="XBP48" s="216"/>
      <c r="XBQ48" s="216"/>
      <c r="XBR48" s="216"/>
      <c r="XBS48" s="216"/>
      <c r="XBT48" s="216"/>
      <c r="XBU48" s="216"/>
      <c r="XBV48" s="216"/>
      <c r="XBW48" s="216"/>
      <c r="XBX48" s="216"/>
      <c r="XBY48" s="216"/>
      <c r="XBZ48" s="216"/>
      <c r="XCA48" s="216"/>
      <c r="XCB48" s="216"/>
      <c r="XCC48" s="216"/>
      <c r="XCD48" s="216"/>
      <c r="XCE48" s="216"/>
      <c r="XCF48" s="216"/>
      <c r="XCG48" s="216"/>
      <c r="XCH48" s="216"/>
      <c r="XCI48" s="216"/>
      <c r="XCJ48" s="216"/>
      <c r="XCK48" s="216"/>
      <c r="XCL48" s="216"/>
      <c r="XCM48" s="216"/>
      <c r="XCN48" s="216"/>
      <c r="XCO48" s="216"/>
      <c r="XCP48" s="216"/>
      <c r="XCQ48" s="216"/>
      <c r="XCR48" s="216"/>
      <c r="XCS48" s="216"/>
      <c r="XCT48" s="216"/>
      <c r="XCU48" s="216"/>
      <c r="XCV48" s="216"/>
      <c r="XCW48" s="216"/>
      <c r="XCX48" s="216"/>
      <c r="XCY48" s="216"/>
      <c r="XCZ48" s="216"/>
      <c r="XDA48" s="216"/>
      <c r="XDB48" s="216"/>
      <c r="XDC48" s="216"/>
      <c r="XDD48" s="216"/>
      <c r="XDE48" s="216"/>
      <c r="XDF48" s="216"/>
      <c r="XDG48" s="216"/>
      <c r="XDH48" s="216"/>
      <c r="XDI48" s="216"/>
      <c r="XDJ48" s="216"/>
      <c r="XDK48" s="216"/>
      <c r="XDL48" s="216"/>
      <c r="XDM48" s="216"/>
      <c r="XDN48" s="216"/>
      <c r="XDO48" s="216"/>
      <c r="XDP48" s="216"/>
      <c r="XDQ48" s="216"/>
      <c r="XDR48" s="216"/>
      <c r="XDS48" s="216"/>
      <c r="XDT48" s="216"/>
      <c r="XDU48" s="216"/>
      <c r="XDV48" s="216"/>
      <c r="XDW48" s="216"/>
      <c r="XDX48" s="216"/>
      <c r="XDY48" s="216"/>
      <c r="XDZ48" s="216"/>
      <c r="XEA48" s="216"/>
      <c r="XEB48" s="216"/>
      <c r="XEC48" s="216"/>
      <c r="XED48" s="216"/>
      <c r="XEE48" s="216"/>
      <c r="XEF48" s="216"/>
      <c r="XEG48" s="216"/>
      <c r="XEH48" s="216"/>
      <c r="XEI48" s="216"/>
      <c r="XEJ48" s="216"/>
      <c r="XEK48" s="216"/>
      <c r="XEL48" s="216"/>
      <c r="XEM48" s="216"/>
      <c r="XEN48" s="216"/>
      <c r="XEO48" s="216"/>
      <c r="XEP48" s="216"/>
      <c r="XEQ48" s="216"/>
      <c r="XER48" s="216"/>
      <c r="XES48" s="216"/>
      <c r="XET48" s="216"/>
    </row>
  </sheetData>
  <mergeCells count="4">
    <mergeCell ref="A1:K1"/>
    <mergeCell ref="A2:K2"/>
    <mergeCell ref="A3:K3"/>
    <mergeCell ref="G5:K5"/>
  </mergeCells>
  <phoneticPr fontId="59" type="noConversion"/>
  <printOptions horizontalCentered="1"/>
  <pageMargins left="0.51181102362204722" right="0.70866141732283472" top="0.74803149606299213" bottom="0.55118110236220474" header="0.31496062992125984" footer="0.31496062992125984"/>
  <pageSetup scale="95" orientation="portrait" r:id="rId1"/>
  <headerFooter>
    <oddFooter>&amp;C&amp;A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136D1-2959-483B-BEBD-E2A439E9488C}">
  <sheetPr codeName="Sheet32">
    <tabColor rgb="FFFFFF00"/>
    <pageSetUpPr fitToPage="1"/>
  </sheetPr>
  <dimension ref="A1:XET49"/>
  <sheetViews>
    <sheetView rightToLeft="1" tabSelected="1" view="pageBreakPreview" topLeftCell="A34" zoomScale="106" zoomScaleNormal="70" zoomScaleSheetLayoutView="106" workbookViewId="0">
      <selection activeCell="AA4" sqref="AA4"/>
    </sheetView>
  </sheetViews>
  <sheetFormatPr defaultColWidth="8.7109375" defaultRowHeight="150" customHeight="1" x14ac:dyDescent="0.25"/>
  <cols>
    <col min="1" max="1" width="24.42578125" style="237" customWidth="1"/>
    <col min="2" max="2" width="0.5703125" style="237" customWidth="1"/>
    <col min="3" max="3" width="7.85546875" style="237" customWidth="1"/>
    <col min="4" max="4" width="0.5703125" style="237" customWidth="1"/>
    <col min="5" max="5" width="8.5703125" style="237" customWidth="1"/>
    <col min="6" max="6" width="0.7109375" style="237" customWidth="1"/>
    <col min="7" max="7" width="11.7109375" style="471" customWidth="1"/>
    <col min="8" max="8" width="0.85546875" style="471" customWidth="1"/>
    <col min="9" max="9" width="11.7109375" style="471" customWidth="1"/>
    <col min="10" max="10" width="0.85546875" style="471" customWidth="1"/>
    <col min="11" max="11" width="18.28515625" style="237" customWidth="1"/>
    <col min="12" max="12" width="0.85546875" style="237" customWidth="1"/>
    <col min="13" max="13" width="11.140625" style="216" bestFit="1" customWidth="1"/>
    <col min="14" max="14" width="21" style="336" bestFit="1" customWidth="1"/>
    <col min="15" max="15" width="11.42578125" style="216" bestFit="1" customWidth="1"/>
    <col min="16" max="16" width="19.5703125" style="216" bestFit="1" customWidth="1"/>
    <col min="17" max="16384" width="8.7109375" style="216"/>
  </cols>
  <sheetData>
    <row r="1" spans="1:21" s="206" customFormat="1" ht="19.5" customHeight="1" x14ac:dyDescent="0.25">
      <c r="A1" s="1167" t="str">
        <f>'1'!A1:H1</f>
        <v>شرکت پالایش میعانات گازی آدیش جنوبی (سهامي خاص) - در مرحله قبل از بهره برداری</v>
      </c>
      <c r="B1" s="1167"/>
      <c r="C1" s="1167"/>
      <c r="D1" s="1167"/>
      <c r="E1" s="1167"/>
      <c r="F1" s="1167"/>
      <c r="G1" s="1167"/>
      <c r="H1" s="1167"/>
      <c r="I1" s="1167"/>
      <c r="J1" s="1167"/>
      <c r="K1" s="1167"/>
      <c r="L1" s="246"/>
      <c r="N1" s="336"/>
    </row>
    <row r="2" spans="1:21" s="206" customFormat="1" ht="19.5" customHeight="1" x14ac:dyDescent="0.25">
      <c r="A2" s="1167" t="str">
        <f>'[12]6'!A2:H2</f>
        <v xml:space="preserve">یادداشت های توضیحی صورت های مالی </v>
      </c>
      <c r="B2" s="1167"/>
      <c r="C2" s="1167"/>
      <c r="D2" s="1167"/>
      <c r="E2" s="1167"/>
      <c r="F2" s="1167"/>
      <c r="G2" s="1167"/>
      <c r="H2" s="1167"/>
      <c r="I2" s="1167"/>
      <c r="J2" s="1167"/>
      <c r="K2" s="1167"/>
      <c r="L2" s="246"/>
      <c r="N2" s="336"/>
    </row>
    <row r="3" spans="1:21" s="206" customFormat="1" ht="19.5" customHeight="1" x14ac:dyDescent="0.25">
      <c r="A3" s="1167" t="str">
        <f>'5'!A3:H3</f>
        <v>سال مالی منتهی به 29 اسفندماه 1400</v>
      </c>
      <c r="B3" s="1167"/>
      <c r="C3" s="1167"/>
      <c r="D3" s="1167"/>
      <c r="E3" s="1167"/>
      <c r="F3" s="1167"/>
      <c r="G3" s="1167"/>
      <c r="H3" s="1167"/>
      <c r="I3" s="1167"/>
      <c r="J3" s="1167"/>
      <c r="K3" s="1167"/>
      <c r="L3" s="246"/>
      <c r="N3" s="336"/>
    </row>
    <row r="4" spans="1:21" s="206" customFormat="1" ht="15.75" customHeight="1" x14ac:dyDescent="0.25">
      <c r="A4" s="325"/>
      <c r="B4" s="325"/>
      <c r="C4" s="325"/>
      <c r="D4" s="325"/>
      <c r="E4" s="325"/>
      <c r="F4" s="325"/>
      <c r="G4" s="469"/>
      <c r="H4" s="469"/>
      <c r="I4" s="469"/>
      <c r="J4" s="469"/>
      <c r="K4" s="325"/>
      <c r="L4" s="325"/>
      <c r="N4" s="336"/>
    </row>
    <row r="5" spans="1:21" s="343" customFormat="1" ht="20.25" customHeight="1" x14ac:dyDescent="0.7">
      <c r="A5" s="623" t="s">
        <v>287</v>
      </c>
      <c r="B5" s="344"/>
      <c r="C5" s="901" t="s">
        <v>288</v>
      </c>
      <c r="D5" s="344"/>
      <c r="E5" s="901" t="s">
        <v>279</v>
      </c>
      <c r="F5" s="344"/>
      <c r="G5" s="1265" t="s">
        <v>290</v>
      </c>
      <c r="H5" s="1265"/>
      <c r="I5" s="1265"/>
      <c r="J5" s="1265"/>
      <c r="K5" s="1265"/>
      <c r="M5" s="343" t="s">
        <v>2155</v>
      </c>
      <c r="N5" s="303" t="s">
        <v>2156</v>
      </c>
      <c r="O5" s="345" t="s">
        <v>2157</v>
      </c>
      <c r="P5" s="303" t="s">
        <v>2158</v>
      </c>
      <c r="Q5" s="303"/>
      <c r="R5" s="240"/>
      <c r="S5" s="240"/>
      <c r="T5" s="240"/>
      <c r="U5" s="240"/>
    </row>
    <row r="6" spans="1:21" s="343" customFormat="1" ht="16.5" customHeight="1" x14ac:dyDescent="0.7">
      <c r="A6" s="344"/>
      <c r="B6" s="344"/>
      <c r="C6" s="271"/>
      <c r="D6" s="344"/>
      <c r="E6" s="271"/>
      <c r="F6" s="344"/>
      <c r="G6" s="271" t="s">
        <v>289</v>
      </c>
      <c r="H6" s="344"/>
      <c r="I6" s="271" t="s">
        <v>1709</v>
      </c>
      <c r="J6" s="344"/>
      <c r="K6" s="271" t="s">
        <v>7</v>
      </c>
      <c r="L6" s="346"/>
      <c r="N6" s="342"/>
      <c r="O6" s="347"/>
      <c r="P6" s="303"/>
      <c r="Q6" s="303"/>
      <c r="R6" s="240"/>
      <c r="S6" s="240"/>
      <c r="T6" s="240"/>
      <c r="U6" s="240"/>
    </row>
    <row r="7" spans="1:21" s="395" customFormat="1" ht="15.75" customHeight="1" thickBot="1" x14ac:dyDescent="0.7">
      <c r="A7" s="715" t="s">
        <v>2451</v>
      </c>
      <c r="B7" s="919"/>
      <c r="C7" s="919"/>
      <c r="D7" s="919"/>
      <c r="E7" s="919"/>
      <c r="F7" s="919"/>
      <c r="G7" s="1082">
        <f>'37'!G47</f>
        <v>80596795.24000001</v>
      </c>
      <c r="H7" s="1083"/>
      <c r="I7" s="1082">
        <f>'37'!I47</f>
        <v>93579850.335337132</v>
      </c>
      <c r="J7" s="1083"/>
      <c r="K7" s="1082">
        <f>'37'!K47</f>
        <v>22302511411019.57</v>
      </c>
      <c r="M7" s="720"/>
      <c r="N7" s="920"/>
      <c r="O7" s="720"/>
      <c r="P7" s="920"/>
    </row>
    <row r="8" spans="1:21" s="394" customFormat="1" ht="15.75" customHeight="1" thickTop="1" x14ac:dyDescent="0.55000000000000004">
      <c r="A8" s="908" t="s">
        <v>2258</v>
      </c>
      <c r="B8" s="917"/>
      <c r="C8" s="909" t="s">
        <v>2220</v>
      </c>
      <c r="D8" s="917"/>
      <c r="E8" s="737" t="s">
        <v>2174</v>
      </c>
      <c r="F8" s="917"/>
      <c r="G8" s="737">
        <v>436641.75</v>
      </c>
      <c r="H8" s="917"/>
      <c r="I8" s="742">
        <f>G8*11213289.64/9260492.1</f>
        <v>528718.16732789727</v>
      </c>
      <c r="J8" s="917"/>
      <c r="K8" s="742">
        <v>126007285946.58844</v>
      </c>
      <c r="M8" s="910">
        <v>238326</v>
      </c>
      <c r="N8" s="619">
        <f t="shared" ref="N8:N30" si="0">I8*M8</f>
        <v>126007285946.58844</v>
      </c>
      <c r="O8" s="918">
        <v>263222</v>
      </c>
      <c r="P8" s="910">
        <f t="shared" ref="P8:P30" si="1">G8*O8</f>
        <v>114933714718.5</v>
      </c>
      <c r="Q8" s="912"/>
      <c r="R8" s="720"/>
      <c r="S8" s="720"/>
      <c r="T8" s="720"/>
      <c r="U8" s="720"/>
    </row>
    <row r="9" spans="1:21" s="394" customFormat="1" ht="15.75" customHeight="1" x14ac:dyDescent="0.55000000000000004">
      <c r="A9" s="908" t="s">
        <v>2224</v>
      </c>
      <c r="B9" s="917"/>
      <c r="C9" s="909" t="s">
        <v>2221</v>
      </c>
      <c r="D9" s="917"/>
      <c r="E9" s="737" t="s">
        <v>2174</v>
      </c>
      <c r="F9" s="917"/>
      <c r="G9" s="737">
        <v>498856.8</v>
      </c>
      <c r="H9" s="917"/>
      <c r="I9" s="742">
        <f>G9*11213289.64/9260492.1</f>
        <v>604052.75733495329</v>
      </c>
      <c r="J9" s="917"/>
      <c r="K9" s="742">
        <v>143961477444.61008</v>
      </c>
      <c r="M9" s="910">
        <v>238326</v>
      </c>
      <c r="N9" s="619">
        <f t="shared" si="0"/>
        <v>143961477444.61008</v>
      </c>
      <c r="O9" s="918">
        <v>263222</v>
      </c>
      <c r="P9" s="910">
        <f t="shared" si="1"/>
        <v>131310084609.59999</v>
      </c>
      <c r="Q9" s="912"/>
      <c r="R9" s="720"/>
      <c r="S9" s="720"/>
      <c r="T9" s="720"/>
      <c r="U9" s="720"/>
    </row>
    <row r="10" spans="1:21" s="394" customFormat="1" ht="15.75" customHeight="1" x14ac:dyDescent="0.55000000000000004">
      <c r="A10" s="908" t="s">
        <v>2254</v>
      </c>
      <c r="B10" s="917"/>
      <c r="C10" s="909" t="s">
        <v>2225</v>
      </c>
      <c r="D10" s="917"/>
      <c r="E10" s="737" t="s">
        <v>2174</v>
      </c>
      <c r="F10" s="917"/>
      <c r="G10" s="737">
        <v>104796</v>
      </c>
      <c r="H10" s="917"/>
      <c r="I10" s="742">
        <f t="shared" ref="I10:I20" si="2">G10*18606032.59/15235496.53</f>
        <v>127979.93077956088</v>
      </c>
      <c r="J10" s="917"/>
      <c r="K10" s="742">
        <v>30500944982.969624</v>
      </c>
      <c r="M10" s="910">
        <v>238326</v>
      </c>
      <c r="N10" s="619">
        <f t="shared" si="0"/>
        <v>30500944982.969624</v>
      </c>
      <c r="O10" s="918">
        <v>263222</v>
      </c>
      <c r="P10" s="910">
        <f t="shared" si="1"/>
        <v>27584612712</v>
      </c>
      <c r="Q10" s="912"/>
      <c r="R10" s="720"/>
      <c r="S10" s="720"/>
      <c r="T10" s="720"/>
      <c r="U10" s="720"/>
    </row>
    <row r="11" spans="1:21" s="394" customFormat="1" ht="15.75" customHeight="1" x14ac:dyDescent="0.55000000000000004">
      <c r="A11" s="908" t="s">
        <v>2237</v>
      </c>
      <c r="B11" s="917"/>
      <c r="C11" s="909" t="s">
        <v>2226</v>
      </c>
      <c r="D11" s="917"/>
      <c r="E11" s="737" t="s">
        <v>2174</v>
      </c>
      <c r="F11" s="917"/>
      <c r="G11" s="737">
        <v>1489683</v>
      </c>
      <c r="H11" s="917"/>
      <c r="I11" s="742">
        <f t="shared" si="2"/>
        <v>1819244.3148926352</v>
      </c>
      <c r="J11" s="917"/>
      <c r="K11" s="742">
        <v>433573220591.10217</v>
      </c>
      <c r="M11" s="910">
        <v>238326</v>
      </c>
      <c r="N11" s="619">
        <f t="shared" si="0"/>
        <v>433573220591.10217</v>
      </c>
      <c r="O11" s="918">
        <v>263222</v>
      </c>
      <c r="P11" s="910">
        <f t="shared" si="1"/>
        <v>392117338626</v>
      </c>
      <c r="Q11" s="912"/>
      <c r="R11" s="720"/>
      <c r="S11" s="720"/>
      <c r="T11" s="720"/>
      <c r="U11" s="720"/>
    </row>
    <row r="12" spans="1:21" s="394" customFormat="1" ht="15.75" customHeight="1" x14ac:dyDescent="0.55000000000000004">
      <c r="A12" s="908" t="s">
        <v>2238</v>
      </c>
      <c r="B12" s="917"/>
      <c r="C12" s="909" t="s">
        <v>2227</v>
      </c>
      <c r="D12" s="917"/>
      <c r="E12" s="737" t="s">
        <v>2174</v>
      </c>
      <c r="F12" s="917"/>
      <c r="G12" s="737">
        <v>1198408.95</v>
      </c>
      <c r="H12" s="917"/>
      <c r="I12" s="742">
        <f t="shared" si="2"/>
        <v>1463531.952236786</v>
      </c>
      <c r="J12" s="917"/>
      <c r="K12" s="742">
        <v>348797716048.78424</v>
      </c>
      <c r="M12" s="910">
        <v>238326</v>
      </c>
      <c r="N12" s="619">
        <f t="shared" si="0"/>
        <v>348797716048.78424</v>
      </c>
      <c r="O12" s="918">
        <v>263222</v>
      </c>
      <c r="P12" s="910">
        <f t="shared" si="1"/>
        <v>315447600636.89996</v>
      </c>
      <c r="Q12" s="912"/>
      <c r="R12" s="720"/>
      <c r="S12" s="720"/>
      <c r="T12" s="720"/>
      <c r="U12" s="720"/>
    </row>
    <row r="13" spans="1:21" s="394" customFormat="1" ht="15.75" customHeight="1" x14ac:dyDescent="0.55000000000000004">
      <c r="A13" s="908" t="s">
        <v>2238</v>
      </c>
      <c r="B13" s="917"/>
      <c r="C13" s="909" t="s">
        <v>2228</v>
      </c>
      <c r="D13" s="917"/>
      <c r="E13" s="737" t="s">
        <v>2174</v>
      </c>
      <c r="F13" s="917"/>
      <c r="G13" s="737">
        <v>2586021.41</v>
      </c>
      <c r="H13" s="917"/>
      <c r="I13" s="742">
        <f t="shared" si="2"/>
        <v>3158124.7475692057</v>
      </c>
      <c r="J13" s="917"/>
      <c r="K13" s="742">
        <v>752663238589.17847</v>
      </c>
      <c r="M13" s="910">
        <v>238326</v>
      </c>
      <c r="N13" s="619">
        <f t="shared" si="0"/>
        <v>752663238589.17847</v>
      </c>
      <c r="O13" s="918">
        <v>263222</v>
      </c>
      <c r="P13" s="910">
        <f t="shared" si="1"/>
        <v>680697727583.02002</v>
      </c>
      <c r="Q13" s="912"/>
      <c r="R13" s="720"/>
      <c r="S13" s="720"/>
      <c r="T13" s="720"/>
      <c r="U13" s="720"/>
    </row>
    <row r="14" spans="1:21" s="394" customFormat="1" ht="15.75" customHeight="1" x14ac:dyDescent="0.55000000000000004">
      <c r="A14" s="908" t="s">
        <v>2236</v>
      </c>
      <c r="B14" s="917"/>
      <c r="C14" s="909" t="s">
        <v>2229</v>
      </c>
      <c r="D14" s="917"/>
      <c r="E14" s="737" t="s">
        <v>2174</v>
      </c>
      <c r="F14" s="917"/>
      <c r="G14" s="737">
        <v>1850077.25</v>
      </c>
      <c r="H14" s="917"/>
      <c r="I14" s="742">
        <f t="shared" si="2"/>
        <v>2259368.2811542461</v>
      </c>
      <c r="J14" s="917"/>
      <c r="K14" s="742">
        <v>538466204974.36682</v>
      </c>
      <c r="M14" s="910">
        <v>238326</v>
      </c>
      <c r="N14" s="619">
        <f t="shared" si="0"/>
        <v>538466204974.36682</v>
      </c>
      <c r="O14" s="918">
        <v>263222</v>
      </c>
      <c r="P14" s="910">
        <f t="shared" si="1"/>
        <v>486981033899.5</v>
      </c>
      <c r="Q14" s="912"/>
      <c r="R14" s="720"/>
      <c r="S14" s="720"/>
      <c r="T14" s="720"/>
      <c r="U14" s="720"/>
    </row>
    <row r="15" spans="1:21" s="394" customFormat="1" ht="15.75" customHeight="1" x14ac:dyDescent="0.55000000000000004">
      <c r="A15" s="908" t="s">
        <v>2236</v>
      </c>
      <c r="B15" s="917"/>
      <c r="C15" s="909" t="s">
        <v>2230</v>
      </c>
      <c r="D15" s="917"/>
      <c r="E15" s="737" t="s">
        <v>2174</v>
      </c>
      <c r="F15" s="917"/>
      <c r="G15" s="737">
        <v>586594.49</v>
      </c>
      <c r="H15" s="917"/>
      <c r="I15" s="742">
        <f t="shared" si="2"/>
        <v>716366.29476193583</v>
      </c>
      <c r="J15" s="917"/>
      <c r="K15" s="742">
        <v>170728713565.43311</v>
      </c>
      <c r="M15" s="910">
        <v>238326</v>
      </c>
      <c r="N15" s="619">
        <f t="shared" si="0"/>
        <v>170728713565.43311</v>
      </c>
      <c r="O15" s="918">
        <v>263222</v>
      </c>
      <c r="P15" s="910">
        <f t="shared" si="1"/>
        <v>154404574846.78</v>
      </c>
      <c r="Q15" s="912"/>
      <c r="R15" s="720"/>
      <c r="S15" s="720"/>
      <c r="T15" s="720"/>
      <c r="U15" s="720"/>
    </row>
    <row r="16" spans="1:21" s="394" customFormat="1" ht="15.75" customHeight="1" x14ac:dyDescent="0.55000000000000004">
      <c r="A16" s="908" t="s">
        <v>2236</v>
      </c>
      <c r="B16" s="917"/>
      <c r="C16" s="909" t="s">
        <v>2231</v>
      </c>
      <c r="D16" s="917"/>
      <c r="E16" s="737" t="s">
        <v>2174</v>
      </c>
      <c r="F16" s="917"/>
      <c r="G16" s="737">
        <v>837389.37</v>
      </c>
      <c r="H16" s="917"/>
      <c r="I16" s="742">
        <f t="shared" si="2"/>
        <v>1022644.3147461745</v>
      </c>
      <c r="J16" s="917"/>
      <c r="K16" s="742">
        <v>243722728956.19678</v>
      </c>
      <c r="M16" s="910">
        <v>238326</v>
      </c>
      <c r="N16" s="619">
        <f t="shared" si="0"/>
        <v>243722728956.19678</v>
      </c>
      <c r="O16" s="918">
        <v>263222</v>
      </c>
      <c r="P16" s="910">
        <f t="shared" si="1"/>
        <v>220419304750.13998</v>
      </c>
      <c r="Q16" s="912"/>
      <c r="R16" s="720"/>
      <c r="S16" s="720"/>
      <c r="T16" s="720"/>
      <c r="U16" s="720"/>
    </row>
    <row r="17" spans="1:21" s="394" customFormat="1" ht="15.75" customHeight="1" x14ac:dyDescent="0.55000000000000004">
      <c r="A17" s="908" t="s">
        <v>2236</v>
      </c>
      <c r="B17" s="917"/>
      <c r="C17" s="909" t="s">
        <v>2232</v>
      </c>
      <c r="D17" s="917"/>
      <c r="E17" s="737" t="s">
        <v>2174</v>
      </c>
      <c r="F17" s="917"/>
      <c r="G17" s="737">
        <v>300104.73</v>
      </c>
      <c r="H17" s="917"/>
      <c r="I17" s="742">
        <f t="shared" si="2"/>
        <v>366496.64655157458</v>
      </c>
      <c r="J17" s="917"/>
      <c r="K17" s="742">
        <v>87345679786.050568</v>
      </c>
      <c r="M17" s="910">
        <v>238326</v>
      </c>
      <c r="N17" s="619">
        <f t="shared" si="0"/>
        <v>87345679786.050568</v>
      </c>
      <c r="O17" s="918">
        <v>263222</v>
      </c>
      <c r="P17" s="910">
        <f t="shared" si="1"/>
        <v>78994167240.059998</v>
      </c>
      <c r="Q17" s="912"/>
      <c r="R17" s="720"/>
      <c r="S17" s="720"/>
      <c r="T17" s="720"/>
      <c r="U17" s="720"/>
    </row>
    <row r="18" spans="1:21" s="394" customFormat="1" ht="15.75" customHeight="1" x14ac:dyDescent="0.55000000000000004">
      <c r="A18" s="908" t="s">
        <v>2236</v>
      </c>
      <c r="B18" s="917"/>
      <c r="C18" s="909" t="s">
        <v>2233</v>
      </c>
      <c r="D18" s="917"/>
      <c r="E18" s="737" t="s">
        <v>2174</v>
      </c>
      <c r="F18" s="917"/>
      <c r="G18" s="737">
        <v>5642562.2400000002</v>
      </c>
      <c r="H18" s="917"/>
      <c r="I18" s="742">
        <f t="shared" si="2"/>
        <v>6890861.5299683576</v>
      </c>
      <c r="J18" s="917"/>
      <c r="K18" s="742">
        <v>1642271464991.2388</v>
      </c>
      <c r="M18" s="910">
        <v>238326</v>
      </c>
      <c r="N18" s="619">
        <f t="shared" si="0"/>
        <v>1642271464991.2388</v>
      </c>
      <c r="O18" s="918">
        <v>263222</v>
      </c>
      <c r="P18" s="910">
        <f t="shared" si="1"/>
        <v>1485246517937.28</v>
      </c>
      <c r="Q18" s="912"/>
      <c r="R18" s="720"/>
      <c r="S18" s="720"/>
      <c r="T18" s="720"/>
      <c r="U18" s="720"/>
    </row>
    <row r="19" spans="1:21" s="394" customFormat="1" ht="15.75" customHeight="1" x14ac:dyDescent="0.55000000000000004">
      <c r="A19" s="908" t="s">
        <v>2235</v>
      </c>
      <c r="B19" s="917"/>
      <c r="C19" s="909" t="s">
        <v>281</v>
      </c>
      <c r="D19" s="917"/>
      <c r="E19" s="737" t="s">
        <v>2174</v>
      </c>
      <c r="F19" s="917"/>
      <c r="G19" s="737">
        <v>492734</v>
      </c>
      <c r="H19" s="917"/>
      <c r="I19" s="742">
        <f t="shared" si="2"/>
        <v>601741.12764548417</v>
      </c>
      <c r="J19" s="917"/>
      <c r="K19" s="742">
        <v>143410555987.23767</v>
      </c>
      <c r="M19" s="910">
        <v>238326</v>
      </c>
      <c r="N19" s="619">
        <f t="shared" si="0"/>
        <v>143410555987.23767</v>
      </c>
      <c r="O19" s="918">
        <v>263222</v>
      </c>
      <c r="P19" s="910">
        <f t="shared" si="1"/>
        <v>129698428948</v>
      </c>
      <c r="Q19" s="912"/>
      <c r="R19" s="720"/>
      <c r="S19" s="720"/>
      <c r="T19" s="720"/>
      <c r="U19" s="720"/>
    </row>
    <row r="20" spans="1:21" s="394" customFormat="1" ht="15.75" customHeight="1" x14ac:dyDescent="0.55000000000000004">
      <c r="A20" s="908" t="s">
        <v>2234</v>
      </c>
      <c r="B20" s="917"/>
      <c r="C20" s="909" t="s">
        <v>281</v>
      </c>
      <c r="D20" s="917"/>
      <c r="E20" s="737" t="s">
        <v>2174</v>
      </c>
      <c r="F20" s="917"/>
      <c r="G20" s="737">
        <v>147125</v>
      </c>
      <c r="H20" s="917"/>
      <c r="I20" s="742">
        <f t="shared" si="2"/>
        <v>179673.3397834163</v>
      </c>
      <c r="J20" s="917"/>
      <c r="K20" s="742">
        <v>42820828377.222473</v>
      </c>
      <c r="M20" s="910">
        <v>238326</v>
      </c>
      <c r="N20" s="619">
        <f t="shared" si="0"/>
        <v>42820828377.222473</v>
      </c>
      <c r="O20" s="918">
        <v>263222</v>
      </c>
      <c r="P20" s="910">
        <f t="shared" si="1"/>
        <v>38726536750</v>
      </c>
      <c r="Q20" s="912"/>
      <c r="R20" s="720"/>
      <c r="S20" s="720"/>
      <c r="T20" s="720"/>
      <c r="U20" s="720"/>
    </row>
    <row r="21" spans="1:21" s="394" customFormat="1" ht="15.75" customHeight="1" x14ac:dyDescent="0.55000000000000004">
      <c r="A21" s="908" t="s">
        <v>2250</v>
      </c>
      <c r="B21" s="917"/>
      <c r="C21" s="909" t="s">
        <v>2240</v>
      </c>
      <c r="D21" s="917"/>
      <c r="E21" s="737" t="s">
        <v>2239</v>
      </c>
      <c r="F21" s="917"/>
      <c r="G21" s="737">
        <v>1898964</v>
      </c>
      <c r="H21" s="917"/>
      <c r="I21" s="742">
        <f t="shared" ref="I21:I30" si="3">G21*12954070.47/10968860.16</f>
        <v>2242649.9305460271</v>
      </c>
      <c r="J21" s="917"/>
      <c r="K21" s="742">
        <v>534481787347.31244</v>
      </c>
      <c r="M21" s="910">
        <v>238326</v>
      </c>
      <c r="N21" s="619">
        <f t="shared" si="0"/>
        <v>534481787347.31244</v>
      </c>
      <c r="O21" s="918">
        <v>263222</v>
      </c>
      <c r="P21" s="910">
        <f t="shared" si="1"/>
        <v>499849102008</v>
      </c>
      <c r="Q21" s="912"/>
      <c r="R21" s="720"/>
      <c r="S21" s="720"/>
      <c r="T21" s="720"/>
      <c r="U21" s="720"/>
    </row>
    <row r="22" spans="1:21" s="394" customFormat="1" ht="15.75" customHeight="1" x14ac:dyDescent="0.55000000000000004">
      <c r="A22" s="908" t="s">
        <v>2250</v>
      </c>
      <c r="B22" s="917"/>
      <c r="C22" s="909" t="s">
        <v>2241</v>
      </c>
      <c r="D22" s="917"/>
      <c r="E22" s="737" t="s">
        <v>2239</v>
      </c>
      <c r="F22" s="917"/>
      <c r="G22" s="737">
        <v>1066551.75</v>
      </c>
      <c r="H22" s="917"/>
      <c r="I22" s="742">
        <f t="shared" si="3"/>
        <v>1259582.7030218809</v>
      </c>
      <c r="J22" s="917"/>
      <c r="K22" s="742">
        <v>300191307280.39282</v>
      </c>
      <c r="M22" s="910">
        <v>238326</v>
      </c>
      <c r="N22" s="619">
        <f t="shared" si="0"/>
        <v>300191307280.39282</v>
      </c>
      <c r="O22" s="918">
        <v>263222</v>
      </c>
      <c r="P22" s="910">
        <f t="shared" si="1"/>
        <v>280739884738.5</v>
      </c>
      <c r="Q22" s="912"/>
      <c r="R22" s="720"/>
      <c r="S22" s="720"/>
      <c r="T22" s="720"/>
      <c r="U22" s="720"/>
    </row>
    <row r="23" spans="1:21" s="394" customFormat="1" ht="15.75" customHeight="1" x14ac:dyDescent="0.55000000000000004">
      <c r="A23" s="908" t="s">
        <v>2253</v>
      </c>
      <c r="B23" s="917"/>
      <c r="C23" s="909" t="s">
        <v>2242</v>
      </c>
      <c r="D23" s="917"/>
      <c r="E23" s="737" t="s">
        <v>2239</v>
      </c>
      <c r="F23" s="917"/>
      <c r="G23" s="737">
        <v>260000</v>
      </c>
      <c r="H23" s="917"/>
      <c r="I23" s="742">
        <f t="shared" si="3"/>
        <v>307056.36438709049</v>
      </c>
      <c r="J23" s="917"/>
      <c r="K23" s="742">
        <v>73179515098.917725</v>
      </c>
      <c r="M23" s="910">
        <v>238326</v>
      </c>
      <c r="N23" s="619">
        <f t="shared" si="0"/>
        <v>73179515098.917725</v>
      </c>
      <c r="O23" s="918">
        <v>263222</v>
      </c>
      <c r="P23" s="910">
        <f t="shared" si="1"/>
        <v>68437720000</v>
      </c>
      <c r="Q23" s="912"/>
      <c r="R23" s="720"/>
      <c r="S23" s="720"/>
      <c r="T23" s="720"/>
      <c r="U23" s="720"/>
    </row>
    <row r="24" spans="1:21" s="394" customFormat="1" ht="15.75" customHeight="1" x14ac:dyDescent="0.55000000000000004">
      <c r="A24" s="908" t="s">
        <v>2251</v>
      </c>
      <c r="B24" s="917"/>
      <c r="C24" s="909" t="s">
        <v>2243</v>
      </c>
      <c r="D24" s="917"/>
      <c r="E24" s="737" t="s">
        <v>2239</v>
      </c>
      <c r="F24" s="917"/>
      <c r="G24" s="737">
        <v>816615</v>
      </c>
      <c r="H24" s="917"/>
      <c r="I24" s="742">
        <f t="shared" si="3"/>
        <v>964410.89616909204</v>
      </c>
      <c r="J24" s="917"/>
      <c r="K24" s="742">
        <v>229844191240.39502</v>
      </c>
      <c r="M24" s="910">
        <v>238326</v>
      </c>
      <c r="N24" s="619">
        <f t="shared" si="0"/>
        <v>229844191240.39502</v>
      </c>
      <c r="O24" s="918">
        <v>263222</v>
      </c>
      <c r="P24" s="910">
        <f t="shared" si="1"/>
        <v>214951033530</v>
      </c>
      <c r="Q24" s="912"/>
      <c r="R24" s="720"/>
      <c r="S24" s="720"/>
      <c r="T24" s="720"/>
      <c r="U24" s="720"/>
    </row>
    <row r="25" spans="1:21" s="394" customFormat="1" ht="15.75" customHeight="1" x14ac:dyDescent="0.55000000000000004">
      <c r="A25" s="908" t="s">
        <v>2251</v>
      </c>
      <c r="B25" s="917"/>
      <c r="C25" s="909" t="s">
        <v>2244</v>
      </c>
      <c r="D25" s="917"/>
      <c r="E25" s="737" t="s">
        <v>2239</v>
      </c>
      <c r="F25" s="917"/>
      <c r="G25" s="737">
        <v>2071892.7</v>
      </c>
      <c r="H25" s="917"/>
      <c r="I25" s="742">
        <f t="shared" si="3"/>
        <v>2446876.3071621265</v>
      </c>
      <c r="J25" s="917"/>
      <c r="K25" s="742">
        <v>583154242780.72095</v>
      </c>
      <c r="M25" s="910">
        <v>238326</v>
      </c>
      <c r="N25" s="619">
        <f t="shared" si="0"/>
        <v>583154242780.72095</v>
      </c>
      <c r="O25" s="918">
        <v>263222</v>
      </c>
      <c r="P25" s="910">
        <f t="shared" si="1"/>
        <v>545367740279.39996</v>
      </c>
      <c r="Q25" s="912"/>
      <c r="R25" s="720"/>
      <c r="S25" s="720"/>
      <c r="T25" s="720"/>
      <c r="U25" s="720"/>
    </row>
    <row r="26" spans="1:21" s="394" customFormat="1" ht="15.75" customHeight="1" x14ac:dyDescent="0.55000000000000004">
      <c r="A26" s="908" t="s">
        <v>2251</v>
      </c>
      <c r="B26" s="917"/>
      <c r="C26" s="909" t="s">
        <v>2245</v>
      </c>
      <c r="D26" s="917"/>
      <c r="E26" s="737" t="s">
        <v>2239</v>
      </c>
      <c r="F26" s="917"/>
      <c r="G26" s="737">
        <v>711762.3</v>
      </c>
      <c r="H26" s="917"/>
      <c r="I26" s="742">
        <f t="shared" si="3"/>
        <v>840581.32363766781</v>
      </c>
      <c r="J26" s="917"/>
      <c r="K26" s="742">
        <v>200332384537.27081</v>
      </c>
      <c r="M26" s="910">
        <v>238326</v>
      </c>
      <c r="N26" s="619">
        <f t="shared" si="0"/>
        <v>200332384537.27081</v>
      </c>
      <c r="O26" s="918">
        <v>263222</v>
      </c>
      <c r="P26" s="910">
        <f t="shared" si="1"/>
        <v>187351496130.60001</v>
      </c>
      <c r="Q26" s="912"/>
      <c r="R26" s="720"/>
      <c r="S26" s="720"/>
      <c r="T26" s="720"/>
      <c r="U26" s="720"/>
    </row>
    <row r="27" spans="1:21" s="394" customFormat="1" ht="15.75" customHeight="1" x14ac:dyDescent="0.55000000000000004">
      <c r="A27" s="908" t="s">
        <v>2252</v>
      </c>
      <c r="B27" s="917"/>
      <c r="C27" s="909" t="s">
        <v>2246</v>
      </c>
      <c r="D27" s="917"/>
      <c r="E27" s="737" t="s">
        <v>2239</v>
      </c>
      <c r="F27" s="917"/>
      <c r="G27" s="737">
        <v>218028.85</v>
      </c>
      <c r="H27" s="917"/>
      <c r="I27" s="742">
        <f t="shared" si="3"/>
        <v>257489.02312499346</v>
      </c>
      <c r="J27" s="917"/>
      <c r="K27" s="742">
        <v>61366328925.287193</v>
      </c>
      <c r="M27" s="910">
        <v>238326</v>
      </c>
      <c r="N27" s="619">
        <f t="shared" si="0"/>
        <v>61366328925.287193</v>
      </c>
      <c r="O27" s="918">
        <v>263222</v>
      </c>
      <c r="P27" s="910">
        <f t="shared" si="1"/>
        <v>57389989954.700005</v>
      </c>
      <c r="Q27" s="912"/>
      <c r="R27" s="720"/>
      <c r="S27" s="720"/>
      <c r="T27" s="720"/>
      <c r="U27" s="720"/>
    </row>
    <row r="28" spans="1:21" s="394" customFormat="1" ht="15.75" customHeight="1" x14ac:dyDescent="0.55000000000000004">
      <c r="A28" s="908" t="s">
        <v>2251</v>
      </c>
      <c r="B28" s="917"/>
      <c r="C28" s="909" t="s">
        <v>2247</v>
      </c>
      <c r="D28" s="917"/>
      <c r="E28" s="737" t="s">
        <v>2239</v>
      </c>
      <c r="F28" s="917"/>
      <c r="G28" s="737">
        <v>450000</v>
      </c>
      <c r="H28" s="917"/>
      <c r="I28" s="742">
        <f t="shared" si="3"/>
        <v>531443.70759304124</v>
      </c>
      <c r="J28" s="917"/>
      <c r="K28" s="742">
        <v>126656853055.81915</v>
      </c>
      <c r="M28" s="910">
        <v>238326</v>
      </c>
      <c r="N28" s="619">
        <f t="shared" si="0"/>
        <v>126656853055.81915</v>
      </c>
      <c r="O28" s="918">
        <v>263222</v>
      </c>
      <c r="P28" s="910">
        <f t="shared" si="1"/>
        <v>118449900000</v>
      </c>
      <c r="Q28" s="912"/>
      <c r="R28" s="720"/>
      <c r="S28" s="720"/>
      <c r="T28" s="720"/>
      <c r="U28" s="720"/>
    </row>
    <row r="29" spans="1:21" s="394" customFormat="1" ht="15.75" customHeight="1" x14ac:dyDescent="0.55000000000000004">
      <c r="A29" s="908" t="s">
        <v>2252</v>
      </c>
      <c r="B29" s="917"/>
      <c r="C29" s="909" t="s">
        <v>2248</v>
      </c>
      <c r="D29" s="917"/>
      <c r="E29" s="737" t="s">
        <v>2239</v>
      </c>
      <c r="F29" s="917"/>
      <c r="G29" s="737">
        <v>2394194.9700000002</v>
      </c>
      <c r="H29" s="917"/>
      <c r="I29" s="742">
        <f t="shared" si="3"/>
        <v>2827510.7812386896</v>
      </c>
      <c r="J29" s="917"/>
      <c r="K29" s="742">
        <v>673869334449.49194</v>
      </c>
      <c r="M29" s="910">
        <v>238326</v>
      </c>
      <c r="N29" s="619">
        <f t="shared" si="0"/>
        <v>673869334449.49194</v>
      </c>
      <c r="O29" s="918">
        <v>263222</v>
      </c>
      <c r="P29" s="910">
        <f t="shared" si="1"/>
        <v>630204788393.34009</v>
      </c>
      <c r="Q29" s="912"/>
      <c r="R29" s="720"/>
      <c r="S29" s="720"/>
      <c r="T29" s="720"/>
      <c r="U29" s="720"/>
    </row>
    <row r="30" spans="1:21" s="394" customFormat="1" ht="15.75" customHeight="1" x14ac:dyDescent="0.55000000000000004">
      <c r="A30" s="908" t="s">
        <v>2251</v>
      </c>
      <c r="B30" s="917"/>
      <c r="C30" s="909" t="s">
        <v>2249</v>
      </c>
      <c r="D30" s="917"/>
      <c r="E30" s="737" t="s">
        <v>2239</v>
      </c>
      <c r="F30" s="917"/>
      <c r="G30" s="737">
        <v>1080850.5900000001</v>
      </c>
      <c r="H30" s="917"/>
      <c r="I30" s="742">
        <f t="shared" si="3"/>
        <v>1276469.4331193918</v>
      </c>
      <c r="J30" s="917"/>
      <c r="K30" s="742">
        <v>304215854117.61218</v>
      </c>
      <c r="M30" s="910">
        <v>238326</v>
      </c>
      <c r="N30" s="619">
        <f t="shared" si="0"/>
        <v>304215854117.61218</v>
      </c>
      <c r="O30" s="918">
        <v>263222</v>
      </c>
      <c r="P30" s="910">
        <f t="shared" si="1"/>
        <v>284503654000.98004</v>
      </c>
      <c r="Q30" s="912"/>
      <c r="R30" s="720"/>
      <c r="S30" s="720"/>
      <c r="T30" s="720"/>
      <c r="U30" s="720"/>
    </row>
    <row r="31" spans="1:21" s="394" customFormat="1" ht="15.75" customHeight="1" x14ac:dyDescent="0.55000000000000004">
      <c r="A31" s="908" t="s">
        <v>2260</v>
      </c>
      <c r="B31" s="917"/>
      <c r="C31" s="909" t="s">
        <v>2259</v>
      </c>
      <c r="D31" s="917"/>
      <c r="E31" s="737" t="s">
        <v>2261</v>
      </c>
      <c r="F31" s="917"/>
      <c r="G31" s="737">
        <v>3506805.21</v>
      </c>
      <c r="H31" s="917"/>
      <c r="I31" s="742">
        <f>G31*4639677.48/3997115.81</f>
        <v>4070546.3471631738</v>
      </c>
      <c r="J31" s="917"/>
      <c r="K31" s="742">
        <v>970117028734.01062</v>
      </c>
      <c r="M31" s="910">
        <v>238326</v>
      </c>
      <c r="N31" s="619">
        <f t="shared" ref="N31:N46" si="4">I31*M31</f>
        <v>970117028734.01062</v>
      </c>
      <c r="O31" s="918">
        <v>263222</v>
      </c>
      <c r="P31" s="910">
        <f t="shared" ref="P31:P46" si="5">G31*O31</f>
        <v>923068280986.62</v>
      </c>
      <c r="Q31" s="912"/>
      <c r="R31" s="720"/>
      <c r="S31" s="720"/>
      <c r="T31" s="720"/>
      <c r="U31" s="720"/>
    </row>
    <row r="32" spans="1:21" s="394" customFormat="1" ht="15.75" customHeight="1" x14ac:dyDescent="0.55000000000000004">
      <c r="A32" s="908" t="s">
        <v>2262</v>
      </c>
      <c r="B32" s="917"/>
      <c r="C32" s="909" t="s">
        <v>281</v>
      </c>
      <c r="D32" s="917"/>
      <c r="E32" s="737" t="s">
        <v>2261</v>
      </c>
      <c r="F32" s="917"/>
      <c r="G32" s="737">
        <v>189875</v>
      </c>
      <c r="H32" s="917"/>
      <c r="I32" s="742">
        <f>G32*4639677.48/3997115.81</f>
        <v>220398.608244228</v>
      </c>
      <c r="J32" s="917"/>
      <c r="K32" s="742">
        <v>52526718708.413879</v>
      </c>
      <c r="M32" s="910">
        <v>238326</v>
      </c>
      <c r="N32" s="619">
        <f t="shared" si="4"/>
        <v>52526718708.413879</v>
      </c>
      <c r="O32" s="918">
        <v>263222</v>
      </c>
      <c r="P32" s="910">
        <f t="shared" si="5"/>
        <v>49979277250</v>
      </c>
      <c r="Q32" s="912"/>
      <c r="R32" s="720"/>
      <c r="S32" s="720"/>
      <c r="T32" s="720"/>
      <c r="U32" s="720"/>
    </row>
    <row r="33" spans="1:16374" s="394" customFormat="1" ht="15.75" customHeight="1" x14ac:dyDescent="0.55000000000000004">
      <c r="A33" s="908" t="s">
        <v>2263</v>
      </c>
      <c r="B33" s="917"/>
      <c r="C33" s="909" t="s">
        <v>281</v>
      </c>
      <c r="D33" s="917"/>
      <c r="E33" s="737" t="s">
        <v>2261</v>
      </c>
      <c r="F33" s="917"/>
      <c r="G33" s="737">
        <v>300435.59999999998</v>
      </c>
      <c r="H33" s="917"/>
      <c r="I33" s="742">
        <f>G33*4639677.48/3997115.81</f>
        <v>348732.5245925982</v>
      </c>
      <c r="J33" s="917"/>
      <c r="K33" s="742">
        <v>83112027656.055557</v>
      </c>
      <c r="M33" s="910">
        <v>238326</v>
      </c>
      <c r="N33" s="619">
        <f t="shared" si="4"/>
        <v>83112027656.055557</v>
      </c>
      <c r="O33" s="918">
        <v>263222</v>
      </c>
      <c r="P33" s="910">
        <f t="shared" si="5"/>
        <v>79081259503.199997</v>
      </c>
      <c r="Q33" s="912"/>
      <c r="R33" s="720"/>
      <c r="S33" s="720"/>
      <c r="T33" s="720"/>
      <c r="U33" s="720"/>
    </row>
    <row r="34" spans="1:16374" s="394" customFormat="1" ht="15.75" customHeight="1" x14ac:dyDescent="0.55000000000000004">
      <c r="A34" s="908" t="s">
        <v>2270</v>
      </c>
      <c r="B34" s="917"/>
      <c r="C34" s="909" t="s">
        <v>2264</v>
      </c>
      <c r="D34" s="917"/>
      <c r="E34" s="737" t="s">
        <v>2261</v>
      </c>
      <c r="F34" s="917"/>
      <c r="G34" s="737">
        <v>385870.5</v>
      </c>
      <c r="H34" s="917"/>
      <c r="I34" s="742">
        <f>G34*2955958.32/2556209.04</f>
        <v>446214.33422266581</v>
      </c>
      <c r="J34" s="917"/>
      <c r="K34" s="742">
        <v>106344477417.95105</v>
      </c>
      <c r="M34" s="910">
        <v>238326</v>
      </c>
      <c r="N34" s="619">
        <f t="shared" si="4"/>
        <v>106344477417.95105</v>
      </c>
      <c r="O34" s="918">
        <v>263222</v>
      </c>
      <c r="P34" s="910">
        <f t="shared" si="5"/>
        <v>101569604751</v>
      </c>
      <c r="Q34" s="912"/>
      <c r="R34" s="720"/>
      <c r="S34" s="720"/>
      <c r="T34" s="720"/>
      <c r="U34" s="720"/>
    </row>
    <row r="35" spans="1:16374" s="394" customFormat="1" ht="15.75" customHeight="1" x14ac:dyDescent="0.55000000000000004">
      <c r="A35" s="908" t="s">
        <v>2270</v>
      </c>
      <c r="B35" s="917"/>
      <c r="C35" s="909" t="s">
        <v>2265</v>
      </c>
      <c r="D35" s="917"/>
      <c r="E35" s="737" t="s">
        <v>2261</v>
      </c>
      <c r="F35" s="917"/>
      <c r="G35" s="737">
        <v>1697956.2</v>
      </c>
      <c r="H35" s="917"/>
      <c r="I35" s="742">
        <f>G35*2955958.32/2556209.04</f>
        <v>1963488.7749186521</v>
      </c>
      <c r="J35" s="917"/>
      <c r="K35" s="742">
        <v>467950425771.2627</v>
      </c>
      <c r="M35" s="910">
        <v>238326</v>
      </c>
      <c r="N35" s="619">
        <f t="shared" si="4"/>
        <v>467950425771.2627</v>
      </c>
      <c r="O35" s="918">
        <v>263222</v>
      </c>
      <c r="P35" s="910">
        <f t="shared" si="5"/>
        <v>446939426876.39996</v>
      </c>
      <c r="Q35" s="912"/>
      <c r="R35" s="720"/>
      <c r="S35" s="720"/>
      <c r="T35" s="720"/>
      <c r="U35" s="720"/>
    </row>
    <row r="36" spans="1:16374" s="394" customFormat="1" ht="15.75" customHeight="1" x14ac:dyDescent="0.55000000000000004">
      <c r="A36" s="908" t="s">
        <v>2208</v>
      </c>
      <c r="B36" s="917"/>
      <c r="C36" s="909" t="s">
        <v>2266</v>
      </c>
      <c r="D36" s="917"/>
      <c r="E36" s="737" t="s">
        <v>2261</v>
      </c>
      <c r="F36" s="917"/>
      <c r="G36" s="737">
        <v>245558.21</v>
      </c>
      <c r="H36" s="917"/>
      <c r="I36" s="742">
        <f>G36*2955958.32/2556209.04</f>
        <v>283959.49726154131</v>
      </c>
      <c r="J36" s="917"/>
      <c r="K36" s="742">
        <v>67674931144.354095</v>
      </c>
      <c r="M36" s="910">
        <v>238326</v>
      </c>
      <c r="N36" s="619">
        <f t="shared" si="4"/>
        <v>67674931144.354095</v>
      </c>
      <c r="O36" s="918">
        <v>263222</v>
      </c>
      <c r="P36" s="910">
        <f t="shared" si="5"/>
        <v>64636323152.619995</v>
      </c>
      <c r="Q36" s="912"/>
      <c r="R36" s="720"/>
      <c r="S36" s="720"/>
      <c r="T36" s="720"/>
      <c r="U36" s="720"/>
    </row>
    <row r="37" spans="1:16374" s="394" customFormat="1" ht="15.75" customHeight="1" x14ac:dyDescent="0.55000000000000004">
      <c r="A37" s="908" t="s">
        <v>2270</v>
      </c>
      <c r="B37" s="917"/>
      <c r="C37" s="909" t="s">
        <v>2267</v>
      </c>
      <c r="D37" s="917"/>
      <c r="E37" s="737" t="s">
        <v>2261</v>
      </c>
      <c r="F37" s="917"/>
      <c r="G37" s="737">
        <v>94748.4</v>
      </c>
      <c r="H37" s="917"/>
      <c r="I37" s="742">
        <f>G37*2955958.32/2556209.04</f>
        <v>109565.49988833777</v>
      </c>
      <c r="J37" s="917"/>
      <c r="K37" s="742">
        <v>26112307326.387989</v>
      </c>
      <c r="M37" s="910">
        <v>238326</v>
      </c>
      <c r="N37" s="619">
        <f t="shared" si="4"/>
        <v>26112307326.387989</v>
      </c>
      <c r="O37" s="918">
        <v>263222</v>
      </c>
      <c r="P37" s="910">
        <f t="shared" si="5"/>
        <v>24939863344.799999</v>
      </c>
      <c r="Q37" s="912"/>
      <c r="R37" s="720"/>
      <c r="S37" s="720"/>
      <c r="T37" s="720"/>
      <c r="U37" s="720"/>
    </row>
    <row r="38" spans="1:16374" s="394" customFormat="1" ht="15.75" customHeight="1" x14ac:dyDescent="0.55000000000000004">
      <c r="A38" s="908" t="s">
        <v>2269</v>
      </c>
      <c r="B38" s="917"/>
      <c r="C38" s="909" t="s">
        <v>2268</v>
      </c>
      <c r="D38" s="917"/>
      <c r="E38" s="737" t="s">
        <v>2261</v>
      </c>
      <c r="F38" s="917"/>
      <c r="G38" s="737">
        <v>132075.73000000001</v>
      </c>
      <c r="H38" s="917"/>
      <c r="I38" s="742">
        <f>G38*2955958.32/2556209.04</f>
        <v>152730.2137088028</v>
      </c>
      <c r="J38" s="917"/>
      <c r="K38" s="742">
        <v>36399580912.364136</v>
      </c>
      <c r="M38" s="910">
        <v>238326</v>
      </c>
      <c r="N38" s="619">
        <f t="shared" si="4"/>
        <v>36399580912.364136</v>
      </c>
      <c r="O38" s="918">
        <v>263222</v>
      </c>
      <c r="P38" s="910">
        <f t="shared" si="5"/>
        <v>34765237802.060005</v>
      </c>
      <c r="Q38" s="912"/>
      <c r="R38" s="720"/>
      <c r="S38" s="720"/>
      <c r="T38" s="720"/>
      <c r="U38" s="720"/>
    </row>
    <row r="39" spans="1:16374" s="394" customFormat="1" ht="15.75" customHeight="1" x14ac:dyDescent="0.55000000000000004">
      <c r="A39" s="908" t="s">
        <v>247</v>
      </c>
      <c r="B39" s="917"/>
      <c r="C39" s="909" t="s">
        <v>2271</v>
      </c>
      <c r="D39" s="917"/>
      <c r="E39" s="737" t="s">
        <v>2261</v>
      </c>
      <c r="F39" s="917"/>
      <c r="G39" s="737">
        <v>530287.52</v>
      </c>
      <c r="H39" s="917"/>
      <c r="I39" s="742">
        <f>G39*3525524.76/3080624.6</f>
        <v>606871.01624748274</v>
      </c>
      <c r="J39" s="917"/>
      <c r="K39" s="742">
        <v>144633141818.19757</v>
      </c>
      <c r="M39" s="910">
        <v>238326</v>
      </c>
      <c r="N39" s="619">
        <f t="shared" si="4"/>
        <v>144633141818.19757</v>
      </c>
      <c r="O39" s="918">
        <v>263222</v>
      </c>
      <c r="P39" s="910">
        <f t="shared" si="5"/>
        <v>139583341589.44</v>
      </c>
      <c r="Q39" s="912"/>
      <c r="R39" s="720"/>
      <c r="S39" s="720"/>
      <c r="T39" s="720"/>
      <c r="U39" s="720"/>
    </row>
    <row r="40" spans="1:16374" s="394" customFormat="1" ht="15.75" customHeight="1" x14ac:dyDescent="0.55000000000000004">
      <c r="A40" s="908" t="s">
        <v>1435</v>
      </c>
      <c r="B40" s="917"/>
      <c r="C40" s="909" t="s">
        <v>2272</v>
      </c>
      <c r="D40" s="917"/>
      <c r="E40" s="737" t="s">
        <v>2261</v>
      </c>
      <c r="F40" s="917"/>
      <c r="G40" s="737">
        <v>852513.41</v>
      </c>
      <c r="H40" s="917"/>
      <c r="I40" s="742">
        <f t="shared" ref="I40:I46" si="6">G40*3525524.76/3080624.6</f>
        <v>975632.38805112173</v>
      </c>
      <c r="J40" s="917"/>
      <c r="K40" s="742">
        <v>232518564514.67163</v>
      </c>
      <c r="M40" s="910">
        <v>238326</v>
      </c>
      <c r="N40" s="619">
        <f t="shared" si="4"/>
        <v>232518564514.67163</v>
      </c>
      <c r="O40" s="918">
        <v>263222</v>
      </c>
      <c r="P40" s="910">
        <f t="shared" si="5"/>
        <v>224400284807.02002</v>
      </c>
      <c r="Q40" s="912"/>
      <c r="R40" s="720"/>
      <c r="S40" s="720"/>
      <c r="T40" s="720"/>
      <c r="U40" s="720"/>
    </row>
    <row r="41" spans="1:16374" s="394" customFormat="1" ht="15.75" customHeight="1" x14ac:dyDescent="0.55000000000000004">
      <c r="A41" s="908" t="s">
        <v>2208</v>
      </c>
      <c r="B41" s="917"/>
      <c r="C41" s="909" t="s">
        <v>2273</v>
      </c>
      <c r="D41" s="917"/>
      <c r="E41" s="737" t="s">
        <v>2261</v>
      </c>
      <c r="F41" s="917"/>
      <c r="G41" s="737">
        <v>254922.22</v>
      </c>
      <c r="H41" s="917"/>
      <c r="I41" s="742">
        <f t="shared" si="6"/>
        <v>291737.78541019477</v>
      </c>
      <c r="J41" s="917"/>
      <c r="K41" s="742">
        <v>69528699445.670074</v>
      </c>
      <c r="M41" s="910">
        <v>238326</v>
      </c>
      <c r="N41" s="619">
        <f t="shared" si="4"/>
        <v>69528699445.670074</v>
      </c>
      <c r="O41" s="918">
        <v>263222</v>
      </c>
      <c r="P41" s="910">
        <f t="shared" si="5"/>
        <v>67101136592.840004</v>
      </c>
      <c r="Q41" s="912"/>
      <c r="R41" s="720"/>
      <c r="S41" s="720"/>
      <c r="T41" s="720"/>
      <c r="U41" s="720"/>
    </row>
    <row r="42" spans="1:16374" s="394" customFormat="1" ht="15.75" customHeight="1" x14ac:dyDescent="0.55000000000000004">
      <c r="A42" s="908" t="s">
        <v>1442</v>
      </c>
      <c r="B42" s="917"/>
      <c r="C42" s="909" t="s">
        <v>2274</v>
      </c>
      <c r="D42" s="917"/>
      <c r="E42" s="737" t="s">
        <v>2261</v>
      </c>
      <c r="F42" s="917"/>
      <c r="G42" s="737">
        <v>50521.25</v>
      </c>
      <c r="H42" s="917"/>
      <c r="I42" s="742">
        <f t="shared" si="6"/>
        <v>57817.469152570549</v>
      </c>
      <c r="J42" s="917"/>
      <c r="K42" s="742">
        <v>13779406153.255529</v>
      </c>
      <c r="M42" s="910">
        <v>238326</v>
      </c>
      <c r="N42" s="619">
        <f t="shared" si="4"/>
        <v>13779406153.255529</v>
      </c>
      <c r="O42" s="918">
        <v>263222</v>
      </c>
      <c r="P42" s="910">
        <f t="shared" si="5"/>
        <v>13298304467.5</v>
      </c>
      <c r="Q42" s="912"/>
      <c r="R42" s="720"/>
      <c r="S42" s="720"/>
      <c r="T42" s="720"/>
      <c r="U42" s="720"/>
    </row>
    <row r="43" spans="1:16374" s="394" customFormat="1" ht="15.75" customHeight="1" x14ac:dyDescent="0.55000000000000004">
      <c r="A43" s="908" t="s">
        <v>247</v>
      </c>
      <c r="B43" s="917"/>
      <c r="C43" s="909" t="s">
        <v>2275</v>
      </c>
      <c r="D43" s="917"/>
      <c r="E43" s="737" t="s">
        <v>2261</v>
      </c>
      <c r="F43" s="917"/>
      <c r="G43" s="737">
        <v>489225.26</v>
      </c>
      <c r="H43" s="917"/>
      <c r="I43" s="742">
        <f t="shared" si="6"/>
        <v>559878.5932396428</v>
      </c>
      <c r="J43" s="917"/>
      <c r="K43" s="742">
        <v>133433625612.43111</v>
      </c>
      <c r="M43" s="910">
        <v>238326</v>
      </c>
      <c r="N43" s="619">
        <f t="shared" si="4"/>
        <v>133433625612.43111</v>
      </c>
      <c r="O43" s="918">
        <v>263222</v>
      </c>
      <c r="P43" s="910">
        <f t="shared" si="5"/>
        <v>128774851387.72</v>
      </c>
      <c r="Q43" s="912"/>
      <c r="R43" s="720"/>
      <c r="S43" s="720"/>
      <c r="T43" s="720"/>
      <c r="U43" s="720"/>
    </row>
    <row r="44" spans="1:16374" s="394" customFormat="1" ht="15.75" customHeight="1" x14ac:dyDescent="0.55000000000000004">
      <c r="A44" s="908" t="s">
        <v>2281</v>
      </c>
      <c r="B44" s="917"/>
      <c r="C44" s="909" t="s">
        <v>2276</v>
      </c>
      <c r="D44" s="917"/>
      <c r="E44" s="737" t="s">
        <v>2261</v>
      </c>
      <c r="F44" s="917"/>
      <c r="G44" s="737">
        <v>484058.9</v>
      </c>
      <c r="H44" s="917"/>
      <c r="I44" s="742">
        <f t="shared" si="6"/>
        <v>553966.11364083888</v>
      </c>
      <c r="J44" s="917"/>
      <c r="K44" s="742">
        <v>132024527999.56657</v>
      </c>
      <c r="M44" s="910">
        <v>238326</v>
      </c>
      <c r="N44" s="619">
        <f t="shared" si="4"/>
        <v>132024527999.56657</v>
      </c>
      <c r="O44" s="918">
        <v>263222</v>
      </c>
      <c r="P44" s="910">
        <f t="shared" si="5"/>
        <v>127414951775.8</v>
      </c>
      <c r="Q44" s="912"/>
      <c r="R44" s="720"/>
      <c r="S44" s="720"/>
      <c r="T44" s="720"/>
      <c r="U44" s="720"/>
    </row>
    <row r="45" spans="1:16374" s="394" customFormat="1" ht="15.75" customHeight="1" x14ac:dyDescent="0.55000000000000004">
      <c r="A45" s="908" t="s">
        <v>2262</v>
      </c>
      <c r="B45" s="917"/>
      <c r="C45" s="909" t="s">
        <v>2277</v>
      </c>
      <c r="D45" s="917"/>
      <c r="E45" s="737" t="s">
        <v>2261</v>
      </c>
      <c r="F45" s="917"/>
      <c r="G45" s="737">
        <v>284517.34999999998</v>
      </c>
      <c r="H45" s="917"/>
      <c r="I45" s="742">
        <f t="shared" si="6"/>
        <v>325607.00907036377</v>
      </c>
      <c r="J45" s="917"/>
      <c r="K45" s="742">
        <v>77600616043.703522</v>
      </c>
      <c r="M45" s="910">
        <v>238326</v>
      </c>
      <c r="N45" s="619">
        <f t="shared" si="4"/>
        <v>77600616043.703522</v>
      </c>
      <c r="O45" s="918">
        <v>263222</v>
      </c>
      <c r="P45" s="910">
        <f t="shared" si="5"/>
        <v>74891225901.699997</v>
      </c>
      <c r="Q45" s="912"/>
      <c r="R45" s="720"/>
      <c r="S45" s="720"/>
      <c r="T45" s="720"/>
      <c r="U45" s="720"/>
    </row>
    <row r="46" spans="1:16374" s="394" customFormat="1" ht="15.75" customHeight="1" x14ac:dyDescent="0.55000000000000004">
      <c r="A46" s="908" t="s">
        <v>1442</v>
      </c>
      <c r="B46" s="917"/>
      <c r="C46" s="909" t="s">
        <v>2278</v>
      </c>
      <c r="D46" s="917"/>
      <c r="E46" s="737" t="s">
        <v>2261</v>
      </c>
      <c r="F46" s="917"/>
      <c r="G46" s="737">
        <v>48048</v>
      </c>
      <c r="H46" s="917"/>
      <c r="I46" s="742">
        <f t="shared" si="6"/>
        <v>54987.03531370878</v>
      </c>
      <c r="J46" s="917"/>
      <c r="K46" s="742">
        <v>13104840178.174959</v>
      </c>
      <c r="M46" s="910">
        <v>238326</v>
      </c>
      <c r="N46" s="619">
        <f t="shared" si="4"/>
        <v>13104840178.174959</v>
      </c>
      <c r="O46" s="918">
        <v>263222</v>
      </c>
      <c r="P46" s="910">
        <f t="shared" si="5"/>
        <v>12647290656</v>
      </c>
      <c r="Q46" s="912"/>
      <c r="R46" s="720"/>
      <c r="S46" s="720"/>
      <c r="T46" s="720"/>
      <c r="U46" s="720"/>
    </row>
    <row r="47" spans="1:16374" s="395" customFormat="1" ht="15.75" customHeight="1" thickBot="1" x14ac:dyDescent="0.7">
      <c r="A47" s="922"/>
      <c r="B47" s="919"/>
      <c r="C47" s="923"/>
      <c r="D47" s="919"/>
      <c r="E47" s="798"/>
      <c r="F47" s="919"/>
      <c r="G47" s="1304">
        <f>SUM(G7:G46)</f>
        <v>117284069.14999999</v>
      </c>
      <c r="H47" s="1305"/>
      <c r="I47" s="1306">
        <f>SUM(I7:I46)</f>
        <v>137294857.42021522</v>
      </c>
      <c r="J47" s="919"/>
      <c r="K47" s="921">
        <f>SUM(K7:K46)</f>
        <v>32720934189530.246</v>
      </c>
      <c r="M47" s="720"/>
      <c r="N47" s="709">
        <f>SUM(N31:N46)</f>
        <v>2626860919436.4702</v>
      </c>
      <c r="O47" s="924"/>
      <c r="P47" s="720">
        <f>SUM(P31:P46)</f>
        <v>2513090660844.7202</v>
      </c>
      <c r="Q47" s="925"/>
      <c r="R47" s="720"/>
      <c r="S47" s="720"/>
      <c r="T47" s="720"/>
      <c r="U47" s="720"/>
    </row>
    <row r="48" spans="1:16374" s="237" customFormat="1" ht="20.45" customHeight="1" thickTop="1" x14ac:dyDescent="0.25">
      <c r="G48" s="471"/>
      <c r="H48" s="471"/>
      <c r="I48" s="471"/>
      <c r="J48" s="471"/>
      <c r="M48" s="216"/>
      <c r="N48" s="33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6"/>
      <c r="AZ48" s="216"/>
      <c r="BA48" s="216"/>
      <c r="BB48" s="216"/>
      <c r="BC48" s="216"/>
      <c r="BD48" s="216"/>
      <c r="BE48" s="216"/>
      <c r="BF48" s="216"/>
      <c r="BG48" s="216"/>
      <c r="BH48" s="216"/>
      <c r="BI48" s="216"/>
      <c r="BJ48" s="216"/>
      <c r="BK48" s="216"/>
      <c r="BL48" s="216"/>
      <c r="BM48" s="216"/>
      <c r="BN48" s="216"/>
      <c r="BO48" s="216"/>
      <c r="BP48" s="216"/>
      <c r="BQ48" s="216"/>
      <c r="BR48" s="216"/>
      <c r="BS48" s="216"/>
      <c r="BT48" s="216"/>
      <c r="BU48" s="216"/>
      <c r="BV48" s="216"/>
      <c r="BW48" s="216"/>
      <c r="BX48" s="216"/>
      <c r="BY48" s="216"/>
      <c r="BZ48" s="216"/>
      <c r="CA48" s="216"/>
      <c r="CB48" s="216"/>
      <c r="CC48" s="216"/>
      <c r="CD48" s="216"/>
      <c r="CE48" s="216"/>
      <c r="CF48" s="216"/>
      <c r="CG48" s="216"/>
      <c r="CH48" s="216"/>
      <c r="CI48" s="216"/>
      <c r="CJ48" s="216"/>
      <c r="CK48" s="216"/>
      <c r="CL48" s="216"/>
      <c r="CM48" s="216"/>
      <c r="CN48" s="216"/>
      <c r="CO48" s="216"/>
      <c r="CP48" s="216"/>
      <c r="CQ48" s="216"/>
      <c r="CR48" s="216"/>
      <c r="CS48" s="216"/>
      <c r="CT48" s="216"/>
      <c r="CU48" s="216"/>
      <c r="CV48" s="216"/>
      <c r="CW48" s="216"/>
      <c r="CX48" s="216"/>
      <c r="CY48" s="216"/>
      <c r="CZ48" s="216"/>
      <c r="DA48" s="216"/>
      <c r="DB48" s="216"/>
      <c r="DC48" s="216"/>
      <c r="DD48" s="216"/>
      <c r="DE48" s="216"/>
      <c r="DF48" s="216"/>
      <c r="DG48" s="216"/>
      <c r="DH48" s="216"/>
      <c r="DI48" s="216"/>
      <c r="DJ48" s="216"/>
      <c r="DK48" s="216"/>
      <c r="DL48" s="216"/>
      <c r="DM48" s="216"/>
      <c r="DN48" s="216"/>
      <c r="DO48" s="216"/>
      <c r="DP48" s="216"/>
      <c r="DQ48" s="216"/>
      <c r="DR48" s="216"/>
      <c r="DS48" s="216"/>
      <c r="DT48" s="216"/>
      <c r="DU48" s="216"/>
      <c r="DV48" s="216"/>
      <c r="DW48" s="216"/>
      <c r="DX48" s="216"/>
      <c r="DY48" s="216"/>
      <c r="DZ48" s="216"/>
      <c r="EA48" s="216"/>
      <c r="EB48" s="216"/>
      <c r="EC48" s="216"/>
      <c r="ED48" s="216"/>
      <c r="EE48" s="216"/>
      <c r="EF48" s="216"/>
      <c r="EG48" s="216"/>
      <c r="EH48" s="216"/>
      <c r="EI48" s="216"/>
      <c r="EJ48" s="216"/>
      <c r="EK48" s="216"/>
      <c r="EL48" s="216"/>
      <c r="EM48" s="216"/>
      <c r="EN48" s="216"/>
      <c r="EO48" s="216"/>
      <c r="EP48" s="216"/>
      <c r="EQ48" s="216"/>
      <c r="ER48" s="216"/>
      <c r="ES48" s="216"/>
      <c r="ET48" s="216"/>
      <c r="EU48" s="216"/>
      <c r="EV48" s="216"/>
      <c r="EW48" s="216"/>
      <c r="EX48" s="216"/>
      <c r="EY48" s="216"/>
      <c r="EZ48" s="216"/>
      <c r="FA48" s="216"/>
      <c r="FB48" s="216"/>
      <c r="FC48" s="216"/>
      <c r="FD48" s="216"/>
      <c r="FE48" s="216"/>
      <c r="FF48" s="216"/>
      <c r="FG48" s="216"/>
      <c r="FH48" s="216"/>
      <c r="FI48" s="216"/>
      <c r="FJ48" s="216"/>
      <c r="FK48" s="216"/>
      <c r="FL48" s="216"/>
      <c r="FM48" s="216"/>
      <c r="FN48" s="216"/>
      <c r="FO48" s="216"/>
      <c r="FP48" s="216"/>
      <c r="FQ48" s="216"/>
      <c r="FR48" s="216"/>
      <c r="FS48" s="216"/>
      <c r="FT48" s="216"/>
      <c r="FU48" s="216"/>
      <c r="FV48" s="216"/>
      <c r="FW48" s="216"/>
      <c r="FX48" s="216"/>
      <c r="FY48" s="216"/>
      <c r="FZ48" s="216"/>
      <c r="GA48" s="216"/>
      <c r="GB48" s="216"/>
      <c r="GC48" s="216"/>
      <c r="GD48" s="216"/>
      <c r="GE48" s="216"/>
      <c r="GF48" s="216"/>
      <c r="GG48" s="216"/>
      <c r="GH48" s="216"/>
      <c r="GI48" s="216"/>
      <c r="GJ48" s="216"/>
      <c r="GK48" s="216"/>
      <c r="GL48" s="216"/>
      <c r="GM48" s="216"/>
      <c r="GN48" s="216"/>
      <c r="GO48" s="216"/>
      <c r="GP48" s="216"/>
      <c r="GQ48" s="216"/>
      <c r="GR48" s="216"/>
      <c r="GS48" s="216"/>
      <c r="GT48" s="216"/>
      <c r="GU48" s="216"/>
      <c r="GV48" s="216"/>
      <c r="GW48" s="216"/>
      <c r="GX48" s="216"/>
      <c r="GY48" s="216"/>
      <c r="GZ48" s="216"/>
      <c r="HA48" s="216"/>
      <c r="HB48" s="216"/>
      <c r="HC48" s="216"/>
      <c r="HD48" s="216"/>
      <c r="HE48" s="216"/>
      <c r="HF48" s="216"/>
      <c r="HG48" s="216"/>
      <c r="HH48" s="216"/>
      <c r="HI48" s="216"/>
      <c r="HJ48" s="216"/>
      <c r="HK48" s="216"/>
      <c r="HL48" s="216"/>
      <c r="HM48" s="216"/>
      <c r="HN48" s="216"/>
      <c r="HO48" s="216"/>
      <c r="HP48" s="216"/>
      <c r="HQ48" s="216"/>
      <c r="HR48" s="216"/>
      <c r="HS48" s="216"/>
      <c r="HT48" s="216"/>
      <c r="HU48" s="216"/>
      <c r="HV48" s="216"/>
      <c r="HW48" s="216"/>
      <c r="HX48" s="216"/>
      <c r="HY48" s="216"/>
      <c r="HZ48" s="216"/>
      <c r="IA48" s="216"/>
      <c r="IB48" s="216"/>
      <c r="IC48" s="216"/>
      <c r="ID48" s="216"/>
      <c r="IE48" s="216"/>
      <c r="IF48" s="216"/>
      <c r="IG48" s="216"/>
      <c r="IH48" s="216"/>
      <c r="II48" s="216"/>
      <c r="IJ48" s="216"/>
      <c r="IK48" s="216"/>
      <c r="IL48" s="216"/>
      <c r="IM48" s="216"/>
      <c r="IN48" s="216"/>
      <c r="IO48" s="216"/>
      <c r="IP48" s="216"/>
      <c r="IQ48" s="216"/>
      <c r="IR48" s="216"/>
      <c r="IS48" s="216"/>
      <c r="IT48" s="216"/>
      <c r="IU48" s="216"/>
      <c r="IV48" s="216"/>
      <c r="IW48" s="216"/>
      <c r="IX48" s="216"/>
      <c r="IY48" s="216"/>
      <c r="IZ48" s="216"/>
      <c r="JA48" s="216"/>
      <c r="JB48" s="216"/>
      <c r="JC48" s="216"/>
      <c r="JD48" s="216"/>
      <c r="JE48" s="216"/>
      <c r="JF48" s="216"/>
      <c r="JG48" s="216"/>
      <c r="JH48" s="216"/>
      <c r="JI48" s="216"/>
      <c r="JJ48" s="216"/>
      <c r="JK48" s="216"/>
      <c r="JL48" s="216"/>
      <c r="JM48" s="216"/>
      <c r="JN48" s="216"/>
      <c r="JO48" s="216"/>
      <c r="JP48" s="216"/>
      <c r="JQ48" s="216"/>
      <c r="JR48" s="216"/>
      <c r="JS48" s="216"/>
      <c r="JT48" s="216"/>
      <c r="JU48" s="216"/>
      <c r="JV48" s="216"/>
      <c r="JW48" s="216"/>
      <c r="JX48" s="216"/>
      <c r="JY48" s="216"/>
      <c r="JZ48" s="216"/>
      <c r="KA48" s="216"/>
      <c r="KB48" s="216"/>
      <c r="KC48" s="216"/>
      <c r="KD48" s="216"/>
      <c r="KE48" s="216"/>
      <c r="KF48" s="216"/>
      <c r="KG48" s="216"/>
      <c r="KH48" s="216"/>
      <c r="KI48" s="216"/>
      <c r="KJ48" s="216"/>
      <c r="KK48" s="216"/>
      <c r="KL48" s="216"/>
      <c r="KM48" s="216"/>
      <c r="KN48" s="216"/>
      <c r="KO48" s="216"/>
      <c r="KP48" s="216"/>
      <c r="KQ48" s="216"/>
      <c r="KR48" s="216"/>
      <c r="KS48" s="216"/>
      <c r="KT48" s="216"/>
      <c r="KU48" s="216"/>
      <c r="KV48" s="216"/>
      <c r="KW48" s="216"/>
      <c r="KX48" s="216"/>
      <c r="KY48" s="216"/>
      <c r="KZ48" s="216"/>
      <c r="LA48" s="216"/>
      <c r="LB48" s="216"/>
      <c r="LC48" s="216"/>
      <c r="LD48" s="216"/>
      <c r="LE48" s="216"/>
      <c r="LF48" s="216"/>
      <c r="LG48" s="216"/>
      <c r="LH48" s="216"/>
      <c r="LI48" s="216"/>
      <c r="LJ48" s="216"/>
      <c r="LK48" s="216"/>
      <c r="LL48" s="216"/>
      <c r="LM48" s="216"/>
      <c r="LN48" s="216"/>
      <c r="LO48" s="216"/>
      <c r="LP48" s="216"/>
      <c r="LQ48" s="216"/>
      <c r="LR48" s="216"/>
      <c r="LS48" s="216"/>
      <c r="LT48" s="216"/>
      <c r="LU48" s="216"/>
      <c r="LV48" s="216"/>
      <c r="LW48" s="216"/>
      <c r="LX48" s="216"/>
      <c r="LY48" s="216"/>
      <c r="LZ48" s="216"/>
      <c r="MA48" s="216"/>
      <c r="MB48" s="216"/>
      <c r="MC48" s="216"/>
      <c r="MD48" s="216"/>
      <c r="ME48" s="216"/>
      <c r="MF48" s="216"/>
      <c r="MG48" s="216"/>
      <c r="MH48" s="216"/>
      <c r="MI48" s="216"/>
      <c r="MJ48" s="216"/>
      <c r="MK48" s="216"/>
      <c r="ML48" s="216"/>
      <c r="MM48" s="216"/>
      <c r="MN48" s="216"/>
      <c r="MO48" s="216"/>
      <c r="MP48" s="216"/>
      <c r="MQ48" s="216"/>
      <c r="MR48" s="216"/>
      <c r="MS48" s="216"/>
      <c r="MT48" s="216"/>
      <c r="MU48" s="216"/>
      <c r="MV48" s="216"/>
      <c r="MW48" s="216"/>
      <c r="MX48" s="216"/>
      <c r="MY48" s="216"/>
      <c r="MZ48" s="216"/>
      <c r="NA48" s="216"/>
      <c r="NB48" s="216"/>
      <c r="NC48" s="216"/>
      <c r="ND48" s="216"/>
      <c r="NE48" s="216"/>
      <c r="NF48" s="216"/>
      <c r="NG48" s="216"/>
      <c r="NH48" s="216"/>
      <c r="NI48" s="216"/>
      <c r="NJ48" s="216"/>
      <c r="NK48" s="216"/>
      <c r="NL48" s="216"/>
      <c r="NM48" s="216"/>
      <c r="NN48" s="216"/>
      <c r="NO48" s="216"/>
      <c r="NP48" s="216"/>
      <c r="NQ48" s="216"/>
      <c r="NR48" s="216"/>
      <c r="NS48" s="216"/>
      <c r="NT48" s="216"/>
      <c r="NU48" s="216"/>
      <c r="NV48" s="216"/>
      <c r="NW48" s="216"/>
      <c r="NX48" s="216"/>
      <c r="NY48" s="216"/>
      <c r="NZ48" s="216"/>
      <c r="OA48" s="216"/>
      <c r="OB48" s="216"/>
      <c r="OC48" s="216"/>
      <c r="OD48" s="216"/>
      <c r="OE48" s="216"/>
      <c r="OF48" s="216"/>
      <c r="OG48" s="216"/>
      <c r="OH48" s="216"/>
      <c r="OI48" s="216"/>
      <c r="OJ48" s="216"/>
      <c r="OK48" s="216"/>
      <c r="OL48" s="216"/>
      <c r="OM48" s="216"/>
      <c r="ON48" s="216"/>
      <c r="OO48" s="216"/>
      <c r="OP48" s="216"/>
      <c r="OQ48" s="216"/>
      <c r="OR48" s="216"/>
      <c r="OS48" s="216"/>
      <c r="OT48" s="216"/>
      <c r="OU48" s="216"/>
      <c r="OV48" s="216"/>
      <c r="OW48" s="216"/>
      <c r="OX48" s="216"/>
      <c r="OY48" s="216"/>
      <c r="OZ48" s="216"/>
      <c r="PA48" s="216"/>
      <c r="PB48" s="216"/>
      <c r="PC48" s="216"/>
      <c r="PD48" s="216"/>
      <c r="PE48" s="216"/>
      <c r="PF48" s="216"/>
      <c r="PG48" s="216"/>
      <c r="PH48" s="216"/>
      <c r="PI48" s="216"/>
      <c r="PJ48" s="216"/>
      <c r="PK48" s="216"/>
      <c r="PL48" s="216"/>
      <c r="PM48" s="216"/>
      <c r="PN48" s="216"/>
      <c r="PO48" s="216"/>
      <c r="PP48" s="216"/>
      <c r="PQ48" s="216"/>
      <c r="PR48" s="216"/>
      <c r="PS48" s="216"/>
      <c r="PT48" s="216"/>
      <c r="PU48" s="216"/>
      <c r="PV48" s="216"/>
      <c r="PW48" s="216"/>
      <c r="PX48" s="216"/>
      <c r="PY48" s="216"/>
      <c r="PZ48" s="216"/>
      <c r="QA48" s="216"/>
      <c r="QB48" s="216"/>
      <c r="QC48" s="216"/>
      <c r="QD48" s="216"/>
      <c r="QE48" s="216"/>
      <c r="QF48" s="216"/>
      <c r="QG48" s="216"/>
      <c r="QH48" s="216"/>
      <c r="QI48" s="216"/>
      <c r="QJ48" s="216"/>
      <c r="QK48" s="216"/>
      <c r="QL48" s="216"/>
      <c r="QM48" s="216"/>
      <c r="QN48" s="216"/>
      <c r="QO48" s="216"/>
      <c r="QP48" s="216"/>
      <c r="QQ48" s="216"/>
      <c r="QR48" s="216"/>
      <c r="QS48" s="216"/>
      <c r="QT48" s="216"/>
      <c r="QU48" s="216"/>
      <c r="QV48" s="216"/>
      <c r="QW48" s="216"/>
      <c r="QX48" s="216"/>
      <c r="QY48" s="216"/>
      <c r="QZ48" s="216"/>
      <c r="RA48" s="216"/>
      <c r="RB48" s="216"/>
      <c r="RC48" s="216"/>
      <c r="RD48" s="216"/>
      <c r="RE48" s="216"/>
      <c r="RF48" s="216"/>
      <c r="RG48" s="216"/>
      <c r="RH48" s="216"/>
      <c r="RI48" s="216"/>
      <c r="RJ48" s="216"/>
      <c r="RK48" s="216"/>
      <c r="RL48" s="216"/>
      <c r="RM48" s="216"/>
      <c r="RN48" s="216"/>
      <c r="RO48" s="216"/>
      <c r="RP48" s="216"/>
      <c r="RQ48" s="216"/>
      <c r="RR48" s="216"/>
      <c r="RS48" s="216"/>
      <c r="RT48" s="216"/>
      <c r="RU48" s="216"/>
      <c r="RV48" s="216"/>
      <c r="RW48" s="216"/>
      <c r="RX48" s="216"/>
      <c r="RY48" s="216"/>
      <c r="RZ48" s="216"/>
      <c r="SA48" s="216"/>
      <c r="SB48" s="216"/>
      <c r="SC48" s="216"/>
      <c r="SD48" s="216"/>
      <c r="SE48" s="216"/>
      <c r="SF48" s="216"/>
      <c r="SG48" s="216"/>
      <c r="SH48" s="216"/>
      <c r="SI48" s="216"/>
      <c r="SJ48" s="216"/>
      <c r="SK48" s="216"/>
      <c r="SL48" s="216"/>
      <c r="SM48" s="216"/>
      <c r="SN48" s="216"/>
      <c r="SO48" s="216"/>
      <c r="SP48" s="216"/>
      <c r="SQ48" s="216"/>
      <c r="SR48" s="216"/>
      <c r="SS48" s="216"/>
      <c r="ST48" s="216"/>
      <c r="SU48" s="216"/>
      <c r="SV48" s="216"/>
      <c r="SW48" s="216"/>
      <c r="SX48" s="216"/>
      <c r="SY48" s="216"/>
      <c r="SZ48" s="216"/>
      <c r="TA48" s="216"/>
      <c r="TB48" s="216"/>
      <c r="TC48" s="216"/>
      <c r="TD48" s="216"/>
      <c r="TE48" s="216"/>
      <c r="TF48" s="216"/>
      <c r="TG48" s="216"/>
      <c r="TH48" s="216"/>
      <c r="TI48" s="216"/>
      <c r="TJ48" s="216"/>
      <c r="TK48" s="216"/>
      <c r="TL48" s="216"/>
      <c r="TM48" s="216"/>
      <c r="TN48" s="216"/>
      <c r="TO48" s="216"/>
      <c r="TP48" s="216"/>
      <c r="TQ48" s="216"/>
      <c r="TR48" s="216"/>
      <c r="TS48" s="216"/>
      <c r="TT48" s="216"/>
      <c r="TU48" s="216"/>
      <c r="TV48" s="216"/>
      <c r="TW48" s="216"/>
      <c r="TX48" s="216"/>
      <c r="TY48" s="216"/>
      <c r="TZ48" s="216"/>
      <c r="UA48" s="216"/>
      <c r="UB48" s="216"/>
      <c r="UC48" s="216"/>
      <c r="UD48" s="216"/>
      <c r="UE48" s="216"/>
      <c r="UF48" s="216"/>
      <c r="UG48" s="216"/>
      <c r="UH48" s="216"/>
      <c r="UI48" s="216"/>
      <c r="UJ48" s="216"/>
      <c r="UK48" s="216"/>
      <c r="UL48" s="216"/>
      <c r="UM48" s="216"/>
      <c r="UN48" s="216"/>
      <c r="UO48" s="216"/>
      <c r="UP48" s="216"/>
      <c r="UQ48" s="216"/>
      <c r="UR48" s="216"/>
      <c r="US48" s="216"/>
      <c r="UT48" s="216"/>
      <c r="UU48" s="216"/>
      <c r="UV48" s="216"/>
      <c r="UW48" s="216"/>
      <c r="UX48" s="216"/>
      <c r="UY48" s="216"/>
      <c r="UZ48" s="216"/>
      <c r="VA48" s="216"/>
      <c r="VB48" s="216"/>
      <c r="VC48" s="216"/>
      <c r="VD48" s="216"/>
      <c r="VE48" s="216"/>
      <c r="VF48" s="216"/>
      <c r="VG48" s="216"/>
      <c r="VH48" s="216"/>
      <c r="VI48" s="216"/>
      <c r="VJ48" s="216"/>
      <c r="VK48" s="216"/>
      <c r="VL48" s="216"/>
      <c r="VM48" s="216"/>
      <c r="VN48" s="216"/>
      <c r="VO48" s="216"/>
      <c r="VP48" s="216"/>
      <c r="VQ48" s="216"/>
      <c r="VR48" s="216"/>
      <c r="VS48" s="216"/>
      <c r="VT48" s="216"/>
      <c r="VU48" s="216"/>
      <c r="VV48" s="216"/>
      <c r="VW48" s="216"/>
      <c r="VX48" s="216"/>
      <c r="VY48" s="216"/>
      <c r="VZ48" s="216"/>
      <c r="WA48" s="216"/>
      <c r="WB48" s="216"/>
      <c r="WC48" s="216"/>
      <c r="WD48" s="216"/>
      <c r="WE48" s="216"/>
      <c r="WF48" s="216"/>
      <c r="WG48" s="216"/>
      <c r="WH48" s="216"/>
      <c r="WI48" s="216"/>
      <c r="WJ48" s="216"/>
      <c r="WK48" s="216"/>
      <c r="WL48" s="216"/>
      <c r="WM48" s="216"/>
      <c r="WN48" s="216"/>
      <c r="WO48" s="216"/>
      <c r="WP48" s="216"/>
      <c r="WQ48" s="216"/>
      <c r="WR48" s="216"/>
      <c r="WS48" s="216"/>
      <c r="WT48" s="216"/>
      <c r="WU48" s="216"/>
      <c r="WV48" s="216"/>
      <c r="WW48" s="216"/>
      <c r="WX48" s="216"/>
      <c r="WY48" s="216"/>
      <c r="WZ48" s="216"/>
      <c r="XA48" s="216"/>
      <c r="XB48" s="216"/>
      <c r="XC48" s="216"/>
      <c r="XD48" s="216"/>
      <c r="XE48" s="216"/>
      <c r="XF48" s="216"/>
      <c r="XG48" s="216"/>
      <c r="XH48" s="216"/>
      <c r="XI48" s="216"/>
      <c r="XJ48" s="216"/>
      <c r="XK48" s="216"/>
      <c r="XL48" s="216"/>
      <c r="XM48" s="216"/>
      <c r="XN48" s="216"/>
      <c r="XO48" s="216"/>
      <c r="XP48" s="216"/>
      <c r="XQ48" s="216"/>
      <c r="XR48" s="216"/>
      <c r="XS48" s="216"/>
      <c r="XT48" s="216"/>
      <c r="XU48" s="216"/>
      <c r="XV48" s="216"/>
      <c r="XW48" s="216"/>
      <c r="XX48" s="216"/>
      <c r="XY48" s="216"/>
      <c r="XZ48" s="216"/>
      <c r="YA48" s="216"/>
      <c r="YB48" s="216"/>
      <c r="YC48" s="216"/>
      <c r="YD48" s="216"/>
      <c r="YE48" s="216"/>
      <c r="YF48" s="216"/>
      <c r="YG48" s="216"/>
      <c r="YH48" s="216"/>
      <c r="YI48" s="216"/>
      <c r="YJ48" s="216"/>
      <c r="YK48" s="216"/>
      <c r="YL48" s="216"/>
      <c r="YM48" s="216"/>
      <c r="YN48" s="216"/>
      <c r="YO48" s="216"/>
      <c r="YP48" s="216"/>
      <c r="YQ48" s="216"/>
      <c r="YR48" s="216"/>
      <c r="YS48" s="216"/>
      <c r="YT48" s="216"/>
      <c r="YU48" s="216"/>
      <c r="YV48" s="216"/>
      <c r="YW48" s="216"/>
      <c r="YX48" s="216"/>
      <c r="YY48" s="216"/>
      <c r="YZ48" s="216"/>
      <c r="ZA48" s="216"/>
      <c r="ZB48" s="216"/>
      <c r="ZC48" s="216"/>
      <c r="ZD48" s="216"/>
      <c r="ZE48" s="216"/>
      <c r="ZF48" s="216"/>
      <c r="ZG48" s="216"/>
      <c r="ZH48" s="216"/>
      <c r="ZI48" s="216"/>
      <c r="ZJ48" s="216"/>
      <c r="ZK48" s="216"/>
      <c r="ZL48" s="216"/>
      <c r="ZM48" s="216"/>
      <c r="ZN48" s="216"/>
      <c r="ZO48" s="216"/>
      <c r="ZP48" s="216"/>
      <c r="ZQ48" s="216"/>
      <c r="ZR48" s="216"/>
      <c r="ZS48" s="216"/>
      <c r="ZT48" s="216"/>
      <c r="ZU48" s="216"/>
      <c r="ZV48" s="216"/>
      <c r="ZW48" s="216"/>
      <c r="ZX48" s="216"/>
      <c r="ZY48" s="216"/>
      <c r="ZZ48" s="216"/>
      <c r="AAA48" s="216"/>
      <c r="AAB48" s="216"/>
      <c r="AAC48" s="216"/>
      <c r="AAD48" s="216"/>
      <c r="AAE48" s="216"/>
      <c r="AAF48" s="216"/>
      <c r="AAG48" s="216"/>
      <c r="AAH48" s="216"/>
      <c r="AAI48" s="216"/>
      <c r="AAJ48" s="216"/>
      <c r="AAK48" s="216"/>
      <c r="AAL48" s="216"/>
      <c r="AAM48" s="216"/>
      <c r="AAN48" s="216"/>
      <c r="AAO48" s="216"/>
      <c r="AAP48" s="216"/>
      <c r="AAQ48" s="216"/>
      <c r="AAR48" s="216"/>
      <c r="AAS48" s="216"/>
      <c r="AAT48" s="216"/>
      <c r="AAU48" s="216"/>
      <c r="AAV48" s="216"/>
      <c r="AAW48" s="216"/>
      <c r="AAX48" s="216"/>
      <c r="AAY48" s="216"/>
      <c r="AAZ48" s="216"/>
      <c r="ABA48" s="216"/>
      <c r="ABB48" s="216"/>
      <c r="ABC48" s="216"/>
      <c r="ABD48" s="216"/>
      <c r="ABE48" s="216"/>
      <c r="ABF48" s="216"/>
      <c r="ABG48" s="216"/>
      <c r="ABH48" s="216"/>
      <c r="ABI48" s="216"/>
      <c r="ABJ48" s="216"/>
      <c r="ABK48" s="216"/>
      <c r="ABL48" s="216"/>
      <c r="ABM48" s="216"/>
      <c r="ABN48" s="216"/>
      <c r="ABO48" s="216"/>
      <c r="ABP48" s="216"/>
      <c r="ABQ48" s="216"/>
      <c r="ABR48" s="216"/>
      <c r="ABS48" s="216"/>
      <c r="ABT48" s="216"/>
      <c r="ABU48" s="216"/>
      <c r="ABV48" s="216"/>
      <c r="ABW48" s="216"/>
      <c r="ABX48" s="216"/>
      <c r="ABY48" s="216"/>
      <c r="ABZ48" s="216"/>
      <c r="ACA48" s="216"/>
      <c r="ACB48" s="216"/>
      <c r="ACC48" s="216"/>
      <c r="ACD48" s="216"/>
      <c r="ACE48" s="216"/>
      <c r="ACF48" s="216"/>
      <c r="ACG48" s="216"/>
      <c r="ACH48" s="216"/>
      <c r="ACI48" s="216"/>
      <c r="ACJ48" s="216"/>
      <c r="ACK48" s="216"/>
      <c r="ACL48" s="216"/>
      <c r="ACM48" s="216"/>
      <c r="ACN48" s="216"/>
      <c r="ACO48" s="216"/>
      <c r="ACP48" s="216"/>
      <c r="ACQ48" s="216"/>
      <c r="ACR48" s="216"/>
      <c r="ACS48" s="216"/>
      <c r="ACT48" s="216"/>
      <c r="ACU48" s="216"/>
      <c r="ACV48" s="216"/>
      <c r="ACW48" s="216"/>
      <c r="ACX48" s="216"/>
      <c r="ACY48" s="216"/>
      <c r="ACZ48" s="216"/>
      <c r="ADA48" s="216"/>
      <c r="ADB48" s="216"/>
      <c r="ADC48" s="216"/>
      <c r="ADD48" s="216"/>
      <c r="ADE48" s="216"/>
      <c r="ADF48" s="216"/>
      <c r="ADG48" s="216"/>
      <c r="ADH48" s="216"/>
      <c r="ADI48" s="216"/>
      <c r="ADJ48" s="216"/>
      <c r="ADK48" s="216"/>
      <c r="ADL48" s="216"/>
      <c r="ADM48" s="216"/>
      <c r="ADN48" s="216"/>
      <c r="ADO48" s="216"/>
      <c r="ADP48" s="216"/>
      <c r="ADQ48" s="216"/>
      <c r="ADR48" s="216"/>
      <c r="ADS48" s="216"/>
      <c r="ADT48" s="216"/>
      <c r="ADU48" s="216"/>
      <c r="ADV48" s="216"/>
      <c r="ADW48" s="216"/>
      <c r="ADX48" s="216"/>
      <c r="ADY48" s="216"/>
      <c r="ADZ48" s="216"/>
      <c r="AEA48" s="216"/>
      <c r="AEB48" s="216"/>
      <c r="AEC48" s="216"/>
      <c r="AED48" s="216"/>
      <c r="AEE48" s="216"/>
      <c r="AEF48" s="216"/>
      <c r="AEG48" s="216"/>
      <c r="AEH48" s="216"/>
      <c r="AEI48" s="216"/>
      <c r="AEJ48" s="216"/>
      <c r="AEK48" s="216"/>
      <c r="AEL48" s="216"/>
      <c r="AEM48" s="216"/>
      <c r="AEN48" s="216"/>
      <c r="AEO48" s="216"/>
      <c r="AEP48" s="216"/>
      <c r="AEQ48" s="216"/>
      <c r="AER48" s="216"/>
      <c r="AES48" s="216"/>
      <c r="AET48" s="216"/>
      <c r="AEU48" s="216"/>
      <c r="AEV48" s="216"/>
      <c r="AEW48" s="216"/>
      <c r="AEX48" s="216"/>
      <c r="AEY48" s="216"/>
      <c r="AEZ48" s="216"/>
      <c r="AFA48" s="216"/>
      <c r="AFB48" s="216"/>
      <c r="AFC48" s="216"/>
      <c r="AFD48" s="216"/>
      <c r="AFE48" s="216"/>
      <c r="AFF48" s="216"/>
      <c r="AFG48" s="216"/>
      <c r="AFH48" s="216"/>
      <c r="AFI48" s="216"/>
      <c r="AFJ48" s="216"/>
      <c r="AFK48" s="216"/>
      <c r="AFL48" s="216"/>
      <c r="AFM48" s="216"/>
      <c r="AFN48" s="216"/>
      <c r="AFO48" s="216"/>
      <c r="AFP48" s="216"/>
      <c r="AFQ48" s="216"/>
      <c r="AFR48" s="216"/>
      <c r="AFS48" s="216"/>
      <c r="AFT48" s="216"/>
      <c r="AFU48" s="216"/>
      <c r="AFV48" s="216"/>
      <c r="AFW48" s="216"/>
      <c r="AFX48" s="216"/>
      <c r="AFY48" s="216"/>
      <c r="AFZ48" s="216"/>
      <c r="AGA48" s="216"/>
      <c r="AGB48" s="216"/>
      <c r="AGC48" s="216"/>
      <c r="AGD48" s="216"/>
      <c r="AGE48" s="216"/>
      <c r="AGF48" s="216"/>
      <c r="AGG48" s="216"/>
      <c r="AGH48" s="216"/>
      <c r="AGI48" s="216"/>
      <c r="AGJ48" s="216"/>
      <c r="AGK48" s="216"/>
      <c r="AGL48" s="216"/>
      <c r="AGM48" s="216"/>
      <c r="AGN48" s="216"/>
      <c r="AGO48" s="216"/>
      <c r="AGP48" s="216"/>
      <c r="AGQ48" s="216"/>
      <c r="AGR48" s="216"/>
      <c r="AGS48" s="216"/>
      <c r="AGT48" s="216"/>
      <c r="AGU48" s="216"/>
      <c r="AGV48" s="216"/>
      <c r="AGW48" s="216"/>
      <c r="AGX48" s="216"/>
      <c r="AGY48" s="216"/>
      <c r="AGZ48" s="216"/>
      <c r="AHA48" s="216"/>
      <c r="AHB48" s="216"/>
      <c r="AHC48" s="216"/>
      <c r="AHD48" s="216"/>
      <c r="AHE48" s="216"/>
      <c r="AHF48" s="216"/>
      <c r="AHG48" s="216"/>
      <c r="AHH48" s="216"/>
      <c r="AHI48" s="216"/>
      <c r="AHJ48" s="216"/>
      <c r="AHK48" s="216"/>
      <c r="AHL48" s="216"/>
      <c r="AHM48" s="216"/>
      <c r="AHN48" s="216"/>
      <c r="AHO48" s="216"/>
      <c r="AHP48" s="216"/>
      <c r="AHQ48" s="216"/>
      <c r="AHR48" s="216"/>
      <c r="AHS48" s="216"/>
      <c r="AHT48" s="216"/>
      <c r="AHU48" s="216"/>
      <c r="AHV48" s="216"/>
      <c r="AHW48" s="216"/>
      <c r="AHX48" s="216"/>
      <c r="AHY48" s="216"/>
      <c r="AHZ48" s="216"/>
      <c r="AIA48" s="216"/>
      <c r="AIB48" s="216"/>
      <c r="AIC48" s="216"/>
      <c r="AID48" s="216"/>
      <c r="AIE48" s="216"/>
      <c r="AIF48" s="216"/>
      <c r="AIG48" s="216"/>
      <c r="AIH48" s="216"/>
      <c r="AII48" s="216"/>
      <c r="AIJ48" s="216"/>
      <c r="AIK48" s="216"/>
      <c r="AIL48" s="216"/>
      <c r="AIM48" s="216"/>
      <c r="AIN48" s="216"/>
      <c r="AIO48" s="216"/>
      <c r="AIP48" s="216"/>
      <c r="AIQ48" s="216"/>
      <c r="AIR48" s="216"/>
      <c r="AIS48" s="216"/>
      <c r="AIT48" s="216"/>
      <c r="AIU48" s="216"/>
      <c r="AIV48" s="216"/>
      <c r="AIW48" s="216"/>
      <c r="AIX48" s="216"/>
      <c r="AIY48" s="216"/>
      <c r="AIZ48" s="216"/>
      <c r="AJA48" s="216"/>
      <c r="AJB48" s="216"/>
      <c r="AJC48" s="216"/>
      <c r="AJD48" s="216"/>
      <c r="AJE48" s="216"/>
      <c r="AJF48" s="216"/>
      <c r="AJG48" s="216"/>
      <c r="AJH48" s="216"/>
      <c r="AJI48" s="216"/>
      <c r="AJJ48" s="216"/>
      <c r="AJK48" s="216"/>
      <c r="AJL48" s="216"/>
      <c r="AJM48" s="216"/>
      <c r="AJN48" s="216"/>
      <c r="AJO48" s="216"/>
      <c r="AJP48" s="216"/>
      <c r="AJQ48" s="216"/>
      <c r="AJR48" s="216"/>
      <c r="AJS48" s="216"/>
      <c r="AJT48" s="216"/>
      <c r="AJU48" s="216"/>
      <c r="AJV48" s="216"/>
      <c r="AJW48" s="216"/>
      <c r="AJX48" s="216"/>
      <c r="AJY48" s="216"/>
      <c r="AJZ48" s="216"/>
      <c r="AKA48" s="216"/>
      <c r="AKB48" s="216"/>
      <c r="AKC48" s="216"/>
      <c r="AKD48" s="216"/>
      <c r="AKE48" s="216"/>
      <c r="AKF48" s="216"/>
      <c r="AKG48" s="216"/>
      <c r="AKH48" s="216"/>
      <c r="AKI48" s="216"/>
      <c r="AKJ48" s="216"/>
      <c r="AKK48" s="216"/>
      <c r="AKL48" s="216"/>
      <c r="AKM48" s="216"/>
      <c r="AKN48" s="216"/>
      <c r="AKO48" s="216"/>
      <c r="AKP48" s="216"/>
      <c r="AKQ48" s="216"/>
      <c r="AKR48" s="216"/>
      <c r="AKS48" s="216"/>
      <c r="AKT48" s="216"/>
      <c r="AKU48" s="216"/>
      <c r="AKV48" s="216"/>
      <c r="AKW48" s="216"/>
      <c r="AKX48" s="216"/>
      <c r="AKY48" s="216"/>
      <c r="AKZ48" s="216"/>
      <c r="ALA48" s="216"/>
      <c r="ALB48" s="216"/>
      <c r="ALC48" s="216"/>
      <c r="ALD48" s="216"/>
      <c r="ALE48" s="216"/>
      <c r="ALF48" s="216"/>
      <c r="ALG48" s="216"/>
      <c r="ALH48" s="216"/>
      <c r="ALI48" s="216"/>
      <c r="ALJ48" s="216"/>
      <c r="ALK48" s="216"/>
      <c r="ALL48" s="216"/>
      <c r="ALM48" s="216"/>
      <c r="ALN48" s="216"/>
      <c r="ALO48" s="216"/>
      <c r="ALP48" s="216"/>
      <c r="ALQ48" s="216"/>
      <c r="ALR48" s="216"/>
      <c r="ALS48" s="216"/>
      <c r="ALT48" s="216"/>
      <c r="ALU48" s="216"/>
      <c r="ALV48" s="216"/>
      <c r="ALW48" s="216"/>
      <c r="ALX48" s="216"/>
      <c r="ALY48" s="216"/>
      <c r="ALZ48" s="216"/>
      <c r="AMA48" s="216"/>
      <c r="AMB48" s="216"/>
      <c r="AMC48" s="216"/>
      <c r="AMD48" s="216"/>
      <c r="AME48" s="216"/>
      <c r="AMF48" s="216"/>
      <c r="AMG48" s="216"/>
      <c r="AMH48" s="216"/>
      <c r="AMI48" s="216"/>
      <c r="AMJ48" s="216"/>
      <c r="AMK48" s="216"/>
      <c r="AML48" s="216"/>
      <c r="AMM48" s="216"/>
      <c r="AMN48" s="216"/>
      <c r="AMO48" s="216"/>
      <c r="AMP48" s="216"/>
      <c r="AMQ48" s="216"/>
      <c r="AMR48" s="216"/>
      <c r="AMS48" s="216"/>
      <c r="AMT48" s="216"/>
      <c r="AMU48" s="216"/>
      <c r="AMV48" s="216"/>
      <c r="AMW48" s="216"/>
      <c r="AMX48" s="216"/>
      <c r="AMY48" s="216"/>
      <c r="AMZ48" s="216"/>
      <c r="ANA48" s="216"/>
      <c r="ANB48" s="216"/>
      <c r="ANC48" s="216"/>
      <c r="AND48" s="216"/>
      <c r="ANE48" s="216"/>
      <c r="ANF48" s="216"/>
      <c r="ANG48" s="216"/>
      <c r="ANH48" s="216"/>
      <c r="ANI48" s="216"/>
      <c r="ANJ48" s="216"/>
      <c r="ANK48" s="216"/>
      <c r="ANL48" s="216"/>
      <c r="ANM48" s="216"/>
      <c r="ANN48" s="216"/>
      <c r="ANO48" s="216"/>
      <c r="ANP48" s="216"/>
      <c r="ANQ48" s="216"/>
      <c r="ANR48" s="216"/>
      <c r="ANS48" s="216"/>
      <c r="ANT48" s="216"/>
      <c r="ANU48" s="216"/>
      <c r="ANV48" s="216"/>
      <c r="ANW48" s="216"/>
      <c r="ANX48" s="216"/>
      <c r="ANY48" s="216"/>
      <c r="ANZ48" s="216"/>
      <c r="AOA48" s="216"/>
      <c r="AOB48" s="216"/>
      <c r="AOC48" s="216"/>
      <c r="AOD48" s="216"/>
      <c r="AOE48" s="216"/>
      <c r="AOF48" s="216"/>
      <c r="AOG48" s="216"/>
      <c r="AOH48" s="216"/>
      <c r="AOI48" s="216"/>
      <c r="AOJ48" s="216"/>
      <c r="AOK48" s="216"/>
      <c r="AOL48" s="216"/>
      <c r="AOM48" s="216"/>
      <c r="AON48" s="216"/>
      <c r="AOO48" s="216"/>
      <c r="AOP48" s="216"/>
      <c r="AOQ48" s="216"/>
      <c r="AOR48" s="216"/>
      <c r="AOS48" s="216"/>
      <c r="AOT48" s="216"/>
      <c r="AOU48" s="216"/>
      <c r="AOV48" s="216"/>
      <c r="AOW48" s="216"/>
      <c r="AOX48" s="216"/>
      <c r="AOY48" s="216"/>
      <c r="AOZ48" s="216"/>
      <c r="APA48" s="216"/>
      <c r="APB48" s="216"/>
      <c r="APC48" s="216"/>
      <c r="APD48" s="216"/>
      <c r="APE48" s="216"/>
      <c r="APF48" s="216"/>
      <c r="APG48" s="216"/>
      <c r="APH48" s="216"/>
      <c r="API48" s="216"/>
      <c r="APJ48" s="216"/>
      <c r="APK48" s="216"/>
      <c r="APL48" s="216"/>
      <c r="APM48" s="216"/>
      <c r="APN48" s="216"/>
      <c r="APO48" s="216"/>
      <c r="APP48" s="216"/>
      <c r="APQ48" s="216"/>
      <c r="APR48" s="216"/>
      <c r="APS48" s="216"/>
      <c r="APT48" s="216"/>
      <c r="APU48" s="216"/>
      <c r="APV48" s="216"/>
      <c r="APW48" s="216"/>
      <c r="APX48" s="216"/>
      <c r="APY48" s="216"/>
      <c r="APZ48" s="216"/>
      <c r="AQA48" s="216"/>
      <c r="AQB48" s="216"/>
      <c r="AQC48" s="216"/>
      <c r="AQD48" s="216"/>
      <c r="AQE48" s="216"/>
      <c r="AQF48" s="216"/>
      <c r="AQG48" s="216"/>
      <c r="AQH48" s="216"/>
      <c r="AQI48" s="216"/>
      <c r="AQJ48" s="216"/>
      <c r="AQK48" s="216"/>
      <c r="AQL48" s="216"/>
      <c r="AQM48" s="216"/>
      <c r="AQN48" s="216"/>
      <c r="AQO48" s="216"/>
      <c r="AQP48" s="216"/>
      <c r="AQQ48" s="216"/>
      <c r="AQR48" s="216"/>
      <c r="AQS48" s="216"/>
      <c r="AQT48" s="216"/>
      <c r="AQU48" s="216"/>
      <c r="AQV48" s="216"/>
      <c r="AQW48" s="216"/>
      <c r="AQX48" s="216"/>
      <c r="AQY48" s="216"/>
      <c r="AQZ48" s="216"/>
      <c r="ARA48" s="216"/>
      <c r="ARB48" s="216"/>
      <c r="ARC48" s="216"/>
      <c r="ARD48" s="216"/>
      <c r="ARE48" s="216"/>
      <c r="ARF48" s="216"/>
      <c r="ARG48" s="216"/>
      <c r="ARH48" s="216"/>
      <c r="ARI48" s="216"/>
      <c r="ARJ48" s="216"/>
      <c r="ARK48" s="216"/>
      <c r="ARL48" s="216"/>
      <c r="ARM48" s="216"/>
      <c r="ARN48" s="216"/>
      <c r="ARO48" s="216"/>
      <c r="ARP48" s="216"/>
      <c r="ARQ48" s="216"/>
      <c r="ARR48" s="216"/>
      <c r="ARS48" s="216"/>
      <c r="ART48" s="216"/>
      <c r="ARU48" s="216"/>
      <c r="ARV48" s="216"/>
      <c r="ARW48" s="216"/>
      <c r="ARX48" s="216"/>
      <c r="ARY48" s="216"/>
      <c r="ARZ48" s="216"/>
      <c r="ASA48" s="216"/>
      <c r="ASB48" s="216"/>
      <c r="ASC48" s="216"/>
      <c r="ASD48" s="216"/>
      <c r="ASE48" s="216"/>
      <c r="ASF48" s="216"/>
      <c r="ASG48" s="216"/>
      <c r="ASH48" s="216"/>
      <c r="ASI48" s="216"/>
      <c r="ASJ48" s="216"/>
      <c r="ASK48" s="216"/>
      <c r="ASL48" s="216"/>
      <c r="ASM48" s="216"/>
      <c r="ASN48" s="216"/>
      <c r="ASO48" s="216"/>
      <c r="ASP48" s="216"/>
      <c r="ASQ48" s="216"/>
      <c r="ASR48" s="216"/>
      <c r="ASS48" s="216"/>
      <c r="AST48" s="216"/>
      <c r="ASU48" s="216"/>
      <c r="ASV48" s="216"/>
      <c r="ASW48" s="216"/>
      <c r="ASX48" s="216"/>
      <c r="ASY48" s="216"/>
      <c r="ASZ48" s="216"/>
      <c r="ATA48" s="216"/>
      <c r="ATB48" s="216"/>
      <c r="ATC48" s="216"/>
      <c r="ATD48" s="216"/>
      <c r="ATE48" s="216"/>
      <c r="ATF48" s="216"/>
      <c r="ATG48" s="216"/>
      <c r="ATH48" s="216"/>
      <c r="ATI48" s="216"/>
      <c r="ATJ48" s="216"/>
      <c r="ATK48" s="216"/>
      <c r="ATL48" s="216"/>
      <c r="ATM48" s="216"/>
      <c r="ATN48" s="216"/>
      <c r="ATO48" s="216"/>
      <c r="ATP48" s="216"/>
      <c r="ATQ48" s="216"/>
      <c r="ATR48" s="216"/>
      <c r="ATS48" s="216"/>
      <c r="ATT48" s="216"/>
      <c r="ATU48" s="216"/>
      <c r="ATV48" s="216"/>
      <c r="ATW48" s="216"/>
      <c r="ATX48" s="216"/>
      <c r="ATY48" s="216"/>
      <c r="ATZ48" s="216"/>
      <c r="AUA48" s="216"/>
      <c r="AUB48" s="216"/>
      <c r="AUC48" s="216"/>
      <c r="AUD48" s="216"/>
      <c r="AUE48" s="216"/>
      <c r="AUF48" s="216"/>
      <c r="AUG48" s="216"/>
      <c r="AUH48" s="216"/>
      <c r="AUI48" s="216"/>
      <c r="AUJ48" s="216"/>
      <c r="AUK48" s="216"/>
      <c r="AUL48" s="216"/>
      <c r="AUM48" s="216"/>
      <c r="AUN48" s="216"/>
      <c r="AUO48" s="216"/>
      <c r="AUP48" s="216"/>
      <c r="AUQ48" s="216"/>
      <c r="AUR48" s="216"/>
      <c r="AUS48" s="216"/>
      <c r="AUT48" s="216"/>
      <c r="AUU48" s="216"/>
      <c r="AUV48" s="216"/>
      <c r="AUW48" s="216"/>
      <c r="AUX48" s="216"/>
      <c r="AUY48" s="216"/>
      <c r="AUZ48" s="216"/>
      <c r="AVA48" s="216"/>
      <c r="AVB48" s="216"/>
      <c r="AVC48" s="216"/>
      <c r="AVD48" s="216"/>
      <c r="AVE48" s="216"/>
      <c r="AVF48" s="216"/>
      <c r="AVG48" s="216"/>
      <c r="AVH48" s="216"/>
      <c r="AVI48" s="216"/>
      <c r="AVJ48" s="216"/>
      <c r="AVK48" s="216"/>
      <c r="AVL48" s="216"/>
      <c r="AVM48" s="216"/>
      <c r="AVN48" s="216"/>
      <c r="AVO48" s="216"/>
      <c r="AVP48" s="216"/>
      <c r="AVQ48" s="216"/>
      <c r="AVR48" s="216"/>
      <c r="AVS48" s="216"/>
      <c r="AVT48" s="216"/>
      <c r="AVU48" s="216"/>
      <c r="AVV48" s="216"/>
      <c r="AVW48" s="216"/>
      <c r="AVX48" s="216"/>
      <c r="AVY48" s="216"/>
      <c r="AVZ48" s="216"/>
      <c r="AWA48" s="216"/>
      <c r="AWB48" s="216"/>
      <c r="AWC48" s="216"/>
      <c r="AWD48" s="216"/>
      <c r="AWE48" s="216"/>
      <c r="AWF48" s="216"/>
      <c r="AWG48" s="216"/>
      <c r="AWH48" s="216"/>
      <c r="AWI48" s="216"/>
      <c r="AWJ48" s="216"/>
      <c r="AWK48" s="216"/>
      <c r="AWL48" s="216"/>
      <c r="AWM48" s="216"/>
      <c r="AWN48" s="216"/>
      <c r="AWO48" s="216"/>
      <c r="AWP48" s="216"/>
      <c r="AWQ48" s="216"/>
      <c r="AWR48" s="216"/>
      <c r="AWS48" s="216"/>
      <c r="AWT48" s="216"/>
      <c r="AWU48" s="216"/>
      <c r="AWV48" s="216"/>
      <c r="AWW48" s="216"/>
      <c r="AWX48" s="216"/>
      <c r="AWY48" s="216"/>
      <c r="AWZ48" s="216"/>
      <c r="AXA48" s="216"/>
      <c r="AXB48" s="216"/>
      <c r="AXC48" s="216"/>
      <c r="AXD48" s="216"/>
      <c r="AXE48" s="216"/>
      <c r="AXF48" s="216"/>
      <c r="AXG48" s="216"/>
      <c r="AXH48" s="216"/>
      <c r="AXI48" s="216"/>
      <c r="AXJ48" s="216"/>
      <c r="AXK48" s="216"/>
      <c r="AXL48" s="216"/>
      <c r="AXM48" s="216"/>
      <c r="AXN48" s="216"/>
      <c r="AXO48" s="216"/>
      <c r="AXP48" s="216"/>
      <c r="AXQ48" s="216"/>
      <c r="AXR48" s="216"/>
      <c r="AXS48" s="216"/>
      <c r="AXT48" s="216"/>
      <c r="AXU48" s="216"/>
      <c r="AXV48" s="216"/>
      <c r="AXW48" s="216"/>
      <c r="AXX48" s="216"/>
      <c r="AXY48" s="216"/>
      <c r="AXZ48" s="216"/>
      <c r="AYA48" s="216"/>
      <c r="AYB48" s="216"/>
      <c r="AYC48" s="216"/>
      <c r="AYD48" s="216"/>
      <c r="AYE48" s="216"/>
      <c r="AYF48" s="216"/>
      <c r="AYG48" s="216"/>
      <c r="AYH48" s="216"/>
      <c r="AYI48" s="216"/>
      <c r="AYJ48" s="216"/>
      <c r="AYK48" s="216"/>
      <c r="AYL48" s="216"/>
      <c r="AYM48" s="216"/>
      <c r="AYN48" s="216"/>
      <c r="AYO48" s="216"/>
      <c r="AYP48" s="216"/>
      <c r="AYQ48" s="216"/>
      <c r="AYR48" s="216"/>
      <c r="AYS48" s="216"/>
      <c r="AYT48" s="216"/>
      <c r="AYU48" s="216"/>
      <c r="AYV48" s="216"/>
      <c r="AYW48" s="216"/>
      <c r="AYX48" s="216"/>
      <c r="AYY48" s="216"/>
      <c r="AYZ48" s="216"/>
      <c r="AZA48" s="216"/>
      <c r="AZB48" s="216"/>
      <c r="AZC48" s="216"/>
      <c r="AZD48" s="216"/>
      <c r="AZE48" s="216"/>
      <c r="AZF48" s="216"/>
      <c r="AZG48" s="216"/>
      <c r="AZH48" s="216"/>
      <c r="AZI48" s="216"/>
      <c r="AZJ48" s="216"/>
      <c r="AZK48" s="216"/>
      <c r="AZL48" s="216"/>
      <c r="AZM48" s="216"/>
      <c r="AZN48" s="216"/>
      <c r="AZO48" s="216"/>
      <c r="AZP48" s="216"/>
      <c r="AZQ48" s="216"/>
      <c r="AZR48" s="216"/>
      <c r="AZS48" s="216"/>
      <c r="AZT48" s="216"/>
      <c r="AZU48" s="216"/>
      <c r="AZV48" s="216"/>
      <c r="AZW48" s="216"/>
      <c r="AZX48" s="216"/>
      <c r="AZY48" s="216"/>
      <c r="AZZ48" s="216"/>
      <c r="BAA48" s="216"/>
      <c r="BAB48" s="216"/>
      <c r="BAC48" s="216"/>
      <c r="BAD48" s="216"/>
      <c r="BAE48" s="216"/>
      <c r="BAF48" s="216"/>
      <c r="BAG48" s="216"/>
      <c r="BAH48" s="216"/>
      <c r="BAI48" s="216"/>
      <c r="BAJ48" s="216"/>
      <c r="BAK48" s="216"/>
      <c r="BAL48" s="216"/>
      <c r="BAM48" s="216"/>
      <c r="BAN48" s="216"/>
      <c r="BAO48" s="216"/>
      <c r="BAP48" s="216"/>
      <c r="BAQ48" s="216"/>
      <c r="BAR48" s="216"/>
      <c r="BAS48" s="216"/>
      <c r="BAT48" s="216"/>
      <c r="BAU48" s="216"/>
      <c r="BAV48" s="216"/>
      <c r="BAW48" s="216"/>
      <c r="BAX48" s="216"/>
      <c r="BAY48" s="216"/>
      <c r="BAZ48" s="216"/>
      <c r="BBA48" s="216"/>
      <c r="BBB48" s="216"/>
      <c r="BBC48" s="216"/>
      <c r="BBD48" s="216"/>
      <c r="BBE48" s="216"/>
      <c r="BBF48" s="216"/>
      <c r="BBG48" s="216"/>
      <c r="BBH48" s="216"/>
      <c r="BBI48" s="216"/>
      <c r="BBJ48" s="216"/>
      <c r="BBK48" s="216"/>
      <c r="BBL48" s="216"/>
      <c r="BBM48" s="216"/>
      <c r="BBN48" s="216"/>
      <c r="BBO48" s="216"/>
      <c r="BBP48" s="216"/>
      <c r="BBQ48" s="216"/>
      <c r="BBR48" s="216"/>
      <c r="BBS48" s="216"/>
      <c r="BBT48" s="216"/>
      <c r="BBU48" s="216"/>
      <c r="BBV48" s="216"/>
      <c r="BBW48" s="216"/>
      <c r="BBX48" s="216"/>
      <c r="BBY48" s="216"/>
      <c r="BBZ48" s="216"/>
      <c r="BCA48" s="216"/>
      <c r="BCB48" s="216"/>
      <c r="BCC48" s="216"/>
      <c r="BCD48" s="216"/>
      <c r="BCE48" s="216"/>
      <c r="BCF48" s="216"/>
      <c r="BCG48" s="216"/>
      <c r="BCH48" s="216"/>
      <c r="BCI48" s="216"/>
      <c r="BCJ48" s="216"/>
      <c r="BCK48" s="216"/>
      <c r="BCL48" s="216"/>
      <c r="BCM48" s="216"/>
      <c r="BCN48" s="216"/>
      <c r="BCO48" s="216"/>
      <c r="BCP48" s="216"/>
      <c r="BCQ48" s="216"/>
      <c r="BCR48" s="216"/>
      <c r="BCS48" s="216"/>
      <c r="BCT48" s="216"/>
      <c r="BCU48" s="216"/>
      <c r="BCV48" s="216"/>
      <c r="BCW48" s="216"/>
      <c r="BCX48" s="216"/>
      <c r="BCY48" s="216"/>
      <c r="BCZ48" s="216"/>
      <c r="BDA48" s="216"/>
      <c r="BDB48" s="216"/>
      <c r="BDC48" s="216"/>
      <c r="BDD48" s="216"/>
      <c r="BDE48" s="216"/>
      <c r="BDF48" s="216"/>
      <c r="BDG48" s="216"/>
      <c r="BDH48" s="216"/>
      <c r="BDI48" s="216"/>
      <c r="BDJ48" s="216"/>
      <c r="BDK48" s="216"/>
      <c r="BDL48" s="216"/>
      <c r="BDM48" s="216"/>
      <c r="BDN48" s="216"/>
      <c r="BDO48" s="216"/>
      <c r="BDP48" s="216"/>
      <c r="BDQ48" s="216"/>
      <c r="BDR48" s="216"/>
      <c r="BDS48" s="216"/>
      <c r="BDT48" s="216"/>
      <c r="BDU48" s="216"/>
      <c r="BDV48" s="216"/>
      <c r="BDW48" s="216"/>
      <c r="BDX48" s="216"/>
      <c r="BDY48" s="216"/>
      <c r="BDZ48" s="216"/>
      <c r="BEA48" s="216"/>
      <c r="BEB48" s="216"/>
      <c r="BEC48" s="216"/>
      <c r="BED48" s="216"/>
      <c r="BEE48" s="216"/>
      <c r="BEF48" s="216"/>
      <c r="BEG48" s="216"/>
      <c r="BEH48" s="216"/>
      <c r="BEI48" s="216"/>
      <c r="BEJ48" s="216"/>
      <c r="BEK48" s="216"/>
      <c r="BEL48" s="216"/>
      <c r="BEM48" s="216"/>
      <c r="BEN48" s="216"/>
      <c r="BEO48" s="216"/>
      <c r="BEP48" s="216"/>
      <c r="BEQ48" s="216"/>
      <c r="BER48" s="216"/>
      <c r="BES48" s="216"/>
      <c r="BET48" s="216"/>
      <c r="BEU48" s="216"/>
      <c r="BEV48" s="216"/>
      <c r="BEW48" s="216"/>
      <c r="BEX48" s="216"/>
      <c r="BEY48" s="216"/>
      <c r="BEZ48" s="216"/>
      <c r="BFA48" s="216"/>
      <c r="BFB48" s="216"/>
      <c r="BFC48" s="216"/>
      <c r="BFD48" s="216"/>
      <c r="BFE48" s="216"/>
      <c r="BFF48" s="216"/>
      <c r="BFG48" s="216"/>
      <c r="BFH48" s="216"/>
      <c r="BFI48" s="216"/>
      <c r="BFJ48" s="216"/>
      <c r="BFK48" s="216"/>
      <c r="BFL48" s="216"/>
      <c r="BFM48" s="216"/>
      <c r="BFN48" s="216"/>
      <c r="BFO48" s="216"/>
      <c r="BFP48" s="216"/>
      <c r="BFQ48" s="216"/>
      <c r="BFR48" s="216"/>
      <c r="BFS48" s="216"/>
      <c r="BFT48" s="216"/>
      <c r="BFU48" s="216"/>
      <c r="BFV48" s="216"/>
      <c r="BFW48" s="216"/>
      <c r="BFX48" s="216"/>
      <c r="BFY48" s="216"/>
      <c r="BFZ48" s="216"/>
      <c r="BGA48" s="216"/>
      <c r="BGB48" s="216"/>
      <c r="BGC48" s="216"/>
      <c r="BGD48" s="216"/>
      <c r="BGE48" s="216"/>
      <c r="BGF48" s="216"/>
      <c r="BGG48" s="216"/>
      <c r="BGH48" s="216"/>
      <c r="BGI48" s="216"/>
      <c r="BGJ48" s="216"/>
      <c r="BGK48" s="216"/>
      <c r="BGL48" s="216"/>
      <c r="BGM48" s="216"/>
      <c r="BGN48" s="216"/>
      <c r="BGO48" s="216"/>
      <c r="BGP48" s="216"/>
      <c r="BGQ48" s="216"/>
      <c r="BGR48" s="216"/>
      <c r="BGS48" s="216"/>
      <c r="BGT48" s="216"/>
      <c r="BGU48" s="216"/>
      <c r="BGV48" s="216"/>
      <c r="BGW48" s="216"/>
      <c r="BGX48" s="216"/>
      <c r="BGY48" s="216"/>
      <c r="BGZ48" s="216"/>
      <c r="BHA48" s="216"/>
      <c r="BHB48" s="216"/>
      <c r="BHC48" s="216"/>
      <c r="BHD48" s="216"/>
      <c r="BHE48" s="216"/>
      <c r="BHF48" s="216"/>
      <c r="BHG48" s="216"/>
      <c r="BHH48" s="216"/>
      <c r="BHI48" s="216"/>
      <c r="BHJ48" s="216"/>
      <c r="BHK48" s="216"/>
      <c r="BHL48" s="216"/>
      <c r="BHM48" s="216"/>
      <c r="BHN48" s="216"/>
      <c r="BHO48" s="216"/>
      <c r="BHP48" s="216"/>
      <c r="BHQ48" s="216"/>
      <c r="BHR48" s="216"/>
      <c r="BHS48" s="216"/>
      <c r="BHT48" s="216"/>
      <c r="BHU48" s="216"/>
      <c r="BHV48" s="216"/>
      <c r="BHW48" s="216"/>
      <c r="BHX48" s="216"/>
      <c r="BHY48" s="216"/>
      <c r="BHZ48" s="216"/>
      <c r="BIA48" s="216"/>
      <c r="BIB48" s="216"/>
      <c r="BIC48" s="216"/>
      <c r="BID48" s="216"/>
      <c r="BIE48" s="216"/>
      <c r="BIF48" s="216"/>
      <c r="BIG48" s="216"/>
      <c r="BIH48" s="216"/>
      <c r="BII48" s="216"/>
      <c r="BIJ48" s="216"/>
      <c r="BIK48" s="216"/>
      <c r="BIL48" s="216"/>
      <c r="BIM48" s="216"/>
      <c r="BIN48" s="216"/>
      <c r="BIO48" s="216"/>
      <c r="BIP48" s="216"/>
      <c r="BIQ48" s="216"/>
      <c r="BIR48" s="216"/>
      <c r="BIS48" s="216"/>
      <c r="BIT48" s="216"/>
      <c r="BIU48" s="216"/>
      <c r="BIV48" s="216"/>
      <c r="BIW48" s="216"/>
      <c r="BIX48" s="216"/>
      <c r="BIY48" s="216"/>
      <c r="BIZ48" s="216"/>
      <c r="BJA48" s="216"/>
      <c r="BJB48" s="216"/>
      <c r="BJC48" s="216"/>
      <c r="BJD48" s="216"/>
      <c r="BJE48" s="216"/>
      <c r="BJF48" s="216"/>
      <c r="BJG48" s="216"/>
      <c r="BJH48" s="216"/>
      <c r="BJI48" s="216"/>
      <c r="BJJ48" s="216"/>
      <c r="BJK48" s="216"/>
      <c r="BJL48" s="216"/>
      <c r="BJM48" s="216"/>
      <c r="BJN48" s="216"/>
      <c r="BJO48" s="216"/>
      <c r="BJP48" s="216"/>
      <c r="BJQ48" s="216"/>
      <c r="BJR48" s="216"/>
      <c r="BJS48" s="216"/>
      <c r="BJT48" s="216"/>
      <c r="BJU48" s="216"/>
      <c r="BJV48" s="216"/>
      <c r="BJW48" s="216"/>
      <c r="BJX48" s="216"/>
      <c r="BJY48" s="216"/>
      <c r="BJZ48" s="216"/>
      <c r="BKA48" s="216"/>
      <c r="BKB48" s="216"/>
      <c r="BKC48" s="216"/>
      <c r="BKD48" s="216"/>
      <c r="BKE48" s="216"/>
      <c r="BKF48" s="216"/>
      <c r="BKG48" s="216"/>
      <c r="BKH48" s="216"/>
      <c r="BKI48" s="216"/>
      <c r="BKJ48" s="216"/>
      <c r="BKK48" s="216"/>
      <c r="BKL48" s="216"/>
      <c r="BKM48" s="216"/>
      <c r="BKN48" s="216"/>
      <c r="BKO48" s="216"/>
      <c r="BKP48" s="216"/>
      <c r="BKQ48" s="216"/>
      <c r="BKR48" s="216"/>
      <c r="BKS48" s="216"/>
      <c r="BKT48" s="216"/>
      <c r="BKU48" s="216"/>
      <c r="BKV48" s="216"/>
      <c r="BKW48" s="216"/>
      <c r="BKX48" s="216"/>
      <c r="BKY48" s="216"/>
      <c r="BKZ48" s="216"/>
      <c r="BLA48" s="216"/>
      <c r="BLB48" s="216"/>
      <c r="BLC48" s="216"/>
      <c r="BLD48" s="216"/>
      <c r="BLE48" s="216"/>
      <c r="BLF48" s="216"/>
      <c r="BLG48" s="216"/>
      <c r="BLH48" s="216"/>
      <c r="BLI48" s="216"/>
      <c r="BLJ48" s="216"/>
      <c r="BLK48" s="216"/>
      <c r="BLL48" s="216"/>
      <c r="BLM48" s="216"/>
      <c r="BLN48" s="216"/>
      <c r="BLO48" s="216"/>
      <c r="BLP48" s="216"/>
      <c r="BLQ48" s="216"/>
      <c r="BLR48" s="216"/>
      <c r="BLS48" s="216"/>
      <c r="BLT48" s="216"/>
      <c r="BLU48" s="216"/>
      <c r="BLV48" s="216"/>
      <c r="BLW48" s="216"/>
      <c r="BLX48" s="216"/>
      <c r="BLY48" s="216"/>
      <c r="BLZ48" s="216"/>
      <c r="BMA48" s="216"/>
      <c r="BMB48" s="216"/>
      <c r="BMC48" s="216"/>
      <c r="BMD48" s="216"/>
      <c r="BME48" s="216"/>
      <c r="BMF48" s="216"/>
      <c r="BMG48" s="216"/>
      <c r="BMH48" s="216"/>
      <c r="BMI48" s="216"/>
      <c r="BMJ48" s="216"/>
      <c r="BMK48" s="216"/>
      <c r="BML48" s="216"/>
      <c r="BMM48" s="216"/>
      <c r="BMN48" s="216"/>
      <c r="BMO48" s="216"/>
      <c r="BMP48" s="216"/>
      <c r="BMQ48" s="216"/>
      <c r="BMR48" s="216"/>
      <c r="BMS48" s="216"/>
      <c r="BMT48" s="216"/>
      <c r="BMU48" s="216"/>
      <c r="BMV48" s="216"/>
      <c r="BMW48" s="216"/>
      <c r="BMX48" s="216"/>
      <c r="BMY48" s="216"/>
      <c r="BMZ48" s="216"/>
      <c r="BNA48" s="216"/>
      <c r="BNB48" s="216"/>
      <c r="BNC48" s="216"/>
      <c r="BND48" s="216"/>
      <c r="BNE48" s="216"/>
      <c r="BNF48" s="216"/>
      <c r="BNG48" s="216"/>
      <c r="BNH48" s="216"/>
      <c r="BNI48" s="216"/>
      <c r="BNJ48" s="216"/>
      <c r="BNK48" s="216"/>
      <c r="BNL48" s="216"/>
      <c r="BNM48" s="216"/>
      <c r="BNN48" s="216"/>
      <c r="BNO48" s="216"/>
      <c r="BNP48" s="216"/>
      <c r="BNQ48" s="216"/>
      <c r="BNR48" s="216"/>
      <c r="BNS48" s="216"/>
      <c r="BNT48" s="216"/>
      <c r="BNU48" s="216"/>
      <c r="BNV48" s="216"/>
      <c r="BNW48" s="216"/>
      <c r="BNX48" s="216"/>
      <c r="BNY48" s="216"/>
      <c r="BNZ48" s="216"/>
      <c r="BOA48" s="216"/>
      <c r="BOB48" s="216"/>
      <c r="BOC48" s="216"/>
      <c r="BOD48" s="216"/>
      <c r="BOE48" s="216"/>
      <c r="BOF48" s="216"/>
      <c r="BOG48" s="216"/>
      <c r="BOH48" s="216"/>
      <c r="BOI48" s="216"/>
      <c r="BOJ48" s="216"/>
      <c r="BOK48" s="216"/>
      <c r="BOL48" s="216"/>
      <c r="BOM48" s="216"/>
      <c r="BON48" s="216"/>
      <c r="BOO48" s="216"/>
      <c r="BOP48" s="216"/>
      <c r="BOQ48" s="216"/>
      <c r="BOR48" s="216"/>
      <c r="BOS48" s="216"/>
      <c r="BOT48" s="216"/>
      <c r="BOU48" s="216"/>
      <c r="BOV48" s="216"/>
      <c r="BOW48" s="216"/>
      <c r="BOX48" s="216"/>
      <c r="BOY48" s="216"/>
      <c r="BOZ48" s="216"/>
      <c r="BPA48" s="216"/>
      <c r="BPB48" s="216"/>
      <c r="BPC48" s="216"/>
      <c r="BPD48" s="216"/>
      <c r="BPE48" s="216"/>
      <c r="BPF48" s="216"/>
      <c r="BPG48" s="216"/>
      <c r="BPH48" s="216"/>
      <c r="BPI48" s="216"/>
      <c r="BPJ48" s="216"/>
      <c r="BPK48" s="216"/>
      <c r="BPL48" s="216"/>
      <c r="BPM48" s="216"/>
      <c r="BPN48" s="216"/>
      <c r="BPO48" s="216"/>
      <c r="BPP48" s="216"/>
      <c r="BPQ48" s="216"/>
      <c r="BPR48" s="216"/>
      <c r="BPS48" s="216"/>
      <c r="BPT48" s="216"/>
      <c r="BPU48" s="216"/>
      <c r="BPV48" s="216"/>
      <c r="BPW48" s="216"/>
      <c r="BPX48" s="216"/>
      <c r="BPY48" s="216"/>
      <c r="BPZ48" s="216"/>
      <c r="BQA48" s="216"/>
      <c r="BQB48" s="216"/>
      <c r="BQC48" s="216"/>
      <c r="BQD48" s="216"/>
      <c r="BQE48" s="216"/>
      <c r="BQF48" s="216"/>
      <c r="BQG48" s="216"/>
      <c r="BQH48" s="216"/>
      <c r="BQI48" s="216"/>
      <c r="BQJ48" s="216"/>
      <c r="BQK48" s="216"/>
      <c r="BQL48" s="216"/>
      <c r="BQM48" s="216"/>
      <c r="BQN48" s="216"/>
      <c r="BQO48" s="216"/>
      <c r="BQP48" s="216"/>
      <c r="BQQ48" s="216"/>
      <c r="BQR48" s="216"/>
      <c r="BQS48" s="216"/>
      <c r="BQT48" s="216"/>
      <c r="BQU48" s="216"/>
      <c r="BQV48" s="216"/>
      <c r="BQW48" s="216"/>
      <c r="BQX48" s="216"/>
      <c r="BQY48" s="216"/>
      <c r="BQZ48" s="216"/>
      <c r="BRA48" s="216"/>
      <c r="BRB48" s="216"/>
      <c r="BRC48" s="216"/>
      <c r="BRD48" s="216"/>
      <c r="BRE48" s="216"/>
      <c r="BRF48" s="216"/>
      <c r="BRG48" s="216"/>
      <c r="BRH48" s="216"/>
      <c r="BRI48" s="216"/>
      <c r="BRJ48" s="216"/>
      <c r="BRK48" s="216"/>
      <c r="BRL48" s="216"/>
      <c r="BRM48" s="216"/>
      <c r="BRN48" s="216"/>
      <c r="BRO48" s="216"/>
      <c r="BRP48" s="216"/>
      <c r="BRQ48" s="216"/>
      <c r="BRR48" s="216"/>
      <c r="BRS48" s="216"/>
      <c r="BRT48" s="216"/>
      <c r="BRU48" s="216"/>
      <c r="BRV48" s="216"/>
      <c r="BRW48" s="216"/>
      <c r="BRX48" s="216"/>
      <c r="BRY48" s="216"/>
      <c r="BRZ48" s="216"/>
      <c r="BSA48" s="216"/>
      <c r="BSB48" s="216"/>
      <c r="BSC48" s="216"/>
      <c r="BSD48" s="216"/>
      <c r="BSE48" s="216"/>
      <c r="BSF48" s="216"/>
      <c r="BSG48" s="216"/>
      <c r="BSH48" s="216"/>
      <c r="BSI48" s="216"/>
      <c r="BSJ48" s="216"/>
      <c r="BSK48" s="216"/>
      <c r="BSL48" s="216"/>
      <c r="BSM48" s="216"/>
      <c r="BSN48" s="216"/>
      <c r="BSO48" s="216"/>
      <c r="BSP48" s="216"/>
      <c r="BSQ48" s="216"/>
      <c r="BSR48" s="216"/>
      <c r="BSS48" s="216"/>
      <c r="BST48" s="216"/>
      <c r="BSU48" s="216"/>
      <c r="BSV48" s="216"/>
      <c r="BSW48" s="216"/>
      <c r="BSX48" s="216"/>
      <c r="BSY48" s="216"/>
      <c r="BSZ48" s="216"/>
      <c r="BTA48" s="216"/>
      <c r="BTB48" s="216"/>
      <c r="BTC48" s="216"/>
      <c r="BTD48" s="216"/>
      <c r="BTE48" s="216"/>
      <c r="BTF48" s="216"/>
      <c r="BTG48" s="216"/>
      <c r="BTH48" s="216"/>
      <c r="BTI48" s="216"/>
      <c r="BTJ48" s="216"/>
      <c r="BTK48" s="216"/>
      <c r="BTL48" s="216"/>
      <c r="BTM48" s="216"/>
      <c r="BTN48" s="216"/>
      <c r="BTO48" s="216"/>
      <c r="BTP48" s="216"/>
      <c r="BTQ48" s="216"/>
      <c r="BTR48" s="216"/>
      <c r="BTS48" s="216"/>
      <c r="BTT48" s="216"/>
      <c r="BTU48" s="216"/>
      <c r="BTV48" s="216"/>
      <c r="BTW48" s="216"/>
      <c r="BTX48" s="216"/>
      <c r="BTY48" s="216"/>
      <c r="BTZ48" s="216"/>
      <c r="BUA48" s="216"/>
      <c r="BUB48" s="216"/>
      <c r="BUC48" s="216"/>
      <c r="BUD48" s="216"/>
      <c r="BUE48" s="216"/>
      <c r="BUF48" s="216"/>
      <c r="BUG48" s="216"/>
      <c r="BUH48" s="216"/>
      <c r="BUI48" s="216"/>
      <c r="BUJ48" s="216"/>
      <c r="BUK48" s="216"/>
      <c r="BUL48" s="216"/>
      <c r="BUM48" s="216"/>
      <c r="BUN48" s="216"/>
      <c r="BUO48" s="216"/>
      <c r="BUP48" s="216"/>
      <c r="BUQ48" s="216"/>
      <c r="BUR48" s="216"/>
      <c r="BUS48" s="216"/>
      <c r="BUT48" s="216"/>
      <c r="BUU48" s="216"/>
      <c r="BUV48" s="216"/>
      <c r="BUW48" s="216"/>
      <c r="BUX48" s="216"/>
      <c r="BUY48" s="216"/>
      <c r="BUZ48" s="216"/>
      <c r="BVA48" s="216"/>
      <c r="BVB48" s="216"/>
      <c r="BVC48" s="216"/>
      <c r="BVD48" s="216"/>
      <c r="BVE48" s="216"/>
      <c r="BVF48" s="216"/>
      <c r="BVG48" s="216"/>
      <c r="BVH48" s="216"/>
      <c r="BVI48" s="216"/>
      <c r="BVJ48" s="216"/>
      <c r="BVK48" s="216"/>
      <c r="BVL48" s="216"/>
      <c r="BVM48" s="216"/>
      <c r="BVN48" s="216"/>
      <c r="BVO48" s="216"/>
      <c r="BVP48" s="216"/>
      <c r="BVQ48" s="216"/>
      <c r="BVR48" s="216"/>
      <c r="BVS48" s="216"/>
      <c r="BVT48" s="216"/>
      <c r="BVU48" s="216"/>
      <c r="BVV48" s="216"/>
      <c r="BVW48" s="216"/>
      <c r="BVX48" s="216"/>
      <c r="BVY48" s="216"/>
      <c r="BVZ48" s="216"/>
      <c r="BWA48" s="216"/>
      <c r="BWB48" s="216"/>
      <c r="BWC48" s="216"/>
      <c r="BWD48" s="216"/>
      <c r="BWE48" s="216"/>
      <c r="BWF48" s="216"/>
      <c r="BWG48" s="216"/>
      <c r="BWH48" s="216"/>
      <c r="BWI48" s="216"/>
      <c r="BWJ48" s="216"/>
      <c r="BWK48" s="216"/>
      <c r="BWL48" s="216"/>
      <c r="BWM48" s="216"/>
      <c r="BWN48" s="216"/>
      <c r="BWO48" s="216"/>
      <c r="BWP48" s="216"/>
      <c r="BWQ48" s="216"/>
      <c r="BWR48" s="216"/>
      <c r="BWS48" s="216"/>
      <c r="BWT48" s="216"/>
      <c r="BWU48" s="216"/>
      <c r="BWV48" s="216"/>
      <c r="BWW48" s="216"/>
      <c r="BWX48" s="216"/>
      <c r="BWY48" s="216"/>
      <c r="BWZ48" s="216"/>
      <c r="BXA48" s="216"/>
      <c r="BXB48" s="216"/>
      <c r="BXC48" s="216"/>
      <c r="BXD48" s="216"/>
      <c r="BXE48" s="216"/>
      <c r="BXF48" s="216"/>
      <c r="BXG48" s="216"/>
      <c r="BXH48" s="216"/>
      <c r="BXI48" s="216"/>
      <c r="BXJ48" s="216"/>
      <c r="BXK48" s="216"/>
      <c r="BXL48" s="216"/>
      <c r="BXM48" s="216"/>
      <c r="BXN48" s="216"/>
      <c r="BXO48" s="216"/>
      <c r="BXP48" s="216"/>
      <c r="BXQ48" s="216"/>
      <c r="BXR48" s="216"/>
      <c r="BXS48" s="216"/>
      <c r="BXT48" s="216"/>
      <c r="BXU48" s="216"/>
      <c r="BXV48" s="216"/>
      <c r="BXW48" s="216"/>
      <c r="BXX48" s="216"/>
      <c r="BXY48" s="216"/>
      <c r="BXZ48" s="216"/>
      <c r="BYA48" s="216"/>
      <c r="BYB48" s="216"/>
      <c r="BYC48" s="216"/>
      <c r="BYD48" s="216"/>
      <c r="BYE48" s="216"/>
      <c r="BYF48" s="216"/>
      <c r="BYG48" s="216"/>
      <c r="BYH48" s="216"/>
      <c r="BYI48" s="216"/>
      <c r="BYJ48" s="216"/>
      <c r="BYK48" s="216"/>
      <c r="BYL48" s="216"/>
      <c r="BYM48" s="216"/>
      <c r="BYN48" s="216"/>
      <c r="BYO48" s="216"/>
      <c r="BYP48" s="216"/>
      <c r="BYQ48" s="216"/>
      <c r="BYR48" s="216"/>
      <c r="BYS48" s="216"/>
      <c r="BYT48" s="216"/>
      <c r="BYU48" s="216"/>
      <c r="BYV48" s="216"/>
      <c r="BYW48" s="216"/>
      <c r="BYX48" s="216"/>
      <c r="BYY48" s="216"/>
      <c r="BYZ48" s="216"/>
      <c r="BZA48" s="216"/>
      <c r="BZB48" s="216"/>
      <c r="BZC48" s="216"/>
      <c r="BZD48" s="216"/>
      <c r="BZE48" s="216"/>
      <c r="BZF48" s="216"/>
      <c r="BZG48" s="216"/>
      <c r="BZH48" s="216"/>
      <c r="BZI48" s="216"/>
      <c r="BZJ48" s="216"/>
      <c r="BZK48" s="216"/>
      <c r="BZL48" s="216"/>
      <c r="BZM48" s="216"/>
      <c r="BZN48" s="216"/>
      <c r="BZO48" s="216"/>
      <c r="BZP48" s="216"/>
      <c r="BZQ48" s="216"/>
      <c r="BZR48" s="216"/>
      <c r="BZS48" s="216"/>
      <c r="BZT48" s="216"/>
      <c r="BZU48" s="216"/>
      <c r="BZV48" s="216"/>
      <c r="BZW48" s="216"/>
      <c r="BZX48" s="216"/>
      <c r="BZY48" s="216"/>
      <c r="BZZ48" s="216"/>
      <c r="CAA48" s="216"/>
      <c r="CAB48" s="216"/>
      <c r="CAC48" s="216"/>
      <c r="CAD48" s="216"/>
      <c r="CAE48" s="216"/>
      <c r="CAF48" s="216"/>
      <c r="CAG48" s="216"/>
      <c r="CAH48" s="216"/>
      <c r="CAI48" s="216"/>
      <c r="CAJ48" s="216"/>
      <c r="CAK48" s="216"/>
      <c r="CAL48" s="216"/>
      <c r="CAM48" s="216"/>
      <c r="CAN48" s="216"/>
      <c r="CAO48" s="216"/>
      <c r="CAP48" s="216"/>
      <c r="CAQ48" s="216"/>
      <c r="CAR48" s="216"/>
      <c r="CAS48" s="216"/>
      <c r="CAT48" s="216"/>
      <c r="CAU48" s="216"/>
      <c r="CAV48" s="216"/>
      <c r="CAW48" s="216"/>
      <c r="CAX48" s="216"/>
      <c r="CAY48" s="216"/>
      <c r="CAZ48" s="216"/>
      <c r="CBA48" s="216"/>
      <c r="CBB48" s="216"/>
      <c r="CBC48" s="216"/>
      <c r="CBD48" s="216"/>
      <c r="CBE48" s="216"/>
      <c r="CBF48" s="216"/>
      <c r="CBG48" s="216"/>
      <c r="CBH48" s="216"/>
      <c r="CBI48" s="216"/>
      <c r="CBJ48" s="216"/>
      <c r="CBK48" s="216"/>
      <c r="CBL48" s="216"/>
      <c r="CBM48" s="216"/>
      <c r="CBN48" s="216"/>
      <c r="CBO48" s="216"/>
      <c r="CBP48" s="216"/>
      <c r="CBQ48" s="216"/>
      <c r="CBR48" s="216"/>
      <c r="CBS48" s="216"/>
      <c r="CBT48" s="216"/>
      <c r="CBU48" s="216"/>
      <c r="CBV48" s="216"/>
      <c r="CBW48" s="216"/>
      <c r="CBX48" s="216"/>
      <c r="CBY48" s="216"/>
      <c r="CBZ48" s="216"/>
      <c r="CCA48" s="216"/>
      <c r="CCB48" s="216"/>
      <c r="CCC48" s="216"/>
      <c r="CCD48" s="216"/>
      <c r="CCE48" s="216"/>
      <c r="CCF48" s="216"/>
      <c r="CCG48" s="216"/>
      <c r="CCH48" s="216"/>
      <c r="CCI48" s="216"/>
      <c r="CCJ48" s="216"/>
      <c r="CCK48" s="216"/>
      <c r="CCL48" s="216"/>
      <c r="CCM48" s="216"/>
      <c r="CCN48" s="216"/>
      <c r="CCO48" s="216"/>
      <c r="CCP48" s="216"/>
      <c r="CCQ48" s="216"/>
      <c r="CCR48" s="216"/>
      <c r="CCS48" s="216"/>
      <c r="CCT48" s="216"/>
      <c r="CCU48" s="216"/>
      <c r="CCV48" s="216"/>
      <c r="CCW48" s="216"/>
      <c r="CCX48" s="216"/>
      <c r="CCY48" s="216"/>
      <c r="CCZ48" s="216"/>
      <c r="CDA48" s="216"/>
      <c r="CDB48" s="216"/>
      <c r="CDC48" s="216"/>
      <c r="CDD48" s="216"/>
      <c r="CDE48" s="216"/>
      <c r="CDF48" s="216"/>
      <c r="CDG48" s="216"/>
      <c r="CDH48" s="216"/>
      <c r="CDI48" s="216"/>
      <c r="CDJ48" s="216"/>
      <c r="CDK48" s="216"/>
      <c r="CDL48" s="216"/>
      <c r="CDM48" s="216"/>
      <c r="CDN48" s="216"/>
      <c r="CDO48" s="216"/>
      <c r="CDP48" s="216"/>
      <c r="CDQ48" s="216"/>
      <c r="CDR48" s="216"/>
      <c r="CDS48" s="216"/>
      <c r="CDT48" s="216"/>
      <c r="CDU48" s="216"/>
      <c r="CDV48" s="216"/>
      <c r="CDW48" s="216"/>
      <c r="CDX48" s="216"/>
      <c r="CDY48" s="216"/>
      <c r="CDZ48" s="216"/>
      <c r="CEA48" s="216"/>
      <c r="CEB48" s="216"/>
      <c r="CEC48" s="216"/>
      <c r="CED48" s="216"/>
      <c r="CEE48" s="216"/>
      <c r="CEF48" s="216"/>
      <c r="CEG48" s="216"/>
      <c r="CEH48" s="216"/>
      <c r="CEI48" s="216"/>
      <c r="CEJ48" s="216"/>
      <c r="CEK48" s="216"/>
      <c r="CEL48" s="216"/>
      <c r="CEM48" s="216"/>
      <c r="CEN48" s="216"/>
      <c r="CEO48" s="216"/>
      <c r="CEP48" s="216"/>
      <c r="CEQ48" s="216"/>
      <c r="CER48" s="216"/>
      <c r="CES48" s="216"/>
      <c r="CET48" s="216"/>
      <c r="CEU48" s="216"/>
      <c r="CEV48" s="216"/>
      <c r="CEW48" s="216"/>
      <c r="CEX48" s="216"/>
      <c r="CEY48" s="216"/>
      <c r="CEZ48" s="216"/>
      <c r="CFA48" s="216"/>
      <c r="CFB48" s="216"/>
      <c r="CFC48" s="216"/>
      <c r="CFD48" s="216"/>
      <c r="CFE48" s="216"/>
      <c r="CFF48" s="216"/>
      <c r="CFG48" s="216"/>
      <c r="CFH48" s="216"/>
      <c r="CFI48" s="216"/>
      <c r="CFJ48" s="216"/>
      <c r="CFK48" s="216"/>
      <c r="CFL48" s="216"/>
      <c r="CFM48" s="216"/>
      <c r="CFN48" s="216"/>
      <c r="CFO48" s="216"/>
      <c r="CFP48" s="216"/>
      <c r="CFQ48" s="216"/>
      <c r="CFR48" s="216"/>
      <c r="CFS48" s="216"/>
      <c r="CFT48" s="216"/>
      <c r="CFU48" s="216"/>
      <c r="CFV48" s="216"/>
      <c r="CFW48" s="216"/>
      <c r="CFX48" s="216"/>
      <c r="CFY48" s="216"/>
      <c r="CFZ48" s="216"/>
      <c r="CGA48" s="216"/>
      <c r="CGB48" s="216"/>
      <c r="CGC48" s="216"/>
      <c r="CGD48" s="216"/>
      <c r="CGE48" s="216"/>
      <c r="CGF48" s="216"/>
      <c r="CGG48" s="216"/>
      <c r="CGH48" s="216"/>
      <c r="CGI48" s="216"/>
      <c r="CGJ48" s="216"/>
      <c r="CGK48" s="216"/>
      <c r="CGL48" s="216"/>
      <c r="CGM48" s="216"/>
      <c r="CGN48" s="216"/>
      <c r="CGO48" s="216"/>
      <c r="CGP48" s="216"/>
      <c r="CGQ48" s="216"/>
      <c r="CGR48" s="216"/>
      <c r="CGS48" s="216"/>
      <c r="CGT48" s="216"/>
      <c r="CGU48" s="216"/>
      <c r="CGV48" s="216"/>
      <c r="CGW48" s="216"/>
      <c r="CGX48" s="216"/>
      <c r="CGY48" s="216"/>
      <c r="CGZ48" s="216"/>
      <c r="CHA48" s="216"/>
      <c r="CHB48" s="216"/>
      <c r="CHC48" s="216"/>
      <c r="CHD48" s="216"/>
      <c r="CHE48" s="216"/>
      <c r="CHF48" s="216"/>
      <c r="CHG48" s="216"/>
      <c r="CHH48" s="216"/>
      <c r="CHI48" s="216"/>
      <c r="CHJ48" s="216"/>
      <c r="CHK48" s="216"/>
      <c r="CHL48" s="216"/>
      <c r="CHM48" s="216"/>
      <c r="CHN48" s="216"/>
      <c r="CHO48" s="216"/>
      <c r="CHP48" s="216"/>
      <c r="CHQ48" s="216"/>
      <c r="CHR48" s="216"/>
      <c r="CHS48" s="216"/>
      <c r="CHT48" s="216"/>
      <c r="CHU48" s="216"/>
      <c r="CHV48" s="216"/>
      <c r="CHW48" s="216"/>
      <c r="CHX48" s="216"/>
      <c r="CHY48" s="216"/>
      <c r="CHZ48" s="216"/>
      <c r="CIA48" s="216"/>
      <c r="CIB48" s="216"/>
      <c r="CIC48" s="216"/>
      <c r="CID48" s="216"/>
      <c r="CIE48" s="216"/>
      <c r="CIF48" s="216"/>
      <c r="CIG48" s="216"/>
      <c r="CIH48" s="216"/>
      <c r="CII48" s="216"/>
      <c r="CIJ48" s="216"/>
      <c r="CIK48" s="216"/>
      <c r="CIL48" s="216"/>
      <c r="CIM48" s="216"/>
      <c r="CIN48" s="216"/>
      <c r="CIO48" s="216"/>
      <c r="CIP48" s="216"/>
      <c r="CIQ48" s="216"/>
      <c r="CIR48" s="216"/>
      <c r="CIS48" s="216"/>
      <c r="CIT48" s="216"/>
      <c r="CIU48" s="216"/>
      <c r="CIV48" s="216"/>
      <c r="CIW48" s="216"/>
      <c r="CIX48" s="216"/>
      <c r="CIY48" s="216"/>
      <c r="CIZ48" s="216"/>
      <c r="CJA48" s="216"/>
      <c r="CJB48" s="216"/>
      <c r="CJC48" s="216"/>
      <c r="CJD48" s="216"/>
      <c r="CJE48" s="216"/>
      <c r="CJF48" s="216"/>
      <c r="CJG48" s="216"/>
      <c r="CJH48" s="216"/>
      <c r="CJI48" s="216"/>
      <c r="CJJ48" s="216"/>
      <c r="CJK48" s="216"/>
      <c r="CJL48" s="216"/>
      <c r="CJM48" s="216"/>
      <c r="CJN48" s="216"/>
      <c r="CJO48" s="216"/>
      <c r="CJP48" s="216"/>
      <c r="CJQ48" s="216"/>
      <c r="CJR48" s="216"/>
      <c r="CJS48" s="216"/>
      <c r="CJT48" s="216"/>
      <c r="CJU48" s="216"/>
      <c r="CJV48" s="216"/>
      <c r="CJW48" s="216"/>
      <c r="CJX48" s="216"/>
      <c r="CJY48" s="216"/>
      <c r="CJZ48" s="216"/>
      <c r="CKA48" s="216"/>
      <c r="CKB48" s="216"/>
      <c r="CKC48" s="216"/>
      <c r="CKD48" s="216"/>
      <c r="CKE48" s="216"/>
      <c r="CKF48" s="216"/>
      <c r="CKG48" s="216"/>
      <c r="CKH48" s="216"/>
      <c r="CKI48" s="216"/>
      <c r="CKJ48" s="216"/>
      <c r="CKK48" s="216"/>
      <c r="CKL48" s="216"/>
      <c r="CKM48" s="216"/>
      <c r="CKN48" s="216"/>
      <c r="CKO48" s="216"/>
      <c r="CKP48" s="216"/>
      <c r="CKQ48" s="216"/>
      <c r="CKR48" s="216"/>
      <c r="CKS48" s="216"/>
      <c r="CKT48" s="216"/>
      <c r="CKU48" s="216"/>
      <c r="CKV48" s="216"/>
      <c r="CKW48" s="216"/>
      <c r="CKX48" s="216"/>
      <c r="CKY48" s="216"/>
      <c r="CKZ48" s="216"/>
      <c r="CLA48" s="216"/>
      <c r="CLB48" s="216"/>
      <c r="CLC48" s="216"/>
      <c r="CLD48" s="216"/>
      <c r="CLE48" s="216"/>
      <c r="CLF48" s="216"/>
      <c r="CLG48" s="216"/>
      <c r="CLH48" s="216"/>
      <c r="CLI48" s="216"/>
      <c r="CLJ48" s="216"/>
      <c r="CLK48" s="216"/>
      <c r="CLL48" s="216"/>
      <c r="CLM48" s="216"/>
      <c r="CLN48" s="216"/>
      <c r="CLO48" s="216"/>
      <c r="CLP48" s="216"/>
      <c r="CLQ48" s="216"/>
      <c r="CLR48" s="216"/>
      <c r="CLS48" s="216"/>
      <c r="CLT48" s="216"/>
      <c r="CLU48" s="216"/>
      <c r="CLV48" s="216"/>
      <c r="CLW48" s="216"/>
      <c r="CLX48" s="216"/>
      <c r="CLY48" s="216"/>
      <c r="CLZ48" s="216"/>
      <c r="CMA48" s="216"/>
      <c r="CMB48" s="216"/>
      <c r="CMC48" s="216"/>
      <c r="CMD48" s="216"/>
      <c r="CME48" s="216"/>
      <c r="CMF48" s="216"/>
      <c r="CMG48" s="216"/>
      <c r="CMH48" s="216"/>
      <c r="CMI48" s="216"/>
      <c r="CMJ48" s="216"/>
      <c r="CMK48" s="216"/>
      <c r="CML48" s="216"/>
      <c r="CMM48" s="216"/>
      <c r="CMN48" s="216"/>
      <c r="CMO48" s="216"/>
      <c r="CMP48" s="216"/>
      <c r="CMQ48" s="216"/>
      <c r="CMR48" s="216"/>
      <c r="CMS48" s="216"/>
      <c r="CMT48" s="216"/>
      <c r="CMU48" s="216"/>
      <c r="CMV48" s="216"/>
      <c r="CMW48" s="216"/>
      <c r="CMX48" s="216"/>
      <c r="CMY48" s="216"/>
      <c r="CMZ48" s="216"/>
      <c r="CNA48" s="216"/>
      <c r="CNB48" s="216"/>
      <c r="CNC48" s="216"/>
      <c r="CND48" s="216"/>
      <c r="CNE48" s="216"/>
      <c r="CNF48" s="216"/>
      <c r="CNG48" s="216"/>
      <c r="CNH48" s="216"/>
      <c r="CNI48" s="216"/>
      <c r="CNJ48" s="216"/>
      <c r="CNK48" s="216"/>
      <c r="CNL48" s="216"/>
      <c r="CNM48" s="216"/>
      <c r="CNN48" s="216"/>
      <c r="CNO48" s="216"/>
      <c r="CNP48" s="216"/>
      <c r="CNQ48" s="216"/>
      <c r="CNR48" s="216"/>
      <c r="CNS48" s="216"/>
      <c r="CNT48" s="216"/>
      <c r="CNU48" s="216"/>
      <c r="CNV48" s="216"/>
      <c r="CNW48" s="216"/>
      <c r="CNX48" s="216"/>
      <c r="CNY48" s="216"/>
      <c r="CNZ48" s="216"/>
      <c r="COA48" s="216"/>
      <c r="COB48" s="216"/>
      <c r="COC48" s="216"/>
      <c r="COD48" s="216"/>
      <c r="COE48" s="216"/>
      <c r="COF48" s="216"/>
      <c r="COG48" s="216"/>
      <c r="COH48" s="216"/>
      <c r="COI48" s="216"/>
      <c r="COJ48" s="216"/>
      <c r="COK48" s="216"/>
      <c r="COL48" s="216"/>
      <c r="COM48" s="216"/>
      <c r="CON48" s="216"/>
      <c r="COO48" s="216"/>
      <c r="COP48" s="216"/>
      <c r="COQ48" s="216"/>
      <c r="COR48" s="216"/>
      <c r="COS48" s="216"/>
      <c r="COT48" s="216"/>
      <c r="COU48" s="216"/>
      <c r="COV48" s="216"/>
      <c r="COW48" s="216"/>
      <c r="COX48" s="216"/>
      <c r="COY48" s="216"/>
      <c r="COZ48" s="216"/>
      <c r="CPA48" s="216"/>
      <c r="CPB48" s="216"/>
      <c r="CPC48" s="216"/>
      <c r="CPD48" s="216"/>
      <c r="CPE48" s="216"/>
      <c r="CPF48" s="216"/>
      <c r="CPG48" s="216"/>
      <c r="CPH48" s="216"/>
      <c r="CPI48" s="216"/>
      <c r="CPJ48" s="216"/>
      <c r="CPK48" s="216"/>
      <c r="CPL48" s="216"/>
      <c r="CPM48" s="216"/>
      <c r="CPN48" s="216"/>
      <c r="CPO48" s="216"/>
      <c r="CPP48" s="216"/>
      <c r="CPQ48" s="216"/>
      <c r="CPR48" s="216"/>
      <c r="CPS48" s="216"/>
      <c r="CPT48" s="216"/>
      <c r="CPU48" s="216"/>
      <c r="CPV48" s="216"/>
      <c r="CPW48" s="216"/>
      <c r="CPX48" s="216"/>
      <c r="CPY48" s="216"/>
      <c r="CPZ48" s="216"/>
      <c r="CQA48" s="216"/>
      <c r="CQB48" s="216"/>
      <c r="CQC48" s="216"/>
      <c r="CQD48" s="216"/>
      <c r="CQE48" s="216"/>
      <c r="CQF48" s="216"/>
      <c r="CQG48" s="216"/>
      <c r="CQH48" s="216"/>
      <c r="CQI48" s="216"/>
      <c r="CQJ48" s="216"/>
      <c r="CQK48" s="216"/>
      <c r="CQL48" s="216"/>
      <c r="CQM48" s="216"/>
      <c r="CQN48" s="216"/>
      <c r="CQO48" s="216"/>
      <c r="CQP48" s="216"/>
      <c r="CQQ48" s="216"/>
      <c r="CQR48" s="216"/>
      <c r="CQS48" s="216"/>
      <c r="CQT48" s="216"/>
      <c r="CQU48" s="216"/>
      <c r="CQV48" s="216"/>
      <c r="CQW48" s="216"/>
      <c r="CQX48" s="216"/>
      <c r="CQY48" s="216"/>
      <c r="CQZ48" s="216"/>
      <c r="CRA48" s="216"/>
      <c r="CRB48" s="216"/>
      <c r="CRC48" s="216"/>
      <c r="CRD48" s="216"/>
      <c r="CRE48" s="216"/>
      <c r="CRF48" s="216"/>
      <c r="CRG48" s="216"/>
      <c r="CRH48" s="216"/>
      <c r="CRI48" s="216"/>
      <c r="CRJ48" s="216"/>
      <c r="CRK48" s="216"/>
      <c r="CRL48" s="216"/>
      <c r="CRM48" s="216"/>
      <c r="CRN48" s="216"/>
      <c r="CRO48" s="216"/>
      <c r="CRP48" s="216"/>
      <c r="CRQ48" s="216"/>
      <c r="CRR48" s="216"/>
      <c r="CRS48" s="216"/>
      <c r="CRT48" s="216"/>
      <c r="CRU48" s="216"/>
      <c r="CRV48" s="216"/>
      <c r="CRW48" s="216"/>
      <c r="CRX48" s="216"/>
      <c r="CRY48" s="216"/>
      <c r="CRZ48" s="216"/>
      <c r="CSA48" s="216"/>
      <c r="CSB48" s="216"/>
      <c r="CSC48" s="216"/>
      <c r="CSD48" s="216"/>
      <c r="CSE48" s="216"/>
      <c r="CSF48" s="216"/>
      <c r="CSG48" s="216"/>
      <c r="CSH48" s="216"/>
      <c r="CSI48" s="216"/>
      <c r="CSJ48" s="216"/>
      <c r="CSK48" s="216"/>
      <c r="CSL48" s="216"/>
      <c r="CSM48" s="216"/>
      <c r="CSN48" s="216"/>
      <c r="CSO48" s="216"/>
      <c r="CSP48" s="216"/>
      <c r="CSQ48" s="216"/>
      <c r="CSR48" s="216"/>
      <c r="CSS48" s="216"/>
      <c r="CST48" s="216"/>
      <c r="CSU48" s="216"/>
      <c r="CSV48" s="216"/>
      <c r="CSW48" s="216"/>
      <c r="CSX48" s="216"/>
      <c r="CSY48" s="216"/>
      <c r="CSZ48" s="216"/>
      <c r="CTA48" s="216"/>
      <c r="CTB48" s="216"/>
      <c r="CTC48" s="216"/>
      <c r="CTD48" s="216"/>
      <c r="CTE48" s="216"/>
      <c r="CTF48" s="216"/>
      <c r="CTG48" s="216"/>
      <c r="CTH48" s="216"/>
      <c r="CTI48" s="216"/>
      <c r="CTJ48" s="216"/>
      <c r="CTK48" s="216"/>
      <c r="CTL48" s="216"/>
      <c r="CTM48" s="216"/>
      <c r="CTN48" s="216"/>
      <c r="CTO48" s="216"/>
      <c r="CTP48" s="216"/>
      <c r="CTQ48" s="216"/>
      <c r="CTR48" s="216"/>
      <c r="CTS48" s="216"/>
      <c r="CTT48" s="216"/>
      <c r="CTU48" s="216"/>
      <c r="CTV48" s="216"/>
      <c r="CTW48" s="216"/>
      <c r="CTX48" s="216"/>
      <c r="CTY48" s="216"/>
      <c r="CTZ48" s="216"/>
      <c r="CUA48" s="216"/>
      <c r="CUB48" s="216"/>
      <c r="CUC48" s="216"/>
      <c r="CUD48" s="216"/>
      <c r="CUE48" s="216"/>
      <c r="CUF48" s="216"/>
      <c r="CUG48" s="216"/>
      <c r="CUH48" s="216"/>
      <c r="CUI48" s="216"/>
      <c r="CUJ48" s="216"/>
      <c r="CUK48" s="216"/>
      <c r="CUL48" s="216"/>
      <c r="CUM48" s="216"/>
      <c r="CUN48" s="216"/>
      <c r="CUO48" s="216"/>
      <c r="CUP48" s="216"/>
      <c r="CUQ48" s="216"/>
      <c r="CUR48" s="216"/>
      <c r="CUS48" s="216"/>
      <c r="CUT48" s="216"/>
      <c r="CUU48" s="216"/>
      <c r="CUV48" s="216"/>
      <c r="CUW48" s="216"/>
      <c r="CUX48" s="216"/>
      <c r="CUY48" s="216"/>
      <c r="CUZ48" s="216"/>
      <c r="CVA48" s="216"/>
      <c r="CVB48" s="216"/>
      <c r="CVC48" s="216"/>
      <c r="CVD48" s="216"/>
      <c r="CVE48" s="216"/>
      <c r="CVF48" s="216"/>
      <c r="CVG48" s="216"/>
      <c r="CVH48" s="216"/>
      <c r="CVI48" s="216"/>
      <c r="CVJ48" s="216"/>
      <c r="CVK48" s="216"/>
      <c r="CVL48" s="216"/>
      <c r="CVM48" s="216"/>
      <c r="CVN48" s="216"/>
      <c r="CVO48" s="216"/>
      <c r="CVP48" s="216"/>
      <c r="CVQ48" s="216"/>
      <c r="CVR48" s="216"/>
      <c r="CVS48" s="216"/>
      <c r="CVT48" s="216"/>
      <c r="CVU48" s="216"/>
      <c r="CVV48" s="216"/>
      <c r="CVW48" s="216"/>
      <c r="CVX48" s="216"/>
      <c r="CVY48" s="216"/>
      <c r="CVZ48" s="216"/>
      <c r="CWA48" s="216"/>
      <c r="CWB48" s="216"/>
      <c r="CWC48" s="216"/>
      <c r="CWD48" s="216"/>
      <c r="CWE48" s="216"/>
      <c r="CWF48" s="216"/>
      <c r="CWG48" s="216"/>
      <c r="CWH48" s="216"/>
      <c r="CWI48" s="216"/>
      <c r="CWJ48" s="216"/>
      <c r="CWK48" s="216"/>
      <c r="CWL48" s="216"/>
      <c r="CWM48" s="216"/>
      <c r="CWN48" s="216"/>
      <c r="CWO48" s="216"/>
      <c r="CWP48" s="216"/>
      <c r="CWQ48" s="216"/>
      <c r="CWR48" s="216"/>
      <c r="CWS48" s="216"/>
      <c r="CWT48" s="216"/>
      <c r="CWU48" s="216"/>
      <c r="CWV48" s="216"/>
      <c r="CWW48" s="216"/>
      <c r="CWX48" s="216"/>
      <c r="CWY48" s="216"/>
      <c r="CWZ48" s="216"/>
      <c r="CXA48" s="216"/>
      <c r="CXB48" s="216"/>
      <c r="CXC48" s="216"/>
      <c r="CXD48" s="216"/>
      <c r="CXE48" s="216"/>
      <c r="CXF48" s="216"/>
      <c r="CXG48" s="216"/>
      <c r="CXH48" s="216"/>
      <c r="CXI48" s="216"/>
      <c r="CXJ48" s="216"/>
      <c r="CXK48" s="216"/>
      <c r="CXL48" s="216"/>
      <c r="CXM48" s="216"/>
      <c r="CXN48" s="216"/>
      <c r="CXO48" s="216"/>
      <c r="CXP48" s="216"/>
      <c r="CXQ48" s="216"/>
      <c r="CXR48" s="216"/>
      <c r="CXS48" s="216"/>
      <c r="CXT48" s="216"/>
      <c r="CXU48" s="216"/>
      <c r="CXV48" s="216"/>
      <c r="CXW48" s="216"/>
      <c r="CXX48" s="216"/>
      <c r="CXY48" s="216"/>
      <c r="CXZ48" s="216"/>
      <c r="CYA48" s="216"/>
      <c r="CYB48" s="216"/>
      <c r="CYC48" s="216"/>
      <c r="CYD48" s="216"/>
      <c r="CYE48" s="216"/>
      <c r="CYF48" s="216"/>
      <c r="CYG48" s="216"/>
      <c r="CYH48" s="216"/>
      <c r="CYI48" s="216"/>
      <c r="CYJ48" s="216"/>
      <c r="CYK48" s="216"/>
      <c r="CYL48" s="216"/>
      <c r="CYM48" s="216"/>
      <c r="CYN48" s="216"/>
      <c r="CYO48" s="216"/>
      <c r="CYP48" s="216"/>
      <c r="CYQ48" s="216"/>
      <c r="CYR48" s="216"/>
      <c r="CYS48" s="216"/>
      <c r="CYT48" s="216"/>
      <c r="CYU48" s="216"/>
      <c r="CYV48" s="216"/>
      <c r="CYW48" s="216"/>
      <c r="CYX48" s="216"/>
      <c r="CYY48" s="216"/>
      <c r="CYZ48" s="216"/>
      <c r="CZA48" s="216"/>
      <c r="CZB48" s="216"/>
      <c r="CZC48" s="216"/>
      <c r="CZD48" s="216"/>
      <c r="CZE48" s="216"/>
      <c r="CZF48" s="216"/>
      <c r="CZG48" s="216"/>
      <c r="CZH48" s="216"/>
      <c r="CZI48" s="216"/>
      <c r="CZJ48" s="216"/>
      <c r="CZK48" s="216"/>
      <c r="CZL48" s="216"/>
      <c r="CZM48" s="216"/>
      <c r="CZN48" s="216"/>
      <c r="CZO48" s="216"/>
      <c r="CZP48" s="216"/>
      <c r="CZQ48" s="216"/>
      <c r="CZR48" s="216"/>
      <c r="CZS48" s="216"/>
      <c r="CZT48" s="216"/>
      <c r="CZU48" s="216"/>
      <c r="CZV48" s="216"/>
      <c r="CZW48" s="216"/>
      <c r="CZX48" s="216"/>
      <c r="CZY48" s="216"/>
      <c r="CZZ48" s="216"/>
      <c r="DAA48" s="216"/>
      <c r="DAB48" s="216"/>
      <c r="DAC48" s="216"/>
      <c r="DAD48" s="216"/>
      <c r="DAE48" s="216"/>
      <c r="DAF48" s="216"/>
      <c r="DAG48" s="216"/>
      <c r="DAH48" s="216"/>
      <c r="DAI48" s="216"/>
      <c r="DAJ48" s="216"/>
      <c r="DAK48" s="216"/>
      <c r="DAL48" s="216"/>
      <c r="DAM48" s="216"/>
      <c r="DAN48" s="216"/>
      <c r="DAO48" s="216"/>
      <c r="DAP48" s="216"/>
      <c r="DAQ48" s="216"/>
      <c r="DAR48" s="216"/>
      <c r="DAS48" s="216"/>
      <c r="DAT48" s="216"/>
      <c r="DAU48" s="216"/>
      <c r="DAV48" s="216"/>
      <c r="DAW48" s="216"/>
      <c r="DAX48" s="216"/>
      <c r="DAY48" s="216"/>
      <c r="DAZ48" s="216"/>
      <c r="DBA48" s="216"/>
      <c r="DBB48" s="216"/>
      <c r="DBC48" s="216"/>
      <c r="DBD48" s="216"/>
      <c r="DBE48" s="216"/>
      <c r="DBF48" s="216"/>
      <c r="DBG48" s="216"/>
      <c r="DBH48" s="216"/>
      <c r="DBI48" s="216"/>
      <c r="DBJ48" s="216"/>
      <c r="DBK48" s="216"/>
      <c r="DBL48" s="216"/>
      <c r="DBM48" s="216"/>
      <c r="DBN48" s="216"/>
      <c r="DBO48" s="216"/>
      <c r="DBP48" s="216"/>
      <c r="DBQ48" s="216"/>
      <c r="DBR48" s="216"/>
      <c r="DBS48" s="216"/>
      <c r="DBT48" s="216"/>
      <c r="DBU48" s="216"/>
      <c r="DBV48" s="216"/>
      <c r="DBW48" s="216"/>
      <c r="DBX48" s="216"/>
      <c r="DBY48" s="216"/>
      <c r="DBZ48" s="216"/>
      <c r="DCA48" s="216"/>
      <c r="DCB48" s="216"/>
      <c r="DCC48" s="216"/>
      <c r="DCD48" s="216"/>
      <c r="DCE48" s="216"/>
      <c r="DCF48" s="216"/>
      <c r="DCG48" s="216"/>
      <c r="DCH48" s="216"/>
      <c r="DCI48" s="216"/>
      <c r="DCJ48" s="216"/>
      <c r="DCK48" s="216"/>
      <c r="DCL48" s="216"/>
      <c r="DCM48" s="216"/>
      <c r="DCN48" s="216"/>
      <c r="DCO48" s="216"/>
      <c r="DCP48" s="216"/>
      <c r="DCQ48" s="216"/>
      <c r="DCR48" s="216"/>
      <c r="DCS48" s="216"/>
      <c r="DCT48" s="216"/>
      <c r="DCU48" s="216"/>
      <c r="DCV48" s="216"/>
      <c r="DCW48" s="216"/>
      <c r="DCX48" s="216"/>
      <c r="DCY48" s="216"/>
      <c r="DCZ48" s="216"/>
      <c r="DDA48" s="216"/>
      <c r="DDB48" s="216"/>
      <c r="DDC48" s="216"/>
      <c r="DDD48" s="216"/>
      <c r="DDE48" s="216"/>
      <c r="DDF48" s="216"/>
      <c r="DDG48" s="216"/>
      <c r="DDH48" s="216"/>
      <c r="DDI48" s="216"/>
      <c r="DDJ48" s="216"/>
      <c r="DDK48" s="216"/>
      <c r="DDL48" s="216"/>
      <c r="DDM48" s="216"/>
      <c r="DDN48" s="216"/>
      <c r="DDO48" s="216"/>
      <c r="DDP48" s="216"/>
      <c r="DDQ48" s="216"/>
      <c r="DDR48" s="216"/>
      <c r="DDS48" s="216"/>
      <c r="DDT48" s="216"/>
      <c r="DDU48" s="216"/>
      <c r="DDV48" s="216"/>
      <c r="DDW48" s="216"/>
      <c r="DDX48" s="216"/>
      <c r="DDY48" s="216"/>
      <c r="DDZ48" s="216"/>
      <c r="DEA48" s="216"/>
      <c r="DEB48" s="216"/>
      <c r="DEC48" s="216"/>
      <c r="DED48" s="216"/>
      <c r="DEE48" s="216"/>
      <c r="DEF48" s="216"/>
      <c r="DEG48" s="216"/>
      <c r="DEH48" s="216"/>
      <c r="DEI48" s="216"/>
      <c r="DEJ48" s="216"/>
      <c r="DEK48" s="216"/>
      <c r="DEL48" s="216"/>
      <c r="DEM48" s="216"/>
      <c r="DEN48" s="216"/>
      <c r="DEO48" s="216"/>
      <c r="DEP48" s="216"/>
      <c r="DEQ48" s="216"/>
      <c r="DER48" s="216"/>
      <c r="DES48" s="216"/>
      <c r="DET48" s="216"/>
      <c r="DEU48" s="216"/>
      <c r="DEV48" s="216"/>
      <c r="DEW48" s="216"/>
      <c r="DEX48" s="216"/>
      <c r="DEY48" s="216"/>
      <c r="DEZ48" s="216"/>
      <c r="DFA48" s="216"/>
      <c r="DFB48" s="216"/>
      <c r="DFC48" s="216"/>
      <c r="DFD48" s="216"/>
      <c r="DFE48" s="216"/>
      <c r="DFF48" s="216"/>
      <c r="DFG48" s="216"/>
      <c r="DFH48" s="216"/>
      <c r="DFI48" s="216"/>
      <c r="DFJ48" s="216"/>
      <c r="DFK48" s="216"/>
      <c r="DFL48" s="216"/>
      <c r="DFM48" s="216"/>
      <c r="DFN48" s="216"/>
      <c r="DFO48" s="216"/>
      <c r="DFP48" s="216"/>
      <c r="DFQ48" s="216"/>
      <c r="DFR48" s="216"/>
      <c r="DFS48" s="216"/>
      <c r="DFT48" s="216"/>
      <c r="DFU48" s="216"/>
      <c r="DFV48" s="216"/>
      <c r="DFW48" s="216"/>
      <c r="DFX48" s="216"/>
      <c r="DFY48" s="216"/>
      <c r="DFZ48" s="216"/>
      <c r="DGA48" s="216"/>
      <c r="DGB48" s="216"/>
      <c r="DGC48" s="216"/>
      <c r="DGD48" s="216"/>
      <c r="DGE48" s="216"/>
      <c r="DGF48" s="216"/>
      <c r="DGG48" s="216"/>
      <c r="DGH48" s="216"/>
      <c r="DGI48" s="216"/>
      <c r="DGJ48" s="216"/>
      <c r="DGK48" s="216"/>
      <c r="DGL48" s="216"/>
      <c r="DGM48" s="216"/>
      <c r="DGN48" s="216"/>
      <c r="DGO48" s="216"/>
      <c r="DGP48" s="216"/>
      <c r="DGQ48" s="216"/>
      <c r="DGR48" s="216"/>
      <c r="DGS48" s="216"/>
      <c r="DGT48" s="216"/>
      <c r="DGU48" s="216"/>
      <c r="DGV48" s="216"/>
      <c r="DGW48" s="216"/>
      <c r="DGX48" s="216"/>
      <c r="DGY48" s="216"/>
      <c r="DGZ48" s="216"/>
      <c r="DHA48" s="216"/>
      <c r="DHB48" s="216"/>
      <c r="DHC48" s="216"/>
      <c r="DHD48" s="216"/>
      <c r="DHE48" s="216"/>
      <c r="DHF48" s="216"/>
      <c r="DHG48" s="216"/>
      <c r="DHH48" s="216"/>
      <c r="DHI48" s="216"/>
      <c r="DHJ48" s="216"/>
      <c r="DHK48" s="216"/>
      <c r="DHL48" s="216"/>
      <c r="DHM48" s="216"/>
      <c r="DHN48" s="216"/>
      <c r="DHO48" s="216"/>
      <c r="DHP48" s="216"/>
      <c r="DHQ48" s="216"/>
      <c r="DHR48" s="216"/>
      <c r="DHS48" s="216"/>
      <c r="DHT48" s="216"/>
      <c r="DHU48" s="216"/>
      <c r="DHV48" s="216"/>
      <c r="DHW48" s="216"/>
      <c r="DHX48" s="216"/>
      <c r="DHY48" s="216"/>
      <c r="DHZ48" s="216"/>
      <c r="DIA48" s="216"/>
      <c r="DIB48" s="216"/>
      <c r="DIC48" s="216"/>
      <c r="DID48" s="216"/>
      <c r="DIE48" s="216"/>
      <c r="DIF48" s="216"/>
      <c r="DIG48" s="216"/>
      <c r="DIH48" s="216"/>
      <c r="DII48" s="216"/>
      <c r="DIJ48" s="216"/>
      <c r="DIK48" s="216"/>
      <c r="DIL48" s="216"/>
      <c r="DIM48" s="216"/>
      <c r="DIN48" s="216"/>
      <c r="DIO48" s="216"/>
      <c r="DIP48" s="216"/>
      <c r="DIQ48" s="216"/>
      <c r="DIR48" s="216"/>
      <c r="DIS48" s="216"/>
      <c r="DIT48" s="216"/>
      <c r="DIU48" s="216"/>
      <c r="DIV48" s="216"/>
      <c r="DIW48" s="216"/>
      <c r="DIX48" s="216"/>
      <c r="DIY48" s="216"/>
      <c r="DIZ48" s="216"/>
      <c r="DJA48" s="216"/>
      <c r="DJB48" s="216"/>
      <c r="DJC48" s="216"/>
      <c r="DJD48" s="216"/>
      <c r="DJE48" s="216"/>
      <c r="DJF48" s="216"/>
      <c r="DJG48" s="216"/>
      <c r="DJH48" s="216"/>
      <c r="DJI48" s="216"/>
      <c r="DJJ48" s="216"/>
      <c r="DJK48" s="216"/>
      <c r="DJL48" s="216"/>
      <c r="DJM48" s="216"/>
      <c r="DJN48" s="216"/>
      <c r="DJO48" s="216"/>
      <c r="DJP48" s="216"/>
      <c r="DJQ48" s="216"/>
      <c r="DJR48" s="216"/>
      <c r="DJS48" s="216"/>
      <c r="DJT48" s="216"/>
      <c r="DJU48" s="216"/>
      <c r="DJV48" s="216"/>
      <c r="DJW48" s="216"/>
      <c r="DJX48" s="216"/>
      <c r="DJY48" s="216"/>
      <c r="DJZ48" s="216"/>
      <c r="DKA48" s="216"/>
      <c r="DKB48" s="216"/>
      <c r="DKC48" s="216"/>
      <c r="DKD48" s="216"/>
      <c r="DKE48" s="216"/>
      <c r="DKF48" s="216"/>
      <c r="DKG48" s="216"/>
      <c r="DKH48" s="216"/>
      <c r="DKI48" s="216"/>
      <c r="DKJ48" s="216"/>
      <c r="DKK48" s="216"/>
      <c r="DKL48" s="216"/>
      <c r="DKM48" s="216"/>
      <c r="DKN48" s="216"/>
      <c r="DKO48" s="216"/>
      <c r="DKP48" s="216"/>
      <c r="DKQ48" s="216"/>
      <c r="DKR48" s="216"/>
      <c r="DKS48" s="216"/>
      <c r="DKT48" s="216"/>
      <c r="DKU48" s="216"/>
      <c r="DKV48" s="216"/>
      <c r="DKW48" s="216"/>
      <c r="DKX48" s="216"/>
      <c r="DKY48" s="216"/>
      <c r="DKZ48" s="216"/>
      <c r="DLA48" s="216"/>
      <c r="DLB48" s="216"/>
      <c r="DLC48" s="216"/>
      <c r="DLD48" s="216"/>
      <c r="DLE48" s="216"/>
      <c r="DLF48" s="216"/>
      <c r="DLG48" s="216"/>
      <c r="DLH48" s="216"/>
      <c r="DLI48" s="216"/>
      <c r="DLJ48" s="216"/>
      <c r="DLK48" s="216"/>
      <c r="DLL48" s="216"/>
      <c r="DLM48" s="216"/>
      <c r="DLN48" s="216"/>
      <c r="DLO48" s="216"/>
      <c r="DLP48" s="216"/>
      <c r="DLQ48" s="216"/>
      <c r="DLR48" s="216"/>
      <c r="DLS48" s="216"/>
      <c r="DLT48" s="216"/>
      <c r="DLU48" s="216"/>
      <c r="DLV48" s="216"/>
      <c r="DLW48" s="216"/>
      <c r="DLX48" s="216"/>
      <c r="DLY48" s="216"/>
      <c r="DLZ48" s="216"/>
      <c r="DMA48" s="216"/>
      <c r="DMB48" s="216"/>
      <c r="DMC48" s="216"/>
      <c r="DMD48" s="216"/>
      <c r="DME48" s="216"/>
      <c r="DMF48" s="216"/>
      <c r="DMG48" s="216"/>
      <c r="DMH48" s="216"/>
      <c r="DMI48" s="216"/>
      <c r="DMJ48" s="216"/>
      <c r="DMK48" s="216"/>
      <c r="DML48" s="216"/>
      <c r="DMM48" s="216"/>
      <c r="DMN48" s="216"/>
      <c r="DMO48" s="216"/>
      <c r="DMP48" s="216"/>
      <c r="DMQ48" s="216"/>
      <c r="DMR48" s="216"/>
      <c r="DMS48" s="216"/>
      <c r="DMT48" s="216"/>
      <c r="DMU48" s="216"/>
      <c r="DMV48" s="216"/>
      <c r="DMW48" s="216"/>
      <c r="DMX48" s="216"/>
      <c r="DMY48" s="216"/>
      <c r="DMZ48" s="216"/>
      <c r="DNA48" s="216"/>
      <c r="DNB48" s="216"/>
      <c r="DNC48" s="216"/>
      <c r="DND48" s="216"/>
      <c r="DNE48" s="216"/>
      <c r="DNF48" s="216"/>
      <c r="DNG48" s="216"/>
      <c r="DNH48" s="216"/>
      <c r="DNI48" s="216"/>
      <c r="DNJ48" s="216"/>
      <c r="DNK48" s="216"/>
      <c r="DNL48" s="216"/>
      <c r="DNM48" s="216"/>
      <c r="DNN48" s="216"/>
      <c r="DNO48" s="216"/>
      <c r="DNP48" s="216"/>
      <c r="DNQ48" s="216"/>
      <c r="DNR48" s="216"/>
      <c r="DNS48" s="216"/>
      <c r="DNT48" s="216"/>
      <c r="DNU48" s="216"/>
      <c r="DNV48" s="216"/>
      <c r="DNW48" s="216"/>
      <c r="DNX48" s="216"/>
      <c r="DNY48" s="216"/>
      <c r="DNZ48" s="216"/>
      <c r="DOA48" s="216"/>
      <c r="DOB48" s="216"/>
      <c r="DOC48" s="216"/>
      <c r="DOD48" s="216"/>
      <c r="DOE48" s="216"/>
      <c r="DOF48" s="216"/>
      <c r="DOG48" s="216"/>
      <c r="DOH48" s="216"/>
      <c r="DOI48" s="216"/>
      <c r="DOJ48" s="216"/>
      <c r="DOK48" s="216"/>
      <c r="DOL48" s="216"/>
      <c r="DOM48" s="216"/>
      <c r="DON48" s="216"/>
      <c r="DOO48" s="216"/>
      <c r="DOP48" s="216"/>
      <c r="DOQ48" s="216"/>
      <c r="DOR48" s="216"/>
      <c r="DOS48" s="216"/>
      <c r="DOT48" s="216"/>
      <c r="DOU48" s="216"/>
      <c r="DOV48" s="216"/>
      <c r="DOW48" s="216"/>
      <c r="DOX48" s="216"/>
      <c r="DOY48" s="216"/>
      <c r="DOZ48" s="216"/>
      <c r="DPA48" s="216"/>
      <c r="DPB48" s="216"/>
      <c r="DPC48" s="216"/>
      <c r="DPD48" s="216"/>
      <c r="DPE48" s="216"/>
      <c r="DPF48" s="216"/>
      <c r="DPG48" s="216"/>
      <c r="DPH48" s="216"/>
      <c r="DPI48" s="216"/>
      <c r="DPJ48" s="216"/>
      <c r="DPK48" s="216"/>
      <c r="DPL48" s="216"/>
      <c r="DPM48" s="216"/>
      <c r="DPN48" s="216"/>
      <c r="DPO48" s="216"/>
      <c r="DPP48" s="216"/>
      <c r="DPQ48" s="216"/>
      <c r="DPR48" s="216"/>
      <c r="DPS48" s="216"/>
      <c r="DPT48" s="216"/>
      <c r="DPU48" s="216"/>
      <c r="DPV48" s="216"/>
      <c r="DPW48" s="216"/>
      <c r="DPX48" s="216"/>
      <c r="DPY48" s="216"/>
      <c r="DPZ48" s="216"/>
      <c r="DQA48" s="216"/>
      <c r="DQB48" s="216"/>
      <c r="DQC48" s="216"/>
      <c r="DQD48" s="216"/>
      <c r="DQE48" s="216"/>
      <c r="DQF48" s="216"/>
      <c r="DQG48" s="216"/>
      <c r="DQH48" s="216"/>
      <c r="DQI48" s="216"/>
      <c r="DQJ48" s="216"/>
      <c r="DQK48" s="216"/>
      <c r="DQL48" s="216"/>
      <c r="DQM48" s="216"/>
      <c r="DQN48" s="216"/>
      <c r="DQO48" s="216"/>
      <c r="DQP48" s="216"/>
      <c r="DQQ48" s="216"/>
      <c r="DQR48" s="216"/>
      <c r="DQS48" s="216"/>
      <c r="DQT48" s="216"/>
      <c r="DQU48" s="216"/>
      <c r="DQV48" s="216"/>
      <c r="DQW48" s="216"/>
      <c r="DQX48" s="216"/>
      <c r="DQY48" s="216"/>
      <c r="DQZ48" s="216"/>
      <c r="DRA48" s="216"/>
      <c r="DRB48" s="216"/>
      <c r="DRC48" s="216"/>
      <c r="DRD48" s="216"/>
      <c r="DRE48" s="216"/>
      <c r="DRF48" s="216"/>
      <c r="DRG48" s="216"/>
      <c r="DRH48" s="216"/>
      <c r="DRI48" s="216"/>
      <c r="DRJ48" s="216"/>
      <c r="DRK48" s="216"/>
      <c r="DRL48" s="216"/>
      <c r="DRM48" s="216"/>
      <c r="DRN48" s="216"/>
      <c r="DRO48" s="216"/>
      <c r="DRP48" s="216"/>
      <c r="DRQ48" s="216"/>
      <c r="DRR48" s="216"/>
      <c r="DRS48" s="216"/>
      <c r="DRT48" s="216"/>
      <c r="DRU48" s="216"/>
      <c r="DRV48" s="216"/>
      <c r="DRW48" s="216"/>
      <c r="DRX48" s="216"/>
      <c r="DRY48" s="216"/>
      <c r="DRZ48" s="216"/>
      <c r="DSA48" s="216"/>
      <c r="DSB48" s="216"/>
      <c r="DSC48" s="216"/>
      <c r="DSD48" s="216"/>
      <c r="DSE48" s="216"/>
      <c r="DSF48" s="216"/>
      <c r="DSG48" s="216"/>
      <c r="DSH48" s="216"/>
      <c r="DSI48" s="216"/>
      <c r="DSJ48" s="216"/>
      <c r="DSK48" s="216"/>
      <c r="DSL48" s="216"/>
      <c r="DSM48" s="216"/>
      <c r="DSN48" s="216"/>
      <c r="DSO48" s="216"/>
      <c r="DSP48" s="216"/>
      <c r="DSQ48" s="216"/>
      <c r="DSR48" s="216"/>
      <c r="DSS48" s="216"/>
      <c r="DST48" s="216"/>
      <c r="DSU48" s="216"/>
      <c r="DSV48" s="216"/>
      <c r="DSW48" s="216"/>
      <c r="DSX48" s="216"/>
      <c r="DSY48" s="216"/>
      <c r="DSZ48" s="216"/>
      <c r="DTA48" s="216"/>
      <c r="DTB48" s="216"/>
      <c r="DTC48" s="216"/>
      <c r="DTD48" s="216"/>
      <c r="DTE48" s="216"/>
      <c r="DTF48" s="216"/>
      <c r="DTG48" s="216"/>
      <c r="DTH48" s="216"/>
      <c r="DTI48" s="216"/>
      <c r="DTJ48" s="216"/>
      <c r="DTK48" s="216"/>
      <c r="DTL48" s="216"/>
      <c r="DTM48" s="216"/>
      <c r="DTN48" s="216"/>
      <c r="DTO48" s="216"/>
      <c r="DTP48" s="216"/>
      <c r="DTQ48" s="216"/>
      <c r="DTR48" s="216"/>
      <c r="DTS48" s="216"/>
      <c r="DTT48" s="216"/>
      <c r="DTU48" s="216"/>
      <c r="DTV48" s="216"/>
      <c r="DTW48" s="216"/>
      <c r="DTX48" s="216"/>
      <c r="DTY48" s="216"/>
      <c r="DTZ48" s="216"/>
      <c r="DUA48" s="216"/>
      <c r="DUB48" s="216"/>
      <c r="DUC48" s="216"/>
      <c r="DUD48" s="216"/>
      <c r="DUE48" s="216"/>
      <c r="DUF48" s="216"/>
      <c r="DUG48" s="216"/>
      <c r="DUH48" s="216"/>
      <c r="DUI48" s="216"/>
      <c r="DUJ48" s="216"/>
      <c r="DUK48" s="216"/>
      <c r="DUL48" s="216"/>
      <c r="DUM48" s="216"/>
      <c r="DUN48" s="216"/>
      <c r="DUO48" s="216"/>
      <c r="DUP48" s="216"/>
      <c r="DUQ48" s="216"/>
      <c r="DUR48" s="216"/>
      <c r="DUS48" s="216"/>
      <c r="DUT48" s="216"/>
      <c r="DUU48" s="216"/>
      <c r="DUV48" s="216"/>
      <c r="DUW48" s="216"/>
      <c r="DUX48" s="216"/>
      <c r="DUY48" s="216"/>
      <c r="DUZ48" s="216"/>
      <c r="DVA48" s="216"/>
      <c r="DVB48" s="216"/>
      <c r="DVC48" s="216"/>
      <c r="DVD48" s="216"/>
      <c r="DVE48" s="216"/>
      <c r="DVF48" s="216"/>
      <c r="DVG48" s="216"/>
      <c r="DVH48" s="216"/>
      <c r="DVI48" s="216"/>
      <c r="DVJ48" s="216"/>
      <c r="DVK48" s="216"/>
      <c r="DVL48" s="216"/>
      <c r="DVM48" s="216"/>
      <c r="DVN48" s="216"/>
      <c r="DVO48" s="216"/>
      <c r="DVP48" s="216"/>
      <c r="DVQ48" s="216"/>
      <c r="DVR48" s="216"/>
      <c r="DVS48" s="216"/>
      <c r="DVT48" s="216"/>
      <c r="DVU48" s="216"/>
      <c r="DVV48" s="216"/>
      <c r="DVW48" s="216"/>
      <c r="DVX48" s="216"/>
      <c r="DVY48" s="216"/>
      <c r="DVZ48" s="216"/>
      <c r="DWA48" s="216"/>
      <c r="DWB48" s="216"/>
      <c r="DWC48" s="216"/>
      <c r="DWD48" s="216"/>
      <c r="DWE48" s="216"/>
      <c r="DWF48" s="216"/>
      <c r="DWG48" s="216"/>
      <c r="DWH48" s="216"/>
      <c r="DWI48" s="216"/>
      <c r="DWJ48" s="216"/>
      <c r="DWK48" s="216"/>
      <c r="DWL48" s="216"/>
      <c r="DWM48" s="216"/>
      <c r="DWN48" s="216"/>
      <c r="DWO48" s="216"/>
      <c r="DWP48" s="216"/>
      <c r="DWQ48" s="216"/>
      <c r="DWR48" s="216"/>
      <c r="DWS48" s="216"/>
      <c r="DWT48" s="216"/>
      <c r="DWU48" s="216"/>
      <c r="DWV48" s="216"/>
      <c r="DWW48" s="216"/>
      <c r="DWX48" s="216"/>
      <c r="DWY48" s="216"/>
      <c r="DWZ48" s="216"/>
      <c r="DXA48" s="216"/>
      <c r="DXB48" s="216"/>
      <c r="DXC48" s="216"/>
      <c r="DXD48" s="216"/>
      <c r="DXE48" s="216"/>
      <c r="DXF48" s="216"/>
      <c r="DXG48" s="216"/>
      <c r="DXH48" s="216"/>
      <c r="DXI48" s="216"/>
      <c r="DXJ48" s="216"/>
      <c r="DXK48" s="216"/>
      <c r="DXL48" s="216"/>
      <c r="DXM48" s="216"/>
      <c r="DXN48" s="216"/>
      <c r="DXO48" s="216"/>
      <c r="DXP48" s="216"/>
      <c r="DXQ48" s="216"/>
      <c r="DXR48" s="216"/>
      <c r="DXS48" s="216"/>
      <c r="DXT48" s="216"/>
      <c r="DXU48" s="216"/>
      <c r="DXV48" s="216"/>
      <c r="DXW48" s="216"/>
      <c r="DXX48" s="216"/>
      <c r="DXY48" s="216"/>
      <c r="DXZ48" s="216"/>
      <c r="DYA48" s="216"/>
      <c r="DYB48" s="216"/>
      <c r="DYC48" s="216"/>
      <c r="DYD48" s="216"/>
      <c r="DYE48" s="216"/>
      <c r="DYF48" s="216"/>
      <c r="DYG48" s="216"/>
      <c r="DYH48" s="216"/>
      <c r="DYI48" s="216"/>
      <c r="DYJ48" s="216"/>
      <c r="DYK48" s="216"/>
      <c r="DYL48" s="216"/>
      <c r="DYM48" s="216"/>
      <c r="DYN48" s="216"/>
      <c r="DYO48" s="216"/>
      <c r="DYP48" s="216"/>
      <c r="DYQ48" s="216"/>
      <c r="DYR48" s="216"/>
      <c r="DYS48" s="216"/>
      <c r="DYT48" s="216"/>
      <c r="DYU48" s="216"/>
      <c r="DYV48" s="216"/>
      <c r="DYW48" s="216"/>
      <c r="DYX48" s="216"/>
      <c r="DYY48" s="216"/>
      <c r="DYZ48" s="216"/>
      <c r="DZA48" s="216"/>
      <c r="DZB48" s="216"/>
      <c r="DZC48" s="216"/>
      <c r="DZD48" s="216"/>
      <c r="DZE48" s="216"/>
      <c r="DZF48" s="216"/>
      <c r="DZG48" s="216"/>
      <c r="DZH48" s="216"/>
      <c r="DZI48" s="216"/>
      <c r="DZJ48" s="216"/>
      <c r="DZK48" s="216"/>
      <c r="DZL48" s="216"/>
      <c r="DZM48" s="216"/>
      <c r="DZN48" s="216"/>
      <c r="DZO48" s="216"/>
      <c r="DZP48" s="216"/>
      <c r="DZQ48" s="216"/>
      <c r="DZR48" s="216"/>
      <c r="DZS48" s="216"/>
      <c r="DZT48" s="216"/>
      <c r="DZU48" s="216"/>
      <c r="DZV48" s="216"/>
      <c r="DZW48" s="216"/>
      <c r="DZX48" s="216"/>
      <c r="DZY48" s="216"/>
      <c r="DZZ48" s="216"/>
      <c r="EAA48" s="216"/>
      <c r="EAB48" s="216"/>
      <c r="EAC48" s="216"/>
      <c r="EAD48" s="216"/>
      <c r="EAE48" s="216"/>
      <c r="EAF48" s="216"/>
      <c r="EAG48" s="216"/>
      <c r="EAH48" s="216"/>
      <c r="EAI48" s="216"/>
      <c r="EAJ48" s="216"/>
      <c r="EAK48" s="216"/>
      <c r="EAL48" s="216"/>
      <c r="EAM48" s="216"/>
      <c r="EAN48" s="216"/>
      <c r="EAO48" s="216"/>
      <c r="EAP48" s="216"/>
      <c r="EAQ48" s="216"/>
      <c r="EAR48" s="216"/>
      <c r="EAS48" s="216"/>
      <c r="EAT48" s="216"/>
      <c r="EAU48" s="216"/>
      <c r="EAV48" s="216"/>
      <c r="EAW48" s="216"/>
      <c r="EAX48" s="216"/>
      <c r="EAY48" s="216"/>
      <c r="EAZ48" s="216"/>
      <c r="EBA48" s="216"/>
      <c r="EBB48" s="216"/>
      <c r="EBC48" s="216"/>
      <c r="EBD48" s="216"/>
      <c r="EBE48" s="216"/>
      <c r="EBF48" s="216"/>
      <c r="EBG48" s="216"/>
      <c r="EBH48" s="216"/>
      <c r="EBI48" s="216"/>
      <c r="EBJ48" s="216"/>
      <c r="EBK48" s="216"/>
      <c r="EBL48" s="216"/>
      <c r="EBM48" s="216"/>
      <c r="EBN48" s="216"/>
      <c r="EBO48" s="216"/>
      <c r="EBP48" s="216"/>
      <c r="EBQ48" s="216"/>
      <c r="EBR48" s="216"/>
      <c r="EBS48" s="216"/>
      <c r="EBT48" s="216"/>
      <c r="EBU48" s="216"/>
      <c r="EBV48" s="216"/>
      <c r="EBW48" s="216"/>
      <c r="EBX48" s="216"/>
      <c r="EBY48" s="216"/>
      <c r="EBZ48" s="216"/>
      <c r="ECA48" s="216"/>
      <c r="ECB48" s="216"/>
      <c r="ECC48" s="216"/>
      <c r="ECD48" s="216"/>
      <c r="ECE48" s="216"/>
      <c r="ECF48" s="216"/>
      <c r="ECG48" s="216"/>
      <c r="ECH48" s="216"/>
      <c r="ECI48" s="216"/>
      <c r="ECJ48" s="216"/>
      <c r="ECK48" s="216"/>
      <c r="ECL48" s="216"/>
      <c r="ECM48" s="216"/>
      <c r="ECN48" s="216"/>
      <c r="ECO48" s="216"/>
      <c r="ECP48" s="216"/>
      <c r="ECQ48" s="216"/>
      <c r="ECR48" s="216"/>
      <c r="ECS48" s="216"/>
      <c r="ECT48" s="216"/>
      <c r="ECU48" s="216"/>
      <c r="ECV48" s="216"/>
      <c r="ECW48" s="216"/>
      <c r="ECX48" s="216"/>
      <c r="ECY48" s="216"/>
      <c r="ECZ48" s="216"/>
      <c r="EDA48" s="216"/>
      <c r="EDB48" s="216"/>
      <c r="EDC48" s="216"/>
      <c r="EDD48" s="216"/>
      <c r="EDE48" s="216"/>
      <c r="EDF48" s="216"/>
      <c r="EDG48" s="216"/>
      <c r="EDH48" s="216"/>
      <c r="EDI48" s="216"/>
      <c r="EDJ48" s="216"/>
      <c r="EDK48" s="216"/>
      <c r="EDL48" s="216"/>
      <c r="EDM48" s="216"/>
      <c r="EDN48" s="216"/>
      <c r="EDO48" s="216"/>
      <c r="EDP48" s="216"/>
      <c r="EDQ48" s="216"/>
      <c r="EDR48" s="216"/>
      <c r="EDS48" s="216"/>
      <c r="EDT48" s="216"/>
      <c r="EDU48" s="216"/>
      <c r="EDV48" s="216"/>
      <c r="EDW48" s="216"/>
      <c r="EDX48" s="216"/>
      <c r="EDY48" s="216"/>
      <c r="EDZ48" s="216"/>
      <c r="EEA48" s="216"/>
      <c r="EEB48" s="216"/>
      <c r="EEC48" s="216"/>
      <c r="EED48" s="216"/>
      <c r="EEE48" s="216"/>
      <c r="EEF48" s="216"/>
      <c r="EEG48" s="216"/>
      <c r="EEH48" s="216"/>
      <c r="EEI48" s="216"/>
      <c r="EEJ48" s="216"/>
      <c r="EEK48" s="216"/>
      <c r="EEL48" s="216"/>
      <c r="EEM48" s="216"/>
      <c r="EEN48" s="216"/>
      <c r="EEO48" s="216"/>
      <c r="EEP48" s="216"/>
      <c r="EEQ48" s="216"/>
      <c r="EER48" s="216"/>
      <c r="EES48" s="216"/>
      <c r="EET48" s="216"/>
      <c r="EEU48" s="216"/>
      <c r="EEV48" s="216"/>
      <c r="EEW48" s="216"/>
      <c r="EEX48" s="216"/>
      <c r="EEY48" s="216"/>
      <c r="EEZ48" s="216"/>
      <c r="EFA48" s="216"/>
      <c r="EFB48" s="216"/>
      <c r="EFC48" s="216"/>
      <c r="EFD48" s="216"/>
      <c r="EFE48" s="216"/>
      <c r="EFF48" s="216"/>
      <c r="EFG48" s="216"/>
      <c r="EFH48" s="216"/>
      <c r="EFI48" s="216"/>
      <c r="EFJ48" s="216"/>
      <c r="EFK48" s="216"/>
      <c r="EFL48" s="216"/>
      <c r="EFM48" s="216"/>
      <c r="EFN48" s="216"/>
      <c r="EFO48" s="216"/>
      <c r="EFP48" s="216"/>
      <c r="EFQ48" s="216"/>
      <c r="EFR48" s="216"/>
      <c r="EFS48" s="216"/>
      <c r="EFT48" s="216"/>
      <c r="EFU48" s="216"/>
      <c r="EFV48" s="216"/>
      <c r="EFW48" s="216"/>
      <c r="EFX48" s="216"/>
      <c r="EFY48" s="216"/>
      <c r="EFZ48" s="216"/>
      <c r="EGA48" s="216"/>
      <c r="EGB48" s="216"/>
      <c r="EGC48" s="216"/>
      <c r="EGD48" s="216"/>
      <c r="EGE48" s="216"/>
      <c r="EGF48" s="216"/>
      <c r="EGG48" s="216"/>
      <c r="EGH48" s="216"/>
      <c r="EGI48" s="216"/>
      <c r="EGJ48" s="216"/>
      <c r="EGK48" s="216"/>
      <c r="EGL48" s="216"/>
      <c r="EGM48" s="216"/>
      <c r="EGN48" s="216"/>
      <c r="EGO48" s="216"/>
      <c r="EGP48" s="216"/>
      <c r="EGQ48" s="216"/>
      <c r="EGR48" s="216"/>
      <c r="EGS48" s="216"/>
      <c r="EGT48" s="216"/>
      <c r="EGU48" s="216"/>
      <c r="EGV48" s="216"/>
      <c r="EGW48" s="216"/>
      <c r="EGX48" s="216"/>
      <c r="EGY48" s="216"/>
      <c r="EGZ48" s="216"/>
      <c r="EHA48" s="216"/>
      <c r="EHB48" s="216"/>
      <c r="EHC48" s="216"/>
      <c r="EHD48" s="216"/>
      <c r="EHE48" s="216"/>
      <c r="EHF48" s="216"/>
      <c r="EHG48" s="216"/>
      <c r="EHH48" s="216"/>
      <c r="EHI48" s="216"/>
      <c r="EHJ48" s="216"/>
      <c r="EHK48" s="216"/>
      <c r="EHL48" s="216"/>
      <c r="EHM48" s="216"/>
      <c r="EHN48" s="216"/>
      <c r="EHO48" s="216"/>
      <c r="EHP48" s="216"/>
      <c r="EHQ48" s="216"/>
      <c r="EHR48" s="216"/>
      <c r="EHS48" s="216"/>
      <c r="EHT48" s="216"/>
      <c r="EHU48" s="216"/>
      <c r="EHV48" s="216"/>
      <c r="EHW48" s="216"/>
      <c r="EHX48" s="216"/>
      <c r="EHY48" s="216"/>
      <c r="EHZ48" s="216"/>
      <c r="EIA48" s="216"/>
      <c r="EIB48" s="216"/>
      <c r="EIC48" s="216"/>
      <c r="EID48" s="216"/>
      <c r="EIE48" s="216"/>
      <c r="EIF48" s="216"/>
      <c r="EIG48" s="216"/>
      <c r="EIH48" s="216"/>
      <c r="EII48" s="216"/>
      <c r="EIJ48" s="216"/>
      <c r="EIK48" s="216"/>
      <c r="EIL48" s="216"/>
      <c r="EIM48" s="216"/>
      <c r="EIN48" s="216"/>
      <c r="EIO48" s="216"/>
      <c r="EIP48" s="216"/>
      <c r="EIQ48" s="216"/>
      <c r="EIR48" s="216"/>
      <c r="EIS48" s="216"/>
      <c r="EIT48" s="216"/>
      <c r="EIU48" s="216"/>
      <c r="EIV48" s="216"/>
      <c r="EIW48" s="216"/>
      <c r="EIX48" s="216"/>
      <c r="EIY48" s="216"/>
      <c r="EIZ48" s="216"/>
      <c r="EJA48" s="216"/>
      <c r="EJB48" s="216"/>
      <c r="EJC48" s="216"/>
      <c r="EJD48" s="216"/>
      <c r="EJE48" s="216"/>
      <c r="EJF48" s="216"/>
      <c r="EJG48" s="216"/>
      <c r="EJH48" s="216"/>
      <c r="EJI48" s="216"/>
      <c r="EJJ48" s="216"/>
      <c r="EJK48" s="216"/>
      <c r="EJL48" s="216"/>
      <c r="EJM48" s="216"/>
      <c r="EJN48" s="216"/>
      <c r="EJO48" s="216"/>
      <c r="EJP48" s="216"/>
      <c r="EJQ48" s="216"/>
      <c r="EJR48" s="216"/>
      <c r="EJS48" s="216"/>
      <c r="EJT48" s="216"/>
      <c r="EJU48" s="216"/>
      <c r="EJV48" s="216"/>
      <c r="EJW48" s="216"/>
      <c r="EJX48" s="216"/>
      <c r="EJY48" s="216"/>
      <c r="EJZ48" s="216"/>
      <c r="EKA48" s="216"/>
      <c r="EKB48" s="216"/>
      <c r="EKC48" s="216"/>
      <c r="EKD48" s="216"/>
      <c r="EKE48" s="216"/>
      <c r="EKF48" s="216"/>
      <c r="EKG48" s="216"/>
      <c r="EKH48" s="216"/>
      <c r="EKI48" s="216"/>
      <c r="EKJ48" s="216"/>
      <c r="EKK48" s="216"/>
      <c r="EKL48" s="216"/>
      <c r="EKM48" s="216"/>
      <c r="EKN48" s="216"/>
      <c r="EKO48" s="216"/>
      <c r="EKP48" s="216"/>
      <c r="EKQ48" s="216"/>
      <c r="EKR48" s="216"/>
      <c r="EKS48" s="216"/>
      <c r="EKT48" s="216"/>
      <c r="EKU48" s="216"/>
      <c r="EKV48" s="216"/>
      <c r="EKW48" s="216"/>
      <c r="EKX48" s="216"/>
      <c r="EKY48" s="216"/>
      <c r="EKZ48" s="216"/>
      <c r="ELA48" s="216"/>
      <c r="ELB48" s="216"/>
      <c r="ELC48" s="216"/>
      <c r="ELD48" s="216"/>
      <c r="ELE48" s="216"/>
      <c r="ELF48" s="216"/>
      <c r="ELG48" s="216"/>
      <c r="ELH48" s="216"/>
      <c r="ELI48" s="216"/>
      <c r="ELJ48" s="216"/>
      <c r="ELK48" s="216"/>
      <c r="ELL48" s="216"/>
      <c r="ELM48" s="216"/>
      <c r="ELN48" s="216"/>
      <c r="ELO48" s="216"/>
      <c r="ELP48" s="216"/>
      <c r="ELQ48" s="216"/>
      <c r="ELR48" s="216"/>
      <c r="ELS48" s="216"/>
      <c r="ELT48" s="216"/>
      <c r="ELU48" s="216"/>
      <c r="ELV48" s="216"/>
      <c r="ELW48" s="216"/>
      <c r="ELX48" s="216"/>
      <c r="ELY48" s="216"/>
      <c r="ELZ48" s="216"/>
      <c r="EMA48" s="216"/>
      <c r="EMB48" s="216"/>
      <c r="EMC48" s="216"/>
      <c r="EMD48" s="216"/>
      <c r="EME48" s="216"/>
      <c r="EMF48" s="216"/>
      <c r="EMG48" s="216"/>
      <c r="EMH48" s="216"/>
      <c r="EMI48" s="216"/>
      <c r="EMJ48" s="216"/>
      <c r="EMK48" s="216"/>
      <c r="EML48" s="216"/>
      <c r="EMM48" s="216"/>
      <c r="EMN48" s="216"/>
      <c r="EMO48" s="216"/>
      <c r="EMP48" s="216"/>
      <c r="EMQ48" s="216"/>
      <c r="EMR48" s="216"/>
      <c r="EMS48" s="216"/>
      <c r="EMT48" s="216"/>
      <c r="EMU48" s="216"/>
      <c r="EMV48" s="216"/>
      <c r="EMW48" s="216"/>
      <c r="EMX48" s="216"/>
      <c r="EMY48" s="216"/>
      <c r="EMZ48" s="216"/>
      <c r="ENA48" s="216"/>
      <c r="ENB48" s="216"/>
      <c r="ENC48" s="216"/>
      <c r="END48" s="216"/>
      <c r="ENE48" s="216"/>
      <c r="ENF48" s="216"/>
      <c r="ENG48" s="216"/>
      <c r="ENH48" s="216"/>
      <c r="ENI48" s="216"/>
      <c r="ENJ48" s="216"/>
      <c r="ENK48" s="216"/>
      <c r="ENL48" s="216"/>
      <c r="ENM48" s="216"/>
      <c r="ENN48" s="216"/>
      <c r="ENO48" s="216"/>
      <c r="ENP48" s="216"/>
      <c r="ENQ48" s="216"/>
      <c r="ENR48" s="216"/>
      <c r="ENS48" s="216"/>
      <c r="ENT48" s="216"/>
      <c r="ENU48" s="216"/>
      <c r="ENV48" s="216"/>
      <c r="ENW48" s="216"/>
      <c r="ENX48" s="216"/>
      <c r="ENY48" s="216"/>
      <c r="ENZ48" s="216"/>
      <c r="EOA48" s="216"/>
      <c r="EOB48" s="216"/>
      <c r="EOC48" s="216"/>
      <c r="EOD48" s="216"/>
      <c r="EOE48" s="216"/>
      <c r="EOF48" s="216"/>
      <c r="EOG48" s="216"/>
      <c r="EOH48" s="216"/>
      <c r="EOI48" s="216"/>
      <c r="EOJ48" s="216"/>
      <c r="EOK48" s="216"/>
      <c r="EOL48" s="216"/>
      <c r="EOM48" s="216"/>
      <c r="EON48" s="216"/>
      <c r="EOO48" s="216"/>
      <c r="EOP48" s="216"/>
      <c r="EOQ48" s="216"/>
      <c r="EOR48" s="216"/>
      <c r="EOS48" s="216"/>
      <c r="EOT48" s="216"/>
      <c r="EOU48" s="216"/>
      <c r="EOV48" s="216"/>
      <c r="EOW48" s="216"/>
      <c r="EOX48" s="216"/>
      <c r="EOY48" s="216"/>
      <c r="EOZ48" s="216"/>
      <c r="EPA48" s="216"/>
      <c r="EPB48" s="216"/>
      <c r="EPC48" s="216"/>
      <c r="EPD48" s="216"/>
      <c r="EPE48" s="216"/>
      <c r="EPF48" s="216"/>
      <c r="EPG48" s="216"/>
      <c r="EPH48" s="216"/>
      <c r="EPI48" s="216"/>
      <c r="EPJ48" s="216"/>
      <c r="EPK48" s="216"/>
      <c r="EPL48" s="216"/>
      <c r="EPM48" s="216"/>
      <c r="EPN48" s="216"/>
      <c r="EPO48" s="216"/>
      <c r="EPP48" s="216"/>
      <c r="EPQ48" s="216"/>
      <c r="EPR48" s="216"/>
      <c r="EPS48" s="216"/>
      <c r="EPT48" s="216"/>
      <c r="EPU48" s="216"/>
      <c r="EPV48" s="216"/>
      <c r="EPW48" s="216"/>
      <c r="EPX48" s="216"/>
      <c r="EPY48" s="216"/>
      <c r="EPZ48" s="216"/>
      <c r="EQA48" s="216"/>
      <c r="EQB48" s="216"/>
      <c r="EQC48" s="216"/>
      <c r="EQD48" s="216"/>
      <c r="EQE48" s="216"/>
      <c r="EQF48" s="216"/>
      <c r="EQG48" s="216"/>
      <c r="EQH48" s="216"/>
      <c r="EQI48" s="216"/>
      <c r="EQJ48" s="216"/>
      <c r="EQK48" s="216"/>
      <c r="EQL48" s="216"/>
      <c r="EQM48" s="216"/>
      <c r="EQN48" s="216"/>
      <c r="EQO48" s="216"/>
      <c r="EQP48" s="216"/>
      <c r="EQQ48" s="216"/>
      <c r="EQR48" s="216"/>
      <c r="EQS48" s="216"/>
      <c r="EQT48" s="216"/>
      <c r="EQU48" s="216"/>
      <c r="EQV48" s="216"/>
      <c r="EQW48" s="216"/>
      <c r="EQX48" s="216"/>
      <c r="EQY48" s="216"/>
      <c r="EQZ48" s="216"/>
      <c r="ERA48" s="216"/>
      <c r="ERB48" s="216"/>
      <c r="ERC48" s="216"/>
      <c r="ERD48" s="216"/>
      <c r="ERE48" s="216"/>
      <c r="ERF48" s="216"/>
      <c r="ERG48" s="216"/>
      <c r="ERH48" s="216"/>
      <c r="ERI48" s="216"/>
      <c r="ERJ48" s="216"/>
      <c r="ERK48" s="216"/>
      <c r="ERL48" s="216"/>
      <c r="ERM48" s="216"/>
      <c r="ERN48" s="216"/>
      <c r="ERO48" s="216"/>
      <c r="ERP48" s="216"/>
      <c r="ERQ48" s="216"/>
      <c r="ERR48" s="216"/>
      <c r="ERS48" s="216"/>
      <c r="ERT48" s="216"/>
      <c r="ERU48" s="216"/>
      <c r="ERV48" s="216"/>
      <c r="ERW48" s="216"/>
      <c r="ERX48" s="216"/>
      <c r="ERY48" s="216"/>
      <c r="ERZ48" s="216"/>
      <c r="ESA48" s="216"/>
      <c r="ESB48" s="216"/>
      <c r="ESC48" s="216"/>
      <c r="ESD48" s="216"/>
      <c r="ESE48" s="216"/>
      <c r="ESF48" s="216"/>
      <c r="ESG48" s="216"/>
      <c r="ESH48" s="216"/>
      <c r="ESI48" s="216"/>
      <c r="ESJ48" s="216"/>
      <c r="ESK48" s="216"/>
      <c r="ESL48" s="216"/>
      <c r="ESM48" s="216"/>
      <c r="ESN48" s="216"/>
      <c r="ESO48" s="216"/>
      <c r="ESP48" s="216"/>
      <c r="ESQ48" s="216"/>
      <c r="ESR48" s="216"/>
      <c r="ESS48" s="216"/>
      <c r="EST48" s="216"/>
      <c r="ESU48" s="216"/>
      <c r="ESV48" s="216"/>
      <c r="ESW48" s="216"/>
      <c r="ESX48" s="216"/>
      <c r="ESY48" s="216"/>
      <c r="ESZ48" s="216"/>
      <c r="ETA48" s="216"/>
      <c r="ETB48" s="216"/>
      <c r="ETC48" s="216"/>
      <c r="ETD48" s="216"/>
      <c r="ETE48" s="216"/>
      <c r="ETF48" s="216"/>
      <c r="ETG48" s="216"/>
      <c r="ETH48" s="216"/>
      <c r="ETI48" s="216"/>
      <c r="ETJ48" s="216"/>
      <c r="ETK48" s="216"/>
      <c r="ETL48" s="216"/>
      <c r="ETM48" s="216"/>
      <c r="ETN48" s="216"/>
      <c r="ETO48" s="216"/>
      <c r="ETP48" s="216"/>
      <c r="ETQ48" s="216"/>
      <c r="ETR48" s="216"/>
      <c r="ETS48" s="216"/>
      <c r="ETT48" s="216"/>
      <c r="ETU48" s="216"/>
      <c r="ETV48" s="216"/>
      <c r="ETW48" s="216"/>
      <c r="ETX48" s="216"/>
      <c r="ETY48" s="216"/>
      <c r="ETZ48" s="216"/>
      <c r="EUA48" s="216"/>
      <c r="EUB48" s="216"/>
      <c r="EUC48" s="216"/>
      <c r="EUD48" s="216"/>
      <c r="EUE48" s="216"/>
      <c r="EUF48" s="216"/>
      <c r="EUG48" s="216"/>
      <c r="EUH48" s="216"/>
      <c r="EUI48" s="216"/>
      <c r="EUJ48" s="216"/>
      <c r="EUK48" s="216"/>
      <c r="EUL48" s="216"/>
      <c r="EUM48" s="216"/>
      <c r="EUN48" s="216"/>
      <c r="EUO48" s="216"/>
      <c r="EUP48" s="216"/>
      <c r="EUQ48" s="216"/>
      <c r="EUR48" s="216"/>
      <c r="EUS48" s="216"/>
      <c r="EUT48" s="216"/>
      <c r="EUU48" s="216"/>
      <c r="EUV48" s="216"/>
      <c r="EUW48" s="216"/>
      <c r="EUX48" s="216"/>
      <c r="EUY48" s="216"/>
      <c r="EUZ48" s="216"/>
      <c r="EVA48" s="216"/>
      <c r="EVB48" s="216"/>
      <c r="EVC48" s="216"/>
      <c r="EVD48" s="216"/>
      <c r="EVE48" s="216"/>
      <c r="EVF48" s="216"/>
      <c r="EVG48" s="216"/>
      <c r="EVH48" s="216"/>
      <c r="EVI48" s="216"/>
      <c r="EVJ48" s="216"/>
      <c r="EVK48" s="216"/>
      <c r="EVL48" s="216"/>
      <c r="EVM48" s="216"/>
      <c r="EVN48" s="216"/>
      <c r="EVO48" s="216"/>
      <c r="EVP48" s="216"/>
      <c r="EVQ48" s="216"/>
      <c r="EVR48" s="216"/>
      <c r="EVS48" s="216"/>
      <c r="EVT48" s="216"/>
      <c r="EVU48" s="216"/>
      <c r="EVV48" s="216"/>
      <c r="EVW48" s="216"/>
      <c r="EVX48" s="216"/>
      <c r="EVY48" s="216"/>
      <c r="EVZ48" s="216"/>
      <c r="EWA48" s="216"/>
      <c r="EWB48" s="216"/>
      <c r="EWC48" s="216"/>
      <c r="EWD48" s="216"/>
      <c r="EWE48" s="216"/>
      <c r="EWF48" s="216"/>
      <c r="EWG48" s="216"/>
      <c r="EWH48" s="216"/>
      <c r="EWI48" s="216"/>
      <c r="EWJ48" s="216"/>
      <c r="EWK48" s="216"/>
      <c r="EWL48" s="216"/>
      <c r="EWM48" s="216"/>
      <c r="EWN48" s="216"/>
      <c r="EWO48" s="216"/>
      <c r="EWP48" s="216"/>
      <c r="EWQ48" s="216"/>
      <c r="EWR48" s="216"/>
      <c r="EWS48" s="216"/>
      <c r="EWT48" s="216"/>
      <c r="EWU48" s="216"/>
      <c r="EWV48" s="216"/>
      <c r="EWW48" s="216"/>
      <c r="EWX48" s="216"/>
      <c r="EWY48" s="216"/>
      <c r="EWZ48" s="216"/>
      <c r="EXA48" s="216"/>
      <c r="EXB48" s="216"/>
      <c r="EXC48" s="216"/>
      <c r="EXD48" s="216"/>
      <c r="EXE48" s="216"/>
      <c r="EXF48" s="216"/>
      <c r="EXG48" s="216"/>
      <c r="EXH48" s="216"/>
      <c r="EXI48" s="216"/>
      <c r="EXJ48" s="216"/>
      <c r="EXK48" s="216"/>
      <c r="EXL48" s="216"/>
      <c r="EXM48" s="216"/>
      <c r="EXN48" s="216"/>
      <c r="EXO48" s="216"/>
      <c r="EXP48" s="216"/>
      <c r="EXQ48" s="216"/>
      <c r="EXR48" s="216"/>
      <c r="EXS48" s="216"/>
      <c r="EXT48" s="216"/>
      <c r="EXU48" s="216"/>
      <c r="EXV48" s="216"/>
      <c r="EXW48" s="216"/>
      <c r="EXX48" s="216"/>
      <c r="EXY48" s="216"/>
      <c r="EXZ48" s="216"/>
      <c r="EYA48" s="216"/>
      <c r="EYB48" s="216"/>
      <c r="EYC48" s="216"/>
      <c r="EYD48" s="216"/>
      <c r="EYE48" s="216"/>
      <c r="EYF48" s="216"/>
      <c r="EYG48" s="216"/>
      <c r="EYH48" s="216"/>
      <c r="EYI48" s="216"/>
      <c r="EYJ48" s="216"/>
      <c r="EYK48" s="216"/>
      <c r="EYL48" s="216"/>
      <c r="EYM48" s="216"/>
      <c r="EYN48" s="216"/>
      <c r="EYO48" s="216"/>
      <c r="EYP48" s="216"/>
      <c r="EYQ48" s="216"/>
      <c r="EYR48" s="216"/>
      <c r="EYS48" s="216"/>
      <c r="EYT48" s="216"/>
      <c r="EYU48" s="216"/>
      <c r="EYV48" s="216"/>
      <c r="EYW48" s="216"/>
      <c r="EYX48" s="216"/>
      <c r="EYY48" s="216"/>
      <c r="EYZ48" s="216"/>
      <c r="EZA48" s="216"/>
      <c r="EZB48" s="216"/>
      <c r="EZC48" s="216"/>
      <c r="EZD48" s="216"/>
      <c r="EZE48" s="216"/>
      <c r="EZF48" s="216"/>
      <c r="EZG48" s="216"/>
      <c r="EZH48" s="216"/>
      <c r="EZI48" s="216"/>
      <c r="EZJ48" s="216"/>
      <c r="EZK48" s="216"/>
      <c r="EZL48" s="216"/>
      <c r="EZM48" s="216"/>
      <c r="EZN48" s="216"/>
      <c r="EZO48" s="216"/>
      <c r="EZP48" s="216"/>
      <c r="EZQ48" s="216"/>
      <c r="EZR48" s="216"/>
      <c r="EZS48" s="216"/>
      <c r="EZT48" s="216"/>
      <c r="EZU48" s="216"/>
      <c r="EZV48" s="216"/>
      <c r="EZW48" s="216"/>
      <c r="EZX48" s="216"/>
      <c r="EZY48" s="216"/>
      <c r="EZZ48" s="216"/>
      <c r="FAA48" s="216"/>
      <c r="FAB48" s="216"/>
      <c r="FAC48" s="216"/>
      <c r="FAD48" s="216"/>
      <c r="FAE48" s="216"/>
      <c r="FAF48" s="216"/>
      <c r="FAG48" s="216"/>
      <c r="FAH48" s="216"/>
      <c r="FAI48" s="216"/>
      <c r="FAJ48" s="216"/>
      <c r="FAK48" s="216"/>
      <c r="FAL48" s="216"/>
      <c r="FAM48" s="216"/>
      <c r="FAN48" s="216"/>
      <c r="FAO48" s="216"/>
      <c r="FAP48" s="216"/>
      <c r="FAQ48" s="216"/>
      <c r="FAR48" s="216"/>
      <c r="FAS48" s="216"/>
      <c r="FAT48" s="216"/>
      <c r="FAU48" s="216"/>
      <c r="FAV48" s="216"/>
      <c r="FAW48" s="216"/>
      <c r="FAX48" s="216"/>
      <c r="FAY48" s="216"/>
      <c r="FAZ48" s="216"/>
      <c r="FBA48" s="216"/>
      <c r="FBB48" s="216"/>
      <c r="FBC48" s="216"/>
      <c r="FBD48" s="216"/>
      <c r="FBE48" s="216"/>
      <c r="FBF48" s="216"/>
      <c r="FBG48" s="216"/>
      <c r="FBH48" s="216"/>
      <c r="FBI48" s="216"/>
      <c r="FBJ48" s="216"/>
      <c r="FBK48" s="216"/>
      <c r="FBL48" s="216"/>
      <c r="FBM48" s="216"/>
      <c r="FBN48" s="216"/>
      <c r="FBO48" s="216"/>
      <c r="FBP48" s="216"/>
      <c r="FBQ48" s="216"/>
      <c r="FBR48" s="216"/>
      <c r="FBS48" s="216"/>
      <c r="FBT48" s="216"/>
      <c r="FBU48" s="216"/>
      <c r="FBV48" s="216"/>
      <c r="FBW48" s="216"/>
      <c r="FBX48" s="216"/>
      <c r="FBY48" s="216"/>
      <c r="FBZ48" s="216"/>
      <c r="FCA48" s="216"/>
      <c r="FCB48" s="216"/>
      <c r="FCC48" s="216"/>
      <c r="FCD48" s="216"/>
      <c r="FCE48" s="216"/>
      <c r="FCF48" s="216"/>
      <c r="FCG48" s="216"/>
      <c r="FCH48" s="216"/>
      <c r="FCI48" s="216"/>
      <c r="FCJ48" s="216"/>
      <c r="FCK48" s="216"/>
      <c r="FCL48" s="216"/>
      <c r="FCM48" s="216"/>
      <c r="FCN48" s="216"/>
      <c r="FCO48" s="216"/>
      <c r="FCP48" s="216"/>
      <c r="FCQ48" s="216"/>
      <c r="FCR48" s="216"/>
      <c r="FCS48" s="216"/>
      <c r="FCT48" s="216"/>
      <c r="FCU48" s="216"/>
      <c r="FCV48" s="216"/>
      <c r="FCW48" s="216"/>
      <c r="FCX48" s="216"/>
      <c r="FCY48" s="216"/>
      <c r="FCZ48" s="216"/>
      <c r="FDA48" s="216"/>
      <c r="FDB48" s="216"/>
      <c r="FDC48" s="216"/>
      <c r="FDD48" s="216"/>
      <c r="FDE48" s="216"/>
      <c r="FDF48" s="216"/>
      <c r="FDG48" s="216"/>
      <c r="FDH48" s="216"/>
      <c r="FDI48" s="216"/>
      <c r="FDJ48" s="216"/>
      <c r="FDK48" s="216"/>
      <c r="FDL48" s="216"/>
      <c r="FDM48" s="216"/>
      <c r="FDN48" s="216"/>
      <c r="FDO48" s="216"/>
      <c r="FDP48" s="216"/>
      <c r="FDQ48" s="216"/>
      <c r="FDR48" s="216"/>
      <c r="FDS48" s="216"/>
      <c r="FDT48" s="216"/>
      <c r="FDU48" s="216"/>
      <c r="FDV48" s="216"/>
      <c r="FDW48" s="216"/>
      <c r="FDX48" s="216"/>
      <c r="FDY48" s="216"/>
      <c r="FDZ48" s="216"/>
      <c r="FEA48" s="216"/>
      <c r="FEB48" s="216"/>
      <c r="FEC48" s="216"/>
      <c r="FED48" s="216"/>
      <c r="FEE48" s="216"/>
      <c r="FEF48" s="216"/>
      <c r="FEG48" s="216"/>
      <c r="FEH48" s="216"/>
      <c r="FEI48" s="216"/>
      <c r="FEJ48" s="216"/>
      <c r="FEK48" s="216"/>
      <c r="FEL48" s="216"/>
      <c r="FEM48" s="216"/>
      <c r="FEN48" s="216"/>
      <c r="FEO48" s="216"/>
      <c r="FEP48" s="216"/>
      <c r="FEQ48" s="216"/>
      <c r="FER48" s="216"/>
      <c r="FES48" s="216"/>
      <c r="FET48" s="216"/>
      <c r="FEU48" s="216"/>
      <c r="FEV48" s="216"/>
      <c r="FEW48" s="216"/>
      <c r="FEX48" s="216"/>
      <c r="FEY48" s="216"/>
      <c r="FEZ48" s="216"/>
      <c r="FFA48" s="216"/>
      <c r="FFB48" s="216"/>
      <c r="FFC48" s="216"/>
      <c r="FFD48" s="216"/>
      <c r="FFE48" s="216"/>
      <c r="FFF48" s="216"/>
      <c r="FFG48" s="216"/>
      <c r="FFH48" s="216"/>
      <c r="FFI48" s="216"/>
      <c r="FFJ48" s="216"/>
      <c r="FFK48" s="216"/>
      <c r="FFL48" s="216"/>
      <c r="FFM48" s="216"/>
      <c r="FFN48" s="216"/>
      <c r="FFO48" s="216"/>
      <c r="FFP48" s="216"/>
      <c r="FFQ48" s="216"/>
      <c r="FFR48" s="216"/>
      <c r="FFS48" s="216"/>
      <c r="FFT48" s="216"/>
      <c r="FFU48" s="216"/>
      <c r="FFV48" s="216"/>
      <c r="FFW48" s="216"/>
      <c r="FFX48" s="216"/>
      <c r="FFY48" s="216"/>
      <c r="FFZ48" s="216"/>
      <c r="FGA48" s="216"/>
      <c r="FGB48" s="216"/>
      <c r="FGC48" s="216"/>
      <c r="FGD48" s="216"/>
      <c r="FGE48" s="216"/>
      <c r="FGF48" s="216"/>
      <c r="FGG48" s="216"/>
      <c r="FGH48" s="216"/>
      <c r="FGI48" s="216"/>
      <c r="FGJ48" s="216"/>
      <c r="FGK48" s="216"/>
      <c r="FGL48" s="216"/>
      <c r="FGM48" s="216"/>
      <c r="FGN48" s="216"/>
      <c r="FGO48" s="216"/>
      <c r="FGP48" s="216"/>
      <c r="FGQ48" s="216"/>
      <c r="FGR48" s="216"/>
      <c r="FGS48" s="216"/>
      <c r="FGT48" s="216"/>
      <c r="FGU48" s="216"/>
      <c r="FGV48" s="216"/>
      <c r="FGW48" s="216"/>
      <c r="FGX48" s="216"/>
      <c r="FGY48" s="216"/>
      <c r="FGZ48" s="216"/>
      <c r="FHA48" s="216"/>
      <c r="FHB48" s="216"/>
      <c r="FHC48" s="216"/>
      <c r="FHD48" s="216"/>
      <c r="FHE48" s="216"/>
      <c r="FHF48" s="216"/>
      <c r="FHG48" s="216"/>
      <c r="FHH48" s="216"/>
      <c r="FHI48" s="216"/>
      <c r="FHJ48" s="216"/>
      <c r="FHK48" s="216"/>
      <c r="FHL48" s="216"/>
      <c r="FHM48" s="216"/>
      <c r="FHN48" s="216"/>
      <c r="FHO48" s="216"/>
      <c r="FHP48" s="216"/>
      <c r="FHQ48" s="216"/>
      <c r="FHR48" s="216"/>
      <c r="FHS48" s="216"/>
      <c r="FHT48" s="216"/>
      <c r="FHU48" s="216"/>
      <c r="FHV48" s="216"/>
      <c r="FHW48" s="216"/>
      <c r="FHX48" s="216"/>
      <c r="FHY48" s="216"/>
      <c r="FHZ48" s="216"/>
      <c r="FIA48" s="216"/>
      <c r="FIB48" s="216"/>
      <c r="FIC48" s="216"/>
      <c r="FID48" s="216"/>
      <c r="FIE48" s="216"/>
      <c r="FIF48" s="216"/>
      <c r="FIG48" s="216"/>
      <c r="FIH48" s="216"/>
      <c r="FII48" s="216"/>
      <c r="FIJ48" s="216"/>
      <c r="FIK48" s="216"/>
      <c r="FIL48" s="216"/>
      <c r="FIM48" s="216"/>
      <c r="FIN48" s="216"/>
      <c r="FIO48" s="216"/>
      <c r="FIP48" s="216"/>
      <c r="FIQ48" s="216"/>
      <c r="FIR48" s="216"/>
      <c r="FIS48" s="216"/>
      <c r="FIT48" s="216"/>
      <c r="FIU48" s="216"/>
      <c r="FIV48" s="216"/>
      <c r="FIW48" s="216"/>
      <c r="FIX48" s="216"/>
      <c r="FIY48" s="216"/>
      <c r="FIZ48" s="216"/>
      <c r="FJA48" s="216"/>
      <c r="FJB48" s="216"/>
      <c r="FJC48" s="216"/>
      <c r="FJD48" s="216"/>
      <c r="FJE48" s="216"/>
      <c r="FJF48" s="216"/>
      <c r="FJG48" s="216"/>
      <c r="FJH48" s="216"/>
      <c r="FJI48" s="216"/>
      <c r="FJJ48" s="216"/>
      <c r="FJK48" s="216"/>
      <c r="FJL48" s="216"/>
      <c r="FJM48" s="216"/>
      <c r="FJN48" s="216"/>
      <c r="FJO48" s="216"/>
      <c r="FJP48" s="216"/>
      <c r="FJQ48" s="216"/>
      <c r="FJR48" s="216"/>
      <c r="FJS48" s="216"/>
      <c r="FJT48" s="216"/>
      <c r="FJU48" s="216"/>
      <c r="FJV48" s="216"/>
      <c r="FJW48" s="216"/>
      <c r="FJX48" s="216"/>
      <c r="FJY48" s="216"/>
      <c r="FJZ48" s="216"/>
      <c r="FKA48" s="216"/>
      <c r="FKB48" s="216"/>
      <c r="FKC48" s="216"/>
      <c r="FKD48" s="216"/>
      <c r="FKE48" s="216"/>
      <c r="FKF48" s="216"/>
      <c r="FKG48" s="216"/>
      <c r="FKH48" s="216"/>
      <c r="FKI48" s="216"/>
      <c r="FKJ48" s="216"/>
      <c r="FKK48" s="216"/>
      <c r="FKL48" s="216"/>
      <c r="FKM48" s="216"/>
      <c r="FKN48" s="216"/>
      <c r="FKO48" s="216"/>
      <c r="FKP48" s="216"/>
      <c r="FKQ48" s="216"/>
      <c r="FKR48" s="216"/>
      <c r="FKS48" s="216"/>
      <c r="FKT48" s="216"/>
      <c r="FKU48" s="216"/>
      <c r="FKV48" s="216"/>
      <c r="FKW48" s="216"/>
      <c r="FKX48" s="216"/>
      <c r="FKY48" s="216"/>
      <c r="FKZ48" s="216"/>
      <c r="FLA48" s="216"/>
      <c r="FLB48" s="216"/>
      <c r="FLC48" s="216"/>
      <c r="FLD48" s="216"/>
      <c r="FLE48" s="216"/>
      <c r="FLF48" s="216"/>
      <c r="FLG48" s="216"/>
      <c r="FLH48" s="216"/>
      <c r="FLI48" s="216"/>
      <c r="FLJ48" s="216"/>
      <c r="FLK48" s="216"/>
      <c r="FLL48" s="216"/>
      <c r="FLM48" s="216"/>
      <c r="FLN48" s="216"/>
      <c r="FLO48" s="216"/>
      <c r="FLP48" s="216"/>
      <c r="FLQ48" s="216"/>
      <c r="FLR48" s="216"/>
      <c r="FLS48" s="216"/>
      <c r="FLT48" s="216"/>
      <c r="FLU48" s="216"/>
      <c r="FLV48" s="216"/>
      <c r="FLW48" s="216"/>
      <c r="FLX48" s="216"/>
      <c r="FLY48" s="216"/>
      <c r="FLZ48" s="216"/>
      <c r="FMA48" s="216"/>
      <c r="FMB48" s="216"/>
      <c r="FMC48" s="216"/>
      <c r="FMD48" s="216"/>
      <c r="FME48" s="216"/>
      <c r="FMF48" s="216"/>
      <c r="FMG48" s="216"/>
      <c r="FMH48" s="216"/>
      <c r="FMI48" s="216"/>
      <c r="FMJ48" s="216"/>
      <c r="FMK48" s="216"/>
      <c r="FML48" s="216"/>
      <c r="FMM48" s="216"/>
      <c r="FMN48" s="216"/>
      <c r="FMO48" s="216"/>
      <c r="FMP48" s="216"/>
      <c r="FMQ48" s="216"/>
      <c r="FMR48" s="216"/>
      <c r="FMS48" s="216"/>
      <c r="FMT48" s="216"/>
      <c r="FMU48" s="216"/>
      <c r="FMV48" s="216"/>
      <c r="FMW48" s="216"/>
      <c r="FMX48" s="216"/>
      <c r="FMY48" s="216"/>
      <c r="FMZ48" s="216"/>
      <c r="FNA48" s="216"/>
      <c r="FNB48" s="216"/>
      <c r="FNC48" s="216"/>
      <c r="FND48" s="216"/>
      <c r="FNE48" s="216"/>
      <c r="FNF48" s="216"/>
      <c r="FNG48" s="216"/>
      <c r="FNH48" s="216"/>
      <c r="FNI48" s="216"/>
      <c r="FNJ48" s="216"/>
      <c r="FNK48" s="216"/>
      <c r="FNL48" s="216"/>
      <c r="FNM48" s="216"/>
      <c r="FNN48" s="216"/>
      <c r="FNO48" s="216"/>
      <c r="FNP48" s="216"/>
      <c r="FNQ48" s="216"/>
      <c r="FNR48" s="216"/>
      <c r="FNS48" s="216"/>
      <c r="FNT48" s="216"/>
      <c r="FNU48" s="216"/>
      <c r="FNV48" s="216"/>
      <c r="FNW48" s="216"/>
      <c r="FNX48" s="216"/>
      <c r="FNY48" s="216"/>
      <c r="FNZ48" s="216"/>
      <c r="FOA48" s="216"/>
      <c r="FOB48" s="216"/>
      <c r="FOC48" s="216"/>
      <c r="FOD48" s="216"/>
      <c r="FOE48" s="216"/>
      <c r="FOF48" s="216"/>
      <c r="FOG48" s="216"/>
      <c r="FOH48" s="216"/>
      <c r="FOI48" s="216"/>
      <c r="FOJ48" s="216"/>
      <c r="FOK48" s="216"/>
      <c r="FOL48" s="216"/>
      <c r="FOM48" s="216"/>
      <c r="FON48" s="216"/>
      <c r="FOO48" s="216"/>
      <c r="FOP48" s="216"/>
      <c r="FOQ48" s="216"/>
      <c r="FOR48" s="216"/>
      <c r="FOS48" s="216"/>
      <c r="FOT48" s="216"/>
      <c r="FOU48" s="216"/>
      <c r="FOV48" s="216"/>
      <c r="FOW48" s="216"/>
      <c r="FOX48" s="216"/>
      <c r="FOY48" s="216"/>
      <c r="FOZ48" s="216"/>
      <c r="FPA48" s="216"/>
      <c r="FPB48" s="216"/>
      <c r="FPC48" s="216"/>
      <c r="FPD48" s="216"/>
      <c r="FPE48" s="216"/>
      <c r="FPF48" s="216"/>
      <c r="FPG48" s="216"/>
      <c r="FPH48" s="216"/>
      <c r="FPI48" s="216"/>
      <c r="FPJ48" s="216"/>
      <c r="FPK48" s="216"/>
      <c r="FPL48" s="216"/>
      <c r="FPM48" s="216"/>
      <c r="FPN48" s="216"/>
      <c r="FPO48" s="216"/>
      <c r="FPP48" s="216"/>
      <c r="FPQ48" s="216"/>
      <c r="FPR48" s="216"/>
      <c r="FPS48" s="216"/>
      <c r="FPT48" s="216"/>
      <c r="FPU48" s="216"/>
      <c r="FPV48" s="216"/>
      <c r="FPW48" s="216"/>
      <c r="FPX48" s="216"/>
      <c r="FPY48" s="216"/>
      <c r="FPZ48" s="216"/>
      <c r="FQA48" s="216"/>
      <c r="FQB48" s="216"/>
      <c r="FQC48" s="216"/>
      <c r="FQD48" s="216"/>
      <c r="FQE48" s="216"/>
      <c r="FQF48" s="216"/>
      <c r="FQG48" s="216"/>
      <c r="FQH48" s="216"/>
      <c r="FQI48" s="216"/>
      <c r="FQJ48" s="216"/>
      <c r="FQK48" s="216"/>
      <c r="FQL48" s="216"/>
      <c r="FQM48" s="216"/>
      <c r="FQN48" s="216"/>
      <c r="FQO48" s="216"/>
      <c r="FQP48" s="216"/>
      <c r="FQQ48" s="216"/>
      <c r="FQR48" s="216"/>
      <c r="FQS48" s="216"/>
      <c r="FQT48" s="216"/>
      <c r="FQU48" s="216"/>
      <c r="FQV48" s="216"/>
      <c r="FQW48" s="216"/>
      <c r="FQX48" s="216"/>
      <c r="FQY48" s="216"/>
      <c r="FQZ48" s="216"/>
      <c r="FRA48" s="216"/>
      <c r="FRB48" s="216"/>
      <c r="FRC48" s="216"/>
      <c r="FRD48" s="216"/>
      <c r="FRE48" s="216"/>
      <c r="FRF48" s="216"/>
      <c r="FRG48" s="216"/>
      <c r="FRH48" s="216"/>
      <c r="FRI48" s="216"/>
      <c r="FRJ48" s="216"/>
      <c r="FRK48" s="216"/>
      <c r="FRL48" s="216"/>
      <c r="FRM48" s="216"/>
      <c r="FRN48" s="216"/>
      <c r="FRO48" s="216"/>
      <c r="FRP48" s="216"/>
      <c r="FRQ48" s="216"/>
      <c r="FRR48" s="216"/>
      <c r="FRS48" s="216"/>
      <c r="FRT48" s="216"/>
      <c r="FRU48" s="216"/>
      <c r="FRV48" s="216"/>
      <c r="FRW48" s="216"/>
      <c r="FRX48" s="216"/>
      <c r="FRY48" s="216"/>
      <c r="FRZ48" s="216"/>
      <c r="FSA48" s="216"/>
      <c r="FSB48" s="216"/>
      <c r="FSC48" s="216"/>
      <c r="FSD48" s="216"/>
      <c r="FSE48" s="216"/>
      <c r="FSF48" s="216"/>
      <c r="FSG48" s="216"/>
      <c r="FSH48" s="216"/>
      <c r="FSI48" s="216"/>
      <c r="FSJ48" s="216"/>
      <c r="FSK48" s="216"/>
      <c r="FSL48" s="216"/>
      <c r="FSM48" s="216"/>
      <c r="FSN48" s="216"/>
      <c r="FSO48" s="216"/>
      <c r="FSP48" s="216"/>
      <c r="FSQ48" s="216"/>
      <c r="FSR48" s="216"/>
      <c r="FSS48" s="216"/>
      <c r="FST48" s="216"/>
      <c r="FSU48" s="216"/>
      <c r="FSV48" s="216"/>
      <c r="FSW48" s="216"/>
      <c r="FSX48" s="216"/>
      <c r="FSY48" s="216"/>
      <c r="FSZ48" s="216"/>
      <c r="FTA48" s="216"/>
      <c r="FTB48" s="216"/>
      <c r="FTC48" s="216"/>
      <c r="FTD48" s="216"/>
      <c r="FTE48" s="216"/>
      <c r="FTF48" s="216"/>
      <c r="FTG48" s="216"/>
      <c r="FTH48" s="216"/>
      <c r="FTI48" s="216"/>
      <c r="FTJ48" s="216"/>
      <c r="FTK48" s="216"/>
      <c r="FTL48" s="216"/>
      <c r="FTM48" s="216"/>
      <c r="FTN48" s="216"/>
      <c r="FTO48" s="216"/>
      <c r="FTP48" s="216"/>
      <c r="FTQ48" s="216"/>
      <c r="FTR48" s="216"/>
      <c r="FTS48" s="216"/>
      <c r="FTT48" s="216"/>
      <c r="FTU48" s="216"/>
      <c r="FTV48" s="216"/>
      <c r="FTW48" s="216"/>
      <c r="FTX48" s="216"/>
      <c r="FTY48" s="216"/>
      <c r="FTZ48" s="216"/>
      <c r="FUA48" s="216"/>
      <c r="FUB48" s="216"/>
      <c r="FUC48" s="216"/>
      <c r="FUD48" s="216"/>
      <c r="FUE48" s="216"/>
      <c r="FUF48" s="216"/>
      <c r="FUG48" s="216"/>
      <c r="FUH48" s="216"/>
      <c r="FUI48" s="216"/>
      <c r="FUJ48" s="216"/>
      <c r="FUK48" s="216"/>
      <c r="FUL48" s="216"/>
      <c r="FUM48" s="216"/>
      <c r="FUN48" s="216"/>
      <c r="FUO48" s="216"/>
      <c r="FUP48" s="216"/>
      <c r="FUQ48" s="216"/>
      <c r="FUR48" s="216"/>
      <c r="FUS48" s="216"/>
      <c r="FUT48" s="216"/>
      <c r="FUU48" s="216"/>
      <c r="FUV48" s="216"/>
      <c r="FUW48" s="216"/>
      <c r="FUX48" s="216"/>
      <c r="FUY48" s="216"/>
      <c r="FUZ48" s="216"/>
      <c r="FVA48" s="216"/>
      <c r="FVB48" s="216"/>
      <c r="FVC48" s="216"/>
      <c r="FVD48" s="216"/>
      <c r="FVE48" s="216"/>
      <c r="FVF48" s="216"/>
      <c r="FVG48" s="216"/>
      <c r="FVH48" s="216"/>
      <c r="FVI48" s="216"/>
      <c r="FVJ48" s="216"/>
      <c r="FVK48" s="216"/>
      <c r="FVL48" s="216"/>
      <c r="FVM48" s="216"/>
      <c r="FVN48" s="216"/>
      <c r="FVO48" s="216"/>
      <c r="FVP48" s="216"/>
      <c r="FVQ48" s="216"/>
      <c r="FVR48" s="216"/>
      <c r="FVS48" s="216"/>
      <c r="FVT48" s="216"/>
      <c r="FVU48" s="216"/>
      <c r="FVV48" s="216"/>
      <c r="FVW48" s="216"/>
      <c r="FVX48" s="216"/>
      <c r="FVY48" s="216"/>
      <c r="FVZ48" s="216"/>
      <c r="FWA48" s="216"/>
      <c r="FWB48" s="216"/>
      <c r="FWC48" s="216"/>
      <c r="FWD48" s="216"/>
      <c r="FWE48" s="216"/>
      <c r="FWF48" s="216"/>
      <c r="FWG48" s="216"/>
      <c r="FWH48" s="216"/>
      <c r="FWI48" s="216"/>
      <c r="FWJ48" s="216"/>
      <c r="FWK48" s="216"/>
      <c r="FWL48" s="216"/>
      <c r="FWM48" s="216"/>
      <c r="FWN48" s="216"/>
      <c r="FWO48" s="216"/>
      <c r="FWP48" s="216"/>
      <c r="FWQ48" s="216"/>
      <c r="FWR48" s="216"/>
      <c r="FWS48" s="216"/>
      <c r="FWT48" s="216"/>
      <c r="FWU48" s="216"/>
      <c r="FWV48" s="216"/>
      <c r="FWW48" s="216"/>
      <c r="FWX48" s="216"/>
      <c r="FWY48" s="216"/>
      <c r="FWZ48" s="216"/>
      <c r="FXA48" s="216"/>
      <c r="FXB48" s="216"/>
      <c r="FXC48" s="216"/>
      <c r="FXD48" s="216"/>
      <c r="FXE48" s="216"/>
      <c r="FXF48" s="216"/>
      <c r="FXG48" s="216"/>
      <c r="FXH48" s="216"/>
      <c r="FXI48" s="216"/>
      <c r="FXJ48" s="216"/>
      <c r="FXK48" s="216"/>
      <c r="FXL48" s="216"/>
      <c r="FXM48" s="216"/>
      <c r="FXN48" s="216"/>
      <c r="FXO48" s="216"/>
      <c r="FXP48" s="216"/>
      <c r="FXQ48" s="216"/>
      <c r="FXR48" s="216"/>
      <c r="FXS48" s="216"/>
      <c r="FXT48" s="216"/>
      <c r="FXU48" s="216"/>
      <c r="FXV48" s="216"/>
      <c r="FXW48" s="216"/>
      <c r="FXX48" s="216"/>
      <c r="FXY48" s="216"/>
      <c r="FXZ48" s="216"/>
      <c r="FYA48" s="216"/>
      <c r="FYB48" s="216"/>
      <c r="FYC48" s="216"/>
      <c r="FYD48" s="216"/>
      <c r="FYE48" s="216"/>
      <c r="FYF48" s="216"/>
      <c r="FYG48" s="216"/>
      <c r="FYH48" s="216"/>
      <c r="FYI48" s="216"/>
      <c r="FYJ48" s="216"/>
      <c r="FYK48" s="216"/>
      <c r="FYL48" s="216"/>
      <c r="FYM48" s="216"/>
      <c r="FYN48" s="216"/>
      <c r="FYO48" s="216"/>
      <c r="FYP48" s="216"/>
      <c r="FYQ48" s="216"/>
      <c r="FYR48" s="216"/>
      <c r="FYS48" s="216"/>
      <c r="FYT48" s="216"/>
      <c r="FYU48" s="216"/>
      <c r="FYV48" s="216"/>
      <c r="FYW48" s="216"/>
      <c r="FYX48" s="216"/>
      <c r="FYY48" s="216"/>
      <c r="FYZ48" s="216"/>
      <c r="FZA48" s="216"/>
      <c r="FZB48" s="216"/>
      <c r="FZC48" s="216"/>
      <c r="FZD48" s="216"/>
      <c r="FZE48" s="216"/>
      <c r="FZF48" s="216"/>
      <c r="FZG48" s="216"/>
      <c r="FZH48" s="216"/>
      <c r="FZI48" s="216"/>
      <c r="FZJ48" s="216"/>
      <c r="FZK48" s="216"/>
      <c r="FZL48" s="216"/>
      <c r="FZM48" s="216"/>
      <c r="FZN48" s="216"/>
      <c r="FZO48" s="216"/>
      <c r="FZP48" s="216"/>
      <c r="FZQ48" s="216"/>
      <c r="FZR48" s="216"/>
      <c r="FZS48" s="216"/>
      <c r="FZT48" s="216"/>
      <c r="FZU48" s="216"/>
      <c r="FZV48" s="216"/>
      <c r="FZW48" s="216"/>
      <c r="FZX48" s="216"/>
      <c r="FZY48" s="216"/>
      <c r="FZZ48" s="216"/>
      <c r="GAA48" s="216"/>
      <c r="GAB48" s="216"/>
      <c r="GAC48" s="216"/>
      <c r="GAD48" s="216"/>
      <c r="GAE48" s="216"/>
      <c r="GAF48" s="216"/>
      <c r="GAG48" s="216"/>
      <c r="GAH48" s="216"/>
      <c r="GAI48" s="216"/>
      <c r="GAJ48" s="216"/>
      <c r="GAK48" s="216"/>
      <c r="GAL48" s="216"/>
      <c r="GAM48" s="216"/>
      <c r="GAN48" s="216"/>
      <c r="GAO48" s="216"/>
      <c r="GAP48" s="216"/>
      <c r="GAQ48" s="216"/>
      <c r="GAR48" s="216"/>
      <c r="GAS48" s="216"/>
      <c r="GAT48" s="216"/>
      <c r="GAU48" s="216"/>
      <c r="GAV48" s="216"/>
      <c r="GAW48" s="216"/>
      <c r="GAX48" s="216"/>
      <c r="GAY48" s="216"/>
      <c r="GAZ48" s="216"/>
      <c r="GBA48" s="216"/>
      <c r="GBB48" s="216"/>
      <c r="GBC48" s="216"/>
      <c r="GBD48" s="216"/>
      <c r="GBE48" s="216"/>
      <c r="GBF48" s="216"/>
      <c r="GBG48" s="216"/>
      <c r="GBH48" s="216"/>
      <c r="GBI48" s="216"/>
      <c r="GBJ48" s="216"/>
      <c r="GBK48" s="216"/>
      <c r="GBL48" s="216"/>
      <c r="GBM48" s="216"/>
      <c r="GBN48" s="216"/>
      <c r="GBO48" s="216"/>
      <c r="GBP48" s="216"/>
      <c r="GBQ48" s="216"/>
      <c r="GBR48" s="216"/>
      <c r="GBS48" s="216"/>
      <c r="GBT48" s="216"/>
      <c r="GBU48" s="216"/>
      <c r="GBV48" s="216"/>
      <c r="GBW48" s="216"/>
      <c r="GBX48" s="216"/>
      <c r="GBY48" s="216"/>
      <c r="GBZ48" s="216"/>
      <c r="GCA48" s="216"/>
      <c r="GCB48" s="216"/>
      <c r="GCC48" s="216"/>
      <c r="GCD48" s="216"/>
      <c r="GCE48" s="216"/>
      <c r="GCF48" s="216"/>
      <c r="GCG48" s="216"/>
      <c r="GCH48" s="216"/>
      <c r="GCI48" s="216"/>
      <c r="GCJ48" s="216"/>
      <c r="GCK48" s="216"/>
      <c r="GCL48" s="216"/>
      <c r="GCM48" s="216"/>
      <c r="GCN48" s="216"/>
      <c r="GCO48" s="216"/>
      <c r="GCP48" s="216"/>
      <c r="GCQ48" s="216"/>
      <c r="GCR48" s="216"/>
      <c r="GCS48" s="216"/>
      <c r="GCT48" s="216"/>
      <c r="GCU48" s="216"/>
      <c r="GCV48" s="216"/>
      <c r="GCW48" s="216"/>
      <c r="GCX48" s="216"/>
      <c r="GCY48" s="216"/>
      <c r="GCZ48" s="216"/>
      <c r="GDA48" s="216"/>
      <c r="GDB48" s="216"/>
      <c r="GDC48" s="216"/>
      <c r="GDD48" s="216"/>
      <c r="GDE48" s="216"/>
      <c r="GDF48" s="216"/>
      <c r="GDG48" s="216"/>
      <c r="GDH48" s="216"/>
      <c r="GDI48" s="216"/>
      <c r="GDJ48" s="216"/>
      <c r="GDK48" s="216"/>
      <c r="GDL48" s="216"/>
      <c r="GDM48" s="216"/>
      <c r="GDN48" s="216"/>
      <c r="GDO48" s="216"/>
      <c r="GDP48" s="216"/>
      <c r="GDQ48" s="216"/>
      <c r="GDR48" s="216"/>
      <c r="GDS48" s="216"/>
      <c r="GDT48" s="216"/>
      <c r="GDU48" s="216"/>
      <c r="GDV48" s="216"/>
      <c r="GDW48" s="216"/>
      <c r="GDX48" s="216"/>
      <c r="GDY48" s="216"/>
      <c r="GDZ48" s="216"/>
      <c r="GEA48" s="216"/>
      <c r="GEB48" s="216"/>
      <c r="GEC48" s="216"/>
      <c r="GED48" s="216"/>
      <c r="GEE48" s="216"/>
      <c r="GEF48" s="216"/>
      <c r="GEG48" s="216"/>
      <c r="GEH48" s="216"/>
      <c r="GEI48" s="216"/>
      <c r="GEJ48" s="216"/>
      <c r="GEK48" s="216"/>
      <c r="GEL48" s="216"/>
      <c r="GEM48" s="216"/>
      <c r="GEN48" s="216"/>
      <c r="GEO48" s="216"/>
      <c r="GEP48" s="216"/>
      <c r="GEQ48" s="216"/>
      <c r="GER48" s="216"/>
      <c r="GES48" s="216"/>
      <c r="GET48" s="216"/>
      <c r="GEU48" s="216"/>
      <c r="GEV48" s="216"/>
      <c r="GEW48" s="216"/>
      <c r="GEX48" s="216"/>
      <c r="GEY48" s="216"/>
      <c r="GEZ48" s="216"/>
      <c r="GFA48" s="216"/>
      <c r="GFB48" s="216"/>
      <c r="GFC48" s="216"/>
      <c r="GFD48" s="216"/>
      <c r="GFE48" s="216"/>
      <c r="GFF48" s="216"/>
      <c r="GFG48" s="216"/>
      <c r="GFH48" s="216"/>
      <c r="GFI48" s="216"/>
      <c r="GFJ48" s="216"/>
      <c r="GFK48" s="216"/>
      <c r="GFL48" s="216"/>
      <c r="GFM48" s="216"/>
      <c r="GFN48" s="216"/>
      <c r="GFO48" s="216"/>
      <c r="GFP48" s="216"/>
      <c r="GFQ48" s="216"/>
      <c r="GFR48" s="216"/>
      <c r="GFS48" s="216"/>
      <c r="GFT48" s="216"/>
      <c r="GFU48" s="216"/>
      <c r="GFV48" s="216"/>
      <c r="GFW48" s="216"/>
      <c r="GFX48" s="216"/>
      <c r="GFY48" s="216"/>
      <c r="GFZ48" s="216"/>
      <c r="GGA48" s="216"/>
      <c r="GGB48" s="216"/>
      <c r="GGC48" s="216"/>
      <c r="GGD48" s="216"/>
      <c r="GGE48" s="216"/>
      <c r="GGF48" s="216"/>
      <c r="GGG48" s="216"/>
      <c r="GGH48" s="216"/>
      <c r="GGI48" s="216"/>
      <c r="GGJ48" s="216"/>
      <c r="GGK48" s="216"/>
      <c r="GGL48" s="216"/>
      <c r="GGM48" s="216"/>
      <c r="GGN48" s="216"/>
      <c r="GGO48" s="216"/>
      <c r="GGP48" s="216"/>
      <c r="GGQ48" s="216"/>
      <c r="GGR48" s="216"/>
      <c r="GGS48" s="216"/>
      <c r="GGT48" s="216"/>
      <c r="GGU48" s="216"/>
      <c r="GGV48" s="216"/>
      <c r="GGW48" s="216"/>
      <c r="GGX48" s="216"/>
      <c r="GGY48" s="216"/>
      <c r="GGZ48" s="216"/>
      <c r="GHA48" s="216"/>
      <c r="GHB48" s="216"/>
      <c r="GHC48" s="216"/>
      <c r="GHD48" s="216"/>
      <c r="GHE48" s="216"/>
      <c r="GHF48" s="216"/>
      <c r="GHG48" s="216"/>
      <c r="GHH48" s="216"/>
      <c r="GHI48" s="216"/>
      <c r="GHJ48" s="216"/>
      <c r="GHK48" s="216"/>
      <c r="GHL48" s="216"/>
      <c r="GHM48" s="216"/>
      <c r="GHN48" s="216"/>
      <c r="GHO48" s="216"/>
      <c r="GHP48" s="216"/>
      <c r="GHQ48" s="216"/>
      <c r="GHR48" s="216"/>
      <c r="GHS48" s="216"/>
      <c r="GHT48" s="216"/>
      <c r="GHU48" s="216"/>
      <c r="GHV48" s="216"/>
      <c r="GHW48" s="216"/>
      <c r="GHX48" s="216"/>
      <c r="GHY48" s="216"/>
      <c r="GHZ48" s="216"/>
      <c r="GIA48" s="216"/>
      <c r="GIB48" s="216"/>
      <c r="GIC48" s="216"/>
      <c r="GID48" s="216"/>
      <c r="GIE48" s="216"/>
      <c r="GIF48" s="216"/>
      <c r="GIG48" s="216"/>
      <c r="GIH48" s="216"/>
      <c r="GII48" s="216"/>
      <c r="GIJ48" s="216"/>
      <c r="GIK48" s="216"/>
      <c r="GIL48" s="216"/>
      <c r="GIM48" s="216"/>
      <c r="GIN48" s="216"/>
      <c r="GIO48" s="216"/>
      <c r="GIP48" s="216"/>
      <c r="GIQ48" s="216"/>
      <c r="GIR48" s="216"/>
      <c r="GIS48" s="216"/>
      <c r="GIT48" s="216"/>
      <c r="GIU48" s="216"/>
      <c r="GIV48" s="216"/>
      <c r="GIW48" s="216"/>
      <c r="GIX48" s="216"/>
      <c r="GIY48" s="216"/>
      <c r="GIZ48" s="216"/>
      <c r="GJA48" s="216"/>
      <c r="GJB48" s="216"/>
      <c r="GJC48" s="216"/>
      <c r="GJD48" s="216"/>
      <c r="GJE48" s="216"/>
      <c r="GJF48" s="216"/>
      <c r="GJG48" s="216"/>
      <c r="GJH48" s="216"/>
      <c r="GJI48" s="216"/>
      <c r="GJJ48" s="216"/>
      <c r="GJK48" s="216"/>
      <c r="GJL48" s="216"/>
      <c r="GJM48" s="216"/>
      <c r="GJN48" s="216"/>
      <c r="GJO48" s="216"/>
      <c r="GJP48" s="216"/>
      <c r="GJQ48" s="216"/>
      <c r="GJR48" s="216"/>
      <c r="GJS48" s="216"/>
      <c r="GJT48" s="216"/>
      <c r="GJU48" s="216"/>
      <c r="GJV48" s="216"/>
      <c r="GJW48" s="216"/>
      <c r="GJX48" s="216"/>
      <c r="GJY48" s="216"/>
      <c r="GJZ48" s="216"/>
      <c r="GKA48" s="216"/>
      <c r="GKB48" s="216"/>
      <c r="GKC48" s="216"/>
      <c r="GKD48" s="216"/>
      <c r="GKE48" s="216"/>
      <c r="GKF48" s="216"/>
      <c r="GKG48" s="216"/>
      <c r="GKH48" s="216"/>
      <c r="GKI48" s="216"/>
      <c r="GKJ48" s="216"/>
      <c r="GKK48" s="216"/>
      <c r="GKL48" s="216"/>
      <c r="GKM48" s="216"/>
      <c r="GKN48" s="216"/>
      <c r="GKO48" s="216"/>
      <c r="GKP48" s="216"/>
      <c r="GKQ48" s="216"/>
      <c r="GKR48" s="216"/>
      <c r="GKS48" s="216"/>
      <c r="GKT48" s="216"/>
      <c r="GKU48" s="216"/>
      <c r="GKV48" s="216"/>
      <c r="GKW48" s="216"/>
      <c r="GKX48" s="216"/>
      <c r="GKY48" s="216"/>
      <c r="GKZ48" s="216"/>
      <c r="GLA48" s="216"/>
      <c r="GLB48" s="216"/>
      <c r="GLC48" s="216"/>
      <c r="GLD48" s="216"/>
      <c r="GLE48" s="216"/>
      <c r="GLF48" s="216"/>
      <c r="GLG48" s="216"/>
      <c r="GLH48" s="216"/>
      <c r="GLI48" s="216"/>
      <c r="GLJ48" s="216"/>
      <c r="GLK48" s="216"/>
      <c r="GLL48" s="216"/>
      <c r="GLM48" s="216"/>
      <c r="GLN48" s="216"/>
      <c r="GLO48" s="216"/>
      <c r="GLP48" s="216"/>
      <c r="GLQ48" s="216"/>
      <c r="GLR48" s="216"/>
      <c r="GLS48" s="216"/>
      <c r="GLT48" s="216"/>
      <c r="GLU48" s="216"/>
      <c r="GLV48" s="216"/>
      <c r="GLW48" s="216"/>
      <c r="GLX48" s="216"/>
      <c r="GLY48" s="216"/>
      <c r="GLZ48" s="216"/>
      <c r="GMA48" s="216"/>
      <c r="GMB48" s="216"/>
      <c r="GMC48" s="216"/>
      <c r="GMD48" s="216"/>
      <c r="GME48" s="216"/>
      <c r="GMF48" s="216"/>
      <c r="GMG48" s="216"/>
      <c r="GMH48" s="216"/>
      <c r="GMI48" s="216"/>
      <c r="GMJ48" s="216"/>
      <c r="GMK48" s="216"/>
      <c r="GML48" s="216"/>
      <c r="GMM48" s="216"/>
      <c r="GMN48" s="216"/>
      <c r="GMO48" s="216"/>
      <c r="GMP48" s="216"/>
      <c r="GMQ48" s="216"/>
      <c r="GMR48" s="216"/>
      <c r="GMS48" s="216"/>
      <c r="GMT48" s="216"/>
      <c r="GMU48" s="216"/>
      <c r="GMV48" s="216"/>
      <c r="GMW48" s="216"/>
      <c r="GMX48" s="216"/>
      <c r="GMY48" s="216"/>
      <c r="GMZ48" s="216"/>
      <c r="GNA48" s="216"/>
      <c r="GNB48" s="216"/>
      <c r="GNC48" s="216"/>
      <c r="GND48" s="216"/>
      <c r="GNE48" s="216"/>
      <c r="GNF48" s="216"/>
      <c r="GNG48" s="216"/>
      <c r="GNH48" s="216"/>
      <c r="GNI48" s="216"/>
      <c r="GNJ48" s="216"/>
      <c r="GNK48" s="216"/>
      <c r="GNL48" s="216"/>
      <c r="GNM48" s="216"/>
      <c r="GNN48" s="216"/>
      <c r="GNO48" s="216"/>
      <c r="GNP48" s="216"/>
      <c r="GNQ48" s="216"/>
      <c r="GNR48" s="216"/>
      <c r="GNS48" s="216"/>
      <c r="GNT48" s="216"/>
      <c r="GNU48" s="216"/>
      <c r="GNV48" s="216"/>
      <c r="GNW48" s="216"/>
      <c r="GNX48" s="216"/>
      <c r="GNY48" s="216"/>
      <c r="GNZ48" s="216"/>
      <c r="GOA48" s="216"/>
      <c r="GOB48" s="216"/>
      <c r="GOC48" s="216"/>
      <c r="GOD48" s="216"/>
      <c r="GOE48" s="216"/>
      <c r="GOF48" s="216"/>
      <c r="GOG48" s="216"/>
      <c r="GOH48" s="216"/>
      <c r="GOI48" s="216"/>
      <c r="GOJ48" s="216"/>
      <c r="GOK48" s="216"/>
      <c r="GOL48" s="216"/>
      <c r="GOM48" s="216"/>
      <c r="GON48" s="216"/>
      <c r="GOO48" s="216"/>
      <c r="GOP48" s="216"/>
      <c r="GOQ48" s="216"/>
      <c r="GOR48" s="216"/>
      <c r="GOS48" s="216"/>
      <c r="GOT48" s="216"/>
      <c r="GOU48" s="216"/>
      <c r="GOV48" s="216"/>
      <c r="GOW48" s="216"/>
      <c r="GOX48" s="216"/>
      <c r="GOY48" s="216"/>
      <c r="GOZ48" s="216"/>
      <c r="GPA48" s="216"/>
      <c r="GPB48" s="216"/>
      <c r="GPC48" s="216"/>
      <c r="GPD48" s="216"/>
      <c r="GPE48" s="216"/>
      <c r="GPF48" s="216"/>
      <c r="GPG48" s="216"/>
      <c r="GPH48" s="216"/>
      <c r="GPI48" s="216"/>
      <c r="GPJ48" s="216"/>
      <c r="GPK48" s="216"/>
      <c r="GPL48" s="216"/>
      <c r="GPM48" s="216"/>
      <c r="GPN48" s="216"/>
      <c r="GPO48" s="216"/>
      <c r="GPP48" s="216"/>
      <c r="GPQ48" s="216"/>
      <c r="GPR48" s="216"/>
      <c r="GPS48" s="216"/>
      <c r="GPT48" s="216"/>
      <c r="GPU48" s="216"/>
      <c r="GPV48" s="216"/>
      <c r="GPW48" s="216"/>
      <c r="GPX48" s="216"/>
      <c r="GPY48" s="216"/>
      <c r="GPZ48" s="216"/>
      <c r="GQA48" s="216"/>
      <c r="GQB48" s="216"/>
      <c r="GQC48" s="216"/>
      <c r="GQD48" s="216"/>
      <c r="GQE48" s="216"/>
      <c r="GQF48" s="216"/>
      <c r="GQG48" s="216"/>
      <c r="GQH48" s="216"/>
      <c r="GQI48" s="216"/>
      <c r="GQJ48" s="216"/>
      <c r="GQK48" s="216"/>
      <c r="GQL48" s="216"/>
      <c r="GQM48" s="216"/>
      <c r="GQN48" s="216"/>
      <c r="GQO48" s="216"/>
      <c r="GQP48" s="216"/>
      <c r="GQQ48" s="216"/>
      <c r="GQR48" s="216"/>
      <c r="GQS48" s="216"/>
      <c r="GQT48" s="216"/>
      <c r="GQU48" s="216"/>
      <c r="GQV48" s="216"/>
      <c r="GQW48" s="216"/>
      <c r="GQX48" s="216"/>
      <c r="GQY48" s="216"/>
      <c r="GQZ48" s="216"/>
      <c r="GRA48" s="216"/>
      <c r="GRB48" s="216"/>
      <c r="GRC48" s="216"/>
      <c r="GRD48" s="216"/>
      <c r="GRE48" s="216"/>
      <c r="GRF48" s="216"/>
      <c r="GRG48" s="216"/>
      <c r="GRH48" s="216"/>
      <c r="GRI48" s="216"/>
      <c r="GRJ48" s="216"/>
      <c r="GRK48" s="216"/>
      <c r="GRL48" s="216"/>
      <c r="GRM48" s="216"/>
      <c r="GRN48" s="216"/>
      <c r="GRO48" s="216"/>
      <c r="GRP48" s="216"/>
      <c r="GRQ48" s="216"/>
      <c r="GRR48" s="216"/>
      <c r="GRS48" s="216"/>
      <c r="GRT48" s="216"/>
      <c r="GRU48" s="216"/>
      <c r="GRV48" s="216"/>
      <c r="GRW48" s="216"/>
      <c r="GRX48" s="216"/>
      <c r="GRY48" s="216"/>
      <c r="GRZ48" s="216"/>
      <c r="GSA48" s="216"/>
      <c r="GSB48" s="216"/>
      <c r="GSC48" s="216"/>
      <c r="GSD48" s="216"/>
      <c r="GSE48" s="216"/>
      <c r="GSF48" s="216"/>
      <c r="GSG48" s="216"/>
      <c r="GSH48" s="216"/>
      <c r="GSI48" s="216"/>
      <c r="GSJ48" s="216"/>
      <c r="GSK48" s="216"/>
      <c r="GSL48" s="216"/>
      <c r="GSM48" s="216"/>
      <c r="GSN48" s="216"/>
      <c r="GSO48" s="216"/>
      <c r="GSP48" s="216"/>
      <c r="GSQ48" s="216"/>
      <c r="GSR48" s="216"/>
      <c r="GSS48" s="216"/>
      <c r="GST48" s="216"/>
      <c r="GSU48" s="216"/>
      <c r="GSV48" s="216"/>
      <c r="GSW48" s="216"/>
      <c r="GSX48" s="216"/>
      <c r="GSY48" s="216"/>
      <c r="GSZ48" s="216"/>
      <c r="GTA48" s="216"/>
      <c r="GTB48" s="216"/>
      <c r="GTC48" s="216"/>
      <c r="GTD48" s="216"/>
      <c r="GTE48" s="216"/>
      <c r="GTF48" s="216"/>
      <c r="GTG48" s="216"/>
      <c r="GTH48" s="216"/>
      <c r="GTI48" s="216"/>
      <c r="GTJ48" s="216"/>
      <c r="GTK48" s="216"/>
      <c r="GTL48" s="216"/>
      <c r="GTM48" s="216"/>
      <c r="GTN48" s="216"/>
      <c r="GTO48" s="216"/>
      <c r="GTP48" s="216"/>
      <c r="GTQ48" s="216"/>
      <c r="GTR48" s="216"/>
      <c r="GTS48" s="216"/>
      <c r="GTT48" s="216"/>
      <c r="GTU48" s="216"/>
      <c r="GTV48" s="216"/>
      <c r="GTW48" s="216"/>
      <c r="GTX48" s="216"/>
      <c r="GTY48" s="216"/>
      <c r="GTZ48" s="216"/>
      <c r="GUA48" s="216"/>
      <c r="GUB48" s="216"/>
      <c r="GUC48" s="216"/>
      <c r="GUD48" s="216"/>
      <c r="GUE48" s="216"/>
      <c r="GUF48" s="216"/>
      <c r="GUG48" s="216"/>
      <c r="GUH48" s="216"/>
      <c r="GUI48" s="216"/>
      <c r="GUJ48" s="216"/>
      <c r="GUK48" s="216"/>
      <c r="GUL48" s="216"/>
      <c r="GUM48" s="216"/>
      <c r="GUN48" s="216"/>
      <c r="GUO48" s="216"/>
      <c r="GUP48" s="216"/>
      <c r="GUQ48" s="216"/>
      <c r="GUR48" s="216"/>
      <c r="GUS48" s="216"/>
      <c r="GUT48" s="216"/>
      <c r="GUU48" s="216"/>
      <c r="GUV48" s="216"/>
      <c r="GUW48" s="216"/>
      <c r="GUX48" s="216"/>
      <c r="GUY48" s="216"/>
      <c r="GUZ48" s="216"/>
      <c r="GVA48" s="216"/>
      <c r="GVB48" s="216"/>
      <c r="GVC48" s="216"/>
      <c r="GVD48" s="216"/>
      <c r="GVE48" s="216"/>
      <c r="GVF48" s="216"/>
      <c r="GVG48" s="216"/>
      <c r="GVH48" s="216"/>
      <c r="GVI48" s="216"/>
      <c r="GVJ48" s="216"/>
      <c r="GVK48" s="216"/>
      <c r="GVL48" s="216"/>
      <c r="GVM48" s="216"/>
      <c r="GVN48" s="216"/>
      <c r="GVO48" s="216"/>
      <c r="GVP48" s="216"/>
      <c r="GVQ48" s="216"/>
      <c r="GVR48" s="216"/>
      <c r="GVS48" s="216"/>
      <c r="GVT48" s="216"/>
      <c r="GVU48" s="216"/>
      <c r="GVV48" s="216"/>
      <c r="GVW48" s="216"/>
      <c r="GVX48" s="216"/>
      <c r="GVY48" s="216"/>
      <c r="GVZ48" s="216"/>
      <c r="GWA48" s="216"/>
      <c r="GWB48" s="216"/>
      <c r="GWC48" s="216"/>
      <c r="GWD48" s="216"/>
      <c r="GWE48" s="216"/>
      <c r="GWF48" s="216"/>
      <c r="GWG48" s="216"/>
      <c r="GWH48" s="216"/>
      <c r="GWI48" s="216"/>
      <c r="GWJ48" s="216"/>
      <c r="GWK48" s="216"/>
      <c r="GWL48" s="216"/>
      <c r="GWM48" s="216"/>
      <c r="GWN48" s="216"/>
      <c r="GWO48" s="216"/>
      <c r="GWP48" s="216"/>
      <c r="GWQ48" s="216"/>
      <c r="GWR48" s="216"/>
      <c r="GWS48" s="216"/>
      <c r="GWT48" s="216"/>
      <c r="GWU48" s="216"/>
      <c r="GWV48" s="216"/>
      <c r="GWW48" s="216"/>
      <c r="GWX48" s="216"/>
      <c r="GWY48" s="216"/>
      <c r="GWZ48" s="216"/>
      <c r="GXA48" s="216"/>
      <c r="GXB48" s="216"/>
      <c r="GXC48" s="216"/>
      <c r="GXD48" s="216"/>
      <c r="GXE48" s="216"/>
      <c r="GXF48" s="216"/>
      <c r="GXG48" s="216"/>
      <c r="GXH48" s="216"/>
      <c r="GXI48" s="216"/>
      <c r="GXJ48" s="216"/>
      <c r="GXK48" s="216"/>
      <c r="GXL48" s="216"/>
      <c r="GXM48" s="216"/>
      <c r="GXN48" s="216"/>
      <c r="GXO48" s="216"/>
      <c r="GXP48" s="216"/>
      <c r="GXQ48" s="216"/>
      <c r="GXR48" s="216"/>
      <c r="GXS48" s="216"/>
      <c r="GXT48" s="216"/>
      <c r="GXU48" s="216"/>
      <c r="GXV48" s="216"/>
      <c r="GXW48" s="216"/>
      <c r="GXX48" s="216"/>
      <c r="GXY48" s="216"/>
      <c r="GXZ48" s="216"/>
      <c r="GYA48" s="216"/>
      <c r="GYB48" s="216"/>
      <c r="GYC48" s="216"/>
      <c r="GYD48" s="216"/>
      <c r="GYE48" s="216"/>
      <c r="GYF48" s="216"/>
      <c r="GYG48" s="216"/>
      <c r="GYH48" s="216"/>
      <c r="GYI48" s="216"/>
      <c r="GYJ48" s="216"/>
      <c r="GYK48" s="216"/>
      <c r="GYL48" s="216"/>
      <c r="GYM48" s="216"/>
      <c r="GYN48" s="216"/>
      <c r="GYO48" s="216"/>
      <c r="GYP48" s="216"/>
      <c r="GYQ48" s="216"/>
      <c r="GYR48" s="216"/>
      <c r="GYS48" s="216"/>
      <c r="GYT48" s="216"/>
      <c r="GYU48" s="216"/>
      <c r="GYV48" s="216"/>
      <c r="GYW48" s="216"/>
      <c r="GYX48" s="216"/>
      <c r="GYY48" s="216"/>
      <c r="GYZ48" s="216"/>
      <c r="GZA48" s="216"/>
      <c r="GZB48" s="216"/>
      <c r="GZC48" s="216"/>
      <c r="GZD48" s="216"/>
      <c r="GZE48" s="216"/>
      <c r="GZF48" s="216"/>
      <c r="GZG48" s="216"/>
      <c r="GZH48" s="216"/>
      <c r="GZI48" s="216"/>
      <c r="GZJ48" s="216"/>
      <c r="GZK48" s="216"/>
      <c r="GZL48" s="216"/>
      <c r="GZM48" s="216"/>
      <c r="GZN48" s="216"/>
      <c r="GZO48" s="216"/>
      <c r="GZP48" s="216"/>
      <c r="GZQ48" s="216"/>
      <c r="GZR48" s="216"/>
      <c r="GZS48" s="216"/>
      <c r="GZT48" s="216"/>
      <c r="GZU48" s="216"/>
      <c r="GZV48" s="216"/>
      <c r="GZW48" s="216"/>
      <c r="GZX48" s="216"/>
      <c r="GZY48" s="216"/>
      <c r="GZZ48" s="216"/>
      <c r="HAA48" s="216"/>
      <c r="HAB48" s="216"/>
      <c r="HAC48" s="216"/>
      <c r="HAD48" s="216"/>
      <c r="HAE48" s="216"/>
      <c r="HAF48" s="216"/>
      <c r="HAG48" s="216"/>
      <c r="HAH48" s="216"/>
      <c r="HAI48" s="216"/>
      <c r="HAJ48" s="216"/>
      <c r="HAK48" s="216"/>
      <c r="HAL48" s="216"/>
      <c r="HAM48" s="216"/>
      <c r="HAN48" s="216"/>
      <c r="HAO48" s="216"/>
      <c r="HAP48" s="216"/>
      <c r="HAQ48" s="216"/>
      <c r="HAR48" s="216"/>
      <c r="HAS48" s="216"/>
      <c r="HAT48" s="216"/>
      <c r="HAU48" s="216"/>
      <c r="HAV48" s="216"/>
      <c r="HAW48" s="216"/>
      <c r="HAX48" s="216"/>
      <c r="HAY48" s="216"/>
      <c r="HAZ48" s="216"/>
      <c r="HBA48" s="216"/>
      <c r="HBB48" s="216"/>
      <c r="HBC48" s="216"/>
      <c r="HBD48" s="216"/>
      <c r="HBE48" s="216"/>
      <c r="HBF48" s="216"/>
      <c r="HBG48" s="216"/>
      <c r="HBH48" s="216"/>
      <c r="HBI48" s="216"/>
      <c r="HBJ48" s="216"/>
      <c r="HBK48" s="216"/>
      <c r="HBL48" s="216"/>
      <c r="HBM48" s="216"/>
      <c r="HBN48" s="216"/>
      <c r="HBO48" s="216"/>
      <c r="HBP48" s="216"/>
      <c r="HBQ48" s="216"/>
      <c r="HBR48" s="216"/>
      <c r="HBS48" s="216"/>
      <c r="HBT48" s="216"/>
      <c r="HBU48" s="216"/>
      <c r="HBV48" s="216"/>
      <c r="HBW48" s="216"/>
      <c r="HBX48" s="216"/>
      <c r="HBY48" s="216"/>
      <c r="HBZ48" s="216"/>
      <c r="HCA48" s="216"/>
      <c r="HCB48" s="216"/>
      <c r="HCC48" s="216"/>
      <c r="HCD48" s="216"/>
      <c r="HCE48" s="216"/>
      <c r="HCF48" s="216"/>
      <c r="HCG48" s="216"/>
      <c r="HCH48" s="216"/>
      <c r="HCI48" s="216"/>
      <c r="HCJ48" s="216"/>
      <c r="HCK48" s="216"/>
      <c r="HCL48" s="216"/>
      <c r="HCM48" s="216"/>
      <c r="HCN48" s="216"/>
      <c r="HCO48" s="216"/>
      <c r="HCP48" s="216"/>
      <c r="HCQ48" s="216"/>
      <c r="HCR48" s="216"/>
      <c r="HCS48" s="216"/>
      <c r="HCT48" s="216"/>
      <c r="HCU48" s="216"/>
      <c r="HCV48" s="216"/>
      <c r="HCW48" s="216"/>
      <c r="HCX48" s="216"/>
      <c r="HCY48" s="216"/>
      <c r="HCZ48" s="216"/>
      <c r="HDA48" s="216"/>
      <c r="HDB48" s="216"/>
      <c r="HDC48" s="216"/>
      <c r="HDD48" s="216"/>
      <c r="HDE48" s="216"/>
      <c r="HDF48" s="216"/>
      <c r="HDG48" s="216"/>
      <c r="HDH48" s="216"/>
      <c r="HDI48" s="216"/>
      <c r="HDJ48" s="216"/>
      <c r="HDK48" s="216"/>
      <c r="HDL48" s="216"/>
      <c r="HDM48" s="216"/>
      <c r="HDN48" s="216"/>
      <c r="HDO48" s="216"/>
      <c r="HDP48" s="216"/>
      <c r="HDQ48" s="216"/>
      <c r="HDR48" s="216"/>
      <c r="HDS48" s="216"/>
      <c r="HDT48" s="216"/>
      <c r="HDU48" s="216"/>
      <c r="HDV48" s="216"/>
      <c r="HDW48" s="216"/>
      <c r="HDX48" s="216"/>
      <c r="HDY48" s="216"/>
      <c r="HDZ48" s="216"/>
      <c r="HEA48" s="216"/>
      <c r="HEB48" s="216"/>
      <c r="HEC48" s="216"/>
      <c r="HED48" s="216"/>
      <c r="HEE48" s="216"/>
      <c r="HEF48" s="216"/>
      <c r="HEG48" s="216"/>
      <c r="HEH48" s="216"/>
      <c r="HEI48" s="216"/>
      <c r="HEJ48" s="216"/>
      <c r="HEK48" s="216"/>
      <c r="HEL48" s="216"/>
      <c r="HEM48" s="216"/>
      <c r="HEN48" s="216"/>
      <c r="HEO48" s="216"/>
      <c r="HEP48" s="216"/>
      <c r="HEQ48" s="216"/>
      <c r="HER48" s="216"/>
      <c r="HES48" s="216"/>
      <c r="HET48" s="216"/>
      <c r="HEU48" s="216"/>
      <c r="HEV48" s="216"/>
      <c r="HEW48" s="216"/>
      <c r="HEX48" s="216"/>
      <c r="HEY48" s="216"/>
      <c r="HEZ48" s="216"/>
      <c r="HFA48" s="216"/>
      <c r="HFB48" s="216"/>
      <c r="HFC48" s="216"/>
      <c r="HFD48" s="216"/>
      <c r="HFE48" s="216"/>
      <c r="HFF48" s="216"/>
      <c r="HFG48" s="216"/>
      <c r="HFH48" s="216"/>
      <c r="HFI48" s="216"/>
      <c r="HFJ48" s="216"/>
      <c r="HFK48" s="216"/>
      <c r="HFL48" s="216"/>
      <c r="HFM48" s="216"/>
      <c r="HFN48" s="216"/>
      <c r="HFO48" s="216"/>
      <c r="HFP48" s="216"/>
      <c r="HFQ48" s="216"/>
      <c r="HFR48" s="216"/>
      <c r="HFS48" s="216"/>
      <c r="HFT48" s="216"/>
      <c r="HFU48" s="216"/>
      <c r="HFV48" s="216"/>
      <c r="HFW48" s="216"/>
      <c r="HFX48" s="216"/>
      <c r="HFY48" s="216"/>
      <c r="HFZ48" s="216"/>
      <c r="HGA48" s="216"/>
      <c r="HGB48" s="216"/>
      <c r="HGC48" s="216"/>
      <c r="HGD48" s="216"/>
      <c r="HGE48" s="216"/>
      <c r="HGF48" s="216"/>
      <c r="HGG48" s="216"/>
      <c r="HGH48" s="216"/>
      <c r="HGI48" s="216"/>
      <c r="HGJ48" s="216"/>
      <c r="HGK48" s="216"/>
      <c r="HGL48" s="216"/>
      <c r="HGM48" s="216"/>
      <c r="HGN48" s="216"/>
      <c r="HGO48" s="216"/>
      <c r="HGP48" s="216"/>
      <c r="HGQ48" s="216"/>
      <c r="HGR48" s="216"/>
      <c r="HGS48" s="216"/>
      <c r="HGT48" s="216"/>
      <c r="HGU48" s="216"/>
      <c r="HGV48" s="216"/>
      <c r="HGW48" s="216"/>
      <c r="HGX48" s="216"/>
      <c r="HGY48" s="216"/>
      <c r="HGZ48" s="216"/>
      <c r="HHA48" s="216"/>
      <c r="HHB48" s="216"/>
      <c r="HHC48" s="216"/>
      <c r="HHD48" s="216"/>
      <c r="HHE48" s="216"/>
      <c r="HHF48" s="216"/>
      <c r="HHG48" s="216"/>
      <c r="HHH48" s="216"/>
      <c r="HHI48" s="216"/>
      <c r="HHJ48" s="216"/>
      <c r="HHK48" s="216"/>
      <c r="HHL48" s="216"/>
      <c r="HHM48" s="216"/>
      <c r="HHN48" s="216"/>
      <c r="HHO48" s="216"/>
      <c r="HHP48" s="216"/>
      <c r="HHQ48" s="216"/>
      <c r="HHR48" s="216"/>
      <c r="HHS48" s="216"/>
      <c r="HHT48" s="216"/>
      <c r="HHU48" s="216"/>
      <c r="HHV48" s="216"/>
      <c r="HHW48" s="216"/>
      <c r="HHX48" s="216"/>
      <c r="HHY48" s="216"/>
      <c r="HHZ48" s="216"/>
      <c r="HIA48" s="216"/>
      <c r="HIB48" s="216"/>
      <c r="HIC48" s="216"/>
      <c r="HID48" s="216"/>
      <c r="HIE48" s="216"/>
      <c r="HIF48" s="216"/>
      <c r="HIG48" s="216"/>
      <c r="HIH48" s="216"/>
      <c r="HII48" s="216"/>
      <c r="HIJ48" s="216"/>
      <c r="HIK48" s="216"/>
      <c r="HIL48" s="216"/>
      <c r="HIM48" s="216"/>
      <c r="HIN48" s="216"/>
      <c r="HIO48" s="216"/>
      <c r="HIP48" s="216"/>
      <c r="HIQ48" s="216"/>
      <c r="HIR48" s="216"/>
      <c r="HIS48" s="216"/>
      <c r="HIT48" s="216"/>
      <c r="HIU48" s="216"/>
      <c r="HIV48" s="216"/>
      <c r="HIW48" s="216"/>
      <c r="HIX48" s="216"/>
      <c r="HIY48" s="216"/>
      <c r="HIZ48" s="216"/>
      <c r="HJA48" s="216"/>
      <c r="HJB48" s="216"/>
      <c r="HJC48" s="216"/>
      <c r="HJD48" s="216"/>
      <c r="HJE48" s="216"/>
      <c r="HJF48" s="216"/>
      <c r="HJG48" s="216"/>
      <c r="HJH48" s="216"/>
      <c r="HJI48" s="216"/>
      <c r="HJJ48" s="216"/>
      <c r="HJK48" s="216"/>
      <c r="HJL48" s="216"/>
      <c r="HJM48" s="216"/>
      <c r="HJN48" s="216"/>
      <c r="HJO48" s="216"/>
      <c r="HJP48" s="216"/>
      <c r="HJQ48" s="216"/>
      <c r="HJR48" s="216"/>
      <c r="HJS48" s="216"/>
      <c r="HJT48" s="216"/>
      <c r="HJU48" s="216"/>
      <c r="HJV48" s="216"/>
      <c r="HJW48" s="216"/>
      <c r="HJX48" s="216"/>
      <c r="HJY48" s="216"/>
      <c r="HJZ48" s="216"/>
      <c r="HKA48" s="216"/>
      <c r="HKB48" s="216"/>
      <c r="HKC48" s="216"/>
      <c r="HKD48" s="216"/>
      <c r="HKE48" s="216"/>
      <c r="HKF48" s="216"/>
      <c r="HKG48" s="216"/>
      <c r="HKH48" s="216"/>
      <c r="HKI48" s="216"/>
      <c r="HKJ48" s="216"/>
      <c r="HKK48" s="216"/>
      <c r="HKL48" s="216"/>
      <c r="HKM48" s="216"/>
      <c r="HKN48" s="216"/>
      <c r="HKO48" s="216"/>
      <c r="HKP48" s="216"/>
      <c r="HKQ48" s="216"/>
      <c r="HKR48" s="216"/>
      <c r="HKS48" s="216"/>
      <c r="HKT48" s="216"/>
      <c r="HKU48" s="216"/>
      <c r="HKV48" s="216"/>
      <c r="HKW48" s="216"/>
      <c r="HKX48" s="216"/>
      <c r="HKY48" s="216"/>
      <c r="HKZ48" s="216"/>
      <c r="HLA48" s="216"/>
      <c r="HLB48" s="216"/>
      <c r="HLC48" s="216"/>
      <c r="HLD48" s="216"/>
      <c r="HLE48" s="216"/>
      <c r="HLF48" s="216"/>
      <c r="HLG48" s="216"/>
      <c r="HLH48" s="216"/>
      <c r="HLI48" s="216"/>
      <c r="HLJ48" s="216"/>
      <c r="HLK48" s="216"/>
      <c r="HLL48" s="216"/>
      <c r="HLM48" s="216"/>
      <c r="HLN48" s="216"/>
      <c r="HLO48" s="216"/>
      <c r="HLP48" s="216"/>
      <c r="HLQ48" s="216"/>
      <c r="HLR48" s="216"/>
      <c r="HLS48" s="216"/>
      <c r="HLT48" s="216"/>
      <c r="HLU48" s="216"/>
      <c r="HLV48" s="216"/>
      <c r="HLW48" s="216"/>
      <c r="HLX48" s="216"/>
      <c r="HLY48" s="216"/>
      <c r="HLZ48" s="216"/>
      <c r="HMA48" s="216"/>
      <c r="HMB48" s="216"/>
      <c r="HMC48" s="216"/>
      <c r="HMD48" s="216"/>
      <c r="HME48" s="216"/>
      <c r="HMF48" s="216"/>
      <c r="HMG48" s="216"/>
      <c r="HMH48" s="216"/>
      <c r="HMI48" s="216"/>
      <c r="HMJ48" s="216"/>
      <c r="HMK48" s="216"/>
      <c r="HML48" s="216"/>
      <c r="HMM48" s="216"/>
      <c r="HMN48" s="216"/>
      <c r="HMO48" s="216"/>
      <c r="HMP48" s="216"/>
      <c r="HMQ48" s="216"/>
      <c r="HMR48" s="216"/>
      <c r="HMS48" s="216"/>
      <c r="HMT48" s="216"/>
      <c r="HMU48" s="216"/>
      <c r="HMV48" s="216"/>
      <c r="HMW48" s="216"/>
      <c r="HMX48" s="216"/>
      <c r="HMY48" s="216"/>
      <c r="HMZ48" s="216"/>
      <c r="HNA48" s="216"/>
      <c r="HNB48" s="216"/>
      <c r="HNC48" s="216"/>
      <c r="HND48" s="216"/>
      <c r="HNE48" s="216"/>
      <c r="HNF48" s="216"/>
      <c r="HNG48" s="216"/>
      <c r="HNH48" s="216"/>
      <c r="HNI48" s="216"/>
      <c r="HNJ48" s="216"/>
      <c r="HNK48" s="216"/>
      <c r="HNL48" s="216"/>
      <c r="HNM48" s="216"/>
      <c r="HNN48" s="216"/>
      <c r="HNO48" s="216"/>
      <c r="HNP48" s="216"/>
      <c r="HNQ48" s="216"/>
      <c r="HNR48" s="216"/>
      <c r="HNS48" s="216"/>
      <c r="HNT48" s="216"/>
      <c r="HNU48" s="216"/>
      <c r="HNV48" s="216"/>
      <c r="HNW48" s="216"/>
      <c r="HNX48" s="216"/>
      <c r="HNY48" s="216"/>
      <c r="HNZ48" s="216"/>
      <c r="HOA48" s="216"/>
      <c r="HOB48" s="216"/>
      <c r="HOC48" s="216"/>
      <c r="HOD48" s="216"/>
      <c r="HOE48" s="216"/>
      <c r="HOF48" s="216"/>
      <c r="HOG48" s="216"/>
      <c r="HOH48" s="216"/>
      <c r="HOI48" s="216"/>
      <c r="HOJ48" s="216"/>
      <c r="HOK48" s="216"/>
      <c r="HOL48" s="216"/>
      <c r="HOM48" s="216"/>
      <c r="HON48" s="216"/>
      <c r="HOO48" s="216"/>
      <c r="HOP48" s="216"/>
      <c r="HOQ48" s="216"/>
      <c r="HOR48" s="216"/>
      <c r="HOS48" s="216"/>
      <c r="HOT48" s="216"/>
      <c r="HOU48" s="216"/>
      <c r="HOV48" s="216"/>
      <c r="HOW48" s="216"/>
      <c r="HOX48" s="216"/>
      <c r="HOY48" s="216"/>
      <c r="HOZ48" s="216"/>
      <c r="HPA48" s="216"/>
      <c r="HPB48" s="216"/>
      <c r="HPC48" s="216"/>
      <c r="HPD48" s="216"/>
      <c r="HPE48" s="216"/>
      <c r="HPF48" s="216"/>
      <c r="HPG48" s="216"/>
      <c r="HPH48" s="216"/>
      <c r="HPI48" s="216"/>
      <c r="HPJ48" s="216"/>
      <c r="HPK48" s="216"/>
      <c r="HPL48" s="216"/>
      <c r="HPM48" s="216"/>
      <c r="HPN48" s="216"/>
      <c r="HPO48" s="216"/>
      <c r="HPP48" s="216"/>
      <c r="HPQ48" s="216"/>
      <c r="HPR48" s="216"/>
      <c r="HPS48" s="216"/>
      <c r="HPT48" s="216"/>
      <c r="HPU48" s="216"/>
      <c r="HPV48" s="216"/>
      <c r="HPW48" s="216"/>
      <c r="HPX48" s="216"/>
      <c r="HPY48" s="216"/>
      <c r="HPZ48" s="216"/>
      <c r="HQA48" s="216"/>
      <c r="HQB48" s="216"/>
      <c r="HQC48" s="216"/>
      <c r="HQD48" s="216"/>
      <c r="HQE48" s="216"/>
      <c r="HQF48" s="216"/>
      <c r="HQG48" s="216"/>
      <c r="HQH48" s="216"/>
      <c r="HQI48" s="216"/>
      <c r="HQJ48" s="216"/>
      <c r="HQK48" s="216"/>
      <c r="HQL48" s="216"/>
      <c r="HQM48" s="216"/>
      <c r="HQN48" s="216"/>
      <c r="HQO48" s="216"/>
      <c r="HQP48" s="216"/>
      <c r="HQQ48" s="216"/>
      <c r="HQR48" s="216"/>
      <c r="HQS48" s="216"/>
      <c r="HQT48" s="216"/>
      <c r="HQU48" s="216"/>
      <c r="HQV48" s="216"/>
      <c r="HQW48" s="216"/>
      <c r="HQX48" s="216"/>
      <c r="HQY48" s="216"/>
      <c r="HQZ48" s="216"/>
      <c r="HRA48" s="216"/>
      <c r="HRB48" s="216"/>
      <c r="HRC48" s="216"/>
      <c r="HRD48" s="216"/>
      <c r="HRE48" s="216"/>
      <c r="HRF48" s="216"/>
      <c r="HRG48" s="216"/>
      <c r="HRH48" s="216"/>
      <c r="HRI48" s="216"/>
      <c r="HRJ48" s="216"/>
      <c r="HRK48" s="216"/>
      <c r="HRL48" s="216"/>
      <c r="HRM48" s="216"/>
      <c r="HRN48" s="216"/>
      <c r="HRO48" s="216"/>
      <c r="HRP48" s="216"/>
      <c r="HRQ48" s="216"/>
      <c r="HRR48" s="216"/>
      <c r="HRS48" s="216"/>
      <c r="HRT48" s="216"/>
      <c r="HRU48" s="216"/>
      <c r="HRV48" s="216"/>
      <c r="HRW48" s="216"/>
      <c r="HRX48" s="216"/>
      <c r="HRY48" s="216"/>
      <c r="HRZ48" s="216"/>
      <c r="HSA48" s="216"/>
      <c r="HSB48" s="216"/>
      <c r="HSC48" s="216"/>
      <c r="HSD48" s="216"/>
      <c r="HSE48" s="216"/>
      <c r="HSF48" s="216"/>
      <c r="HSG48" s="216"/>
      <c r="HSH48" s="216"/>
      <c r="HSI48" s="216"/>
      <c r="HSJ48" s="216"/>
      <c r="HSK48" s="216"/>
      <c r="HSL48" s="216"/>
      <c r="HSM48" s="216"/>
      <c r="HSN48" s="216"/>
      <c r="HSO48" s="216"/>
      <c r="HSP48" s="216"/>
      <c r="HSQ48" s="216"/>
      <c r="HSR48" s="216"/>
      <c r="HSS48" s="216"/>
      <c r="HST48" s="216"/>
      <c r="HSU48" s="216"/>
      <c r="HSV48" s="216"/>
      <c r="HSW48" s="216"/>
      <c r="HSX48" s="216"/>
      <c r="HSY48" s="216"/>
      <c r="HSZ48" s="216"/>
      <c r="HTA48" s="216"/>
      <c r="HTB48" s="216"/>
      <c r="HTC48" s="216"/>
      <c r="HTD48" s="216"/>
      <c r="HTE48" s="216"/>
      <c r="HTF48" s="216"/>
      <c r="HTG48" s="216"/>
      <c r="HTH48" s="216"/>
      <c r="HTI48" s="216"/>
      <c r="HTJ48" s="216"/>
      <c r="HTK48" s="216"/>
      <c r="HTL48" s="216"/>
      <c r="HTM48" s="216"/>
      <c r="HTN48" s="216"/>
      <c r="HTO48" s="216"/>
      <c r="HTP48" s="216"/>
      <c r="HTQ48" s="216"/>
      <c r="HTR48" s="216"/>
      <c r="HTS48" s="216"/>
      <c r="HTT48" s="216"/>
      <c r="HTU48" s="216"/>
      <c r="HTV48" s="216"/>
      <c r="HTW48" s="216"/>
      <c r="HTX48" s="216"/>
      <c r="HTY48" s="216"/>
      <c r="HTZ48" s="216"/>
      <c r="HUA48" s="216"/>
      <c r="HUB48" s="216"/>
      <c r="HUC48" s="216"/>
      <c r="HUD48" s="216"/>
      <c r="HUE48" s="216"/>
      <c r="HUF48" s="216"/>
      <c r="HUG48" s="216"/>
      <c r="HUH48" s="216"/>
      <c r="HUI48" s="216"/>
      <c r="HUJ48" s="216"/>
      <c r="HUK48" s="216"/>
      <c r="HUL48" s="216"/>
      <c r="HUM48" s="216"/>
      <c r="HUN48" s="216"/>
      <c r="HUO48" s="216"/>
      <c r="HUP48" s="216"/>
      <c r="HUQ48" s="216"/>
      <c r="HUR48" s="216"/>
      <c r="HUS48" s="216"/>
      <c r="HUT48" s="216"/>
      <c r="HUU48" s="216"/>
      <c r="HUV48" s="216"/>
      <c r="HUW48" s="216"/>
      <c r="HUX48" s="216"/>
      <c r="HUY48" s="216"/>
      <c r="HUZ48" s="216"/>
      <c r="HVA48" s="216"/>
      <c r="HVB48" s="216"/>
      <c r="HVC48" s="216"/>
      <c r="HVD48" s="216"/>
      <c r="HVE48" s="216"/>
      <c r="HVF48" s="216"/>
      <c r="HVG48" s="216"/>
      <c r="HVH48" s="216"/>
      <c r="HVI48" s="216"/>
      <c r="HVJ48" s="216"/>
      <c r="HVK48" s="216"/>
      <c r="HVL48" s="216"/>
      <c r="HVM48" s="216"/>
      <c r="HVN48" s="216"/>
      <c r="HVO48" s="216"/>
      <c r="HVP48" s="216"/>
      <c r="HVQ48" s="216"/>
      <c r="HVR48" s="216"/>
      <c r="HVS48" s="216"/>
      <c r="HVT48" s="216"/>
      <c r="HVU48" s="216"/>
      <c r="HVV48" s="216"/>
      <c r="HVW48" s="216"/>
      <c r="HVX48" s="216"/>
      <c r="HVY48" s="216"/>
      <c r="HVZ48" s="216"/>
      <c r="HWA48" s="216"/>
      <c r="HWB48" s="216"/>
      <c r="HWC48" s="216"/>
      <c r="HWD48" s="216"/>
      <c r="HWE48" s="216"/>
      <c r="HWF48" s="216"/>
      <c r="HWG48" s="216"/>
      <c r="HWH48" s="216"/>
      <c r="HWI48" s="216"/>
      <c r="HWJ48" s="216"/>
      <c r="HWK48" s="216"/>
      <c r="HWL48" s="216"/>
      <c r="HWM48" s="216"/>
      <c r="HWN48" s="216"/>
      <c r="HWO48" s="216"/>
      <c r="HWP48" s="216"/>
      <c r="HWQ48" s="216"/>
      <c r="HWR48" s="216"/>
      <c r="HWS48" s="216"/>
      <c r="HWT48" s="216"/>
      <c r="HWU48" s="216"/>
      <c r="HWV48" s="216"/>
      <c r="HWW48" s="216"/>
      <c r="HWX48" s="216"/>
      <c r="HWY48" s="216"/>
      <c r="HWZ48" s="216"/>
      <c r="HXA48" s="216"/>
      <c r="HXB48" s="216"/>
      <c r="HXC48" s="216"/>
      <c r="HXD48" s="216"/>
      <c r="HXE48" s="216"/>
      <c r="HXF48" s="216"/>
      <c r="HXG48" s="216"/>
      <c r="HXH48" s="216"/>
      <c r="HXI48" s="216"/>
      <c r="HXJ48" s="216"/>
      <c r="HXK48" s="216"/>
      <c r="HXL48" s="216"/>
      <c r="HXM48" s="216"/>
      <c r="HXN48" s="216"/>
      <c r="HXO48" s="216"/>
      <c r="HXP48" s="216"/>
      <c r="HXQ48" s="216"/>
      <c r="HXR48" s="216"/>
      <c r="HXS48" s="216"/>
      <c r="HXT48" s="216"/>
      <c r="HXU48" s="216"/>
      <c r="HXV48" s="216"/>
      <c r="HXW48" s="216"/>
      <c r="HXX48" s="216"/>
      <c r="HXY48" s="216"/>
      <c r="HXZ48" s="216"/>
      <c r="HYA48" s="216"/>
      <c r="HYB48" s="216"/>
      <c r="HYC48" s="216"/>
      <c r="HYD48" s="216"/>
      <c r="HYE48" s="216"/>
      <c r="HYF48" s="216"/>
      <c r="HYG48" s="216"/>
      <c r="HYH48" s="216"/>
      <c r="HYI48" s="216"/>
      <c r="HYJ48" s="216"/>
      <c r="HYK48" s="216"/>
      <c r="HYL48" s="216"/>
      <c r="HYM48" s="216"/>
      <c r="HYN48" s="216"/>
      <c r="HYO48" s="216"/>
      <c r="HYP48" s="216"/>
      <c r="HYQ48" s="216"/>
      <c r="HYR48" s="216"/>
      <c r="HYS48" s="216"/>
      <c r="HYT48" s="216"/>
      <c r="HYU48" s="216"/>
      <c r="HYV48" s="216"/>
      <c r="HYW48" s="216"/>
      <c r="HYX48" s="216"/>
      <c r="HYY48" s="216"/>
      <c r="HYZ48" s="216"/>
      <c r="HZA48" s="216"/>
      <c r="HZB48" s="216"/>
      <c r="HZC48" s="216"/>
      <c r="HZD48" s="216"/>
      <c r="HZE48" s="216"/>
      <c r="HZF48" s="216"/>
      <c r="HZG48" s="216"/>
      <c r="HZH48" s="216"/>
      <c r="HZI48" s="216"/>
      <c r="HZJ48" s="216"/>
      <c r="HZK48" s="216"/>
      <c r="HZL48" s="216"/>
      <c r="HZM48" s="216"/>
      <c r="HZN48" s="216"/>
      <c r="HZO48" s="216"/>
      <c r="HZP48" s="216"/>
      <c r="HZQ48" s="216"/>
      <c r="HZR48" s="216"/>
      <c r="HZS48" s="216"/>
      <c r="HZT48" s="216"/>
      <c r="HZU48" s="216"/>
      <c r="HZV48" s="216"/>
      <c r="HZW48" s="216"/>
      <c r="HZX48" s="216"/>
      <c r="HZY48" s="216"/>
      <c r="HZZ48" s="216"/>
      <c r="IAA48" s="216"/>
      <c r="IAB48" s="216"/>
      <c r="IAC48" s="216"/>
      <c r="IAD48" s="216"/>
      <c r="IAE48" s="216"/>
      <c r="IAF48" s="216"/>
      <c r="IAG48" s="216"/>
      <c r="IAH48" s="216"/>
      <c r="IAI48" s="216"/>
      <c r="IAJ48" s="216"/>
      <c r="IAK48" s="216"/>
      <c r="IAL48" s="216"/>
      <c r="IAM48" s="216"/>
      <c r="IAN48" s="216"/>
      <c r="IAO48" s="216"/>
      <c r="IAP48" s="216"/>
      <c r="IAQ48" s="216"/>
      <c r="IAR48" s="216"/>
      <c r="IAS48" s="216"/>
      <c r="IAT48" s="216"/>
      <c r="IAU48" s="216"/>
      <c r="IAV48" s="216"/>
      <c r="IAW48" s="216"/>
      <c r="IAX48" s="216"/>
      <c r="IAY48" s="216"/>
      <c r="IAZ48" s="216"/>
      <c r="IBA48" s="216"/>
      <c r="IBB48" s="216"/>
      <c r="IBC48" s="216"/>
      <c r="IBD48" s="216"/>
      <c r="IBE48" s="216"/>
      <c r="IBF48" s="216"/>
      <c r="IBG48" s="216"/>
      <c r="IBH48" s="216"/>
      <c r="IBI48" s="216"/>
      <c r="IBJ48" s="216"/>
      <c r="IBK48" s="216"/>
      <c r="IBL48" s="216"/>
      <c r="IBM48" s="216"/>
      <c r="IBN48" s="216"/>
      <c r="IBO48" s="216"/>
      <c r="IBP48" s="216"/>
      <c r="IBQ48" s="216"/>
      <c r="IBR48" s="216"/>
      <c r="IBS48" s="216"/>
      <c r="IBT48" s="216"/>
      <c r="IBU48" s="216"/>
      <c r="IBV48" s="216"/>
      <c r="IBW48" s="216"/>
      <c r="IBX48" s="216"/>
      <c r="IBY48" s="216"/>
      <c r="IBZ48" s="216"/>
      <c r="ICA48" s="216"/>
      <c r="ICB48" s="216"/>
      <c r="ICC48" s="216"/>
      <c r="ICD48" s="216"/>
      <c r="ICE48" s="216"/>
      <c r="ICF48" s="216"/>
      <c r="ICG48" s="216"/>
      <c r="ICH48" s="216"/>
      <c r="ICI48" s="216"/>
      <c r="ICJ48" s="216"/>
      <c r="ICK48" s="216"/>
      <c r="ICL48" s="216"/>
      <c r="ICM48" s="216"/>
      <c r="ICN48" s="216"/>
      <c r="ICO48" s="216"/>
      <c r="ICP48" s="216"/>
      <c r="ICQ48" s="216"/>
      <c r="ICR48" s="216"/>
      <c r="ICS48" s="216"/>
      <c r="ICT48" s="216"/>
      <c r="ICU48" s="216"/>
      <c r="ICV48" s="216"/>
      <c r="ICW48" s="216"/>
      <c r="ICX48" s="216"/>
      <c r="ICY48" s="216"/>
      <c r="ICZ48" s="216"/>
      <c r="IDA48" s="216"/>
      <c r="IDB48" s="216"/>
      <c r="IDC48" s="216"/>
      <c r="IDD48" s="216"/>
      <c r="IDE48" s="216"/>
      <c r="IDF48" s="216"/>
      <c r="IDG48" s="216"/>
      <c r="IDH48" s="216"/>
      <c r="IDI48" s="216"/>
      <c r="IDJ48" s="216"/>
      <c r="IDK48" s="216"/>
      <c r="IDL48" s="216"/>
      <c r="IDM48" s="216"/>
      <c r="IDN48" s="216"/>
      <c r="IDO48" s="216"/>
      <c r="IDP48" s="216"/>
      <c r="IDQ48" s="216"/>
      <c r="IDR48" s="216"/>
      <c r="IDS48" s="216"/>
      <c r="IDT48" s="216"/>
      <c r="IDU48" s="216"/>
      <c r="IDV48" s="216"/>
      <c r="IDW48" s="216"/>
      <c r="IDX48" s="216"/>
      <c r="IDY48" s="216"/>
      <c r="IDZ48" s="216"/>
      <c r="IEA48" s="216"/>
      <c r="IEB48" s="216"/>
      <c r="IEC48" s="216"/>
      <c r="IED48" s="216"/>
      <c r="IEE48" s="216"/>
      <c r="IEF48" s="216"/>
      <c r="IEG48" s="216"/>
      <c r="IEH48" s="216"/>
      <c r="IEI48" s="216"/>
      <c r="IEJ48" s="216"/>
      <c r="IEK48" s="216"/>
      <c r="IEL48" s="216"/>
      <c r="IEM48" s="216"/>
      <c r="IEN48" s="216"/>
      <c r="IEO48" s="216"/>
      <c r="IEP48" s="216"/>
      <c r="IEQ48" s="216"/>
      <c r="IER48" s="216"/>
      <c r="IES48" s="216"/>
      <c r="IET48" s="216"/>
      <c r="IEU48" s="216"/>
      <c r="IEV48" s="216"/>
      <c r="IEW48" s="216"/>
      <c r="IEX48" s="216"/>
      <c r="IEY48" s="216"/>
      <c r="IEZ48" s="216"/>
      <c r="IFA48" s="216"/>
      <c r="IFB48" s="216"/>
      <c r="IFC48" s="216"/>
      <c r="IFD48" s="216"/>
      <c r="IFE48" s="216"/>
      <c r="IFF48" s="216"/>
      <c r="IFG48" s="216"/>
      <c r="IFH48" s="216"/>
      <c r="IFI48" s="216"/>
      <c r="IFJ48" s="216"/>
      <c r="IFK48" s="216"/>
      <c r="IFL48" s="216"/>
      <c r="IFM48" s="216"/>
      <c r="IFN48" s="216"/>
      <c r="IFO48" s="216"/>
      <c r="IFP48" s="216"/>
      <c r="IFQ48" s="216"/>
      <c r="IFR48" s="216"/>
      <c r="IFS48" s="216"/>
      <c r="IFT48" s="216"/>
      <c r="IFU48" s="216"/>
      <c r="IFV48" s="216"/>
      <c r="IFW48" s="216"/>
      <c r="IFX48" s="216"/>
      <c r="IFY48" s="216"/>
      <c r="IFZ48" s="216"/>
      <c r="IGA48" s="216"/>
      <c r="IGB48" s="216"/>
      <c r="IGC48" s="216"/>
      <c r="IGD48" s="216"/>
      <c r="IGE48" s="216"/>
      <c r="IGF48" s="216"/>
      <c r="IGG48" s="216"/>
      <c r="IGH48" s="216"/>
      <c r="IGI48" s="216"/>
      <c r="IGJ48" s="216"/>
      <c r="IGK48" s="216"/>
      <c r="IGL48" s="216"/>
      <c r="IGM48" s="216"/>
      <c r="IGN48" s="216"/>
      <c r="IGO48" s="216"/>
      <c r="IGP48" s="216"/>
      <c r="IGQ48" s="216"/>
      <c r="IGR48" s="216"/>
      <c r="IGS48" s="216"/>
      <c r="IGT48" s="216"/>
      <c r="IGU48" s="216"/>
      <c r="IGV48" s="216"/>
      <c r="IGW48" s="216"/>
      <c r="IGX48" s="216"/>
      <c r="IGY48" s="216"/>
      <c r="IGZ48" s="216"/>
      <c r="IHA48" s="216"/>
      <c r="IHB48" s="216"/>
      <c r="IHC48" s="216"/>
      <c r="IHD48" s="216"/>
      <c r="IHE48" s="216"/>
      <c r="IHF48" s="216"/>
      <c r="IHG48" s="216"/>
      <c r="IHH48" s="216"/>
      <c r="IHI48" s="216"/>
      <c r="IHJ48" s="216"/>
      <c r="IHK48" s="216"/>
      <c r="IHL48" s="216"/>
      <c r="IHM48" s="216"/>
      <c r="IHN48" s="216"/>
      <c r="IHO48" s="216"/>
      <c r="IHP48" s="216"/>
      <c r="IHQ48" s="216"/>
      <c r="IHR48" s="216"/>
      <c r="IHS48" s="216"/>
      <c r="IHT48" s="216"/>
      <c r="IHU48" s="216"/>
      <c r="IHV48" s="216"/>
      <c r="IHW48" s="216"/>
      <c r="IHX48" s="216"/>
      <c r="IHY48" s="216"/>
      <c r="IHZ48" s="216"/>
      <c r="IIA48" s="216"/>
      <c r="IIB48" s="216"/>
      <c r="IIC48" s="216"/>
      <c r="IID48" s="216"/>
      <c r="IIE48" s="216"/>
      <c r="IIF48" s="216"/>
      <c r="IIG48" s="216"/>
      <c r="IIH48" s="216"/>
      <c r="III48" s="216"/>
      <c r="IIJ48" s="216"/>
      <c r="IIK48" s="216"/>
      <c r="IIL48" s="216"/>
      <c r="IIM48" s="216"/>
      <c r="IIN48" s="216"/>
      <c r="IIO48" s="216"/>
      <c r="IIP48" s="216"/>
      <c r="IIQ48" s="216"/>
      <c r="IIR48" s="216"/>
      <c r="IIS48" s="216"/>
      <c r="IIT48" s="216"/>
      <c r="IIU48" s="216"/>
      <c r="IIV48" s="216"/>
      <c r="IIW48" s="216"/>
      <c r="IIX48" s="216"/>
      <c r="IIY48" s="216"/>
      <c r="IIZ48" s="216"/>
      <c r="IJA48" s="216"/>
      <c r="IJB48" s="216"/>
      <c r="IJC48" s="216"/>
      <c r="IJD48" s="216"/>
      <c r="IJE48" s="216"/>
      <c r="IJF48" s="216"/>
      <c r="IJG48" s="216"/>
      <c r="IJH48" s="216"/>
      <c r="IJI48" s="216"/>
      <c r="IJJ48" s="216"/>
      <c r="IJK48" s="216"/>
      <c r="IJL48" s="216"/>
      <c r="IJM48" s="216"/>
      <c r="IJN48" s="216"/>
      <c r="IJO48" s="216"/>
      <c r="IJP48" s="216"/>
      <c r="IJQ48" s="216"/>
      <c r="IJR48" s="216"/>
      <c r="IJS48" s="216"/>
      <c r="IJT48" s="216"/>
      <c r="IJU48" s="216"/>
      <c r="IJV48" s="216"/>
      <c r="IJW48" s="216"/>
      <c r="IJX48" s="216"/>
      <c r="IJY48" s="216"/>
      <c r="IJZ48" s="216"/>
      <c r="IKA48" s="216"/>
      <c r="IKB48" s="216"/>
      <c r="IKC48" s="216"/>
      <c r="IKD48" s="216"/>
      <c r="IKE48" s="216"/>
      <c r="IKF48" s="216"/>
      <c r="IKG48" s="216"/>
      <c r="IKH48" s="216"/>
      <c r="IKI48" s="216"/>
      <c r="IKJ48" s="216"/>
      <c r="IKK48" s="216"/>
      <c r="IKL48" s="216"/>
      <c r="IKM48" s="216"/>
      <c r="IKN48" s="216"/>
      <c r="IKO48" s="216"/>
      <c r="IKP48" s="216"/>
      <c r="IKQ48" s="216"/>
      <c r="IKR48" s="216"/>
      <c r="IKS48" s="216"/>
      <c r="IKT48" s="216"/>
      <c r="IKU48" s="216"/>
      <c r="IKV48" s="216"/>
      <c r="IKW48" s="216"/>
      <c r="IKX48" s="216"/>
      <c r="IKY48" s="216"/>
      <c r="IKZ48" s="216"/>
      <c r="ILA48" s="216"/>
      <c r="ILB48" s="216"/>
      <c r="ILC48" s="216"/>
      <c r="ILD48" s="216"/>
      <c r="ILE48" s="216"/>
      <c r="ILF48" s="216"/>
      <c r="ILG48" s="216"/>
      <c r="ILH48" s="216"/>
      <c r="ILI48" s="216"/>
      <c r="ILJ48" s="216"/>
      <c r="ILK48" s="216"/>
      <c r="ILL48" s="216"/>
      <c r="ILM48" s="216"/>
      <c r="ILN48" s="216"/>
      <c r="ILO48" s="216"/>
      <c r="ILP48" s="216"/>
      <c r="ILQ48" s="216"/>
      <c r="ILR48" s="216"/>
      <c r="ILS48" s="216"/>
      <c r="ILT48" s="216"/>
      <c r="ILU48" s="216"/>
      <c r="ILV48" s="216"/>
      <c r="ILW48" s="216"/>
      <c r="ILX48" s="216"/>
      <c r="ILY48" s="216"/>
      <c r="ILZ48" s="216"/>
      <c r="IMA48" s="216"/>
      <c r="IMB48" s="216"/>
      <c r="IMC48" s="216"/>
      <c r="IMD48" s="216"/>
      <c r="IME48" s="216"/>
      <c r="IMF48" s="216"/>
      <c r="IMG48" s="216"/>
      <c r="IMH48" s="216"/>
      <c r="IMI48" s="216"/>
      <c r="IMJ48" s="216"/>
      <c r="IMK48" s="216"/>
      <c r="IML48" s="216"/>
      <c r="IMM48" s="216"/>
      <c r="IMN48" s="216"/>
      <c r="IMO48" s="216"/>
      <c r="IMP48" s="216"/>
      <c r="IMQ48" s="216"/>
      <c r="IMR48" s="216"/>
      <c r="IMS48" s="216"/>
      <c r="IMT48" s="216"/>
      <c r="IMU48" s="216"/>
      <c r="IMV48" s="216"/>
      <c r="IMW48" s="216"/>
      <c r="IMX48" s="216"/>
      <c r="IMY48" s="216"/>
      <c r="IMZ48" s="216"/>
      <c r="INA48" s="216"/>
      <c r="INB48" s="216"/>
      <c r="INC48" s="216"/>
      <c r="IND48" s="216"/>
      <c r="INE48" s="216"/>
      <c r="INF48" s="216"/>
      <c r="ING48" s="216"/>
      <c r="INH48" s="216"/>
      <c r="INI48" s="216"/>
      <c r="INJ48" s="216"/>
      <c r="INK48" s="216"/>
      <c r="INL48" s="216"/>
      <c r="INM48" s="216"/>
      <c r="INN48" s="216"/>
      <c r="INO48" s="216"/>
      <c r="INP48" s="216"/>
      <c r="INQ48" s="216"/>
      <c r="INR48" s="216"/>
      <c r="INS48" s="216"/>
      <c r="INT48" s="216"/>
      <c r="INU48" s="216"/>
      <c r="INV48" s="216"/>
      <c r="INW48" s="216"/>
      <c r="INX48" s="216"/>
      <c r="INY48" s="216"/>
      <c r="INZ48" s="216"/>
      <c r="IOA48" s="216"/>
      <c r="IOB48" s="216"/>
      <c r="IOC48" s="216"/>
      <c r="IOD48" s="216"/>
      <c r="IOE48" s="216"/>
      <c r="IOF48" s="216"/>
      <c r="IOG48" s="216"/>
      <c r="IOH48" s="216"/>
      <c r="IOI48" s="216"/>
      <c r="IOJ48" s="216"/>
      <c r="IOK48" s="216"/>
      <c r="IOL48" s="216"/>
      <c r="IOM48" s="216"/>
      <c r="ION48" s="216"/>
      <c r="IOO48" s="216"/>
      <c r="IOP48" s="216"/>
      <c r="IOQ48" s="216"/>
      <c r="IOR48" s="216"/>
      <c r="IOS48" s="216"/>
      <c r="IOT48" s="216"/>
      <c r="IOU48" s="216"/>
      <c r="IOV48" s="216"/>
      <c r="IOW48" s="216"/>
      <c r="IOX48" s="216"/>
      <c r="IOY48" s="216"/>
      <c r="IOZ48" s="216"/>
      <c r="IPA48" s="216"/>
      <c r="IPB48" s="216"/>
      <c r="IPC48" s="216"/>
      <c r="IPD48" s="216"/>
      <c r="IPE48" s="216"/>
      <c r="IPF48" s="216"/>
      <c r="IPG48" s="216"/>
      <c r="IPH48" s="216"/>
      <c r="IPI48" s="216"/>
      <c r="IPJ48" s="216"/>
      <c r="IPK48" s="216"/>
      <c r="IPL48" s="216"/>
      <c r="IPM48" s="216"/>
      <c r="IPN48" s="216"/>
      <c r="IPO48" s="216"/>
      <c r="IPP48" s="216"/>
      <c r="IPQ48" s="216"/>
      <c r="IPR48" s="216"/>
      <c r="IPS48" s="216"/>
      <c r="IPT48" s="216"/>
      <c r="IPU48" s="216"/>
      <c r="IPV48" s="216"/>
      <c r="IPW48" s="216"/>
      <c r="IPX48" s="216"/>
      <c r="IPY48" s="216"/>
      <c r="IPZ48" s="216"/>
      <c r="IQA48" s="216"/>
      <c r="IQB48" s="216"/>
      <c r="IQC48" s="216"/>
      <c r="IQD48" s="216"/>
      <c r="IQE48" s="216"/>
      <c r="IQF48" s="216"/>
      <c r="IQG48" s="216"/>
      <c r="IQH48" s="216"/>
      <c r="IQI48" s="216"/>
      <c r="IQJ48" s="216"/>
      <c r="IQK48" s="216"/>
      <c r="IQL48" s="216"/>
      <c r="IQM48" s="216"/>
      <c r="IQN48" s="216"/>
      <c r="IQO48" s="216"/>
      <c r="IQP48" s="216"/>
      <c r="IQQ48" s="216"/>
      <c r="IQR48" s="216"/>
      <c r="IQS48" s="216"/>
      <c r="IQT48" s="216"/>
      <c r="IQU48" s="216"/>
      <c r="IQV48" s="216"/>
      <c r="IQW48" s="216"/>
      <c r="IQX48" s="216"/>
      <c r="IQY48" s="216"/>
      <c r="IQZ48" s="216"/>
      <c r="IRA48" s="216"/>
      <c r="IRB48" s="216"/>
      <c r="IRC48" s="216"/>
      <c r="IRD48" s="216"/>
      <c r="IRE48" s="216"/>
      <c r="IRF48" s="216"/>
      <c r="IRG48" s="216"/>
      <c r="IRH48" s="216"/>
      <c r="IRI48" s="216"/>
      <c r="IRJ48" s="216"/>
      <c r="IRK48" s="216"/>
      <c r="IRL48" s="216"/>
      <c r="IRM48" s="216"/>
      <c r="IRN48" s="216"/>
      <c r="IRO48" s="216"/>
      <c r="IRP48" s="216"/>
      <c r="IRQ48" s="216"/>
      <c r="IRR48" s="216"/>
      <c r="IRS48" s="216"/>
      <c r="IRT48" s="216"/>
      <c r="IRU48" s="216"/>
      <c r="IRV48" s="216"/>
      <c r="IRW48" s="216"/>
      <c r="IRX48" s="216"/>
      <c r="IRY48" s="216"/>
      <c r="IRZ48" s="216"/>
      <c r="ISA48" s="216"/>
      <c r="ISB48" s="216"/>
      <c r="ISC48" s="216"/>
      <c r="ISD48" s="216"/>
      <c r="ISE48" s="216"/>
      <c r="ISF48" s="216"/>
      <c r="ISG48" s="216"/>
      <c r="ISH48" s="216"/>
      <c r="ISI48" s="216"/>
      <c r="ISJ48" s="216"/>
      <c r="ISK48" s="216"/>
      <c r="ISL48" s="216"/>
      <c r="ISM48" s="216"/>
      <c r="ISN48" s="216"/>
      <c r="ISO48" s="216"/>
      <c r="ISP48" s="216"/>
      <c r="ISQ48" s="216"/>
      <c r="ISR48" s="216"/>
      <c r="ISS48" s="216"/>
      <c r="IST48" s="216"/>
      <c r="ISU48" s="216"/>
      <c r="ISV48" s="216"/>
      <c r="ISW48" s="216"/>
      <c r="ISX48" s="216"/>
      <c r="ISY48" s="216"/>
      <c r="ISZ48" s="216"/>
      <c r="ITA48" s="216"/>
      <c r="ITB48" s="216"/>
      <c r="ITC48" s="216"/>
      <c r="ITD48" s="216"/>
      <c r="ITE48" s="216"/>
      <c r="ITF48" s="216"/>
      <c r="ITG48" s="216"/>
      <c r="ITH48" s="216"/>
      <c r="ITI48" s="216"/>
      <c r="ITJ48" s="216"/>
      <c r="ITK48" s="216"/>
      <c r="ITL48" s="216"/>
      <c r="ITM48" s="216"/>
      <c r="ITN48" s="216"/>
      <c r="ITO48" s="216"/>
      <c r="ITP48" s="216"/>
      <c r="ITQ48" s="216"/>
      <c r="ITR48" s="216"/>
      <c r="ITS48" s="216"/>
      <c r="ITT48" s="216"/>
      <c r="ITU48" s="216"/>
      <c r="ITV48" s="216"/>
      <c r="ITW48" s="216"/>
      <c r="ITX48" s="216"/>
      <c r="ITY48" s="216"/>
      <c r="ITZ48" s="216"/>
      <c r="IUA48" s="216"/>
      <c r="IUB48" s="216"/>
      <c r="IUC48" s="216"/>
      <c r="IUD48" s="216"/>
      <c r="IUE48" s="216"/>
      <c r="IUF48" s="216"/>
      <c r="IUG48" s="216"/>
      <c r="IUH48" s="216"/>
      <c r="IUI48" s="216"/>
      <c r="IUJ48" s="216"/>
      <c r="IUK48" s="216"/>
      <c r="IUL48" s="216"/>
      <c r="IUM48" s="216"/>
      <c r="IUN48" s="216"/>
      <c r="IUO48" s="216"/>
      <c r="IUP48" s="216"/>
      <c r="IUQ48" s="216"/>
      <c r="IUR48" s="216"/>
      <c r="IUS48" s="216"/>
      <c r="IUT48" s="216"/>
      <c r="IUU48" s="216"/>
      <c r="IUV48" s="216"/>
      <c r="IUW48" s="216"/>
      <c r="IUX48" s="216"/>
      <c r="IUY48" s="216"/>
      <c r="IUZ48" s="216"/>
      <c r="IVA48" s="216"/>
      <c r="IVB48" s="216"/>
      <c r="IVC48" s="216"/>
      <c r="IVD48" s="216"/>
      <c r="IVE48" s="216"/>
      <c r="IVF48" s="216"/>
      <c r="IVG48" s="216"/>
      <c r="IVH48" s="216"/>
      <c r="IVI48" s="216"/>
      <c r="IVJ48" s="216"/>
      <c r="IVK48" s="216"/>
      <c r="IVL48" s="216"/>
      <c r="IVM48" s="216"/>
      <c r="IVN48" s="216"/>
      <c r="IVO48" s="216"/>
      <c r="IVP48" s="216"/>
      <c r="IVQ48" s="216"/>
      <c r="IVR48" s="216"/>
      <c r="IVS48" s="216"/>
      <c r="IVT48" s="216"/>
      <c r="IVU48" s="216"/>
      <c r="IVV48" s="216"/>
      <c r="IVW48" s="216"/>
      <c r="IVX48" s="216"/>
      <c r="IVY48" s="216"/>
      <c r="IVZ48" s="216"/>
      <c r="IWA48" s="216"/>
      <c r="IWB48" s="216"/>
      <c r="IWC48" s="216"/>
      <c r="IWD48" s="216"/>
      <c r="IWE48" s="216"/>
      <c r="IWF48" s="216"/>
      <c r="IWG48" s="216"/>
      <c r="IWH48" s="216"/>
      <c r="IWI48" s="216"/>
      <c r="IWJ48" s="216"/>
      <c r="IWK48" s="216"/>
      <c r="IWL48" s="216"/>
      <c r="IWM48" s="216"/>
      <c r="IWN48" s="216"/>
      <c r="IWO48" s="216"/>
      <c r="IWP48" s="216"/>
      <c r="IWQ48" s="216"/>
      <c r="IWR48" s="216"/>
      <c r="IWS48" s="216"/>
      <c r="IWT48" s="216"/>
      <c r="IWU48" s="216"/>
      <c r="IWV48" s="216"/>
      <c r="IWW48" s="216"/>
      <c r="IWX48" s="216"/>
      <c r="IWY48" s="216"/>
      <c r="IWZ48" s="216"/>
      <c r="IXA48" s="216"/>
      <c r="IXB48" s="216"/>
      <c r="IXC48" s="216"/>
      <c r="IXD48" s="216"/>
      <c r="IXE48" s="216"/>
      <c r="IXF48" s="216"/>
      <c r="IXG48" s="216"/>
      <c r="IXH48" s="216"/>
      <c r="IXI48" s="216"/>
      <c r="IXJ48" s="216"/>
      <c r="IXK48" s="216"/>
      <c r="IXL48" s="216"/>
      <c r="IXM48" s="216"/>
      <c r="IXN48" s="216"/>
      <c r="IXO48" s="216"/>
      <c r="IXP48" s="216"/>
      <c r="IXQ48" s="216"/>
      <c r="IXR48" s="216"/>
      <c r="IXS48" s="216"/>
      <c r="IXT48" s="216"/>
      <c r="IXU48" s="216"/>
      <c r="IXV48" s="216"/>
      <c r="IXW48" s="216"/>
      <c r="IXX48" s="216"/>
      <c r="IXY48" s="216"/>
      <c r="IXZ48" s="216"/>
      <c r="IYA48" s="216"/>
      <c r="IYB48" s="216"/>
      <c r="IYC48" s="216"/>
      <c r="IYD48" s="216"/>
      <c r="IYE48" s="216"/>
      <c r="IYF48" s="216"/>
      <c r="IYG48" s="216"/>
      <c r="IYH48" s="216"/>
      <c r="IYI48" s="216"/>
      <c r="IYJ48" s="216"/>
      <c r="IYK48" s="216"/>
      <c r="IYL48" s="216"/>
      <c r="IYM48" s="216"/>
      <c r="IYN48" s="216"/>
      <c r="IYO48" s="216"/>
      <c r="IYP48" s="216"/>
      <c r="IYQ48" s="216"/>
      <c r="IYR48" s="216"/>
      <c r="IYS48" s="216"/>
      <c r="IYT48" s="216"/>
      <c r="IYU48" s="216"/>
      <c r="IYV48" s="216"/>
      <c r="IYW48" s="216"/>
      <c r="IYX48" s="216"/>
      <c r="IYY48" s="216"/>
      <c r="IYZ48" s="216"/>
      <c r="IZA48" s="216"/>
      <c r="IZB48" s="216"/>
      <c r="IZC48" s="216"/>
      <c r="IZD48" s="216"/>
      <c r="IZE48" s="216"/>
      <c r="IZF48" s="216"/>
      <c r="IZG48" s="216"/>
      <c r="IZH48" s="216"/>
      <c r="IZI48" s="216"/>
      <c r="IZJ48" s="216"/>
      <c r="IZK48" s="216"/>
      <c r="IZL48" s="216"/>
      <c r="IZM48" s="216"/>
      <c r="IZN48" s="216"/>
      <c r="IZO48" s="216"/>
      <c r="IZP48" s="216"/>
      <c r="IZQ48" s="216"/>
      <c r="IZR48" s="216"/>
      <c r="IZS48" s="216"/>
      <c r="IZT48" s="216"/>
      <c r="IZU48" s="216"/>
      <c r="IZV48" s="216"/>
      <c r="IZW48" s="216"/>
      <c r="IZX48" s="216"/>
      <c r="IZY48" s="216"/>
      <c r="IZZ48" s="216"/>
      <c r="JAA48" s="216"/>
      <c r="JAB48" s="216"/>
      <c r="JAC48" s="216"/>
      <c r="JAD48" s="216"/>
      <c r="JAE48" s="216"/>
      <c r="JAF48" s="216"/>
      <c r="JAG48" s="216"/>
      <c r="JAH48" s="216"/>
      <c r="JAI48" s="216"/>
      <c r="JAJ48" s="216"/>
      <c r="JAK48" s="216"/>
      <c r="JAL48" s="216"/>
      <c r="JAM48" s="216"/>
      <c r="JAN48" s="216"/>
      <c r="JAO48" s="216"/>
      <c r="JAP48" s="216"/>
      <c r="JAQ48" s="216"/>
      <c r="JAR48" s="216"/>
      <c r="JAS48" s="216"/>
      <c r="JAT48" s="216"/>
      <c r="JAU48" s="216"/>
      <c r="JAV48" s="216"/>
      <c r="JAW48" s="216"/>
      <c r="JAX48" s="216"/>
      <c r="JAY48" s="216"/>
      <c r="JAZ48" s="216"/>
      <c r="JBA48" s="216"/>
      <c r="JBB48" s="216"/>
      <c r="JBC48" s="216"/>
      <c r="JBD48" s="216"/>
      <c r="JBE48" s="216"/>
      <c r="JBF48" s="216"/>
      <c r="JBG48" s="216"/>
      <c r="JBH48" s="216"/>
      <c r="JBI48" s="216"/>
      <c r="JBJ48" s="216"/>
      <c r="JBK48" s="216"/>
      <c r="JBL48" s="216"/>
      <c r="JBM48" s="216"/>
      <c r="JBN48" s="216"/>
      <c r="JBO48" s="216"/>
      <c r="JBP48" s="216"/>
      <c r="JBQ48" s="216"/>
      <c r="JBR48" s="216"/>
      <c r="JBS48" s="216"/>
      <c r="JBT48" s="216"/>
      <c r="JBU48" s="216"/>
      <c r="JBV48" s="216"/>
      <c r="JBW48" s="216"/>
      <c r="JBX48" s="216"/>
      <c r="JBY48" s="216"/>
      <c r="JBZ48" s="216"/>
      <c r="JCA48" s="216"/>
      <c r="JCB48" s="216"/>
      <c r="JCC48" s="216"/>
      <c r="JCD48" s="216"/>
      <c r="JCE48" s="216"/>
      <c r="JCF48" s="216"/>
      <c r="JCG48" s="216"/>
      <c r="JCH48" s="216"/>
      <c r="JCI48" s="216"/>
      <c r="JCJ48" s="216"/>
      <c r="JCK48" s="216"/>
      <c r="JCL48" s="216"/>
      <c r="JCM48" s="216"/>
      <c r="JCN48" s="216"/>
      <c r="JCO48" s="216"/>
      <c r="JCP48" s="216"/>
      <c r="JCQ48" s="216"/>
      <c r="JCR48" s="216"/>
      <c r="JCS48" s="216"/>
      <c r="JCT48" s="216"/>
      <c r="JCU48" s="216"/>
      <c r="JCV48" s="216"/>
      <c r="JCW48" s="216"/>
      <c r="JCX48" s="216"/>
      <c r="JCY48" s="216"/>
      <c r="JCZ48" s="216"/>
      <c r="JDA48" s="216"/>
      <c r="JDB48" s="216"/>
      <c r="JDC48" s="216"/>
      <c r="JDD48" s="216"/>
      <c r="JDE48" s="216"/>
      <c r="JDF48" s="216"/>
      <c r="JDG48" s="216"/>
      <c r="JDH48" s="216"/>
      <c r="JDI48" s="216"/>
      <c r="JDJ48" s="216"/>
      <c r="JDK48" s="216"/>
      <c r="JDL48" s="216"/>
      <c r="JDM48" s="216"/>
      <c r="JDN48" s="216"/>
      <c r="JDO48" s="216"/>
      <c r="JDP48" s="216"/>
      <c r="JDQ48" s="216"/>
      <c r="JDR48" s="216"/>
      <c r="JDS48" s="216"/>
      <c r="JDT48" s="216"/>
      <c r="JDU48" s="216"/>
      <c r="JDV48" s="216"/>
      <c r="JDW48" s="216"/>
      <c r="JDX48" s="216"/>
      <c r="JDY48" s="216"/>
      <c r="JDZ48" s="216"/>
      <c r="JEA48" s="216"/>
      <c r="JEB48" s="216"/>
      <c r="JEC48" s="216"/>
      <c r="JED48" s="216"/>
      <c r="JEE48" s="216"/>
      <c r="JEF48" s="216"/>
      <c r="JEG48" s="216"/>
      <c r="JEH48" s="216"/>
      <c r="JEI48" s="216"/>
      <c r="JEJ48" s="216"/>
      <c r="JEK48" s="216"/>
      <c r="JEL48" s="216"/>
      <c r="JEM48" s="216"/>
      <c r="JEN48" s="216"/>
      <c r="JEO48" s="216"/>
      <c r="JEP48" s="216"/>
      <c r="JEQ48" s="216"/>
      <c r="JER48" s="216"/>
      <c r="JES48" s="216"/>
      <c r="JET48" s="216"/>
      <c r="JEU48" s="216"/>
      <c r="JEV48" s="216"/>
      <c r="JEW48" s="216"/>
      <c r="JEX48" s="216"/>
      <c r="JEY48" s="216"/>
      <c r="JEZ48" s="216"/>
      <c r="JFA48" s="216"/>
      <c r="JFB48" s="216"/>
      <c r="JFC48" s="216"/>
      <c r="JFD48" s="216"/>
      <c r="JFE48" s="216"/>
      <c r="JFF48" s="216"/>
      <c r="JFG48" s="216"/>
      <c r="JFH48" s="216"/>
      <c r="JFI48" s="216"/>
      <c r="JFJ48" s="216"/>
      <c r="JFK48" s="216"/>
      <c r="JFL48" s="216"/>
      <c r="JFM48" s="216"/>
      <c r="JFN48" s="216"/>
      <c r="JFO48" s="216"/>
      <c r="JFP48" s="216"/>
      <c r="JFQ48" s="216"/>
      <c r="JFR48" s="216"/>
      <c r="JFS48" s="216"/>
      <c r="JFT48" s="216"/>
      <c r="JFU48" s="216"/>
      <c r="JFV48" s="216"/>
      <c r="JFW48" s="216"/>
      <c r="JFX48" s="216"/>
      <c r="JFY48" s="216"/>
      <c r="JFZ48" s="216"/>
      <c r="JGA48" s="216"/>
      <c r="JGB48" s="216"/>
      <c r="JGC48" s="216"/>
      <c r="JGD48" s="216"/>
      <c r="JGE48" s="216"/>
      <c r="JGF48" s="216"/>
      <c r="JGG48" s="216"/>
      <c r="JGH48" s="216"/>
      <c r="JGI48" s="216"/>
      <c r="JGJ48" s="216"/>
      <c r="JGK48" s="216"/>
      <c r="JGL48" s="216"/>
      <c r="JGM48" s="216"/>
      <c r="JGN48" s="216"/>
      <c r="JGO48" s="216"/>
      <c r="JGP48" s="216"/>
      <c r="JGQ48" s="216"/>
      <c r="JGR48" s="216"/>
      <c r="JGS48" s="216"/>
      <c r="JGT48" s="216"/>
      <c r="JGU48" s="216"/>
      <c r="JGV48" s="216"/>
      <c r="JGW48" s="216"/>
      <c r="JGX48" s="216"/>
      <c r="JGY48" s="216"/>
      <c r="JGZ48" s="216"/>
      <c r="JHA48" s="216"/>
      <c r="JHB48" s="216"/>
      <c r="JHC48" s="216"/>
      <c r="JHD48" s="216"/>
      <c r="JHE48" s="216"/>
      <c r="JHF48" s="216"/>
      <c r="JHG48" s="216"/>
      <c r="JHH48" s="216"/>
      <c r="JHI48" s="216"/>
      <c r="JHJ48" s="216"/>
      <c r="JHK48" s="216"/>
      <c r="JHL48" s="216"/>
      <c r="JHM48" s="216"/>
      <c r="JHN48" s="216"/>
      <c r="JHO48" s="216"/>
      <c r="JHP48" s="216"/>
      <c r="JHQ48" s="216"/>
      <c r="JHR48" s="216"/>
      <c r="JHS48" s="216"/>
      <c r="JHT48" s="216"/>
      <c r="JHU48" s="216"/>
      <c r="JHV48" s="216"/>
      <c r="JHW48" s="216"/>
      <c r="JHX48" s="216"/>
      <c r="JHY48" s="216"/>
      <c r="JHZ48" s="216"/>
      <c r="JIA48" s="216"/>
      <c r="JIB48" s="216"/>
      <c r="JIC48" s="216"/>
      <c r="JID48" s="216"/>
      <c r="JIE48" s="216"/>
      <c r="JIF48" s="216"/>
      <c r="JIG48" s="216"/>
      <c r="JIH48" s="216"/>
      <c r="JII48" s="216"/>
      <c r="JIJ48" s="216"/>
      <c r="JIK48" s="216"/>
      <c r="JIL48" s="216"/>
      <c r="JIM48" s="216"/>
      <c r="JIN48" s="216"/>
      <c r="JIO48" s="216"/>
      <c r="JIP48" s="216"/>
      <c r="JIQ48" s="216"/>
      <c r="JIR48" s="216"/>
      <c r="JIS48" s="216"/>
      <c r="JIT48" s="216"/>
      <c r="JIU48" s="216"/>
      <c r="JIV48" s="216"/>
      <c r="JIW48" s="216"/>
      <c r="JIX48" s="216"/>
      <c r="JIY48" s="216"/>
      <c r="JIZ48" s="216"/>
      <c r="JJA48" s="216"/>
      <c r="JJB48" s="216"/>
      <c r="JJC48" s="216"/>
      <c r="JJD48" s="216"/>
      <c r="JJE48" s="216"/>
      <c r="JJF48" s="216"/>
      <c r="JJG48" s="216"/>
      <c r="JJH48" s="216"/>
      <c r="JJI48" s="216"/>
      <c r="JJJ48" s="216"/>
      <c r="JJK48" s="216"/>
      <c r="JJL48" s="216"/>
      <c r="JJM48" s="216"/>
      <c r="JJN48" s="216"/>
      <c r="JJO48" s="216"/>
      <c r="JJP48" s="216"/>
      <c r="JJQ48" s="216"/>
      <c r="JJR48" s="216"/>
      <c r="JJS48" s="216"/>
      <c r="JJT48" s="216"/>
      <c r="JJU48" s="216"/>
      <c r="JJV48" s="216"/>
      <c r="JJW48" s="216"/>
      <c r="JJX48" s="216"/>
      <c r="JJY48" s="216"/>
      <c r="JJZ48" s="216"/>
      <c r="JKA48" s="216"/>
      <c r="JKB48" s="216"/>
      <c r="JKC48" s="216"/>
      <c r="JKD48" s="216"/>
      <c r="JKE48" s="216"/>
      <c r="JKF48" s="216"/>
      <c r="JKG48" s="216"/>
      <c r="JKH48" s="216"/>
      <c r="JKI48" s="216"/>
      <c r="JKJ48" s="216"/>
      <c r="JKK48" s="216"/>
      <c r="JKL48" s="216"/>
      <c r="JKM48" s="216"/>
      <c r="JKN48" s="216"/>
      <c r="JKO48" s="216"/>
      <c r="JKP48" s="216"/>
      <c r="JKQ48" s="216"/>
      <c r="JKR48" s="216"/>
      <c r="JKS48" s="216"/>
      <c r="JKT48" s="216"/>
      <c r="JKU48" s="216"/>
      <c r="JKV48" s="216"/>
      <c r="JKW48" s="216"/>
      <c r="JKX48" s="216"/>
      <c r="JKY48" s="216"/>
      <c r="JKZ48" s="216"/>
      <c r="JLA48" s="216"/>
      <c r="JLB48" s="216"/>
      <c r="JLC48" s="216"/>
      <c r="JLD48" s="216"/>
      <c r="JLE48" s="216"/>
      <c r="JLF48" s="216"/>
      <c r="JLG48" s="216"/>
      <c r="JLH48" s="216"/>
      <c r="JLI48" s="216"/>
      <c r="JLJ48" s="216"/>
      <c r="JLK48" s="216"/>
      <c r="JLL48" s="216"/>
      <c r="JLM48" s="216"/>
      <c r="JLN48" s="216"/>
      <c r="JLO48" s="216"/>
      <c r="JLP48" s="216"/>
      <c r="JLQ48" s="216"/>
      <c r="JLR48" s="216"/>
      <c r="JLS48" s="216"/>
      <c r="JLT48" s="216"/>
      <c r="JLU48" s="216"/>
      <c r="JLV48" s="216"/>
      <c r="JLW48" s="216"/>
      <c r="JLX48" s="216"/>
      <c r="JLY48" s="216"/>
      <c r="JLZ48" s="216"/>
      <c r="JMA48" s="216"/>
      <c r="JMB48" s="216"/>
      <c r="JMC48" s="216"/>
      <c r="JMD48" s="216"/>
      <c r="JME48" s="216"/>
      <c r="JMF48" s="216"/>
      <c r="JMG48" s="216"/>
      <c r="JMH48" s="216"/>
      <c r="JMI48" s="216"/>
      <c r="JMJ48" s="216"/>
      <c r="JMK48" s="216"/>
      <c r="JML48" s="216"/>
      <c r="JMM48" s="216"/>
      <c r="JMN48" s="216"/>
      <c r="JMO48" s="216"/>
      <c r="JMP48" s="216"/>
      <c r="JMQ48" s="216"/>
      <c r="JMR48" s="216"/>
      <c r="JMS48" s="216"/>
      <c r="JMT48" s="216"/>
      <c r="JMU48" s="216"/>
      <c r="JMV48" s="216"/>
      <c r="JMW48" s="216"/>
      <c r="JMX48" s="216"/>
      <c r="JMY48" s="216"/>
      <c r="JMZ48" s="216"/>
      <c r="JNA48" s="216"/>
      <c r="JNB48" s="216"/>
      <c r="JNC48" s="216"/>
      <c r="JND48" s="216"/>
      <c r="JNE48" s="216"/>
      <c r="JNF48" s="216"/>
      <c r="JNG48" s="216"/>
      <c r="JNH48" s="216"/>
      <c r="JNI48" s="216"/>
      <c r="JNJ48" s="216"/>
      <c r="JNK48" s="216"/>
      <c r="JNL48" s="216"/>
      <c r="JNM48" s="216"/>
      <c r="JNN48" s="216"/>
      <c r="JNO48" s="216"/>
      <c r="JNP48" s="216"/>
      <c r="JNQ48" s="216"/>
      <c r="JNR48" s="216"/>
      <c r="JNS48" s="216"/>
      <c r="JNT48" s="216"/>
      <c r="JNU48" s="216"/>
      <c r="JNV48" s="216"/>
      <c r="JNW48" s="216"/>
      <c r="JNX48" s="216"/>
      <c r="JNY48" s="216"/>
      <c r="JNZ48" s="216"/>
      <c r="JOA48" s="216"/>
      <c r="JOB48" s="216"/>
      <c r="JOC48" s="216"/>
      <c r="JOD48" s="216"/>
      <c r="JOE48" s="216"/>
      <c r="JOF48" s="216"/>
      <c r="JOG48" s="216"/>
      <c r="JOH48" s="216"/>
      <c r="JOI48" s="216"/>
      <c r="JOJ48" s="216"/>
      <c r="JOK48" s="216"/>
      <c r="JOL48" s="216"/>
      <c r="JOM48" s="216"/>
      <c r="JON48" s="216"/>
      <c r="JOO48" s="216"/>
      <c r="JOP48" s="216"/>
      <c r="JOQ48" s="216"/>
      <c r="JOR48" s="216"/>
      <c r="JOS48" s="216"/>
      <c r="JOT48" s="216"/>
      <c r="JOU48" s="216"/>
      <c r="JOV48" s="216"/>
      <c r="JOW48" s="216"/>
      <c r="JOX48" s="216"/>
      <c r="JOY48" s="216"/>
      <c r="JOZ48" s="216"/>
      <c r="JPA48" s="216"/>
      <c r="JPB48" s="216"/>
      <c r="JPC48" s="216"/>
      <c r="JPD48" s="216"/>
      <c r="JPE48" s="216"/>
      <c r="JPF48" s="216"/>
      <c r="JPG48" s="216"/>
      <c r="JPH48" s="216"/>
      <c r="JPI48" s="216"/>
      <c r="JPJ48" s="216"/>
      <c r="JPK48" s="216"/>
      <c r="JPL48" s="216"/>
      <c r="JPM48" s="216"/>
      <c r="JPN48" s="216"/>
      <c r="JPO48" s="216"/>
      <c r="JPP48" s="216"/>
      <c r="JPQ48" s="216"/>
      <c r="JPR48" s="216"/>
      <c r="JPS48" s="216"/>
      <c r="JPT48" s="216"/>
      <c r="JPU48" s="216"/>
      <c r="JPV48" s="216"/>
      <c r="JPW48" s="216"/>
      <c r="JPX48" s="216"/>
      <c r="JPY48" s="216"/>
      <c r="JPZ48" s="216"/>
      <c r="JQA48" s="216"/>
      <c r="JQB48" s="216"/>
      <c r="JQC48" s="216"/>
      <c r="JQD48" s="216"/>
      <c r="JQE48" s="216"/>
      <c r="JQF48" s="216"/>
      <c r="JQG48" s="216"/>
      <c r="JQH48" s="216"/>
      <c r="JQI48" s="216"/>
      <c r="JQJ48" s="216"/>
      <c r="JQK48" s="216"/>
      <c r="JQL48" s="216"/>
      <c r="JQM48" s="216"/>
      <c r="JQN48" s="216"/>
      <c r="JQO48" s="216"/>
      <c r="JQP48" s="216"/>
      <c r="JQQ48" s="216"/>
      <c r="JQR48" s="216"/>
      <c r="JQS48" s="216"/>
      <c r="JQT48" s="216"/>
      <c r="JQU48" s="216"/>
      <c r="JQV48" s="216"/>
      <c r="JQW48" s="216"/>
      <c r="JQX48" s="216"/>
      <c r="JQY48" s="216"/>
      <c r="JQZ48" s="216"/>
      <c r="JRA48" s="216"/>
      <c r="JRB48" s="216"/>
      <c r="JRC48" s="216"/>
      <c r="JRD48" s="216"/>
      <c r="JRE48" s="216"/>
      <c r="JRF48" s="216"/>
      <c r="JRG48" s="216"/>
      <c r="JRH48" s="216"/>
      <c r="JRI48" s="216"/>
      <c r="JRJ48" s="216"/>
      <c r="JRK48" s="216"/>
      <c r="JRL48" s="216"/>
      <c r="JRM48" s="216"/>
      <c r="JRN48" s="216"/>
      <c r="JRO48" s="216"/>
      <c r="JRP48" s="216"/>
      <c r="JRQ48" s="216"/>
      <c r="JRR48" s="216"/>
      <c r="JRS48" s="216"/>
      <c r="JRT48" s="216"/>
      <c r="JRU48" s="216"/>
      <c r="JRV48" s="216"/>
      <c r="JRW48" s="216"/>
      <c r="JRX48" s="216"/>
      <c r="JRY48" s="216"/>
      <c r="JRZ48" s="216"/>
      <c r="JSA48" s="216"/>
      <c r="JSB48" s="216"/>
      <c r="JSC48" s="216"/>
      <c r="JSD48" s="216"/>
      <c r="JSE48" s="216"/>
      <c r="JSF48" s="216"/>
      <c r="JSG48" s="216"/>
      <c r="JSH48" s="216"/>
      <c r="JSI48" s="216"/>
      <c r="JSJ48" s="216"/>
      <c r="JSK48" s="216"/>
      <c r="JSL48" s="216"/>
      <c r="JSM48" s="216"/>
      <c r="JSN48" s="216"/>
      <c r="JSO48" s="216"/>
      <c r="JSP48" s="216"/>
      <c r="JSQ48" s="216"/>
      <c r="JSR48" s="216"/>
      <c r="JSS48" s="216"/>
      <c r="JST48" s="216"/>
      <c r="JSU48" s="216"/>
      <c r="JSV48" s="216"/>
      <c r="JSW48" s="216"/>
      <c r="JSX48" s="216"/>
      <c r="JSY48" s="216"/>
      <c r="JSZ48" s="216"/>
      <c r="JTA48" s="216"/>
      <c r="JTB48" s="216"/>
      <c r="JTC48" s="216"/>
      <c r="JTD48" s="216"/>
      <c r="JTE48" s="216"/>
      <c r="JTF48" s="216"/>
      <c r="JTG48" s="216"/>
      <c r="JTH48" s="216"/>
      <c r="JTI48" s="216"/>
      <c r="JTJ48" s="216"/>
      <c r="JTK48" s="216"/>
      <c r="JTL48" s="216"/>
      <c r="JTM48" s="216"/>
      <c r="JTN48" s="216"/>
      <c r="JTO48" s="216"/>
      <c r="JTP48" s="216"/>
      <c r="JTQ48" s="216"/>
      <c r="JTR48" s="216"/>
      <c r="JTS48" s="216"/>
      <c r="JTT48" s="216"/>
      <c r="JTU48" s="216"/>
      <c r="JTV48" s="216"/>
      <c r="JTW48" s="216"/>
      <c r="JTX48" s="216"/>
      <c r="JTY48" s="216"/>
      <c r="JTZ48" s="216"/>
      <c r="JUA48" s="216"/>
      <c r="JUB48" s="216"/>
      <c r="JUC48" s="216"/>
      <c r="JUD48" s="216"/>
      <c r="JUE48" s="216"/>
      <c r="JUF48" s="216"/>
      <c r="JUG48" s="216"/>
      <c r="JUH48" s="216"/>
      <c r="JUI48" s="216"/>
      <c r="JUJ48" s="216"/>
      <c r="JUK48" s="216"/>
      <c r="JUL48" s="216"/>
      <c r="JUM48" s="216"/>
      <c r="JUN48" s="216"/>
      <c r="JUO48" s="216"/>
      <c r="JUP48" s="216"/>
      <c r="JUQ48" s="216"/>
      <c r="JUR48" s="216"/>
      <c r="JUS48" s="216"/>
      <c r="JUT48" s="216"/>
      <c r="JUU48" s="216"/>
      <c r="JUV48" s="216"/>
      <c r="JUW48" s="216"/>
      <c r="JUX48" s="216"/>
      <c r="JUY48" s="216"/>
      <c r="JUZ48" s="216"/>
      <c r="JVA48" s="216"/>
      <c r="JVB48" s="216"/>
      <c r="JVC48" s="216"/>
      <c r="JVD48" s="216"/>
      <c r="JVE48" s="216"/>
      <c r="JVF48" s="216"/>
      <c r="JVG48" s="216"/>
      <c r="JVH48" s="216"/>
      <c r="JVI48" s="216"/>
      <c r="JVJ48" s="216"/>
      <c r="JVK48" s="216"/>
      <c r="JVL48" s="216"/>
      <c r="JVM48" s="216"/>
      <c r="JVN48" s="216"/>
      <c r="JVO48" s="216"/>
      <c r="JVP48" s="216"/>
      <c r="JVQ48" s="216"/>
      <c r="JVR48" s="216"/>
      <c r="JVS48" s="216"/>
      <c r="JVT48" s="216"/>
      <c r="JVU48" s="216"/>
      <c r="JVV48" s="216"/>
      <c r="JVW48" s="216"/>
      <c r="JVX48" s="216"/>
      <c r="JVY48" s="216"/>
      <c r="JVZ48" s="216"/>
      <c r="JWA48" s="216"/>
      <c r="JWB48" s="216"/>
      <c r="JWC48" s="216"/>
      <c r="JWD48" s="216"/>
      <c r="JWE48" s="216"/>
      <c r="JWF48" s="216"/>
      <c r="JWG48" s="216"/>
      <c r="JWH48" s="216"/>
      <c r="JWI48" s="216"/>
      <c r="JWJ48" s="216"/>
      <c r="JWK48" s="216"/>
      <c r="JWL48" s="216"/>
      <c r="JWM48" s="216"/>
      <c r="JWN48" s="216"/>
      <c r="JWO48" s="216"/>
      <c r="JWP48" s="216"/>
      <c r="JWQ48" s="216"/>
      <c r="JWR48" s="216"/>
      <c r="JWS48" s="216"/>
      <c r="JWT48" s="216"/>
      <c r="JWU48" s="216"/>
      <c r="JWV48" s="216"/>
      <c r="JWW48" s="216"/>
      <c r="JWX48" s="216"/>
      <c r="JWY48" s="216"/>
      <c r="JWZ48" s="216"/>
      <c r="JXA48" s="216"/>
      <c r="JXB48" s="216"/>
      <c r="JXC48" s="216"/>
      <c r="JXD48" s="216"/>
      <c r="JXE48" s="216"/>
      <c r="JXF48" s="216"/>
      <c r="JXG48" s="216"/>
      <c r="JXH48" s="216"/>
      <c r="JXI48" s="216"/>
      <c r="JXJ48" s="216"/>
      <c r="JXK48" s="216"/>
      <c r="JXL48" s="216"/>
      <c r="JXM48" s="216"/>
      <c r="JXN48" s="216"/>
      <c r="JXO48" s="216"/>
      <c r="JXP48" s="216"/>
      <c r="JXQ48" s="216"/>
      <c r="JXR48" s="216"/>
      <c r="JXS48" s="216"/>
      <c r="JXT48" s="216"/>
      <c r="JXU48" s="216"/>
      <c r="JXV48" s="216"/>
      <c r="JXW48" s="216"/>
      <c r="JXX48" s="216"/>
      <c r="JXY48" s="216"/>
      <c r="JXZ48" s="216"/>
      <c r="JYA48" s="216"/>
      <c r="JYB48" s="216"/>
      <c r="JYC48" s="216"/>
      <c r="JYD48" s="216"/>
      <c r="JYE48" s="216"/>
      <c r="JYF48" s="216"/>
      <c r="JYG48" s="216"/>
      <c r="JYH48" s="216"/>
      <c r="JYI48" s="216"/>
      <c r="JYJ48" s="216"/>
      <c r="JYK48" s="216"/>
      <c r="JYL48" s="216"/>
      <c r="JYM48" s="216"/>
      <c r="JYN48" s="216"/>
      <c r="JYO48" s="216"/>
      <c r="JYP48" s="216"/>
      <c r="JYQ48" s="216"/>
      <c r="JYR48" s="216"/>
      <c r="JYS48" s="216"/>
      <c r="JYT48" s="216"/>
      <c r="JYU48" s="216"/>
      <c r="JYV48" s="216"/>
      <c r="JYW48" s="216"/>
      <c r="JYX48" s="216"/>
      <c r="JYY48" s="216"/>
      <c r="JYZ48" s="216"/>
      <c r="JZA48" s="216"/>
      <c r="JZB48" s="216"/>
      <c r="JZC48" s="216"/>
      <c r="JZD48" s="216"/>
      <c r="JZE48" s="216"/>
      <c r="JZF48" s="216"/>
      <c r="JZG48" s="216"/>
      <c r="JZH48" s="216"/>
      <c r="JZI48" s="216"/>
      <c r="JZJ48" s="216"/>
      <c r="JZK48" s="216"/>
      <c r="JZL48" s="216"/>
      <c r="JZM48" s="216"/>
      <c r="JZN48" s="216"/>
      <c r="JZO48" s="216"/>
      <c r="JZP48" s="216"/>
      <c r="JZQ48" s="216"/>
      <c r="JZR48" s="216"/>
      <c r="JZS48" s="216"/>
      <c r="JZT48" s="216"/>
      <c r="JZU48" s="216"/>
      <c r="JZV48" s="216"/>
      <c r="JZW48" s="216"/>
      <c r="JZX48" s="216"/>
      <c r="JZY48" s="216"/>
      <c r="JZZ48" s="216"/>
      <c r="KAA48" s="216"/>
      <c r="KAB48" s="216"/>
      <c r="KAC48" s="216"/>
      <c r="KAD48" s="216"/>
      <c r="KAE48" s="216"/>
      <c r="KAF48" s="216"/>
      <c r="KAG48" s="216"/>
      <c r="KAH48" s="216"/>
      <c r="KAI48" s="216"/>
      <c r="KAJ48" s="216"/>
      <c r="KAK48" s="216"/>
      <c r="KAL48" s="216"/>
      <c r="KAM48" s="216"/>
      <c r="KAN48" s="216"/>
      <c r="KAO48" s="216"/>
      <c r="KAP48" s="216"/>
      <c r="KAQ48" s="216"/>
      <c r="KAR48" s="216"/>
      <c r="KAS48" s="216"/>
      <c r="KAT48" s="216"/>
      <c r="KAU48" s="216"/>
      <c r="KAV48" s="216"/>
      <c r="KAW48" s="216"/>
      <c r="KAX48" s="216"/>
      <c r="KAY48" s="216"/>
      <c r="KAZ48" s="216"/>
      <c r="KBA48" s="216"/>
      <c r="KBB48" s="216"/>
      <c r="KBC48" s="216"/>
      <c r="KBD48" s="216"/>
      <c r="KBE48" s="216"/>
      <c r="KBF48" s="216"/>
      <c r="KBG48" s="216"/>
      <c r="KBH48" s="216"/>
      <c r="KBI48" s="216"/>
      <c r="KBJ48" s="216"/>
      <c r="KBK48" s="216"/>
      <c r="KBL48" s="216"/>
      <c r="KBM48" s="216"/>
      <c r="KBN48" s="216"/>
      <c r="KBO48" s="216"/>
      <c r="KBP48" s="216"/>
      <c r="KBQ48" s="216"/>
      <c r="KBR48" s="216"/>
      <c r="KBS48" s="216"/>
      <c r="KBT48" s="216"/>
      <c r="KBU48" s="216"/>
      <c r="KBV48" s="216"/>
      <c r="KBW48" s="216"/>
      <c r="KBX48" s="216"/>
      <c r="KBY48" s="216"/>
      <c r="KBZ48" s="216"/>
      <c r="KCA48" s="216"/>
      <c r="KCB48" s="216"/>
      <c r="KCC48" s="216"/>
      <c r="KCD48" s="216"/>
      <c r="KCE48" s="216"/>
      <c r="KCF48" s="216"/>
      <c r="KCG48" s="216"/>
      <c r="KCH48" s="216"/>
      <c r="KCI48" s="216"/>
      <c r="KCJ48" s="216"/>
      <c r="KCK48" s="216"/>
      <c r="KCL48" s="216"/>
      <c r="KCM48" s="216"/>
      <c r="KCN48" s="216"/>
      <c r="KCO48" s="216"/>
      <c r="KCP48" s="216"/>
      <c r="KCQ48" s="216"/>
      <c r="KCR48" s="216"/>
      <c r="KCS48" s="216"/>
      <c r="KCT48" s="216"/>
      <c r="KCU48" s="216"/>
      <c r="KCV48" s="216"/>
      <c r="KCW48" s="216"/>
      <c r="KCX48" s="216"/>
      <c r="KCY48" s="216"/>
      <c r="KCZ48" s="216"/>
      <c r="KDA48" s="216"/>
      <c r="KDB48" s="216"/>
      <c r="KDC48" s="216"/>
      <c r="KDD48" s="216"/>
      <c r="KDE48" s="216"/>
      <c r="KDF48" s="216"/>
      <c r="KDG48" s="216"/>
      <c r="KDH48" s="216"/>
      <c r="KDI48" s="216"/>
      <c r="KDJ48" s="216"/>
      <c r="KDK48" s="216"/>
      <c r="KDL48" s="216"/>
      <c r="KDM48" s="216"/>
      <c r="KDN48" s="216"/>
      <c r="KDO48" s="216"/>
      <c r="KDP48" s="216"/>
      <c r="KDQ48" s="216"/>
      <c r="KDR48" s="216"/>
      <c r="KDS48" s="216"/>
      <c r="KDT48" s="216"/>
      <c r="KDU48" s="216"/>
      <c r="KDV48" s="216"/>
      <c r="KDW48" s="216"/>
      <c r="KDX48" s="216"/>
      <c r="KDY48" s="216"/>
      <c r="KDZ48" s="216"/>
      <c r="KEA48" s="216"/>
      <c r="KEB48" s="216"/>
      <c r="KEC48" s="216"/>
      <c r="KED48" s="216"/>
      <c r="KEE48" s="216"/>
      <c r="KEF48" s="216"/>
      <c r="KEG48" s="216"/>
      <c r="KEH48" s="216"/>
      <c r="KEI48" s="216"/>
      <c r="KEJ48" s="216"/>
      <c r="KEK48" s="216"/>
      <c r="KEL48" s="216"/>
      <c r="KEM48" s="216"/>
      <c r="KEN48" s="216"/>
      <c r="KEO48" s="216"/>
      <c r="KEP48" s="216"/>
      <c r="KEQ48" s="216"/>
      <c r="KER48" s="216"/>
      <c r="KES48" s="216"/>
      <c r="KET48" s="216"/>
      <c r="KEU48" s="216"/>
      <c r="KEV48" s="216"/>
      <c r="KEW48" s="216"/>
      <c r="KEX48" s="216"/>
      <c r="KEY48" s="216"/>
      <c r="KEZ48" s="216"/>
      <c r="KFA48" s="216"/>
      <c r="KFB48" s="216"/>
      <c r="KFC48" s="216"/>
      <c r="KFD48" s="216"/>
      <c r="KFE48" s="216"/>
      <c r="KFF48" s="216"/>
      <c r="KFG48" s="216"/>
      <c r="KFH48" s="216"/>
      <c r="KFI48" s="216"/>
      <c r="KFJ48" s="216"/>
      <c r="KFK48" s="216"/>
      <c r="KFL48" s="216"/>
      <c r="KFM48" s="216"/>
      <c r="KFN48" s="216"/>
      <c r="KFO48" s="216"/>
      <c r="KFP48" s="216"/>
      <c r="KFQ48" s="216"/>
      <c r="KFR48" s="216"/>
      <c r="KFS48" s="216"/>
      <c r="KFT48" s="216"/>
      <c r="KFU48" s="216"/>
      <c r="KFV48" s="216"/>
      <c r="KFW48" s="216"/>
      <c r="KFX48" s="216"/>
      <c r="KFY48" s="216"/>
      <c r="KFZ48" s="216"/>
      <c r="KGA48" s="216"/>
      <c r="KGB48" s="216"/>
      <c r="KGC48" s="216"/>
      <c r="KGD48" s="216"/>
      <c r="KGE48" s="216"/>
      <c r="KGF48" s="216"/>
      <c r="KGG48" s="216"/>
      <c r="KGH48" s="216"/>
      <c r="KGI48" s="216"/>
      <c r="KGJ48" s="216"/>
      <c r="KGK48" s="216"/>
      <c r="KGL48" s="216"/>
      <c r="KGM48" s="216"/>
      <c r="KGN48" s="216"/>
      <c r="KGO48" s="216"/>
      <c r="KGP48" s="216"/>
      <c r="KGQ48" s="216"/>
      <c r="KGR48" s="216"/>
      <c r="KGS48" s="216"/>
      <c r="KGT48" s="216"/>
      <c r="KGU48" s="216"/>
      <c r="KGV48" s="216"/>
      <c r="KGW48" s="216"/>
      <c r="KGX48" s="216"/>
      <c r="KGY48" s="216"/>
      <c r="KGZ48" s="216"/>
      <c r="KHA48" s="216"/>
      <c r="KHB48" s="216"/>
      <c r="KHC48" s="216"/>
      <c r="KHD48" s="216"/>
      <c r="KHE48" s="216"/>
      <c r="KHF48" s="216"/>
      <c r="KHG48" s="216"/>
      <c r="KHH48" s="216"/>
      <c r="KHI48" s="216"/>
      <c r="KHJ48" s="216"/>
      <c r="KHK48" s="216"/>
      <c r="KHL48" s="216"/>
      <c r="KHM48" s="216"/>
      <c r="KHN48" s="216"/>
      <c r="KHO48" s="216"/>
      <c r="KHP48" s="216"/>
      <c r="KHQ48" s="216"/>
      <c r="KHR48" s="216"/>
      <c r="KHS48" s="216"/>
      <c r="KHT48" s="216"/>
      <c r="KHU48" s="216"/>
      <c r="KHV48" s="216"/>
      <c r="KHW48" s="216"/>
      <c r="KHX48" s="216"/>
      <c r="KHY48" s="216"/>
      <c r="KHZ48" s="216"/>
      <c r="KIA48" s="216"/>
      <c r="KIB48" s="216"/>
      <c r="KIC48" s="216"/>
      <c r="KID48" s="216"/>
      <c r="KIE48" s="216"/>
      <c r="KIF48" s="216"/>
      <c r="KIG48" s="216"/>
      <c r="KIH48" s="216"/>
      <c r="KII48" s="216"/>
      <c r="KIJ48" s="216"/>
      <c r="KIK48" s="216"/>
      <c r="KIL48" s="216"/>
      <c r="KIM48" s="216"/>
      <c r="KIN48" s="216"/>
      <c r="KIO48" s="216"/>
      <c r="KIP48" s="216"/>
      <c r="KIQ48" s="216"/>
      <c r="KIR48" s="216"/>
      <c r="KIS48" s="216"/>
      <c r="KIT48" s="216"/>
      <c r="KIU48" s="216"/>
      <c r="KIV48" s="216"/>
      <c r="KIW48" s="216"/>
      <c r="KIX48" s="216"/>
      <c r="KIY48" s="216"/>
      <c r="KIZ48" s="216"/>
      <c r="KJA48" s="216"/>
      <c r="KJB48" s="216"/>
      <c r="KJC48" s="216"/>
      <c r="KJD48" s="216"/>
      <c r="KJE48" s="216"/>
      <c r="KJF48" s="216"/>
      <c r="KJG48" s="216"/>
      <c r="KJH48" s="216"/>
      <c r="KJI48" s="216"/>
      <c r="KJJ48" s="216"/>
      <c r="KJK48" s="216"/>
      <c r="KJL48" s="216"/>
      <c r="KJM48" s="216"/>
      <c r="KJN48" s="216"/>
      <c r="KJO48" s="216"/>
      <c r="KJP48" s="216"/>
      <c r="KJQ48" s="216"/>
      <c r="KJR48" s="216"/>
      <c r="KJS48" s="216"/>
      <c r="KJT48" s="216"/>
      <c r="KJU48" s="216"/>
      <c r="KJV48" s="216"/>
      <c r="KJW48" s="216"/>
      <c r="KJX48" s="216"/>
      <c r="KJY48" s="216"/>
      <c r="KJZ48" s="216"/>
      <c r="KKA48" s="216"/>
      <c r="KKB48" s="216"/>
      <c r="KKC48" s="216"/>
      <c r="KKD48" s="216"/>
      <c r="KKE48" s="216"/>
      <c r="KKF48" s="216"/>
      <c r="KKG48" s="216"/>
      <c r="KKH48" s="216"/>
      <c r="KKI48" s="216"/>
      <c r="KKJ48" s="216"/>
      <c r="KKK48" s="216"/>
      <c r="KKL48" s="216"/>
      <c r="KKM48" s="216"/>
      <c r="KKN48" s="216"/>
      <c r="KKO48" s="216"/>
      <c r="KKP48" s="216"/>
      <c r="KKQ48" s="216"/>
      <c r="KKR48" s="216"/>
      <c r="KKS48" s="216"/>
      <c r="KKT48" s="216"/>
      <c r="KKU48" s="216"/>
      <c r="KKV48" s="216"/>
      <c r="KKW48" s="216"/>
      <c r="KKX48" s="216"/>
      <c r="KKY48" s="216"/>
      <c r="KKZ48" s="216"/>
      <c r="KLA48" s="216"/>
      <c r="KLB48" s="216"/>
      <c r="KLC48" s="216"/>
      <c r="KLD48" s="216"/>
      <c r="KLE48" s="216"/>
      <c r="KLF48" s="216"/>
      <c r="KLG48" s="216"/>
      <c r="KLH48" s="216"/>
      <c r="KLI48" s="216"/>
      <c r="KLJ48" s="216"/>
      <c r="KLK48" s="216"/>
      <c r="KLL48" s="216"/>
      <c r="KLM48" s="216"/>
      <c r="KLN48" s="216"/>
      <c r="KLO48" s="216"/>
      <c r="KLP48" s="216"/>
      <c r="KLQ48" s="216"/>
      <c r="KLR48" s="216"/>
      <c r="KLS48" s="216"/>
      <c r="KLT48" s="216"/>
      <c r="KLU48" s="216"/>
      <c r="KLV48" s="216"/>
      <c r="KLW48" s="216"/>
      <c r="KLX48" s="216"/>
      <c r="KLY48" s="216"/>
      <c r="KLZ48" s="216"/>
      <c r="KMA48" s="216"/>
      <c r="KMB48" s="216"/>
      <c r="KMC48" s="216"/>
      <c r="KMD48" s="216"/>
      <c r="KME48" s="216"/>
      <c r="KMF48" s="216"/>
      <c r="KMG48" s="216"/>
      <c r="KMH48" s="216"/>
      <c r="KMI48" s="216"/>
      <c r="KMJ48" s="216"/>
      <c r="KMK48" s="216"/>
      <c r="KML48" s="216"/>
      <c r="KMM48" s="216"/>
      <c r="KMN48" s="216"/>
      <c r="KMO48" s="216"/>
      <c r="KMP48" s="216"/>
      <c r="KMQ48" s="216"/>
      <c r="KMR48" s="216"/>
      <c r="KMS48" s="216"/>
      <c r="KMT48" s="216"/>
      <c r="KMU48" s="216"/>
      <c r="KMV48" s="216"/>
      <c r="KMW48" s="216"/>
      <c r="KMX48" s="216"/>
      <c r="KMY48" s="216"/>
      <c r="KMZ48" s="216"/>
      <c r="KNA48" s="216"/>
      <c r="KNB48" s="216"/>
      <c r="KNC48" s="216"/>
      <c r="KND48" s="216"/>
      <c r="KNE48" s="216"/>
      <c r="KNF48" s="216"/>
      <c r="KNG48" s="216"/>
      <c r="KNH48" s="216"/>
      <c r="KNI48" s="216"/>
      <c r="KNJ48" s="216"/>
      <c r="KNK48" s="216"/>
      <c r="KNL48" s="216"/>
      <c r="KNM48" s="216"/>
      <c r="KNN48" s="216"/>
      <c r="KNO48" s="216"/>
      <c r="KNP48" s="216"/>
      <c r="KNQ48" s="216"/>
      <c r="KNR48" s="216"/>
      <c r="KNS48" s="216"/>
      <c r="KNT48" s="216"/>
      <c r="KNU48" s="216"/>
      <c r="KNV48" s="216"/>
      <c r="KNW48" s="216"/>
      <c r="KNX48" s="216"/>
      <c r="KNY48" s="216"/>
      <c r="KNZ48" s="216"/>
      <c r="KOA48" s="216"/>
      <c r="KOB48" s="216"/>
      <c r="KOC48" s="216"/>
      <c r="KOD48" s="216"/>
      <c r="KOE48" s="216"/>
      <c r="KOF48" s="216"/>
      <c r="KOG48" s="216"/>
      <c r="KOH48" s="216"/>
      <c r="KOI48" s="216"/>
      <c r="KOJ48" s="216"/>
      <c r="KOK48" s="216"/>
      <c r="KOL48" s="216"/>
      <c r="KOM48" s="216"/>
      <c r="KON48" s="216"/>
      <c r="KOO48" s="216"/>
      <c r="KOP48" s="216"/>
      <c r="KOQ48" s="216"/>
      <c r="KOR48" s="216"/>
      <c r="KOS48" s="216"/>
      <c r="KOT48" s="216"/>
      <c r="KOU48" s="216"/>
      <c r="KOV48" s="216"/>
      <c r="KOW48" s="216"/>
      <c r="KOX48" s="216"/>
      <c r="KOY48" s="216"/>
      <c r="KOZ48" s="216"/>
      <c r="KPA48" s="216"/>
      <c r="KPB48" s="216"/>
      <c r="KPC48" s="216"/>
      <c r="KPD48" s="216"/>
      <c r="KPE48" s="216"/>
      <c r="KPF48" s="216"/>
      <c r="KPG48" s="216"/>
      <c r="KPH48" s="216"/>
      <c r="KPI48" s="216"/>
      <c r="KPJ48" s="216"/>
      <c r="KPK48" s="216"/>
      <c r="KPL48" s="216"/>
      <c r="KPM48" s="216"/>
      <c r="KPN48" s="216"/>
      <c r="KPO48" s="216"/>
      <c r="KPP48" s="216"/>
      <c r="KPQ48" s="216"/>
      <c r="KPR48" s="216"/>
      <c r="KPS48" s="216"/>
      <c r="KPT48" s="216"/>
      <c r="KPU48" s="216"/>
      <c r="KPV48" s="216"/>
      <c r="KPW48" s="216"/>
      <c r="KPX48" s="216"/>
      <c r="KPY48" s="216"/>
      <c r="KPZ48" s="216"/>
      <c r="KQA48" s="216"/>
      <c r="KQB48" s="216"/>
      <c r="KQC48" s="216"/>
      <c r="KQD48" s="216"/>
      <c r="KQE48" s="216"/>
      <c r="KQF48" s="216"/>
      <c r="KQG48" s="216"/>
      <c r="KQH48" s="216"/>
      <c r="KQI48" s="216"/>
      <c r="KQJ48" s="216"/>
      <c r="KQK48" s="216"/>
      <c r="KQL48" s="216"/>
      <c r="KQM48" s="216"/>
      <c r="KQN48" s="216"/>
      <c r="KQO48" s="216"/>
      <c r="KQP48" s="216"/>
      <c r="KQQ48" s="216"/>
      <c r="KQR48" s="216"/>
      <c r="KQS48" s="216"/>
      <c r="KQT48" s="216"/>
      <c r="KQU48" s="216"/>
      <c r="KQV48" s="216"/>
      <c r="KQW48" s="216"/>
      <c r="KQX48" s="216"/>
      <c r="KQY48" s="216"/>
      <c r="KQZ48" s="216"/>
      <c r="KRA48" s="216"/>
      <c r="KRB48" s="216"/>
      <c r="KRC48" s="216"/>
      <c r="KRD48" s="216"/>
      <c r="KRE48" s="216"/>
      <c r="KRF48" s="216"/>
      <c r="KRG48" s="216"/>
      <c r="KRH48" s="216"/>
      <c r="KRI48" s="216"/>
      <c r="KRJ48" s="216"/>
      <c r="KRK48" s="216"/>
      <c r="KRL48" s="216"/>
      <c r="KRM48" s="216"/>
      <c r="KRN48" s="216"/>
      <c r="KRO48" s="216"/>
      <c r="KRP48" s="216"/>
      <c r="KRQ48" s="216"/>
      <c r="KRR48" s="216"/>
      <c r="KRS48" s="216"/>
      <c r="KRT48" s="216"/>
      <c r="KRU48" s="216"/>
      <c r="KRV48" s="216"/>
      <c r="KRW48" s="216"/>
      <c r="KRX48" s="216"/>
      <c r="KRY48" s="216"/>
      <c r="KRZ48" s="216"/>
      <c r="KSA48" s="216"/>
      <c r="KSB48" s="216"/>
      <c r="KSC48" s="216"/>
      <c r="KSD48" s="216"/>
      <c r="KSE48" s="216"/>
      <c r="KSF48" s="216"/>
      <c r="KSG48" s="216"/>
      <c r="KSH48" s="216"/>
      <c r="KSI48" s="216"/>
      <c r="KSJ48" s="216"/>
      <c r="KSK48" s="216"/>
      <c r="KSL48" s="216"/>
      <c r="KSM48" s="216"/>
      <c r="KSN48" s="216"/>
      <c r="KSO48" s="216"/>
      <c r="KSP48" s="216"/>
      <c r="KSQ48" s="216"/>
      <c r="KSR48" s="216"/>
      <c r="KSS48" s="216"/>
      <c r="KST48" s="216"/>
      <c r="KSU48" s="216"/>
      <c r="KSV48" s="216"/>
      <c r="KSW48" s="216"/>
      <c r="KSX48" s="216"/>
      <c r="KSY48" s="216"/>
      <c r="KSZ48" s="216"/>
      <c r="KTA48" s="216"/>
      <c r="KTB48" s="216"/>
      <c r="KTC48" s="216"/>
      <c r="KTD48" s="216"/>
      <c r="KTE48" s="216"/>
      <c r="KTF48" s="216"/>
      <c r="KTG48" s="216"/>
      <c r="KTH48" s="216"/>
      <c r="KTI48" s="216"/>
      <c r="KTJ48" s="216"/>
      <c r="KTK48" s="216"/>
      <c r="KTL48" s="216"/>
      <c r="KTM48" s="216"/>
      <c r="KTN48" s="216"/>
      <c r="KTO48" s="216"/>
      <c r="KTP48" s="216"/>
      <c r="KTQ48" s="216"/>
      <c r="KTR48" s="216"/>
      <c r="KTS48" s="216"/>
      <c r="KTT48" s="216"/>
      <c r="KTU48" s="216"/>
      <c r="KTV48" s="216"/>
      <c r="KTW48" s="216"/>
      <c r="KTX48" s="216"/>
      <c r="KTY48" s="216"/>
      <c r="KTZ48" s="216"/>
      <c r="KUA48" s="216"/>
      <c r="KUB48" s="216"/>
      <c r="KUC48" s="216"/>
      <c r="KUD48" s="216"/>
      <c r="KUE48" s="216"/>
      <c r="KUF48" s="216"/>
      <c r="KUG48" s="216"/>
      <c r="KUH48" s="216"/>
      <c r="KUI48" s="216"/>
      <c r="KUJ48" s="216"/>
      <c r="KUK48" s="216"/>
      <c r="KUL48" s="216"/>
      <c r="KUM48" s="216"/>
      <c r="KUN48" s="216"/>
      <c r="KUO48" s="216"/>
      <c r="KUP48" s="216"/>
      <c r="KUQ48" s="216"/>
      <c r="KUR48" s="216"/>
      <c r="KUS48" s="216"/>
      <c r="KUT48" s="216"/>
      <c r="KUU48" s="216"/>
      <c r="KUV48" s="216"/>
      <c r="KUW48" s="216"/>
      <c r="KUX48" s="216"/>
      <c r="KUY48" s="216"/>
      <c r="KUZ48" s="216"/>
      <c r="KVA48" s="216"/>
      <c r="KVB48" s="216"/>
      <c r="KVC48" s="216"/>
      <c r="KVD48" s="216"/>
      <c r="KVE48" s="216"/>
      <c r="KVF48" s="216"/>
      <c r="KVG48" s="216"/>
      <c r="KVH48" s="216"/>
      <c r="KVI48" s="216"/>
      <c r="KVJ48" s="216"/>
      <c r="KVK48" s="216"/>
      <c r="KVL48" s="216"/>
      <c r="KVM48" s="216"/>
      <c r="KVN48" s="216"/>
      <c r="KVO48" s="216"/>
      <c r="KVP48" s="216"/>
      <c r="KVQ48" s="216"/>
      <c r="KVR48" s="216"/>
      <c r="KVS48" s="216"/>
      <c r="KVT48" s="216"/>
      <c r="KVU48" s="216"/>
      <c r="KVV48" s="216"/>
      <c r="KVW48" s="216"/>
      <c r="KVX48" s="216"/>
      <c r="KVY48" s="216"/>
      <c r="KVZ48" s="216"/>
      <c r="KWA48" s="216"/>
      <c r="KWB48" s="216"/>
      <c r="KWC48" s="216"/>
      <c r="KWD48" s="216"/>
      <c r="KWE48" s="216"/>
      <c r="KWF48" s="216"/>
      <c r="KWG48" s="216"/>
      <c r="KWH48" s="216"/>
      <c r="KWI48" s="216"/>
      <c r="KWJ48" s="216"/>
      <c r="KWK48" s="216"/>
      <c r="KWL48" s="216"/>
      <c r="KWM48" s="216"/>
      <c r="KWN48" s="216"/>
      <c r="KWO48" s="216"/>
      <c r="KWP48" s="216"/>
      <c r="KWQ48" s="216"/>
      <c r="KWR48" s="216"/>
      <c r="KWS48" s="216"/>
      <c r="KWT48" s="216"/>
      <c r="KWU48" s="216"/>
      <c r="KWV48" s="216"/>
      <c r="KWW48" s="216"/>
      <c r="KWX48" s="216"/>
      <c r="KWY48" s="216"/>
      <c r="KWZ48" s="216"/>
      <c r="KXA48" s="216"/>
      <c r="KXB48" s="216"/>
      <c r="KXC48" s="216"/>
      <c r="KXD48" s="216"/>
      <c r="KXE48" s="216"/>
      <c r="KXF48" s="216"/>
      <c r="KXG48" s="216"/>
      <c r="KXH48" s="216"/>
      <c r="KXI48" s="216"/>
      <c r="KXJ48" s="216"/>
      <c r="KXK48" s="216"/>
      <c r="KXL48" s="216"/>
      <c r="KXM48" s="216"/>
      <c r="KXN48" s="216"/>
      <c r="KXO48" s="216"/>
      <c r="KXP48" s="216"/>
      <c r="KXQ48" s="216"/>
      <c r="KXR48" s="216"/>
      <c r="KXS48" s="216"/>
      <c r="KXT48" s="216"/>
      <c r="KXU48" s="216"/>
      <c r="KXV48" s="216"/>
      <c r="KXW48" s="216"/>
      <c r="KXX48" s="216"/>
      <c r="KXY48" s="216"/>
      <c r="KXZ48" s="216"/>
      <c r="KYA48" s="216"/>
      <c r="KYB48" s="216"/>
      <c r="KYC48" s="216"/>
      <c r="KYD48" s="216"/>
      <c r="KYE48" s="216"/>
      <c r="KYF48" s="216"/>
      <c r="KYG48" s="216"/>
      <c r="KYH48" s="216"/>
      <c r="KYI48" s="216"/>
      <c r="KYJ48" s="216"/>
      <c r="KYK48" s="216"/>
      <c r="KYL48" s="216"/>
      <c r="KYM48" s="216"/>
      <c r="KYN48" s="216"/>
      <c r="KYO48" s="216"/>
      <c r="KYP48" s="216"/>
      <c r="KYQ48" s="216"/>
      <c r="KYR48" s="216"/>
      <c r="KYS48" s="216"/>
      <c r="KYT48" s="216"/>
      <c r="KYU48" s="216"/>
      <c r="KYV48" s="216"/>
      <c r="KYW48" s="216"/>
      <c r="KYX48" s="216"/>
      <c r="KYY48" s="216"/>
      <c r="KYZ48" s="216"/>
      <c r="KZA48" s="216"/>
      <c r="KZB48" s="216"/>
      <c r="KZC48" s="216"/>
      <c r="KZD48" s="216"/>
      <c r="KZE48" s="216"/>
      <c r="KZF48" s="216"/>
      <c r="KZG48" s="216"/>
      <c r="KZH48" s="216"/>
      <c r="KZI48" s="216"/>
      <c r="KZJ48" s="216"/>
      <c r="KZK48" s="216"/>
      <c r="KZL48" s="216"/>
      <c r="KZM48" s="216"/>
      <c r="KZN48" s="216"/>
      <c r="KZO48" s="216"/>
      <c r="KZP48" s="216"/>
      <c r="KZQ48" s="216"/>
      <c r="KZR48" s="216"/>
      <c r="KZS48" s="216"/>
      <c r="KZT48" s="216"/>
      <c r="KZU48" s="216"/>
      <c r="KZV48" s="216"/>
      <c r="KZW48" s="216"/>
      <c r="KZX48" s="216"/>
      <c r="KZY48" s="216"/>
      <c r="KZZ48" s="216"/>
      <c r="LAA48" s="216"/>
      <c r="LAB48" s="216"/>
      <c r="LAC48" s="216"/>
      <c r="LAD48" s="216"/>
      <c r="LAE48" s="216"/>
      <c r="LAF48" s="216"/>
      <c r="LAG48" s="216"/>
      <c r="LAH48" s="216"/>
      <c r="LAI48" s="216"/>
      <c r="LAJ48" s="216"/>
      <c r="LAK48" s="216"/>
      <c r="LAL48" s="216"/>
      <c r="LAM48" s="216"/>
      <c r="LAN48" s="216"/>
      <c r="LAO48" s="216"/>
      <c r="LAP48" s="216"/>
      <c r="LAQ48" s="216"/>
      <c r="LAR48" s="216"/>
      <c r="LAS48" s="216"/>
      <c r="LAT48" s="216"/>
      <c r="LAU48" s="216"/>
      <c r="LAV48" s="216"/>
      <c r="LAW48" s="216"/>
      <c r="LAX48" s="216"/>
      <c r="LAY48" s="216"/>
      <c r="LAZ48" s="216"/>
      <c r="LBA48" s="216"/>
      <c r="LBB48" s="216"/>
      <c r="LBC48" s="216"/>
      <c r="LBD48" s="216"/>
      <c r="LBE48" s="216"/>
      <c r="LBF48" s="216"/>
      <c r="LBG48" s="216"/>
      <c r="LBH48" s="216"/>
      <c r="LBI48" s="216"/>
      <c r="LBJ48" s="216"/>
      <c r="LBK48" s="216"/>
      <c r="LBL48" s="216"/>
      <c r="LBM48" s="216"/>
      <c r="LBN48" s="216"/>
      <c r="LBO48" s="216"/>
      <c r="LBP48" s="216"/>
      <c r="LBQ48" s="216"/>
      <c r="LBR48" s="216"/>
      <c r="LBS48" s="216"/>
      <c r="LBT48" s="216"/>
      <c r="LBU48" s="216"/>
      <c r="LBV48" s="216"/>
      <c r="LBW48" s="216"/>
      <c r="LBX48" s="216"/>
      <c r="LBY48" s="216"/>
      <c r="LBZ48" s="216"/>
      <c r="LCA48" s="216"/>
      <c r="LCB48" s="216"/>
      <c r="LCC48" s="216"/>
      <c r="LCD48" s="216"/>
      <c r="LCE48" s="216"/>
      <c r="LCF48" s="216"/>
      <c r="LCG48" s="216"/>
      <c r="LCH48" s="216"/>
      <c r="LCI48" s="216"/>
      <c r="LCJ48" s="216"/>
      <c r="LCK48" s="216"/>
      <c r="LCL48" s="216"/>
      <c r="LCM48" s="216"/>
      <c r="LCN48" s="216"/>
      <c r="LCO48" s="216"/>
      <c r="LCP48" s="216"/>
      <c r="LCQ48" s="216"/>
      <c r="LCR48" s="216"/>
      <c r="LCS48" s="216"/>
      <c r="LCT48" s="216"/>
      <c r="LCU48" s="216"/>
      <c r="LCV48" s="216"/>
      <c r="LCW48" s="216"/>
      <c r="LCX48" s="216"/>
      <c r="LCY48" s="216"/>
      <c r="LCZ48" s="216"/>
      <c r="LDA48" s="216"/>
      <c r="LDB48" s="216"/>
      <c r="LDC48" s="216"/>
      <c r="LDD48" s="216"/>
      <c r="LDE48" s="216"/>
      <c r="LDF48" s="216"/>
      <c r="LDG48" s="216"/>
      <c r="LDH48" s="216"/>
      <c r="LDI48" s="216"/>
      <c r="LDJ48" s="216"/>
      <c r="LDK48" s="216"/>
      <c r="LDL48" s="216"/>
      <c r="LDM48" s="216"/>
      <c r="LDN48" s="216"/>
      <c r="LDO48" s="216"/>
      <c r="LDP48" s="216"/>
      <c r="LDQ48" s="216"/>
      <c r="LDR48" s="216"/>
      <c r="LDS48" s="216"/>
      <c r="LDT48" s="216"/>
      <c r="LDU48" s="216"/>
      <c r="LDV48" s="216"/>
      <c r="LDW48" s="216"/>
      <c r="LDX48" s="216"/>
      <c r="LDY48" s="216"/>
      <c r="LDZ48" s="216"/>
      <c r="LEA48" s="216"/>
      <c r="LEB48" s="216"/>
      <c r="LEC48" s="216"/>
      <c r="LED48" s="216"/>
      <c r="LEE48" s="216"/>
      <c r="LEF48" s="216"/>
      <c r="LEG48" s="216"/>
      <c r="LEH48" s="216"/>
      <c r="LEI48" s="216"/>
      <c r="LEJ48" s="216"/>
      <c r="LEK48" s="216"/>
      <c r="LEL48" s="216"/>
      <c r="LEM48" s="216"/>
      <c r="LEN48" s="216"/>
      <c r="LEO48" s="216"/>
      <c r="LEP48" s="216"/>
      <c r="LEQ48" s="216"/>
      <c r="LER48" s="216"/>
      <c r="LES48" s="216"/>
      <c r="LET48" s="216"/>
      <c r="LEU48" s="216"/>
      <c r="LEV48" s="216"/>
      <c r="LEW48" s="216"/>
      <c r="LEX48" s="216"/>
      <c r="LEY48" s="216"/>
      <c r="LEZ48" s="216"/>
      <c r="LFA48" s="216"/>
      <c r="LFB48" s="216"/>
      <c r="LFC48" s="216"/>
      <c r="LFD48" s="216"/>
      <c r="LFE48" s="216"/>
      <c r="LFF48" s="216"/>
      <c r="LFG48" s="216"/>
      <c r="LFH48" s="216"/>
      <c r="LFI48" s="216"/>
      <c r="LFJ48" s="216"/>
      <c r="LFK48" s="216"/>
      <c r="LFL48" s="216"/>
      <c r="LFM48" s="216"/>
      <c r="LFN48" s="216"/>
      <c r="LFO48" s="216"/>
      <c r="LFP48" s="216"/>
      <c r="LFQ48" s="216"/>
      <c r="LFR48" s="216"/>
      <c r="LFS48" s="216"/>
      <c r="LFT48" s="216"/>
      <c r="LFU48" s="216"/>
      <c r="LFV48" s="216"/>
      <c r="LFW48" s="216"/>
      <c r="LFX48" s="216"/>
      <c r="LFY48" s="216"/>
      <c r="LFZ48" s="216"/>
      <c r="LGA48" s="216"/>
      <c r="LGB48" s="216"/>
      <c r="LGC48" s="216"/>
      <c r="LGD48" s="216"/>
      <c r="LGE48" s="216"/>
      <c r="LGF48" s="216"/>
      <c r="LGG48" s="216"/>
      <c r="LGH48" s="216"/>
      <c r="LGI48" s="216"/>
      <c r="LGJ48" s="216"/>
      <c r="LGK48" s="216"/>
      <c r="LGL48" s="216"/>
      <c r="LGM48" s="216"/>
      <c r="LGN48" s="216"/>
      <c r="LGO48" s="216"/>
      <c r="LGP48" s="216"/>
      <c r="LGQ48" s="216"/>
      <c r="LGR48" s="216"/>
      <c r="LGS48" s="216"/>
      <c r="LGT48" s="216"/>
      <c r="LGU48" s="216"/>
      <c r="LGV48" s="216"/>
      <c r="LGW48" s="216"/>
      <c r="LGX48" s="216"/>
      <c r="LGY48" s="216"/>
      <c r="LGZ48" s="216"/>
      <c r="LHA48" s="216"/>
      <c r="LHB48" s="216"/>
      <c r="LHC48" s="216"/>
      <c r="LHD48" s="216"/>
      <c r="LHE48" s="216"/>
      <c r="LHF48" s="216"/>
      <c r="LHG48" s="216"/>
      <c r="LHH48" s="216"/>
      <c r="LHI48" s="216"/>
      <c r="LHJ48" s="216"/>
      <c r="LHK48" s="216"/>
      <c r="LHL48" s="216"/>
      <c r="LHM48" s="216"/>
      <c r="LHN48" s="216"/>
      <c r="LHO48" s="216"/>
      <c r="LHP48" s="216"/>
      <c r="LHQ48" s="216"/>
      <c r="LHR48" s="216"/>
      <c r="LHS48" s="216"/>
      <c r="LHT48" s="216"/>
      <c r="LHU48" s="216"/>
      <c r="LHV48" s="216"/>
      <c r="LHW48" s="216"/>
      <c r="LHX48" s="216"/>
      <c r="LHY48" s="216"/>
      <c r="LHZ48" s="216"/>
      <c r="LIA48" s="216"/>
      <c r="LIB48" s="216"/>
      <c r="LIC48" s="216"/>
      <c r="LID48" s="216"/>
      <c r="LIE48" s="216"/>
      <c r="LIF48" s="216"/>
      <c r="LIG48" s="216"/>
      <c r="LIH48" s="216"/>
      <c r="LII48" s="216"/>
      <c r="LIJ48" s="216"/>
      <c r="LIK48" s="216"/>
      <c r="LIL48" s="216"/>
      <c r="LIM48" s="216"/>
      <c r="LIN48" s="216"/>
      <c r="LIO48" s="216"/>
      <c r="LIP48" s="216"/>
      <c r="LIQ48" s="216"/>
      <c r="LIR48" s="216"/>
      <c r="LIS48" s="216"/>
      <c r="LIT48" s="216"/>
      <c r="LIU48" s="216"/>
      <c r="LIV48" s="216"/>
      <c r="LIW48" s="216"/>
      <c r="LIX48" s="216"/>
      <c r="LIY48" s="216"/>
      <c r="LIZ48" s="216"/>
      <c r="LJA48" s="216"/>
      <c r="LJB48" s="216"/>
      <c r="LJC48" s="216"/>
      <c r="LJD48" s="216"/>
      <c r="LJE48" s="216"/>
      <c r="LJF48" s="216"/>
      <c r="LJG48" s="216"/>
      <c r="LJH48" s="216"/>
      <c r="LJI48" s="216"/>
      <c r="LJJ48" s="216"/>
      <c r="LJK48" s="216"/>
      <c r="LJL48" s="216"/>
      <c r="LJM48" s="216"/>
      <c r="LJN48" s="216"/>
      <c r="LJO48" s="216"/>
      <c r="LJP48" s="216"/>
      <c r="LJQ48" s="216"/>
      <c r="LJR48" s="216"/>
      <c r="LJS48" s="216"/>
      <c r="LJT48" s="216"/>
      <c r="LJU48" s="216"/>
      <c r="LJV48" s="216"/>
      <c r="LJW48" s="216"/>
      <c r="LJX48" s="216"/>
      <c r="LJY48" s="216"/>
      <c r="LJZ48" s="216"/>
      <c r="LKA48" s="216"/>
      <c r="LKB48" s="216"/>
      <c r="LKC48" s="216"/>
      <c r="LKD48" s="216"/>
      <c r="LKE48" s="216"/>
      <c r="LKF48" s="216"/>
      <c r="LKG48" s="216"/>
      <c r="LKH48" s="216"/>
      <c r="LKI48" s="216"/>
      <c r="LKJ48" s="216"/>
      <c r="LKK48" s="216"/>
      <c r="LKL48" s="216"/>
      <c r="LKM48" s="216"/>
      <c r="LKN48" s="216"/>
      <c r="LKO48" s="216"/>
      <c r="LKP48" s="216"/>
      <c r="LKQ48" s="216"/>
      <c r="LKR48" s="216"/>
      <c r="LKS48" s="216"/>
      <c r="LKT48" s="216"/>
      <c r="LKU48" s="216"/>
      <c r="LKV48" s="216"/>
      <c r="LKW48" s="216"/>
      <c r="LKX48" s="216"/>
      <c r="LKY48" s="216"/>
      <c r="LKZ48" s="216"/>
      <c r="LLA48" s="216"/>
      <c r="LLB48" s="216"/>
      <c r="LLC48" s="216"/>
      <c r="LLD48" s="216"/>
      <c r="LLE48" s="216"/>
      <c r="LLF48" s="216"/>
      <c r="LLG48" s="216"/>
      <c r="LLH48" s="216"/>
      <c r="LLI48" s="216"/>
      <c r="LLJ48" s="216"/>
      <c r="LLK48" s="216"/>
      <c r="LLL48" s="216"/>
      <c r="LLM48" s="216"/>
      <c r="LLN48" s="216"/>
      <c r="LLO48" s="216"/>
      <c r="LLP48" s="216"/>
      <c r="LLQ48" s="216"/>
      <c r="LLR48" s="216"/>
      <c r="LLS48" s="216"/>
      <c r="LLT48" s="216"/>
      <c r="LLU48" s="216"/>
      <c r="LLV48" s="216"/>
      <c r="LLW48" s="216"/>
      <c r="LLX48" s="216"/>
      <c r="LLY48" s="216"/>
      <c r="LLZ48" s="216"/>
      <c r="LMA48" s="216"/>
      <c r="LMB48" s="216"/>
      <c r="LMC48" s="216"/>
      <c r="LMD48" s="216"/>
      <c r="LME48" s="216"/>
      <c r="LMF48" s="216"/>
      <c r="LMG48" s="216"/>
      <c r="LMH48" s="216"/>
      <c r="LMI48" s="216"/>
      <c r="LMJ48" s="216"/>
      <c r="LMK48" s="216"/>
      <c r="LML48" s="216"/>
      <c r="LMM48" s="216"/>
      <c r="LMN48" s="216"/>
      <c r="LMO48" s="216"/>
      <c r="LMP48" s="216"/>
      <c r="LMQ48" s="216"/>
      <c r="LMR48" s="216"/>
      <c r="LMS48" s="216"/>
      <c r="LMT48" s="216"/>
      <c r="LMU48" s="216"/>
      <c r="LMV48" s="216"/>
      <c r="LMW48" s="216"/>
      <c r="LMX48" s="216"/>
      <c r="LMY48" s="216"/>
      <c r="LMZ48" s="216"/>
      <c r="LNA48" s="216"/>
      <c r="LNB48" s="216"/>
      <c r="LNC48" s="216"/>
      <c r="LND48" s="216"/>
      <c r="LNE48" s="216"/>
      <c r="LNF48" s="216"/>
      <c r="LNG48" s="216"/>
      <c r="LNH48" s="216"/>
      <c r="LNI48" s="216"/>
      <c r="LNJ48" s="216"/>
      <c r="LNK48" s="216"/>
      <c r="LNL48" s="216"/>
      <c r="LNM48" s="216"/>
      <c r="LNN48" s="216"/>
      <c r="LNO48" s="216"/>
      <c r="LNP48" s="216"/>
      <c r="LNQ48" s="216"/>
      <c r="LNR48" s="216"/>
      <c r="LNS48" s="216"/>
      <c r="LNT48" s="216"/>
      <c r="LNU48" s="216"/>
      <c r="LNV48" s="216"/>
      <c r="LNW48" s="216"/>
      <c r="LNX48" s="216"/>
      <c r="LNY48" s="216"/>
      <c r="LNZ48" s="216"/>
      <c r="LOA48" s="216"/>
      <c r="LOB48" s="216"/>
      <c r="LOC48" s="216"/>
      <c r="LOD48" s="216"/>
      <c r="LOE48" s="216"/>
      <c r="LOF48" s="216"/>
      <c r="LOG48" s="216"/>
      <c r="LOH48" s="216"/>
      <c r="LOI48" s="216"/>
      <c r="LOJ48" s="216"/>
      <c r="LOK48" s="216"/>
      <c r="LOL48" s="216"/>
      <c r="LOM48" s="216"/>
      <c r="LON48" s="216"/>
      <c r="LOO48" s="216"/>
      <c r="LOP48" s="216"/>
      <c r="LOQ48" s="216"/>
      <c r="LOR48" s="216"/>
      <c r="LOS48" s="216"/>
      <c r="LOT48" s="216"/>
      <c r="LOU48" s="216"/>
      <c r="LOV48" s="216"/>
      <c r="LOW48" s="216"/>
      <c r="LOX48" s="216"/>
      <c r="LOY48" s="216"/>
      <c r="LOZ48" s="216"/>
      <c r="LPA48" s="216"/>
      <c r="LPB48" s="216"/>
      <c r="LPC48" s="216"/>
      <c r="LPD48" s="216"/>
      <c r="LPE48" s="216"/>
      <c r="LPF48" s="216"/>
      <c r="LPG48" s="216"/>
      <c r="LPH48" s="216"/>
      <c r="LPI48" s="216"/>
      <c r="LPJ48" s="216"/>
      <c r="LPK48" s="216"/>
      <c r="LPL48" s="216"/>
      <c r="LPM48" s="216"/>
      <c r="LPN48" s="216"/>
      <c r="LPO48" s="216"/>
      <c r="LPP48" s="216"/>
      <c r="LPQ48" s="216"/>
      <c r="LPR48" s="216"/>
      <c r="LPS48" s="216"/>
      <c r="LPT48" s="216"/>
      <c r="LPU48" s="216"/>
      <c r="LPV48" s="216"/>
      <c r="LPW48" s="216"/>
      <c r="LPX48" s="216"/>
      <c r="LPY48" s="216"/>
      <c r="LPZ48" s="216"/>
      <c r="LQA48" s="216"/>
      <c r="LQB48" s="216"/>
      <c r="LQC48" s="216"/>
      <c r="LQD48" s="216"/>
      <c r="LQE48" s="216"/>
      <c r="LQF48" s="216"/>
      <c r="LQG48" s="216"/>
      <c r="LQH48" s="216"/>
      <c r="LQI48" s="216"/>
      <c r="LQJ48" s="216"/>
      <c r="LQK48" s="216"/>
      <c r="LQL48" s="216"/>
      <c r="LQM48" s="216"/>
      <c r="LQN48" s="216"/>
      <c r="LQO48" s="216"/>
      <c r="LQP48" s="216"/>
      <c r="LQQ48" s="216"/>
      <c r="LQR48" s="216"/>
      <c r="LQS48" s="216"/>
      <c r="LQT48" s="216"/>
      <c r="LQU48" s="216"/>
      <c r="LQV48" s="216"/>
      <c r="LQW48" s="216"/>
      <c r="LQX48" s="216"/>
      <c r="LQY48" s="216"/>
      <c r="LQZ48" s="216"/>
      <c r="LRA48" s="216"/>
      <c r="LRB48" s="216"/>
      <c r="LRC48" s="216"/>
      <c r="LRD48" s="216"/>
      <c r="LRE48" s="216"/>
      <c r="LRF48" s="216"/>
      <c r="LRG48" s="216"/>
      <c r="LRH48" s="216"/>
      <c r="LRI48" s="216"/>
      <c r="LRJ48" s="216"/>
      <c r="LRK48" s="216"/>
      <c r="LRL48" s="216"/>
      <c r="LRM48" s="216"/>
      <c r="LRN48" s="216"/>
      <c r="LRO48" s="216"/>
      <c r="LRP48" s="216"/>
      <c r="LRQ48" s="216"/>
      <c r="LRR48" s="216"/>
      <c r="LRS48" s="216"/>
      <c r="LRT48" s="216"/>
      <c r="LRU48" s="216"/>
      <c r="LRV48" s="216"/>
      <c r="LRW48" s="216"/>
      <c r="LRX48" s="216"/>
      <c r="LRY48" s="216"/>
      <c r="LRZ48" s="216"/>
      <c r="LSA48" s="216"/>
      <c r="LSB48" s="216"/>
      <c r="LSC48" s="216"/>
      <c r="LSD48" s="216"/>
      <c r="LSE48" s="216"/>
      <c r="LSF48" s="216"/>
      <c r="LSG48" s="216"/>
      <c r="LSH48" s="216"/>
      <c r="LSI48" s="216"/>
      <c r="LSJ48" s="216"/>
      <c r="LSK48" s="216"/>
      <c r="LSL48" s="216"/>
      <c r="LSM48" s="216"/>
      <c r="LSN48" s="216"/>
      <c r="LSO48" s="216"/>
      <c r="LSP48" s="216"/>
      <c r="LSQ48" s="216"/>
      <c r="LSR48" s="216"/>
      <c r="LSS48" s="216"/>
      <c r="LST48" s="216"/>
      <c r="LSU48" s="216"/>
      <c r="LSV48" s="216"/>
      <c r="LSW48" s="216"/>
      <c r="LSX48" s="216"/>
      <c r="LSY48" s="216"/>
      <c r="LSZ48" s="216"/>
      <c r="LTA48" s="216"/>
      <c r="LTB48" s="216"/>
      <c r="LTC48" s="216"/>
      <c r="LTD48" s="216"/>
      <c r="LTE48" s="216"/>
      <c r="LTF48" s="216"/>
      <c r="LTG48" s="216"/>
      <c r="LTH48" s="216"/>
      <c r="LTI48" s="216"/>
      <c r="LTJ48" s="216"/>
      <c r="LTK48" s="216"/>
      <c r="LTL48" s="216"/>
      <c r="LTM48" s="216"/>
      <c r="LTN48" s="216"/>
      <c r="LTO48" s="216"/>
      <c r="LTP48" s="216"/>
      <c r="LTQ48" s="216"/>
      <c r="LTR48" s="216"/>
      <c r="LTS48" s="216"/>
      <c r="LTT48" s="216"/>
      <c r="LTU48" s="216"/>
      <c r="LTV48" s="216"/>
      <c r="LTW48" s="216"/>
      <c r="LTX48" s="216"/>
      <c r="LTY48" s="216"/>
      <c r="LTZ48" s="216"/>
      <c r="LUA48" s="216"/>
      <c r="LUB48" s="216"/>
      <c r="LUC48" s="216"/>
      <c r="LUD48" s="216"/>
      <c r="LUE48" s="216"/>
      <c r="LUF48" s="216"/>
      <c r="LUG48" s="216"/>
      <c r="LUH48" s="216"/>
      <c r="LUI48" s="216"/>
      <c r="LUJ48" s="216"/>
      <c r="LUK48" s="216"/>
      <c r="LUL48" s="216"/>
      <c r="LUM48" s="216"/>
      <c r="LUN48" s="216"/>
      <c r="LUO48" s="216"/>
      <c r="LUP48" s="216"/>
      <c r="LUQ48" s="216"/>
      <c r="LUR48" s="216"/>
      <c r="LUS48" s="216"/>
      <c r="LUT48" s="216"/>
      <c r="LUU48" s="216"/>
      <c r="LUV48" s="216"/>
      <c r="LUW48" s="216"/>
      <c r="LUX48" s="216"/>
      <c r="LUY48" s="216"/>
      <c r="LUZ48" s="216"/>
      <c r="LVA48" s="216"/>
      <c r="LVB48" s="216"/>
      <c r="LVC48" s="216"/>
      <c r="LVD48" s="216"/>
      <c r="LVE48" s="216"/>
      <c r="LVF48" s="216"/>
      <c r="LVG48" s="216"/>
      <c r="LVH48" s="216"/>
      <c r="LVI48" s="216"/>
      <c r="LVJ48" s="216"/>
      <c r="LVK48" s="216"/>
      <c r="LVL48" s="216"/>
      <c r="LVM48" s="216"/>
      <c r="LVN48" s="216"/>
      <c r="LVO48" s="216"/>
      <c r="LVP48" s="216"/>
      <c r="LVQ48" s="216"/>
      <c r="LVR48" s="216"/>
      <c r="LVS48" s="216"/>
      <c r="LVT48" s="216"/>
      <c r="LVU48" s="216"/>
      <c r="LVV48" s="216"/>
      <c r="LVW48" s="216"/>
      <c r="LVX48" s="216"/>
      <c r="LVY48" s="216"/>
      <c r="LVZ48" s="216"/>
      <c r="LWA48" s="216"/>
      <c r="LWB48" s="216"/>
      <c r="LWC48" s="216"/>
      <c r="LWD48" s="216"/>
      <c r="LWE48" s="216"/>
      <c r="LWF48" s="216"/>
      <c r="LWG48" s="216"/>
      <c r="LWH48" s="216"/>
      <c r="LWI48" s="216"/>
      <c r="LWJ48" s="216"/>
      <c r="LWK48" s="216"/>
      <c r="LWL48" s="216"/>
      <c r="LWM48" s="216"/>
      <c r="LWN48" s="216"/>
      <c r="LWO48" s="216"/>
      <c r="LWP48" s="216"/>
      <c r="LWQ48" s="216"/>
      <c r="LWR48" s="216"/>
      <c r="LWS48" s="216"/>
      <c r="LWT48" s="216"/>
      <c r="LWU48" s="216"/>
      <c r="LWV48" s="216"/>
      <c r="LWW48" s="216"/>
      <c r="LWX48" s="216"/>
      <c r="LWY48" s="216"/>
      <c r="LWZ48" s="216"/>
      <c r="LXA48" s="216"/>
      <c r="LXB48" s="216"/>
      <c r="LXC48" s="216"/>
      <c r="LXD48" s="216"/>
      <c r="LXE48" s="216"/>
      <c r="LXF48" s="216"/>
      <c r="LXG48" s="216"/>
      <c r="LXH48" s="216"/>
      <c r="LXI48" s="216"/>
      <c r="LXJ48" s="216"/>
      <c r="LXK48" s="216"/>
      <c r="LXL48" s="216"/>
      <c r="LXM48" s="216"/>
      <c r="LXN48" s="216"/>
      <c r="LXO48" s="216"/>
      <c r="LXP48" s="216"/>
      <c r="LXQ48" s="216"/>
      <c r="LXR48" s="216"/>
      <c r="LXS48" s="216"/>
      <c r="LXT48" s="216"/>
      <c r="LXU48" s="216"/>
      <c r="LXV48" s="216"/>
      <c r="LXW48" s="216"/>
      <c r="LXX48" s="216"/>
      <c r="LXY48" s="216"/>
      <c r="LXZ48" s="216"/>
      <c r="LYA48" s="216"/>
      <c r="LYB48" s="216"/>
      <c r="LYC48" s="216"/>
      <c r="LYD48" s="216"/>
      <c r="LYE48" s="216"/>
      <c r="LYF48" s="216"/>
      <c r="LYG48" s="216"/>
      <c r="LYH48" s="216"/>
      <c r="LYI48" s="216"/>
      <c r="LYJ48" s="216"/>
      <c r="LYK48" s="216"/>
      <c r="LYL48" s="216"/>
      <c r="LYM48" s="216"/>
      <c r="LYN48" s="216"/>
      <c r="LYO48" s="216"/>
      <c r="LYP48" s="216"/>
      <c r="LYQ48" s="216"/>
      <c r="LYR48" s="216"/>
      <c r="LYS48" s="216"/>
      <c r="LYT48" s="216"/>
      <c r="LYU48" s="216"/>
      <c r="LYV48" s="216"/>
      <c r="LYW48" s="216"/>
      <c r="LYX48" s="216"/>
      <c r="LYY48" s="216"/>
      <c r="LYZ48" s="216"/>
      <c r="LZA48" s="216"/>
      <c r="LZB48" s="216"/>
      <c r="LZC48" s="216"/>
      <c r="LZD48" s="216"/>
      <c r="LZE48" s="216"/>
      <c r="LZF48" s="216"/>
      <c r="LZG48" s="216"/>
      <c r="LZH48" s="216"/>
      <c r="LZI48" s="216"/>
      <c r="LZJ48" s="216"/>
      <c r="LZK48" s="216"/>
      <c r="LZL48" s="216"/>
      <c r="LZM48" s="216"/>
      <c r="LZN48" s="216"/>
      <c r="LZO48" s="216"/>
      <c r="LZP48" s="216"/>
      <c r="LZQ48" s="216"/>
      <c r="LZR48" s="216"/>
      <c r="LZS48" s="216"/>
      <c r="LZT48" s="216"/>
      <c r="LZU48" s="216"/>
      <c r="LZV48" s="216"/>
      <c r="LZW48" s="216"/>
      <c r="LZX48" s="216"/>
      <c r="LZY48" s="216"/>
      <c r="LZZ48" s="216"/>
      <c r="MAA48" s="216"/>
      <c r="MAB48" s="216"/>
      <c r="MAC48" s="216"/>
      <c r="MAD48" s="216"/>
      <c r="MAE48" s="216"/>
      <c r="MAF48" s="216"/>
      <c r="MAG48" s="216"/>
      <c r="MAH48" s="216"/>
      <c r="MAI48" s="216"/>
      <c r="MAJ48" s="216"/>
      <c r="MAK48" s="216"/>
      <c r="MAL48" s="216"/>
      <c r="MAM48" s="216"/>
      <c r="MAN48" s="216"/>
      <c r="MAO48" s="216"/>
      <c r="MAP48" s="216"/>
      <c r="MAQ48" s="216"/>
      <c r="MAR48" s="216"/>
      <c r="MAS48" s="216"/>
      <c r="MAT48" s="216"/>
      <c r="MAU48" s="216"/>
      <c r="MAV48" s="216"/>
      <c r="MAW48" s="216"/>
      <c r="MAX48" s="216"/>
      <c r="MAY48" s="216"/>
      <c r="MAZ48" s="216"/>
      <c r="MBA48" s="216"/>
      <c r="MBB48" s="216"/>
      <c r="MBC48" s="216"/>
      <c r="MBD48" s="216"/>
      <c r="MBE48" s="216"/>
      <c r="MBF48" s="216"/>
      <c r="MBG48" s="216"/>
      <c r="MBH48" s="216"/>
      <c r="MBI48" s="216"/>
      <c r="MBJ48" s="216"/>
      <c r="MBK48" s="216"/>
      <c r="MBL48" s="216"/>
      <c r="MBM48" s="216"/>
      <c r="MBN48" s="216"/>
      <c r="MBO48" s="216"/>
      <c r="MBP48" s="216"/>
      <c r="MBQ48" s="216"/>
      <c r="MBR48" s="216"/>
      <c r="MBS48" s="216"/>
      <c r="MBT48" s="216"/>
      <c r="MBU48" s="216"/>
      <c r="MBV48" s="216"/>
      <c r="MBW48" s="216"/>
      <c r="MBX48" s="216"/>
      <c r="MBY48" s="216"/>
      <c r="MBZ48" s="216"/>
      <c r="MCA48" s="216"/>
      <c r="MCB48" s="216"/>
      <c r="MCC48" s="216"/>
      <c r="MCD48" s="216"/>
      <c r="MCE48" s="216"/>
      <c r="MCF48" s="216"/>
      <c r="MCG48" s="216"/>
      <c r="MCH48" s="216"/>
      <c r="MCI48" s="216"/>
      <c r="MCJ48" s="216"/>
      <c r="MCK48" s="216"/>
      <c r="MCL48" s="216"/>
      <c r="MCM48" s="216"/>
      <c r="MCN48" s="216"/>
      <c r="MCO48" s="216"/>
      <c r="MCP48" s="216"/>
      <c r="MCQ48" s="216"/>
      <c r="MCR48" s="216"/>
      <c r="MCS48" s="216"/>
      <c r="MCT48" s="216"/>
      <c r="MCU48" s="216"/>
      <c r="MCV48" s="216"/>
      <c r="MCW48" s="216"/>
      <c r="MCX48" s="216"/>
      <c r="MCY48" s="216"/>
      <c r="MCZ48" s="216"/>
      <c r="MDA48" s="216"/>
      <c r="MDB48" s="216"/>
      <c r="MDC48" s="216"/>
      <c r="MDD48" s="216"/>
      <c r="MDE48" s="216"/>
      <c r="MDF48" s="216"/>
      <c r="MDG48" s="216"/>
      <c r="MDH48" s="216"/>
      <c r="MDI48" s="216"/>
      <c r="MDJ48" s="216"/>
      <c r="MDK48" s="216"/>
      <c r="MDL48" s="216"/>
      <c r="MDM48" s="216"/>
      <c r="MDN48" s="216"/>
      <c r="MDO48" s="216"/>
      <c r="MDP48" s="216"/>
      <c r="MDQ48" s="216"/>
      <c r="MDR48" s="216"/>
      <c r="MDS48" s="216"/>
      <c r="MDT48" s="216"/>
      <c r="MDU48" s="216"/>
      <c r="MDV48" s="216"/>
      <c r="MDW48" s="216"/>
      <c r="MDX48" s="216"/>
      <c r="MDY48" s="216"/>
      <c r="MDZ48" s="216"/>
      <c r="MEA48" s="216"/>
      <c r="MEB48" s="216"/>
      <c r="MEC48" s="216"/>
      <c r="MED48" s="216"/>
      <c r="MEE48" s="216"/>
      <c r="MEF48" s="216"/>
      <c r="MEG48" s="216"/>
      <c r="MEH48" s="216"/>
      <c r="MEI48" s="216"/>
      <c r="MEJ48" s="216"/>
      <c r="MEK48" s="216"/>
      <c r="MEL48" s="216"/>
      <c r="MEM48" s="216"/>
      <c r="MEN48" s="216"/>
      <c r="MEO48" s="216"/>
      <c r="MEP48" s="216"/>
      <c r="MEQ48" s="216"/>
      <c r="MER48" s="216"/>
      <c r="MES48" s="216"/>
      <c r="MET48" s="216"/>
      <c r="MEU48" s="216"/>
      <c r="MEV48" s="216"/>
      <c r="MEW48" s="216"/>
      <c r="MEX48" s="216"/>
      <c r="MEY48" s="216"/>
      <c r="MEZ48" s="216"/>
      <c r="MFA48" s="216"/>
      <c r="MFB48" s="216"/>
      <c r="MFC48" s="216"/>
      <c r="MFD48" s="216"/>
      <c r="MFE48" s="216"/>
      <c r="MFF48" s="216"/>
      <c r="MFG48" s="216"/>
      <c r="MFH48" s="216"/>
      <c r="MFI48" s="216"/>
      <c r="MFJ48" s="216"/>
      <c r="MFK48" s="216"/>
      <c r="MFL48" s="216"/>
      <c r="MFM48" s="216"/>
      <c r="MFN48" s="216"/>
      <c r="MFO48" s="216"/>
      <c r="MFP48" s="216"/>
      <c r="MFQ48" s="216"/>
      <c r="MFR48" s="216"/>
      <c r="MFS48" s="216"/>
      <c r="MFT48" s="216"/>
      <c r="MFU48" s="216"/>
      <c r="MFV48" s="216"/>
      <c r="MFW48" s="216"/>
      <c r="MFX48" s="216"/>
      <c r="MFY48" s="216"/>
      <c r="MFZ48" s="216"/>
      <c r="MGA48" s="216"/>
      <c r="MGB48" s="216"/>
      <c r="MGC48" s="216"/>
      <c r="MGD48" s="216"/>
      <c r="MGE48" s="216"/>
      <c r="MGF48" s="216"/>
      <c r="MGG48" s="216"/>
      <c r="MGH48" s="216"/>
      <c r="MGI48" s="216"/>
      <c r="MGJ48" s="216"/>
      <c r="MGK48" s="216"/>
      <c r="MGL48" s="216"/>
      <c r="MGM48" s="216"/>
      <c r="MGN48" s="216"/>
      <c r="MGO48" s="216"/>
      <c r="MGP48" s="216"/>
      <c r="MGQ48" s="216"/>
      <c r="MGR48" s="216"/>
      <c r="MGS48" s="216"/>
      <c r="MGT48" s="216"/>
      <c r="MGU48" s="216"/>
      <c r="MGV48" s="216"/>
      <c r="MGW48" s="216"/>
      <c r="MGX48" s="216"/>
      <c r="MGY48" s="216"/>
      <c r="MGZ48" s="216"/>
      <c r="MHA48" s="216"/>
      <c r="MHB48" s="216"/>
      <c r="MHC48" s="216"/>
      <c r="MHD48" s="216"/>
      <c r="MHE48" s="216"/>
      <c r="MHF48" s="216"/>
      <c r="MHG48" s="216"/>
      <c r="MHH48" s="216"/>
      <c r="MHI48" s="216"/>
      <c r="MHJ48" s="216"/>
      <c r="MHK48" s="216"/>
      <c r="MHL48" s="216"/>
      <c r="MHM48" s="216"/>
      <c r="MHN48" s="216"/>
      <c r="MHO48" s="216"/>
      <c r="MHP48" s="216"/>
      <c r="MHQ48" s="216"/>
      <c r="MHR48" s="216"/>
      <c r="MHS48" s="216"/>
      <c r="MHT48" s="216"/>
      <c r="MHU48" s="216"/>
      <c r="MHV48" s="216"/>
      <c r="MHW48" s="216"/>
      <c r="MHX48" s="216"/>
      <c r="MHY48" s="216"/>
      <c r="MHZ48" s="216"/>
      <c r="MIA48" s="216"/>
      <c r="MIB48" s="216"/>
      <c r="MIC48" s="216"/>
      <c r="MID48" s="216"/>
      <c r="MIE48" s="216"/>
      <c r="MIF48" s="216"/>
      <c r="MIG48" s="216"/>
      <c r="MIH48" s="216"/>
      <c r="MII48" s="216"/>
      <c r="MIJ48" s="216"/>
      <c r="MIK48" s="216"/>
      <c r="MIL48" s="216"/>
      <c r="MIM48" s="216"/>
      <c r="MIN48" s="216"/>
      <c r="MIO48" s="216"/>
      <c r="MIP48" s="216"/>
      <c r="MIQ48" s="216"/>
      <c r="MIR48" s="216"/>
      <c r="MIS48" s="216"/>
      <c r="MIT48" s="216"/>
      <c r="MIU48" s="216"/>
      <c r="MIV48" s="216"/>
      <c r="MIW48" s="216"/>
      <c r="MIX48" s="216"/>
      <c r="MIY48" s="216"/>
      <c r="MIZ48" s="216"/>
      <c r="MJA48" s="216"/>
      <c r="MJB48" s="216"/>
      <c r="MJC48" s="216"/>
      <c r="MJD48" s="216"/>
      <c r="MJE48" s="216"/>
      <c r="MJF48" s="216"/>
      <c r="MJG48" s="216"/>
      <c r="MJH48" s="216"/>
      <c r="MJI48" s="216"/>
      <c r="MJJ48" s="216"/>
      <c r="MJK48" s="216"/>
      <c r="MJL48" s="216"/>
      <c r="MJM48" s="216"/>
      <c r="MJN48" s="216"/>
      <c r="MJO48" s="216"/>
      <c r="MJP48" s="216"/>
      <c r="MJQ48" s="216"/>
      <c r="MJR48" s="216"/>
      <c r="MJS48" s="216"/>
      <c r="MJT48" s="216"/>
      <c r="MJU48" s="216"/>
      <c r="MJV48" s="216"/>
      <c r="MJW48" s="216"/>
      <c r="MJX48" s="216"/>
      <c r="MJY48" s="216"/>
      <c r="MJZ48" s="216"/>
      <c r="MKA48" s="216"/>
      <c r="MKB48" s="216"/>
      <c r="MKC48" s="216"/>
      <c r="MKD48" s="216"/>
      <c r="MKE48" s="216"/>
      <c r="MKF48" s="216"/>
      <c r="MKG48" s="216"/>
      <c r="MKH48" s="216"/>
      <c r="MKI48" s="216"/>
      <c r="MKJ48" s="216"/>
      <c r="MKK48" s="216"/>
      <c r="MKL48" s="216"/>
      <c r="MKM48" s="216"/>
      <c r="MKN48" s="216"/>
      <c r="MKO48" s="216"/>
      <c r="MKP48" s="216"/>
      <c r="MKQ48" s="216"/>
      <c r="MKR48" s="216"/>
      <c r="MKS48" s="216"/>
      <c r="MKT48" s="216"/>
      <c r="MKU48" s="216"/>
      <c r="MKV48" s="216"/>
      <c r="MKW48" s="216"/>
      <c r="MKX48" s="216"/>
      <c r="MKY48" s="216"/>
      <c r="MKZ48" s="216"/>
      <c r="MLA48" s="216"/>
      <c r="MLB48" s="216"/>
      <c r="MLC48" s="216"/>
      <c r="MLD48" s="216"/>
      <c r="MLE48" s="216"/>
      <c r="MLF48" s="216"/>
      <c r="MLG48" s="216"/>
      <c r="MLH48" s="216"/>
      <c r="MLI48" s="216"/>
      <c r="MLJ48" s="216"/>
      <c r="MLK48" s="216"/>
      <c r="MLL48" s="216"/>
      <c r="MLM48" s="216"/>
      <c r="MLN48" s="216"/>
      <c r="MLO48" s="216"/>
      <c r="MLP48" s="216"/>
      <c r="MLQ48" s="216"/>
      <c r="MLR48" s="216"/>
      <c r="MLS48" s="216"/>
      <c r="MLT48" s="216"/>
      <c r="MLU48" s="216"/>
      <c r="MLV48" s="216"/>
      <c r="MLW48" s="216"/>
      <c r="MLX48" s="216"/>
      <c r="MLY48" s="216"/>
      <c r="MLZ48" s="216"/>
      <c r="MMA48" s="216"/>
      <c r="MMB48" s="216"/>
      <c r="MMC48" s="216"/>
      <c r="MMD48" s="216"/>
      <c r="MME48" s="216"/>
      <c r="MMF48" s="216"/>
      <c r="MMG48" s="216"/>
      <c r="MMH48" s="216"/>
      <c r="MMI48" s="216"/>
      <c r="MMJ48" s="216"/>
      <c r="MMK48" s="216"/>
      <c r="MML48" s="216"/>
      <c r="MMM48" s="216"/>
      <c r="MMN48" s="216"/>
      <c r="MMO48" s="216"/>
      <c r="MMP48" s="216"/>
      <c r="MMQ48" s="216"/>
      <c r="MMR48" s="216"/>
      <c r="MMS48" s="216"/>
      <c r="MMT48" s="216"/>
      <c r="MMU48" s="216"/>
      <c r="MMV48" s="216"/>
      <c r="MMW48" s="216"/>
      <c r="MMX48" s="216"/>
      <c r="MMY48" s="216"/>
      <c r="MMZ48" s="216"/>
      <c r="MNA48" s="216"/>
      <c r="MNB48" s="216"/>
      <c r="MNC48" s="216"/>
      <c r="MND48" s="216"/>
      <c r="MNE48" s="216"/>
      <c r="MNF48" s="216"/>
      <c r="MNG48" s="216"/>
      <c r="MNH48" s="216"/>
      <c r="MNI48" s="216"/>
      <c r="MNJ48" s="216"/>
      <c r="MNK48" s="216"/>
      <c r="MNL48" s="216"/>
      <c r="MNM48" s="216"/>
      <c r="MNN48" s="216"/>
      <c r="MNO48" s="216"/>
      <c r="MNP48" s="216"/>
      <c r="MNQ48" s="216"/>
      <c r="MNR48" s="216"/>
      <c r="MNS48" s="216"/>
      <c r="MNT48" s="216"/>
      <c r="MNU48" s="216"/>
      <c r="MNV48" s="216"/>
      <c r="MNW48" s="216"/>
      <c r="MNX48" s="216"/>
      <c r="MNY48" s="216"/>
      <c r="MNZ48" s="216"/>
      <c r="MOA48" s="216"/>
      <c r="MOB48" s="216"/>
      <c r="MOC48" s="216"/>
      <c r="MOD48" s="216"/>
      <c r="MOE48" s="216"/>
      <c r="MOF48" s="216"/>
      <c r="MOG48" s="216"/>
      <c r="MOH48" s="216"/>
      <c r="MOI48" s="216"/>
      <c r="MOJ48" s="216"/>
      <c r="MOK48" s="216"/>
      <c r="MOL48" s="216"/>
      <c r="MOM48" s="216"/>
      <c r="MON48" s="216"/>
      <c r="MOO48" s="216"/>
      <c r="MOP48" s="216"/>
      <c r="MOQ48" s="216"/>
      <c r="MOR48" s="216"/>
      <c r="MOS48" s="216"/>
      <c r="MOT48" s="216"/>
      <c r="MOU48" s="216"/>
      <c r="MOV48" s="216"/>
      <c r="MOW48" s="216"/>
      <c r="MOX48" s="216"/>
      <c r="MOY48" s="216"/>
      <c r="MOZ48" s="216"/>
      <c r="MPA48" s="216"/>
      <c r="MPB48" s="216"/>
      <c r="MPC48" s="216"/>
      <c r="MPD48" s="216"/>
      <c r="MPE48" s="216"/>
      <c r="MPF48" s="216"/>
      <c r="MPG48" s="216"/>
      <c r="MPH48" s="216"/>
      <c r="MPI48" s="216"/>
      <c r="MPJ48" s="216"/>
      <c r="MPK48" s="216"/>
      <c r="MPL48" s="216"/>
      <c r="MPM48" s="216"/>
      <c r="MPN48" s="216"/>
      <c r="MPO48" s="216"/>
      <c r="MPP48" s="216"/>
      <c r="MPQ48" s="216"/>
      <c r="MPR48" s="216"/>
      <c r="MPS48" s="216"/>
      <c r="MPT48" s="216"/>
      <c r="MPU48" s="216"/>
      <c r="MPV48" s="216"/>
      <c r="MPW48" s="216"/>
      <c r="MPX48" s="216"/>
      <c r="MPY48" s="216"/>
      <c r="MPZ48" s="216"/>
      <c r="MQA48" s="216"/>
      <c r="MQB48" s="216"/>
      <c r="MQC48" s="216"/>
      <c r="MQD48" s="216"/>
      <c r="MQE48" s="216"/>
      <c r="MQF48" s="216"/>
      <c r="MQG48" s="216"/>
      <c r="MQH48" s="216"/>
      <c r="MQI48" s="216"/>
      <c r="MQJ48" s="216"/>
      <c r="MQK48" s="216"/>
      <c r="MQL48" s="216"/>
      <c r="MQM48" s="216"/>
      <c r="MQN48" s="216"/>
      <c r="MQO48" s="216"/>
      <c r="MQP48" s="216"/>
      <c r="MQQ48" s="216"/>
      <c r="MQR48" s="216"/>
      <c r="MQS48" s="216"/>
      <c r="MQT48" s="216"/>
      <c r="MQU48" s="216"/>
      <c r="MQV48" s="216"/>
      <c r="MQW48" s="216"/>
      <c r="MQX48" s="216"/>
      <c r="MQY48" s="216"/>
      <c r="MQZ48" s="216"/>
      <c r="MRA48" s="216"/>
      <c r="MRB48" s="216"/>
      <c r="MRC48" s="216"/>
      <c r="MRD48" s="216"/>
      <c r="MRE48" s="216"/>
      <c r="MRF48" s="216"/>
      <c r="MRG48" s="216"/>
      <c r="MRH48" s="216"/>
      <c r="MRI48" s="216"/>
      <c r="MRJ48" s="216"/>
      <c r="MRK48" s="216"/>
      <c r="MRL48" s="216"/>
      <c r="MRM48" s="216"/>
      <c r="MRN48" s="216"/>
      <c r="MRO48" s="216"/>
      <c r="MRP48" s="216"/>
      <c r="MRQ48" s="216"/>
      <c r="MRR48" s="216"/>
      <c r="MRS48" s="216"/>
      <c r="MRT48" s="216"/>
      <c r="MRU48" s="216"/>
      <c r="MRV48" s="216"/>
      <c r="MRW48" s="216"/>
      <c r="MRX48" s="216"/>
      <c r="MRY48" s="216"/>
      <c r="MRZ48" s="216"/>
      <c r="MSA48" s="216"/>
      <c r="MSB48" s="216"/>
      <c r="MSC48" s="216"/>
      <c r="MSD48" s="216"/>
      <c r="MSE48" s="216"/>
      <c r="MSF48" s="216"/>
      <c r="MSG48" s="216"/>
      <c r="MSH48" s="216"/>
      <c r="MSI48" s="216"/>
      <c r="MSJ48" s="216"/>
      <c r="MSK48" s="216"/>
      <c r="MSL48" s="216"/>
      <c r="MSM48" s="216"/>
      <c r="MSN48" s="216"/>
      <c r="MSO48" s="216"/>
      <c r="MSP48" s="216"/>
      <c r="MSQ48" s="216"/>
      <c r="MSR48" s="216"/>
      <c r="MSS48" s="216"/>
      <c r="MST48" s="216"/>
      <c r="MSU48" s="216"/>
      <c r="MSV48" s="216"/>
      <c r="MSW48" s="216"/>
      <c r="MSX48" s="216"/>
      <c r="MSY48" s="216"/>
      <c r="MSZ48" s="216"/>
      <c r="MTA48" s="216"/>
      <c r="MTB48" s="216"/>
      <c r="MTC48" s="216"/>
      <c r="MTD48" s="216"/>
      <c r="MTE48" s="216"/>
      <c r="MTF48" s="216"/>
      <c r="MTG48" s="216"/>
      <c r="MTH48" s="216"/>
      <c r="MTI48" s="216"/>
      <c r="MTJ48" s="216"/>
      <c r="MTK48" s="216"/>
      <c r="MTL48" s="216"/>
      <c r="MTM48" s="216"/>
      <c r="MTN48" s="216"/>
      <c r="MTO48" s="216"/>
      <c r="MTP48" s="216"/>
      <c r="MTQ48" s="216"/>
      <c r="MTR48" s="216"/>
      <c r="MTS48" s="216"/>
      <c r="MTT48" s="216"/>
      <c r="MTU48" s="216"/>
      <c r="MTV48" s="216"/>
      <c r="MTW48" s="216"/>
      <c r="MTX48" s="216"/>
      <c r="MTY48" s="216"/>
      <c r="MTZ48" s="216"/>
      <c r="MUA48" s="216"/>
      <c r="MUB48" s="216"/>
      <c r="MUC48" s="216"/>
      <c r="MUD48" s="216"/>
      <c r="MUE48" s="216"/>
      <c r="MUF48" s="216"/>
      <c r="MUG48" s="216"/>
      <c r="MUH48" s="216"/>
      <c r="MUI48" s="216"/>
      <c r="MUJ48" s="216"/>
      <c r="MUK48" s="216"/>
      <c r="MUL48" s="216"/>
      <c r="MUM48" s="216"/>
      <c r="MUN48" s="216"/>
      <c r="MUO48" s="216"/>
      <c r="MUP48" s="216"/>
      <c r="MUQ48" s="216"/>
      <c r="MUR48" s="216"/>
      <c r="MUS48" s="216"/>
      <c r="MUT48" s="216"/>
      <c r="MUU48" s="216"/>
      <c r="MUV48" s="216"/>
      <c r="MUW48" s="216"/>
      <c r="MUX48" s="216"/>
      <c r="MUY48" s="216"/>
      <c r="MUZ48" s="216"/>
      <c r="MVA48" s="216"/>
      <c r="MVB48" s="216"/>
      <c r="MVC48" s="216"/>
      <c r="MVD48" s="216"/>
      <c r="MVE48" s="216"/>
      <c r="MVF48" s="216"/>
      <c r="MVG48" s="216"/>
      <c r="MVH48" s="216"/>
      <c r="MVI48" s="216"/>
      <c r="MVJ48" s="216"/>
      <c r="MVK48" s="216"/>
      <c r="MVL48" s="216"/>
      <c r="MVM48" s="216"/>
      <c r="MVN48" s="216"/>
      <c r="MVO48" s="216"/>
      <c r="MVP48" s="216"/>
      <c r="MVQ48" s="216"/>
      <c r="MVR48" s="216"/>
      <c r="MVS48" s="216"/>
      <c r="MVT48" s="216"/>
      <c r="MVU48" s="216"/>
      <c r="MVV48" s="216"/>
      <c r="MVW48" s="216"/>
      <c r="MVX48" s="216"/>
      <c r="MVY48" s="216"/>
      <c r="MVZ48" s="216"/>
      <c r="MWA48" s="216"/>
      <c r="MWB48" s="216"/>
      <c r="MWC48" s="216"/>
      <c r="MWD48" s="216"/>
      <c r="MWE48" s="216"/>
      <c r="MWF48" s="216"/>
      <c r="MWG48" s="216"/>
      <c r="MWH48" s="216"/>
      <c r="MWI48" s="216"/>
      <c r="MWJ48" s="216"/>
      <c r="MWK48" s="216"/>
      <c r="MWL48" s="216"/>
      <c r="MWM48" s="216"/>
      <c r="MWN48" s="216"/>
      <c r="MWO48" s="216"/>
      <c r="MWP48" s="216"/>
      <c r="MWQ48" s="216"/>
      <c r="MWR48" s="216"/>
      <c r="MWS48" s="216"/>
      <c r="MWT48" s="216"/>
      <c r="MWU48" s="216"/>
      <c r="MWV48" s="216"/>
      <c r="MWW48" s="216"/>
      <c r="MWX48" s="216"/>
      <c r="MWY48" s="216"/>
      <c r="MWZ48" s="216"/>
      <c r="MXA48" s="216"/>
      <c r="MXB48" s="216"/>
      <c r="MXC48" s="216"/>
      <c r="MXD48" s="216"/>
      <c r="MXE48" s="216"/>
      <c r="MXF48" s="216"/>
      <c r="MXG48" s="216"/>
      <c r="MXH48" s="216"/>
      <c r="MXI48" s="216"/>
      <c r="MXJ48" s="216"/>
      <c r="MXK48" s="216"/>
      <c r="MXL48" s="216"/>
      <c r="MXM48" s="216"/>
      <c r="MXN48" s="216"/>
      <c r="MXO48" s="216"/>
      <c r="MXP48" s="216"/>
      <c r="MXQ48" s="216"/>
      <c r="MXR48" s="216"/>
      <c r="MXS48" s="216"/>
      <c r="MXT48" s="216"/>
      <c r="MXU48" s="216"/>
      <c r="MXV48" s="216"/>
      <c r="MXW48" s="216"/>
      <c r="MXX48" s="216"/>
      <c r="MXY48" s="216"/>
      <c r="MXZ48" s="216"/>
      <c r="MYA48" s="216"/>
      <c r="MYB48" s="216"/>
      <c r="MYC48" s="216"/>
      <c r="MYD48" s="216"/>
      <c r="MYE48" s="216"/>
      <c r="MYF48" s="216"/>
      <c r="MYG48" s="216"/>
      <c r="MYH48" s="216"/>
      <c r="MYI48" s="216"/>
      <c r="MYJ48" s="216"/>
      <c r="MYK48" s="216"/>
      <c r="MYL48" s="216"/>
      <c r="MYM48" s="216"/>
      <c r="MYN48" s="216"/>
      <c r="MYO48" s="216"/>
      <c r="MYP48" s="216"/>
      <c r="MYQ48" s="216"/>
      <c r="MYR48" s="216"/>
      <c r="MYS48" s="216"/>
      <c r="MYT48" s="216"/>
      <c r="MYU48" s="216"/>
      <c r="MYV48" s="216"/>
      <c r="MYW48" s="216"/>
      <c r="MYX48" s="216"/>
      <c r="MYY48" s="216"/>
      <c r="MYZ48" s="216"/>
      <c r="MZA48" s="216"/>
      <c r="MZB48" s="216"/>
      <c r="MZC48" s="216"/>
      <c r="MZD48" s="216"/>
      <c r="MZE48" s="216"/>
      <c r="MZF48" s="216"/>
      <c r="MZG48" s="216"/>
      <c r="MZH48" s="216"/>
      <c r="MZI48" s="216"/>
      <c r="MZJ48" s="216"/>
      <c r="MZK48" s="216"/>
      <c r="MZL48" s="216"/>
      <c r="MZM48" s="216"/>
      <c r="MZN48" s="216"/>
      <c r="MZO48" s="216"/>
      <c r="MZP48" s="216"/>
      <c r="MZQ48" s="216"/>
      <c r="MZR48" s="216"/>
      <c r="MZS48" s="216"/>
      <c r="MZT48" s="216"/>
      <c r="MZU48" s="216"/>
      <c r="MZV48" s="216"/>
      <c r="MZW48" s="216"/>
      <c r="MZX48" s="216"/>
      <c r="MZY48" s="216"/>
      <c r="MZZ48" s="216"/>
      <c r="NAA48" s="216"/>
      <c r="NAB48" s="216"/>
      <c r="NAC48" s="216"/>
      <c r="NAD48" s="216"/>
      <c r="NAE48" s="216"/>
      <c r="NAF48" s="216"/>
      <c r="NAG48" s="216"/>
      <c r="NAH48" s="216"/>
      <c r="NAI48" s="216"/>
      <c r="NAJ48" s="216"/>
      <c r="NAK48" s="216"/>
      <c r="NAL48" s="216"/>
      <c r="NAM48" s="216"/>
      <c r="NAN48" s="216"/>
      <c r="NAO48" s="216"/>
      <c r="NAP48" s="216"/>
      <c r="NAQ48" s="216"/>
      <c r="NAR48" s="216"/>
      <c r="NAS48" s="216"/>
      <c r="NAT48" s="216"/>
      <c r="NAU48" s="216"/>
      <c r="NAV48" s="216"/>
      <c r="NAW48" s="216"/>
      <c r="NAX48" s="216"/>
      <c r="NAY48" s="216"/>
      <c r="NAZ48" s="216"/>
      <c r="NBA48" s="216"/>
      <c r="NBB48" s="216"/>
      <c r="NBC48" s="216"/>
      <c r="NBD48" s="216"/>
      <c r="NBE48" s="216"/>
      <c r="NBF48" s="216"/>
      <c r="NBG48" s="216"/>
      <c r="NBH48" s="216"/>
      <c r="NBI48" s="216"/>
      <c r="NBJ48" s="216"/>
      <c r="NBK48" s="216"/>
      <c r="NBL48" s="216"/>
      <c r="NBM48" s="216"/>
      <c r="NBN48" s="216"/>
      <c r="NBO48" s="216"/>
      <c r="NBP48" s="216"/>
      <c r="NBQ48" s="216"/>
      <c r="NBR48" s="216"/>
      <c r="NBS48" s="216"/>
      <c r="NBT48" s="216"/>
      <c r="NBU48" s="216"/>
      <c r="NBV48" s="216"/>
      <c r="NBW48" s="216"/>
      <c r="NBX48" s="216"/>
      <c r="NBY48" s="216"/>
      <c r="NBZ48" s="216"/>
      <c r="NCA48" s="216"/>
      <c r="NCB48" s="216"/>
      <c r="NCC48" s="216"/>
      <c r="NCD48" s="216"/>
      <c r="NCE48" s="216"/>
      <c r="NCF48" s="216"/>
      <c r="NCG48" s="216"/>
      <c r="NCH48" s="216"/>
      <c r="NCI48" s="216"/>
      <c r="NCJ48" s="216"/>
      <c r="NCK48" s="216"/>
      <c r="NCL48" s="216"/>
      <c r="NCM48" s="216"/>
      <c r="NCN48" s="216"/>
      <c r="NCO48" s="216"/>
      <c r="NCP48" s="216"/>
      <c r="NCQ48" s="216"/>
      <c r="NCR48" s="216"/>
      <c r="NCS48" s="216"/>
      <c r="NCT48" s="216"/>
      <c r="NCU48" s="216"/>
      <c r="NCV48" s="216"/>
      <c r="NCW48" s="216"/>
      <c r="NCX48" s="216"/>
      <c r="NCY48" s="216"/>
      <c r="NCZ48" s="216"/>
      <c r="NDA48" s="216"/>
      <c r="NDB48" s="216"/>
      <c r="NDC48" s="216"/>
      <c r="NDD48" s="216"/>
      <c r="NDE48" s="216"/>
      <c r="NDF48" s="216"/>
      <c r="NDG48" s="216"/>
      <c r="NDH48" s="216"/>
      <c r="NDI48" s="216"/>
      <c r="NDJ48" s="216"/>
      <c r="NDK48" s="216"/>
      <c r="NDL48" s="216"/>
      <c r="NDM48" s="216"/>
      <c r="NDN48" s="216"/>
      <c r="NDO48" s="216"/>
      <c r="NDP48" s="216"/>
      <c r="NDQ48" s="216"/>
      <c r="NDR48" s="216"/>
      <c r="NDS48" s="216"/>
      <c r="NDT48" s="216"/>
      <c r="NDU48" s="216"/>
      <c r="NDV48" s="216"/>
      <c r="NDW48" s="216"/>
      <c r="NDX48" s="216"/>
      <c r="NDY48" s="216"/>
      <c r="NDZ48" s="216"/>
      <c r="NEA48" s="216"/>
      <c r="NEB48" s="216"/>
      <c r="NEC48" s="216"/>
      <c r="NED48" s="216"/>
      <c r="NEE48" s="216"/>
      <c r="NEF48" s="216"/>
      <c r="NEG48" s="216"/>
      <c r="NEH48" s="216"/>
      <c r="NEI48" s="216"/>
      <c r="NEJ48" s="216"/>
      <c r="NEK48" s="216"/>
      <c r="NEL48" s="216"/>
      <c r="NEM48" s="216"/>
      <c r="NEN48" s="216"/>
      <c r="NEO48" s="216"/>
      <c r="NEP48" s="216"/>
      <c r="NEQ48" s="216"/>
      <c r="NER48" s="216"/>
      <c r="NES48" s="216"/>
      <c r="NET48" s="216"/>
      <c r="NEU48" s="216"/>
      <c r="NEV48" s="216"/>
      <c r="NEW48" s="216"/>
      <c r="NEX48" s="216"/>
      <c r="NEY48" s="216"/>
      <c r="NEZ48" s="216"/>
      <c r="NFA48" s="216"/>
      <c r="NFB48" s="216"/>
      <c r="NFC48" s="216"/>
      <c r="NFD48" s="216"/>
      <c r="NFE48" s="216"/>
      <c r="NFF48" s="216"/>
      <c r="NFG48" s="216"/>
      <c r="NFH48" s="216"/>
      <c r="NFI48" s="216"/>
      <c r="NFJ48" s="216"/>
      <c r="NFK48" s="216"/>
      <c r="NFL48" s="216"/>
      <c r="NFM48" s="216"/>
      <c r="NFN48" s="216"/>
      <c r="NFO48" s="216"/>
      <c r="NFP48" s="216"/>
      <c r="NFQ48" s="216"/>
      <c r="NFR48" s="216"/>
      <c r="NFS48" s="216"/>
      <c r="NFT48" s="216"/>
      <c r="NFU48" s="216"/>
      <c r="NFV48" s="216"/>
      <c r="NFW48" s="216"/>
      <c r="NFX48" s="216"/>
      <c r="NFY48" s="216"/>
      <c r="NFZ48" s="216"/>
      <c r="NGA48" s="216"/>
      <c r="NGB48" s="216"/>
      <c r="NGC48" s="216"/>
      <c r="NGD48" s="216"/>
      <c r="NGE48" s="216"/>
      <c r="NGF48" s="216"/>
      <c r="NGG48" s="216"/>
      <c r="NGH48" s="216"/>
      <c r="NGI48" s="216"/>
      <c r="NGJ48" s="216"/>
      <c r="NGK48" s="216"/>
      <c r="NGL48" s="216"/>
      <c r="NGM48" s="216"/>
      <c r="NGN48" s="216"/>
      <c r="NGO48" s="216"/>
      <c r="NGP48" s="216"/>
      <c r="NGQ48" s="216"/>
      <c r="NGR48" s="216"/>
      <c r="NGS48" s="216"/>
      <c r="NGT48" s="216"/>
      <c r="NGU48" s="216"/>
      <c r="NGV48" s="216"/>
      <c r="NGW48" s="216"/>
      <c r="NGX48" s="216"/>
      <c r="NGY48" s="216"/>
      <c r="NGZ48" s="216"/>
      <c r="NHA48" s="216"/>
      <c r="NHB48" s="216"/>
      <c r="NHC48" s="216"/>
      <c r="NHD48" s="216"/>
      <c r="NHE48" s="216"/>
      <c r="NHF48" s="216"/>
      <c r="NHG48" s="216"/>
      <c r="NHH48" s="216"/>
      <c r="NHI48" s="216"/>
      <c r="NHJ48" s="216"/>
      <c r="NHK48" s="216"/>
      <c r="NHL48" s="216"/>
      <c r="NHM48" s="216"/>
      <c r="NHN48" s="216"/>
      <c r="NHO48" s="216"/>
      <c r="NHP48" s="216"/>
      <c r="NHQ48" s="216"/>
      <c r="NHR48" s="216"/>
      <c r="NHS48" s="216"/>
      <c r="NHT48" s="216"/>
      <c r="NHU48" s="216"/>
      <c r="NHV48" s="216"/>
      <c r="NHW48" s="216"/>
      <c r="NHX48" s="216"/>
      <c r="NHY48" s="216"/>
      <c r="NHZ48" s="216"/>
      <c r="NIA48" s="216"/>
      <c r="NIB48" s="216"/>
      <c r="NIC48" s="216"/>
      <c r="NID48" s="216"/>
      <c r="NIE48" s="216"/>
      <c r="NIF48" s="216"/>
      <c r="NIG48" s="216"/>
      <c r="NIH48" s="216"/>
      <c r="NII48" s="216"/>
      <c r="NIJ48" s="216"/>
      <c r="NIK48" s="216"/>
      <c r="NIL48" s="216"/>
      <c r="NIM48" s="216"/>
      <c r="NIN48" s="216"/>
      <c r="NIO48" s="216"/>
      <c r="NIP48" s="216"/>
      <c r="NIQ48" s="216"/>
      <c r="NIR48" s="216"/>
      <c r="NIS48" s="216"/>
      <c r="NIT48" s="216"/>
      <c r="NIU48" s="216"/>
      <c r="NIV48" s="216"/>
      <c r="NIW48" s="216"/>
      <c r="NIX48" s="216"/>
      <c r="NIY48" s="216"/>
      <c r="NIZ48" s="216"/>
      <c r="NJA48" s="216"/>
      <c r="NJB48" s="216"/>
      <c r="NJC48" s="216"/>
      <c r="NJD48" s="216"/>
      <c r="NJE48" s="216"/>
      <c r="NJF48" s="216"/>
      <c r="NJG48" s="216"/>
      <c r="NJH48" s="216"/>
      <c r="NJI48" s="216"/>
      <c r="NJJ48" s="216"/>
      <c r="NJK48" s="216"/>
      <c r="NJL48" s="216"/>
      <c r="NJM48" s="216"/>
      <c r="NJN48" s="216"/>
      <c r="NJO48" s="216"/>
      <c r="NJP48" s="216"/>
      <c r="NJQ48" s="216"/>
      <c r="NJR48" s="216"/>
      <c r="NJS48" s="216"/>
      <c r="NJT48" s="216"/>
      <c r="NJU48" s="216"/>
      <c r="NJV48" s="216"/>
      <c r="NJW48" s="216"/>
      <c r="NJX48" s="216"/>
      <c r="NJY48" s="216"/>
      <c r="NJZ48" s="216"/>
      <c r="NKA48" s="216"/>
      <c r="NKB48" s="216"/>
      <c r="NKC48" s="216"/>
      <c r="NKD48" s="216"/>
      <c r="NKE48" s="216"/>
      <c r="NKF48" s="216"/>
      <c r="NKG48" s="216"/>
      <c r="NKH48" s="216"/>
      <c r="NKI48" s="216"/>
      <c r="NKJ48" s="216"/>
      <c r="NKK48" s="216"/>
      <c r="NKL48" s="216"/>
      <c r="NKM48" s="216"/>
      <c r="NKN48" s="216"/>
      <c r="NKO48" s="216"/>
      <c r="NKP48" s="216"/>
      <c r="NKQ48" s="216"/>
      <c r="NKR48" s="216"/>
      <c r="NKS48" s="216"/>
      <c r="NKT48" s="216"/>
      <c r="NKU48" s="216"/>
      <c r="NKV48" s="216"/>
      <c r="NKW48" s="216"/>
      <c r="NKX48" s="216"/>
      <c r="NKY48" s="216"/>
      <c r="NKZ48" s="216"/>
      <c r="NLA48" s="216"/>
      <c r="NLB48" s="216"/>
      <c r="NLC48" s="216"/>
      <c r="NLD48" s="216"/>
      <c r="NLE48" s="216"/>
      <c r="NLF48" s="216"/>
      <c r="NLG48" s="216"/>
      <c r="NLH48" s="216"/>
      <c r="NLI48" s="216"/>
      <c r="NLJ48" s="216"/>
      <c r="NLK48" s="216"/>
      <c r="NLL48" s="216"/>
      <c r="NLM48" s="216"/>
      <c r="NLN48" s="216"/>
      <c r="NLO48" s="216"/>
      <c r="NLP48" s="216"/>
      <c r="NLQ48" s="216"/>
      <c r="NLR48" s="216"/>
      <c r="NLS48" s="216"/>
      <c r="NLT48" s="216"/>
      <c r="NLU48" s="216"/>
      <c r="NLV48" s="216"/>
      <c r="NLW48" s="216"/>
      <c r="NLX48" s="216"/>
      <c r="NLY48" s="216"/>
      <c r="NLZ48" s="216"/>
      <c r="NMA48" s="216"/>
      <c r="NMB48" s="216"/>
      <c r="NMC48" s="216"/>
      <c r="NMD48" s="216"/>
      <c r="NME48" s="216"/>
      <c r="NMF48" s="216"/>
      <c r="NMG48" s="216"/>
      <c r="NMH48" s="216"/>
      <c r="NMI48" s="216"/>
      <c r="NMJ48" s="216"/>
      <c r="NMK48" s="216"/>
      <c r="NML48" s="216"/>
      <c r="NMM48" s="216"/>
      <c r="NMN48" s="216"/>
      <c r="NMO48" s="216"/>
      <c r="NMP48" s="216"/>
      <c r="NMQ48" s="216"/>
      <c r="NMR48" s="216"/>
      <c r="NMS48" s="216"/>
      <c r="NMT48" s="216"/>
      <c r="NMU48" s="216"/>
      <c r="NMV48" s="216"/>
      <c r="NMW48" s="216"/>
      <c r="NMX48" s="216"/>
      <c r="NMY48" s="216"/>
      <c r="NMZ48" s="216"/>
      <c r="NNA48" s="216"/>
      <c r="NNB48" s="216"/>
      <c r="NNC48" s="216"/>
      <c r="NND48" s="216"/>
      <c r="NNE48" s="216"/>
      <c r="NNF48" s="216"/>
      <c r="NNG48" s="216"/>
      <c r="NNH48" s="216"/>
      <c r="NNI48" s="216"/>
      <c r="NNJ48" s="216"/>
      <c r="NNK48" s="216"/>
      <c r="NNL48" s="216"/>
      <c r="NNM48" s="216"/>
      <c r="NNN48" s="216"/>
      <c r="NNO48" s="216"/>
      <c r="NNP48" s="216"/>
      <c r="NNQ48" s="216"/>
      <c r="NNR48" s="216"/>
      <c r="NNS48" s="216"/>
      <c r="NNT48" s="216"/>
      <c r="NNU48" s="216"/>
      <c r="NNV48" s="216"/>
      <c r="NNW48" s="216"/>
      <c r="NNX48" s="216"/>
      <c r="NNY48" s="216"/>
      <c r="NNZ48" s="216"/>
      <c r="NOA48" s="216"/>
      <c r="NOB48" s="216"/>
      <c r="NOC48" s="216"/>
      <c r="NOD48" s="216"/>
      <c r="NOE48" s="216"/>
      <c r="NOF48" s="216"/>
      <c r="NOG48" s="216"/>
      <c r="NOH48" s="216"/>
      <c r="NOI48" s="216"/>
      <c r="NOJ48" s="216"/>
      <c r="NOK48" s="216"/>
      <c r="NOL48" s="216"/>
      <c r="NOM48" s="216"/>
      <c r="NON48" s="216"/>
      <c r="NOO48" s="216"/>
      <c r="NOP48" s="216"/>
      <c r="NOQ48" s="216"/>
      <c r="NOR48" s="216"/>
      <c r="NOS48" s="216"/>
      <c r="NOT48" s="216"/>
      <c r="NOU48" s="216"/>
      <c r="NOV48" s="216"/>
      <c r="NOW48" s="216"/>
      <c r="NOX48" s="216"/>
      <c r="NOY48" s="216"/>
      <c r="NOZ48" s="216"/>
      <c r="NPA48" s="216"/>
      <c r="NPB48" s="216"/>
      <c r="NPC48" s="216"/>
      <c r="NPD48" s="216"/>
      <c r="NPE48" s="216"/>
      <c r="NPF48" s="216"/>
      <c r="NPG48" s="216"/>
      <c r="NPH48" s="216"/>
      <c r="NPI48" s="216"/>
      <c r="NPJ48" s="216"/>
      <c r="NPK48" s="216"/>
      <c r="NPL48" s="216"/>
      <c r="NPM48" s="216"/>
      <c r="NPN48" s="216"/>
      <c r="NPO48" s="216"/>
      <c r="NPP48" s="216"/>
      <c r="NPQ48" s="216"/>
      <c r="NPR48" s="216"/>
      <c r="NPS48" s="216"/>
      <c r="NPT48" s="216"/>
      <c r="NPU48" s="216"/>
      <c r="NPV48" s="216"/>
      <c r="NPW48" s="216"/>
      <c r="NPX48" s="216"/>
      <c r="NPY48" s="216"/>
      <c r="NPZ48" s="216"/>
      <c r="NQA48" s="216"/>
      <c r="NQB48" s="216"/>
      <c r="NQC48" s="216"/>
      <c r="NQD48" s="216"/>
      <c r="NQE48" s="216"/>
      <c r="NQF48" s="216"/>
      <c r="NQG48" s="216"/>
      <c r="NQH48" s="216"/>
      <c r="NQI48" s="216"/>
      <c r="NQJ48" s="216"/>
      <c r="NQK48" s="216"/>
      <c r="NQL48" s="216"/>
      <c r="NQM48" s="216"/>
      <c r="NQN48" s="216"/>
      <c r="NQO48" s="216"/>
      <c r="NQP48" s="216"/>
      <c r="NQQ48" s="216"/>
      <c r="NQR48" s="216"/>
      <c r="NQS48" s="216"/>
      <c r="NQT48" s="216"/>
      <c r="NQU48" s="216"/>
      <c r="NQV48" s="216"/>
      <c r="NQW48" s="216"/>
      <c r="NQX48" s="216"/>
      <c r="NQY48" s="216"/>
      <c r="NQZ48" s="216"/>
      <c r="NRA48" s="216"/>
      <c r="NRB48" s="216"/>
      <c r="NRC48" s="216"/>
      <c r="NRD48" s="216"/>
      <c r="NRE48" s="216"/>
      <c r="NRF48" s="216"/>
      <c r="NRG48" s="216"/>
      <c r="NRH48" s="216"/>
      <c r="NRI48" s="216"/>
      <c r="NRJ48" s="216"/>
      <c r="NRK48" s="216"/>
      <c r="NRL48" s="216"/>
      <c r="NRM48" s="216"/>
      <c r="NRN48" s="216"/>
      <c r="NRO48" s="216"/>
      <c r="NRP48" s="216"/>
      <c r="NRQ48" s="216"/>
      <c r="NRR48" s="216"/>
      <c r="NRS48" s="216"/>
      <c r="NRT48" s="216"/>
      <c r="NRU48" s="216"/>
      <c r="NRV48" s="216"/>
      <c r="NRW48" s="216"/>
      <c r="NRX48" s="216"/>
      <c r="NRY48" s="216"/>
      <c r="NRZ48" s="216"/>
      <c r="NSA48" s="216"/>
      <c r="NSB48" s="216"/>
      <c r="NSC48" s="216"/>
      <c r="NSD48" s="216"/>
      <c r="NSE48" s="216"/>
      <c r="NSF48" s="216"/>
      <c r="NSG48" s="216"/>
      <c r="NSH48" s="216"/>
      <c r="NSI48" s="216"/>
      <c r="NSJ48" s="216"/>
      <c r="NSK48" s="216"/>
      <c r="NSL48" s="216"/>
      <c r="NSM48" s="216"/>
      <c r="NSN48" s="216"/>
      <c r="NSO48" s="216"/>
      <c r="NSP48" s="216"/>
      <c r="NSQ48" s="216"/>
      <c r="NSR48" s="216"/>
      <c r="NSS48" s="216"/>
      <c r="NST48" s="216"/>
      <c r="NSU48" s="216"/>
      <c r="NSV48" s="216"/>
      <c r="NSW48" s="216"/>
      <c r="NSX48" s="216"/>
      <c r="NSY48" s="216"/>
      <c r="NSZ48" s="216"/>
      <c r="NTA48" s="216"/>
      <c r="NTB48" s="216"/>
      <c r="NTC48" s="216"/>
      <c r="NTD48" s="216"/>
      <c r="NTE48" s="216"/>
      <c r="NTF48" s="216"/>
      <c r="NTG48" s="216"/>
      <c r="NTH48" s="216"/>
      <c r="NTI48" s="216"/>
      <c r="NTJ48" s="216"/>
      <c r="NTK48" s="216"/>
      <c r="NTL48" s="216"/>
      <c r="NTM48" s="216"/>
      <c r="NTN48" s="216"/>
      <c r="NTO48" s="216"/>
      <c r="NTP48" s="216"/>
      <c r="NTQ48" s="216"/>
      <c r="NTR48" s="216"/>
      <c r="NTS48" s="216"/>
      <c r="NTT48" s="216"/>
      <c r="NTU48" s="216"/>
      <c r="NTV48" s="216"/>
      <c r="NTW48" s="216"/>
      <c r="NTX48" s="216"/>
      <c r="NTY48" s="216"/>
      <c r="NTZ48" s="216"/>
      <c r="NUA48" s="216"/>
      <c r="NUB48" s="216"/>
      <c r="NUC48" s="216"/>
      <c r="NUD48" s="216"/>
      <c r="NUE48" s="216"/>
      <c r="NUF48" s="216"/>
      <c r="NUG48" s="216"/>
      <c r="NUH48" s="216"/>
      <c r="NUI48" s="216"/>
      <c r="NUJ48" s="216"/>
      <c r="NUK48" s="216"/>
      <c r="NUL48" s="216"/>
      <c r="NUM48" s="216"/>
      <c r="NUN48" s="216"/>
      <c r="NUO48" s="216"/>
      <c r="NUP48" s="216"/>
      <c r="NUQ48" s="216"/>
      <c r="NUR48" s="216"/>
      <c r="NUS48" s="216"/>
      <c r="NUT48" s="216"/>
      <c r="NUU48" s="216"/>
      <c r="NUV48" s="216"/>
      <c r="NUW48" s="216"/>
      <c r="NUX48" s="216"/>
      <c r="NUY48" s="216"/>
      <c r="NUZ48" s="216"/>
      <c r="NVA48" s="216"/>
      <c r="NVB48" s="216"/>
      <c r="NVC48" s="216"/>
      <c r="NVD48" s="216"/>
      <c r="NVE48" s="216"/>
      <c r="NVF48" s="216"/>
      <c r="NVG48" s="216"/>
      <c r="NVH48" s="216"/>
      <c r="NVI48" s="216"/>
      <c r="NVJ48" s="216"/>
      <c r="NVK48" s="216"/>
      <c r="NVL48" s="216"/>
      <c r="NVM48" s="216"/>
      <c r="NVN48" s="216"/>
      <c r="NVO48" s="216"/>
      <c r="NVP48" s="216"/>
      <c r="NVQ48" s="216"/>
      <c r="NVR48" s="216"/>
      <c r="NVS48" s="216"/>
      <c r="NVT48" s="216"/>
      <c r="NVU48" s="216"/>
      <c r="NVV48" s="216"/>
      <c r="NVW48" s="216"/>
      <c r="NVX48" s="216"/>
      <c r="NVY48" s="216"/>
      <c r="NVZ48" s="216"/>
      <c r="NWA48" s="216"/>
      <c r="NWB48" s="216"/>
      <c r="NWC48" s="216"/>
      <c r="NWD48" s="216"/>
      <c r="NWE48" s="216"/>
      <c r="NWF48" s="216"/>
      <c r="NWG48" s="216"/>
      <c r="NWH48" s="216"/>
      <c r="NWI48" s="216"/>
      <c r="NWJ48" s="216"/>
      <c r="NWK48" s="216"/>
      <c r="NWL48" s="216"/>
      <c r="NWM48" s="216"/>
      <c r="NWN48" s="216"/>
      <c r="NWO48" s="216"/>
      <c r="NWP48" s="216"/>
      <c r="NWQ48" s="216"/>
      <c r="NWR48" s="216"/>
      <c r="NWS48" s="216"/>
      <c r="NWT48" s="216"/>
      <c r="NWU48" s="216"/>
      <c r="NWV48" s="216"/>
      <c r="NWW48" s="216"/>
      <c r="NWX48" s="216"/>
      <c r="NWY48" s="216"/>
      <c r="NWZ48" s="216"/>
      <c r="NXA48" s="216"/>
      <c r="NXB48" s="216"/>
      <c r="NXC48" s="216"/>
      <c r="NXD48" s="216"/>
      <c r="NXE48" s="216"/>
      <c r="NXF48" s="216"/>
      <c r="NXG48" s="216"/>
      <c r="NXH48" s="216"/>
      <c r="NXI48" s="216"/>
      <c r="NXJ48" s="216"/>
      <c r="NXK48" s="216"/>
      <c r="NXL48" s="216"/>
      <c r="NXM48" s="216"/>
      <c r="NXN48" s="216"/>
      <c r="NXO48" s="216"/>
      <c r="NXP48" s="216"/>
      <c r="NXQ48" s="216"/>
      <c r="NXR48" s="216"/>
      <c r="NXS48" s="216"/>
      <c r="NXT48" s="216"/>
      <c r="NXU48" s="216"/>
      <c r="NXV48" s="216"/>
      <c r="NXW48" s="216"/>
      <c r="NXX48" s="216"/>
      <c r="NXY48" s="216"/>
      <c r="NXZ48" s="216"/>
      <c r="NYA48" s="216"/>
      <c r="NYB48" s="216"/>
      <c r="NYC48" s="216"/>
      <c r="NYD48" s="216"/>
      <c r="NYE48" s="216"/>
      <c r="NYF48" s="216"/>
      <c r="NYG48" s="216"/>
      <c r="NYH48" s="216"/>
      <c r="NYI48" s="216"/>
      <c r="NYJ48" s="216"/>
      <c r="NYK48" s="216"/>
      <c r="NYL48" s="216"/>
      <c r="NYM48" s="216"/>
      <c r="NYN48" s="216"/>
      <c r="NYO48" s="216"/>
      <c r="NYP48" s="216"/>
      <c r="NYQ48" s="216"/>
      <c r="NYR48" s="216"/>
      <c r="NYS48" s="216"/>
      <c r="NYT48" s="216"/>
      <c r="NYU48" s="216"/>
      <c r="NYV48" s="216"/>
      <c r="NYW48" s="216"/>
      <c r="NYX48" s="216"/>
      <c r="NYY48" s="216"/>
      <c r="NYZ48" s="216"/>
      <c r="NZA48" s="216"/>
      <c r="NZB48" s="216"/>
      <c r="NZC48" s="216"/>
      <c r="NZD48" s="216"/>
      <c r="NZE48" s="216"/>
      <c r="NZF48" s="216"/>
      <c r="NZG48" s="216"/>
      <c r="NZH48" s="216"/>
      <c r="NZI48" s="216"/>
      <c r="NZJ48" s="216"/>
      <c r="NZK48" s="216"/>
      <c r="NZL48" s="216"/>
      <c r="NZM48" s="216"/>
      <c r="NZN48" s="216"/>
      <c r="NZO48" s="216"/>
      <c r="NZP48" s="216"/>
      <c r="NZQ48" s="216"/>
      <c r="NZR48" s="216"/>
      <c r="NZS48" s="216"/>
      <c r="NZT48" s="216"/>
      <c r="NZU48" s="216"/>
      <c r="NZV48" s="216"/>
      <c r="NZW48" s="216"/>
      <c r="NZX48" s="216"/>
      <c r="NZY48" s="216"/>
      <c r="NZZ48" s="216"/>
      <c r="OAA48" s="216"/>
      <c r="OAB48" s="216"/>
      <c r="OAC48" s="216"/>
      <c r="OAD48" s="216"/>
      <c r="OAE48" s="216"/>
      <c r="OAF48" s="216"/>
      <c r="OAG48" s="216"/>
      <c r="OAH48" s="216"/>
      <c r="OAI48" s="216"/>
      <c r="OAJ48" s="216"/>
      <c r="OAK48" s="216"/>
      <c r="OAL48" s="216"/>
      <c r="OAM48" s="216"/>
      <c r="OAN48" s="216"/>
      <c r="OAO48" s="216"/>
      <c r="OAP48" s="216"/>
      <c r="OAQ48" s="216"/>
      <c r="OAR48" s="216"/>
      <c r="OAS48" s="216"/>
      <c r="OAT48" s="216"/>
      <c r="OAU48" s="216"/>
      <c r="OAV48" s="216"/>
      <c r="OAW48" s="216"/>
      <c r="OAX48" s="216"/>
      <c r="OAY48" s="216"/>
      <c r="OAZ48" s="216"/>
      <c r="OBA48" s="216"/>
      <c r="OBB48" s="216"/>
      <c r="OBC48" s="216"/>
      <c r="OBD48" s="216"/>
      <c r="OBE48" s="216"/>
      <c r="OBF48" s="216"/>
      <c r="OBG48" s="216"/>
      <c r="OBH48" s="216"/>
      <c r="OBI48" s="216"/>
      <c r="OBJ48" s="216"/>
      <c r="OBK48" s="216"/>
      <c r="OBL48" s="216"/>
      <c r="OBM48" s="216"/>
      <c r="OBN48" s="216"/>
      <c r="OBO48" s="216"/>
      <c r="OBP48" s="216"/>
      <c r="OBQ48" s="216"/>
      <c r="OBR48" s="216"/>
      <c r="OBS48" s="216"/>
      <c r="OBT48" s="216"/>
      <c r="OBU48" s="216"/>
      <c r="OBV48" s="216"/>
      <c r="OBW48" s="216"/>
      <c r="OBX48" s="216"/>
      <c r="OBY48" s="216"/>
      <c r="OBZ48" s="216"/>
      <c r="OCA48" s="216"/>
      <c r="OCB48" s="216"/>
      <c r="OCC48" s="216"/>
      <c r="OCD48" s="216"/>
      <c r="OCE48" s="216"/>
      <c r="OCF48" s="216"/>
      <c r="OCG48" s="216"/>
      <c r="OCH48" s="216"/>
      <c r="OCI48" s="216"/>
      <c r="OCJ48" s="216"/>
      <c r="OCK48" s="216"/>
      <c r="OCL48" s="216"/>
      <c r="OCM48" s="216"/>
      <c r="OCN48" s="216"/>
      <c r="OCO48" s="216"/>
      <c r="OCP48" s="216"/>
      <c r="OCQ48" s="216"/>
      <c r="OCR48" s="216"/>
      <c r="OCS48" s="216"/>
      <c r="OCT48" s="216"/>
      <c r="OCU48" s="216"/>
      <c r="OCV48" s="216"/>
      <c r="OCW48" s="216"/>
      <c r="OCX48" s="216"/>
      <c r="OCY48" s="216"/>
      <c r="OCZ48" s="216"/>
      <c r="ODA48" s="216"/>
      <c r="ODB48" s="216"/>
      <c r="ODC48" s="216"/>
      <c r="ODD48" s="216"/>
      <c r="ODE48" s="216"/>
      <c r="ODF48" s="216"/>
      <c r="ODG48" s="216"/>
      <c r="ODH48" s="216"/>
      <c r="ODI48" s="216"/>
      <c r="ODJ48" s="216"/>
      <c r="ODK48" s="216"/>
      <c r="ODL48" s="216"/>
      <c r="ODM48" s="216"/>
      <c r="ODN48" s="216"/>
      <c r="ODO48" s="216"/>
      <c r="ODP48" s="216"/>
      <c r="ODQ48" s="216"/>
      <c r="ODR48" s="216"/>
      <c r="ODS48" s="216"/>
      <c r="ODT48" s="216"/>
      <c r="ODU48" s="216"/>
      <c r="ODV48" s="216"/>
      <c r="ODW48" s="216"/>
      <c r="ODX48" s="216"/>
      <c r="ODY48" s="216"/>
      <c r="ODZ48" s="216"/>
      <c r="OEA48" s="216"/>
      <c r="OEB48" s="216"/>
      <c r="OEC48" s="216"/>
      <c r="OED48" s="216"/>
      <c r="OEE48" s="216"/>
      <c r="OEF48" s="216"/>
      <c r="OEG48" s="216"/>
      <c r="OEH48" s="216"/>
      <c r="OEI48" s="216"/>
      <c r="OEJ48" s="216"/>
      <c r="OEK48" s="216"/>
      <c r="OEL48" s="216"/>
      <c r="OEM48" s="216"/>
      <c r="OEN48" s="216"/>
      <c r="OEO48" s="216"/>
      <c r="OEP48" s="216"/>
      <c r="OEQ48" s="216"/>
      <c r="OER48" s="216"/>
      <c r="OES48" s="216"/>
      <c r="OET48" s="216"/>
      <c r="OEU48" s="216"/>
      <c r="OEV48" s="216"/>
      <c r="OEW48" s="216"/>
      <c r="OEX48" s="216"/>
      <c r="OEY48" s="216"/>
      <c r="OEZ48" s="216"/>
      <c r="OFA48" s="216"/>
      <c r="OFB48" s="216"/>
      <c r="OFC48" s="216"/>
      <c r="OFD48" s="216"/>
      <c r="OFE48" s="216"/>
      <c r="OFF48" s="216"/>
      <c r="OFG48" s="216"/>
      <c r="OFH48" s="216"/>
      <c r="OFI48" s="216"/>
      <c r="OFJ48" s="216"/>
      <c r="OFK48" s="216"/>
      <c r="OFL48" s="216"/>
      <c r="OFM48" s="216"/>
      <c r="OFN48" s="216"/>
      <c r="OFO48" s="216"/>
      <c r="OFP48" s="216"/>
      <c r="OFQ48" s="216"/>
      <c r="OFR48" s="216"/>
      <c r="OFS48" s="216"/>
      <c r="OFT48" s="216"/>
      <c r="OFU48" s="216"/>
      <c r="OFV48" s="216"/>
      <c r="OFW48" s="216"/>
      <c r="OFX48" s="216"/>
      <c r="OFY48" s="216"/>
      <c r="OFZ48" s="216"/>
      <c r="OGA48" s="216"/>
      <c r="OGB48" s="216"/>
      <c r="OGC48" s="216"/>
      <c r="OGD48" s="216"/>
      <c r="OGE48" s="216"/>
      <c r="OGF48" s="216"/>
      <c r="OGG48" s="216"/>
      <c r="OGH48" s="216"/>
      <c r="OGI48" s="216"/>
      <c r="OGJ48" s="216"/>
      <c r="OGK48" s="216"/>
      <c r="OGL48" s="216"/>
      <c r="OGM48" s="216"/>
      <c r="OGN48" s="216"/>
      <c r="OGO48" s="216"/>
      <c r="OGP48" s="216"/>
      <c r="OGQ48" s="216"/>
      <c r="OGR48" s="216"/>
      <c r="OGS48" s="216"/>
      <c r="OGT48" s="216"/>
      <c r="OGU48" s="216"/>
      <c r="OGV48" s="216"/>
      <c r="OGW48" s="216"/>
      <c r="OGX48" s="216"/>
      <c r="OGY48" s="216"/>
      <c r="OGZ48" s="216"/>
      <c r="OHA48" s="216"/>
      <c r="OHB48" s="216"/>
      <c r="OHC48" s="216"/>
      <c r="OHD48" s="216"/>
      <c r="OHE48" s="216"/>
      <c r="OHF48" s="216"/>
      <c r="OHG48" s="216"/>
      <c r="OHH48" s="216"/>
      <c r="OHI48" s="216"/>
      <c r="OHJ48" s="216"/>
      <c r="OHK48" s="216"/>
      <c r="OHL48" s="216"/>
      <c r="OHM48" s="216"/>
      <c r="OHN48" s="216"/>
      <c r="OHO48" s="216"/>
      <c r="OHP48" s="216"/>
      <c r="OHQ48" s="216"/>
      <c r="OHR48" s="216"/>
      <c r="OHS48" s="216"/>
      <c r="OHT48" s="216"/>
      <c r="OHU48" s="216"/>
      <c r="OHV48" s="216"/>
      <c r="OHW48" s="216"/>
      <c r="OHX48" s="216"/>
      <c r="OHY48" s="216"/>
      <c r="OHZ48" s="216"/>
      <c r="OIA48" s="216"/>
      <c r="OIB48" s="216"/>
      <c r="OIC48" s="216"/>
      <c r="OID48" s="216"/>
      <c r="OIE48" s="216"/>
      <c r="OIF48" s="216"/>
      <c r="OIG48" s="216"/>
      <c r="OIH48" s="216"/>
      <c r="OII48" s="216"/>
      <c r="OIJ48" s="216"/>
      <c r="OIK48" s="216"/>
      <c r="OIL48" s="216"/>
      <c r="OIM48" s="216"/>
      <c r="OIN48" s="216"/>
      <c r="OIO48" s="216"/>
      <c r="OIP48" s="216"/>
      <c r="OIQ48" s="216"/>
      <c r="OIR48" s="216"/>
      <c r="OIS48" s="216"/>
      <c r="OIT48" s="216"/>
      <c r="OIU48" s="216"/>
      <c r="OIV48" s="216"/>
      <c r="OIW48" s="216"/>
      <c r="OIX48" s="216"/>
      <c r="OIY48" s="216"/>
      <c r="OIZ48" s="216"/>
      <c r="OJA48" s="216"/>
      <c r="OJB48" s="216"/>
      <c r="OJC48" s="216"/>
      <c r="OJD48" s="216"/>
      <c r="OJE48" s="216"/>
      <c r="OJF48" s="216"/>
      <c r="OJG48" s="216"/>
      <c r="OJH48" s="216"/>
      <c r="OJI48" s="216"/>
      <c r="OJJ48" s="216"/>
      <c r="OJK48" s="216"/>
      <c r="OJL48" s="216"/>
      <c r="OJM48" s="216"/>
      <c r="OJN48" s="216"/>
      <c r="OJO48" s="216"/>
      <c r="OJP48" s="216"/>
      <c r="OJQ48" s="216"/>
      <c r="OJR48" s="216"/>
      <c r="OJS48" s="216"/>
      <c r="OJT48" s="216"/>
      <c r="OJU48" s="216"/>
      <c r="OJV48" s="216"/>
      <c r="OJW48" s="216"/>
      <c r="OJX48" s="216"/>
      <c r="OJY48" s="216"/>
      <c r="OJZ48" s="216"/>
      <c r="OKA48" s="216"/>
      <c r="OKB48" s="216"/>
      <c r="OKC48" s="216"/>
      <c r="OKD48" s="216"/>
      <c r="OKE48" s="216"/>
      <c r="OKF48" s="216"/>
      <c r="OKG48" s="216"/>
      <c r="OKH48" s="216"/>
      <c r="OKI48" s="216"/>
      <c r="OKJ48" s="216"/>
      <c r="OKK48" s="216"/>
      <c r="OKL48" s="216"/>
      <c r="OKM48" s="216"/>
      <c r="OKN48" s="216"/>
      <c r="OKO48" s="216"/>
      <c r="OKP48" s="216"/>
      <c r="OKQ48" s="216"/>
      <c r="OKR48" s="216"/>
      <c r="OKS48" s="216"/>
      <c r="OKT48" s="216"/>
      <c r="OKU48" s="216"/>
      <c r="OKV48" s="216"/>
      <c r="OKW48" s="216"/>
      <c r="OKX48" s="216"/>
      <c r="OKY48" s="216"/>
      <c r="OKZ48" s="216"/>
      <c r="OLA48" s="216"/>
      <c r="OLB48" s="216"/>
      <c r="OLC48" s="216"/>
      <c r="OLD48" s="216"/>
      <c r="OLE48" s="216"/>
      <c r="OLF48" s="216"/>
      <c r="OLG48" s="216"/>
      <c r="OLH48" s="216"/>
      <c r="OLI48" s="216"/>
      <c r="OLJ48" s="216"/>
      <c r="OLK48" s="216"/>
      <c r="OLL48" s="216"/>
      <c r="OLM48" s="216"/>
      <c r="OLN48" s="216"/>
      <c r="OLO48" s="216"/>
      <c r="OLP48" s="216"/>
      <c r="OLQ48" s="216"/>
      <c r="OLR48" s="216"/>
      <c r="OLS48" s="216"/>
      <c r="OLT48" s="216"/>
      <c r="OLU48" s="216"/>
      <c r="OLV48" s="216"/>
      <c r="OLW48" s="216"/>
      <c r="OLX48" s="216"/>
      <c r="OLY48" s="216"/>
      <c r="OLZ48" s="216"/>
      <c r="OMA48" s="216"/>
      <c r="OMB48" s="216"/>
      <c r="OMC48" s="216"/>
      <c r="OMD48" s="216"/>
      <c r="OME48" s="216"/>
      <c r="OMF48" s="216"/>
      <c r="OMG48" s="216"/>
      <c r="OMH48" s="216"/>
      <c r="OMI48" s="216"/>
      <c r="OMJ48" s="216"/>
      <c r="OMK48" s="216"/>
      <c r="OML48" s="216"/>
      <c r="OMM48" s="216"/>
      <c r="OMN48" s="216"/>
      <c r="OMO48" s="216"/>
      <c r="OMP48" s="216"/>
      <c r="OMQ48" s="216"/>
      <c r="OMR48" s="216"/>
      <c r="OMS48" s="216"/>
      <c r="OMT48" s="216"/>
      <c r="OMU48" s="216"/>
      <c r="OMV48" s="216"/>
      <c r="OMW48" s="216"/>
      <c r="OMX48" s="216"/>
      <c r="OMY48" s="216"/>
      <c r="OMZ48" s="216"/>
      <c r="ONA48" s="216"/>
      <c r="ONB48" s="216"/>
      <c r="ONC48" s="216"/>
      <c r="OND48" s="216"/>
      <c r="ONE48" s="216"/>
      <c r="ONF48" s="216"/>
      <c r="ONG48" s="216"/>
      <c r="ONH48" s="216"/>
      <c r="ONI48" s="216"/>
      <c r="ONJ48" s="216"/>
      <c r="ONK48" s="216"/>
      <c r="ONL48" s="216"/>
      <c r="ONM48" s="216"/>
      <c r="ONN48" s="216"/>
      <c r="ONO48" s="216"/>
      <c r="ONP48" s="216"/>
      <c r="ONQ48" s="216"/>
      <c r="ONR48" s="216"/>
      <c r="ONS48" s="216"/>
      <c r="ONT48" s="216"/>
      <c r="ONU48" s="216"/>
      <c r="ONV48" s="216"/>
      <c r="ONW48" s="216"/>
      <c r="ONX48" s="216"/>
      <c r="ONY48" s="216"/>
      <c r="ONZ48" s="216"/>
      <c r="OOA48" s="216"/>
      <c r="OOB48" s="216"/>
      <c r="OOC48" s="216"/>
      <c r="OOD48" s="216"/>
      <c r="OOE48" s="216"/>
      <c r="OOF48" s="216"/>
      <c r="OOG48" s="216"/>
      <c r="OOH48" s="216"/>
      <c r="OOI48" s="216"/>
      <c r="OOJ48" s="216"/>
      <c r="OOK48" s="216"/>
      <c r="OOL48" s="216"/>
      <c r="OOM48" s="216"/>
      <c r="OON48" s="216"/>
      <c r="OOO48" s="216"/>
      <c r="OOP48" s="216"/>
      <c r="OOQ48" s="216"/>
      <c r="OOR48" s="216"/>
      <c r="OOS48" s="216"/>
      <c r="OOT48" s="216"/>
      <c r="OOU48" s="216"/>
      <c r="OOV48" s="216"/>
      <c r="OOW48" s="216"/>
      <c r="OOX48" s="216"/>
      <c r="OOY48" s="216"/>
      <c r="OOZ48" s="216"/>
      <c r="OPA48" s="216"/>
      <c r="OPB48" s="216"/>
      <c r="OPC48" s="216"/>
      <c r="OPD48" s="216"/>
      <c r="OPE48" s="216"/>
      <c r="OPF48" s="216"/>
      <c r="OPG48" s="216"/>
      <c r="OPH48" s="216"/>
      <c r="OPI48" s="216"/>
      <c r="OPJ48" s="216"/>
      <c r="OPK48" s="216"/>
      <c r="OPL48" s="216"/>
      <c r="OPM48" s="216"/>
      <c r="OPN48" s="216"/>
      <c r="OPO48" s="216"/>
      <c r="OPP48" s="216"/>
      <c r="OPQ48" s="216"/>
      <c r="OPR48" s="216"/>
      <c r="OPS48" s="216"/>
      <c r="OPT48" s="216"/>
      <c r="OPU48" s="216"/>
      <c r="OPV48" s="216"/>
      <c r="OPW48" s="216"/>
      <c r="OPX48" s="216"/>
      <c r="OPY48" s="216"/>
      <c r="OPZ48" s="216"/>
      <c r="OQA48" s="216"/>
      <c r="OQB48" s="216"/>
      <c r="OQC48" s="216"/>
      <c r="OQD48" s="216"/>
      <c r="OQE48" s="216"/>
      <c r="OQF48" s="216"/>
      <c r="OQG48" s="216"/>
      <c r="OQH48" s="216"/>
      <c r="OQI48" s="216"/>
      <c r="OQJ48" s="216"/>
      <c r="OQK48" s="216"/>
      <c r="OQL48" s="216"/>
      <c r="OQM48" s="216"/>
      <c r="OQN48" s="216"/>
      <c r="OQO48" s="216"/>
      <c r="OQP48" s="216"/>
      <c r="OQQ48" s="216"/>
      <c r="OQR48" s="216"/>
      <c r="OQS48" s="216"/>
      <c r="OQT48" s="216"/>
      <c r="OQU48" s="216"/>
      <c r="OQV48" s="216"/>
      <c r="OQW48" s="216"/>
      <c r="OQX48" s="216"/>
      <c r="OQY48" s="216"/>
      <c r="OQZ48" s="216"/>
      <c r="ORA48" s="216"/>
      <c r="ORB48" s="216"/>
      <c r="ORC48" s="216"/>
      <c r="ORD48" s="216"/>
      <c r="ORE48" s="216"/>
      <c r="ORF48" s="216"/>
      <c r="ORG48" s="216"/>
      <c r="ORH48" s="216"/>
      <c r="ORI48" s="216"/>
      <c r="ORJ48" s="216"/>
      <c r="ORK48" s="216"/>
      <c r="ORL48" s="216"/>
      <c r="ORM48" s="216"/>
      <c r="ORN48" s="216"/>
      <c r="ORO48" s="216"/>
      <c r="ORP48" s="216"/>
      <c r="ORQ48" s="216"/>
      <c r="ORR48" s="216"/>
      <c r="ORS48" s="216"/>
      <c r="ORT48" s="216"/>
      <c r="ORU48" s="216"/>
      <c r="ORV48" s="216"/>
      <c r="ORW48" s="216"/>
      <c r="ORX48" s="216"/>
      <c r="ORY48" s="216"/>
      <c r="ORZ48" s="216"/>
      <c r="OSA48" s="216"/>
      <c r="OSB48" s="216"/>
      <c r="OSC48" s="216"/>
      <c r="OSD48" s="216"/>
      <c r="OSE48" s="216"/>
      <c r="OSF48" s="216"/>
      <c r="OSG48" s="216"/>
      <c r="OSH48" s="216"/>
      <c r="OSI48" s="216"/>
      <c r="OSJ48" s="216"/>
      <c r="OSK48" s="216"/>
      <c r="OSL48" s="216"/>
      <c r="OSM48" s="216"/>
      <c r="OSN48" s="216"/>
      <c r="OSO48" s="216"/>
      <c r="OSP48" s="216"/>
      <c r="OSQ48" s="216"/>
      <c r="OSR48" s="216"/>
      <c r="OSS48" s="216"/>
      <c r="OST48" s="216"/>
      <c r="OSU48" s="216"/>
      <c r="OSV48" s="216"/>
      <c r="OSW48" s="216"/>
      <c r="OSX48" s="216"/>
      <c r="OSY48" s="216"/>
      <c r="OSZ48" s="216"/>
      <c r="OTA48" s="216"/>
      <c r="OTB48" s="216"/>
      <c r="OTC48" s="216"/>
      <c r="OTD48" s="216"/>
      <c r="OTE48" s="216"/>
      <c r="OTF48" s="216"/>
      <c r="OTG48" s="216"/>
      <c r="OTH48" s="216"/>
      <c r="OTI48" s="216"/>
      <c r="OTJ48" s="216"/>
      <c r="OTK48" s="216"/>
      <c r="OTL48" s="216"/>
      <c r="OTM48" s="216"/>
      <c r="OTN48" s="216"/>
      <c r="OTO48" s="216"/>
      <c r="OTP48" s="216"/>
      <c r="OTQ48" s="216"/>
      <c r="OTR48" s="216"/>
      <c r="OTS48" s="216"/>
      <c r="OTT48" s="216"/>
      <c r="OTU48" s="216"/>
      <c r="OTV48" s="216"/>
      <c r="OTW48" s="216"/>
      <c r="OTX48" s="216"/>
      <c r="OTY48" s="216"/>
      <c r="OTZ48" s="216"/>
      <c r="OUA48" s="216"/>
      <c r="OUB48" s="216"/>
      <c r="OUC48" s="216"/>
      <c r="OUD48" s="216"/>
      <c r="OUE48" s="216"/>
      <c r="OUF48" s="216"/>
      <c r="OUG48" s="216"/>
      <c r="OUH48" s="216"/>
      <c r="OUI48" s="216"/>
      <c r="OUJ48" s="216"/>
      <c r="OUK48" s="216"/>
      <c r="OUL48" s="216"/>
      <c r="OUM48" s="216"/>
      <c r="OUN48" s="216"/>
      <c r="OUO48" s="216"/>
      <c r="OUP48" s="216"/>
      <c r="OUQ48" s="216"/>
      <c r="OUR48" s="216"/>
      <c r="OUS48" s="216"/>
      <c r="OUT48" s="216"/>
      <c r="OUU48" s="216"/>
      <c r="OUV48" s="216"/>
      <c r="OUW48" s="216"/>
      <c r="OUX48" s="216"/>
      <c r="OUY48" s="216"/>
      <c r="OUZ48" s="216"/>
      <c r="OVA48" s="216"/>
      <c r="OVB48" s="216"/>
      <c r="OVC48" s="216"/>
      <c r="OVD48" s="216"/>
      <c r="OVE48" s="216"/>
      <c r="OVF48" s="216"/>
      <c r="OVG48" s="216"/>
      <c r="OVH48" s="216"/>
      <c r="OVI48" s="216"/>
      <c r="OVJ48" s="216"/>
      <c r="OVK48" s="216"/>
      <c r="OVL48" s="216"/>
      <c r="OVM48" s="216"/>
      <c r="OVN48" s="216"/>
      <c r="OVO48" s="216"/>
      <c r="OVP48" s="216"/>
      <c r="OVQ48" s="216"/>
      <c r="OVR48" s="216"/>
      <c r="OVS48" s="216"/>
      <c r="OVT48" s="216"/>
      <c r="OVU48" s="216"/>
      <c r="OVV48" s="216"/>
      <c r="OVW48" s="216"/>
      <c r="OVX48" s="216"/>
      <c r="OVY48" s="216"/>
      <c r="OVZ48" s="216"/>
      <c r="OWA48" s="216"/>
      <c r="OWB48" s="216"/>
      <c r="OWC48" s="216"/>
      <c r="OWD48" s="216"/>
      <c r="OWE48" s="216"/>
      <c r="OWF48" s="216"/>
      <c r="OWG48" s="216"/>
      <c r="OWH48" s="216"/>
      <c r="OWI48" s="216"/>
      <c r="OWJ48" s="216"/>
      <c r="OWK48" s="216"/>
      <c r="OWL48" s="216"/>
      <c r="OWM48" s="216"/>
      <c r="OWN48" s="216"/>
      <c r="OWO48" s="216"/>
      <c r="OWP48" s="216"/>
      <c r="OWQ48" s="216"/>
      <c r="OWR48" s="216"/>
      <c r="OWS48" s="216"/>
      <c r="OWT48" s="216"/>
      <c r="OWU48" s="216"/>
      <c r="OWV48" s="216"/>
      <c r="OWW48" s="216"/>
      <c r="OWX48" s="216"/>
      <c r="OWY48" s="216"/>
      <c r="OWZ48" s="216"/>
      <c r="OXA48" s="216"/>
      <c r="OXB48" s="216"/>
      <c r="OXC48" s="216"/>
      <c r="OXD48" s="216"/>
      <c r="OXE48" s="216"/>
      <c r="OXF48" s="216"/>
      <c r="OXG48" s="216"/>
      <c r="OXH48" s="216"/>
      <c r="OXI48" s="216"/>
      <c r="OXJ48" s="216"/>
      <c r="OXK48" s="216"/>
      <c r="OXL48" s="216"/>
      <c r="OXM48" s="216"/>
      <c r="OXN48" s="216"/>
      <c r="OXO48" s="216"/>
      <c r="OXP48" s="216"/>
      <c r="OXQ48" s="216"/>
      <c r="OXR48" s="216"/>
      <c r="OXS48" s="216"/>
      <c r="OXT48" s="216"/>
      <c r="OXU48" s="216"/>
      <c r="OXV48" s="216"/>
      <c r="OXW48" s="216"/>
      <c r="OXX48" s="216"/>
      <c r="OXY48" s="216"/>
      <c r="OXZ48" s="216"/>
      <c r="OYA48" s="216"/>
      <c r="OYB48" s="216"/>
      <c r="OYC48" s="216"/>
      <c r="OYD48" s="216"/>
      <c r="OYE48" s="216"/>
      <c r="OYF48" s="216"/>
      <c r="OYG48" s="216"/>
      <c r="OYH48" s="216"/>
      <c r="OYI48" s="216"/>
      <c r="OYJ48" s="216"/>
      <c r="OYK48" s="216"/>
      <c r="OYL48" s="216"/>
      <c r="OYM48" s="216"/>
      <c r="OYN48" s="216"/>
      <c r="OYO48" s="216"/>
      <c r="OYP48" s="216"/>
      <c r="OYQ48" s="216"/>
      <c r="OYR48" s="216"/>
      <c r="OYS48" s="216"/>
      <c r="OYT48" s="216"/>
      <c r="OYU48" s="216"/>
      <c r="OYV48" s="216"/>
      <c r="OYW48" s="216"/>
      <c r="OYX48" s="216"/>
      <c r="OYY48" s="216"/>
      <c r="OYZ48" s="216"/>
      <c r="OZA48" s="216"/>
      <c r="OZB48" s="216"/>
      <c r="OZC48" s="216"/>
      <c r="OZD48" s="216"/>
      <c r="OZE48" s="216"/>
      <c r="OZF48" s="216"/>
      <c r="OZG48" s="216"/>
      <c r="OZH48" s="216"/>
      <c r="OZI48" s="216"/>
      <c r="OZJ48" s="216"/>
      <c r="OZK48" s="216"/>
      <c r="OZL48" s="216"/>
      <c r="OZM48" s="216"/>
      <c r="OZN48" s="216"/>
      <c r="OZO48" s="216"/>
      <c r="OZP48" s="216"/>
      <c r="OZQ48" s="216"/>
      <c r="OZR48" s="216"/>
      <c r="OZS48" s="216"/>
      <c r="OZT48" s="216"/>
      <c r="OZU48" s="216"/>
      <c r="OZV48" s="216"/>
      <c r="OZW48" s="216"/>
      <c r="OZX48" s="216"/>
      <c r="OZY48" s="216"/>
      <c r="OZZ48" s="216"/>
      <c r="PAA48" s="216"/>
      <c r="PAB48" s="216"/>
      <c r="PAC48" s="216"/>
      <c r="PAD48" s="216"/>
      <c r="PAE48" s="216"/>
      <c r="PAF48" s="216"/>
      <c r="PAG48" s="216"/>
      <c r="PAH48" s="216"/>
      <c r="PAI48" s="216"/>
      <c r="PAJ48" s="216"/>
      <c r="PAK48" s="216"/>
      <c r="PAL48" s="216"/>
      <c r="PAM48" s="216"/>
      <c r="PAN48" s="216"/>
      <c r="PAO48" s="216"/>
      <c r="PAP48" s="216"/>
      <c r="PAQ48" s="216"/>
      <c r="PAR48" s="216"/>
      <c r="PAS48" s="216"/>
      <c r="PAT48" s="216"/>
      <c r="PAU48" s="216"/>
      <c r="PAV48" s="216"/>
      <c r="PAW48" s="216"/>
      <c r="PAX48" s="216"/>
      <c r="PAY48" s="216"/>
      <c r="PAZ48" s="216"/>
      <c r="PBA48" s="216"/>
      <c r="PBB48" s="216"/>
      <c r="PBC48" s="216"/>
      <c r="PBD48" s="216"/>
      <c r="PBE48" s="216"/>
      <c r="PBF48" s="216"/>
      <c r="PBG48" s="216"/>
      <c r="PBH48" s="216"/>
      <c r="PBI48" s="216"/>
      <c r="PBJ48" s="216"/>
      <c r="PBK48" s="216"/>
      <c r="PBL48" s="216"/>
      <c r="PBM48" s="216"/>
      <c r="PBN48" s="216"/>
      <c r="PBO48" s="216"/>
      <c r="PBP48" s="216"/>
      <c r="PBQ48" s="216"/>
      <c r="PBR48" s="216"/>
      <c r="PBS48" s="216"/>
      <c r="PBT48" s="216"/>
      <c r="PBU48" s="216"/>
      <c r="PBV48" s="216"/>
      <c r="PBW48" s="216"/>
      <c r="PBX48" s="216"/>
      <c r="PBY48" s="216"/>
      <c r="PBZ48" s="216"/>
      <c r="PCA48" s="216"/>
      <c r="PCB48" s="216"/>
      <c r="PCC48" s="216"/>
      <c r="PCD48" s="216"/>
      <c r="PCE48" s="216"/>
      <c r="PCF48" s="216"/>
      <c r="PCG48" s="216"/>
      <c r="PCH48" s="216"/>
      <c r="PCI48" s="216"/>
      <c r="PCJ48" s="216"/>
      <c r="PCK48" s="216"/>
      <c r="PCL48" s="216"/>
      <c r="PCM48" s="216"/>
      <c r="PCN48" s="216"/>
      <c r="PCO48" s="216"/>
      <c r="PCP48" s="216"/>
      <c r="PCQ48" s="216"/>
      <c r="PCR48" s="216"/>
      <c r="PCS48" s="216"/>
      <c r="PCT48" s="216"/>
      <c r="PCU48" s="216"/>
      <c r="PCV48" s="216"/>
      <c r="PCW48" s="216"/>
      <c r="PCX48" s="216"/>
      <c r="PCY48" s="216"/>
      <c r="PCZ48" s="216"/>
      <c r="PDA48" s="216"/>
      <c r="PDB48" s="216"/>
      <c r="PDC48" s="216"/>
      <c r="PDD48" s="216"/>
      <c r="PDE48" s="216"/>
      <c r="PDF48" s="216"/>
      <c r="PDG48" s="216"/>
      <c r="PDH48" s="216"/>
      <c r="PDI48" s="216"/>
      <c r="PDJ48" s="216"/>
      <c r="PDK48" s="216"/>
      <c r="PDL48" s="216"/>
      <c r="PDM48" s="216"/>
      <c r="PDN48" s="216"/>
      <c r="PDO48" s="216"/>
      <c r="PDP48" s="216"/>
      <c r="PDQ48" s="216"/>
      <c r="PDR48" s="216"/>
      <c r="PDS48" s="216"/>
      <c r="PDT48" s="216"/>
      <c r="PDU48" s="216"/>
      <c r="PDV48" s="216"/>
      <c r="PDW48" s="216"/>
      <c r="PDX48" s="216"/>
      <c r="PDY48" s="216"/>
      <c r="PDZ48" s="216"/>
      <c r="PEA48" s="216"/>
      <c r="PEB48" s="216"/>
      <c r="PEC48" s="216"/>
      <c r="PED48" s="216"/>
      <c r="PEE48" s="216"/>
      <c r="PEF48" s="216"/>
      <c r="PEG48" s="216"/>
      <c r="PEH48" s="216"/>
      <c r="PEI48" s="216"/>
      <c r="PEJ48" s="216"/>
      <c r="PEK48" s="216"/>
      <c r="PEL48" s="216"/>
      <c r="PEM48" s="216"/>
      <c r="PEN48" s="216"/>
      <c r="PEO48" s="216"/>
      <c r="PEP48" s="216"/>
      <c r="PEQ48" s="216"/>
      <c r="PER48" s="216"/>
      <c r="PES48" s="216"/>
      <c r="PET48" s="216"/>
      <c r="PEU48" s="216"/>
      <c r="PEV48" s="216"/>
      <c r="PEW48" s="216"/>
      <c r="PEX48" s="216"/>
      <c r="PEY48" s="216"/>
      <c r="PEZ48" s="216"/>
      <c r="PFA48" s="216"/>
      <c r="PFB48" s="216"/>
      <c r="PFC48" s="216"/>
      <c r="PFD48" s="216"/>
      <c r="PFE48" s="216"/>
      <c r="PFF48" s="216"/>
      <c r="PFG48" s="216"/>
      <c r="PFH48" s="216"/>
      <c r="PFI48" s="216"/>
      <c r="PFJ48" s="216"/>
      <c r="PFK48" s="216"/>
      <c r="PFL48" s="216"/>
      <c r="PFM48" s="216"/>
      <c r="PFN48" s="216"/>
      <c r="PFO48" s="216"/>
      <c r="PFP48" s="216"/>
      <c r="PFQ48" s="216"/>
      <c r="PFR48" s="216"/>
      <c r="PFS48" s="216"/>
      <c r="PFT48" s="216"/>
      <c r="PFU48" s="216"/>
      <c r="PFV48" s="216"/>
      <c r="PFW48" s="216"/>
      <c r="PFX48" s="216"/>
      <c r="PFY48" s="216"/>
      <c r="PFZ48" s="216"/>
      <c r="PGA48" s="216"/>
      <c r="PGB48" s="216"/>
      <c r="PGC48" s="216"/>
      <c r="PGD48" s="216"/>
      <c r="PGE48" s="216"/>
      <c r="PGF48" s="216"/>
      <c r="PGG48" s="216"/>
      <c r="PGH48" s="216"/>
      <c r="PGI48" s="216"/>
      <c r="PGJ48" s="216"/>
      <c r="PGK48" s="216"/>
      <c r="PGL48" s="216"/>
      <c r="PGM48" s="216"/>
      <c r="PGN48" s="216"/>
      <c r="PGO48" s="216"/>
      <c r="PGP48" s="216"/>
      <c r="PGQ48" s="216"/>
      <c r="PGR48" s="216"/>
      <c r="PGS48" s="216"/>
      <c r="PGT48" s="216"/>
      <c r="PGU48" s="216"/>
      <c r="PGV48" s="216"/>
      <c r="PGW48" s="216"/>
      <c r="PGX48" s="216"/>
      <c r="PGY48" s="216"/>
      <c r="PGZ48" s="216"/>
      <c r="PHA48" s="216"/>
      <c r="PHB48" s="216"/>
      <c r="PHC48" s="216"/>
      <c r="PHD48" s="216"/>
      <c r="PHE48" s="216"/>
      <c r="PHF48" s="216"/>
      <c r="PHG48" s="216"/>
      <c r="PHH48" s="216"/>
      <c r="PHI48" s="216"/>
      <c r="PHJ48" s="216"/>
      <c r="PHK48" s="216"/>
      <c r="PHL48" s="216"/>
      <c r="PHM48" s="216"/>
      <c r="PHN48" s="216"/>
      <c r="PHO48" s="216"/>
      <c r="PHP48" s="216"/>
      <c r="PHQ48" s="216"/>
      <c r="PHR48" s="216"/>
      <c r="PHS48" s="216"/>
      <c r="PHT48" s="216"/>
      <c r="PHU48" s="216"/>
      <c r="PHV48" s="216"/>
      <c r="PHW48" s="216"/>
      <c r="PHX48" s="216"/>
      <c r="PHY48" s="216"/>
      <c r="PHZ48" s="216"/>
      <c r="PIA48" s="216"/>
      <c r="PIB48" s="216"/>
      <c r="PIC48" s="216"/>
      <c r="PID48" s="216"/>
      <c r="PIE48" s="216"/>
      <c r="PIF48" s="216"/>
      <c r="PIG48" s="216"/>
      <c r="PIH48" s="216"/>
      <c r="PII48" s="216"/>
      <c r="PIJ48" s="216"/>
      <c r="PIK48" s="216"/>
      <c r="PIL48" s="216"/>
      <c r="PIM48" s="216"/>
      <c r="PIN48" s="216"/>
      <c r="PIO48" s="216"/>
      <c r="PIP48" s="216"/>
      <c r="PIQ48" s="216"/>
      <c r="PIR48" s="216"/>
      <c r="PIS48" s="216"/>
      <c r="PIT48" s="216"/>
      <c r="PIU48" s="216"/>
      <c r="PIV48" s="216"/>
      <c r="PIW48" s="216"/>
      <c r="PIX48" s="216"/>
      <c r="PIY48" s="216"/>
      <c r="PIZ48" s="216"/>
      <c r="PJA48" s="216"/>
      <c r="PJB48" s="216"/>
      <c r="PJC48" s="216"/>
      <c r="PJD48" s="216"/>
      <c r="PJE48" s="216"/>
      <c r="PJF48" s="216"/>
      <c r="PJG48" s="216"/>
      <c r="PJH48" s="216"/>
      <c r="PJI48" s="216"/>
      <c r="PJJ48" s="216"/>
      <c r="PJK48" s="216"/>
      <c r="PJL48" s="216"/>
      <c r="PJM48" s="216"/>
      <c r="PJN48" s="216"/>
      <c r="PJO48" s="216"/>
      <c r="PJP48" s="216"/>
      <c r="PJQ48" s="216"/>
      <c r="PJR48" s="216"/>
      <c r="PJS48" s="216"/>
      <c r="PJT48" s="216"/>
      <c r="PJU48" s="216"/>
      <c r="PJV48" s="216"/>
      <c r="PJW48" s="216"/>
      <c r="PJX48" s="216"/>
      <c r="PJY48" s="216"/>
      <c r="PJZ48" s="216"/>
      <c r="PKA48" s="216"/>
      <c r="PKB48" s="216"/>
      <c r="PKC48" s="216"/>
      <c r="PKD48" s="216"/>
      <c r="PKE48" s="216"/>
      <c r="PKF48" s="216"/>
      <c r="PKG48" s="216"/>
      <c r="PKH48" s="216"/>
      <c r="PKI48" s="216"/>
      <c r="PKJ48" s="216"/>
      <c r="PKK48" s="216"/>
      <c r="PKL48" s="216"/>
      <c r="PKM48" s="216"/>
      <c r="PKN48" s="216"/>
      <c r="PKO48" s="216"/>
      <c r="PKP48" s="216"/>
      <c r="PKQ48" s="216"/>
      <c r="PKR48" s="216"/>
      <c r="PKS48" s="216"/>
      <c r="PKT48" s="216"/>
      <c r="PKU48" s="216"/>
      <c r="PKV48" s="216"/>
      <c r="PKW48" s="216"/>
      <c r="PKX48" s="216"/>
      <c r="PKY48" s="216"/>
      <c r="PKZ48" s="216"/>
      <c r="PLA48" s="216"/>
      <c r="PLB48" s="216"/>
      <c r="PLC48" s="216"/>
      <c r="PLD48" s="216"/>
      <c r="PLE48" s="216"/>
      <c r="PLF48" s="216"/>
      <c r="PLG48" s="216"/>
      <c r="PLH48" s="216"/>
      <c r="PLI48" s="216"/>
      <c r="PLJ48" s="216"/>
      <c r="PLK48" s="216"/>
      <c r="PLL48" s="216"/>
      <c r="PLM48" s="216"/>
      <c r="PLN48" s="216"/>
      <c r="PLO48" s="216"/>
      <c r="PLP48" s="216"/>
      <c r="PLQ48" s="216"/>
      <c r="PLR48" s="216"/>
      <c r="PLS48" s="216"/>
      <c r="PLT48" s="216"/>
      <c r="PLU48" s="216"/>
      <c r="PLV48" s="216"/>
      <c r="PLW48" s="216"/>
      <c r="PLX48" s="216"/>
      <c r="PLY48" s="216"/>
      <c r="PLZ48" s="216"/>
      <c r="PMA48" s="216"/>
      <c r="PMB48" s="216"/>
      <c r="PMC48" s="216"/>
      <c r="PMD48" s="216"/>
      <c r="PME48" s="216"/>
      <c r="PMF48" s="216"/>
      <c r="PMG48" s="216"/>
      <c r="PMH48" s="216"/>
      <c r="PMI48" s="216"/>
      <c r="PMJ48" s="216"/>
      <c r="PMK48" s="216"/>
      <c r="PML48" s="216"/>
      <c r="PMM48" s="216"/>
      <c r="PMN48" s="216"/>
      <c r="PMO48" s="216"/>
      <c r="PMP48" s="216"/>
      <c r="PMQ48" s="216"/>
      <c r="PMR48" s="216"/>
      <c r="PMS48" s="216"/>
      <c r="PMT48" s="216"/>
      <c r="PMU48" s="216"/>
      <c r="PMV48" s="216"/>
      <c r="PMW48" s="216"/>
      <c r="PMX48" s="216"/>
      <c r="PMY48" s="216"/>
      <c r="PMZ48" s="216"/>
      <c r="PNA48" s="216"/>
      <c r="PNB48" s="216"/>
      <c r="PNC48" s="216"/>
      <c r="PND48" s="216"/>
      <c r="PNE48" s="216"/>
      <c r="PNF48" s="216"/>
      <c r="PNG48" s="216"/>
      <c r="PNH48" s="216"/>
      <c r="PNI48" s="216"/>
      <c r="PNJ48" s="216"/>
      <c r="PNK48" s="216"/>
      <c r="PNL48" s="216"/>
      <c r="PNM48" s="216"/>
      <c r="PNN48" s="216"/>
      <c r="PNO48" s="216"/>
      <c r="PNP48" s="216"/>
      <c r="PNQ48" s="216"/>
      <c r="PNR48" s="216"/>
      <c r="PNS48" s="216"/>
      <c r="PNT48" s="216"/>
      <c r="PNU48" s="216"/>
      <c r="PNV48" s="216"/>
      <c r="PNW48" s="216"/>
      <c r="PNX48" s="216"/>
      <c r="PNY48" s="216"/>
      <c r="PNZ48" s="216"/>
      <c r="POA48" s="216"/>
      <c r="POB48" s="216"/>
      <c r="POC48" s="216"/>
      <c r="POD48" s="216"/>
      <c r="POE48" s="216"/>
      <c r="POF48" s="216"/>
      <c r="POG48" s="216"/>
      <c r="POH48" s="216"/>
      <c r="POI48" s="216"/>
      <c r="POJ48" s="216"/>
      <c r="POK48" s="216"/>
      <c r="POL48" s="216"/>
      <c r="POM48" s="216"/>
      <c r="PON48" s="216"/>
      <c r="POO48" s="216"/>
      <c r="POP48" s="216"/>
      <c r="POQ48" s="216"/>
      <c r="POR48" s="216"/>
      <c r="POS48" s="216"/>
      <c r="POT48" s="216"/>
      <c r="POU48" s="216"/>
      <c r="POV48" s="216"/>
      <c r="POW48" s="216"/>
      <c r="POX48" s="216"/>
      <c r="POY48" s="216"/>
      <c r="POZ48" s="216"/>
      <c r="PPA48" s="216"/>
      <c r="PPB48" s="216"/>
      <c r="PPC48" s="216"/>
      <c r="PPD48" s="216"/>
      <c r="PPE48" s="216"/>
      <c r="PPF48" s="216"/>
      <c r="PPG48" s="216"/>
      <c r="PPH48" s="216"/>
      <c r="PPI48" s="216"/>
      <c r="PPJ48" s="216"/>
      <c r="PPK48" s="216"/>
      <c r="PPL48" s="216"/>
      <c r="PPM48" s="216"/>
      <c r="PPN48" s="216"/>
      <c r="PPO48" s="216"/>
      <c r="PPP48" s="216"/>
      <c r="PPQ48" s="216"/>
      <c r="PPR48" s="216"/>
      <c r="PPS48" s="216"/>
      <c r="PPT48" s="216"/>
      <c r="PPU48" s="216"/>
      <c r="PPV48" s="216"/>
      <c r="PPW48" s="216"/>
      <c r="PPX48" s="216"/>
      <c r="PPY48" s="216"/>
      <c r="PPZ48" s="216"/>
      <c r="PQA48" s="216"/>
      <c r="PQB48" s="216"/>
      <c r="PQC48" s="216"/>
      <c r="PQD48" s="216"/>
      <c r="PQE48" s="216"/>
      <c r="PQF48" s="216"/>
      <c r="PQG48" s="216"/>
      <c r="PQH48" s="216"/>
      <c r="PQI48" s="216"/>
      <c r="PQJ48" s="216"/>
      <c r="PQK48" s="216"/>
      <c r="PQL48" s="216"/>
      <c r="PQM48" s="216"/>
      <c r="PQN48" s="216"/>
      <c r="PQO48" s="216"/>
      <c r="PQP48" s="216"/>
      <c r="PQQ48" s="216"/>
      <c r="PQR48" s="216"/>
      <c r="PQS48" s="216"/>
      <c r="PQT48" s="216"/>
      <c r="PQU48" s="216"/>
      <c r="PQV48" s="216"/>
      <c r="PQW48" s="216"/>
      <c r="PQX48" s="216"/>
      <c r="PQY48" s="216"/>
      <c r="PQZ48" s="216"/>
      <c r="PRA48" s="216"/>
      <c r="PRB48" s="216"/>
      <c r="PRC48" s="216"/>
      <c r="PRD48" s="216"/>
      <c r="PRE48" s="216"/>
      <c r="PRF48" s="216"/>
      <c r="PRG48" s="216"/>
      <c r="PRH48" s="216"/>
      <c r="PRI48" s="216"/>
      <c r="PRJ48" s="216"/>
      <c r="PRK48" s="216"/>
      <c r="PRL48" s="216"/>
      <c r="PRM48" s="216"/>
      <c r="PRN48" s="216"/>
      <c r="PRO48" s="216"/>
      <c r="PRP48" s="216"/>
      <c r="PRQ48" s="216"/>
      <c r="PRR48" s="216"/>
      <c r="PRS48" s="216"/>
      <c r="PRT48" s="216"/>
      <c r="PRU48" s="216"/>
      <c r="PRV48" s="216"/>
      <c r="PRW48" s="216"/>
      <c r="PRX48" s="216"/>
      <c r="PRY48" s="216"/>
      <c r="PRZ48" s="216"/>
      <c r="PSA48" s="216"/>
      <c r="PSB48" s="216"/>
      <c r="PSC48" s="216"/>
      <c r="PSD48" s="216"/>
      <c r="PSE48" s="216"/>
      <c r="PSF48" s="216"/>
      <c r="PSG48" s="216"/>
      <c r="PSH48" s="216"/>
      <c r="PSI48" s="216"/>
      <c r="PSJ48" s="216"/>
      <c r="PSK48" s="216"/>
      <c r="PSL48" s="216"/>
      <c r="PSM48" s="216"/>
      <c r="PSN48" s="216"/>
      <c r="PSO48" s="216"/>
      <c r="PSP48" s="216"/>
      <c r="PSQ48" s="216"/>
      <c r="PSR48" s="216"/>
      <c r="PSS48" s="216"/>
      <c r="PST48" s="216"/>
      <c r="PSU48" s="216"/>
      <c r="PSV48" s="216"/>
      <c r="PSW48" s="216"/>
      <c r="PSX48" s="216"/>
      <c r="PSY48" s="216"/>
      <c r="PSZ48" s="216"/>
      <c r="PTA48" s="216"/>
      <c r="PTB48" s="216"/>
      <c r="PTC48" s="216"/>
      <c r="PTD48" s="216"/>
      <c r="PTE48" s="216"/>
      <c r="PTF48" s="216"/>
      <c r="PTG48" s="216"/>
      <c r="PTH48" s="216"/>
      <c r="PTI48" s="216"/>
      <c r="PTJ48" s="216"/>
      <c r="PTK48" s="216"/>
      <c r="PTL48" s="216"/>
      <c r="PTM48" s="216"/>
      <c r="PTN48" s="216"/>
      <c r="PTO48" s="216"/>
      <c r="PTP48" s="216"/>
      <c r="PTQ48" s="216"/>
      <c r="PTR48" s="216"/>
      <c r="PTS48" s="216"/>
      <c r="PTT48" s="216"/>
      <c r="PTU48" s="216"/>
      <c r="PTV48" s="216"/>
      <c r="PTW48" s="216"/>
      <c r="PTX48" s="216"/>
      <c r="PTY48" s="216"/>
      <c r="PTZ48" s="216"/>
      <c r="PUA48" s="216"/>
      <c r="PUB48" s="216"/>
      <c r="PUC48" s="216"/>
      <c r="PUD48" s="216"/>
      <c r="PUE48" s="216"/>
      <c r="PUF48" s="216"/>
      <c r="PUG48" s="216"/>
      <c r="PUH48" s="216"/>
      <c r="PUI48" s="216"/>
      <c r="PUJ48" s="216"/>
      <c r="PUK48" s="216"/>
      <c r="PUL48" s="216"/>
      <c r="PUM48" s="216"/>
      <c r="PUN48" s="216"/>
      <c r="PUO48" s="216"/>
      <c r="PUP48" s="216"/>
      <c r="PUQ48" s="216"/>
      <c r="PUR48" s="216"/>
      <c r="PUS48" s="216"/>
      <c r="PUT48" s="216"/>
      <c r="PUU48" s="216"/>
      <c r="PUV48" s="216"/>
      <c r="PUW48" s="216"/>
      <c r="PUX48" s="216"/>
      <c r="PUY48" s="216"/>
      <c r="PUZ48" s="216"/>
      <c r="PVA48" s="216"/>
      <c r="PVB48" s="216"/>
      <c r="PVC48" s="216"/>
      <c r="PVD48" s="216"/>
      <c r="PVE48" s="216"/>
      <c r="PVF48" s="216"/>
      <c r="PVG48" s="216"/>
      <c r="PVH48" s="216"/>
      <c r="PVI48" s="216"/>
      <c r="PVJ48" s="216"/>
      <c r="PVK48" s="216"/>
      <c r="PVL48" s="216"/>
      <c r="PVM48" s="216"/>
      <c r="PVN48" s="216"/>
      <c r="PVO48" s="216"/>
      <c r="PVP48" s="216"/>
      <c r="PVQ48" s="216"/>
      <c r="PVR48" s="216"/>
      <c r="PVS48" s="216"/>
      <c r="PVT48" s="216"/>
      <c r="PVU48" s="216"/>
      <c r="PVV48" s="216"/>
      <c r="PVW48" s="216"/>
      <c r="PVX48" s="216"/>
      <c r="PVY48" s="216"/>
      <c r="PVZ48" s="216"/>
      <c r="PWA48" s="216"/>
      <c r="PWB48" s="216"/>
      <c r="PWC48" s="216"/>
      <c r="PWD48" s="216"/>
      <c r="PWE48" s="216"/>
      <c r="PWF48" s="216"/>
      <c r="PWG48" s="216"/>
      <c r="PWH48" s="216"/>
      <c r="PWI48" s="216"/>
      <c r="PWJ48" s="216"/>
      <c r="PWK48" s="216"/>
      <c r="PWL48" s="216"/>
      <c r="PWM48" s="216"/>
      <c r="PWN48" s="216"/>
      <c r="PWO48" s="216"/>
      <c r="PWP48" s="216"/>
      <c r="PWQ48" s="216"/>
      <c r="PWR48" s="216"/>
      <c r="PWS48" s="216"/>
      <c r="PWT48" s="216"/>
      <c r="PWU48" s="216"/>
      <c r="PWV48" s="216"/>
      <c r="PWW48" s="216"/>
      <c r="PWX48" s="216"/>
      <c r="PWY48" s="216"/>
      <c r="PWZ48" s="216"/>
      <c r="PXA48" s="216"/>
      <c r="PXB48" s="216"/>
      <c r="PXC48" s="216"/>
      <c r="PXD48" s="216"/>
      <c r="PXE48" s="216"/>
      <c r="PXF48" s="216"/>
      <c r="PXG48" s="216"/>
      <c r="PXH48" s="216"/>
      <c r="PXI48" s="216"/>
      <c r="PXJ48" s="216"/>
      <c r="PXK48" s="216"/>
      <c r="PXL48" s="216"/>
      <c r="PXM48" s="216"/>
      <c r="PXN48" s="216"/>
      <c r="PXO48" s="216"/>
      <c r="PXP48" s="216"/>
      <c r="PXQ48" s="216"/>
      <c r="PXR48" s="216"/>
      <c r="PXS48" s="216"/>
      <c r="PXT48" s="216"/>
      <c r="PXU48" s="216"/>
      <c r="PXV48" s="216"/>
      <c r="PXW48" s="216"/>
      <c r="PXX48" s="216"/>
      <c r="PXY48" s="216"/>
      <c r="PXZ48" s="216"/>
      <c r="PYA48" s="216"/>
      <c r="PYB48" s="216"/>
      <c r="PYC48" s="216"/>
      <c r="PYD48" s="216"/>
      <c r="PYE48" s="216"/>
      <c r="PYF48" s="216"/>
      <c r="PYG48" s="216"/>
      <c r="PYH48" s="216"/>
      <c r="PYI48" s="216"/>
      <c r="PYJ48" s="216"/>
      <c r="PYK48" s="216"/>
      <c r="PYL48" s="216"/>
      <c r="PYM48" s="216"/>
      <c r="PYN48" s="216"/>
      <c r="PYO48" s="216"/>
      <c r="PYP48" s="216"/>
      <c r="PYQ48" s="216"/>
      <c r="PYR48" s="216"/>
      <c r="PYS48" s="216"/>
      <c r="PYT48" s="216"/>
      <c r="PYU48" s="216"/>
      <c r="PYV48" s="216"/>
      <c r="PYW48" s="216"/>
      <c r="PYX48" s="216"/>
      <c r="PYY48" s="216"/>
      <c r="PYZ48" s="216"/>
      <c r="PZA48" s="216"/>
      <c r="PZB48" s="216"/>
      <c r="PZC48" s="216"/>
      <c r="PZD48" s="216"/>
      <c r="PZE48" s="216"/>
      <c r="PZF48" s="216"/>
      <c r="PZG48" s="216"/>
      <c r="PZH48" s="216"/>
      <c r="PZI48" s="216"/>
      <c r="PZJ48" s="216"/>
      <c r="PZK48" s="216"/>
      <c r="PZL48" s="216"/>
      <c r="PZM48" s="216"/>
      <c r="PZN48" s="216"/>
      <c r="PZO48" s="216"/>
      <c r="PZP48" s="216"/>
      <c r="PZQ48" s="216"/>
      <c r="PZR48" s="216"/>
      <c r="PZS48" s="216"/>
      <c r="PZT48" s="216"/>
      <c r="PZU48" s="216"/>
      <c r="PZV48" s="216"/>
      <c r="PZW48" s="216"/>
      <c r="PZX48" s="216"/>
      <c r="PZY48" s="216"/>
      <c r="PZZ48" s="216"/>
      <c r="QAA48" s="216"/>
      <c r="QAB48" s="216"/>
      <c r="QAC48" s="216"/>
      <c r="QAD48" s="216"/>
      <c r="QAE48" s="216"/>
      <c r="QAF48" s="216"/>
      <c r="QAG48" s="216"/>
      <c r="QAH48" s="216"/>
      <c r="QAI48" s="216"/>
      <c r="QAJ48" s="216"/>
      <c r="QAK48" s="216"/>
      <c r="QAL48" s="216"/>
      <c r="QAM48" s="216"/>
      <c r="QAN48" s="216"/>
      <c r="QAO48" s="216"/>
      <c r="QAP48" s="216"/>
      <c r="QAQ48" s="216"/>
      <c r="QAR48" s="216"/>
      <c r="QAS48" s="216"/>
      <c r="QAT48" s="216"/>
      <c r="QAU48" s="216"/>
      <c r="QAV48" s="216"/>
      <c r="QAW48" s="216"/>
      <c r="QAX48" s="216"/>
      <c r="QAY48" s="216"/>
      <c r="QAZ48" s="216"/>
      <c r="QBA48" s="216"/>
      <c r="QBB48" s="216"/>
      <c r="QBC48" s="216"/>
      <c r="QBD48" s="216"/>
      <c r="QBE48" s="216"/>
      <c r="QBF48" s="216"/>
      <c r="QBG48" s="216"/>
      <c r="QBH48" s="216"/>
      <c r="QBI48" s="216"/>
      <c r="QBJ48" s="216"/>
      <c r="QBK48" s="216"/>
      <c r="QBL48" s="216"/>
      <c r="QBM48" s="216"/>
      <c r="QBN48" s="216"/>
      <c r="QBO48" s="216"/>
      <c r="QBP48" s="216"/>
      <c r="QBQ48" s="216"/>
      <c r="QBR48" s="216"/>
      <c r="QBS48" s="216"/>
      <c r="QBT48" s="216"/>
      <c r="QBU48" s="216"/>
      <c r="QBV48" s="216"/>
      <c r="QBW48" s="216"/>
      <c r="QBX48" s="216"/>
      <c r="QBY48" s="216"/>
      <c r="QBZ48" s="216"/>
      <c r="QCA48" s="216"/>
      <c r="QCB48" s="216"/>
      <c r="QCC48" s="216"/>
      <c r="QCD48" s="216"/>
      <c r="QCE48" s="216"/>
      <c r="QCF48" s="216"/>
      <c r="QCG48" s="216"/>
      <c r="QCH48" s="216"/>
      <c r="QCI48" s="216"/>
      <c r="QCJ48" s="216"/>
      <c r="QCK48" s="216"/>
      <c r="QCL48" s="216"/>
      <c r="QCM48" s="216"/>
      <c r="QCN48" s="216"/>
      <c r="QCO48" s="216"/>
      <c r="QCP48" s="216"/>
      <c r="QCQ48" s="216"/>
      <c r="QCR48" s="216"/>
      <c r="QCS48" s="216"/>
      <c r="QCT48" s="216"/>
      <c r="QCU48" s="216"/>
      <c r="QCV48" s="216"/>
      <c r="QCW48" s="216"/>
      <c r="QCX48" s="216"/>
      <c r="QCY48" s="216"/>
      <c r="QCZ48" s="216"/>
      <c r="QDA48" s="216"/>
      <c r="QDB48" s="216"/>
      <c r="QDC48" s="216"/>
      <c r="QDD48" s="216"/>
      <c r="QDE48" s="216"/>
      <c r="QDF48" s="216"/>
      <c r="QDG48" s="216"/>
      <c r="QDH48" s="216"/>
      <c r="QDI48" s="216"/>
      <c r="QDJ48" s="216"/>
      <c r="QDK48" s="216"/>
      <c r="QDL48" s="216"/>
      <c r="QDM48" s="216"/>
      <c r="QDN48" s="216"/>
      <c r="QDO48" s="216"/>
      <c r="QDP48" s="216"/>
      <c r="QDQ48" s="216"/>
      <c r="QDR48" s="216"/>
      <c r="QDS48" s="216"/>
      <c r="QDT48" s="216"/>
      <c r="QDU48" s="216"/>
      <c r="QDV48" s="216"/>
      <c r="QDW48" s="216"/>
      <c r="QDX48" s="216"/>
      <c r="QDY48" s="216"/>
      <c r="QDZ48" s="216"/>
      <c r="QEA48" s="216"/>
      <c r="QEB48" s="216"/>
      <c r="QEC48" s="216"/>
      <c r="QED48" s="216"/>
      <c r="QEE48" s="216"/>
      <c r="QEF48" s="216"/>
      <c r="QEG48" s="216"/>
      <c r="QEH48" s="216"/>
      <c r="QEI48" s="216"/>
      <c r="QEJ48" s="216"/>
      <c r="QEK48" s="216"/>
      <c r="QEL48" s="216"/>
      <c r="QEM48" s="216"/>
      <c r="QEN48" s="216"/>
      <c r="QEO48" s="216"/>
      <c r="QEP48" s="216"/>
      <c r="QEQ48" s="216"/>
      <c r="QER48" s="216"/>
      <c r="QES48" s="216"/>
      <c r="QET48" s="216"/>
      <c r="QEU48" s="216"/>
      <c r="QEV48" s="216"/>
      <c r="QEW48" s="216"/>
      <c r="QEX48" s="216"/>
      <c r="QEY48" s="216"/>
      <c r="QEZ48" s="216"/>
      <c r="QFA48" s="216"/>
      <c r="QFB48" s="216"/>
      <c r="QFC48" s="216"/>
      <c r="QFD48" s="216"/>
      <c r="QFE48" s="216"/>
      <c r="QFF48" s="216"/>
      <c r="QFG48" s="216"/>
      <c r="QFH48" s="216"/>
      <c r="QFI48" s="216"/>
      <c r="QFJ48" s="216"/>
      <c r="QFK48" s="216"/>
      <c r="QFL48" s="216"/>
      <c r="QFM48" s="216"/>
      <c r="QFN48" s="216"/>
      <c r="QFO48" s="216"/>
      <c r="QFP48" s="216"/>
      <c r="QFQ48" s="216"/>
      <c r="QFR48" s="216"/>
      <c r="QFS48" s="216"/>
      <c r="QFT48" s="216"/>
      <c r="QFU48" s="216"/>
      <c r="QFV48" s="216"/>
      <c r="QFW48" s="216"/>
      <c r="QFX48" s="216"/>
      <c r="QFY48" s="216"/>
      <c r="QFZ48" s="216"/>
      <c r="QGA48" s="216"/>
      <c r="QGB48" s="216"/>
      <c r="QGC48" s="216"/>
      <c r="QGD48" s="216"/>
      <c r="QGE48" s="216"/>
      <c r="QGF48" s="216"/>
      <c r="QGG48" s="216"/>
      <c r="QGH48" s="216"/>
      <c r="QGI48" s="216"/>
      <c r="QGJ48" s="216"/>
      <c r="QGK48" s="216"/>
      <c r="QGL48" s="216"/>
      <c r="QGM48" s="216"/>
      <c r="QGN48" s="216"/>
      <c r="QGO48" s="216"/>
      <c r="QGP48" s="216"/>
      <c r="QGQ48" s="216"/>
      <c r="QGR48" s="216"/>
      <c r="QGS48" s="216"/>
      <c r="QGT48" s="216"/>
      <c r="QGU48" s="216"/>
      <c r="QGV48" s="216"/>
      <c r="QGW48" s="216"/>
      <c r="QGX48" s="216"/>
      <c r="QGY48" s="216"/>
      <c r="QGZ48" s="216"/>
      <c r="QHA48" s="216"/>
      <c r="QHB48" s="216"/>
      <c r="QHC48" s="216"/>
      <c r="QHD48" s="216"/>
      <c r="QHE48" s="216"/>
      <c r="QHF48" s="216"/>
      <c r="QHG48" s="216"/>
      <c r="QHH48" s="216"/>
      <c r="QHI48" s="216"/>
      <c r="QHJ48" s="216"/>
      <c r="QHK48" s="216"/>
      <c r="QHL48" s="216"/>
      <c r="QHM48" s="216"/>
      <c r="QHN48" s="216"/>
      <c r="QHO48" s="216"/>
      <c r="QHP48" s="216"/>
      <c r="QHQ48" s="216"/>
      <c r="QHR48" s="216"/>
      <c r="QHS48" s="216"/>
      <c r="QHT48" s="216"/>
      <c r="QHU48" s="216"/>
      <c r="QHV48" s="216"/>
      <c r="QHW48" s="216"/>
      <c r="QHX48" s="216"/>
      <c r="QHY48" s="216"/>
      <c r="QHZ48" s="216"/>
      <c r="QIA48" s="216"/>
      <c r="QIB48" s="216"/>
      <c r="QIC48" s="216"/>
      <c r="QID48" s="216"/>
      <c r="QIE48" s="216"/>
      <c r="QIF48" s="216"/>
      <c r="QIG48" s="216"/>
      <c r="QIH48" s="216"/>
      <c r="QII48" s="216"/>
      <c r="QIJ48" s="216"/>
      <c r="QIK48" s="216"/>
      <c r="QIL48" s="216"/>
      <c r="QIM48" s="216"/>
      <c r="QIN48" s="216"/>
      <c r="QIO48" s="216"/>
      <c r="QIP48" s="216"/>
      <c r="QIQ48" s="216"/>
      <c r="QIR48" s="216"/>
      <c r="QIS48" s="216"/>
      <c r="QIT48" s="216"/>
      <c r="QIU48" s="216"/>
      <c r="QIV48" s="216"/>
      <c r="QIW48" s="216"/>
      <c r="QIX48" s="216"/>
      <c r="QIY48" s="216"/>
      <c r="QIZ48" s="216"/>
      <c r="QJA48" s="216"/>
      <c r="QJB48" s="216"/>
      <c r="QJC48" s="216"/>
      <c r="QJD48" s="216"/>
      <c r="QJE48" s="216"/>
      <c r="QJF48" s="216"/>
      <c r="QJG48" s="216"/>
      <c r="QJH48" s="216"/>
      <c r="QJI48" s="216"/>
      <c r="QJJ48" s="216"/>
      <c r="QJK48" s="216"/>
      <c r="QJL48" s="216"/>
      <c r="QJM48" s="216"/>
      <c r="QJN48" s="216"/>
      <c r="QJO48" s="216"/>
      <c r="QJP48" s="216"/>
      <c r="QJQ48" s="216"/>
      <c r="QJR48" s="216"/>
      <c r="QJS48" s="216"/>
      <c r="QJT48" s="216"/>
      <c r="QJU48" s="216"/>
      <c r="QJV48" s="216"/>
      <c r="QJW48" s="216"/>
      <c r="QJX48" s="216"/>
      <c r="QJY48" s="216"/>
      <c r="QJZ48" s="216"/>
      <c r="QKA48" s="216"/>
      <c r="QKB48" s="216"/>
      <c r="QKC48" s="216"/>
      <c r="QKD48" s="216"/>
      <c r="QKE48" s="216"/>
      <c r="QKF48" s="216"/>
      <c r="QKG48" s="216"/>
      <c r="QKH48" s="216"/>
      <c r="QKI48" s="216"/>
      <c r="QKJ48" s="216"/>
      <c r="QKK48" s="216"/>
      <c r="QKL48" s="216"/>
      <c r="QKM48" s="216"/>
      <c r="QKN48" s="216"/>
      <c r="QKO48" s="216"/>
      <c r="QKP48" s="216"/>
      <c r="QKQ48" s="216"/>
      <c r="QKR48" s="216"/>
      <c r="QKS48" s="216"/>
      <c r="QKT48" s="216"/>
      <c r="QKU48" s="216"/>
      <c r="QKV48" s="216"/>
      <c r="QKW48" s="216"/>
      <c r="QKX48" s="216"/>
      <c r="QKY48" s="216"/>
      <c r="QKZ48" s="216"/>
      <c r="QLA48" s="216"/>
      <c r="QLB48" s="216"/>
      <c r="QLC48" s="216"/>
      <c r="QLD48" s="216"/>
      <c r="QLE48" s="216"/>
      <c r="QLF48" s="216"/>
      <c r="QLG48" s="216"/>
      <c r="QLH48" s="216"/>
      <c r="QLI48" s="216"/>
      <c r="QLJ48" s="216"/>
      <c r="QLK48" s="216"/>
      <c r="QLL48" s="216"/>
      <c r="QLM48" s="216"/>
      <c r="QLN48" s="216"/>
      <c r="QLO48" s="216"/>
      <c r="QLP48" s="216"/>
      <c r="QLQ48" s="216"/>
      <c r="QLR48" s="216"/>
      <c r="QLS48" s="216"/>
      <c r="QLT48" s="216"/>
      <c r="QLU48" s="216"/>
      <c r="QLV48" s="216"/>
      <c r="QLW48" s="216"/>
      <c r="QLX48" s="216"/>
      <c r="QLY48" s="216"/>
      <c r="QLZ48" s="216"/>
      <c r="QMA48" s="216"/>
      <c r="QMB48" s="216"/>
      <c r="QMC48" s="216"/>
      <c r="QMD48" s="216"/>
      <c r="QME48" s="216"/>
      <c r="QMF48" s="216"/>
      <c r="QMG48" s="216"/>
      <c r="QMH48" s="216"/>
      <c r="QMI48" s="216"/>
      <c r="QMJ48" s="216"/>
      <c r="QMK48" s="216"/>
      <c r="QML48" s="216"/>
      <c r="QMM48" s="216"/>
      <c r="QMN48" s="216"/>
      <c r="QMO48" s="216"/>
      <c r="QMP48" s="216"/>
      <c r="QMQ48" s="216"/>
      <c r="QMR48" s="216"/>
      <c r="QMS48" s="216"/>
      <c r="QMT48" s="216"/>
      <c r="QMU48" s="216"/>
      <c r="QMV48" s="216"/>
      <c r="QMW48" s="216"/>
      <c r="QMX48" s="216"/>
      <c r="QMY48" s="216"/>
      <c r="QMZ48" s="216"/>
      <c r="QNA48" s="216"/>
      <c r="QNB48" s="216"/>
      <c r="QNC48" s="216"/>
      <c r="QND48" s="216"/>
      <c r="QNE48" s="216"/>
      <c r="QNF48" s="216"/>
      <c r="QNG48" s="216"/>
      <c r="QNH48" s="216"/>
      <c r="QNI48" s="216"/>
      <c r="QNJ48" s="216"/>
      <c r="QNK48" s="216"/>
      <c r="QNL48" s="216"/>
      <c r="QNM48" s="216"/>
      <c r="QNN48" s="216"/>
      <c r="QNO48" s="216"/>
      <c r="QNP48" s="216"/>
      <c r="QNQ48" s="216"/>
      <c r="QNR48" s="216"/>
      <c r="QNS48" s="216"/>
      <c r="QNT48" s="216"/>
      <c r="QNU48" s="216"/>
      <c r="QNV48" s="216"/>
      <c r="QNW48" s="216"/>
      <c r="QNX48" s="216"/>
      <c r="QNY48" s="216"/>
      <c r="QNZ48" s="216"/>
      <c r="QOA48" s="216"/>
      <c r="QOB48" s="216"/>
      <c r="QOC48" s="216"/>
      <c r="QOD48" s="216"/>
      <c r="QOE48" s="216"/>
      <c r="QOF48" s="216"/>
      <c r="QOG48" s="216"/>
      <c r="QOH48" s="216"/>
      <c r="QOI48" s="216"/>
      <c r="QOJ48" s="216"/>
      <c r="QOK48" s="216"/>
      <c r="QOL48" s="216"/>
      <c r="QOM48" s="216"/>
      <c r="QON48" s="216"/>
      <c r="QOO48" s="216"/>
      <c r="QOP48" s="216"/>
      <c r="QOQ48" s="216"/>
      <c r="QOR48" s="216"/>
      <c r="QOS48" s="216"/>
      <c r="QOT48" s="216"/>
      <c r="QOU48" s="216"/>
      <c r="QOV48" s="216"/>
      <c r="QOW48" s="216"/>
      <c r="QOX48" s="216"/>
      <c r="QOY48" s="216"/>
      <c r="QOZ48" s="216"/>
      <c r="QPA48" s="216"/>
      <c r="QPB48" s="216"/>
      <c r="QPC48" s="216"/>
      <c r="QPD48" s="216"/>
      <c r="QPE48" s="216"/>
      <c r="QPF48" s="216"/>
      <c r="QPG48" s="216"/>
      <c r="QPH48" s="216"/>
      <c r="QPI48" s="216"/>
      <c r="QPJ48" s="216"/>
      <c r="QPK48" s="216"/>
      <c r="QPL48" s="216"/>
      <c r="QPM48" s="216"/>
      <c r="QPN48" s="216"/>
      <c r="QPO48" s="216"/>
      <c r="QPP48" s="216"/>
      <c r="QPQ48" s="216"/>
      <c r="QPR48" s="216"/>
      <c r="QPS48" s="216"/>
      <c r="QPT48" s="216"/>
      <c r="QPU48" s="216"/>
      <c r="QPV48" s="216"/>
      <c r="QPW48" s="216"/>
      <c r="QPX48" s="216"/>
      <c r="QPY48" s="216"/>
      <c r="QPZ48" s="216"/>
      <c r="QQA48" s="216"/>
      <c r="QQB48" s="216"/>
      <c r="QQC48" s="216"/>
      <c r="QQD48" s="216"/>
      <c r="QQE48" s="216"/>
      <c r="QQF48" s="216"/>
      <c r="QQG48" s="216"/>
      <c r="QQH48" s="216"/>
      <c r="QQI48" s="216"/>
      <c r="QQJ48" s="216"/>
      <c r="QQK48" s="216"/>
      <c r="QQL48" s="216"/>
      <c r="QQM48" s="216"/>
      <c r="QQN48" s="216"/>
      <c r="QQO48" s="216"/>
      <c r="QQP48" s="216"/>
      <c r="QQQ48" s="216"/>
      <c r="QQR48" s="216"/>
      <c r="QQS48" s="216"/>
      <c r="QQT48" s="216"/>
      <c r="QQU48" s="216"/>
      <c r="QQV48" s="216"/>
      <c r="QQW48" s="216"/>
      <c r="QQX48" s="216"/>
      <c r="QQY48" s="216"/>
      <c r="QQZ48" s="216"/>
      <c r="QRA48" s="216"/>
      <c r="QRB48" s="216"/>
      <c r="QRC48" s="216"/>
      <c r="QRD48" s="216"/>
      <c r="QRE48" s="216"/>
      <c r="QRF48" s="216"/>
      <c r="QRG48" s="216"/>
      <c r="QRH48" s="216"/>
      <c r="QRI48" s="216"/>
      <c r="QRJ48" s="216"/>
      <c r="QRK48" s="216"/>
      <c r="QRL48" s="216"/>
      <c r="QRM48" s="216"/>
      <c r="QRN48" s="216"/>
      <c r="QRO48" s="216"/>
      <c r="QRP48" s="216"/>
      <c r="QRQ48" s="216"/>
      <c r="QRR48" s="216"/>
      <c r="QRS48" s="216"/>
      <c r="QRT48" s="216"/>
      <c r="QRU48" s="216"/>
      <c r="QRV48" s="216"/>
      <c r="QRW48" s="216"/>
      <c r="QRX48" s="216"/>
      <c r="QRY48" s="216"/>
      <c r="QRZ48" s="216"/>
      <c r="QSA48" s="216"/>
      <c r="QSB48" s="216"/>
      <c r="QSC48" s="216"/>
      <c r="QSD48" s="216"/>
      <c r="QSE48" s="216"/>
      <c r="QSF48" s="216"/>
      <c r="QSG48" s="216"/>
      <c r="QSH48" s="216"/>
      <c r="QSI48" s="216"/>
      <c r="QSJ48" s="216"/>
      <c r="QSK48" s="216"/>
      <c r="QSL48" s="216"/>
      <c r="QSM48" s="216"/>
      <c r="QSN48" s="216"/>
      <c r="QSO48" s="216"/>
      <c r="QSP48" s="216"/>
      <c r="QSQ48" s="216"/>
      <c r="QSR48" s="216"/>
      <c r="QSS48" s="216"/>
      <c r="QST48" s="216"/>
      <c r="QSU48" s="216"/>
      <c r="QSV48" s="216"/>
      <c r="QSW48" s="216"/>
      <c r="QSX48" s="216"/>
      <c r="QSY48" s="216"/>
      <c r="QSZ48" s="216"/>
      <c r="QTA48" s="216"/>
      <c r="QTB48" s="216"/>
      <c r="QTC48" s="216"/>
      <c r="QTD48" s="216"/>
      <c r="QTE48" s="216"/>
      <c r="QTF48" s="216"/>
      <c r="QTG48" s="216"/>
      <c r="QTH48" s="216"/>
      <c r="QTI48" s="216"/>
      <c r="QTJ48" s="216"/>
      <c r="QTK48" s="216"/>
      <c r="QTL48" s="216"/>
      <c r="QTM48" s="216"/>
      <c r="QTN48" s="216"/>
      <c r="QTO48" s="216"/>
      <c r="QTP48" s="216"/>
      <c r="QTQ48" s="216"/>
      <c r="QTR48" s="216"/>
      <c r="QTS48" s="216"/>
      <c r="QTT48" s="216"/>
      <c r="QTU48" s="216"/>
      <c r="QTV48" s="216"/>
      <c r="QTW48" s="216"/>
      <c r="QTX48" s="216"/>
      <c r="QTY48" s="216"/>
      <c r="QTZ48" s="216"/>
      <c r="QUA48" s="216"/>
      <c r="QUB48" s="216"/>
      <c r="QUC48" s="216"/>
      <c r="QUD48" s="216"/>
      <c r="QUE48" s="216"/>
      <c r="QUF48" s="216"/>
      <c r="QUG48" s="216"/>
      <c r="QUH48" s="216"/>
      <c r="QUI48" s="216"/>
      <c r="QUJ48" s="216"/>
      <c r="QUK48" s="216"/>
      <c r="QUL48" s="216"/>
      <c r="QUM48" s="216"/>
      <c r="QUN48" s="216"/>
      <c r="QUO48" s="216"/>
      <c r="QUP48" s="216"/>
      <c r="QUQ48" s="216"/>
      <c r="QUR48" s="216"/>
      <c r="QUS48" s="216"/>
      <c r="QUT48" s="216"/>
      <c r="QUU48" s="216"/>
      <c r="QUV48" s="216"/>
      <c r="QUW48" s="216"/>
      <c r="QUX48" s="216"/>
      <c r="QUY48" s="216"/>
      <c r="QUZ48" s="216"/>
      <c r="QVA48" s="216"/>
      <c r="QVB48" s="216"/>
      <c r="QVC48" s="216"/>
      <c r="QVD48" s="216"/>
      <c r="QVE48" s="216"/>
      <c r="QVF48" s="216"/>
      <c r="QVG48" s="216"/>
      <c r="QVH48" s="216"/>
      <c r="QVI48" s="216"/>
      <c r="QVJ48" s="216"/>
      <c r="QVK48" s="216"/>
      <c r="QVL48" s="216"/>
      <c r="QVM48" s="216"/>
      <c r="QVN48" s="216"/>
      <c r="QVO48" s="216"/>
      <c r="QVP48" s="216"/>
      <c r="QVQ48" s="216"/>
      <c r="QVR48" s="216"/>
      <c r="QVS48" s="216"/>
      <c r="QVT48" s="216"/>
      <c r="QVU48" s="216"/>
      <c r="QVV48" s="216"/>
      <c r="QVW48" s="216"/>
      <c r="QVX48" s="216"/>
      <c r="QVY48" s="216"/>
      <c r="QVZ48" s="216"/>
      <c r="QWA48" s="216"/>
      <c r="QWB48" s="216"/>
      <c r="QWC48" s="216"/>
      <c r="QWD48" s="216"/>
      <c r="QWE48" s="216"/>
      <c r="QWF48" s="216"/>
      <c r="QWG48" s="216"/>
      <c r="QWH48" s="216"/>
      <c r="QWI48" s="216"/>
      <c r="QWJ48" s="216"/>
      <c r="QWK48" s="216"/>
      <c r="QWL48" s="216"/>
      <c r="QWM48" s="216"/>
      <c r="QWN48" s="216"/>
      <c r="QWO48" s="216"/>
      <c r="QWP48" s="216"/>
      <c r="QWQ48" s="216"/>
      <c r="QWR48" s="216"/>
      <c r="QWS48" s="216"/>
      <c r="QWT48" s="216"/>
      <c r="QWU48" s="216"/>
      <c r="QWV48" s="216"/>
      <c r="QWW48" s="216"/>
      <c r="QWX48" s="216"/>
      <c r="QWY48" s="216"/>
      <c r="QWZ48" s="216"/>
      <c r="QXA48" s="216"/>
      <c r="QXB48" s="216"/>
      <c r="QXC48" s="216"/>
      <c r="QXD48" s="216"/>
      <c r="QXE48" s="216"/>
      <c r="QXF48" s="216"/>
      <c r="QXG48" s="216"/>
      <c r="QXH48" s="216"/>
      <c r="QXI48" s="216"/>
      <c r="QXJ48" s="216"/>
      <c r="QXK48" s="216"/>
      <c r="QXL48" s="216"/>
      <c r="QXM48" s="216"/>
      <c r="QXN48" s="216"/>
      <c r="QXO48" s="216"/>
      <c r="QXP48" s="216"/>
      <c r="QXQ48" s="216"/>
      <c r="QXR48" s="216"/>
      <c r="QXS48" s="216"/>
      <c r="QXT48" s="216"/>
      <c r="QXU48" s="216"/>
      <c r="QXV48" s="216"/>
      <c r="QXW48" s="216"/>
      <c r="QXX48" s="216"/>
      <c r="QXY48" s="216"/>
      <c r="QXZ48" s="216"/>
      <c r="QYA48" s="216"/>
      <c r="QYB48" s="216"/>
      <c r="QYC48" s="216"/>
      <c r="QYD48" s="216"/>
      <c r="QYE48" s="216"/>
      <c r="QYF48" s="216"/>
      <c r="QYG48" s="216"/>
      <c r="QYH48" s="216"/>
      <c r="QYI48" s="216"/>
      <c r="QYJ48" s="216"/>
      <c r="QYK48" s="216"/>
      <c r="QYL48" s="216"/>
      <c r="QYM48" s="216"/>
      <c r="QYN48" s="216"/>
      <c r="QYO48" s="216"/>
      <c r="QYP48" s="216"/>
      <c r="QYQ48" s="216"/>
      <c r="QYR48" s="216"/>
      <c r="QYS48" s="216"/>
      <c r="QYT48" s="216"/>
      <c r="QYU48" s="216"/>
      <c r="QYV48" s="216"/>
      <c r="QYW48" s="216"/>
      <c r="QYX48" s="216"/>
      <c r="QYY48" s="216"/>
      <c r="QYZ48" s="216"/>
      <c r="QZA48" s="216"/>
      <c r="QZB48" s="216"/>
      <c r="QZC48" s="216"/>
      <c r="QZD48" s="216"/>
      <c r="QZE48" s="216"/>
      <c r="QZF48" s="216"/>
      <c r="QZG48" s="216"/>
      <c r="QZH48" s="216"/>
      <c r="QZI48" s="216"/>
      <c r="QZJ48" s="216"/>
      <c r="QZK48" s="216"/>
      <c r="QZL48" s="216"/>
      <c r="QZM48" s="216"/>
      <c r="QZN48" s="216"/>
      <c r="QZO48" s="216"/>
      <c r="QZP48" s="216"/>
      <c r="QZQ48" s="216"/>
      <c r="QZR48" s="216"/>
      <c r="QZS48" s="216"/>
      <c r="QZT48" s="216"/>
      <c r="QZU48" s="216"/>
      <c r="QZV48" s="216"/>
      <c r="QZW48" s="216"/>
      <c r="QZX48" s="216"/>
      <c r="QZY48" s="216"/>
      <c r="QZZ48" s="216"/>
      <c r="RAA48" s="216"/>
      <c r="RAB48" s="216"/>
      <c r="RAC48" s="216"/>
      <c r="RAD48" s="216"/>
      <c r="RAE48" s="216"/>
      <c r="RAF48" s="216"/>
      <c r="RAG48" s="216"/>
      <c r="RAH48" s="216"/>
      <c r="RAI48" s="216"/>
      <c r="RAJ48" s="216"/>
      <c r="RAK48" s="216"/>
      <c r="RAL48" s="216"/>
      <c r="RAM48" s="216"/>
      <c r="RAN48" s="216"/>
      <c r="RAO48" s="216"/>
      <c r="RAP48" s="216"/>
      <c r="RAQ48" s="216"/>
      <c r="RAR48" s="216"/>
      <c r="RAS48" s="216"/>
      <c r="RAT48" s="216"/>
      <c r="RAU48" s="216"/>
      <c r="RAV48" s="216"/>
      <c r="RAW48" s="216"/>
      <c r="RAX48" s="216"/>
      <c r="RAY48" s="216"/>
      <c r="RAZ48" s="216"/>
      <c r="RBA48" s="216"/>
      <c r="RBB48" s="216"/>
      <c r="RBC48" s="216"/>
      <c r="RBD48" s="216"/>
      <c r="RBE48" s="216"/>
      <c r="RBF48" s="216"/>
      <c r="RBG48" s="216"/>
      <c r="RBH48" s="216"/>
      <c r="RBI48" s="216"/>
      <c r="RBJ48" s="216"/>
      <c r="RBK48" s="216"/>
      <c r="RBL48" s="216"/>
      <c r="RBM48" s="216"/>
      <c r="RBN48" s="216"/>
      <c r="RBO48" s="216"/>
      <c r="RBP48" s="216"/>
      <c r="RBQ48" s="216"/>
      <c r="RBR48" s="216"/>
      <c r="RBS48" s="216"/>
      <c r="RBT48" s="216"/>
      <c r="RBU48" s="216"/>
      <c r="RBV48" s="216"/>
      <c r="RBW48" s="216"/>
      <c r="RBX48" s="216"/>
      <c r="RBY48" s="216"/>
      <c r="RBZ48" s="216"/>
      <c r="RCA48" s="216"/>
      <c r="RCB48" s="216"/>
      <c r="RCC48" s="216"/>
      <c r="RCD48" s="216"/>
      <c r="RCE48" s="216"/>
      <c r="RCF48" s="216"/>
      <c r="RCG48" s="216"/>
      <c r="RCH48" s="216"/>
      <c r="RCI48" s="216"/>
      <c r="RCJ48" s="216"/>
      <c r="RCK48" s="216"/>
      <c r="RCL48" s="216"/>
      <c r="RCM48" s="216"/>
      <c r="RCN48" s="216"/>
      <c r="RCO48" s="216"/>
      <c r="RCP48" s="216"/>
      <c r="RCQ48" s="216"/>
      <c r="RCR48" s="216"/>
      <c r="RCS48" s="216"/>
      <c r="RCT48" s="216"/>
      <c r="RCU48" s="216"/>
      <c r="RCV48" s="216"/>
      <c r="RCW48" s="216"/>
      <c r="RCX48" s="216"/>
      <c r="RCY48" s="216"/>
      <c r="RCZ48" s="216"/>
      <c r="RDA48" s="216"/>
      <c r="RDB48" s="216"/>
      <c r="RDC48" s="216"/>
      <c r="RDD48" s="216"/>
      <c r="RDE48" s="216"/>
      <c r="RDF48" s="216"/>
      <c r="RDG48" s="216"/>
      <c r="RDH48" s="216"/>
      <c r="RDI48" s="216"/>
      <c r="RDJ48" s="216"/>
      <c r="RDK48" s="216"/>
      <c r="RDL48" s="216"/>
      <c r="RDM48" s="216"/>
      <c r="RDN48" s="216"/>
      <c r="RDO48" s="216"/>
      <c r="RDP48" s="216"/>
      <c r="RDQ48" s="216"/>
      <c r="RDR48" s="216"/>
      <c r="RDS48" s="216"/>
      <c r="RDT48" s="216"/>
      <c r="RDU48" s="216"/>
      <c r="RDV48" s="216"/>
      <c r="RDW48" s="216"/>
      <c r="RDX48" s="216"/>
      <c r="RDY48" s="216"/>
      <c r="RDZ48" s="216"/>
      <c r="REA48" s="216"/>
      <c r="REB48" s="216"/>
      <c r="REC48" s="216"/>
      <c r="RED48" s="216"/>
      <c r="REE48" s="216"/>
      <c r="REF48" s="216"/>
      <c r="REG48" s="216"/>
      <c r="REH48" s="216"/>
      <c r="REI48" s="216"/>
      <c r="REJ48" s="216"/>
      <c r="REK48" s="216"/>
      <c r="REL48" s="216"/>
      <c r="REM48" s="216"/>
      <c r="REN48" s="216"/>
      <c r="REO48" s="216"/>
      <c r="REP48" s="216"/>
      <c r="REQ48" s="216"/>
      <c r="RER48" s="216"/>
      <c r="RES48" s="216"/>
      <c r="RET48" s="216"/>
      <c r="REU48" s="216"/>
      <c r="REV48" s="216"/>
      <c r="REW48" s="216"/>
      <c r="REX48" s="216"/>
      <c r="REY48" s="216"/>
      <c r="REZ48" s="216"/>
      <c r="RFA48" s="216"/>
      <c r="RFB48" s="216"/>
      <c r="RFC48" s="216"/>
      <c r="RFD48" s="216"/>
      <c r="RFE48" s="216"/>
      <c r="RFF48" s="216"/>
      <c r="RFG48" s="216"/>
      <c r="RFH48" s="216"/>
      <c r="RFI48" s="216"/>
      <c r="RFJ48" s="216"/>
      <c r="RFK48" s="216"/>
      <c r="RFL48" s="216"/>
      <c r="RFM48" s="216"/>
      <c r="RFN48" s="216"/>
      <c r="RFO48" s="216"/>
      <c r="RFP48" s="216"/>
      <c r="RFQ48" s="216"/>
      <c r="RFR48" s="216"/>
      <c r="RFS48" s="216"/>
      <c r="RFT48" s="216"/>
      <c r="RFU48" s="216"/>
      <c r="RFV48" s="216"/>
      <c r="RFW48" s="216"/>
      <c r="RFX48" s="216"/>
      <c r="RFY48" s="216"/>
      <c r="RFZ48" s="216"/>
      <c r="RGA48" s="216"/>
      <c r="RGB48" s="216"/>
      <c r="RGC48" s="216"/>
      <c r="RGD48" s="216"/>
      <c r="RGE48" s="216"/>
      <c r="RGF48" s="216"/>
      <c r="RGG48" s="216"/>
      <c r="RGH48" s="216"/>
      <c r="RGI48" s="216"/>
      <c r="RGJ48" s="216"/>
      <c r="RGK48" s="216"/>
      <c r="RGL48" s="216"/>
      <c r="RGM48" s="216"/>
      <c r="RGN48" s="216"/>
      <c r="RGO48" s="216"/>
      <c r="RGP48" s="216"/>
      <c r="RGQ48" s="216"/>
      <c r="RGR48" s="216"/>
      <c r="RGS48" s="216"/>
      <c r="RGT48" s="216"/>
      <c r="RGU48" s="216"/>
      <c r="RGV48" s="216"/>
      <c r="RGW48" s="216"/>
      <c r="RGX48" s="216"/>
      <c r="RGY48" s="216"/>
      <c r="RGZ48" s="216"/>
      <c r="RHA48" s="216"/>
      <c r="RHB48" s="216"/>
      <c r="RHC48" s="216"/>
      <c r="RHD48" s="216"/>
      <c r="RHE48" s="216"/>
      <c r="RHF48" s="216"/>
      <c r="RHG48" s="216"/>
      <c r="RHH48" s="216"/>
      <c r="RHI48" s="216"/>
      <c r="RHJ48" s="216"/>
      <c r="RHK48" s="216"/>
      <c r="RHL48" s="216"/>
      <c r="RHM48" s="216"/>
      <c r="RHN48" s="216"/>
      <c r="RHO48" s="216"/>
      <c r="RHP48" s="216"/>
      <c r="RHQ48" s="216"/>
      <c r="RHR48" s="216"/>
      <c r="RHS48" s="216"/>
      <c r="RHT48" s="216"/>
      <c r="RHU48" s="216"/>
      <c r="RHV48" s="216"/>
      <c r="RHW48" s="216"/>
      <c r="RHX48" s="216"/>
      <c r="RHY48" s="216"/>
      <c r="RHZ48" s="216"/>
      <c r="RIA48" s="216"/>
      <c r="RIB48" s="216"/>
      <c r="RIC48" s="216"/>
      <c r="RID48" s="216"/>
      <c r="RIE48" s="216"/>
      <c r="RIF48" s="216"/>
      <c r="RIG48" s="216"/>
      <c r="RIH48" s="216"/>
      <c r="RII48" s="216"/>
      <c r="RIJ48" s="216"/>
      <c r="RIK48" s="216"/>
      <c r="RIL48" s="216"/>
      <c r="RIM48" s="216"/>
      <c r="RIN48" s="216"/>
      <c r="RIO48" s="216"/>
      <c r="RIP48" s="216"/>
      <c r="RIQ48" s="216"/>
      <c r="RIR48" s="216"/>
      <c r="RIS48" s="216"/>
      <c r="RIT48" s="216"/>
      <c r="RIU48" s="216"/>
      <c r="RIV48" s="216"/>
      <c r="RIW48" s="216"/>
      <c r="RIX48" s="216"/>
      <c r="RIY48" s="216"/>
      <c r="RIZ48" s="216"/>
      <c r="RJA48" s="216"/>
      <c r="RJB48" s="216"/>
      <c r="RJC48" s="216"/>
      <c r="RJD48" s="216"/>
      <c r="RJE48" s="216"/>
      <c r="RJF48" s="216"/>
      <c r="RJG48" s="216"/>
      <c r="RJH48" s="216"/>
      <c r="RJI48" s="216"/>
      <c r="RJJ48" s="216"/>
      <c r="RJK48" s="216"/>
      <c r="RJL48" s="216"/>
      <c r="RJM48" s="216"/>
      <c r="RJN48" s="216"/>
      <c r="RJO48" s="216"/>
      <c r="RJP48" s="216"/>
      <c r="RJQ48" s="216"/>
      <c r="RJR48" s="216"/>
      <c r="RJS48" s="216"/>
      <c r="RJT48" s="216"/>
      <c r="RJU48" s="216"/>
      <c r="RJV48" s="216"/>
      <c r="RJW48" s="216"/>
      <c r="RJX48" s="216"/>
      <c r="RJY48" s="216"/>
      <c r="RJZ48" s="216"/>
      <c r="RKA48" s="216"/>
      <c r="RKB48" s="216"/>
      <c r="RKC48" s="216"/>
      <c r="RKD48" s="216"/>
      <c r="RKE48" s="216"/>
      <c r="RKF48" s="216"/>
      <c r="RKG48" s="216"/>
      <c r="RKH48" s="216"/>
      <c r="RKI48" s="216"/>
      <c r="RKJ48" s="216"/>
      <c r="RKK48" s="216"/>
      <c r="RKL48" s="216"/>
      <c r="RKM48" s="216"/>
      <c r="RKN48" s="216"/>
      <c r="RKO48" s="216"/>
      <c r="RKP48" s="216"/>
      <c r="RKQ48" s="216"/>
      <c r="RKR48" s="216"/>
      <c r="RKS48" s="216"/>
      <c r="RKT48" s="216"/>
      <c r="RKU48" s="216"/>
      <c r="RKV48" s="216"/>
      <c r="RKW48" s="216"/>
      <c r="RKX48" s="216"/>
      <c r="RKY48" s="216"/>
      <c r="RKZ48" s="216"/>
      <c r="RLA48" s="216"/>
      <c r="RLB48" s="216"/>
      <c r="RLC48" s="216"/>
      <c r="RLD48" s="216"/>
      <c r="RLE48" s="216"/>
      <c r="RLF48" s="216"/>
      <c r="RLG48" s="216"/>
      <c r="RLH48" s="216"/>
      <c r="RLI48" s="216"/>
      <c r="RLJ48" s="216"/>
      <c r="RLK48" s="216"/>
      <c r="RLL48" s="216"/>
      <c r="RLM48" s="216"/>
      <c r="RLN48" s="216"/>
      <c r="RLO48" s="216"/>
      <c r="RLP48" s="216"/>
      <c r="RLQ48" s="216"/>
      <c r="RLR48" s="216"/>
      <c r="RLS48" s="216"/>
      <c r="RLT48" s="216"/>
      <c r="RLU48" s="216"/>
      <c r="RLV48" s="216"/>
      <c r="RLW48" s="216"/>
      <c r="RLX48" s="216"/>
      <c r="RLY48" s="216"/>
      <c r="RLZ48" s="216"/>
      <c r="RMA48" s="216"/>
      <c r="RMB48" s="216"/>
      <c r="RMC48" s="216"/>
      <c r="RMD48" s="216"/>
      <c r="RME48" s="216"/>
      <c r="RMF48" s="216"/>
      <c r="RMG48" s="216"/>
      <c r="RMH48" s="216"/>
      <c r="RMI48" s="216"/>
      <c r="RMJ48" s="216"/>
      <c r="RMK48" s="216"/>
      <c r="RML48" s="216"/>
      <c r="RMM48" s="216"/>
      <c r="RMN48" s="216"/>
      <c r="RMO48" s="216"/>
      <c r="RMP48" s="216"/>
      <c r="RMQ48" s="216"/>
      <c r="RMR48" s="216"/>
      <c r="RMS48" s="216"/>
      <c r="RMT48" s="216"/>
      <c r="RMU48" s="216"/>
      <c r="RMV48" s="216"/>
      <c r="RMW48" s="216"/>
      <c r="RMX48" s="216"/>
      <c r="RMY48" s="216"/>
      <c r="RMZ48" s="216"/>
      <c r="RNA48" s="216"/>
      <c r="RNB48" s="216"/>
      <c r="RNC48" s="216"/>
      <c r="RND48" s="216"/>
      <c r="RNE48" s="216"/>
      <c r="RNF48" s="216"/>
      <c r="RNG48" s="216"/>
      <c r="RNH48" s="216"/>
      <c r="RNI48" s="216"/>
      <c r="RNJ48" s="216"/>
      <c r="RNK48" s="216"/>
      <c r="RNL48" s="216"/>
      <c r="RNM48" s="216"/>
      <c r="RNN48" s="216"/>
      <c r="RNO48" s="216"/>
      <c r="RNP48" s="216"/>
      <c r="RNQ48" s="216"/>
      <c r="RNR48" s="216"/>
      <c r="RNS48" s="216"/>
      <c r="RNT48" s="216"/>
      <c r="RNU48" s="216"/>
      <c r="RNV48" s="216"/>
      <c r="RNW48" s="216"/>
      <c r="RNX48" s="216"/>
      <c r="RNY48" s="216"/>
      <c r="RNZ48" s="216"/>
      <c r="ROA48" s="216"/>
      <c r="ROB48" s="216"/>
      <c r="ROC48" s="216"/>
      <c r="ROD48" s="216"/>
      <c r="ROE48" s="216"/>
      <c r="ROF48" s="216"/>
      <c r="ROG48" s="216"/>
      <c r="ROH48" s="216"/>
      <c r="ROI48" s="216"/>
      <c r="ROJ48" s="216"/>
      <c r="ROK48" s="216"/>
      <c r="ROL48" s="216"/>
      <c r="ROM48" s="216"/>
      <c r="RON48" s="216"/>
      <c r="ROO48" s="216"/>
      <c r="ROP48" s="216"/>
      <c r="ROQ48" s="216"/>
      <c r="ROR48" s="216"/>
      <c r="ROS48" s="216"/>
      <c r="ROT48" s="216"/>
      <c r="ROU48" s="216"/>
      <c r="ROV48" s="216"/>
      <c r="ROW48" s="216"/>
      <c r="ROX48" s="216"/>
      <c r="ROY48" s="216"/>
      <c r="ROZ48" s="216"/>
      <c r="RPA48" s="216"/>
      <c r="RPB48" s="216"/>
      <c r="RPC48" s="216"/>
      <c r="RPD48" s="216"/>
      <c r="RPE48" s="216"/>
      <c r="RPF48" s="216"/>
      <c r="RPG48" s="216"/>
      <c r="RPH48" s="216"/>
      <c r="RPI48" s="216"/>
      <c r="RPJ48" s="216"/>
      <c r="RPK48" s="216"/>
      <c r="RPL48" s="216"/>
      <c r="RPM48" s="216"/>
      <c r="RPN48" s="216"/>
      <c r="RPO48" s="216"/>
      <c r="RPP48" s="216"/>
      <c r="RPQ48" s="216"/>
      <c r="RPR48" s="216"/>
      <c r="RPS48" s="216"/>
      <c r="RPT48" s="216"/>
      <c r="RPU48" s="216"/>
      <c r="RPV48" s="216"/>
      <c r="RPW48" s="216"/>
      <c r="RPX48" s="216"/>
      <c r="RPY48" s="216"/>
      <c r="RPZ48" s="216"/>
      <c r="RQA48" s="216"/>
      <c r="RQB48" s="216"/>
      <c r="RQC48" s="216"/>
      <c r="RQD48" s="216"/>
      <c r="RQE48" s="216"/>
      <c r="RQF48" s="216"/>
      <c r="RQG48" s="216"/>
      <c r="RQH48" s="216"/>
      <c r="RQI48" s="216"/>
      <c r="RQJ48" s="216"/>
      <c r="RQK48" s="216"/>
      <c r="RQL48" s="216"/>
      <c r="RQM48" s="216"/>
      <c r="RQN48" s="216"/>
      <c r="RQO48" s="216"/>
      <c r="RQP48" s="216"/>
      <c r="RQQ48" s="216"/>
      <c r="RQR48" s="216"/>
      <c r="RQS48" s="216"/>
      <c r="RQT48" s="216"/>
      <c r="RQU48" s="216"/>
      <c r="RQV48" s="216"/>
      <c r="RQW48" s="216"/>
      <c r="RQX48" s="216"/>
      <c r="RQY48" s="216"/>
      <c r="RQZ48" s="216"/>
      <c r="RRA48" s="216"/>
      <c r="RRB48" s="216"/>
      <c r="RRC48" s="216"/>
      <c r="RRD48" s="216"/>
      <c r="RRE48" s="216"/>
      <c r="RRF48" s="216"/>
      <c r="RRG48" s="216"/>
      <c r="RRH48" s="216"/>
      <c r="RRI48" s="216"/>
      <c r="RRJ48" s="216"/>
      <c r="RRK48" s="216"/>
      <c r="RRL48" s="216"/>
      <c r="RRM48" s="216"/>
      <c r="RRN48" s="216"/>
      <c r="RRO48" s="216"/>
      <c r="RRP48" s="216"/>
      <c r="RRQ48" s="216"/>
      <c r="RRR48" s="216"/>
      <c r="RRS48" s="216"/>
      <c r="RRT48" s="216"/>
      <c r="RRU48" s="216"/>
      <c r="RRV48" s="216"/>
      <c r="RRW48" s="216"/>
      <c r="RRX48" s="216"/>
      <c r="RRY48" s="216"/>
      <c r="RRZ48" s="216"/>
      <c r="RSA48" s="216"/>
      <c r="RSB48" s="216"/>
      <c r="RSC48" s="216"/>
      <c r="RSD48" s="216"/>
      <c r="RSE48" s="216"/>
      <c r="RSF48" s="216"/>
      <c r="RSG48" s="216"/>
      <c r="RSH48" s="216"/>
      <c r="RSI48" s="216"/>
      <c r="RSJ48" s="216"/>
      <c r="RSK48" s="216"/>
      <c r="RSL48" s="216"/>
      <c r="RSM48" s="216"/>
      <c r="RSN48" s="216"/>
      <c r="RSO48" s="216"/>
      <c r="RSP48" s="216"/>
      <c r="RSQ48" s="216"/>
      <c r="RSR48" s="216"/>
      <c r="RSS48" s="216"/>
      <c r="RST48" s="216"/>
      <c r="RSU48" s="216"/>
      <c r="RSV48" s="216"/>
      <c r="RSW48" s="216"/>
      <c r="RSX48" s="216"/>
      <c r="RSY48" s="216"/>
      <c r="RSZ48" s="216"/>
      <c r="RTA48" s="216"/>
      <c r="RTB48" s="216"/>
      <c r="RTC48" s="216"/>
      <c r="RTD48" s="216"/>
      <c r="RTE48" s="216"/>
      <c r="RTF48" s="216"/>
      <c r="RTG48" s="216"/>
      <c r="RTH48" s="216"/>
      <c r="RTI48" s="216"/>
      <c r="RTJ48" s="216"/>
      <c r="RTK48" s="216"/>
      <c r="RTL48" s="216"/>
      <c r="RTM48" s="216"/>
      <c r="RTN48" s="216"/>
      <c r="RTO48" s="216"/>
      <c r="RTP48" s="216"/>
      <c r="RTQ48" s="216"/>
      <c r="RTR48" s="216"/>
      <c r="RTS48" s="216"/>
      <c r="RTT48" s="216"/>
      <c r="RTU48" s="216"/>
      <c r="RTV48" s="216"/>
      <c r="RTW48" s="216"/>
      <c r="RTX48" s="216"/>
      <c r="RTY48" s="216"/>
      <c r="RTZ48" s="216"/>
      <c r="RUA48" s="216"/>
      <c r="RUB48" s="216"/>
      <c r="RUC48" s="216"/>
      <c r="RUD48" s="216"/>
      <c r="RUE48" s="216"/>
      <c r="RUF48" s="216"/>
      <c r="RUG48" s="216"/>
      <c r="RUH48" s="216"/>
      <c r="RUI48" s="216"/>
      <c r="RUJ48" s="216"/>
      <c r="RUK48" s="216"/>
      <c r="RUL48" s="216"/>
      <c r="RUM48" s="216"/>
      <c r="RUN48" s="216"/>
      <c r="RUO48" s="216"/>
      <c r="RUP48" s="216"/>
      <c r="RUQ48" s="216"/>
      <c r="RUR48" s="216"/>
      <c r="RUS48" s="216"/>
      <c r="RUT48" s="216"/>
      <c r="RUU48" s="216"/>
      <c r="RUV48" s="216"/>
      <c r="RUW48" s="216"/>
      <c r="RUX48" s="216"/>
      <c r="RUY48" s="216"/>
      <c r="RUZ48" s="216"/>
      <c r="RVA48" s="216"/>
      <c r="RVB48" s="216"/>
      <c r="RVC48" s="216"/>
      <c r="RVD48" s="216"/>
      <c r="RVE48" s="216"/>
      <c r="RVF48" s="216"/>
      <c r="RVG48" s="216"/>
      <c r="RVH48" s="216"/>
      <c r="RVI48" s="216"/>
      <c r="RVJ48" s="216"/>
      <c r="RVK48" s="216"/>
      <c r="RVL48" s="216"/>
      <c r="RVM48" s="216"/>
      <c r="RVN48" s="216"/>
      <c r="RVO48" s="216"/>
      <c r="RVP48" s="216"/>
      <c r="RVQ48" s="216"/>
      <c r="RVR48" s="216"/>
      <c r="RVS48" s="216"/>
      <c r="RVT48" s="216"/>
      <c r="RVU48" s="216"/>
      <c r="RVV48" s="216"/>
      <c r="RVW48" s="216"/>
      <c r="RVX48" s="216"/>
      <c r="RVY48" s="216"/>
      <c r="RVZ48" s="216"/>
      <c r="RWA48" s="216"/>
      <c r="RWB48" s="216"/>
      <c r="RWC48" s="216"/>
      <c r="RWD48" s="216"/>
      <c r="RWE48" s="216"/>
      <c r="RWF48" s="216"/>
      <c r="RWG48" s="216"/>
      <c r="RWH48" s="216"/>
      <c r="RWI48" s="216"/>
      <c r="RWJ48" s="216"/>
      <c r="RWK48" s="216"/>
      <c r="RWL48" s="216"/>
      <c r="RWM48" s="216"/>
      <c r="RWN48" s="216"/>
      <c r="RWO48" s="216"/>
      <c r="RWP48" s="216"/>
      <c r="RWQ48" s="216"/>
      <c r="RWR48" s="216"/>
      <c r="RWS48" s="216"/>
      <c r="RWT48" s="216"/>
      <c r="RWU48" s="216"/>
      <c r="RWV48" s="216"/>
      <c r="RWW48" s="216"/>
      <c r="RWX48" s="216"/>
      <c r="RWY48" s="216"/>
      <c r="RWZ48" s="216"/>
      <c r="RXA48" s="216"/>
      <c r="RXB48" s="216"/>
      <c r="RXC48" s="216"/>
      <c r="RXD48" s="216"/>
      <c r="RXE48" s="216"/>
      <c r="RXF48" s="216"/>
      <c r="RXG48" s="216"/>
      <c r="RXH48" s="216"/>
      <c r="RXI48" s="216"/>
      <c r="RXJ48" s="216"/>
      <c r="RXK48" s="216"/>
      <c r="RXL48" s="216"/>
      <c r="RXM48" s="216"/>
      <c r="RXN48" s="216"/>
      <c r="RXO48" s="216"/>
      <c r="RXP48" s="216"/>
      <c r="RXQ48" s="216"/>
      <c r="RXR48" s="216"/>
      <c r="RXS48" s="216"/>
      <c r="RXT48" s="216"/>
      <c r="RXU48" s="216"/>
      <c r="RXV48" s="216"/>
      <c r="RXW48" s="216"/>
      <c r="RXX48" s="216"/>
      <c r="RXY48" s="216"/>
      <c r="RXZ48" s="216"/>
      <c r="RYA48" s="216"/>
      <c r="RYB48" s="216"/>
      <c r="RYC48" s="216"/>
      <c r="RYD48" s="216"/>
      <c r="RYE48" s="216"/>
      <c r="RYF48" s="216"/>
      <c r="RYG48" s="216"/>
      <c r="RYH48" s="216"/>
      <c r="RYI48" s="216"/>
      <c r="RYJ48" s="216"/>
      <c r="RYK48" s="216"/>
      <c r="RYL48" s="216"/>
      <c r="RYM48" s="216"/>
      <c r="RYN48" s="216"/>
      <c r="RYO48" s="216"/>
      <c r="RYP48" s="216"/>
      <c r="RYQ48" s="216"/>
      <c r="RYR48" s="216"/>
      <c r="RYS48" s="216"/>
      <c r="RYT48" s="216"/>
      <c r="RYU48" s="216"/>
      <c r="RYV48" s="216"/>
      <c r="RYW48" s="216"/>
      <c r="RYX48" s="216"/>
      <c r="RYY48" s="216"/>
      <c r="RYZ48" s="216"/>
      <c r="RZA48" s="216"/>
      <c r="RZB48" s="216"/>
      <c r="RZC48" s="216"/>
      <c r="RZD48" s="216"/>
      <c r="RZE48" s="216"/>
      <c r="RZF48" s="216"/>
      <c r="RZG48" s="216"/>
      <c r="RZH48" s="216"/>
      <c r="RZI48" s="216"/>
      <c r="RZJ48" s="216"/>
      <c r="RZK48" s="216"/>
      <c r="RZL48" s="216"/>
      <c r="RZM48" s="216"/>
      <c r="RZN48" s="216"/>
      <c r="RZO48" s="216"/>
      <c r="RZP48" s="216"/>
      <c r="RZQ48" s="216"/>
      <c r="RZR48" s="216"/>
      <c r="RZS48" s="216"/>
      <c r="RZT48" s="216"/>
      <c r="RZU48" s="216"/>
      <c r="RZV48" s="216"/>
      <c r="RZW48" s="216"/>
      <c r="RZX48" s="216"/>
      <c r="RZY48" s="216"/>
      <c r="RZZ48" s="216"/>
      <c r="SAA48" s="216"/>
      <c r="SAB48" s="216"/>
      <c r="SAC48" s="216"/>
      <c r="SAD48" s="216"/>
      <c r="SAE48" s="216"/>
      <c r="SAF48" s="216"/>
      <c r="SAG48" s="216"/>
      <c r="SAH48" s="216"/>
      <c r="SAI48" s="216"/>
      <c r="SAJ48" s="216"/>
      <c r="SAK48" s="216"/>
      <c r="SAL48" s="216"/>
      <c r="SAM48" s="216"/>
      <c r="SAN48" s="216"/>
      <c r="SAO48" s="216"/>
      <c r="SAP48" s="216"/>
      <c r="SAQ48" s="216"/>
      <c r="SAR48" s="216"/>
      <c r="SAS48" s="216"/>
      <c r="SAT48" s="216"/>
      <c r="SAU48" s="216"/>
      <c r="SAV48" s="216"/>
      <c r="SAW48" s="216"/>
      <c r="SAX48" s="216"/>
      <c r="SAY48" s="216"/>
      <c r="SAZ48" s="216"/>
      <c r="SBA48" s="216"/>
      <c r="SBB48" s="216"/>
      <c r="SBC48" s="216"/>
      <c r="SBD48" s="216"/>
      <c r="SBE48" s="216"/>
      <c r="SBF48" s="216"/>
      <c r="SBG48" s="216"/>
      <c r="SBH48" s="216"/>
      <c r="SBI48" s="216"/>
      <c r="SBJ48" s="216"/>
      <c r="SBK48" s="216"/>
      <c r="SBL48" s="216"/>
      <c r="SBM48" s="216"/>
      <c r="SBN48" s="216"/>
      <c r="SBO48" s="216"/>
      <c r="SBP48" s="216"/>
      <c r="SBQ48" s="216"/>
      <c r="SBR48" s="216"/>
      <c r="SBS48" s="216"/>
      <c r="SBT48" s="216"/>
      <c r="SBU48" s="216"/>
      <c r="SBV48" s="216"/>
      <c r="SBW48" s="216"/>
      <c r="SBX48" s="216"/>
      <c r="SBY48" s="216"/>
      <c r="SBZ48" s="216"/>
      <c r="SCA48" s="216"/>
      <c r="SCB48" s="216"/>
      <c r="SCC48" s="216"/>
      <c r="SCD48" s="216"/>
      <c r="SCE48" s="216"/>
      <c r="SCF48" s="216"/>
      <c r="SCG48" s="216"/>
      <c r="SCH48" s="216"/>
      <c r="SCI48" s="216"/>
      <c r="SCJ48" s="216"/>
      <c r="SCK48" s="216"/>
      <c r="SCL48" s="216"/>
      <c r="SCM48" s="216"/>
      <c r="SCN48" s="216"/>
      <c r="SCO48" s="216"/>
      <c r="SCP48" s="216"/>
      <c r="SCQ48" s="216"/>
      <c r="SCR48" s="216"/>
      <c r="SCS48" s="216"/>
      <c r="SCT48" s="216"/>
      <c r="SCU48" s="216"/>
      <c r="SCV48" s="216"/>
      <c r="SCW48" s="216"/>
      <c r="SCX48" s="216"/>
      <c r="SCY48" s="216"/>
      <c r="SCZ48" s="216"/>
      <c r="SDA48" s="216"/>
      <c r="SDB48" s="216"/>
      <c r="SDC48" s="216"/>
      <c r="SDD48" s="216"/>
      <c r="SDE48" s="216"/>
      <c r="SDF48" s="216"/>
      <c r="SDG48" s="216"/>
      <c r="SDH48" s="216"/>
      <c r="SDI48" s="216"/>
      <c r="SDJ48" s="216"/>
      <c r="SDK48" s="216"/>
      <c r="SDL48" s="216"/>
      <c r="SDM48" s="216"/>
      <c r="SDN48" s="216"/>
      <c r="SDO48" s="216"/>
      <c r="SDP48" s="216"/>
      <c r="SDQ48" s="216"/>
      <c r="SDR48" s="216"/>
      <c r="SDS48" s="216"/>
      <c r="SDT48" s="216"/>
      <c r="SDU48" s="216"/>
      <c r="SDV48" s="216"/>
      <c r="SDW48" s="216"/>
      <c r="SDX48" s="216"/>
      <c r="SDY48" s="216"/>
      <c r="SDZ48" s="216"/>
      <c r="SEA48" s="216"/>
      <c r="SEB48" s="216"/>
      <c r="SEC48" s="216"/>
      <c r="SED48" s="216"/>
      <c r="SEE48" s="216"/>
      <c r="SEF48" s="216"/>
      <c r="SEG48" s="216"/>
      <c r="SEH48" s="216"/>
      <c r="SEI48" s="216"/>
      <c r="SEJ48" s="216"/>
      <c r="SEK48" s="216"/>
      <c r="SEL48" s="216"/>
      <c r="SEM48" s="216"/>
      <c r="SEN48" s="216"/>
      <c r="SEO48" s="216"/>
      <c r="SEP48" s="216"/>
      <c r="SEQ48" s="216"/>
      <c r="SER48" s="216"/>
      <c r="SES48" s="216"/>
      <c r="SET48" s="216"/>
      <c r="SEU48" s="216"/>
      <c r="SEV48" s="216"/>
      <c r="SEW48" s="216"/>
      <c r="SEX48" s="216"/>
      <c r="SEY48" s="216"/>
      <c r="SEZ48" s="216"/>
      <c r="SFA48" s="216"/>
      <c r="SFB48" s="216"/>
      <c r="SFC48" s="216"/>
      <c r="SFD48" s="216"/>
      <c r="SFE48" s="216"/>
      <c r="SFF48" s="216"/>
      <c r="SFG48" s="216"/>
      <c r="SFH48" s="216"/>
      <c r="SFI48" s="216"/>
      <c r="SFJ48" s="216"/>
      <c r="SFK48" s="216"/>
      <c r="SFL48" s="216"/>
      <c r="SFM48" s="216"/>
      <c r="SFN48" s="216"/>
      <c r="SFO48" s="216"/>
      <c r="SFP48" s="216"/>
      <c r="SFQ48" s="216"/>
      <c r="SFR48" s="216"/>
      <c r="SFS48" s="216"/>
      <c r="SFT48" s="216"/>
      <c r="SFU48" s="216"/>
      <c r="SFV48" s="216"/>
      <c r="SFW48" s="216"/>
      <c r="SFX48" s="216"/>
      <c r="SFY48" s="216"/>
      <c r="SFZ48" s="216"/>
      <c r="SGA48" s="216"/>
      <c r="SGB48" s="216"/>
      <c r="SGC48" s="216"/>
      <c r="SGD48" s="216"/>
      <c r="SGE48" s="216"/>
      <c r="SGF48" s="216"/>
      <c r="SGG48" s="216"/>
      <c r="SGH48" s="216"/>
      <c r="SGI48" s="216"/>
      <c r="SGJ48" s="216"/>
      <c r="SGK48" s="216"/>
      <c r="SGL48" s="216"/>
      <c r="SGM48" s="216"/>
      <c r="SGN48" s="216"/>
      <c r="SGO48" s="216"/>
      <c r="SGP48" s="216"/>
      <c r="SGQ48" s="216"/>
      <c r="SGR48" s="216"/>
      <c r="SGS48" s="216"/>
      <c r="SGT48" s="216"/>
      <c r="SGU48" s="216"/>
      <c r="SGV48" s="216"/>
      <c r="SGW48" s="216"/>
      <c r="SGX48" s="216"/>
      <c r="SGY48" s="216"/>
      <c r="SGZ48" s="216"/>
      <c r="SHA48" s="216"/>
      <c r="SHB48" s="216"/>
      <c r="SHC48" s="216"/>
      <c r="SHD48" s="216"/>
      <c r="SHE48" s="216"/>
      <c r="SHF48" s="216"/>
      <c r="SHG48" s="216"/>
      <c r="SHH48" s="216"/>
      <c r="SHI48" s="216"/>
      <c r="SHJ48" s="216"/>
      <c r="SHK48" s="216"/>
      <c r="SHL48" s="216"/>
      <c r="SHM48" s="216"/>
      <c r="SHN48" s="216"/>
      <c r="SHO48" s="216"/>
      <c r="SHP48" s="216"/>
      <c r="SHQ48" s="216"/>
      <c r="SHR48" s="216"/>
      <c r="SHS48" s="216"/>
      <c r="SHT48" s="216"/>
      <c r="SHU48" s="216"/>
      <c r="SHV48" s="216"/>
      <c r="SHW48" s="216"/>
      <c r="SHX48" s="216"/>
      <c r="SHY48" s="216"/>
      <c r="SHZ48" s="216"/>
      <c r="SIA48" s="216"/>
      <c r="SIB48" s="216"/>
      <c r="SIC48" s="216"/>
      <c r="SID48" s="216"/>
      <c r="SIE48" s="216"/>
      <c r="SIF48" s="216"/>
      <c r="SIG48" s="216"/>
      <c r="SIH48" s="216"/>
      <c r="SII48" s="216"/>
      <c r="SIJ48" s="216"/>
      <c r="SIK48" s="216"/>
      <c r="SIL48" s="216"/>
      <c r="SIM48" s="216"/>
      <c r="SIN48" s="216"/>
      <c r="SIO48" s="216"/>
      <c r="SIP48" s="216"/>
      <c r="SIQ48" s="216"/>
      <c r="SIR48" s="216"/>
      <c r="SIS48" s="216"/>
      <c r="SIT48" s="216"/>
      <c r="SIU48" s="216"/>
      <c r="SIV48" s="216"/>
      <c r="SIW48" s="216"/>
      <c r="SIX48" s="216"/>
      <c r="SIY48" s="216"/>
      <c r="SIZ48" s="216"/>
      <c r="SJA48" s="216"/>
      <c r="SJB48" s="216"/>
      <c r="SJC48" s="216"/>
      <c r="SJD48" s="216"/>
      <c r="SJE48" s="216"/>
      <c r="SJF48" s="216"/>
      <c r="SJG48" s="216"/>
      <c r="SJH48" s="216"/>
      <c r="SJI48" s="216"/>
      <c r="SJJ48" s="216"/>
      <c r="SJK48" s="216"/>
      <c r="SJL48" s="216"/>
      <c r="SJM48" s="216"/>
      <c r="SJN48" s="216"/>
      <c r="SJO48" s="216"/>
      <c r="SJP48" s="216"/>
      <c r="SJQ48" s="216"/>
      <c r="SJR48" s="216"/>
      <c r="SJS48" s="216"/>
      <c r="SJT48" s="216"/>
      <c r="SJU48" s="216"/>
      <c r="SJV48" s="216"/>
      <c r="SJW48" s="216"/>
      <c r="SJX48" s="216"/>
      <c r="SJY48" s="216"/>
      <c r="SJZ48" s="216"/>
      <c r="SKA48" s="216"/>
      <c r="SKB48" s="216"/>
      <c r="SKC48" s="216"/>
      <c r="SKD48" s="216"/>
      <c r="SKE48" s="216"/>
      <c r="SKF48" s="216"/>
      <c r="SKG48" s="216"/>
      <c r="SKH48" s="216"/>
      <c r="SKI48" s="216"/>
      <c r="SKJ48" s="216"/>
      <c r="SKK48" s="216"/>
      <c r="SKL48" s="216"/>
      <c r="SKM48" s="216"/>
      <c r="SKN48" s="216"/>
      <c r="SKO48" s="216"/>
      <c r="SKP48" s="216"/>
      <c r="SKQ48" s="216"/>
      <c r="SKR48" s="216"/>
      <c r="SKS48" s="216"/>
      <c r="SKT48" s="216"/>
      <c r="SKU48" s="216"/>
      <c r="SKV48" s="216"/>
      <c r="SKW48" s="216"/>
      <c r="SKX48" s="216"/>
      <c r="SKY48" s="216"/>
      <c r="SKZ48" s="216"/>
      <c r="SLA48" s="216"/>
      <c r="SLB48" s="216"/>
      <c r="SLC48" s="216"/>
      <c r="SLD48" s="216"/>
      <c r="SLE48" s="216"/>
      <c r="SLF48" s="216"/>
      <c r="SLG48" s="216"/>
      <c r="SLH48" s="216"/>
      <c r="SLI48" s="216"/>
      <c r="SLJ48" s="216"/>
      <c r="SLK48" s="216"/>
      <c r="SLL48" s="216"/>
      <c r="SLM48" s="216"/>
      <c r="SLN48" s="216"/>
      <c r="SLO48" s="216"/>
      <c r="SLP48" s="216"/>
      <c r="SLQ48" s="216"/>
      <c r="SLR48" s="216"/>
      <c r="SLS48" s="216"/>
      <c r="SLT48" s="216"/>
      <c r="SLU48" s="216"/>
      <c r="SLV48" s="216"/>
      <c r="SLW48" s="216"/>
      <c r="SLX48" s="216"/>
      <c r="SLY48" s="216"/>
      <c r="SLZ48" s="216"/>
      <c r="SMA48" s="216"/>
      <c r="SMB48" s="216"/>
      <c r="SMC48" s="216"/>
      <c r="SMD48" s="216"/>
      <c r="SME48" s="216"/>
      <c r="SMF48" s="216"/>
      <c r="SMG48" s="216"/>
      <c r="SMH48" s="216"/>
      <c r="SMI48" s="216"/>
      <c r="SMJ48" s="216"/>
      <c r="SMK48" s="216"/>
      <c r="SML48" s="216"/>
      <c r="SMM48" s="216"/>
      <c r="SMN48" s="216"/>
      <c r="SMO48" s="216"/>
      <c r="SMP48" s="216"/>
      <c r="SMQ48" s="216"/>
      <c r="SMR48" s="216"/>
      <c r="SMS48" s="216"/>
      <c r="SMT48" s="216"/>
      <c r="SMU48" s="216"/>
      <c r="SMV48" s="216"/>
      <c r="SMW48" s="216"/>
      <c r="SMX48" s="216"/>
      <c r="SMY48" s="216"/>
      <c r="SMZ48" s="216"/>
      <c r="SNA48" s="216"/>
      <c r="SNB48" s="216"/>
      <c r="SNC48" s="216"/>
      <c r="SND48" s="216"/>
      <c r="SNE48" s="216"/>
      <c r="SNF48" s="216"/>
      <c r="SNG48" s="216"/>
      <c r="SNH48" s="216"/>
      <c r="SNI48" s="216"/>
      <c r="SNJ48" s="216"/>
      <c r="SNK48" s="216"/>
      <c r="SNL48" s="216"/>
      <c r="SNM48" s="216"/>
      <c r="SNN48" s="216"/>
      <c r="SNO48" s="216"/>
      <c r="SNP48" s="216"/>
      <c r="SNQ48" s="216"/>
      <c r="SNR48" s="216"/>
      <c r="SNS48" s="216"/>
      <c r="SNT48" s="216"/>
      <c r="SNU48" s="216"/>
      <c r="SNV48" s="216"/>
      <c r="SNW48" s="216"/>
      <c r="SNX48" s="216"/>
      <c r="SNY48" s="216"/>
      <c r="SNZ48" s="216"/>
      <c r="SOA48" s="216"/>
      <c r="SOB48" s="216"/>
      <c r="SOC48" s="216"/>
      <c r="SOD48" s="216"/>
      <c r="SOE48" s="216"/>
      <c r="SOF48" s="216"/>
      <c r="SOG48" s="216"/>
      <c r="SOH48" s="216"/>
      <c r="SOI48" s="216"/>
      <c r="SOJ48" s="216"/>
      <c r="SOK48" s="216"/>
      <c r="SOL48" s="216"/>
      <c r="SOM48" s="216"/>
      <c r="SON48" s="216"/>
      <c r="SOO48" s="216"/>
      <c r="SOP48" s="216"/>
      <c r="SOQ48" s="216"/>
      <c r="SOR48" s="216"/>
      <c r="SOS48" s="216"/>
      <c r="SOT48" s="216"/>
      <c r="SOU48" s="216"/>
      <c r="SOV48" s="216"/>
      <c r="SOW48" s="216"/>
      <c r="SOX48" s="216"/>
      <c r="SOY48" s="216"/>
      <c r="SOZ48" s="216"/>
      <c r="SPA48" s="216"/>
      <c r="SPB48" s="216"/>
      <c r="SPC48" s="216"/>
      <c r="SPD48" s="216"/>
      <c r="SPE48" s="216"/>
      <c r="SPF48" s="216"/>
      <c r="SPG48" s="216"/>
      <c r="SPH48" s="216"/>
      <c r="SPI48" s="216"/>
      <c r="SPJ48" s="216"/>
      <c r="SPK48" s="216"/>
      <c r="SPL48" s="216"/>
      <c r="SPM48" s="216"/>
      <c r="SPN48" s="216"/>
      <c r="SPO48" s="216"/>
      <c r="SPP48" s="216"/>
      <c r="SPQ48" s="216"/>
      <c r="SPR48" s="216"/>
      <c r="SPS48" s="216"/>
      <c r="SPT48" s="216"/>
      <c r="SPU48" s="216"/>
      <c r="SPV48" s="216"/>
      <c r="SPW48" s="216"/>
      <c r="SPX48" s="216"/>
      <c r="SPY48" s="216"/>
      <c r="SPZ48" s="216"/>
      <c r="SQA48" s="216"/>
      <c r="SQB48" s="216"/>
      <c r="SQC48" s="216"/>
      <c r="SQD48" s="216"/>
      <c r="SQE48" s="216"/>
      <c r="SQF48" s="216"/>
      <c r="SQG48" s="216"/>
      <c r="SQH48" s="216"/>
      <c r="SQI48" s="216"/>
      <c r="SQJ48" s="216"/>
      <c r="SQK48" s="216"/>
      <c r="SQL48" s="216"/>
      <c r="SQM48" s="216"/>
      <c r="SQN48" s="216"/>
      <c r="SQO48" s="216"/>
      <c r="SQP48" s="216"/>
      <c r="SQQ48" s="216"/>
      <c r="SQR48" s="216"/>
      <c r="SQS48" s="216"/>
      <c r="SQT48" s="216"/>
      <c r="SQU48" s="216"/>
      <c r="SQV48" s="216"/>
      <c r="SQW48" s="216"/>
      <c r="SQX48" s="216"/>
      <c r="SQY48" s="216"/>
      <c r="SQZ48" s="216"/>
      <c r="SRA48" s="216"/>
      <c r="SRB48" s="216"/>
      <c r="SRC48" s="216"/>
      <c r="SRD48" s="216"/>
      <c r="SRE48" s="216"/>
      <c r="SRF48" s="216"/>
      <c r="SRG48" s="216"/>
      <c r="SRH48" s="216"/>
      <c r="SRI48" s="216"/>
      <c r="SRJ48" s="216"/>
      <c r="SRK48" s="216"/>
      <c r="SRL48" s="216"/>
      <c r="SRM48" s="216"/>
      <c r="SRN48" s="216"/>
      <c r="SRO48" s="216"/>
      <c r="SRP48" s="216"/>
      <c r="SRQ48" s="216"/>
      <c r="SRR48" s="216"/>
      <c r="SRS48" s="216"/>
      <c r="SRT48" s="216"/>
      <c r="SRU48" s="216"/>
      <c r="SRV48" s="216"/>
      <c r="SRW48" s="216"/>
      <c r="SRX48" s="216"/>
      <c r="SRY48" s="216"/>
      <c r="SRZ48" s="216"/>
      <c r="SSA48" s="216"/>
      <c r="SSB48" s="216"/>
      <c r="SSC48" s="216"/>
      <c r="SSD48" s="216"/>
      <c r="SSE48" s="216"/>
      <c r="SSF48" s="216"/>
      <c r="SSG48" s="216"/>
      <c r="SSH48" s="216"/>
      <c r="SSI48" s="216"/>
      <c r="SSJ48" s="216"/>
      <c r="SSK48" s="216"/>
      <c r="SSL48" s="216"/>
      <c r="SSM48" s="216"/>
      <c r="SSN48" s="216"/>
      <c r="SSO48" s="216"/>
      <c r="SSP48" s="216"/>
      <c r="SSQ48" s="216"/>
      <c r="SSR48" s="216"/>
      <c r="SSS48" s="216"/>
      <c r="SST48" s="216"/>
      <c r="SSU48" s="216"/>
      <c r="SSV48" s="216"/>
      <c r="SSW48" s="216"/>
      <c r="SSX48" s="216"/>
      <c r="SSY48" s="216"/>
      <c r="SSZ48" s="216"/>
      <c r="STA48" s="216"/>
      <c r="STB48" s="216"/>
      <c r="STC48" s="216"/>
      <c r="STD48" s="216"/>
      <c r="STE48" s="216"/>
      <c r="STF48" s="216"/>
      <c r="STG48" s="216"/>
      <c r="STH48" s="216"/>
      <c r="STI48" s="216"/>
      <c r="STJ48" s="216"/>
      <c r="STK48" s="216"/>
      <c r="STL48" s="216"/>
      <c r="STM48" s="216"/>
      <c r="STN48" s="216"/>
      <c r="STO48" s="216"/>
      <c r="STP48" s="216"/>
      <c r="STQ48" s="216"/>
      <c r="STR48" s="216"/>
      <c r="STS48" s="216"/>
      <c r="STT48" s="216"/>
      <c r="STU48" s="216"/>
      <c r="STV48" s="216"/>
      <c r="STW48" s="216"/>
      <c r="STX48" s="216"/>
      <c r="STY48" s="216"/>
      <c r="STZ48" s="216"/>
      <c r="SUA48" s="216"/>
      <c r="SUB48" s="216"/>
      <c r="SUC48" s="216"/>
      <c r="SUD48" s="216"/>
      <c r="SUE48" s="216"/>
      <c r="SUF48" s="216"/>
      <c r="SUG48" s="216"/>
      <c r="SUH48" s="216"/>
      <c r="SUI48" s="216"/>
      <c r="SUJ48" s="216"/>
      <c r="SUK48" s="216"/>
      <c r="SUL48" s="216"/>
      <c r="SUM48" s="216"/>
      <c r="SUN48" s="216"/>
      <c r="SUO48" s="216"/>
      <c r="SUP48" s="216"/>
      <c r="SUQ48" s="216"/>
      <c r="SUR48" s="216"/>
      <c r="SUS48" s="216"/>
      <c r="SUT48" s="216"/>
      <c r="SUU48" s="216"/>
      <c r="SUV48" s="216"/>
      <c r="SUW48" s="216"/>
      <c r="SUX48" s="216"/>
      <c r="SUY48" s="216"/>
      <c r="SUZ48" s="216"/>
      <c r="SVA48" s="216"/>
      <c r="SVB48" s="216"/>
      <c r="SVC48" s="216"/>
      <c r="SVD48" s="216"/>
      <c r="SVE48" s="216"/>
      <c r="SVF48" s="216"/>
      <c r="SVG48" s="216"/>
      <c r="SVH48" s="216"/>
      <c r="SVI48" s="216"/>
      <c r="SVJ48" s="216"/>
      <c r="SVK48" s="216"/>
      <c r="SVL48" s="216"/>
      <c r="SVM48" s="216"/>
      <c r="SVN48" s="216"/>
      <c r="SVO48" s="216"/>
      <c r="SVP48" s="216"/>
      <c r="SVQ48" s="216"/>
      <c r="SVR48" s="216"/>
      <c r="SVS48" s="216"/>
      <c r="SVT48" s="216"/>
      <c r="SVU48" s="216"/>
      <c r="SVV48" s="216"/>
      <c r="SVW48" s="216"/>
      <c r="SVX48" s="216"/>
      <c r="SVY48" s="216"/>
      <c r="SVZ48" s="216"/>
      <c r="SWA48" s="216"/>
      <c r="SWB48" s="216"/>
      <c r="SWC48" s="216"/>
      <c r="SWD48" s="216"/>
      <c r="SWE48" s="216"/>
      <c r="SWF48" s="216"/>
      <c r="SWG48" s="216"/>
      <c r="SWH48" s="216"/>
      <c r="SWI48" s="216"/>
      <c r="SWJ48" s="216"/>
      <c r="SWK48" s="216"/>
      <c r="SWL48" s="216"/>
      <c r="SWM48" s="216"/>
      <c r="SWN48" s="216"/>
      <c r="SWO48" s="216"/>
      <c r="SWP48" s="216"/>
      <c r="SWQ48" s="216"/>
      <c r="SWR48" s="216"/>
      <c r="SWS48" s="216"/>
      <c r="SWT48" s="216"/>
      <c r="SWU48" s="216"/>
      <c r="SWV48" s="216"/>
      <c r="SWW48" s="216"/>
      <c r="SWX48" s="216"/>
      <c r="SWY48" s="216"/>
      <c r="SWZ48" s="216"/>
      <c r="SXA48" s="216"/>
      <c r="SXB48" s="216"/>
      <c r="SXC48" s="216"/>
      <c r="SXD48" s="216"/>
      <c r="SXE48" s="216"/>
      <c r="SXF48" s="216"/>
      <c r="SXG48" s="216"/>
      <c r="SXH48" s="216"/>
      <c r="SXI48" s="216"/>
      <c r="SXJ48" s="216"/>
      <c r="SXK48" s="216"/>
      <c r="SXL48" s="216"/>
      <c r="SXM48" s="216"/>
      <c r="SXN48" s="216"/>
      <c r="SXO48" s="216"/>
      <c r="SXP48" s="216"/>
      <c r="SXQ48" s="216"/>
      <c r="SXR48" s="216"/>
      <c r="SXS48" s="216"/>
      <c r="SXT48" s="216"/>
      <c r="SXU48" s="216"/>
      <c r="SXV48" s="216"/>
      <c r="SXW48" s="216"/>
      <c r="SXX48" s="216"/>
      <c r="SXY48" s="216"/>
      <c r="SXZ48" s="216"/>
      <c r="SYA48" s="216"/>
      <c r="SYB48" s="216"/>
      <c r="SYC48" s="216"/>
      <c r="SYD48" s="216"/>
      <c r="SYE48" s="216"/>
      <c r="SYF48" s="216"/>
      <c r="SYG48" s="216"/>
      <c r="SYH48" s="216"/>
      <c r="SYI48" s="216"/>
      <c r="SYJ48" s="216"/>
      <c r="SYK48" s="216"/>
      <c r="SYL48" s="216"/>
      <c r="SYM48" s="216"/>
      <c r="SYN48" s="216"/>
      <c r="SYO48" s="216"/>
      <c r="SYP48" s="216"/>
      <c r="SYQ48" s="216"/>
      <c r="SYR48" s="216"/>
      <c r="SYS48" s="216"/>
      <c r="SYT48" s="216"/>
      <c r="SYU48" s="216"/>
      <c r="SYV48" s="216"/>
      <c r="SYW48" s="216"/>
      <c r="SYX48" s="216"/>
      <c r="SYY48" s="216"/>
      <c r="SYZ48" s="216"/>
      <c r="SZA48" s="216"/>
      <c r="SZB48" s="216"/>
      <c r="SZC48" s="216"/>
      <c r="SZD48" s="216"/>
      <c r="SZE48" s="216"/>
      <c r="SZF48" s="216"/>
      <c r="SZG48" s="216"/>
      <c r="SZH48" s="216"/>
      <c r="SZI48" s="216"/>
      <c r="SZJ48" s="216"/>
      <c r="SZK48" s="216"/>
      <c r="SZL48" s="216"/>
      <c r="SZM48" s="216"/>
      <c r="SZN48" s="216"/>
      <c r="SZO48" s="216"/>
      <c r="SZP48" s="216"/>
      <c r="SZQ48" s="216"/>
      <c r="SZR48" s="216"/>
      <c r="SZS48" s="216"/>
      <c r="SZT48" s="216"/>
      <c r="SZU48" s="216"/>
      <c r="SZV48" s="216"/>
      <c r="SZW48" s="216"/>
      <c r="SZX48" s="216"/>
      <c r="SZY48" s="216"/>
      <c r="SZZ48" s="216"/>
      <c r="TAA48" s="216"/>
      <c r="TAB48" s="216"/>
      <c r="TAC48" s="216"/>
      <c r="TAD48" s="216"/>
      <c r="TAE48" s="216"/>
      <c r="TAF48" s="216"/>
      <c r="TAG48" s="216"/>
      <c r="TAH48" s="216"/>
      <c r="TAI48" s="216"/>
      <c r="TAJ48" s="216"/>
      <c r="TAK48" s="216"/>
      <c r="TAL48" s="216"/>
      <c r="TAM48" s="216"/>
      <c r="TAN48" s="216"/>
      <c r="TAO48" s="216"/>
      <c r="TAP48" s="216"/>
      <c r="TAQ48" s="216"/>
      <c r="TAR48" s="216"/>
      <c r="TAS48" s="216"/>
      <c r="TAT48" s="216"/>
      <c r="TAU48" s="216"/>
      <c r="TAV48" s="216"/>
      <c r="TAW48" s="216"/>
      <c r="TAX48" s="216"/>
      <c r="TAY48" s="216"/>
      <c r="TAZ48" s="216"/>
      <c r="TBA48" s="216"/>
      <c r="TBB48" s="216"/>
      <c r="TBC48" s="216"/>
      <c r="TBD48" s="216"/>
      <c r="TBE48" s="216"/>
      <c r="TBF48" s="216"/>
      <c r="TBG48" s="216"/>
      <c r="TBH48" s="216"/>
      <c r="TBI48" s="216"/>
      <c r="TBJ48" s="216"/>
      <c r="TBK48" s="216"/>
      <c r="TBL48" s="216"/>
      <c r="TBM48" s="216"/>
      <c r="TBN48" s="216"/>
      <c r="TBO48" s="216"/>
      <c r="TBP48" s="216"/>
      <c r="TBQ48" s="216"/>
      <c r="TBR48" s="216"/>
      <c r="TBS48" s="216"/>
      <c r="TBT48" s="216"/>
      <c r="TBU48" s="216"/>
      <c r="TBV48" s="216"/>
      <c r="TBW48" s="216"/>
      <c r="TBX48" s="216"/>
      <c r="TBY48" s="216"/>
      <c r="TBZ48" s="216"/>
      <c r="TCA48" s="216"/>
      <c r="TCB48" s="216"/>
      <c r="TCC48" s="216"/>
      <c r="TCD48" s="216"/>
      <c r="TCE48" s="216"/>
      <c r="TCF48" s="216"/>
      <c r="TCG48" s="216"/>
      <c r="TCH48" s="216"/>
      <c r="TCI48" s="216"/>
      <c r="TCJ48" s="216"/>
      <c r="TCK48" s="216"/>
      <c r="TCL48" s="216"/>
      <c r="TCM48" s="216"/>
      <c r="TCN48" s="216"/>
      <c r="TCO48" s="216"/>
      <c r="TCP48" s="216"/>
      <c r="TCQ48" s="216"/>
      <c r="TCR48" s="216"/>
      <c r="TCS48" s="216"/>
      <c r="TCT48" s="216"/>
      <c r="TCU48" s="216"/>
      <c r="TCV48" s="216"/>
      <c r="TCW48" s="216"/>
      <c r="TCX48" s="216"/>
      <c r="TCY48" s="216"/>
      <c r="TCZ48" s="216"/>
      <c r="TDA48" s="216"/>
      <c r="TDB48" s="216"/>
      <c r="TDC48" s="216"/>
      <c r="TDD48" s="216"/>
      <c r="TDE48" s="216"/>
      <c r="TDF48" s="216"/>
      <c r="TDG48" s="216"/>
      <c r="TDH48" s="216"/>
      <c r="TDI48" s="216"/>
      <c r="TDJ48" s="216"/>
      <c r="TDK48" s="216"/>
      <c r="TDL48" s="216"/>
      <c r="TDM48" s="216"/>
      <c r="TDN48" s="216"/>
      <c r="TDO48" s="216"/>
      <c r="TDP48" s="216"/>
      <c r="TDQ48" s="216"/>
      <c r="TDR48" s="216"/>
      <c r="TDS48" s="216"/>
      <c r="TDT48" s="216"/>
      <c r="TDU48" s="216"/>
      <c r="TDV48" s="216"/>
      <c r="TDW48" s="216"/>
      <c r="TDX48" s="216"/>
      <c r="TDY48" s="216"/>
      <c r="TDZ48" s="216"/>
      <c r="TEA48" s="216"/>
      <c r="TEB48" s="216"/>
      <c r="TEC48" s="216"/>
      <c r="TED48" s="216"/>
      <c r="TEE48" s="216"/>
      <c r="TEF48" s="216"/>
      <c r="TEG48" s="216"/>
      <c r="TEH48" s="216"/>
      <c r="TEI48" s="216"/>
      <c r="TEJ48" s="216"/>
      <c r="TEK48" s="216"/>
      <c r="TEL48" s="216"/>
      <c r="TEM48" s="216"/>
      <c r="TEN48" s="216"/>
      <c r="TEO48" s="216"/>
      <c r="TEP48" s="216"/>
      <c r="TEQ48" s="216"/>
      <c r="TER48" s="216"/>
      <c r="TES48" s="216"/>
      <c r="TET48" s="216"/>
      <c r="TEU48" s="216"/>
      <c r="TEV48" s="216"/>
      <c r="TEW48" s="216"/>
      <c r="TEX48" s="216"/>
      <c r="TEY48" s="216"/>
      <c r="TEZ48" s="216"/>
      <c r="TFA48" s="216"/>
      <c r="TFB48" s="216"/>
      <c r="TFC48" s="216"/>
      <c r="TFD48" s="216"/>
      <c r="TFE48" s="216"/>
      <c r="TFF48" s="216"/>
      <c r="TFG48" s="216"/>
      <c r="TFH48" s="216"/>
      <c r="TFI48" s="216"/>
      <c r="TFJ48" s="216"/>
      <c r="TFK48" s="216"/>
      <c r="TFL48" s="216"/>
      <c r="TFM48" s="216"/>
      <c r="TFN48" s="216"/>
      <c r="TFO48" s="216"/>
      <c r="TFP48" s="216"/>
      <c r="TFQ48" s="216"/>
      <c r="TFR48" s="216"/>
      <c r="TFS48" s="216"/>
      <c r="TFT48" s="216"/>
      <c r="TFU48" s="216"/>
      <c r="TFV48" s="216"/>
      <c r="TFW48" s="216"/>
      <c r="TFX48" s="216"/>
      <c r="TFY48" s="216"/>
      <c r="TFZ48" s="216"/>
      <c r="TGA48" s="216"/>
      <c r="TGB48" s="216"/>
      <c r="TGC48" s="216"/>
      <c r="TGD48" s="216"/>
      <c r="TGE48" s="216"/>
      <c r="TGF48" s="216"/>
      <c r="TGG48" s="216"/>
      <c r="TGH48" s="216"/>
      <c r="TGI48" s="216"/>
      <c r="TGJ48" s="216"/>
      <c r="TGK48" s="216"/>
      <c r="TGL48" s="216"/>
      <c r="TGM48" s="216"/>
      <c r="TGN48" s="216"/>
      <c r="TGO48" s="216"/>
      <c r="TGP48" s="216"/>
      <c r="TGQ48" s="216"/>
      <c r="TGR48" s="216"/>
      <c r="TGS48" s="216"/>
      <c r="TGT48" s="216"/>
      <c r="TGU48" s="216"/>
      <c r="TGV48" s="216"/>
      <c r="TGW48" s="216"/>
      <c r="TGX48" s="216"/>
      <c r="TGY48" s="216"/>
      <c r="TGZ48" s="216"/>
      <c r="THA48" s="216"/>
      <c r="THB48" s="216"/>
      <c r="THC48" s="216"/>
      <c r="THD48" s="216"/>
      <c r="THE48" s="216"/>
      <c r="THF48" s="216"/>
      <c r="THG48" s="216"/>
      <c r="THH48" s="216"/>
      <c r="THI48" s="216"/>
      <c r="THJ48" s="216"/>
      <c r="THK48" s="216"/>
      <c r="THL48" s="216"/>
      <c r="THM48" s="216"/>
      <c r="THN48" s="216"/>
      <c r="THO48" s="216"/>
      <c r="THP48" s="216"/>
      <c r="THQ48" s="216"/>
      <c r="THR48" s="216"/>
      <c r="THS48" s="216"/>
      <c r="THT48" s="216"/>
      <c r="THU48" s="216"/>
      <c r="THV48" s="216"/>
      <c r="THW48" s="216"/>
      <c r="THX48" s="216"/>
      <c r="THY48" s="216"/>
      <c r="THZ48" s="216"/>
      <c r="TIA48" s="216"/>
      <c r="TIB48" s="216"/>
      <c r="TIC48" s="216"/>
      <c r="TID48" s="216"/>
      <c r="TIE48" s="216"/>
      <c r="TIF48" s="216"/>
      <c r="TIG48" s="216"/>
      <c r="TIH48" s="216"/>
      <c r="TII48" s="216"/>
      <c r="TIJ48" s="216"/>
      <c r="TIK48" s="216"/>
      <c r="TIL48" s="216"/>
      <c r="TIM48" s="216"/>
      <c r="TIN48" s="216"/>
      <c r="TIO48" s="216"/>
      <c r="TIP48" s="216"/>
      <c r="TIQ48" s="216"/>
      <c r="TIR48" s="216"/>
      <c r="TIS48" s="216"/>
      <c r="TIT48" s="216"/>
      <c r="TIU48" s="216"/>
      <c r="TIV48" s="216"/>
      <c r="TIW48" s="216"/>
      <c r="TIX48" s="216"/>
      <c r="TIY48" s="216"/>
      <c r="TIZ48" s="216"/>
      <c r="TJA48" s="216"/>
      <c r="TJB48" s="216"/>
      <c r="TJC48" s="216"/>
      <c r="TJD48" s="216"/>
      <c r="TJE48" s="216"/>
      <c r="TJF48" s="216"/>
      <c r="TJG48" s="216"/>
      <c r="TJH48" s="216"/>
      <c r="TJI48" s="216"/>
      <c r="TJJ48" s="216"/>
      <c r="TJK48" s="216"/>
      <c r="TJL48" s="216"/>
      <c r="TJM48" s="216"/>
      <c r="TJN48" s="216"/>
      <c r="TJO48" s="216"/>
      <c r="TJP48" s="216"/>
      <c r="TJQ48" s="216"/>
      <c r="TJR48" s="216"/>
      <c r="TJS48" s="216"/>
      <c r="TJT48" s="216"/>
      <c r="TJU48" s="216"/>
      <c r="TJV48" s="216"/>
      <c r="TJW48" s="216"/>
      <c r="TJX48" s="216"/>
      <c r="TJY48" s="216"/>
      <c r="TJZ48" s="216"/>
      <c r="TKA48" s="216"/>
      <c r="TKB48" s="216"/>
      <c r="TKC48" s="216"/>
      <c r="TKD48" s="216"/>
      <c r="TKE48" s="216"/>
      <c r="TKF48" s="216"/>
      <c r="TKG48" s="216"/>
      <c r="TKH48" s="216"/>
      <c r="TKI48" s="216"/>
      <c r="TKJ48" s="216"/>
      <c r="TKK48" s="216"/>
      <c r="TKL48" s="216"/>
      <c r="TKM48" s="216"/>
      <c r="TKN48" s="216"/>
      <c r="TKO48" s="216"/>
      <c r="TKP48" s="216"/>
      <c r="TKQ48" s="216"/>
      <c r="TKR48" s="216"/>
      <c r="TKS48" s="216"/>
      <c r="TKT48" s="216"/>
      <c r="TKU48" s="216"/>
      <c r="TKV48" s="216"/>
      <c r="TKW48" s="216"/>
      <c r="TKX48" s="216"/>
      <c r="TKY48" s="216"/>
      <c r="TKZ48" s="216"/>
      <c r="TLA48" s="216"/>
      <c r="TLB48" s="216"/>
      <c r="TLC48" s="216"/>
      <c r="TLD48" s="216"/>
      <c r="TLE48" s="216"/>
      <c r="TLF48" s="216"/>
      <c r="TLG48" s="216"/>
      <c r="TLH48" s="216"/>
      <c r="TLI48" s="216"/>
      <c r="TLJ48" s="216"/>
      <c r="TLK48" s="216"/>
      <c r="TLL48" s="216"/>
      <c r="TLM48" s="216"/>
      <c r="TLN48" s="216"/>
      <c r="TLO48" s="216"/>
      <c r="TLP48" s="216"/>
      <c r="TLQ48" s="216"/>
      <c r="TLR48" s="216"/>
      <c r="TLS48" s="216"/>
      <c r="TLT48" s="216"/>
      <c r="TLU48" s="216"/>
      <c r="TLV48" s="216"/>
      <c r="TLW48" s="216"/>
      <c r="TLX48" s="216"/>
      <c r="TLY48" s="216"/>
      <c r="TLZ48" s="216"/>
      <c r="TMA48" s="216"/>
      <c r="TMB48" s="216"/>
      <c r="TMC48" s="216"/>
      <c r="TMD48" s="216"/>
      <c r="TME48" s="216"/>
      <c r="TMF48" s="216"/>
      <c r="TMG48" s="216"/>
      <c r="TMH48" s="216"/>
      <c r="TMI48" s="216"/>
      <c r="TMJ48" s="216"/>
      <c r="TMK48" s="216"/>
      <c r="TML48" s="216"/>
      <c r="TMM48" s="216"/>
      <c r="TMN48" s="216"/>
      <c r="TMO48" s="216"/>
      <c r="TMP48" s="216"/>
      <c r="TMQ48" s="216"/>
      <c r="TMR48" s="216"/>
      <c r="TMS48" s="216"/>
      <c r="TMT48" s="216"/>
      <c r="TMU48" s="216"/>
      <c r="TMV48" s="216"/>
      <c r="TMW48" s="216"/>
      <c r="TMX48" s="216"/>
      <c r="TMY48" s="216"/>
      <c r="TMZ48" s="216"/>
      <c r="TNA48" s="216"/>
      <c r="TNB48" s="216"/>
      <c r="TNC48" s="216"/>
      <c r="TND48" s="216"/>
      <c r="TNE48" s="216"/>
      <c r="TNF48" s="216"/>
      <c r="TNG48" s="216"/>
      <c r="TNH48" s="216"/>
      <c r="TNI48" s="216"/>
      <c r="TNJ48" s="216"/>
      <c r="TNK48" s="216"/>
      <c r="TNL48" s="216"/>
      <c r="TNM48" s="216"/>
      <c r="TNN48" s="216"/>
      <c r="TNO48" s="216"/>
      <c r="TNP48" s="216"/>
      <c r="TNQ48" s="216"/>
      <c r="TNR48" s="216"/>
      <c r="TNS48" s="216"/>
      <c r="TNT48" s="216"/>
      <c r="TNU48" s="216"/>
      <c r="TNV48" s="216"/>
      <c r="TNW48" s="216"/>
      <c r="TNX48" s="216"/>
      <c r="TNY48" s="216"/>
      <c r="TNZ48" s="216"/>
      <c r="TOA48" s="216"/>
      <c r="TOB48" s="216"/>
      <c r="TOC48" s="216"/>
      <c r="TOD48" s="216"/>
      <c r="TOE48" s="216"/>
      <c r="TOF48" s="216"/>
      <c r="TOG48" s="216"/>
      <c r="TOH48" s="216"/>
      <c r="TOI48" s="216"/>
      <c r="TOJ48" s="216"/>
      <c r="TOK48" s="216"/>
      <c r="TOL48" s="216"/>
      <c r="TOM48" s="216"/>
      <c r="TON48" s="216"/>
      <c r="TOO48" s="216"/>
      <c r="TOP48" s="216"/>
      <c r="TOQ48" s="216"/>
      <c r="TOR48" s="216"/>
      <c r="TOS48" s="216"/>
      <c r="TOT48" s="216"/>
      <c r="TOU48" s="216"/>
      <c r="TOV48" s="216"/>
      <c r="TOW48" s="216"/>
      <c r="TOX48" s="216"/>
      <c r="TOY48" s="216"/>
      <c r="TOZ48" s="216"/>
      <c r="TPA48" s="216"/>
      <c r="TPB48" s="216"/>
      <c r="TPC48" s="216"/>
      <c r="TPD48" s="216"/>
      <c r="TPE48" s="216"/>
      <c r="TPF48" s="216"/>
      <c r="TPG48" s="216"/>
      <c r="TPH48" s="216"/>
      <c r="TPI48" s="216"/>
      <c r="TPJ48" s="216"/>
      <c r="TPK48" s="216"/>
      <c r="TPL48" s="216"/>
      <c r="TPM48" s="216"/>
      <c r="TPN48" s="216"/>
      <c r="TPO48" s="216"/>
      <c r="TPP48" s="216"/>
      <c r="TPQ48" s="216"/>
      <c r="TPR48" s="216"/>
      <c r="TPS48" s="216"/>
      <c r="TPT48" s="216"/>
      <c r="TPU48" s="216"/>
      <c r="TPV48" s="216"/>
      <c r="TPW48" s="216"/>
      <c r="TPX48" s="216"/>
      <c r="TPY48" s="216"/>
      <c r="TPZ48" s="216"/>
      <c r="TQA48" s="216"/>
      <c r="TQB48" s="216"/>
      <c r="TQC48" s="216"/>
      <c r="TQD48" s="216"/>
      <c r="TQE48" s="216"/>
      <c r="TQF48" s="216"/>
      <c r="TQG48" s="216"/>
      <c r="TQH48" s="216"/>
      <c r="TQI48" s="216"/>
      <c r="TQJ48" s="216"/>
      <c r="TQK48" s="216"/>
      <c r="TQL48" s="216"/>
      <c r="TQM48" s="216"/>
      <c r="TQN48" s="216"/>
      <c r="TQO48" s="216"/>
      <c r="TQP48" s="216"/>
      <c r="TQQ48" s="216"/>
      <c r="TQR48" s="216"/>
      <c r="TQS48" s="216"/>
      <c r="TQT48" s="216"/>
      <c r="TQU48" s="216"/>
      <c r="TQV48" s="216"/>
      <c r="TQW48" s="216"/>
      <c r="TQX48" s="216"/>
      <c r="TQY48" s="216"/>
      <c r="TQZ48" s="216"/>
      <c r="TRA48" s="216"/>
      <c r="TRB48" s="216"/>
      <c r="TRC48" s="216"/>
      <c r="TRD48" s="216"/>
      <c r="TRE48" s="216"/>
      <c r="TRF48" s="216"/>
      <c r="TRG48" s="216"/>
      <c r="TRH48" s="216"/>
      <c r="TRI48" s="216"/>
      <c r="TRJ48" s="216"/>
      <c r="TRK48" s="216"/>
      <c r="TRL48" s="216"/>
      <c r="TRM48" s="216"/>
      <c r="TRN48" s="216"/>
      <c r="TRO48" s="216"/>
      <c r="TRP48" s="216"/>
      <c r="TRQ48" s="216"/>
      <c r="TRR48" s="216"/>
      <c r="TRS48" s="216"/>
      <c r="TRT48" s="216"/>
      <c r="TRU48" s="216"/>
      <c r="TRV48" s="216"/>
      <c r="TRW48" s="216"/>
      <c r="TRX48" s="216"/>
      <c r="TRY48" s="216"/>
      <c r="TRZ48" s="216"/>
      <c r="TSA48" s="216"/>
      <c r="TSB48" s="216"/>
      <c r="TSC48" s="216"/>
      <c r="TSD48" s="216"/>
      <c r="TSE48" s="216"/>
      <c r="TSF48" s="216"/>
      <c r="TSG48" s="216"/>
      <c r="TSH48" s="216"/>
      <c r="TSI48" s="216"/>
      <c r="TSJ48" s="216"/>
      <c r="TSK48" s="216"/>
      <c r="TSL48" s="216"/>
      <c r="TSM48" s="216"/>
      <c r="TSN48" s="216"/>
      <c r="TSO48" s="216"/>
      <c r="TSP48" s="216"/>
      <c r="TSQ48" s="216"/>
      <c r="TSR48" s="216"/>
      <c r="TSS48" s="216"/>
      <c r="TST48" s="216"/>
      <c r="TSU48" s="216"/>
      <c r="TSV48" s="216"/>
      <c r="TSW48" s="216"/>
      <c r="TSX48" s="216"/>
      <c r="TSY48" s="216"/>
      <c r="TSZ48" s="216"/>
      <c r="TTA48" s="216"/>
      <c r="TTB48" s="216"/>
      <c r="TTC48" s="216"/>
      <c r="TTD48" s="216"/>
      <c r="TTE48" s="216"/>
      <c r="TTF48" s="216"/>
      <c r="TTG48" s="216"/>
      <c r="TTH48" s="216"/>
      <c r="TTI48" s="216"/>
      <c r="TTJ48" s="216"/>
      <c r="TTK48" s="216"/>
      <c r="TTL48" s="216"/>
      <c r="TTM48" s="216"/>
      <c r="TTN48" s="216"/>
      <c r="TTO48" s="216"/>
      <c r="TTP48" s="216"/>
      <c r="TTQ48" s="216"/>
      <c r="TTR48" s="216"/>
      <c r="TTS48" s="216"/>
      <c r="TTT48" s="216"/>
      <c r="TTU48" s="216"/>
      <c r="TTV48" s="216"/>
      <c r="TTW48" s="216"/>
      <c r="TTX48" s="216"/>
      <c r="TTY48" s="216"/>
      <c r="TTZ48" s="216"/>
      <c r="TUA48" s="216"/>
      <c r="TUB48" s="216"/>
      <c r="TUC48" s="216"/>
      <c r="TUD48" s="216"/>
      <c r="TUE48" s="216"/>
      <c r="TUF48" s="216"/>
      <c r="TUG48" s="216"/>
      <c r="TUH48" s="216"/>
      <c r="TUI48" s="216"/>
      <c r="TUJ48" s="216"/>
      <c r="TUK48" s="216"/>
      <c r="TUL48" s="216"/>
      <c r="TUM48" s="216"/>
      <c r="TUN48" s="216"/>
      <c r="TUO48" s="216"/>
      <c r="TUP48" s="216"/>
      <c r="TUQ48" s="216"/>
      <c r="TUR48" s="216"/>
      <c r="TUS48" s="216"/>
      <c r="TUT48" s="216"/>
      <c r="TUU48" s="216"/>
      <c r="TUV48" s="216"/>
      <c r="TUW48" s="216"/>
      <c r="TUX48" s="216"/>
      <c r="TUY48" s="216"/>
      <c r="TUZ48" s="216"/>
      <c r="TVA48" s="216"/>
      <c r="TVB48" s="216"/>
      <c r="TVC48" s="216"/>
      <c r="TVD48" s="216"/>
      <c r="TVE48" s="216"/>
      <c r="TVF48" s="216"/>
      <c r="TVG48" s="216"/>
      <c r="TVH48" s="216"/>
      <c r="TVI48" s="216"/>
      <c r="TVJ48" s="216"/>
      <c r="TVK48" s="216"/>
      <c r="TVL48" s="216"/>
      <c r="TVM48" s="216"/>
      <c r="TVN48" s="216"/>
      <c r="TVO48" s="216"/>
      <c r="TVP48" s="216"/>
      <c r="TVQ48" s="216"/>
      <c r="TVR48" s="216"/>
      <c r="TVS48" s="216"/>
      <c r="TVT48" s="216"/>
      <c r="TVU48" s="216"/>
      <c r="TVV48" s="216"/>
      <c r="TVW48" s="216"/>
      <c r="TVX48" s="216"/>
      <c r="TVY48" s="216"/>
      <c r="TVZ48" s="216"/>
      <c r="TWA48" s="216"/>
      <c r="TWB48" s="216"/>
      <c r="TWC48" s="216"/>
      <c r="TWD48" s="216"/>
      <c r="TWE48" s="216"/>
      <c r="TWF48" s="216"/>
      <c r="TWG48" s="216"/>
      <c r="TWH48" s="216"/>
      <c r="TWI48" s="216"/>
      <c r="TWJ48" s="216"/>
      <c r="TWK48" s="216"/>
      <c r="TWL48" s="216"/>
      <c r="TWM48" s="216"/>
      <c r="TWN48" s="216"/>
      <c r="TWO48" s="216"/>
      <c r="TWP48" s="216"/>
      <c r="TWQ48" s="216"/>
      <c r="TWR48" s="216"/>
      <c r="TWS48" s="216"/>
      <c r="TWT48" s="216"/>
      <c r="TWU48" s="216"/>
      <c r="TWV48" s="216"/>
      <c r="TWW48" s="216"/>
      <c r="TWX48" s="216"/>
      <c r="TWY48" s="216"/>
      <c r="TWZ48" s="216"/>
      <c r="TXA48" s="216"/>
      <c r="TXB48" s="216"/>
      <c r="TXC48" s="216"/>
      <c r="TXD48" s="216"/>
      <c r="TXE48" s="216"/>
      <c r="TXF48" s="216"/>
      <c r="TXG48" s="216"/>
      <c r="TXH48" s="216"/>
      <c r="TXI48" s="216"/>
      <c r="TXJ48" s="216"/>
      <c r="TXK48" s="216"/>
      <c r="TXL48" s="216"/>
      <c r="TXM48" s="216"/>
      <c r="TXN48" s="216"/>
      <c r="TXO48" s="216"/>
      <c r="TXP48" s="216"/>
      <c r="TXQ48" s="216"/>
      <c r="TXR48" s="216"/>
      <c r="TXS48" s="216"/>
      <c r="TXT48" s="216"/>
      <c r="TXU48" s="216"/>
      <c r="TXV48" s="216"/>
      <c r="TXW48" s="216"/>
      <c r="TXX48" s="216"/>
      <c r="TXY48" s="216"/>
      <c r="TXZ48" s="216"/>
      <c r="TYA48" s="216"/>
      <c r="TYB48" s="216"/>
      <c r="TYC48" s="216"/>
      <c r="TYD48" s="216"/>
      <c r="TYE48" s="216"/>
      <c r="TYF48" s="216"/>
      <c r="TYG48" s="216"/>
      <c r="TYH48" s="216"/>
      <c r="TYI48" s="216"/>
      <c r="TYJ48" s="216"/>
      <c r="TYK48" s="216"/>
      <c r="TYL48" s="216"/>
      <c r="TYM48" s="216"/>
      <c r="TYN48" s="216"/>
      <c r="TYO48" s="216"/>
      <c r="TYP48" s="216"/>
      <c r="TYQ48" s="216"/>
      <c r="TYR48" s="216"/>
      <c r="TYS48" s="216"/>
      <c r="TYT48" s="216"/>
      <c r="TYU48" s="216"/>
      <c r="TYV48" s="216"/>
      <c r="TYW48" s="216"/>
      <c r="TYX48" s="216"/>
      <c r="TYY48" s="216"/>
      <c r="TYZ48" s="216"/>
      <c r="TZA48" s="216"/>
      <c r="TZB48" s="216"/>
      <c r="TZC48" s="216"/>
      <c r="TZD48" s="216"/>
      <c r="TZE48" s="216"/>
      <c r="TZF48" s="216"/>
      <c r="TZG48" s="216"/>
      <c r="TZH48" s="216"/>
      <c r="TZI48" s="216"/>
      <c r="TZJ48" s="216"/>
      <c r="TZK48" s="216"/>
      <c r="TZL48" s="216"/>
      <c r="TZM48" s="216"/>
      <c r="TZN48" s="216"/>
      <c r="TZO48" s="216"/>
      <c r="TZP48" s="216"/>
      <c r="TZQ48" s="216"/>
      <c r="TZR48" s="216"/>
      <c r="TZS48" s="216"/>
      <c r="TZT48" s="216"/>
      <c r="TZU48" s="216"/>
      <c r="TZV48" s="216"/>
      <c r="TZW48" s="216"/>
      <c r="TZX48" s="216"/>
      <c r="TZY48" s="216"/>
      <c r="TZZ48" s="216"/>
      <c r="UAA48" s="216"/>
      <c r="UAB48" s="216"/>
      <c r="UAC48" s="216"/>
      <c r="UAD48" s="216"/>
      <c r="UAE48" s="216"/>
      <c r="UAF48" s="216"/>
      <c r="UAG48" s="216"/>
      <c r="UAH48" s="216"/>
      <c r="UAI48" s="216"/>
      <c r="UAJ48" s="216"/>
      <c r="UAK48" s="216"/>
      <c r="UAL48" s="216"/>
      <c r="UAM48" s="216"/>
      <c r="UAN48" s="216"/>
      <c r="UAO48" s="216"/>
      <c r="UAP48" s="216"/>
      <c r="UAQ48" s="216"/>
      <c r="UAR48" s="216"/>
      <c r="UAS48" s="216"/>
      <c r="UAT48" s="216"/>
      <c r="UAU48" s="216"/>
      <c r="UAV48" s="216"/>
      <c r="UAW48" s="216"/>
      <c r="UAX48" s="216"/>
      <c r="UAY48" s="216"/>
      <c r="UAZ48" s="216"/>
      <c r="UBA48" s="216"/>
      <c r="UBB48" s="216"/>
      <c r="UBC48" s="216"/>
      <c r="UBD48" s="216"/>
      <c r="UBE48" s="216"/>
      <c r="UBF48" s="216"/>
      <c r="UBG48" s="216"/>
      <c r="UBH48" s="216"/>
      <c r="UBI48" s="216"/>
      <c r="UBJ48" s="216"/>
      <c r="UBK48" s="216"/>
      <c r="UBL48" s="216"/>
      <c r="UBM48" s="216"/>
      <c r="UBN48" s="216"/>
      <c r="UBO48" s="216"/>
      <c r="UBP48" s="216"/>
      <c r="UBQ48" s="216"/>
      <c r="UBR48" s="216"/>
      <c r="UBS48" s="216"/>
      <c r="UBT48" s="216"/>
      <c r="UBU48" s="216"/>
      <c r="UBV48" s="216"/>
      <c r="UBW48" s="216"/>
      <c r="UBX48" s="216"/>
      <c r="UBY48" s="216"/>
      <c r="UBZ48" s="216"/>
      <c r="UCA48" s="216"/>
      <c r="UCB48" s="216"/>
      <c r="UCC48" s="216"/>
      <c r="UCD48" s="216"/>
      <c r="UCE48" s="216"/>
      <c r="UCF48" s="216"/>
      <c r="UCG48" s="216"/>
      <c r="UCH48" s="216"/>
      <c r="UCI48" s="216"/>
      <c r="UCJ48" s="216"/>
      <c r="UCK48" s="216"/>
      <c r="UCL48" s="216"/>
      <c r="UCM48" s="216"/>
      <c r="UCN48" s="216"/>
      <c r="UCO48" s="216"/>
      <c r="UCP48" s="216"/>
      <c r="UCQ48" s="216"/>
      <c r="UCR48" s="216"/>
      <c r="UCS48" s="216"/>
      <c r="UCT48" s="216"/>
      <c r="UCU48" s="216"/>
      <c r="UCV48" s="216"/>
      <c r="UCW48" s="216"/>
      <c r="UCX48" s="216"/>
      <c r="UCY48" s="216"/>
      <c r="UCZ48" s="216"/>
      <c r="UDA48" s="216"/>
      <c r="UDB48" s="216"/>
      <c r="UDC48" s="216"/>
      <c r="UDD48" s="216"/>
      <c r="UDE48" s="216"/>
      <c r="UDF48" s="216"/>
      <c r="UDG48" s="216"/>
      <c r="UDH48" s="216"/>
      <c r="UDI48" s="216"/>
      <c r="UDJ48" s="216"/>
      <c r="UDK48" s="216"/>
      <c r="UDL48" s="216"/>
      <c r="UDM48" s="216"/>
      <c r="UDN48" s="216"/>
      <c r="UDO48" s="216"/>
      <c r="UDP48" s="216"/>
      <c r="UDQ48" s="216"/>
      <c r="UDR48" s="216"/>
      <c r="UDS48" s="216"/>
      <c r="UDT48" s="216"/>
      <c r="UDU48" s="216"/>
      <c r="UDV48" s="216"/>
      <c r="UDW48" s="216"/>
      <c r="UDX48" s="216"/>
      <c r="UDY48" s="216"/>
      <c r="UDZ48" s="216"/>
      <c r="UEA48" s="216"/>
      <c r="UEB48" s="216"/>
      <c r="UEC48" s="216"/>
      <c r="UED48" s="216"/>
      <c r="UEE48" s="216"/>
      <c r="UEF48" s="216"/>
      <c r="UEG48" s="216"/>
      <c r="UEH48" s="216"/>
      <c r="UEI48" s="216"/>
      <c r="UEJ48" s="216"/>
      <c r="UEK48" s="216"/>
      <c r="UEL48" s="216"/>
      <c r="UEM48" s="216"/>
      <c r="UEN48" s="216"/>
      <c r="UEO48" s="216"/>
      <c r="UEP48" s="216"/>
      <c r="UEQ48" s="216"/>
      <c r="UER48" s="216"/>
      <c r="UES48" s="216"/>
      <c r="UET48" s="216"/>
      <c r="UEU48" s="216"/>
      <c r="UEV48" s="216"/>
      <c r="UEW48" s="216"/>
      <c r="UEX48" s="216"/>
      <c r="UEY48" s="216"/>
      <c r="UEZ48" s="216"/>
      <c r="UFA48" s="216"/>
      <c r="UFB48" s="216"/>
      <c r="UFC48" s="216"/>
      <c r="UFD48" s="216"/>
      <c r="UFE48" s="216"/>
      <c r="UFF48" s="216"/>
      <c r="UFG48" s="216"/>
      <c r="UFH48" s="216"/>
      <c r="UFI48" s="216"/>
      <c r="UFJ48" s="216"/>
      <c r="UFK48" s="216"/>
      <c r="UFL48" s="216"/>
      <c r="UFM48" s="216"/>
      <c r="UFN48" s="216"/>
      <c r="UFO48" s="216"/>
      <c r="UFP48" s="216"/>
      <c r="UFQ48" s="216"/>
      <c r="UFR48" s="216"/>
      <c r="UFS48" s="216"/>
      <c r="UFT48" s="216"/>
      <c r="UFU48" s="216"/>
      <c r="UFV48" s="216"/>
      <c r="UFW48" s="216"/>
      <c r="UFX48" s="216"/>
      <c r="UFY48" s="216"/>
      <c r="UFZ48" s="216"/>
      <c r="UGA48" s="216"/>
      <c r="UGB48" s="216"/>
      <c r="UGC48" s="216"/>
      <c r="UGD48" s="216"/>
      <c r="UGE48" s="216"/>
      <c r="UGF48" s="216"/>
      <c r="UGG48" s="216"/>
      <c r="UGH48" s="216"/>
      <c r="UGI48" s="216"/>
      <c r="UGJ48" s="216"/>
      <c r="UGK48" s="216"/>
      <c r="UGL48" s="216"/>
      <c r="UGM48" s="216"/>
      <c r="UGN48" s="216"/>
      <c r="UGO48" s="216"/>
      <c r="UGP48" s="216"/>
      <c r="UGQ48" s="216"/>
      <c r="UGR48" s="216"/>
      <c r="UGS48" s="216"/>
      <c r="UGT48" s="216"/>
      <c r="UGU48" s="216"/>
      <c r="UGV48" s="216"/>
      <c r="UGW48" s="216"/>
      <c r="UGX48" s="216"/>
      <c r="UGY48" s="216"/>
      <c r="UGZ48" s="216"/>
      <c r="UHA48" s="216"/>
      <c r="UHB48" s="216"/>
      <c r="UHC48" s="216"/>
      <c r="UHD48" s="216"/>
      <c r="UHE48" s="216"/>
      <c r="UHF48" s="216"/>
      <c r="UHG48" s="216"/>
      <c r="UHH48" s="216"/>
      <c r="UHI48" s="216"/>
      <c r="UHJ48" s="216"/>
      <c r="UHK48" s="216"/>
      <c r="UHL48" s="216"/>
      <c r="UHM48" s="216"/>
      <c r="UHN48" s="216"/>
      <c r="UHO48" s="216"/>
      <c r="UHP48" s="216"/>
      <c r="UHQ48" s="216"/>
      <c r="UHR48" s="216"/>
      <c r="UHS48" s="216"/>
      <c r="UHT48" s="216"/>
      <c r="UHU48" s="216"/>
      <c r="UHV48" s="216"/>
      <c r="UHW48" s="216"/>
      <c r="UHX48" s="216"/>
      <c r="UHY48" s="216"/>
      <c r="UHZ48" s="216"/>
      <c r="UIA48" s="216"/>
      <c r="UIB48" s="216"/>
      <c r="UIC48" s="216"/>
      <c r="UID48" s="216"/>
      <c r="UIE48" s="216"/>
      <c r="UIF48" s="216"/>
      <c r="UIG48" s="216"/>
      <c r="UIH48" s="216"/>
      <c r="UII48" s="216"/>
      <c r="UIJ48" s="216"/>
      <c r="UIK48" s="216"/>
      <c r="UIL48" s="216"/>
      <c r="UIM48" s="216"/>
      <c r="UIN48" s="216"/>
      <c r="UIO48" s="216"/>
      <c r="UIP48" s="216"/>
      <c r="UIQ48" s="216"/>
      <c r="UIR48" s="216"/>
      <c r="UIS48" s="216"/>
      <c r="UIT48" s="216"/>
      <c r="UIU48" s="216"/>
      <c r="UIV48" s="216"/>
      <c r="UIW48" s="216"/>
      <c r="UIX48" s="216"/>
      <c r="UIY48" s="216"/>
      <c r="UIZ48" s="216"/>
      <c r="UJA48" s="216"/>
      <c r="UJB48" s="216"/>
      <c r="UJC48" s="216"/>
      <c r="UJD48" s="216"/>
      <c r="UJE48" s="216"/>
      <c r="UJF48" s="216"/>
      <c r="UJG48" s="216"/>
      <c r="UJH48" s="216"/>
      <c r="UJI48" s="216"/>
      <c r="UJJ48" s="216"/>
      <c r="UJK48" s="216"/>
      <c r="UJL48" s="216"/>
      <c r="UJM48" s="216"/>
      <c r="UJN48" s="216"/>
      <c r="UJO48" s="216"/>
      <c r="UJP48" s="216"/>
      <c r="UJQ48" s="216"/>
      <c r="UJR48" s="216"/>
      <c r="UJS48" s="216"/>
      <c r="UJT48" s="216"/>
      <c r="UJU48" s="216"/>
      <c r="UJV48" s="216"/>
      <c r="UJW48" s="216"/>
      <c r="UJX48" s="216"/>
      <c r="UJY48" s="216"/>
      <c r="UJZ48" s="216"/>
      <c r="UKA48" s="216"/>
      <c r="UKB48" s="216"/>
      <c r="UKC48" s="216"/>
      <c r="UKD48" s="216"/>
      <c r="UKE48" s="216"/>
      <c r="UKF48" s="216"/>
      <c r="UKG48" s="216"/>
      <c r="UKH48" s="216"/>
      <c r="UKI48" s="216"/>
      <c r="UKJ48" s="216"/>
      <c r="UKK48" s="216"/>
      <c r="UKL48" s="216"/>
      <c r="UKM48" s="216"/>
      <c r="UKN48" s="216"/>
      <c r="UKO48" s="216"/>
      <c r="UKP48" s="216"/>
      <c r="UKQ48" s="216"/>
      <c r="UKR48" s="216"/>
      <c r="UKS48" s="216"/>
      <c r="UKT48" s="216"/>
      <c r="UKU48" s="216"/>
      <c r="UKV48" s="216"/>
      <c r="UKW48" s="216"/>
      <c r="UKX48" s="216"/>
      <c r="UKY48" s="216"/>
      <c r="UKZ48" s="216"/>
      <c r="ULA48" s="216"/>
      <c r="ULB48" s="216"/>
      <c r="ULC48" s="216"/>
      <c r="ULD48" s="216"/>
      <c r="ULE48" s="216"/>
      <c r="ULF48" s="216"/>
      <c r="ULG48" s="216"/>
      <c r="ULH48" s="216"/>
      <c r="ULI48" s="216"/>
      <c r="ULJ48" s="216"/>
      <c r="ULK48" s="216"/>
      <c r="ULL48" s="216"/>
      <c r="ULM48" s="216"/>
      <c r="ULN48" s="216"/>
      <c r="ULO48" s="216"/>
      <c r="ULP48" s="216"/>
      <c r="ULQ48" s="216"/>
      <c r="ULR48" s="216"/>
      <c r="ULS48" s="216"/>
      <c r="ULT48" s="216"/>
      <c r="ULU48" s="216"/>
      <c r="ULV48" s="216"/>
      <c r="ULW48" s="216"/>
      <c r="ULX48" s="216"/>
      <c r="ULY48" s="216"/>
      <c r="ULZ48" s="216"/>
      <c r="UMA48" s="216"/>
      <c r="UMB48" s="216"/>
      <c r="UMC48" s="216"/>
      <c r="UMD48" s="216"/>
      <c r="UME48" s="216"/>
      <c r="UMF48" s="216"/>
      <c r="UMG48" s="216"/>
      <c r="UMH48" s="216"/>
      <c r="UMI48" s="216"/>
      <c r="UMJ48" s="216"/>
      <c r="UMK48" s="216"/>
      <c r="UML48" s="216"/>
      <c r="UMM48" s="216"/>
      <c r="UMN48" s="216"/>
      <c r="UMO48" s="216"/>
      <c r="UMP48" s="216"/>
      <c r="UMQ48" s="216"/>
      <c r="UMR48" s="216"/>
      <c r="UMS48" s="216"/>
      <c r="UMT48" s="216"/>
      <c r="UMU48" s="216"/>
      <c r="UMV48" s="216"/>
      <c r="UMW48" s="216"/>
      <c r="UMX48" s="216"/>
      <c r="UMY48" s="216"/>
      <c r="UMZ48" s="216"/>
      <c r="UNA48" s="216"/>
      <c r="UNB48" s="216"/>
      <c r="UNC48" s="216"/>
      <c r="UND48" s="216"/>
      <c r="UNE48" s="216"/>
      <c r="UNF48" s="216"/>
      <c r="UNG48" s="216"/>
      <c r="UNH48" s="216"/>
      <c r="UNI48" s="216"/>
      <c r="UNJ48" s="216"/>
      <c r="UNK48" s="216"/>
      <c r="UNL48" s="216"/>
      <c r="UNM48" s="216"/>
      <c r="UNN48" s="216"/>
      <c r="UNO48" s="216"/>
      <c r="UNP48" s="216"/>
      <c r="UNQ48" s="216"/>
      <c r="UNR48" s="216"/>
      <c r="UNS48" s="216"/>
      <c r="UNT48" s="216"/>
      <c r="UNU48" s="216"/>
      <c r="UNV48" s="216"/>
      <c r="UNW48" s="216"/>
      <c r="UNX48" s="216"/>
      <c r="UNY48" s="216"/>
      <c r="UNZ48" s="216"/>
      <c r="UOA48" s="216"/>
      <c r="UOB48" s="216"/>
      <c r="UOC48" s="216"/>
      <c r="UOD48" s="216"/>
      <c r="UOE48" s="216"/>
      <c r="UOF48" s="216"/>
      <c r="UOG48" s="216"/>
      <c r="UOH48" s="216"/>
      <c r="UOI48" s="216"/>
      <c r="UOJ48" s="216"/>
      <c r="UOK48" s="216"/>
      <c r="UOL48" s="216"/>
      <c r="UOM48" s="216"/>
      <c r="UON48" s="216"/>
      <c r="UOO48" s="216"/>
      <c r="UOP48" s="216"/>
      <c r="UOQ48" s="216"/>
      <c r="UOR48" s="216"/>
      <c r="UOS48" s="216"/>
      <c r="UOT48" s="216"/>
      <c r="UOU48" s="216"/>
      <c r="UOV48" s="216"/>
      <c r="UOW48" s="216"/>
      <c r="UOX48" s="216"/>
      <c r="UOY48" s="216"/>
      <c r="UOZ48" s="216"/>
      <c r="UPA48" s="216"/>
      <c r="UPB48" s="216"/>
      <c r="UPC48" s="216"/>
      <c r="UPD48" s="216"/>
      <c r="UPE48" s="216"/>
      <c r="UPF48" s="216"/>
      <c r="UPG48" s="216"/>
      <c r="UPH48" s="216"/>
      <c r="UPI48" s="216"/>
      <c r="UPJ48" s="216"/>
      <c r="UPK48" s="216"/>
      <c r="UPL48" s="216"/>
      <c r="UPM48" s="216"/>
      <c r="UPN48" s="216"/>
      <c r="UPO48" s="216"/>
      <c r="UPP48" s="216"/>
      <c r="UPQ48" s="216"/>
      <c r="UPR48" s="216"/>
      <c r="UPS48" s="216"/>
      <c r="UPT48" s="216"/>
      <c r="UPU48" s="216"/>
      <c r="UPV48" s="216"/>
      <c r="UPW48" s="216"/>
      <c r="UPX48" s="216"/>
      <c r="UPY48" s="216"/>
      <c r="UPZ48" s="216"/>
      <c r="UQA48" s="216"/>
      <c r="UQB48" s="216"/>
      <c r="UQC48" s="216"/>
      <c r="UQD48" s="216"/>
      <c r="UQE48" s="216"/>
      <c r="UQF48" s="216"/>
      <c r="UQG48" s="216"/>
      <c r="UQH48" s="216"/>
      <c r="UQI48" s="216"/>
      <c r="UQJ48" s="216"/>
      <c r="UQK48" s="216"/>
      <c r="UQL48" s="216"/>
      <c r="UQM48" s="216"/>
      <c r="UQN48" s="216"/>
      <c r="UQO48" s="216"/>
      <c r="UQP48" s="216"/>
      <c r="UQQ48" s="216"/>
      <c r="UQR48" s="216"/>
      <c r="UQS48" s="216"/>
      <c r="UQT48" s="216"/>
      <c r="UQU48" s="216"/>
      <c r="UQV48" s="216"/>
      <c r="UQW48" s="216"/>
      <c r="UQX48" s="216"/>
      <c r="UQY48" s="216"/>
      <c r="UQZ48" s="216"/>
      <c r="URA48" s="216"/>
      <c r="URB48" s="216"/>
      <c r="URC48" s="216"/>
      <c r="URD48" s="216"/>
      <c r="URE48" s="216"/>
      <c r="URF48" s="216"/>
      <c r="URG48" s="216"/>
      <c r="URH48" s="216"/>
      <c r="URI48" s="216"/>
      <c r="URJ48" s="216"/>
      <c r="URK48" s="216"/>
      <c r="URL48" s="216"/>
      <c r="URM48" s="216"/>
      <c r="URN48" s="216"/>
      <c r="URO48" s="216"/>
      <c r="URP48" s="216"/>
      <c r="URQ48" s="216"/>
      <c r="URR48" s="216"/>
      <c r="URS48" s="216"/>
      <c r="URT48" s="216"/>
      <c r="URU48" s="216"/>
      <c r="URV48" s="216"/>
      <c r="URW48" s="216"/>
      <c r="URX48" s="216"/>
      <c r="URY48" s="216"/>
      <c r="URZ48" s="216"/>
      <c r="USA48" s="216"/>
      <c r="USB48" s="216"/>
      <c r="USC48" s="216"/>
      <c r="USD48" s="216"/>
      <c r="USE48" s="216"/>
      <c r="USF48" s="216"/>
      <c r="USG48" s="216"/>
      <c r="USH48" s="216"/>
      <c r="USI48" s="216"/>
      <c r="USJ48" s="216"/>
      <c r="USK48" s="216"/>
      <c r="USL48" s="216"/>
      <c r="USM48" s="216"/>
      <c r="USN48" s="216"/>
      <c r="USO48" s="216"/>
      <c r="USP48" s="216"/>
      <c r="USQ48" s="216"/>
      <c r="USR48" s="216"/>
      <c r="USS48" s="216"/>
      <c r="UST48" s="216"/>
      <c r="USU48" s="216"/>
      <c r="USV48" s="216"/>
      <c r="USW48" s="216"/>
      <c r="USX48" s="216"/>
      <c r="USY48" s="216"/>
      <c r="USZ48" s="216"/>
      <c r="UTA48" s="216"/>
      <c r="UTB48" s="216"/>
      <c r="UTC48" s="216"/>
      <c r="UTD48" s="216"/>
      <c r="UTE48" s="216"/>
      <c r="UTF48" s="216"/>
      <c r="UTG48" s="216"/>
      <c r="UTH48" s="216"/>
      <c r="UTI48" s="216"/>
      <c r="UTJ48" s="216"/>
      <c r="UTK48" s="216"/>
      <c r="UTL48" s="216"/>
      <c r="UTM48" s="216"/>
      <c r="UTN48" s="216"/>
      <c r="UTO48" s="216"/>
      <c r="UTP48" s="216"/>
      <c r="UTQ48" s="216"/>
      <c r="UTR48" s="216"/>
      <c r="UTS48" s="216"/>
      <c r="UTT48" s="216"/>
      <c r="UTU48" s="216"/>
      <c r="UTV48" s="216"/>
      <c r="UTW48" s="216"/>
      <c r="UTX48" s="216"/>
      <c r="UTY48" s="216"/>
      <c r="UTZ48" s="216"/>
      <c r="UUA48" s="216"/>
      <c r="UUB48" s="216"/>
      <c r="UUC48" s="216"/>
      <c r="UUD48" s="216"/>
      <c r="UUE48" s="216"/>
      <c r="UUF48" s="216"/>
      <c r="UUG48" s="216"/>
      <c r="UUH48" s="216"/>
      <c r="UUI48" s="216"/>
      <c r="UUJ48" s="216"/>
      <c r="UUK48" s="216"/>
      <c r="UUL48" s="216"/>
      <c r="UUM48" s="216"/>
      <c r="UUN48" s="216"/>
      <c r="UUO48" s="216"/>
      <c r="UUP48" s="216"/>
      <c r="UUQ48" s="216"/>
      <c r="UUR48" s="216"/>
      <c r="UUS48" s="216"/>
      <c r="UUT48" s="216"/>
      <c r="UUU48" s="216"/>
      <c r="UUV48" s="216"/>
      <c r="UUW48" s="216"/>
      <c r="UUX48" s="216"/>
      <c r="UUY48" s="216"/>
      <c r="UUZ48" s="216"/>
      <c r="UVA48" s="216"/>
      <c r="UVB48" s="216"/>
      <c r="UVC48" s="216"/>
      <c r="UVD48" s="216"/>
      <c r="UVE48" s="216"/>
      <c r="UVF48" s="216"/>
      <c r="UVG48" s="216"/>
      <c r="UVH48" s="216"/>
      <c r="UVI48" s="216"/>
      <c r="UVJ48" s="216"/>
      <c r="UVK48" s="216"/>
      <c r="UVL48" s="216"/>
      <c r="UVM48" s="216"/>
      <c r="UVN48" s="216"/>
      <c r="UVO48" s="216"/>
      <c r="UVP48" s="216"/>
      <c r="UVQ48" s="216"/>
      <c r="UVR48" s="216"/>
      <c r="UVS48" s="216"/>
      <c r="UVT48" s="216"/>
      <c r="UVU48" s="216"/>
      <c r="UVV48" s="216"/>
      <c r="UVW48" s="216"/>
      <c r="UVX48" s="216"/>
      <c r="UVY48" s="216"/>
      <c r="UVZ48" s="216"/>
      <c r="UWA48" s="216"/>
      <c r="UWB48" s="216"/>
      <c r="UWC48" s="216"/>
      <c r="UWD48" s="216"/>
      <c r="UWE48" s="216"/>
      <c r="UWF48" s="216"/>
      <c r="UWG48" s="216"/>
      <c r="UWH48" s="216"/>
      <c r="UWI48" s="216"/>
      <c r="UWJ48" s="216"/>
      <c r="UWK48" s="216"/>
      <c r="UWL48" s="216"/>
      <c r="UWM48" s="216"/>
      <c r="UWN48" s="216"/>
      <c r="UWO48" s="216"/>
      <c r="UWP48" s="216"/>
      <c r="UWQ48" s="216"/>
      <c r="UWR48" s="216"/>
      <c r="UWS48" s="216"/>
      <c r="UWT48" s="216"/>
      <c r="UWU48" s="216"/>
      <c r="UWV48" s="216"/>
      <c r="UWW48" s="216"/>
      <c r="UWX48" s="216"/>
      <c r="UWY48" s="216"/>
      <c r="UWZ48" s="216"/>
      <c r="UXA48" s="216"/>
      <c r="UXB48" s="216"/>
      <c r="UXC48" s="216"/>
      <c r="UXD48" s="216"/>
      <c r="UXE48" s="216"/>
      <c r="UXF48" s="216"/>
      <c r="UXG48" s="216"/>
      <c r="UXH48" s="216"/>
      <c r="UXI48" s="216"/>
      <c r="UXJ48" s="216"/>
      <c r="UXK48" s="216"/>
      <c r="UXL48" s="216"/>
      <c r="UXM48" s="216"/>
      <c r="UXN48" s="216"/>
      <c r="UXO48" s="216"/>
      <c r="UXP48" s="216"/>
      <c r="UXQ48" s="216"/>
      <c r="UXR48" s="216"/>
      <c r="UXS48" s="216"/>
      <c r="UXT48" s="216"/>
      <c r="UXU48" s="216"/>
      <c r="UXV48" s="216"/>
      <c r="UXW48" s="216"/>
      <c r="UXX48" s="216"/>
      <c r="UXY48" s="216"/>
      <c r="UXZ48" s="216"/>
      <c r="UYA48" s="216"/>
      <c r="UYB48" s="216"/>
      <c r="UYC48" s="216"/>
      <c r="UYD48" s="216"/>
      <c r="UYE48" s="216"/>
      <c r="UYF48" s="216"/>
      <c r="UYG48" s="216"/>
      <c r="UYH48" s="216"/>
      <c r="UYI48" s="216"/>
      <c r="UYJ48" s="216"/>
      <c r="UYK48" s="216"/>
      <c r="UYL48" s="216"/>
      <c r="UYM48" s="216"/>
      <c r="UYN48" s="216"/>
      <c r="UYO48" s="216"/>
      <c r="UYP48" s="216"/>
      <c r="UYQ48" s="216"/>
      <c r="UYR48" s="216"/>
      <c r="UYS48" s="216"/>
      <c r="UYT48" s="216"/>
      <c r="UYU48" s="216"/>
      <c r="UYV48" s="216"/>
      <c r="UYW48" s="216"/>
      <c r="UYX48" s="216"/>
      <c r="UYY48" s="216"/>
      <c r="UYZ48" s="216"/>
      <c r="UZA48" s="216"/>
      <c r="UZB48" s="216"/>
      <c r="UZC48" s="216"/>
      <c r="UZD48" s="216"/>
      <c r="UZE48" s="216"/>
      <c r="UZF48" s="216"/>
      <c r="UZG48" s="216"/>
      <c r="UZH48" s="216"/>
      <c r="UZI48" s="216"/>
      <c r="UZJ48" s="216"/>
      <c r="UZK48" s="216"/>
      <c r="UZL48" s="216"/>
      <c r="UZM48" s="216"/>
      <c r="UZN48" s="216"/>
      <c r="UZO48" s="216"/>
      <c r="UZP48" s="216"/>
      <c r="UZQ48" s="216"/>
      <c r="UZR48" s="216"/>
      <c r="UZS48" s="216"/>
      <c r="UZT48" s="216"/>
      <c r="UZU48" s="216"/>
      <c r="UZV48" s="216"/>
      <c r="UZW48" s="216"/>
      <c r="UZX48" s="216"/>
      <c r="UZY48" s="216"/>
      <c r="UZZ48" s="216"/>
      <c r="VAA48" s="216"/>
      <c r="VAB48" s="216"/>
      <c r="VAC48" s="216"/>
      <c r="VAD48" s="216"/>
      <c r="VAE48" s="216"/>
      <c r="VAF48" s="216"/>
      <c r="VAG48" s="216"/>
      <c r="VAH48" s="216"/>
      <c r="VAI48" s="216"/>
      <c r="VAJ48" s="216"/>
      <c r="VAK48" s="216"/>
      <c r="VAL48" s="216"/>
      <c r="VAM48" s="216"/>
      <c r="VAN48" s="216"/>
      <c r="VAO48" s="216"/>
      <c r="VAP48" s="216"/>
      <c r="VAQ48" s="216"/>
      <c r="VAR48" s="216"/>
      <c r="VAS48" s="216"/>
      <c r="VAT48" s="216"/>
      <c r="VAU48" s="216"/>
      <c r="VAV48" s="216"/>
      <c r="VAW48" s="216"/>
      <c r="VAX48" s="216"/>
      <c r="VAY48" s="216"/>
      <c r="VAZ48" s="216"/>
      <c r="VBA48" s="216"/>
      <c r="VBB48" s="216"/>
      <c r="VBC48" s="216"/>
      <c r="VBD48" s="216"/>
      <c r="VBE48" s="216"/>
      <c r="VBF48" s="216"/>
      <c r="VBG48" s="216"/>
      <c r="VBH48" s="216"/>
      <c r="VBI48" s="216"/>
      <c r="VBJ48" s="216"/>
      <c r="VBK48" s="216"/>
      <c r="VBL48" s="216"/>
      <c r="VBM48" s="216"/>
      <c r="VBN48" s="216"/>
      <c r="VBO48" s="216"/>
      <c r="VBP48" s="216"/>
      <c r="VBQ48" s="216"/>
      <c r="VBR48" s="216"/>
      <c r="VBS48" s="216"/>
      <c r="VBT48" s="216"/>
      <c r="VBU48" s="216"/>
      <c r="VBV48" s="216"/>
      <c r="VBW48" s="216"/>
      <c r="VBX48" s="216"/>
      <c r="VBY48" s="216"/>
      <c r="VBZ48" s="216"/>
      <c r="VCA48" s="216"/>
      <c r="VCB48" s="216"/>
      <c r="VCC48" s="216"/>
      <c r="VCD48" s="216"/>
      <c r="VCE48" s="216"/>
      <c r="VCF48" s="216"/>
      <c r="VCG48" s="216"/>
      <c r="VCH48" s="216"/>
      <c r="VCI48" s="216"/>
      <c r="VCJ48" s="216"/>
      <c r="VCK48" s="216"/>
      <c r="VCL48" s="216"/>
      <c r="VCM48" s="216"/>
      <c r="VCN48" s="216"/>
      <c r="VCO48" s="216"/>
      <c r="VCP48" s="216"/>
      <c r="VCQ48" s="216"/>
      <c r="VCR48" s="216"/>
      <c r="VCS48" s="216"/>
      <c r="VCT48" s="216"/>
      <c r="VCU48" s="216"/>
      <c r="VCV48" s="216"/>
      <c r="VCW48" s="216"/>
      <c r="VCX48" s="216"/>
      <c r="VCY48" s="216"/>
      <c r="VCZ48" s="216"/>
      <c r="VDA48" s="216"/>
      <c r="VDB48" s="216"/>
      <c r="VDC48" s="216"/>
      <c r="VDD48" s="216"/>
      <c r="VDE48" s="216"/>
      <c r="VDF48" s="216"/>
      <c r="VDG48" s="216"/>
      <c r="VDH48" s="216"/>
      <c r="VDI48" s="216"/>
      <c r="VDJ48" s="216"/>
      <c r="VDK48" s="216"/>
      <c r="VDL48" s="216"/>
      <c r="VDM48" s="216"/>
      <c r="VDN48" s="216"/>
      <c r="VDO48" s="216"/>
      <c r="VDP48" s="216"/>
      <c r="VDQ48" s="216"/>
      <c r="VDR48" s="216"/>
      <c r="VDS48" s="216"/>
      <c r="VDT48" s="216"/>
      <c r="VDU48" s="216"/>
      <c r="VDV48" s="216"/>
      <c r="VDW48" s="216"/>
      <c r="VDX48" s="216"/>
      <c r="VDY48" s="216"/>
      <c r="VDZ48" s="216"/>
      <c r="VEA48" s="216"/>
      <c r="VEB48" s="216"/>
      <c r="VEC48" s="216"/>
      <c r="VED48" s="216"/>
      <c r="VEE48" s="216"/>
      <c r="VEF48" s="216"/>
      <c r="VEG48" s="216"/>
      <c r="VEH48" s="216"/>
      <c r="VEI48" s="216"/>
      <c r="VEJ48" s="216"/>
      <c r="VEK48" s="216"/>
      <c r="VEL48" s="216"/>
      <c r="VEM48" s="216"/>
      <c r="VEN48" s="216"/>
      <c r="VEO48" s="216"/>
      <c r="VEP48" s="216"/>
      <c r="VEQ48" s="216"/>
      <c r="VER48" s="216"/>
      <c r="VES48" s="216"/>
      <c r="VET48" s="216"/>
      <c r="VEU48" s="216"/>
      <c r="VEV48" s="216"/>
      <c r="VEW48" s="216"/>
      <c r="VEX48" s="216"/>
      <c r="VEY48" s="216"/>
      <c r="VEZ48" s="216"/>
      <c r="VFA48" s="216"/>
      <c r="VFB48" s="216"/>
      <c r="VFC48" s="216"/>
      <c r="VFD48" s="216"/>
      <c r="VFE48" s="216"/>
      <c r="VFF48" s="216"/>
      <c r="VFG48" s="216"/>
      <c r="VFH48" s="216"/>
      <c r="VFI48" s="216"/>
      <c r="VFJ48" s="216"/>
      <c r="VFK48" s="216"/>
      <c r="VFL48" s="216"/>
      <c r="VFM48" s="216"/>
      <c r="VFN48" s="216"/>
      <c r="VFO48" s="216"/>
      <c r="VFP48" s="216"/>
      <c r="VFQ48" s="216"/>
      <c r="VFR48" s="216"/>
      <c r="VFS48" s="216"/>
      <c r="VFT48" s="216"/>
      <c r="VFU48" s="216"/>
      <c r="VFV48" s="216"/>
      <c r="VFW48" s="216"/>
      <c r="VFX48" s="216"/>
      <c r="VFY48" s="216"/>
      <c r="VFZ48" s="216"/>
      <c r="VGA48" s="216"/>
      <c r="VGB48" s="216"/>
      <c r="VGC48" s="216"/>
      <c r="VGD48" s="216"/>
      <c r="VGE48" s="216"/>
      <c r="VGF48" s="216"/>
      <c r="VGG48" s="216"/>
      <c r="VGH48" s="216"/>
      <c r="VGI48" s="216"/>
      <c r="VGJ48" s="216"/>
      <c r="VGK48" s="216"/>
      <c r="VGL48" s="216"/>
      <c r="VGM48" s="216"/>
      <c r="VGN48" s="216"/>
      <c r="VGO48" s="216"/>
      <c r="VGP48" s="216"/>
      <c r="VGQ48" s="216"/>
      <c r="VGR48" s="216"/>
      <c r="VGS48" s="216"/>
      <c r="VGT48" s="216"/>
      <c r="VGU48" s="216"/>
      <c r="VGV48" s="216"/>
      <c r="VGW48" s="216"/>
      <c r="VGX48" s="216"/>
      <c r="VGY48" s="216"/>
      <c r="VGZ48" s="216"/>
      <c r="VHA48" s="216"/>
      <c r="VHB48" s="216"/>
      <c r="VHC48" s="216"/>
      <c r="VHD48" s="216"/>
      <c r="VHE48" s="216"/>
      <c r="VHF48" s="216"/>
      <c r="VHG48" s="216"/>
      <c r="VHH48" s="216"/>
      <c r="VHI48" s="216"/>
      <c r="VHJ48" s="216"/>
      <c r="VHK48" s="216"/>
      <c r="VHL48" s="216"/>
      <c r="VHM48" s="216"/>
      <c r="VHN48" s="216"/>
      <c r="VHO48" s="216"/>
      <c r="VHP48" s="216"/>
      <c r="VHQ48" s="216"/>
      <c r="VHR48" s="216"/>
      <c r="VHS48" s="216"/>
      <c r="VHT48" s="216"/>
      <c r="VHU48" s="216"/>
      <c r="VHV48" s="216"/>
      <c r="VHW48" s="216"/>
      <c r="VHX48" s="216"/>
      <c r="VHY48" s="216"/>
      <c r="VHZ48" s="216"/>
      <c r="VIA48" s="216"/>
      <c r="VIB48" s="216"/>
      <c r="VIC48" s="216"/>
      <c r="VID48" s="216"/>
      <c r="VIE48" s="216"/>
      <c r="VIF48" s="216"/>
      <c r="VIG48" s="216"/>
      <c r="VIH48" s="216"/>
      <c r="VII48" s="216"/>
      <c r="VIJ48" s="216"/>
      <c r="VIK48" s="216"/>
      <c r="VIL48" s="216"/>
      <c r="VIM48" s="216"/>
      <c r="VIN48" s="216"/>
      <c r="VIO48" s="216"/>
      <c r="VIP48" s="216"/>
      <c r="VIQ48" s="216"/>
      <c r="VIR48" s="216"/>
      <c r="VIS48" s="216"/>
      <c r="VIT48" s="216"/>
      <c r="VIU48" s="216"/>
      <c r="VIV48" s="216"/>
      <c r="VIW48" s="216"/>
      <c r="VIX48" s="216"/>
      <c r="VIY48" s="216"/>
      <c r="VIZ48" s="216"/>
      <c r="VJA48" s="216"/>
      <c r="VJB48" s="216"/>
      <c r="VJC48" s="216"/>
      <c r="VJD48" s="216"/>
      <c r="VJE48" s="216"/>
      <c r="VJF48" s="216"/>
      <c r="VJG48" s="216"/>
      <c r="VJH48" s="216"/>
      <c r="VJI48" s="216"/>
      <c r="VJJ48" s="216"/>
      <c r="VJK48" s="216"/>
      <c r="VJL48" s="216"/>
      <c r="VJM48" s="216"/>
      <c r="VJN48" s="216"/>
      <c r="VJO48" s="216"/>
      <c r="VJP48" s="216"/>
      <c r="VJQ48" s="216"/>
      <c r="VJR48" s="216"/>
      <c r="VJS48" s="216"/>
      <c r="VJT48" s="216"/>
      <c r="VJU48" s="216"/>
      <c r="VJV48" s="216"/>
      <c r="VJW48" s="216"/>
      <c r="VJX48" s="216"/>
      <c r="VJY48" s="216"/>
      <c r="VJZ48" s="216"/>
      <c r="VKA48" s="216"/>
      <c r="VKB48" s="216"/>
      <c r="VKC48" s="216"/>
      <c r="VKD48" s="216"/>
      <c r="VKE48" s="216"/>
      <c r="VKF48" s="216"/>
      <c r="VKG48" s="216"/>
      <c r="VKH48" s="216"/>
      <c r="VKI48" s="216"/>
      <c r="VKJ48" s="216"/>
      <c r="VKK48" s="216"/>
      <c r="VKL48" s="216"/>
      <c r="VKM48" s="216"/>
      <c r="VKN48" s="216"/>
      <c r="VKO48" s="216"/>
      <c r="VKP48" s="216"/>
      <c r="VKQ48" s="216"/>
      <c r="VKR48" s="216"/>
      <c r="VKS48" s="216"/>
      <c r="VKT48" s="216"/>
      <c r="VKU48" s="216"/>
      <c r="VKV48" s="216"/>
      <c r="VKW48" s="216"/>
      <c r="VKX48" s="216"/>
      <c r="VKY48" s="216"/>
      <c r="VKZ48" s="216"/>
      <c r="VLA48" s="216"/>
      <c r="VLB48" s="216"/>
      <c r="VLC48" s="216"/>
      <c r="VLD48" s="216"/>
      <c r="VLE48" s="216"/>
      <c r="VLF48" s="216"/>
      <c r="VLG48" s="216"/>
      <c r="VLH48" s="216"/>
      <c r="VLI48" s="216"/>
      <c r="VLJ48" s="216"/>
      <c r="VLK48" s="216"/>
      <c r="VLL48" s="216"/>
      <c r="VLM48" s="216"/>
      <c r="VLN48" s="216"/>
      <c r="VLO48" s="216"/>
      <c r="VLP48" s="216"/>
      <c r="VLQ48" s="216"/>
      <c r="VLR48" s="216"/>
      <c r="VLS48" s="216"/>
      <c r="VLT48" s="216"/>
      <c r="VLU48" s="216"/>
      <c r="VLV48" s="216"/>
      <c r="VLW48" s="216"/>
      <c r="VLX48" s="216"/>
      <c r="VLY48" s="216"/>
      <c r="VLZ48" s="216"/>
      <c r="VMA48" s="216"/>
      <c r="VMB48" s="216"/>
      <c r="VMC48" s="216"/>
      <c r="VMD48" s="216"/>
      <c r="VME48" s="216"/>
      <c r="VMF48" s="216"/>
      <c r="VMG48" s="216"/>
      <c r="VMH48" s="216"/>
      <c r="VMI48" s="216"/>
      <c r="VMJ48" s="216"/>
      <c r="VMK48" s="216"/>
      <c r="VML48" s="216"/>
      <c r="VMM48" s="216"/>
      <c r="VMN48" s="216"/>
      <c r="VMO48" s="216"/>
      <c r="VMP48" s="216"/>
      <c r="VMQ48" s="216"/>
      <c r="VMR48" s="216"/>
      <c r="VMS48" s="216"/>
      <c r="VMT48" s="216"/>
      <c r="VMU48" s="216"/>
      <c r="VMV48" s="216"/>
      <c r="VMW48" s="216"/>
      <c r="VMX48" s="216"/>
      <c r="VMY48" s="216"/>
      <c r="VMZ48" s="216"/>
      <c r="VNA48" s="216"/>
      <c r="VNB48" s="216"/>
      <c r="VNC48" s="216"/>
      <c r="VND48" s="216"/>
      <c r="VNE48" s="216"/>
      <c r="VNF48" s="216"/>
      <c r="VNG48" s="216"/>
      <c r="VNH48" s="216"/>
      <c r="VNI48" s="216"/>
      <c r="VNJ48" s="216"/>
      <c r="VNK48" s="216"/>
      <c r="VNL48" s="216"/>
      <c r="VNM48" s="216"/>
      <c r="VNN48" s="216"/>
      <c r="VNO48" s="216"/>
      <c r="VNP48" s="216"/>
      <c r="VNQ48" s="216"/>
      <c r="VNR48" s="216"/>
      <c r="VNS48" s="216"/>
      <c r="VNT48" s="216"/>
      <c r="VNU48" s="216"/>
      <c r="VNV48" s="216"/>
      <c r="VNW48" s="216"/>
      <c r="VNX48" s="216"/>
      <c r="VNY48" s="216"/>
      <c r="VNZ48" s="216"/>
      <c r="VOA48" s="216"/>
      <c r="VOB48" s="216"/>
      <c r="VOC48" s="216"/>
      <c r="VOD48" s="216"/>
      <c r="VOE48" s="216"/>
      <c r="VOF48" s="216"/>
      <c r="VOG48" s="216"/>
      <c r="VOH48" s="216"/>
      <c r="VOI48" s="216"/>
      <c r="VOJ48" s="216"/>
      <c r="VOK48" s="216"/>
      <c r="VOL48" s="216"/>
      <c r="VOM48" s="216"/>
      <c r="VON48" s="216"/>
      <c r="VOO48" s="216"/>
      <c r="VOP48" s="216"/>
      <c r="VOQ48" s="216"/>
      <c r="VOR48" s="216"/>
      <c r="VOS48" s="216"/>
      <c r="VOT48" s="216"/>
      <c r="VOU48" s="216"/>
      <c r="VOV48" s="216"/>
      <c r="VOW48" s="216"/>
      <c r="VOX48" s="216"/>
      <c r="VOY48" s="216"/>
      <c r="VOZ48" s="216"/>
      <c r="VPA48" s="216"/>
      <c r="VPB48" s="216"/>
      <c r="VPC48" s="216"/>
      <c r="VPD48" s="216"/>
      <c r="VPE48" s="216"/>
      <c r="VPF48" s="216"/>
      <c r="VPG48" s="216"/>
      <c r="VPH48" s="216"/>
      <c r="VPI48" s="216"/>
      <c r="VPJ48" s="216"/>
      <c r="VPK48" s="216"/>
      <c r="VPL48" s="216"/>
      <c r="VPM48" s="216"/>
      <c r="VPN48" s="216"/>
      <c r="VPO48" s="216"/>
      <c r="VPP48" s="216"/>
      <c r="VPQ48" s="216"/>
      <c r="VPR48" s="216"/>
      <c r="VPS48" s="216"/>
      <c r="VPT48" s="216"/>
      <c r="VPU48" s="216"/>
      <c r="VPV48" s="216"/>
      <c r="VPW48" s="216"/>
      <c r="VPX48" s="216"/>
      <c r="VPY48" s="216"/>
      <c r="VPZ48" s="216"/>
      <c r="VQA48" s="216"/>
      <c r="VQB48" s="216"/>
      <c r="VQC48" s="216"/>
      <c r="VQD48" s="216"/>
      <c r="VQE48" s="216"/>
      <c r="VQF48" s="216"/>
      <c r="VQG48" s="216"/>
      <c r="VQH48" s="216"/>
      <c r="VQI48" s="216"/>
      <c r="VQJ48" s="216"/>
      <c r="VQK48" s="216"/>
      <c r="VQL48" s="216"/>
      <c r="VQM48" s="216"/>
      <c r="VQN48" s="216"/>
      <c r="VQO48" s="216"/>
      <c r="VQP48" s="216"/>
      <c r="VQQ48" s="216"/>
      <c r="VQR48" s="216"/>
      <c r="VQS48" s="216"/>
      <c r="VQT48" s="216"/>
      <c r="VQU48" s="216"/>
      <c r="VQV48" s="216"/>
      <c r="VQW48" s="216"/>
      <c r="VQX48" s="216"/>
      <c r="VQY48" s="216"/>
      <c r="VQZ48" s="216"/>
      <c r="VRA48" s="216"/>
      <c r="VRB48" s="216"/>
      <c r="VRC48" s="216"/>
      <c r="VRD48" s="216"/>
      <c r="VRE48" s="216"/>
      <c r="VRF48" s="216"/>
      <c r="VRG48" s="216"/>
      <c r="VRH48" s="216"/>
      <c r="VRI48" s="216"/>
      <c r="VRJ48" s="216"/>
      <c r="VRK48" s="216"/>
      <c r="VRL48" s="216"/>
      <c r="VRM48" s="216"/>
      <c r="VRN48" s="216"/>
      <c r="VRO48" s="216"/>
      <c r="VRP48" s="216"/>
      <c r="VRQ48" s="216"/>
      <c r="VRR48" s="216"/>
      <c r="VRS48" s="216"/>
      <c r="VRT48" s="216"/>
      <c r="VRU48" s="216"/>
      <c r="VRV48" s="216"/>
      <c r="VRW48" s="216"/>
      <c r="VRX48" s="216"/>
      <c r="VRY48" s="216"/>
      <c r="VRZ48" s="216"/>
      <c r="VSA48" s="216"/>
      <c r="VSB48" s="216"/>
      <c r="VSC48" s="216"/>
      <c r="VSD48" s="216"/>
      <c r="VSE48" s="216"/>
      <c r="VSF48" s="216"/>
      <c r="VSG48" s="216"/>
      <c r="VSH48" s="216"/>
      <c r="VSI48" s="216"/>
      <c r="VSJ48" s="216"/>
      <c r="VSK48" s="216"/>
      <c r="VSL48" s="216"/>
      <c r="VSM48" s="216"/>
      <c r="VSN48" s="216"/>
      <c r="VSO48" s="216"/>
      <c r="VSP48" s="216"/>
      <c r="VSQ48" s="216"/>
      <c r="VSR48" s="216"/>
      <c r="VSS48" s="216"/>
      <c r="VST48" s="216"/>
      <c r="VSU48" s="216"/>
      <c r="VSV48" s="216"/>
      <c r="VSW48" s="216"/>
      <c r="VSX48" s="216"/>
      <c r="VSY48" s="216"/>
      <c r="VSZ48" s="216"/>
      <c r="VTA48" s="216"/>
      <c r="VTB48" s="216"/>
      <c r="VTC48" s="216"/>
      <c r="VTD48" s="216"/>
      <c r="VTE48" s="216"/>
      <c r="VTF48" s="216"/>
      <c r="VTG48" s="216"/>
      <c r="VTH48" s="216"/>
      <c r="VTI48" s="216"/>
      <c r="VTJ48" s="216"/>
      <c r="VTK48" s="216"/>
      <c r="VTL48" s="216"/>
      <c r="VTM48" s="216"/>
      <c r="VTN48" s="216"/>
      <c r="VTO48" s="216"/>
      <c r="VTP48" s="216"/>
      <c r="VTQ48" s="216"/>
      <c r="VTR48" s="216"/>
      <c r="VTS48" s="216"/>
      <c r="VTT48" s="216"/>
      <c r="VTU48" s="216"/>
      <c r="VTV48" s="216"/>
      <c r="VTW48" s="216"/>
      <c r="VTX48" s="216"/>
      <c r="VTY48" s="216"/>
      <c r="VTZ48" s="216"/>
      <c r="VUA48" s="216"/>
      <c r="VUB48" s="216"/>
      <c r="VUC48" s="216"/>
      <c r="VUD48" s="216"/>
      <c r="VUE48" s="216"/>
      <c r="VUF48" s="216"/>
      <c r="VUG48" s="216"/>
      <c r="VUH48" s="216"/>
      <c r="VUI48" s="216"/>
      <c r="VUJ48" s="216"/>
      <c r="VUK48" s="216"/>
      <c r="VUL48" s="216"/>
      <c r="VUM48" s="216"/>
      <c r="VUN48" s="216"/>
      <c r="VUO48" s="216"/>
      <c r="VUP48" s="216"/>
      <c r="VUQ48" s="216"/>
      <c r="VUR48" s="216"/>
      <c r="VUS48" s="216"/>
      <c r="VUT48" s="216"/>
      <c r="VUU48" s="216"/>
      <c r="VUV48" s="216"/>
      <c r="VUW48" s="216"/>
      <c r="VUX48" s="216"/>
      <c r="VUY48" s="216"/>
      <c r="VUZ48" s="216"/>
      <c r="VVA48" s="216"/>
      <c r="VVB48" s="216"/>
      <c r="VVC48" s="216"/>
      <c r="VVD48" s="216"/>
      <c r="VVE48" s="216"/>
      <c r="VVF48" s="216"/>
      <c r="VVG48" s="216"/>
      <c r="VVH48" s="216"/>
      <c r="VVI48" s="216"/>
      <c r="VVJ48" s="216"/>
      <c r="VVK48" s="216"/>
      <c r="VVL48" s="216"/>
      <c r="VVM48" s="216"/>
      <c r="VVN48" s="216"/>
      <c r="VVO48" s="216"/>
      <c r="VVP48" s="216"/>
      <c r="VVQ48" s="216"/>
      <c r="VVR48" s="216"/>
      <c r="VVS48" s="216"/>
      <c r="VVT48" s="216"/>
      <c r="VVU48" s="216"/>
      <c r="VVV48" s="216"/>
      <c r="VVW48" s="216"/>
      <c r="VVX48" s="216"/>
      <c r="VVY48" s="216"/>
      <c r="VVZ48" s="216"/>
      <c r="VWA48" s="216"/>
      <c r="VWB48" s="216"/>
      <c r="VWC48" s="216"/>
      <c r="VWD48" s="216"/>
      <c r="VWE48" s="216"/>
      <c r="VWF48" s="216"/>
      <c r="VWG48" s="216"/>
      <c r="VWH48" s="216"/>
      <c r="VWI48" s="216"/>
      <c r="VWJ48" s="216"/>
      <c r="VWK48" s="216"/>
      <c r="VWL48" s="216"/>
      <c r="VWM48" s="216"/>
      <c r="VWN48" s="216"/>
      <c r="VWO48" s="216"/>
      <c r="VWP48" s="216"/>
      <c r="VWQ48" s="216"/>
      <c r="VWR48" s="216"/>
      <c r="VWS48" s="216"/>
      <c r="VWT48" s="216"/>
      <c r="VWU48" s="216"/>
      <c r="VWV48" s="216"/>
      <c r="VWW48" s="216"/>
      <c r="VWX48" s="216"/>
      <c r="VWY48" s="216"/>
      <c r="VWZ48" s="216"/>
      <c r="VXA48" s="216"/>
      <c r="VXB48" s="216"/>
      <c r="VXC48" s="216"/>
      <c r="VXD48" s="216"/>
      <c r="VXE48" s="216"/>
      <c r="VXF48" s="216"/>
      <c r="VXG48" s="216"/>
      <c r="VXH48" s="216"/>
      <c r="VXI48" s="216"/>
      <c r="VXJ48" s="216"/>
      <c r="VXK48" s="216"/>
      <c r="VXL48" s="216"/>
      <c r="VXM48" s="216"/>
      <c r="VXN48" s="216"/>
      <c r="VXO48" s="216"/>
      <c r="VXP48" s="216"/>
      <c r="VXQ48" s="216"/>
      <c r="VXR48" s="216"/>
      <c r="VXS48" s="216"/>
      <c r="VXT48" s="216"/>
      <c r="VXU48" s="216"/>
      <c r="VXV48" s="216"/>
      <c r="VXW48" s="216"/>
      <c r="VXX48" s="216"/>
      <c r="VXY48" s="216"/>
      <c r="VXZ48" s="216"/>
      <c r="VYA48" s="216"/>
      <c r="VYB48" s="216"/>
      <c r="VYC48" s="216"/>
      <c r="VYD48" s="216"/>
      <c r="VYE48" s="216"/>
      <c r="VYF48" s="216"/>
      <c r="VYG48" s="216"/>
      <c r="VYH48" s="216"/>
      <c r="VYI48" s="216"/>
      <c r="VYJ48" s="216"/>
      <c r="VYK48" s="216"/>
      <c r="VYL48" s="216"/>
      <c r="VYM48" s="216"/>
      <c r="VYN48" s="216"/>
      <c r="VYO48" s="216"/>
      <c r="VYP48" s="216"/>
      <c r="VYQ48" s="216"/>
      <c r="VYR48" s="216"/>
      <c r="VYS48" s="216"/>
      <c r="VYT48" s="216"/>
      <c r="VYU48" s="216"/>
      <c r="VYV48" s="216"/>
      <c r="VYW48" s="216"/>
      <c r="VYX48" s="216"/>
      <c r="VYY48" s="216"/>
      <c r="VYZ48" s="216"/>
      <c r="VZA48" s="216"/>
      <c r="VZB48" s="216"/>
      <c r="VZC48" s="216"/>
      <c r="VZD48" s="216"/>
      <c r="VZE48" s="216"/>
      <c r="VZF48" s="216"/>
      <c r="VZG48" s="216"/>
      <c r="VZH48" s="216"/>
      <c r="VZI48" s="216"/>
      <c r="VZJ48" s="216"/>
      <c r="VZK48" s="216"/>
      <c r="VZL48" s="216"/>
      <c r="VZM48" s="216"/>
      <c r="VZN48" s="216"/>
      <c r="VZO48" s="216"/>
      <c r="VZP48" s="216"/>
      <c r="VZQ48" s="216"/>
      <c r="VZR48" s="216"/>
      <c r="VZS48" s="216"/>
      <c r="VZT48" s="216"/>
      <c r="VZU48" s="216"/>
      <c r="VZV48" s="216"/>
      <c r="VZW48" s="216"/>
      <c r="VZX48" s="216"/>
      <c r="VZY48" s="216"/>
      <c r="VZZ48" s="216"/>
      <c r="WAA48" s="216"/>
      <c r="WAB48" s="216"/>
      <c r="WAC48" s="216"/>
      <c r="WAD48" s="216"/>
      <c r="WAE48" s="216"/>
      <c r="WAF48" s="216"/>
      <c r="WAG48" s="216"/>
      <c r="WAH48" s="216"/>
      <c r="WAI48" s="216"/>
      <c r="WAJ48" s="216"/>
      <c r="WAK48" s="216"/>
      <c r="WAL48" s="216"/>
      <c r="WAM48" s="216"/>
      <c r="WAN48" s="216"/>
      <c r="WAO48" s="216"/>
      <c r="WAP48" s="216"/>
      <c r="WAQ48" s="216"/>
      <c r="WAR48" s="216"/>
      <c r="WAS48" s="216"/>
      <c r="WAT48" s="216"/>
      <c r="WAU48" s="216"/>
      <c r="WAV48" s="216"/>
      <c r="WAW48" s="216"/>
      <c r="WAX48" s="216"/>
      <c r="WAY48" s="216"/>
      <c r="WAZ48" s="216"/>
      <c r="WBA48" s="216"/>
      <c r="WBB48" s="216"/>
      <c r="WBC48" s="216"/>
      <c r="WBD48" s="216"/>
      <c r="WBE48" s="216"/>
      <c r="WBF48" s="216"/>
      <c r="WBG48" s="216"/>
      <c r="WBH48" s="216"/>
      <c r="WBI48" s="216"/>
      <c r="WBJ48" s="216"/>
      <c r="WBK48" s="216"/>
      <c r="WBL48" s="216"/>
      <c r="WBM48" s="216"/>
      <c r="WBN48" s="216"/>
      <c r="WBO48" s="216"/>
      <c r="WBP48" s="216"/>
      <c r="WBQ48" s="216"/>
      <c r="WBR48" s="216"/>
      <c r="WBS48" s="216"/>
      <c r="WBT48" s="216"/>
      <c r="WBU48" s="216"/>
      <c r="WBV48" s="216"/>
      <c r="WBW48" s="216"/>
      <c r="WBX48" s="216"/>
      <c r="WBY48" s="216"/>
      <c r="WBZ48" s="216"/>
      <c r="WCA48" s="216"/>
      <c r="WCB48" s="216"/>
      <c r="WCC48" s="216"/>
      <c r="WCD48" s="216"/>
      <c r="WCE48" s="216"/>
      <c r="WCF48" s="216"/>
      <c r="WCG48" s="216"/>
      <c r="WCH48" s="216"/>
      <c r="WCI48" s="216"/>
      <c r="WCJ48" s="216"/>
      <c r="WCK48" s="216"/>
      <c r="WCL48" s="216"/>
      <c r="WCM48" s="216"/>
      <c r="WCN48" s="216"/>
      <c r="WCO48" s="216"/>
      <c r="WCP48" s="216"/>
      <c r="WCQ48" s="216"/>
      <c r="WCR48" s="216"/>
      <c r="WCS48" s="216"/>
      <c r="WCT48" s="216"/>
      <c r="WCU48" s="216"/>
      <c r="WCV48" s="216"/>
      <c r="WCW48" s="216"/>
      <c r="WCX48" s="216"/>
      <c r="WCY48" s="216"/>
      <c r="WCZ48" s="216"/>
      <c r="WDA48" s="216"/>
      <c r="WDB48" s="216"/>
      <c r="WDC48" s="216"/>
      <c r="WDD48" s="216"/>
      <c r="WDE48" s="216"/>
      <c r="WDF48" s="216"/>
      <c r="WDG48" s="216"/>
      <c r="WDH48" s="216"/>
      <c r="WDI48" s="216"/>
      <c r="WDJ48" s="216"/>
      <c r="WDK48" s="216"/>
      <c r="WDL48" s="216"/>
      <c r="WDM48" s="216"/>
      <c r="WDN48" s="216"/>
      <c r="WDO48" s="216"/>
      <c r="WDP48" s="216"/>
      <c r="WDQ48" s="216"/>
      <c r="WDR48" s="216"/>
      <c r="WDS48" s="216"/>
      <c r="WDT48" s="216"/>
      <c r="WDU48" s="216"/>
      <c r="WDV48" s="216"/>
      <c r="WDW48" s="216"/>
      <c r="WDX48" s="216"/>
      <c r="WDY48" s="216"/>
      <c r="WDZ48" s="216"/>
      <c r="WEA48" s="216"/>
      <c r="WEB48" s="216"/>
      <c r="WEC48" s="216"/>
      <c r="WED48" s="216"/>
      <c r="WEE48" s="216"/>
      <c r="WEF48" s="216"/>
      <c r="WEG48" s="216"/>
      <c r="WEH48" s="216"/>
      <c r="WEI48" s="216"/>
      <c r="WEJ48" s="216"/>
      <c r="WEK48" s="216"/>
      <c r="WEL48" s="216"/>
      <c r="WEM48" s="216"/>
      <c r="WEN48" s="216"/>
      <c r="WEO48" s="216"/>
      <c r="WEP48" s="216"/>
      <c r="WEQ48" s="216"/>
      <c r="WER48" s="216"/>
      <c r="WES48" s="216"/>
      <c r="WET48" s="216"/>
      <c r="WEU48" s="216"/>
      <c r="WEV48" s="216"/>
      <c r="WEW48" s="216"/>
      <c r="WEX48" s="216"/>
      <c r="WEY48" s="216"/>
      <c r="WEZ48" s="216"/>
      <c r="WFA48" s="216"/>
      <c r="WFB48" s="216"/>
      <c r="WFC48" s="216"/>
      <c r="WFD48" s="216"/>
      <c r="WFE48" s="216"/>
      <c r="WFF48" s="216"/>
      <c r="WFG48" s="216"/>
      <c r="WFH48" s="216"/>
      <c r="WFI48" s="216"/>
      <c r="WFJ48" s="216"/>
      <c r="WFK48" s="216"/>
      <c r="WFL48" s="216"/>
      <c r="WFM48" s="216"/>
      <c r="WFN48" s="216"/>
      <c r="WFO48" s="216"/>
      <c r="WFP48" s="216"/>
      <c r="WFQ48" s="216"/>
      <c r="WFR48" s="216"/>
      <c r="WFS48" s="216"/>
      <c r="WFT48" s="216"/>
      <c r="WFU48" s="216"/>
      <c r="WFV48" s="216"/>
      <c r="WFW48" s="216"/>
      <c r="WFX48" s="216"/>
      <c r="WFY48" s="216"/>
      <c r="WFZ48" s="216"/>
      <c r="WGA48" s="216"/>
      <c r="WGB48" s="216"/>
      <c r="WGC48" s="216"/>
      <c r="WGD48" s="216"/>
      <c r="WGE48" s="216"/>
      <c r="WGF48" s="216"/>
      <c r="WGG48" s="216"/>
      <c r="WGH48" s="216"/>
      <c r="WGI48" s="216"/>
      <c r="WGJ48" s="216"/>
      <c r="WGK48" s="216"/>
      <c r="WGL48" s="216"/>
      <c r="WGM48" s="216"/>
      <c r="WGN48" s="216"/>
      <c r="WGO48" s="216"/>
      <c r="WGP48" s="216"/>
      <c r="WGQ48" s="216"/>
      <c r="WGR48" s="216"/>
      <c r="WGS48" s="216"/>
      <c r="WGT48" s="216"/>
      <c r="WGU48" s="216"/>
      <c r="WGV48" s="216"/>
      <c r="WGW48" s="216"/>
      <c r="WGX48" s="216"/>
      <c r="WGY48" s="216"/>
      <c r="WGZ48" s="216"/>
      <c r="WHA48" s="216"/>
      <c r="WHB48" s="216"/>
      <c r="WHC48" s="216"/>
      <c r="WHD48" s="216"/>
      <c r="WHE48" s="216"/>
      <c r="WHF48" s="216"/>
      <c r="WHG48" s="216"/>
      <c r="WHH48" s="216"/>
      <c r="WHI48" s="216"/>
      <c r="WHJ48" s="216"/>
      <c r="WHK48" s="216"/>
      <c r="WHL48" s="216"/>
      <c r="WHM48" s="216"/>
      <c r="WHN48" s="216"/>
      <c r="WHO48" s="216"/>
      <c r="WHP48" s="216"/>
      <c r="WHQ48" s="216"/>
      <c r="WHR48" s="216"/>
      <c r="WHS48" s="216"/>
      <c r="WHT48" s="216"/>
      <c r="WHU48" s="216"/>
      <c r="WHV48" s="216"/>
      <c r="WHW48" s="216"/>
      <c r="WHX48" s="216"/>
      <c r="WHY48" s="216"/>
      <c r="WHZ48" s="216"/>
      <c r="WIA48" s="216"/>
      <c r="WIB48" s="216"/>
      <c r="WIC48" s="216"/>
      <c r="WID48" s="216"/>
      <c r="WIE48" s="216"/>
      <c r="WIF48" s="216"/>
      <c r="WIG48" s="216"/>
      <c r="WIH48" s="216"/>
      <c r="WII48" s="216"/>
      <c r="WIJ48" s="216"/>
      <c r="WIK48" s="216"/>
      <c r="WIL48" s="216"/>
      <c r="WIM48" s="216"/>
      <c r="WIN48" s="216"/>
      <c r="WIO48" s="216"/>
      <c r="WIP48" s="216"/>
      <c r="WIQ48" s="216"/>
      <c r="WIR48" s="216"/>
      <c r="WIS48" s="216"/>
      <c r="WIT48" s="216"/>
      <c r="WIU48" s="216"/>
      <c r="WIV48" s="216"/>
      <c r="WIW48" s="216"/>
      <c r="WIX48" s="216"/>
      <c r="WIY48" s="216"/>
      <c r="WIZ48" s="216"/>
      <c r="WJA48" s="216"/>
      <c r="WJB48" s="216"/>
      <c r="WJC48" s="216"/>
      <c r="WJD48" s="216"/>
      <c r="WJE48" s="216"/>
      <c r="WJF48" s="216"/>
      <c r="WJG48" s="216"/>
      <c r="WJH48" s="216"/>
      <c r="WJI48" s="216"/>
      <c r="WJJ48" s="216"/>
      <c r="WJK48" s="216"/>
      <c r="WJL48" s="216"/>
      <c r="WJM48" s="216"/>
      <c r="WJN48" s="216"/>
      <c r="WJO48" s="216"/>
      <c r="WJP48" s="216"/>
      <c r="WJQ48" s="216"/>
      <c r="WJR48" s="216"/>
      <c r="WJS48" s="216"/>
      <c r="WJT48" s="216"/>
      <c r="WJU48" s="216"/>
      <c r="WJV48" s="216"/>
      <c r="WJW48" s="216"/>
      <c r="WJX48" s="216"/>
      <c r="WJY48" s="216"/>
      <c r="WJZ48" s="216"/>
      <c r="WKA48" s="216"/>
      <c r="WKB48" s="216"/>
      <c r="WKC48" s="216"/>
      <c r="WKD48" s="216"/>
      <c r="WKE48" s="216"/>
      <c r="WKF48" s="216"/>
      <c r="WKG48" s="216"/>
      <c r="WKH48" s="216"/>
      <c r="WKI48" s="216"/>
      <c r="WKJ48" s="216"/>
      <c r="WKK48" s="216"/>
      <c r="WKL48" s="216"/>
      <c r="WKM48" s="216"/>
      <c r="WKN48" s="216"/>
      <c r="WKO48" s="216"/>
      <c r="WKP48" s="216"/>
      <c r="WKQ48" s="216"/>
      <c r="WKR48" s="216"/>
      <c r="WKS48" s="216"/>
      <c r="WKT48" s="216"/>
      <c r="WKU48" s="216"/>
      <c r="WKV48" s="216"/>
      <c r="WKW48" s="216"/>
      <c r="WKX48" s="216"/>
      <c r="WKY48" s="216"/>
      <c r="WKZ48" s="216"/>
      <c r="WLA48" s="216"/>
      <c r="WLB48" s="216"/>
      <c r="WLC48" s="216"/>
      <c r="WLD48" s="216"/>
      <c r="WLE48" s="216"/>
      <c r="WLF48" s="216"/>
      <c r="WLG48" s="216"/>
      <c r="WLH48" s="216"/>
      <c r="WLI48" s="216"/>
      <c r="WLJ48" s="216"/>
      <c r="WLK48" s="216"/>
      <c r="WLL48" s="216"/>
      <c r="WLM48" s="216"/>
      <c r="WLN48" s="216"/>
      <c r="WLO48" s="216"/>
      <c r="WLP48" s="216"/>
      <c r="WLQ48" s="216"/>
      <c r="WLR48" s="216"/>
      <c r="WLS48" s="216"/>
      <c r="WLT48" s="216"/>
      <c r="WLU48" s="216"/>
      <c r="WLV48" s="216"/>
      <c r="WLW48" s="216"/>
      <c r="WLX48" s="216"/>
      <c r="WLY48" s="216"/>
      <c r="WLZ48" s="216"/>
      <c r="WMA48" s="216"/>
      <c r="WMB48" s="216"/>
      <c r="WMC48" s="216"/>
      <c r="WMD48" s="216"/>
      <c r="WME48" s="216"/>
      <c r="WMF48" s="216"/>
      <c r="WMG48" s="216"/>
      <c r="WMH48" s="216"/>
      <c r="WMI48" s="216"/>
      <c r="WMJ48" s="216"/>
      <c r="WMK48" s="216"/>
      <c r="WML48" s="216"/>
      <c r="WMM48" s="216"/>
      <c r="WMN48" s="216"/>
      <c r="WMO48" s="216"/>
      <c r="WMP48" s="216"/>
      <c r="WMQ48" s="216"/>
      <c r="WMR48" s="216"/>
      <c r="WMS48" s="216"/>
      <c r="WMT48" s="216"/>
      <c r="WMU48" s="216"/>
      <c r="WMV48" s="216"/>
      <c r="WMW48" s="216"/>
      <c r="WMX48" s="216"/>
      <c r="WMY48" s="216"/>
      <c r="WMZ48" s="216"/>
      <c r="WNA48" s="216"/>
      <c r="WNB48" s="216"/>
      <c r="WNC48" s="216"/>
      <c r="WND48" s="216"/>
      <c r="WNE48" s="216"/>
      <c r="WNF48" s="216"/>
      <c r="WNG48" s="216"/>
      <c r="WNH48" s="216"/>
      <c r="WNI48" s="216"/>
      <c r="WNJ48" s="216"/>
      <c r="WNK48" s="216"/>
      <c r="WNL48" s="216"/>
      <c r="WNM48" s="216"/>
      <c r="WNN48" s="216"/>
      <c r="WNO48" s="216"/>
      <c r="WNP48" s="216"/>
      <c r="WNQ48" s="216"/>
      <c r="WNR48" s="216"/>
      <c r="WNS48" s="216"/>
      <c r="WNT48" s="216"/>
      <c r="WNU48" s="216"/>
      <c r="WNV48" s="216"/>
      <c r="WNW48" s="216"/>
      <c r="WNX48" s="216"/>
      <c r="WNY48" s="216"/>
      <c r="WNZ48" s="216"/>
      <c r="WOA48" s="216"/>
      <c r="WOB48" s="216"/>
      <c r="WOC48" s="216"/>
      <c r="WOD48" s="216"/>
      <c r="WOE48" s="216"/>
      <c r="WOF48" s="216"/>
      <c r="WOG48" s="216"/>
      <c r="WOH48" s="216"/>
      <c r="WOI48" s="216"/>
      <c r="WOJ48" s="216"/>
      <c r="WOK48" s="216"/>
      <c r="WOL48" s="216"/>
      <c r="WOM48" s="216"/>
      <c r="WON48" s="216"/>
      <c r="WOO48" s="216"/>
      <c r="WOP48" s="216"/>
      <c r="WOQ48" s="216"/>
      <c r="WOR48" s="216"/>
      <c r="WOS48" s="216"/>
      <c r="WOT48" s="216"/>
      <c r="WOU48" s="216"/>
      <c r="WOV48" s="216"/>
      <c r="WOW48" s="216"/>
      <c r="WOX48" s="216"/>
      <c r="WOY48" s="216"/>
      <c r="WOZ48" s="216"/>
      <c r="WPA48" s="216"/>
      <c r="WPB48" s="216"/>
      <c r="WPC48" s="216"/>
      <c r="WPD48" s="216"/>
      <c r="WPE48" s="216"/>
      <c r="WPF48" s="216"/>
      <c r="WPG48" s="216"/>
      <c r="WPH48" s="216"/>
      <c r="WPI48" s="216"/>
      <c r="WPJ48" s="216"/>
      <c r="WPK48" s="216"/>
      <c r="WPL48" s="216"/>
      <c r="WPM48" s="216"/>
      <c r="WPN48" s="216"/>
      <c r="WPO48" s="216"/>
      <c r="WPP48" s="216"/>
      <c r="WPQ48" s="216"/>
      <c r="WPR48" s="216"/>
      <c r="WPS48" s="216"/>
      <c r="WPT48" s="216"/>
      <c r="WPU48" s="216"/>
      <c r="WPV48" s="216"/>
      <c r="WPW48" s="216"/>
      <c r="WPX48" s="216"/>
      <c r="WPY48" s="216"/>
      <c r="WPZ48" s="216"/>
      <c r="WQA48" s="216"/>
      <c r="WQB48" s="216"/>
      <c r="WQC48" s="216"/>
      <c r="WQD48" s="216"/>
      <c r="WQE48" s="216"/>
      <c r="WQF48" s="216"/>
      <c r="WQG48" s="216"/>
      <c r="WQH48" s="216"/>
      <c r="WQI48" s="216"/>
      <c r="WQJ48" s="216"/>
      <c r="WQK48" s="216"/>
      <c r="WQL48" s="216"/>
      <c r="WQM48" s="216"/>
      <c r="WQN48" s="216"/>
      <c r="WQO48" s="216"/>
      <c r="WQP48" s="216"/>
      <c r="WQQ48" s="216"/>
      <c r="WQR48" s="216"/>
      <c r="WQS48" s="216"/>
      <c r="WQT48" s="216"/>
      <c r="WQU48" s="216"/>
      <c r="WQV48" s="216"/>
      <c r="WQW48" s="216"/>
      <c r="WQX48" s="216"/>
      <c r="WQY48" s="216"/>
      <c r="WQZ48" s="216"/>
      <c r="WRA48" s="216"/>
      <c r="WRB48" s="216"/>
      <c r="WRC48" s="216"/>
      <c r="WRD48" s="216"/>
      <c r="WRE48" s="216"/>
      <c r="WRF48" s="216"/>
      <c r="WRG48" s="216"/>
      <c r="WRH48" s="216"/>
      <c r="WRI48" s="216"/>
      <c r="WRJ48" s="216"/>
      <c r="WRK48" s="216"/>
      <c r="WRL48" s="216"/>
      <c r="WRM48" s="216"/>
      <c r="WRN48" s="216"/>
      <c r="WRO48" s="216"/>
      <c r="WRP48" s="216"/>
      <c r="WRQ48" s="216"/>
      <c r="WRR48" s="216"/>
      <c r="WRS48" s="216"/>
      <c r="WRT48" s="216"/>
      <c r="WRU48" s="216"/>
      <c r="WRV48" s="216"/>
      <c r="WRW48" s="216"/>
      <c r="WRX48" s="216"/>
      <c r="WRY48" s="216"/>
      <c r="WRZ48" s="216"/>
      <c r="WSA48" s="216"/>
      <c r="WSB48" s="216"/>
      <c r="WSC48" s="216"/>
      <c r="WSD48" s="216"/>
      <c r="WSE48" s="216"/>
      <c r="WSF48" s="216"/>
      <c r="WSG48" s="216"/>
      <c r="WSH48" s="216"/>
      <c r="WSI48" s="216"/>
      <c r="WSJ48" s="216"/>
      <c r="WSK48" s="216"/>
      <c r="WSL48" s="216"/>
      <c r="WSM48" s="216"/>
      <c r="WSN48" s="216"/>
      <c r="WSO48" s="216"/>
      <c r="WSP48" s="216"/>
      <c r="WSQ48" s="216"/>
      <c r="WSR48" s="216"/>
      <c r="WSS48" s="216"/>
      <c r="WST48" s="216"/>
      <c r="WSU48" s="216"/>
      <c r="WSV48" s="216"/>
      <c r="WSW48" s="216"/>
      <c r="WSX48" s="216"/>
      <c r="WSY48" s="216"/>
      <c r="WSZ48" s="216"/>
      <c r="WTA48" s="216"/>
      <c r="WTB48" s="216"/>
      <c r="WTC48" s="216"/>
      <c r="WTD48" s="216"/>
      <c r="WTE48" s="216"/>
      <c r="WTF48" s="216"/>
      <c r="WTG48" s="216"/>
      <c r="WTH48" s="216"/>
      <c r="WTI48" s="216"/>
      <c r="WTJ48" s="216"/>
      <c r="WTK48" s="216"/>
      <c r="WTL48" s="216"/>
      <c r="WTM48" s="216"/>
      <c r="WTN48" s="216"/>
      <c r="WTO48" s="216"/>
      <c r="WTP48" s="216"/>
      <c r="WTQ48" s="216"/>
      <c r="WTR48" s="216"/>
      <c r="WTS48" s="216"/>
      <c r="WTT48" s="216"/>
      <c r="WTU48" s="216"/>
      <c r="WTV48" s="216"/>
      <c r="WTW48" s="216"/>
      <c r="WTX48" s="216"/>
      <c r="WTY48" s="216"/>
      <c r="WTZ48" s="216"/>
      <c r="WUA48" s="216"/>
      <c r="WUB48" s="216"/>
      <c r="WUC48" s="216"/>
      <c r="WUD48" s="216"/>
      <c r="WUE48" s="216"/>
      <c r="WUF48" s="216"/>
      <c r="WUG48" s="216"/>
      <c r="WUH48" s="216"/>
      <c r="WUI48" s="216"/>
      <c r="WUJ48" s="216"/>
      <c r="WUK48" s="216"/>
      <c r="WUL48" s="216"/>
      <c r="WUM48" s="216"/>
      <c r="WUN48" s="216"/>
      <c r="WUO48" s="216"/>
      <c r="WUP48" s="216"/>
      <c r="WUQ48" s="216"/>
      <c r="WUR48" s="216"/>
      <c r="WUS48" s="216"/>
      <c r="WUT48" s="216"/>
      <c r="WUU48" s="216"/>
      <c r="WUV48" s="216"/>
      <c r="WUW48" s="216"/>
      <c r="WUX48" s="216"/>
      <c r="WUY48" s="216"/>
      <c r="WUZ48" s="216"/>
      <c r="WVA48" s="216"/>
      <c r="WVB48" s="216"/>
      <c r="WVC48" s="216"/>
      <c r="WVD48" s="216"/>
      <c r="WVE48" s="216"/>
      <c r="WVF48" s="216"/>
      <c r="WVG48" s="216"/>
      <c r="WVH48" s="216"/>
      <c r="WVI48" s="216"/>
      <c r="WVJ48" s="216"/>
      <c r="WVK48" s="216"/>
      <c r="WVL48" s="216"/>
      <c r="WVM48" s="216"/>
      <c r="WVN48" s="216"/>
      <c r="WVO48" s="216"/>
      <c r="WVP48" s="216"/>
      <c r="WVQ48" s="216"/>
      <c r="WVR48" s="216"/>
      <c r="WVS48" s="216"/>
      <c r="WVT48" s="216"/>
      <c r="WVU48" s="216"/>
      <c r="WVV48" s="216"/>
      <c r="WVW48" s="216"/>
      <c r="WVX48" s="216"/>
      <c r="WVY48" s="216"/>
      <c r="WVZ48" s="216"/>
      <c r="WWA48" s="216"/>
      <c r="WWB48" s="216"/>
      <c r="WWC48" s="216"/>
      <c r="WWD48" s="216"/>
      <c r="WWE48" s="216"/>
      <c r="WWF48" s="216"/>
      <c r="WWG48" s="216"/>
      <c r="WWH48" s="216"/>
      <c r="WWI48" s="216"/>
      <c r="WWJ48" s="216"/>
      <c r="WWK48" s="216"/>
      <c r="WWL48" s="216"/>
      <c r="WWM48" s="216"/>
      <c r="WWN48" s="216"/>
      <c r="WWO48" s="216"/>
      <c r="WWP48" s="216"/>
      <c r="WWQ48" s="216"/>
      <c r="WWR48" s="216"/>
      <c r="WWS48" s="216"/>
      <c r="WWT48" s="216"/>
      <c r="WWU48" s="216"/>
      <c r="WWV48" s="216"/>
      <c r="WWW48" s="216"/>
      <c r="WWX48" s="216"/>
      <c r="WWY48" s="216"/>
      <c r="WWZ48" s="216"/>
      <c r="WXA48" s="216"/>
      <c r="WXB48" s="216"/>
      <c r="WXC48" s="216"/>
      <c r="WXD48" s="216"/>
      <c r="WXE48" s="216"/>
      <c r="WXF48" s="216"/>
      <c r="WXG48" s="216"/>
      <c r="WXH48" s="216"/>
      <c r="WXI48" s="216"/>
      <c r="WXJ48" s="216"/>
      <c r="WXK48" s="216"/>
      <c r="WXL48" s="216"/>
      <c r="WXM48" s="216"/>
      <c r="WXN48" s="216"/>
      <c r="WXO48" s="216"/>
      <c r="WXP48" s="216"/>
      <c r="WXQ48" s="216"/>
      <c r="WXR48" s="216"/>
      <c r="WXS48" s="216"/>
      <c r="WXT48" s="216"/>
      <c r="WXU48" s="216"/>
      <c r="WXV48" s="216"/>
      <c r="WXW48" s="216"/>
      <c r="WXX48" s="216"/>
      <c r="WXY48" s="216"/>
      <c r="WXZ48" s="216"/>
      <c r="WYA48" s="216"/>
      <c r="WYB48" s="216"/>
      <c r="WYC48" s="216"/>
      <c r="WYD48" s="216"/>
      <c r="WYE48" s="216"/>
      <c r="WYF48" s="216"/>
      <c r="WYG48" s="216"/>
      <c r="WYH48" s="216"/>
      <c r="WYI48" s="216"/>
      <c r="WYJ48" s="216"/>
      <c r="WYK48" s="216"/>
      <c r="WYL48" s="216"/>
      <c r="WYM48" s="216"/>
      <c r="WYN48" s="216"/>
      <c r="WYO48" s="216"/>
      <c r="WYP48" s="216"/>
      <c r="WYQ48" s="216"/>
      <c r="WYR48" s="216"/>
      <c r="WYS48" s="216"/>
      <c r="WYT48" s="216"/>
      <c r="WYU48" s="216"/>
      <c r="WYV48" s="216"/>
      <c r="WYW48" s="216"/>
      <c r="WYX48" s="216"/>
      <c r="WYY48" s="216"/>
      <c r="WYZ48" s="216"/>
      <c r="WZA48" s="216"/>
      <c r="WZB48" s="216"/>
      <c r="WZC48" s="216"/>
      <c r="WZD48" s="216"/>
      <c r="WZE48" s="216"/>
      <c r="WZF48" s="216"/>
      <c r="WZG48" s="216"/>
      <c r="WZH48" s="216"/>
      <c r="WZI48" s="216"/>
      <c r="WZJ48" s="216"/>
      <c r="WZK48" s="216"/>
      <c r="WZL48" s="216"/>
      <c r="WZM48" s="216"/>
      <c r="WZN48" s="216"/>
      <c r="WZO48" s="216"/>
      <c r="WZP48" s="216"/>
      <c r="WZQ48" s="216"/>
      <c r="WZR48" s="216"/>
      <c r="WZS48" s="216"/>
      <c r="WZT48" s="216"/>
      <c r="WZU48" s="216"/>
      <c r="WZV48" s="216"/>
      <c r="WZW48" s="216"/>
      <c r="WZX48" s="216"/>
      <c r="WZY48" s="216"/>
      <c r="WZZ48" s="216"/>
      <c r="XAA48" s="216"/>
      <c r="XAB48" s="216"/>
      <c r="XAC48" s="216"/>
      <c r="XAD48" s="216"/>
      <c r="XAE48" s="216"/>
      <c r="XAF48" s="216"/>
      <c r="XAG48" s="216"/>
      <c r="XAH48" s="216"/>
      <c r="XAI48" s="216"/>
      <c r="XAJ48" s="216"/>
      <c r="XAK48" s="216"/>
      <c r="XAL48" s="216"/>
      <c r="XAM48" s="216"/>
      <c r="XAN48" s="216"/>
      <c r="XAO48" s="216"/>
      <c r="XAP48" s="216"/>
      <c r="XAQ48" s="216"/>
      <c r="XAR48" s="216"/>
      <c r="XAS48" s="216"/>
      <c r="XAT48" s="216"/>
      <c r="XAU48" s="216"/>
      <c r="XAV48" s="216"/>
      <c r="XAW48" s="216"/>
      <c r="XAX48" s="216"/>
      <c r="XAY48" s="216"/>
      <c r="XAZ48" s="216"/>
      <c r="XBA48" s="216"/>
      <c r="XBB48" s="216"/>
      <c r="XBC48" s="216"/>
      <c r="XBD48" s="216"/>
      <c r="XBE48" s="216"/>
      <c r="XBF48" s="216"/>
      <c r="XBG48" s="216"/>
      <c r="XBH48" s="216"/>
      <c r="XBI48" s="216"/>
      <c r="XBJ48" s="216"/>
      <c r="XBK48" s="216"/>
      <c r="XBL48" s="216"/>
      <c r="XBM48" s="216"/>
      <c r="XBN48" s="216"/>
      <c r="XBO48" s="216"/>
      <c r="XBP48" s="216"/>
      <c r="XBQ48" s="216"/>
      <c r="XBR48" s="216"/>
      <c r="XBS48" s="216"/>
      <c r="XBT48" s="216"/>
      <c r="XBU48" s="216"/>
      <c r="XBV48" s="216"/>
      <c r="XBW48" s="216"/>
      <c r="XBX48" s="216"/>
      <c r="XBY48" s="216"/>
      <c r="XBZ48" s="216"/>
      <c r="XCA48" s="216"/>
      <c r="XCB48" s="216"/>
      <c r="XCC48" s="216"/>
      <c r="XCD48" s="216"/>
      <c r="XCE48" s="216"/>
      <c r="XCF48" s="216"/>
      <c r="XCG48" s="216"/>
      <c r="XCH48" s="216"/>
      <c r="XCI48" s="216"/>
      <c r="XCJ48" s="216"/>
      <c r="XCK48" s="216"/>
      <c r="XCL48" s="216"/>
      <c r="XCM48" s="216"/>
      <c r="XCN48" s="216"/>
      <c r="XCO48" s="216"/>
      <c r="XCP48" s="216"/>
      <c r="XCQ48" s="216"/>
      <c r="XCR48" s="216"/>
      <c r="XCS48" s="216"/>
      <c r="XCT48" s="216"/>
      <c r="XCU48" s="216"/>
      <c r="XCV48" s="216"/>
      <c r="XCW48" s="216"/>
      <c r="XCX48" s="216"/>
      <c r="XCY48" s="216"/>
      <c r="XCZ48" s="216"/>
      <c r="XDA48" s="216"/>
      <c r="XDB48" s="216"/>
      <c r="XDC48" s="216"/>
      <c r="XDD48" s="216"/>
      <c r="XDE48" s="216"/>
      <c r="XDF48" s="216"/>
      <c r="XDG48" s="216"/>
      <c r="XDH48" s="216"/>
      <c r="XDI48" s="216"/>
      <c r="XDJ48" s="216"/>
      <c r="XDK48" s="216"/>
      <c r="XDL48" s="216"/>
      <c r="XDM48" s="216"/>
      <c r="XDN48" s="216"/>
      <c r="XDO48" s="216"/>
      <c r="XDP48" s="216"/>
      <c r="XDQ48" s="216"/>
      <c r="XDR48" s="216"/>
      <c r="XDS48" s="216"/>
      <c r="XDT48" s="216"/>
      <c r="XDU48" s="216"/>
      <c r="XDV48" s="216"/>
      <c r="XDW48" s="216"/>
      <c r="XDX48" s="216"/>
      <c r="XDY48" s="216"/>
      <c r="XDZ48" s="216"/>
      <c r="XEA48" s="216"/>
      <c r="XEB48" s="216"/>
      <c r="XEC48" s="216"/>
      <c r="XED48" s="216"/>
      <c r="XEE48" s="216"/>
      <c r="XEF48" s="216"/>
      <c r="XEG48" s="216"/>
      <c r="XEH48" s="216"/>
      <c r="XEI48" s="216"/>
      <c r="XEJ48" s="216"/>
      <c r="XEK48" s="216"/>
      <c r="XEL48" s="216"/>
      <c r="XEM48" s="216"/>
      <c r="XEN48" s="216"/>
      <c r="XEO48" s="216"/>
      <c r="XEP48" s="216"/>
      <c r="XEQ48" s="216"/>
      <c r="XER48" s="216"/>
      <c r="XES48" s="216"/>
      <c r="XET48" s="216"/>
    </row>
    <row r="49" ht="36.75" customHeight="1" x14ac:dyDescent="0.25"/>
  </sheetData>
  <mergeCells count="4">
    <mergeCell ref="A1:K1"/>
    <mergeCell ref="A2:K2"/>
    <mergeCell ref="A3:K3"/>
    <mergeCell ref="G5:K5"/>
  </mergeCells>
  <printOptions horizontalCentered="1"/>
  <pageMargins left="0.51181102362204722" right="0.70866141732283472" top="0.74803149606299213" bottom="0.55118110236220474" header="0.31496062992125984" footer="0.31496062992125984"/>
  <pageSetup scale="95" orientation="portrait" r:id="rId1"/>
  <headerFooter>
    <oddFooter>&amp;C&amp;A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6B4C5-BE1B-46A6-B790-CDBAE597B8EB}">
  <sheetPr>
    <tabColor rgb="FFFFFF00"/>
    <pageSetUpPr fitToPage="1"/>
  </sheetPr>
  <dimension ref="A1:XET39"/>
  <sheetViews>
    <sheetView rightToLeft="1" tabSelected="1" view="pageBreakPreview" topLeftCell="A16" zoomScale="106" zoomScaleNormal="70" zoomScaleSheetLayoutView="106" workbookViewId="0">
      <selection activeCell="AA4" sqref="AA4"/>
    </sheetView>
  </sheetViews>
  <sheetFormatPr defaultColWidth="8.7109375" defaultRowHeight="150" customHeight="1" x14ac:dyDescent="0.25"/>
  <cols>
    <col min="1" max="1" width="24.42578125" style="237" customWidth="1"/>
    <col min="2" max="2" width="0.5703125" style="237" customWidth="1"/>
    <col min="3" max="3" width="8" style="237" customWidth="1"/>
    <col min="4" max="4" width="0.5703125" style="237" customWidth="1"/>
    <col min="5" max="5" width="7.28515625" style="237" customWidth="1"/>
    <col min="6" max="6" width="0.7109375" style="237" customWidth="1"/>
    <col min="7" max="7" width="12.5703125" style="471" customWidth="1"/>
    <col min="8" max="8" width="0.85546875" style="471" customWidth="1"/>
    <col min="9" max="9" width="12.140625" style="471" customWidth="1"/>
    <col min="10" max="10" width="0.85546875" style="471" customWidth="1"/>
    <col min="11" max="11" width="17.7109375" style="237" customWidth="1"/>
    <col min="12" max="12" width="0.85546875" style="237" customWidth="1"/>
    <col min="13" max="13" width="11.140625" style="216" bestFit="1" customWidth="1"/>
    <col min="14" max="14" width="21" style="336" bestFit="1" customWidth="1"/>
    <col min="15" max="15" width="11.42578125" style="216" bestFit="1" customWidth="1"/>
    <col min="16" max="16" width="19.5703125" style="216" bestFit="1" customWidth="1"/>
    <col min="17" max="16384" width="8.7109375" style="216"/>
  </cols>
  <sheetData>
    <row r="1" spans="1:21" s="206" customFormat="1" ht="24" customHeight="1" x14ac:dyDescent="0.25">
      <c r="A1" s="1167" t="str">
        <f>'1'!A1:H1</f>
        <v>شرکت پالایش میعانات گازی آدیش جنوبی (سهامي خاص) - در مرحله قبل از بهره برداری</v>
      </c>
      <c r="B1" s="1167"/>
      <c r="C1" s="1167"/>
      <c r="D1" s="1167"/>
      <c r="E1" s="1167"/>
      <c r="F1" s="1167"/>
      <c r="G1" s="1167"/>
      <c r="H1" s="1167"/>
      <c r="I1" s="1167"/>
      <c r="J1" s="1167"/>
      <c r="K1" s="1167"/>
      <c r="L1" s="246"/>
      <c r="N1" s="336"/>
    </row>
    <row r="2" spans="1:21" s="206" customFormat="1" ht="24" customHeight="1" x14ac:dyDescent="0.25">
      <c r="A2" s="1167" t="str">
        <f>'[12]6'!A2:H2</f>
        <v xml:space="preserve">یادداشت های توضیحی صورت های مالی </v>
      </c>
      <c r="B2" s="1167"/>
      <c r="C2" s="1167"/>
      <c r="D2" s="1167"/>
      <c r="E2" s="1167"/>
      <c r="F2" s="1167"/>
      <c r="G2" s="1167"/>
      <c r="H2" s="1167"/>
      <c r="I2" s="1167"/>
      <c r="J2" s="1167"/>
      <c r="K2" s="1167"/>
      <c r="L2" s="246"/>
      <c r="N2" s="336"/>
    </row>
    <row r="3" spans="1:21" s="206" customFormat="1" ht="24" customHeight="1" x14ac:dyDescent="0.25">
      <c r="A3" s="1167" t="str">
        <f>'5'!A3:H3</f>
        <v>سال مالی منتهی به 29 اسفندماه 1400</v>
      </c>
      <c r="B3" s="1167"/>
      <c r="C3" s="1167"/>
      <c r="D3" s="1167"/>
      <c r="E3" s="1167"/>
      <c r="F3" s="1167"/>
      <c r="G3" s="1167"/>
      <c r="H3" s="1167"/>
      <c r="I3" s="1167"/>
      <c r="J3" s="1167"/>
      <c r="K3" s="1167"/>
      <c r="L3" s="246"/>
      <c r="N3" s="336"/>
    </row>
    <row r="4" spans="1:21" s="206" customFormat="1" ht="19.5" customHeight="1" x14ac:dyDescent="0.25">
      <c r="A4" s="325"/>
      <c r="B4" s="325"/>
      <c r="C4" s="325"/>
      <c r="D4" s="325"/>
      <c r="E4" s="325"/>
      <c r="F4" s="325"/>
      <c r="G4" s="469"/>
      <c r="H4" s="469"/>
      <c r="I4" s="469"/>
      <c r="J4" s="469"/>
      <c r="K4" s="325"/>
      <c r="L4" s="325"/>
      <c r="N4" s="336"/>
    </row>
    <row r="5" spans="1:21" s="343" customFormat="1" ht="36" customHeight="1" x14ac:dyDescent="0.7">
      <c r="A5" s="623" t="s">
        <v>287</v>
      </c>
      <c r="B5" s="344"/>
      <c r="C5" s="623" t="s">
        <v>288</v>
      </c>
      <c r="D5" s="344"/>
      <c r="E5" s="623" t="s">
        <v>279</v>
      </c>
      <c r="F5" s="344"/>
      <c r="G5" s="1265" t="s">
        <v>290</v>
      </c>
      <c r="H5" s="1265"/>
      <c r="I5" s="1265"/>
      <c r="J5" s="1265"/>
      <c r="K5" s="1265"/>
      <c r="M5" s="240" t="s">
        <v>2155</v>
      </c>
      <c r="N5" s="240" t="s">
        <v>2156</v>
      </c>
      <c r="O5" s="240" t="s">
        <v>2157</v>
      </c>
      <c r="P5" s="240" t="s">
        <v>2158</v>
      </c>
    </row>
    <row r="6" spans="1:21" s="343" customFormat="1" ht="16.5" customHeight="1" x14ac:dyDescent="0.7">
      <c r="A6" s="344"/>
      <c r="B6" s="344"/>
      <c r="C6" s="344"/>
      <c r="D6" s="344"/>
      <c r="E6" s="344"/>
      <c r="F6" s="344"/>
      <c r="G6" s="660" t="s">
        <v>289</v>
      </c>
      <c r="H6" s="660"/>
      <c r="I6" s="660" t="s">
        <v>1709</v>
      </c>
      <c r="J6" s="660"/>
      <c r="K6" s="661" t="s">
        <v>7</v>
      </c>
      <c r="L6" s="346"/>
      <c r="M6" s="240"/>
      <c r="N6" s="240"/>
      <c r="O6" s="240"/>
      <c r="P6" s="240"/>
    </row>
    <row r="7" spans="1:21" s="395" customFormat="1" ht="15.75" customHeight="1" thickBot="1" x14ac:dyDescent="0.7">
      <c r="A7" s="715" t="s">
        <v>2451</v>
      </c>
      <c r="B7" s="919"/>
      <c r="C7" s="919"/>
      <c r="D7" s="919"/>
      <c r="E7" s="919"/>
      <c r="F7" s="919"/>
      <c r="G7" s="1082">
        <f>'38'!G47</f>
        <v>117284069.14999999</v>
      </c>
      <c r="H7" s="1083"/>
      <c r="I7" s="1082">
        <f>'38'!I47</f>
        <v>137294857.42021522</v>
      </c>
      <c r="J7" s="1083"/>
      <c r="K7" s="1082">
        <f>'38'!K47</f>
        <v>32720934189530.246</v>
      </c>
      <c r="M7" s="720"/>
      <c r="N7" s="920"/>
      <c r="O7" s="720"/>
      <c r="P7" s="920"/>
    </row>
    <row r="8" spans="1:21" s="394" customFormat="1" ht="15.75" customHeight="1" thickTop="1" x14ac:dyDescent="0.55000000000000004">
      <c r="A8" s="908" t="s">
        <v>2280</v>
      </c>
      <c r="B8" s="917"/>
      <c r="C8" s="909" t="s">
        <v>2279</v>
      </c>
      <c r="D8" s="917"/>
      <c r="E8" s="737" t="s">
        <v>2261</v>
      </c>
      <c r="F8" s="917"/>
      <c r="G8" s="737">
        <v>86530.69</v>
      </c>
      <c r="H8" s="917"/>
      <c r="I8" s="742">
        <f t="shared" ref="I8" si="0">G8*3525524.76/3080624.6</f>
        <v>99027.349874075662</v>
      </c>
      <c r="J8" s="917"/>
      <c r="K8" s="742">
        <v>23600792186.088955</v>
      </c>
      <c r="M8" s="910">
        <v>238326</v>
      </c>
      <c r="N8" s="619">
        <f t="shared" ref="N8:N34" si="1">I8*M8</f>
        <v>23600792186.088955</v>
      </c>
      <c r="O8" s="918">
        <v>263222</v>
      </c>
      <c r="P8" s="910">
        <f t="shared" ref="P8:P34" si="2">G8*O8</f>
        <v>22776781283.18</v>
      </c>
      <c r="Q8" s="912"/>
      <c r="R8" s="720"/>
      <c r="S8" s="720"/>
      <c r="T8" s="720"/>
      <c r="U8" s="720"/>
    </row>
    <row r="9" spans="1:21" s="394" customFormat="1" ht="15.75" customHeight="1" x14ac:dyDescent="0.55000000000000004">
      <c r="A9" s="908" t="s">
        <v>2280</v>
      </c>
      <c r="B9" s="917"/>
      <c r="C9" s="909" t="s">
        <v>2282</v>
      </c>
      <c r="D9" s="917"/>
      <c r="E9" s="737" t="s">
        <v>2261</v>
      </c>
      <c r="F9" s="917"/>
      <c r="G9" s="737">
        <v>568969.31000000006</v>
      </c>
      <c r="H9" s="917"/>
      <c r="I9" s="742">
        <v>643552.38</v>
      </c>
      <c r="J9" s="917"/>
      <c r="K9" s="742">
        <v>153375264515.88</v>
      </c>
      <c r="M9" s="910">
        <v>238326</v>
      </c>
      <c r="N9" s="619">
        <f t="shared" si="1"/>
        <v>153375264515.88</v>
      </c>
      <c r="O9" s="918">
        <v>263222</v>
      </c>
      <c r="P9" s="910">
        <f t="shared" si="2"/>
        <v>149765239716.82001</v>
      </c>
      <c r="Q9" s="912"/>
      <c r="R9" s="720"/>
      <c r="S9" s="720"/>
      <c r="T9" s="720"/>
      <c r="U9" s="720"/>
    </row>
    <row r="10" spans="1:21" s="394" customFormat="1" ht="15.75" customHeight="1" x14ac:dyDescent="0.55000000000000004">
      <c r="A10" s="908" t="s">
        <v>2290</v>
      </c>
      <c r="B10" s="917"/>
      <c r="C10" s="909" t="s">
        <v>2283</v>
      </c>
      <c r="D10" s="917"/>
      <c r="E10" s="737" t="s">
        <v>2261</v>
      </c>
      <c r="F10" s="917"/>
      <c r="G10" s="737">
        <v>111600.32000000001</v>
      </c>
      <c r="H10" s="917"/>
      <c r="I10" s="742">
        <f t="shared" ref="I10:I16" si="3">G10*4422458.49/3907769.35</f>
        <v>126299.10787102029</v>
      </c>
      <c r="J10" s="917"/>
      <c r="K10" s="742">
        <v>30100361182.468781</v>
      </c>
      <c r="M10" s="910">
        <v>238326</v>
      </c>
      <c r="N10" s="619">
        <f t="shared" si="1"/>
        <v>30100361182.468781</v>
      </c>
      <c r="O10" s="918">
        <v>263222</v>
      </c>
      <c r="P10" s="910">
        <f t="shared" si="2"/>
        <v>29375659431.040001</v>
      </c>
      <c r="Q10" s="912"/>
      <c r="R10" s="720"/>
      <c r="S10" s="720"/>
      <c r="T10" s="720"/>
      <c r="U10" s="720"/>
    </row>
    <row r="11" spans="1:21" s="394" customFormat="1" ht="15.75" customHeight="1" x14ac:dyDescent="0.55000000000000004">
      <c r="A11" s="908" t="s">
        <v>247</v>
      </c>
      <c r="B11" s="917"/>
      <c r="C11" s="909" t="s">
        <v>2284</v>
      </c>
      <c r="D11" s="917"/>
      <c r="E11" s="737" t="s">
        <v>2261</v>
      </c>
      <c r="F11" s="917"/>
      <c r="G11" s="737">
        <v>2496524.73</v>
      </c>
      <c r="H11" s="917"/>
      <c r="I11" s="742">
        <f t="shared" si="3"/>
        <v>2825339.9826894742</v>
      </c>
      <c r="J11" s="917"/>
      <c r="K11" s="742">
        <v>673351976714.45166</v>
      </c>
      <c r="M11" s="910">
        <v>238326</v>
      </c>
      <c r="N11" s="619">
        <f t="shared" si="1"/>
        <v>673351976714.45166</v>
      </c>
      <c r="O11" s="918">
        <v>263222</v>
      </c>
      <c r="P11" s="910">
        <f t="shared" si="2"/>
        <v>657140232480.05994</v>
      </c>
      <c r="Q11" s="912"/>
      <c r="R11" s="720"/>
      <c r="S11" s="720"/>
      <c r="T11" s="720"/>
      <c r="U11" s="720"/>
    </row>
    <row r="12" spans="1:21" s="394" customFormat="1" ht="15.75" customHeight="1" x14ac:dyDescent="0.55000000000000004">
      <c r="A12" s="908" t="s">
        <v>2291</v>
      </c>
      <c r="B12" s="917"/>
      <c r="C12" s="909" t="s">
        <v>2285</v>
      </c>
      <c r="D12" s="917"/>
      <c r="E12" s="737" t="s">
        <v>2261</v>
      </c>
      <c r="F12" s="917"/>
      <c r="G12" s="737">
        <v>280479.15000000002</v>
      </c>
      <c r="H12" s="917"/>
      <c r="I12" s="742">
        <f t="shared" si="3"/>
        <v>317420.83196017792</v>
      </c>
      <c r="J12" s="917"/>
      <c r="K12" s="742">
        <v>75649637197.741364</v>
      </c>
      <c r="M12" s="910">
        <v>238326</v>
      </c>
      <c r="N12" s="619">
        <f t="shared" si="1"/>
        <v>75649637197.741364</v>
      </c>
      <c r="O12" s="918">
        <v>263222</v>
      </c>
      <c r="P12" s="910">
        <f t="shared" si="2"/>
        <v>73828282821.300003</v>
      </c>
      <c r="Q12" s="912"/>
      <c r="R12" s="720"/>
      <c r="S12" s="720"/>
      <c r="T12" s="720"/>
      <c r="U12" s="720"/>
    </row>
    <row r="13" spans="1:21" s="394" customFormat="1" ht="15.75" customHeight="1" x14ac:dyDescent="0.55000000000000004">
      <c r="A13" s="908" t="s">
        <v>2292</v>
      </c>
      <c r="B13" s="917"/>
      <c r="C13" s="909" t="s">
        <v>2286</v>
      </c>
      <c r="D13" s="917"/>
      <c r="E13" s="737" t="s">
        <v>2261</v>
      </c>
      <c r="F13" s="917"/>
      <c r="G13" s="737">
        <v>616556.62</v>
      </c>
      <c r="H13" s="917"/>
      <c r="I13" s="742">
        <f t="shared" si="3"/>
        <v>697762.79367273918</v>
      </c>
      <c r="J13" s="917"/>
      <c r="K13" s="742">
        <v>166295015564.84924</v>
      </c>
      <c r="M13" s="910">
        <v>238326</v>
      </c>
      <c r="N13" s="619">
        <f t="shared" si="1"/>
        <v>166295015564.84924</v>
      </c>
      <c r="O13" s="918">
        <v>263222</v>
      </c>
      <c r="P13" s="910">
        <f t="shared" si="2"/>
        <v>162291266629.63998</v>
      </c>
      <c r="Q13" s="912"/>
      <c r="R13" s="720"/>
      <c r="S13" s="720"/>
      <c r="T13" s="720"/>
      <c r="U13" s="720"/>
    </row>
    <row r="14" spans="1:21" s="394" customFormat="1" ht="15.75" customHeight="1" x14ac:dyDescent="0.55000000000000004">
      <c r="A14" s="908" t="s">
        <v>2293</v>
      </c>
      <c r="B14" s="917"/>
      <c r="C14" s="909" t="s">
        <v>2287</v>
      </c>
      <c r="D14" s="917"/>
      <c r="E14" s="737" t="s">
        <v>2261</v>
      </c>
      <c r="F14" s="917"/>
      <c r="G14" s="737">
        <v>101692.38</v>
      </c>
      <c r="H14" s="917"/>
      <c r="I14" s="742">
        <f t="shared" si="3"/>
        <v>115086.20110839096</v>
      </c>
      <c r="J14" s="917"/>
      <c r="K14" s="742">
        <v>27428033965.358383</v>
      </c>
      <c r="M14" s="910">
        <v>238326</v>
      </c>
      <c r="N14" s="619">
        <f t="shared" si="1"/>
        <v>27428033965.358383</v>
      </c>
      <c r="O14" s="918">
        <v>263222</v>
      </c>
      <c r="P14" s="910">
        <f t="shared" si="2"/>
        <v>26767671648.360001</v>
      </c>
      <c r="Q14" s="912"/>
      <c r="R14" s="720"/>
      <c r="S14" s="720"/>
      <c r="T14" s="720"/>
      <c r="U14" s="720"/>
    </row>
    <row r="15" spans="1:21" s="394" customFormat="1" ht="15.75" customHeight="1" x14ac:dyDescent="0.55000000000000004">
      <c r="A15" s="908" t="s">
        <v>2294</v>
      </c>
      <c r="B15" s="917"/>
      <c r="C15" s="909" t="s">
        <v>2288</v>
      </c>
      <c r="D15" s="917"/>
      <c r="E15" s="737" t="s">
        <v>2261</v>
      </c>
      <c r="F15" s="917"/>
      <c r="G15" s="737">
        <v>246316.15</v>
      </c>
      <c r="H15" s="917"/>
      <c r="I15" s="742">
        <f t="shared" si="3"/>
        <v>278758.25086544926</v>
      </c>
      <c r="J15" s="917"/>
      <c r="K15" s="742">
        <v>66435338895.759056</v>
      </c>
      <c r="M15" s="910">
        <v>238326</v>
      </c>
      <c r="N15" s="619">
        <f t="shared" si="1"/>
        <v>66435338895.759056</v>
      </c>
      <c r="O15" s="918">
        <v>263222</v>
      </c>
      <c r="P15" s="910">
        <f t="shared" si="2"/>
        <v>64835829635.299995</v>
      </c>
      <c r="Q15" s="912"/>
      <c r="R15" s="720"/>
      <c r="S15" s="720"/>
      <c r="T15" s="720"/>
      <c r="U15" s="720"/>
    </row>
    <row r="16" spans="1:21" s="394" customFormat="1" ht="15.75" customHeight="1" x14ac:dyDescent="0.55000000000000004">
      <c r="A16" s="908" t="s">
        <v>2260</v>
      </c>
      <c r="B16" s="917"/>
      <c r="C16" s="909" t="s">
        <v>2289</v>
      </c>
      <c r="D16" s="917"/>
      <c r="E16" s="737" t="s">
        <v>2261</v>
      </c>
      <c r="F16" s="917"/>
      <c r="G16" s="737">
        <v>54600</v>
      </c>
      <c r="H16" s="917"/>
      <c r="I16" s="742">
        <f t="shared" si="3"/>
        <v>61791.321832748392</v>
      </c>
      <c r="J16" s="917"/>
      <c r="K16" s="742">
        <v>14726478567.111593</v>
      </c>
      <c r="M16" s="910">
        <v>238326</v>
      </c>
      <c r="N16" s="619">
        <f t="shared" si="1"/>
        <v>14726478567.111593</v>
      </c>
      <c r="O16" s="918">
        <v>263222</v>
      </c>
      <c r="P16" s="910">
        <f t="shared" si="2"/>
        <v>14371921200</v>
      </c>
      <c r="Q16" s="912"/>
      <c r="R16" s="720"/>
      <c r="S16" s="720"/>
      <c r="T16" s="720"/>
      <c r="U16" s="720"/>
    </row>
    <row r="17" spans="1:21" s="394" customFormat="1" ht="15.75" customHeight="1" x14ac:dyDescent="0.55000000000000004">
      <c r="A17" s="908" t="s">
        <v>247</v>
      </c>
      <c r="B17" s="917"/>
      <c r="C17" s="909" t="s">
        <v>2295</v>
      </c>
      <c r="D17" s="917"/>
      <c r="E17" s="737" t="s">
        <v>2301</v>
      </c>
      <c r="F17" s="917"/>
      <c r="G17" s="737">
        <v>944640.43</v>
      </c>
      <c r="H17" s="917"/>
      <c r="I17" s="742">
        <f t="shared" ref="I17:I22" si="4">G17*5273040.37/4612843.61</f>
        <v>1079838.7163453302</v>
      </c>
      <c r="J17" s="917"/>
      <c r="K17" s="742">
        <v>257353641911.71716</v>
      </c>
      <c r="M17" s="910">
        <v>238326</v>
      </c>
      <c r="N17" s="619">
        <f t="shared" si="1"/>
        <v>257353641911.71716</v>
      </c>
      <c r="O17" s="918">
        <v>263222</v>
      </c>
      <c r="P17" s="910">
        <f t="shared" si="2"/>
        <v>248650143265.46002</v>
      </c>
      <c r="Q17" s="912"/>
      <c r="R17" s="720"/>
      <c r="S17" s="720"/>
      <c r="T17" s="720"/>
      <c r="U17" s="720"/>
    </row>
    <row r="18" spans="1:21" s="394" customFormat="1" ht="15.75" customHeight="1" x14ac:dyDescent="0.55000000000000004">
      <c r="A18" s="908" t="s">
        <v>2302</v>
      </c>
      <c r="B18" s="917"/>
      <c r="C18" s="909" t="s">
        <v>2296</v>
      </c>
      <c r="D18" s="917"/>
      <c r="E18" s="737" t="s">
        <v>2301</v>
      </c>
      <c r="F18" s="917"/>
      <c r="G18" s="737">
        <v>264881.27</v>
      </c>
      <c r="H18" s="917"/>
      <c r="I18" s="742">
        <f t="shared" si="4"/>
        <v>302791.4553484873</v>
      </c>
      <c r="J18" s="917"/>
      <c r="K18" s="742">
        <v>72163076387.383591</v>
      </c>
      <c r="M18" s="910">
        <v>238326</v>
      </c>
      <c r="N18" s="619">
        <f t="shared" si="1"/>
        <v>72163076387.383591</v>
      </c>
      <c r="O18" s="918">
        <v>263222</v>
      </c>
      <c r="P18" s="910">
        <f t="shared" si="2"/>
        <v>69722577651.940002</v>
      </c>
      <c r="Q18" s="912"/>
      <c r="R18" s="720"/>
      <c r="S18" s="720"/>
      <c r="T18" s="720"/>
      <c r="U18" s="720"/>
    </row>
    <row r="19" spans="1:21" s="394" customFormat="1" ht="15.75" customHeight="1" x14ac:dyDescent="0.55000000000000004">
      <c r="A19" s="908" t="s">
        <v>247</v>
      </c>
      <c r="B19" s="917"/>
      <c r="C19" s="909" t="s">
        <v>2297</v>
      </c>
      <c r="D19" s="917"/>
      <c r="E19" s="737" t="s">
        <v>2301</v>
      </c>
      <c r="F19" s="917"/>
      <c r="G19" s="737">
        <v>2036592</v>
      </c>
      <c r="H19" s="917"/>
      <c r="I19" s="742">
        <f t="shared" si="4"/>
        <v>2328071.9532607435</v>
      </c>
      <c r="J19" s="917"/>
      <c r="K19" s="742">
        <v>554840076332.81995</v>
      </c>
      <c r="M19" s="910">
        <v>238326</v>
      </c>
      <c r="N19" s="619">
        <f t="shared" si="1"/>
        <v>554840076332.81995</v>
      </c>
      <c r="O19" s="918">
        <v>263222</v>
      </c>
      <c r="P19" s="910">
        <f t="shared" si="2"/>
        <v>536075819424</v>
      </c>
      <c r="Q19" s="912"/>
      <c r="R19" s="720"/>
      <c r="S19" s="720"/>
      <c r="T19" s="720"/>
      <c r="U19" s="720"/>
    </row>
    <row r="20" spans="1:21" s="394" customFormat="1" ht="15.75" customHeight="1" x14ac:dyDescent="0.55000000000000004">
      <c r="A20" s="908" t="s">
        <v>247</v>
      </c>
      <c r="B20" s="917"/>
      <c r="C20" s="909" t="s">
        <v>2298</v>
      </c>
      <c r="D20" s="917"/>
      <c r="E20" s="737" t="s">
        <v>2301</v>
      </c>
      <c r="F20" s="917"/>
      <c r="G20" s="737">
        <v>497900</v>
      </c>
      <c r="H20" s="917"/>
      <c r="I20" s="742">
        <f t="shared" si="4"/>
        <v>569160.15850426804</v>
      </c>
      <c r="J20" s="917"/>
      <c r="K20" s="742">
        <v>135645663935.68819</v>
      </c>
      <c r="M20" s="910">
        <v>238326</v>
      </c>
      <c r="N20" s="619">
        <f t="shared" si="1"/>
        <v>135645663935.68819</v>
      </c>
      <c r="O20" s="918">
        <v>263222</v>
      </c>
      <c r="P20" s="910">
        <f t="shared" si="2"/>
        <v>131058233800</v>
      </c>
      <c r="Q20" s="912"/>
      <c r="R20" s="720"/>
      <c r="S20" s="720"/>
      <c r="T20" s="720"/>
      <c r="U20" s="720"/>
    </row>
    <row r="21" spans="1:21" s="394" customFormat="1" ht="15.75" customHeight="1" x14ac:dyDescent="0.55000000000000004">
      <c r="A21" s="908" t="s">
        <v>247</v>
      </c>
      <c r="B21" s="917"/>
      <c r="C21" s="909" t="s">
        <v>2299</v>
      </c>
      <c r="D21" s="917"/>
      <c r="E21" s="737" t="s">
        <v>2301</v>
      </c>
      <c r="F21" s="917"/>
      <c r="G21" s="737">
        <v>307589.40000000002</v>
      </c>
      <c r="H21" s="917"/>
      <c r="I21" s="742">
        <f t="shared" si="4"/>
        <v>351612.03385867184</v>
      </c>
      <c r="J21" s="917"/>
      <c r="K21" s="742">
        <v>83798289581.401825</v>
      </c>
      <c r="M21" s="910">
        <v>238326</v>
      </c>
      <c r="N21" s="619">
        <f t="shared" si="1"/>
        <v>83798289581.401825</v>
      </c>
      <c r="O21" s="918">
        <v>263222</v>
      </c>
      <c r="P21" s="910">
        <f t="shared" si="2"/>
        <v>80964297046.800003</v>
      </c>
      <c r="Q21" s="912"/>
      <c r="R21" s="720"/>
      <c r="S21" s="720"/>
      <c r="T21" s="720"/>
      <c r="U21" s="720"/>
    </row>
    <row r="22" spans="1:21" s="394" customFormat="1" ht="15.75" customHeight="1" x14ac:dyDescent="0.55000000000000004">
      <c r="A22" s="908" t="s">
        <v>247</v>
      </c>
      <c r="B22" s="917"/>
      <c r="C22" s="909" t="s">
        <v>2300</v>
      </c>
      <c r="D22" s="917"/>
      <c r="E22" s="737" t="s">
        <v>2301</v>
      </c>
      <c r="F22" s="917"/>
      <c r="G22" s="737">
        <v>561240</v>
      </c>
      <c r="H22" s="917"/>
      <c r="I22" s="742">
        <f t="shared" si="4"/>
        <v>641565.46969057119</v>
      </c>
      <c r="J22" s="917"/>
      <c r="K22" s="742">
        <v>152901732129.47507</v>
      </c>
      <c r="M22" s="910">
        <v>238326</v>
      </c>
      <c r="N22" s="619">
        <f t="shared" si="1"/>
        <v>152901732129.47507</v>
      </c>
      <c r="O22" s="918">
        <v>263222</v>
      </c>
      <c r="P22" s="910">
        <f t="shared" si="2"/>
        <v>147730715280</v>
      </c>
      <c r="Q22" s="912"/>
      <c r="R22" s="720"/>
      <c r="S22" s="720"/>
      <c r="T22" s="720"/>
      <c r="U22" s="720"/>
    </row>
    <row r="23" spans="1:21" s="394" customFormat="1" ht="15.75" customHeight="1" x14ac:dyDescent="0.55000000000000004">
      <c r="A23" s="908" t="s">
        <v>247</v>
      </c>
      <c r="B23" s="917"/>
      <c r="C23" s="909" t="s">
        <v>2303</v>
      </c>
      <c r="D23" s="917"/>
      <c r="E23" s="737" t="s">
        <v>2304</v>
      </c>
      <c r="F23" s="917"/>
      <c r="G23" s="737">
        <v>1589500</v>
      </c>
      <c r="H23" s="917"/>
      <c r="I23" s="742">
        <f t="shared" ref="I23:I28" si="5">G23*14088287.29/12428891.96</f>
        <v>1801715.930874903</v>
      </c>
      <c r="J23" s="917"/>
      <c r="K23" s="742">
        <v>429395750941.69214</v>
      </c>
      <c r="M23" s="910">
        <v>238326</v>
      </c>
      <c r="N23" s="619">
        <f t="shared" si="1"/>
        <v>429395750941.69214</v>
      </c>
      <c r="O23" s="918">
        <v>263222</v>
      </c>
      <c r="P23" s="910">
        <f t="shared" si="2"/>
        <v>418391369000</v>
      </c>
      <c r="Q23" s="912"/>
      <c r="R23" s="720"/>
      <c r="S23" s="720"/>
      <c r="T23" s="720"/>
      <c r="U23" s="720"/>
    </row>
    <row r="24" spans="1:21" s="394" customFormat="1" ht="15.75" customHeight="1" x14ac:dyDescent="0.55000000000000004">
      <c r="A24" s="908" t="s">
        <v>247</v>
      </c>
      <c r="B24" s="917"/>
      <c r="C24" s="909" t="s">
        <v>2305</v>
      </c>
      <c r="D24" s="917"/>
      <c r="E24" s="737" t="s">
        <v>2304</v>
      </c>
      <c r="F24" s="917"/>
      <c r="G24" s="737">
        <v>1983673.07</v>
      </c>
      <c r="H24" s="917"/>
      <c r="I24" s="742">
        <f t="shared" si="5"/>
        <v>2248515.4903218164</v>
      </c>
      <c r="J24" s="917"/>
      <c r="K24" s="742">
        <v>535879702746.43719</v>
      </c>
      <c r="M24" s="910">
        <v>238326</v>
      </c>
      <c r="N24" s="619">
        <f t="shared" si="1"/>
        <v>535879702746.43719</v>
      </c>
      <c r="O24" s="918">
        <v>263222</v>
      </c>
      <c r="P24" s="910">
        <f t="shared" si="2"/>
        <v>522146392831.54004</v>
      </c>
      <c r="Q24" s="912"/>
      <c r="R24" s="720"/>
      <c r="S24" s="720"/>
      <c r="T24" s="720"/>
      <c r="U24" s="720"/>
    </row>
    <row r="25" spans="1:21" s="394" customFormat="1" ht="15.75" customHeight="1" x14ac:dyDescent="0.55000000000000004">
      <c r="A25" s="908" t="s">
        <v>2310</v>
      </c>
      <c r="B25" s="917"/>
      <c r="C25" s="909" t="s">
        <v>2306</v>
      </c>
      <c r="D25" s="917"/>
      <c r="E25" s="737" t="s">
        <v>2304</v>
      </c>
      <c r="F25" s="917"/>
      <c r="G25" s="737">
        <v>1127621.95</v>
      </c>
      <c r="H25" s="917"/>
      <c r="I25" s="742">
        <f t="shared" si="5"/>
        <v>1278172.0234785927</v>
      </c>
      <c r="J25" s="917"/>
      <c r="K25" s="742">
        <v>304621625667.55908</v>
      </c>
      <c r="M25" s="910">
        <v>238326</v>
      </c>
      <c r="N25" s="619">
        <f t="shared" si="1"/>
        <v>304621625667.55908</v>
      </c>
      <c r="O25" s="918">
        <v>263222</v>
      </c>
      <c r="P25" s="910">
        <f t="shared" si="2"/>
        <v>296814904922.89996</v>
      </c>
      <c r="Q25" s="912"/>
      <c r="R25" s="720"/>
      <c r="S25" s="720"/>
      <c r="T25" s="720"/>
      <c r="U25" s="720"/>
    </row>
    <row r="26" spans="1:21" s="394" customFormat="1" ht="15.75" customHeight="1" x14ac:dyDescent="0.55000000000000004">
      <c r="A26" s="908" t="s">
        <v>2310</v>
      </c>
      <c r="B26" s="917"/>
      <c r="C26" s="909" t="s">
        <v>2307</v>
      </c>
      <c r="D26" s="917"/>
      <c r="E26" s="737" t="s">
        <v>2304</v>
      </c>
      <c r="F26" s="917"/>
      <c r="G26" s="737">
        <v>1361763.65</v>
      </c>
      <c r="H26" s="917"/>
      <c r="I26" s="742">
        <f t="shared" si="5"/>
        <v>1543574.2449143475</v>
      </c>
      <c r="J26" s="917"/>
      <c r="K26" s="742">
        <v>367873875493.45679</v>
      </c>
      <c r="M26" s="910">
        <v>238326</v>
      </c>
      <c r="N26" s="619">
        <f t="shared" si="1"/>
        <v>367873875493.45679</v>
      </c>
      <c r="O26" s="918">
        <v>263222</v>
      </c>
      <c r="P26" s="910">
        <f t="shared" si="2"/>
        <v>358446151480.29999</v>
      </c>
      <c r="Q26" s="912"/>
      <c r="R26" s="720"/>
      <c r="S26" s="720"/>
      <c r="T26" s="720"/>
      <c r="U26" s="720"/>
    </row>
    <row r="27" spans="1:21" s="394" customFormat="1" ht="15.75" customHeight="1" x14ac:dyDescent="0.55000000000000004">
      <c r="A27" s="908" t="s">
        <v>2302</v>
      </c>
      <c r="B27" s="917"/>
      <c r="C27" s="909" t="s">
        <v>2308</v>
      </c>
      <c r="D27" s="917"/>
      <c r="E27" s="737" t="s">
        <v>2304</v>
      </c>
      <c r="F27" s="917"/>
      <c r="G27" s="737">
        <v>5652879.5</v>
      </c>
      <c r="H27" s="917"/>
      <c r="I27" s="742">
        <f t="shared" si="5"/>
        <v>6407601.7933099438</v>
      </c>
      <c r="J27" s="917"/>
      <c r="K27" s="742">
        <v>1527098104992.3857</v>
      </c>
      <c r="M27" s="910">
        <v>238326</v>
      </c>
      <c r="N27" s="619">
        <f t="shared" si="1"/>
        <v>1527098104992.3857</v>
      </c>
      <c r="O27" s="918">
        <v>263222</v>
      </c>
      <c r="P27" s="910">
        <f t="shared" si="2"/>
        <v>1487962247749</v>
      </c>
      <c r="Q27" s="912"/>
      <c r="R27" s="720"/>
      <c r="S27" s="720"/>
      <c r="T27" s="720"/>
      <c r="U27" s="720"/>
    </row>
    <row r="28" spans="1:21" s="394" customFormat="1" ht="15.75" customHeight="1" x14ac:dyDescent="0.55000000000000004">
      <c r="A28" s="908" t="s">
        <v>1442</v>
      </c>
      <c r="B28" s="917"/>
      <c r="C28" s="909" t="s">
        <v>2309</v>
      </c>
      <c r="D28" s="917"/>
      <c r="E28" s="737" t="s">
        <v>2304</v>
      </c>
      <c r="F28" s="917"/>
      <c r="G28" s="737">
        <v>713454.04</v>
      </c>
      <c r="H28" s="917"/>
      <c r="I28" s="742">
        <f t="shared" si="5"/>
        <v>808708.09047817579</v>
      </c>
      <c r="J28" s="917"/>
      <c r="K28" s="742">
        <v>192736164371.30173</v>
      </c>
      <c r="M28" s="910">
        <v>238326</v>
      </c>
      <c r="N28" s="619">
        <f t="shared" si="1"/>
        <v>192736164371.30173</v>
      </c>
      <c r="O28" s="918">
        <v>263222</v>
      </c>
      <c r="P28" s="910">
        <f t="shared" si="2"/>
        <v>187796799316.88</v>
      </c>
      <c r="Q28" s="912"/>
      <c r="R28" s="720"/>
      <c r="S28" s="720"/>
      <c r="T28" s="720"/>
      <c r="U28" s="720"/>
    </row>
    <row r="29" spans="1:21" s="394" customFormat="1" ht="15.75" customHeight="1" x14ac:dyDescent="0.55000000000000004">
      <c r="A29" s="908" t="s">
        <v>2280</v>
      </c>
      <c r="B29" s="917"/>
      <c r="C29" s="909" t="s">
        <v>2311</v>
      </c>
      <c r="D29" s="917"/>
      <c r="E29" s="737" t="s">
        <v>2312</v>
      </c>
      <c r="F29" s="917"/>
      <c r="G29" s="737">
        <v>346737.14</v>
      </c>
      <c r="H29" s="917"/>
      <c r="I29" s="742">
        <f t="shared" ref="I29:I34" si="6">G29*1665010.26/1476060.85</f>
        <v>391122.69363627955</v>
      </c>
      <c r="J29" s="917"/>
      <c r="K29" s="742">
        <v>93214707083.559967</v>
      </c>
      <c r="M29" s="910">
        <v>238326</v>
      </c>
      <c r="N29" s="619">
        <f t="shared" si="1"/>
        <v>93214707083.559967</v>
      </c>
      <c r="O29" s="918">
        <v>263222</v>
      </c>
      <c r="P29" s="910">
        <f t="shared" si="2"/>
        <v>91268843465.080002</v>
      </c>
      <c r="Q29" s="912"/>
      <c r="R29" s="720"/>
      <c r="S29" s="720"/>
      <c r="T29" s="720"/>
      <c r="U29" s="720"/>
    </row>
    <row r="30" spans="1:21" s="394" customFormat="1" ht="15.75" customHeight="1" x14ac:dyDescent="0.55000000000000004">
      <c r="A30" s="908" t="s">
        <v>2294</v>
      </c>
      <c r="B30" s="917"/>
      <c r="C30" s="909" t="s">
        <v>2313</v>
      </c>
      <c r="D30" s="917"/>
      <c r="E30" s="737" t="s">
        <v>2312</v>
      </c>
      <c r="F30" s="917"/>
      <c r="G30" s="737">
        <v>113857.05</v>
      </c>
      <c r="H30" s="917"/>
      <c r="I30" s="742">
        <f t="shared" si="6"/>
        <v>128431.80308137905</v>
      </c>
      <c r="J30" s="917"/>
      <c r="K30" s="742">
        <v>30608637901.172745</v>
      </c>
      <c r="M30" s="910">
        <v>238326</v>
      </c>
      <c r="N30" s="619">
        <f t="shared" si="1"/>
        <v>30608637901.172745</v>
      </c>
      <c r="O30" s="918">
        <v>263222</v>
      </c>
      <c r="P30" s="910">
        <f t="shared" si="2"/>
        <v>29969680415.100002</v>
      </c>
      <c r="Q30" s="912"/>
      <c r="R30" s="720"/>
      <c r="S30" s="720"/>
      <c r="T30" s="720"/>
      <c r="U30" s="720"/>
    </row>
    <row r="31" spans="1:21" s="394" customFormat="1" ht="15.75" customHeight="1" x14ac:dyDescent="0.55000000000000004">
      <c r="A31" s="908" t="s">
        <v>2208</v>
      </c>
      <c r="B31" s="917"/>
      <c r="C31" s="909" t="s">
        <v>2314</v>
      </c>
      <c r="D31" s="917"/>
      <c r="E31" s="737" t="s">
        <v>2312</v>
      </c>
      <c r="F31" s="917"/>
      <c r="G31" s="737">
        <v>150132.73000000001</v>
      </c>
      <c r="H31" s="917"/>
      <c r="I31" s="742">
        <f t="shared" si="6"/>
        <v>169351.10487606918</v>
      </c>
      <c r="J31" s="917"/>
      <c r="K31" s="742">
        <v>40360771420.694061</v>
      </c>
      <c r="M31" s="910">
        <v>238326</v>
      </c>
      <c r="N31" s="619">
        <f t="shared" si="1"/>
        <v>40360771420.694061</v>
      </c>
      <c r="O31" s="918">
        <v>263222</v>
      </c>
      <c r="P31" s="910">
        <f t="shared" si="2"/>
        <v>39518237456.060005</v>
      </c>
      <c r="Q31" s="912"/>
      <c r="R31" s="720"/>
      <c r="S31" s="720"/>
      <c r="T31" s="720"/>
      <c r="U31" s="720"/>
    </row>
    <row r="32" spans="1:21" s="394" customFormat="1" ht="15.75" customHeight="1" x14ac:dyDescent="0.55000000000000004">
      <c r="A32" s="908" t="s">
        <v>2042</v>
      </c>
      <c r="B32" s="917"/>
      <c r="C32" s="909" t="s">
        <v>2315</v>
      </c>
      <c r="D32" s="917"/>
      <c r="E32" s="737" t="s">
        <v>2312</v>
      </c>
      <c r="F32" s="917"/>
      <c r="G32" s="737">
        <v>228084.99</v>
      </c>
      <c r="H32" s="917"/>
      <c r="I32" s="742">
        <f t="shared" si="6"/>
        <v>257281.97350535876</v>
      </c>
      <c r="J32" s="917"/>
      <c r="K32" s="742">
        <v>61316983617.63813</v>
      </c>
      <c r="M32" s="910">
        <v>238326</v>
      </c>
      <c r="N32" s="619">
        <f t="shared" si="1"/>
        <v>61316983617.63813</v>
      </c>
      <c r="O32" s="918">
        <v>263222</v>
      </c>
      <c r="P32" s="910">
        <f t="shared" si="2"/>
        <v>60036987237.779999</v>
      </c>
      <c r="Q32" s="912"/>
      <c r="R32" s="720"/>
      <c r="S32" s="720"/>
      <c r="T32" s="720"/>
      <c r="U32" s="720"/>
    </row>
    <row r="33" spans="1:16374" s="394" customFormat="1" ht="15.75" customHeight="1" x14ac:dyDescent="0.55000000000000004">
      <c r="A33" s="908" t="s">
        <v>2321</v>
      </c>
      <c r="B33" s="917"/>
      <c r="C33" s="909" t="s">
        <v>2316</v>
      </c>
      <c r="D33" s="917"/>
      <c r="E33" s="737" t="s">
        <v>2312</v>
      </c>
      <c r="F33" s="917"/>
      <c r="G33" s="737">
        <v>292588.99</v>
      </c>
      <c r="H33" s="917"/>
      <c r="I33" s="742">
        <f t="shared" si="6"/>
        <v>330043.08075309859</v>
      </c>
      <c r="J33" s="917"/>
      <c r="K33" s="742">
        <v>78657847263.562973</v>
      </c>
      <c r="M33" s="910">
        <v>238326</v>
      </c>
      <c r="N33" s="619">
        <f t="shared" si="1"/>
        <v>78657847263.562973</v>
      </c>
      <c r="O33" s="918">
        <v>263222</v>
      </c>
      <c r="P33" s="910">
        <f t="shared" si="2"/>
        <v>77015859125.779999</v>
      </c>
      <c r="Q33" s="912"/>
      <c r="R33" s="720"/>
      <c r="S33" s="720"/>
      <c r="T33" s="720"/>
      <c r="U33" s="720"/>
    </row>
    <row r="34" spans="1:16374" s="394" customFormat="1" ht="15.75" customHeight="1" x14ac:dyDescent="0.55000000000000004">
      <c r="A34" s="908" t="s">
        <v>2208</v>
      </c>
      <c r="B34" s="917"/>
      <c r="C34" s="909" t="s">
        <v>2319</v>
      </c>
      <c r="D34" s="917"/>
      <c r="E34" s="737" t="s">
        <v>2312</v>
      </c>
      <c r="F34" s="917"/>
      <c r="G34" s="737">
        <v>344659.96</v>
      </c>
      <c r="H34" s="917"/>
      <c r="I34" s="742">
        <f t="shared" si="6"/>
        <v>388779.61542790709</v>
      </c>
      <c r="J34" s="917"/>
      <c r="K34" s="742">
        <v>92656290626.47139</v>
      </c>
      <c r="M34" s="910">
        <v>238326</v>
      </c>
      <c r="N34" s="619">
        <f t="shared" si="1"/>
        <v>92656290626.47139</v>
      </c>
      <c r="O34" s="918">
        <v>263222</v>
      </c>
      <c r="P34" s="910">
        <f t="shared" si="2"/>
        <v>90722083991.12001</v>
      </c>
      <c r="Q34" s="912"/>
      <c r="R34" s="720"/>
      <c r="S34" s="720"/>
      <c r="T34" s="720"/>
      <c r="U34" s="720"/>
    </row>
    <row r="35" spans="1:16374" s="394" customFormat="1" ht="15.75" customHeight="1" x14ac:dyDescent="0.55000000000000004">
      <c r="A35" s="908" t="s">
        <v>2321</v>
      </c>
      <c r="B35" s="917"/>
      <c r="C35" s="909" t="s">
        <v>2317</v>
      </c>
      <c r="D35" s="917"/>
      <c r="E35" s="737" t="s">
        <v>2320</v>
      </c>
      <c r="F35" s="917"/>
      <c r="G35" s="737">
        <v>629436.66</v>
      </c>
      <c r="H35" s="917"/>
      <c r="I35" s="742">
        <f>G35*1096677.56/1007903.06</f>
        <v>684876.44085865724</v>
      </c>
      <c r="J35" s="917"/>
      <c r="K35" s="742">
        <v>163223862644.08035</v>
      </c>
      <c r="M35" s="910">
        <v>238326</v>
      </c>
      <c r="N35" s="619">
        <f>I35*M35</f>
        <v>163223862644.08035</v>
      </c>
      <c r="O35" s="918">
        <v>263222</v>
      </c>
      <c r="P35" s="910">
        <f>G35*O35</f>
        <v>165681576518.52002</v>
      </c>
      <c r="Q35" s="912"/>
      <c r="R35" s="720"/>
      <c r="S35" s="720"/>
      <c r="T35" s="720"/>
      <c r="U35" s="720"/>
    </row>
    <row r="36" spans="1:16374" s="394" customFormat="1" ht="15.75" customHeight="1" x14ac:dyDescent="0.55000000000000004">
      <c r="A36" s="908" t="s">
        <v>1442</v>
      </c>
      <c r="B36" s="917"/>
      <c r="C36" s="909" t="s">
        <v>2318</v>
      </c>
      <c r="D36" s="917"/>
      <c r="E36" s="737" t="s">
        <v>2320</v>
      </c>
      <c r="F36" s="917"/>
      <c r="G36" s="737">
        <v>378466.4</v>
      </c>
      <c r="H36" s="917"/>
      <c r="I36" s="742">
        <f>G36*1096677.56/1007903.06</f>
        <v>411801.11914134288</v>
      </c>
      <c r="J36" s="917"/>
      <c r="K36" s="742">
        <v>98142913520.479675</v>
      </c>
      <c r="M36" s="910">
        <v>238326</v>
      </c>
      <c r="N36" s="619">
        <f>I36*M36</f>
        <v>98142913520.479675</v>
      </c>
      <c r="O36" s="918">
        <v>263222</v>
      </c>
      <c r="P36" s="910">
        <f>G36*O36</f>
        <v>99620682740.800003</v>
      </c>
      <c r="Q36" s="912"/>
      <c r="R36" s="720"/>
      <c r="S36" s="720"/>
      <c r="T36" s="720"/>
      <c r="U36" s="720"/>
    </row>
    <row r="37" spans="1:16374" s="395" customFormat="1" ht="15.75" customHeight="1" thickBot="1" x14ac:dyDescent="0.7">
      <c r="A37" s="922"/>
      <c r="B37" s="919"/>
      <c r="C37" s="923"/>
      <c r="D37" s="919"/>
      <c r="E37" s="798"/>
      <c r="F37" s="919"/>
      <c r="G37" s="1304">
        <f>SUM(G7:G36)</f>
        <v>141373037.73000002</v>
      </c>
      <c r="H37" s="1305"/>
      <c r="I37" s="1304">
        <f>SUM(I7:I36)</f>
        <v>164582910.83175531</v>
      </c>
      <c r="J37" s="919"/>
      <c r="K37" s="801">
        <f>SUM(K7:K36)</f>
        <v>39224386806888.938</v>
      </c>
      <c r="M37" s="720"/>
      <c r="N37" s="709">
        <f>SUM(N8:N36)</f>
        <v>6503452617358.6855</v>
      </c>
      <c r="O37" s="924"/>
      <c r="P37" s="720">
        <f>SUM(P8:P32)</f>
        <v>5907706285188.5391</v>
      </c>
      <c r="Q37" s="925"/>
      <c r="R37" s="720"/>
      <c r="S37" s="720"/>
      <c r="T37" s="720"/>
      <c r="U37" s="720"/>
    </row>
    <row r="38" spans="1:16374" s="237" customFormat="1" ht="20.45" customHeight="1" thickTop="1" x14ac:dyDescent="0.25">
      <c r="G38" s="471"/>
      <c r="H38" s="471"/>
      <c r="I38" s="471"/>
      <c r="J38" s="471"/>
      <c r="M38" s="216"/>
      <c r="N38" s="336"/>
      <c r="O38" s="216"/>
      <c r="P38" s="216"/>
      <c r="Q38" s="216"/>
      <c r="R38" s="216"/>
      <c r="S38" s="216"/>
      <c r="T38" s="216"/>
      <c r="U38" s="216"/>
      <c r="V38" s="216"/>
      <c r="W38" s="216"/>
      <c r="X38" s="216"/>
      <c r="Y38" s="216"/>
      <c r="Z38" s="216"/>
      <c r="AA38" s="216"/>
      <c r="AB38" s="216"/>
      <c r="AC38" s="216"/>
      <c r="AD38" s="216"/>
      <c r="AE38" s="216"/>
      <c r="AF38" s="216"/>
      <c r="AG38" s="216"/>
      <c r="AH38" s="216"/>
      <c r="AI38" s="216"/>
      <c r="AJ38" s="216"/>
      <c r="AK38" s="216"/>
      <c r="AL38" s="216"/>
      <c r="AM38" s="216"/>
      <c r="AN38" s="216"/>
      <c r="AO38" s="216"/>
      <c r="AP38" s="216"/>
      <c r="AQ38" s="216"/>
      <c r="AR38" s="216"/>
      <c r="AS38" s="216"/>
      <c r="AT38" s="216"/>
      <c r="AU38" s="216"/>
      <c r="AV38" s="216"/>
      <c r="AW38" s="216"/>
      <c r="AX38" s="216"/>
      <c r="AY38" s="216"/>
      <c r="AZ38" s="216"/>
      <c r="BA38" s="216"/>
      <c r="BB38" s="216"/>
      <c r="BC38" s="216"/>
      <c r="BD38" s="216"/>
      <c r="BE38" s="216"/>
      <c r="BF38" s="216"/>
      <c r="BG38" s="216"/>
      <c r="BH38" s="216"/>
      <c r="BI38" s="216"/>
      <c r="BJ38" s="216"/>
      <c r="BK38" s="216"/>
      <c r="BL38" s="216"/>
      <c r="BM38" s="216"/>
      <c r="BN38" s="216"/>
      <c r="BO38" s="216"/>
      <c r="BP38" s="216"/>
      <c r="BQ38" s="216"/>
      <c r="BR38" s="216"/>
      <c r="BS38" s="216"/>
      <c r="BT38" s="216"/>
      <c r="BU38" s="216"/>
      <c r="BV38" s="216"/>
      <c r="BW38" s="216"/>
      <c r="BX38" s="216"/>
      <c r="BY38" s="216"/>
      <c r="BZ38" s="216"/>
      <c r="CA38" s="216"/>
      <c r="CB38" s="216"/>
      <c r="CC38" s="216"/>
      <c r="CD38" s="216"/>
      <c r="CE38" s="216"/>
      <c r="CF38" s="216"/>
      <c r="CG38" s="216"/>
      <c r="CH38" s="216"/>
      <c r="CI38" s="216"/>
      <c r="CJ38" s="216"/>
      <c r="CK38" s="216"/>
      <c r="CL38" s="216"/>
      <c r="CM38" s="216"/>
      <c r="CN38" s="216"/>
      <c r="CO38" s="216"/>
      <c r="CP38" s="216"/>
      <c r="CQ38" s="216"/>
      <c r="CR38" s="216"/>
      <c r="CS38" s="216"/>
      <c r="CT38" s="216"/>
      <c r="CU38" s="216"/>
      <c r="CV38" s="216"/>
      <c r="CW38" s="216"/>
      <c r="CX38" s="216"/>
      <c r="CY38" s="216"/>
      <c r="CZ38" s="216"/>
      <c r="DA38" s="216"/>
      <c r="DB38" s="216"/>
      <c r="DC38" s="216"/>
      <c r="DD38" s="216"/>
      <c r="DE38" s="216"/>
      <c r="DF38" s="216"/>
      <c r="DG38" s="216"/>
      <c r="DH38" s="216"/>
      <c r="DI38" s="216"/>
      <c r="DJ38" s="216"/>
      <c r="DK38" s="216"/>
      <c r="DL38" s="216"/>
      <c r="DM38" s="216"/>
      <c r="DN38" s="216"/>
      <c r="DO38" s="216"/>
      <c r="DP38" s="216"/>
      <c r="DQ38" s="216"/>
      <c r="DR38" s="216"/>
      <c r="DS38" s="216"/>
      <c r="DT38" s="216"/>
      <c r="DU38" s="216"/>
      <c r="DV38" s="216"/>
      <c r="DW38" s="216"/>
      <c r="DX38" s="216"/>
      <c r="DY38" s="216"/>
      <c r="DZ38" s="216"/>
      <c r="EA38" s="216"/>
      <c r="EB38" s="216"/>
      <c r="EC38" s="216"/>
      <c r="ED38" s="216"/>
      <c r="EE38" s="216"/>
      <c r="EF38" s="216"/>
      <c r="EG38" s="216"/>
      <c r="EH38" s="216"/>
      <c r="EI38" s="216"/>
      <c r="EJ38" s="216"/>
      <c r="EK38" s="216"/>
      <c r="EL38" s="216"/>
      <c r="EM38" s="216"/>
      <c r="EN38" s="216"/>
      <c r="EO38" s="216"/>
      <c r="EP38" s="216"/>
      <c r="EQ38" s="216"/>
      <c r="ER38" s="216"/>
      <c r="ES38" s="216"/>
      <c r="ET38" s="216"/>
      <c r="EU38" s="216"/>
      <c r="EV38" s="216"/>
      <c r="EW38" s="216"/>
      <c r="EX38" s="216"/>
      <c r="EY38" s="216"/>
      <c r="EZ38" s="216"/>
      <c r="FA38" s="216"/>
      <c r="FB38" s="216"/>
      <c r="FC38" s="216"/>
      <c r="FD38" s="216"/>
      <c r="FE38" s="216"/>
      <c r="FF38" s="216"/>
      <c r="FG38" s="216"/>
      <c r="FH38" s="216"/>
      <c r="FI38" s="216"/>
      <c r="FJ38" s="216"/>
      <c r="FK38" s="216"/>
      <c r="FL38" s="216"/>
      <c r="FM38" s="216"/>
      <c r="FN38" s="216"/>
      <c r="FO38" s="216"/>
      <c r="FP38" s="216"/>
      <c r="FQ38" s="216"/>
      <c r="FR38" s="216"/>
      <c r="FS38" s="216"/>
      <c r="FT38" s="216"/>
      <c r="FU38" s="216"/>
      <c r="FV38" s="216"/>
      <c r="FW38" s="216"/>
      <c r="FX38" s="216"/>
      <c r="FY38" s="216"/>
      <c r="FZ38" s="216"/>
      <c r="GA38" s="216"/>
      <c r="GB38" s="216"/>
      <c r="GC38" s="216"/>
      <c r="GD38" s="216"/>
      <c r="GE38" s="216"/>
      <c r="GF38" s="216"/>
      <c r="GG38" s="216"/>
      <c r="GH38" s="216"/>
      <c r="GI38" s="216"/>
      <c r="GJ38" s="216"/>
      <c r="GK38" s="216"/>
      <c r="GL38" s="216"/>
      <c r="GM38" s="216"/>
      <c r="GN38" s="216"/>
      <c r="GO38" s="216"/>
      <c r="GP38" s="216"/>
      <c r="GQ38" s="216"/>
      <c r="GR38" s="216"/>
      <c r="GS38" s="216"/>
      <c r="GT38" s="216"/>
      <c r="GU38" s="216"/>
      <c r="GV38" s="216"/>
      <c r="GW38" s="216"/>
      <c r="GX38" s="216"/>
      <c r="GY38" s="216"/>
      <c r="GZ38" s="216"/>
      <c r="HA38" s="216"/>
      <c r="HB38" s="216"/>
      <c r="HC38" s="216"/>
      <c r="HD38" s="216"/>
      <c r="HE38" s="216"/>
      <c r="HF38" s="216"/>
      <c r="HG38" s="216"/>
      <c r="HH38" s="216"/>
      <c r="HI38" s="216"/>
      <c r="HJ38" s="216"/>
      <c r="HK38" s="216"/>
      <c r="HL38" s="216"/>
      <c r="HM38" s="216"/>
      <c r="HN38" s="216"/>
      <c r="HO38" s="216"/>
      <c r="HP38" s="216"/>
      <c r="HQ38" s="216"/>
      <c r="HR38" s="216"/>
      <c r="HS38" s="216"/>
      <c r="HT38" s="216"/>
      <c r="HU38" s="216"/>
      <c r="HV38" s="216"/>
      <c r="HW38" s="216"/>
      <c r="HX38" s="216"/>
      <c r="HY38" s="216"/>
      <c r="HZ38" s="216"/>
      <c r="IA38" s="216"/>
      <c r="IB38" s="216"/>
      <c r="IC38" s="216"/>
      <c r="ID38" s="216"/>
      <c r="IE38" s="216"/>
      <c r="IF38" s="216"/>
      <c r="IG38" s="216"/>
      <c r="IH38" s="216"/>
      <c r="II38" s="216"/>
      <c r="IJ38" s="216"/>
      <c r="IK38" s="216"/>
      <c r="IL38" s="216"/>
      <c r="IM38" s="216"/>
      <c r="IN38" s="216"/>
      <c r="IO38" s="216"/>
      <c r="IP38" s="216"/>
      <c r="IQ38" s="216"/>
      <c r="IR38" s="216"/>
      <c r="IS38" s="216"/>
      <c r="IT38" s="216"/>
      <c r="IU38" s="216"/>
      <c r="IV38" s="216"/>
      <c r="IW38" s="216"/>
      <c r="IX38" s="216"/>
      <c r="IY38" s="216"/>
      <c r="IZ38" s="216"/>
      <c r="JA38" s="216"/>
      <c r="JB38" s="216"/>
      <c r="JC38" s="216"/>
      <c r="JD38" s="216"/>
      <c r="JE38" s="216"/>
      <c r="JF38" s="216"/>
      <c r="JG38" s="216"/>
      <c r="JH38" s="216"/>
      <c r="JI38" s="216"/>
      <c r="JJ38" s="216"/>
      <c r="JK38" s="216"/>
      <c r="JL38" s="216"/>
      <c r="JM38" s="216"/>
      <c r="JN38" s="216"/>
      <c r="JO38" s="216"/>
      <c r="JP38" s="216"/>
      <c r="JQ38" s="216"/>
      <c r="JR38" s="216"/>
      <c r="JS38" s="216"/>
      <c r="JT38" s="216"/>
      <c r="JU38" s="216"/>
      <c r="JV38" s="216"/>
      <c r="JW38" s="216"/>
      <c r="JX38" s="216"/>
      <c r="JY38" s="216"/>
      <c r="JZ38" s="216"/>
      <c r="KA38" s="216"/>
      <c r="KB38" s="216"/>
      <c r="KC38" s="216"/>
      <c r="KD38" s="216"/>
      <c r="KE38" s="216"/>
      <c r="KF38" s="216"/>
      <c r="KG38" s="216"/>
      <c r="KH38" s="216"/>
      <c r="KI38" s="216"/>
      <c r="KJ38" s="216"/>
      <c r="KK38" s="216"/>
      <c r="KL38" s="216"/>
      <c r="KM38" s="216"/>
      <c r="KN38" s="216"/>
      <c r="KO38" s="216"/>
      <c r="KP38" s="216"/>
      <c r="KQ38" s="216"/>
      <c r="KR38" s="216"/>
      <c r="KS38" s="216"/>
      <c r="KT38" s="216"/>
      <c r="KU38" s="216"/>
      <c r="KV38" s="216"/>
      <c r="KW38" s="216"/>
      <c r="KX38" s="216"/>
      <c r="KY38" s="216"/>
      <c r="KZ38" s="216"/>
      <c r="LA38" s="216"/>
      <c r="LB38" s="216"/>
      <c r="LC38" s="216"/>
      <c r="LD38" s="216"/>
      <c r="LE38" s="216"/>
      <c r="LF38" s="216"/>
      <c r="LG38" s="216"/>
      <c r="LH38" s="216"/>
      <c r="LI38" s="216"/>
      <c r="LJ38" s="216"/>
      <c r="LK38" s="216"/>
      <c r="LL38" s="216"/>
      <c r="LM38" s="216"/>
      <c r="LN38" s="216"/>
      <c r="LO38" s="216"/>
      <c r="LP38" s="216"/>
      <c r="LQ38" s="216"/>
      <c r="LR38" s="216"/>
      <c r="LS38" s="216"/>
      <c r="LT38" s="216"/>
      <c r="LU38" s="216"/>
      <c r="LV38" s="216"/>
      <c r="LW38" s="216"/>
      <c r="LX38" s="216"/>
      <c r="LY38" s="216"/>
      <c r="LZ38" s="216"/>
      <c r="MA38" s="216"/>
      <c r="MB38" s="216"/>
      <c r="MC38" s="216"/>
      <c r="MD38" s="216"/>
      <c r="ME38" s="216"/>
      <c r="MF38" s="216"/>
      <c r="MG38" s="216"/>
      <c r="MH38" s="216"/>
      <c r="MI38" s="216"/>
      <c r="MJ38" s="216"/>
      <c r="MK38" s="216"/>
      <c r="ML38" s="216"/>
      <c r="MM38" s="216"/>
      <c r="MN38" s="216"/>
      <c r="MO38" s="216"/>
      <c r="MP38" s="216"/>
      <c r="MQ38" s="216"/>
      <c r="MR38" s="216"/>
      <c r="MS38" s="216"/>
      <c r="MT38" s="216"/>
      <c r="MU38" s="216"/>
      <c r="MV38" s="216"/>
      <c r="MW38" s="216"/>
      <c r="MX38" s="216"/>
      <c r="MY38" s="216"/>
      <c r="MZ38" s="216"/>
      <c r="NA38" s="216"/>
      <c r="NB38" s="216"/>
      <c r="NC38" s="216"/>
      <c r="ND38" s="216"/>
      <c r="NE38" s="216"/>
      <c r="NF38" s="216"/>
      <c r="NG38" s="216"/>
      <c r="NH38" s="216"/>
      <c r="NI38" s="216"/>
      <c r="NJ38" s="216"/>
      <c r="NK38" s="216"/>
      <c r="NL38" s="216"/>
      <c r="NM38" s="216"/>
      <c r="NN38" s="216"/>
      <c r="NO38" s="216"/>
      <c r="NP38" s="216"/>
      <c r="NQ38" s="216"/>
      <c r="NR38" s="216"/>
      <c r="NS38" s="216"/>
      <c r="NT38" s="216"/>
      <c r="NU38" s="216"/>
      <c r="NV38" s="216"/>
      <c r="NW38" s="216"/>
      <c r="NX38" s="216"/>
      <c r="NY38" s="216"/>
      <c r="NZ38" s="216"/>
      <c r="OA38" s="216"/>
      <c r="OB38" s="216"/>
      <c r="OC38" s="216"/>
      <c r="OD38" s="216"/>
      <c r="OE38" s="216"/>
      <c r="OF38" s="216"/>
      <c r="OG38" s="216"/>
      <c r="OH38" s="216"/>
      <c r="OI38" s="216"/>
      <c r="OJ38" s="216"/>
      <c r="OK38" s="216"/>
      <c r="OL38" s="216"/>
      <c r="OM38" s="216"/>
      <c r="ON38" s="216"/>
      <c r="OO38" s="216"/>
      <c r="OP38" s="216"/>
      <c r="OQ38" s="216"/>
      <c r="OR38" s="216"/>
      <c r="OS38" s="216"/>
      <c r="OT38" s="216"/>
      <c r="OU38" s="216"/>
      <c r="OV38" s="216"/>
      <c r="OW38" s="216"/>
      <c r="OX38" s="216"/>
      <c r="OY38" s="216"/>
      <c r="OZ38" s="216"/>
      <c r="PA38" s="216"/>
      <c r="PB38" s="216"/>
      <c r="PC38" s="216"/>
      <c r="PD38" s="216"/>
      <c r="PE38" s="216"/>
      <c r="PF38" s="216"/>
      <c r="PG38" s="216"/>
      <c r="PH38" s="216"/>
      <c r="PI38" s="216"/>
      <c r="PJ38" s="216"/>
      <c r="PK38" s="216"/>
      <c r="PL38" s="216"/>
      <c r="PM38" s="216"/>
      <c r="PN38" s="216"/>
      <c r="PO38" s="216"/>
      <c r="PP38" s="216"/>
      <c r="PQ38" s="216"/>
      <c r="PR38" s="216"/>
      <c r="PS38" s="216"/>
      <c r="PT38" s="216"/>
      <c r="PU38" s="216"/>
      <c r="PV38" s="216"/>
      <c r="PW38" s="216"/>
      <c r="PX38" s="216"/>
      <c r="PY38" s="216"/>
      <c r="PZ38" s="216"/>
      <c r="QA38" s="216"/>
      <c r="QB38" s="216"/>
      <c r="QC38" s="216"/>
      <c r="QD38" s="216"/>
      <c r="QE38" s="216"/>
      <c r="QF38" s="216"/>
      <c r="QG38" s="216"/>
      <c r="QH38" s="216"/>
      <c r="QI38" s="216"/>
      <c r="QJ38" s="216"/>
      <c r="QK38" s="216"/>
      <c r="QL38" s="216"/>
      <c r="QM38" s="216"/>
      <c r="QN38" s="216"/>
      <c r="QO38" s="216"/>
      <c r="QP38" s="216"/>
      <c r="QQ38" s="216"/>
      <c r="QR38" s="216"/>
      <c r="QS38" s="216"/>
      <c r="QT38" s="216"/>
      <c r="QU38" s="216"/>
      <c r="QV38" s="216"/>
      <c r="QW38" s="216"/>
      <c r="QX38" s="216"/>
      <c r="QY38" s="216"/>
      <c r="QZ38" s="216"/>
      <c r="RA38" s="216"/>
      <c r="RB38" s="216"/>
      <c r="RC38" s="216"/>
      <c r="RD38" s="216"/>
      <c r="RE38" s="216"/>
      <c r="RF38" s="216"/>
      <c r="RG38" s="216"/>
      <c r="RH38" s="216"/>
      <c r="RI38" s="216"/>
      <c r="RJ38" s="216"/>
      <c r="RK38" s="216"/>
      <c r="RL38" s="216"/>
      <c r="RM38" s="216"/>
      <c r="RN38" s="216"/>
      <c r="RO38" s="216"/>
      <c r="RP38" s="216"/>
      <c r="RQ38" s="216"/>
      <c r="RR38" s="216"/>
      <c r="RS38" s="216"/>
      <c r="RT38" s="216"/>
      <c r="RU38" s="216"/>
      <c r="RV38" s="216"/>
      <c r="RW38" s="216"/>
      <c r="RX38" s="216"/>
      <c r="RY38" s="216"/>
      <c r="RZ38" s="216"/>
      <c r="SA38" s="216"/>
      <c r="SB38" s="216"/>
      <c r="SC38" s="216"/>
      <c r="SD38" s="216"/>
      <c r="SE38" s="216"/>
      <c r="SF38" s="216"/>
      <c r="SG38" s="216"/>
      <c r="SH38" s="216"/>
      <c r="SI38" s="216"/>
      <c r="SJ38" s="216"/>
      <c r="SK38" s="216"/>
      <c r="SL38" s="216"/>
      <c r="SM38" s="216"/>
      <c r="SN38" s="216"/>
      <c r="SO38" s="216"/>
      <c r="SP38" s="216"/>
      <c r="SQ38" s="216"/>
      <c r="SR38" s="216"/>
      <c r="SS38" s="216"/>
      <c r="ST38" s="216"/>
      <c r="SU38" s="216"/>
      <c r="SV38" s="216"/>
      <c r="SW38" s="216"/>
      <c r="SX38" s="216"/>
      <c r="SY38" s="216"/>
      <c r="SZ38" s="216"/>
      <c r="TA38" s="216"/>
      <c r="TB38" s="216"/>
      <c r="TC38" s="216"/>
      <c r="TD38" s="216"/>
      <c r="TE38" s="216"/>
      <c r="TF38" s="216"/>
      <c r="TG38" s="216"/>
      <c r="TH38" s="216"/>
      <c r="TI38" s="216"/>
      <c r="TJ38" s="216"/>
      <c r="TK38" s="216"/>
      <c r="TL38" s="216"/>
      <c r="TM38" s="216"/>
      <c r="TN38" s="216"/>
      <c r="TO38" s="216"/>
      <c r="TP38" s="216"/>
      <c r="TQ38" s="216"/>
      <c r="TR38" s="216"/>
      <c r="TS38" s="216"/>
      <c r="TT38" s="216"/>
      <c r="TU38" s="216"/>
      <c r="TV38" s="216"/>
      <c r="TW38" s="216"/>
      <c r="TX38" s="216"/>
      <c r="TY38" s="216"/>
      <c r="TZ38" s="216"/>
      <c r="UA38" s="216"/>
      <c r="UB38" s="216"/>
      <c r="UC38" s="216"/>
      <c r="UD38" s="216"/>
      <c r="UE38" s="216"/>
      <c r="UF38" s="216"/>
      <c r="UG38" s="216"/>
      <c r="UH38" s="216"/>
      <c r="UI38" s="216"/>
      <c r="UJ38" s="216"/>
      <c r="UK38" s="216"/>
      <c r="UL38" s="216"/>
      <c r="UM38" s="216"/>
      <c r="UN38" s="216"/>
      <c r="UO38" s="216"/>
      <c r="UP38" s="216"/>
      <c r="UQ38" s="216"/>
      <c r="UR38" s="216"/>
      <c r="US38" s="216"/>
      <c r="UT38" s="216"/>
      <c r="UU38" s="216"/>
      <c r="UV38" s="216"/>
      <c r="UW38" s="216"/>
      <c r="UX38" s="216"/>
      <c r="UY38" s="216"/>
      <c r="UZ38" s="216"/>
      <c r="VA38" s="216"/>
      <c r="VB38" s="216"/>
      <c r="VC38" s="216"/>
      <c r="VD38" s="216"/>
      <c r="VE38" s="216"/>
      <c r="VF38" s="216"/>
      <c r="VG38" s="216"/>
      <c r="VH38" s="216"/>
      <c r="VI38" s="216"/>
      <c r="VJ38" s="216"/>
      <c r="VK38" s="216"/>
      <c r="VL38" s="216"/>
      <c r="VM38" s="216"/>
      <c r="VN38" s="216"/>
      <c r="VO38" s="216"/>
      <c r="VP38" s="216"/>
      <c r="VQ38" s="216"/>
      <c r="VR38" s="216"/>
      <c r="VS38" s="216"/>
      <c r="VT38" s="216"/>
      <c r="VU38" s="216"/>
      <c r="VV38" s="216"/>
      <c r="VW38" s="216"/>
      <c r="VX38" s="216"/>
      <c r="VY38" s="216"/>
      <c r="VZ38" s="216"/>
      <c r="WA38" s="216"/>
      <c r="WB38" s="216"/>
      <c r="WC38" s="216"/>
      <c r="WD38" s="216"/>
      <c r="WE38" s="216"/>
      <c r="WF38" s="216"/>
      <c r="WG38" s="216"/>
      <c r="WH38" s="216"/>
      <c r="WI38" s="216"/>
      <c r="WJ38" s="216"/>
      <c r="WK38" s="216"/>
      <c r="WL38" s="216"/>
      <c r="WM38" s="216"/>
      <c r="WN38" s="216"/>
      <c r="WO38" s="216"/>
      <c r="WP38" s="216"/>
      <c r="WQ38" s="216"/>
      <c r="WR38" s="216"/>
      <c r="WS38" s="216"/>
      <c r="WT38" s="216"/>
      <c r="WU38" s="216"/>
      <c r="WV38" s="216"/>
      <c r="WW38" s="216"/>
      <c r="WX38" s="216"/>
      <c r="WY38" s="216"/>
      <c r="WZ38" s="216"/>
      <c r="XA38" s="216"/>
      <c r="XB38" s="216"/>
      <c r="XC38" s="216"/>
      <c r="XD38" s="216"/>
      <c r="XE38" s="216"/>
      <c r="XF38" s="216"/>
      <c r="XG38" s="216"/>
      <c r="XH38" s="216"/>
      <c r="XI38" s="216"/>
      <c r="XJ38" s="216"/>
      <c r="XK38" s="216"/>
      <c r="XL38" s="216"/>
      <c r="XM38" s="216"/>
      <c r="XN38" s="216"/>
      <c r="XO38" s="216"/>
      <c r="XP38" s="216"/>
      <c r="XQ38" s="216"/>
      <c r="XR38" s="216"/>
      <c r="XS38" s="216"/>
      <c r="XT38" s="216"/>
      <c r="XU38" s="216"/>
      <c r="XV38" s="216"/>
      <c r="XW38" s="216"/>
      <c r="XX38" s="216"/>
      <c r="XY38" s="216"/>
      <c r="XZ38" s="216"/>
      <c r="YA38" s="216"/>
      <c r="YB38" s="216"/>
      <c r="YC38" s="216"/>
      <c r="YD38" s="216"/>
      <c r="YE38" s="216"/>
      <c r="YF38" s="216"/>
      <c r="YG38" s="216"/>
      <c r="YH38" s="216"/>
      <c r="YI38" s="216"/>
      <c r="YJ38" s="216"/>
      <c r="YK38" s="216"/>
      <c r="YL38" s="216"/>
      <c r="YM38" s="216"/>
      <c r="YN38" s="216"/>
      <c r="YO38" s="216"/>
      <c r="YP38" s="216"/>
      <c r="YQ38" s="216"/>
      <c r="YR38" s="216"/>
      <c r="YS38" s="216"/>
      <c r="YT38" s="216"/>
      <c r="YU38" s="216"/>
      <c r="YV38" s="216"/>
      <c r="YW38" s="216"/>
      <c r="YX38" s="216"/>
      <c r="YY38" s="216"/>
      <c r="YZ38" s="216"/>
      <c r="ZA38" s="216"/>
      <c r="ZB38" s="216"/>
      <c r="ZC38" s="216"/>
      <c r="ZD38" s="216"/>
      <c r="ZE38" s="216"/>
      <c r="ZF38" s="216"/>
      <c r="ZG38" s="216"/>
      <c r="ZH38" s="216"/>
      <c r="ZI38" s="216"/>
      <c r="ZJ38" s="216"/>
      <c r="ZK38" s="216"/>
      <c r="ZL38" s="216"/>
      <c r="ZM38" s="216"/>
      <c r="ZN38" s="216"/>
      <c r="ZO38" s="216"/>
      <c r="ZP38" s="216"/>
      <c r="ZQ38" s="216"/>
      <c r="ZR38" s="216"/>
      <c r="ZS38" s="216"/>
      <c r="ZT38" s="216"/>
      <c r="ZU38" s="216"/>
      <c r="ZV38" s="216"/>
      <c r="ZW38" s="216"/>
      <c r="ZX38" s="216"/>
      <c r="ZY38" s="216"/>
      <c r="ZZ38" s="216"/>
      <c r="AAA38" s="216"/>
      <c r="AAB38" s="216"/>
      <c r="AAC38" s="216"/>
      <c r="AAD38" s="216"/>
      <c r="AAE38" s="216"/>
      <c r="AAF38" s="216"/>
      <c r="AAG38" s="216"/>
      <c r="AAH38" s="216"/>
      <c r="AAI38" s="216"/>
      <c r="AAJ38" s="216"/>
      <c r="AAK38" s="216"/>
      <c r="AAL38" s="216"/>
      <c r="AAM38" s="216"/>
      <c r="AAN38" s="216"/>
      <c r="AAO38" s="216"/>
      <c r="AAP38" s="216"/>
      <c r="AAQ38" s="216"/>
      <c r="AAR38" s="216"/>
      <c r="AAS38" s="216"/>
      <c r="AAT38" s="216"/>
      <c r="AAU38" s="216"/>
      <c r="AAV38" s="216"/>
      <c r="AAW38" s="216"/>
      <c r="AAX38" s="216"/>
      <c r="AAY38" s="216"/>
      <c r="AAZ38" s="216"/>
      <c r="ABA38" s="216"/>
      <c r="ABB38" s="216"/>
      <c r="ABC38" s="216"/>
      <c r="ABD38" s="216"/>
      <c r="ABE38" s="216"/>
      <c r="ABF38" s="216"/>
      <c r="ABG38" s="216"/>
      <c r="ABH38" s="216"/>
      <c r="ABI38" s="216"/>
      <c r="ABJ38" s="216"/>
      <c r="ABK38" s="216"/>
      <c r="ABL38" s="216"/>
      <c r="ABM38" s="216"/>
      <c r="ABN38" s="216"/>
      <c r="ABO38" s="216"/>
      <c r="ABP38" s="216"/>
      <c r="ABQ38" s="216"/>
      <c r="ABR38" s="216"/>
      <c r="ABS38" s="216"/>
      <c r="ABT38" s="216"/>
      <c r="ABU38" s="216"/>
      <c r="ABV38" s="216"/>
      <c r="ABW38" s="216"/>
      <c r="ABX38" s="216"/>
      <c r="ABY38" s="216"/>
      <c r="ABZ38" s="216"/>
      <c r="ACA38" s="216"/>
      <c r="ACB38" s="216"/>
      <c r="ACC38" s="216"/>
      <c r="ACD38" s="216"/>
      <c r="ACE38" s="216"/>
      <c r="ACF38" s="216"/>
      <c r="ACG38" s="216"/>
      <c r="ACH38" s="216"/>
      <c r="ACI38" s="216"/>
      <c r="ACJ38" s="216"/>
      <c r="ACK38" s="216"/>
      <c r="ACL38" s="216"/>
      <c r="ACM38" s="216"/>
      <c r="ACN38" s="216"/>
      <c r="ACO38" s="216"/>
      <c r="ACP38" s="216"/>
      <c r="ACQ38" s="216"/>
      <c r="ACR38" s="216"/>
      <c r="ACS38" s="216"/>
      <c r="ACT38" s="216"/>
      <c r="ACU38" s="216"/>
      <c r="ACV38" s="216"/>
      <c r="ACW38" s="216"/>
      <c r="ACX38" s="216"/>
      <c r="ACY38" s="216"/>
      <c r="ACZ38" s="216"/>
      <c r="ADA38" s="216"/>
      <c r="ADB38" s="216"/>
      <c r="ADC38" s="216"/>
      <c r="ADD38" s="216"/>
      <c r="ADE38" s="216"/>
      <c r="ADF38" s="216"/>
      <c r="ADG38" s="216"/>
      <c r="ADH38" s="216"/>
      <c r="ADI38" s="216"/>
      <c r="ADJ38" s="216"/>
      <c r="ADK38" s="216"/>
      <c r="ADL38" s="216"/>
      <c r="ADM38" s="216"/>
      <c r="ADN38" s="216"/>
      <c r="ADO38" s="216"/>
      <c r="ADP38" s="216"/>
      <c r="ADQ38" s="216"/>
      <c r="ADR38" s="216"/>
      <c r="ADS38" s="216"/>
      <c r="ADT38" s="216"/>
      <c r="ADU38" s="216"/>
      <c r="ADV38" s="216"/>
      <c r="ADW38" s="216"/>
      <c r="ADX38" s="216"/>
      <c r="ADY38" s="216"/>
      <c r="ADZ38" s="216"/>
      <c r="AEA38" s="216"/>
      <c r="AEB38" s="216"/>
      <c r="AEC38" s="216"/>
      <c r="AED38" s="216"/>
      <c r="AEE38" s="216"/>
      <c r="AEF38" s="216"/>
      <c r="AEG38" s="216"/>
      <c r="AEH38" s="216"/>
      <c r="AEI38" s="216"/>
      <c r="AEJ38" s="216"/>
      <c r="AEK38" s="216"/>
      <c r="AEL38" s="216"/>
      <c r="AEM38" s="216"/>
      <c r="AEN38" s="216"/>
      <c r="AEO38" s="216"/>
      <c r="AEP38" s="216"/>
      <c r="AEQ38" s="216"/>
      <c r="AER38" s="216"/>
      <c r="AES38" s="216"/>
      <c r="AET38" s="216"/>
      <c r="AEU38" s="216"/>
      <c r="AEV38" s="216"/>
      <c r="AEW38" s="216"/>
      <c r="AEX38" s="216"/>
      <c r="AEY38" s="216"/>
      <c r="AEZ38" s="216"/>
      <c r="AFA38" s="216"/>
      <c r="AFB38" s="216"/>
      <c r="AFC38" s="216"/>
      <c r="AFD38" s="216"/>
      <c r="AFE38" s="216"/>
      <c r="AFF38" s="216"/>
      <c r="AFG38" s="216"/>
      <c r="AFH38" s="216"/>
      <c r="AFI38" s="216"/>
      <c r="AFJ38" s="216"/>
      <c r="AFK38" s="216"/>
      <c r="AFL38" s="216"/>
      <c r="AFM38" s="216"/>
      <c r="AFN38" s="216"/>
      <c r="AFO38" s="216"/>
      <c r="AFP38" s="216"/>
      <c r="AFQ38" s="216"/>
      <c r="AFR38" s="216"/>
      <c r="AFS38" s="216"/>
      <c r="AFT38" s="216"/>
      <c r="AFU38" s="216"/>
      <c r="AFV38" s="216"/>
      <c r="AFW38" s="216"/>
      <c r="AFX38" s="216"/>
      <c r="AFY38" s="216"/>
      <c r="AFZ38" s="216"/>
      <c r="AGA38" s="216"/>
      <c r="AGB38" s="216"/>
      <c r="AGC38" s="216"/>
      <c r="AGD38" s="216"/>
      <c r="AGE38" s="216"/>
      <c r="AGF38" s="216"/>
      <c r="AGG38" s="216"/>
      <c r="AGH38" s="216"/>
      <c r="AGI38" s="216"/>
      <c r="AGJ38" s="216"/>
      <c r="AGK38" s="216"/>
      <c r="AGL38" s="216"/>
      <c r="AGM38" s="216"/>
      <c r="AGN38" s="216"/>
      <c r="AGO38" s="216"/>
      <c r="AGP38" s="216"/>
      <c r="AGQ38" s="216"/>
      <c r="AGR38" s="216"/>
      <c r="AGS38" s="216"/>
      <c r="AGT38" s="216"/>
      <c r="AGU38" s="216"/>
      <c r="AGV38" s="216"/>
      <c r="AGW38" s="216"/>
      <c r="AGX38" s="216"/>
      <c r="AGY38" s="216"/>
      <c r="AGZ38" s="216"/>
      <c r="AHA38" s="216"/>
      <c r="AHB38" s="216"/>
      <c r="AHC38" s="216"/>
      <c r="AHD38" s="216"/>
      <c r="AHE38" s="216"/>
      <c r="AHF38" s="216"/>
      <c r="AHG38" s="216"/>
      <c r="AHH38" s="216"/>
      <c r="AHI38" s="216"/>
      <c r="AHJ38" s="216"/>
      <c r="AHK38" s="216"/>
      <c r="AHL38" s="216"/>
      <c r="AHM38" s="216"/>
      <c r="AHN38" s="216"/>
      <c r="AHO38" s="216"/>
      <c r="AHP38" s="216"/>
      <c r="AHQ38" s="216"/>
      <c r="AHR38" s="216"/>
      <c r="AHS38" s="216"/>
      <c r="AHT38" s="216"/>
      <c r="AHU38" s="216"/>
      <c r="AHV38" s="216"/>
      <c r="AHW38" s="216"/>
      <c r="AHX38" s="216"/>
      <c r="AHY38" s="216"/>
      <c r="AHZ38" s="216"/>
      <c r="AIA38" s="216"/>
      <c r="AIB38" s="216"/>
      <c r="AIC38" s="216"/>
      <c r="AID38" s="216"/>
      <c r="AIE38" s="216"/>
      <c r="AIF38" s="216"/>
      <c r="AIG38" s="216"/>
      <c r="AIH38" s="216"/>
      <c r="AII38" s="216"/>
      <c r="AIJ38" s="216"/>
      <c r="AIK38" s="216"/>
      <c r="AIL38" s="216"/>
      <c r="AIM38" s="216"/>
      <c r="AIN38" s="216"/>
      <c r="AIO38" s="216"/>
      <c r="AIP38" s="216"/>
      <c r="AIQ38" s="216"/>
      <c r="AIR38" s="216"/>
      <c r="AIS38" s="216"/>
      <c r="AIT38" s="216"/>
      <c r="AIU38" s="216"/>
      <c r="AIV38" s="216"/>
      <c r="AIW38" s="216"/>
      <c r="AIX38" s="216"/>
      <c r="AIY38" s="216"/>
      <c r="AIZ38" s="216"/>
      <c r="AJA38" s="216"/>
      <c r="AJB38" s="216"/>
      <c r="AJC38" s="216"/>
      <c r="AJD38" s="216"/>
      <c r="AJE38" s="216"/>
      <c r="AJF38" s="216"/>
      <c r="AJG38" s="216"/>
      <c r="AJH38" s="216"/>
      <c r="AJI38" s="216"/>
      <c r="AJJ38" s="216"/>
      <c r="AJK38" s="216"/>
      <c r="AJL38" s="216"/>
      <c r="AJM38" s="216"/>
      <c r="AJN38" s="216"/>
      <c r="AJO38" s="216"/>
      <c r="AJP38" s="216"/>
      <c r="AJQ38" s="216"/>
      <c r="AJR38" s="216"/>
      <c r="AJS38" s="216"/>
      <c r="AJT38" s="216"/>
      <c r="AJU38" s="216"/>
      <c r="AJV38" s="216"/>
      <c r="AJW38" s="216"/>
      <c r="AJX38" s="216"/>
      <c r="AJY38" s="216"/>
      <c r="AJZ38" s="216"/>
      <c r="AKA38" s="216"/>
      <c r="AKB38" s="216"/>
      <c r="AKC38" s="216"/>
      <c r="AKD38" s="216"/>
      <c r="AKE38" s="216"/>
      <c r="AKF38" s="216"/>
      <c r="AKG38" s="216"/>
      <c r="AKH38" s="216"/>
      <c r="AKI38" s="216"/>
      <c r="AKJ38" s="216"/>
      <c r="AKK38" s="216"/>
      <c r="AKL38" s="216"/>
      <c r="AKM38" s="216"/>
      <c r="AKN38" s="216"/>
      <c r="AKO38" s="216"/>
      <c r="AKP38" s="216"/>
      <c r="AKQ38" s="216"/>
      <c r="AKR38" s="216"/>
      <c r="AKS38" s="216"/>
      <c r="AKT38" s="216"/>
      <c r="AKU38" s="216"/>
      <c r="AKV38" s="216"/>
      <c r="AKW38" s="216"/>
      <c r="AKX38" s="216"/>
      <c r="AKY38" s="216"/>
      <c r="AKZ38" s="216"/>
      <c r="ALA38" s="216"/>
      <c r="ALB38" s="216"/>
      <c r="ALC38" s="216"/>
      <c r="ALD38" s="216"/>
      <c r="ALE38" s="216"/>
      <c r="ALF38" s="216"/>
      <c r="ALG38" s="216"/>
      <c r="ALH38" s="216"/>
      <c r="ALI38" s="216"/>
      <c r="ALJ38" s="216"/>
      <c r="ALK38" s="216"/>
      <c r="ALL38" s="216"/>
      <c r="ALM38" s="216"/>
      <c r="ALN38" s="216"/>
      <c r="ALO38" s="216"/>
      <c r="ALP38" s="216"/>
      <c r="ALQ38" s="216"/>
      <c r="ALR38" s="216"/>
      <c r="ALS38" s="216"/>
      <c r="ALT38" s="216"/>
      <c r="ALU38" s="216"/>
      <c r="ALV38" s="216"/>
      <c r="ALW38" s="216"/>
      <c r="ALX38" s="216"/>
      <c r="ALY38" s="216"/>
      <c r="ALZ38" s="216"/>
      <c r="AMA38" s="216"/>
      <c r="AMB38" s="216"/>
      <c r="AMC38" s="216"/>
      <c r="AMD38" s="216"/>
      <c r="AME38" s="216"/>
      <c r="AMF38" s="216"/>
      <c r="AMG38" s="216"/>
      <c r="AMH38" s="216"/>
      <c r="AMI38" s="216"/>
      <c r="AMJ38" s="216"/>
      <c r="AMK38" s="216"/>
      <c r="AML38" s="216"/>
      <c r="AMM38" s="216"/>
      <c r="AMN38" s="216"/>
      <c r="AMO38" s="216"/>
      <c r="AMP38" s="216"/>
      <c r="AMQ38" s="216"/>
      <c r="AMR38" s="216"/>
      <c r="AMS38" s="216"/>
      <c r="AMT38" s="216"/>
      <c r="AMU38" s="216"/>
      <c r="AMV38" s="216"/>
      <c r="AMW38" s="216"/>
      <c r="AMX38" s="216"/>
      <c r="AMY38" s="216"/>
      <c r="AMZ38" s="216"/>
      <c r="ANA38" s="216"/>
      <c r="ANB38" s="216"/>
      <c r="ANC38" s="216"/>
      <c r="AND38" s="216"/>
      <c r="ANE38" s="216"/>
      <c r="ANF38" s="216"/>
      <c r="ANG38" s="216"/>
      <c r="ANH38" s="216"/>
      <c r="ANI38" s="216"/>
      <c r="ANJ38" s="216"/>
      <c r="ANK38" s="216"/>
      <c r="ANL38" s="216"/>
      <c r="ANM38" s="216"/>
      <c r="ANN38" s="216"/>
      <c r="ANO38" s="216"/>
      <c r="ANP38" s="216"/>
      <c r="ANQ38" s="216"/>
      <c r="ANR38" s="216"/>
      <c r="ANS38" s="216"/>
      <c r="ANT38" s="216"/>
      <c r="ANU38" s="216"/>
      <c r="ANV38" s="216"/>
      <c r="ANW38" s="216"/>
      <c r="ANX38" s="216"/>
      <c r="ANY38" s="216"/>
      <c r="ANZ38" s="216"/>
      <c r="AOA38" s="216"/>
      <c r="AOB38" s="216"/>
      <c r="AOC38" s="216"/>
      <c r="AOD38" s="216"/>
      <c r="AOE38" s="216"/>
      <c r="AOF38" s="216"/>
      <c r="AOG38" s="216"/>
      <c r="AOH38" s="216"/>
      <c r="AOI38" s="216"/>
      <c r="AOJ38" s="216"/>
      <c r="AOK38" s="216"/>
      <c r="AOL38" s="216"/>
      <c r="AOM38" s="216"/>
      <c r="AON38" s="216"/>
      <c r="AOO38" s="216"/>
      <c r="AOP38" s="216"/>
      <c r="AOQ38" s="216"/>
      <c r="AOR38" s="216"/>
      <c r="AOS38" s="216"/>
      <c r="AOT38" s="216"/>
      <c r="AOU38" s="216"/>
      <c r="AOV38" s="216"/>
      <c r="AOW38" s="216"/>
      <c r="AOX38" s="216"/>
      <c r="AOY38" s="216"/>
      <c r="AOZ38" s="216"/>
      <c r="APA38" s="216"/>
      <c r="APB38" s="216"/>
      <c r="APC38" s="216"/>
      <c r="APD38" s="216"/>
      <c r="APE38" s="216"/>
      <c r="APF38" s="216"/>
      <c r="APG38" s="216"/>
      <c r="APH38" s="216"/>
      <c r="API38" s="216"/>
      <c r="APJ38" s="216"/>
      <c r="APK38" s="216"/>
      <c r="APL38" s="216"/>
      <c r="APM38" s="216"/>
      <c r="APN38" s="216"/>
      <c r="APO38" s="216"/>
      <c r="APP38" s="216"/>
      <c r="APQ38" s="216"/>
      <c r="APR38" s="216"/>
      <c r="APS38" s="216"/>
      <c r="APT38" s="216"/>
      <c r="APU38" s="216"/>
      <c r="APV38" s="216"/>
      <c r="APW38" s="216"/>
      <c r="APX38" s="216"/>
      <c r="APY38" s="216"/>
      <c r="APZ38" s="216"/>
      <c r="AQA38" s="216"/>
      <c r="AQB38" s="216"/>
      <c r="AQC38" s="216"/>
      <c r="AQD38" s="216"/>
      <c r="AQE38" s="216"/>
      <c r="AQF38" s="216"/>
      <c r="AQG38" s="216"/>
      <c r="AQH38" s="216"/>
      <c r="AQI38" s="216"/>
      <c r="AQJ38" s="216"/>
      <c r="AQK38" s="216"/>
      <c r="AQL38" s="216"/>
      <c r="AQM38" s="216"/>
      <c r="AQN38" s="216"/>
      <c r="AQO38" s="216"/>
      <c r="AQP38" s="216"/>
      <c r="AQQ38" s="216"/>
      <c r="AQR38" s="216"/>
      <c r="AQS38" s="216"/>
      <c r="AQT38" s="216"/>
      <c r="AQU38" s="216"/>
      <c r="AQV38" s="216"/>
      <c r="AQW38" s="216"/>
      <c r="AQX38" s="216"/>
      <c r="AQY38" s="216"/>
      <c r="AQZ38" s="216"/>
      <c r="ARA38" s="216"/>
      <c r="ARB38" s="216"/>
      <c r="ARC38" s="216"/>
      <c r="ARD38" s="216"/>
      <c r="ARE38" s="216"/>
      <c r="ARF38" s="216"/>
      <c r="ARG38" s="216"/>
      <c r="ARH38" s="216"/>
      <c r="ARI38" s="216"/>
      <c r="ARJ38" s="216"/>
      <c r="ARK38" s="216"/>
      <c r="ARL38" s="216"/>
      <c r="ARM38" s="216"/>
      <c r="ARN38" s="216"/>
      <c r="ARO38" s="216"/>
      <c r="ARP38" s="216"/>
      <c r="ARQ38" s="216"/>
      <c r="ARR38" s="216"/>
      <c r="ARS38" s="216"/>
      <c r="ART38" s="216"/>
      <c r="ARU38" s="216"/>
      <c r="ARV38" s="216"/>
      <c r="ARW38" s="216"/>
      <c r="ARX38" s="216"/>
      <c r="ARY38" s="216"/>
      <c r="ARZ38" s="216"/>
      <c r="ASA38" s="216"/>
      <c r="ASB38" s="216"/>
      <c r="ASC38" s="216"/>
      <c r="ASD38" s="216"/>
      <c r="ASE38" s="216"/>
      <c r="ASF38" s="216"/>
      <c r="ASG38" s="216"/>
      <c r="ASH38" s="216"/>
      <c r="ASI38" s="216"/>
      <c r="ASJ38" s="216"/>
      <c r="ASK38" s="216"/>
      <c r="ASL38" s="216"/>
      <c r="ASM38" s="216"/>
      <c r="ASN38" s="216"/>
      <c r="ASO38" s="216"/>
      <c r="ASP38" s="216"/>
      <c r="ASQ38" s="216"/>
      <c r="ASR38" s="216"/>
      <c r="ASS38" s="216"/>
      <c r="AST38" s="216"/>
      <c r="ASU38" s="216"/>
      <c r="ASV38" s="216"/>
      <c r="ASW38" s="216"/>
      <c r="ASX38" s="216"/>
      <c r="ASY38" s="216"/>
      <c r="ASZ38" s="216"/>
      <c r="ATA38" s="216"/>
      <c r="ATB38" s="216"/>
      <c r="ATC38" s="216"/>
      <c r="ATD38" s="216"/>
      <c r="ATE38" s="216"/>
      <c r="ATF38" s="216"/>
      <c r="ATG38" s="216"/>
      <c r="ATH38" s="216"/>
      <c r="ATI38" s="216"/>
      <c r="ATJ38" s="216"/>
      <c r="ATK38" s="216"/>
      <c r="ATL38" s="216"/>
      <c r="ATM38" s="216"/>
      <c r="ATN38" s="216"/>
      <c r="ATO38" s="216"/>
      <c r="ATP38" s="216"/>
      <c r="ATQ38" s="216"/>
      <c r="ATR38" s="216"/>
      <c r="ATS38" s="216"/>
      <c r="ATT38" s="216"/>
      <c r="ATU38" s="216"/>
      <c r="ATV38" s="216"/>
      <c r="ATW38" s="216"/>
      <c r="ATX38" s="216"/>
      <c r="ATY38" s="216"/>
      <c r="ATZ38" s="216"/>
      <c r="AUA38" s="216"/>
      <c r="AUB38" s="216"/>
      <c r="AUC38" s="216"/>
      <c r="AUD38" s="216"/>
      <c r="AUE38" s="216"/>
      <c r="AUF38" s="216"/>
      <c r="AUG38" s="216"/>
      <c r="AUH38" s="216"/>
      <c r="AUI38" s="216"/>
      <c r="AUJ38" s="216"/>
      <c r="AUK38" s="216"/>
      <c r="AUL38" s="216"/>
      <c r="AUM38" s="216"/>
      <c r="AUN38" s="216"/>
      <c r="AUO38" s="216"/>
      <c r="AUP38" s="216"/>
      <c r="AUQ38" s="216"/>
      <c r="AUR38" s="216"/>
      <c r="AUS38" s="216"/>
      <c r="AUT38" s="216"/>
      <c r="AUU38" s="216"/>
      <c r="AUV38" s="216"/>
      <c r="AUW38" s="216"/>
      <c r="AUX38" s="216"/>
      <c r="AUY38" s="216"/>
      <c r="AUZ38" s="216"/>
      <c r="AVA38" s="216"/>
      <c r="AVB38" s="216"/>
      <c r="AVC38" s="216"/>
      <c r="AVD38" s="216"/>
      <c r="AVE38" s="216"/>
      <c r="AVF38" s="216"/>
      <c r="AVG38" s="216"/>
      <c r="AVH38" s="216"/>
      <c r="AVI38" s="216"/>
      <c r="AVJ38" s="216"/>
      <c r="AVK38" s="216"/>
      <c r="AVL38" s="216"/>
      <c r="AVM38" s="216"/>
      <c r="AVN38" s="216"/>
      <c r="AVO38" s="216"/>
      <c r="AVP38" s="216"/>
      <c r="AVQ38" s="216"/>
      <c r="AVR38" s="216"/>
      <c r="AVS38" s="216"/>
      <c r="AVT38" s="216"/>
      <c r="AVU38" s="216"/>
      <c r="AVV38" s="216"/>
      <c r="AVW38" s="216"/>
      <c r="AVX38" s="216"/>
      <c r="AVY38" s="216"/>
      <c r="AVZ38" s="216"/>
      <c r="AWA38" s="216"/>
      <c r="AWB38" s="216"/>
      <c r="AWC38" s="216"/>
      <c r="AWD38" s="216"/>
      <c r="AWE38" s="216"/>
      <c r="AWF38" s="216"/>
      <c r="AWG38" s="216"/>
      <c r="AWH38" s="216"/>
      <c r="AWI38" s="216"/>
      <c r="AWJ38" s="216"/>
      <c r="AWK38" s="216"/>
      <c r="AWL38" s="216"/>
      <c r="AWM38" s="216"/>
      <c r="AWN38" s="216"/>
      <c r="AWO38" s="216"/>
      <c r="AWP38" s="216"/>
      <c r="AWQ38" s="216"/>
      <c r="AWR38" s="216"/>
      <c r="AWS38" s="216"/>
      <c r="AWT38" s="216"/>
      <c r="AWU38" s="216"/>
      <c r="AWV38" s="216"/>
      <c r="AWW38" s="216"/>
      <c r="AWX38" s="216"/>
      <c r="AWY38" s="216"/>
      <c r="AWZ38" s="216"/>
      <c r="AXA38" s="216"/>
      <c r="AXB38" s="216"/>
      <c r="AXC38" s="216"/>
      <c r="AXD38" s="216"/>
      <c r="AXE38" s="216"/>
      <c r="AXF38" s="216"/>
      <c r="AXG38" s="216"/>
      <c r="AXH38" s="216"/>
      <c r="AXI38" s="216"/>
      <c r="AXJ38" s="216"/>
      <c r="AXK38" s="216"/>
      <c r="AXL38" s="216"/>
      <c r="AXM38" s="216"/>
      <c r="AXN38" s="216"/>
      <c r="AXO38" s="216"/>
      <c r="AXP38" s="216"/>
      <c r="AXQ38" s="216"/>
      <c r="AXR38" s="216"/>
      <c r="AXS38" s="216"/>
      <c r="AXT38" s="216"/>
      <c r="AXU38" s="216"/>
      <c r="AXV38" s="216"/>
      <c r="AXW38" s="216"/>
      <c r="AXX38" s="216"/>
      <c r="AXY38" s="216"/>
      <c r="AXZ38" s="216"/>
      <c r="AYA38" s="216"/>
      <c r="AYB38" s="216"/>
      <c r="AYC38" s="216"/>
      <c r="AYD38" s="216"/>
      <c r="AYE38" s="216"/>
      <c r="AYF38" s="216"/>
      <c r="AYG38" s="216"/>
      <c r="AYH38" s="216"/>
      <c r="AYI38" s="216"/>
      <c r="AYJ38" s="216"/>
      <c r="AYK38" s="216"/>
      <c r="AYL38" s="216"/>
      <c r="AYM38" s="216"/>
      <c r="AYN38" s="216"/>
      <c r="AYO38" s="216"/>
      <c r="AYP38" s="216"/>
      <c r="AYQ38" s="216"/>
      <c r="AYR38" s="216"/>
      <c r="AYS38" s="216"/>
      <c r="AYT38" s="216"/>
      <c r="AYU38" s="216"/>
      <c r="AYV38" s="216"/>
      <c r="AYW38" s="216"/>
      <c r="AYX38" s="216"/>
      <c r="AYY38" s="216"/>
      <c r="AYZ38" s="216"/>
      <c r="AZA38" s="216"/>
      <c r="AZB38" s="216"/>
      <c r="AZC38" s="216"/>
      <c r="AZD38" s="216"/>
      <c r="AZE38" s="216"/>
      <c r="AZF38" s="216"/>
      <c r="AZG38" s="216"/>
      <c r="AZH38" s="216"/>
      <c r="AZI38" s="216"/>
      <c r="AZJ38" s="216"/>
      <c r="AZK38" s="216"/>
      <c r="AZL38" s="216"/>
      <c r="AZM38" s="216"/>
      <c r="AZN38" s="216"/>
      <c r="AZO38" s="216"/>
      <c r="AZP38" s="216"/>
      <c r="AZQ38" s="216"/>
      <c r="AZR38" s="216"/>
      <c r="AZS38" s="216"/>
      <c r="AZT38" s="216"/>
      <c r="AZU38" s="216"/>
      <c r="AZV38" s="216"/>
      <c r="AZW38" s="216"/>
      <c r="AZX38" s="216"/>
      <c r="AZY38" s="216"/>
      <c r="AZZ38" s="216"/>
      <c r="BAA38" s="216"/>
      <c r="BAB38" s="216"/>
      <c r="BAC38" s="216"/>
      <c r="BAD38" s="216"/>
      <c r="BAE38" s="216"/>
      <c r="BAF38" s="216"/>
      <c r="BAG38" s="216"/>
      <c r="BAH38" s="216"/>
      <c r="BAI38" s="216"/>
      <c r="BAJ38" s="216"/>
      <c r="BAK38" s="216"/>
      <c r="BAL38" s="216"/>
      <c r="BAM38" s="216"/>
      <c r="BAN38" s="216"/>
      <c r="BAO38" s="216"/>
      <c r="BAP38" s="216"/>
      <c r="BAQ38" s="216"/>
      <c r="BAR38" s="216"/>
      <c r="BAS38" s="216"/>
      <c r="BAT38" s="216"/>
      <c r="BAU38" s="216"/>
      <c r="BAV38" s="216"/>
      <c r="BAW38" s="216"/>
      <c r="BAX38" s="216"/>
      <c r="BAY38" s="216"/>
      <c r="BAZ38" s="216"/>
      <c r="BBA38" s="216"/>
      <c r="BBB38" s="216"/>
      <c r="BBC38" s="216"/>
      <c r="BBD38" s="216"/>
      <c r="BBE38" s="216"/>
      <c r="BBF38" s="216"/>
      <c r="BBG38" s="216"/>
      <c r="BBH38" s="216"/>
      <c r="BBI38" s="216"/>
      <c r="BBJ38" s="216"/>
      <c r="BBK38" s="216"/>
      <c r="BBL38" s="216"/>
      <c r="BBM38" s="216"/>
      <c r="BBN38" s="216"/>
      <c r="BBO38" s="216"/>
      <c r="BBP38" s="216"/>
      <c r="BBQ38" s="216"/>
      <c r="BBR38" s="216"/>
      <c r="BBS38" s="216"/>
      <c r="BBT38" s="216"/>
      <c r="BBU38" s="216"/>
      <c r="BBV38" s="216"/>
      <c r="BBW38" s="216"/>
      <c r="BBX38" s="216"/>
      <c r="BBY38" s="216"/>
      <c r="BBZ38" s="216"/>
      <c r="BCA38" s="216"/>
      <c r="BCB38" s="216"/>
      <c r="BCC38" s="216"/>
      <c r="BCD38" s="216"/>
      <c r="BCE38" s="216"/>
      <c r="BCF38" s="216"/>
      <c r="BCG38" s="216"/>
      <c r="BCH38" s="216"/>
      <c r="BCI38" s="216"/>
      <c r="BCJ38" s="216"/>
      <c r="BCK38" s="216"/>
      <c r="BCL38" s="216"/>
      <c r="BCM38" s="216"/>
      <c r="BCN38" s="216"/>
      <c r="BCO38" s="216"/>
      <c r="BCP38" s="216"/>
      <c r="BCQ38" s="216"/>
      <c r="BCR38" s="216"/>
      <c r="BCS38" s="216"/>
      <c r="BCT38" s="216"/>
      <c r="BCU38" s="216"/>
      <c r="BCV38" s="216"/>
      <c r="BCW38" s="216"/>
      <c r="BCX38" s="216"/>
      <c r="BCY38" s="216"/>
      <c r="BCZ38" s="216"/>
      <c r="BDA38" s="216"/>
      <c r="BDB38" s="216"/>
      <c r="BDC38" s="216"/>
      <c r="BDD38" s="216"/>
      <c r="BDE38" s="216"/>
      <c r="BDF38" s="216"/>
      <c r="BDG38" s="216"/>
      <c r="BDH38" s="216"/>
      <c r="BDI38" s="216"/>
      <c r="BDJ38" s="216"/>
      <c r="BDK38" s="216"/>
      <c r="BDL38" s="216"/>
      <c r="BDM38" s="216"/>
      <c r="BDN38" s="216"/>
      <c r="BDO38" s="216"/>
      <c r="BDP38" s="216"/>
      <c r="BDQ38" s="216"/>
      <c r="BDR38" s="216"/>
      <c r="BDS38" s="216"/>
      <c r="BDT38" s="216"/>
      <c r="BDU38" s="216"/>
      <c r="BDV38" s="216"/>
      <c r="BDW38" s="216"/>
      <c r="BDX38" s="216"/>
      <c r="BDY38" s="216"/>
      <c r="BDZ38" s="216"/>
      <c r="BEA38" s="216"/>
      <c r="BEB38" s="216"/>
      <c r="BEC38" s="216"/>
      <c r="BED38" s="216"/>
      <c r="BEE38" s="216"/>
      <c r="BEF38" s="216"/>
      <c r="BEG38" s="216"/>
      <c r="BEH38" s="216"/>
      <c r="BEI38" s="216"/>
      <c r="BEJ38" s="216"/>
      <c r="BEK38" s="216"/>
      <c r="BEL38" s="216"/>
      <c r="BEM38" s="216"/>
      <c r="BEN38" s="216"/>
      <c r="BEO38" s="216"/>
      <c r="BEP38" s="216"/>
      <c r="BEQ38" s="216"/>
      <c r="BER38" s="216"/>
      <c r="BES38" s="216"/>
      <c r="BET38" s="216"/>
      <c r="BEU38" s="216"/>
      <c r="BEV38" s="216"/>
      <c r="BEW38" s="216"/>
      <c r="BEX38" s="216"/>
      <c r="BEY38" s="216"/>
      <c r="BEZ38" s="216"/>
      <c r="BFA38" s="216"/>
      <c r="BFB38" s="216"/>
      <c r="BFC38" s="216"/>
      <c r="BFD38" s="216"/>
      <c r="BFE38" s="216"/>
      <c r="BFF38" s="216"/>
      <c r="BFG38" s="216"/>
      <c r="BFH38" s="216"/>
      <c r="BFI38" s="216"/>
      <c r="BFJ38" s="216"/>
      <c r="BFK38" s="216"/>
      <c r="BFL38" s="216"/>
      <c r="BFM38" s="216"/>
      <c r="BFN38" s="216"/>
      <c r="BFO38" s="216"/>
      <c r="BFP38" s="216"/>
      <c r="BFQ38" s="216"/>
      <c r="BFR38" s="216"/>
      <c r="BFS38" s="216"/>
      <c r="BFT38" s="216"/>
      <c r="BFU38" s="216"/>
      <c r="BFV38" s="216"/>
      <c r="BFW38" s="216"/>
      <c r="BFX38" s="216"/>
      <c r="BFY38" s="216"/>
      <c r="BFZ38" s="216"/>
      <c r="BGA38" s="216"/>
      <c r="BGB38" s="216"/>
      <c r="BGC38" s="216"/>
      <c r="BGD38" s="216"/>
      <c r="BGE38" s="216"/>
      <c r="BGF38" s="216"/>
      <c r="BGG38" s="216"/>
      <c r="BGH38" s="216"/>
      <c r="BGI38" s="216"/>
      <c r="BGJ38" s="216"/>
      <c r="BGK38" s="216"/>
      <c r="BGL38" s="216"/>
      <c r="BGM38" s="216"/>
      <c r="BGN38" s="216"/>
      <c r="BGO38" s="216"/>
      <c r="BGP38" s="216"/>
      <c r="BGQ38" s="216"/>
      <c r="BGR38" s="216"/>
      <c r="BGS38" s="216"/>
      <c r="BGT38" s="216"/>
      <c r="BGU38" s="216"/>
      <c r="BGV38" s="216"/>
      <c r="BGW38" s="216"/>
      <c r="BGX38" s="216"/>
      <c r="BGY38" s="216"/>
      <c r="BGZ38" s="216"/>
      <c r="BHA38" s="216"/>
      <c r="BHB38" s="216"/>
      <c r="BHC38" s="216"/>
      <c r="BHD38" s="216"/>
      <c r="BHE38" s="216"/>
      <c r="BHF38" s="216"/>
      <c r="BHG38" s="216"/>
      <c r="BHH38" s="216"/>
      <c r="BHI38" s="216"/>
      <c r="BHJ38" s="216"/>
      <c r="BHK38" s="216"/>
      <c r="BHL38" s="216"/>
      <c r="BHM38" s="216"/>
      <c r="BHN38" s="216"/>
      <c r="BHO38" s="216"/>
      <c r="BHP38" s="216"/>
      <c r="BHQ38" s="216"/>
      <c r="BHR38" s="216"/>
      <c r="BHS38" s="216"/>
      <c r="BHT38" s="216"/>
      <c r="BHU38" s="216"/>
      <c r="BHV38" s="216"/>
      <c r="BHW38" s="216"/>
      <c r="BHX38" s="216"/>
      <c r="BHY38" s="216"/>
      <c r="BHZ38" s="216"/>
      <c r="BIA38" s="216"/>
      <c r="BIB38" s="216"/>
      <c r="BIC38" s="216"/>
      <c r="BID38" s="216"/>
      <c r="BIE38" s="216"/>
      <c r="BIF38" s="216"/>
      <c r="BIG38" s="216"/>
      <c r="BIH38" s="216"/>
      <c r="BII38" s="216"/>
      <c r="BIJ38" s="216"/>
      <c r="BIK38" s="216"/>
      <c r="BIL38" s="216"/>
      <c r="BIM38" s="216"/>
      <c r="BIN38" s="216"/>
      <c r="BIO38" s="216"/>
      <c r="BIP38" s="216"/>
      <c r="BIQ38" s="216"/>
      <c r="BIR38" s="216"/>
      <c r="BIS38" s="216"/>
      <c r="BIT38" s="216"/>
      <c r="BIU38" s="216"/>
      <c r="BIV38" s="216"/>
      <c r="BIW38" s="216"/>
      <c r="BIX38" s="216"/>
      <c r="BIY38" s="216"/>
      <c r="BIZ38" s="216"/>
      <c r="BJA38" s="216"/>
      <c r="BJB38" s="216"/>
      <c r="BJC38" s="216"/>
      <c r="BJD38" s="216"/>
      <c r="BJE38" s="216"/>
      <c r="BJF38" s="216"/>
      <c r="BJG38" s="216"/>
      <c r="BJH38" s="216"/>
      <c r="BJI38" s="216"/>
      <c r="BJJ38" s="216"/>
      <c r="BJK38" s="216"/>
      <c r="BJL38" s="216"/>
      <c r="BJM38" s="216"/>
      <c r="BJN38" s="216"/>
      <c r="BJO38" s="216"/>
      <c r="BJP38" s="216"/>
      <c r="BJQ38" s="216"/>
      <c r="BJR38" s="216"/>
      <c r="BJS38" s="216"/>
      <c r="BJT38" s="216"/>
      <c r="BJU38" s="216"/>
      <c r="BJV38" s="216"/>
      <c r="BJW38" s="216"/>
      <c r="BJX38" s="216"/>
      <c r="BJY38" s="216"/>
      <c r="BJZ38" s="216"/>
      <c r="BKA38" s="216"/>
      <c r="BKB38" s="216"/>
      <c r="BKC38" s="216"/>
      <c r="BKD38" s="216"/>
      <c r="BKE38" s="216"/>
      <c r="BKF38" s="216"/>
      <c r="BKG38" s="216"/>
      <c r="BKH38" s="216"/>
      <c r="BKI38" s="216"/>
      <c r="BKJ38" s="216"/>
      <c r="BKK38" s="216"/>
      <c r="BKL38" s="216"/>
      <c r="BKM38" s="216"/>
      <c r="BKN38" s="216"/>
      <c r="BKO38" s="216"/>
      <c r="BKP38" s="216"/>
      <c r="BKQ38" s="216"/>
      <c r="BKR38" s="216"/>
      <c r="BKS38" s="216"/>
      <c r="BKT38" s="216"/>
      <c r="BKU38" s="216"/>
      <c r="BKV38" s="216"/>
      <c r="BKW38" s="216"/>
      <c r="BKX38" s="216"/>
      <c r="BKY38" s="216"/>
      <c r="BKZ38" s="216"/>
      <c r="BLA38" s="216"/>
      <c r="BLB38" s="216"/>
      <c r="BLC38" s="216"/>
      <c r="BLD38" s="216"/>
      <c r="BLE38" s="216"/>
      <c r="BLF38" s="216"/>
      <c r="BLG38" s="216"/>
      <c r="BLH38" s="216"/>
      <c r="BLI38" s="216"/>
      <c r="BLJ38" s="216"/>
      <c r="BLK38" s="216"/>
      <c r="BLL38" s="216"/>
      <c r="BLM38" s="216"/>
      <c r="BLN38" s="216"/>
      <c r="BLO38" s="216"/>
      <c r="BLP38" s="216"/>
      <c r="BLQ38" s="216"/>
      <c r="BLR38" s="216"/>
      <c r="BLS38" s="216"/>
      <c r="BLT38" s="216"/>
      <c r="BLU38" s="216"/>
      <c r="BLV38" s="216"/>
      <c r="BLW38" s="216"/>
      <c r="BLX38" s="216"/>
      <c r="BLY38" s="216"/>
      <c r="BLZ38" s="216"/>
      <c r="BMA38" s="216"/>
      <c r="BMB38" s="216"/>
      <c r="BMC38" s="216"/>
      <c r="BMD38" s="216"/>
      <c r="BME38" s="216"/>
      <c r="BMF38" s="216"/>
      <c r="BMG38" s="216"/>
      <c r="BMH38" s="216"/>
      <c r="BMI38" s="216"/>
      <c r="BMJ38" s="216"/>
      <c r="BMK38" s="216"/>
      <c r="BML38" s="216"/>
      <c r="BMM38" s="216"/>
      <c r="BMN38" s="216"/>
      <c r="BMO38" s="216"/>
      <c r="BMP38" s="216"/>
      <c r="BMQ38" s="216"/>
      <c r="BMR38" s="216"/>
      <c r="BMS38" s="216"/>
      <c r="BMT38" s="216"/>
      <c r="BMU38" s="216"/>
      <c r="BMV38" s="216"/>
      <c r="BMW38" s="216"/>
      <c r="BMX38" s="216"/>
      <c r="BMY38" s="216"/>
      <c r="BMZ38" s="216"/>
      <c r="BNA38" s="216"/>
      <c r="BNB38" s="216"/>
      <c r="BNC38" s="216"/>
      <c r="BND38" s="216"/>
      <c r="BNE38" s="216"/>
      <c r="BNF38" s="216"/>
      <c r="BNG38" s="216"/>
      <c r="BNH38" s="216"/>
      <c r="BNI38" s="216"/>
      <c r="BNJ38" s="216"/>
      <c r="BNK38" s="216"/>
      <c r="BNL38" s="216"/>
      <c r="BNM38" s="216"/>
      <c r="BNN38" s="216"/>
      <c r="BNO38" s="216"/>
      <c r="BNP38" s="216"/>
      <c r="BNQ38" s="216"/>
      <c r="BNR38" s="216"/>
      <c r="BNS38" s="216"/>
      <c r="BNT38" s="216"/>
      <c r="BNU38" s="216"/>
      <c r="BNV38" s="216"/>
      <c r="BNW38" s="216"/>
      <c r="BNX38" s="216"/>
      <c r="BNY38" s="216"/>
      <c r="BNZ38" s="216"/>
      <c r="BOA38" s="216"/>
      <c r="BOB38" s="216"/>
      <c r="BOC38" s="216"/>
      <c r="BOD38" s="216"/>
      <c r="BOE38" s="216"/>
      <c r="BOF38" s="216"/>
      <c r="BOG38" s="216"/>
      <c r="BOH38" s="216"/>
      <c r="BOI38" s="216"/>
      <c r="BOJ38" s="216"/>
      <c r="BOK38" s="216"/>
      <c r="BOL38" s="216"/>
      <c r="BOM38" s="216"/>
      <c r="BON38" s="216"/>
      <c r="BOO38" s="216"/>
      <c r="BOP38" s="216"/>
      <c r="BOQ38" s="216"/>
      <c r="BOR38" s="216"/>
      <c r="BOS38" s="216"/>
      <c r="BOT38" s="216"/>
      <c r="BOU38" s="216"/>
      <c r="BOV38" s="216"/>
      <c r="BOW38" s="216"/>
      <c r="BOX38" s="216"/>
      <c r="BOY38" s="216"/>
      <c r="BOZ38" s="216"/>
      <c r="BPA38" s="216"/>
      <c r="BPB38" s="216"/>
      <c r="BPC38" s="216"/>
      <c r="BPD38" s="216"/>
      <c r="BPE38" s="216"/>
      <c r="BPF38" s="216"/>
      <c r="BPG38" s="216"/>
      <c r="BPH38" s="216"/>
      <c r="BPI38" s="216"/>
      <c r="BPJ38" s="216"/>
      <c r="BPK38" s="216"/>
      <c r="BPL38" s="216"/>
      <c r="BPM38" s="216"/>
      <c r="BPN38" s="216"/>
      <c r="BPO38" s="216"/>
      <c r="BPP38" s="216"/>
      <c r="BPQ38" s="216"/>
      <c r="BPR38" s="216"/>
      <c r="BPS38" s="216"/>
      <c r="BPT38" s="216"/>
      <c r="BPU38" s="216"/>
      <c r="BPV38" s="216"/>
      <c r="BPW38" s="216"/>
      <c r="BPX38" s="216"/>
      <c r="BPY38" s="216"/>
      <c r="BPZ38" s="216"/>
      <c r="BQA38" s="216"/>
      <c r="BQB38" s="216"/>
      <c r="BQC38" s="216"/>
      <c r="BQD38" s="216"/>
      <c r="BQE38" s="216"/>
      <c r="BQF38" s="216"/>
      <c r="BQG38" s="216"/>
      <c r="BQH38" s="216"/>
      <c r="BQI38" s="216"/>
      <c r="BQJ38" s="216"/>
      <c r="BQK38" s="216"/>
      <c r="BQL38" s="216"/>
      <c r="BQM38" s="216"/>
      <c r="BQN38" s="216"/>
      <c r="BQO38" s="216"/>
      <c r="BQP38" s="216"/>
      <c r="BQQ38" s="216"/>
      <c r="BQR38" s="216"/>
      <c r="BQS38" s="216"/>
      <c r="BQT38" s="216"/>
      <c r="BQU38" s="216"/>
      <c r="BQV38" s="216"/>
      <c r="BQW38" s="216"/>
      <c r="BQX38" s="216"/>
      <c r="BQY38" s="216"/>
      <c r="BQZ38" s="216"/>
      <c r="BRA38" s="216"/>
      <c r="BRB38" s="216"/>
      <c r="BRC38" s="216"/>
      <c r="BRD38" s="216"/>
      <c r="BRE38" s="216"/>
      <c r="BRF38" s="216"/>
      <c r="BRG38" s="216"/>
      <c r="BRH38" s="216"/>
      <c r="BRI38" s="216"/>
      <c r="BRJ38" s="216"/>
      <c r="BRK38" s="216"/>
      <c r="BRL38" s="216"/>
      <c r="BRM38" s="216"/>
      <c r="BRN38" s="216"/>
      <c r="BRO38" s="216"/>
      <c r="BRP38" s="216"/>
      <c r="BRQ38" s="216"/>
      <c r="BRR38" s="216"/>
      <c r="BRS38" s="216"/>
      <c r="BRT38" s="216"/>
      <c r="BRU38" s="216"/>
      <c r="BRV38" s="216"/>
      <c r="BRW38" s="216"/>
      <c r="BRX38" s="216"/>
      <c r="BRY38" s="216"/>
      <c r="BRZ38" s="216"/>
      <c r="BSA38" s="216"/>
      <c r="BSB38" s="216"/>
      <c r="BSC38" s="216"/>
      <c r="BSD38" s="216"/>
      <c r="BSE38" s="216"/>
      <c r="BSF38" s="216"/>
      <c r="BSG38" s="216"/>
      <c r="BSH38" s="216"/>
      <c r="BSI38" s="216"/>
      <c r="BSJ38" s="216"/>
      <c r="BSK38" s="216"/>
      <c r="BSL38" s="216"/>
      <c r="BSM38" s="216"/>
      <c r="BSN38" s="216"/>
      <c r="BSO38" s="216"/>
      <c r="BSP38" s="216"/>
      <c r="BSQ38" s="216"/>
      <c r="BSR38" s="216"/>
      <c r="BSS38" s="216"/>
      <c r="BST38" s="216"/>
      <c r="BSU38" s="216"/>
      <c r="BSV38" s="216"/>
      <c r="BSW38" s="216"/>
      <c r="BSX38" s="216"/>
      <c r="BSY38" s="216"/>
      <c r="BSZ38" s="216"/>
      <c r="BTA38" s="216"/>
      <c r="BTB38" s="216"/>
      <c r="BTC38" s="216"/>
      <c r="BTD38" s="216"/>
      <c r="BTE38" s="216"/>
      <c r="BTF38" s="216"/>
      <c r="BTG38" s="216"/>
      <c r="BTH38" s="216"/>
      <c r="BTI38" s="216"/>
      <c r="BTJ38" s="216"/>
      <c r="BTK38" s="216"/>
      <c r="BTL38" s="216"/>
      <c r="BTM38" s="216"/>
      <c r="BTN38" s="216"/>
      <c r="BTO38" s="216"/>
      <c r="BTP38" s="216"/>
      <c r="BTQ38" s="216"/>
      <c r="BTR38" s="216"/>
      <c r="BTS38" s="216"/>
      <c r="BTT38" s="216"/>
      <c r="BTU38" s="216"/>
      <c r="BTV38" s="216"/>
      <c r="BTW38" s="216"/>
      <c r="BTX38" s="216"/>
      <c r="BTY38" s="216"/>
      <c r="BTZ38" s="216"/>
      <c r="BUA38" s="216"/>
      <c r="BUB38" s="216"/>
      <c r="BUC38" s="216"/>
      <c r="BUD38" s="216"/>
      <c r="BUE38" s="216"/>
      <c r="BUF38" s="216"/>
      <c r="BUG38" s="216"/>
      <c r="BUH38" s="216"/>
      <c r="BUI38" s="216"/>
      <c r="BUJ38" s="216"/>
      <c r="BUK38" s="216"/>
      <c r="BUL38" s="216"/>
      <c r="BUM38" s="216"/>
      <c r="BUN38" s="216"/>
      <c r="BUO38" s="216"/>
      <c r="BUP38" s="216"/>
      <c r="BUQ38" s="216"/>
      <c r="BUR38" s="216"/>
      <c r="BUS38" s="216"/>
      <c r="BUT38" s="216"/>
      <c r="BUU38" s="216"/>
      <c r="BUV38" s="216"/>
      <c r="BUW38" s="216"/>
      <c r="BUX38" s="216"/>
      <c r="BUY38" s="216"/>
      <c r="BUZ38" s="216"/>
      <c r="BVA38" s="216"/>
      <c r="BVB38" s="216"/>
      <c r="BVC38" s="216"/>
      <c r="BVD38" s="216"/>
      <c r="BVE38" s="216"/>
      <c r="BVF38" s="216"/>
      <c r="BVG38" s="216"/>
      <c r="BVH38" s="216"/>
      <c r="BVI38" s="216"/>
      <c r="BVJ38" s="216"/>
      <c r="BVK38" s="216"/>
      <c r="BVL38" s="216"/>
      <c r="BVM38" s="216"/>
      <c r="BVN38" s="216"/>
      <c r="BVO38" s="216"/>
      <c r="BVP38" s="216"/>
      <c r="BVQ38" s="216"/>
      <c r="BVR38" s="216"/>
      <c r="BVS38" s="216"/>
      <c r="BVT38" s="216"/>
      <c r="BVU38" s="216"/>
      <c r="BVV38" s="216"/>
      <c r="BVW38" s="216"/>
      <c r="BVX38" s="216"/>
      <c r="BVY38" s="216"/>
      <c r="BVZ38" s="216"/>
      <c r="BWA38" s="216"/>
      <c r="BWB38" s="216"/>
      <c r="BWC38" s="216"/>
      <c r="BWD38" s="216"/>
      <c r="BWE38" s="216"/>
      <c r="BWF38" s="216"/>
      <c r="BWG38" s="216"/>
      <c r="BWH38" s="216"/>
      <c r="BWI38" s="216"/>
      <c r="BWJ38" s="216"/>
      <c r="BWK38" s="216"/>
      <c r="BWL38" s="216"/>
      <c r="BWM38" s="216"/>
      <c r="BWN38" s="216"/>
      <c r="BWO38" s="216"/>
      <c r="BWP38" s="216"/>
      <c r="BWQ38" s="216"/>
      <c r="BWR38" s="216"/>
      <c r="BWS38" s="216"/>
      <c r="BWT38" s="216"/>
      <c r="BWU38" s="216"/>
      <c r="BWV38" s="216"/>
      <c r="BWW38" s="216"/>
      <c r="BWX38" s="216"/>
      <c r="BWY38" s="216"/>
      <c r="BWZ38" s="216"/>
      <c r="BXA38" s="216"/>
      <c r="BXB38" s="216"/>
      <c r="BXC38" s="216"/>
      <c r="BXD38" s="216"/>
      <c r="BXE38" s="216"/>
      <c r="BXF38" s="216"/>
      <c r="BXG38" s="216"/>
      <c r="BXH38" s="216"/>
      <c r="BXI38" s="216"/>
      <c r="BXJ38" s="216"/>
      <c r="BXK38" s="216"/>
      <c r="BXL38" s="216"/>
      <c r="BXM38" s="216"/>
      <c r="BXN38" s="216"/>
      <c r="BXO38" s="216"/>
      <c r="BXP38" s="216"/>
      <c r="BXQ38" s="216"/>
      <c r="BXR38" s="216"/>
      <c r="BXS38" s="216"/>
      <c r="BXT38" s="216"/>
      <c r="BXU38" s="216"/>
      <c r="BXV38" s="216"/>
      <c r="BXW38" s="216"/>
      <c r="BXX38" s="216"/>
      <c r="BXY38" s="216"/>
      <c r="BXZ38" s="216"/>
      <c r="BYA38" s="216"/>
      <c r="BYB38" s="216"/>
      <c r="BYC38" s="216"/>
      <c r="BYD38" s="216"/>
      <c r="BYE38" s="216"/>
      <c r="BYF38" s="216"/>
      <c r="BYG38" s="216"/>
      <c r="BYH38" s="216"/>
      <c r="BYI38" s="216"/>
      <c r="BYJ38" s="216"/>
      <c r="BYK38" s="216"/>
      <c r="BYL38" s="216"/>
      <c r="BYM38" s="216"/>
      <c r="BYN38" s="216"/>
      <c r="BYO38" s="216"/>
      <c r="BYP38" s="216"/>
      <c r="BYQ38" s="216"/>
      <c r="BYR38" s="216"/>
      <c r="BYS38" s="216"/>
      <c r="BYT38" s="216"/>
      <c r="BYU38" s="216"/>
      <c r="BYV38" s="216"/>
      <c r="BYW38" s="216"/>
      <c r="BYX38" s="216"/>
      <c r="BYY38" s="216"/>
      <c r="BYZ38" s="216"/>
      <c r="BZA38" s="216"/>
      <c r="BZB38" s="216"/>
      <c r="BZC38" s="216"/>
      <c r="BZD38" s="216"/>
      <c r="BZE38" s="216"/>
      <c r="BZF38" s="216"/>
      <c r="BZG38" s="216"/>
      <c r="BZH38" s="216"/>
      <c r="BZI38" s="216"/>
      <c r="BZJ38" s="216"/>
      <c r="BZK38" s="216"/>
      <c r="BZL38" s="216"/>
      <c r="BZM38" s="216"/>
      <c r="BZN38" s="216"/>
      <c r="BZO38" s="216"/>
      <c r="BZP38" s="216"/>
      <c r="BZQ38" s="216"/>
      <c r="BZR38" s="216"/>
      <c r="BZS38" s="216"/>
      <c r="BZT38" s="216"/>
      <c r="BZU38" s="216"/>
      <c r="BZV38" s="216"/>
      <c r="BZW38" s="216"/>
      <c r="BZX38" s="216"/>
      <c r="BZY38" s="216"/>
      <c r="BZZ38" s="216"/>
      <c r="CAA38" s="216"/>
      <c r="CAB38" s="216"/>
      <c r="CAC38" s="216"/>
      <c r="CAD38" s="216"/>
      <c r="CAE38" s="216"/>
      <c r="CAF38" s="216"/>
      <c r="CAG38" s="216"/>
      <c r="CAH38" s="216"/>
      <c r="CAI38" s="216"/>
      <c r="CAJ38" s="216"/>
      <c r="CAK38" s="216"/>
      <c r="CAL38" s="216"/>
      <c r="CAM38" s="216"/>
      <c r="CAN38" s="216"/>
      <c r="CAO38" s="216"/>
      <c r="CAP38" s="216"/>
      <c r="CAQ38" s="216"/>
      <c r="CAR38" s="216"/>
      <c r="CAS38" s="216"/>
      <c r="CAT38" s="216"/>
      <c r="CAU38" s="216"/>
      <c r="CAV38" s="216"/>
      <c r="CAW38" s="216"/>
      <c r="CAX38" s="216"/>
      <c r="CAY38" s="216"/>
      <c r="CAZ38" s="216"/>
      <c r="CBA38" s="216"/>
      <c r="CBB38" s="216"/>
      <c r="CBC38" s="216"/>
      <c r="CBD38" s="216"/>
      <c r="CBE38" s="216"/>
      <c r="CBF38" s="216"/>
      <c r="CBG38" s="216"/>
      <c r="CBH38" s="216"/>
      <c r="CBI38" s="216"/>
      <c r="CBJ38" s="216"/>
      <c r="CBK38" s="216"/>
      <c r="CBL38" s="216"/>
      <c r="CBM38" s="216"/>
      <c r="CBN38" s="216"/>
      <c r="CBO38" s="216"/>
      <c r="CBP38" s="216"/>
      <c r="CBQ38" s="216"/>
      <c r="CBR38" s="216"/>
      <c r="CBS38" s="216"/>
      <c r="CBT38" s="216"/>
      <c r="CBU38" s="216"/>
      <c r="CBV38" s="216"/>
      <c r="CBW38" s="216"/>
      <c r="CBX38" s="216"/>
      <c r="CBY38" s="216"/>
      <c r="CBZ38" s="216"/>
      <c r="CCA38" s="216"/>
      <c r="CCB38" s="216"/>
      <c r="CCC38" s="216"/>
      <c r="CCD38" s="216"/>
      <c r="CCE38" s="216"/>
      <c r="CCF38" s="216"/>
      <c r="CCG38" s="216"/>
      <c r="CCH38" s="216"/>
      <c r="CCI38" s="216"/>
      <c r="CCJ38" s="216"/>
      <c r="CCK38" s="216"/>
      <c r="CCL38" s="216"/>
      <c r="CCM38" s="216"/>
      <c r="CCN38" s="216"/>
      <c r="CCO38" s="216"/>
      <c r="CCP38" s="216"/>
      <c r="CCQ38" s="216"/>
      <c r="CCR38" s="216"/>
      <c r="CCS38" s="216"/>
      <c r="CCT38" s="216"/>
      <c r="CCU38" s="216"/>
      <c r="CCV38" s="216"/>
      <c r="CCW38" s="216"/>
      <c r="CCX38" s="216"/>
      <c r="CCY38" s="216"/>
      <c r="CCZ38" s="216"/>
      <c r="CDA38" s="216"/>
      <c r="CDB38" s="216"/>
      <c r="CDC38" s="216"/>
      <c r="CDD38" s="216"/>
      <c r="CDE38" s="216"/>
      <c r="CDF38" s="216"/>
      <c r="CDG38" s="216"/>
      <c r="CDH38" s="216"/>
      <c r="CDI38" s="216"/>
      <c r="CDJ38" s="216"/>
      <c r="CDK38" s="216"/>
      <c r="CDL38" s="216"/>
      <c r="CDM38" s="216"/>
      <c r="CDN38" s="216"/>
      <c r="CDO38" s="216"/>
      <c r="CDP38" s="216"/>
      <c r="CDQ38" s="216"/>
      <c r="CDR38" s="216"/>
      <c r="CDS38" s="216"/>
      <c r="CDT38" s="216"/>
      <c r="CDU38" s="216"/>
      <c r="CDV38" s="216"/>
      <c r="CDW38" s="216"/>
      <c r="CDX38" s="216"/>
      <c r="CDY38" s="216"/>
      <c r="CDZ38" s="216"/>
      <c r="CEA38" s="216"/>
      <c r="CEB38" s="216"/>
      <c r="CEC38" s="216"/>
      <c r="CED38" s="216"/>
      <c r="CEE38" s="216"/>
      <c r="CEF38" s="216"/>
      <c r="CEG38" s="216"/>
      <c r="CEH38" s="216"/>
      <c r="CEI38" s="216"/>
      <c r="CEJ38" s="216"/>
      <c r="CEK38" s="216"/>
      <c r="CEL38" s="216"/>
      <c r="CEM38" s="216"/>
      <c r="CEN38" s="216"/>
      <c r="CEO38" s="216"/>
      <c r="CEP38" s="216"/>
      <c r="CEQ38" s="216"/>
      <c r="CER38" s="216"/>
      <c r="CES38" s="216"/>
      <c r="CET38" s="216"/>
      <c r="CEU38" s="216"/>
      <c r="CEV38" s="216"/>
      <c r="CEW38" s="216"/>
      <c r="CEX38" s="216"/>
      <c r="CEY38" s="216"/>
      <c r="CEZ38" s="216"/>
      <c r="CFA38" s="216"/>
      <c r="CFB38" s="216"/>
      <c r="CFC38" s="216"/>
      <c r="CFD38" s="216"/>
      <c r="CFE38" s="216"/>
      <c r="CFF38" s="216"/>
      <c r="CFG38" s="216"/>
      <c r="CFH38" s="216"/>
      <c r="CFI38" s="216"/>
      <c r="CFJ38" s="216"/>
      <c r="CFK38" s="216"/>
      <c r="CFL38" s="216"/>
      <c r="CFM38" s="216"/>
      <c r="CFN38" s="216"/>
      <c r="CFO38" s="216"/>
      <c r="CFP38" s="216"/>
      <c r="CFQ38" s="216"/>
      <c r="CFR38" s="216"/>
      <c r="CFS38" s="216"/>
      <c r="CFT38" s="216"/>
      <c r="CFU38" s="216"/>
      <c r="CFV38" s="216"/>
      <c r="CFW38" s="216"/>
      <c r="CFX38" s="216"/>
      <c r="CFY38" s="216"/>
      <c r="CFZ38" s="216"/>
      <c r="CGA38" s="216"/>
      <c r="CGB38" s="216"/>
      <c r="CGC38" s="216"/>
      <c r="CGD38" s="216"/>
      <c r="CGE38" s="216"/>
      <c r="CGF38" s="216"/>
      <c r="CGG38" s="216"/>
      <c r="CGH38" s="216"/>
      <c r="CGI38" s="216"/>
      <c r="CGJ38" s="216"/>
      <c r="CGK38" s="216"/>
      <c r="CGL38" s="216"/>
      <c r="CGM38" s="216"/>
      <c r="CGN38" s="216"/>
      <c r="CGO38" s="216"/>
      <c r="CGP38" s="216"/>
      <c r="CGQ38" s="216"/>
      <c r="CGR38" s="216"/>
      <c r="CGS38" s="216"/>
      <c r="CGT38" s="216"/>
      <c r="CGU38" s="216"/>
      <c r="CGV38" s="216"/>
      <c r="CGW38" s="216"/>
      <c r="CGX38" s="216"/>
      <c r="CGY38" s="216"/>
      <c r="CGZ38" s="216"/>
      <c r="CHA38" s="216"/>
      <c r="CHB38" s="216"/>
      <c r="CHC38" s="216"/>
      <c r="CHD38" s="216"/>
      <c r="CHE38" s="216"/>
      <c r="CHF38" s="216"/>
      <c r="CHG38" s="216"/>
      <c r="CHH38" s="216"/>
      <c r="CHI38" s="216"/>
      <c r="CHJ38" s="216"/>
      <c r="CHK38" s="216"/>
      <c r="CHL38" s="216"/>
      <c r="CHM38" s="216"/>
      <c r="CHN38" s="216"/>
      <c r="CHO38" s="216"/>
      <c r="CHP38" s="216"/>
      <c r="CHQ38" s="216"/>
      <c r="CHR38" s="216"/>
      <c r="CHS38" s="216"/>
      <c r="CHT38" s="216"/>
      <c r="CHU38" s="216"/>
      <c r="CHV38" s="216"/>
      <c r="CHW38" s="216"/>
      <c r="CHX38" s="216"/>
      <c r="CHY38" s="216"/>
      <c r="CHZ38" s="216"/>
      <c r="CIA38" s="216"/>
      <c r="CIB38" s="216"/>
      <c r="CIC38" s="216"/>
      <c r="CID38" s="216"/>
      <c r="CIE38" s="216"/>
      <c r="CIF38" s="216"/>
      <c r="CIG38" s="216"/>
      <c r="CIH38" s="216"/>
      <c r="CII38" s="216"/>
      <c r="CIJ38" s="216"/>
      <c r="CIK38" s="216"/>
      <c r="CIL38" s="216"/>
      <c r="CIM38" s="216"/>
      <c r="CIN38" s="216"/>
      <c r="CIO38" s="216"/>
      <c r="CIP38" s="216"/>
      <c r="CIQ38" s="216"/>
      <c r="CIR38" s="216"/>
      <c r="CIS38" s="216"/>
      <c r="CIT38" s="216"/>
      <c r="CIU38" s="216"/>
      <c r="CIV38" s="216"/>
      <c r="CIW38" s="216"/>
      <c r="CIX38" s="216"/>
      <c r="CIY38" s="216"/>
      <c r="CIZ38" s="216"/>
      <c r="CJA38" s="216"/>
      <c r="CJB38" s="216"/>
      <c r="CJC38" s="216"/>
      <c r="CJD38" s="216"/>
      <c r="CJE38" s="216"/>
      <c r="CJF38" s="216"/>
      <c r="CJG38" s="216"/>
      <c r="CJH38" s="216"/>
      <c r="CJI38" s="216"/>
      <c r="CJJ38" s="216"/>
      <c r="CJK38" s="216"/>
      <c r="CJL38" s="216"/>
      <c r="CJM38" s="216"/>
      <c r="CJN38" s="216"/>
      <c r="CJO38" s="216"/>
      <c r="CJP38" s="216"/>
      <c r="CJQ38" s="216"/>
      <c r="CJR38" s="216"/>
      <c r="CJS38" s="216"/>
      <c r="CJT38" s="216"/>
      <c r="CJU38" s="216"/>
      <c r="CJV38" s="216"/>
      <c r="CJW38" s="216"/>
      <c r="CJX38" s="216"/>
      <c r="CJY38" s="216"/>
      <c r="CJZ38" s="216"/>
      <c r="CKA38" s="216"/>
      <c r="CKB38" s="216"/>
      <c r="CKC38" s="216"/>
      <c r="CKD38" s="216"/>
      <c r="CKE38" s="216"/>
      <c r="CKF38" s="216"/>
      <c r="CKG38" s="216"/>
      <c r="CKH38" s="216"/>
      <c r="CKI38" s="216"/>
      <c r="CKJ38" s="216"/>
      <c r="CKK38" s="216"/>
      <c r="CKL38" s="216"/>
      <c r="CKM38" s="216"/>
      <c r="CKN38" s="216"/>
      <c r="CKO38" s="216"/>
      <c r="CKP38" s="216"/>
      <c r="CKQ38" s="216"/>
      <c r="CKR38" s="216"/>
      <c r="CKS38" s="216"/>
      <c r="CKT38" s="216"/>
      <c r="CKU38" s="216"/>
      <c r="CKV38" s="216"/>
      <c r="CKW38" s="216"/>
      <c r="CKX38" s="216"/>
      <c r="CKY38" s="216"/>
      <c r="CKZ38" s="216"/>
      <c r="CLA38" s="216"/>
      <c r="CLB38" s="216"/>
      <c r="CLC38" s="216"/>
      <c r="CLD38" s="216"/>
      <c r="CLE38" s="216"/>
      <c r="CLF38" s="216"/>
      <c r="CLG38" s="216"/>
      <c r="CLH38" s="216"/>
      <c r="CLI38" s="216"/>
      <c r="CLJ38" s="216"/>
      <c r="CLK38" s="216"/>
      <c r="CLL38" s="216"/>
      <c r="CLM38" s="216"/>
      <c r="CLN38" s="216"/>
      <c r="CLO38" s="216"/>
      <c r="CLP38" s="216"/>
      <c r="CLQ38" s="216"/>
      <c r="CLR38" s="216"/>
      <c r="CLS38" s="216"/>
      <c r="CLT38" s="216"/>
      <c r="CLU38" s="216"/>
      <c r="CLV38" s="216"/>
      <c r="CLW38" s="216"/>
      <c r="CLX38" s="216"/>
      <c r="CLY38" s="216"/>
      <c r="CLZ38" s="216"/>
      <c r="CMA38" s="216"/>
      <c r="CMB38" s="216"/>
      <c r="CMC38" s="216"/>
      <c r="CMD38" s="216"/>
      <c r="CME38" s="216"/>
      <c r="CMF38" s="216"/>
      <c r="CMG38" s="216"/>
      <c r="CMH38" s="216"/>
      <c r="CMI38" s="216"/>
      <c r="CMJ38" s="216"/>
      <c r="CMK38" s="216"/>
      <c r="CML38" s="216"/>
      <c r="CMM38" s="216"/>
      <c r="CMN38" s="216"/>
      <c r="CMO38" s="216"/>
      <c r="CMP38" s="216"/>
      <c r="CMQ38" s="216"/>
      <c r="CMR38" s="216"/>
      <c r="CMS38" s="216"/>
      <c r="CMT38" s="216"/>
      <c r="CMU38" s="216"/>
      <c r="CMV38" s="216"/>
      <c r="CMW38" s="216"/>
      <c r="CMX38" s="216"/>
      <c r="CMY38" s="216"/>
      <c r="CMZ38" s="216"/>
      <c r="CNA38" s="216"/>
      <c r="CNB38" s="216"/>
      <c r="CNC38" s="216"/>
      <c r="CND38" s="216"/>
      <c r="CNE38" s="216"/>
      <c r="CNF38" s="216"/>
      <c r="CNG38" s="216"/>
      <c r="CNH38" s="216"/>
      <c r="CNI38" s="216"/>
      <c r="CNJ38" s="216"/>
      <c r="CNK38" s="216"/>
      <c r="CNL38" s="216"/>
      <c r="CNM38" s="216"/>
      <c r="CNN38" s="216"/>
      <c r="CNO38" s="216"/>
      <c r="CNP38" s="216"/>
      <c r="CNQ38" s="216"/>
      <c r="CNR38" s="216"/>
      <c r="CNS38" s="216"/>
      <c r="CNT38" s="216"/>
      <c r="CNU38" s="216"/>
      <c r="CNV38" s="216"/>
      <c r="CNW38" s="216"/>
      <c r="CNX38" s="216"/>
      <c r="CNY38" s="216"/>
      <c r="CNZ38" s="216"/>
      <c r="COA38" s="216"/>
      <c r="COB38" s="216"/>
      <c r="COC38" s="216"/>
      <c r="COD38" s="216"/>
      <c r="COE38" s="216"/>
      <c r="COF38" s="216"/>
      <c r="COG38" s="216"/>
      <c r="COH38" s="216"/>
      <c r="COI38" s="216"/>
      <c r="COJ38" s="216"/>
      <c r="COK38" s="216"/>
      <c r="COL38" s="216"/>
      <c r="COM38" s="216"/>
      <c r="CON38" s="216"/>
      <c r="COO38" s="216"/>
      <c r="COP38" s="216"/>
      <c r="COQ38" s="216"/>
      <c r="COR38" s="216"/>
      <c r="COS38" s="216"/>
      <c r="COT38" s="216"/>
      <c r="COU38" s="216"/>
      <c r="COV38" s="216"/>
      <c r="COW38" s="216"/>
      <c r="COX38" s="216"/>
      <c r="COY38" s="216"/>
      <c r="COZ38" s="216"/>
      <c r="CPA38" s="216"/>
      <c r="CPB38" s="216"/>
      <c r="CPC38" s="216"/>
      <c r="CPD38" s="216"/>
      <c r="CPE38" s="216"/>
      <c r="CPF38" s="216"/>
      <c r="CPG38" s="216"/>
      <c r="CPH38" s="216"/>
      <c r="CPI38" s="216"/>
      <c r="CPJ38" s="216"/>
      <c r="CPK38" s="216"/>
      <c r="CPL38" s="216"/>
      <c r="CPM38" s="216"/>
      <c r="CPN38" s="216"/>
      <c r="CPO38" s="216"/>
      <c r="CPP38" s="216"/>
      <c r="CPQ38" s="216"/>
      <c r="CPR38" s="216"/>
      <c r="CPS38" s="216"/>
      <c r="CPT38" s="216"/>
      <c r="CPU38" s="216"/>
      <c r="CPV38" s="216"/>
      <c r="CPW38" s="216"/>
      <c r="CPX38" s="216"/>
      <c r="CPY38" s="216"/>
      <c r="CPZ38" s="216"/>
      <c r="CQA38" s="216"/>
      <c r="CQB38" s="216"/>
      <c r="CQC38" s="216"/>
      <c r="CQD38" s="216"/>
      <c r="CQE38" s="216"/>
      <c r="CQF38" s="216"/>
      <c r="CQG38" s="216"/>
      <c r="CQH38" s="216"/>
      <c r="CQI38" s="216"/>
      <c r="CQJ38" s="216"/>
      <c r="CQK38" s="216"/>
      <c r="CQL38" s="216"/>
      <c r="CQM38" s="216"/>
      <c r="CQN38" s="216"/>
      <c r="CQO38" s="216"/>
      <c r="CQP38" s="216"/>
      <c r="CQQ38" s="216"/>
      <c r="CQR38" s="216"/>
      <c r="CQS38" s="216"/>
      <c r="CQT38" s="216"/>
      <c r="CQU38" s="216"/>
      <c r="CQV38" s="216"/>
      <c r="CQW38" s="216"/>
      <c r="CQX38" s="216"/>
      <c r="CQY38" s="216"/>
      <c r="CQZ38" s="216"/>
      <c r="CRA38" s="216"/>
      <c r="CRB38" s="216"/>
      <c r="CRC38" s="216"/>
      <c r="CRD38" s="216"/>
      <c r="CRE38" s="216"/>
      <c r="CRF38" s="216"/>
      <c r="CRG38" s="216"/>
      <c r="CRH38" s="216"/>
      <c r="CRI38" s="216"/>
      <c r="CRJ38" s="216"/>
      <c r="CRK38" s="216"/>
      <c r="CRL38" s="216"/>
      <c r="CRM38" s="216"/>
      <c r="CRN38" s="216"/>
      <c r="CRO38" s="216"/>
      <c r="CRP38" s="216"/>
      <c r="CRQ38" s="216"/>
      <c r="CRR38" s="216"/>
      <c r="CRS38" s="216"/>
      <c r="CRT38" s="216"/>
      <c r="CRU38" s="216"/>
      <c r="CRV38" s="216"/>
      <c r="CRW38" s="216"/>
      <c r="CRX38" s="216"/>
      <c r="CRY38" s="216"/>
      <c r="CRZ38" s="216"/>
      <c r="CSA38" s="216"/>
      <c r="CSB38" s="216"/>
      <c r="CSC38" s="216"/>
      <c r="CSD38" s="216"/>
      <c r="CSE38" s="216"/>
      <c r="CSF38" s="216"/>
      <c r="CSG38" s="216"/>
      <c r="CSH38" s="216"/>
      <c r="CSI38" s="216"/>
      <c r="CSJ38" s="216"/>
      <c r="CSK38" s="216"/>
      <c r="CSL38" s="216"/>
      <c r="CSM38" s="216"/>
      <c r="CSN38" s="216"/>
      <c r="CSO38" s="216"/>
      <c r="CSP38" s="216"/>
      <c r="CSQ38" s="216"/>
      <c r="CSR38" s="216"/>
      <c r="CSS38" s="216"/>
      <c r="CST38" s="216"/>
      <c r="CSU38" s="216"/>
      <c r="CSV38" s="216"/>
      <c r="CSW38" s="216"/>
      <c r="CSX38" s="216"/>
      <c r="CSY38" s="216"/>
      <c r="CSZ38" s="216"/>
      <c r="CTA38" s="216"/>
      <c r="CTB38" s="216"/>
      <c r="CTC38" s="216"/>
      <c r="CTD38" s="216"/>
      <c r="CTE38" s="216"/>
      <c r="CTF38" s="216"/>
      <c r="CTG38" s="216"/>
      <c r="CTH38" s="216"/>
      <c r="CTI38" s="216"/>
      <c r="CTJ38" s="216"/>
      <c r="CTK38" s="216"/>
      <c r="CTL38" s="216"/>
      <c r="CTM38" s="216"/>
      <c r="CTN38" s="216"/>
      <c r="CTO38" s="216"/>
      <c r="CTP38" s="216"/>
      <c r="CTQ38" s="216"/>
      <c r="CTR38" s="216"/>
      <c r="CTS38" s="216"/>
      <c r="CTT38" s="216"/>
      <c r="CTU38" s="216"/>
      <c r="CTV38" s="216"/>
      <c r="CTW38" s="216"/>
      <c r="CTX38" s="216"/>
      <c r="CTY38" s="216"/>
      <c r="CTZ38" s="216"/>
      <c r="CUA38" s="216"/>
      <c r="CUB38" s="216"/>
      <c r="CUC38" s="216"/>
      <c r="CUD38" s="216"/>
      <c r="CUE38" s="216"/>
      <c r="CUF38" s="216"/>
      <c r="CUG38" s="216"/>
      <c r="CUH38" s="216"/>
      <c r="CUI38" s="216"/>
      <c r="CUJ38" s="216"/>
      <c r="CUK38" s="216"/>
      <c r="CUL38" s="216"/>
      <c r="CUM38" s="216"/>
      <c r="CUN38" s="216"/>
      <c r="CUO38" s="216"/>
      <c r="CUP38" s="216"/>
      <c r="CUQ38" s="216"/>
      <c r="CUR38" s="216"/>
      <c r="CUS38" s="216"/>
      <c r="CUT38" s="216"/>
      <c r="CUU38" s="216"/>
      <c r="CUV38" s="216"/>
      <c r="CUW38" s="216"/>
      <c r="CUX38" s="216"/>
      <c r="CUY38" s="216"/>
      <c r="CUZ38" s="216"/>
      <c r="CVA38" s="216"/>
      <c r="CVB38" s="216"/>
      <c r="CVC38" s="216"/>
      <c r="CVD38" s="216"/>
      <c r="CVE38" s="216"/>
      <c r="CVF38" s="216"/>
      <c r="CVG38" s="216"/>
      <c r="CVH38" s="216"/>
      <c r="CVI38" s="216"/>
      <c r="CVJ38" s="216"/>
      <c r="CVK38" s="216"/>
      <c r="CVL38" s="216"/>
      <c r="CVM38" s="216"/>
      <c r="CVN38" s="216"/>
      <c r="CVO38" s="216"/>
      <c r="CVP38" s="216"/>
      <c r="CVQ38" s="216"/>
      <c r="CVR38" s="216"/>
      <c r="CVS38" s="216"/>
      <c r="CVT38" s="216"/>
      <c r="CVU38" s="216"/>
      <c r="CVV38" s="216"/>
      <c r="CVW38" s="216"/>
      <c r="CVX38" s="216"/>
      <c r="CVY38" s="216"/>
      <c r="CVZ38" s="216"/>
      <c r="CWA38" s="216"/>
      <c r="CWB38" s="216"/>
      <c r="CWC38" s="216"/>
      <c r="CWD38" s="216"/>
      <c r="CWE38" s="216"/>
      <c r="CWF38" s="216"/>
      <c r="CWG38" s="216"/>
      <c r="CWH38" s="216"/>
      <c r="CWI38" s="216"/>
      <c r="CWJ38" s="216"/>
      <c r="CWK38" s="216"/>
      <c r="CWL38" s="216"/>
      <c r="CWM38" s="216"/>
      <c r="CWN38" s="216"/>
      <c r="CWO38" s="216"/>
      <c r="CWP38" s="216"/>
      <c r="CWQ38" s="216"/>
      <c r="CWR38" s="216"/>
      <c r="CWS38" s="216"/>
      <c r="CWT38" s="216"/>
      <c r="CWU38" s="216"/>
      <c r="CWV38" s="216"/>
      <c r="CWW38" s="216"/>
      <c r="CWX38" s="216"/>
      <c r="CWY38" s="216"/>
      <c r="CWZ38" s="216"/>
      <c r="CXA38" s="216"/>
      <c r="CXB38" s="216"/>
      <c r="CXC38" s="216"/>
      <c r="CXD38" s="216"/>
      <c r="CXE38" s="216"/>
      <c r="CXF38" s="216"/>
      <c r="CXG38" s="216"/>
      <c r="CXH38" s="216"/>
      <c r="CXI38" s="216"/>
      <c r="CXJ38" s="216"/>
      <c r="CXK38" s="216"/>
      <c r="CXL38" s="216"/>
      <c r="CXM38" s="216"/>
      <c r="CXN38" s="216"/>
      <c r="CXO38" s="216"/>
      <c r="CXP38" s="216"/>
      <c r="CXQ38" s="216"/>
      <c r="CXR38" s="216"/>
      <c r="CXS38" s="216"/>
      <c r="CXT38" s="216"/>
      <c r="CXU38" s="216"/>
      <c r="CXV38" s="216"/>
      <c r="CXW38" s="216"/>
      <c r="CXX38" s="216"/>
      <c r="CXY38" s="216"/>
      <c r="CXZ38" s="216"/>
      <c r="CYA38" s="216"/>
      <c r="CYB38" s="216"/>
      <c r="CYC38" s="216"/>
      <c r="CYD38" s="216"/>
      <c r="CYE38" s="216"/>
      <c r="CYF38" s="216"/>
      <c r="CYG38" s="216"/>
      <c r="CYH38" s="216"/>
      <c r="CYI38" s="216"/>
      <c r="CYJ38" s="216"/>
      <c r="CYK38" s="216"/>
      <c r="CYL38" s="216"/>
      <c r="CYM38" s="216"/>
      <c r="CYN38" s="216"/>
      <c r="CYO38" s="216"/>
      <c r="CYP38" s="216"/>
      <c r="CYQ38" s="216"/>
      <c r="CYR38" s="216"/>
      <c r="CYS38" s="216"/>
      <c r="CYT38" s="216"/>
      <c r="CYU38" s="216"/>
      <c r="CYV38" s="216"/>
      <c r="CYW38" s="216"/>
      <c r="CYX38" s="216"/>
      <c r="CYY38" s="216"/>
      <c r="CYZ38" s="216"/>
      <c r="CZA38" s="216"/>
      <c r="CZB38" s="216"/>
      <c r="CZC38" s="216"/>
      <c r="CZD38" s="216"/>
      <c r="CZE38" s="216"/>
      <c r="CZF38" s="216"/>
      <c r="CZG38" s="216"/>
      <c r="CZH38" s="216"/>
      <c r="CZI38" s="216"/>
      <c r="CZJ38" s="216"/>
      <c r="CZK38" s="216"/>
      <c r="CZL38" s="216"/>
      <c r="CZM38" s="216"/>
      <c r="CZN38" s="216"/>
      <c r="CZO38" s="216"/>
      <c r="CZP38" s="216"/>
      <c r="CZQ38" s="216"/>
      <c r="CZR38" s="216"/>
      <c r="CZS38" s="216"/>
      <c r="CZT38" s="216"/>
      <c r="CZU38" s="216"/>
      <c r="CZV38" s="216"/>
      <c r="CZW38" s="216"/>
      <c r="CZX38" s="216"/>
      <c r="CZY38" s="216"/>
      <c r="CZZ38" s="216"/>
      <c r="DAA38" s="216"/>
      <c r="DAB38" s="216"/>
      <c r="DAC38" s="216"/>
      <c r="DAD38" s="216"/>
      <c r="DAE38" s="216"/>
      <c r="DAF38" s="216"/>
      <c r="DAG38" s="216"/>
      <c r="DAH38" s="216"/>
      <c r="DAI38" s="216"/>
      <c r="DAJ38" s="216"/>
      <c r="DAK38" s="216"/>
      <c r="DAL38" s="216"/>
      <c r="DAM38" s="216"/>
      <c r="DAN38" s="216"/>
      <c r="DAO38" s="216"/>
      <c r="DAP38" s="216"/>
      <c r="DAQ38" s="216"/>
      <c r="DAR38" s="216"/>
      <c r="DAS38" s="216"/>
      <c r="DAT38" s="216"/>
      <c r="DAU38" s="216"/>
      <c r="DAV38" s="216"/>
      <c r="DAW38" s="216"/>
      <c r="DAX38" s="216"/>
      <c r="DAY38" s="216"/>
      <c r="DAZ38" s="216"/>
      <c r="DBA38" s="216"/>
      <c r="DBB38" s="216"/>
      <c r="DBC38" s="216"/>
      <c r="DBD38" s="216"/>
      <c r="DBE38" s="216"/>
      <c r="DBF38" s="216"/>
      <c r="DBG38" s="216"/>
      <c r="DBH38" s="216"/>
      <c r="DBI38" s="216"/>
      <c r="DBJ38" s="216"/>
      <c r="DBK38" s="216"/>
      <c r="DBL38" s="216"/>
      <c r="DBM38" s="216"/>
      <c r="DBN38" s="216"/>
      <c r="DBO38" s="216"/>
      <c r="DBP38" s="216"/>
      <c r="DBQ38" s="216"/>
      <c r="DBR38" s="216"/>
      <c r="DBS38" s="216"/>
      <c r="DBT38" s="216"/>
      <c r="DBU38" s="216"/>
      <c r="DBV38" s="216"/>
      <c r="DBW38" s="216"/>
      <c r="DBX38" s="216"/>
      <c r="DBY38" s="216"/>
      <c r="DBZ38" s="216"/>
      <c r="DCA38" s="216"/>
      <c r="DCB38" s="216"/>
      <c r="DCC38" s="216"/>
      <c r="DCD38" s="216"/>
      <c r="DCE38" s="216"/>
      <c r="DCF38" s="216"/>
      <c r="DCG38" s="216"/>
      <c r="DCH38" s="216"/>
      <c r="DCI38" s="216"/>
      <c r="DCJ38" s="216"/>
      <c r="DCK38" s="216"/>
      <c r="DCL38" s="216"/>
      <c r="DCM38" s="216"/>
      <c r="DCN38" s="216"/>
      <c r="DCO38" s="216"/>
      <c r="DCP38" s="216"/>
      <c r="DCQ38" s="216"/>
      <c r="DCR38" s="216"/>
      <c r="DCS38" s="216"/>
      <c r="DCT38" s="216"/>
      <c r="DCU38" s="216"/>
      <c r="DCV38" s="216"/>
      <c r="DCW38" s="216"/>
      <c r="DCX38" s="216"/>
      <c r="DCY38" s="216"/>
      <c r="DCZ38" s="216"/>
      <c r="DDA38" s="216"/>
      <c r="DDB38" s="216"/>
      <c r="DDC38" s="216"/>
      <c r="DDD38" s="216"/>
      <c r="DDE38" s="216"/>
      <c r="DDF38" s="216"/>
      <c r="DDG38" s="216"/>
      <c r="DDH38" s="216"/>
      <c r="DDI38" s="216"/>
      <c r="DDJ38" s="216"/>
      <c r="DDK38" s="216"/>
      <c r="DDL38" s="216"/>
      <c r="DDM38" s="216"/>
      <c r="DDN38" s="216"/>
      <c r="DDO38" s="216"/>
      <c r="DDP38" s="216"/>
      <c r="DDQ38" s="216"/>
      <c r="DDR38" s="216"/>
      <c r="DDS38" s="216"/>
      <c r="DDT38" s="216"/>
      <c r="DDU38" s="216"/>
      <c r="DDV38" s="216"/>
      <c r="DDW38" s="216"/>
      <c r="DDX38" s="216"/>
      <c r="DDY38" s="216"/>
      <c r="DDZ38" s="216"/>
      <c r="DEA38" s="216"/>
      <c r="DEB38" s="216"/>
      <c r="DEC38" s="216"/>
      <c r="DED38" s="216"/>
      <c r="DEE38" s="216"/>
      <c r="DEF38" s="216"/>
      <c r="DEG38" s="216"/>
      <c r="DEH38" s="216"/>
      <c r="DEI38" s="216"/>
      <c r="DEJ38" s="216"/>
      <c r="DEK38" s="216"/>
      <c r="DEL38" s="216"/>
      <c r="DEM38" s="216"/>
      <c r="DEN38" s="216"/>
      <c r="DEO38" s="216"/>
      <c r="DEP38" s="216"/>
      <c r="DEQ38" s="216"/>
      <c r="DER38" s="216"/>
      <c r="DES38" s="216"/>
      <c r="DET38" s="216"/>
      <c r="DEU38" s="216"/>
      <c r="DEV38" s="216"/>
      <c r="DEW38" s="216"/>
      <c r="DEX38" s="216"/>
      <c r="DEY38" s="216"/>
      <c r="DEZ38" s="216"/>
      <c r="DFA38" s="216"/>
      <c r="DFB38" s="216"/>
      <c r="DFC38" s="216"/>
      <c r="DFD38" s="216"/>
      <c r="DFE38" s="216"/>
      <c r="DFF38" s="216"/>
      <c r="DFG38" s="216"/>
      <c r="DFH38" s="216"/>
      <c r="DFI38" s="216"/>
      <c r="DFJ38" s="216"/>
      <c r="DFK38" s="216"/>
      <c r="DFL38" s="216"/>
      <c r="DFM38" s="216"/>
      <c r="DFN38" s="216"/>
      <c r="DFO38" s="216"/>
      <c r="DFP38" s="216"/>
      <c r="DFQ38" s="216"/>
      <c r="DFR38" s="216"/>
      <c r="DFS38" s="216"/>
      <c r="DFT38" s="216"/>
      <c r="DFU38" s="216"/>
      <c r="DFV38" s="216"/>
      <c r="DFW38" s="216"/>
      <c r="DFX38" s="216"/>
      <c r="DFY38" s="216"/>
      <c r="DFZ38" s="216"/>
      <c r="DGA38" s="216"/>
      <c r="DGB38" s="216"/>
      <c r="DGC38" s="216"/>
      <c r="DGD38" s="216"/>
      <c r="DGE38" s="216"/>
      <c r="DGF38" s="216"/>
      <c r="DGG38" s="216"/>
      <c r="DGH38" s="216"/>
      <c r="DGI38" s="216"/>
      <c r="DGJ38" s="216"/>
      <c r="DGK38" s="216"/>
      <c r="DGL38" s="216"/>
      <c r="DGM38" s="216"/>
      <c r="DGN38" s="216"/>
      <c r="DGO38" s="216"/>
      <c r="DGP38" s="216"/>
      <c r="DGQ38" s="216"/>
      <c r="DGR38" s="216"/>
      <c r="DGS38" s="216"/>
      <c r="DGT38" s="216"/>
      <c r="DGU38" s="216"/>
      <c r="DGV38" s="216"/>
      <c r="DGW38" s="216"/>
      <c r="DGX38" s="216"/>
      <c r="DGY38" s="216"/>
      <c r="DGZ38" s="216"/>
      <c r="DHA38" s="216"/>
      <c r="DHB38" s="216"/>
      <c r="DHC38" s="216"/>
      <c r="DHD38" s="216"/>
      <c r="DHE38" s="216"/>
      <c r="DHF38" s="216"/>
      <c r="DHG38" s="216"/>
      <c r="DHH38" s="216"/>
      <c r="DHI38" s="216"/>
      <c r="DHJ38" s="216"/>
      <c r="DHK38" s="216"/>
      <c r="DHL38" s="216"/>
      <c r="DHM38" s="216"/>
      <c r="DHN38" s="216"/>
      <c r="DHO38" s="216"/>
      <c r="DHP38" s="216"/>
      <c r="DHQ38" s="216"/>
      <c r="DHR38" s="216"/>
      <c r="DHS38" s="216"/>
      <c r="DHT38" s="216"/>
      <c r="DHU38" s="216"/>
      <c r="DHV38" s="216"/>
      <c r="DHW38" s="216"/>
      <c r="DHX38" s="216"/>
      <c r="DHY38" s="216"/>
      <c r="DHZ38" s="216"/>
      <c r="DIA38" s="216"/>
      <c r="DIB38" s="216"/>
      <c r="DIC38" s="216"/>
      <c r="DID38" s="216"/>
      <c r="DIE38" s="216"/>
      <c r="DIF38" s="216"/>
      <c r="DIG38" s="216"/>
      <c r="DIH38" s="216"/>
      <c r="DII38" s="216"/>
      <c r="DIJ38" s="216"/>
      <c r="DIK38" s="216"/>
      <c r="DIL38" s="216"/>
      <c r="DIM38" s="216"/>
      <c r="DIN38" s="216"/>
      <c r="DIO38" s="216"/>
      <c r="DIP38" s="216"/>
      <c r="DIQ38" s="216"/>
      <c r="DIR38" s="216"/>
      <c r="DIS38" s="216"/>
      <c r="DIT38" s="216"/>
      <c r="DIU38" s="216"/>
      <c r="DIV38" s="216"/>
      <c r="DIW38" s="216"/>
      <c r="DIX38" s="216"/>
      <c r="DIY38" s="216"/>
      <c r="DIZ38" s="216"/>
      <c r="DJA38" s="216"/>
      <c r="DJB38" s="216"/>
      <c r="DJC38" s="216"/>
      <c r="DJD38" s="216"/>
      <c r="DJE38" s="216"/>
      <c r="DJF38" s="216"/>
      <c r="DJG38" s="216"/>
      <c r="DJH38" s="216"/>
      <c r="DJI38" s="216"/>
      <c r="DJJ38" s="216"/>
      <c r="DJK38" s="216"/>
      <c r="DJL38" s="216"/>
      <c r="DJM38" s="216"/>
      <c r="DJN38" s="216"/>
      <c r="DJO38" s="216"/>
      <c r="DJP38" s="216"/>
      <c r="DJQ38" s="216"/>
      <c r="DJR38" s="216"/>
      <c r="DJS38" s="216"/>
      <c r="DJT38" s="216"/>
      <c r="DJU38" s="216"/>
      <c r="DJV38" s="216"/>
      <c r="DJW38" s="216"/>
      <c r="DJX38" s="216"/>
      <c r="DJY38" s="216"/>
      <c r="DJZ38" s="216"/>
      <c r="DKA38" s="216"/>
      <c r="DKB38" s="216"/>
      <c r="DKC38" s="216"/>
      <c r="DKD38" s="216"/>
      <c r="DKE38" s="216"/>
      <c r="DKF38" s="216"/>
      <c r="DKG38" s="216"/>
      <c r="DKH38" s="216"/>
      <c r="DKI38" s="216"/>
      <c r="DKJ38" s="216"/>
      <c r="DKK38" s="216"/>
      <c r="DKL38" s="216"/>
      <c r="DKM38" s="216"/>
      <c r="DKN38" s="216"/>
      <c r="DKO38" s="216"/>
      <c r="DKP38" s="216"/>
      <c r="DKQ38" s="216"/>
      <c r="DKR38" s="216"/>
      <c r="DKS38" s="216"/>
      <c r="DKT38" s="216"/>
      <c r="DKU38" s="216"/>
      <c r="DKV38" s="216"/>
      <c r="DKW38" s="216"/>
      <c r="DKX38" s="216"/>
      <c r="DKY38" s="216"/>
      <c r="DKZ38" s="216"/>
      <c r="DLA38" s="216"/>
      <c r="DLB38" s="216"/>
      <c r="DLC38" s="216"/>
      <c r="DLD38" s="216"/>
      <c r="DLE38" s="216"/>
      <c r="DLF38" s="216"/>
      <c r="DLG38" s="216"/>
      <c r="DLH38" s="216"/>
      <c r="DLI38" s="216"/>
      <c r="DLJ38" s="216"/>
      <c r="DLK38" s="216"/>
      <c r="DLL38" s="216"/>
      <c r="DLM38" s="216"/>
      <c r="DLN38" s="216"/>
      <c r="DLO38" s="216"/>
      <c r="DLP38" s="216"/>
      <c r="DLQ38" s="216"/>
      <c r="DLR38" s="216"/>
      <c r="DLS38" s="216"/>
      <c r="DLT38" s="216"/>
      <c r="DLU38" s="216"/>
      <c r="DLV38" s="216"/>
      <c r="DLW38" s="216"/>
      <c r="DLX38" s="216"/>
      <c r="DLY38" s="216"/>
      <c r="DLZ38" s="216"/>
      <c r="DMA38" s="216"/>
      <c r="DMB38" s="216"/>
      <c r="DMC38" s="216"/>
      <c r="DMD38" s="216"/>
      <c r="DME38" s="216"/>
      <c r="DMF38" s="216"/>
      <c r="DMG38" s="216"/>
      <c r="DMH38" s="216"/>
      <c r="DMI38" s="216"/>
      <c r="DMJ38" s="216"/>
      <c r="DMK38" s="216"/>
      <c r="DML38" s="216"/>
      <c r="DMM38" s="216"/>
      <c r="DMN38" s="216"/>
      <c r="DMO38" s="216"/>
      <c r="DMP38" s="216"/>
      <c r="DMQ38" s="216"/>
      <c r="DMR38" s="216"/>
      <c r="DMS38" s="216"/>
      <c r="DMT38" s="216"/>
      <c r="DMU38" s="216"/>
      <c r="DMV38" s="216"/>
      <c r="DMW38" s="216"/>
      <c r="DMX38" s="216"/>
      <c r="DMY38" s="216"/>
      <c r="DMZ38" s="216"/>
      <c r="DNA38" s="216"/>
      <c r="DNB38" s="216"/>
      <c r="DNC38" s="216"/>
      <c r="DND38" s="216"/>
      <c r="DNE38" s="216"/>
      <c r="DNF38" s="216"/>
      <c r="DNG38" s="216"/>
      <c r="DNH38" s="216"/>
      <c r="DNI38" s="216"/>
      <c r="DNJ38" s="216"/>
      <c r="DNK38" s="216"/>
      <c r="DNL38" s="216"/>
      <c r="DNM38" s="216"/>
      <c r="DNN38" s="216"/>
      <c r="DNO38" s="216"/>
      <c r="DNP38" s="216"/>
      <c r="DNQ38" s="216"/>
      <c r="DNR38" s="216"/>
      <c r="DNS38" s="216"/>
      <c r="DNT38" s="216"/>
      <c r="DNU38" s="216"/>
      <c r="DNV38" s="216"/>
      <c r="DNW38" s="216"/>
      <c r="DNX38" s="216"/>
      <c r="DNY38" s="216"/>
      <c r="DNZ38" s="216"/>
      <c r="DOA38" s="216"/>
      <c r="DOB38" s="216"/>
      <c r="DOC38" s="216"/>
      <c r="DOD38" s="216"/>
      <c r="DOE38" s="216"/>
      <c r="DOF38" s="216"/>
      <c r="DOG38" s="216"/>
      <c r="DOH38" s="216"/>
      <c r="DOI38" s="216"/>
      <c r="DOJ38" s="216"/>
      <c r="DOK38" s="216"/>
      <c r="DOL38" s="216"/>
      <c r="DOM38" s="216"/>
      <c r="DON38" s="216"/>
      <c r="DOO38" s="216"/>
      <c r="DOP38" s="216"/>
      <c r="DOQ38" s="216"/>
      <c r="DOR38" s="216"/>
      <c r="DOS38" s="216"/>
      <c r="DOT38" s="216"/>
      <c r="DOU38" s="216"/>
      <c r="DOV38" s="216"/>
      <c r="DOW38" s="216"/>
      <c r="DOX38" s="216"/>
      <c r="DOY38" s="216"/>
      <c r="DOZ38" s="216"/>
      <c r="DPA38" s="216"/>
      <c r="DPB38" s="216"/>
      <c r="DPC38" s="216"/>
      <c r="DPD38" s="216"/>
      <c r="DPE38" s="216"/>
      <c r="DPF38" s="216"/>
      <c r="DPG38" s="216"/>
      <c r="DPH38" s="216"/>
      <c r="DPI38" s="216"/>
      <c r="DPJ38" s="216"/>
      <c r="DPK38" s="216"/>
      <c r="DPL38" s="216"/>
      <c r="DPM38" s="216"/>
      <c r="DPN38" s="216"/>
      <c r="DPO38" s="216"/>
      <c r="DPP38" s="216"/>
      <c r="DPQ38" s="216"/>
      <c r="DPR38" s="216"/>
      <c r="DPS38" s="216"/>
      <c r="DPT38" s="216"/>
      <c r="DPU38" s="216"/>
      <c r="DPV38" s="216"/>
      <c r="DPW38" s="216"/>
      <c r="DPX38" s="216"/>
      <c r="DPY38" s="216"/>
      <c r="DPZ38" s="216"/>
      <c r="DQA38" s="216"/>
      <c r="DQB38" s="216"/>
      <c r="DQC38" s="216"/>
      <c r="DQD38" s="216"/>
      <c r="DQE38" s="216"/>
      <c r="DQF38" s="216"/>
      <c r="DQG38" s="216"/>
      <c r="DQH38" s="216"/>
      <c r="DQI38" s="216"/>
      <c r="DQJ38" s="216"/>
      <c r="DQK38" s="216"/>
      <c r="DQL38" s="216"/>
      <c r="DQM38" s="216"/>
      <c r="DQN38" s="216"/>
      <c r="DQO38" s="216"/>
      <c r="DQP38" s="216"/>
      <c r="DQQ38" s="216"/>
      <c r="DQR38" s="216"/>
      <c r="DQS38" s="216"/>
      <c r="DQT38" s="216"/>
      <c r="DQU38" s="216"/>
      <c r="DQV38" s="216"/>
      <c r="DQW38" s="216"/>
      <c r="DQX38" s="216"/>
      <c r="DQY38" s="216"/>
      <c r="DQZ38" s="216"/>
      <c r="DRA38" s="216"/>
      <c r="DRB38" s="216"/>
      <c r="DRC38" s="216"/>
      <c r="DRD38" s="216"/>
      <c r="DRE38" s="216"/>
      <c r="DRF38" s="216"/>
      <c r="DRG38" s="216"/>
      <c r="DRH38" s="216"/>
      <c r="DRI38" s="216"/>
      <c r="DRJ38" s="216"/>
      <c r="DRK38" s="216"/>
      <c r="DRL38" s="216"/>
      <c r="DRM38" s="216"/>
      <c r="DRN38" s="216"/>
      <c r="DRO38" s="216"/>
      <c r="DRP38" s="216"/>
      <c r="DRQ38" s="216"/>
      <c r="DRR38" s="216"/>
      <c r="DRS38" s="216"/>
      <c r="DRT38" s="216"/>
      <c r="DRU38" s="216"/>
      <c r="DRV38" s="216"/>
      <c r="DRW38" s="216"/>
      <c r="DRX38" s="216"/>
      <c r="DRY38" s="216"/>
      <c r="DRZ38" s="216"/>
      <c r="DSA38" s="216"/>
      <c r="DSB38" s="216"/>
      <c r="DSC38" s="216"/>
      <c r="DSD38" s="216"/>
      <c r="DSE38" s="216"/>
      <c r="DSF38" s="216"/>
      <c r="DSG38" s="216"/>
      <c r="DSH38" s="216"/>
      <c r="DSI38" s="216"/>
      <c r="DSJ38" s="216"/>
      <c r="DSK38" s="216"/>
      <c r="DSL38" s="216"/>
      <c r="DSM38" s="216"/>
      <c r="DSN38" s="216"/>
      <c r="DSO38" s="216"/>
      <c r="DSP38" s="216"/>
      <c r="DSQ38" s="216"/>
      <c r="DSR38" s="216"/>
      <c r="DSS38" s="216"/>
      <c r="DST38" s="216"/>
      <c r="DSU38" s="216"/>
      <c r="DSV38" s="216"/>
      <c r="DSW38" s="216"/>
      <c r="DSX38" s="216"/>
      <c r="DSY38" s="216"/>
      <c r="DSZ38" s="216"/>
      <c r="DTA38" s="216"/>
      <c r="DTB38" s="216"/>
      <c r="DTC38" s="216"/>
      <c r="DTD38" s="216"/>
      <c r="DTE38" s="216"/>
      <c r="DTF38" s="216"/>
      <c r="DTG38" s="216"/>
      <c r="DTH38" s="216"/>
      <c r="DTI38" s="216"/>
      <c r="DTJ38" s="216"/>
      <c r="DTK38" s="216"/>
      <c r="DTL38" s="216"/>
      <c r="DTM38" s="216"/>
      <c r="DTN38" s="216"/>
      <c r="DTO38" s="216"/>
      <c r="DTP38" s="216"/>
      <c r="DTQ38" s="216"/>
      <c r="DTR38" s="216"/>
      <c r="DTS38" s="216"/>
      <c r="DTT38" s="216"/>
      <c r="DTU38" s="216"/>
      <c r="DTV38" s="216"/>
      <c r="DTW38" s="216"/>
      <c r="DTX38" s="216"/>
      <c r="DTY38" s="216"/>
      <c r="DTZ38" s="216"/>
      <c r="DUA38" s="216"/>
      <c r="DUB38" s="216"/>
      <c r="DUC38" s="216"/>
      <c r="DUD38" s="216"/>
      <c r="DUE38" s="216"/>
      <c r="DUF38" s="216"/>
      <c r="DUG38" s="216"/>
      <c r="DUH38" s="216"/>
      <c r="DUI38" s="216"/>
      <c r="DUJ38" s="216"/>
      <c r="DUK38" s="216"/>
      <c r="DUL38" s="216"/>
      <c r="DUM38" s="216"/>
      <c r="DUN38" s="216"/>
      <c r="DUO38" s="216"/>
      <c r="DUP38" s="216"/>
      <c r="DUQ38" s="216"/>
      <c r="DUR38" s="216"/>
      <c r="DUS38" s="216"/>
      <c r="DUT38" s="216"/>
      <c r="DUU38" s="216"/>
      <c r="DUV38" s="216"/>
      <c r="DUW38" s="216"/>
      <c r="DUX38" s="216"/>
      <c r="DUY38" s="216"/>
      <c r="DUZ38" s="216"/>
      <c r="DVA38" s="216"/>
      <c r="DVB38" s="216"/>
      <c r="DVC38" s="216"/>
      <c r="DVD38" s="216"/>
      <c r="DVE38" s="216"/>
      <c r="DVF38" s="216"/>
      <c r="DVG38" s="216"/>
      <c r="DVH38" s="216"/>
      <c r="DVI38" s="216"/>
      <c r="DVJ38" s="216"/>
      <c r="DVK38" s="216"/>
      <c r="DVL38" s="216"/>
      <c r="DVM38" s="216"/>
      <c r="DVN38" s="216"/>
      <c r="DVO38" s="216"/>
      <c r="DVP38" s="216"/>
      <c r="DVQ38" s="216"/>
      <c r="DVR38" s="216"/>
      <c r="DVS38" s="216"/>
      <c r="DVT38" s="216"/>
      <c r="DVU38" s="216"/>
      <c r="DVV38" s="216"/>
      <c r="DVW38" s="216"/>
      <c r="DVX38" s="216"/>
      <c r="DVY38" s="216"/>
      <c r="DVZ38" s="216"/>
      <c r="DWA38" s="216"/>
      <c r="DWB38" s="216"/>
      <c r="DWC38" s="216"/>
      <c r="DWD38" s="216"/>
      <c r="DWE38" s="216"/>
      <c r="DWF38" s="216"/>
      <c r="DWG38" s="216"/>
      <c r="DWH38" s="216"/>
      <c r="DWI38" s="216"/>
      <c r="DWJ38" s="216"/>
      <c r="DWK38" s="216"/>
      <c r="DWL38" s="216"/>
      <c r="DWM38" s="216"/>
      <c r="DWN38" s="216"/>
      <c r="DWO38" s="216"/>
      <c r="DWP38" s="216"/>
      <c r="DWQ38" s="216"/>
      <c r="DWR38" s="216"/>
      <c r="DWS38" s="216"/>
      <c r="DWT38" s="216"/>
      <c r="DWU38" s="216"/>
      <c r="DWV38" s="216"/>
      <c r="DWW38" s="216"/>
      <c r="DWX38" s="216"/>
      <c r="DWY38" s="216"/>
      <c r="DWZ38" s="216"/>
      <c r="DXA38" s="216"/>
      <c r="DXB38" s="216"/>
      <c r="DXC38" s="216"/>
      <c r="DXD38" s="216"/>
      <c r="DXE38" s="216"/>
      <c r="DXF38" s="216"/>
      <c r="DXG38" s="216"/>
      <c r="DXH38" s="216"/>
      <c r="DXI38" s="216"/>
      <c r="DXJ38" s="216"/>
      <c r="DXK38" s="216"/>
      <c r="DXL38" s="216"/>
      <c r="DXM38" s="216"/>
      <c r="DXN38" s="216"/>
      <c r="DXO38" s="216"/>
      <c r="DXP38" s="216"/>
      <c r="DXQ38" s="216"/>
      <c r="DXR38" s="216"/>
      <c r="DXS38" s="216"/>
      <c r="DXT38" s="216"/>
      <c r="DXU38" s="216"/>
      <c r="DXV38" s="216"/>
      <c r="DXW38" s="216"/>
      <c r="DXX38" s="216"/>
      <c r="DXY38" s="216"/>
      <c r="DXZ38" s="216"/>
      <c r="DYA38" s="216"/>
      <c r="DYB38" s="216"/>
      <c r="DYC38" s="216"/>
      <c r="DYD38" s="216"/>
      <c r="DYE38" s="216"/>
      <c r="DYF38" s="216"/>
      <c r="DYG38" s="216"/>
      <c r="DYH38" s="216"/>
      <c r="DYI38" s="216"/>
      <c r="DYJ38" s="216"/>
      <c r="DYK38" s="216"/>
      <c r="DYL38" s="216"/>
      <c r="DYM38" s="216"/>
      <c r="DYN38" s="216"/>
      <c r="DYO38" s="216"/>
      <c r="DYP38" s="216"/>
      <c r="DYQ38" s="216"/>
      <c r="DYR38" s="216"/>
      <c r="DYS38" s="216"/>
      <c r="DYT38" s="216"/>
      <c r="DYU38" s="216"/>
      <c r="DYV38" s="216"/>
      <c r="DYW38" s="216"/>
      <c r="DYX38" s="216"/>
      <c r="DYY38" s="216"/>
      <c r="DYZ38" s="216"/>
      <c r="DZA38" s="216"/>
      <c r="DZB38" s="216"/>
      <c r="DZC38" s="216"/>
      <c r="DZD38" s="216"/>
      <c r="DZE38" s="216"/>
      <c r="DZF38" s="216"/>
      <c r="DZG38" s="216"/>
      <c r="DZH38" s="216"/>
      <c r="DZI38" s="216"/>
      <c r="DZJ38" s="216"/>
      <c r="DZK38" s="216"/>
      <c r="DZL38" s="216"/>
      <c r="DZM38" s="216"/>
      <c r="DZN38" s="216"/>
      <c r="DZO38" s="216"/>
      <c r="DZP38" s="216"/>
      <c r="DZQ38" s="216"/>
      <c r="DZR38" s="216"/>
      <c r="DZS38" s="216"/>
      <c r="DZT38" s="216"/>
      <c r="DZU38" s="216"/>
      <c r="DZV38" s="216"/>
      <c r="DZW38" s="216"/>
      <c r="DZX38" s="216"/>
      <c r="DZY38" s="216"/>
      <c r="DZZ38" s="216"/>
      <c r="EAA38" s="216"/>
      <c r="EAB38" s="216"/>
      <c r="EAC38" s="216"/>
      <c r="EAD38" s="216"/>
      <c r="EAE38" s="216"/>
      <c r="EAF38" s="216"/>
      <c r="EAG38" s="216"/>
      <c r="EAH38" s="216"/>
      <c r="EAI38" s="216"/>
      <c r="EAJ38" s="216"/>
      <c r="EAK38" s="216"/>
      <c r="EAL38" s="216"/>
      <c r="EAM38" s="216"/>
      <c r="EAN38" s="216"/>
      <c r="EAO38" s="216"/>
      <c r="EAP38" s="216"/>
      <c r="EAQ38" s="216"/>
      <c r="EAR38" s="216"/>
      <c r="EAS38" s="216"/>
      <c r="EAT38" s="216"/>
      <c r="EAU38" s="216"/>
      <c r="EAV38" s="216"/>
      <c r="EAW38" s="216"/>
      <c r="EAX38" s="216"/>
      <c r="EAY38" s="216"/>
      <c r="EAZ38" s="216"/>
      <c r="EBA38" s="216"/>
      <c r="EBB38" s="216"/>
      <c r="EBC38" s="216"/>
      <c r="EBD38" s="216"/>
      <c r="EBE38" s="216"/>
      <c r="EBF38" s="216"/>
      <c r="EBG38" s="216"/>
      <c r="EBH38" s="216"/>
      <c r="EBI38" s="216"/>
      <c r="EBJ38" s="216"/>
      <c r="EBK38" s="216"/>
      <c r="EBL38" s="216"/>
      <c r="EBM38" s="216"/>
      <c r="EBN38" s="216"/>
      <c r="EBO38" s="216"/>
      <c r="EBP38" s="216"/>
      <c r="EBQ38" s="216"/>
      <c r="EBR38" s="216"/>
      <c r="EBS38" s="216"/>
      <c r="EBT38" s="216"/>
      <c r="EBU38" s="216"/>
      <c r="EBV38" s="216"/>
      <c r="EBW38" s="216"/>
      <c r="EBX38" s="216"/>
      <c r="EBY38" s="216"/>
      <c r="EBZ38" s="216"/>
      <c r="ECA38" s="216"/>
      <c r="ECB38" s="216"/>
      <c r="ECC38" s="216"/>
      <c r="ECD38" s="216"/>
      <c r="ECE38" s="216"/>
      <c r="ECF38" s="216"/>
      <c r="ECG38" s="216"/>
      <c r="ECH38" s="216"/>
      <c r="ECI38" s="216"/>
      <c r="ECJ38" s="216"/>
      <c r="ECK38" s="216"/>
      <c r="ECL38" s="216"/>
      <c r="ECM38" s="216"/>
      <c r="ECN38" s="216"/>
      <c r="ECO38" s="216"/>
      <c r="ECP38" s="216"/>
      <c r="ECQ38" s="216"/>
      <c r="ECR38" s="216"/>
      <c r="ECS38" s="216"/>
      <c r="ECT38" s="216"/>
      <c r="ECU38" s="216"/>
      <c r="ECV38" s="216"/>
      <c r="ECW38" s="216"/>
      <c r="ECX38" s="216"/>
      <c r="ECY38" s="216"/>
      <c r="ECZ38" s="216"/>
      <c r="EDA38" s="216"/>
      <c r="EDB38" s="216"/>
      <c r="EDC38" s="216"/>
      <c r="EDD38" s="216"/>
      <c r="EDE38" s="216"/>
      <c r="EDF38" s="216"/>
      <c r="EDG38" s="216"/>
      <c r="EDH38" s="216"/>
      <c r="EDI38" s="216"/>
      <c r="EDJ38" s="216"/>
      <c r="EDK38" s="216"/>
      <c r="EDL38" s="216"/>
      <c r="EDM38" s="216"/>
      <c r="EDN38" s="216"/>
      <c r="EDO38" s="216"/>
      <c r="EDP38" s="216"/>
      <c r="EDQ38" s="216"/>
      <c r="EDR38" s="216"/>
      <c r="EDS38" s="216"/>
      <c r="EDT38" s="216"/>
      <c r="EDU38" s="216"/>
      <c r="EDV38" s="216"/>
      <c r="EDW38" s="216"/>
      <c r="EDX38" s="216"/>
      <c r="EDY38" s="216"/>
      <c r="EDZ38" s="216"/>
      <c r="EEA38" s="216"/>
      <c r="EEB38" s="216"/>
      <c r="EEC38" s="216"/>
      <c r="EED38" s="216"/>
      <c r="EEE38" s="216"/>
      <c r="EEF38" s="216"/>
      <c r="EEG38" s="216"/>
      <c r="EEH38" s="216"/>
      <c r="EEI38" s="216"/>
      <c r="EEJ38" s="216"/>
      <c r="EEK38" s="216"/>
      <c r="EEL38" s="216"/>
      <c r="EEM38" s="216"/>
      <c r="EEN38" s="216"/>
      <c r="EEO38" s="216"/>
      <c r="EEP38" s="216"/>
      <c r="EEQ38" s="216"/>
      <c r="EER38" s="216"/>
      <c r="EES38" s="216"/>
      <c r="EET38" s="216"/>
      <c r="EEU38" s="216"/>
      <c r="EEV38" s="216"/>
      <c r="EEW38" s="216"/>
      <c r="EEX38" s="216"/>
      <c r="EEY38" s="216"/>
      <c r="EEZ38" s="216"/>
      <c r="EFA38" s="216"/>
      <c r="EFB38" s="216"/>
      <c r="EFC38" s="216"/>
      <c r="EFD38" s="216"/>
      <c r="EFE38" s="216"/>
      <c r="EFF38" s="216"/>
      <c r="EFG38" s="216"/>
      <c r="EFH38" s="216"/>
      <c r="EFI38" s="216"/>
      <c r="EFJ38" s="216"/>
      <c r="EFK38" s="216"/>
      <c r="EFL38" s="216"/>
      <c r="EFM38" s="216"/>
      <c r="EFN38" s="216"/>
      <c r="EFO38" s="216"/>
      <c r="EFP38" s="216"/>
      <c r="EFQ38" s="216"/>
      <c r="EFR38" s="216"/>
      <c r="EFS38" s="216"/>
      <c r="EFT38" s="216"/>
      <c r="EFU38" s="216"/>
      <c r="EFV38" s="216"/>
      <c r="EFW38" s="216"/>
      <c r="EFX38" s="216"/>
      <c r="EFY38" s="216"/>
      <c r="EFZ38" s="216"/>
      <c r="EGA38" s="216"/>
      <c r="EGB38" s="216"/>
      <c r="EGC38" s="216"/>
      <c r="EGD38" s="216"/>
      <c r="EGE38" s="216"/>
      <c r="EGF38" s="216"/>
      <c r="EGG38" s="216"/>
      <c r="EGH38" s="216"/>
      <c r="EGI38" s="216"/>
      <c r="EGJ38" s="216"/>
      <c r="EGK38" s="216"/>
      <c r="EGL38" s="216"/>
      <c r="EGM38" s="216"/>
      <c r="EGN38" s="216"/>
      <c r="EGO38" s="216"/>
      <c r="EGP38" s="216"/>
      <c r="EGQ38" s="216"/>
      <c r="EGR38" s="216"/>
      <c r="EGS38" s="216"/>
      <c r="EGT38" s="216"/>
      <c r="EGU38" s="216"/>
      <c r="EGV38" s="216"/>
      <c r="EGW38" s="216"/>
      <c r="EGX38" s="216"/>
      <c r="EGY38" s="216"/>
      <c r="EGZ38" s="216"/>
      <c r="EHA38" s="216"/>
      <c r="EHB38" s="216"/>
      <c r="EHC38" s="216"/>
      <c r="EHD38" s="216"/>
      <c r="EHE38" s="216"/>
      <c r="EHF38" s="216"/>
      <c r="EHG38" s="216"/>
      <c r="EHH38" s="216"/>
      <c r="EHI38" s="216"/>
      <c r="EHJ38" s="216"/>
      <c r="EHK38" s="216"/>
      <c r="EHL38" s="216"/>
      <c r="EHM38" s="216"/>
      <c r="EHN38" s="216"/>
      <c r="EHO38" s="216"/>
      <c r="EHP38" s="216"/>
      <c r="EHQ38" s="216"/>
      <c r="EHR38" s="216"/>
      <c r="EHS38" s="216"/>
      <c r="EHT38" s="216"/>
      <c r="EHU38" s="216"/>
      <c r="EHV38" s="216"/>
      <c r="EHW38" s="216"/>
      <c r="EHX38" s="216"/>
      <c r="EHY38" s="216"/>
      <c r="EHZ38" s="216"/>
      <c r="EIA38" s="216"/>
      <c r="EIB38" s="216"/>
      <c r="EIC38" s="216"/>
      <c r="EID38" s="216"/>
      <c r="EIE38" s="216"/>
      <c r="EIF38" s="216"/>
      <c r="EIG38" s="216"/>
      <c r="EIH38" s="216"/>
      <c r="EII38" s="216"/>
      <c r="EIJ38" s="216"/>
      <c r="EIK38" s="216"/>
      <c r="EIL38" s="216"/>
      <c r="EIM38" s="216"/>
      <c r="EIN38" s="216"/>
      <c r="EIO38" s="216"/>
      <c r="EIP38" s="216"/>
      <c r="EIQ38" s="216"/>
      <c r="EIR38" s="216"/>
      <c r="EIS38" s="216"/>
      <c r="EIT38" s="216"/>
      <c r="EIU38" s="216"/>
      <c r="EIV38" s="216"/>
      <c r="EIW38" s="216"/>
      <c r="EIX38" s="216"/>
      <c r="EIY38" s="216"/>
      <c r="EIZ38" s="216"/>
      <c r="EJA38" s="216"/>
      <c r="EJB38" s="216"/>
      <c r="EJC38" s="216"/>
      <c r="EJD38" s="216"/>
      <c r="EJE38" s="216"/>
      <c r="EJF38" s="216"/>
      <c r="EJG38" s="216"/>
      <c r="EJH38" s="216"/>
      <c r="EJI38" s="216"/>
      <c r="EJJ38" s="216"/>
      <c r="EJK38" s="216"/>
      <c r="EJL38" s="216"/>
      <c r="EJM38" s="216"/>
      <c r="EJN38" s="216"/>
      <c r="EJO38" s="216"/>
      <c r="EJP38" s="216"/>
      <c r="EJQ38" s="216"/>
      <c r="EJR38" s="216"/>
      <c r="EJS38" s="216"/>
      <c r="EJT38" s="216"/>
      <c r="EJU38" s="216"/>
      <c r="EJV38" s="216"/>
      <c r="EJW38" s="216"/>
      <c r="EJX38" s="216"/>
      <c r="EJY38" s="216"/>
      <c r="EJZ38" s="216"/>
      <c r="EKA38" s="216"/>
      <c r="EKB38" s="216"/>
      <c r="EKC38" s="216"/>
      <c r="EKD38" s="216"/>
      <c r="EKE38" s="216"/>
      <c r="EKF38" s="216"/>
      <c r="EKG38" s="216"/>
      <c r="EKH38" s="216"/>
      <c r="EKI38" s="216"/>
      <c r="EKJ38" s="216"/>
      <c r="EKK38" s="216"/>
      <c r="EKL38" s="216"/>
      <c r="EKM38" s="216"/>
      <c r="EKN38" s="216"/>
      <c r="EKO38" s="216"/>
      <c r="EKP38" s="216"/>
      <c r="EKQ38" s="216"/>
      <c r="EKR38" s="216"/>
      <c r="EKS38" s="216"/>
      <c r="EKT38" s="216"/>
      <c r="EKU38" s="216"/>
      <c r="EKV38" s="216"/>
      <c r="EKW38" s="216"/>
      <c r="EKX38" s="216"/>
      <c r="EKY38" s="216"/>
      <c r="EKZ38" s="216"/>
      <c r="ELA38" s="216"/>
      <c r="ELB38" s="216"/>
      <c r="ELC38" s="216"/>
      <c r="ELD38" s="216"/>
      <c r="ELE38" s="216"/>
      <c r="ELF38" s="216"/>
      <c r="ELG38" s="216"/>
      <c r="ELH38" s="216"/>
      <c r="ELI38" s="216"/>
      <c r="ELJ38" s="216"/>
      <c r="ELK38" s="216"/>
      <c r="ELL38" s="216"/>
      <c r="ELM38" s="216"/>
      <c r="ELN38" s="216"/>
      <c r="ELO38" s="216"/>
      <c r="ELP38" s="216"/>
      <c r="ELQ38" s="216"/>
      <c r="ELR38" s="216"/>
      <c r="ELS38" s="216"/>
      <c r="ELT38" s="216"/>
      <c r="ELU38" s="216"/>
      <c r="ELV38" s="216"/>
      <c r="ELW38" s="216"/>
      <c r="ELX38" s="216"/>
      <c r="ELY38" s="216"/>
      <c r="ELZ38" s="216"/>
      <c r="EMA38" s="216"/>
      <c r="EMB38" s="216"/>
      <c r="EMC38" s="216"/>
      <c r="EMD38" s="216"/>
      <c r="EME38" s="216"/>
      <c r="EMF38" s="216"/>
      <c r="EMG38" s="216"/>
      <c r="EMH38" s="216"/>
      <c r="EMI38" s="216"/>
      <c r="EMJ38" s="216"/>
      <c r="EMK38" s="216"/>
      <c r="EML38" s="216"/>
      <c r="EMM38" s="216"/>
      <c r="EMN38" s="216"/>
      <c r="EMO38" s="216"/>
      <c r="EMP38" s="216"/>
      <c r="EMQ38" s="216"/>
      <c r="EMR38" s="216"/>
      <c r="EMS38" s="216"/>
      <c r="EMT38" s="216"/>
      <c r="EMU38" s="216"/>
      <c r="EMV38" s="216"/>
      <c r="EMW38" s="216"/>
      <c r="EMX38" s="216"/>
      <c r="EMY38" s="216"/>
      <c r="EMZ38" s="216"/>
      <c r="ENA38" s="216"/>
      <c r="ENB38" s="216"/>
      <c r="ENC38" s="216"/>
      <c r="END38" s="216"/>
      <c r="ENE38" s="216"/>
      <c r="ENF38" s="216"/>
      <c r="ENG38" s="216"/>
      <c r="ENH38" s="216"/>
      <c r="ENI38" s="216"/>
      <c r="ENJ38" s="216"/>
      <c r="ENK38" s="216"/>
      <c r="ENL38" s="216"/>
      <c r="ENM38" s="216"/>
      <c r="ENN38" s="216"/>
      <c r="ENO38" s="216"/>
      <c r="ENP38" s="216"/>
      <c r="ENQ38" s="216"/>
      <c r="ENR38" s="216"/>
      <c r="ENS38" s="216"/>
      <c r="ENT38" s="216"/>
      <c r="ENU38" s="216"/>
      <c r="ENV38" s="216"/>
      <c r="ENW38" s="216"/>
      <c r="ENX38" s="216"/>
      <c r="ENY38" s="216"/>
      <c r="ENZ38" s="216"/>
      <c r="EOA38" s="216"/>
      <c r="EOB38" s="216"/>
      <c r="EOC38" s="216"/>
      <c r="EOD38" s="216"/>
      <c r="EOE38" s="216"/>
      <c r="EOF38" s="216"/>
      <c r="EOG38" s="216"/>
      <c r="EOH38" s="216"/>
      <c r="EOI38" s="216"/>
      <c r="EOJ38" s="216"/>
      <c r="EOK38" s="216"/>
      <c r="EOL38" s="216"/>
      <c r="EOM38" s="216"/>
      <c r="EON38" s="216"/>
      <c r="EOO38" s="216"/>
      <c r="EOP38" s="216"/>
      <c r="EOQ38" s="216"/>
      <c r="EOR38" s="216"/>
      <c r="EOS38" s="216"/>
      <c r="EOT38" s="216"/>
      <c r="EOU38" s="216"/>
      <c r="EOV38" s="216"/>
      <c r="EOW38" s="216"/>
      <c r="EOX38" s="216"/>
      <c r="EOY38" s="216"/>
      <c r="EOZ38" s="216"/>
      <c r="EPA38" s="216"/>
      <c r="EPB38" s="216"/>
      <c r="EPC38" s="216"/>
      <c r="EPD38" s="216"/>
      <c r="EPE38" s="216"/>
      <c r="EPF38" s="216"/>
      <c r="EPG38" s="216"/>
      <c r="EPH38" s="216"/>
      <c r="EPI38" s="216"/>
      <c r="EPJ38" s="216"/>
      <c r="EPK38" s="216"/>
      <c r="EPL38" s="216"/>
      <c r="EPM38" s="216"/>
      <c r="EPN38" s="216"/>
      <c r="EPO38" s="216"/>
      <c r="EPP38" s="216"/>
      <c r="EPQ38" s="216"/>
      <c r="EPR38" s="216"/>
      <c r="EPS38" s="216"/>
      <c r="EPT38" s="216"/>
      <c r="EPU38" s="216"/>
      <c r="EPV38" s="216"/>
      <c r="EPW38" s="216"/>
      <c r="EPX38" s="216"/>
      <c r="EPY38" s="216"/>
      <c r="EPZ38" s="216"/>
      <c r="EQA38" s="216"/>
      <c r="EQB38" s="216"/>
      <c r="EQC38" s="216"/>
      <c r="EQD38" s="216"/>
      <c r="EQE38" s="216"/>
      <c r="EQF38" s="216"/>
      <c r="EQG38" s="216"/>
      <c r="EQH38" s="216"/>
      <c r="EQI38" s="216"/>
      <c r="EQJ38" s="216"/>
      <c r="EQK38" s="216"/>
      <c r="EQL38" s="216"/>
      <c r="EQM38" s="216"/>
      <c r="EQN38" s="216"/>
      <c r="EQO38" s="216"/>
      <c r="EQP38" s="216"/>
      <c r="EQQ38" s="216"/>
      <c r="EQR38" s="216"/>
      <c r="EQS38" s="216"/>
      <c r="EQT38" s="216"/>
      <c r="EQU38" s="216"/>
      <c r="EQV38" s="216"/>
      <c r="EQW38" s="216"/>
      <c r="EQX38" s="216"/>
      <c r="EQY38" s="216"/>
      <c r="EQZ38" s="216"/>
      <c r="ERA38" s="216"/>
      <c r="ERB38" s="216"/>
      <c r="ERC38" s="216"/>
      <c r="ERD38" s="216"/>
      <c r="ERE38" s="216"/>
      <c r="ERF38" s="216"/>
      <c r="ERG38" s="216"/>
      <c r="ERH38" s="216"/>
      <c r="ERI38" s="216"/>
      <c r="ERJ38" s="216"/>
      <c r="ERK38" s="216"/>
      <c r="ERL38" s="216"/>
      <c r="ERM38" s="216"/>
      <c r="ERN38" s="216"/>
      <c r="ERO38" s="216"/>
      <c r="ERP38" s="216"/>
      <c r="ERQ38" s="216"/>
      <c r="ERR38" s="216"/>
      <c r="ERS38" s="216"/>
      <c r="ERT38" s="216"/>
      <c r="ERU38" s="216"/>
      <c r="ERV38" s="216"/>
      <c r="ERW38" s="216"/>
      <c r="ERX38" s="216"/>
      <c r="ERY38" s="216"/>
      <c r="ERZ38" s="216"/>
      <c r="ESA38" s="216"/>
      <c r="ESB38" s="216"/>
      <c r="ESC38" s="216"/>
      <c r="ESD38" s="216"/>
      <c r="ESE38" s="216"/>
      <c r="ESF38" s="216"/>
      <c r="ESG38" s="216"/>
      <c r="ESH38" s="216"/>
      <c r="ESI38" s="216"/>
      <c r="ESJ38" s="216"/>
      <c r="ESK38" s="216"/>
      <c r="ESL38" s="216"/>
      <c r="ESM38" s="216"/>
      <c r="ESN38" s="216"/>
      <c r="ESO38" s="216"/>
      <c r="ESP38" s="216"/>
      <c r="ESQ38" s="216"/>
      <c r="ESR38" s="216"/>
      <c r="ESS38" s="216"/>
      <c r="EST38" s="216"/>
      <c r="ESU38" s="216"/>
      <c r="ESV38" s="216"/>
      <c r="ESW38" s="216"/>
      <c r="ESX38" s="216"/>
      <c r="ESY38" s="216"/>
      <c r="ESZ38" s="216"/>
      <c r="ETA38" s="216"/>
      <c r="ETB38" s="216"/>
      <c r="ETC38" s="216"/>
      <c r="ETD38" s="216"/>
      <c r="ETE38" s="216"/>
      <c r="ETF38" s="216"/>
      <c r="ETG38" s="216"/>
      <c r="ETH38" s="216"/>
      <c r="ETI38" s="216"/>
      <c r="ETJ38" s="216"/>
      <c r="ETK38" s="216"/>
      <c r="ETL38" s="216"/>
      <c r="ETM38" s="216"/>
      <c r="ETN38" s="216"/>
      <c r="ETO38" s="216"/>
      <c r="ETP38" s="216"/>
      <c r="ETQ38" s="216"/>
      <c r="ETR38" s="216"/>
      <c r="ETS38" s="216"/>
      <c r="ETT38" s="216"/>
      <c r="ETU38" s="216"/>
      <c r="ETV38" s="216"/>
      <c r="ETW38" s="216"/>
      <c r="ETX38" s="216"/>
      <c r="ETY38" s="216"/>
      <c r="ETZ38" s="216"/>
      <c r="EUA38" s="216"/>
      <c r="EUB38" s="216"/>
      <c r="EUC38" s="216"/>
      <c r="EUD38" s="216"/>
      <c r="EUE38" s="216"/>
      <c r="EUF38" s="216"/>
      <c r="EUG38" s="216"/>
      <c r="EUH38" s="216"/>
      <c r="EUI38" s="216"/>
      <c r="EUJ38" s="216"/>
      <c r="EUK38" s="216"/>
      <c r="EUL38" s="216"/>
      <c r="EUM38" s="216"/>
      <c r="EUN38" s="216"/>
      <c r="EUO38" s="216"/>
      <c r="EUP38" s="216"/>
      <c r="EUQ38" s="216"/>
      <c r="EUR38" s="216"/>
      <c r="EUS38" s="216"/>
      <c r="EUT38" s="216"/>
      <c r="EUU38" s="216"/>
      <c r="EUV38" s="216"/>
      <c r="EUW38" s="216"/>
      <c r="EUX38" s="216"/>
      <c r="EUY38" s="216"/>
      <c r="EUZ38" s="216"/>
      <c r="EVA38" s="216"/>
      <c r="EVB38" s="216"/>
      <c r="EVC38" s="216"/>
      <c r="EVD38" s="216"/>
      <c r="EVE38" s="216"/>
      <c r="EVF38" s="216"/>
      <c r="EVG38" s="216"/>
      <c r="EVH38" s="216"/>
      <c r="EVI38" s="216"/>
      <c r="EVJ38" s="216"/>
      <c r="EVK38" s="216"/>
      <c r="EVL38" s="216"/>
      <c r="EVM38" s="216"/>
      <c r="EVN38" s="216"/>
      <c r="EVO38" s="216"/>
      <c r="EVP38" s="216"/>
      <c r="EVQ38" s="216"/>
      <c r="EVR38" s="216"/>
      <c r="EVS38" s="216"/>
      <c r="EVT38" s="216"/>
      <c r="EVU38" s="216"/>
      <c r="EVV38" s="216"/>
      <c r="EVW38" s="216"/>
      <c r="EVX38" s="216"/>
      <c r="EVY38" s="216"/>
      <c r="EVZ38" s="216"/>
      <c r="EWA38" s="216"/>
      <c r="EWB38" s="216"/>
      <c r="EWC38" s="216"/>
      <c r="EWD38" s="216"/>
      <c r="EWE38" s="216"/>
      <c r="EWF38" s="216"/>
      <c r="EWG38" s="216"/>
      <c r="EWH38" s="216"/>
      <c r="EWI38" s="216"/>
      <c r="EWJ38" s="216"/>
      <c r="EWK38" s="216"/>
      <c r="EWL38" s="216"/>
      <c r="EWM38" s="216"/>
      <c r="EWN38" s="216"/>
      <c r="EWO38" s="216"/>
      <c r="EWP38" s="216"/>
      <c r="EWQ38" s="216"/>
      <c r="EWR38" s="216"/>
      <c r="EWS38" s="216"/>
      <c r="EWT38" s="216"/>
      <c r="EWU38" s="216"/>
      <c r="EWV38" s="216"/>
      <c r="EWW38" s="216"/>
      <c r="EWX38" s="216"/>
      <c r="EWY38" s="216"/>
      <c r="EWZ38" s="216"/>
      <c r="EXA38" s="216"/>
      <c r="EXB38" s="216"/>
      <c r="EXC38" s="216"/>
      <c r="EXD38" s="216"/>
      <c r="EXE38" s="216"/>
      <c r="EXF38" s="216"/>
      <c r="EXG38" s="216"/>
      <c r="EXH38" s="216"/>
      <c r="EXI38" s="216"/>
      <c r="EXJ38" s="216"/>
      <c r="EXK38" s="216"/>
      <c r="EXL38" s="216"/>
      <c r="EXM38" s="216"/>
      <c r="EXN38" s="216"/>
      <c r="EXO38" s="216"/>
      <c r="EXP38" s="216"/>
      <c r="EXQ38" s="216"/>
      <c r="EXR38" s="216"/>
      <c r="EXS38" s="216"/>
      <c r="EXT38" s="216"/>
      <c r="EXU38" s="216"/>
      <c r="EXV38" s="216"/>
      <c r="EXW38" s="216"/>
      <c r="EXX38" s="216"/>
      <c r="EXY38" s="216"/>
      <c r="EXZ38" s="216"/>
      <c r="EYA38" s="216"/>
      <c r="EYB38" s="216"/>
      <c r="EYC38" s="216"/>
      <c r="EYD38" s="216"/>
      <c r="EYE38" s="216"/>
      <c r="EYF38" s="216"/>
      <c r="EYG38" s="216"/>
      <c r="EYH38" s="216"/>
      <c r="EYI38" s="216"/>
      <c r="EYJ38" s="216"/>
      <c r="EYK38" s="216"/>
      <c r="EYL38" s="216"/>
      <c r="EYM38" s="216"/>
      <c r="EYN38" s="216"/>
      <c r="EYO38" s="216"/>
      <c r="EYP38" s="216"/>
      <c r="EYQ38" s="216"/>
      <c r="EYR38" s="216"/>
      <c r="EYS38" s="216"/>
      <c r="EYT38" s="216"/>
      <c r="EYU38" s="216"/>
      <c r="EYV38" s="216"/>
      <c r="EYW38" s="216"/>
      <c r="EYX38" s="216"/>
      <c r="EYY38" s="216"/>
      <c r="EYZ38" s="216"/>
      <c r="EZA38" s="216"/>
      <c r="EZB38" s="216"/>
      <c r="EZC38" s="216"/>
      <c r="EZD38" s="216"/>
      <c r="EZE38" s="216"/>
      <c r="EZF38" s="216"/>
      <c r="EZG38" s="216"/>
      <c r="EZH38" s="216"/>
      <c r="EZI38" s="216"/>
      <c r="EZJ38" s="216"/>
      <c r="EZK38" s="216"/>
      <c r="EZL38" s="216"/>
      <c r="EZM38" s="216"/>
      <c r="EZN38" s="216"/>
      <c r="EZO38" s="216"/>
      <c r="EZP38" s="216"/>
      <c r="EZQ38" s="216"/>
      <c r="EZR38" s="216"/>
      <c r="EZS38" s="216"/>
      <c r="EZT38" s="216"/>
      <c r="EZU38" s="216"/>
      <c r="EZV38" s="216"/>
      <c r="EZW38" s="216"/>
      <c r="EZX38" s="216"/>
      <c r="EZY38" s="216"/>
      <c r="EZZ38" s="216"/>
      <c r="FAA38" s="216"/>
      <c r="FAB38" s="216"/>
      <c r="FAC38" s="216"/>
      <c r="FAD38" s="216"/>
      <c r="FAE38" s="216"/>
      <c r="FAF38" s="216"/>
      <c r="FAG38" s="216"/>
      <c r="FAH38" s="216"/>
      <c r="FAI38" s="216"/>
      <c r="FAJ38" s="216"/>
      <c r="FAK38" s="216"/>
      <c r="FAL38" s="216"/>
      <c r="FAM38" s="216"/>
      <c r="FAN38" s="216"/>
      <c r="FAO38" s="216"/>
      <c r="FAP38" s="216"/>
      <c r="FAQ38" s="216"/>
      <c r="FAR38" s="216"/>
      <c r="FAS38" s="216"/>
      <c r="FAT38" s="216"/>
      <c r="FAU38" s="216"/>
      <c r="FAV38" s="216"/>
      <c r="FAW38" s="216"/>
      <c r="FAX38" s="216"/>
      <c r="FAY38" s="216"/>
      <c r="FAZ38" s="216"/>
      <c r="FBA38" s="216"/>
      <c r="FBB38" s="216"/>
      <c r="FBC38" s="216"/>
      <c r="FBD38" s="216"/>
      <c r="FBE38" s="216"/>
      <c r="FBF38" s="216"/>
      <c r="FBG38" s="216"/>
      <c r="FBH38" s="216"/>
      <c r="FBI38" s="216"/>
      <c r="FBJ38" s="216"/>
      <c r="FBK38" s="216"/>
      <c r="FBL38" s="216"/>
      <c r="FBM38" s="216"/>
      <c r="FBN38" s="216"/>
      <c r="FBO38" s="216"/>
      <c r="FBP38" s="216"/>
      <c r="FBQ38" s="216"/>
      <c r="FBR38" s="216"/>
      <c r="FBS38" s="216"/>
      <c r="FBT38" s="216"/>
      <c r="FBU38" s="216"/>
      <c r="FBV38" s="216"/>
      <c r="FBW38" s="216"/>
      <c r="FBX38" s="216"/>
      <c r="FBY38" s="216"/>
      <c r="FBZ38" s="216"/>
      <c r="FCA38" s="216"/>
      <c r="FCB38" s="216"/>
      <c r="FCC38" s="216"/>
      <c r="FCD38" s="216"/>
      <c r="FCE38" s="216"/>
      <c r="FCF38" s="216"/>
      <c r="FCG38" s="216"/>
      <c r="FCH38" s="216"/>
      <c r="FCI38" s="216"/>
      <c r="FCJ38" s="216"/>
      <c r="FCK38" s="216"/>
      <c r="FCL38" s="216"/>
      <c r="FCM38" s="216"/>
      <c r="FCN38" s="216"/>
      <c r="FCO38" s="216"/>
      <c r="FCP38" s="216"/>
      <c r="FCQ38" s="216"/>
      <c r="FCR38" s="216"/>
      <c r="FCS38" s="216"/>
      <c r="FCT38" s="216"/>
      <c r="FCU38" s="216"/>
      <c r="FCV38" s="216"/>
      <c r="FCW38" s="216"/>
      <c r="FCX38" s="216"/>
      <c r="FCY38" s="216"/>
      <c r="FCZ38" s="216"/>
      <c r="FDA38" s="216"/>
      <c r="FDB38" s="216"/>
      <c r="FDC38" s="216"/>
      <c r="FDD38" s="216"/>
      <c r="FDE38" s="216"/>
      <c r="FDF38" s="216"/>
      <c r="FDG38" s="216"/>
      <c r="FDH38" s="216"/>
      <c r="FDI38" s="216"/>
      <c r="FDJ38" s="216"/>
      <c r="FDK38" s="216"/>
      <c r="FDL38" s="216"/>
      <c r="FDM38" s="216"/>
      <c r="FDN38" s="216"/>
      <c r="FDO38" s="216"/>
      <c r="FDP38" s="216"/>
      <c r="FDQ38" s="216"/>
      <c r="FDR38" s="216"/>
      <c r="FDS38" s="216"/>
      <c r="FDT38" s="216"/>
      <c r="FDU38" s="216"/>
      <c r="FDV38" s="216"/>
      <c r="FDW38" s="216"/>
      <c r="FDX38" s="216"/>
      <c r="FDY38" s="216"/>
      <c r="FDZ38" s="216"/>
      <c r="FEA38" s="216"/>
      <c r="FEB38" s="216"/>
      <c r="FEC38" s="216"/>
      <c r="FED38" s="216"/>
      <c r="FEE38" s="216"/>
      <c r="FEF38" s="216"/>
      <c r="FEG38" s="216"/>
      <c r="FEH38" s="216"/>
      <c r="FEI38" s="216"/>
      <c r="FEJ38" s="216"/>
      <c r="FEK38" s="216"/>
      <c r="FEL38" s="216"/>
      <c r="FEM38" s="216"/>
      <c r="FEN38" s="216"/>
      <c r="FEO38" s="216"/>
      <c r="FEP38" s="216"/>
      <c r="FEQ38" s="216"/>
      <c r="FER38" s="216"/>
      <c r="FES38" s="216"/>
      <c r="FET38" s="216"/>
      <c r="FEU38" s="216"/>
      <c r="FEV38" s="216"/>
      <c r="FEW38" s="216"/>
      <c r="FEX38" s="216"/>
      <c r="FEY38" s="216"/>
      <c r="FEZ38" s="216"/>
      <c r="FFA38" s="216"/>
      <c r="FFB38" s="216"/>
      <c r="FFC38" s="216"/>
      <c r="FFD38" s="216"/>
      <c r="FFE38" s="216"/>
      <c r="FFF38" s="216"/>
      <c r="FFG38" s="216"/>
      <c r="FFH38" s="216"/>
      <c r="FFI38" s="216"/>
      <c r="FFJ38" s="216"/>
      <c r="FFK38" s="216"/>
      <c r="FFL38" s="216"/>
      <c r="FFM38" s="216"/>
      <c r="FFN38" s="216"/>
      <c r="FFO38" s="216"/>
      <c r="FFP38" s="216"/>
      <c r="FFQ38" s="216"/>
      <c r="FFR38" s="216"/>
      <c r="FFS38" s="216"/>
      <c r="FFT38" s="216"/>
      <c r="FFU38" s="216"/>
      <c r="FFV38" s="216"/>
      <c r="FFW38" s="216"/>
      <c r="FFX38" s="216"/>
      <c r="FFY38" s="216"/>
      <c r="FFZ38" s="216"/>
      <c r="FGA38" s="216"/>
      <c r="FGB38" s="216"/>
      <c r="FGC38" s="216"/>
      <c r="FGD38" s="216"/>
      <c r="FGE38" s="216"/>
      <c r="FGF38" s="216"/>
      <c r="FGG38" s="216"/>
      <c r="FGH38" s="216"/>
      <c r="FGI38" s="216"/>
      <c r="FGJ38" s="216"/>
      <c r="FGK38" s="216"/>
      <c r="FGL38" s="216"/>
      <c r="FGM38" s="216"/>
      <c r="FGN38" s="216"/>
      <c r="FGO38" s="216"/>
      <c r="FGP38" s="216"/>
      <c r="FGQ38" s="216"/>
      <c r="FGR38" s="216"/>
      <c r="FGS38" s="216"/>
      <c r="FGT38" s="216"/>
      <c r="FGU38" s="216"/>
      <c r="FGV38" s="216"/>
      <c r="FGW38" s="216"/>
      <c r="FGX38" s="216"/>
      <c r="FGY38" s="216"/>
      <c r="FGZ38" s="216"/>
      <c r="FHA38" s="216"/>
      <c r="FHB38" s="216"/>
      <c r="FHC38" s="216"/>
      <c r="FHD38" s="216"/>
      <c r="FHE38" s="216"/>
      <c r="FHF38" s="216"/>
      <c r="FHG38" s="216"/>
      <c r="FHH38" s="216"/>
      <c r="FHI38" s="216"/>
      <c r="FHJ38" s="216"/>
      <c r="FHK38" s="216"/>
      <c r="FHL38" s="216"/>
      <c r="FHM38" s="216"/>
      <c r="FHN38" s="216"/>
      <c r="FHO38" s="216"/>
      <c r="FHP38" s="216"/>
      <c r="FHQ38" s="216"/>
      <c r="FHR38" s="216"/>
      <c r="FHS38" s="216"/>
      <c r="FHT38" s="216"/>
      <c r="FHU38" s="216"/>
      <c r="FHV38" s="216"/>
      <c r="FHW38" s="216"/>
      <c r="FHX38" s="216"/>
      <c r="FHY38" s="216"/>
      <c r="FHZ38" s="216"/>
      <c r="FIA38" s="216"/>
      <c r="FIB38" s="216"/>
      <c r="FIC38" s="216"/>
      <c r="FID38" s="216"/>
      <c r="FIE38" s="216"/>
      <c r="FIF38" s="216"/>
      <c r="FIG38" s="216"/>
      <c r="FIH38" s="216"/>
      <c r="FII38" s="216"/>
      <c r="FIJ38" s="216"/>
      <c r="FIK38" s="216"/>
      <c r="FIL38" s="216"/>
      <c r="FIM38" s="216"/>
      <c r="FIN38" s="216"/>
      <c r="FIO38" s="216"/>
      <c r="FIP38" s="216"/>
      <c r="FIQ38" s="216"/>
      <c r="FIR38" s="216"/>
      <c r="FIS38" s="216"/>
      <c r="FIT38" s="216"/>
      <c r="FIU38" s="216"/>
      <c r="FIV38" s="216"/>
      <c r="FIW38" s="216"/>
      <c r="FIX38" s="216"/>
      <c r="FIY38" s="216"/>
      <c r="FIZ38" s="216"/>
      <c r="FJA38" s="216"/>
      <c r="FJB38" s="216"/>
      <c r="FJC38" s="216"/>
      <c r="FJD38" s="216"/>
      <c r="FJE38" s="216"/>
      <c r="FJF38" s="216"/>
      <c r="FJG38" s="216"/>
      <c r="FJH38" s="216"/>
      <c r="FJI38" s="216"/>
      <c r="FJJ38" s="216"/>
      <c r="FJK38" s="216"/>
      <c r="FJL38" s="216"/>
      <c r="FJM38" s="216"/>
      <c r="FJN38" s="216"/>
      <c r="FJO38" s="216"/>
      <c r="FJP38" s="216"/>
      <c r="FJQ38" s="216"/>
      <c r="FJR38" s="216"/>
      <c r="FJS38" s="216"/>
      <c r="FJT38" s="216"/>
      <c r="FJU38" s="216"/>
      <c r="FJV38" s="216"/>
      <c r="FJW38" s="216"/>
      <c r="FJX38" s="216"/>
      <c r="FJY38" s="216"/>
      <c r="FJZ38" s="216"/>
      <c r="FKA38" s="216"/>
      <c r="FKB38" s="216"/>
      <c r="FKC38" s="216"/>
      <c r="FKD38" s="216"/>
      <c r="FKE38" s="216"/>
      <c r="FKF38" s="216"/>
      <c r="FKG38" s="216"/>
      <c r="FKH38" s="216"/>
      <c r="FKI38" s="216"/>
      <c r="FKJ38" s="216"/>
      <c r="FKK38" s="216"/>
      <c r="FKL38" s="216"/>
      <c r="FKM38" s="216"/>
      <c r="FKN38" s="216"/>
      <c r="FKO38" s="216"/>
      <c r="FKP38" s="216"/>
      <c r="FKQ38" s="216"/>
      <c r="FKR38" s="216"/>
      <c r="FKS38" s="216"/>
      <c r="FKT38" s="216"/>
      <c r="FKU38" s="216"/>
      <c r="FKV38" s="216"/>
      <c r="FKW38" s="216"/>
      <c r="FKX38" s="216"/>
      <c r="FKY38" s="216"/>
      <c r="FKZ38" s="216"/>
      <c r="FLA38" s="216"/>
      <c r="FLB38" s="216"/>
      <c r="FLC38" s="216"/>
      <c r="FLD38" s="216"/>
      <c r="FLE38" s="216"/>
      <c r="FLF38" s="216"/>
      <c r="FLG38" s="216"/>
      <c r="FLH38" s="216"/>
      <c r="FLI38" s="216"/>
      <c r="FLJ38" s="216"/>
      <c r="FLK38" s="216"/>
      <c r="FLL38" s="216"/>
      <c r="FLM38" s="216"/>
      <c r="FLN38" s="216"/>
      <c r="FLO38" s="216"/>
      <c r="FLP38" s="216"/>
      <c r="FLQ38" s="216"/>
      <c r="FLR38" s="216"/>
      <c r="FLS38" s="216"/>
      <c r="FLT38" s="216"/>
      <c r="FLU38" s="216"/>
      <c r="FLV38" s="216"/>
      <c r="FLW38" s="216"/>
      <c r="FLX38" s="216"/>
      <c r="FLY38" s="216"/>
      <c r="FLZ38" s="216"/>
      <c r="FMA38" s="216"/>
      <c r="FMB38" s="216"/>
      <c r="FMC38" s="216"/>
      <c r="FMD38" s="216"/>
      <c r="FME38" s="216"/>
      <c r="FMF38" s="216"/>
      <c r="FMG38" s="216"/>
      <c r="FMH38" s="216"/>
      <c r="FMI38" s="216"/>
      <c r="FMJ38" s="216"/>
      <c r="FMK38" s="216"/>
      <c r="FML38" s="216"/>
      <c r="FMM38" s="216"/>
      <c r="FMN38" s="216"/>
      <c r="FMO38" s="216"/>
      <c r="FMP38" s="216"/>
      <c r="FMQ38" s="216"/>
      <c r="FMR38" s="216"/>
      <c r="FMS38" s="216"/>
      <c r="FMT38" s="216"/>
      <c r="FMU38" s="216"/>
      <c r="FMV38" s="216"/>
      <c r="FMW38" s="216"/>
      <c r="FMX38" s="216"/>
      <c r="FMY38" s="216"/>
      <c r="FMZ38" s="216"/>
      <c r="FNA38" s="216"/>
      <c r="FNB38" s="216"/>
      <c r="FNC38" s="216"/>
      <c r="FND38" s="216"/>
      <c r="FNE38" s="216"/>
      <c r="FNF38" s="216"/>
      <c r="FNG38" s="216"/>
      <c r="FNH38" s="216"/>
      <c r="FNI38" s="216"/>
      <c r="FNJ38" s="216"/>
      <c r="FNK38" s="216"/>
      <c r="FNL38" s="216"/>
      <c r="FNM38" s="216"/>
      <c r="FNN38" s="216"/>
      <c r="FNO38" s="216"/>
      <c r="FNP38" s="216"/>
      <c r="FNQ38" s="216"/>
      <c r="FNR38" s="216"/>
      <c r="FNS38" s="216"/>
      <c r="FNT38" s="216"/>
      <c r="FNU38" s="216"/>
      <c r="FNV38" s="216"/>
      <c r="FNW38" s="216"/>
      <c r="FNX38" s="216"/>
      <c r="FNY38" s="216"/>
      <c r="FNZ38" s="216"/>
      <c r="FOA38" s="216"/>
      <c r="FOB38" s="216"/>
      <c r="FOC38" s="216"/>
      <c r="FOD38" s="216"/>
      <c r="FOE38" s="216"/>
      <c r="FOF38" s="216"/>
      <c r="FOG38" s="216"/>
      <c r="FOH38" s="216"/>
      <c r="FOI38" s="216"/>
      <c r="FOJ38" s="216"/>
      <c r="FOK38" s="216"/>
      <c r="FOL38" s="216"/>
      <c r="FOM38" s="216"/>
      <c r="FON38" s="216"/>
      <c r="FOO38" s="216"/>
      <c r="FOP38" s="216"/>
      <c r="FOQ38" s="216"/>
      <c r="FOR38" s="216"/>
      <c r="FOS38" s="216"/>
      <c r="FOT38" s="216"/>
      <c r="FOU38" s="216"/>
      <c r="FOV38" s="216"/>
      <c r="FOW38" s="216"/>
      <c r="FOX38" s="216"/>
      <c r="FOY38" s="216"/>
      <c r="FOZ38" s="216"/>
      <c r="FPA38" s="216"/>
      <c r="FPB38" s="216"/>
      <c r="FPC38" s="216"/>
      <c r="FPD38" s="216"/>
      <c r="FPE38" s="216"/>
      <c r="FPF38" s="216"/>
      <c r="FPG38" s="216"/>
      <c r="FPH38" s="216"/>
      <c r="FPI38" s="216"/>
      <c r="FPJ38" s="216"/>
      <c r="FPK38" s="216"/>
      <c r="FPL38" s="216"/>
      <c r="FPM38" s="216"/>
      <c r="FPN38" s="216"/>
      <c r="FPO38" s="216"/>
      <c r="FPP38" s="216"/>
      <c r="FPQ38" s="216"/>
      <c r="FPR38" s="216"/>
      <c r="FPS38" s="216"/>
      <c r="FPT38" s="216"/>
      <c r="FPU38" s="216"/>
      <c r="FPV38" s="216"/>
      <c r="FPW38" s="216"/>
      <c r="FPX38" s="216"/>
      <c r="FPY38" s="216"/>
      <c r="FPZ38" s="216"/>
      <c r="FQA38" s="216"/>
      <c r="FQB38" s="216"/>
      <c r="FQC38" s="216"/>
      <c r="FQD38" s="216"/>
      <c r="FQE38" s="216"/>
      <c r="FQF38" s="216"/>
      <c r="FQG38" s="216"/>
      <c r="FQH38" s="216"/>
      <c r="FQI38" s="216"/>
      <c r="FQJ38" s="216"/>
      <c r="FQK38" s="216"/>
      <c r="FQL38" s="216"/>
      <c r="FQM38" s="216"/>
      <c r="FQN38" s="216"/>
      <c r="FQO38" s="216"/>
      <c r="FQP38" s="216"/>
      <c r="FQQ38" s="216"/>
      <c r="FQR38" s="216"/>
      <c r="FQS38" s="216"/>
      <c r="FQT38" s="216"/>
      <c r="FQU38" s="216"/>
      <c r="FQV38" s="216"/>
      <c r="FQW38" s="216"/>
      <c r="FQX38" s="216"/>
      <c r="FQY38" s="216"/>
      <c r="FQZ38" s="216"/>
      <c r="FRA38" s="216"/>
      <c r="FRB38" s="216"/>
      <c r="FRC38" s="216"/>
      <c r="FRD38" s="216"/>
      <c r="FRE38" s="216"/>
      <c r="FRF38" s="216"/>
      <c r="FRG38" s="216"/>
      <c r="FRH38" s="216"/>
      <c r="FRI38" s="216"/>
      <c r="FRJ38" s="216"/>
      <c r="FRK38" s="216"/>
      <c r="FRL38" s="216"/>
      <c r="FRM38" s="216"/>
      <c r="FRN38" s="216"/>
      <c r="FRO38" s="216"/>
      <c r="FRP38" s="216"/>
      <c r="FRQ38" s="216"/>
      <c r="FRR38" s="216"/>
      <c r="FRS38" s="216"/>
      <c r="FRT38" s="216"/>
      <c r="FRU38" s="216"/>
      <c r="FRV38" s="216"/>
      <c r="FRW38" s="216"/>
      <c r="FRX38" s="216"/>
      <c r="FRY38" s="216"/>
      <c r="FRZ38" s="216"/>
      <c r="FSA38" s="216"/>
      <c r="FSB38" s="216"/>
      <c r="FSC38" s="216"/>
      <c r="FSD38" s="216"/>
      <c r="FSE38" s="216"/>
      <c r="FSF38" s="216"/>
      <c r="FSG38" s="216"/>
      <c r="FSH38" s="216"/>
      <c r="FSI38" s="216"/>
      <c r="FSJ38" s="216"/>
      <c r="FSK38" s="216"/>
      <c r="FSL38" s="216"/>
      <c r="FSM38" s="216"/>
      <c r="FSN38" s="216"/>
      <c r="FSO38" s="216"/>
      <c r="FSP38" s="216"/>
      <c r="FSQ38" s="216"/>
      <c r="FSR38" s="216"/>
      <c r="FSS38" s="216"/>
      <c r="FST38" s="216"/>
      <c r="FSU38" s="216"/>
      <c r="FSV38" s="216"/>
      <c r="FSW38" s="216"/>
      <c r="FSX38" s="216"/>
      <c r="FSY38" s="216"/>
      <c r="FSZ38" s="216"/>
      <c r="FTA38" s="216"/>
      <c r="FTB38" s="216"/>
      <c r="FTC38" s="216"/>
      <c r="FTD38" s="216"/>
      <c r="FTE38" s="216"/>
      <c r="FTF38" s="216"/>
      <c r="FTG38" s="216"/>
      <c r="FTH38" s="216"/>
      <c r="FTI38" s="216"/>
      <c r="FTJ38" s="216"/>
      <c r="FTK38" s="216"/>
      <c r="FTL38" s="216"/>
      <c r="FTM38" s="216"/>
      <c r="FTN38" s="216"/>
      <c r="FTO38" s="216"/>
      <c r="FTP38" s="216"/>
      <c r="FTQ38" s="216"/>
      <c r="FTR38" s="216"/>
      <c r="FTS38" s="216"/>
      <c r="FTT38" s="216"/>
      <c r="FTU38" s="216"/>
      <c r="FTV38" s="216"/>
      <c r="FTW38" s="216"/>
      <c r="FTX38" s="216"/>
      <c r="FTY38" s="216"/>
      <c r="FTZ38" s="216"/>
      <c r="FUA38" s="216"/>
      <c r="FUB38" s="216"/>
      <c r="FUC38" s="216"/>
      <c r="FUD38" s="216"/>
      <c r="FUE38" s="216"/>
      <c r="FUF38" s="216"/>
      <c r="FUG38" s="216"/>
      <c r="FUH38" s="216"/>
      <c r="FUI38" s="216"/>
      <c r="FUJ38" s="216"/>
      <c r="FUK38" s="216"/>
      <c r="FUL38" s="216"/>
      <c r="FUM38" s="216"/>
      <c r="FUN38" s="216"/>
      <c r="FUO38" s="216"/>
      <c r="FUP38" s="216"/>
      <c r="FUQ38" s="216"/>
      <c r="FUR38" s="216"/>
      <c r="FUS38" s="216"/>
      <c r="FUT38" s="216"/>
      <c r="FUU38" s="216"/>
      <c r="FUV38" s="216"/>
      <c r="FUW38" s="216"/>
      <c r="FUX38" s="216"/>
      <c r="FUY38" s="216"/>
      <c r="FUZ38" s="216"/>
      <c r="FVA38" s="216"/>
      <c r="FVB38" s="216"/>
      <c r="FVC38" s="216"/>
      <c r="FVD38" s="216"/>
      <c r="FVE38" s="216"/>
      <c r="FVF38" s="216"/>
      <c r="FVG38" s="216"/>
      <c r="FVH38" s="216"/>
      <c r="FVI38" s="216"/>
      <c r="FVJ38" s="216"/>
      <c r="FVK38" s="216"/>
      <c r="FVL38" s="216"/>
      <c r="FVM38" s="216"/>
      <c r="FVN38" s="216"/>
      <c r="FVO38" s="216"/>
      <c r="FVP38" s="216"/>
      <c r="FVQ38" s="216"/>
      <c r="FVR38" s="216"/>
      <c r="FVS38" s="216"/>
      <c r="FVT38" s="216"/>
      <c r="FVU38" s="216"/>
      <c r="FVV38" s="216"/>
      <c r="FVW38" s="216"/>
      <c r="FVX38" s="216"/>
      <c r="FVY38" s="216"/>
      <c r="FVZ38" s="216"/>
      <c r="FWA38" s="216"/>
      <c r="FWB38" s="216"/>
      <c r="FWC38" s="216"/>
      <c r="FWD38" s="216"/>
      <c r="FWE38" s="216"/>
      <c r="FWF38" s="216"/>
      <c r="FWG38" s="216"/>
      <c r="FWH38" s="216"/>
      <c r="FWI38" s="216"/>
      <c r="FWJ38" s="216"/>
      <c r="FWK38" s="216"/>
      <c r="FWL38" s="216"/>
      <c r="FWM38" s="216"/>
      <c r="FWN38" s="216"/>
      <c r="FWO38" s="216"/>
      <c r="FWP38" s="216"/>
      <c r="FWQ38" s="216"/>
      <c r="FWR38" s="216"/>
      <c r="FWS38" s="216"/>
      <c r="FWT38" s="216"/>
      <c r="FWU38" s="216"/>
      <c r="FWV38" s="216"/>
      <c r="FWW38" s="216"/>
      <c r="FWX38" s="216"/>
      <c r="FWY38" s="216"/>
      <c r="FWZ38" s="216"/>
      <c r="FXA38" s="216"/>
      <c r="FXB38" s="216"/>
      <c r="FXC38" s="216"/>
      <c r="FXD38" s="216"/>
      <c r="FXE38" s="216"/>
      <c r="FXF38" s="216"/>
      <c r="FXG38" s="216"/>
      <c r="FXH38" s="216"/>
      <c r="FXI38" s="216"/>
      <c r="FXJ38" s="216"/>
      <c r="FXK38" s="216"/>
      <c r="FXL38" s="216"/>
      <c r="FXM38" s="216"/>
      <c r="FXN38" s="216"/>
      <c r="FXO38" s="216"/>
      <c r="FXP38" s="216"/>
      <c r="FXQ38" s="216"/>
      <c r="FXR38" s="216"/>
      <c r="FXS38" s="216"/>
      <c r="FXT38" s="216"/>
      <c r="FXU38" s="216"/>
      <c r="FXV38" s="216"/>
      <c r="FXW38" s="216"/>
      <c r="FXX38" s="216"/>
      <c r="FXY38" s="216"/>
      <c r="FXZ38" s="216"/>
      <c r="FYA38" s="216"/>
      <c r="FYB38" s="216"/>
      <c r="FYC38" s="216"/>
      <c r="FYD38" s="216"/>
      <c r="FYE38" s="216"/>
      <c r="FYF38" s="216"/>
      <c r="FYG38" s="216"/>
      <c r="FYH38" s="216"/>
      <c r="FYI38" s="216"/>
      <c r="FYJ38" s="216"/>
      <c r="FYK38" s="216"/>
      <c r="FYL38" s="216"/>
      <c r="FYM38" s="216"/>
      <c r="FYN38" s="216"/>
      <c r="FYO38" s="216"/>
      <c r="FYP38" s="216"/>
      <c r="FYQ38" s="216"/>
      <c r="FYR38" s="216"/>
      <c r="FYS38" s="216"/>
      <c r="FYT38" s="216"/>
      <c r="FYU38" s="216"/>
      <c r="FYV38" s="216"/>
      <c r="FYW38" s="216"/>
      <c r="FYX38" s="216"/>
      <c r="FYY38" s="216"/>
      <c r="FYZ38" s="216"/>
      <c r="FZA38" s="216"/>
      <c r="FZB38" s="216"/>
      <c r="FZC38" s="216"/>
      <c r="FZD38" s="216"/>
      <c r="FZE38" s="216"/>
      <c r="FZF38" s="216"/>
      <c r="FZG38" s="216"/>
      <c r="FZH38" s="216"/>
      <c r="FZI38" s="216"/>
      <c r="FZJ38" s="216"/>
      <c r="FZK38" s="216"/>
      <c r="FZL38" s="216"/>
      <c r="FZM38" s="216"/>
      <c r="FZN38" s="216"/>
      <c r="FZO38" s="216"/>
      <c r="FZP38" s="216"/>
      <c r="FZQ38" s="216"/>
      <c r="FZR38" s="216"/>
      <c r="FZS38" s="216"/>
      <c r="FZT38" s="216"/>
      <c r="FZU38" s="216"/>
      <c r="FZV38" s="216"/>
      <c r="FZW38" s="216"/>
      <c r="FZX38" s="216"/>
      <c r="FZY38" s="216"/>
      <c r="FZZ38" s="216"/>
      <c r="GAA38" s="216"/>
      <c r="GAB38" s="216"/>
      <c r="GAC38" s="216"/>
      <c r="GAD38" s="216"/>
      <c r="GAE38" s="216"/>
      <c r="GAF38" s="216"/>
      <c r="GAG38" s="216"/>
      <c r="GAH38" s="216"/>
      <c r="GAI38" s="216"/>
      <c r="GAJ38" s="216"/>
      <c r="GAK38" s="216"/>
      <c r="GAL38" s="216"/>
      <c r="GAM38" s="216"/>
      <c r="GAN38" s="216"/>
      <c r="GAO38" s="216"/>
      <c r="GAP38" s="216"/>
      <c r="GAQ38" s="216"/>
      <c r="GAR38" s="216"/>
      <c r="GAS38" s="216"/>
      <c r="GAT38" s="216"/>
      <c r="GAU38" s="216"/>
      <c r="GAV38" s="216"/>
      <c r="GAW38" s="216"/>
      <c r="GAX38" s="216"/>
      <c r="GAY38" s="216"/>
      <c r="GAZ38" s="216"/>
      <c r="GBA38" s="216"/>
      <c r="GBB38" s="216"/>
      <c r="GBC38" s="216"/>
      <c r="GBD38" s="216"/>
      <c r="GBE38" s="216"/>
      <c r="GBF38" s="216"/>
      <c r="GBG38" s="216"/>
      <c r="GBH38" s="216"/>
      <c r="GBI38" s="216"/>
      <c r="GBJ38" s="216"/>
      <c r="GBK38" s="216"/>
      <c r="GBL38" s="216"/>
      <c r="GBM38" s="216"/>
      <c r="GBN38" s="216"/>
      <c r="GBO38" s="216"/>
      <c r="GBP38" s="216"/>
      <c r="GBQ38" s="216"/>
      <c r="GBR38" s="216"/>
      <c r="GBS38" s="216"/>
      <c r="GBT38" s="216"/>
      <c r="GBU38" s="216"/>
      <c r="GBV38" s="216"/>
      <c r="GBW38" s="216"/>
      <c r="GBX38" s="216"/>
      <c r="GBY38" s="216"/>
      <c r="GBZ38" s="216"/>
      <c r="GCA38" s="216"/>
      <c r="GCB38" s="216"/>
      <c r="GCC38" s="216"/>
      <c r="GCD38" s="216"/>
      <c r="GCE38" s="216"/>
      <c r="GCF38" s="216"/>
      <c r="GCG38" s="216"/>
      <c r="GCH38" s="216"/>
      <c r="GCI38" s="216"/>
      <c r="GCJ38" s="216"/>
      <c r="GCK38" s="216"/>
      <c r="GCL38" s="216"/>
      <c r="GCM38" s="216"/>
      <c r="GCN38" s="216"/>
      <c r="GCO38" s="216"/>
      <c r="GCP38" s="216"/>
      <c r="GCQ38" s="216"/>
      <c r="GCR38" s="216"/>
      <c r="GCS38" s="216"/>
      <c r="GCT38" s="216"/>
      <c r="GCU38" s="216"/>
      <c r="GCV38" s="216"/>
      <c r="GCW38" s="216"/>
      <c r="GCX38" s="216"/>
      <c r="GCY38" s="216"/>
      <c r="GCZ38" s="216"/>
      <c r="GDA38" s="216"/>
      <c r="GDB38" s="216"/>
      <c r="GDC38" s="216"/>
      <c r="GDD38" s="216"/>
      <c r="GDE38" s="216"/>
      <c r="GDF38" s="216"/>
      <c r="GDG38" s="216"/>
      <c r="GDH38" s="216"/>
      <c r="GDI38" s="216"/>
      <c r="GDJ38" s="216"/>
      <c r="GDK38" s="216"/>
      <c r="GDL38" s="216"/>
      <c r="GDM38" s="216"/>
      <c r="GDN38" s="216"/>
      <c r="GDO38" s="216"/>
      <c r="GDP38" s="216"/>
      <c r="GDQ38" s="216"/>
      <c r="GDR38" s="216"/>
      <c r="GDS38" s="216"/>
      <c r="GDT38" s="216"/>
      <c r="GDU38" s="216"/>
      <c r="GDV38" s="216"/>
      <c r="GDW38" s="216"/>
      <c r="GDX38" s="216"/>
      <c r="GDY38" s="216"/>
      <c r="GDZ38" s="216"/>
      <c r="GEA38" s="216"/>
      <c r="GEB38" s="216"/>
      <c r="GEC38" s="216"/>
      <c r="GED38" s="216"/>
      <c r="GEE38" s="216"/>
      <c r="GEF38" s="216"/>
      <c r="GEG38" s="216"/>
      <c r="GEH38" s="216"/>
      <c r="GEI38" s="216"/>
      <c r="GEJ38" s="216"/>
      <c r="GEK38" s="216"/>
      <c r="GEL38" s="216"/>
      <c r="GEM38" s="216"/>
      <c r="GEN38" s="216"/>
      <c r="GEO38" s="216"/>
      <c r="GEP38" s="216"/>
      <c r="GEQ38" s="216"/>
      <c r="GER38" s="216"/>
      <c r="GES38" s="216"/>
      <c r="GET38" s="216"/>
      <c r="GEU38" s="216"/>
      <c r="GEV38" s="216"/>
      <c r="GEW38" s="216"/>
      <c r="GEX38" s="216"/>
      <c r="GEY38" s="216"/>
      <c r="GEZ38" s="216"/>
      <c r="GFA38" s="216"/>
      <c r="GFB38" s="216"/>
      <c r="GFC38" s="216"/>
      <c r="GFD38" s="216"/>
      <c r="GFE38" s="216"/>
      <c r="GFF38" s="216"/>
      <c r="GFG38" s="216"/>
      <c r="GFH38" s="216"/>
      <c r="GFI38" s="216"/>
      <c r="GFJ38" s="216"/>
      <c r="GFK38" s="216"/>
      <c r="GFL38" s="216"/>
      <c r="GFM38" s="216"/>
      <c r="GFN38" s="216"/>
      <c r="GFO38" s="216"/>
      <c r="GFP38" s="216"/>
      <c r="GFQ38" s="216"/>
      <c r="GFR38" s="216"/>
      <c r="GFS38" s="216"/>
      <c r="GFT38" s="216"/>
      <c r="GFU38" s="216"/>
      <c r="GFV38" s="216"/>
      <c r="GFW38" s="216"/>
      <c r="GFX38" s="216"/>
      <c r="GFY38" s="216"/>
      <c r="GFZ38" s="216"/>
      <c r="GGA38" s="216"/>
      <c r="GGB38" s="216"/>
      <c r="GGC38" s="216"/>
      <c r="GGD38" s="216"/>
      <c r="GGE38" s="216"/>
      <c r="GGF38" s="216"/>
      <c r="GGG38" s="216"/>
      <c r="GGH38" s="216"/>
      <c r="GGI38" s="216"/>
      <c r="GGJ38" s="216"/>
      <c r="GGK38" s="216"/>
      <c r="GGL38" s="216"/>
      <c r="GGM38" s="216"/>
      <c r="GGN38" s="216"/>
      <c r="GGO38" s="216"/>
      <c r="GGP38" s="216"/>
      <c r="GGQ38" s="216"/>
      <c r="GGR38" s="216"/>
      <c r="GGS38" s="216"/>
      <c r="GGT38" s="216"/>
      <c r="GGU38" s="216"/>
      <c r="GGV38" s="216"/>
      <c r="GGW38" s="216"/>
      <c r="GGX38" s="216"/>
      <c r="GGY38" s="216"/>
      <c r="GGZ38" s="216"/>
      <c r="GHA38" s="216"/>
      <c r="GHB38" s="216"/>
      <c r="GHC38" s="216"/>
      <c r="GHD38" s="216"/>
      <c r="GHE38" s="216"/>
      <c r="GHF38" s="216"/>
      <c r="GHG38" s="216"/>
      <c r="GHH38" s="216"/>
      <c r="GHI38" s="216"/>
      <c r="GHJ38" s="216"/>
      <c r="GHK38" s="216"/>
      <c r="GHL38" s="216"/>
      <c r="GHM38" s="216"/>
      <c r="GHN38" s="216"/>
      <c r="GHO38" s="216"/>
      <c r="GHP38" s="216"/>
      <c r="GHQ38" s="216"/>
      <c r="GHR38" s="216"/>
      <c r="GHS38" s="216"/>
      <c r="GHT38" s="216"/>
      <c r="GHU38" s="216"/>
      <c r="GHV38" s="216"/>
      <c r="GHW38" s="216"/>
      <c r="GHX38" s="216"/>
      <c r="GHY38" s="216"/>
      <c r="GHZ38" s="216"/>
      <c r="GIA38" s="216"/>
      <c r="GIB38" s="216"/>
      <c r="GIC38" s="216"/>
      <c r="GID38" s="216"/>
      <c r="GIE38" s="216"/>
      <c r="GIF38" s="216"/>
      <c r="GIG38" s="216"/>
      <c r="GIH38" s="216"/>
      <c r="GII38" s="216"/>
      <c r="GIJ38" s="216"/>
      <c r="GIK38" s="216"/>
      <c r="GIL38" s="216"/>
      <c r="GIM38" s="216"/>
      <c r="GIN38" s="216"/>
      <c r="GIO38" s="216"/>
      <c r="GIP38" s="216"/>
      <c r="GIQ38" s="216"/>
      <c r="GIR38" s="216"/>
      <c r="GIS38" s="216"/>
      <c r="GIT38" s="216"/>
      <c r="GIU38" s="216"/>
      <c r="GIV38" s="216"/>
      <c r="GIW38" s="216"/>
      <c r="GIX38" s="216"/>
      <c r="GIY38" s="216"/>
      <c r="GIZ38" s="216"/>
      <c r="GJA38" s="216"/>
      <c r="GJB38" s="216"/>
      <c r="GJC38" s="216"/>
      <c r="GJD38" s="216"/>
      <c r="GJE38" s="216"/>
      <c r="GJF38" s="216"/>
      <c r="GJG38" s="216"/>
      <c r="GJH38" s="216"/>
      <c r="GJI38" s="216"/>
      <c r="GJJ38" s="216"/>
      <c r="GJK38" s="216"/>
      <c r="GJL38" s="216"/>
      <c r="GJM38" s="216"/>
      <c r="GJN38" s="216"/>
      <c r="GJO38" s="216"/>
      <c r="GJP38" s="216"/>
      <c r="GJQ38" s="216"/>
      <c r="GJR38" s="216"/>
      <c r="GJS38" s="216"/>
      <c r="GJT38" s="216"/>
      <c r="GJU38" s="216"/>
      <c r="GJV38" s="216"/>
      <c r="GJW38" s="216"/>
      <c r="GJX38" s="216"/>
      <c r="GJY38" s="216"/>
      <c r="GJZ38" s="216"/>
      <c r="GKA38" s="216"/>
      <c r="GKB38" s="216"/>
      <c r="GKC38" s="216"/>
      <c r="GKD38" s="216"/>
      <c r="GKE38" s="216"/>
      <c r="GKF38" s="216"/>
      <c r="GKG38" s="216"/>
      <c r="GKH38" s="216"/>
      <c r="GKI38" s="216"/>
      <c r="GKJ38" s="216"/>
      <c r="GKK38" s="216"/>
      <c r="GKL38" s="216"/>
      <c r="GKM38" s="216"/>
      <c r="GKN38" s="216"/>
      <c r="GKO38" s="216"/>
      <c r="GKP38" s="216"/>
      <c r="GKQ38" s="216"/>
      <c r="GKR38" s="216"/>
      <c r="GKS38" s="216"/>
      <c r="GKT38" s="216"/>
      <c r="GKU38" s="216"/>
      <c r="GKV38" s="216"/>
      <c r="GKW38" s="216"/>
      <c r="GKX38" s="216"/>
      <c r="GKY38" s="216"/>
      <c r="GKZ38" s="216"/>
      <c r="GLA38" s="216"/>
      <c r="GLB38" s="216"/>
      <c r="GLC38" s="216"/>
      <c r="GLD38" s="216"/>
      <c r="GLE38" s="216"/>
      <c r="GLF38" s="216"/>
      <c r="GLG38" s="216"/>
      <c r="GLH38" s="216"/>
      <c r="GLI38" s="216"/>
      <c r="GLJ38" s="216"/>
      <c r="GLK38" s="216"/>
      <c r="GLL38" s="216"/>
      <c r="GLM38" s="216"/>
      <c r="GLN38" s="216"/>
      <c r="GLO38" s="216"/>
      <c r="GLP38" s="216"/>
      <c r="GLQ38" s="216"/>
      <c r="GLR38" s="216"/>
      <c r="GLS38" s="216"/>
      <c r="GLT38" s="216"/>
      <c r="GLU38" s="216"/>
      <c r="GLV38" s="216"/>
      <c r="GLW38" s="216"/>
      <c r="GLX38" s="216"/>
      <c r="GLY38" s="216"/>
      <c r="GLZ38" s="216"/>
      <c r="GMA38" s="216"/>
      <c r="GMB38" s="216"/>
      <c r="GMC38" s="216"/>
      <c r="GMD38" s="216"/>
      <c r="GME38" s="216"/>
      <c r="GMF38" s="216"/>
      <c r="GMG38" s="216"/>
      <c r="GMH38" s="216"/>
      <c r="GMI38" s="216"/>
      <c r="GMJ38" s="216"/>
      <c r="GMK38" s="216"/>
      <c r="GML38" s="216"/>
      <c r="GMM38" s="216"/>
      <c r="GMN38" s="216"/>
      <c r="GMO38" s="216"/>
      <c r="GMP38" s="216"/>
      <c r="GMQ38" s="216"/>
      <c r="GMR38" s="216"/>
      <c r="GMS38" s="216"/>
      <c r="GMT38" s="216"/>
      <c r="GMU38" s="216"/>
      <c r="GMV38" s="216"/>
      <c r="GMW38" s="216"/>
      <c r="GMX38" s="216"/>
      <c r="GMY38" s="216"/>
      <c r="GMZ38" s="216"/>
      <c r="GNA38" s="216"/>
      <c r="GNB38" s="216"/>
      <c r="GNC38" s="216"/>
      <c r="GND38" s="216"/>
      <c r="GNE38" s="216"/>
      <c r="GNF38" s="216"/>
      <c r="GNG38" s="216"/>
      <c r="GNH38" s="216"/>
      <c r="GNI38" s="216"/>
      <c r="GNJ38" s="216"/>
      <c r="GNK38" s="216"/>
      <c r="GNL38" s="216"/>
      <c r="GNM38" s="216"/>
      <c r="GNN38" s="216"/>
      <c r="GNO38" s="216"/>
      <c r="GNP38" s="216"/>
      <c r="GNQ38" s="216"/>
      <c r="GNR38" s="216"/>
      <c r="GNS38" s="216"/>
      <c r="GNT38" s="216"/>
      <c r="GNU38" s="216"/>
      <c r="GNV38" s="216"/>
      <c r="GNW38" s="216"/>
      <c r="GNX38" s="216"/>
      <c r="GNY38" s="216"/>
      <c r="GNZ38" s="216"/>
      <c r="GOA38" s="216"/>
      <c r="GOB38" s="216"/>
      <c r="GOC38" s="216"/>
      <c r="GOD38" s="216"/>
      <c r="GOE38" s="216"/>
      <c r="GOF38" s="216"/>
      <c r="GOG38" s="216"/>
      <c r="GOH38" s="216"/>
      <c r="GOI38" s="216"/>
      <c r="GOJ38" s="216"/>
      <c r="GOK38" s="216"/>
      <c r="GOL38" s="216"/>
      <c r="GOM38" s="216"/>
      <c r="GON38" s="216"/>
      <c r="GOO38" s="216"/>
      <c r="GOP38" s="216"/>
      <c r="GOQ38" s="216"/>
      <c r="GOR38" s="216"/>
      <c r="GOS38" s="216"/>
      <c r="GOT38" s="216"/>
      <c r="GOU38" s="216"/>
      <c r="GOV38" s="216"/>
      <c r="GOW38" s="216"/>
      <c r="GOX38" s="216"/>
      <c r="GOY38" s="216"/>
      <c r="GOZ38" s="216"/>
      <c r="GPA38" s="216"/>
      <c r="GPB38" s="216"/>
      <c r="GPC38" s="216"/>
      <c r="GPD38" s="216"/>
      <c r="GPE38" s="216"/>
      <c r="GPF38" s="216"/>
      <c r="GPG38" s="216"/>
      <c r="GPH38" s="216"/>
      <c r="GPI38" s="216"/>
      <c r="GPJ38" s="216"/>
      <c r="GPK38" s="216"/>
      <c r="GPL38" s="216"/>
      <c r="GPM38" s="216"/>
      <c r="GPN38" s="216"/>
      <c r="GPO38" s="216"/>
      <c r="GPP38" s="216"/>
      <c r="GPQ38" s="216"/>
      <c r="GPR38" s="216"/>
      <c r="GPS38" s="216"/>
      <c r="GPT38" s="216"/>
      <c r="GPU38" s="216"/>
      <c r="GPV38" s="216"/>
      <c r="GPW38" s="216"/>
      <c r="GPX38" s="216"/>
      <c r="GPY38" s="216"/>
      <c r="GPZ38" s="216"/>
      <c r="GQA38" s="216"/>
      <c r="GQB38" s="216"/>
      <c r="GQC38" s="216"/>
      <c r="GQD38" s="216"/>
      <c r="GQE38" s="216"/>
      <c r="GQF38" s="216"/>
      <c r="GQG38" s="216"/>
      <c r="GQH38" s="216"/>
      <c r="GQI38" s="216"/>
      <c r="GQJ38" s="216"/>
      <c r="GQK38" s="216"/>
      <c r="GQL38" s="216"/>
      <c r="GQM38" s="216"/>
      <c r="GQN38" s="216"/>
      <c r="GQO38" s="216"/>
      <c r="GQP38" s="216"/>
      <c r="GQQ38" s="216"/>
      <c r="GQR38" s="216"/>
      <c r="GQS38" s="216"/>
      <c r="GQT38" s="216"/>
      <c r="GQU38" s="216"/>
      <c r="GQV38" s="216"/>
      <c r="GQW38" s="216"/>
      <c r="GQX38" s="216"/>
      <c r="GQY38" s="216"/>
      <c r="GQZ38" s="216"/>
      <c r="GRA38" s="216"/>
      <c r="GRB38" s="216"/>
      <c r="GRC38" s="216"/>
      <c r="GRD38" s="216"/>
      <c r="GRE38" s="216"/>
      <c r="GRF38" s="216"/>
      <c r="GRG38" s="216"/>
      <c r="GRH38" s="216"/>
      <c r="GRI38" s="216"/>
      <c r="GRJ38" s="216"/>
      <c r="GRK38" s="216"/>
      <c r="GRL38" s="216"/>
      <c r="GRM38" s="216"/>
      <c r="GRN38" s="216"/>
      <c r="GRO38" s="216"/>
      <c r="GRP38" s="216"/>
      <c r="GRQ38" s="216"/>
      <c r="GRR38" s="216"/>
      <c r="GRS38" s="216"/>
      <c r="GRT38" s="216"/>
      <c r="GRU38" s="216"/>
      <c r="GRV38" s="216"/>
      <c r="GRW38" s="216"/>
      <c r="GRX38" s="216"/>
      <c r="GRY38" s="216"/>
      <c r="GRZ38" s="216"/>
      <c r="GSA38" s="216"/>
      <c r="GSB38" s="216"/>
      <c r="GSC38" s="216"/>
      <c r="GSD38" s="216"/>
      <c r="GSE38" s="216"/>
      <c r="GSF38" s="216"/>
      <c r="GSG38" s="216"/>
      <c r="GSH38" s="216"/>
      <c r="GSI38" s="216"/>
      <c r="GSJ38" s="216"/>
      <c r="GSK38" s="216"/>
      <c r="GSL38" s="216"/>
      <c r="GSM38" s="216"/>
      <c r="GSN38" s="216"/>
      <c r="GSO38" s="216"/>
      <c r="GSP38" s="216"/>
      <c r="GSQ38" s="216"/>
      <c r="GSR38" s="216"/>
      <c r="GSS38" s="216"/>
      <c r="GST38" s="216"/>
      <c r="GSU38" s="216"/>
      <c r="GSV38" s="216"/>
      <c r="GSW38" s="216"/>
      <c r="GSX38" s="216"/>
      <c r="GSY38" s="216"/>
      <c r="GSZ38" s="216"/>
      <c r="GTA38" s="216"/>
      <c r="GTB38" s="216"/>
      <c r="GTC38" s="216"/>
      <c r="GTD38" s="216"/>
      <c r="GTE38" s="216"/>
      <c r="GTF38" s="216"/>
      <c r="GTG38" s="216"/>
      <c r="GTH38" s="216"/>
      <c r="GTI38" s="216"/>
      <c r="GTJ38" s="216"/>
      <c r="GTK38" s="216"/>
      <c r="GTL38" s="216"/>
      <c r="GTM38" s="216"/>
      <c r="GTN38" s="216"/>
      <c r="GTO38" s="216"/>
      <c r="GTP38" s="216"/>
      <c r="GTQ38" s="216"/>
      <c r="GTR38" s="216"/>
      <c r="GTS38" s="216"/>
      <c r="GTT38" s="216"/>
      <c r="GTU38" s="216"/>
      <c r="GTV38" s="216"/>
      <c r="GTW38" s="216"/>
      <c r="GTX38" s="216"/>
      <c r="GTY38" s="216"/>
      <c r="GTZ38" s="216"/>
      <c r="GUA38" s="216"/>
      <c r="GUB38" s="216"/>
      <c r="GUC38" s="216"/>
      <c r="GUD38" s="216"/>
      <c r="GUE38" s="216"/>
      <c r="GUF38" s="216"/>
      <c r="GUG38" s="216"/>
      <c r="GUH38" s="216"/>
      <c r="GUI38" s="216"/>
      <c r="GUJ38" s="216"/>
      <c r="GUK38" s="216"/>
      <c r="GUL38" s="216"/>
      <c r="GUM38" s="216"/>
      <c r="GUN38" s="216"/>
      <c r="GUO38" s="216"/>
      <c r="GUP38" s="216"/>
      <c r="GUQ38" s="216"/>
      <c r="GUR38" s="216"/>
      <c r="GUS38" s="216"/>
      <c r="GUT38" s="216"/>
      <c r="GUU38" s="216"/>
      <c r="GUV38" s="216"/>
      <c r="GUW38" s="216"/>
      <c r="GUX38" s="216"/>
      <c r="GUY38" s="216"/>
      <c r="GUZ38" s="216"/>
      <c r="GVA38" s="216"/>
      <c r="GVB38" s="216"/>
      <c r="GVC38" s="216"/>
      <c r="GVD38" s="216"/>
      <c r="GVE38" s="216"/>
      <c r="GVF38" s="216"/>
      <c r="GVG38" s="216"/>
      <c r="GVH38" s="216"/>
      <c r="GVI38" s="216"/>
      <c r="GVJ38" s="216"/>
      <c r="GVK38" s="216"/>
      <c r="GVL38" s="216"/>
      <c r="GVM38" s="216"/>
      <c r="GVN38" s="216"/>
      <c r="GVO38" s="216"/>
      <c r="GVP38" s="216"/>
      <c r="GVQ38" s="216"/>
      <c r="GVR38" s="216"/>
      <c r="GVS38" s="216"/>
      <c r="GVT38" s="216"/>
      <c r="GVU38" s="216"/>
      <c r="GVV38" s="216"/>
      <c r="GVW38" s="216"/>
      <c r="GVX38" s="216"/>
      <c r="GVY38" s="216"/>
      <c r="GVZ38" s="216"/>
      <c r="GWA38" s="216"/>
      <c r="GWB38" s="216"/>
      <c r="GWC38" s="216"/>
      <c r="GWD38" s="216"/>
      <c r="GWE38" s="216"/>
      <c r="GWF38" s="216"/>
      <c r="GWG38" s="216"/>
      <c r="GWH38" s="216"/>
      <c r="GWI38" s="216"/>
      <c r="GWJ38" s="216"/>
      <c r="GWK38" s="216"/>
      <c r="GWL38" s="216"/>
      <c r="GWM38" s="216"/>
      <c r="GWN38" s="216"/>
      <c r="GWO38" s="216"/>
      <c r="GWP38" s="216"/>
      <c r="GWQ38" s="216"/>
      <c r="GWR38" s="216"/>
      <c r="GWS38" s="216"/>
      <c r="GWT38" s="216"/>
      <c r="GWU38" s="216"/>
      <c r="GWV38" s="216"/>
      <c r="GWW38" s="216"/>
      <c r="GWX38" s="216"/>
      <c r="GWY38" s="216"/>
      <c r="GWZ38" s="216"/>
      <c r="GXA38" s="216"/>
      <c r="GXB38" s="216"/>
      <c r="GXC38" s="216"/>
      <c r="GXD38" s="216"/>
      <c r="GXE38" s="216"/>
      <c r="GXF38" s="216"/>
      <c r="GXG38" s="216"/>
      <c r="GXH38" s="216"/>
      <c r="GXI38" s="216"/>
      <c r="GXJ38" s="216"/>
      <c r="GXK38" s="216"/>
      <c r="GXL38" s="216"/>
      <c r="GXM38" s="216"/>
      <c r="GXN38" s="216"/>
      <c r="GXO38" s="216"/>
      <c r="GXP38" s="216"/>
      <c r="GXQ38" s="216"/>
      <c r="GXR38" s="216"/>
      <c r="GXS38" s="216"/>
      <c r="GXT38" s="216"/>
      <c r="GXU38" s="216"/>
      <c r="GXV38" s="216"/>
      <c r="GXW38" s="216"/>
      <c r="GXX38" s="216"/>
      <c r="GXY38" s="216"/>
      <c r="GXZ38" s="216"/>
      <c r="GYA38" s="216"/>
      <c r="GYB38" s="216"/>
      <c r="GYC38" s="216"/>
      <c r="GYD38" s="216"/>
      <c r="GYE38" s="216"/>
      <c r="GYF38" s="216"/>
      <c r="GYG38" s="216"/>
      <c r="GYH38" s="216"/>
      <c r="GYI38" s="216"/>
      <c r="GYJ38" s="216"/>
      <c r="GYK38" s="216"/>
      <c r="GYL38" s="216"/>
      <c r="GYM38" s="216"/>
      <c r="GYN38" s="216"/>
      <c r="GYO38" s="216"/>
      <c r="GYP38" s="216"/>
      <c r="GYQ38" s="216"/>
      <c r="GYR38" s="216"/>
      <c r="GYS38" s="216"/>
      <c r="GYT38" s="216"/>
      <c r="GYU38" s="216"/>
      <c r="GYV38" s="216"/>
      <c r="GYW38" s="216"/>
      <c r="GYX38" s="216"/>
      <c r="GYY38" s="216"/>
      <c r="GYZ38" s="216"/>
      <c r="GZA38" s="216"/>
      <c r="GZB38" s="216"/>
      <c r="GZC38" s="216"/>
      <c r="GZD38" s="216"/>
      <c r="GZE38" s="216"/>
      <c r="GZF38" s="216"/>
      <c r="GZG38" s="216"/>
      <c r="GZH38" s="216"/>
      <c r="GZI38" s="216"/>
      <c r="GZJ38" s="216"/>
      <c r="GZK38" s="216"/>
      <c r="GZL38" s="216"/>
      <c r="GZM38" s="216"/>
      <c r="GZN38" s="216"/>
      <c r="GZO38" s="216"/>
      <c r="GZP38" s="216"/>
      <c r="GZQ38" s="216"/>
      <c r="GZR38" s="216"/>
      <c r="GZS38" s="216"/>
      <c r="GZT38" s="216"/>
      <c r="GZU38" s="216"/>
      <c r="GZV38" s="216"/>
      <c r="GZW38" s="216"/>
      <c r="GZX38" s="216"/>
      <c r="GZY38" s="216"/>
      <c r="GZZ38" s="216"/>
      <c r="HAA38" s="216"/>
      <c r="HAB38" s="216"/>
      <c r="HAC38" s="216"/>
      <c r="HAD38" s="216"/>
      <c r="HAE38" s="216"/>
      <c r="HAF38" s="216"/>
      <c r="HAG38" s="216"/>
      <c r="HAH38" s="216"/>
      <c r="HAI38" s="216"/>
      <c r="HAJ38" s="216"/>
      <c r="HAK38" s="216"/>
      <c r="HAL38" s="216"/>
      <c r="HAM38" s="216"/>
      <c r="HAN38" s="216"/>
      <c r="HAO38" s="216"/>
      <c r="HAP38" s="216"/>
      <c r="HAQ38" s="216"/>
      <c r="HAR38" s="216"/>
      <c r="HAS38" s="216"/>
      <c r="HAT38" s="216"/>
      <c r="HAU38" s="216"/>
      <c r="HAV38" s="216"/>
      <c r="HAW38" s="216"/>
      <c r="HAX38" s="216"/>
      <c r="HAY38" s="216"/>
      <c r="HAZ38" s="216"/>
      <c r="HBA38" s="216"/>
      <c r="HBB38" s="216"/>
      <c r="HBC38" s="216"/>
      <c r="HBD38" s="216"/>
      <c r="HBE38" s="216"/>
      <c r="HBF38" s="216"/>
      <c r="HBG38" s="216"/>
      <c r="HBH38" s="216"/>
      <c r="HBI38" s="216"/>
      <c r="HBJ38" s="216"/>
      <c r="HBK38" s="216"/>
      <c r="HBL38" s="216"/>
      <c r="HBM38" s="216"/>
      <c r="HBN38" s="216"/>
      <c r="HBO38" s="216"/>
      <c r="HBP38" s="216"/>
      <c r="HBQ38" s="216"/>
      <c r="HBR38" s="216"/>
      <c r="HBS38" s="216"/>
      <c r="HBT38" s="216"/>
      <c r="HBU38" s="216"/>
      <c r="HBV38" s="216"/>
      <c r="HBW38" s="216"/>
      <c r="HBX38" s="216"/>
      <c r="HBY38" s="216"/>
      <c r="HBZ38" s="216"/>
      <c r="HCA38" s="216"/>
      <c r="HCB38" s="216"/>
      <c r="HCC38" s="216"/>
      <c r="HCD38" s="216"/>
      <c r="HCE38" s="216"/>
      <c r="HCF38" s="216"/>
      <c r="HCG38" s="216"/>
      <c r="HCH38" s="216"/>
      <c r="HCI38" s="216"/>
      <c r="HCJ38" s="216"/>
      <c r="HCK38" s="216"/>
      <c r="HCL38" s="216"/>
      <c r="HCM38" s="216"/>
      <c r="HCN38" s="216"/>
      <c r="HCO38" s="216"/>
      <c r="HCP38" s="216"/>
      <c r="HCQ38" s="216"/>
      <c r="HCR38" s="216"/>
      <c r="HCS38" s="216"/>
      <c r="HCT38" s="216"/>
      <c r="HCU38" s="216"/>
      <c r="HCV38" s="216"/>
      <c r="HCW38" s="216"/>
      <c r="HCX38" s="216"/>
      <c r="HCY38" s="216"/>
      <c r="HCZ38" s="216"/>
      <c r="HDA38" s="216"/>
      <c r="HDB38" s="216"/>
      <c r="HDC38" s="216"/>
      <c r="HDD38" s="216"/>
      <c r="HDE38" s="216"/>
      <c r="HDF38" s="216"/>
      <c r="HDG38" s="216"/>
      <c r="HDH38" s="216"/>
      <c r="HDI38" s="216"/>
      <c r="HDJ38" s="216"/>
      <c r="HDK38" s="216"/>
      <c r="HDL38" s="216"/>
      <c r="HDM38" s="216"/>
      <c r="HDN38" s="216"/>
      <c r="HDO38" s="216"/>
      <c r="HDP38" s="216"/>
      <c r="HDQ38" s="216"/>
      <c r="HDR38" s="216"/>
      <c r="HDS38" s="216"/>
      <c r="HDT38" s="216"/>
      <c r="HDU38" s="216"/>
      <c r="HDV38" s="216"/>
      <c r="HDW38" s="216"/>
      <c r="HDX38" s="216"/>
      <c r="HDY38" s="216"/>
      <c r="HDZ38" s="216"/>
      <c r="HEA38" s="216"/>
      <c r="HEB38" s="216"/>
      <c r="HEC38" s="216"/>
      <c r="HED38" s="216"/>
      <c r="HEE38" s="216"/>
      <c r="HEF38" s="216"/>
      <c r="HEG38" s="216"/>
      <c r="HEH38" s="216"/>
      <c r="HEI38" s="216"/>
      <c r="HEJ38" s="216"/>
      <c r="HEK38" s="216"/>
      <c r="HEL38" s="216"/>
      <c r="HEM38" s="216"/>
      <c r="HEN38" s="216"/>
      <c r="HEO38" s="216"/>
      <c r="HEP38" s="216"/>
      <c r="HEQ38" s="216"/>
      <c r="HER38" s="216"/>
      <c r="HES38" s="216"/>
      <c r="HET38" s="216"/>
      <c r="HEU38" s="216"/>
      <c r="HEV38" s="216"/>
      <c r="HEW38" s="216"/>
      <c r="HEX38" s="216"/>
      <c r="HEY38" s="216"/>
      <c r="HEZ38" s="216"/>
      <c r="HFA38" s="216"/>
      <c r="HFB38" s="216"/>
      <c r="HFC38" s="216"/>
      <c r="HFD38" s="216"/>
      <c r="HFE38" s="216"/>
      <c r="HFF38" s="216"/>
      <c r="HFG38" s="216"/>
      <c r="HFH38" s="216"/>
      <c r="HFI38" s="216"/>
      <c r="HFJ38" s="216"/>
      <c r="HFK38" s="216"/>
      <c r="HFL38" s="216"/>
      <c r="HFM38" s="216"/>
      <c r="HFN38" s="216"/>
      <c r="HFO38" s="216"/>
      <c r="HFP38" s="216"/>
      <c r="HFQ38" s="216"/>
      <c r="HFR38" s="216"/>
      <c r="HFS38" s="216"/>
      <c r="HFT38" s="216"/>
      <c r="HFU38" s="216"/>
      <c r="HFV38" s="216"/>
      <c r="HFW38" s="216"/>
      <c r="HFX38" s="216"/>
      <c r="HFY38" s="216"/>
      <c r="HFZ38" s="216"/>
      <c r="HGA38" s="216"/>
      <c r="HGB38" s="216"/>
      <c r="HGC38" s="216"/>
      <c r="HGD38" s="216"/>
      <c r="HGE38" s="216"/>
      <c r="HGF38" s="216"/>
      <c r="HGG38" s="216"/>
      <c r="HGH38" s="216"/>
      <c r="HGI38" s="216"/>
      <c r="HGJ38" s="216"/>
      <c r="HGK38" s="216"/>
      <c r="HGL38" s="216"/>
      <c r="HGM38" s="216"/>
      <c r="HGN38" s="216"/>
      <c r="HGO38" s="216"/>
      <c r="HGP38" s="216"/>
      <c r="HGQ38" s="216"/>
      <c r="HGR38" s="216"/>
      <c r="HGS38" s="216"/>
      <c r="HGT38" s="216"/>
      <c r="HGU38" s="216"/>
      <c r="HGV38" s="216"/>
      <c r="HGW38" s="216"/>
      <c r="HGX38" s="216"/>
      <c r="HGY38" s="216"/>
      <c r="HGZ38" s="216"/>
      <c r="HHA38" s="216"/>
      <c r="HHB38" s="216"/>
      <c r="HHC38" s="216"/>
      <c r="HHD38" s="216"/>
      <c r="HHE38" s="216"/>
      <c r="HHF38" s="216"/>
      <c r="HHG38" s="216"/>
      <c r="HHH38" s="216"/>
      <c r="HHI38" s="216"/>
      <c r="HHJ38" s="216"/>
      <c r="HHK38" s="216"/>
      <c r="HHL38" s="216"/>
      <c r="HHM38" s="216"/>
      <c r="HHN38" s="216"/>
      <c r="HHO38" s="216"/>
      <c r="HHP38" s="216"/>
      <c r="HHQ38" s="216"/>
      <c r="HHR38" s="216"/>
      <c r="HHS38" s="216"/>
      <c r="HHT38" s="216"/>
      <c r="HHU38" s="216"/>
      <c r="HHV38" s="216"/>
      <c r="HHW38" s="216"/>
      <c r="HHX38" s="216"/>
      <c r="HHY38" s="216"/>
      <c r="HHZ38" s="216"/>
      <c r="HIA38" s="216"/>
      <c r="HIB38" s="216"/>
      <c r="HIC38" s="216"/>
      <c r="HID38" s="216"/>
      <c r="HIE38" s="216"/>
      <c r="HIF38" s="216"/>
      <c r="HIG38" s="216"/>
      <c r="HIH38" s="216"/>
      <c r="HII38" s="216"/>
      <c r="HIJ38" s="216"/>
      <c r="HIK38" s="216"/>
      <c r="HIL38" s="216"/>
      <c r="HIM38" s="216"/>
      <c r="HIN38" s="216"/>
      <c r="HIO38" s="216"/>
      <c r="HIP38" s="216"/>
      <c r="HIQ38" s="216"/>
      <c r="HIR38" s="216"/>
      <c r="HIS38" s="216"/>
      <c r="HIT38" s="216"/>
      <c r="HIU38" s="216"/>
      <c r="HIV38" s="216"/>
      <c r="HIW38" s="216"/>
      <c r="HIX38" s="216"/>
      <c r="HIY38" s="216"/>
      <c r="HIZ38" s="216"/>
      <c r="HJA38" s="216"/>
      <c r="HJB38" s="216"/>
      <c r="HJC38" s="216"/>
      <c r="HJD38" s="216"/>
      <c r="HJE38" s="216"/>
      <c r="HJF38" s="216"/>
      <c r="HJG38" s="216"/>
      <c r="HJH38" s="216"/>
      <c r="HJI38" s="216"/>
      <c r="HJJ38" s="216"/>
      <c r="HJK38" s="216"/>
      <c r="HJL38" s="216"/>
      <c r="HJM38" s="216"/>
      <c r="HJN38" s="216"/>
      <c r="HJO38" s="216"/>
      <c r="HJP38" s="216"/>
      <c r="HJQ38" s="216"/>
      <c r="HJR38" s="216"/>
      <c r="HJS38" s="216"/>
      <c r="HJT38" s="216"/>
      <c r="HJU38" s="216"/>
      <c r="HJV38" s="216"/>
      <c r="HJW38" s="216"/>
      <c r="HJX38" s="216"/>
      <c r="HJY38" s="216"/>
      <c r="HJZ38" s="216"/>
      <c r="HKA38" s="216"/>
      <c r="HKB38" s="216"/>
      <c r="HKC38" s="216"/>
      <c r="HKD38" s="216"/>
      <c r="HKE38" s="216"/>
      <c r="HKF38" s="216"/>
      <c r="HKG38" s="216"/>
      <c r="HKH38" s="216"/>
      <c r="HKI38" s="216"/>
      <c r="HKJ38" s="216"/>
      <c r="HKK38" s="216"/>
      <c r="HKL38" s="216"/>
      <c r="HKM38" s="216"/>
      <c r="HKN38" s="216"/>
      <c r="HKO38" s="216"/>
      <c r="HKP38" s="216"/>
      <c r="HKQ38" s="216"/>
      <c r="HKR38" s="216"/>
      <c r="HKS38" s="216"/>
      <c r="HKT38" s="216"/>
      <c r="HKU38" s="216"/>
      <c r="HKV38" s="216"/>
      <c r="HKW38" s="216"/>
      <c r="HKX38" s="216"/>
      <c r="HKY38" s="216"/>
      <c r="HKZ38" s="216"/>
      <c r="HLA38" s="216"/>
      <c r="HLB38" s="216"/>
      <c r="HLC38" s="216"/>
      <c r="HLD38" s="216"/>
      <c r="HLE38" s="216"/>
      <c r="HLF38" s="216"/>
      <c r="HLG38" s="216"/>
      <c r="HLH38" s="216"/>
      <c r="HLI38" s="216"/>
      <c r="HLJ38" s="216"/>
      <c r="HLK38" s="216"/>
      <c r="HLL38" s="216"/>
      <c r="HLM38" s="216"/>
      <c r="HLN38" s="216"/>
      <c r="HLO38" s="216"/>
      <c r="HLP38" s="216"/>
      <c r="HLQ38" s="216"/>
      <c r="HLR38" s="216"/>
      <c r="HLS38" s="216"/>
      <c r="HLT38" s="216"/>
      <c r="HLU38" s="216"/>
      <c r="HLV38" s="216"/>
      <c r="HLW38" s="216"/>
      <c r="HLX38" s="216"/>
      <c r="HLY38" s="216"/>
      <c r="HLZ38" s="216"/>
      <c r="HMA38" s="216"/>
      <c r="HMB38" s="216"/>
      <c r="HMC38" s="216"/>
      <c r="HMD38" s="216"/>
      <c r="HME38" s="216"/>
      <c r="HMF38" s="216"/>
      <c r="HMG38" s="216"/>
      <c r="HMH38" s="216"/>
      <c r="HMI38" s="216"/>
      <c r="HMJ38" s="216"/>
      <c r="HMK38" s="216"/>
      <c r="HML38" s="216"/>
      <c r="HMM38" s="216"/>
      <c r="HMN38" s="216"/>
      <c r="HMO38" s="216"/>
      <c r="HMP38" s="216"/>
      <c r="HMQ38" s="216"/>
      <c r="HMR38" s="216"/>
      <c r="HMS38" s="216"/>
      <c r="HMT38" s="216"/>
      <c r="HMU38" s="216"/>
      <c r="HMV38" s="216"/>
      <c r="HMW38" s="216"/>
      <c r="HMX38" s="216"/>
      <c r="HMY38" s="216"/>
      <c r="HMZ38" s="216"/>
      <c r="HNA38" s="216"/>
      <c r="HNB38" s="216"/>
      <c r="HNC38" s="216"/>
      <c r="HND38" s="216"/>
      <c r="HNE38" s="216"/>
      <c r="HNF38" s="216"/>
      <c r="HNG38" s="216"/>
      <c r="HNH38" s="216"/>
      <c r="HNI38" s="216"/>
      <c r="HNJ38" s="216"/>
      <c r="HNK38" s="216"/>
      <c r="HNL38" s="216"/>
      <c r="HNM38" s="216"/>
      <c r="HNN38" s="216"/>
      <c r="HNO38" s="216"/>
      <c r="HNP38" s="216"/>
      <c r="HNQ38" s="216"/>
      <c r="HNR38" s="216"/>
      <c r="HNS38" s="216"/>
      <c r="HNT38" s="216"/>
      <c r="HNU38" s="216"/>
      <c r="HNV38" s="216"/>
      <c r="HNW38" s="216"/>
      <c r="HNX38" s="216"/>
      <c r="HNY38" s="216"/>
      <c r="HNZ38" s="216"/>
      <c r="HOA38" s="216"/>
      <c r="HOB38" s="216"/>
      <c r="HOC38" s="216"/>
      <c r="HOD38" s="216"/>
      <c r="HOE38" s="216"/>
      <c r="HOF38" s="216"/>
      <c r="HOG38" s="216"/>
      <c r="HOH38" s="216"/>
      <c r="HOI38" s="216"/>
      <c r="HOJ38" s="216"/>
      <c r="HOK38" s="216"/>
      <c r="HOL38" s="216"/>
      <c r="HOM38" s="216"/>
      <c r="HON38" s="216"/>
      <c r="HOO38" s="216"/>
      <c r="HOP38" s="216"/>
      <c r="HOQ38" s="216"/>
      <c r="HOR38" s="216"/>
      <c r="HOS38" s="216"/>
      <c r="HOT38" s="216"/>
      <c r="HOU38" s="216"/>
      <c r="HOV38" s="216"/>
      <c r="HOW38" s="216"/>
      <c r="HOX38" s="216"/>
      <c r="HOY38" s="216"/>
      <c r="HOZ38" s="216"/>
      <c r="HPA38" s="216"/>
      <c r="HPB38" s="216"/>
      <c r="HPC38" s="216"/>
      <c r="HPD38" s="216"/>
      <c r="HPE38" s="216"/>
      <c r="HPF38" s="216"/>
      <c r="HPG38" s="216"/>
      <c r="HPH38" s="216"/>
      <c r="HPI38" s="216"/>
      <c r="HPJ38" s="216"/>
      <c r="HPK38" s="216"/>
      <c r="HPL38" s="216"/>
      <c r="HPM38" s="216"/>
      <c r="HPN38" s="216"/>
      <c r="HPO38" s="216"/>
      <c r="HPP38" s="216"/>
      <c r="HPQ38" s="216"/>
      <c r="HPR38" s="216"/>
      <c r="HPS38" s="216"/>
      <c r="HPT38" s="216"/>
      <c r="HPU38" s="216"/>
      <c r="HPV38" s="216"/>
      <c r="HPW38" s="216"/>
      <c r="HPX38" s="216"/>
      <c r="HPY38" s="216"/>
      <c r="HPZ38" s="216"/>
      <c r="HQA38" s="216"/>
      <c r="HQB38" s="216"/>
      <c r="HQC38" s="216"/>
      <c r="HQD38" s="216"/>
      <c r="HQE38" s="216"/>
      <c r="HQF38" s="216"/>
      <c r="HQG38" s="216"/>
      <c r="HQH38" s="216"/>
      <c r="HQI38" s="216"/>
      <c r="HQJ38" s="216"/>
      <c r="HQK38" s="216"/>
      <c r="HQL38" s="216"/>
      <c r="HQM38" s="216"/>
      <c r="HQN38" s="216"/>
      <c r="HQO38" s="216"/>
      <c r="HQP38" s="216"/>
      <c r="HQQ38" s="216"/>
      <c r="HQR38" s="216"/>
      <c r="HQS38" s="216"/>
      <c r="HQT38" s="216"/>
      <c r="HQU38" s="216"/>
      <c r="HQV38" s="216"/>
      <c r="HQW38" s="216"/>
      <c r="HQX38" s="216"/>
      <c r="HQY38" s="216"/>
      <c r="HQZ38" s="216"/>
      <c r="HRA38" s="216"/>
      <c r="HRB38" s="216"/>
      <c r="HRC38" s="216"/>
      <c r="HRD38" s="216"/>
      <c r="HRE38" s="216"/>
      <c r="HRF38" s="216"/>
      <c r="HRG38" s="216"/>
      <c r="HRH38" s="216"/>
      <c r="HRI38" s="216"/>
      <c r="HRJ38" s="216"/>
      <c r="HRK38" s="216"/>
      <c r="HRL38" s="216"/>
      <c r="HRM38" s="216"/>
      <c r="HRN38" s="216"/>
      <c r="HRO38" s="216"/>
      <c r="HRP38" s="216"/>
      <c r="HRQ38" s="216"/>
      <c r="HRR38" s="216"/>
      <c r="HRS38" s="216"/>
      <c r="HRT38" s="216"/>
      <c r="HRU38" s="216"/>
      <c r="HRV38" s="216"/>
      <c r="HRW38" s="216"/>
      <c r="HRX38" s="216"/>
      <c r="HRY38" s="216"/>
      <c r="HRZ38" s="216"/>
      <c r="HSA38" s="216"/>
      <c r="HSB38" s="216"/>
      <c r="HSC38" s="216"/>
      <c r="HSD38" s="216"/>
      <c r="HSE38" s="216"/>
      <c r="HSF38" s="216"/>
      <c r="HSG38" s="216"/>
      <c r="HSH38" s="216"/>
      <c r="HSI38" s="216"/>
      <c r="HSJ38" s="216"/>
      <c r="HSK38" s="216"/>
      <c r="HSL38" s="216"/>
      <c r="HSM38" s="216"/>
      <c r="HSN38" s="216"/>
      <c r="HSO38" s="216"/>
      <c r="HSP38" s="216"/>
      <c r="HSQ38" s="216"/>
      <c r="HSR38" s="216"/>
      <c r="HSS38" s="216"/>
      <c r="HST38" s="216"/>
      <c r="HSU38" s="216"/>
      <c r="HSV38" s="216"/>
      <c r="HSW38" s="216"/>
      <c r="HSX38" s="216"/>
      <c r="HSY38" s="216"/>
      <c r="HSZ38" s="216"/>
      <c r="HTA38" s="216"/>
      <c r="HTB38" s="216"/>
      <c r="HTC38" s="216"/>
      <c r="HTD38" s="216"/>
      <c r="HTE38" s="216"/>
      <c r="HTF38" s="216"/>
      <c r="HTG38" s="216"/>
      <c r="HTH38" s="216"/>
      <c r="HTI38" s="216"/>
      <c r="HTJ38" s="216"/>
      <c r="HTK38" s="216"/>
      <c r="HTL38" s="216"/>
      <c r="HTM38" s="216"/>
      <c r="HTN38" s="216"/>
      <c r="HTO38" s="216"/>
      <c r="HTP38" s="216"/>
      <c r="HTQ38" s="216"/>
      <c r="HTR38" s="216"/>
      <c r="HTS38" s="216"/>
      <c r="HTT38" s="216"/>
      <c r="HTU38" s="216"/>
      <c r="HTV38" s="216"/>
      <c r="HTW38" s="216"/>
      <c r="HTX38" s="216"/>
      <c r="HTY38" s="216"/>
      <c r="HTZ38" s="216"/>
      <c r="HUA38" s="216"/>
      <c r="HUB38" s="216"/>
      <c r="HUC38" s="216"/>
      <c r="HUD38" s="216"/>
      <c r="HUE38" s="216"/>
      <c r="HUF38" s="216"/>
      <c r="HUG38" s="216"/>
      <c r="HUH38" s="216"/>
      <c r="HUI38" s="216"/>
      <c r="HUJ38" s="216"/>
      <c r="HUK38" s="216"/>
      <c r="HUL38" s="216"/>
      <c r="HUM38" s="216"/>
      <c r="HUN38" s="216"/>
      <c r="HUO38" s="216"/>
      <c r="HUP38" s="216"/>
      <c r="HUQ38" s="216"/>
      <c r="HUR38" s="216"/>
      <c r="HUS38" s="216"/>
      <c r="HUT38" s="216"/>
      <c r="HUU38" s="216"/>
      <c r="HUV38" s="216"/>
      <c r="HUW38" s="216"/>
      <c r="HUX38" s="216"/>
      <c r="HUY38" s="216"/>
      <c r="HUZ38" s="216"/>
      <c r="HVA38" s="216"/>
      <c r="HVB38" s="216"/>
      <c r="HVC38" s="216"/>
      <c r="HVD38" s="216"/>
      <c r="HVE38" s="216"/>
      <c r="HVF38" s="216"/>
      <c r="HVG38" s="216"/>
      <c r="HVH38" s="216"/>
      <c r="HVI38" s="216"/>
      <c r="HVJ38" s="216"/>
      <c r="HVK38" s="216"/>
      <c r="HVL38" s="216"/>
      <c r="HVM38" s="216"/>
      <c r="HVN38" s="216"/>
      <c r="HVO38" s="216"/>
      <c r="HVP38" s="216"/>
      <c r="HVQ38" s="216"/>
      <c r="HVR38" s="216"/>
      <c r="HVS38" s="216"/>
      <c r="HVT38" s="216"/>
      <c r="HVU38" s="216"/>
      <c r="HVV38" s="216"/>
      <c r="HVW38" s="216"/>
      <c r="HVX38" s="216"/>
      <c r="HVY38" s="216"/>
      <c r="HVZ38" s="216"/>
      <c r="HWA38" s="216"/>
      <c r="HWB38" s="216"/>
      <c r="HWC38" s="216"/>
      <c r="HWD38" s="216"/>
      <c r="HWE38" s="216"/>
      <c r="HWF38" s="216"/>
      <c r="HWG38" s="216"/>
      <c r="HWH38" s="216"/>
      <c r="HWI38" s="216"/>
      <c r="HWJ38" s="216"/>
      <c r="HWK38" s="216"/>
      <c r="HWL38" s="216"/>
      <c r="HWM38" s="216"/>
      <c r="HWN38" s="216"/>
      <c r="HWO38" s="216"/>
      <c r="HWP38" s="216"/>
      <c r="HWQ38" s="216"/>
      <c r="HWR38" s="216"/>
      <c r="HWS38" s="216"/>
      <c r="HWT38" s="216"/>
      <c r="HWU38" s="216"/>
      <c r="HWV38" s="216"/>
      <c r="HWW38" s="216"/>
      <c r="HWX38" s="216"/>
      <c r="HWY38" s="216"/>
      <c r="HWZ38" s="216"/>
      <c r="HXA38" s="216"/>
      <c r="HXB38" s="216"/>
      <c r="HXC38" s="216"/>
      <c r="HXD38" s="216"/>
      <c r="HXE38" s="216"/>
      <c r="HXF38" s="216"/>
      <c r="HXG38" s="216"/>
      <c r="HXH38" s="216"/>
      <c r="HXI38" s="216"/>
      <c r="HXJ38" s="216"/>
      <c r="HXK38" s="216"/>
      <c r="HXL38" s="216"/>
      <c r="HXM38" s="216"/>
      <c r="HXN38" s="216"/>
      <c r="HXO38" s="216"/>
      <c r="HXP38" s="216"/>
      <c r="HXQ38" s="216"/>
      <c r="HXR38" s="216"/>
      <c r="HXS38" s="216"/>
      <c r="HXT38" s="216"/>
      <c r="HXU38" s="216"/>
      <c r="HXV38" s="216"/>
      <c r="HXW38" s="216"/>
      <c r="HXX38" s="216"/>
      <c r="HXY38" s="216"/>
      <c r="HXZ38" s="216"/>
      <c r="HYA38" s="216"/>
      <c r="HYB38" s="216"/>
      <c r="HYC38" s="216"/>
      <c r="HYD38" s="216"/>
      <c r="HYE38" s="216"/>
      <c r="HYF38" s="216"/>
      <c r="HYG38" s="216"/>
      <c r="HYH38" s="216"/>
      <c r="HYI38" s="216"/>
      <c r="HYJ38" s="216"/>
      <c r="HYK38" s="216"/>
      <c r="HYL38" s="216"/>
      <c r="HYM38" s="216"/>
      <c r="HYN38" s="216"/>
      <c r="HYO38" s="216"/>
      <c r="HYP38" s="216"/>
      <c r="HYQ38" s="216"/>
      <c r="HYR38" s="216"/>
      <c r="HYS38" s="216"/>
      <c r="HYT38" s="216"/>
      <c r="HYU38" s="216"/>
      <c r="HYV38" s="216"/>
      <c r="HYW38" s="216"/>
      <c r="HYX38" s="216"/>
      <c r="HYY38" s="216"/>
      <c r="HYZ38" s="216"/>
      <c r="HZA38" s="216"/>
      <c r="HZB38" s="216"/>
      <c r="HZC38" s="216"/>
      <c r="HZD38" s="216"/>
      <c r="HZE38" s="216"/>
      <c r="HZF38" s="216"/>
      <c r="HZG38" s="216"/>
      <c r="HZH38" s="216"/>
      <c r="HZI38" s="216"/>
      <c r="HZJ38" s="216"/>
      <c r="HZK38" s="216"/>
      <c r="HZL38" s="216"/>
      <c r="HZM38" s="216"/>
      <c r="HZN38" s="216"/>
      <c r="HZO38" s="216"/>
      <c r="HZP38" s="216"/>
      <c r="HZQ38" s="216"/>
      <c r="HZR38" s="216"/>
      <c r="HZS38" s="216"/>
      <c r="HZT38" s="216"/>
      <c r="HZU38" s="216"/>
      <c r="HZV38" s="216"/>
      <c r="HZW38" s="216"/>
      <c r="HZX38" s="216"/>
      <c r="HZY38" s="216"/>
      <c r="HZZ38" s="216"/>
      <c r="IAA38" s="216"/>
      <c r="IAB38" s="216"/>
      <c r="IAC38" s="216"/>
      <c r="IAD38" s="216"/>
      <c r="IAE38" s="216"/>
      <c r="IAF38" s="216"/>
      <c r="IAG38" s="216"/>
      <c r="IAH38" s="216"/>
      <c r="IAI38" s="216"/>
      <c r="IAJ38" s="216"/>
      <c r="IAK38" s="216"/>
      <c r="IAL38" s="216"/>
      <c r="IAM38" s="216"/>
      <c r="IAN38" s="216"/>
      <c r="IAO38" s="216"/>
      <c r="IAP38" s="216"/>
      <c r="IAQ38" s="216"/>
      <c r="IAR38" s="216"/>
      <c r="IAS38" s="216"/>
      <c r="IAT38" s="216"/>
      <c r="IAU38" s="216"/>
      <c r="IAV38" s="216"/>
      <c r="IAW38" s="216"/>
      <c r="IAX38" s="216"/>
      <c r="IAY38" s="216"/>
      <c r="IAZ38" s="216"/>
      <c r="IBA38" s="216"/>
      <c r="IBB38" s="216"/>
      <c r="IBC38" s="216"/>
      <c r="IBD38" s="216"/>
      <c r="IBE38" s="216"/>
      <c r="IBF38" s="216"/>
      <c r="IBG38" s="216"/>
      <c r="IBH38" s="216"/>
      <c r="IBI38" s="216"/>
      <c r="IBJ38" s="216"/>
      <c r="IBK38" s="216"/>
      <c r="IBL38" s="216"/>
      <c r="IBM38" s="216"/>
      <c r="IBN38" s="216"/>
      <c r="IBO38" s="216"/>
      <c r="IBP38" s="216"/>
      <c r="IBQ38" s="216"/>
      <c r="IBR38" s="216"/>
      <c r="IBS38" s="216"/>
      <c r="IBT38" s="216"/>
      <c r="IBU38" s="216"/>
      <c r="IBV38" s="216"/>
      <c r="IBW38" s="216"/>
      <c r="IBX38" s="216"/>
      <c r="IBY38" s="216"/>
      <c r="IBZ38" s="216"/>
      <c r="ICA38" s="216"/>
      <c r="ICB38" s="216"/>
      <c r="ICC38" s="216"/>
      <c r="ICD38" s="216"/>
      <c r="ICE38" s="216"/>
      <c r="ICF38" s="216"/>
      <c r="ICG38" s="216"/>
      <c r="ICH38" s="216"/>
      <c r="ICI38" s="216"/>
      <c r="ICJ38" s="216"/>
      <c r="ICK38" s="216"/>
      <c r="ICL38" s="216"/>
      <c r="ICM38" s="216"/>
      <c r="ICN38" s="216"/>
      <c r="ICO38" s="216"/>
      <c r="ICP38" s="216"/>
      <c r="ICQ38" s="216"/>
      <c r="ICR38" s="216"/>
      <c r="ICS38" s="216"/>
      <c r="ICT38" s="216"/>
      <c r="ICU38" s="216"/>
      <c r="ICV38" s="216"/>
      <c r="ICW38" s="216"/>
      <c r="ICX38" s="216"/>
      <c r="ICY38" s="216"/>
      <c r="ICZ38" s="216"/>
      <c r="IDA38" s="216"/>
      <c r="IDB38" s="216"/>
      <c r="IDC38" s="216"/>
      <c r="IDD38" s="216"/>
      <c r="IDE38" s="216"/>
      <c r="IDF38" s="216"/>
      <c r="IDG38" s="216"/>
      <c r="IDH38" s="216"/>
      <c r="IDI38" s="216"/>
      <c r="IDJ38" s="216"/>
      <c r="IDK38" s="216"/>
      <c r="IDL38" s="216"/>
      <c r="IDM38" s="216"/>
      <c r="IDN38" s="216"/>
      <c r="IDO38" s="216"/>
      <c r="IDP38" s="216"/>
      <c r="IDQ38" s="216"/>
      <c r="IDR38" s="216"/>
      <c r="IDS38" s="216"/>
      <c r="IDT38" s="216"/>
      <c r="IDU38" s="216"/>
      <c r="IDV38" s="216"/>
      <c r="IDW38" s="216"/>
      <c r="IDX38" s="216"/>
      <c r="IDY38" s="216"/>
      <c r="IDZ38" s="216"/>
      <c r="IEA38" s="216"/>
      <c r="IEB38" s="216"/>
      <c r="IEC38" s="216"/>
      <c r="IED38" s="216"/>
      <c r="IEE38" s="216"/>
      <c r="IEF38" s="216"/>
      <c r="IEG38" s="216"/>
      <c r="IEH38" s="216"/>
      <c r="IEI38" s="216"/>
      <c r="IEJ38" s="216"/>
      <c r="IEK38" s="216"/>
      <c r="IEL38" s="216"/>
      <c r="IEM38" s="216"/>
      <c r="IEN38" s="216"/>
      <c r="IEO38" s="216"/>
      <c r="IEP38" s="216"/>
      <c r="IEQ38" s="216"/>
      <c r="IER38" s="216"/>
      <c r="IES38" s="216"/>
      <c r="IET38" s="216"/>
      <c r="IEU38" s="216"/>
      <c r="IEV38" s="216"/>
      <c r="IEW38" s="216"/>
      <c r="IEX38" s="216"/>
      <c r="IEY38" s="216"/>
      <c r="IEZ38" s="216"/>
      <c r="IFA38" s="216"/>
      <c r="IFB38" s="216"/>
      <c r="IFC38" s="216"/>
      <c r="IFD38" s="216"/>
      <c r="IFE38" s="216"/>
      <c r="IFF38" s="216"/>
      <c r="IFG38" s="216"/>
      <c r="IFH38" s="216"/>
      <c r="IFI38" s="216"/>
      <c r="IFJ38" s="216"/>
      <c r="IFK38" s="216"/>
      <c r="IFL38" s="216"/>
      <c r="IFM38" s="216"/>
      <c r="IFN38" s="216"/>
      <c r="IFO38" s="216"/>
      <c r="IFP38" s="216"/>
      <c r="IFQ38" s="216"/>
      <c r="IFR38" s="216"/>
      <c r="IFS38" s="216"/>
      <c r="IFT38" s="216"/>
      <c r="IFU38" s="216"/>
      <c r="IFV38" s="216"/>
      <c r="IFW38" s="216"/>
      <c r="IFX38" s="216"/>
      <c r="IFY38" s="216"/>
      <c r="IFZ38" s="216"/>
      <c r="IGA38" s="216"/>
      <c r="IGB38" s="216"/>
      <c r="IGC38" s="216"/>
      <c r="IGD38" s="216"/>
      <c r="IGE38" s="216"/>
      <c r="IGF38" s="216"/>
      <c r="IGG38" s="216"/>
      <c r="IGH38" s="216"/>
      <c r="IGI38" s="216"/>
      <c r="IGJ38" s="216"/>
      <c r="IGK38" s="216"/>
      <c r="IGL38" s="216"/>
      <c r="IGM38" s="216"/>
      <c r="IGN38" s="216"/>
      <c r="IGO38" s="216"/>
      <c r="IGP38" s="216"/>
      <c r="IGQ38" s="216"/>
      <c r="IGR38" s="216"/>
      <c r="IGS38" s="216"/>
      <c r="IGT38" s="216"/>
      <c r="IGU38" s="216"/>
      <c r="IGV38" s="216"/>
      <c r="IGW38" s="216"/>
      <c r="IGX38" s="216"/>
      <c r="IGY38" s="216"/>
      <c r="IGZ38" s="216"/>
      <c r="IHA38" s="216"/>
      <c r="IHB38" s="216"/>
      <c r="IHC38" s="216"/>
      <c r="IHD38" s="216"/>
      <c r="IHE38" s="216"/>
      <c r="IHF38" s="216"/>
      <c r="IHG38" s="216"/>
      <c r="IHH38" s="216"/>
      <c r="IHI38" s="216"/>
      <c r="IHJ38" s="216"/>
      <c r="IHK38" s="216"/>
      <c r="IHL38" s="216"/>
      <c r="IHM38" s="216"/>
      <c r="IHN38" s="216"/>
      <c r="IHO38" s="216"/>
      <c r="IHP38" s="216"/>
      <c r="IHQ38" s="216"/>
      <c r="IHR38" s="216"/>
      <c r="IHS38" s="216"/>
      <c r="IHT38" s="216"/>
      <c r="IHU38" s="216"/>
      <c r="IHV38" s="216"/>
      <c r="IHW38" s="216"/>
      <c r="IHX38" s="216"/>
      <c r="IHY38" s="216"/>
      <c r="IHZ38" s="216"/>
      <c r="IIA38" s="216"/>
      <c r="IIB38" s="216"/>
      <c r="IIC38" s="216"/>
      <c r="IID38" s="216"/>
      <c r="IIE38" s="216"/>
      <c r="IIF38" s="216"/>
      <c r="IIG38" s="216"/>
      <c r="IIH38" s="216"/>
      <c r="III38" s="216"/>
      <c r="IIJ38" s="216"/>
      <c r="IIK38" s="216"/>
      <c r="IIL38" s="216"/>
      <c r="IIM38" s="216"/>
      <c r="IIN38" s="216"/>
      <c r="IIO38" s="216"/>
      <c r="IIP38" s="216"/>
      <c r="IIQ38" s="216"/>
      <c r="IIR38" s="216"/>
      <c r="IIS38" s="216"/>
      <c r="IIT38" s="216"/>
      <c r="IIU38" s="216"/>
      <c r="IIV38" s="216"/>
      <c r="IIW38" s="216"/>
      <c r="IIX38" s="216"/>
      <c r="IIY38" s="216"/>
      <c r="IIZ38" s="216"/>
      <c r="IJA38" s="216"/>
      <c r="IJB38" s="216"/>
      <c r="IJC38" s="216"/>
      <c r="IJD38" s="216"/>
      <c r="IJE38" s="216"/>
      <c r="IJF38" s="216"/>
      <c r="IJG38" s="216"/>
      <c r="IJH38" s="216"/>
      <c r="IJI38" s="216"/>
      <c r="IJJ38" s="216"/>
      <c r="IJK38" s="216"/>
      <c r="IJL38" s="216"/>
      <c r="IJM38" s="216"/>
      <c r="IJN38" s="216"/>
      <c r="IJO38" s="216"/>
      <c r="IJP38" s="216"/>
      <c r="IJQ38" s="216"/>
      <c r="IJR38" s="216"/>
      <c r="IJS38" s="216"/>
      <c r="IJT38" s="216"/>
      <c r="IJU38" s="216"/>
      <c r="IJV38" s="216"/>
      <c r="IJW38" s="216"/>
      <c r="IJX38" s="216"/>
      <c r="IJY38" s="216"/>
      <c r="IJZ38" s="216"/>
      <c r="IKA38" s="216"/>
      <c r="IKB38" s="216"/>
      <c r="IKC38" s="216"/>
      <c r="IKD38" s="216"/>
      <c r="IKE38" s="216"/>
      <c r="IKF38" s="216"/>
      <c r="IKG38" s="216"/>
      <c r="IKH38" s="216"/>
      <c r="IKI38" s="216"/>
      <c r="IKJ38" s="216"/>
      <c r="IKK38" s="216"/>
      <c r="IKL38" s="216"/>
      <c r="IKM38" s="216"/>
      <c r="IKN38" s="216"/>
      <c r="IKO38" s="216"/>
      <c r="IKP38" s="216"/>
      <c r="IKQ38" s="216"/>
      <c r="IKR38" s="216"/>
      <c r="IKS38" s="216"/>
      <c r="IKT38" s="216"/>
      <c r="IKU38" s="216"/>
      <c r="IKV38" s="216"/>
      <c r="IKW38" s="216"/>
      <c r="IKX38" s="216"/>
      <c r="IKY38" s="216"/>
      <c r="IKZ38" s="216"/>
      <c r="ILA38" s="216"/>
      <c r="ILB38" s="216"/>
      <c r="ILC38" s="216"/>
      <c r="ILD38" s="216"/>
      <c r="ILE38" s="216"/>
      <c r="ILF38" s="216"/>
      <c r="ILG38" s="216"/>
      <c r="ILH38" s="216"/>
      <c r="ILI38" s="216"/>
      <c r="ILJ38" s="216"/>
      <c r="ILK38" s="216"/>
      <c r="ILL38" s="216"/>
      <c r="ILM38" s="216"/>
      <c r="ILN38" s="216"/>
      <c r="ILO38" s="216"/>
      <c r="ILP38" s="216"/>
      <c r="ILQ38" s="216"/>
      <c r="ILR38" s="216"/>
      <c r="ILS38" s="216"/>
      <c r="ILT38" s="216"/>
      <c r="ILU38" s="216"/>
      <c r="ILV38" s="216"/>
      <c r="ILW38" s="216"/>
      <c r="ILX38" s="216"/>
      <c r="ILY38" s="216"/>
      <c r="ILZ38" s="216"/>
      <c r="IMA38" s="216"/>
      <c r="IMB38" s="216"/>
      <c r="IMC38" s="216"/>
      <c r="IMD38" s="216"/>
      <c r="IME38" s="216"/>
      <c r="IMF38" s="216"/>
      <c r="IMG38" s="216"/>
      <c r="IMH38" s="216"/>
      <c r="IMI38" s="216"/>
      <c r="IMJ38" s="216"/>
      <c r="IMK38" s="216"/>
      <c r="IML38" s="216"/>
      <c r="IMM38" s="216"/>
      <c r="IMN38" s="216"/>
      <c r="IMO38" s="216"/>
      <c r="IMP38" s="216"/>
      <c r="IMQ38" s="216"/>
      <c r="IMR38" s="216"/>
      <c r="IMS38" s="216"/>
      <c r="IMT38" s="216"/>
      <c r="IMU38" s="216"/>
      <c r="IMV38" s="216"/>
      <c r="IMW38" s="216"/>
      <c r="IMX38" s="216"/>
      <c r="IMY38" s="216"/>
      <c r="IMZ38" s="216"/>
      <c r="INA38" s="216"/>
      <c r="INB38" s="216"/>
      <c r="INC38" s="216"/>
      <c r="IND38" s="216"/>
      <c r="INE38" s="216"/>
      <c r="INF38" s="216"/>
      <c r="ING38" s="216"/>
      <c r="INH38" s="216"/>
      <c r="INI38" s="216"/>
      <c r="INJ38" s="216"/>
      <c r="INK38" s="216"/>
      <c r="INL38" s="216"/>
      <c r="INM38" s="216"/>
      <c r="INN38" s="216"/>
      <c r="INO38" s="216"/>
      <c r="INP38" s="216"/>
      <c r="INQ38" s="216"/>
      <c r="INR38" s="216"/>
      <c r="INS38" s="216"/>
      <c r="INT38" s="216"/>
      <c r="INU38" s="216"/>
      <c r="INV38" s="216"/>
      <c r="INW38" s="216"/>
      <c r="INX38" s="216"/>
      <c r="INY38" s="216"/>
      <c r="INZ38" s="216"/>
      <c r="IOA38" s="216"/>
      <c r="IOB38" s="216"/>
      <c r="IOC38" s="216"/>
      <c r="IOD38" s="216"/>
      <c r="IOE38" s="216"/>
      <c r="IOF38" s="216"/>
      <c r="IOG38" s="216"/>
      <c r="IOH38" s="216"/>
      <c r="IOI38" s="216"/>
      <c r="IOJ38" s="216"/>
      <c r="IOK38" s="216"/>
      <c r="IOL38" s="216"/>
      <c r="IOM38" s="216"/>
      <c r="ION38" s="216"/>
      <c r="IOO38" s="216"/>
      <c r="IOP38" s="216"/>
      <c r="IOQ38" s="216"/>
      <c r="IOR38" s="216"/>
      <c r="IOS38" s="216"/>
      <c r="IOT38" s="216"/>
      <c r="IOU38" s="216"/>
      <c r="IOV38" s="216"/>
      <c r="IOW38" s="216"/>
      <c r="IOX38" s="216"/>
      <c r="IOY38" s="216"/>
      <c r="IOZ38" s="216"/>
      <c r="IPA38" s="216"/>
      <c r="IPB38" s="216"/>
      <c r="IPC38" s="216"/>
      <c r="IPD38" s="216"/>
      <c r="IPE38" s="216"/>
      <c r="IPF38" s="216"/>
      <c r="IPG38" s="216"/>
      <c r="IPH38" s="216"/>
      <c r="IPI38" s="216"/>
      <c r="IPJ38" s="216"/>
      <c r="IPK38" s="216"/>
      <c r="IPL38" s="216"/>
      <c r="IPM38" s="216"/>
      <c r="IPN38" s="216"/>
      <c r="IPO38" s="216"/>
      <c r="IPP38" s="216"/>
      <c r="IPQ38" s="216"/>
      <c r="IPR38" s="216"/>
      <c r="IPS38" s="216"/>
      <c r="IPT38" s="216"/>
      <c r="IPU38" s="216"/>
      <c r="IPV38" s="216"/>
      <c r="IPW38" s="216"/>
      <c r="IPX38" s="216"/>
      <c r="IPY38" s="216"/>
      <c r="IPZ38" s="216"/>
      <c r="IQA38" s="216"/>
      <c r="IQB38" s="216"/>
      <c r="IQC38" s="216"/>
      <c r="IQD38" s="216"/>
      <c r="IQE38" s="216"/>
      <c r="IQF38" s="216"/>
      <c r="IQG38" s="216"/>
      <c r="IQH38" s="216"/>
      <c r="IQI38" s="216"/>
      <c r="IQJ38" s="216"/>
      <c r="IQK38" s="216"/>
      <c r="IQL38" s="216"/>
      <c r="IQM38" s="216"/>
      <c r="IQN38" s="216"/>
      <c r="IQO38" s="216"/>
      <c r="IQP38" s="216"/>
      <c r="IQQ38" s="216"/>
      <c r="IQR38" s="216"/>
      <c r="IQS38" s="216"/>
      <c r="IQT38" s="216"/>
      <c r="IQU38" s="216"/>
      <c r="IQV38" s="216"/>
      <c r="IQW38" s="216"/>
      <c r="IQX38" s="216"/>
      <c r="IQY38" s="216"/>
      <c r="IQZ38" s="216"/>
      <c r="IRA38" s="216"/>
      <c r="IRB38" s="216"/>
      <c r="IRC38" s="216"/>
      <c r="IRD38" s="216"/>
      <c r="IRE38" s="216"/>
      <c r="IRF38" s="216"/>
      <c r="IRG38" s="216"/>
      <c r="IRH38" s="216"/>
      <c r="IRI38" s="216"/>
      <c r="IRJ38" s="216"/>
      <c r="IRK38" s="216"/>
      <c r="IRL38" s="216"/>
      <c r="IRM38" s="216"/>
      <c r="IRN38" s="216"/>
      <c r="IRO38" s="216"/>
      <c r="IRP38" s="216"/>
      <c r="IRQ38" s="216"/>
      <c r="IRR38" s="216"/>
      <c r="IRS38" s="216"/>
      <c r="IRT38" s="216"/>
      <c r="IRU38" s="216"/>
      <c r="IRV38" s="216"/>
      <c r="IRW38" s="216"/>
      <c r="IRX38" s="216"/>
      <c r="IRY38" s="216"/>
      <c r="IRZ38" s="216"/>
      <c r="ISA38" s="216"/>
      <c r="ISB38" s="216"/>
      <c r="ISC38" s="216"/>
      <c r="ISD38" s="216"/>
      <c r="ISE38" s="216"/>
      <c r="ISF38" s="216"/>
      <c r="ISG38" s="216"/>
      <c r="ISH38" s="216"/>
      <c r="ISI38" s="216"/>
      <c r="ISJ38" s="216"/>
      <c r="ISK38" s="216"/>
      <c r="ISL38" s="216"/>
      <c r="ISM38" s="216"/>
      <c r="ISN38" s="216"/>
      <c r="ISO38" s="216"/>
      <c r="ISP38" s="216"/>
      <c r="ISQ38" s="216"/>
      <c r="ISR38" s="216"/>
      <c r="ISS38" s="216"/>
      <c r="IST38" s="216"/>
      <c r="ISU38" s="216"/>
      <c r="ISV38" s="216"/>
      <c r="ISW38" s="216"/>
      <c r="ISX38" s="216"/>
      <c r="ISY38" s="216"/>
      <c r="ISZ38" s="216"/>
      <c r="ITA38" s="216"/>
      <c r="ITB38" s="216"/>
      <c r="ITC38" s="216"/>
      <c r="ITD38" s="216"/>
      <c r="ITE38" s="216"/>
      <c r="ITF38" s="216"/>
      <c r="ITG38" s="216"/>
      <c r="ITH38" s="216"/>
      <c r="ITI38" s="216"/>
      <c r="ITJ38" s="216"/>
      <c r="ITK38" s="216"/>
      <c r="ITL38" s="216"/>
      <c r="ITM38" s="216"/>
      <c r="ITN38" s="216"/>
      <c r="ITO38" s="216"/>
      <c r="ITP38" s="216"/>
      <c r="ITQ38" s="216"/>
      <c r="ITR38" s="216"/>
      <c r="ITS38" s="216"/>
      <c r="ITT38" s="216"/>
      <c r="ITU38" s="216"/>
      <c r="ITV38" s="216"/>
      <c r="ITW38" s="216"/>
      <c r="ITX38" s="216"/>
      <c r="ITY38" s="216"/>
      <c r="ITZ38" s="216"/>
      <c r="IUA38" s="216"/>
      <c r="IUB38" s="216"/>
      <c r="IUC38" s="216"/>
      <c r="IUD38" s="216"/>
      <c r="IUE38" s="216"/>
      <c r="IUF38" s="216"/>
      <c r="IUG38" s="216"/>
      <c r="IUH38" s="216"/>
      <c r="IUI38" s="216"/>
      <c r="IUJ38" s="216"/>
      <c r="IUK38" s="216"/>
      <c r="IUL38" s="216"/>
      <c r="IUM38" s="216"/>
      <c r="IUN38" s="216"/>
      <c r="IUO38" s="216"/>
      <c r="IUP38" s="216"/>
      <c r="IUQ38" s="216"/>
      <c r="IUR38" s="216"/>
      <c r="IUS38" s="216"/>
      <c r="IUT38" s="216"/>
      <c r="IUU38" s="216"/>
      <c r="IUV38" s="216"/>
      <c r="IUW38" s="216"/>
      <c r="IUX38" s="216"/>
      <c r="IUY38" s="216"/>
      <c r="IUZ38" s="216"/>
      <c r="IVA38" s="216"/>
      <c r="IVB38" s="216"/>
      <c r="IVC38" s="216"/>
      <c r="IVD38" s="216"/>
      <c r="IVE38" s="216"/>
      <c r="IVF38" s="216"/>
      <c r="IVG38" s="216"/>
      <c r="IVH38" s="216"/>
      <c r="IVI38" s="216"/>
      <c r="IVJ38" s="216"/>
      <c r="IVK38" s="216"/>
      <c r="IVL38" s="216"/>
      <c r="IVM38" s="216"/>
      <c r="IVN38" s="216"/>
      <c r="IVO38" s="216"/>
      <c r="IVP38" s="216"/>
      <c r="IVQ38" s="216"/>
      <c r="IVR38" s="216"/>
      <c r="IVS38" s="216"/>
      <c r="IVT38" s="216"/>
      <c r="IVU38" s="216"/>
      <c r="IVV38" s="216"/>
      <c r="IVW38" s="216"/>
      <c r="IVX38" s="216"/>
      <c r="IVY38" s="216"/>
      <c r="IVZ38" s="216"/>
      <c r="IWA38" s="216"/>
      <c r="IWB38" s="216"/>
      <c r="IWC38" s="216"/>
      <c r="IWD38" s="216"/>
      <c r="IWE38" s="216"/>
      <c r="IWF38" s="216"/>
      <c r="IWG38" s="216"/>
      <c r="IWH38" s="216"/>
      <c r="IWI38" s="216"/>
      <c r="IWJ38" s="216"/>
      <c r="IWK38" s="216"/>
      <c r="IWL38" s="216"/>
      <c r="IWM38" s="216"/>
      <c r="IWN38" s="216"/>
      <c r="IWO38" s="216"/>
      <c r="IWP38" s="216"/>
      <c r="IWQ38" s="216"/>
      <c r="IWR38" s="216"/>
      <c r="IWS38" s="216"/>
      <c r="IWT38" s="216"/>
      <c r="IWU38" s="216"/>
      <c r="IWV38" s="216"/>
      <c r="IWW38" s="216"/>
      <c r="IWX38" s="216"/>
      <c r="IWY38" s="216"/>
      <c r="IWZ38" s="216"/>
      <c r="IXA38" s="216"/>
      <c r="IXB38" s="216"/>
      <c r="IXC38" s="216"/>
      <c r="IXD38" s="216"/>
      <c r="IXE38" s="216"/>
      <c r="IXF38" s="216"/>
      <c r="IXG38" s="216"/>
      <c r="IXH38" s="216"/>
      <c r="IXI38" s="216"/>
      <c r="IXJ38" s="216"/>
      <c r="IXK38" s="216"/>
      <c r="IXL38" s="216"/>
      <c r="IXM38" s="216"/>
      <c r="IXN38" s="216"/>
      <c r="IXO38" s="216"/>
      <c r="IXP38" s="216"/>
      <c r="IXQ38" s="216"/>
      <c r="IXR38" s="216"/>
      <c r="IXS38" s="216"/>
      <c r="IXT38" s="216"/>
      <c r="IXU38" s="216"/>
      <c r="IXV38" s="216"/>
      <c r="IXW38" s="216"/>
      <c r="IXX38" s="216"/>
      <c r="IXY38" s="216"/>
      <c r="IXZ38" s="216"/>
      <c r="IYA38" s="216"/>
      <c r="IYB38" s="216"/>
      <c r="IYC38" s="216"/>
      <c r="IYD38" s="216"/>
      <c r="IYE38" s="216"/>
      <c r="IYF38" s="216"/>
      <c r="IYG38" s="216"/>
      <c r="IYH38" s="216"/>
      <c r="IYI38" s="216"/>
      <c r="IYJ38" s="216"/>
      <c r="IYK38" s="216"/>
      <c r="IYL38" s="216"/>
      <c r="IYM38" s="216"/>
      <c r="IYN38" s="216"/>
      <c r="IYO38" s="216"/>
      <c r="IYP38" s="216"/>
      <c r="IYQ38" s="216"/>
      <c r="IYR38" s="216"/>
      <c r="IYS38" s="216"/>
      <c r="IYT38" s="216"/>
      <c r="IYU38" s="216"/>
      <c r="IYV38" s="216"/>
      <c r="IYW38" s="216"/>
      <c r="IYX38" s="216"/>
      <c r="IYY38" s="216"/>
      <c r="IYZ38" s="216"/>
      <c r="IZA38" s="216"/>
      <c r="IZB38" s="216"/>
      <c r="IZC38" s="216"/>
      <c r="IZD38" s="216"/>
      <c r="IZE38" s="216"/>
      <c r="IZF38" s="216"/>
      <c r="IZG38" s="216"/>
      <c r="IZH38" s="216"/>
      <c r="IZI38" s="216"/>
      <c r="IZJ38" s="216"/>
      <c r="IZK38" s="216"/>
      <c r="IZL38" s="216"/>
      <c r="IZM38" s="216"/>
      <c r="IZN38" s="216"/>
      <c r="IZO38" s="216"/>
      <c r="IZP38" s="216"/>
      <c r="IZQ38" s="216"/>
      <c r="IZR38" s="216"/>
      <c r="IZS38" s="216"/>
      <c r="IZT38" s="216"/>
      <c r="IZU38" s="216"/>
      <c r="IZV38" s="216"/>
      <c r="IZW38" s="216"/>
      <c r="IZX38" s="216"/>
      <c r="IZY38" s="216"/>
      <c r="IZZ38" s="216"/>
      <c r="JAA38" s="216"/>
      <c r="JAB38" s="216"/>
      <c r="JAC38" s="216"/>
      <c r="JAD38" s="216"/>
      <c r="JAE38" s="216"/>
      <c r="JAF38" s="216"/>
      <c r="JAG38" s="216"/>
      <c r="JAH38" s="216"/>
      <c r="JAI38" s="216"/>
      <c r="JAJ38" s="216"/>
      <c r="JAK38" s="216"/>
      <c r="JAL38" s="216"/>
      <c r="JAM38" s="216"/>
      <c r="JAN38" s="216"/>
      <c r="JAO38" s="216"/>
      <c r="JAP38" s="216"/>
      <c r="JAQ38" s="216"/>
      <c r="JAR38" s="216"/>
      <c r="JAS38" s="216"/>
      <c r="JAT38" s="216"/>
      <c r="JAU38" s="216"/>
      <c r="JAV38" s="216"/>
      <c r="JAW38" s="216"/>
      <c r="JAX38" s="216"/>
      <c r="JAY38" s="216"/>
      <c r="JAZ38" s="216"/>
      <c r="JBA38" s="216"/>
      <c r="JBB38" s="216"/>
      <c r="JBC38" s="216"/>
      <c r="JBD38" s="216"/>
      <c r="JBE38" s="216"/>
      <c r="JBF38" s="216"/>
      <c r="JBG38" s="216"/>
      <c r="JBH38" s="216"/>
      <c r="JBI38" s="216"/>
      <c r="JBJ38" s="216"/>
      <c r="JBK38" s="216"/>
      <c r="JBL38" s="216"/>
      <c r="JBM38" s="216"/>
      <c r="JBN38" s="216"/>
      <c r="JBO38" s="216"/>
      <c r="JBP38" s="216"/>
      <c r="JBQ38" s="216"/>
      <c r="JBR38" s="216"/>
      <c r="JBS38" s="216"/>
      <c r="JBT38" s="216"/>
      <c r="JBU38" s="216"/>
      <c r="JBV38" s="216"/>
      <c r="JBW38" s="216"/>
      <c r="JBX38" s="216"/>
      <c r="JBY38" s="216"/>
      <c r="JBZ38" s="216"/>
      <c r="JCA38" s="216"/>
      <c r="JCB38" s="216"/>
      <c r="JCC38" s="216"/>
      <c r="JCD38" s="216"/>
      <c r="JCE38" s="216"/>
      <c r="JCF38" s="216"/>
      <c r="JCG38" s="216"/>
      <c r="JCH38" s="216"/>
      <c r="JCI38" s="216"/>
      <c r="JCJ38" s="216"/>
      <c r="JCK38" s="216"/>
      <c r="JCL38" s="216"/>
      <c r="JCM38" s="216"/>
      <c r="JCN38" s="216"/>
      <c r="JCO38" s="216"/>
      <c r="JCP38" s="216"/>
      <c r="JCQ38" s="216"/>
      <c r="JCR38" s="216"/>
      <c r="JCS38" s="216"/>
      <c r="JCT38" s="216"/>
      <c r="JCU38" s="216"/>
      <c r="JCV38" s="216"/>
      <c r="JCW38" s="216"/>
      <c r="JCX38" s="216"/>
      <c r="JCY38" s="216"/>
      <c r="JCZ38" s="216"/>
      <c r="JDA38" s="216"/>
      <c r="JDB38" s="216"/>
      <c r="JDC38" s="216"/>
      <c r="JDD38" s="216"/>
      <c r="JDE38" s="216"/>
      <c r="JDF38" s="216"/>
      <c r="JDG38" s="216"/>
      <c r="JDH38" s="216"/>
      <c r="JDI38" s="216"/>
      <c r="JDJ38" s="216"/>
      <c r="JDK38" s="216"/>
      <c r="JDL38" s="216"/>
      <c r="JDM38" s="216"/>
      <c r="JDN38" s="216"/>
      <c r="JDO38" s="216"/>
      <c r="JDP38" s="216"/>
      <c r="JDQ38" s="216"/>
      <c r="JDR38" s="216"/>
      <c r="JDS38" s="216"/>
      <c r="JDT38" s="216"/>
      <c r="JDU38" s="216"/>
      <c r="JDV38" s="216"/>
      <c r="JDW38" s="216"/>
      <c r="JDX38" s="216"/>
      <c r="JDY38" s="216"/>
      <c r="JDZ38" s="216"/>
      <c r="JEA38" s="216"/>
      <c r="JEB38" s="216"/>
      <c r="JEC38" s="216"/>
      <c r="JED38" s="216"/>
      <c r="JEE38" s="216"/>
      <c r="JEF38" s="216"/>
      <c r="JEG38" s="216"/>
      <c r="JEH38" s="216"/>
      <c r="JEI38" s="216"/>
      <c r="JEJ38" s="216"/>
      <c r="JEK38" s="216"/>
      <c r="JEL38" s="216"/>
      <c r="JEM38" s="216"/>
      <c r="JEN38" s="216"/>
      <c r="JEO38" s="216"/>
      <c r="JEP38" s="216"/>
      <c r="JEQ38" s="216"/>
      <c r="JER38" s="216"/>
      <c r="JES38" s="216"/>
      <c r="JET38" s="216"/>
      <c r="JEU38" s="216"/>
      <c r="JEV38" s="216"/>
      <c r="JEW38" s="216"/>
      <c r="JEX38" s="216"/>
      <c r="JEY38" s="216"/>
      <c r="JEZ38" s="216"/>
      <c r="JFA38" s="216"/>
      <c r="JFB38" s="216"/>
      <c r="JFC38" s="216"/>
      <c r="JFD38" s="216"/>
      <c r="JFE38" s="216"/>
      <c r="JFF38" s="216"/>
      <c r="JFG38" s="216"/>
      <c r="JFH38" s="216"/>
      <c r="JFI38" s="216"/>
      <c r="JFJ38" s="216"/>
      <c r="JFK38" s="216"/>
      <c r="JFL38" s="216"/>
      <c r="JFM38" s="216"/>
      <c r="JFN38" s="216"/>
      <c r="JFO38" s="216"/>
      <c r="JFP38" s="216"/>
      <c r="JFQ38" s="216"/>
      <c r="JFR38" s="216"/>
      <c r="JFS38" s="216"/>
      <c r="JFT38" s="216"/>
      <c r="JFU38" s="216"/>
      <c r="JFV38" s="216"/>
      <c r="JFW38" s="216"/>
      <c r="JFX38" s="216"/>
      <c r="JFY38" s="216"/>
      <c r="JFZ38" s="216"/>
      <c r="JGA38" s="216"/>
      <c r="JGB38" s="216"/>
      <c r="JGC38" s="216"/>
      <c r="JGD38" s="216"/>
      <c r="JGE38" s="216"/>
      <c r="JGF38" s="216"/>
      <c r="JGG38" s="216"/>
      <c r="JGH38" s="216"/>
      <c r="JGI38" s="216"/>
      <c r="JGJ38" s="216"/>
      <c r="JGK38" s="216"/>
      <c r="JGL38" s="216"/>
      <c r="JGM38" s="216"/>
      <c r="JGN38" s="216"/>
      <c r="JGO38" s="216"/>
      <c r="JGP38" s="216"/>
      <c r="JGQ38" s="216"/>
      <c r="JGR38" s="216"/>
      <c r="JGS38" s="216"/>
      <c r="JGT38" s="216"/>
      <c r="JGU38" s="216"/>
      <c r="JGV38" s="216"/>
      <c r="JGW38" s="216"/>
      <c r="JGX38" s="216"/>
      <c r="JGY38" s="216"/>
      <c r="JGZ38" s="216"/>
      <c r="JHA38" s="216"/>
      <c r="JHB38" s="216"/>
      <c r="JHC38" s="216"/>
      <c r="JHD38" s="216"/>
      <c r="JHE38" s="216"/>
      <c r="JHF38" s="216"/>
      <c r="JHG38" s="216"/>
      <c r="JHH38" s="216"/>
      <c r="JHI38" s="216"/>
      <c r="JHJ38" s="216"/>
      <c r="JHK38" s="216"/>
      <c r="JHL38" s="216"/>
      <c r="JHM38" s="216"/>
      <c r="JHN38" s="216"/>
      <c r="JHO38" s="216"/>
      <c r="JHP38" s="216"/>
      <c r="JHQ38" s="216"/>
      <c r="JHR38" s="216"/>
      <c r="JHS38" s="216"/>
      <c r="JHT38" s="216"/>
      <c r="JHU38" s="216"/>
      <c r="JHV38" s="216"/>
      <c r="JHW38" s="216"/>
      <c r="JHX38" s="216"/>
      <c r="JHY38" s="216"/>
      <c r="JHZ38" s="216"/>
      <c r="JIA38" s="216"/>
      <c r="JIB38" s="216"/>
      <c r="JIC38" s="216"/>
      <c r="JID38" s="216"/>
      <c r="JIE38" s="216"/>
      <c r="JIF38" s="216"/>
      <c r="JIG38" s="216"/>
      <c r="JIH38" s="216"/>
      <c r="JII38" s="216"/>
      <c r="JIJ38" s="216"/>
      <c r="JIK38" s="216"/>
      <c r="JIL38" s="216"/>
      <c r="JIM38" s="216"/>
      <c r="JIN38" s="216"/>
      <c r="JIO38" s="216"/>
      <c r="JIP38" s="216"/>
      <c r="JIQ38" s="216"/>
      <c r="JIR38" s="216"/>
      <c r="JIS38" s="216"/>
      <c r="JIT38" s="216"/>
      <c r="JIU38" s="216"/>
      <c r="JIV38" s="216"/>
      <c r="JIW38" s="216"/>
      <c r="JIX38" s="216"/>
      <c r="JIY38" s="216"/>
      <c r="JIZ38" s="216"/>
      <c r="JJA38" s="216"/>
      <c r="JJB38" s="216"/>
      <c r="JJC38" s="216"/>
      <c r="JJD38" s="216"/>
      <c r="JJE38" s="216"/>
      <c r="JJF38" s="216"/>
      <c r="JJG38" s="216"/>
      <c r="JJH38" s="216"/>
      <c r="JJI38" s="216"/>
      <c r="JJJ38" s="216"/>
      <c r="JJK38" s="216"/>
      <c r="JJL38" s="216"/>
      <c r="JJM38" s="216"/>
      <c r="JJN38" s="216"/>
      <c r="JJO38" s="216"/>
      <c r="JJP38" s="216"/>
      <c r="JJQ38" s="216"/>
      <c r="JJR38" s="216"/>
      <c r="JJS38" s="216"/>
      <c r="JJT38" s="216"/>
      <c r="JJU38" s="216"/>
      <c r="JJV38" s="216"/>
      <c r="JJW38" s="216"/>
      <c r="JJX38" s="216"/>
      <c r="JJY38" s="216"/>
      <c r="JJZ38" s="216"/>
      <c r="JKA38" s="216"/>
      <c r="JKB38" s="216"/>
      <c r="JKC38" s="216"/>
      <c r="JKD38" s="216"/>
      <c r="JKE38" s="216"/>
      <c r="JKF38" s="216"/>
      <c r="JKG38" s="216"/>
      <c r="JKH38" s="216"/>
      <c r="JKI38" s="216"/>
      <c r="JKJ38" s="216"/>
      <c r="JKK38" s="216"/>
      <c r="JKL38" s="216"/>
      <c r="JKM38" s="216"/>
      <c r="JKN38" s="216"/>
      <c r="JKO38" s="216"/>
      <c r="JKP38" s="216"/>
      <c r="JKQ38" s="216"/>
      <c r="JKR38" s="216"/>
      <c r="JKS38" s="216"/>
      <c r="JKT38" s="216"/>
      <c r="JKU38" s="216"/>
      <c r="JKV38" s="216"/>
      <c r="JKW38" s="216"/>
      <c r="JKX38" s="216"/>
      <c r="JKY38" s="216"/>
      <c r="JKZ38" s="216"/>
      <c r="JLA38" s="216"/>
      <c r="JLB38" s="216"/>
      <c r="JLC38" s="216"/>
      <c r="JLD38" s="216"/>
      <c r="JLE38" s="216"/>
      <c r="JLF38" s="216"/>
      <c r="JLG38" s="216"/>
      <c r="JLH38" s="216"/>
      <c r="JLI38" s="216"/>
      <c r="JLJ38" s="216"/>
      <c r="JLK38" s="216"/>
      <c r="JLL38" s="216"/>
      <c r="JLM38" s="216"/>
      <c r="JLN38" s="216"/>
      <c r="JLO38" s="216"/>
      <c r="JLP38" s="216"/>
      <c r="JLQ38" s="216"/>
      <c r="JLR38" s="216"/>
      <c r="JLS38" s="216"/>
      <c r="JLT38" s="216"/>
      <c r="JLU38" s="216"/>
      <c r="JLV38" s="216"/>
      <c r="JLW38" s="216"/>
      <c r="JLX38" s="216"/>
      <c r="JLY38" s="216"/>
      <c r="JLZ38" s="216"/>
      <c r="JMA38" s="216"/>
      <c r="JMB38" s="216"/>
      <c r="JMC38" s="216"/>
      <c r="JMD38" s="216"/>
      <c r="JME38" s="216"/>
      <c r="JMF38" s="216"/>
      <c r="JMG38" s="216"/>
      <c r="JMH38" s="216"/>
      <c r="JMI38" s="216"/>
      <c r="JMJ38" s="216"/>
      <c r="JMK38" s="216"/>
      <c r="JML38" s="216"/>
      <c r="JMM38" s="216"/>
      <c r="JMN38" s="216"/>
      <c r="JMO38" s="216"/>
      <c r="JMP38" s="216"/>
      <c r="JMQ38" s="216"/>
      <c r="JMR38" s="216"/>
      <c r="JMS38" s="216"/>
      <c r="JMT38" s="216"/>
      <c r="JMU38" s="216"/>
      <c r="JMV38" s="216"/>
      <c r="JMW38" s="216"/>
      <c r="JMX38" s="216"/>
      <c r="JMY38" s="216"/>
      <c r="JMZ38" s="216"/>
      <c r="JNA38" s="216"/>
      <c r="JNB38" s="216"/>
      <c r="JNC38" s="216"/>
      <c r="JND38" s="216"/>
      <c r="JNE38" s="216"/>
      <c r="JNF38" s="216"/>
      <c r="JNG38" s="216"/>
      <c r="JNH38" s="216"/>
      <c r="JNI38" s="216"/>
      <c r="JNJ38" s="216"/>
      <c r="JNK38" s="216"/>
      <c r="JNL38" s="216"/>
      <c r="JNM38" s="216"/>
      <c r="JNN38" s="216"/>
      <c r="JNO38" s="216"/>
      <c r="JNP38" s="216"/>
      <c r="JNQ38" s="216"/>
      <c r="JNR38" s="216"/>
      <c r="JNS38" s="216"/>
      <c r="JNT38" s="216"/>
      <c r="JNU38" s="216"/>
      <c r="JNV38" s="216"/>
      <c r="JNW38" s="216"/>
      <c r="JNX38" s="216"/>
      <c r="JNY38" s="216"/>
      <c r="JNZ38" s="216"/>
      <c r="JOA38" s="216"/>
      <c r="JOB38" s="216"/>
      <c r="JOC38" s="216"/>
      <c r="JOD38" s="216"/>
      <c r="JOE38" s="216"/>
      <c r="JOF38" s="216"/>
      <c r="JOG38" s="216"/>
      <c r="JOH38" s="216"/>
      <c r="JOI38" s="216"/>
      <c r="JOJ38" s="216"/>
      <c r="JOK38" s="216"/>
      <c r="JOL38" s="216"/>
      <c r="JOM38" s="216"/>
      <c r="JON38" s="216"/>
      <c r="JOO38" s="216"/>
      <c r="JOP38" s="216"/>
      <c r="JOQ38" s="216"/>
      <c r="JOR38" s="216"/>
      <c r="JOS38" s="216"/>
      <c r="JOT38" s="216"/>
      <c r="JOU38" s="216"/>
      <c r="JOV38" s="216"/>
      <c r="JOW38" s="216"/>
      <c r="JOX38" s="216"/>
      <c r="JOY38" s="216"/>
      <c r="JOZ38" s="216"/>
      <c r="JPA38" s="216"/>
      <c r="JPB38" s="216"/>
      <c r="JPC38" s="216"/>
      <c r="JPD38" s="216"/>
      <c r="JPE38" s="216"/>
      <c r="JPF38" s="216"/>
      <c r="JPG38" s="216"/>
      <c r="JPH38" s="216"/>
      <c r="JPI38" s="216"/>
      <c r="JPJ38" s="216"/>
      <c r="JPK38" s="216"/>
      <c r="JPL38" s="216"/>
      <c r="JPM38" s="216"/>
      <c r="JPN38" s="216"/>
      <c r="JPO38" s="216"/>
      <c r="JPP38" s="216"/>
      <c r="JPQ38" s="216"/>
      <c r="JPR38" s="216"/>
      <c r="JPS38" s="216"/>
      <c r="JPT38" s="216"/>
      <c r="JPU38" s="216"/>
      <c r="JPV38" s="216"/>
      <c r="JPW38" s="216"/>
      <c r="JPX38" s="216"/>
      <c r="JPY38" s="216"/>
      <c r="JPZ38" s="216"/>
      <c r="JQA38" s="216"/>
      <c r="JQB38" s="216"/>
      <c r="JQC38" s="216"/>
      <c r="JQD38" s="216"/>
      <c r="JQE38" s="216"/>
      <c r="JQF38" s="216"/>
      <c r="JQG38" s="216"/>
      <c r="JQH38" s="216"/>
      <c r="JQI38" s="216"/>
      <c r="JQJ38" s="216"/>
      <c r="JQK38" s="216"/>
      <c r="JQL38" s="216"/>
      <c r="JQM38" s="216"/>
      <c r="JQN38" s="216"/>
      <c r="JQO38" s="216"/>
      <c r="JQP38" s="216"/>
      <c r="JQQ38" s="216"/>
      <c r="JQR38" s="216"/>
      <c r="JQS38" s="216"/>
      <c r="JQT38" s="216"/>
      <c r="JQU38" s="216"/>
      <c r="JQV38" s="216"/>
      <c r="JQW38" s="216"/>
      <c r="JQX38" s="216"/>
      <c r="JQY38" s="216"/>
      <c r="JQZ38" s="216"/>
      <c r="JRA38" s="216"/>
      <c r="JRB38" s="216"/>
      <c r="JRC38" s="216"/>
      <c r="JRD38" s="216"/>
      <c r="JRE38" s="216"/>
      <c r="JRF38" s="216"/>
      <c r="JRG38" s="216"/>
      <c r="JRH38" s="216"/>
      <c r="JRI38" s="216"/>
      <c r="JRJ38" s="216"/>
      <c r="JRK38" s="216"/>
      <c r="JRL38" s="216"/>
      <c r="JRM38" s="216"/>
      <c r="JRN38" s="216"/>
      <c r="JRO38" s="216"/>
      <c r="JRP38" s="216"/>
      <c r="JRQ38" s="216"/>
      <c r="JRR38" s="216"/>
      <c r="JRS38" s="216"/>
      <c r="JRT38" s="216"/>
      <c r="JRU38" s="216"/>
      <c r="JRV38" s="216"/>
      <c r="JRW38" s="216"/>
      <c r="JRX38" s="216"/>
      <c r="JRY38" s="216"/>
      <c r="JRZ38" s="216"/>
      <c r="JSA38" s="216"/>
      <c r="JSB38" s="216"/>
      <c r="JSC38" s="216"/>
      <c r="JSD38" s="216"/>
      <c r="JSE38" s="216"/>
      <c r="JSF38" s="216"/>
      <c r="JSG38" s="216"/>
      <c r="JSH38" s="216"/>
      <c r="JSI38" s="216"/>
      <c r="JSJ38" s="216"/>
      <c r="JSK38" s="216"/>
      <c r="JSL38" s="216"/>
      <c r="JSM38" s="216"/>
      <c r="JSN38" s="216"/>
      <c r="JSO38" s="216"/>
      <c r="JSP38" s="216"/>
      <c r="JSQ38" s="216"/>
      <c r="JSR38" s="216"/>
      <c r="JSS38" s="216"/>
      <c r="JST38" s="216"/>
      <c r="JSU38" s="216"/>
      <c r="JSV38" s="216"/>
      <c r="JSW38" s="216"/>
      <c r="JSX38" s="216"/>
      <c r="JSY38" s="216"/>
      <c r="JSZ38" s="216"/>
      <c r="JTA38" s="216"/>
      <c r="JTB38" s="216"/>
      <c r="JTC38" s="216"/>
      <c r="JTD38" s="216"/>
      <c r="JTE38" s="216"/>
      <c r="JTF38" s="216"/>
      <c r="JTG38" s="216"/>
      <c r="JTH38" s="216"/>
      <c r="JTI38" s="216"/>
      <c r="JTJ38" s="216"/>
      <c r="JTK38" s="216"/>
      <c r="JTL38" s="216"/>
      <c r="JTM38" s="216"/>
      <c r="JTN38" s="216"/>
      <c r="JTO38" s="216"/>
      <c r="JTP38" s="216"/>
      <c r="JTQ38" s="216"/>
      <c r="JTR38" s="216"/>
      <c r="JTS38" s="216"/>
      <c r="JTT38" s="216"/>
      <c r="JTU38" s="216"/>
      <c r="JTV38" s="216"/>
      <c r="JTW38" s="216"/>
      <c r="JTX38" s="216"/>
      <c r="JTY38" s="216"/>
      <c r="JTZ38" s="216"/>
      <c r="JUA38" s="216"/>
      <c r="JUB38" s="216"/>
      <c r="JUC38" s="216"/>
      <c r="JUD38" s="216"/>
      <c r="JUE38" s="216"/>
      <c r="JUF38" s="216"/>
      <c r="JUG38" s="216"/>
      <c r="JUH38" s="216"/>
      <c r="JUI38" s="216"/>
      <c r="JUJ38" s="216"/>
      <c r="JUK38" s="216"/>
      <c r="JUL38" s="216"/>
      <c r="JUM38" s="216"/>
      <c r="JUN38" s="216"/>
      <c r="JUO38" s="216"/>
      <c r="JUP38" s="216"/>
      <c r="JUQ38" s="216"/>
      <c r="JUR38" s="216"/>
      <c r="JUS38" s="216"/>
      <c r="JUT38" s="216"/>
      <c r="JUU38" s="216"/>
      <c r="JUV38" s="216"/>
      <c r="JUW38" s="216"/>
      <c r="JUX38" s="216"/>
      <c r="JUY38" s="216"/>
      <c r="JUZ38" s="216"/>
      <c r="JVA38" s="216"/>
      <c r="JVB38" s="216"/>
      <c r="JVC38" s="216"/>
      <c r="JVD38" s="216"/>
      <c r="JVE38" s="216"/>
      <c r="JVF38" s="216"/>
      <c r="JVG38" s="216"/>
      <c r="JVH38" s="216"/>
      <c r="JVI38" s="216"/>
      <c r="JVJ38" s="216"/>
      <c r="JVK38" s="216"/>
      <c r="JVL38" s="216"/>
      <c r="JVM38" s="216"/>
      <c r="JVN38" s="216"/>
      <c r="JVO38" s="216"/>
      <c r="JVP38" s="216"/>
      <c r="JVQ38" s="216"/>
      <c r="JVR38" s="216"/>
      <c r="JVS38" s="216"/>
      <c r="JVT38" s="216"/>
      <c r="JVU38" s="216"/>
      <c r="JVV38" s="216"/>
      <c r="JVW38" s="216"/>
      <c r="JVX38" s="216"/>
      <c r="JVY38" s="216"/>
      <c r="JVZ38" s="216"/>
      <c r="JWA38" s="216"/>
      <c r="JWB38" s="216"/>
      <c r="JWC38" s="216"/>
      <c r="JWD38" s="216"/>
      <c r="JWE38" s="216"/>
      <c r="JWF38" s="216"/>
      <c r="JWG38" s="216"/>
      <c r="JWH38" s="216"/>
      <c r="JWI38" s="216"/>
      <c r="JWJ38" s="216"/>
      <c r="JWK38" s="216"/>
      <c r="JWL38" s="216"/>
      <c r="JWM38" s="216"/>
      <c r="JWN38" s="216"/>
      <c r="JWO38" s="216"/>
      <c r="JWP38" s="216"/>
      <c r="JWQ38" s="216"/>
      <c r="JWR38" s="216"/>
      <c r="JWS38" s="216"/>
      <c r="JWT38" s="216"/>
      <c r="JWU38" s="216"/>
      <c r="JWV38" s="216"/>
      <c r="JWW38" s="216"/>
      <c r="JWX38" s="216"/>
      <c r="JWY38" s="216"/>
      <c r="JWZ38" s="216"/>
      <c r="JXA38" s="216"/>
      <c r="JXB38" s="216"/>
      <c r="JXC38" s="216"/>
      <c r="JXD38" s="216"/>
      <c r="JXE38" s="216"/>
      <c r="JXF38" s="216"/>
      <c r="JXG38" s="216"/>
      <c r="JXH38" s="216"/>
      <c r="JXI38" s="216"/>
      <c r="JXJ38" s="216"/>
      <c r="JXK38" s="216"/>
      <c r="JXL38" s="216"/>
      <c r="JXM38" s="216"/>
      <c r="JXN38" s="216"/>
      <c r="JXO38" s="216"/>
      <c r="JXP38" s="216"/>
      <c r="JXQ38" s="216"/>
      <c r="JXR38" s="216"/>
      <c r="JXS38" s="216"/>
      <c r="JXT38" s="216"/>
      <c r="JXU38" s="216"/>
      <c r="JXV38" s="216"/>
      <c r="JXW38" s="216"/>
      <c r="JXX38" s="216"/>
      <c r="JXY38" s="216"/>
      <c r="JXZ38" s="216"/>
      <c r="JYA38" s="216"/>
      <c r="JYB38" s="216"/>
      <c r="JYC38" s="216"/>
      <c r="JYD38" s="216"/>
      <c r="JYE38" s="216"/>
      <c r="JYF38" s="216"/>
      <c r="JYG38" s="216"/>
      <c r="JYH38" s="216"/>
      <c r="JYI38" s="216"/>
      <c r="JYJ38" s="216"/>
      <c r="JYK38" s="216"/>
      <c r="JYL38" s="216"/>
      <c r="JYM38" s="216"/>
      <c r="JYN38" s="216"/>
      <c r="JYO38" s="216"/>
      <c r="JYP38" s="216"/>
      <c r="JYQ38" s="216"/>
      <c r="JYR38" s="216"/>
      <c r="JYS38" s="216"/>
      <c r="JYT38" s="216"/>
      <c r="JYU38" s="216"/>
      <c r="JYV38" s="216"/>
      <c r="JYW38" s="216"/>
      <c r="JYX38" s="216"/>
      <c r="JYY38" s="216"/>
      <c r="JYZ38" s="216"/>
      <c r="JZA38" s="216"/>
      <c r="JZB38" s="216"/>
      <c r="JZC38" s="216"/>
      <c r="JZD38" s="216"/>
      <c r="JZE38" s="216"/>
      <c r="JZF38" s="216"/>
      <c r="JZG38" s="216"/>
      <c r="JZH38" s="216"/>
      <c r="JZI38" s="216"/>
      <c r="JZJ38" s="216"/>
      <c r="JZK38" s="216"/>
      <c r="JZL38" s="216"/>
      <c r="JZM38" s="216"/>
      <c r="JZN38" s="216"/>
      <c r="JZO38" s="216"/>
      <c r="JZP38" s="216"/>
      <c r="JZQ38" s="216"/>
      <c r="JZR38" s="216"/>
      <c r="JZS38" s="216"/>
      <c r="JZT38" s="216"/>
      <c r="JZU38" s="216"/>
      <c r="JZV38" s="216"/>
      <c r="JZW38" s="216"/>
      <c r="JZX38" s="216"/>
      <c r="JZY38" s="216"/>
      <c r="JZZ38" s="216"/>
      <c r="KAA38" s="216"/>
      <c r="KAB38" s="216"/>
      <c r="KAC38" s="216"/>
      <c r="KAD38" s="216"/>
      <c r="KAE38" s="216"/>
      <c r="KAF38" s="216"/>
      <c r="KAG38" s="216"/>
      <c r="KAH38" s="216"/>
      <c r="KAI38" s="216"/>
      <c r="KAJ38" s="216"/>
      <c r="KAK38" s="216"/>
      <c r="KAL38" s="216"/>
      <c r="KAM38" s="216"/>
      <c r="KAN38" s="216"/>
      <c r="KAO38" s="216"/>
      <c r="KAP38" s="216"/>
      <c r="KAQ38" s="216"/>
      <c r="KAR38" s="216"/>
      <c r="KAS38" s="216"/>
      <c r="KAT38" s="216"/>
      <c r="KAU38" s="216"/>
      <c r="KAV38" s="216"/>
      <c r="KAW38" s="216"/>
      <c r="KAX38" s="216"/>
      <c r="KAY38" s="216"/>
      <c r="KAZ38" s="216"/>
      <c r="KBA38" s="216"/>
      <c r="KBB38" s="216"/>
      <c r="KBC38" s="216"/>
      <c r="KBD38" s="216"/>
      <c r="KBE38" s="216"/>
      <c r="KBF38" s="216"/>
      <c r="KBG38" s="216"/>
      <c r="KBH38" s="216"/>
      <c r="KBI38" s="216"/>
      <c r="KBJ38" s="216"/>
      <c r="KBK38" s="216"/>
      <c r="KBL38" s="216"/>
      <c r="KBM38" s="216"/>
      <c r="KBN38" s="216"/>
      <c r="KBO38" s="216"/>
      <c r="KBP38" s="216"/>
      <c r="KBQ38" s="216"/>
      <c r="KBR38" s="216"/>
      <c r="KBS38" s="216"/>
      <c r="KBT38" s="216"/>
      <c r="KBU38" s="216"/>
      <c r="KBV38" s="216"/>
      <c r="KBW38" s="216"/>
      <c r="KBX38" s="216"/>
      <c r="KBY38" s="216"/>
      <c r="KBZ38" s="216"/>
      <c r="KCA38" s="216"/>
      <c r="KCB38" s="216"/>
      <c r="KCC38" s="216"/>
      <c r="KCD38" s="216"/>
      <c r="KCE38" s="216"/>
      <c r="KCF38" s="216"/>
      <c r="KCG38" s="216"/>
      <c r="KCH38" s="216"/>
      <c r="KCI38" s="216"/>
      <c r="KCJ38" s="216"/>
      <c r="KCK38" s="216"/>
      <c r="KCL38" s="216"/>
      <c r="KCM38" s="216"/>
      <c r="KCN38" s="216"/>
      <c r="KCO38" s="216"/>
      <c r="KCP38" s="216"/>
      <c r="KCQ38" s="216"/>
      <c r="KCR38" s="216"/>
      <c r="KCS38" s="216"/>
      <c r="KCT38" s="216"/>
      <c r="KCU38" s="216"/>
      <c r="KCV38" s="216"/>
      <c r="KCW38" s="216"/>
      <c r="KCX38" s="216"/>
      <c r="KCY38" s="216"/>
      <c r="KCZ38" s="216"/>
      <c r="KDA38" s="216"/>
      <c r="KDB38" s="216"/>
      <c r="KDC38" s="216"/>
      <c r="KDD38" s="216"/>
      <c r="KDE38" s="216"/>
      <c r="KDF38" s="216"/>
      <c r="KDG38" s="216"/>
      <c r="KDH38" s="216"/>
      <c r="KDI38" s="216"/>
      <c r="KDJ38" s="216"/>
      <c r="KDK38" s="216"/>
      <c r="KDL38" s="216"/>
      <c r="KDM38" s="216"/>
      <c r="KDN38" s="216"/>
      <c r="KDO38" s="216"/>
      <c r="KDP38" s="216"/>
      <c r="KDQ38" s="216"/>
      <c r="KDR38" s="216"/>
      <c r="KDS38" s="216"/>
      <c r="KDT38" s="216"/>
      <c r="KDU38" s="216"/>
      <c r="KDV38" s="216"/>
      <c r="KDW38" s="216"/>
      <c r="KDX38" s="216"/>
      <c r="KDY38" s="216"/>
      <c r="KDZ38" s="216"/>
      <c r="KEA38" s="216"/>
      <c r="KEB38" s="216"/>
      <c r="KEC38" s="216"/>
      <c r="KED38" s="216"/>
      <c r="KEE38" s="216"/>
      <c r="KEF38" s="216"/>
      <c r="KEG38" s="216"/>
      <c r="KEH38" s="216"/>
      <c r="KEI38" s="216"/>
      <c r="KEJ38" s="216"/>
      <c r="KEK38" s="216"/>
      <c r="KEL38" s="216"/>
      <c r="KEM38" s="216"/>
      <c r="KEN38" s="216"/>
      <c r="KEO38" s="216"/>
      <c r="KEP38" s="216"/>
      <c r="KEQ38" s="216"/>
      <c r="KER38" s="216"/>
      <c r="KES38" s="216"/>
      <c r="KET38" s="216"/>
      <c r="KEU38" s="216"/>
      <c r="KEV38" s="216"/>
      <c r="KEW38" s="216"/>
      <c r="KEX38" s="216"/>
      <c r="KEY38" s="216"/>
      <c r="KEZ38" s="216"/>
      <c r="KFA38" s="216"/>
      <c r="KFB38" s="216"/>
      <c r="KFC38" s="216"/>
      <c r="KFD38" s="216"/>
      <c r="KFE38" s="216"/>
      <c r="KFF38" s="216"/>
      <c r="KFG38" s="216"/>
      <c r="KFH38" s="216"/>
      <c r="KFI38" s="216"/>
      <c r="KFJ38" s="216"/>
      <c r="KFK38" s="216"/>
      <c r="KFL38" s="216"/>
      <c r="KFM38" s="216"/>
      <c r="KFN38" s="216"/>
      <c r="KFO38" s="216"/>
      <c r="KFP38" s="216"/>
      <c r="KFQ38" s="216"/>
      <c r="KFR38" s="216"/>
      <c r="KFS38" s="216"/>
      <c r="KFT38" s="216"/>
      <c r="KFU38" s="216"/>
      <c r="KFV38" s="216"/>
      <c r="KFW38" s="216"/>
      <c r="KFX38" s="216"/>
      <c r="KFY38" s="216"/>
      <c r="KFZ38" s="216"/>
      <c r="KGA38" s="216"/>
      <c r="KGB38" s="216"/>
      <c r="KGC38" s="216"/>
      <c r="KGD38" s="216"/>
      <c r="KGE38" s="216"/>
      <c r="KGF38" s="216"/>
      <c r="KGG38" s="216"/>
      <c r="KGH38" s="216"/>
      <c r="KGI38" s="216"/>
      <c r="KGJ38" s="216"/>
      <c r="KGK38" s="216"/>
      <c r="KGL38" s="216"/>
      <c r="KGM38" s="216"/>
      <c r="KGN38" s="216"/>
      <c r="KGO38" s="216"/>
      <c r="KGP38" s="216"/>
      <c r="KGQ38" s="216"/>
      <c r="KGR38" s="216"/>
      <c r="KGS38" s="216"/>
      <c r="KGT38" s="216"/>
      <c r="KGU38" s="216"/>
      <c r="KGV38" s="216"/>
      <c r="KGW38" s="216"/>
      <c r="KGX38" s="216"/>
      <c r="KGY38" s="216"/>
      <c r="KGZ38" s="216"/>
      <c r="KHA38" s="216"/>
      <c r="KHB38" s="216"/>
      <c r="KHC38" s="216"/>
      <c r="KHD38" s="216"/>
      <c r="KHE38" s="216"/>
      <c r="KHF38" s="216"/>
      <c r="KHG38" s="216"/>
      <c r="KHH38" s="216"/>
      <c r="KHI38" s="216"/>
      <c r="KHJ38" s="216"/>
      <c r="KHK38" s="216"/>
      <c r="KHL38" s="216"/>
      <c r="KHM38" s="216"/>
      <c r="KHN38" s="216"/>
      <c r="KHO38" s="216"/>
      <c r="KHP38" s="216"/>
      <c r="KHQ38" s="216"/>
      <c r="KHR38" s="216"/>
      <c r="KHS38" s="216"/>
      <c r="KHT38" s="216"/>
      <c r="KHU38" s="216"/>
      <c r="KHV38" s="216"/>
      <c r="KHW38" s="216"/>
      <c r="KHX38" s="216"/>
      <c r="KHY38" s="216"/>
      <c r="KHZ38" s="216"/>
      <c r="KIA38" s="216"/>
      <c r="KIB38" s="216"/>
      <c r="KIC38" s="216"/>
      <c r="KID38" s="216"/>
      <c r="KIE38" s="216"/>
      <c r="KIF38" s="216"/>
      <c r="KIG38" s="216"/>
      <c r="KIH38" s="216"/>
      <c r="KII38" s="216"/>
      <c r="KIJ38" s="216"/>
      <c r="KIK38" s="216"/>
      <c r="KIL38" s="216"/>
      <c r="KIM38" s="216"/>
      <c r="KIN38" s="216"/>
      <c r="KIO38" s="216"/>
      <c r="KIP38" s="216"/>
      <c r="KIQ38" s="216"/>
      <c r="KIR38" s="216"/>
      <c r="KIS38" s="216"/>
      <c r="KIT38" s="216"/>
      <c r="KIU38" s="216"/>
      <c r="KIV38" s="216"/>
      <c r="KIW38" s="216"/>
      <c r="KIX38" s="216"/>
      <c r="KIY38" s="216"/>
      <c r="KIZ38" s="216"/>
      <c r="KJA38" s="216"/>
      <c r="KJB38" s="216"/>
      <c r="KJC38" s="216"/>
      <c r="KJD38" s="216"/>
      <c r="KJE38" s="216"/>
      <c r="KJF38" s="216"/>
      <c r="KJG38" s="216"/>
      <c r="KJH38" s="216"/>
      <c r="KJI38" s="216"/>
      <c r="KJJ38" s="216"/>
      <c r="KJK38" s="216"/>
      <c r="KJL38" s="216"/>
      <c r="KJM38" s="216"/>
      <c r="KJN38" s="216"/>
      <c r="KJO38" s="216"/>
      <c r="KJP38" s="216"/>
      <c r="KJQ38" s="216"/>
      <c r="KJR38" s="216"/>
      <c r="KJS38" s="216"/>
      <c r="KJT38" s="216"/>
      <c r="KJU38" s="216"/>
      <c r="KJV38" s="216"/>
      <c r="KJW38" s="216"/>
      <c r="KJX38" s="216"/>
      <c r="KJY38" s="216"/>
      <c r="KJZ38" s="216"/>
      <c r="KKA38" s="216"/>
      <c r="KKB38" s="216"/>
      <c r="KKC38" s="216"/>
      <c r="KKD38" s="216"/>
      <c r="KKE38" s="216"/>
      <c r="KKF38" s="216"/>
      <c r="KKG38" s="216"/>
      <c r="KKH38" s="216"/>
      <c r="KKI38" s="216"/>
      <c r="KKJ38" s="216"/>
      <c r="KKK38" s="216"/>
      <c r="KKL38" s="216"/>
      <c r="KKM38" s="216"/>
      <c r="KKN38" s="216"/>
      <c r="KKO38" s="216"/>
      <c r="KKP38" s="216"/>
      <c r="KKQ38" s="216"/>
      <c r="KKR38" s="216"/>
      <c r="KKS38" s="216"/>
      <c r="KKT38" s="216"/>
      <c r="KKU38" s="216"/>
      <c r="KKV38" s="216"/>
      <c r="KKW38" s="216"/>
      <c r="KKX38" s="216"/>
      <c r="KKY38" s="216"/>
      <c r="KKZ38" s="216"/>
      <c r="KLA38" s="216"/>
      <c r="KLB38" s="216"/>
      <c r="KLC38" s="216"/>
      <c r="KLD38" s="216"/>
      <c r="KLE38" s="216"/>
      <c r="KLF38" s="216"/>
      <c r="KLG38" s="216"/>
      <c r="KLH38" s="216"/>
      <c r="KLI38" s="216"/>
      <c r="KLJ38" s="216"/>
      <c r="KLK38" s="216"/>
      <c r="KLL38" s="216"/>
      <c r="KLM38" s="216"/>
      <c r="KLN38" s="216"/>
      <c r="KLO38" s="216"/>
      <c r="KLP38" s="216"/>
      <c r="KLQ38" s="216"/>
      <c r="KLR38" s="216"/>
      <c r="KLS38" s="216"/>
      <c r="KLT38" s="216"/>
      <c r="KLU38" s="216"/>
      <c r="KLV38" s="216"/>
      <c r="KLW38" s="216"/>
      <c r="KLX38" s="216"/>
      <c r="KLY38" s="216"/>
      <c r="KLZ38" s="216"/>
      <c r="KMA38" s="216"/>
      <c r="KMB38" s="216"/>
      <c r="KMC38" s="216"/>
      <c r="KMD38" s="216"/>
      <c r="KME38" s="216"/>
      <c r="KMF38" s="216"/>
      <c r="KMG38" s="216"/>
      <c r="KMH38" s="216"/>
      <c r="KMI38" s="216"/>
      <c r="KMJ38" s="216"/>
      <c r="KMK38" s="216"/>
      <c r="KML38" s="216"/>
      <c r="KMM38" s="216"/>
      <c r="KMN38" s="216"/>
      <c r="KMO38" s="216"/>
      <c r="KMP38" s="216"/>
      <c r="KMQ38" s="216"/>
      <c r="KMR38" s="216"/>
      <c r="KMS38" s="216"/>
      <c r="KMT38" s="216"/>
      <c r="KMU38" s="216"/>
      <c r="KMV38" s="216"/>
      <c r="KMW38" s="216"/>
      <c r="KMX38" s="216"/>
      <c r="KMY38" s="216"/>
      <c r="KMZ38" s="216"/>
      <c r="KNA38" s="216"/>
      <c r="KNB38" s="216"/>
      <c r="KNC38" s="216"/>
      <c r="KND38" s="216"/>
      <c r="KNE38" s="216"/>
      <c r="KNF38" s="216"/>
      <c r="KNG38" s="216"/>
      <c r="KNH38" s="216"/>
      <c r="KNI38" s="216"/>
      <c r="KNJ38" s="216"/>
      <c r="KNK38" s="216"/>
      <c r="KNL38" s="216"/>
      <c r="KNM38" s="216"/>
      <c r="KNN38" s="216"/>
      <c r="KNO38" s="216"/>
      <c r="KNP38" s="216"/>
      <c r="KNQ38" s="216"/>
      <c r="KNR38" s="216"/>
      <c r="KNS38" s="216"/>
      <c r="KNT38" s="216"/>
      <c r="KNU38" s="216"/>
      <c r="KNV38" s="216"/>
      <c r="KNW38" s="216"/>
      <c r="KNX38" s="216"/>
      <c r="KNY38" s="216"/>
      <c r="KNZ38" s="216"/>
      <c r="KOA38" s="216"/>
      <c r="KOB38" s="216"/>
      <c r="KOC38" s="216"/>
      <c r="KOD38" s="216"/>
      <c r="KOE38" s="216"/>
      <c r="KOF38" s="216"/>
      <c r="KOG38" s="216"/>
      <c r="KOH38" s="216"/>
      <c r="KOI38" s="216"/>
      <c r="KOJ38" s="216"/>
      <c r="KOK38" s="216"/>
      <c r="KOL38" s="216"/>
      <c r="KOM38" s="216"/>
      <c r="KON38" s="216"/>
      <c r="KOO38" s="216"/>
      <c r="KOP38" s="216"/>
      <c r="KOQ38" s="216"/>
      <c r="KOR38" s="216"/>
      <c r="KOS38" s="216"/>
      <c r="KOT38" s="216"/>
      <c r="KOU38" s="216"/>
      <c r="KOV38" s="216"/>
      <c r="KOW38" s="216"/>
      <c r="KOX38" s="216"/>
      <c r="KOY38" s="216"/>
      <c r="KOZ38" s="216"/>
      <c r="KPA38" s="216"/>
      <c r="KPB38" s="216"/>
      <c r="KPC38" s="216"/>
      <c r="KPD38" s="216"/>
      <c r="KPE38" s="216"/>
      <c r="KPF38" s="216"/>
      <c r="KPG38" s="216"/>
      <c r="KPH38" s="216"/>
      <c r="KPI38" s="216"/>
      <c r="KPJ38" s="216"/>
      <c r="KPK38" s="216"/>
      <c r="KPL38" s="216"/>
      <c r="KPM38" s="216"/>
      <c r="KPN38" s="216"/>
      <c r="KPO38" s="216"/>
      <c r="KPP38" s="216"/>
      <c r="KPQ38" s="216"/>
      <c r="KPR38" s="216"/>
      <c r="KPS38" s="216"/>
      <c r="KPT38" s="216"/>
      <c r="KPU38" s="216"/>
      <c r="KPV38" s="216"/>
      <c r="KPW38" s="216"/>
      <c r="KPX38" s="216"/>
      <c r="KPY38" s="216"/>
      <c r="KPZ38" s="216"/>
      <c r="KQA38" s="216"/>
      <c r="KQB38" s="216"/>
      <c r="KQC38" s="216"/>
      <c r="KQD38" s="216"/>
      <c r="KQE38" s="216"/>
      <c r="KQF38" s="216"/>
      <c r="KQG38" s="216"/>
      <c r="KQH38" s="216"/>
      <c r="KQI38" s="216"/>
      <c r="KQJ38" s="216"/>
      <c r="KQK38" s="216"/>
      <c r="KQL38" s="216"/>
      <c r="KQM38" s="216"/>
      <c r="KQN38" s="216"/>
      <c r="KQO38" s="216"/>
      <c r="KQP38" s="216"/>
      <c r="KQQ38" s="216"/>
      <c r="KQR38" s="216"/>
      <c r="KQS38" s="216"/>
      <c r="KQT38" s="216"/>
      <c r="KQU38" s="216"/>
      <c r="KQV38" s="216"/>
      <c r="KQW38" s="216"/>
      <c r="KQX38" s="216"/>
      <c r="KQY38" s="216"/>
      <c r="KQZ38" s="216"/>
      <c r="KRA38" s="216"/>
      <c r="KRB38" s="216"/>
      <c r="KRC38" s="216"/>
      <c r="KRD38" s="216"/>
      <c r="KRE38" s="216"/>
      <c r="KRF38" s="216"/>
      <c r="KRG38" s="216"/>
      <c r="KRH38" s="216"/>
      <c r="KRI38" s="216"/>
      <c r="KRJ38" s="216"/>
      <c r="KRK38" s="216"/>
      <c r="KRL38" s="216"/>
      <c r="KRM38" s="216"/>
      <c r="KRN38" s="216"/>
      <c r="KRO38" s="216"/>
      <c r="KRP38" s="216"/>
      <c r="KRQ38" s="216"/>
      <c r="KRR38" s="216"/>
      <c r="KRS38" s="216"/>
      <c r="KRT38" s="216"/>
      <c r="KRU38" s="216"/>
      <c r="KRV38" s="216"/>
      <c r="KRW38" s="216"/>
      <c r="KRX38" s="216"/>
      <c r="KRY38" s="216"/>
      <c r="KRZ38" s="216"/>
      <c r="KSA38" s="216"/>
      <c r="KSB38" s="216"/>
      <c r="KSC38" s="216"/>
      <c r="KSD38" s="216"/>
      <c r="KSE38" s="216"/>
      <c r="KSF38" s="216"/>
      <c r="KSG38" s="216"/>
      <c r="KSH38" s="216"/>
      <c r="KSI38" s="216"/>
      <c r="KSJ38" s="216"/>
      <c r="KSK38" s="216"/>
      <c r="KSL38" s="216"/>
      <c r="KSM38" s="216"/>
      <c r="KSN38" s="216"/>
      <c r="KSO38" s="216"/>
      <c r="KSP38" s="216"/>
      <c r="KSQ38" s="216"/>
      <c r="KSR38" s="216"/>
      <c r="KSS38" s="216"/>
      <c r="KST38" s="216"/>
      <c r="KSU38" s="216"/>
      <c r="KSV38" s="216"/>
      <c r="KSW38" s="216"/>
      <c r="KSX38" s="216"/>
      <c r="KSY38" s="216"/>
      <c r="KSZ38" s="216"/>
      <c r="KTA38" s="216"/>
      <c r="KTB38" s="216"/>
      <c r="KTC38" s="216"/>
      <c r="KTD38" s="216"/>
      <c r="KTE38" s="216"/>
      <c r="KTF38" s="216"/>
      <c r="KTG38" s="216"/>
      <c r="KTH38" s="216"/>
      <c r="KTI38" s="216"/>
      <c r="KTJ38" s="216"/>
      <c r="KTK38" s="216"/>
      <c r="KTL38" s="216"/>
      <c r="KTM38" s="216"/>
      <c r="KTN38" s="216"/>
      <c r="KTO38" s="216"/>
      <c r="KTP38" s="216"/>
      <c r="KTQ38" s="216"/>
      <c r="KTR38" s="216"/>
      <c r="KTS38" s="216"/>
      <c r="KTT38" s="216"/>
      <c r="KTU38" s="216"/>
      <c r="KTV38" s="216"/>
      <c r="KTW38" s="216"/>
      <c r="KTX38" s="216"/>
      <c r="KTY38" s="216"/>
      <c r="KTZ38" s="216"/>
      <c r="KUA38" s="216"/>
      <c r="KUB38" s="216"/>
      <c r="KUC38" s="216"/>
      <c r="KUD38" s="216"/>
      <c r="KUE38" s="216"/>
      <c r="KUF38" s="216"/>
      <c r="KUG38" s="216"/>
      <c r="KUH38" s="216"/>
      <c r="KUI38" s="216"/>
      <c r="KUJ38" s="216"/>
      <c r="KUK38" s="216"/>
      <c r="KUL38" s="216"/>
      <c r="KUM38" s="216"/>
      <c r="KUN38" s="216"/>
      <c r="KUO38" s="216"/>
      <c r="KUP38" s="216"/>
      <c r="KUQ38" s="216"/>
      <c r="KUR38" s="216"/>
      <c r="KUS38" s="216"/>
      <c r="KUT38" s="216"/>
      <c r="KUU38" s="216"/>
      <c r="KUV38" s="216"/>
      <c r="KUW38" s="216"/>
      <c r="KUX38" s="216"/>
      <c r="KUY38" s="216"/>
      <c r="KUZ38" s="216"/>
      <c r="KVA38" s="216"/>
      <c r="KVB38" s="216"/>
      <c r="KVC38" s="216"/>
      <c r="KVD38" s="216"/>
      <c r="KVE38" s="216"/>
      <c r="KVF38" s="216"/>
      <c r="KVG38" s="216"/>
      <c r="KVH38" s="216"/>
      <c r="KVI38" s="216"/>
      <c r="KVJ38" s="216"/>
      <c r="KVK38" s="216"/>
      <c r="KVL38" s="216"/>
      <c r="KVM38" s="216"/>
      <c r="KVN38" s="216"/>
      <c r="KVO38" s="216"/>
      <c r="KVP38" s="216"/>
      <c r="KVQ38" s="216"/>
      <c r="KVR38" s="216"/>
      <c r="KVS38" s="216"/>
      <c r="KVT38" s="216"/>
      <c r="KVU38" s="216"/>
      <c r="KVV38" s="216"/>
      <c r="KVW38" s="216"/>
      <c r="KVX38" s="216"/>
      <c r="KVY38" s="216"/>
      <c r="KVZ38" s="216"/>
      <c r="KWA38" s="216"/>
      <c r="KWB38" s="216"/>
      <c r="KWC38" s="216"/>
      <c r="KWD38" s="216"/>
      <c r="KWE38" s="216"/>
      <c r="KWF38" s="216"/>
      <c r="KWG38" s="216"/>
      <c r="KWH38" s="216"/>
      <c r="KWI38" s="216"/>
      <c r="KWJ38" s="216"/>
      <c r="KWK38" s="216"/>
      <c r="KWL38" s="216"/>
      <c r="KWM38" s="216"/>
      <c r="KWN38" s="216"/>
      <c r="KWO38" s="216"/>
      <c r="KWP38" s="216"/>
      <c r="KWQ38" s="216"/>
      <c r="KWR38" s="216"/>
      <c r="KWS38" s="216"/>
      <c r="KWT38" s="216"/>
      <c r="KWU38" s="216"/>
      <c r="KWV38" s="216"/>
      <c r="KWW38" s="216"/>
      <c r="KWX38" s="216"/>
      <c r="KWY38" s="216"/>
      <c r="KWZ38" s="216"/>
      <c r="KXA38" s="216"/>
      <c r="KXB38" s="216"/>
      <c r="KXC38" s="216"/>
      <c r="KXD38" s="216"/>
      <c r="KXE38" s="216"/>
      <c r="KXF38" s="216"/>
      <c r="KXG38" s="216"/>
      <c r="KXH38" s="216"/>
      <c r="KXI38" s="216"/>
      <c r="KXJ38" s="216"/>
      <c r="KXK38" s="216"/>
      <c r="KXL38" s="216"/>
      <c r="KXM38" s="216"/>
      <c r="KXN38" s="216"/>
      <c r="KXO38" s="216"/>
      <c r="KXP38" s="216"/>
      <c r="KXQ38" s="216"/>
      <c r="KXR38" s="216"/>
      <c r="KXS38" s="216"/>
      <c r="KXT38" s="216"/>
      <c r="KXU38" s="216"/>
      <c r="KXV38" s="216"/>
      <c r="KXW38" s="216"/>
      <c r="KXX38" s="216"/>
      <c r="KXY38" s="216"/>
      <c r="KXZ38" s="216"/>
      <c r="KYA38" s="216"/>
      <c r="KYB38" s="216"/>
      <c r="KYC38" s="216"/>
      <c r="KYD38" s="216"/>
      <c r="KYE38" s="216"/>
      <c r="KYF38" s="216"/>
      <c r="KYG38" s="216"/>
      <c r="KYH38" s="216"/>
      <c r="KYI38" s="216"/>
      <c r="KYJ38" s="216"/>
      <c r="KYK38" s="216"/>
      <c r="KYL38" s="216"/>
      <c r="KYM38" s="216"/>
      <c r="KYN38" s="216"/>
      <c r="KYO38" s="216"/>
      <c r="KYP38" s="216"/>
      <c r="KYQ38" s="216"/>
      <c r="KYR38" s="216"/>
      <c r="KYS38" s="216"/>
      <c r="KYT38" s="216"/>
      <c r="KYU38" s="216"/>
      <c r="KYV38" s="216"/>
      <c r="KYW38" s="216"/>
      <c r="KYX38" s="216"/>
      <c r="KYY38" s="216"/>
      <c r="KYZ38" s="216"/>
      <c r="KZA38" s="216"/>
      <c r="KZB38" s="216"/>
      <c r="KZC38" s="216"/>
      <c r="KZD38" s="216"/>
      <c r="KZE38" s="216"/>
      <c r="KZF38" s="216"/>
      <c r="KZG38" s="216"/>
      <c r="KZH38" s="216"/>
      <c r="KZI38" s="216"/>
      <c r="KZJ38" s="216"/>
      <c r="KZK38" s="216"/>
      <c r="KZL38" s="216"/>
      <c r="KZM38" s="216"/>
      <c r="KZN38" s="216"/>
      <c r="KZO38" s="216"/>
      <c r="KZP38" s="216"/>
      <c r="KZQ38" s="216"/>
      <c r="KZR38" s="216"/>
      <c r="KZS38" s="216"/>
      <c r="KZT38" s="216"/>
      <c r="KZU38" s="216"/>
      <c r="KZV38" s="216"/>
      <c r="KZW38" s="216"/>
      <c r="KZX38" s="216"/>
      <c r="KZY38" s="216"/>
      <c r="KZZ38" s="216"/>
      <c r="LAA38" s="216"/>
      <c r="LAB38" s="216"/>
      <c r="LAC38" s="216"/>
      <c r="LAD38" s="216"/>
      <c r="LAE38" s="216"/>
      <c r="LAF38" s="216"/>
      <c r="LAG38" s="216"/>
      <c r="LAH38" s="216"/>
      <c r="LAI38" s="216"/>
      <c r="LAJ38" s="216"/>
      <c r="LAK38" s="216"/>
      <c r="LAL38" s="216"/>
      <c r="LAM38" s="216"/>
      <c r="LAN38" s="216"/>
      <c r="LAO38" s="216"/>
      <c r="LAP38" s="216"/>
      <c r="LAQ38" s="216"/>
      <c r="LAR38" s="216"/>
      <c r="LAS38" s="216"/>
      <c r="LAT38" s="216"/>
      <c r="LAU38" s="216"/>
      <c r="LAV38" s="216"/>
      <c r="LAW38" s="216"/>
      <c r="LAX38" s="216"/>
      <c r="LAY38" s="216"/>
      <c r="LAZ38" s="216"/>
      <c r="LBA38" s="216"/>
      <c r="LBB38" s="216"/>
      <c r="LBC38" s="216"/>
      <c r="LBD38" s="216"/>
      <c r="LBE38" s="216"/>
      <c r="LBF38" s="216"/>
      <c r="LBG38" s="216"/>
      <c r="LBH38" s="216"/>
      <c r="LBI38" s="216"/>
      <c r="LBJ38" s="216"/>
      <c r="LBK38" s="216"/>
      <c r="LBL38" s="216"/>
      <c r="LBM38" s="216"/>
      <c r="LBN38" s="216"/>
      <c r="LBO38" s="216"/>
      <c r="LBP38" s="216"/>
      <c r="LBQ38" s="216"/>
      <c r="LBR38" s="216"/>
      <c r="LBS38" s="216"/>
      <c r="LBT38" s="216"/>
      <c r="LBU38" s="216"/>
      <c r="LBV38" s="216"/>
      <c r="LBW38" s="216"/>
      <c r="LBX38" s="216"/>
      <c r="LBY38" s="216"/>
      <c r="LBZ38" s="216"/>
      <c r="LCA38" s="216"/>
      <c r="LCB38" s="216"/>
      <c r="LCC38" s="216"/>
      <c r="LCD38" s="216"/>
      <c r="LCE38" s="216"/>
      <c r="LCF38" s="216"/>
      <c r="LCG38" s="216"/>
      <c r="LCH38" s="216"/>
      <c r="LCI38" s="216"/>
      <c r="LCJ38" s="216"/>
      <c r="LCK38" s="216"/>
      <c r="LCL38" s="216"/>
      <c r="LCM38" s="216"/>
      <c r="LCN38" s="216"/>
      <c r="LCO38" s="216"/>
      <c r="LCP38" s="216"/>
      <c r="LCQ38" s="216"/>
      <c r="LCR38" s="216"/>
      <c r="LCS38" s="216"/>
      <c r="LCT38" s="216"/>
      <c r="LCU38" s="216"/>
      <c r="LCV38" s="216"/>
      <c r="LCW38" s="216"/>
      <c r="LCX38" s="216"/>
      <c r="LCY38" s="216"/>
      <c r="LCZ38" s="216"/>
      <c r="LDA38" s="216"/>
      <c r="LDB38" s="216"/>
      <c r="LDC38" s="216"/>
      <c r="LDD38" s="216"/>
      <c r="LDE38" s="216"/>
      <c r="LDF38" s="216"/>
      <c r="LDG38" s="216"/>
      <c r="LDH38" s="216"/>
      <c r="LDI38" s="216"/>
      <c r="LDJ38" s="216"/>
      <c r="LDK38" s="216"/>
      <c r="LDL38" s="216"/>
      <c r="LDM38" s="216"/>
      <c r="LDN38" s="216"/>
      <c r="LDO38" s="216"/>
      <c r="LDP38" s="216"/>
      <c r="LDQ38" s="216"/>
      <c r="LDR38" s="216"/>
      <c r="LDS38" s="216"/>
      <c r="LDT38" s="216"/>
      <c r="LDU38" s="216"/>
      <c r="LDV38" s="216"/>
      <c r="LDW38" s="216"/>
      <c r="LDX38" s="216"/>
      <c r="LDY38" s="216"/>
      <c r="LDZ38" s="216"/>
      <c r="LEA38" s="216"/>
      <c r="LEB38" s="216"/>
      <c r="LEC38" s="216"/>
      <c r="LED38" s="216"/>
      <c r="LEE38" s="216"/>
      <c r="LEF38" s="216"/>
      <c r="LEG38" s="216"/>
      <c r="LEH38" s="216"/>
      <c r="LEI38" s="216"/>
      <c r="LEJ38" s="216"/>
      <c r="LEK38" s="216"/>
      <c r="LEL38" s="216"/>
      <c r="LEM38" s="216"/>
      <c r="LEN38" s="216"/>
      <c r="LEO38" s="216"/>
      <c r="LEP38" s="216"/>
      <c r="LEQ38" s="216"/>
      <c r="LER38" s="216"/>
      <c r="LES38" s="216"/>
      <c r="LET38" s="216"/>
      <c r="LEU38" s="216"/>
      <c r="LEV38" s="216"/>
      <c r="LEW38" s="216"/>
      <c r="LEX38" s="216"/>
      <c r="LEY38" s="216"/>
      <c r="LEZ38" s="216"/>
      <c r="LFA38" s="216"/>
      <c r="LFB38" s="216"/>
      <c r="LFC38" s="216"/>
      <c r="LFD38" s="216"/>
      <c r="LFE38" s="216"/>
      <c r="LFF38" s="216"/>
      <c r="LFG38" s="216"/>
      <c r="LFH38" s="216"/>
      <c r="LFI38" s="216"/>
      <c r="LFJ38" s="216"/>
      <c r="LFK38" s="216"/>
      <c r="LFL38" s="216"/>
      <c r="LFM38" s="216"/>
      <c r="LFN38" s="216"/>
      <c r="LFO38" s="216"/>
      <c r="LFP38" s="216"/>
      <c r="LFQ38" s="216"/>
      <c r="LFR38" s="216"/>
      <c r="LFS38" s="216"/>
      <c r="LFT38" s="216"/>
      <c r="LFU38" s="216"/>
      <c r="LFV38" s="216"/>
      <c r="LFW38" s="216"/>
      <c r="LFX38" s="216"/>
      <c r="LFY38" s="216"/>
      <c r="LFZ38" s="216"/>
      <c r="LGA38" s="216"/>
      <c r="LGB38" s="216"/>
      <c r="LGC38" s="216"/>
      <c r="LGD38" s="216"/>
      <c r="LGE38" s="216"/>
      <c r="LGF38" s="216"/>
      <c r="LGG38" s="216"/>
      <c r="LGH38" s="216"/>
      <c r="LGI38" s="216"/>
      <c r="LGJ38" s="216"/>
      <c r="LGK38" s="216"/>
      <c r="LGL38" s="216"/>
      <c r="LGM38" s="216"/>
      <c r="LGN38" s="216"/>
      <c r="LGO38" s="216"/>
      <c r="LGP38" s="216"/>
      <c r="LGQ38" s="216"/>
      <c r="LGR38" s="216"/>
      <c r="LGS38" s="216"/>
      <c r="LGT38" s="216"/>
      <c r="LGU38" s="216"/>
      <c r="LGV38" s="216"/>
      <c r="LGW38" s="216"/>
      <c r="LGX38" s="216"/>
      <c r="LGY38" s="216"/>
      <c r="LGZ38" s="216"/>
      <c r="LHA38" s="216"/>
      <c r="LHB38" s="216"/>
      <c r="LHC38" s="216"/>
      <c r="LHD38" s="216"/>
      <c r="LHE38" s="216"/>
      <c r="LHF38" s="216"/>
      <c r="LHG38" s="216"/>
      <c r="LHH38" s="216"/>
      <c r="LHI38" s="216"/>
      <c r="LHJ38" s="216"/>
      <c r="LHK38" s="216"/>
      <c r="LHL38" s="216"/>
      <c r="LHM38" s="216"/>
      <c r="LHN38" s="216"/>
      <c r="LHO38" s="216"/>
      <c r="LHP38" s="216"/>
      <c r="LHQ38" s="216"/>
      <c r="LHR38" s="216"/>
      <c r="LHS38" s="216"/>
      <c r="LHT38" s="216"/>
      <c r="LHU38" s="216"/>
      <c r="LHV38" s="216"/>
      <c r="LHW38" s="216"/>
      <c r="LHX38" s="216"/>
      <c r="LHY38" s="216"/>
      <c r="LHZ38" s="216"/>
      <c r="LIA38" s="216"/>
      <c r="LIB38" s="216"/>
      <c r="LIC38" s="216"/>
      <c r="LID38" s="216"/>
      <c r="LIE38" s="216"/>
      <c r="LIF38" s="216"/>
      <c r="LIG38" s="216"/>
      <c r="LIH38" s="216"/>
      <c r="LII38" s="216"/>
      <c r="LIJ38" s="216"/>
      <c r="LIK38" s="216"/>
      <c r="LIL38" s="216"/>
      <c r="LIM38" s="216"/>
      <c r="LIN38" s="216"/>
      <c r="LIO38" s="216"/>
      <c r="LIP38" s="216"/>
      <c r="LIQ38" s="216"/>
      <c r="LIR38" s="216"/>
      <c r="LIS38" s="216"/>
      <c r="LIT38" s="216"/>
      <c r="LIU38" s="216"/>
      <c r="LIV38" s="216"/>
      <c r="LIW38" s="216"/>
      <c r="LIX38" s="216"/>
      <c r="LIY38" s="216"/>
      <c r="LIZ38" s="216"/>
      <c r="LJA38" s="216"/>
      <c r="LJB38" s="216"/>
      <c r="LJC38" s="216"/>
      <c r="LJD38" s="216"/>
      <c r="LJE38" s="216"/>
      <c r="LJF38" s="216"/>
      <c r="LJG38" s="216"/>
      <c r="LJH38" s="216"/>
      <c r="LJI38" s="216"/>
      <c r="LJJ38" s="216"/>
      <c r="LJK38" s="216"/>
      <c r="LJL38" s="216"/>
      <c r="LJM38" s="216"/>
      <c r="LJN38" s="216"/>
      <c r="LJO38" s="216"/>
      <c r="LJP38" s="216"/>
      <c r="LJQ38" s="216"/>
      <c r="LJR38" s="216"/>
      <c r="LJS38" s="216"/>
      <c r="LJT38" s="216"/>
      <c r="LJU38" s="216"/>
      <c r="LJV38" s="216"/>
      <c r="LJW38" s="216"/>
      <c r="LJX38" s="216"/>
      <c r="LJY38" s="216"/>
      <c r="LJZ38" s="216"/>
      <c r="LKA38" s="216"/>
      <c r="LKB38" s="216"/>
      <c r="LKC38" s="216"/>
      <c r="LKD38" s="216"/>
      <c r="LKE38" s="216"/>
      <c r="LKF38" s="216"/>
      <c r="LKG38" s="216"/>
      <c r="LKH38" s="216"/>
      <c r="LKI38" s="216"/>
      <c r="LKJ38" s="216"/>
      <c r="LKK38" s="216"/>
      <c r="LKL38" s="216"/>
      <c r="LKM38" s="216"/>
      <c r="LKN38" s="216"/>
      <c r="LKO38" s="216"/>
      <c r="LKP38" s="216"/>
      <c r="LKQ38" s="216"/>
      <c r="LKR38" s="216"/>
      <c r="LKS38" s="216"/>
      <c r="LKT38" s="216"/>
      <c r="LKU38" s="216"/>
      <c r="LKV38" s="216"/>
      <c r="LKW38" s="216"/>
      <c r="LKX38" s="216"/>
      <c r="LKY38" s="216"/>
      <c r="LKZ38" s="216"/>
      <c r="LLA38" s="216"/>
      <c r="LLB38" s="216"/>
      <c r="LLC38" s="216"/>
      <c r="LLD38" s="216"/>
      <c r="LLE38" s="216"/>
      <c r="LLF38" s="216"/>
      <c r="LLG38" s="216"/>
      <c r="LLH38" s="216"/>
      <c r="LLI38" s="216"/>
      <c r="LLJ38" s="216"/>
      <c r="LLK38" s="216"/>
      <c r="LLL38" s="216"/>
      <c r="LLM38" s="216"/>
      <c r="LLN38" s="216"/>
      <c r="LLO38" s="216"/>
      <c r="LLP38" s="216"/>
      <c r="LLQ38" s="216"/>
      <c r="LLR38" s="216"/>
      <c r="LLS38" s="216"/>
      <c r="LLT38" s="216"/>
      <c r="LLU38" s="216"/>
      <c r="LLV38" s="216"/>
      <c r="LLW38" s="216"/>
      <c r="LLX38" s="216"/>
      <c r="LLY38" s="216"/>
      <c r="LLZ38" s="216"/>
      <c r="LMA38" s="216"/>
      <c r="LMB38" s="216"/>
      <c r="LMC38" s="216"/>
      <c r="LMD38" s="216"/>
      <c r="LME38" s="216"/>
      <c r="LMF38" s="216"/>
      <c r="LMG38" s="216"/>
      <c r="LMH38" s="216"/>
      <c r="LMI38" s="216"/>
      <c r="LMJ38" s="216"/>
      <c r="LMK38" s="216"/>
      <c r="LML38" s="216"/>
      <c r="LMM38" s="216"/>
      <c r="LMN38" s="216"/>
      <c r="LMO38" s="216"/>
      <c r="LMP38" s="216"/>
      <c r="LMQ38" s="216"/>
      <c r="LMR38" s="216"/>
      <c r="LMS38" s="216"/>
      <c r="LMT38" s="216"/>
      <c r="LMU38" s="216"/>
      <c r="LMV38" s="216"/>
      <c r="LMW38" s="216"/>
      <c r="LMX38" s="216"/>
      <c r="LMY38" s="216"/>
      <c r="LMZ38" s="216"/>
      <c r="LNA38" s="216"/>
      <c r="LNB38" s="216"/>
      <c r="LNC38" s="216"/>
      <c r="LND38" s="216"/>
      <c r="LNE38" s="216"/>
      <c r="LNF38" s="216"/>
      <c r="LNG38" s="216"/>
      <c r="LNH38" s="216"/>
      <c r="LNI38" s="216"/>
      <c r="LNJ38" s="216"/>
      <c r="LNK38" s="216"/>
      <c r="LNL38" s="216"/>
      <c r="LNM38" s="216"/>
      <c r="LNN38" s="216"/>
      <c r="LNO38" s="216"/>
      <c r="LNP38" s="216"/>
      <c r="LNQ38" s="216"/>
      <c r="LNR38" s="216"/>
      <c r="LNS38" s="216"/>
      <c r="LNT38" s="216"/>
      <c r="LNU38" s="216"/>
      <c r="LNV38" s="216"/>
      <c r="LNW38" s="216"/>
      <c r="LNX38" s="216"/>
      <c r="LNY38" s="216"/>
      <c r="LNZ38" s="216"/>
      <c r="LOA38" s="216"/>
      <c r="LOB38" s="216"/>
      <c r="LOC38" s="216"/>
      <c r="LOD38" s="216"/>
      <c r="LOE38" s="216"/>
      <c r="LOF38" s="216"/>
      <c r="LOG38" s="216"/>
      <c r="LOH38" s="216"/>
      <c r="LOI38" s="216"/>
      <c r="LOJ38" s="216"/>
      <c r="LOK38" s="216"/>
      <c r="LOL38" s="216"/>
      <c r="LOM38" s="216"/>
      <c r="LON38" s="216"/>
      <c r="LOO38" s="216"/>
      <c r="LOP38" s="216"/>
      <c r="LOQ38" s="216"/>
      <c r="LOR38" s="216"/>
      <c r="LOS38" s="216"/>
      <c r="LOT38" s="216"/>
      <c r="LOU38" s="216"/>
      <c r="LOV38" s="216"/>
      <c r="LOW38" s="216"/>
      <c r="LOX38" s="216"/>
      <c r="LOY38" s="216"/>
      <c r="LOZ38" s="216"/>
      <c r="LPA38" s="216"/>
      <c r="LPB38" s="216"/>
      <c r="LPC38" s="216"/>
      <c r="LPD38" s="216"/>
      <c r="LPE38" s="216"/>
      <c r="LPF38" s="216"/>
      <c r="LPG38" s="216"/>
      <c r="LPH38" s="216"/>
      <c r="LPI38" s="216"/>
      <c r="LPJ38" s="216"/>
      <c r="LPK38" s="216"/>
      <c r="LPL38" s="216"/>
      <c r="LPM38" s="216"/>
      <c r="LPN38" s="216"/>
      <c r="LPO38" s="216"/>
      <c r="LPP38" s="216"/>
      <c r="LPQ38" s="216"/>
      <c r="LPR38" s="216"/>
      <c r="LPS38" s="216"/>
      <c r="LPT38" s="216"/>
      <c r="LPU38" s="216"/>
      <c r="LPV38" s="216"/>
      <c r="LPW38" s="216"/>
      <c r="LPX38" s="216"/>
      <c r="LPY38" s="216"/>
      <c r="LPZ38" s="216"/>
      <c r="LQA38" s="216"/>
      <c r="LQB38" s="216"/>
      <c r="LQC38" s="216"/>
      <c r="LQD38" s="216"/>
      <c r="LQE38" s="216"/>
      <c r="LQF38" s="216"/>
      <c r="LQG38" s="216"/>
      <c r="LQH38" s="216"/>
      <c r="LQI38" s="216"/>
      <c r="LQJ38" s="216"/>
      <c r="LQK38" s="216"/>
      <c r="LQL38" s="216"/>
      <c r="LQM38" s="216"/>
      <c r="LQN38" s="216"/>
      <c r="LQO38" s="216"/>
      <c r="LQP38" s="216"/>
      <c r="LQQ38" s="216"/>
      <c r="LQR38" s="216"/>
      <c r="LQS38" s="216"/>
      <c r="LQT38" s="216"/>
      <c r="LQU38" s="216"/>
      <c r="LQV38" s="216"/>
      <c r="LQW38" s="216"/>
      <c r="LQX38" s="216"/>
      <c r="LQY38" s="216"/>
      <c r="LQZ38" s="216"/>
      <c r="LRA38" s="216"/>
      <c r="LRB38" s="216"/>
      <c r="LRC38" s="216"/>
      <c r="LRD38" s="216"/>
      <c r="LRE38" s="216"/>
      <c r="LRF38" s="216"/>
      <c r="LRG38" s="216"/>
      <c r="LRH38" s="216"/>
      <c r="LRI38" s="216"/>
      <c r="LRJ38" s="216"/>
      <c r="LRK38" s="216"/>
      <c r="LRL38" s="216"/>
      <c r="LRM38" s="216"/>
      <c r="LRN38" s="216"/>
      <c r="LRO38" s="216"/>
      <c r="LRP38" s="216"/>
      <c r="LRQ38" s="216"/>
      <c r="LRR38" s="216"/>
      <c r="LRS38" s="216"/>
      <c r="LRT38" s="216"/>
      <c r="LRU38" s="216"/>
      <c r="LRV38" s="216"/>
      <c r="LRW38" s="216"/>
      <c r="LRX38" s="216"/>
      <c r="LRY38" s="216"/>
      <c r="LRZ38" s="216"/>
      <c r="LSA38" s="216"/>
      <c r="LSB38" s="216"/>
      <c r="LSC38" s="216"/>
      <c r="LSD38" s="216"/>
      <c r="LSE38" s="216"/>
      <c r="LSF38" s="216"/>
      <c r="LSG38" s="216"/>
      <c r="LSH38" s="216"/>
      <c r="LSI38" s="216"/>
      <c r="LSJ38" s="216"/>
      <c r="LSK38" s="216"/>
      <c r="LSL38" s="216"/>
      <c r="LSM38" s="216"/>
      <c r="LSN38" s="216"/>
      <c r="LSO38" s="216"/>
      <c r="LSP38" s="216"/>
      <c r="LSQ38" s="216"/>
      <c r="LSR38" s="216"/>
      <c r="LSS38" s="216"/>
      <c r="LST38" s="216"/>
      <c r="LSU38" s="216"/>
      <c r="LSV38" s="216"/>
      <c r="LSW38" s="216"/>
      <c r="LSX38" s="216"/>
      <c r="LSY38" s="216"/>
      <c r="LSZ38" s="216"/>
      <c r="LTA38" s="216"/>
      <c r="LTB38" s="216"/>
      <c r="LTC38" s="216"/>
      <c r="LTD38" s="216"/>
      <c r="LTE38" s="216"/>
      <c r="LTF38" s="216"/>
      <c r="LTG38" s="216"/>
      <c r="LTH38" s="216"/>
      <c r="LTI38" s="216"/>
      <c r="LTJ38" s="216"/>
      <c r="LTK38" s="216"/>
      <c r="LTL38" s="216"/>
      <c r="LTM38" s="216"/>
      <c r="LTN38" s="216"/>
      <c r="LTO38" s="216"/>
      <c r="LTP38" s="216"/>
      <c r="LTQ38" s="216"/>
      <c r="LTR38" s="216"/>
      <c r="LTS38" s="216"/>
      <c r="LTT38" s="216"/>
      <c r="LTU38" s="216"/>
      <c r="LTV38" s="216"/>
      <c r="LTW38" s="216"/>
      <c r="LTX38" s="216"/>
      <c r="LTY38" s="216"/>
      <c r="LTZ38" s="216"/>
      <c r="LUA38" s="216"/>
      <c r="LUB38" s="216"/>
      <c r="LUC38" s="216"/>
      <c r="LUD38" s="216"/>
      <c r="LUE38" s="216"/>
      <c r="LUF38" s="216"/>
      <c r="LUG38" s="216"/>
      <c r="LUH38" s="216"/>
      <c r="LUI38" s="216"/>
      <c r="LUJ38" s="216"/>
      <c r="LUK38" s="216"/>
      <c r="LUL38" s="216"/>
      <c r="LUM38" s="216"/>
      <c r="LUN38" s="216"/>
      <c r="LUO38" s="216"/>
      <c r="LUP38" s="216"/>
      <c r="LUQ38" s="216"/>
      <c r="LUR38" s="216"/>
      <c r="LUS38" s="216"/>
      <c r="LUT38" s="216"/>
      <c r="LUU38" s="216"/>
      <c r="LUV38" s="216"/>
      <c r="LUW38" s="216"/>
      <c r="LUX38" s="216"/>
      <c r="LUY38" s="216"/>
      <c r="LUZ38" s="216"/>
      <c r="LVA38" s="216"/>
      <c r="LVB38" s="216"/>
      <c r="LVC38" s="216"/>
      <c r="LVD38" s="216"/>
      <c r="LVE38" s="216"/>
      <c r="LVF38" s="216"/>
      <c r="LVG38" s="216"/>
      <c r="LVH38" s="216"/>
      <c r="LVI38" s="216"/>
      <c r="LVJ38" s="216"/>
      <c r="LVK38" s="216"/>
      <c r="LVL38" s="216"/>
      <c r="LVM38" s="216"/>
      <c r="LVN38" s="216"/>
      <c r="LVO38" s="216"/>
      <c r="LVP38" s="216"/>
      <c r="LVQ38" s="216"/>
      <c r="LVR38" s="216"/>
      <c r="LVS38" s="216"/>
      <c r="LVT38" s="216"/>
      <c r="LVU38" s="216"/>
      <c r="LVV38" s="216"/>
      <c r="LVW38" s="216"/>
      <c r="LVX38" s="216"/>
      <c r="LVY38" s="216"/>
      <c r="LVZ38" s="216"/>
      <c r="LWA38" s="216"/>
      <c r="LWB38" s="216"/>
      <c r="LWC38" s="216"/>
      <c r="LWD38" s="216"/>
      <c r="LWE38" s="216"/>
      <c r="LWF38" s="216"/>
      <c r="LWG38" s="216"/>
      <c r="LWH38" s="216"/>
      <c r="LWI38" s="216"/>
      <c r="LWJ38" s="216"/>
      <c r="LWK38" s="216"/>
      <c r="LWL38" s="216"/>
      <c r="LWM38" s="216"/>
      <c r="LWN38" s="216"/>
      <c r="LWO38" s="216"/>
      <c r="LWP38" s="216"/>
      <c r="LWQ38" s="216"/>
      <c r="LWR38" s="216"/>
      <c r="LWS38" s="216"/>
      <c r="LWT38" s="216"/>
      <c r="LWU38" s="216"/>
      <c r="LWV38" s="216"/>
      <c r="LWW38" s="216"/>
      <c r="LWX38" s="216"/>
      <c r="LWY38" s="216"/>
      <c r="LWZ38" s="216"/>
      <c r="LXA38" s="216"/>
      <c r="LXB38" s="216"/>
      <c r="LXC38" s="216"/>
      <c r="LXD38" s="216"/>
      <c r="LXE38" s="216"/>
      <c r="LXF38" s="216"/>
      <c r="LXG38" s="216"/>
      <c r="LXH38" s="216"/>
      <c r="LXI38" s="216"/>
      <c r="LXJ38" s="216"/>
      <c r="LXK38" s="216"/>
      <c r="LXL38" s="216"/>
      <c r="LXM38" s="216"/>
      <c r="LXN38" s="216"/>
      <c r="LXO38" s="216"/>
      <c r="LXP38" s="216"/>
      <c r="LXQ38" s="216"/>
      <c r="LXR38" s="216"/>
      <c r="LXS38" s="216"/>
      <c r="LXT38" s="216"/>
      <c r="LXU38" s="216"/>
      <c r="LXV38" s="216"/>
      <c r="LXW38" s="216"/>
      <c r="LXX38" s="216"/>
      <c r="LXY38" s="216"/>
      <c r="LXZ38" s="216"/>
      <c r="LYA38" s="216"/>
      <c r="LYB38" s="216"/>
      <c r="LYC38" s="216"/>
      <c r="LYD38" s="216"/>
      <c r="LYE38" s="216"/>
      <c r="LYF38" s="216"/>
      <c r="LYG38" s="216"/>
      <c r="LYH38" s="216"/>
      <c r="LYI38" s="216"/>
      <c r="LYJ38" s="216"/>
      <c r="LYK38" s="216"/>
      <c r="LYL38" s="216"/>
      <c r="LYM38" s="216"/>
      <c r="LYN38" s="216"/>
      <c r="LYO38" s="216"/>
      <c r="LYP38" s="216"/>
      <c r="LYQ38" s="216"/>
      <c r="LYR38" s="216"/>
      <c r="LYS38" s="216"/>
      <c r="LYT38" s="216"/>
      <c r="LYU38" s="216"/>
      <c r="LYV38" s="216"/>
      <c r="LYW38" s="216"/>
      <c r="LYX38" s="216"/>
      <c r="LYY38" s="216"/>
      <c r="LYZ38" s="216"/>
      <c r="LZA38" s="216"/>
      <c r="LZB38" s="216"/>
      <c r="LZC38" s="216"/>
      <c r="LZD38" s="216"/>
      <c r="LZE38" s="216"/>
      <c r="LZF38" s="216"/>
      <c r="LZG38" s="216"/>
      <c r="LZH38" s="216"/>
      <c r="LZI38" s="216"/>
      <c r="LZJ38" s="216"/>
      <c r="LZK38" s="216"/>
      <c r="LZL38" s="216"/>
      <c r="LZM38" s="216"/>
      <c r="LZN38" s="216"/>
      <c r="LZO38" s="216"/>
      <c r="LZP38" s="216"/>
      <c r="LZQ38" s="216"/>
      <c r="LZR38" s="216"/>
      <c r="LZS38" s="216"/>
      <c r="LZT38" s="216"/>
      <c r="LZU38" s="216"/>
      <c r="LZV38" s="216"/>
      <c r="LZW38" s="216"/>
      <c r="LZX38" s="216"/>
      <c r="LZY38" s="216"/>
      <c r="LZZ38" s="216"/>
      <c r="MAA38" s="216"/>
      <c r="MAB38" s="216"/>
      <c r="MAC38" s="216"/>
      <c r="MAD38" s="216"/>
      <c r="MAE38" s="216"/>
      <c r="MAF38" s="216"/>
      <c r="MAG38" s="216"/>
      <c r="MAH38" s="216"/>
      <c r="MAI38" s="216"/>
      <c r="MAJ38" s="216"/>
      <c r="MAK38" s="216"/>
      <c r="MAL38" s="216"/>
      <c r="MAM38" s="216"/>
      <c r="MAN38" s="216"/>
      <c r="MAO38" s="216"/>
      <c r="MAP38" s="216"/>
      <c r="MAQ38" s="216"/>
      <c r="MAR38" s="216"/>
      <c r="MAS38" s="216"/>
      <c r="MAT38" s="216"/>
      <c r="MAU38" s="216"/>
      <c r="MAV38" s="216"/>
      <c r="MAW38" s="216"/>
      <c r="MAX38" s="216"/>
      <c r="MAY38" s="216"/>
      <c r="MAZ38" s="216"/>
      <c r="MBA38" s="216"/>
      <c r="MBB38" s="216"/>
      <c r="MBC38" s="216"/>
      <c r="MBD38" s="216"/>
      <c r="MBE38" s="216"/>
      <c r="MBF38" s="216"/>
      <c r="MBG38" s="216"/>
      <c r="MBH38" s="216"/>
      <c r="MBI38" s="216"/>
      <c r="MBJ38" s="216"/>
      <c r="MBK38" s="216"/>
      <c r="MBL38" s="216"/>
      <c r="MBM38" s="216"/>
      <c r="MBN38" s="216"/>
      <c r="MBO38" s="216"/>
      <c r="MBP38" s="216"/>
      <c r="MBQ38" s="216"/>
      <c r="MBR38" s="216"/>
      <c r="MBS38" s="216"/>
      <c r="MBT38" s="216"/>
      <c r="MBU38" s="216"/>
      <c r="MBV38" s="216"/>
      <c r="MBW38" s="216"/>
      <c r="MBX38" s="216"/>
      <c r="MBY38" s="216"/>
      <c r="MBZ38" s="216"/>
      <c r="MCA38" s="216"/>
      <c r="MCB38" s="216"/>
      <c r="MCC38" s="216"/>
      <c r="MCD38" s="216"/>
      <c r="MCE38" s="216"/>
      <c r="MCF38" s="216"/>
      <c r="MCG38" s="216"/>
      <c r="MCH38" s="216"/>
      <c r="MCI38" s="216"/>
      <c r="MCJ38" s="216"/>
      <c r="MCK38" s="216"/>
      <c r="MCL38" s="216"/>
      <c r="MCM38" s="216"/>
      <c r="MCN38" s="216"/>
      <c r="MCO38" s="216"/>
      <c r="MCP38" s="216"/>
      <c r="MCQ38" s="216"/>
      <c r="MCR38" s="216"/>
      <c r="MCS38" s="216"/>
      <c r="MCT38" s="216"/>
      <c r="MCU38" s="216"/>
      <c r="MCV38" s="216"/>
      <c r="MCW38" s="216"/>
      <c r="MCX38" s="216"/>
      <c r="MCY38" s="216"/>
      <c r="MCZ38" s="216"/>
      <c r="MDA38" s="216"/>
      <c r="MDB38" s="216"/>
      <c r="MDC38" s="216"/>
      <c r="MDD38" s="216"/>
      <c r="MDE38" s="216"/>
      <c r="MDF38" s="216"/>
      <c r="MDG38" s="216"/>
      <c r="MDH38" s="216"/>
      <c r="MDI38" s="216"/>
      <c r="MDJ38" s="216"/>
      <c r="MDK38" s="216"/>
      <c r="MDL38" s="216"/>
      <c r="MDM38" s="216"/>
      <c r="MDN38" s="216"/>
      <c r="MDO38" s="216"/>
      <c r="MDP38" s="216"/>
      <c r="MDQ38" s="216"/>
      <c r="MDR38" s="216"/>
      <c r="MDS38" s="216"/>
      <c r="MDT38" s="216"/>
      <c r="MDU38" s="216"/>
      <c r="MDV38" s="216"/>
      <c r="MDW38" s="216"/>
      <c r="MDX38" s="216"/>
      <c r="MDY38" s="216"/>
      <c r="MDZ38" s="216"/>
      <c r="MEA38" s="216"/>
      <c r="MEB38" s="216"/>
      <c r="MEC38" s="216"/>
      <c r="MED38" s="216"/>
      <c r="MEE38" s="216"/>
      <c r="MEF38" s="216"/>
      <c r="MEG38" s="216"/>
      <c r="MEH38" s="216"/>
      <c r="MEI38" s="216"/>
      <c r="MEJ38" s="216"/>
      <c r="MEK38" s="216"/>
      <c r="MEL38" s="216"/>
      <c r="MEM38" s="216"/>
      <c r="MEN38" s="216"/>
      <c r="MEO38" s="216"/>
      <c r="MEP38" s="216"/>
      <c r="MEQ38" s="216"/>
      <c r="MER38" s="216"/>
      <c r="MES38" s="216"/>
      <c r="MET38" s="216"/>
      <c r="MEU38" s="216"/>
      <c r="MEV38" s="216"/>
      <c r="MEW38" s="216"/>
      <c r="MEX38" s="216"/>
      <c r="MEY38" s="216"/>
      <c r="MEZ38" s="216"/>
      <c r="MFA38" s="216"/>
      <c r="MFB38" s="216"/>
      <c r="MFC38" s="216"/>
      <c r="MFD38" s="216"/>
      <c r="MFE38" s="216"/>
      <c r="MFF38" s="216"/>
      <c r="MFG38" s="216"/>
      <c r="MFH38" s="216"/>
      <c r="MFI38" s="216"/>
      <c r="MFJ38" s="216"/>
      <c r="MFK38" s="216"/>
      <c r="MFL38" s="216"/>
      <c r="MFM38" s="216"/>
      <c r="MFN38" s="216"/>
      <c r="MFO38" s="216"/>
      <c r="MFP38" s="216"/>
      <c r="MFQ38" s="216"/>
      <c r="MFR38" s="216"/>
      <c r="MFS38" s="216"/>
      <c r="MFT38" s="216"/>
      <c r="MFU38" s="216"/>
      <c r="MFV38" s="216"/>
      <c r="MFW38" s="216"/>
      <c r="MFX38" s="216"/>
      <c r="MFY38" s="216"/>
      <c r="MFZ38" s="216"/>
      <c r="MGA38" s="216"/>
      <c r="MGB38" s="216"/>
      <c r="MGC38" s="216"/>
      <c r="MGD38" s="216"/>
      <c r="MGE38" s="216"/>
      <c r="MGF38" s="216"/>
      <c r="MGG38" s="216"/>
      <c r="MGH38" s="216"/>
      <c r="MGI38" s="216"/>
      <c r="MGJ38" s="216"/>
      <c r="MGK38" s="216"/>
      <c r="MGL38" s="216"/>
      <c r="MGM38" s="216"/>
      <c r="MGN38" s="216"/>
      <c r="MGO38" s="216"/>
      <c r="MGP38" s="216"/>
      <c r="MGQ38" s="216"/>
      <c r="MGR38" s="216"/>
      <c r="MGS38" s="216"/>
      <c r="MGT38" s="216"/>
      <c r="MGU38" s="216"/>
      <c r="MGV38" s="216"/>
      <c r="MGW38" s="216"/>
      <c r="MGX38" s="216"/>
      <c r="MGY38" s="216"/>
      <c r="MGZ38" s="216"/>
      <c r="MHA38" s="216"/>
      <c r="MHB38" s="216"/>
      <c r="MHC38" s="216"/>
      <c r="MHD38" s="216"/>
      <c r="MHE38" s="216"/>
      <c r="MHF38" s="216"/>
      <c r="MHG38" s="216"/>
      <c r="MHH38" s="216"/>
      <c r="MHI38" s="216"/>
      <c r="MHJ38" s="216"/>
      <c r="MHK38" s="216"/>
      <c r="MHL38" s="216"/>
      <c r="MHM38" s="216"/>
      <c r="MHN38" s="216"/>
      <c r="MHO38" s="216"/>
      <c r="MHP38" s="216"/>
      <c r="MHQ38" s="216"/>
      <c r="MHR38" s="216"/>
      <c r="MHS38" s="216"/>
      <c r="MHT38" s="216"/>
      <c r="MHU38" s="216"/>
      <c r="MHV38" s="216"/>
      <c r="MHW38" s="216"/>
      <c r="MHX38" s="216"/>
      <c r="MHY38" s="216"/>
      <c r="MHZ38" s="216"/>
      <c r="MIA38" s="216"/>
      <c r="MIB38" s="216"/>
      <c r="MIC38" s="216"/>
      <c r="MID38" s="216"/>
      <c r="MIE38" s="216"/>
      <c r="MIF38" s="216"/>
      <c r="MIG38" s="216"/>
      <c r="MIH38" s="216"/>
      <c r="MII38" s="216"/>
      <c r="MIJ38" s="216"/>
      <c r="MIK38" s="216"/>
      <c r="MIL38" s="216"/>
      <c r="MIM38" s="216"/>
      <c r="MIN38" s="216"/>
      <c r="MIO38" s="216"/>
      <c r="MIP38" s="216"/>
      <c r="MIQ38" s="216"/>
      <c r="MIR38" s="216"/>
      <c r="MIS38" s="216"/>
      <c r="MIT38" s="216"/>
      <c r="MIU38" s="216"/>
      <c r="MIV38" s="216"/>
      <c r="MIW38" s="216"/>
      <c r="MIX38" s="216"/>
      <c r="MIY38" s="216"/>
      <c r="MIZ38" s="216"/>
      <c r="MJA38" s="216"/>
      <c r="MJB38" s="216"/>
      <c r="MJC38" s="216"/>
      <c r="MJD38" s="216"/>
      <c r="MJE38" s="216"/>
      <c r="MJF38" s="216"/>
      <c r="MJG38" s="216"/>
      <c r="MJH38" s="216"/>
      <c r="MJI38" s="216"/>
      <c r="MJJ38" s="216"/>
      <c r="MJK38" s="216"/>
      <c r="MJL38" s="216"/>
      <c r="MJM38" s="216"/>
      <c r="MJN38" s="216"/>
      <c r="MJO38" s="216"/>
      <c r="MJP38" s="216"/>
      <c r="MJQ38" s="216"/>
      <c r="MJR38" s="216"/>
      <c r="MJS38" s="216"/>
      <c r="MJT38" s="216"/>
      <c r="MJU38" s="216"/>
      <c r="MJV38" s="216"/>
      <c r="MJW38" s="216"/>
      <c r="MJX38" s="216"/>
      <c r="MJY38" s="216"/>
      <c r="MJZ38" s="216"/>
      <c r="MKA38" s="216"/>
      <c r="MKB38" s="216"/>
      <c r="MKC38" s="216"/>
      <c r="MKD38" s="216"/>
      <c r="MKE38" s="216"/>
      <c r="MKF38" s="216"/>
      <c r="MKG38" s="216"/>
      <c r="MKH38" s="216"/>
      <c r="MKI38" s="216"/>
      <c r="MKJ38" s="216"/>
      <c r="MKK38" s="216"/>
      <c r="MKL38" s="216"/>
      <c r="MKM38" s="216"/>
      <c r="MKN38" s="216"/>
      <c r="MKO38" s="216"/>
      <c r="MKP38" s="216"/>
      <c r="MKQ38" s="216"/>
      <c r="MKR38" s="216"/>
      <c r="MKS38" s="216"/>
      <c r="MKT38" s="216"/>
      <c r="MKU38" s="216"/>
      <c r="MKV38" s="216"/>
      <c r="MKW38" s="216"/>
      <c r="MKX38" s="216"/>
      <c r="MKY38" s="216"/>
      <c r="MKZ38" s="216"/>
      <c r="MLA38" s="216"/>
      <c r="MLB38" s="216"/>
      <c r="MLC38" s="216"/>
      <c r="MLD38" s="216"/>
      <c r="MLE38" s="216"/>
      <c r="MLF38" s="216"/>
      <c r="MLG38" s="216"/>
      <c r="MLH38" s="216"/>
      <c r="MLI38" s="216"/>
      <c r="MLJ38" s="216"/>
      <c r="MLK38" s="216"/>
      <c r="MLL38" s="216"/>
      <c r="MLM38" s="216"/>
      <c r="MLN38" s="216"/>
      <c r="MLO38" s="216"/>
      <c r="MLP38" s="216"/>
      <c r="MLQ38" s="216"/>
      <c r="MLR38" s="216"/>
      <c r="MLS38" s="216"/>
      <c r="MLT38" s="216"/>
      <c r="MLU38" s="216"/>
      <c r="MLV38" s="216"/>
      <c r="MLW38" s="216"/>
      <c r="MLX38" s="216"/>
      <c r="MLY38" s="216"/>
      <c r="MLZ38" s="216"/>
      <c r="MMA38" s="216"/>
      <c r="MMB38" s="216"/>
      <c r="MMC38" s="216"/>
      <c r="MMD38" s="216"/>
      <c r="MME38" s="216"/>
      <c r="MMF38" s="216"/>
      <c r="MMG38" s="216"/>
      <c r="MMH38" s="216"/>
      <c r="MMI38" s="216"/>
      <c r="MMJ38" s="216"/>
      <c r="MMK38" s="216"/>
      <c r="MML38" s="216"/>
      <c r="MMM38" s="216"/>
      <c r="MMN38" s="216"/>
      <c r="MMO38" s="216"/>
      <c r="MMP38" s="216"/>
      <c r="MMQ38" s="216"/>
      <c r="MMR38" s="216"/>
      <c r="MMS38" s="216"/>
      <c r="MMT38" s="216"/>
      <c r="MMU38" s="216"/>
      <c r="MMV38" s="216"/>
      <c r="MMW38" s="216"/>
      <c r="MMX38" s="216"/>
      <c r="MMY38" s="216"/>
      <c r="MMZ38" s="216"/>
      <c r="MNA38" s="216"/>
      <c r="MNB38" s="216"/>
      <c r="MNC38" s="216"/>
      <c r="MND38" s="216"/>
      <c r="MNE38" s="216"/>
      <c r="MNF38" s="216"/>
      <c r="MNG38" s="216"/>
      <c r="MNH38" s="216"/>
      <c r="MNI38" s="216"/>
      <c r="MNJ38" s="216"/>
      <c r="MNK38" s="216"/>
      <c r="MNL38" s="216"/>
      <c r="MNM38" s="216"/>
      <c r="MNN38" s="216"/>
      <c r="MNO38" s="216"/>
      <c r="MNP38" s="216"/>
      <c r="MNQ38" s="216"/>
      <c r="MNR38" s="216"/>
      <c r="MNS38" s="216"/>
      <c r="MNT38" s="216"/>
      <c r="MNU38" s="216"/>
      <c r="MNV38" s="216"/>
      <c r="MNW38" s="216"/>
      <c r="MNX38" s="216"/>
      <c r="MNY38" s="216"/>
      <c r="MNZ38" s="216"/>
      <c r="MOA38" s="216"/>
      <c r="MOB38" s="216"/>
      <c r="MOC38" s="216"/>
      <c r="MOD38" s="216"/>
      <c r="MOE38" s="216"/>
      <c r="MOF38" s="216"/>
      <c r="MOG38" s="216"/>
      <c r="MOH38" s="216"/>
      <c r="MOI38" s="216"/>
      <c r="MOJ38" s="216"/>
      <c r="MOK38" s="216"/>
      <c r="MOL38" s="216"/>
      <c r="MOM38" s="216"/>
      <c r="MON38" s="216"/>
      <c r="MOO38" s="216"/>
      <c r="MOP38" s="216"/>
      <c r="MOQ38" s="216"/>
      <c r="MOR38" s="216"/>
      <c r="MOS38" s="216"/>
      <c r="MOT38" s="216"/>
      <c r="MOU38" s="216"/>
      <c r="MOV38" s="216"/>
      <c r="MOW38" s="216"/>
      <c r="MOX38" s="216"/>
      <c r="MOY38" s="216"/>
      <c r="MOZ38" s="216"/>
      <c r="MPA38" s="216"/>
      <c r="MPB38" s="216"/>
      <c r="MPC38" s="216"/>
      <c r="MPD38" s="216"/>
      <c r="MPE38" s="216"/>
      <c r="MPF38" s="216"/>
      <c r="MPG38" s="216"/>
      <c r="MPH38" s="216"/>
      <c r="MPI38" s="216"/>
      <c r="MPJ38" s="216"/>
      <c r="MPK38" s="216"/>
      <c r="MPL38" s="216"/>
      <c r="MPM38" s="216"/>
      <c r="MPN38" s="216"/>
      <c r="MPO38" s="216"/>
      <c r="MPP38" s="216"/>
      <c r="MPQ38" s="216"/>
      <c r="MPR38" s="216"/>
      <c r="MPS38" s="216"/>
      <c r="MPT38" s="216"/>
      <c r="MPU38" s="216"/>
      <c r="MPV38" s="216"/>
      <c r="MPW38" s="216"/>
      <c r="MPX38" s="216"/>
      <c r="MPY38" s="216"/>
      <c r="MPZ38" s="216"/>
      <c r="MQA38" s="216"/>
      <c r="MQB38" s="216"/>
      <c r="MQC38" s="216"/>
      <c r="MQD38" s="216"/>
      <c r="MQE38" s="216"/>
      <c r="MQF38" s="216"/>
      <c r="MQG38" s="216"/>
      <c r="MQH38" s="216"/>
      <c r="MQI38" s="216"/>
      <c r="MQJ38" s="216"/>
      <c r="MQK38" s="216"/>
      <c r="MQL38" s="216"/>
      <c r="MQM38" s="216"/>
      <c r="MQN38" s="216"/>
      <c r="MQO38" s="216"/>
      <c r="MQP38" s="216"/>
      <c r="MQQ38" s="216"/>
      <c r="MQR38" s="216"/>
      <c r="MQS38" s="216"/>
      <c r="MQT38" s="216"/>
      <c r="MQU38" s="216"/>
      <c r="MQV38" s="216"/>
      <c r="MQW38" s="216"/>
      <c r="MQX38" s="216"/>
      <c r="MQY38" s="216"/>
      <c r="MQZ38" s="216"/>
      <c r="MRA38" s="216"/>
      <c r="MRB38" s="216"/>
      <c r="MRC38" s="216"/>
      <c r="MRD38" s="216"/>
      <c r="MRE38" s="216"/>
      <c r="MRF38" s="216"/>
      <c r="MRG38" s="216"/>
      <c r="MRH38" s="216"/>
      <c r="MRI38" s="216"/>
      <c r="MRJ38" s="216"/>
      <c r="MRK38" s="216"/>
      <c r="MRL38" s="216"/>
      <c r="MRM38" s="216"/>
      <c r="MRN38" s="216"/>
      <c r="MRO38" s="216"/>
      <c r="MRP38" s="216"/>
      <c r="MRQ38" s="216"/>
      <c r="MRR38" s="216"/>
      <c r="MRS38" s="216"/>
      <c r="MRT38" s="216"/>
      <c r="MRU38" s="216"/>
      <c r="MRV38" s="216"/>
      <c r="MRW38" s="216"/>
      <c r="MRX38" s="216"/>
      <c r="MRY38" s="216"/>
      <c r="MRZ38" s="216"/>
      <c r="MSA38" s="216"/>
      <c r="MSB38" s="216"/>
      <c r="MSC38" s="216"/>
      <c r="MSD38" s="216"/>
      <c r="MSE38" s="216"/>
      <c r="MSF38" s="216"/>
      <c r="MSG38" s="216"/>
      <c r="MSH38" s="216"/>
      <c r="MSI38" s="216"/>
      <c r="MSJ38" s="216"/>
      <c r="MSK38" s="216"/>
      <c r="MSL38" s="216"/>
      <c r="MSM38" s="216"/>
      <c r="MSN38" s="216"/>
      <c r="MSO38" s="216"/>
      <c r="MSP38" s="216"/>
      <c r="MSQ38" s="216"/>
      <c r="MSR38" s="216"/>
      <c r="MSS38" s="216"/>
      <c r="MST38" s="216"/>
      <c r="MSU38" s="216"/>
      <c r="MSV38" s="216"/>
      <c r="MSW38" s="216"/>
      <c r="MSX38" s="216"/>
      <c r="MSY38" s="216"/>
      <c r="MSZ38" s="216"/>
      <c r="MTA38" s="216"/>
      <c r="MTB38" s="216"/>
      <c r="MTC38" s="216"/>
      <c r="MTD38" s="216"/>
      <c r="MTE38" s="216"/>
      <c r="MTF38" s="216"/>
      <c r="MTG38" s="216"/>
      <c r="MTH38" s="216"/>
      <c r="MTI38" s="216"/>
      <c r="MTJ38" s="216"/>
      <c r="MTK38" s="216"/>
      <c r="MTL38" s="216"/>
      <c r="MTM38" s="216"/>
      <c r="MTN38" s="216"/>
      <c r="MTO38" s="216"/>
      <c r="MTP38" s="216"/>
      <c r="MTQ38" s="216"/>
      <c r="MTR38" s="216"/>
      <c r="MTS38" s="216"/>
      <c r="MTT38" s="216"/>
      <c r="MTU38" s="216"/>
      <c r="MTV38" s="216"/>
      <c r="MTW38" s="216"/>
      <c r="MTX38" s="216"/>
      <c r="MTY38" s="216"/>
      <c r="MTZ38" s="216"/>
      <c r="MUA38" s="216"/>
      <c r="MUB38" s="216"/>
      <c r="MUC38" s="216"/>
      <c r="MUD38" s="216"/>
      <c r="MUE38" s="216"/>
      <c r="MUF38" s="216"/>
      <c r="MUG38" s="216"/>
      <c r="MUH38" s="216"/>
      <c r="MUI38" s="216"/>
      <c r="MUJ38" s="216"/>
      <c r="MUK38" s="216"/>
      <c r="MUL38" s="216"/>
      <c r="MUM38" s="216"/>
      <c r="MUN38" s="216"/>
      <c r="MUO38" s="216"/>
      <c r="MUP38" s="216"/>
      <c r="MUQ38" s="216"/>
      <c r="MUR38" s="216"/>
      <c r="MUS38" s="216"/>
      <c r="MUT38" s="216"/>
      <c r="MUU38" s="216"/>
      <c r="MUV38" s="216"/>
      <c r="MUW38" s="216"/>
      <c r="MUX38" s="216"/>
      <c r="MUY38" s="216"/>
      <c r="MUZ38" s="216"/>
      <c r="MVA38" s="216"/>
      <c r="MVB38" s="216"/>
      <c r="MVC38" s="216"/>
      <c r="MVD38" s="216"/>
      <c r="MVE38" s="216"/>
      <c r="MVF38" s="216"/>
      <c r="MVG38" s="216"/>
      <c r="MVH38" s="216"/>
      <c r="MVI38" s="216"/>
      <c r="MVJ38" s="216"/>
      <c r="MVK38" s="216"/>
      <c r="MVL38" s="216"/>
      <c r="MVM38" s="216"/>
      <c r="MVN38" s="216"/>
      <c r="MVO38" s="216"/>
      <c r="MVP38" s="216"/>
      <c r="MVQ38" s="216"/>
      <c r="MVR38" s="216"/>
      <c r="MVS38" s="216"/>
      <c r="MVT38" s="216"/>
      <c r="MVU38" s="216"/>
      <c r="MVV38" s="216"/>
      <c r="MVW38" s="216"/>
      <c r="MVX38" s="216"/>
      <c r="MVY38" s="216"/>
      <c r="MVZ38" s="216"/>
      <c r="MWA38" s="216"/>
      <c r="MWB38" s="216"/>
      <c r="MWC38" s="216"/>
      <c r="MWD38" s="216"/>
      <c r="MWE38" s="216"/>
      <c r="MWF38" s="216"/>
      <c r="MWG38" s="216"/>
      <c r="MWH38" s="216"/>
      <c r="MWI38" s="216"/>
      <c r="MWJ38" s="216"/>
      <c r="MWK38" s="216"/>
      <c r="MWL38" s="216"/>
      <c r="MWM38" s="216"/>
      <c r="MWN38" s="216"/>
      <c r="MWO38" s="216"/>
      <c r="MWP38" s="216"/>
      <c r="MWQ38" s="216"/>
      <c r="MWR38" s="216"/>
      <c r="MWS38" s="216"/>
      <c r="MWT38" s="216"/>
      <c r="MWU38" s="216"/>
      <c r="MWV38" s="216"/>
      <c r="MWW38" s="216"/>
      <c r="MWX38" s="216"/>
      <c r="MWY38" s="216"/>
      <c r="MWZ38" s="216"/>
      <c r="MXA38" s="216"/>
      <c r="MXB38" s="216"/>
      <c r="MXC38" s="216"/>
      <c r="MXD38" s="216"/>
      <c r="MXE38" s="216"/>
      <c r="MXF38" s="216"/>
      <c r="MXG38" s="216"/>
      <c r="MXH38" s="216"/>
      <c r="MXI38" s="216"/>
      <c r="MXJ38" s="216"/>
      <c r="MXK38" s="216"/>
      <c r="MXL38" s="216"/>
      <c r="MXM38" s="216"/>
      <c r="MXN38" s="216"/>
      <c r="MXO38" s="216"/>
      <c r="MXP38" s="216"/>
      <c r="MXQ38" s="216"/>
      <c r="MXR38" s="216"/>
      <c r="MXS38" s="216"/>
      <c r="MXT38" s="216"/>
      <c r="MXU38" s="216"/>
      <c r="MXV38" s="216"/>
      <c r="MXW38" s="216"/>
      <c r="MXX38" s="216"/>
      <c r="MXY38" s="216"/>
      <c r="MXZ38" s="216"/>
      <c r="MYA38" s="216"/>
      <c r="MYB38" s="216"/>
      <c r="MYC38" s="216"/>
      <c r="MYD38" s="216"/>
      <c r="MYE38" s="216"/>
      <c r="MYF38" s="216"/>
      <c r="MYG38" s="216"/>
      <c r="MYH38" s="216"/>
      <c r="MYI38" s="216"/>
      <c r="MYJ38" s="216"/>
      <c r="MYK38" s="216"/>
      <c r="MYL38" s="216"/>
      <c r="MYM38" s="216"/>
      <c r="MYN38" s="216"/>
      <c r="MYO38" s="216"/>
      <c r="MYP38" s="216"/>
      <c r="MYQ38" s="216"/>
      <c r="MYR38" s="216"/>
      <c r="MYS38" s="216"/>
      <c r="MYT38" s="216"/>
      <c r="MYU38" s="216"/>
      <c r="MYV38" s="216"/>
      <c r="MYW38" s="216"/>
      <c r="MYX38" s="216"/>
      <c r="MYY38" s="216"/>
      <c r="MYZ38" s="216"/>
      <c r="MZA38" s="216"/>
      <c r="MZB38" s="216"/>
      <c r="MZC38" s="216"/>
      <c r="MZD38" s="216"/>
      <c r="MZE38" s="216"/>
      <c r="MZF38" s="216"/>
      <c r="MZG38" s="216"/>
      <c r="MZH38" s="216"/>
      <c r="MZI38" s="216"/>
      <c r="MZJ38" s="216"/>
      <c r="MZK38" s="216"/>
      <c r="MZL38" s="216"/>
      <c r="MZM38" s="216"/>
      <c r="MZN38" s="216"/>
      <c r="MZO38" s="216"/>
      <c r="MZP38" s="216"/>
      <c r="MZQ38" s="216"/>
      <c r="MZR38" s="216"/>
      <c r="MZS38" s="216"/>
      <c r="MZT38" s="216"/>
      <c r="MZU38" s="216"/>
      <c r="MZV38" s="216"/>
      <c r="MZW38" s="216"/>
      <c r="MZX38" s="216"/>
      <c r="MZY38" s="216"/>
      <c r="MZZ38" s="216"/>
      <c r="NAA38" s="216"/>
      <c r="NAB38" s="216"/>
      <c r="NAC38" s="216"/>
      <c r="NAD38" s="216"/>
      <c r="NAE38" s="216"/>
      <c r="NAF38" s="216"/>
      <c r="NAG38" s="216"/>
      <c r="NAH38" s="216"/>
      <c r="NAI38" s="216"/>
      <c r="NAJ38" s="216"/>
      <c r="NAK38" s="216"/>
      <c r="NAL38" s="216"/>
      <c r="NAM38" s="216"/>
      <c r="NAN38" s="216"/>
      <c r="NAO38" s="216"/>
      <c r="NAP38" s="216"/>
      <c r="NAQ38" s="216"/>
      <c r="NAR38" s="216"/>
      <c r="NAS38" s="216"/>
      <c r="NAT38" s="216"/>
      <c r="NAU38" s="216"/>
      <c r="NAV38" s="216"/>
      <c r="NAW38" s="216"/>
      <c r="NAX38" s="216"/>
      <c r="NAY38" s="216"/>
      <c r="NAZ38" s="216"/>
      <c r="NBA38" s="216"/>
      <c r="NBB38" s="216"/>
      <c r="NBC38" s="216"/>
      <c r="NBD38" s="216"/>
      <c r="NBE38" s="216"/>
      <c r="NBF38" s="216"/>
      <c r="NBG38" s="216"/>
      <c r="NBH38" s="216"/>
      <c r="NBI38" s="216"/>
      <c r="NBJ38" s="216"/>
      <c r="NBK38" s="216"/>
      <c r="NBL38" s="216"/>
      <c r="NBM38" s="216"/>
      <c r="NBN38" s="216"/>
      <c r="NBO38" s="216"/>
      <c r="NBP38" s="216"/>
      <c r="NBQ38" s="216"/>
      <c r="NBR38" s="216"/>
      <c r="NBS38" s="216"/>
      <c r="NBT38" s="216"/>
      <c r="NBU38" s="216"/>
      <c r="NBV38" s="216"/>
      <c r="NBW38" s="216"/>
      <c r="NBX38" s="216"/>
      <c r="NBY38" s="216"/>
      <c r="NBZ38" s="216"/>
      <c r="NCA38" s="216"/>
      <c r="NCB38" s="216"/>
      <c r="NCC38" s="216"/>
      <c r="NCD38" s="216"/>
      <c r="NCE38" s="216"/>
      <c r="NCF38" s="216"/>
      <c r="NCG38" s="216"/>
      <c r="NCH38" s="216"/>
      <c r="NCI38" s="216"/>
      <c r="NCJ38" s="216"/>
      <c r="NCK38" s="216"/>
      <c r="NCL38" s="216"/>
      <c r="NCM38" s="216"/>
      <c r="NCN38" s="216"/>
      <c r="NCO38" s="216"/>
      <c r="NCP38" s="216"/>
      <c r="NCQ38" s="216"/>
      <c r="NCR38" s="216"/>
      <c r="NCS38" s="216"/>
      <c r="NCT38" s="216"/>
      <c r="NCU38" s="216"/>
      <c r="NCV38" s="216"/>
      <c r="NCW38" s="216"/>
      <c r="NCX38" s="216"/>
      <c r="NCY38" s="216"/>
      <c r="NCZ38" s="216"/>
      <c r="NDA38" s="216"/>
      <c r="NDB38" s="216"/>
      <c r="NDC38" s="216"/>
      <c r="NDD38" s="216"/>
      <c r="NDE38" s="216"/>
      <c r="NDF38" s="216"/>
      <c r="NDG38" s="216"/>
      <c r="NDH38" s="216"/>
      <c r="NDI38" s="216"/>
      <c r="NDJ38" s="216"/>
      <c r="NDK38" s="216"/>
      <c r="NDL38" s="216"/>
      <c r="NDM38" s="216"/>
      <c r="NDN38" s="216"/>
      <c r="NDO38" s="216"/>
      <c r="NDP38" s="216"/>
      <c r="NDQ38" s="216"/>
      <c r="NDR38" s="216"/>
      <c r="NDS38" s="216"/>
      <c r="NDT38" s="216"/>
      <c r="NDU38" s="216"/>
      <c r="NDV38" s="216"/>
      <c r="NDW38" s="216"/>
      <c r="NDX38" s="216"/>
      <c r="NDY38" s="216"/>
      <c r="NDZ38" s="216"/>
      <c r="NEA38" s="216"/>
      <c r="NEB38" s="216"/>
      <c r="NEC38" s="216"/>
      <c r="NED38" s="216"/>
      <c r="NEE38" s="216"/>
      <c r="NEF38" s="216"/>
      <c r="NEG38" s="216"/>
      <c r="NEH38" s="216"/>
      <c r="NEI38" s="216"/>
      <c r="NEJ38" s="216"/>
      <c r="NEK38" s="216"/>
      <c r="NEL38" s="216"/>
      <c r="NEM38" s="216"/>
      <c r="NEN38" s="216"/>
      <c r="NEO38" s="216"/>
      <c r="NEP38" s="216"/>
      <c r="NEQ38" s="216"/>
      <c r="NER38" s="216"/>
      <c r="NES38" s="216"/>
      <c r="NET38" s="216"/>
      <c r="NEU38" s="216"/>
      <c r="NEV38" s="216"/>
      <c r="NEW38" s="216"/>
      <c r="NEX38" s="216"/>
      <c r="NEY38" s="216"/>
      <c r="NEZ38" s="216"/>
      <c r="NFA38" s="216"/>
      <c r="NFB38" s="216"/>
      <c r="NFC38" s="216"/>
      <c r="NFD38" s="216"/>
      <c r="NFE38" s="216"/>
      <c r="NFF38" s="216"/>
      <c r="NFG38" s="216"/>
      <c r="NFH38" s="216"/>
      <c r="NFI38" s="216"/>
      <c r="NFJ38" s="216"/>
      <c r="NFK38" s="216"/>
      <c r="NFL38" s="216"/>
      <c r="NFM38" s="216"/>
      <c r="NFN38" s="216"/>
      <c r="NFO38" s="216"/>
      <c r="NFP38" s="216"/>
      <c r="NFQ38" s="216"/>
      <c r="NFR38" s="216"/>
      <c r="NFS38" s="216"/>
      <c r="NFT38" s="216"/>
      <c r="NFU38" s="216"/>
      <c r="NFV38" s="216"/>
      <c r="NFW38" s="216"/>
      <c r="NFX38" s="216"/>
      <c r="NFY38" s="216"/>
      <c r="NFZ38" s="216"/>
      <c r="NGA38" s="216"/>
      <c r="NGB38" s="216"/>
      <c r="NGC38" s="216"/>
      <c r="NGD38" s="216"/>
      <c r="NGE38" s="216"/>
      <c r="NGF38" s="216"/>
      <c r="NGG38" s="216"/>
      <c r="NGH38" s="216"/>
      <c r="NGI38" s="216"/>
      <c r="NGJ38" s="216"/>
      <c r="NGK38" s="216"/>
      <c r="NGL38" s="216"/>
      <c r="NGM38" s="216"/>
      <c r="NGN38" s="216"/>
      <c r="NGO38" s="216"/>
      <c r="NGP38" s="216"/>
      <c r="NGQ38" s="216"/>
      <c r="NGR38" s="216"/>
      <c r="NGS38" s="216"/>
      <c r="NGT38" s="216"/>
      <c r="NGU38" s="216"/>
      <c r="NGV38" s="216"/>
      <c r="NGW38" s="216"/>
      <c r="NGX38" s="216"/>
      <c r="NGY38" s="216"/>
      <c r="NGZ38" s="216"/>
      <c r="NHA38" s="216"/>
      <c r="NHB38" s="216"/>
      <c r="NHC38" s="216"/>
      <c r="NHD38" s="216"/>
      <c r="NHE38" s="216"/>
      <c r="NHF38" s="216"/>
      <c r="NHG38" s="216"/>
      <c r="NHH38" s="216"/>
      <c r="NHI38" s="216"/>
      <c r="NHJ38" s="216"/>
      <c r="NHK38" s="216"/>
      <c r="NHL38" s="216"/>
      <c r="NHM38" s="216"/>
      <c r="NHN38" s="216"/>
      <c r="NHO38" s="216"/>
      <c r="NHP38" s="216"/>
      <c r="NHQ38" s="216"/>
      <c r="NHR38" s="216"/>
      <c r="NHS38" s="216"/>
      <c r="NHT38" s="216"/>
      <c r="NHU38" s="216"/>
      <c r="NHV38" s="216"/>
      <c r="NHW38" s="216"/>
      <c r="NHX38" s="216"/>
      <c r="NHY38" s="216"/>
      <c r="NHZ38" s="216"/>
      <c r="NIA38" s="216"/>
      <c r="NIB38" s="216"/>
      <c r="NIC38" s="216"/>
      <c r="NID38" s="216"/>
      <c r="NIE38" s="216"/>
      <c r="NIF38" s="216"/>
      <c r="NIG38" s="216"/>
      <c r="NIH38" s="216"/>
      <c r="NII38" s="216"/>
      <c r="NIJ38" s="216"/>
      <c r="NIK38" s="216"/>
      <c r="NIL38" s="216"/>
      <c r="NIM38" s="216"/>
      <c r="NIN38" s="216"/>
      <c r="NIO38" s="216"/>
      <c r="NIP38" s="216"/>
      <c r="NIQ38" s="216"/>
      <c r="NIR38" s="216"/>
      <c r="NIS38" s="216"/>
      <c r="NIT38" s="216"/>
      <c r="NIU38" s="216"/>
      <c r="NIV38" s="216"/>
      <c r="NIW38" s="216"/>
      <c r="NIX38" s="216"/>
      <c r="NIY38" s="216"/>
      <c r="NIZ38" s="216"/>
      <c r="NJA38" s="216"/>
      <c r="NJB38" s="216"/>
      <c r="NJC38" s="216"/>
      <c r="NJD38" s="216"/>
      <c r="NJE38" s="216"/>
      <c r="NJF38" s="216"/>
      <c r="NJG38" s="216"/>
      <c r="NJH38" s="216"/>
      <c r="NJI38" s="216"/>
      <c r="NJJ38" s="216"/>
      <c r="NJK38" s="216"/>
      <c r="NJL38" s="216"/>
      <c r="NJM38" s="216"/>
      <c r="NJN38" s="216"/>
      <c r="NJO38" s="216"/>
      <c r="NJP38" s="216"/>
      <c r="NJQ38" s="216"/>
      <c r="NJR38" s="216"/>
      <c r="NJS38" s="216"/>
      <c r="NJT38" s="216"/>
      <c r="NJU38" s="216"/>
      <c r="NJV38" s="216"/>
      <c r="NJW38" s="216"/>
      <c r="NJX38" s="216"/>
      <c r="NJY38" s="216"/>
      <c r="NJZ38" s="216"/>
      <c r="NKA38" s="216"/>
      <c r="NKB38" s="216"/>
      <c r="NKC38" s="216"/>
      <c r="NKD38" s="216"/>
      <c r="NKE38" s="216"/>
      <c r="NKF38" s="216"/>
      <c r="NKG38" s="216"/>
      <c r="NKH38" s="216"/>
      <c r="NKI38" s="216"/>
      <c r="NKJ38" s="216"/>
      <c r="NKK38" s="216"/>
      <c r="NKL38" s="216"/>
      <c r="NKM38" s="216"/>
      <c r="NKN38" s="216"/>
      <c r="NKO38" s="216"/>
      <c r="NKP38" s="216"/>
      <c r="NKQ38" s="216"/>
      <c r="NKR38" s="216"/>
      <c r="NKS38" s="216"/>
      <c r="NKT38" s="216"/>
      <c r="NKU38" s="216"/>
      <c r="NKV38" s="216"/>
      <c r="NKW38" s="216"/>
      <c r="NKX38" s="216"/>
      <c r="NKY38" s="216"/>
      <c r="NKZ38" s="216"/>
      <c r="NLA38" s="216"/>
      <c r="NLB38" s="216"/>
      <c r="NLC38" s="216"/>
      <c r="NLD38" s="216"/>
      <c r="NLE38" s="216"/>
      <c r="NLF38" s="216"/>
      <c r="NLG38" s="216"/>
      <c r="NLH38" s="216"/>
      <c r="NLI38" s="216"/>
      <c r="NLJ38" s="216"/>
      <c r="NLK38" s="216"/>
      <c r="NLL38" s="216"/>
      <c r="NLM38" s="216"/>
      <c r="NLN38" s="216"/>
      <c r="NLO38" s="216"/>
      <c r="NLP38" s="216"/>
      <c r="NLQ38" s="216"/>
      <c r="NLR38" s="216"/>
      <c r="NLS38" s="216"/>
      <c r="NLT38" s="216"/>
      <c r="NLU38" s="216"/>
      <c r="NLV38" s="216"/>
      <c r="NLW38" s="216"/>
      <c r="NLX38" s="216"/>
      <c r="NLY38" s="216"/>
      <c r="NLZ38" s="216"/>
      <c r="NMA38" s="216"/>
      <c r="NMB38" s="216"/>
      <c r="NMC38" s="216"/>
      <c r="NMD38" s="216"/>
      <c r="NME38" s="216"/>
      <c r="NMF38" s="216"/>
      <c r="NMG38" s="216"/>
      <c r="NMH38" s="216"/>
      <c r="NMI38" s="216"/>
      <c r="NMJ38" s="216"/>
      <c r="NMK38" s="216"/>
      <c r="NML38" s="216"/>
      <c r="NMM38" s="216"/>
      <c r="NMN38" s="216"/>
      <c r="NMO38" s="216"/>
      <c r="NMP38" s="216"/>
      <c r="NMQ38" s="216"/>
      <c r="NMR38" s="216"/>
      <c r="NMS38" s="216"/>
      <c r="NMT38" s="216"/>
      <c r="NMU38" s="216"/>
      <c r="NMV38" s="216"/>
      <c r="NMW38" s="216"/>
      <c r="NMX38" s="216"/>
      <c r="NMY38" s="216"/>
      <c r="NMZ38" s="216"/>
      <c r="NNA38" s="216"/>
      <c r="NNB38" s="216"/>
      <c r="NNC38" s="216"/>
      <c r="NND38" s="216"/>
      <c r="NNE38" s="216"/>
      <c r="NNF38" s="216"/>
      <c r="NNG38" s="216"/>
      <c r="NNH38" s="216"/>
      <c r="NNI38" s="216"/>
      <c r="NNJ38" s="216"/>
      <c r="NNK38" s="216"/>
      <c r="NNL38" s="216"/>
      <c r="NNM38" s="216"/>
      <c r="NNN38" s="216"/>
      <c r="NNO38" s="216"/>
      <c r="NNP38" s="216"/>
      <c r="NNQ38" s="216"/>
      <c r="NNR38" s="216"/>
      <c r="NNS38" s="216"/>
      <c r="NNT38" s="216"/>
      <c r="NNU38" s="216"/>
      <c r="NNV38" s="216"/>
      <c r="NNW38" s="216"/>
      <c r="NNX38" s="216"/>
      <c r="NNY38" s="216"/>
      <c r="NNZ38" s="216"/>
      <c r="NOA38" s="216"/>
      <c r="NOB38" s="216"/>
      <c r="NOC38" s="216"/>
      <c r="NOD38" s="216"/>
      <c r="NOE38" s="216"/>
      <c r="NOF38" s="216"/>
      <c r="NOG38" s="216"/>
      <c r="NOH38" s="216"/>
      <c r="NOI38" s="216"/>
      <c r="NOJ38" s="216"/>
      <c r="NOK38" s="216"/>
      <c r="NOL38" s="216"/>
      <c r="NOM38" s="216"/>
      <c r="NON38" s="216"/>
      <c r="NOO38" s="216"/>
      <c r="NOP38" s="216"/>
      <c r="NOQ38" s="216"/>
      <c r="NOR38" s="216"/>
      <c r="NOS38" s="216"/>
      <c r="NOT38" s="216"/>
      <c r="NOU38" s="216"/>
      <c r="NOV38" s="216"/>
      <c r="NOW38" s="216"/>
      <c r="NOX38" s="216"/>
      <c r="NOY38" s="216"/>
      <c r="NOZ38" s="216"/>
      <c r="NPA38" s="216"/>
      <c r="NPB38" s="216"/>
      <c r="NPC38" s="216"/>
      <c r="NPD38" s="216"/>
      <c r="NPE38" s="216"/>
      <c r="NPF38" s="216"/>
      <c r="NPG38" s="216"/>
      <c r="NPH38" s="216"/>
      <c r="NPI38" s="216"/>
      <c r="NPJ38" s="216"/>
      <c r="NPK38" s="216"/>
      <c r="NPL38" s="216"/>
      <c r="NPM38" s="216"/>
      <c r="NPN38" s="216"/>
      <c r="NPO38" s="216"/>
      <c r="NPP38" s="216"/>
      <c r="NPQ38" s="216"/>
      <c r="NPR38" s="216"/>
      <c r="NPS38" s="216"/>
      <c r="NPT38" s="216"/>
      <c r="NPU38" s="216"/>
      <c r="NPV38" s="216"/>
      <c r="NPW38" s="216"/>
      <c r="NPX38" s="216"/>
      <c r="NPY38" s="216"/>
      <c r="NPZ38" s="216"/>
      <c r="NQA38" s="216"/>
      <c r="NQB38" s="216"/>
      <c r="NQC38" s="216"/>
      <c r="NQD38" s="216"/>
      <c r="NQE38" s="216"/>
      <c r="NQF38" s="216"/>
      <c r="NQG38" s="216"/>
      <c r="NQH38" s="216"/>
      <c r="NQI38" s="216"/>
      <c r="NQJ38" s="216"/>
      <c r="NQK38" s="216"/>
      <c r="NQL38" s="216"/>
      <c r="NQM38" s="216"/>
      <c r="NQN38" s="216"/>
      <c r="NQO38" s="216"/>
      <c r="NQP38" s="216"/>
      <c r="NQQ38" s="216"/>
      <c r="NQR38" s="216"/>
      <c r="NQS38" s="216"/>
      <c r="NQT38" s="216"/>
      <c r="NQU38" s="216"/>
      <c r="NQV38" s="216"/>
      <c r="NQW38" s="216"/>
      <c r="NQX38" s="216"/>
      <c r="NQY38" s="216"/>
      <c r="NQZ38" s="216"/>
      <c r="NRA38" s="216"/>
      <c r="NRB38" s="216"/>
      <c r="NRC38" s="216"/>
      <c r="NRD38" s="216"/>
      <c r="NRE38" s="216"/>
      <c r="NRF38" s="216"/>
      <c r="NRG38" s="216"/>
      <c r="NRH38" s="216"/>
      <c r="NRI38" s="216"/>
      <c r="NRJ38" s="216"/>
      <c r="NRK38" s="216"/>
      <c r="NRL38" s="216"/>
      <c r="NRM38" s="216"/>
      <c r="NRN38" s="216"/>
      <c r="NRO38" s="216"/>
      <c r="NRP38" s="216"/>
      <c r="NRQ38" s="216"/>
      <c r="NRR38" s="216"/>
      <c r="NRS38" s="216"/>
      <c r="NRT38" s="216"/>
      <c r="NRU38" s="216"/>
      <c r="NRV38" s="216"/>
      <c r="NRW38" s="216"/>
      <c r="NRX38" s="216"/>
      <c r="NRY38" s="216"/>
      <c r="NRZ38" s="216"/>
      <c r="NSA38" s="216"/>
      <c r="NSB38" s="216"/>
      <c r="NSC38" s="216"/>
      <c r="NSD38" s="216"/>
      <c r="NSE38" s="216"/>
      <c r="NSF38" s="216"/>
      <c r="NSG38" s="216"/>
      <c r="NSH38" s="216"/>
      <c r="NSI38" s="216"/>
      <c r="NSJ38" s="216"/>
      <c r="NSK38" s="216"/>
      <c r="NSL38" s="216"/>
      <c r="NSM38" s="216"/>
      <c r="NSN38" s="216"/>
      <c r="NSO38" s="216"/>
      <c r="NSP38" s="216"/>
      <c r="NSQ38" s="216"/>
      <c r="NSR38" s="216"/>
      <c r="NSS38" s="216"/>
      <c r="NST38" s="216"/>
      <c r="NSU38" s="216"/>
      <c r="NSV38" s="216"/>
      <c r="NSW38" s="216"/>
      <c r="NSX38" s="216"/>
      <c r="NSY38" s="216"/>
      <c r="NSZ38" s="216"/>
      <c r="NTA38" s="216"/>
      <c r="NTB38" s="216"/>
      <c r="NTC38" s="216"/>
      <c r="NTD38" s="216"/>
      <c r="NTE38" s="216"/>
      <c r="NTF38" s="216"/>
      <c r="NTG38" s="216"/>
      <c r="NTH38" s="216"/>
      <c r="NTI38" s="216"/>
      <c r="NTJ38" s="216"/>
      <c r="NTK38" s="216"/>
      <c r="NTL38" s="216"/>
      <c r="NTM38" s="216"/>
      <c r="NTN38" s="216"/>
      <c r="NTO38" s="216"/>
      <c r="NTP38" s="216"/>
      <c r="NTQ38" s="216"/>
      <c r="NTR38" s="216"/>
      <c r="NTS38" s="216"/>
      <c r="NTT38" s="216"/>
      <c r="NTU38" s="216"/>
      <c r="NTV38" s="216"/>
      <c r="NTW38" s="216"/>
      <c r="NTX38" s="216"/>
      <c r="NTY38" s="216"/>
      <c r="NTZ38" s="216"/>
      <c r="NUA38" s="216"/>
      <c r="NUB38" s="216"/>
      <c r="NUC38" s="216"/>
      <c r="NUD38" s="216"/>
      <c r="NUE38" s="216"/>
      <c r="NUF38" s="216"/>
      <c r="NUG38" s="216"/>
      <c r="NUH38" s="216"/>
      <c r="NUI38" s="216"/>
      <c r="NUJ38" s="216"/>
      <c r="NUK38" s="216"/>
      <c r="NUL38" s="216"/>
      <c r="NUM38" s="216"/>
      <c r="NUN38" s="216"/>
      <c r="NUO38" s="216"/>
      <c r="NUP38" s="216"/>
      <c r="NUQ38" s="216"/>
      <c r="NUR38" s="216"/>
      <c r="NUS38" s="216"/>
      <c r="NUT38" s="216"/>
      <c r="NUU38" s="216"/>
      <c r="NUV38" s="216"/>
      <c r="NUW38" s="216"/>
      <c r="NUX38" s="216"/>
      <c r="NUY38" s="216"/>
      <c r="NUZ38" s="216"/>
      <c r="NVA38" s="216"/>
      <c r="NVB38" s="216"/>
      <c r="NVC38" s="216"/>
      <c r="NVD38" s="216"/>
      <c r="NVE38" s="216"/>
      <c r="NVF38" s="216"/>
      <c r="NVG38" s="216"/>
      <c r="NVH38" s="216"/>
      <c r="NVI38" s="216"/>
      <c r="NVJ38" s="216"/>
      <c r="NVK38" s="216"/>
      <c r="NVL38" s="216"/>
      <c r="NVM38" s="216"/>
      <c r="NVN38" s="216"/>
      <c r="NVO38" s="216"/>
      <c r="NVP38" s="216"/>
      <c r="NVQ38" s="216"/>
      <c r="NVR38" s="216"/>
      <c r="NVS38" s="216"/>
      <c r="NVT38" s="216"/>
      <c r="NVU38" s="216"/>
      <c r="NVV38" s="216"/>
      <c r="NVW38" s="216"/>
      <c r="NVX38" s="216"/>
      <c r="NVY38" s="216"/>
      <c r="NVZ38" s="216"/>
      <c r="NWA38" s="216"/>
      <c r="NWB38" s="216"/>
      <c r="NWC38" s="216"/>
      <c r="NWD38" s="216"/>
      <c r="NWE38" s="216"/>
      <c r="NWF38" s="216"/>
      <c r="NWG38" s="216"/>
      <c r="NWH38" s="216"/>
      <c r="NWI38" s="216"/>
      <c r="NWJ38" s="216"/>
      <c r="NWK38" s="216"/>
      <c r="NWL38" s="216"/>
      <c r="NWM38" s="216"/>
      <c r="NWN38" s="216"/>
      <c r="NWO38" s="216"/>
      <c r="NWP38" s="216"/>
      <c r="NWQ38" s="216"/>
      <c r="NWR38" s="216"/>
      <c r="NWS38" s="216"/>
      <c r="NWT38" s="216"/>
      <c r="NWU38" s="216"/>
      <c r="NWV38" s="216"/>
      <c r="NWW38" s="216"/>
      <c r="NWX38" s="216"/>
      <c r="NWY38" s="216"/>
      <c r="NWZ38" s="216"/>
      <c r="NXA38" s="216"/>
      <c r="NXB38" s="216"/>
      <c r="NXC38" s="216"/>
      <c r="NXD38" s="216"/>
      <c r="NXE38" s="216"/>
      <c r="NXF38" s="216"/>
      <c r="NXG38" s="216"/>
      <c r="NXH38" s="216"/>
      <c r="NXI38" s="216"/>
      <c r="NXJ38" s="216"/>
      <c r="NXK38" s="216"/>
      <c r="NXL38" s="216"/>
      <c r="NXM38" s="216"/>
      <c r="NXN38" s="216"/>
      <c r="NXO38" s="216"/>
      <c r="NXP38" s="216"/>
      <c r="NXQ38" s="216"/>
      <c r="NXR38" s="216"/>
      <c r="NXS38" s="216"/>
      <c r="NXT38" s="216"/>
      <c r="NXU38" s="216"/>
      <c r="NXV38" s="216"/>
      <c r="NXW38" s="216"/>
      <c r="NXX38" s="216"/>
      <c r="NXY38" s="216"/>
      <c r="NXZ38" s="216"/>
      <c r="NYA38" s="216"/>
      <c r="NYB38" s="216"/>
      <c r="NYC38" s="216"/>
      <c r="NYD38" s="216"/>
      <c r="NYE38" s="216"/>
      <c r="NYF38" s="216"/>
      <c r="NYG38" s="216"/>
      <c r="NYH38" s="216"/>
      <c r="NYI38" s="216"/>
      <c r="NYJ38" s="216"/>
      <c r="NYK38" s="216"/>
      <c r="NYL38" s="216"/>
      <c r="NYM38" s="216"/>
      <c r="NYN38" s="216"/>
      <c r="NYO38" s="216"/>
      <c r="NYP38" s="216"/>
      <c r="NYQ38" s="216"/>
      <c r="NYR38" s="216"/>
      <c r="NYS38" s="216"/>
      <c r="NYT38" s="216"/>
      <c r="NYU38" s="216"/>
      <c r="NYV38" s="216"/>
      <c r="NYW38" s="216"/>
      <c r="NYX38" s="216"/>
      <c r="NYY38" s="216"/>
      <c r="NYZ38" s="216"/>
      <c r="NZA38" s="216"/>
      <c r="NZB38" s="216"/>
      <c r="NZC38" s="216"/>
      <c r="NZD38" s="216"/>
      <c r="NZE38" s="216"/>
      <c r="NZF38" s="216"/>
      <c r="NZG38" s="216"/>
      <c r="NZH38" s="216"/>
      <c r="NZI38" s="216"/>
      <c r="NZJ38" s="216"/>
      <c r="NZK38" s="216"/>
      <c r="NZL38" s="216"/>
      <c r="NZM38" s="216"/>
      <c r="NZN38" s="216"/>
      <c r="NZO38" s="216"/>
      <c r="NZP38" s="216"/>
      <c r="NZQ38" s="216"/>
      <c r="NZR38" s="216"/>
      <c r="NZS38" s="216"/>
      <c r="NZT38" s="216"/>
      <c r="NZU38" s="216"/>
      <c r="NZV38" s="216"/>
      <c r="NZW38" s="216"/>
      <c r="NZX38" s="216"/>
      <c r="NZY38" s="216"/>
      <c r="NZZ38" s="216"/>
      <c r="OAA38" s="216"/>
      <c r="OAB38" s="216"/>
      <c r="OAC38" s="216"/>
      <c r="OAD38" s="216"/>
      <c r="OAE38" s="216"/>
      <c r="OAF38" s="216"/>
      <c r="OAG38" s="216"/>
      <c r="OAH38" s="216"/>
      <c r="OAI38" s="216"/>
      <c r="OAJ38" s="216"/>
      <c r="OAK38" s="216"/>
      <c r="OAL38" s="216"/>
      <c r="OAM38" s="216"/>
      <c r="OAN38" s="216"/>
      <c r="OAO38" s="216"/>
      <c r="OAP38" s="216"/>
      <c r="OAQ38" s="216"/>
      <c r="OAR38" s="216"/>
      <c r="OAS38" s="216"/>
      <c r="OAT38" s="216"/>
      <c r="OAU38" s="216"/>
      <c r="OAV38" s="216"/>
      <c r="OAW38" s="216"/>
      <c r="OAX38" s="216"/>
      <c r="OAY38" s="216"/>
      <c r="OAZ38" s="216"/>
      <c r="OBA38" s="216"/>
      <c r="OBB38" s="216"/>
      <c r="OBC38" s="216"/>
      <c r="OBD38" s="216"/>
      <c r="OBE38" s="216"/>
      <c r="OBF38" s="216"/>
      <c r="OBG38" s="216"/>
      <c r="OBH38" s="216"/>
      <c r="OBI38" s="216"/>
      <c r="OBJ38" s="216"/>
      <c r="OBK38" s="216"/>
      <c r="OBL38" s="216"/>
      <c r="OBM38" s="216"/>
      <c r="OBN38" s="216"/>
      <c r="OBO38" s="216"/>
      <c r="OBP38" s="216"/>
      <c r="OBQ38" s="216"/>
      <c r="OBR38" s="216"/>
      <c r="OBS38" s="216"/>
      <c r="OBT38" s="216"/>
      <c r="OBU38" s="216"/>
      <c r="OBV38" s="216"/>
      <c r="OBW38" s="216"/>
      <c r="OBX38" s="216"/>
      <c r="OBY38" s="216"/>
      <c r="OBZ38" s="216"/>
      <c r="OCA38" s="216"/>
      <c r="OCB38" s="216"/>
      <c r="OCC38" s="216"/>
      <c r="OCD38" s="216"/>
      <c r="OCE38" s="216"/>
      <c r="OCF38" s="216"/>
      <c r="OCG38" s="216"/>
      <c r="OCH38" s="216"/>
      <c r="OCI38" s="216"/>
      <c r="OCJ38" s="216"/>
      <c r="OCK38" s="216"/>
      <c r="OCL38" s="216"/>
      <c r="OCM38" s="216"/>
      <c r="OCN38" s="216"/>
      <c r="OCO38" s="216"/>
      <c r="OCP38" s="216"/>
      <c r="OCQ38" s="216"/>
      <c r="OCR38" s="216"/>
      <c r="OCS38" s="216"/>
      <c r="OCT38" s="216"/>
      <c r="OCU38" s="216"/>
      <c r="OCV38" s="216"/>
      <c r="OCW38" s="216"/>
      <c r="OCX38" s="216"/>
      <c r="OCY38" s="216"/>
      <c r="OCZ38" s="216"/>
      <c r="ODA38" s="216"/>
      <c r="ODB38" s="216"/>
      <c r="ODC38" s="216"/>
      <c r="ODD38" s="216"/>
      <c r="ODE38" s="216"/>
      <c r="ODF38" s="216"/>
      <c r="ODG38" s="216"/>
      <c r="ODH38" s="216"/>
      <c r="ODI38" s="216"/>
      <c r="ODJ38" s="216"/>
      <c r="ODK38" s="216"/>
      <c r="ODL38" s="216"/>
      <c r="ODM38" s="216"/>
      <c r="ODN38" s="216"/>
      <c r="ODO38" s="216"/>
      <c r="ODP38" s="216"/>
      <c r="ODQ38" s="216"/>
      <c r="ODR38" s="216"/>
      <c r="ODS38" s="216"/>
      <c r="ODT38" s="216"/>
      <c r="ODU38" s="216"/>
      <c r="ODV38" s="216"/>
      <c r="ODW38" s="216"/>
      <c r="ODX38" s="216"/>
      <c r="ODY38" s="216"/>
      <c r="ODZ38" s="216"/>
      <c r="OEA38" s="216"/>
      <c r="OEB38" s="216"/>
      <c r="OEC38" s="216"/>
      <c r="OED38" s="216"/>
      <c r="OEE38" s="216"/>
      <c r="OEF38" s="216"/>
      <c r="OEG38" s="216"/>
      <c r="OEH38" s="216"/>
      <c r="OEI38" s="216"/>
      <c r="OEJ38" s="216"/>
      <c r="OEK38" s="216"/>
      <c r="OEL38" s="216"/>
      <c r="OEM38" s="216"/>
      <c r="OEN38" s="216"/>
      <c r="OEO38" s="216"/>
      <c r="OEP38" s="216"/>
      <c r="OEQ38" s="216"/>
      <c r="OER38" s="216"/>
      <c r="OES38" s="216"/>
      <c r="OET38" s="216"/>
      <c r="OEU38" s="216"/>
      <c r="OEV38" s="216"/>
      <c r="OEW38" s="216"/>
      <c r="OEX38" s="216"/>
      <c r="OEY38" s="216"/>
      <c r="OEZ38" s="216"/>
      <c r="OFA38" s="216"/>
      <c r="OFB38" s="216"/>
      <c r="OFC38" s="216"/>
      <c r="OFD38" s="216"/>
      <c r="OFE38" s="216"/>
      <c r="OFF38" s="216"/>
      <c r="OFG38" s="216"/>
      <c r="OFH38" s="216"/>
      <c r="OFI38" s="216"/>
      <c r="OFJ38" s="216"/>
      <c r="OFK38" s="216"/>
      <c r="OFL38" s="216"/>
      <c r="OFM38" s="216"/>
      <c r="OFN38" s="216"/>
      <c r="OFO38" s="216"/>
      <c r="OFP38" s="216"/>
      <c r="OFQ38" s="216"/>
      <c r="OFR38" s="216"/>
      <c r="OFS38" s="216"/>
      <c r="OFT38" s="216"/>
      <c r="OFU38" s="216"/>
      <c r="OFV38" s="216"/>
      <c r="OFW38" s="216"/>
      <c r="OFX38" s="216"/>
      <c r="OFY38" s="216"/>
      <c r="OFZ38" s="216"/>
      <c r="OGA38" s="216"/>
      <c r="OGB38" s="216"/>
      <c r="OGC38" s="216"/>
      <c r="OGD38" s="216"/>
      <c r="OGE38" s="216"/>
      <c r="OGF38" s="216"/>
      <c r="OGG38" s="216"/>
      <c r="OGH38" s="216"/>
      <c r="OGI38" s="216"/>
      <c r="OGJ38" s="216"/>
      <c r="OGK38" s="216"/>
      <c r="OGL38" s="216"/>
      <c r="OGM38" s="216"/>
      <c r="OGN38" s="216"/>
      <c r="OGO38" s="216"/>
      <c r="OGP38" s="216"/>
      <c r="OGQ38" s="216"/>
      <c r="OGR38" s="216"/>
      <c r="OGS38" s="216"/>
      <c r="OGT38" s="216"/>
      <c r="OGU38" s="216"/>
      <c r="OGV38" s="216"/>
      <c r="OGW38" s="216"/>
      <c r="OGX38" s="216"/>
      <c r="OGY38" s="216"/>
      <c r="OGZ38" s="216"/>
      <c r="OHA38" s="216"/>
      <c r="OHB38" s="216"/>
      <c r="OHC38" s="216"/>
      <c r="OHD38" s="216"/>
      <c r="OHE38" s="216"/>
      <c r="OHF38" s="216"/>
      <c r="OHG38" s="216"/>
      <c r="OHH38" s="216"/>
      <c r="OHI38" s="216"/>
      <c r="OHJ38" s="216"/>
      <c r="OHK38" s="216"/>
      <c r="OHL38" s="216"/>
      <c r="OHM38" s="216"/>
      <c r="OHN38" s="216"/>
      <c r="OHO38" s="216"/>
      <c r="OHP38" s="216"/>
      <c r="OHQ38" s="216"/>
      <c r="OHR38" s="216"/>
      <c r="OHS38" s="216"/>
      <c r="OHT38" s="216"/>
      <c r="OHU38" s="216"/>
      <c r="OHV38" s="216"/>
      <c r="OHW38" s="216"/>
      <c r="OHX38" s="216"/>
      <c r="OHY38" s="216"/>
      <c r="OHZ38" s="216"/>
      <c r="OIA38" s="216"/>
      <c r="OIB38" s="216"/>
      <c r="OIC38" s="216"/>
      <c r="OID38" s="216"/>
      <c r="OIE38" s="216"/>
      <c r="OIF38" s="216"/>
      <c r="OIG38" s="216"/>
      <c r="OIH38" s="216"/>
      <c r="OII38" s="216"/>
      <c r="OIJ38" s="216"/>
      <c r="OIK38" s="216"/>
      <c r="OIL38" s="216"/>
      <c r="OIM38" s="216"/>
      <c r="OIN38" s="216"/>
      <c r="OIO38" s="216"/>
      <c r="OIP38" s="216"/>
      <c r="OIQ38" s="216"/>
      <c r="OIR38" s="216"/>
      <c r="OIS38" s="216"/>
      <c r="OIT38" s="216"/>
      <c r="OIU38" s="216"/>
      <c r="OIV38" s="216"/>
      <c r="OIW38" s="216"/>
      <c r="OIX38" s="216"/>
      <c r="OIY38" s="216"/>
      <c r="OIZ38" s="216"/>
      <c r="OJA38" s="216"/>
      <c r="OJB38" s="216"/>
      <c r="OJC38" s="216"/>
      <c r="OJD38" s="216"/>
      <c r="OJE38" s="216"/>
      <c r="OJF38" s="216"/>
      <c r="OJG38" s="216"/>
      <c r="OJH38" s="216"/>
      <c r="OJI38" s="216"/>
      <c r="OJJ38" s="216"/>
      <c r="OJK38" s="216"/>
      <c r="OJL38" s="216"/>
      <c r="OJM38" s="216"/>
      <c r="OJN38" s="216"/>
      <c r="OJO38" s="216"/>
      <c r="OJP38" s="216"/>
      <c r="OJQ38" s="216"/>
      <c r="OJR38" s="216"/>
      <c r="OJS38" s="216"/>
      <c r="OJT38" s="216"/>
      <c r="OJU38" s="216"/>
      <c r="OJV38" s="216"/>
      <c r="OJW38" s="216"/>
      <c r="OJX38" s="216"/>
      <c r="OJY38" s="216"/>
      <c r="OJZ38" s="216"/>
      <c r="OKA38" s="216"/>
      <c r="OKB38" s="216"/>
      <c r="OKC38" s="216"/>
      <c r="OKD38" s="216"/>
      <c r="OKE38" s="216"/>
      <c r="OKF38" s="216"/>
      <c r="OKG38" s="216"/>
      <c r="OKH38" s="216"/>
      <c r="OKI38" s="216"/>
      <c r="OKJ38" s="216"/>
      <c r="OKK38" s="216"/>
      <c r="OKL38" s="216"/>
      <c r="OKM38" s="216"/>
      <c r="OKN38" s="216"/>
      <c r="OKO38" s="216"/>
      <c r="OKP38" s="216"/>
      <c r="OKQ38" s="216"/>
      <c r="OKR38" s="216"/>
      <c r="OKS38" s="216"/>
      <c r="OKT38" s="216"/>
      <c r="OKU38" s="216"/>
      <c r="OKV38" s="216"/>
      <c r="OKW38" s="216"/>
      <c r="OKX38" s="216"/>
      <c r="OKY38" s="216"/>
      <c r="OKZ38" s="216"/>
      <c r="OLA38" s="216"/>
      <c r="OLB38" s="216"/>
      <c r="OLC38" s="216"/>
      <c r="OLD38" s="216"/>
      <c r="OLE38" s="216"/>
      <c r="OLF38" s="216"/>
      <c r="OLG38" s="216"/>
      <c r="OLH38" s="216"/>
      <c r="OLI38" s="216"/>
      <c r="OLJ38" s="216"/>
      <c r="OLK38" s="216"/>
      <c r="OLL38" s="216"/>
      <c r="OLM38" s="216"/>
      <c r="OLN38" s="216"/>
      <c r="OLO38" s="216"/>
      <c r="OLP38" s="216"/>
      <c r="OLQ38" s="216"/>
      <c r="OLR38" s="216"/>
      <c r="OLS38" s="216"/>
      <c r="OLT38" s="216"/>
      <c r="OLU38" s="216"/>
      <c r="OLV38" s="216"/>
      <c r="OLW38" s="216"/>
      <c r="OLX38" s="216"/>
      <c r="OLY38" s="216"/>
      <c r="OLZ38" s="216"/>
      <c r="OMA38" s="216"/>
      <c r="OMB38" s="216"/>
      <c r="OMC38" s="216"/>
      <c r="OMD38" s="216"/>
      <c r="OME38" s="216"/>
      <c r="OMF38" s="216"/>
      <c r="OMG38" s="216"/>
      <c r="OMH38" s="216"/>
      <c r="OMI38" s="216"/>
      <c r="OMJ38" s="216"/>
      <c r="OMK38" s="216"/>
      <c r="OML38" s="216"/>
      <c r="OMM38" s="216"/>
      <c r="OMN38" s="216"/>
      <c r="OMO38" s="216"/>
      <c r="OMP38" s="216"/>
      <c r="OMQ38" s="216"/>
      <c r="OMR38" s="216"/>
      <c r="OMS38" s="216"/>
      <c r="OMT38" s="216"/>
      <c r="OMU38" s="216"/>
      <c r="OMV38" s="216"/>
      <c r="OMW38" s="216"/>
      <c r="OMX38" s="216"/>
      <c r="OMY38" s="216"/>
      <c r="OMZ38" s="216"/>
      <c r="ONA38" s="216"/>
      <c r="ONB38" s="216"/>
      <c r="ONC38" s="216"/>
      <c r="OND38" s="216"/>
      <c r="ONE38" s="216"/>
      <c r="ONF38" s="216"/>
      <c r="ONG38" s="216"/>
      <c r="ONH38" s="216"/>
      <c r="ONI38" s="216"/>
      <c r="ONJ38" s="216"/>
      <c r="ONK38" s="216"/>
      <c r="ONL38" s="216"/>
      <c r="ONM38" s="216"/>
      <c r="ONN38" s="216"/>
      <c r="ONO38" s="216"/>
      <c r="ONP38" s="216"/>
      <c r="ONQ38" s="216"/>
      <c r="ONR38" s="216"/>
      <c r="ONS38" s="216"/>
      <c r="ONT38" s="216"/>
      <c r="ONU38" s="216"/>
      <c r="ONV38" s="216"/>
      <c r="ONW38" s="216"/>
      <c r="ONX38" s="216"/>
      <c r="ONY38" s="216"/>
      <c r="ONZ38" s="216"/>
      <c r="OOA38" s="216"/>
      <c r="OOB38" s="216"/>
      <c r="OOC38" s="216"/>
      <c r="OOD38" s="216"/>
      <c r="OOE38" s="216"/>
      <c r="OOF38" s="216"/>
      <c r="OOG38" s="216"/>
      <c r="OOH38" s="216"/>
      <c r="OOI38" s="216"/>
      <c r="OOJ38" s="216"/>
      <c r="OOK38" s="216"/>
      <c r="OOL38" s="216"/>
      <c r="OOM38" s="216"/>
      <c r="OON38" s="216"/>
      <c r="OOO38" s="216"/>
      <c r="OOP38" s="216"/>
      <c r="OOQ38" s="216"/>
      <c r="OOR38" s="216"/>
      <c r="OOS38" s="216"/>
      <c r="OOT38" s="216"/>
      <c r="OOU38" s="216"/>
      <c r="OOV38" s="216"/>
      <c r="OOW38" s="216"/>
      <c r="OOX38" s="216"/>
      <c r="OOY38" s="216"/>
      <c r="OOZ38" s="216"/>
      <c r="OPA38" s="216"/>
      <c r="OPB38" s="216"/>
      <c r="OPC38" s="216"/>
      <c r="OPD38" s="216"/>
      <c r="OPE38" s="216"/>
      <c r="OPF38" s="216"/>
      <c r="OPG38" s="216"/>
      <c r="OPH38" s="216"/>
      <c r="OPI38" s="216"/>
      <c r="OPJ38" s="216"/>
      <c r="OPK38" s="216"/>
      <c r="OPL38" s="216"/>
      <c r="OPM38" s="216"/>
      <c r="OPN38" s="216"/>
      <c r="OPO38" s="216"/>
      <c r="OPP38" s="216"/>
      <c r="OPQ38" s="216"/>
      <c r="OPR38" s="216"/>
      <c r="OPS38" s="216"/>
      <c r="OPT38" s="216"/>
      <c r="OPU38" s="216"/>
      <c r="OPV38" s="216"/>
      <c r="OPW38" s="216"/>
      <c r="OPX38" s="216"/>
      <c r="OPY38" s="216"/>
      <c r="OPZ38" s="216"/>
      <c r="OQA38" s="216"/>
      <c r="OQB38" s="216"/>
      <c r="OQC38" s="216"/>
      <c r="OQD38" s="216"/>
      <c r="OQE38" s="216"/>
      <c r="OQF38" s="216"/>
      <c r="OQG38" s="216"/>
      <c r="OQH38" s="216"/>
      <c r="OQI38" s="216"/>
      <c r="OQJ38" s="216"/>
      <c r="OQK38" s="216"/>
      <c r="OQL38" s="216"/>
      <c r="OQM38" s="216"/>
      <c r="OQN38" s="216"/>
      <c r="OQO38" s="216"/>
      <c r="OQP38" s="216"/>
      <c r="OQQ38" s="216"/>
      <c r="OQR38" s="216"/>
      <c r="OQS38" s="216"/>
      <c r="OQT38" s="216"/>
      <c r="OQU38" s="216"/>
      <c r="OQV38" s="216"/>
      <c r="OQW38" s="216"/>
      <c r="OQX38" s="216"/>
      <c r="OQY38" s="216"/>
      <c r="OQZ38" s="216"/>
      <c r="ORA38" s="216"/>
      <c r="ORB38" s="216"/>
      <c r="ORC38" s="216"/>
      <c r="ORD38" s="216"/>
      <c r="ORE38" s="216"/>
      <c r="ORF38" s="216"/>
      <c r="ORG38" s="216"/>
      <c r="ORH38" s="216"/>
      <c r="ORI38" s="216"/>
      <c r="ORJ38" s="216"/>
      <c r="ORK38" s="216"/>
      <c r="ORL38" s="216"/>
      <c r="ORM38" s="216"/>
      <c r="ORN38" s="216"/>
      <c r="ORO38" s="216"/>
      <c r="ORP38" s="216"/>
      <c r="ORQ38" s="216"/>
      <c r="ORR38" s="216"/>
      <c r="ORS38" s="216"/>
      <c r="ORT38" s="216"/>
      <c r="ORU38" s="216"/>
      <c r="ORV38" s="216"/>
      <c r="ORW38" s="216"/>
      <c r="ORX38" s="216"/>
      <c r="ORY38" s="216"/>
      <c r="ORZ38" s="216"/>
      <c r="OSA38" s="216"/>
      <c r="OSB38" s="216"/>
      <c r="OSC38" s="216"/>
      <c r="OSD38" s="216"/>
      <c r="OSE38" s="216"/>
      <c r="OSF38" s="216"/>
      <c r="OSG38" s="216"/>
      <c r="OSH38" s="216"/>
      <c r="OSI38" s="216"/>
      <c r="OSJ38" s="216"/>
      <c r="OSK38" s="216"/>
      <c r="OSL38" s="216"/>
      <c r="OSM38" s="216"/>
      <c r="OSN38" s="216"/>
      <c r="OSO38" s="216"/>
      <c r="OSP38" s="216"/>
      <c r="OSQ38" s="216"/>
      <c r="OSR38" s="216"/>
      <c r="OSS38" s="216"/>
      <c r="OST38" s="216"/>
      <c r="OSU38" s="216"/>
      <c r="OSV38" s="216"/>
      <c r="OSW38" s="216"/>
      <c r="OSX38" s="216"/>
      <c r="OSY38" s="216"/>
      <c r="OSZ38" s="216"/>
      <c r="OTA38" s="216"/>
      <c r="OTB38" s="216"/>
      <c r="OTC38" s="216"/>
      <c r="OTD38" s="216"/>
      <c r="OTE38" s="216"/>
      <c r="OTF38" s="216"/>
      <c r="OTG38" s="216"/>
      <c r="OTH38" s="216"/>
      <c r="OTI38" s="216"/>
      <c r="OTJ38" s="216"/>
      <c r="OTK38" s="216"/>
      <c r="OTL38" s="216"/>
      <c r="OTM38" s="216"/>
      <c r="OTN38" s="216"/>
      <c r="OTO38" s="216"/>
      <c r="OTP38" s="216"/>
      <c r="OTQ38" s="216"/>
      <c r="OTR38" s="216"/>
      <c r="OTS38" s="216"/>
      <c r="OTT38" s="216"/>
      <c r="OTU38" s="216"/>
      <c r="OTV38" s="216"/>
      <c r="OTW38" s="216"/>
      <c r="OTX38" s="216"/>
      <c r="OTY38" s="216"/>
      <c r="OTZ38" s="216"/>
      <c r="OUA38" s="216"/>
      <c r="OUB38" s="216"/>
      <c r="OUC38" s="216"/>
      <c r="OUD38" s="216"/>
      <c r="OUE38" s="216"/>
      <c r="OUF38" s="216"/>
      <c r="OUG38" s="216"/>
      <c r="OUH38" s="216"/>
      <c r="OUI38" s="216"/>
      <c r="OUJ38" s="216"/>
      <c r="OUK38" s="216"/>
      <c r="OUL38" s="216"/>
      <c r="OUM38" s="216"/>
      <c r="OUN38" s="216"/>
      <c r="OUO38" s="216"/>
      <c r="OUP38" s="216"/>
      <c r="OUQ38" s="216"/>
      <c r="OUR38" s="216"/>
      <c r="OUS38" s="216"/>
      <c r="OUT38" s="216"/>
      <c r="OUU38" s="216"/>
      <c r="OUV38" s="216"/>
      <c r="OUW38" s="216"/>
      <c r="OUX38" s="216"/>
      <c r="OUY38" s="216"/>
      <c r="OUZ38" s="216"/>
      <c r="OVA38" s="216"/>
      <c r="OVB38" s="216"/>
      <c r="OVC38" s="216"/>
      <c r="OVD38" s="216"/>
      <c r="OVE38" s="216"/>
      <c r="OVF38" s="216"/>
      <c r="OVG38" s="216"/>
      <c r="OVH38" s="216"/>
      <c r="OVI38" s="216"/>
      <c r="OVJ38" s="216"/>
      <c r="OVK38" s="216"/>
      <c r="OVL38" s="216"/>
      <c r="OVM38" s="216"/>
      <c r="OVN38" s="216"/>
      <c r="OVO38" s="216"/>
      <c r="OVP38" s="216"/>
      <c r="OVQ38" s="216"/>
      <c r="OVR38" s="216"/>
      <c r="OVS38" s="216"/>
      <c r="OVT38" s="216"/>
      <c r="OVU38" s="216"/>
      <c r="OVV38" s="216"/>
      <c r="OVW38" s="216"/>
      <c r="OVX38" s="216"/>
      <c r="OVY38" s="216"/>
      <c r="OVZ38" s="216"/>
      <c r="OWA38" s="216"/>
      <c r="OWB38" s="216"/>
      <c r="OWC38" s="216"/>
      <c r="OWD38" s="216"/>
      <c r="OWE38" s="216"/>
      <c r="OWF38" s="216"/>
      <c r="OWG38" s="216"/>
      <c r="OWH38" s="216"/>
      <c r="OWI38" s="216"/>
      <c r="OWJ38" s="216"/>
      <c r="OWK38" s="216"/>
      <c r="OWL38" s="216"/>
      <c r="OWM38" s="216"/>
      <c r="OWN38" s="216"/>
      <c r="OWO38" s="216"/>
      <c r="OWP38" s="216"/>
      <c r="OWQ38" s="216"/>
      <c r="OWR38" s="216"/>
      <c r="OWS38" s="216"/>
      <c r="OWT38" s="216"/>
      <c r="OWU38" s="216"/>
      <c r="OWV38" s="216"/>
      <c r="OWW38" s="216"/>
      <c r="OWX38" s="216"/>
      <c r="OWY38" s="216"/>
      <c r="OWZ38" s="216"/>
      <c r="OXA38" s="216"/>
      <c r="OXB38" s="216"/>
      <c r="OXC38" s="216"/>
      <c r="OXD38" s="216"/>
      <c r="OXE38" s="216"/>
      <c r="OXF38" s="216"/>
      <c r="OXG38" s="216"/>
      <c r="OXH38" s="216"/>
      <c r="OXI38" s="216"/>
      <c r="OXJ38" s="216"/>
      <c r="OXK38" s="216"/>
      <c r="OXL38" s="216"/>
      <c r="OXM38" s="216"/>
      <c r="OXN38" s="216"/>
      <c r="OXO38" s="216"/>
      <c r="OXP38" s="216"/>
      <c r="OXQ38" s="216"/>
      <c r="OXR38" s="216"/>
      <c r="OXS38" s="216"/>
      <c r="OXT38" s="216"/>
      <c r="OXU38" s="216"/>
      <c r="OXV38" s="216"/>
      <c r="OXW38" s="216"/>
      <c r="OXX38" s="216"/>
      <c r="OXY38" s="216"/>
      <c r="OXZ38" s="216"/>
      <c r="OYA38" s="216"/>
      <c r="OYB38" s="216"/>
      <c r="OYC38" s="216"/>
      <c r="OYD38" s="216"/>
      <c r="OYE38" s="216"/>
      <c r="OYF38" s="216"/>
      <c r="OYG38" s="216"/>
      <c r="OYH38" s="216"/>
      <c r="OYI38" s="216"/>
      <c r="OYJ38" s="216"/>
      <c r="OYK38" s="216"/>
      <c r="OYL38" s="216"/>
      <c r="OYM38" s="216"/>
      <c r="OYN38" s="216"/>
      <c r="OYO38" s="216"/>
      <c r="OYP38" s="216"/>
      <c r="OYQ38" s="216"/>
      <c r="OYR38" s="216"/>
      <c r="OYS38" s="216"/>
      <c r="OYT38" s="216"/>
      <c r="OYU38" s="216"/>
      <c r="OYV38" s="216"/>
      <c r="OYW38" s="216"/>
      <c r="OYX38" s="216"/>
      <c r="OYY38" s="216"/>
      <c r="OYZ38" s="216"/>
      <c r="OZA38" s="216"/>
      <c r="OZB38" s="216"/>
      <c r="OZC38" s="216"/>
      <c r="OZD38" s="216"/>
      <c r="OZE38" s="216"/>
      <c r="OZF38" s="216"/>
      <c r="OZG38" s="216"/>
      <c r="OZH38" s="216"/>
      <c r="OZI38" s="216"/>
      <c r="OZJ38" s="216"/>
      <c r="OZK38" s="216"/>
      <c r="OZL38" s="216"/>
      <c r="OZM38" s="216"/>
      <c r="OZN38" s="216"/>
      <c r="OZO38" s="216"/>
      <c r="OZP38" s="216"/>
      <c r="OZQ38" s="216"/>
      <c r="OZR38" s="216"/>
      <c r="OZS38" s="216"/>
      <c r="OZT38" s="216"/>
      <c r="OZU38" s="216"/>
      <c r="OZV38" s="216"/>
      <c r="OZW38" s="216"/>
      <c r="OZX38" s="216"/>
      <c r="OZY38" s="216"/>
      <c r="OZZ38" s="216"/>
      <c r="PAA38" s="216"/>
      <c r="PAB38" s="216"/>
      <c r="PAC38" s="216"/>
      <c r="PAD38" s="216"/>
      <c r="PAE38" s="216"/>
      <c r="PAF38" s="216"/>
      <c r="PAG38" s="216"/>
      <c r="PAH38" s="216"/>
      <c r="PAI38" s="216"/>
      <c r="PAJ38" s="216"/>
      <c r="PAK38" s="216"/>
      <c r="PAL38" s="216"/>
      <c r="PAM38" s="216"/>
      <c r="PAN38" s="216"/>
      <c r="PAO38" s="216"/>
      <c r="PAP38" s="216"/>
      <c r="PAQ38" s="216"/>
      <c r="PAR38" s="216"/>
      <c r="PAS38" s="216"/>
      <c r="PAT38" s="216"/>
      <c r="PAU38" s="216"/>
      <c r="PAV38" s="216"/>
      <c r="PAW38" s="216"/>
      <c r="PAX38" s="216"/>
      <c r="PAY38" s="216"/>
      <c r="PAZ38" s="216"/>
      <c r="PBA38" s="216"/>
      <c r="PBB38" s="216"/>
      <c r="PBC38" s="216"/>
      <c r="PBD38" s="216"/>
      <c r="PBE38" s="216"/>
      <c r="PBF38" s="216"/>
      <c r="PBG38" s="216"/>
      <c r="PBH38" s="216"/>
      <c r="PBI38" s="216"/>
      <c r="PBJ38" s="216"/>
      <c r="PBK38" s="216"/>
      <c r="PBL38" s="216"/>
      <c r="PBM38" s="216"/>
      <c r="PBN38" s="216"/>
      <c r="PBO38" s="216"/>
      <c r="PBP38" s="216"/>
      <c r="PBQ38" s="216"/>
      <c r="PBR38" s="216"/>
      <c r="PBS38" s="216"/>
      <c r="PBT38" s="216"/>
      <c r="PBU38" s="216"/>
      <c r="PBV38" s="216"/>
      <c r="PBW38" s="216"/>
      <c r="PBX38" s="216"/>
      <c r="PBY38" s="216"/>
      <c r="PBZ38" s="216"/>
      <c r="PCA38" s="216"/>
      <c r="PCB38" s="216"/>
      <c r="PCC38" s="216"/>
      <c r="PCD38" s="216"/>
      <c r="PCE38" s="216"/>
      <c r="PCF38" s="216"/>
      <c r="PCG38" s="216"/>
      <c r="PCH38" s="216"/>
      <c r="PCI38" s="216"/>
      <c r="PCJ38" s="216"/>
      <c r="PCK38" s="216"/>
      <c r="PCL38" s="216"/>
      <c r="PCM38" s="216"/>
      <c r="PCN38" s="216"/>
      <c r="PCO38" s="216"/>
      <c r="PCP38" s="216"/>
      <c r="PCQ38" s="216"/>
      <c r="PCR38" s="216"/>
      <c r="PCS38" s="216"/>
      <c r="PCT38" s="216"/>
      <c r="PCU38" s="216"/>
      <c r="PCV38" s="216"/>
      <c r="PCW38" s="216"/>
      <c r="PCX38" s="216"/>
      <c r="PCY38" s="216"/>
      <c r="PCZ38" s="216"/>
      <c r="PDA38" s="216"/>
      <c r="PDB38" s="216"/>
      <c r="PDC38" s="216"/>
      <c r="PDD38" s="216"/>
      <c r="PDE38" s="216"/>
      <c r="PDF38" s="216"/>
      <c r="PDG38" s="216"/>
      <c r="PDH38" s="216"/>
      <c r="PDI38" s="216"/>
      <c r="PDJ38" s="216"/>
      <c r="PDK38" s="216"/>
      <c r="PDL38" s="216"/>
      <c r="PDM38" s="216"/>
      <c r="PDN38" s="216"/>
      <c r="PDO38" s="216"/>
      <c r="PDP38" s="216"/>
      <c r="PDQ38" s="216"/>
      <c r="PDR38" s="216"/>
      <c r="PDS38" s="216"/>
      <c r="PDT38" s="216"/>
      <c r="PDU38" s="216"/>
      <c r="PDV38" s="216"/>
      <c r="PDW38" s="216"/>
      <c r="PDX38" s="216"/>
      <c r="PDY38" s="216"/>
      <c r="PDZ38" s="216"/>
      <c r="PEA38" s="216"/>
      <c r="PEB38" s="216"/>
      <c r="PEC38" s="216"/>
      <c r="PED38" s="216"/>
      <c r="PEE38" s="216"/>
      <c r="PEF38" s="216"/>
      <c r="PEG38" s="216"/>
      <c r="PEH38" s="216"/>
      <c r="PEI38" s="216"/>
      <c r="PEJ38" s="216"/>
      <c r="PEK38" s="216"/>
      <c r="PEL38" s="216"/>
      <c r="PEM38" s="216"/>
      <c r="PEN38" s="216"/>
      <c r="PEO38" s="216"/>
      <c r="PEP38" s="216"/>
      <c r="PEQ38" s="216"/>
      <c r="PER38" s="216"/>
      <c r="PES38" s="216"/>
      <c r="PET38" s="216"/>
      <c r="PEU38" s="216"/>
      <c r="PEV38" s="216"/>
      <c r="PEW38" s="216"/>
      <c r="PEX38" s="216"/>
      <c r="PEY38" s="216"/>
      <c r="PEZ38" s="216"/>
      <c r="PFA38" s="216"/>
      <c r="PFB38" s="216"/>
      <c r="PFC38" s="216"/>
      <c r="PFD38" s="216"/>
      <c r="PFE38" s="216"/>
      <c r="PFF38" s="216"/>
      <c r="PFG38" s="216"/>
      <c r="PFH38" s="216"/>
      <c r="PFI38" s="216"/>
      <c r="PFJ38" s="216"/>
      <c r="PFK38" s="216"/>
      <c r="PFL38" s="216"/>
      <c r="PFM38" s="216"/>
      <c r="PFN38" s="216"/>
      <c r="PFO38" s="216"/>
      <c r="PFP38" s="216"/>
      <c r="PFQ38" s="216"/>
      <c r="PFR38" s="216"/>
      <c r="PFS38" s="216"/>
      <c r="PFT38" s="216"/>
      <c r="PFU38" s="216"/>
      <c r="PFV38" s="216"/>
      <c r="PFW38" s="216"/>
      <c r="PFX38" s="216"/>
      <c r="PFY38" s="216"/>
      <c r="PFZ38" s="216"/>
      <c r="PGA38" s="216"/>
      <c r="PGB38" s="216"/>
      <c r="PGC38" s="216"/>
      <c r="PGD38" s="216"/>
      <c r="PGE38" s="216"/>
      <c r="PGF38" s="216"/>
      <c r="PGG38" s="216"/>
      <c r="PGH38" s="216"/>
      <c r="PGI38" s="216"/>
      <c r="PGJ38" s="216"/>
      <c r="PGK38" s="216"/>
      <c r="PGL38" s="216"/>
      <c r="PGM38" s="216"/>
      <c r="PGN38" s="216"/>
      <c r="PGO38" s="216"/>
      <c r="PGP38" s="216"/>
      <c r="PGQ38" s="216"/>
      <c r="PGR38" s="216"/>
      <c r="PGS38" s="216"/>
      <c r="PGT38" s="216"/>
      <c r="PGU38" s="216"/>
      <c r="PGV38" s="216"/>
      <c r="PGW38" s="216"/>
      <c r="PGX38" s="216"/>
      <c r="PGY38" s="216"/>
      <c r="PGZ38" s="216"/>
      <c r="PHA38" s="216"/>
      <c r="PHB38" s="216"/>
      <c r="PHC38" s="216"/>
      <c r="PHD38" s="216"/>
      <c r="PHE38" s="216"/>
      <c r="PHF38" s="216"/>
      <c r="PHG38" s="216"/>
      <c r="PHH38" s="216"/>
      <c r="PHI38" s="216"/>
      <c r="PHJ38" s="216"/>
      <c r="PHK38" s="216"/>
      <c r="PHL38" s="216"/>
      <c r="PHM38" s="216"/>
      <c r="PHN38" s="216"/>
      <c r="PHO38" s="216"/>
      <c r="PHP38" s="216"/>
      <c r="PHQ38" s="216"/>
      <c r="PHR38" s="216"/>
      <c r="PHS38" s="216"/>
      <c r="PHT38" s="216"/>
      <c r="PHU38" s="216"/>
      <c r="PHV38" s="216"/>
      <c r="PHW38" s="216"/>
      <c r="PHX38" s="216"/>
      <c r="PHY38" s="216"/>
      <c r="PHZ38" s="216"/>
      <c r="PIA38" s="216"/>
      <c r="PIB38" s="216"/>
      <c r="PIC38" s="216"/>
      <c r="PID38" s="216"/>
      <c r="PIE38" s="216"/>
      <c r="PIF38" s="216"/>
      <c r="PIG38" s="216"/>
      <c r="PIH38" s="216"/>
      <c r="PII38" s="216"/>
      <c r="PIJ38" s="216"/>
      <c r="PIK38" s="216"/>
      <c r="PIL38" s="216"/>
      <c r="PIM38" s="216"/>
      <c r="PIN38" s="216"/>
      <c r="PIO38" s="216"/>
      <c r="PIP38" s="216"/>
      <c r="PIQ38" s="216"/>
      <c r="PIR38" s="216"/>
      <c r="PIS38" s="216"/>
      <c r="PIT38" s="216"/>
      <c r="PIU38" s="216"/>
      <c r="PIV38" s="216"/>
      <c r="PIW38" s="216"/>
      <c r="PIX38" s="216"/>
      <c r="PIY38" s="216"/>
      <c r="PIZ38" s="216"/>
      <c r="PJA38" s="216"/>
      <c r="PJB38" s="216"/>
      <c r="PJC38" s="216"/>
      <c r="PJD38" s="216"/>
      <c r="PJE38" s="216"/>
      <c r="PJF38" s="216"/>
      <c r="PJG38" s="216"/>
      <c r="PJH38" s="216"/>
      <c r="PJI38" s="216"/>
      <c r="PJJ38" s="216"/>
      <c r="PJK38" s="216"/>
      <c r="PJL38" s="216"/>
      <c r="PJM38" s="216"/>
      <c r="PJN38" s="216"/>
      <c r="PJO38" s="216"/>
      <c r="PJP38" s="216"/>
      <c r="PJQ38" s="216"/>
      <c r="PJR38" s="216"/>
      <c r="PJS38" s="216"/>
      <c r="PJT38" s="216"/>
      <c r="PJU38" s="216"/>
      <c r="PJV38" s="216"/>
      <c r="PJW38" s="216"/>
      <c r="PJX38" s="216"/>
      <c r="PJY38" s="216"/>
      <c r="PJZ38" s="216"/>
      <c r="PKA38" s="216"/>
      <c r="PKB38" s="216"/>
      <c r="PKC38" s="216"/>
      <c r="PKD38" s="216"/>
      <c r="PKE38" s="216"/>
      <c r="PKF38" s="216"/>
      <c r="PKG38" s="216"/>
      <c r="PKH38" s="216"/>
      <c r="PKI38" s="216"/>
      <c r="PKJ38" s="216"/>
      <c r="PKK38" s="216"/>
      <c r="PKL38" s="216"/>
      <c r="PKM38" s="216"/>
      <c r="PKN38" s="216"/>
      <c r="PKO38" s="216"/>
      <c r="PKP38" s="216"/>
      <c r="PKQ38" s="216"/>
      <c r="PKR38" s="216"/>
      <c r="PKS38" s="216"/>
      <c r="PKT38" s="216"/>
      <c r="PKU38" s="216"/>
      <c r="PKV38" s="216"/>
      <c r="PKW38" s="216"/>
      <c r="PKX38" s="216"/>
      <c r="PKY38" s="216"/>
      <c r="PKZ38" s="216"/>
      <c r="PLA38" s="216"/>
      <c r="PLB38" s="216"/>
      <c r="PLC38" s="216"/>
      <c r="PLD38" s="216"/>
      <c r="PLE38" s="216"/>
      <c r="PLF38" s="216"/>
      <c r="PLG38" s="216"/>
      <c r="PLH38" s="216"/>
      <c r="PLI38" s="216"/>
      <c r="PLJ38" s="216"/>
      <c r="PLK38" s="216"/>
      <c r="PLL38" s="216"/>
      <c r="PLM38" s="216"/>
      <c r="PLN38" s="216"/>
      <c r="PLO38" s="216"/>
      <c r="PLP38" s="216"/>
      <c r="PLQ38" s="216"/>
      <c r="PLR38" s="216"/>
      <c r="PLS38" s="216"/>
      <c r="PLT38" s="216"/>
      <c r="PLU38" s="216"/>
      <c r="PLV38" s="216"/>
      <c r="PLW38" s="216"/>
      <c r="PLX38" s="216"/>
      <c r="PLY38" s="216"/>
      <c r="PLZ38" s="216"/>
      <c r="PMA38" s="216"/>
      <c r="PMB38" s="216"/>
      <c r="PMC38" s="216"/>
      <c r="PMD38" s="216"/>
      <c r="PME38" s="216"/>
      <c r="PMF38" s="216"/>
      <c r="PMG38" s="216"/>
      <c r="PMH38" s="216"/>
      <c r="PMI38" s="216"/>
      <c r="PMJ38" s="216"/>
      <c r="PMK38" s="216"/>
      <c r="PML38" s="216"/>
      <c r="PMM38" s="216"/>
      <c r="PMN38" s="216"/>
      <c r="PMO38" s="216"/>
      <c r="PMP38" s="216"/>
      <c r="PMQ38" s="216"/>
      <c r="PMR38" s="216"/>
      <c r="PMS38" s="216"/>
      <c r="PMT38" s="216"/>
      <c r="PMU38" s="216"/>
      <c r="PMV38" s="216"/>
      <c r="PMW38" s="216"/>
      <c r="PMX38" s="216"/>
      <c r="PMY38" s="216"/>
      <c r="PMZ38" s="216"/>
      <c r="PNA38" s="216"/>
      <c r="PNB38" s="216"/>
      <c r="PNC38" s="216"/>
      <c r="PND38" s="216"/>
      <c r="PNE38" s="216"/>
      <c r="PNF38" s="216"/>
      <c r="PNG38" s="216"/>
      <c r="PNH38" s="216"/>
      <c r="PNI38" s="216"/>
      <c r="PNJ38" s="216"/>
      <c r="PNK38" s="216"/>
      <c r="PNL38" s="216"/>
      <c r="PNM38" s="216"/>
      <c r="PNN38" s="216"/>
      <c r="PNO38" s="216"/>
      <c r="PNP38" s="216"/>
      <c r="PNQ38" s="216"/>
      <c r="PNR38" s="216"/>
      <c r="PNS38" s="216"/>
      <c r="PNT38" s="216"/>
      <c r="PNU38" s="216"/>
      <c r="PNV38" s="216"/>
      <c r="PNW38" s="216"/>
      <c r="PNX38" s="216"/>
      <c r="PNY38" s="216"/>
      <c r="PNZ38" s="216"/>
      <c r="POA38" s="216"/>
      <c r="POB38" s="216"/>
      <c r="POC38" s="216"/>
      <c r="POD38" s="216"/>
      <c r="POE38" s="216"/>
      <c r="POF38" s="216"/>
      <c r="POG38" s="216"/>
      <c r="POH38" s="216"/>
      <c r="POI38" s="216"/>
      <c r="POJ38" s="216"/>
      <c r="POK38" s="216"/>
      <c r="POL38" s="216"/>
      <c r="POM38" s="216"/>
      <c r="PON38" s="216"/>
      <c r="POO38" s="216"/>
      <c r="POP38" s="216"/>
      <c r="POQ38" s="216"/>
      <c r="POR38" s="216"/>
      <c r="POS38" s="216"/>
      <c r="POT38" s="216"/>
      <c r="POU38" s="216"/>
      <c r="POV38" s="216"/>
      <c r="POW38" s="216"/>
      <c r="POX38" s="216"/>
      <c r="POY38" s="216"/>
      <c r="POZ38" s="216"/>
      <c r="PPA38" s="216"/>
      <c r="PPB38" s="216"/>
      <c r="PPC38" s="216"/>
      <c r="PPD38" s="216"/>
      <c r="PPE38" s="216"/>
      <c r="PPF38" s="216"/>
      <c r="PPG38" s="216"/>
      <c r="PPH38" s="216"/>
      <c r="PPI38" s="216"/>
      <c r="PPJ38" s="216"/>
      <c r="PPK38" s="216"/>
      <c r="PPL38" s="216"/>
      <c r="PPM38" s="216"/>
      <c r="PPN38" s="216"/>
      <c r="PPO38" s="216"/>
      <c r="PPP38" s="216"/>
      <c r="PPQ38" s="216"/>
      <c r="PPR38" s="216"/>
      <c r="PPS38" s="216"/>
      <c r="PPT38" s="216"/>
      <c r="PPU38" s="216"/>
      <c r="PPV38" s="216"/>
      <c r="PPW38" s="216"/>
      <c r="PPX38" s="216"/>
      <c r="PPY38" s="216"/>
      <c r="PPZ38" s="216"/>
      <c r="PQA38" s="216"/>
      <c r="PQB38" s="216"/>
      <c r="PQC38" s="216"/>
      <c r="PQD38" s="216"/>
      <c r="PQE38" s="216"/>
      <c r="PQF38" s="216"/>
      <c r="PQG38" s="216"/>
      <c r="PQH38" s="216"/>
      <c r="PQI38" s="216"/>
      <c r="PQJ38" s="216"/>
      <c r="PQK38" s="216"/>
      <c r="PQL38" s="216"/>
      <c r="PQM38" s="216"/>
      <c r="PQN38" s="216"/>
      <c r="PQO38" s="216"/>
      <c r="PQP38" s="216"/>
      <c r="PQQ38" s="216"/>
      <c r="PQR38" s="216"/>
      <c r="PQS38" s="216"/>
      <c r="PQT38" s="216"/>
      <c r="PQU38" s="216"/>
      <c r="PQV38" s="216"/>
      <c r="PQW38" s="216"/>
      <c r="PQX38" s="216"/>
      <c r="PQY38" s="216"/>
      <c r="PQZ38" s="216"/>
      <c r="PRA38" s="216"/>
      <c r="PRB38" s="216"/>
      <c r="PRC38" s="216"/>
      <c r="PRD38" s="216"/>
      <c r="PRE38" s="216"/>
      <c r="PRF38" s="216"/>
      <c r="PRG38" s="216"/>
      <c r="PRH38" s="216"/>
      <c r="PRI38" s="216"/>
      <c r="PRJ38" s="216"/>
      <c r="PRK38" s="216"/>
      <c r="PRL38" s="216"/>
      <c r="PRM38" s="216"/>
      <c r="PRN38" s="216"/>
      <c r="PRO38" s="216"/>
      <c r="PRP38" s="216"/>
      <c r="PRQ38" s="216"/>
      <c r="PRR38" s="216"/>
      <c r="PRS38" s="216"/>
      <c r="PRT38" s="216"/>
      <c r="PRU38" s="216"/>
      <c r="PRV38" s="216"/>
      <c r="PRW38" s="216"/>
      <c r="PRX38" s="216"/>
      <c r="PRY38" s="216"/>
      <c r="PRZ38" s="216"/>
      <c r="PSA38" s="216"/>
      <c r="PSB38" s="216"/>
      <c r="PSC38" s="216"/>
      <c r="PSD38" s="216"/>
      <c r="PSE38" s="216"/>
      <c r="PSF38" s="216"/>
      <c r="PSG38" s="216"/>
      <c r="PSH38" s="216"/>
      <c r="PSI38" s="216"/>
      <c r="PSJ38" s="216"/>
      <c r="PSK38" s="216"/>
      <c r="PSL38" s="216"/>
      <c r="PSM38" s="216"/>
      <c r="PSN38" s="216"/>
      <c r="PSO38" s="216"/>
      <c r="PSP38" s="216"/>
      <c r="PSQ38" s="216"/>
      <c r="PSR38" s="216"/>
      <c r="PSS38" s="216"/>
      <c r="PST38" s="216"/>
      <c r="PSU38" s="216"/>
      <c r="PSV38" s="216"/>
      <c r="PSW38" s="216"/>
      <c r="PSX38" s="216"/>
      <c r="PSY38" s="216"/>
      <c r="PSZ38" s="216"/>
      <c r="PTA38" s="216"/>
      <c r="PTB38" s="216"/>
      <c r="PTC38" s="216"/>
      <c r="PTD38" s="216"/>
      <c r="PTE38" s="216"/>
      <c r="PTF38" s="216"/>
      <c r="PTG38" s="216"/>
      <c r="PTH38" s="216"/>
      <c r="PTI38" s="216"/>
      <c r="PTJ38" s="216"/>
      <c r="PTK38" s="216"/>
      <c r="PTL38" s="216"/>
      <c r="PTM38" s="216"/>
      <c r="PTN38" s="216"/>
      <c r="PTO38" s="216"/>
      <c r="PTP38" s="216"/>
      <c r="PTQ38" s="216"/>
      <c r="PTR38" s="216"/>
      <c r="PTS38" s="216"/>
      <c r="PTT38" s="216"/>
      <c r="PTU38" s="216"/>
      <c r="PTV38" s="216"/>
      <c r="PTW38" s="216"/>
      <c r="PTX38" s="216"/>
      <c r="PTY38" s="216"/>
      <c r="PTZ38" s="216"/>
      <c r="PUA38" s="216"/>
      <c r="PUB38" s="216"/>
      <c r="PUC38" s="216"/>
      <c r="PUD38" s="216"/>
      <c r="PUE38" s="216"/>
      <c r="PUF38" s="216"/>
      <c r="PUG38" s="216"/>
      <c r="PUH38" s="216"/>
      <c r="PUI38" s="216"/>
      <c r="PUJ38" s="216"/>
      <c r="PUK38" s="216"/>
      <c r="PUL38" s="216"/>
      <c r="PUM38" s="216"/>
      <c r="PUN38" s="216"/>
      <c r="PUO38" s="216"/>
      <c r="PUP38" s="216"/>
      <c r="PUQ38" s="216"/>
      <c r="PUR38" s="216"/>
      <c r="PUS38" s="216"/>
      <c r="PUT38" s="216"/>
      <c r="PUU38" s="216"/>
      <c r="PUV38" s="216"/>
      <c r="PUW38" s="216"/>
      <c r="PUX38" s="216"/>
      <c r="PUY38" s="216"/>
      <c r="PUZ38" s="216"/>
      <c r="PVA38" s="216"/>
      <c r="PVB38" s="216"/>
      <c r="PVC38" s="216"/>
      <c r="PVD38" s="216"/>
      <c r="PVE38" s="216"/>
      <c r="PVF38" s="216"/>
      <c r="PVG38" s="216"/>
      <c r="PVH38" s="216"/>
      <c r="PVI38" s="216"/>
      <c r="PVJ38" s="216"/>
      <c r="PVK38" s="216"/>
      <c r="PVL38" s="216"/>
      <c r="PVM38" s="216"/>
      <c r="PVN38" s="216"/>
      <c r="PVO38" s="216"/>
      <c r="PVP38" s="216"/>
      <c r="PVQ38" s="216"/>
      <c r="PVR38" s="216"/>
      <c r="PVS38" s="216"/>
      <c r="PVT38" s="216"/>
      <c r="PVU38" s="216"/>
      <c r="PVV38" s="216"/>
      <c r="PVW38" s="216"/>
      <c r="PVX38" s="216"/>
      <c r="PVY38" s="216"/>
      <c r="PVZ38" s="216"/>
      <c r="PWA38" s="216"/>
      <c r="PWB38" s="216"/>
      <c r="PWC38" s="216"/>
      <c r="PWD38" s="216"/>
      <c r="PWE38" s="216"/>
      <c r="PWF38" s="216"/>
      <c r="PWG38" s="216"/>
      <c r="PWH38" s="216"/>
      <c r="PWI38" s="216"/>
      <c r="PWJ38" s="216"/>
      <c r="PWK38" s="216"/>
      <c r="PWL38" s="216"/>
      <c r="PWM38" s="216"/>
      <c r="PWN38" s="216"/>
      <c r="PWO38" s="216"/>
      <c r="PWP38" s="216"/>
      <c r="PWQ38" s="216"/>
      <c r="PWR38" s="216"/>
      <c r="PWS38" s="216"/>
      <c r="PWT38" s="216"/>
      <c r="PWU38" s="216"/>
      <c r="PWV38" s="216"/>
      <c r="PWW38" s="216"/>
      <c r="PWX38" s="216"/>
      <c r="PWY38" s="216"/>
      <c r="PWZ38" s="216"/>
      <c r="PXA38" s="216"/>
      <c r="PXB38" s="216"/>
      <c r="PXC38" s="216"/>
      <c r="PXD38" s="216"/>
      <c r="PXE38" s="216"/>
      <c r="PXF38" s="216"/>
      <c r="PXG38" s="216"/>
      <c r="PXH38" s="216"/>
      <c r="PXI38" s="216"/>
      <c r="PXJ38" s="216"/>
      <c r="PXK38" s="216"/>
      <c r="PXL38" s="216"/>
      <c r="PXM38" s="216"/>
      <c r="PXN38" s="216"/>
      <c r="PXO38" s="216"/>
      <c r="PXP38" s="216"/>
      <c r="PXQ38" s="216"/>
      <c r="PXR38" s="216"/>
      <c r="PXS38" s="216"/>
      <c r="PXT38" s="216"/>
      <c r="PXU38" s="216"/>
      <c r="PXV38" s="216"/>
      <c r="PXW38" s="216"/>
      <c r="PXX38" s="216"/>
      <c r="PXY38" s="216"/>
      <c r="PXZ38" s="216"/>
      <c r="PYA38" s="216"/>
      <c r="PYB38" s="216"/>
      <c r="PYC38" s="216"/>
      <c r="PYD38" s="216"/>
      <c r="PYE38" s="216"/>
      <c r="PYF38" s="216"/>
      <c r="PYG38" s="216"/>
      <c r="PYH38" s="216"/>
      <c r="PYI38" s="216"/>
      <c r="PYJ38" s="216"/>
      <c r="PYK38" s="216"/>
      <c r="PYL38" s="216"/>
      <c r="PYM38" s="216"/>
      <c r="PYN38" s="216"/>
      <c r="PYO38" s="216"/>
      <c r="PYP38" s="216"/>
      <c r="PYQ38" s="216"/>
      <c r="PYR38" s="216"/>
      <c r="PYS38" s="216"/>
      <c r="PYT38" s="216"/>
      <c r="PYU38" s="216"/>
      <c r="PYV38" s="216"/>
      <c r="PYW38" s="216"/>
      <c r="PYX38" s="216"/>
      <c r="PYY38" s="216"/>
      <c r="PYZ38" s="216"/>
      <c r="PZA38" s="216"/>
      <c r="PZB38" s="216"/>
      <c r="PZC38" s="216"/>
      <c r="PZD38" s="216"/>
      <c r="PZE38" s="216"/>
      <c r="PZF38" s="216"/>
      <c r="PZG38" s="216"/>
      <c r="PZH38" s="216"/>
      <c r="PZI38" s="216"/>
      <c r="PZJ38" s="216"/>
      <c r="PZK38" s="216"/>
      <c r="PZL38" s="216"/>
      <c r="PZM38" s="216"/>
      <c r="PZN38" s="216"/>
      <c r="PZO38" s="216"/>
      <c r="PZP38" s="216"/>
      <c r="PZQ38" s="216"/>
      <c r="PZR38" s="216"/>
      <c r="PZS38" s="216"/>
      <c r="PZT38" s="216"/>
      <c r="PZU38" s="216"/>
      <c r="PZV38" s="216"/>
      <c r="PZW38" s="216"/>
      <c r="PZX38" s="216"/>
      <c r="PZY38" s="216"/>
      <c r="PZZ38" s="216"/>
      <c r="QAA38" s="216"/>
      <c r="QAB38" s="216"/>
      <c r="QAC38" s="216"/>
      <c r="QAD38" s="216"/>
      <c r="QAE38" s="216"/>
      <c r="QAF38" s="216"/>
      <c r="QAG38" s="216"/>
      <c r="QAH38" s="216"/>
      <c r="QAI38" s="216"/>
      <c r="QAJ38" s="216"/>
      <c r="QAK38" s="216"/>
      <c r="QAL38" s="216"/>
      <c r="QAM38" s="216"/>
      <c r="QAN38" s="216"/>
      <c r="QAO38" s="216"/>
      <c r="QAP38" s="216"/>
      <c r="QAQ38" s="216"/>
      <c r="QAR38" s="216"/>
      <c r="QAS38" s="216"/>
      <c r="QAT38" s="216"/>
      <c r="QAU38" s="216"/>
      <c r="QAV38" s="216"/>
      <c r="QAW38" s="216"/>
      <c r="QAX38" s="216"/>
      <c r="QAY38" s="216"/>
      <c r="QAZ38" s="216"/>
      <c r="QBA38" s="216"/>
      <c r="QBB38" s="216"/>
      <c r="QBC38" s="216"/>
      <c r="QBD38" s="216"/>
      <c r="QBE38" s="216"/>
      <c r="QBF38" s="216"/>
      <c r="QBG38" s="216"/>
      <c r="QBH38" s="216"/>
      <c r="QBI38" s="216"/>
      <c r="QBJ38" s="216"/>
      <c r="QBK38" s="216"/>
      <c r="QBL38" s="216"/>
      <c r="QBM38" s="216"/>
      <c r="QBN38" s="216"/>
      <c r="QBO38" s="216"/>
      <c r="QBP38" s="216"/>
      <c r="QBQ38" s="216"/>
      <c r="QBR38" s="216"/>
      <c r="QBS38" s="216"/>
      <c r="QBT38" s="216"/>
      <c r="QBU38" s="216"/>
      <c r="QBV38" s="216"/>
      <c r="QBW38" s="216"/>
      <c r="QBX38" s="216"/>
      <c r="QBY38" s="216"/>
      <c r="QBZ38" s="216"/>
      <c r="QCA38" s="216"/>
      <c r="QCB38" s="216"/>
      <c r="QCC38" s="216"/>
      <c r="QCD38" s="216"/>
      <c r="QCE38" s="216"/>
      <c r="QCF38" s="216"/>
      <c r="QCG38" s="216"/>
      <c r="QCH38" s="216"/>
      <c r="QCI38" s="216"/>
      <c r="QCJ38" s="216"/>
      <c r="QCK38" s="216"/>
      <c r="QCL38" s="216"/>
      <c r="QCM38" s="216"/>
      <c r="QCN38" s="216"/>
      <c r="QCO38" s="216"/>
      <c r="QCP38" s="216"/>
      <c r="QCQ38" s="216"/>
      <c r="QCR38" s="216"/>
      <c r="QCS38" s="216"/>
      <c r="QCT38" s="216"/>
      <c r="QCU38" s="216"/>
      <c r="QCV38" s="216"/>
      <c r="QCW38" s="216"/>
      <c r="QCX38" s="216"/>
      <c r="QCY38" s="216"/>
      <c r="QCZ38" s="216"/>
      <c r="QDA38" s="216"/>
      <c r="QDB38" s="216"/>
      <c r="QDC38" s="216"/>
      <c r="QDD38" s="216"/>
      <c r="QDE38" s="216"/>
      <c r="QDF38" s="216"/>
      <c r="QDG38" s="216"/>
      <c r="QDH38" s="216"/>
      <c r="QDI38" s="216"/>
      <c r="QDJ38" s="216"/>
      <c r="QDK38" s="216"/>
      <c r="QDL38" s="216"/>
      <c r="QDM38" s="216"/>
      <c r="QDN38" s="216"/>
      <c r="QDO38" s="216"/>
      <c r="QDP38" s="216"/>
      <c r="QDQ38" s="216"/>
      <c r="QDR38" s="216"/>
      <c r="QDS38" s="216"/>
      <c r="QDT38" s="216"/>
      <c r="QDU38" s="216"/>
      <c r="QDV38" s="216"/>
      <c r="QDW38" s="216"/>
      <c r="QDX38" s="216"/>
      <c r="QDY38" s="216"/>
      <c r="QDZ38" s="216"/>
      <c r="QEA38" s="216"/>
      <c r="QEB38" s="216"/>
      <c r="QEC38" s="216"/>
      <c r="QED38" s="216"/>
      <c r="QEE38" s="216"/>
      <c r="QEF38" s="216"/>
      <c r="QEG38" s="216"/>
      <c r="QEH38" s="216"/>
      <c r="QEI38" s="216"/>
      <c r="QEJ38" s="216"/>
      <c r="QEK38" s="216"/>
      <c r="QEL38" s="216"/>
      <c r="QEM38" s="216"/>
      <c r="QEN38" s="216"/>
      <c r="QEO38" s="216"/>
      <c r="QEP38" s="216"/>
      <c r="QEQ38" s="216"/>
      <c r="QER38" s="216"/>
      <c r="QES38" s="216"/>
      <c r="QET38" s="216"/>
      <c r="QEU38" s="216"/>
      <c r="QEV38" s="216"/>
      <c r="QEW38" s="216"/>
      <c r="QEX38" s="216"/>
      <c r="QEY38" s="216"/>
      <c r="QEZ38" s="216"/>
      <c r="QFA38" s="216"/>
      <c r="QFB38" s="216"/>
      <c r="QFC38" s="216"/>
      <c r="QFD38" s="216"/>
      <c r="QFE38" s="216"/>
      <c r="QFF38" s="216"/>
      <c r="QFG38" s="216"/>
      <c r="QFH38" s="216"/>
      <c r="QFI38" s="216"/>
      <c r="QFJ38" s="216"/>
      <c r="QFK38" s="216"/>
      <c r="QFL38" s="216"/>
      <c r="QFM38" s="216"/>
      <c r="QFN38" s="216"/>
      <c r="QFO38" s="216"/>
      <c r="QFP38" s="216"/>
      <c r="QFQ38" s="216"/>
      <c r="QFR38" s="216"/>
      <c r="QFS38" s="216"/>
      <c r="QFT38" s="216"/>
      <c r="QFU38" s="216"/>
      <c r="QFV38" s="216"/>
      <c r="QFW38" s="216"/>
      <c r="QFX38" s="216"/>
      <c r="QFY38" s="216"/>
      <c r="QFZ38" s="216"/>
      <c r="QGA38" s="216"/>
      <c r="QGB38" s="216"/>
      <c r="QGC38" s="216"/>
      <c r="QGD38" s="216"/>
      <c r="QGE38" s="216"/>
      <c r="QGF38" s="216"/>
      <c r="QGG38" s="216"/>
      <c r="QGH38" s="216"/>
      <c r="QGI38" s="216"/>
      <c r="QGJ38" s="216"/>
      <c r="QGK38" s="216"/>
      <c r="QGL38" s="216"/>
      <c r="QGM38" s="216"/>
      <c r="QGN38" s="216"/>
      <c r="QGO38" s="216"/>
      <c r="QGP38" s="216"/>
      <c r="QGQ38" s="216"/>
      <c r="QGR38" s="216"/>
      <c r="QGS38" s="216"/>
      <c r="QGT38" s="216"/>
      <c r="QGU38" s="216"/>
      <c r="QGV38" s="216"/>
      <c r="QGW38" s="216"/>
      <c r="QGX38" s="216"/>
      <c r="QGY38" s="216"/>
      <c r="QGZ38" s="216"/>
      <c r="QHA38" s="216"/>
      <c r="QHB38" s="216"/>
      <c r="QHC38" s="216"/>
      <c r="QHD38" s="216"/>
      <c r="QHE38" s="216"/>
      <c r="QHF38" s="216"/>
      <c r="QHG38" s="216"/>
      <c r="QHH38" s="216"/>
      <c r="QHI38" s="216"/>
      <c r="QHJ38" s="216"/>
      <c r="QHK38" s="216"/>
      <c r="QHL38" s="216"/>
      <c r="QHM38" s="216"/>
      <c r="QHN38" s="216"/>
      <c r="QHO38" s="216"/>
      <c r="QHP38" s="216"/>
      <c r="QHQ38" s="216"/>
      <c r="QHR38" s="216"/>
      <c r="QHS38" s="216"/>
      <c r="QHT38" s="216"/>
      <c r="QHU38" s="216"/>
      <c r="QHV38" s="216"/>
      <c r="QHW38" s="216"/>
      <c r="QHX38" s="216"/>
      <c r="QHY38" s="216"/>
      <c r="QHZ38" s="216"/>
      <c r="QIA38" s="216"/>
      <c r="QIB38" s="216"/>
      <c r="QIC38" s="216"/>
      <c r="QID38" s="216"/>
      <c r="QIE38" s="216"/>
      <c r="QIF38" s="216"/>
      <c r="QIG38" s="216"/>
      <c r="QIH38" s="216"/>
      <c r="QII38" s="216"/>
      <c r="QIJ38" s="216"/>
      <c r="QIK38" s="216"/>
      <c r="QIL38" s="216"/>
      <c r="QIM38" s="216"/>
      <c r="QIN38" s="216"/>
      <c r="QIO38" s="216"/>
      <c r="QIP38" s="216"/>
      <c r="QIQ38" s="216"/>
      <c r="QIR38" s="216"/>
      <c r="QIS38" s="216"/>
      <c r="QIT38" s="216"/>
      <c r="QIU38" s="216"/>
      <c r="QIV38" s="216"/>
      <c r="QIW38" s="216"/>
      <c r="QIX38" s="216"/>
      <c r="QIY38" s="216"/>
      <c r="QIZ38" s="216"/>
      <c r="QJA38" s="216"/>
      <c r="QJB38" s="216"/>
      <c r="QJC38" s="216"/>
      <c r="QJD38" s="216"/>
      <c r="QJE38" s="216"/>
      <c r="QJF38" s="216"/>
      <c r="QJG38" s="216"/>
      <c r="QJH38" s="216"/>
      <c r="QJI38" s="216"/>
      <c r="QJJ38" s="216"/>
      <c r="QJK38" s="216"/>
      <c r="QJL38" s="216"/>
      <c r="QJM38" s="216"/>
      <c r="QJN38" s="216"/>
      <c r="QJO38" s="216"/>
      <c r="QJP38" s="216"/>
      <c r="QJQ38" s="216"/>
      <c r="QJR38" s="216"/>
      <c r="QJS38" s="216"/>
      <c r="QJT38" s="216"/>
      <c r="QJU38" s="216"/>
      <c r="QJV38" s="216"/>
      <c r="QJW38" s="216"/>
      <c r="QJX38" s="216"/>
      <c r="QJY38" s="216"/>
      <c r="QJZ38" s="216"/>
      <c r="QKA38" s="216"/>
      <c r="QKB38" s="216"/>
      <c r="QKC38" s="216"/>
      <c r="QKD38" s="216"/>
      <c r="QKE38" s="216"/>
      <c r="QKF38" s="216"/>
      <c r="QKG38" s="216"/>
      <c r="QKH38" s="216"/>
      <c r="QKI38" s="216"/>
      <c r="QKJ38" s="216"/>
      <c r="QKK38" s="216"/>
      <c r="QKL38" s="216"/>
      <c r="QKM38" s="216"/>
      <c r="QKN38" s="216"/>
      <c r="QKO38" s="216"/>
      <c r="QKP38" s="216"/>
      <c r="QKQ38" s="216"/>
      <c r="QKR38" s="216"/>
      <c r="QKS38" s="216"/>
      <c r="QKT38" s="216"/>
      <c r="QKU38" s="216"/>
      <c r="QKV38" s="216"/>
      <c r="QKW38" s="216"/>
      <c r="QKX38" s="216"/>
      <c r="QKY38" s="216"/>
      <c r="QKZ38" s="216"/>
      <c r="QLA38" s="216"/>
      <c r="QLB38" s="216"/>
      <c r="QLC38" s="216"/>
      <c r="QLD38" s="216"/>
      <c r="QLE38" s="216"/>
      <c r="QLF38" s="216"/>
      <c r="QLG38" s="216"/>
      <c r="QLH38" s="216"/>
      <c r="QLI38" s="216"/>
      <c r="QLJ38" s="216"/>
      <c r="QLK38" s="216"/>
      <c r="QLL38" s="216"/>
      <c r="QLM38" s="216"/>
      <c r="QLN38" s="216"/>
      <c r="QLO38" s="216"/>
      <c r="QLP38" s="216"/>
      <c r="QLQ38" s="216"/>
      <c r="QLR38" s="216"/>
      <c r="QLS38" s="216"/>
      <c r="QLT38" s="216"/>
      <c r="QLU38" s="216"/>
      <c r="QLV38" s="216"/>
      <c r="QLW38" s="216"/>
      <c r="QLX38" s="216"/>
      <c r="QLY38" s="216"/>
      <c r="QLZ38" s="216"/>
      <c r="QMA38" s="216"/>
      <c r="QMB38" s="216"/>
      <c r="QMC38" s="216"/>
      <c r="QMD38" s="216"/>
      <c r="QME38" s="216"/>
      <c r="QMF38" s="216"/>
      <c r="QMG38" s="216"/>
      <c r="QMH38" s="216"/>
      <c r="QMI38" s="216"/>
      <c r="QMJ38" s="216"/>
      <c r="QMK38" s="216"/>
      <c r="QML38" s="216"/>
      <c r="QMM38" s="216"/>
      <c r="QMN38" s="216"/>
      <c r="QMO38" s="216"/>
      <c r="QMP38" s="216"/>
      <c r="QMQ38" s="216"/>
      <c r="QMR38" s="216"/>
      <c r="QMS38" s="216"/>
      <c r="QMT38" s="216"/>
      <c r="QMU38" s="216"/>
      <c r="QMV38" s="216"/>
      <c r="QMW38" s="216"/>
      <c r="QMX38" s="216"/>
      <c r="QMY38" s="216"/>
      <c r="QMZ38" s="216"/>
      <c r="QNA38" s="216"/>
      <c r="QNB38" s="216"/>
      <c r="QNC38" s="216"/>
      <c r="QND38" s="216"/>
      <c r="QNE38" s="216"/>
      <c r="QNF38" s="216"/>
      <c r="QNG38" s="216"/>
      <c r="QNH38" s="216"/>
      <c r="QNI38" s="216"/>
      <c r="QNJ38" s="216"/>
      <c r="QNK38" s="216"/>
      <c r="QNL38" s="216"/>
      <c r="QNM38" s="216"/>
      <c r="QNN38" s="216"/>
      <c r="QNO38" s="216"/>
      <c r="QNP38" s="216"/>
      <c r="QNQ38" s="216"/>
      <c r="QNR38" s="216"/>
      <c r="QNS38" s="216"/>
      <c r="QNT38" s="216"/>
      <c r="QNU38" s="216"/>
      <c r="QNV38" s="216"/>
      <c r="QNW38" s="216"/>
      <c r="QNX38" s="216"/>
      <c r="QNY38" s="216"/>
      <c r="QNZ38" s="216"/>
      <c r="QOA38" s="216"/>
      <c r="QOB38" s="216"/>
      <c r="QOC38" s="216"/>
      <c r="QOD38" s="216"/>
      <c r="QOE38" s="216"/>
      <c r="QOF38" s="216"/>
      <c r="QOG38" s="216"/>
      <c r="QOH38" s="216"/>
      <c r="QOI38" s="216"/>
      <c r="QOJ38" s="216"/>
      <c r="QOK38" s="216"/>
      <c r="QOL38" s="216"/>
      <c r="QOM38" s="216"/>
      <c r="QON38" s="216"/>
      <c r="QOO38" s="216"/>
      <c r="QOP38" s="216"/>
      <c r="QOQ38" s="216"/>
      <c r="QOR38" s="216"/>
      <c r="QOS38" s="216"/>
      <c r="QOT38" s="216"/>
      <c r="QOU38" s="216"/>
      <c r="QOV38" s="216"/>
      <c r="QOW38" s="216"/>
      <c r="QOX38" s="216"/>
      <c r="QOY38" s="216"/>
      <c r="QOZ38" s="216"/>
      <c r="QPA38" s="216"/>
      <c r="QPB38" s="216"/>
      <c r="QPC38" s="216"/>
      <c r="QPD38" s="216"/>
      <c r="QPE38" s="216"/>
      <c r="QPF38" s="216"/>
      <c r="QPG38" s="216"/>
      <c r="QPH38" s="216"/>
      <c r="QPI38" s="216"/>
      <c r="QPJ38" s="216"/>
      <c r="QPK38" s="216"/>
      <c r="QPL38" s="216"/>
      <c r="QPM38" s="216"/>
      <c r="QPN38" s="216"/>
      <c r="QPO38" s="216"/>
      <c r="QPP38" s="216"/>
      <c r="QPQ38" s="216"/>
      <c r="QPR38" s="216"/>
      <c r="QPS38" s="216"/>
      <c r="QPT38" s="216"/>
      <c r="QPU38" s="216"/>
      <c r="QPV38" s="216"/>
      <c r="QPW38" s="216"/>
      <c r="QPX38" s="216"/>
      <c r="QPY38" s="216"/>
      <c r="QPZ38" s="216"/>
      <c r="QQA38" s="216"/>
      <c r="QQB38" s="216"/>
      <c r="QQC38" s="216"/>
      <c r="QQD38" s="216"/>
      <c r="QQE38" s="216"/>
      <c r="QQF38" s="216"/>
      <c r="QQG38" s="216"/>
      <c r="QQH38" s="216"/>
      <c r="QQI38" s="216"/>
      <c r="QQJ38" s="216"/>
      <c r="QQK38" s="216"/>
      <c r="QQL38" s="216"/>
      <c r="QQM38" s="216"/>
      <c r="QQN38" s="216"/>
      <c r="QQO38" s="216"/>
      <c r="QQP38" s="216"/>
      <c r="QQQ38" s="216"/>
      <c r="QQR38" s="216"/>
      <c r="QQS38" s="216"/>
      <c r="QQT38" s="216"/>
      <c r="QQU38" s="216"/>
      <c r="QQV38" s="216"/>
      <c r="QQW38" s="216"/>
      <c r="QQX38" s="216"/>
      <c r="QQY38" s="216"/>
      <c r="QQZ38" s="216"/>
      <c r="QRA38" s="216"/>
      <c r="QRB38" s="216"/>
      <c r="QRC38" s="216"/>
      <c r="QRD38" s="216"/>
      <c r="QRE38" s="216"/>
      <c r="QRF38" s="216"/>
      <c r="QRG38" s="216"/>
      <c r="QRH38" s="216"/>
      <c r="QRI38" s="216"/>
      <c r="QRJ38" s="216"/>
      <c r="QRK38" s="216"/>
      <c r="QRL38" s="216"/>
      <c r="QRM38" s="216"/>
      <c r="QRN38" s="216"/>
      <c r="QRO38" s="216"/>
      <c r="QRP38" s="216"/>
      <c r="QRQ38" s="216"/>
      <c r="QRR38" s="216"/>
      <c r="QRS38" s="216"/>
      <c r="QRT38" s="216"/>
      <c r="QRU38" s="216"/>
      <c r="QRV38" s="216"/>
      <c r="QRW38" s="216"/>
      <c r="QRX38" s="216"/>
      <c r="QRY38" s="216"/>
      <c r="QRZ38" s="216"/>
      <c r="QSA38" s="216"/>
      <c r="QSB38" s="216"/>
      <c r="QSC38" s="216"/>
      <c r="QSD38" s="216"/>
      <c r="QSE38" s="216"/>
      <c r="QSF38" s="216"/>
      <c r="QSG38" s="216"/>
      <c r="QSH38" s="216"/>
      <c r="QSI38" s="216"/>
      <c r="QSJ38" s="216"/>
      <c r="QSK38" s="216"/>
      <c r="QSL38" s="216"/>
      <c r="QSM38" s="216"/>
      <c r="QSN38" s="216"/>
      <c r="QSO38" s="216"/>
      <c r="QSP38" s="216"/>
      <c r="QSQ38" s="216"/>
      <c r="QSR38" s="216"/>
      <c r="QSS38" s="216"/>
      <c r="QST38" s="216"/>
      <c r="QSU38" s="216"/>
      <c r="QSV38" s="216"/>
      <c r="QSW38" s="216"/>
      <c r="QSX38" s="216"/>
      <c r="QSY38" s="216"/>
      <c r="QSZ38" s="216"/>
      <c r="QTA38" s="216"/>
      <c r="QTB38" s="216"/>
      <c r="QTC38" s="216"/>
      <c r="QTD38" s="216"/>
      <c r="QTE38" s="216"/>
      <c r="QTF38" s="216"/>
      <c r="QTG38" s="216"/>
      <c r="QTH38" s="216"/>
      <c r="QTI38" s="216"/>
      <c r="QTJ38" s="216"/>
      <c r="QTK38" s="216"/>
      <c r="QTL38" s="216"/>
      <c r="QTM38" s="216"/>
      <c r="QTN38" s="216"/>
      <c r="QTO38" s="216"/>
      <c r="QTP38" s="216"/>
      <c r="QTQ38" s="216"/>
      <c r="QTR38" s="216"/>
      <c r="QTS38" s="216"/>
      <c r="QTT38" s="216"/>
      <c r="QTU38" s="216"/>
      <c r="QTV38" s="216"/>
      <c r="QTW38" s="216"/>
      <c r="QTX38" s="216"/>
      <c r="QTY38" s="216"/>
      <c r="QTZ38" s="216"/>
      <c r="QUA38" s="216"/>
      <c r="QUB38" s="216"/>
      <c r="QUC38" s="216"/>
      <c r="QUD38" s="216"/>
      <c r="QUE38" s="216"/>
      <c r="QUF38" s="216"/>
      <c r="QUG38" s="216"/>
      <c r="QUH38" s="216"/>
      <c r="QUI38" s="216"/>
      <c r="QUJ38" s="216"/>
      <c r="QUK38" s="216"/>
      <c r="QUL38" s="216"/>
      <c r="QUM38" s="216"/>
      <c r="QUN38" s="216"/>
      <c r="QUO38" s="216"/>
      <c r="QUP38" s="216"/>
      <c r="QUQ38" s="216"/>
      <c r="QUR38" s="216"/>
      <c r="QUS38" s="216"/>
      <c r="QUT38" s="216"/>
      <c r="QUU38" s="216"/>
      <c r="QUV38" s="216"/>
      <c r="QUW38" s="216"/>
      <c r="QUX38" s="216"/>
      <c r="QUY38" s="216"/>
      <c r="QUZ38" s="216"/>
      <c r="QVA38" s="216"/>
      <c r="QVB38" s="216"/>
      <c r="QVC38" s="216"/>
      <c r="QVD38" s="216"/>
      <c r="QVE38" s="216"/>
      <c r="QVF38" s="216"/>
      <c r="QVG38" s="216"/>
      <c r="QVH38" s="216"/>
      <c r="QVI38" s="216"/>
      <c r="QVJ38" s="216"/>
      <c r="QVK38" s="216"/>
      <c r="QVL38" s="216"/>
      <c r="QVM38" s="216"/>
      <c r="QVN38" s="216"/>
      <c r="QVO38" s="216"/>
      <c r="QVP38" s="216"/>
      <c r="QVQ38" s="216"/>
      <c r="QVR38" s="216"/>
      <c r="QVS38" s="216"/>
      <c r="QVT38" s="216"/>
      <c r="QVU38" s="216"/>
      <c r="QVV38" s="216"/>
      <c r="QVW38" s="216"/>
      <c r="QVX38" s="216"/>
      <c r="QVY38" s="216"/>
      <c r="QVZ38" s="216"/>
      <c r="QWA38" s="216"/>
      <c r="QWB38" s="216"/>
      <c r="QWC38" s="216"/>
      <c r="QWD38" s="216"/>
      <c r="QWE38" s="216"/>
      <c r="QWF38" s="216"/>
      <c r="QWG38" s="216"/>
      <c r="QWH38" s="216"/>
      <c r="QWI38" s="216"/>
      <c r="QWJ38" s="216"/>
      <c r="QWK38" s="216"/>
      <c r="QWL38" s="216"/>
      <c r="QWM38" s="216"/>
      <c r="QWN38" s="216"/>
      <c r="QWO38" s="216"/>
      <c r="QWP38" s="216"/>
      <c r="QWQ38" s="216"/>
      <c r="QWR38" s="216"/>
      <c r="QWS38" s="216"/>
      <c r="QWT38" s="216"/>
      <c r="QWU38" s="216"/>
      <c r="QWV38" s="216"/>
      <c r="QWW38" s="216"/>
      <c r="QWX38" s="216"/>
      <c r="QWY38" s="216"/>
      <c r="QWZ38" s="216"/>
      <c r="QXA38" s="216"/>
      <c r="QXB38" s="216"/>
      <c r="QXC38" s="216"/>
      <c r="QXD38" s="216"/>
      <c r="QXE38" s="216"/>
      <c r="QXF38" s="216"/>
      <c r="QXG38" s="216"/>
      <c r="QXH38" s="216"/>
      <c r="QXI38" s="216"/>
      <c r="QXJ38" s="216"/>
      <c r="QXK38" s="216"/>
      <c r="QXL38" s="216"/>
      <c r="QXM38" s="216"/>
      <c r="QXN38" s="216"/>
      <c r="QXO38" s="216"/>
      <c r="QXP38" s="216"/>
      <c r="QXQ38" s="216"/>
      <c r="QXR38" s="216"/>
      <c r="QXS38" s="216"/>
      <c r="QXT38" s="216"/>
      <c r="QXU38" s="216"/>
      <c r="QXV38" s="216"/>
      <c r="QXW38" s="216"/>
      <c r="QXX38" s="216"/>
      <c r="QXY38" s="216"/>
      <c r="QXZ38" s="216"/>
      <c r="QYA38" s="216"/>
      <c r="QYB38" s="216"/>
      <c r="QYC38" s="216"/>
      <c r="QYD38" s="216"/>
      <c r="QYE38" s="216"/>
      <c r="QYF38" s="216"/>
      <c r="QYG38" s="216"/>
      <c r="QYH38" s="216"/>
      <c r="QYI38" s="216"/>
      <c r="QYJ38" s="216"/>
      <c r="QYK38" s="216"/>
      <c r="QYL38" s="216"/>
      <c r="QYM38" s="216"/>
      <c r="QYN38" s="216"/>
      <c r="QYO38" s="216"/>
      <c r="QYP38" s="216"/>
      <c r="QYQ38" s="216"/>
      <c r="QYR38" s="216"/>
      <c r="QYS38" s="216"/>
      <c r="QYT38" s="216"/>
      <c r="QYU38" s="216"/>
      <c r="QYV38" s="216"/>
      <c r="QYW38" s="216"/>
      <c r="QYX38" s="216"/>
      <c r="QYY38" s="216"/>
      <c r="QYZ38" s="216"/>
      <c r="QZA38" s="216"/>
      <c r="QZB38" s="216"/>
      <c r="QZC38" s="216"/>
      <c r="QZD38" s="216"/>
      <c r="QZE38" s="216"/>
      <c r="QZF38" s="216"/>
      <c r="QZG38" s="216"/>
      <c r="QZH38" s="216"/>
      <c r="QZI38" s="216"/>
      <c r="QZJ38" s="216"/>
      <c r="QZK38" s="216"/>
      <c r="QZL38" s="216"/>
      <c r="QZM38" s="216"/>
      <c r="QZN38" s="216"/>
      <c r="QZO38" s="216"/>
      <c r="QZP38" s="216"/>
      <c r="QZQ38" s="216"/>
      <c r="QZR38" s="216"/>
      <c r="QZS38" s="216"/>
      <c r="QZT38" s="216"/>
      <c r="QZU38" s="216"/>
      <c r="QZV38" s="216"/>
      <c r="QZW38" s="216"/>
      <c r="QZX38" s="216"/>
      <c r="QZY38" s="216"/>
      <c r="QZZ38" s="216"/>
      <c r="RAA38" s="216"/>
      <c r="RAB38" s="216"/>
      <c r="RAC38" s="216"/>
      <c r="RAD38" s="216"/>
      <c r="RAE38" s="216"/>
      <c r="RAF38" s="216"/>
      <c r="RAG38" s="216"/>
      <c r="RAH38" s="216"/>
      <c r="RAI38" s="216"/>
      <c r="RAJ38" s="216"/>
      <c r="RAK38" s="216"/>
      <c r="RAL38" s="216"/>
      <c r="RAM38" s="216"/>
      <c r="RAN38" s="216"/>
      <c r="RAO38" s="216"/>
      <c r="RAP38" s="216"/>
      <c r="RAQ38" s="216"/>
      <c r="RAR38" s="216"/>
      <c r="RAS38" s="216"/>
      <c r="RAT38" s="216"/>
      <c r="RAU38" s="216"/>
      <c r="RAV38" s="216"/>
      <c r="RAW38" s="216"/>
      <c r="RAX38" s="216"/>
      <c r="RAY38" s="216"/>
      <c r="RAZ38" s="216"/>
      <c r="RBA38" s="216"/>
      <c r="RBB38" s="216"/>
      <c r="RBC38" s="216"/>
      <c r="RBD38" s="216"/>
      <c r="RBE38" s="216"/>
      <c r="RBF38" s="216"/>
      <c r="RBG38" s="216"/>
      <c r="RBH38" s="216"/>
      <c r="RBI38" s="216"/>
      <c r="RBJ38" s="216"/>
      <c r="RBK38" s="216"/>
      <c r="RBL38" s="216"/>
      <c r="RBM38" s="216"/>
      <c r="RBN38" s="216"/>
      <c r="RBO38" s="216"/>
      <c r="RBP38" s="216"/>
      <c r="RBQ38" s="216"/>
      <c r="RBR38" s="216"/>
      <c r="RBS38" s="216"/>
      <c r="RBT38" s="216"/>
      <c r="RBU38" s="216"/>
      <c r="RBV38" s="216"/>
      <c r="RBW38" s="216"/>
      <c r="RBX38" s="216"/>
      <c r="RBY38" s="216"/>
      <c r="RBZ38" s="216"/>
      <c r="RCA38" s="216"/>
      <c r="RCB38" s="216"/>
      <c r="RCC38" s="216"/>
      <c r="RCD38" s="216"/>
      <c r="RCE38" s="216"/>
      <c r="RCF38" s="216"/>
      <c r="RCG38" s="216"/>
      <c r="RCH38" s="216"/>
      <c r="RCI38" s="216"/>
      <c r="RCJ38" s="216"/>
      <c r="RCK38" s="216"/>
      <c r="RCL38" s="216"/>
      <c r="RCM38" s="216"/>
      <c r="RCN38" s="216"/>
      <c r="RCO38" s="216"/>
      <c r="RCP38" s="216"/>
      <c r="RCQ38" s="216"/>
      <c r="RCR38" s="216"/>
      <c r="RCS38" s="216"/>
      <c r="RCT38" s="216"/>
      <c r="RCU38" s="216"/>
      <c r="RCV38" s="216"/>
      <c r="RCW38" s="216"/>
      <c r="RCX38" s="216"/>
      <c r="RCY38" s="216"/>
      <c r="RCZ38" s="216"/>
      <c r="RDA38" s="216"/>
      <c r="RDB38" s="216"/>
      <c r="RDC38" s="216"/>
      <c r="RDD38" s="216"/>
      <c r="RDE38" s="216"/>
      <c r="RDF38" s="216"/>
      <c r="RDG38" s="216"/>
      <c r="RDH38" s="216"/>
      <c r="RDI38" s="216"/>
      <c r="RDJ38" s="216"/>
      <c r="RDK38" s="216"/>
      <c r="RDL38" s="216"/>
      <c r="RDM38" s="216"/>
      <c r="RDN38" s="216"/>
      <c r="RDO38" s="216"/>
      <c r="RDP38" s="216"/>
      <c r="RDQ38" s="216"/>
      <c r="RDR38" s="216"/>
      <c r="RDS38" s="216"/>
      <c r="RDT38" s="216"/>
      <c r="RDU38" s="216"/>
      <c r="RDV38" s="216"/>
      <c r="RDW38" s="216"/>
      <c r="RDX38" s="216"/>
      <c r="RDY38" s="216"/>
      <c r="RDZ38" s="216"/>
      <c r="REA38" s="216"/>
      <c r="REB38" s="216"/>
      <c r="REC38" s="216"/>
      <c r="RED38" s="216"/>
      <c r="REE38" s="216"/>
      <c r="REF38" s="216"/>
      <c r="REG38" s="216"/>
      <c r="REH38" s="216"/>
      <c r="REI38" s="216"/>
      <c r="REJ38" s="216"/>
      <c r="REK38" s="216"/>
      <c r="REL38" s="216"/>
      <c r="REM38" s="216"/>
      <c r="REN38" s="216"/>
      <c r="REO38" s="216"/>
      <c r="REP38" s="216"/>
      <c r="REQ38" s="216"/>
      <c r="RER38" s="216"/>
      <c r="RES38" s="216"/>
      <c r="RET38" s="216"/>
      <c r="REU38" s="216"/>
      <c r="REV38" s="216"/>
      <c r="REW38" s="216"/>
      <c r="REX38" s="216"/>
      <c r="REY38" s="216"/>
      <c r="REZ38" s="216"/>
      <c r="RFA38" s="216"/>
      <c r="RFB38" s="216"/>
      <c r="RFC38" s="216"/>
      <c r="RFD38" s="216"/>
      <c r="RFE38" s="216"/>
      <c r="RFF38" s="216"/>
      <c r="RFG38" s="216"/>
      <c r="RFH38" s="216"/>
      <c r="RFI38" s="216"/>
      <c r="RFJ38" s="216"/>
      <c r="RFK38" s="216"/>
      <c r="RFL38" s="216"/>
      <c r="RFM38" s="216"/>
      <c r="RFN38" s="216"/>
      <c r="RFO38" s="216"/>
      <c r="RFP38" s="216"/>
      <c r="RFQ38" s="216"/>
      <c r="RFR38" s="216"/>
      <c r="RFS38" s="216"/>
      <c r="RFT38" s="216"/>
      <c r="RFU38" s="216"/>
      <c r="RFV38" s="216"/>
      <c r="RFW38" s="216"/>
      <c r="RFX38" s="216"/>
      <c r="RFY38" s="216"/>
      <c r="RFZ38" s="216"/>
      <c r="RGA38" s="216"/>
      <c r="RGB38" s="216"/>
      <c r="RGC38" s="216"/>
      <c r="RGD38" s="216"/>
      <c r="RGE38" s="216"/>
      <c r="RGF38" s="216"/>
      <c r="RGG38" s="216"/>
      <c r="RGH38" s="216"/>
      <c r="RGI38" s="216"/>
      <c r="RGJ38" s="216"/>
      <c r="RGK38" s="216"/>
      <c r="RGL38" s="216"/>
      <c r="RGM38" s="216"/>
      <c r="RGN38" s="216"/>
      <c r="RGO38" s="216"/>
      <c r="RGP38" s="216"/>
      <c r="RGQ38" s="216"/>
      <c r="RGR38" s="216"/>
      <c r="RGS38" s="216"/>
      <c r="RGT38" s="216"/>
      <c r="RGU38" s="216"/>
      <c r="RGV38" s="216"/>
      <c r="RGW38" s="216"/>
      <c r="RGX38" s="216"/>
      <c r="RGY38" s="216"/>
      <c r="RGZ38" s="216"/>
      <c r="RHA38" s="216"/>
      <c r="RHB38" s="216"/>
      <c r="RHC38" s="216"/>
      <c r="RHD38" s="216"/>
      <c r="RHE38" s="216"/>
      <c r="RHF38" s="216"/>
      <c r="RHG38" s="216"/>
      <c r="RHH38" s="216"/>
      <c r="RHI38" s="216"/>
      <c r="RHJ38" s="216"/>
      <c r="RHK38" s="216"/>
      <c r="RHL38" s="216"/>
      <c r="RHM38" s="216"/>
      <c r="RHN38" s="216"/>
      <c r="RHO38" s="216"/>
      <c r="RHP38" s="216"/>
      <c r="RHQ38" s="216"/>
      <c r="RHR38" s="216"/>
      <c r="RHS38" s="216"/>
      <c r="RHT38" s="216"/>
      <c r="RHU38" s="216"/>
      <c r="RHV38" s="216"/>
      <c r="RHW38" s="216"/>
      <c r="RHX38" s="216"/>
      <c r="RHY38" s="216"/>
      <c r="RHZ38" s="216"/>
      <c r="RIA38" s="216"/>
      <c r="RIB38" s="216"/>
      <c r="RIC38" s="216"/>
      <c r="RID38" s="216"/>
      <c r="RIE38" s="216"/>
      <c r="RIF38" s="216"/>
      <c r="RIG38" s="216"/>
      <c r="RIH38" s="216"/>
      <c r="RII38" s="216"/>
      <c r="RIJ38" s="216"/>
      <c r="RIK38" s="216"/>
      <c r="RIL38" s="216"/>
      <c r="RIM38" s="216"/>
      <c r="RIN38" s="216"/>
      <c r="RIO38" s="216"/>
      <c r="RIP38" s="216"/>
      <c r="RIQ38" s="216"/>
      <c r="RIR38" s="216"/>
      <c r="RIS38" s="216"/>
      <c r="RIT38" s="216"/>
      <c r="RIU38" s="216"/>
      <c r="RIV38" s="216"/>
      <c r="RIW38" s="216"/>
      <c r="RIX38" s="216"/>
      <c r="RIY38" s="216"/>
      <c r="RIZ38" s="216"/>
      <c r="RJA38" s="216"/>
      <c r="RJB38" s="216"/>
      <c r="RJC38" s="216"/>
      <c r="RJD38" s="216"/>
      <c r="RJE38" s="216"/>
      <c r="RJF38" s="216"/>
      <c r="RJG38" s="216"/>
      <c r="RJH38" s="216"/>
      <c r="RJI38" s="216"/>
      <c r="RJJ38" s="216"/>
      <c r="RJK38" s="216"/>
      <c r="RJL38" s="216"/>
      <c r="RJM38" s="216"/>
      <c r="RJN38" s="216"/>
      <c r="RJO38" s="216"/>
      <c r="RJP38" s="216"/>
      <c r="RJQ38" s="216"/>
      <c r="RJR38" s="216"/>
      <c r="RJS38" s="216"/>
      <c r="RJT38" s="216"/>
      <c r="RJU38" s="216"/>
      <c r="RJV38" s="216"/>
      <c r="RJW38" s="216"/>
      <c r="RJX38" s="216"/>
      <c r="RJY38" s="216"/>
      <c r="RJZ38" s="216"/>
      <c r="RKA38" s="216"/>
      <c r="RKB38" s="216"/>
      <c r="RKC38" s="216"/>
      <c r="RKD38" s="216"/>
      <c r="RKE38" s="216"/>
      <c r="RKF38" s="216"/>
      <c r="RKG38" s="216"/>
      <c r="RKH38" s="216"/>
      <c r="RKI38" s="216"/>
      <c r="RKJ38" s="216"/>
      <c r="RKK38" s="216"/>
      <c r="RKL38" s="216"/>
      <c r="RKM38" s="216"/>
      <c r="RKN38" s="216"/>
      <c r="RKO38" s="216"/>
      <c r="RKP38" s="216"/>
      <c r="RKQ38" s="216"/>
      <c r="RKR38" s="216"/>
      <c r="RKS38" s="216"/>
      <c r="RKT38" s="216"/>
      <c r="RKU38" s="216"/>
      <c r="RKV38" s="216"/>
      <c r="RKW38" s="216"/>
      <c r="RKX38" s="216"/>
      <c r="RKY38" s="216"/>
      <c r="RKZ38" s="216"/>
      <c r="RLA38" s="216"/>
      <c r="RLB38" s="216"/>
      <c r="RLC38" s="216"/>
      <c r="RLD38" s="216"/>
      <c r="RLE38" s="216"/>
      <c r="RLF38" s="216"/>
      <c r="RLG38" s="216"/>
      <c r="RLH38" s="216"/>
      <c r="RLI38" s="216"/>
      <c r="RLJ38" s="216"/>
      <c r="RLK38" s="216"/>
      <c r="RLL38" s="216"/>
      <c r="RLM38" s="216"/>
      <c r="RLN38" s="216"/>
      <c r="RLO38" s="216"/>
      <c r="RLP38" s="216"/>
      <c r="RLQ38" s="216"/>
      <c r="RLR38" s="216"/>
      <c r="RLS38" s="216"/>
      <c r="RLT38" s="216"/>
      <c r="RLU38" s="216"/>
      <c r="RLV38" s="216"/>
      <c r="RLW38" s="216"/>
      <c r="RLX38" s="216"/>
      <c r="RLY38" s="216"/>
      <c r="RLZ38" s="216"/>
      <c r="RMA38" s="216"/>
      <c r="RMB38" s="216"/>
      <c r="RMC38" s="216"/>
      <c r="RMD38" s="216"/>
      <c r="RME38" s="216"/>
      <c r="RMF38" s="216"/>
      <c r="RMG38" s="216"/>
      <c r="RMH38" s="216"/>
      <c r="RMI38" s="216"/>
      <c r="RMJ38" s="216"/>
      <c r="RMK38" s="216"/>
      <c r="RML38" s="216"/>
      <c r="RMM38" s="216"/>
      <c r="RMN38" s="216"/>
      <c r="RMO38" s="216"/>
      <c r="RMP38" s="216"/>
      <c r="RMQ38" s="216"/>
      <c r="RMR38" s="216"/>
      <c r="RMS38" s="216"/>
      <c r="RMT38" s="216"/>
      <c r="RMU38" s="216"/>
      <c r="RMV38" s="216"/>
      <c r="RMW38" s="216"/>
      <c r="RMX38" s="216"/>
      <c r="RMY38" s="216"/>
      <c r="RMZ38" s="216"/>
      <c r="RNA38" s="216"/>
      <c r="RNB38" s="216"/>
      <c r="RNC38" s="216"/>
      <c r="RND38" s="216"/>
      <c r="RNE38" s="216"/>
      <c r="RNF38" s="216"/>
      <c r="RNG38" s="216"/>
      <c r="RNH38" s="216"/>
      <c r="RNI38" s="216"/>
      <c r="RNJ38" s="216"/>
      <c r="RNK38" s="216"/>
      <c r="RNL38" s="216"/>
      <c r="RNM38" s="216"/>
      <c r="RNN38" s="216"/>
      <c r="RNO38" s="216"/>
      <c r="RNP38" s="216"/>
      <c r="RNQ38" s="216"/>
      <c r="RNR38" s="216"/>
      <c r="RNS38" s="216"/>
      <c r="RNT38" s="216"/>
      <c r="RNU38" s="216"/>
      <c r="RNV38" s="216"/>
      <c r="RNW38" s="216"/>
      <c r="RNX38" s="216"/>
      <c r="RNY38" s="216"/>
      <c r="RNZ38" s="216"/>
      <c r="ROA38" s="216"/>
      <c r="ROB38" s="216"/>
      <c r="ROC38" s="216"/>
      <c r="ROD38" s="216"/>
      <c r="ROE38" s="216"/>
      <c r="ROF38" s="216"/>
      <c r="ROG38" s="216"/>
      <c r="ROH38" s="216"/>
      <c r="ROI38" s="216"/>
      <c r="ROJ38" s="216"/>
      <c r="ROK38" s="216"/>
      <c r="ROL38" s="216"/>
      <c r="ROM38" s="216"/>
      <c r="RON38" s="216"/>
      <c r="ROO38" s="216"/>
      <c r="ROP38" s="216"/>
      <c r="ROQ38" s="216"/>
      <c r="ROR38" s="216"/>
      <c r="ROS38" s="216"/>
      <c r="ROT38" s="216"/>
      <c r="ROU38" s="216"/>
      <c r="ROV38" s="216"/>
      <c r="ROW38" s="216"/>
      <c r="ROX38" s="216"/>
      <c r="ROY38" s="216"/>
      <c r="ROZ38" s="216"/>
      <c r="RPA38" s="216"/>
      <c r="RPB38" s="216"/>
      <c r="RPC38" s="216"/>
      <c r="RPD38" s="216"/>
      <c r="RPE38" s="216"/>
      <c r="RPF38" s="216"/>
      <c r="RPG38" s="216"/>
      <c r="RPH38" s="216"/>
      <c r="RPI38" s="216"/>
      <c r="RPJ38" s="216"/>
      <c r="RPK38" s="216"/>
      <c r="RPL38" s="216"/>
      <c r="RPM38" s="216"/>
      <c r="RPN38" s="216"/>
      <c r="RPO38" s="216"/>
      <c r="RPP38" s="216"/>
      <c r="RPQ38" s="216"/>
      <c r="RPR38" s="216"/>
      <c r="RPS38" s="216"/>
      <c r="RPT38" s="216"/>
      <c r="RPU38" s="216"/>
      <c r="RPV38" s="216"/>
      <c r="RPW38" s="216"/>
      <c r="RPX38" s="216"/>
      <c r="RPY38" s="216"/>
      <c r="RPZ38" s="216"/>
      <c r="RQA38" s="216"/>
      <c r="RQB38" s="216"/>
      <c r="RQC38" s="216"/>
      <c r="RQD38" s="216"/>
      <c r="RQE38" s="216"/>
      <c r="RQF38" s="216"/>
      <c r="RQG38" s="216"/>
      <c r="RQH38" s="216"/>
      <c r="RQI38" s="216"/>
      <c r="RQJ38" s="216"/>
      <c r="RQK38" s="216"/>
      <c r="RQL38" s="216"/>
      <c r="RQM38" s="216"/>
      <c r="RQN38" s="216"/>
      <c r="RQO38" s="216"/>
      <c r="RQP38" s="216"/>
      <c r="RQQ38" s="216"/>
      <c r="RQR38" s="216"/>
      <c r="RQS38" s="216"/>
      <c r="RQT38" s="216"/>
      <c r="RQU38" s="216"/>
      <c r="RQV38" s="216"/>
      <c r="RQW38" s="216"/>
      <c r="RQX38" s="216"/>
      <c r="RQY38" s="216"/>
      <c r="RQZ38" s="216"/>
      <c r="RRA38" s="216"/>
      <c r="RRB38" s="216"/>
      <c r="RRC38" s="216"/>
      <c r="RRD38" s="216"/>
      <c r="RRE38" s="216"/>
      <c r="RRF38" s="216"/>
      <c r="RRG38" s="216"/>
      <c r="RRH38" s="216"/>
      <c r="RRI38" s="216"/>
      <c r="RRJ38" s="216"/>
      <c r="RRK38" s="216"/>
      <c r="RRL38" s="216"/>
      <c r="RRM38" s="216"/>
      <c r="RRN38" s="216"/>
      <c r="RRO38" s="216"/>
      <c r="RRP38" s="216"/>
      <c r="RRQ38" s="216"/>
      <c r="RRR38" s="216"/>
      <c r="RRS38" s="216"/>
      <c r="RRT38" s="216"/>
      <c r="RRU38" s="216"/>
      <c r="RRV38" s="216"/>
      <c r="RRW38" s="216"/>
      <c r="RRX38" s="216"/>
      <c r="RRY38" s="216"/>
      <c r="RRZ38" s="216"/>
      <c r="RSA38" s="216"/>
      <c r="RSB38" s="216"/>
      <c r="RSC38" s="216"/>
      <c r="RSD38" s="216"/>
      <c r="RSE38" s="216"/>
      <c r="RSF38" s="216"/>
      <c r="RSG38" s="216"/>
      <c r="RSH38" s="216"/>
      <c r="RSI38" s="216"/>
      <c r="RSJ38" s="216"/>
      <c r="RSK38" s="216"/>
      <c r="RSL38" s="216"/>
      <c r="RSM38" s="216"/>
      <c r="RSN38" s="216"/>
      <c r="RSO38" s="216"/>
      <c r="RSP38" s="216"/>
      <c r="RSQ38" s="216"/>
      <c r="RSR38" s="216"/>
      <c r="RSS38" s="216"/>
      <c r="RST38" s="216"/>
      <c r="RSU38" s="216"/>
      <c r="RSV38" s="216"/>
      <c r="RSW38" s="216"/>
      <c r="RSX38" s="216"/>
      <c r="RSY38" s="216"/>
      <c r="RSZ38" s="216"/>
      <c r="RTA38" s="216"/>
      <c r="RTB38" s="216"/>
      <c r="RTC38" s="216"/>
      <c r="RTD38" s="216"/>
      <c r="RTE38" s="216"/>
      <c r="RTF38" s="216"/>
      <c r="RTG38" s="216"/>
      <c r="RTH38" s="216"/>
      <c r="RTI38" s="216"/>
      <c r="RTJ38" s="216"/>
      <c r="RTK38" s="216"/>
      <c r="RTL38" s="216"/>
      <c r="RTM38" s="216"/>
      <c r="RTN38" s="216"/>
      <c r="RTO38" s="216"/>
      <c r="RTP38" s="216"/>
      <c r="RTQ38" s="216"/>
      <c r="RTR38" s="216"/>
      <c r="RTS38" s="216"/>
      <c r="RTT38" s="216"/>
      <c r="RTU38" s="216"/>
      <c r="RTV38" s="216"/>
      <c r="RTW38" s="216"/>
      <c r="RTX38" s="216"/>
      <c r="RTY38" s="216"/>
      <c r="RTZ38" s="216"/>
      <c r="RUA38" s="216"/>
      <c r="RUB38" s="216"/>
      <c r="RUC38" s="216"/>
      <c r="RUD38" s="216"/>
      <c r="RUE38" s="216"/>
      <c r="RUF38" s="216"/>
      <c r="RUG38" s="216"/>
      <c r="RUH38" s="216"/>
      <c r="RUI38" s="216"/>
      <c r="RUJ38" s="216"/>
      <c r="RUK38" s="216"/>
      <c r="RUL38" s="216"/>
      <c r="RUM38" s="216"/>
      <c r="RUN38" s="216"/>
      <c r="RUO38" s="216"/>
      <c r="RUP38" s="216"/>
      <c r="RUQ38" s="216"/>
      <c r="RUR38" s="216"/>
      <c r="RUS38" s="216"/>
      <c r="RUT38" s="216"/>
      <c r="RUU38" s="216"/>
      <c r="RUV38" s="216"/>
      <c r="RUW38" s="216"/>
      <c r="RUX38" s="216"/>
      <c r="RUY38" s="216"/>
      <c r="RUZ38" s="216"/>
      <c r="RVA38" s="216"/>
      <c r="RVB38" s="216"/>
      <c r="RVC38" s="216"/>
      <c r="RVD38" s="216"/>
      <c r="RVE38" s="216"/>
      <c r="RVF38" s="216"/>
      <c r="RVG38" s="216"/>
      <c r="RVH38" s="216"/>
      <c r="RVI38" s="216"/>
      <c r="RVJ38" s="216"/>
      <c r="RVK38" s="216"/>
      <c r="RVL38" s="216"/>
      <c r="RVM38" s="216"/>
      <c r="RVN38" s="216"/>
      <c r="RVO38" s="216"/>
      <c r="RVP38" s="216"/>
      <c r="RVQ38" s="216"/>
      <c r="RVR38" s="216"/>
      <c r="RVS38" s="216"/>
      <c r="RVT38" s="216"/>
      <c r="RVU38" s="216"/>
      <c r="RVV38" s="216"/>
      <c r="RVW38" s="216"/>
      <c r="RVX38" s="216"/>
      <c r="RVY38" s="216"/>
      <c r="RVZ38" s="216"/>
      <c r="RWA38" s="216"/>
      <c r="RWB38" s="216"/>
      <c r="RWC38" s="216"/>
      <c r="RWD38" s="216"/>
      <c r="RWE38" s="216"/>
      <c r="RWF38" s="216"/>
      <c r="RWG38" s="216"/>
      <c r="RWH38" s="216"/>
      <c r="RWI38" s="216"/>
      <c r="RWJ38" s="216"/>
      <c r="RWK38" s="216"/>
      <c r="RWL38" s="216"/>
      <c r="RWM38" s="216"/>
      <c r="RWN38" s="216"/>
      <c r="RWO38" s="216"/>
      <c r="RWP38" s="216"/>
      <c r="RWQ38" s="216"/>
      <c r="RWR38" s="216"/>
      <c r="RWS38" s="216"/>
      <c r="RWT38" s="216"/>
      <c r="RWU38" s="216"/>
      <c r="RWV38" s="216"/>
      <c r="RWW38" s="216"/>
      <c r="RWX38" s="216"/>
      <c r="RWY38" s="216"/>
      <c r="RWZ38" s="216"/>
      <c r="RXA38" s="216"/>
      <c r="RXB38" s="216"/>
      <c r="RXC38" s="216"/>
      <c r="RXD38" s="216"/>
      <c r="RXE38" s="216"/>
      <c r="RXF38" s="216"/>
      <c r="RXG38" s="216"/>
      <c r="RXH38" s="216"/>
      <c r="RXI38" s="216"/>
      <c r="RXJ38" s="216"/>
      <c r="RXK38" s="216"/>
      <c r="RXL38" s="216"/>
      <c r="RXM38" s="216"/>
      <c r="RXN38" s="216"/>
      <c r="RXO38" s="216"/>
      <c r="RXP38" s="216"/>
      <c r="RXQ38" s="216"/>
      <c r="RXR38" s="216"/>
      <c r="RXS38" s="216"/>
      <c r="RXT38" s="216"/>
      <c r="RXU38" s="216"/>
      <c r="RXV38" s="216"/>
      <c r="RXW38" s="216"/>
      <c r="RXX38" s="216"/>
      <c r="RXY38" s="216"/>
      <c r="RXZ38" s="216"/>
      <c r="RYA38" s="216"/>
      <c r="RYB38" s="216"/>
      <c r="RYC38" s="216"/>
      <c r="RYD38" s="216"/>
      <c r="RYE38" s="216"/>
      <c r="RYF38" s="216"/>
      <c r="RYG38" s="216"/>
      <c r="RYH38" s="216"/>
      <c r="RYI38" s="216"/>
      <c r="RYJ38" s="216"/>
      <c r="RYK38" s="216"/>
      <c r="RYL38" s="216"/>
      <c r="RYM38" s="216"/>
      <c r="RYN38" s="216"/>
      <c r="RYO38" s="216"/>
      <c r="RYP38" s="216"/>
      <c r="RYQ38" s="216"/>
      <c r="RYR38" s="216"/>
      <c r="RYS38" s="216"/>
      <c r="RYT38" s="216"/>
      <c r="RYU38" s="216"/>
      <c r="RYV38" s="216"/>
      <c r="RYW38" s="216"/>
      <c r="RYX38" s="216"/>
      <c r="RYY38" s="216"/>
      <c r="RYZ38" s="216"/>
      <c r="RZA38" s="216"/>
      <c r="RZB38" s="216"/>
      <c r="RZC38" s="216"/>
      <c r="RZD38" s="216"/>
      <c r="RZE38" s="216"/>
      <c r="RZF38" s="216"/>
      <c r="RZG38" s="216"/>
      <c r="RZH38" s="216"/>
      <c r="RZI38" s="216"/>
      <c r="RZJ38" s="216"/>
      <c r="RZK38" s="216"/>
      <c r="RZL38" s="216"/>
      <c r="RZM38" s="216"/>
      <c r="RZN38" s="216"/>
      <c r="RZO38" s="216"/>
      <c r="RZP38" s="216"/>
      <c r="RZQ38" s="216"/>
      <c r="RZR38" s="216"/>
      <c r="RZS38" s="216"/>
      <c r="RZT38" s="216"/>
      <c r="RZU38" s="216"/>
      <c r="RZV38" s="216"/>
      <c r="RZW38" s="216"/>
      <c r="RZX38" s="216"/>
      <c r="RZY38" s="216"/>
      <c r="RZZ38" s="216"/>
      <c r="SAA38" s="216"/>
      <c r="SAB38" s="216"/>
      <c r="SAC38" s="216"/>
      <c r="SAD38" s="216"/>
      <c r="SAE38" s="216"/>
      <c r="SAF38" s="216"/>
      <c r="SAG38" s="216"/>
      <c r="SAH38" s="216"/>
      <c r="SAI38" s="216"/>
      <c r="SAJ38" s="216"/>
      <c r="SAK38" s="216"/>
      <c r="SAL38" s="216"/>
      <c r="SAM38" s="216"/>
      <c r="SAN38" s="216"/>
      <c r="SAO38" s="216"/>
      <c r="SAP38" s="216"/>
      <c r="SAQ38" s="216"/>
      <c r="SAR38" s="216"/>
      <c r="SAS38" s="216"/>
      <c r="SAT38" s="216"/>
      <c r="SAU38" s="216"/>
      <c r="SAV38" s="216"/>
      <c r="SAW38" s="216"/>
      <c r="SAX38" s="216"/>
      <c r="SAY38" s="216"/>
      <c r="SAZ38" s="216"/>
      <c r="SBA38" s="216"/>
      <c r="SBB38" s="216"/>
      <c r="SBC38" s="216"/>
      <c r="SBD38" s="216"/>
      <c r="SBE38" s="216"/>
      <c r="SBF38" s="216"/>
      <c r="SBG38" s="216"/>
      <c r="SBH38" s="216"/>
      <c r="SBI38" s="216"/>
      <c r="SBJ38" s="216"/>
      <c r="SBK38" s="216"/>
      <c r="SBL38" s="216"/>
      <c r="SBM38" s="216"/>
      <c r="SBN38" s="216"/>
      <c r="SBO38" s="216"/>
      <c r="SBP38" s="216"/>
      <c r="SBQ38" s="216"/>
      <c r="SBR38" s="216"/>
      <c r="SBS38" s="216"/>
      <c r="SBT38" s="216"/>
      <c r="SBU38" s="216"/>
      <c r="SBV38" s="216"/>
      <c r="SBW38" s="216"/>
      <c r="SBX38" s="216"/>
      <c r="SBY38" s="216"/>
      <c r="SBZ38" s="216"/>
      <c r="SCA38" s="216"/>
      <c r="SCB38" s="216"/>
      <c r="SCC38" s="216"/>
      <c r="SCD38" s="216"/>
      <c r="SCE38" s="216"/>
      <c r="SCF38" s="216"/>
      <c r="SCG38" s="216"/>
      <c r="SCH38" s="216"/>
      <c r="SCI38" s="216"/>
      <c r="SCJ38" s="216"/>
      <c r="SCK38" s="216"/>
      <c r="SCL38" s="216"/>
      <c r="SCM38" s="216"/>
      <c r="SCN38" s="216"/>
      <c r="SCO38" s="216"/>
      <c r="SCP38" s="216"/>
      <c r="SCQ38" s="216"/>
      <c r="SCR38" s="216"/>
      <c r="SCS38" s="216"/>
      <c r="SCT38" s="216"/>
      <c r="SCU38" s="216"/>
      <c r="SCV38" s="216"/>
      <c r="SCW38" s="216"/>
      <c r="SCX38" s="216"/>
      <c r="SCY38" s="216"/>
      <c r="SCZ38" s="216"/>
      <c r="SDA38" s="216"/>
      <c r="SDB38" s="216"/>
      <c r="SDC38" s="216"/>
      <c r="SDD38" s="216"/>
      <c r="SDE38" s="216"/>
      <c r="SDF38" s="216"/>
      <c r="SDG38" s="216"/>
      <c r="SDH38" s="216"/>
      <c r="SDI38" s="216"/>
      <c r="SDJ38" s="216"/>
      <c r="SDK38" s="216"/>
      <c r="SDL38" s="216"/>
      <c r="SDM38" s="216"/>
      <c r="SDN38" s="216"/>
      <c r="SDO38" s="216"/>
      <c r="SDP38" s="216"/>
      <c r="SDQ38" s="216"/>
      <c r="SDR38" s="216"/>
      <c r="SDS38" s="216"/>
      <c r="SDT38" s="216"/>
      <c r="SDU38" s="216"/>
      <c r="SDV38" s="216"/>
      <c r="SDW38" s="216"/>
      <c r="SDX38" s="216"/>
      <c r="SDY38" s="216"/>
      <c r="SDZ38" s="216"/>
      <c r="SEA38" s="216"/>
      <c r="SEB38" s="216"/>
      <c r="SEC38" s="216"/>
      <c r="SED38" s="216"/>
      <c r="SEE38" s="216"/>
      <c r="SEF38" s="216"/>
      <c r="SEG38" s="216"/>
      <c r="SEH38" s="216"/>
      <c r="SEI38" s="216"/>
      <c r="SEJ38" s="216"/>
      <c r="SEK38" s="216"/>
      <c r="SEL38" s="216"/>
      <c r="SEM38" s="216"/>
      <c r="SEN38" s="216"/>
      <c r="SEO38" s="216"/>
      <c r="SEP38" s="216"/>
      <c r="SEQ38" s="216"/>
      <c r="SER38" s="216"/>
      <c r="SES38" s="216"/>
      <c r="SET38" s="216"/>
      <c r="SEU38" s="216"/>
      <c r="SEV38" s="216"/>
      <c r="SEW38" s="216"/>
      <c r="SEX38" s="216"/>
      <c r="SEY38" s="216"/>
      <c r="SEZ38" s="216"/>
      <c r="SFA38" s="216"/>
      <c r="SFB38" s="216"/>
      <c r="SFC38" s="216"/>
      <c r="SFD38" s="216"/>
      <c r="SFE38" s="216"/>
      <c r="SFF38" s="216"/>
      <c r="SFG38" s="216"/>
      <c r="SFH38" s="216"/>
      <c r="SFI38" s="216"/>
      <c r="SFJ38" s="216"/>
      <c r="SFK38" s="216"/>
      <c r="SFL38" s="216"/>
      <c r="SFM38" s="216"/>
      <c r="SFN38" s="216"/>
      <c r="SFO38" s="216"/>
      <c r="SFP38" s="216"/>
      <c r="SFQ38" s="216"/>
      <c r="SFR38" s="216"/>
      <c r="SFS38" s="216"/>
      <c r="SFT38" s="216"/>
      <c r="SFU38" s="216"/>
      <c r="SFV38" s="216"/>
      <c r="SFW38" s="216"/>
      <c r="SFX38" s="216"/>
      <c r="SFY38" s="216"/>
      <c r="SFZ38" s="216"/>
      <c r="SGA38" s="216"/>
      <c r="SGB38" s="216"/>
      <c r="SGC38" s="216"/>
      <c r="SGD38" s="216"/>
      <c r="SGE38" s="216"/>
      <c r="SGF38" s="216"/>
      <c r="SGG38" s="216"/>
      <c r="SGH38" s="216"/>
      <c r="SGI38" s="216"/>
      <c r="SGJ38" s="216"/>
      <c r="SGK38" s="216"/>
      <c r="SGL38" s="216"/>
      <c r="SGM38" s="216"/>
      <c r="SGN38" s="216"/>
      <c r="SGO38" s="216"/>
      <c r="SGP38" s="216"/>
      <c r="SGQ38" s="216"/>
      <c r="SGR38" s="216"/>
      <c r="SGS38" s="216"/>
      <c r="SGT38" s="216"/>
      <c r="SGU38" s="216"/>
      <c r="SGV38" s="216"/>
      <c r="SGW38" s="216"/>
      <c r="SGX38" s="216"/>
      <c r="SGY38" s="216"/>
      <c r="SGZ38" s="216"/>
      <c r="SHA38" s="216"/>
      <c r="SHB38" s="216"/>
      <c r="SHC38" s="216"/>
      <c r="SHD38" s="216"/>
      <c r="SHE38" s="216"/>
      <c r="SHF38" s="216"/>
      <c r="SHG38" s="216"/>
      <c r="SHH38" s="216"/>
      <c r="SHI38" s="216"/>
      <c r="SHJ38" s="216"/>
      <c r="SHK38" s="216"/>
      <c r="SHL38" s="216"/>
      <c r="SHM38" s="216"/>
      <c r="SHN38" s="216"/>
      <c r="SHO38" s="216"/>
      <c r="SHP38" s="216"/>
      <c r="SHQ38" s="216"/>
      <c r="SHR38" s="216"/>
      <c r="SHS38" s="216"/>
      <c r="SHT38" s="216"/>
      <c r="SHU38" s="216"/>
      <c r="SHV38" s="216"/>
      <c r="SHW38" s="216"/>
      <c r="SHX38" s="216"/>
      <c r="SHY38" s="216"/>
      <c r="SHZ38" s="216"/>
      <c r="SIA38" s="216"/>
      <c r="SIB38" s="216"/>
      <c r="SIC38" s="216"/>
      <c r="SID38" s="216"/>
      <c r="SIE38" s="216"/>
      <c r="SIF38" s="216"/>
      <c r="SIG38" s="216"/>
      <c r="SIH38" s="216"/>
      <c r="SII38" s="216"/>
      <c r="SIJ38" s="216"/>
      <c r="SIK38" s="216"/>
      <c r="SIL38" s="216"/>
      <c r="SIM38" s="216"/>
      <c r="SIN38" s="216"/>
      <c r="SIO38" s="216"/>
      <c r="SIP38" s="216"/>
      <c r="SIQ38" s="216"/>
      <c r="SIR38" s="216"/>
      <c r="SIS38" s="216"/>
      <c r="SIT38" s="216"/>
      <c r="SIU38" s="216"/>
      <c r="SIV38" s="216"/>
      <c r="SIW38" s="216"/>
      <c r="SIX38" s="216"/>
      <c r="SIY38" s="216"/>
      <c r="SIZ38" s="216"/>
      <c r="SJA38" s="216"/>
      <c r="SJB38" s="216"/>
      <c r="SJC38" s="216"/>
      <c r="SJD38" s="216"/>
      <c r="SJE38" s="216"/>
      <c r="SJF38" s="216"/>
      <c r="SJG38" s="216"/>
      <c r="SJH38" s="216"/>
      <c r="SJI38" s="216"/>
      <c r="SJJ38" s="216"/>
      <c r="SJK38" s="216"/>
      <c r="SJL38" s="216"/>
      <c r="SJM38" s="216"/>
      <c r="SJN38" s="216"/>
      <c r="SJO38" s="216"/>
      <c r="SJP38" s="216"/>
      <c r="SJQ38" s="216"/>
      <c r="SJR38" s="216"/>
      <c r="SJS38" s="216"/>
      <c r="SJT38" s="216"/>
      <c r="SJU38" s="216"/>
      <c r="SJV38" s="216"/>
      <c r="SJW38" s="216"/>
      <c r="SJX38" s="216"/>
      <c r="SJY38" s="216"/>
      <c r="SJZ38" s="216"/>
      <c r="SKA38" s="216"/>
      <c r="SKB38" s="216"/>
      <c r="SKC38" s="216"/>
      <c r="SKD38" s="216"/>
      <c r="SKE38" s="216"/>
      <c r="SKF38" s="216"/>
      <c r="SKG38" s="216"/>
      <c r="SKH38" s="216"/>
      <c r="SKI38" s="216"/>
      <c r="SKJ38" s="216"/>
      <c r="SKK38" s="216"/>
      <c r="SKL38" s="216"/>
      <c r="SKM38" s="216"/>
      <c r="SKN38" s="216"/>
      <c r="SKO38" s="216"/>
      <c r="SKP38" s="216"/>
      <c r="SKQ38" s="216"/>
      <c r="SKR38" s="216"/>
      <c r="SKS38" s="216"/>
      <c r="SKT38" s="216"/>
      <c r="SKU38" s="216"/>
      <c r="SKV38" s="216"/>
      <c r="SKW38" s="216"/>
      <c r="SKX38" s="216"/>
      <c r="SKY38" s="216"/>
      <c r="SKZ38" s="216"/>
      <c r="SLA38" s="216"/>
      <c r="SLB38" s="216"/>
      <c r="SLC38" s="216"/>
      <c r="SLD38" s="216"/>
      <c r="SLE38" s="216"/>
      <c r="SLF38" s="216"/>
      <c r="SLG38" s="216"/>
      <c r="SLH38" s="216"/>
      <c r="SLI38" s="216"/>
      <c r="SLJ38" s="216"/>
      <c r="SLK38" s="216"/>
      <c r="SLL38" s="216"/>
      <c r="SLM38" s="216"/>
      <c r="SLN38" s="216"/>
      <c r="SLO38" s="216"/>
      <c r="SLP38" s="216"/>
      <c r="SLQ38" s="216"/>
      <c r="SLR38" s="216"/>
      <c r="SLS38" s="216"/>
      <c r="SLT38" s="216"/>
      <c r="SLU38" s="216"/>
      <c r="SLV38" s="216"/>
      <c r="SLW38" s="216"/>
      <c r="SLX38" s="216"/>
      <c r="SLY38" s="216"/>
      <c r="SLZ38" s="216"/>
      <c r="SMA38" s="216"/>
      <c r="SMB38" s="216"/>
      <c r="SMC38" s="216"/>
      <c r="SMD38" s="216"/>
      <c r="SME38" s="216"/>
      <c r="SMF38" s="216"/>
      <c r="SMG38" s="216"/>
      <c r="SMH38" s="216"/>
      <c r="SMI38" s="216"/>
      <c r="SMJ38" s="216"/>
      <c r="SMK38" s="216"/>
      <c r="SML38" s="216"/>
      <c r="SMM38" s="216"/>
      <c r="SMN38" s="216"/>
      <c r="SMO38" s="216"/>
      <c r="SMP38" s="216"/>
      <c r="SMQ38" s="216"/>
      <c r="SMR38" s="216"/>
      <c r="SMS38" s="216"/>
      <c r="SMT38" s="216"/>
      <c r="SMU38" s="216"/>
      <c r="SMV38" s="216"/>
      <c r="SMW38" s="216"/>
      <c r="SMX38" s="216"/>
      <c r="SMY38" s="216"/>
      <c r="SMZ38" s="216"/>
      <c r="SNA38" s="216"/>
      <c r="SNB38" s="216"/>
      <c r="SNC38" s="216"/>
      <c r="SND38" s="216"/>
      <c r="SNE38" s="216"/>
      <c r="SNF38" s="216"/>
      <c r="SNG38" s="216"/>
      <c r="SNH38" s="216"/>
      <c r="SNI38" s="216"/>
      <c r="SNJ38" s="216"/>
      <c r="SNK38" s="216"/>
      <c r="SNL38" s="216"/>
      <c r="SNM38" s="216"/>
      <c r="SNN38" s="216"/>
      <c r="SNO38" s="216"/>
      <c r="SNP38" s="216"/>
      <c r="SNQ38" s="216"/>
      <c r="SNR38" s="216"/>
      <c r="SNS38" s="216"/>
      <c r="SNT38" s="216"/>
      <c r="SNU38" s="216"/>
      <c r="SNV38" s="216"/>
      <c r="SNW38" s="216"/>
      <c r="SNX38" s="216"/>
      <c r="SNY38" s="216"/>
      <c r="SNZ38" s="216"/>
      <c r="SOA38" s="216"/>
      <c r="SOB38" s="216"/>
      <c r="SOC38" s="216"/>
      <c r="SOD38" s="216"/>
      <c r="SOE38" s="216"/>
      <c r="SOF38" s="216"/>
      <c r="SOG38" s="216"/>
      <c r="SOH38" s="216"/>
      <c r="SOI38" s="216"/>
      <c r="SOJ38" s="216"/>
      <c r="SOK38" s="216"/>
      <c r="SOL38" s="216"/>
      <c r="SOM38" s="216"/>
      <c r="SON38" s="216"/>
      <c r="SOO38" s="216"/>
      <c r="SOP38" s="216"/>
      <c r="SOQ38" s="216"/>
      <c r="SOR38" s="216"/>
      <c r="SOS38" s="216"/>
      <c r="SOT38" s="216"/>
      <c r="SOU38" s="216"/>
      <c r="SOV38" s="216"/>
      <c r="SOW38" s="216"/>
      <c r="SOX38" s="216"/>
      <c r="SOY38" s="216"/>
      <c r="SOZ38" s="216"/>
      <c r="SPA38" s="216"/>
      <c r="SPB38" s="216"/>
      <c r="SPC38" s="216"/>
      <c r="SPD38" s="216"/>
      <c r="SPE38" s="216"/>
      <c r="SPF38" s="216"/>
      <c r="SPG38" s="216"/>
      <c r="SPH38" s="216"/>
      <c r="SPI38" s="216"/>
      <c r="SPJ38" s="216"/>
      <c r="SPK38" s="216"/>
      <c r="SPL38" s="216"/>
      <c r="SPM38" s="216"/>
      <c r="SPN38" s="216"/>
      <c r="SPO38" s="216"/>
      <c r="SPP38" s="216"/>
      <c r="SPQ38" s="216"/>
      <c r="SPR38" s="216"/>
      <c r="SPS38" s="216"/>
      <c r="SPT38" s="216"/>
      <c r="SPU38" s="216"/>
      <c r="SPV38" s="216"/>
      <c r="SPW38" s="216"/>
      <c r="SPX38" s="216"/>
      <c r="SPY38" s="216"/>
      <c r="SPZ38" s="216"/>
      <c r="SQA38" s="216"/>
      <c r="SQB38" s="216"/>
      <c r="SQC38" s="216"/>
      <c r="SQD38" s="216"/>
      <c r="SQE38" s="216"/>
      <c r="SQF38" s="216"/>
      <c r="SQG38" s="216"/>
      <c r="SQH38" s="216"/>
      <c r="SQI38" s="216"/>
      <c r="SQJ38" s="216"/>
      <c r="SQK38" s="216"/>
      <c r="SQL38" s="216"/>
      <c r="SQM38" s="216"/>
      <c r="SQN38" s="216"/>
      <c r="SQO38" s="216"/>
      <c r="SQP38" s="216"/>
      <c r="SQQ38" s="216"/>
      <c r="SQR38" s="216"/>
      <c r="SQS38" s="216"/>
      <c r="SQT38" s="216"/>
      <c r="SQU38" s="216"/>
      <c r="SQV38" s="216"/>
      <c r="SQW38" s="216"/>
      <c r="SQX38" s="216"/>
      <c r="SQY38" s="216"/>
      <c r="SQZ38" s="216"/>
      <c r="SRA38" s="216"/>
      <c r="SRB38" s="216"/>
      <c r="SRC38" s="216"/>
      <c r="SRD38" s="216"/>
      <c r="SRE38" s="216"/>
      <c r="SRF38" s="216"/>
      <c r="SRG38" s="216"/>
      <c r="SRH38" s="216"/>
      <c r="SRI38" s="216"/>
      <c r="SRJ38" s="216"/>
      <c r="SRK38" s="216"/>
      <c r="SRL38" s="216"/>
      <c r="SRM38" s="216"/>
      <c r="SRN38" s="216"/>
      <c r="SRO38" s="216"/>
      <c r="SRP38" s="216"/>
      <c r="SRQ38" s="216"/>
      <c r="SRR38" s="216"/>
      <c r="SRS38" s="216"/>
      <c r="SRT38" s="216"/>
      <c r="SRU38" s="216"/>
      <c r="SRV38" s="216"/>
      <c r="SRW38" s="216"/>
      <c r="SRX38" s="216"/>
      <c r="SRY38" s="216"/>
      <c r="SRZ38" s="216"/>
      <c r="SSA38" s="216"/>
      <c r="SSB38" s="216"/>
      <c r="SSC38" s="216"/>
      <c r="SSD38" s="216"/>
      <c r="SSE38" s="216"/>
      <c r="SSF38" s="216"/>
      <c r="SSG38" s="216"/>
      <c r="SSH38" s="216"/>
      <c r="SSI38" s="216"/>
      <c r="SSJ38" s="216"/>
      <c r="SSK38" s="216"/>
      <c r="SSL38" s="216"/>
      <c r="SSM38" s="216"/>
      <c r="SSN38" s="216"/>
      <c r="SSO38" s="216"/>
      <c r="SSP38" s="216"/>
      <c r="SSQ38" s="216"/>
      <c r="SSR38" s="216"/>
      <c r="SSS38" s="216"/>
      <c r="SST38" s="216"/>
      <c r="SSU38" s="216"/>
      <c r="SSV38" s="216"/>
      <c r="SSW38" s="216"/>
      <c r="SSX38" s="216"/>
      <c r="SSY38" s="216"/>
      <c r="SSZ38" s="216"/>
      <c r="STA38" s="216"/>
      <c r="STB38" s="216"/>
      <c r="STC38" s="216"/>
      <c r="STD38" s="216"/>
      <c r="STE38" s="216"/>
      <c r="STF38" s="216"/>
      <c r="STG38" s="216"/>
      <c r="STH38" s="216"/>
      <c r="STI38" s="216"/>
      <c r="STJ38" s="216"/>
      <c r="STK38" s="216"/>
      <c r="STL38" s="216"/>
      <c r="STM38" s="216"/>
      <c r="STN38" s="216"/>
      <c r="STO38" s="216"/>
      <c r="STP38" s="216"/>
      <c r="STQ38" s="216"/>
      <c r="STR38" s="216"/>
      <c r="STS38" s="216"/>
      <c r="STT38" s="216"/>
      <c r="STU38" s="216"/>
      <c r="STV38" s="216"/>
      <c r="STW38" s="216"/>
      <c r="STX38" s="216"/>
      <c r="STY38" s="216"/>
      <c r="STZ38" s="216"/>
      <c r="SUA38" s="216"/>
      <c r="SUB38" s="216"/>
      <c r="SUC38" s="216"/>
      <c r="SUD38" s="216"/>
      <c r="SUE38" s="216"/>
      <c r="SUF38" s="216"/>
      <c r="SUG38" s="216"/>
      <c r="SUH38" s="216"/>
      <c r="SUI38" s="216"/>
      <c r="SUJ38" s="216"/>
      <c r="SUK38" s="216"/>
      <c r="SUL38" s="216"/>
      <c r="SUM38" s="216"/>
      <c r="SUN38" s="216"/>
      <c r="SUO38" s="216"/>
      <c r="SUP38" s="216"/>
      <c r="SUQ38" s="216"/>
      <c r="SUR38" s="216"/>
      <c r="SUS38" s="216"/>
      <c r="SUT38" s="216"/>
      <c r="SUU38" s="216"/>
      <c r="SUV38" s="216"/>
      <c r="SUW38" s="216"/>
      <c r="SUX38" s="216"/>
      <c r="SUY38" s="216"/>
      <c r="SUZ38" s="216"/>
      <c r="SVA38" s="216"/>
      <c r="SVB38" s="216"/>
      <c r="SVC38" s="216"/>
      <c r="SVD38" s="216"/>
      <c r="SVE38" s="216"/>
      <c r="SVF38" s="216"/>
      <c r="SVG38" s="216"/>
      <c r="SVH38" s="216"/>
      <c r="SVI38" s="216"/>
      <c r="SVJ38" s="216"/>
      <c r="SVK38" s="216"/>
      <c r="SVL38" s="216"/>
      <c r="SVM38" s="216"/>
      <c r="SVN38" s="216"/>
      <c r="SVO38" s="216"/>
      <c r="SVP38" s="216"/>
      <c r="SVQ38" s="216"/>
      <c r="SVR38" s="216"/>
      <c r="SVS38" s="216"/>
      <c r="SVT38" s="216"/>
      <c r="SVU38" s="216"/>
      <c r="SVV38" s="216"/>
      <c r="SVW38" s="216"/>
      <c r="SVX38" s="216"/>
      <c r="SVY38" s="216"/>
      <c r="SVZ38" s="216"/>
      <c r="SWA38" s="216"/>
      <c r="SWB38" s="216"/>
      <c r="SWC38" s="216"/>
      <c r="SWD38" s="216"/>
      <c r="SWE38" s="216"/>
      <c r="SWF38" s="216"/>
      <c r="SWG38" s="216"/>
      <c r="SWH38" s="216"/>
      <c r="SWI38" s="216"/>
      <c r="SWJ38" s="216"/>
      <c r="SWK38" s="216"/>
      <c r="SWL38" s="216"/>
      <c r="SWM38" s="216"/>
      <c r="SWN38" s="216"/>
      <c r="SWO38" s="216"/>
      <c r="SWP38" s="216"/>
      <c r="SWQ38" s="216"/>
      <c r="SWR38" s="216"/>
      <c r="SWS38" s="216"/>
      <c r="SWT38" s="216"/>
      <c r="SWU38" s="216"/>
      <c r="SWV38" s="216"/>
      <c r="SWW38" s="216"/>
      <c r="SWX38" s="216"/>
      <c r="SWY38" s="216"/>
      <c r="SWZ38" s="216"/>
      <c r="SXA38" s="216"/>
      <c r="SXB38" s="216"/>
      <c r="SXC38" s="216"/>
      <c r="SXD38" s="216"/>
      <c r="SXE38" s="216"/>
      <c r="SXF38" s="216"/>
      <c r="SXG38" s="216"/>
      <c r="SXH38" s="216"/>
      <c r="SXI38" s="216"/>
      <c r="SXJ38" s="216"/>
      <c r="SXK38" s="216"/>
      <c r="SXL38" s="216"/>
      <c r="SXM38" s="216"/>
      <c r="SXN38" s="216"/>
      <c r="SXO38" s="216"/>
      <c r="SXP38" s="216"/>
      <c r="SXQ38" s="216"/>
      <c r="SXR38" s="216"/>
      <c r="SXS38" s="216"/>
      <c r="SXT38" s="216"/>
      <c r="SXU38" s="216"/>
      <c r="SXV38" s="216"/>
      <c r="SXW38" s="216"/>
      <c r="SXX38" s="216"/>
      <c r="SXY38" s="216"/>
      <c r="SXZ38" s="216"/>
      <c r="SYA38" s="216"/>
      <c r="SYB38" s="216"/>
      <c r="SYC38" s="216"/>
      <c r="SYD38" s="216"/>
      <c r="SYE38" s="216"/>
      <c r="SYF38" s="216"/>
      <c r="SYG38" s="216"/>
      <c r="SYH38" s="216"/>
      <c r="SYI38" s="216"/>
      <c r="SYJ38" s="216"/>
      <c r="SYK38" s="216"/>
      <c r="SYL38" s="216"/>
      <c r="SYM38" s="216"/>
      <c r="SYN38" s="216"/>
      <c r="SYO38" s="216"/>
      <c r="SYP38" s="216"/>
      <c r="SYQ38" s="216"/>
      <c r="SYR38" s="216"/>
      <c r="SYS38" s="216"/>
      <c r="SYT38" s="216"/>
      <c r="SYU38" s="216"/>
      <c r="SYV38" s="216"/>
      <c r="SYW38" s="216"/>
      <c r="SYX38" s="216"/>
      <c r="SYY38" s="216"/>
      <c r="SYZ38" s="216"/>
      <c r="SZA38" s="216"/>
      <c r="SZB38" s="216"/>
      <c r="SZC38" s="216"/>
      <c r="SZD38" s="216"/>
      <c r="SZE38" s="216"/>
      <c r="SZF38" s="216"/>
      <c r="SZG38" s="216"/>
      <c r="SZH38" s="216"/>
      <c r="SZI38" s="216"/>
      <c r="SZJ38" s="216"/>
      <c r="SZK38" s="216"/>
      <c r="SZL38" s="216"/>
      <c r="SZM38" s="216"/>
      <c r="SZN38" s="216"/>
      <c r="SZO38" s="216"/>
      <c r="SZP38" s="216"/>
      <c r="SZQ38" s="216"/>
      <c r="SZR38" s="216"/>
      <c r="SZS38" s="216"/>
      <c r="SZT38" s="216"/>
      <c r="SZU38" s="216"/>
      <c r="SZV38" s="216"/>
      <c r="SZW38" s="216"/>
      <c r="SZX38" s="216"/>
      <c r="SZY38" s="216"/>
      <c r="SZZ38" s="216"/>
      <c r="TAA38" s="216"/>
      <c r="TAB38" s="216"/>
      <c r="TAC38" s="216"/>
      <c r="TAD38" s="216"/>
      <c r="TAE38" s="216"/>
      <c r="TAF38" s="216"/>
      <c r="TAG38" s="216"/>
      <c r="TAH38" s="216"/>
      <c r="TAI38" s="216"/>
      <c r="TAJ38" s="216"/>
      <c r="TAK38" s="216"/>
      <c r="TAL38" s="216"/>
      <c r="TAM38" s="216"/>
      <c r="TAN38" s="216"/>
      <c r="TAO38" s="216"/>
      <c r="TAP38" s="216"/>
      <c r="TAQ38" s="216"/>
      <c r="TAR38" s="216"/>
      <c r="TAS38" s="216"/>
      <c r="TAT38" s="216"/>
      <c r="TAU38" s="216"/>
      <c r="TAV38" s="216"/>
      <c r="TAW38" s="216"/>
      <c r="TAX38" s="216"/>
      <c r="TAY38" s="216"/>
      <c r="TAZ38" s="216"/>
      <c r="TBA38" s="216"/>
      <c r="TBB38" s="216"/>
      <c r="TBC38" s="216"/>
      <c r="TBD38" s="216"/>
      <c r="TBE38" s="216"/>
      <c r="TBF38" s="216"/>
      <c r="TBG38" s="216"/>
      <c r="TBH38" s="216"/>
      <c r="TBI38" s="216"/>
      <c r="TBJ38" s="216"/>
      <c r="TBK38" s="216"/>
      <c r="TBL38" s="216"/>
      <c r="TBM38" s="216"/>
      <c r="TBN38" s="216"/>
      <c r="TBO38" s="216"/>
      <c r="TBP38" s="216"/>
      <c r="TBQ38" s="216"/>
      <c r="TBR38" s="216"/>
      <c r="TBS38" s="216"/>
      <c r="TBT38" s="216"/>
      <c r="TBU38" s="216"/>
      <c r="TBV38" s="216"/>
      <c r="TBW38" s="216"/>
      <c r="TBX38" s="216"/>
      <c r="TBY38" s="216"/>
      <c r="TBZ38" s="216"/>
      <c r="TCA38" s="216"/>
      <c r="TCB38" s="216"/>
      <c r="TCC38" s="216"/>
      <c r="TCD38" s="216"/>
      <c r="TCE38" s="216"/>
      <c r="TCF38" s="216"/>
      <c r="TCG38" s="216"/>
      <c r="TCH38" s="216"/>
      <c r="TCI38" s="216"/>
      <c r="TCJ38" s="216"/>
      <c r="TCK38" s="216"/>
      <c r="TCL38" s="216"/>
      <c r="TCM38" s="216"/>
      <c r="TCN38" s="216"/>
      <c r="TCO38" s="216"/>
      <c r="TCP38" s="216"/>
      <c r="TCQ38" s="216"/>
      <c r="TCR38" s="216"/>
      <c r="TCS38" s="216"/>
      <c r="TCT38" s="216"/>
      <c r="TCU38" s="216"/>
      <c r="TCV38" s="216"/>
      <c r="TCW38" s="216"/>
      <c r="TCX38" s="216"/>
      <c r="TCY38" s="216"/>
      <c r="TCZ38" s="216"/>
      <c r="TDA38" s="216"/>
      <c r="TDB38" s="216"/>
      <c r="TDC38" s="216"/>
      <c r="TDD38" s="216"/>
      <c r="TDE38" s="216"/>
      <c r="TDF38" s="216"/>
      <c r="TDG38" s="216"/>
      <c r="TDH38" s="216"/>
      <c r="TDI38" s="216"/>
      <c r="TDJ38" s="216"/>
      <c r="TDK38" s="216"/>
      <c r="TDL38" s="216"/>
      <c r="TDM38" s="216"/>
      <c r="TDN38" s="216"/>
      <c r="TDO38" s="216"/>
      <c r="TDP38" s="216"/>
      <c r="TDQ38" s="216"/>
      <c r="TDR38" s="216"/>
      <c r="TDS38" s="216"/>
      <c r="TDT38" s="216"/>
      <c r="TDU38" s="216"/>
      <c r="TDV38" s="216"/>
      <c r="TDW38" s="216"/>
      <c r="TDX38" s="216"/>
      <c r="TDY38" s="216"/>
      <c r="TDZ38" s="216"/>
      <c r="TEA38" s="216"/>
      <c r="TEB38" s="216"/>
      <c r="TEC38" s="216"/>
      <c r="TED38" s="216"/>
      <c r="TEE38" s="216"/>
      <c r="TEF38" s="216"/>
      <c r="TEG38" s="216"/>
      <c r="TEH38" s="216"/>
      <c r="TEI38" s="216"/>
      <c r="TEJ38" s="216"/>
      <c r="TEK38" s="216"/>
      <c r="TEL38" s="216"/>
      <c r="TEM38" s="216"/>
      <c r="TEN38" s="216"/>
      <c r="TEO38" s="216"/>
      <c r="TEP38" s="216"/>
      <c r="TEQ38" s="216"/>
      <c r="TER38" s="216"/>
      <c r="TES38" s="216"/>
      <c r="TET38" s="216"/>
      <c r="TEU38" s="216"/>
      <c r="TEV38" s="216"/>
      <c r="TEW38" s="216"/>
      <c r="TEX38" s="216"/>
      <c r="TEY38" s="216"/>
      <c r="TEZ38" s="216"/>
      <c r="TFA38" s="216"/>
      <c r="TFB38" s="216"/>
      <c r="TFC38" s="216"/>
      <c r="TFD38" s="216"/>
      <c r="TFE38" s="216"/>
      <c r="TFF38" s="216"/>
      <c r="TFG38" s="216"/>
      <c r="TFH38" s="216"/>
      <c r="TFI38" s="216"/>
      <c r="TFJ38" s="216"/>
      <c r="TFK38" s="216"/>
      <c r="TFL38" s="216"/>
      <c r="TFM38" s="216"/>
      <c r="TFN38" s="216"/>
      <c r="TFO38" s="216"/>
      <c r="TFP38" s="216"/>
      <c r="TFQ38" s="216"/>
      <c r="TFR38" s="216"/>
      <c r="TFS38" s="216"/>
      <c r="TFT38" s="216"/>
      <c r="TFU38" s="216"/>
      <c r="TFV38" s="216"/>
      <c r="TFW38" s="216"/>
      <c r="TFX38" s="216"/>
      <c r="TFY38" s="216"/>
      <c r="TFZ38" s="216"/>
      <c r="TGA38" s="216"/>
      <c r="TGB38" s="216"/>
      <c r="TGC38" s="216"/>
      <c r="TGD38" s="216"/>
      <c r="TGE38" s="216"/>
      <c r="TGF38" s="216"/>
      <c r="TGG38" s="216"/>
      <c r="TGH38" s="216"/>
      <c r="TGI38" s="216"/>
      <c r="TGJ38" s="216"/>
      <c r="TGK38" s="216"/>
      <c r="TGL38" s="216"/>
      <c r="TGM38" s="216"/>
      <c r="TGN38" s="216"/>
      <c r="TGO38" s="216"/>
      <c r="TGP38" s="216"/>
      <c r="TGQ38" s="216"/>
      <c r="TGR38" s="216"/>
      <c r="TGS38" s="216"/>
      <c r="TGT38" s="216"/>
      <c r="TGU38" s="216"/>
      <c r="TGV38" s="216"/>
      <c r="TGW38" s="216"/>
      <c r="TGX38" s="216"/>
      <c r="TGY38" s="216"/>
      <c r="TGZ38" s="216"/>
      <c r="THA38" s="216"/>
      <c r="THB38" s="216"/>
      <c r="THC38" s="216"/>
      <c r="THD38" s="216"/>
      <c r="THE38" s="216"/>
      <c r="THF38" s="216"/>
      <c r="THG38" s="216"/>
      <c r="THH38" s="216"/>
      <c r="THI38" s="216"/>
      <c r="THJ38" s="216"/>
      <c r="THK38" s="216"/>
      <c r="THL38" s="216"/>
      <c r="THM38" s="216"/>
      <c r="THN38" s="216"/>
      <c r="THO38" s="216"/>
      <c r="THP38" s="216"/>
      <c r="THQ38" s="216"/>
      <c r="THR38" s="216"/>
      <c r="THS38" s="216"/>
      <c r="THT38" s="216"/>
      <c r="THU38" s="216"/>
      <c r="THV38" s="216"/>
      <c r="THW38" s="216"/>
      <c r="THX38" s="216"/>
      <c r="THY38" s="216"/>
      <c r="THZ38" s="216"/>
      <c r="TIA38" s="216"/>
      <c r="TIB38" s="216"/>
      <c r="TIC38" s="216"/>
      <c r="TID38" s="216"/>
      <c r="TIE38" s="216"/>
      <c r="TIF38" s="216"/>
      <c r="TIG38" s="216"/>
      <c r="TIH38" s="216"/>
      <c r="TII38" s="216"/>
      <c r="TIJ38" s="216"/>
      <c r="TIK38" s="216"/>
      <c r="TIL38" s="216"/>
      <c r="TIM38" s="216"/>
      <c r="TIN38" s="216"/>
      <c r="TIO38" s="216"/>
      <c r="TIP38" s="216"/>
      <c r="TIQ38" s="216"/>
      <c r="TIR38" s="216"/>
      <c r="TIS38" s="216"/>
      <c r="TIT38" s="216"/>
      <c r="TIU38" s="216"/>
      <c r="TIV38" s="216"/>
      <c r="TIW38" s="216"/>
      <c r="TIX38" s="216"/>
      <c r="TIY38" s="216"/>
      <c r="TIZ38" s="216"/>
      <c r="TJA38" s="216"/>
      <c r="TJB38" s="216"/>
      <c r="TJC38" s="216"/>
      <c r="TJD38" s="216"/>
      <c r="TJE38" s="216"/>
      <c r="TJF38" s="216"/>
      <c r="TJG38" s="216"/>
      <c r="TJH38" s="216"/>
      <c r="TJI38" s="216"/>
      <c r="TJJ38" s="216"/>
      <c r="TJK38" s="216"/>
      <c r="TJL38" s="216"/>
      <c r="TJM38" s="216"/>
      <c r="TJN38" s="216"/>
      <c r="TJO38" s="216"/>
      <c r="TJP38" s="216"/>
      <c r="TJQ38" s="216"/>
      <c r="TJR38" s="216"/>
      <c r="TJS38" s="216"/>
      <c r="TJT38" s="216"/>
      <c r="TJU38" s="216"/>
      <c r="TJV38" s="216"/>
      <c r="TJW38" s="216"/>
      <c r="TJX38" s="216"/>
      <c r="TJY38" s="216"/>
      <c r="TJZ38" s="216"/>
      <c r="TKA38" s="216"/>
      <c r="TKB38" s="216"/>
      <c r="TKC38" s="216"/>
      <c r="TKD38" s="216"/>
      <c r="TKE38" s="216"/>
      <c r="TKF38" s="216"/>
      <c r="TKG38" s="216"/>
      <c r="TKH38" s="216"/>
      <c r="TKI38" s="216"/>
      <c r="TKJ38" s="216"/>
      <c r="TKK38" s="216"/>
      <c r="TKL38" s="216"/>
      <c r="TKM38" s="216"/>
      <c r="TKN38" s="216"/>
      <c r="TKO38" s="216"/>
      <c r="TKP38" s="216"/>
      <c r="TKQ38" s="216"/>
      <c r="TKR38" s="216"/>
      <c r="TKS38" s="216"/>
      <c r="TKT38" s="216"/>
      <c r="TKU38" s="216"/>
      <c r="TKV38" s="216"/>
      <c r="TKW38" s="216"/>
      <c r="TKX38" s="216"/>
      <c r="TKY38" s="216"/>
      <c r="TKZ38" s="216"/>
      <c r="TLA38" s="216"/>
      <c r="TLB38" s="216"/>
      <c r="TLC38" s="216"/>
      <c r="TLD38" s="216"/>
      <c r="TLE38" s="216"/>
      <c r="TLF38" s="216"/>
      <c r="TLG38" s="216"/>
      <c r="TLH38" s="216"/>
      <c r="TLI38" s="216"/>
      <c r="TLJ38" s="216"/>
      <c r="TLK38" s="216"/>
      <c r="TLL38" s="216"/>
      <c r="TLM38" s="216"/>
      <c r="TLN38" s="216"/>
      <c r="TLO38" s="216"/>
      <c r="TLP38" s="216"/>
      <c r="TLQ38" s="216"/>
      <c r="TLR38" s="216"/>
      <c r="TLS38" s="216"/>
      <c r="TLT38" s="216"/>
      <c r="TLU38" s="216"/>
      <c r="TLV38" s="216"/>
      <c r="TLW38" s="216"/>
      <c r="TLX38" s="216"/>
      <c r="TLY38" s="216"/>
      <c r="TLZ38" s="216"/>
      <c r="TMA38" s="216"/>
      <c r="TMB38" s="216"/>
      <c r="TMC38" s="216"/>
      <c r="TMD38" s="216"/>
      <c r="TME38" s="216"/>
      <c r="TMF38" s="216"/>
      <c r="TMG38" s="216"/>
      <c r="TMH38" s="216"/>
      <c r="TMI38" s="216"/>
      <c r="TMJ38" s="216"/>
      <c r="TMK38" s="216"/>
      <c r="TML38" s="216"/>
      <c r="TMM38" s="216"/>
      <c r="TMN38" s="216"/>
      <c r="TMO38" s="216"/>
      <c r="TMP38" s="216"/>
      <c r="TMQ38" s="216"/>
      <c r="TMR38" s="216"/>
      <c r="TMS38" s="216"/>
      <c r="TMT38" s="216"/>
      <c r="TMU38" s="216"/>
      <c r="TMV38" s="216"/>
      <c r="TMW38" s="216"/>
      <c r="TMX38" s="216"/>
      <c r="TMY38" s="216"/>
      <c r="TMZ38" s="216"/>
      <c r="TNA38" s="216"/>
      <c r="TNB38" s="216"/>
      <c r="TNC38" s="216"/>
      <c r="TND38" s="216"/>
      <c r="TNE38" s="216"/>
      <c r="TNF38" s="216"/>
      <c r="TNG38" s="216"/>
      <c r="TNH38" s="216"/>
      <c r="TNI38" s="216"/>
      <c r="TNJ38" s="216"/>
      <c r="TNK38" s="216"/>
      <c r="TNL38" s="216"/>
      <c r="TNM38" s="216"/>
      <c r="TNN38" s="216"/>
      <c r="TNO38" s="216"/>
      <c r="TNP38" s="216"/>
      <c r="TNQ38" s="216"/>
      <c r="TNR38" s="216"/>
      <c r="TNS38" s="216"/>
      <c r="TNT38" s="216"/>
      <c r="TNU38" s="216"/>
      <c r="TNV38" s="216"/>
      <c r="TNW38" s="216"/>
      <c r="TNX38" s="216"/>
      <c r="TNY38" s="216"/>
      <c r="TNZ38" s="216"/>
      <c r="TOA38" s="216"/>
      <c r="TOB38" s="216"/>
      <c r="TOC38" s="216"/>
      <c r="TOD38" s="216"/>
      <c r="TOE38" s="216"/>
      <c r="TOF38" s="216"/>
      <c r="TOG38" s="216"/>
      <c r="TOH38" s="216"/>
      <c r="TOI38" s="216"/>
      <c r="TOJ38" s="216"/>
      <c r="TOK38" s="216"/>
      <c r="TOL38" s="216"/>
      <c r="TOM38" s="216"/>
      <c r="TON38" s="216"/>
      <c r="TOO38" s="216"/>
      <c r="TOP38" s="216"/>
      <c r="TOQ38" s="216"/>
      <c r="TOR38" s="216"/>
      <c r="TOS38" s="216"/>
      <c r="TOT38" s="216"/>
      <c r="TOU38" s="216"/>
      <c r="TOV38" s="216"/>
      <c r="TOW38" s="216"/>
      <c r="TOX38" s="216"/>
      <c r="TOY38" s="216"/>
      <c r="TOZ38" s="216"/>
      <c r="TPA38" s="216"/>
      <c r="TPB38" s="216"/>
      <c r="TPC38" s="216"/>
      <c r="TPD38" s="216"/>
      <c r="TPE38" s="216"/>
      <c r="TPF38" s="216"/>
      <c r="TPG38" s="216"/>
      <c r="TPH38" s="216"/>
      <c r="TPI38" s="216"/>
      <c r="TPJ38" s="216"/>
      <c r="TPK38" s="216"/>
      <c r="TPL38" s="216"/>
      <c r="TPM38" s="216"/>
      <c r="TPN38" s="216"/>
      <c r="TPO38" s="216"/>
      <c r="TPP38" s="216"/>
      <c r="TPQ38" s="216"/>
      <c r="TPR38" s="216"/>
      <c r="TPS38" s="216"/>
      <c r="TPT38" s="216"/>
      <c r="TPU38" s="216"/>
      <c r="TPV38" s="216"/>
      <c r="TPW38" s="216"/>
      <c r="TPX38" s="216"/>
      <c r="TPY38" s="216"/>
      <c r="TPZ38" s="216"/>
      <c r="TQA38" s="216"/>
      <c r="TQB38" s="216"/>
      <c r="TQC38" s="216"/>
      <c r="TQD38" s="216"/>
      <c r="TQE38" s="216"/>
      <c r="TQF38" s="216"/>
      <c r="TQG38" s="216"/>
      <c r="TQH38" s="216"/>
      <c r="TQI38" s="216"/>
      <c r="TQJ38" s="216"/>
      <c r="TQK38" s="216"/>
      <c r="TQL38" s="216"/>
      <c r="TQM38" s="216"/>
      <c r="TQN38" s="216"/>
      <c r="TQO38" s="216"/>
      <c r="TQP38" s="216"/>
      <c r="TQQ38" s="216"/>
      <c r="TQR38" s="216"/>
      <c r="TQS38" s="216"/>
      <c r="TQT38" s="216"/>
      <c r="TQU38" s="216"/>
      <c r="TQV38" s="216"/>
      <c r="TQW38" s="216"/>
      <c r="TQX38" s="216"/>
      <c r="TQY38" s="216"/>
      <c r="TQZ38" s="216"/>
      <c r="TRA38" s="216"/>
      <c r="TRB38" s="216"/>
      <c r="TRC38" s="216"/>
      <c r="TRD38" s="216"/>
      <c r="TRE38" s="216"/>
      <c r="TRF38" s="216"/>
      <c r="TRG38" s="216"/>
      <c r="TRH38" s="216"/>
      <c r="TRI38" s="216"/>
      <c r="TRJ38" s="216"/>
      <c r="TRK38" s="216"/>
      <c r="TRL38" s="216"/>
      <c r="TRM38" s="216"/>
      <c r="TRN38" s="216"/>
      <c r="TRO38" s="216"/>
      <c r="TRP38" s="216"/>
      <c r="TRQ38" s="216"/>
      <c r="TRR38" s="216"/>
      <c r="TRS38" s="216"/>
      <c r="TRT38" s="216"/>
      <c r="TRU38" s="216"/>
      <c r="TRV38" s="216"/>
      <c r="TRW38" s="216"/>
      <c r="TRX38" s="216"/>
      <c r="TRY38" s="216"/>
      <c r="TRZ38" s="216"/>
      <c r="TSA38" s="216"/>
      <c r="TSB38" s="216"/>
      <c r="TSC38" s="216"/>
      <c r="TSD38" s="216"/>
      <c r="TSE38" s="216"/>
      <c r="TSF38" s="216"/>
      <c r="TSG38" s="216"/>
      <c r="TSH38" s="216"/>
      <c r="TSI38" s="216"/>
      <c r="TSJ38" s="216"/>
      <c r="TSK38" s="216"/>
      <c r="TSL38" s="216"/>
      <c r="TSM38" s="216"/>
      <c r="TSN38" s="216"/>
      <c r="TSO38" s="216"/>
      <c r="TSP38" s="216"/>
      <c r="TSQ38" s="216"/>
      <c r="TSR38" s="216"/>
      <c r="TSS38" s="216"/>
      <c r="TST38" s="216"/>
      <c r="TSU38" s="216"/>
      <c r="TSV38" s="216"/>
      <c r="TSW38" s="216"/>
      <c r="TSX38" s="216"/>
      <c r="TSY38" s="216"/>
      <c r="TSZ38" s="216"/>
      <c r="TTA38" s="216"/>
      <c r="TTB38" s="216"/>
      <c r="TTC38" s="216"/>
      <c r="TTD38" s="216"/>
      <c r="TTE38" s="216"/>
      <c r="TTF38" s="216"/>
      <c r="TTG38" s="216"/>
      <c r="TTH38" s="216"/>
      <c r="TTI38" s="216"/>
      <c r="TTJ38" s="216"/>
      <c r="TTK38" s="216"/>
      <c r="TTL38" s="216"/>
      <c r="TTM38" s="216"/>
      <c r="TTN38" s="216"/>
      <c r="TTO38" s="216"/>
      <c r="TTP38" s="216"/>
      <c r="TTQ38" s="216"/>
      <c r="TTR38" s="216"/>
      <c r="TTS38" s="216"/>
      <c r="TTT38" s="216"/>
      <c r="TTU38" s="216"/>
      <c r="TTV38" s="216"/>
      <c r="TTW38" s="216"/>
      <c r="TTX38" s="216"/>
      <c r="TTY38" s="216"/>
      <c r="TTZ38" s="216"/>
      <c r="TUA38" s="216"/>
      <c r="TUB38" s="216"/>
      <c r="TUC38" s="216"/>
      <c r="TUD38" s="216"/>
      <c r="TUE38" s="216"/>
      <c r="TUF38" s="216"/>
      <c r="TUG38" s="216"/>
      <c r="TUH38" s="216"/>
      <c r="TUI38" s="216"/>
      <c r="TUJ38" s="216"/>
      <c r="TUK38" s="216"/>
      <c r="TUL38" s="216"/>
      <c r="TUM38" s="216"/>
      <c r="TUN38" s="216"/>
      <c r="TUO38" s="216"/>
      <c r="TUP38" s="216"/>
      <c r="TUQ38" s="216"/>
      <c r="TUR38" s="216"/>
      <c r="TUS38" s="216"/>
      <c r="TUT38" s="216"/>
      <c r="TUU38" s="216"/>
      <c r="TUV38" s="216"/>
      <c r="TUW38" s="216"/>
      <c r="TUX38" s="216"/>
      <c r="TUY38" s="216"/>
      <c r="TUZ38" s="216"/>
      <c r="TVA38" s="216"/>
      <c r="TVB38" s="216"/>
      <c r="TVC38" s="216"/>
      <c r="TVD38" s="216"/>
      <c r="TVE38" s="216"/>
      <c r="TVF38" s="216"/>
      <c r="TVG38" s="216"/>
      <c r="TVH38" s="216"/>
      <c r="TVI38" s="216"/>
      <c r="TVJ38" s="216"/>
      <c r="TVK38" s="216"/>
      <c r="TVL38" s="216"/>
      <c r="TVM38" s="216"/>
      <c r="TVN38" s="216"/>
      <c r="TVO38" s="216"/>
      <c r="TVP38" s="216"/>
      <c r="TVQ38" s="216"/>
      <c r="TVR38" s="216"/>
      <c r="TVS38" s="216"/>
      <c r="TVT38" s="216"/>
      <c r="TVU38" s="216"/>
      <c r="TVV38" s="216"/>
      <c r="TVW38" s="216"/>
      <c r="TVX38" s="216"/>
      <c r="TVY38" s="216"/>
      <c r="TVZ38" s="216"/>
      <c r="TWA38" s="216"/>
      <c r="TWB38" s="216"/>
      <c r="TWC38" s="216"/>
      <c r="TWD38" s="216"/>
      <c r="TWE38" s="216"/>
      <c r="TWF38" s="216"/>
      <c r="TWG38" s="216"/>
      <c r="TWH38" s="216"/>
      <c r="TWI38" s="216"/>
      <c r="TWJ38" s="216"/>
      <c r="TWK38" s="216"/>
      <c r="TWL38" s="216"/>
      <c r="TWM38" s="216"/>
      <c r="TWN38" s="216"/>
      <c r="TWO38" s="216"/>
      <c r="TWP38" s="216"/>
      <c r="TWQ38" s="216"/>
      <c r="TWR38" s="216"/>
      <c r="TWS38" s="216"/>
      <c r="TWT38" s="216"/>
      <c r="TWU38" s="216"/>
      <c r="TWV38" s="216"/>
      <c r="TWW38" s="216"/>
      <c r="TWX38" s="216"/>
      <c r="TWY38" s="216"/>
      <c r="TWZ38" s="216"/>
      <c r="TXA38" s="216"/>
      <c r="TXB38" s="216"/>
      <c r="TXC38" s="216"/>
      <c r="TXD38" s="216"/>
      <c r="TXE38" s="216"/>
      <c r="TXF38" s="216"/>
      <c r="TXG38" s="216"/>
      <c r="TXH38" s="216"/>
      <c r="TXI38" s="216"/>
      <c r="TXJ38" s="216"/>
      <c r="TXK38" s="216"/>
      <c r="TXL38" s="216"/>
      <c r="TXM38" s="216"/>
      <c r="TXN38" s="216"/>
      <c r="TXO38" s="216"/>
      <c r="TXP38" s="216"/>
      <c r="TXQ38" s="216"/>
      <c r="TXR38" s="216"/>
      <c r="TXS38" s="216"/>
      <c r="TXT38" s="216"/>
      <c r="TXU38" s="216"/>
      <c r="TXV38" s="216"/>
      <c r="TXW38" s="216"/>
      <c r="TXX38" s="216"/>
      <c r="TXY38" s="216"/>
      <c r="TXZ38" s="216"/>
      <c r="TYA38" s="216"/>
      <c r="TYB38" s="216"/>
      <c r="TYC38" s="216"/>
      <c r="TYD38" s="216"/>
      <c r="TYE38" s="216"/>
      <c r="TYF38" s="216"/>
      <c r="TYG38" s="216"/>
      <c r="TYH38" s="216"/>
      <c r="TYI38" s="216"/>
      <c r="TYJ38" s="216"/>
      <c r="TYK38" s="216"/>
      <c r="TYL38" s="216"/>
      <c r="TYM38" s="216"/>
      <c r="TYN38" s="216"/>
      <c r="TYO38" s="216"/>
      <c r="TYP38" s="216"/>
      <c r="TYQ38" s="216"/>
      <c r="TYR38" s="216"/>
      <c r="TYS38" s="216"/>
      <c r="TYT38" s="216"/>
      <c r="TYU38" s="216"/>
      <c r="TYV38" s="216"/>
      <c r="TYW38" s="216"/>
      <c r="TYX38" s="216"/>
      <c r="TYY38" s="216"/>
      <c r="TYZ38" s="216"/>
      <c r="TZA38" s="216"/>
      <c r="TZB38" s="216"/>
      <c r="TZC38" s="216"/>
      <c r="TZD38" s="216"/>
      <c r="TZE38" s="216"/>
      <c r="TZF38" s="216"/>
      <c r="TZG38" s="216"/>
      <c r="TZH38" s="216"/>
      <c r="TZI38" s="216"/>
      <c r="TZJ38" s="216"/>
      <c r="TZK38" s="216"/>
      <c r="TZL38" s="216"/>
      <c r="TZM38" s="216"/>
      <c r="TZN38" s="216"/>
      <c r="TZO38" s="216"/>
      <c r="TZP38" s="216"/>
      <c r="TZQ38" s="216"/>
      <c r="TZR38" s="216"/>
      <c r="TZS38" s="216"/>
      <c r="TZT38" s="216"/>
      <c r="TZU38" s="216"/>
      <c r="TZV38" s="216"/>
      <c r="TZW38" s="216"/>
      <c r="TZX38" s="216"/>
      <c r="TZY38" s="216"/>
      <c r="TZZ38" s="216"/>
      <c r="UAA38" s="216"/>
      <c r="UAB38" s="216"/>
      <c r="UAC38" s="216"/>
      <c r="UAD38" s="216"/>
      <c r="UAE38" s="216"/>
      <c r="UAF38" s="216"/>
      <c r="UAG38" s="216"/>
      <c r="UAH38" s="216"/>
      <c r="UAI38" s="216"/>
      <c r="UAJ38" s="216"/>
      <c r="UAK38" s="216"/>
      <c r="UAL38" s="216"/>
      <c r="UAM38" s="216"/>
      <c r="UAN38" s="216"/>
      <c r="UAO38" s="216"/>
      <c r="UAP38" s="216"/>
      <c r="UAQ38" s="216"/>
      <c r="UAR38" s="216"/>
      <c r="UAS38" s="216"/>
      <c r="UAT38" s="216"/>
      <c r="UAU38" s="216"/>
      <c r="UAV38" s="216"/>
      <c r="UAW38" s="216"/>
      <c r="UAX38" s="216"/>
      <c r="UAY38" s="216"/>
      <c r="UAZ38" s="216"/>
      <c r="UBA38" s="216"/>
      <c r="UBB38" s="216"/>
      <c r="UBC38" s="216"/>
      <c r="UBD38" s="216"/>
      <c r="UBE38" s="216"/>
      <c r="UBF38" s="216"/>
      <c r="UBG38" s="216"/>
      <c r="UBH38" s="216"/>
      <c r="UBI38" s="216"/>
      <c r="UBJ38" s="216"/>
      <c r="UBK38" s="216"/>
      <c r="UBL38" s="216"/>
      <c r="UBM38" s="216"/>
      <c r="UBN38" s="216"/>
      <c r="UBO38" s="216"/>
      <c r="UBP38" s="216"/>
      <c r="UBQ38" s="216"/>
      <c r="UBR38" s="216"/>
      <c r="UBS38" s="216"/>
      <c r="UBT38" s="216"/>
      <c r="UBU38" s="216"/>
      <c r="UBV38" s="216"/>
      <c r="UBW38" s="216"/>
      <c r="UBX38" s="216"/>
      <c r="UBY38" s="216"/>
      <c r="UBZ38" s="216"/>
      <c r="UCA38" s="216"/>
      <c r="UCB38" s="216"/>
      <c r="UCC38" s="216"/>
      <c r="UCD38" s="216"/>
      <c r="UCE38" s="216"/>
      <c r="UCF38" s="216"/>
      <c r="UCG38" s="216"/>
      <c r="UCH38" s="216"/>
      <c r="UCI38" s="216"/>
      <c r="UCJ38" s="216"/>
      <c r="UCK38" s="216"/>
      <c r="UCL38" s="216"/>
      <c r="UCM38" s="216"/>
      <c r="UCN38" s="216"/>
      <c r="UCO38" s="216"/>
      <c r="UCP38" s="216"/>
      <c r="UCQ38" s="216"/>
      <c r="UCR38" s="216"/>
      <c r="UCS38" s="216"/>
      <c r="UCT38" s="216"/>
      <c r="UCU38" s="216"/>
      <c r="UCV38" s="216"/>
      <c r="UCW38" s="216"/>
      <c r="UCX38" s="216"/>
      <c r="UCY38" s="216"/>
      <c r="UCZ38" s="216"/>
      <c r="UDA38" s="216"/>
      <c r="UDB38" s="216"/>
      <c r="UDC38" s="216"/>
      <c r="UDD38" s="216"/>
      <c r="UDE38" s="216"/>
      <c r="UDF38" s="216"/>
      <c r="UDG38" s="216"/>
      <c r="UDH38" s="216"/>
      <c r="UDI38" s="216"/>
      <c r="UDJ38" s="216"/>
      <c r="UDK38" s="216"/>
      <c r="UDL38" s="216"/>
      <c r="UDM38" s="216"/>
      <c r="UDN38" s="216"/>
      <c r="UDO38" s="216"/>
      <c r="UDP38" s="216"/>
      <c r="UDQ38" s="216"/>
      <c r="UDR38" s="216"/>
      <c r="UDS38" s="216"/>
      <c r="UDT38" s="216"/>
      <c r="UDU38" s="216"/>
      <c r="UDV38" s="216"/>
      <c r="UDW38" s="216"/>
      <c r="UDX38" s="216"/>
      <c r="UDY38" s="216"/>
      <c r="UDZ38" s="216"/>
      <c r="UEA38" s="216"/>
      <c r="UEB38" s="216"/>
      <c r="UEC38" s="216"/>
      <c r="UED38" s="216"/>
      <c r="UEE38" s="216"/>
      <c r="UEF38" s="216"/>
      <c r="UEG38" s="216"/>
      <c r="UEH38" s="216"/>
      <c r="UEI38" s="216"/>
      <c r="UEJ38" s="216"/>
      <c r="UEK38" s="216"/>
      <c r="UEL38" s="216"/>
      <c r="UEM38" s="216"/>
      <c r="UEN38" s="216"/>
      <c r="UEO38" s="216"/>
      <c r="UEP38" s="216"/>
      <c r="UEQ38" s="216"/>
      <c r="UER38" s="216"/>
      <c r="UES38" s="216"/>
      <c r="UET38" s="216"/>
      <c r="UEU38" s="216"/>
      <c r="UEV38" s="216"/>
      <c r="UEW38" s="216"/>
      <c r="UEX38" s="216"/>
      <c r="UEY38" s="216"/>
      <c r="UEZ38" s="216"/>
      <c r="UFA38" s="216"/>
      <c r="UFB38" s="216"/>
      <c r="UFC38" s="216"/>
      <c r="UFD38" s="216"/>
      <c r="UFE38" s="216"/>
      <c r="UFF38" s="216"/>
      <c r="UFG38" s="216"/>
      <c r="UFH38" s="216"/>
      <c r="UFI38" s="216"/>
      <c r="UFJ38" s="216"/>
      <c r="UFK38" s="216"/>
      <c r="UFL38" s="216"/>
      <c r="UFM38" s="216"/>
      <c r="UFN38" s="216"/>
      <c r="UFO38" s="216"/>
      <c r="UFP38" s="216"/>
      <c r="UFQ38" s="216"/>
      <c r="UFR38" s="216"/>
      <c r="UFS38" s="216"/>
      <c r="UFT38" s="216"/>
      <c r="UFU38" s="216"/>
      <c r="UFV38" s="216"/>
      <c r="UFW38" s="216"/>
      <c r="UFX38" s="216"/>
      <c r="UFY38" s="216"/>
      <c r="UFZ38" s="216"/>
      <c r="UGA38" s="216"/>
      <c r="UGB38" s="216"/>
      <c r="UGC38" s="216"/>
      <c r="UGD38" s="216"/>
      <c r="UGE38" s="216"/>
      <c r="UGF38" s="216"/>
      <c r="UGG38" s="216"/>
      <c r="UGH38" s="216"/>
      <c r="UGI38" s="216"/>
      <c r="UGJ38" s="216"/>
      <c r="UGK38" s="216"/>
      <c r="UGL38" s="216"/>
      <c r="UGM38" s="216"/>
      <c r="UGN38" s="216"/>
      <c r="UGO38" s="216"/>
      <c r="UGP38" s="216"/>
      <c r="UGQ38" s="216"/>
      <c r="UGR38" s="216"/>
      <c r="UGS38" s="216"/>
      <c r="UGT38" s="216"/>
      <c r="UGU38" s="216"/>
      <c r="UGV38" s="216"/>
      <c r="UGW38" s="216"/>
      <c r="UGX38" s="216"/>
      <c r="UGY38" s="216"/>
      <c r="UGZ38" s="216"/>
      <c r="UHA38" s="216"/>
      <c r="UHB38" s="216"/>
      <c r="UHC38" s="216"/>
      <c r="UHD38" s="216"/>
      <c r="UHE38" s="216"/>
      <c r="UHF38" s="216"/>
      <c r="UHG38" s="216"/>
      <c r="UHH38" s="216"/>
      <c r="UHI38" s="216"/>
      <c r="UHJ38" s="216"/>
      <c r="UHK38" s="216"/>
      <c r="UHL38" s="216"/>
      <c r="UHM38" s="216"/>
      <c r="UHN38" s="216"/>
      <c r="UHO38" s="216"/>
      <c r="UHP38" s="216"/>
      <c r="UHQ38" s="216"/>
      <c r="UHR38" s="216"/>
      <c r="UHS38" s="216"/>
      <c r="UHT38" s="216"/>
      <c r="UHU38" s="216"/>
      <c r="UHV38" s="216"/>
      <c r="UHW38" s="216"/>
      <c r="UHX38" s="216"/>
      <c r="UHY38" s="216"/>
      <c r="UHZ38" s="216"/>
      <c r="UIA38" s="216"/>
      <c r="UIB38" s="216"/>
      <c r="UIC38" s="216"/>
      <c r="UID38" s="216"/>
      <c r="UIE38" s="216"/>
      <c r="UIF38" s="216"/>
      <c r="UIG38" s="216"/>
      <c r="UIH38" s="216"/>
      <c r="UII38" s="216"/>
      <c r="UIJ38" s="216"/>
      <c r="UIK38" s="216"/>
      <c r="UIL38" s="216"/>
      <c r="UIM38" s="216"/>
      <c r="UIN38" s="216"/>
      <c r="UIO38" s="216"/>
      <c r="UIP38" s="216"/>
      <c r="UIQ38" s="216"/>
      <c r="UIR38" s="216"/>
      <c r="UIS38" s="216"/>
      <c r="UIT38" s="216"/>
      <c r="UIU38" s="216"/>
      <c r="UIV38" s="216"/>
      <c r="UIW38" s="216"/>
      <c r="UIX38" s="216"/>
      <c r="UIY38" s="216"/>
      <c r="UIZ38" s="216"/>
      <c r="UJA38" s="216"/>
      <c r="UJB38" s="216"/>
      <c r="UJC38" s="216"/>
      <c r="UJD38" s="216"/>
      <c r="UJE38" s="216"/>
      <c r="UJF38" s="216"/>
      <c r="UJG38" s="216"/>
      <c r="UJH38" s="216"/>
      <c r="UJI38" s="216"/>
      <c r="UJJ38" s="216"/>
      <c r="UJK38" s="216"/>
      <c r="UJL38" s="216"/>
      <c r="UJM38" s="216"/>
      <c r="UJN38" s="216"/>
      <c r="UJO38" s="216"/>
      <c r="UJP38" s="216"/>
      <c r="UJQ38" s="216"/>
      <c r="UJR38" s="216"/>
      <c r="UJS38" s="216"/>
      <c r="UJT38" s="216"/>
      <c r="UJU38" s="216"/>
      <c r="UJV38" s="216"/>
      <c r="UJW38" s="216"/>
      <c r="UJX38" s="216"/>
      <c r="UJY38" s="216"/>
      <c r="UJZ38" s="216"/>
      <c r="UKA38" s="216"/>
      <c r="UKB38" s="216"/>
      <c r="UKC38" s="216"/>
      <c r="UKD38" s="216"/>
      <c r="UKE38" s="216"/>
      <c r="UKF38" s="216"/>
      <c r="UKG38" s="216"/>
      <c r="UKH38" s="216"/>
      <c r="UKI38" s="216"/>
      <c r="UKJ38" s="216"/>
      <c r="UKK38" s="216"/>
      <c r="UKL38" s="216"/>
      <c r="UKM38" s="216"/>
      <c r="UKN38" s="216"/>
      <c r="UKO38" s="216"/>
      <c r="UKP38" s="216"/>
      <c r="UKQ38" s="216"/>
      <c r="UKR38" s="216"/>
      <c r="UKS38" s="216"/>
      <c r="UKT38" s="216"/>
      <c r="UKU38" s="216"/>
      <c r="UKV38" s="216"/>
      <c r="UKW38" s="216"/>
      <c r="UKX38" s="216"/>
      <c r="UKY38" s="216"/>
      <c r="UKZ38" s="216"/>
      <c r="ULA38" s="216"/>
      <c r="ULB38" s="216"/>
      <c r="ULC38" s="216"/>
      <c r="ULD38" s="216"/>
      <c r="ULE38" s="216"/>
      <c r="ULF38" s="216"/>
      <c r="ULG38" s="216"/>
      <c r="ULH38" s="216"/>
      <c r="ULI38" s="216"/>
      <c r="ULJ38" s="216"/>
      <c r="ULK38" s="216"/>
      <c r="ULL38" s="216"/>
      <c r="ULM38" s="216"/>
      <c r="ULN38" s="216"/>
      <c r="ULO38" s="216"/>
      <c r="ULP38" s="216"/>
      <c r="ULQ38" s="216"/>
      <c r="ULR38" s="216"/>
      <c r="ULS38" s="216"/>
      <c r="ULT38" s="216"/>
      <c r="ULU38" s="216"/>
      <c r="ULV38" s="216"/>
      <c r="ULW38" s="216"/>
      <c r="ULX38" s="216"/>
      <c r="ULY38" s="216"/>
      <c r="ULZ38" s="216"/>
      <c r="UMA38" s="216"/>
      <c r="UMB38" s="216"/>
      <c r="UMC38" s="216"/>
      <c r="UMD38" s="216"/>
      <c r="UME38" s="216"/>
      <c r="UMF38" s="216"/>
      <c r="UMG38" s="216"/>
      <c r="UMH38" s="216"/>
      <c r="UMI38" s="216"/>
      <c r="UMJ38" s="216"/>
      <c r="UMK38" s="216"/>
      <c r="UML38" s="216"/>
      <c r="UMM38" s="216"/>
      <c r="UMN38" s="216"/>
      <c r="UMO38" s="216"/>
      <c r="UMP38" s="216"/>
      <c r="UMQ38" s="216"/>
      <c r="UMR38" s="216"/>
      <c r="UMS38" s="216"/>
      <c r="UMT38" s="216"/>
      <c r="UMU38" s="216"/>
      <c r="UMV38" s="216"/>
      <c r="UMW38" s="216"/>
      <c r="UMX38" s="216"/>
      <c r="UMY38" s="216"/>
      <c r="UMZ38" s="216"/>
      <c r="UNA38" s="216"/>
      <c r="UNB38" s="216"/>
      <c r="UNC38" s="216"/>
      <c r="UND38" s="216"/>
      <c r="UNE38" s="216"/>
      <c r="UNF38" s="216"/>
      <c r="UNG38" s="216"/>
      <c r="UNH38" s="216"/>
      <c r="UNI38" s="216"/>
      <c r="UNJ38" s="216"/>
      <c r="UNK38" s="216"/>
      <c r="UNL38" s="216"/>
      <c r="UNM38" s="216"/>
      <c r="UNN38" s="216"/>
      <c r="UNO38" s="216"/>
      <c r="UNP38" s="216"/>
      <c r="UNQ38" s="216"/>
      <c r="UNR38" s="216"/>
      <c r="UNS38" s="216"/>
      <c r="UNT38" s="216"/>
      <c r="UNU38" s="216"/>
      <c r="UNV38" s="216"/>
      <c r="UNW38" s="216"/>
      <c r="UNX38" s="216"/>
      <c r="UNY38" s="216"/>
      <c r="UNZ38" s="216"/>
      <c r="UOA38" s="216"/>
      <c r="UOB38" s="216"/>
      <c r="UOC38" s="216"/>
      <c r="UOD38" s="216"/>
      <c r="UOE38" s="216"/>
      <c r="UOF38" s="216"/>
      <c r="UOG38" s="216"/>
      <c r="UOH38" s="216"/>
      <c r="UOI38" s="216"/>
      <c r="UOJ38" s="216"/>
      <c r="UOK38" s="216"/>
      <c r="UOL38" s="216"/>
      <c r="UOM38" s="216"/>
      <c r="UON38" s="216"/>
      <c r="UOO38" s="216"/>
      <c r="UOP38" s="216"/>
      <c r="UOQ38" s="216"/>
      <c r="UOR38" s="216"/>
      <c r="UOS38" s="216"/>
      <c r="UOT38" s="216"/>
      <c r="UOU38" s="216"/>
      <c r="UOV38" s="216"/>
      <c r="UOW38" s="216"/>
      <c r="UOX38" s="216"/>
      <c r="UOY38" s="216"/>
      <c r="UOZ38" s="216"/>
      <c r="UPA38" s="216"/>
      <c r="UPB38" s="216"/>
      <c r="UPC38" s="216"/>
      <c r="UPD38" s="216"/>
      <c r="UPE38" s="216"/>
      <c r="UPF38" s="216"/>
      <c r="UPG38" s="216"/>
      <c r="UPH38" s="216"/>
      <c r="UPI38" s="216"/>
      <c r="UPJ38" s="216"/>
      <c r="UPK38" s="216"/>
      <c r="UPL38" s="216"/>
      <c r="UPM38" s="216"/>
      <c r="UPN38" s="216"/>
      <c r="UPO38" s="216"/>
      <c r="UPP38" s="216"/>
      <c r="UPQ38" s="216"/>
      <c r="UPR38" s="216"/>
      <c r="UPS38" s="216"/>
      <c r="UPT38" s="216"/>
      <c r="UPU38" s="216"/>
      <c r="UPV38" s="216"/>
      <c r="UPW38" s="216"/>
      <c r="UPX38" s="216"/>
      <c r="UPY38" s="216"/>
      <c r="UPZ38" s="216"/>
      <c r="UQA38" s="216"/>
      <c r="UQB38" s="216"/>
      <c r="UQC38" s="216"/>
      <c r="UQD38" s="216"/>
      <c r="UQE38" s="216"/>
      <c r="UQF38" s="216"/>
      <c r="UQG38" s="216"/>
      <c r="UQH38" s="216"/>
      <c r="UQI38" s="216"/>
      <c r="UQJ38" s="216"/>
      <c r="UQK38" s="216"/>
      <c r="UQL38" s="216"/>
      <c r="UQM38" s="216"/>
      <c r="UQN38" s="216"/>
      <c r="UQO38" s="216"/>
      <c r="UQP38" s="216"/>
      <c r="UQQ38" s="216"/>
      <c r="UQR38" s="216"/>
      <c r="UQS38" s="216"/>
      <c r="UQT38" s="216"/>
      <c r="UQU38" s="216"/>
      <c r="UQV38" s="216"/>
      <c r="UQW38" s="216"/>
      <c r="UQX38" s="216"/>
      <c r="UQY38" s="216"/>
      <c r="UQZ38" s="216"/>
      <c r="URA38" s="216"/>
      <c r="URB38" s="216"/>
      <c r="URC38" s="216"/>
      <c r="URD38" s="216"/>
      <c r="URE38" s="216"/>
      <c r="URF38" s="216"/>
      <c r="URG38" s="216"/>
      <c r="URH38" s="216"/>
      <c r="URI38" s="216"/>
      <c r="URJ38" s="216"/>
      <c r="URK38" s="216"/>
      <c r="URL38" s="216"/>
      <c r="URM38" s="216"/>
      <c r="URN38" s="216"/>
      <c r="URO38" s="216"/>
      <c r="URP38" s="216"/>
      <c r="URQ38" s="216"/>
      <c r="URR38" s="216"/>
      <c r="URS38" s="216"/>
      <c r="URT38" s="216"/>
      <c r="URU38" s="216"/>
      <c r="URV38" s="216"/>
      <c r="URW38" s="216"/>
      <c r="URX38" s="216"/>
      <c r="URY38" s="216"/>
      <c r="URZ38" s="216"/>
      <c r="USA38" s="216"/>
      <c r="USB38" s="216"/>
      <c r="USC38" s="216"/>
      <c r="USD38" s="216"/>
      <c r="USE38" s="216"/>
      <c r="USF38" s="216"/>
      <c r="USG38" s="216"/>
      <c r="USH38" s="216"/>
      <c r="USI38" s="216"/>
      <c r="USJ38" s="216"/>
      <c r="USK38" s="216"/>
      <c r="USL38" s="216"/>
      <c r="USM38" s="216"/>
      <c r="USN38" s="216"/>
      <c r="USO38" s="216"/>
      <c r="USP38" s="216"/>
      <c r="USQ38" s="216"/>
      <c r="USR38" s="216"/>
      <c r="USS38" s="216"/>
      <c r="UST38" s="216"/>
      <c r="USU38" s="216"/>
      <c r="USV38" s="216"/>
      <c r="USW38" s="216"/>
      <c r="USX38" s="216"/>
      <c r="USY38" s="216"/>
      <c r="USZ38" s="216"/>
      <c r="UTA38" s="216"/>
      <c r="UTB38" s="216"/>
      <c r="UTC38" s="216"/>
      <c r="UTD38" s="216"/>
      <c r="UTE38" s="216"/>
      <c r="UTF38" s="216"/>
      <c r="UTG38" s="216"/>
      <c r="UTH38" s="216"/>
      <c r="UTI38" s="216"/>
      <c r="UTJ38" s="216"/>
      <c r="UTK38" s="216"/>
      <c r="UTL38" s="216"/>
      <c r="UTM38" s="216"/>
      <c r="UTN38" s="216"/>
      <c r="UTO38" s="216"/>
      <c r="UTP38" s="216"/>
      <c r="UTQ38" s="216"/>
      <c r="UTR38" s="216"/>
      <c r="UTS38" s="216"/>
      <c r="UTT38" s="216"/>
      <c r="UTU38" s="216"/>
      <c r="UTV38" s="216"/>
      <c r="UTW38" s="216"/>
      <c r="UTX38" s="216"/>
      <c r="UTY38" s="216"/>
      <c r="UTZ38" s="216"/>
      <c r="UUA38" s="216"/>
      <c r="UUB38" s="216"/>
      <c r="UUC38" s="216"/>
      <c r="UUD38" s="216"/>
      <c r="UUE38" s="216"/>
      <c r="UUF38" s="216"/>
      <c r="UUG38" s="216"/>
      <c r="UUH38" s="216"/>
      <c r="UUI38" s="216"/>
      <c r="UUJ38" s="216"/>
      <c r="UUK38" s="216"/>
      <c r="UUL38" s="216"/>
      <c r="UUM38" s="216"/>
      <c r="UUN38" s="216"/>
      <c r="UUO38" s="216"/>
      <c r="UUP38" s="216"/>
      <c r="UUQ38" s="216"/>
      <c r="UUR38" s="216"/>
      <c r="UUS38" s="216"/>
      <c r="UUT38" s="216"/>
      <c r="UUU38" s="216"/>
      <c r="UUV38" s="216"/>
      <c r="UUW38" s="216"/>
      <c r="UUX38" s="216"/>
      <c r="UUY38" s="216"/>
      <c r="UUZ38" s="216"/>
      <c r="UVA38" s="216"/>
      <c r="UVB38" s="216"/>
      <c r="UVC38" s="216"/>
      <c r="UVD38" s="216"/>
      <c r="UVE38" s="216"/>
      <c r="UVF38" s="216"/>
      <c r="UVG38" s="216"/>
      <c r="UVH38" s="216"/>
      <c r="UVI38" s="216"/>
      <c r="UVJ38" s="216"/>
      <c r="UVK38" s="216"/>
      <c r="UVL38" s="216"/>
      <c r="UVM38" s="216"/>
      <c r="UVN38" s="216"/>
      <c r="UVO38" s="216"/>
      <c r="UVP38" s="216"/>
      <c r="UVQ38" s="216"/>
      <c r="UVR38" s="216"/>
      <c r="UVS38" s="216"/>
      <c r="UVT38" s="216"/>
      <c r="UVU38" s="216"/>
      <c r="UVV38" s="216"/>
      <c r="UVW38" s="216"/>
      <c r="UVX38" s="216"/>
      <c r="UVY38" s="216"/>
      <c r="UVZ38" s="216"/>
      <c r="UWA38" s="216"/>
      <c r="UWB38" s="216"/>
      <c r="UWC38" s="216"/>
      <c r="UWD38" s="216"/>
      <c r="UWE38" s="216"/>
      <c r="UWF38" s="216"/>
      <c r="UWG38" s="216"/>
      <c r="UWH38" s="216"/>
      <c r="UWI38" s="216"/>
      <c r="UWJ38" s="216"/>
      <c r="UWK38" s="216"/>
      <c r="UWL38" s="216"/>
      <c r="UWM38" s="216"/>
      <c r="UWN38" s="216"/>
      <c r="UWO38" s="216"/>
      <c r="UWP38" s="216"/>
      <c r="UWQ38" s="216"/>
      <c r="UWR38" s="216"/>
      <c r="UWS38" s="216"/>
      <c r="UWT38" s="216"/>
      <c r="UWU38" s="216"/>
      <c r="UWV38" s="216"/>
      <c r="UWW38" s="216"/>
      <c r="UWX38" s="216"/>
      <c r="UWY38" s="216"/>
      <c r="UWZ38" s="216"/>
      <c r="UXA38" s="216"/>
      <c r="UXB38" s="216"/>
      <c r="UXC38" s="216"/>
      <c r="UXD38" s="216"/>
      <c r="UXE38" s="216"/>
      <c r="UXF38" s="216"/>
      <c r="UXG38" s="216"/>
      <c r="UXH38" s="216"/>
      <c r="UXI38" s="216"/>
      <c r="UXJ38" s="216"/>
      <c r="UXK38" s="216"/>
      <c r="UXL38" s="216"/>
      <c r="UXM38" s="216"/>
      <c r="UXN38" s="216"/>
      <c r="UXO38" s="216"/>
      <c r="UXP38" s="216"/>
      <c r="UXQ38" s="216"/>
      <c r="UXR38" s="216"/>
      <c r="UXS38" s="216"/>
      <c r="UXT38" s="216"/>
      <c r="UXU38" s="216"/>
      <c r="UXV38" s="216"/>
      <c r="UXW38" s="216"/>
      <c r="UXX38" s="216"/>
      <c r="UXY38" s="216"/>
      <c r="UXZ38" s="216"/>
      <c r="UYA38" s="216"/>
      <c r="UYB38" s="216"/>
      <c r="UYC38" s="216"/>
      <c r="UYD38" s="216"/>
      <c r="UYE38" s="216"/>
      <c r="UYF38" s="216"/>
      <c r="UYG38" s="216"/>
      <c r="UYH38" s="216"/>
      <c r="UYI38" s="216"/>
      <c r="UYJ38" s="216"/>
      <c r="UYK38" s="216"/>
      <c r="UYL38" s="216"/>
      <c r="UYM38" s="216"/>
      <c r="UYN38" s="216"/>
      <c r="UYO38" s="216"/>
      <c r="UYP38" s="216"/>
      <c r="UYQ38" s="216"/>
      <c r="UYR38" s="216"/>
      <c r="UYS38" s="216"/>
      <c r="UYT38" s="216"/>
      <c r="UYU38" s="216"/>
      <c r="UYV38" s="216"/>
      <c r="UYW38" s="216"/>
      <c r="UYX38" s="216"/>
      <c r="UYY38" s="216"/>
      <c r="UYZ38" s="216"/>
      <c r="UZA38" s="216"/>
      <c r="UZB38" s="216"/>
      <c r="UZC38" s="216"/>
      <c r="UZD38" s="216"/>
      <c r="UZE38" s="216"/>
      <c r="UZF38" s="216"/>
      <c r="UZG38" s="216"/>
      <c r="UZH38" s="216"/>
      <c r="UZI38" s="216"/>
      <c r="UZJ38" s="216"/>
      <c r="UZK38" s="216"/>
      <c r="UZL38" s="216"/>
      <c r="UZM38" s="216"/>
      <c r="UZN38" s="216"/>
      <c r="UZO38" s="216"/>
      <c r="UZP38" s="216"/>
      <c r="UZQ38" s="216"/>
      <c r="UZR38" s="216"/>
      <c r="UZS38" s="216"/>
      <c r="UZT38" s="216"/>
      <c r="UZU38" s="216"/>
      <c r="UZV38" s="216"/>
      <c r="UZW38" s="216"/>
      <c r="UZX38" s="216"/>
      <c r="UZY38" s="216"/>
      <c r="UZZ38" s="216"/>
      <c r="VAA38" s="216"/>
      <c r="VAB38" s="216"/>
      <c r="VAC38" s="216"/>
      <c r="VAD38" s="216"/>
      <c r="VAE38" s="216"/>
      <c r="VAF38" s="216"/>
      <c r="VAG38" s="216"/>
      <c r="VAH38" s="216"/>
      <c r="VAI38" s="216"/>
      <c r="VAJ38" s="216"/>
      <c r="VAK38" s="216"/>
      <c r="VAL38" s="216"/>
      <c r="VAM38" s="216"/>
      <c r="VAN38" s="216"/>
      <c r="VAO38" s="216"/>
      <c r="VAP38" s="216"/>
      <c r="VAQ38" s="216"/>
      <c r="VAR38" s="216"/>
      <c r="VAS38" s="216"/>
      <c r="VAT38" s="216"/>
      <c r="VAU38" s="216"/>
      <c r="VAV38" s="216"/>
      <c r="VAW38" s="216"/>
      <c r="VAX38" s="216"/>
      <c r="VAY38" s="216"/>
      <c r="VAZ38" s="216"/>
      <c r="VBA38" s="216"/>
      <c r="VBB38" s="216"/>
      <c r="VBC38" s="216"/>
      <c r="VBD38" s="216"/>
      <c r="VBE38" s="216"/>
      <c r="VBF38" s="216"/>
      <c r="VBG38" s="216"/>
      <c r="VBH38" s="216"/>
      <c r="VBI38" s="216"/>
      <c r="VBJ38" s="216"/>
      <c r="VBK38" s="216"/>
      <c r="VBL38" s="216"/>
      <c r="VBM38" s="216"/>
      <c r="VBN38" s="216"/>
      <c r="VBO38" s="216"/>
      <c r="VBP38" s="216"/>
      <c r="VBQ38" s="216"/>
      <c r="VBR38" s="216"/>
      <c r="VBS38" s="216"/>
      <c r="VBT38" s="216"/>
      <c r="VBU38" s="216"/>
      <c r="VBV38" s="216"/>
      <c r="VBW38" s="216"/>
      <c r="VBX38" s="216"/>
      <c r="VBY38" s="216"/>
      <c r="VBZ38" s="216"/>
      <c r="VCA38" s="216"/>
      <c r="VCB38" s="216"/>
      <c r="VCC38" s="216"/>
      <c r="VCD38" s="216"/>
      <c r="VCE38" s="216"/>
      <c r="VCF38" s="216"/>
      <c r="VCG38" s="216"/>
      <c r="VCH38" s="216"/>
      <c r="VCI38" s="216"/>
      <c r="VCJ38" s="216"/>
      <c r="VCK38" s="216"/>
      <c r="VCL38" s="216"/>
      <c r="VCM38" s="216"/>
      <c r="VCN38" s="216"/>
      <c r="VCO38" s="216"/>
      <c r="VCP38" s="216"/>
      <c r="VCQ38" s="216"/>
      <c r="VCR38" s="216"/>
      <c r="VCS38" s="216"/>
      <c r="VCT38" s="216"/>
      <c r="VCU38" s="216"/>
      <c r="VCV38" s="216"/>
      <c r="VCW38" s="216"/>
      <c r="VCX38" s="216"/>
      <c r="VCY38" s="216"/>
      <c r="VCZ38" s="216"/>
      <c r="VDA38" s="216"/>
      <c r="VDB38" s="216"/>
      <c r="VDC38" s="216"/>
      <c r="VDD38" s="216"/>
      <c r="VDE38" s="216"/>
      <c r="VDF38" s="216"/>
      <c r="VDG38" s="216"/>
      <c r="VDH38" s="216"/>
      <c r="VDI38" s="216"/>
      <c r="VDJ38" s="216"/>
      <c r="VDK38" s="216"/>
      <c r="VDL38" s="216"/>
      <c r="VDM38" s="216"/>
      <c r="VDN38" s="216"/>
      <c r="VDO38" s="216"/>
      <c r="VDP38" s="216"/>
      <c r="VDQ38" s="216"/>
      <c r="VDR38" s="216"/>
      <c r="VDS38" s="216"/>
      <c r="VDT38" s="216"/>
      <c r="VDU38" s="216"/>
      <c r="VDV38" s="216"/>
      <c r="VDW38" s="216"/>
      <c r="VDX38" s="216"/>
      <c r="VDY38" s="216"/>
      <c r="VDZ38" s="216"/>
      <c r="VEA38" s="216"/>
      <c r="VEB38" s="216"/>
      <c r="VEC38" s="216"/>
      <c r="VED38" s="216"/>
      <c r="VEE38" s="216"/>
      <c r="VEF38" s="216"/>
      <c r="VEG38" s="216"/>
      <c r="VEH38" s="216"/>
      <c r="VEI38" s="216"/>
      <c r="VEJ38" s="216"/>
      <c r="VEK38" s="216"/>
      <c r="VEL38" s="216"/>
      <c r="VEM38" s="216"/>
      <c r="VEN38" s="216"/>
      <c r="VEO38" s="216"/>
      <c r="VEP38" s="216"/>
      <c r="VEQ38" s="216"/>
      <c r="VER38" s="216"/>
      <c r="VES38" s="216"/>
      <c r="VET38" s="216"/>
      <c r="VEU38" s="216"/>
      <c r="VEV38" s="216"/>
      <c r="VEW38" s="216"/>
      <c r="VEX38" s="216"/>
      <c r="VEY38" s="216"/>
      <c r="VEZ38" s="216"/>
      <c r="VFA38" s="216"/>
      <c r="VFB38" s="216"/>
      <c r="VFC38" s="216"/>
      <c r="VFD38" s="216"/>
      <c r="VFE38" s="216"/>
      <c r="VFF38" s="216"/>
      <c r="VFG38" s="216"/>
      <c r="VFH38" s="216"/>
      <c r="VFI38" s="216"/>
      <c r="VFJ38" s="216"/>
      <c r="VFK38" s="216"/>
      <c r="VFL38" s="216"/>
      <c r="VFM38" s="216"/>
      <c r="VFN38" s="216"/>
      <c r="VFO38" s="216"/>
      <c r="VFP38" s="216"/>
      <c r="VFQ38" s="216"/>
      <c r="VFR38" s="216"/>
      <c r="VFS38" s="216"/>
      <c r="VFT38" s="216"/>
      <c r="VFU38" s="216"/>
      <c r="VFV38" s="216"/>
      <c r="VFW38" s="216"/>
      <c r="VFX38" s="216"/>
      <c r="VFY38" s="216"/>
      <c r="VFZ38" s="216"/>
      <c r="VGA38" s="216"/>
      <c r="VGB38" s="216"/>
      <c r="VGC38" s="216"/>
      <c r="VGD38" s="216"/>
      <c r="VGE38" s="216"/>
      <c r="VGF38" s="216"/>
      <c r="VGG38" s="216"/>
      <c r="VGH38" s="216"/>
      <c r="VGI38" s="216"/>
      <c r="VGJ38" s="216"/>
      <c r="VGK38" s="216"/>
      <c r="VGL38" s="216"/>
      <c r="VGM38" s="216"/>
      <c r="VGN38" s="216"/>
      <c r="VGO38" s="216"/>
      <c r="VGP38" s="216"/>
      <c r="VGQ38" s="216"/>
      <c r="VGR38" s="216"/>
      <c r="VGS38" s="216"/>
      <c r="VGT38" s="216"/>
      <c r="VGU38" s="216"/>
      <c r="VGV38" s="216"/>
      <c r="VGW38" s="216"/>
      <c r="VGX38" s="216"/>
      <c r="VGY38" s="216"/>
      <c r="VGZ38" s="216"/>
      <c r="VHA38" s="216"/>
      <c r="VHB38" s="216"/>
      <c r="VHC38" s="216"/>
      <c r="VHD38" s="216"/>
      <c r="VHE38" s="216"/>
      <c r="VHF38" s="216"/>
      <c r="VHG38" s="216"/>
      <c r="VHH38" s="216"/>
      <c r="VHI38" s="216"/>
      <c r="VHJ38" s="216"/>
      <c r="VHK38" s="216"/>
      <c r="VHL38" s="216"/>
      <c r="VHM38" s="216"/>
      <c r="VHN38" s="216"/>
      <c r="VHO38" s="216"/>
      <c r="VHP38" s="216"/>
      <c r="VHQ38" s="216"/>
      <c r="VHR38" s="216"/>
      <c r="VHS38" s="216"/>
      <c r="VHT38" s="216"/>
      <c r="VHU38" s="216"/>
      <c r="VHV38" s="216"/>
      <c r="VHW38" s="216"/>
      <c r="VHX38" s="216"/>
      <c r="VHY38" s="216"/>
      <c r="VHZ38" s="216"/>
      <c r="VIA38" s="216"/>
      <c r="VIB38" s="216"/>
      <c r="VIC38" s="216"/>
      <c r="VID38" s="216"/>
      <c r="VIE38" s="216"/>
      <c r="VIF38" s="216"/>
      <c r="VIG38" s="216"/>
      <c r="VIH38" s="216"/>
      <c r="VII38" s="216"/>
      <c r="VIJ38" s="216"/>
      <c r="VIK38" s="216"/>
      <c r="VIL38" s="216"/>
      <c r="VIM38" s="216"/>
      <c r="VIN38" s="216"/>
      <c r="VIO38" s="216"/>
      <c r="VIP38" s="216"/>
      <c r="VIQ38" s="216"/>
      <c r="VIR38" s="216"/>
      <c r="VIS38" s="216"/>
      <c r="VIT38" s="216"/>
      <c r="VIU38" s="216"/>
      <c r="VIV38" s="216"/>
      <c r="VIW38" s="216"/>
      <c r="VIX38" s="216"/>
      <c r="VIY38" s="216"/>
      <c r="VIZ38" s="216"/>
      <c r="VJA38" s="216"/>
      <c r="VJB38" s="216"/>
      <c r="VJC38" s="216"/>
      <c r="VJD38" s="216"/>
      <c r="VJE38" s="216"/>
      <c r="VJF38" s="216"/>
      <c r="VJG38" s="216"/>
      <c r="VJH38" s="216"/>
      <c r="VJI38" s="216"/>
      <c r="VJJ38" s="216"/>
      <c r="VJK38" s="216"/>
      <c r="VJL38" s="216"/>
      <c r="VJM38" s="216"/>
      <c r="VJN38" s="216"/>
      <c r="VJO38" s="216"/>
      <c r="VJP38" s="216"/>
      <c r="VJQ38" s="216"/>
      <c r="VJR38" s="216"/>
      <c r="VJS38" s="216"/>
      <c r="VJT38" s="216"/>
      <c r="VJU38" s="216"/>
      <c r="VJV38" s="216"/>
      <c r="VJW38" s="216"/>
      <c r="VJX38" s="216"/>
      <c r="VJY38" s="216"/>
      <c r="VJZ38" s="216"/>
      <c r="VKA38" s="216"/>
      <c r="VKB38" s="216"/>
      <c r="VKC38" s="216"/>
      <c r="VKD38" s="216"/>
      <c r="VKE38" s="216"/>
      <c r="VKF38" s="216"/>
      <c r="VKG38" s="216"/>
      <c r="VKH38" s="216"/>
      <c r="VKI38" s="216"/>
      <c r="VKJ38" s="216"/>
      <c r="VKK38" s="216"/>
      <c r="VKL38" s="216"/>
      <c r="VKM38" s="216"/>
      <c r="VKN38" s="216"/>
      <c r="VKO38" s="216"/>
      <c r="VKP38" s="216"/>
      <c r="VKQ38" s="216"/>
      <c r="VKR38" s="216"/>
      <c r="VKS38" s="216"/>
      <c r="VKT38" s="216"/>
      <c r="VKU38" s="216"/>
      <c r="VKV38" s="216"/>
      <c r="VKW38" s="216"/>
      <c r="VKX38" s="216"/>
      <c r="VKY38" s="216"/>
      <c r="VKZ38" s="216"/>
      <c r="VLA38" s="216"/>
      <c r="VLB38" s="216"/>
      <c r="VLC38" s="216"/>
      <c r="VLD38" s="216"/>
      <c r="VLE38" s="216"/>
      <c r="VLF38" s="216"/>
      <c r="VLG38" s="216"/>
      <c r="VLH38" s="216"/>
      <c r="VLI38" s="216"/>
      <c r="VLJ38" s="216"/>
      <c r="VLK38" s="216"/>
      <c r="VLL38" s="216"/>
      <c r="VLM38" s="216"/>
      <c r="VLN38" s="216"/>
      <c r="VLO38" s="216"/>
      <c r="VLP38" s="216"/>
      <c r="VLQ38" s="216"/>
      <c r="VLR38" s="216"/>
      <c r="VLS38" s="216"/>
      <c r="VLT38" s="216"/>
      <c r="VLU38" s="216"/>
      <c r="VLV38" s="216"/>
      <c r="VLW38" s="216"/>
      <c r="VLX38" s="216"/>
      <c r="VLY38" s="216"/>
      <c r="VLZ38" s="216"/>
      <c r="VMA38" s="216"/>
      <c r="VMB38" s="216"/>
      <c r="VMC38" s="216"/>
      <c r="VMD38" s="216"/>
      <c r="VME38" s="216"/>
      <c r="VMF38" s="216"/>
      <c r="VMG38" s="216"/>
      <c r="VMH38" s="216"/>
      <c r="VMI38" s="216"/>
      <c r="VMJ38" s="216"/>
      <c r="VMK38" s="216"/>
      <c r="VML38" s="216"/>
      <c r="VMM38" s="216"/>
      <c r="VMN38" s="216"/>
      <c r="VMO38" s="216"/>
      <c r="VMP38" s="216"/>
      <c r="VMQ38" s="216"/>
      <c r="VMR38" s="216"/>
      <c r="VMS38" s="216"/>
      <c r="VMT38" s="216"/>
      <c r="VMU38" s="216"/>
      <c r="VMV38" s="216"/>
      <c r="VMW38" s="216"/>
      <c r="VMX38" s="216"/>
      <c r="VMY38" s="216"/>
      <c r="VMZ38" s="216"/>
      <c r="VNA38" s="216"/>
      <c r="VNB38" s="216"/>
      <c r="VNC38" s="216"/>
      <c r="VND38" s="216"/>
      <c r="VNE38" s="216"/>
      <c r="VNF38" s="216"/>
      <c r="VNG38" s="216"/>
      <c r="VNH38" s="216"/>
      <c r="VNI38" s="216"/>
      <c r="VNJ38" s="216"/>
      <c r="VNK38" s="216"/>
      <c r="VNL38" s="216"/>
      <c r="VNM38" s="216"/>
      <c r="VNN38" s="216"/>
      <c r="VNO38" s="216"/>
      <c r="VNP38" s="216"/>
      <c r="VNQ38" s="216"/>
      <c r="VNR38" s="216"/>
      <c r="VNS38" s="216"/>
      <c r="VNT38" s="216"/>
      <c r="VNU38" s="216"/>
      <c r="VNV38" s="216"/>
      <c r="VNW38" s="216"/>
      <c r="VNX38" s="216"/>
      <c r="VNY38" s="216"/>
      <c r="VNZ38" s="216"/>
      <c r="VOA38" s="216"/>
      <c r="VOB38" s="216"/>
      <c r="VOC38" s="216"/>
      <c r="VOD38" s="216"/>
      <c r="VOE38" s="216"/>
      <c r="VOF38" s="216"/>
      <c r="VOG38" s="216"/>
      <c r="VOH38" s="216"/>
      <c r="VOI38" s="216"/>
      <c r="VOJ38" s="216"/>
      <c r="VOK38" s="216"/>
      <c r="VOL38" s="216"/>
      <c r="VOM38" s="216"/>
      <c r="VON38" s="216"/>
      <c r="VOO38" s="216"/>
      <c r="VOP38" s="216"/>
      <c r="VOQ38" s="216"/>
      <c r="VOR38" s="216"/>
      <c r="VOS38" s="216"/>
      <c r="VOT38" s="216"/>
      <c r="VOU38" s="216"/>
      <c r="VOV38" s="216"/>
      <c r="VOW38" s="216"/>
      <c r="VOX38" s="216"/>
      <c r="VOY38" s="216"/>
      <c r="VOZ38" s="216"/>
      <c r="VPA38" s="216"/>
      <c r="VPB38" s="216"/>
      <c r="VPC38" s="216"/>
      <c r="VPD38" s="216"/>
      <c r="VPE38" s="216"/>
      <c r="VPF38" s="216"/>
      <c r="VPG38" s="216"/>
      <c r="VPH38" s="216"/>
      <c r="VPI38" s="216"/>
      <c r="VPJ38" s="216"/>
      <c r="VPK38" s="216"/>
      <c r="VPL38" s="216"/>
      <c r="VPM38" s="216"/>
      <c r="VPN38" s="216"/>
      <c r="VPO38" s="216"/>
      <c r="VPP38" s="216"/>
      <c r="VPQ38" s="216"/>
      <c r="VPR38" s="216"/>
      <c r="VPS38" s="216"/>
      <c r="VPT38" s="216"/>
      <c r="VPU38" s="216"/>
      <c r="VPV38" s="216"/>
      <c r="VPW38" s="216"/>
      <c r="VPX38" s="216"/>
      <c r="VPY38" s="216"/>
      <c r="VPZ38" s="216"/>
      <c r="VQA38" s="216"/>
      <c r="VQB38" s="216"/>
      <c r="VQC38" s="216"/>
      <c r="VQD38" s="216"/>
      <c r="VQE38" s="216"/>
      <c r="VQF38" s="216"/>
      <c r="VQG38" s="216"/>
      <c r="VQH38" s="216"/>
      <c r="VQI38" s="216"/>
      <c r="VQJ38" s="216"/>
      <c r="VQK38" s="216"/>
      <c r="VQL38" s="216"/>
      <c r="VQM38" s="216"/>
      <c r="VQN38" s="216"/>
      <c r="VQO38" s="216"/>
      <c r="VQP38" s="216"/>
      <c r="VQQ38" s="216"/>
      <c r="VQR38" s="216"/>
      <c r="VQS38" s="216"/>
      <c r="VQT38" s="216"/>
      <c r="VQU38" s="216"/>
      <c r="VQV38" s="216"/>
      <c r="VQW38" s="216"/>
      <c r="VQX38" s="216"/>
      <c r="VQY38" s="216"/>
      <c r="VQZ38" s="216"/>
      <c r="VRA38" s="216"/>
      <c r="VRB38" s="216"/>
      <c r="VRC38" s="216"/>
      <c r="VRD38" s="216"/>
      <c r="VRE38" s="216"/>
      <c r="VRF38" s="216"/>
      <c r="VRG38" s="216"/>
      <c r="VRH38" s="216"/>
      <c r="VRI38" s="216"/>
      <c r="VRJ38" s="216"/>
      <c r="VRK38" s="216"/>
      <c r="VRL38" s="216"/>
      <c r="VRM38" s="216"/>
      <c r="VRN38" s="216"/>
      <c r="VRO38" s="216"/>
      <c r="VRP38" s="216"/>
      <c r="VRQ38" s="216"/>
      <c r="VRR38" s="216"/>
      <c r="VRS38" s="216"/>
      <c r="VRT38" s="216"/>
      <c r="VRU38" s="216"/>
      <c r="VRV38" s="216"/>
      <c r="VRW38" s="216"/>
      <c r="VRX38" s="216"/>
      <c r="VRY38" s="216"/>
      <c r="VRZ38" s="216"/>
      <c r="VSA38" s="216"/>
      <c r="VSB38" s="216"/>
      <c r="VSC38" s="216"/>
      <c r="VSD38" s="216"/>
      <c r="VSE38" s="216"/>
      <c r="VSF38" s="216"/>
      <c r="VSG38" s="216"/>
      <c r="VSH38" s="216"/>
      <c r="VSI38" s="216"/>
      <c r="VSJ38" s="216"/>
      <c r="VSK38" s="216"/>
      <c r="VSL38" s="216"/>
      <c r="VSM38" s="216"/>
      <c r="VSN38" s="216"/>
      <c r="VSO38" s="216"/>
      <c r="VSP38" s="216"/>
      <c r="VSQ38" s="216"/>
      <c r="VSR38" s="216"/>
      <c r="VSS38" s="216"/>
      <c r="VST38" s="216"/>
      <c r="VSU38" s="216"/>
      <c r="VSV38" s="216"/>
      <c r="VSW38" s="216"/>
      <c r="VSX38" s="216"/>
      <c r="VSY38" s="216"/>
      <c r="VSZ38" s="216"/>
      <c r="VTA38" s="216"/>
      <c r="VTB38" s="216"/>
      <c r="VTC38" s="216"/>
      <c r="VTD38" s="216"/>
      <c r="VTE38" s="216"/>
      <c r="VTF38" s="216"/>
      <c r="VTG38" s="216"/>
      <c r="VTH38" s="216"/>
      <c r="VTI38" s="216"/>
      <c r="VTJ38" s="216"/>
      <c r="VTK38" s="216"/>
      <c r="VTL38" s="216"/>
      <c r="VTM38" s="216"/>
      <c r="VTN38" s="216"/>
      <c r="VTO38" s="216"/>
      <c r="VTP38" s="216"/>
      <c r="VTQ38" s="216"/>
      <c r="VTR38" s="216"/>
      <c r="VTS38" s="216"/>
      <c r="VTT38" s="216"/>
      <c r="VTU38" s="216"/>
      <c r="VTV38" s="216"/>
      <c r="VTW38" s="216"/>
      <c r="VTX38" s="216"/>
      <c r="VTY38" s="216"/>
      <c r="VTZ38" s="216"/>
      <c r="VUA38" s="216"/>
      <c r="VUB38" s="216"/>
      <c r="VUC38" s="216"/>
      <c r="VUD38" s="216"/>
      <c r="VUE38" s="216"/>
      <c r="VUF38" s="216"/>
      <c r="VUG38" s="216"/>
      <c r="VUH38" s="216"/>
      <c r="VUI38" s="216"/>
      <c r="VUJ38" s="216"/>
      <c r="VUK38" s="216"/>
      <c r="VUL38" s="216"/>
      <c r="VUM38" s="216"/>
      <c r="VUN38" s="216"/>
      <c r="VUO38" s="216"/>
      <c r="VUP38" s="216"/>
      <c r="VUQ38" s="216"/>
      <c r="VUR38" s="216"/>
      <c r="VUS38" s="216"/>
      <c r="VUT38" s="216"/>
      <c r="VUU38" s="216"/>
      <c r="VUV38" s="216"/>
      <c r="VUW38" s="216"/>
      <c r="VUX38" s="216"/>
      <c r="VUY38" s="216"/>
      <c r="VUZ38" s="216"/>
      <c r="VVA38" s="216"/>
      <c r="VVB38" s="216"/>
      <c r="VVC38" s="216"/>
      <c r="VVD38" s="216"/>
      <c r="VVE38" s="216"/>
      <c r="VVF38" s="216"/>
      <c r="VVG38" s="216"/>
      <c r="VVH38" s="216"/>
      <c r="VVI38" s="216"/>
      <c r="VVJ38" s="216"/>
      <c r="VVK38" s="216"/>
      <c r="VVL38" s="216"/>
      <c r="VVM38" s="216"/>
      <c r="VVN38" s="216"/>
      <c r="VVO38" s="216"/>
      <c r="VVP38" s="216"/>
      <c r="VVQ38" s="216"/>
      <c r="VVR38" s="216"/>
      <c r="VVS38" s="216"/>
      <c r="VVT38" s="216"/>
      <c r="VVU38" s="216"/>
      <c r="VVV38" s="216"/>
      <c r="VVW38" s="216"/>
      <c r="VVX38" s="216"/>
      <c r="VVY38" s="216"/>
      <c r="VVZ38" s="216"/>
      <c r="VWA38" s="216"/>
      <c r="VWB38" s="216"/>
      <c r="VWC38" s="216"/>
      <c r="VWD38" s="216"/>
      <c r="VWE38" s="216"/>
      <c r="VWF38" s="216"/>
      <c r="VWG38" s="216"/>
      <c r="VWH38" s="216"/>
      <c r="VWI38" s="216"/>
      <c r="VWJ38" s="216"/>
      <c r="VWK38" s="216"/>
      <c r="VWL38" s="216"/>
      <c r="VWM38" s="216"/>
      <c r="VWN38" s="216"/>
      <c r="VWO38" s="216"/>
      <c r="VWP38" s="216"/>
      <c r="VWQ38" s="216"/>
      <c r="VWR38" s="216"/>
      <c r="VWS38" s="216"/>
      <c r="VWT38" s="216"/>
      <c r="VWU38" s="216"/>
      <c r="VWV38" s="216"/>
      <c r="VWW38" s="216"/>
      <c r="VWX38" s="216"/>
      <c r="VWY38" s="216"/>
      <c r="VWZ38" s="216"/>
      <c r="VXA38" s="216"/>
      <c r="VXB38" s="216"/>
      <c r="VXC38" s="216"/>
      <c r="VXD38" s="216"/>
      <c r="VXE38" s="216"/>
      <c r="VXF38" s="216"/>
      <c r="VXG38" s="216"/>
      <c r="VXH38" s="216"/>
      <c r="VXI38" s="216"/>
      <c r="VXJ38" s="216"/>
      <c r="VXK38" s="216"/>
      <c r="VXL38" s="216"/>
      <c r="VXM38" s="216"/>
      <c r="VXN38" s="216"/>
      <c r="VXO38" s="216"/>
      <c r="VXP38" s="216"/>
      <c r="VXQ38" s="216"/>
      <c r="VXR38" s="216"/>
      <c r="VXS38" s="216"/>
      <c r="VXT38" s="216"/>
      <c r="VXU38" s="216"/>
      <c r="VXV38" s="216"/>
      <c r="VXW38" s="216"/>
      <c r="VXX38" s="216"/>
      <c r="VXY38" s="216"/>
      <c r="VXZ38" s="216"/>
      <c r="VYA38" s="216"/>
      <c r="VYB38" s="216"/>
      <c r="VYC38" s="216"/>
      <c r="VYD38" s="216"/>
      <c r="VYE38" s="216"/>
      <c r="VYF38" s="216"/>
      <c r="VYG38" s="216"/>
      <c r="VYH38" s="216"/>
      <c r="VYI38" s="216"/>
      <c r="VYJ38" s="216"/>
      <c r="VYK38" s="216"/>
      <c r="VYL38" s="216"/>
      <c r="VYM38" s="216"/>
      <c r="VYN38" s="216"/>
      <c r="VYO38" s="216"/>
      <c r="VYP38" s="216"/>
      <c r="VYQ38" s="216"/>
      <c r="VYR38" s="216"/>
      <c r="VYS38" s="216"/>
      <c r="VYT38" s="216"/>
      <c r="VYU38" s="216"/>
      <c r="VYV38" s="216"/>
      <c r="VYW38" s="216"/>
      <c r="VYX38" s="216"/>
      <c r="VYY38" s="216"/>
      <c r="VYZ38" s="216"/>
      <c r="VZA38" s="216"/>
      <c r="VZB38" s="216"/>
      <c r="VZC38" s="216"/>
      <c r="VZD38" s="216"/>
      <c r="VZE38" s="216"/>
      <c r="VZF38" s="216"/>
      <c r="VZG38" s="216"/>
      <c r="VZH38" s="216"/>
      <c r="VZI38" s="216"/>
      <c r="VZJ38" s="216"/>
      <c r="VZK38" s="216"/>
      <c r="VZL38" s="216"/>
      <c r="VZM38" s="216"/>
      <c r="VZN38" s="216"/>
      <c r="VZO38" s="216"/>
      <c r="VZP38" s="216"/>
      <c r="VZQ38" s="216"/>
      <c r="VZR38" s="216"/>
      <c r="VZS38" s="216"/>
      <c r="VZT38" s="216"/>
      <c r="VZU38" s="216"/>
      <c r="VZV38" s="216"/>
      <c r="VZW38" s="216"/>
      <c r="VZX38" s="216"/>
      <c r="VZY38" s="216"/>
      <c r="VZZ38" s="216"/>
      <c r="WAA38" s="216"/>
      <c r="WAB38" s="216"/>
      <c r="WAC38" s="216"/>
      <c r="WAD38" s="216"/>
      <c r="WAE38" s="216"/>
      <c r="WAF38" s="216"/>
      <c r="WAG38" s="216"/>
      <c r="WAH38" s="216"/>
      <c r="WAI38" s="216"/>
      <c r="WAJ38" s="216"/>
      <c r="WAK38" s="216"/>
      <c r="WAL38" s="216"/>
      <c r="WAM38" s="216"/>
      <c r="WAN38" s="216"/>
      <c r="WAO38" s="216"/>
      <c r="WAP38" s="216"/>
      <c r="WAQ38" s="216"/>
      <c r="WAR38" s="216"/>
      <c r="WAS38" s="216"/>
      <c r="WAT38" s="216"/>
      <c r="WAU38" s="216"/>
      <c r="WAV38" s="216"/>
      <c r="WAW38" s="216"/>
      <c r="WAX38" s="216"/>
      <c r="WAY38" s="216"/>
      <c r="WAZ38" s="216"/>
      <c r="WBA38" s="216"/>
      <c r="WBB38" s="216"/>
      <c r="WBC38" s="216"/>
      <c r="WBD38" s="216"/>
      <c r="WBE38" s="216"/>
      <c r="WBF38" s="216"/>
      <c r="WBG38" s="216"/>
      <c r="WBH38" s="216"/>
      <c r="WBI38" s="216"/>
      <c r="WBJ38" s="216"/>
      <c r="WBK38" s="216"/>
      <c r="WBL38" s="216"/>
      <c r="WBM38" s="216"/>
      <c r="WBN38" s="216"/>
      <c r="WBO38" s="216"/>
      <c r="WBP38" s="216"/>
      <c r="WBQ38" s="216"/>
      <c r="WBR38" s="216"/>
      <c r="WBS38" s="216"/>
      <c r="WBT38" s="216"/>
      <c r="WBU38" s="216"/>
      <c r="WBV38" s="216"/>
      <c r="WBW38" s="216"/>
      <c r="WBX38" s="216"/>
      <c r="WBY38" s="216"/>
      <c r="WBZ38" s="216"/>
      <c r="WCA38" s="216"/>
      <c r="WCB38" s="216"/>
      <c r="WCC38" s="216"/>
      <c r="WCD38" s="216"/>
      <c r="WCE38" s="216"/>
      <c r="WCF38" s="216"/>
      <c r="WCG38" s="216"/>
      <c r="WCH38" s="216"/>
      <c r="WCI38" s="216"/>
      <c r="WCJ38" s="216"/>
      <c r="WCK38" s="216"/>
      <c r="WCL38" s="216"/>
      <c r="WCM38" s="216"/>
      <c r="WCN38" s="216"/>
      <c r="WCO38" s="216"/>
      <c r="WCP38" s="216"/>
      <c r="WCQ38" s="216"/>
      <c r="WCR38" s="216"/>
      <c r="WCS38" s="216"/>
      <c r="WCT38" s="216"/>
      <c r="WCU38" s="216"/>
      <c r="WCV38" s="216"/>
      <c r="WCW38" s="216"/>
      <c r="WCX38" s="216"/>
      <c r="WCY38" s="216"/>
      <c r="WCZ38" s="216"/>
      <c r="WDA38" s="216"/>
      <c r="WDB38" s="216"/>
      <c r="WDC38" s="216"/>
      <c r="WDD38" s="216"/>
      <c r="WDE38" s="216"/>
      <c r="WDF38" s="216"/>
      <c r="WDG38" s="216"/>
      <c r="WDH38" s="216"/>
      <c r="WDI38" s="216"/>
      <c r="WDJ38" s="216"/>
      <c r="WDK38" s="216"/>
      <c r="WDL38" s="216"/>
      <c r="WDM38" s="216"/>
      <c r="WDN38" s="216"/>
      <c r="WDO38" s="216"/>
      <c r="WDP38" s="216"/>
      <c r="WDQ38" s="216"/>
      <c r="WDR38" s="216"/>
      <c r="WDS38" s="216"/>
      <c r="WDT38" s="216"/>
      <c r="WDU38" s="216"/>
      <c r="WDV38" s="216"/>
      <c r="WDW38" s="216"/>
      <c r="WDX38" s="216"/>
      <c r="WDY38" s="216"/>
      <c r="WDZ38" s="216"/>
      <c r="WEA38" s="216"/>
      <c r="WEB38" s="216"/>
      <c r="WEC38" s="216"/>
      <c r="WED38" s="216"/>
      <c r="WEE38" s="216"/>
      <c r="WEF38" s="216"/>
      <c r="WEG38" s="216"/>
      <c r="WEH38" s="216"/>
      <c r="WEI38" s="216"/>
      <c r="WEJ38" s="216"/>
      <c r="WEK38" s="216"/>
      <c r="WEL38" s="216"/>
      <c r="WEM38" s="216"/>
      <c r="WEN38" s="216"/>
      <c r="WEO38" s="216"/>
      <c r="WEP38" s="216"/>
      <c r="WEQ38" s="216"/>
      <c r="WER38" s="216"/>
      <c r="WES38" s="216"/>
      <c r="WET38" s="216"/>
      <c r="WEU38" s="216"/>
      <c r="WEV38" s="216"/>
      <c r="WEW38" s="216"/>
      <c r="WEX38" s="216"/>
      <c r="WEY38" s="216"/>
      <c r="WEZ38" s="216"/>
      <c r="WFA38" s="216"/>
      <c r="WFB38" s="216"/>
      <c r="WFC38" s="216"/>
      <c r="WFD38" s="216"/>
      <c r="WFE38" s="216"/>
      <c r="WFF38" s="216"/>
      <c r="WFG38" s="216"/>
      <c r="WFH38" s="216"/>
      <c r="WFI38" s="216"/>
      <c r="WFJ38" s="216"/>
      <c r="WFK38" s="216"/>
      <c r="WFL38" s="216"/>
      <c r="WFM38" s="216"/>
      <c r="WFN38" s="216"/>
      <c r="WFO38" s="216"/>
      <c r="WFP38" s="216"/>
      <c r="WFQ38" s="216"/>
      <c r="WFR38" s="216"/>
      <c r="WFS38" s="216"/>
      <c r="WFT38" s="216"/>
      <c r="WFU38" s="216"/>
      <c r="WFV38" s="216"/>
      <c r="WFW38" s="216"/>
      <c r="WFX38" s="216"/>
      <c r="WFY38" s="216"/>
      <c r="WFZ38" s="216"/>
      <c r="WGA38" s="216"/>
      <c r="WGB38" s="216"/>
      <c r="WGC38" s="216"/>
      <c r="WGD38" s="216"/>
      <c r="WGE38" s="216"/>
      <c r="WGF38" s="216"/>
      <c r="WGG38" s="216"/>
      <c r="WGH38" s="216"/>
      <c r="WGI38" s="216"/>
      <c r="WGJ38" s="216"/>
      <c r="WGK38" s="216"/>
      <c r="WGL38" s="216"/>
      <c r="WGM38" s="216"/>
      <c r="WGN38" s="216"/>
      <c r="WGO38" s="216"/>
      <c r="WGP38" s="216"/>
      <c r="WGQ38" s="216"/>
      <c r="WGR38" s="216"/>
      <c r="WGS38" s="216"/>
      <c r="WGT38" s="216"/>
      <c r="WGU38" s="216"/>
      <c r="WGV38" s="216"/>
      <c r="WGW38" s="216"/>
      <c r="WGX38" s="216"/>
      <c r="WGY38" s="216"/>
      <c r="WGZ38" s="216"/>
      <c r="WHA38" s="216"/>
      <c r="WHB38" s="216"/>
      <c r="WHC38" s="216"/>
      <c r="WHD38" s="216"/>
      <c r="WHE38" s="216"/>
      <c r="WHF38" s="216"/>
      <c r="WHG38" s="216"/>
      <c r="WHH38" s="216"/>
      <c r="WHI38" s="216"/>
      <c r="WHJ38" s="216"/>
      <c r="WHK38" s="216"/>
      <c r="WHL38" s="216"/>
      <c r="WHM38" s="216"/>
      <c r="WHN38" s="216"/>
      <c r="WHO38" s="216"/>
      <c r="WHP38" s="216"/>
      <c r="WHQ38" s="216"/>
      <c r="WHR38" s="216"/>
      <c r="WHS38" s="216"/>
      <c r="WHT38" s="216"/>
      <c r="WHU38" s="216"/>
      <c r="WHV38" s="216"/>
      <c r="WHW38" s="216"/>
      <c r="WHX38" s="216"/>
      <c r="WHY38" s="216"/>
      <c r="WHZ38" s="216"/>
      <c r="WIA38" s="216"/>
      <c r="WIB38" s="216"/>
      <c r="WIC38" s="216"/>
      <c r="WID38" s="216"/>
      <c r="WIE38" s="216"/>
      <c r="WIF38" s="216"/>
      <c r="WIG38" s="216"/>
      <c r="WIH38" s="216"/>
      <c r="WII38" s="216"/>
      <c r="WIJ38" s="216"/>
      <c r="WIK38" s="216"/>
      <c r="WIL38" s="216"/>
      <c r="WIM38" s="216"/>
      <c r="WIN38" s="216"/>
      <c r="WIO38" s="216"/>
      <c r="WIP38" s="216"/>
      <c r="WIQ38" s="216"/>
      <c r="WIR38" s="216"/>
      <c r="WIS38" s="216"/>
      <c r="WIT38" s="216"/>
      <c r="WIU38" s="216"/>
      <c r="WIV38" s="216"/>
      <c r="WIW38" s="216"/>
      <c r="WIX38" s="216"/>
      <c r="WIY38" s="216"/>
      <c r="WIZ38" s="216"/>
      <c r="WJA38" s="216"/>
      <c r="WJB38" s="216"/>
      <c r="WJC38" s="216"/>
      <c r="WJD38" s="216"/>
      <c r="WJE38" s="216"/>
      <c r="WJF38" s="216"/>
      <c r="WJG38" s="216"/>
      <c r="WJH38" s="216"/>
      <c r="WJI38" s="216"/>
      <c r="WJJ38" s="216"/>
      <c r="WJK38" s="216"/>
      <c r="WJL38" s="216"/>
      <c r="WJM38" s="216"/>
      <c r="WJN38" s="216"/>
      <c r="WJO38" s="216"/>
      <c r="WJP38" s="216"/>
      <c r="WJQ38" s="216"/>
      <c r="WJR38" s="216"/>
      <c r="WJS38" s="216"/>
      <c r="WJT38" s="216"/>
      <c r="WJU38" s="216"/>
      <c r="WJV38" s="216"/>
      <c r="WJW38" s="216"/>
      <c r="WJX38" s="216"/>
      <c r="WJY38" s="216"/>
      <c r="WJZ38" s="216"/>
      <c r="WKA38" s="216"/>
      <c r="WKB38" s="216"/>
      <c r="WKC38" s="216"/>
      <c r="WKD38" s="216"/>
      <c r="WKE38" s="216"/>
      <c r="WKF38" s="216"/>
      <c r="WKG38" s="216"/>
      <c r="WKH38" s="216"/>
      <c r="WKI38" s="216"/>
      <c r="WKJ38" s="216"/>
      <c r="WKK38" s="216"/>
      <c r="WKL38" s="216"/>
      <c r="WKM38" s="216"/>
      <c r="WKN38" s="216"/>
      <c r="WKO38" s="216"/>
      <c r="WKP38" s="216"/>
      <c r="WKQ38" s="216"/>
      <c r="WKR38" s="216"/>
      <c r="WKS38" s="216"/>
      <c r="WKT38" s="216"/>
      <c r="WKU38" s="216"/>
      <c r="WKV38" s="216"/>
      <c r="WKW38" s="216"/>
      <c r="WKX38" s="216"/>
      <c r="WKY38" s="216"/>
      <c r="WKZ38" s="216"/>
      <c r="WLA38" s="216"/>
      <c r="WLB38" s="216"/>
      <c r="WLC38" s="216"/>
      <c r="WLD38" s="216"/>
      <c r="WLE38" s="216"/>
      <c r="WLF38" s="216"/>
      <c r="WLG38" s="216"/>
      <c r="WLH38" s="216"/>
      <c r="WLI38" s="216"/>
      <c r="WLJ38" s="216"/>
      <c r="WLK38" s="216"/>
      <c r="WLL38" s="216"/>
      <c r="WLM38" s="216"/>
      <c r="WLN38" s="216"/>
      <c r="WLO38" s="216"/>
      <c r="WLP38" s="216"/>
      <c r="WLQ38" s="216"/>
      <c r="WLR38" s="216"/>
      <c r="WLS38" s="216"/>
      <c r="WLT38" s="216"/>
      <c r="WLU38" s="216"/>
      <c r="WLV38" s="216"/>
      <c r="WLW38" s="216"/>
      <c r="WLX38" s="216"/>
      <c r="WLY38" s="216"/>
      <c r="WLZ38" s="216"/>
      <c r="WMA38" s="216"/>
      <c r="WMB38" s="216"/>
      <c r="WMC38" s="216"/>
      <c r="WMD38" s="216"/>
      <c r="WME38" s="216"/>
      <c r="WMF38" s="216"/>
      <c r="WMG38" s="216"/>
      <c r="WMH38" s="216"/>
      <c r="WMI38" s="216"/>
      <c r="WMJ38" s="216"/>
      <c r="WMK38" s="216"/>
      <c r="WML38" s="216"/>
      <c r="WMM38" s="216"/>
      <c r="WMN38" s="216"/>
      <c r="WMO38" s="216"/>
      <c r="WMP38" s="216"/>
      <c r="WMQ38" s="216"/>
      <c r="WMR38" s="216"/>
      <c r="WMS38" s="216"/>
      <c r="WMT38" s="216"/>
      <c r="WMU38" s="216"/>
      <c r="WMV38" s="216"/>
      <c r="WMW38" s="216"/>
      <c r="WMX38" s="216"/>
      <c r="WMY38" s="216"/>
      <c r="WMZ38" s="216"/>
      <c r="WNA38" s="216"/>
      <c r="WNB38" s="216"/>
      <c r="WNC38" s="216"/>
      <c r="WND38" s="216"/>
      <c r="WNE38" s="216"/>
      <c r="WNF38" s="216"/>
      <c r="WNG38" s="216"/>
      <c r="WNH38" s="216"/>
      <c r="WNI38" s="216"/>
      <c r="WNJ38" s="216"/>
      <c r="WNK38" s="216"/>
      <c r="WNL38" s="216"/>
      <c r="WNM38" s="216"/>
      <c r="WNN38" s="216"/>
      <c r="WNO38" s="216"/>
      <c r="WNP38" s="216"/>
      <c r="WNQ38" s="216"/>
      <c r="WNR38" s="216"/>
      <c r="WNS38" s="216"/>
      <c r="WNT38" s="216"/>
      <c r="WNU38" s="216"/>
      <c r="WNV38" s="216"/>
      <c r="WNW38" s="216"/>
      <c r="WNX38" s="216"/>
      <c r="WNY38" s="216"/>
      <c r="WNZ38" s="216"/>
      <c r="WOA38" s="216"/>
      <c r="WOB38" s="216"/>
      <c r="WOC38" s="216"/>
      <c r="WOD38" s="216"/>
      <c r="WOE38" s="216"/>
      <c r="WOF38" s="216"/>
      <c r="WOG38" s="216"/>
      <c r="WOH38" s="216"/>
      <c r="WOI38" s="216"/>
      <c r="WOJ38" s="216"/>
      <c r="WOK38" s="216"/>
      <c r="WOL38" s="216"/>
      <c r="WOM38" s="216"/>
      <c r="WON38" s="216"/>
      <c r="WOO38" s="216"/>
      <c r="WOP38" s="216"/>
      <c r="WOQ38" s="216"/>
      <c r="WOR38" s="216"/>
      <c r="WOS38" s="216"/>
      <c r="WOT38" s="216"/>
      <c r="WOU38" s="216"/>
      <c r="WOV38" s="216"/>
      <c r="WOW38" s="216"/>
      <c r="WOX38" s="216"/>
      <c r="WOY38" s="216"/>
      <c r="WOZ38" s="216"/>
      <c r="WPA38" s="216"/>
      <c r="WPB38" s="216"/>
      <c r="WPC38" s="216"/>
      <c r="WPD38" s="216"/>
      <c r="WPE38" s="216"/>
      <c r="WPF38" s="216"/>
      <c r="WPG38" s="216"/>
      <c r="WPH38" s="216"/>
      <c r="WPI38" s="216"/>
      <c r="WPJ38" s="216"/>
      <c r="WPK38" s="216"/>
      <c r="WPL38" s="216"/>
      <c r="WPM38" s="216"/>
      <c r="WPN38" s="216"/>
      <c r="WPO38" s="216"/>
      <c r="WPP38" s="216"/>
      <c r="WPQ38" s="216"/>
      <c r="WPR38" s="216"/>
      <c r="WPS38" s="216"/>
      <c r="WPT38" s="216"/>
      <c r="WPU38" s="216"/>
      <c r="WPV38" s="216"/>
      <c r="WPW38" s="216"/>
      <c r="WPX38" s="216"/>
      <c r="WPY38" s="216"/>
      <c r="WPZ38" s="216"/>
      <c r="WQA38" s="216"/>
      <c r="WQB38" s="216"/>
      <c r="WQC38" s="216"/>
      <c r="WQD38" s="216"/>
      <c r="WQE38" s="216"/>
      <c r="WQF38" s="216"/>
      <c r="WQG38" s="216"/>
      <c r="WQH38" s="216"/>
      <c r="WQI38" s="216"/>
      <c r="WQJ38" s="216"/>
      <c r="WQK38" s="216"/>
      <c r="WQL38" s="216"/>
      <c r="WQM38" s="216"/>
      <c r="WQN38" s="216"/>
      <c r="WQO38" s="216"/>
      <c r="WQP38" s="216"/>
      <c r="WQQ38" s="216"/>
      <c r="WQR38" s="216"/>
      <c r="WQS38" s="216"/>
      <c r="WQT38" s="216"/>
      <c r="WQU38" s="216"/>
      <c r="WQV38" s="216"/>
      <c r="WQW38" s="216"/>
      <c r="WQX38" s="216"/>
      <c r="WQY38" s="216"/>
      <c r="WQZ38" s="216"/>
      <c r="WRA38" s="216"/>
      <c r="WRB38" s="216"/>
      <c r="WRC38" s="216"/>
      <c r="WRD38" s="216"/>
      <c r="WRE38" s="216"/>
      <c r="WRF38" s="216"/>
      <c r="WRG38" s="216"/>
      <c r="WRH38" s="216"/>
      <c r="WRI38" s="216"/>
      <c r="WRJ38" s="216"/>
      <c r="WRK38" s="216"/>
      <c r="WRL38" s="216"/>
      <c r="WRM38" s="216"/>
      <c r="WRN38" s="216"/>
      <c r="WRO38" s="216"/>
      <c r="WRP38" s="216"/>
      <c r="WRQ38" s="216"/>
      <c r="WRR38" s="216"/>
      <c r="WRS38" s="216"/>
      <c r="WRT38" s="216"/>
      <c r="WRU38" s="216"/>
      <c r="WRV38" s="216"/>
      <c r="WRW38" s="216"/>
      <c r="WRX38" s="216"/>
      <c r="WRY38" s="216"/>
      <c r="WRZ38" s="216"/>
      <c r="WSA38" s="216"/>
      <c r="WSB38" s="216"/>
      <c r="WSC38" s="216"/>
      <c r="WSD38" s="216"/>
      <c r="WSE38" s="216"/>
      <c r="WSF38" s="216"/>
      <c r="WSG38" s="216"/>
      <c r="WSH38" s="216"/>
      <c r="WSI38" s="216"/>
      <c r="WSJ38" s="216"/>
      <c r="WSK38" s="216"/>
      <c r="WSL38" s="216"/>
      <c r="WSM38" s="216"/>
      <c r="WSN38" s="216"/>
      <c r="WSO38" s="216"/>
      <c r="WSP38" s="216"/>
      <c r="WSQ38" s="216"/>
      <c r="WSR38" s="216"/>
      <c r="WSS38" s="216"/>
      <c r="WST38" s="216"/>
      <c r="WSU38" s="216"/>
      <c r="WSV38" s="216"/>
      <c r="WSW38" s="216"/>
      <c r="WSX38" s="216"/>
      <c r="WSY38" s="216"/>
      <c r="WSZ38" s="216"/>
      <c r="WTA38" s="216"/>
      <c r="WTB38" s="216"/>
      <c r="WTC38" s="216"/>
      <c r="WTD38" s="216"/>
      <c r="WTE38" s="216"/>
      <c r="WTF38" s="216"/>
      <c r="WTG38" s="216"/>
      <c r="WTH38" s="216"/>
      <c r="WTI38" s="216"/>
      <c r="WTJ38" s="216"/>
      <c r="WTK38" s="216"/>
      <c r="WTL38" s="216"/>
      <c r="WTM38" s="216"/>
      <c r="WTN38" s="216"/>
      <c r="WTO38" s="216"/>
      <c r="WTP38" s="216"/>
      <c r="WTQ38" s="216"/>
      <c r="WTR38" s="216"/>
      <c r="WTS38" s="216"/>
      <c r="WTT38" s="216"/>
      <c r="WTU38" s="216"/>
      <c r="WTV38" s="216"/>
      <c r="WTW38" s="216"/>
      <c r="WTX38" s="216"/>
      <c r="WTY38" s="216"/>
      <c r="WTZ38" s="216"/>
      <c r="WUA38" s="216"/>
      <c r="WUB38" s="216"/>
      <c r="WUC38" s="216"/>
      <c r="WUD38" s="216"/>
      <c r="WUE38" s="216"/>
      <c r="WUF38" s="216"/>
      <c r="WUG38" s="216"/>
      <c r="WUH38" s="216"/>
      <c r="WUI38" s="216"/>
      <c r="WUJ38" s="216"/>
      <c r="WUK38" s="216"/>
      <c r="WUL38" s="216"/>
      <c r="WUM38" s="216"/>
      <c r="WUN38" s="216"/>
      <c r="WUO38" s="216"/>
      <c r="WUP38" s="216"/>
      <c r="WUQ38" s="216"/>
      <c r="WUR38" s="216"/>
      <c r="WUS38" s="216"/>
      <c r="WUT38" s="216"/>
      <c r="WUU38" s="216"/>
      <c r="WUV38" s="216"/>
      <c r="WUW38" s="216"/>
      <c r="WUX38" s="216"/>
      <c r="WUY38" s="216"/>
      <c r="WUZ38" s="216"/>
      <c r="WVA38" s="216"/>
      <c r="WVB38" s="216"/>
      <c r="WVC38" s="216"/>
      <c r="WVD38" s="216"/>
      <c r="WVE38" s="216"/>
      <c r="WVF38" s="216"/>
      <c r="WVG38" s="216"/>
      <c r="WVH38" s="216"/>
      <c r="WVI38" s="216"/>
      <c r="WVJ38" s="216"/>
      <c r="WVK38" s="216"/>
      <c r="WVL38" s="216"/>
      <c r="WVM38" s="216"/>
      <c r="WVN38" s="216"/>
      <c r="WVO38" s="216"/>
      <c r="WVP38" s="216"/>
      <c r="WVQ38" s="216"/>
      <c r="WVR38" s="216"/>
      <c r="WVS38" s="216"/>
      <c r="WVT38" s="216"/>
      <c r="WVU38" s="216"/>
      <c r="WVV38" s="216"/>
      <c r="WVW38" s="216"/>
      <c r="WVX38" s="216"/>
      <c r="WVY38" s="216"/>
      <c r="WVZ38" s="216"/>
      <c r="WWA38" s="216"/>
      <c r="WWB38" s="216"/>
      <c r="WWC38" s="216"/>
      <c r="WWD38" s="216"/>
      <c r="WWE38" s="216"/>
      <c r="WWF38" s="216"/>
      <c r="WWG38" s="216"/>
      <c r="WWH38" s="216"/>
      <c r="WWI38" s="216"/>
      <c r="WWJ38" s="216"/>
      <c r="WWK38" s="216"/>
      <c r="WWL38" s="216"/>
      <c r="WWM38" s="216"/>
      <c r="WWN38" s="216"/>
      <c r="WWO38" s="216"/>
      <c r="WWP38" s="216"/>
      <c r="WWQ38" s="216"/>
      <c r="WWR38" s="216"/>
      <c r="WWS38" s="216"/>
      <c r="WWT38" s="216"/>
      <c r="WWU38" s="216"/>
      <c r="WWV38" s="216"/>
      <c r="WWW38" s="216"/>
      <c r="WWX38" s="216"/>
      <c r="WWY38" s="216"/>
      <c r="WWZ38" s="216"/>
      <c r="WXA38" s="216"/>
      <c r="WXB38" s="216"/>
      <c r="WXC38" s="216"/>
      <c r="WXD38" s="216"/>
      <c r="WXE38" s="216"/>
      <c r="WXF38" s="216"/>
      <c r="WXG38" s="216"/>
      <c r="WXH38" s="216"/>
      <c r="WXI38" s="216"/>
      <c r="WXJ38" s="216"/>
      <c r="WXK38" s="216"/>
      <c r="WXL38" s="216"/>
      <c r="WXM38" s="216"/>
      <c r="WXN38" s="216"/>
      <c r="WXO38" s="216"/>
      <c r="WXP38" s="216"/>
      <c r="WXQ38" s="216"/>
      <c r="WXR38" s="216"/>
      <c r="WXS38" s="216"/>
      <c r="WXT38" s="216"/>
      <c r="WXU38" s="216"/>
      <c r="WXV38" s="216"/>
      <c r="WXW38" s="216"/>
      <c r="WXX38" s="216"/>
      <c r="WXY38" s="216"/>
      <c r="WXZ38" s="216"/>
      <c r="WYA38" s="216"/>
      <c r="WYB38" s="216"/>
      <c r="WYC38" s="216"/>
      <c r="WYD38" s="216"/>
      <c r="WYE38" s="216"/>
      <c r="WYF38" s="216"/>
      <c r="WYG38" s="216"/>
      <c r="WYH38" s="216"/>
      <c r="WYI38" s="216"/>
      <c r="WYJ38" s="216"/>
      <c r="WYK38" s="216"/>
      <c r="WYL38" s="216"/>
      <c r="WYM38" s="216"/>
      <c r="WYN38" s="216"/>
      <c r="WYO38" s="216"/>
      <c r="WYP38" s="216"/>
      <c r="WYQ38" s="216"/>
      <c r="WYR38" s="216"/>
      <c r="WYS38" s="216"/>
      <c r="WYT38" s="216"/>
      <c r="WYU38" s="216"/>
      <c r="WYV38" s="216"/>
      <c r="WYW38" s="216"/>
      <c r="WYX38" s="216"/>
      <c r="WYY38" s="216"/>
      <c r="WYZ38" s="216"/>
      <c r="WZA38" s="216"/>
      <c r="WZB38" s="216"/>
      <c r="WZC38" s="216"/>
      <c r="WZD38" s="216"/>
      <c r="WZE38" s="216"/>
      <c r="WZF38" s="216"/>
      <c r="WZG38" s="216"/>
      <c r="WZH38" s="216"/>
      <c r="WZI38" s="216"/>
      <c r="WZJ38" s="216"/>
      <c r="WZK38" s="216"/>
      <c r="WZL38" s="216"/>
      <c r="WZM38" s="216"/>
      <c r="WZN38" s="216"/>
      <c r="WZO38" s="216"/>
      <c r="WZP38" s="216"/>
      <c r="WZQ38" s="216"/>
      <c r="WZR38" s="216"/>
      <c r="WZS38" s="216"/>
      <c r="WZT38" s="216"/>
      <c r="WZU38" s="216"/>
      <c r="WZV38" s="216"/>
      <c r="WZW38" s="216"/>
      <c r="WZX38" s="216"/>
      <c r="WZY38" s="216"/>
      <c r="WZZ38" s="216"/>
      <c r="XAA38" s="216"/>
      <c r="XAB38" s="216"/>
      <c r="XAC38" s="216"/>
      <c r="XAD38" s="216"/>
      <c r="XAE38" s="216"/>
      <c r="XAF38" s="216"/>
      <c r="XAG38" s="216"/>
      <c r="XAH38" s="216"/>
      <c r="XAI38" s="216"/>
      <c r="XAJ38" s="216"/>
      <c r="XAK38" s="216"/>
      <c r="XAL38" s="216"/>
      <c r="XAM38" s="216"/>
      <c r="XAN38" s="216"/>
      <c r="XAO38" s="216"/>
      <c r="XAP38" s="216"/>
      <c r="XAQ38" s="216"/>
      <c r="XAR38" s="216"/>
      <c r="XAS38" s="216"/>
      <c r="XAT38" s="216"/>
      <c r="XAU38" s="216"/>
      <c r="XAV38" s="216"/>
      <c r="XAW38" s="216"/>
      <c r="XAX38" s="216"/>
      <c r="XAY38" s="216"/>
      <c r="XAZ38" s="216"/>
      <c r="XBA38" s="216"/>
      <c r="XBB38" s="216"/>
      <c r="XBC38" s="216"/>
      <c r="XBD38" s="216"/>
      <c r="XBE38" s="216"/>
      <c r="XBF38" s="216"/>
      <c r="XBG38" s="216"/>
      <c r="XBH38" s="216"/>
      <c r="XBI38" s="216"/>
      <c r="XBJ38" s="216"/>
      <c r="XBK38" s="216"/>
      <c r="XBL38" s="216"/>
      <c r="XBM38" s="216"/>
      <c r="XBN38" s="216"/>
      <c r="XBO38" s="216"/>
      <c r="XBP38" s="216"/>
      <c r="XBQ38" s="216"/>
      <c r="XBR38" s="216"/>
      <c r="XBS38" s="216"/>
      <c r="XBT38" s="216"/>
      <c r="XBU38" s="216"/>
      <c r="XBV38" s="216"/>
      <c r="XBW38" s="216"/>
      <c r="XBX38" s="216"/>
      <c r="XBY38" s="216"/>
      <c r="XBZ38" s="216"/>
      <c r="XCA38" s="216"/>
      <c r="XCB38" s="216"/>
      <c r="XCC38" s="216"/>
      <c r="XCD38" s="216"/>
      <c r="XCE38" s="216"/>
      <c r="XCF38" s="216"/>
      <c r="XCG38" s="216"/>
      <c r="XCH38" s="216"/>
      <c r="XCI38" s="216"/>
      <c r="XCJ38" s="216"/>
      <c r="XCK38" s="216"/>
      <c r="XCL38" s="216"/>
      <c r="XCM38" s="216"/>
      <c r="XCN38" s="216"/>
      <c r="XCO38" s="216"/>
      <c r="XCP38" s="216"/>
      <c r="XCQ38" s="216"/>
      <c r="XCR38" s="216"/>
      <c r="XCS38" s="216"/>
      <c r="XCT38" s="216"/>
      <c r="XCU38" s="216"/>
      <c r="XCV38" s="216"/>
      <c r="XCW38" s="216"/>
      <c r="XCX38" s="216"/>
      <c r="XCY38" s="216"/>
      <c r="XCZ38" s="216"/>
      <c r="XDA38" s="216"/>
      <c r="XDB38" s="216"/>
      <c r="XDC38" s="216"/>
      <c r="XDD38" s="216"/>
      <c r="XDE38" s="216"/>
      <c r="XDF38" s="216"/>
      <c r="XDG38" s="216"/>
      <c r="XDH38" s="216"/>
      <c r="XDI38" s="216"/>
      <c r="XDJ38" s="216"/>
      <c r="XDK38" s="216"/>
      <c r="XDL38" s="216"/>
      <c r="XDM38" s="216"/>
      <c r="XDN38" s="216"/>
      <c r="XDO38" s="216"/>
      <c r="XDP38" s="216"/>
      <c r="XDQ38" s="216"/>
      <c r="XDR38" s="216"/>
      <c r="XDS38" s="216"/>
      <c r="XDT38" s="216"/>
      <c r="XDU38" s="216"/>
      <c r="XDV38" s="216"/>
      <c r="XDW38" s="216"/>
      <c r="XDX38" s="216"/>
      <c r="XDY38" s="216"/>
      <c r="XDZ38" s="216"/>
      <c r="XEA38" s="216"/>
      <c r="XEB38" s="216"/>
      <c r="XEC38" s="216"/>
      <c r="XED38" s="216"/>
      <c r="XEE38" s="216"/>
      <c r="XEF38" s="216"/>
      <c r="XEG38" s="216"/>
      <c r="XEH38" s="216"/>
      <c r="XEI38" s="216"/>
      <c r="XEJ38" s="216"/>
      <c r="XEK38" s="216"/>
      <c r="XEL38" s="216"/>
      <c r="XEM38" s="216"/>
      <c r="XEN38" s="216"/>
      <c r="XEO38" s="216"/>
      <c r="XEP38" s="216"/>
      <c r="XEQ38" s="216"/>
      <c r="XER38" s="216"/>
      <c r="XES38" s="216"/>
      <c r="XET38" s="216"/>
    </row>
    <row r="39" spans="1:16374" ht="29.25" customHeight="1" x14ac:dyDescent="0.25"/>
  </sheetData>
  <mergeCells count="4">
    <mergeCell ref="A1:K1"/>
    <mergeCell ref="A2:K2"/>
    <mergeCell ref="A3:K3"/>
    <mergeCell ref="G5:K5"/>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D04D9-6173-400A-B83F-74D759442B4D}">
  <sheetPr codeName="Sheet33">
    <tabColor rgb="FFFFFF00"/>
    <pageSetUpPr fitToPage="1"/>
  </sheetPr>
  <dimension ref="A1:Q61"/>
  <sheetViews>
    <sheetView rightToLeft="1" tabSelected="1" view="pageBreakPreview" topLeftCell="A10" zoomScaleNormal="70" zoomScaleSheetLayoutView="100" workbookViewId="0">
      <selection activeCell="AA4" sqref="AA4"/>
    </sheetView>
  </sheetViews>
  <sheetFormatPr defaultColWidth="8.7109375" defaultRowHeight="150" customHeight="1" x14ac:dyDescent="0.25"/>
  <cols>
    <col min="1" max="1" width="24.7109375" style="703" customWidth="1"/>
    <col min="2" max="2" width="1" style="237" customWidth="1"/>
    <col min="3" max="3" width="8.42578125" style="237" customWidth="1"/>
    <col min="4" max="4" width="0.5703125" style="237" customWidth="1"/>
    <col min="5" max="5" width="19.7109375" style="237" bestFit="1" customWidth="1"/>
    <col min="6" max="6" width="1" style="237" customWidth="1"/>
    <col min="7" max="7" width="19.7109375" style="237" bestFit="1" customWidth="1"/>
    <col min="8" max="8" width="0.85546875" style="237" customWidth="1"/>
    <col min="9" max="9" width="10.42578125" style="237" customWidth="1"/>
    <col min="10" max="10" width="18.28515625" style="237" bestFit="1" customWidth="1"/>
    <col min="11" max="11" width="0.85546875" style="237" customWidth="1"/>
    <col min="12" max="12" width="12.140625" style="237" customWidth="1"/>
    <col min="13" max="13" width="19.7109375" style="216" bestFit="1" customWidth="1"/>
    <col min="14" max="14" width="18.28515625" style="216" bestFit="1" customWidth="1"/>
    <col min="15" max="15" width="8.7109375" style="216"/>
    <col min="16" max="16" width="15.140625" style="216" bestFit="1" customWidth="1"/>
    <col min="17" max="17" width="11.42578125" style="216" bestFit="1" customWidth="1"/>
    <col min="18" max="16384" width="8.7109375" style="216"/>
  </cols>
  <sheetData>
    <row r="1" spans="1:16" s="206" customFormat="1" ht="19.5" customHeight="1" x14ac:dyDescent="0.25">
      <c r="A1" s="1167" t="str">
        <f>'1'!A1:H1</f>
        <v>شرکت پالایش میعانات گازی آدیش جنوبی (سهامي خاص) - در مرحله قبل از بهره برداری</v>
      </c>
      <c r="B1" s="1167"/>
      <c r="C1" s="1167"/>
      <c r="D1" s="1167"/>
      <c r="E1" s="1167"/>
      <c r="F1" s="1167"/>
      <c r="G1" s="1167"/>
      <c r="H1" s="1167"/>
      <c r="I1" s="1167"/>
      <c r="J1" s="246"/>
      <c r="K1" s="246"/>
      <c r="L1" s="246"/>
    </row>
    <row r="2" spans="1:16" s="206" customFormat="1" ht="19.5" customHeight="1" x14ac:dyDescent="0.25">
      <c r="A2" s="1167" t="str">
        <f>'[12]6'!A2:H2</f>
        <v xml:space="preserve">یادداشت های توضیحی صورت های مالی </v>
      </c>
      <c r="B2" s="1167"/>
      <c r="C2" s="1167"/>
      <c r="D2" s="1167"/>
      <c r="E2" s="1167"/>
      <c r="F2" s="1167"/>
      <c r="G2" s="1167"/>
      <c r="H2" s="1167"/>
      <c r="I2" s="1167"/>
      <c r="J2" s="246"/>
      <c r="K2" s="246"/>
      <c r="L2" s="246"/>
    </row>
    <row r="3" spans="1:16" s="206" customFormat="1" ht="19.5" customHeight="1" x14ac:dyDescent="0.25">
      <c r="A3" s="1167" t="str">
        <f>'5'!A3:H3</f>
        <v>سال مالی منتهی به 29 اسفندماه 1400</v>
      </c>
      <c r="B3" s="1167"/>
      <c r="C3" s="1167"/>
      <c r="D3" s="1167"/>
      <c r="E3" s="1167"/>
      <c r="F3" s="1167"/>
      <c r="G3" s="1167"/>
      <c r="H3" s="1167"/>
      <c r="I3" s="1167"/>
      <c r="J3" s="246"/>
      <c r="K3" s="246"/>
      <c r="L3" s="246"/>
    </row>
    <row r="4" spans="1:16" s="206" customFormat="1" ht="19.5" customHeight="1" x14ac:dyDescent="0.25">
      <c r="A4" s="813"/>
      <c r="B4" s="325"/>
      <c r="C4" s="325"/>
      <c r="D4" s="325"/>
      <c r="E4" s="325"/>
      <c r="F4" s="325"/>
      <c r="G4" s="325"/>
      <c r="H4" s="325"/>
      <c r="I4" s="325"/>
      <c r="J4" s="246"/>
      <c r="K4" s="246"/>
      <c r="L4" s="246"/>
    </row>
    <row r="5" spans="1:16" s="305" customFormat="1" ht="97.5" customHeight="1" x14ac:dyDescent="0.25">
      <c r="A5" s="1194" t="s">
        <v>2322</v>
      </c>
      <c r="B5" s="1194"/>
      <c r="C5" s="1194"/>
      <c r="D5" s="1194"/>
      <c r="E5" s="1194"/>
      <c r="F5" s="1194"/>
      <c r="G5" s="1194"/>
      <c r="H5" s="1194"/>
      <c r="I5" s="1194"/>
      <c r="J5" s="304"/>
      <c r="K5" s="304"/>
      <c r="L5" s="304"/>
    </row>
    <row r="6" spans="1:16" s="215" customFormat="1" ht="19.5" customHeight="1" x14ac:dyDescent="0.25">
      <c r="A6" s="926"/>
      <c r="B6" s="410"/>
      <c r="C6" s="410"/>
      <c r="D6" s="410"/>
      <c r="E6" s="410"/>
      <c r="F6" s="410"/>
      <c r="G6" s="410"/>
      <c r="H6" s="410"/>
      <c r="I6" s="346"/>
      <c r="J6" s="491"/>
      <c r="K6" s="491"/>
      <c r="L6" s="491"/>
    </row>
    <row r="7" spans="1:16" s="213" customFormat="1" ht="25.5" customHeight="1" x14ac:dyDescent="0.6">
      <c r="A7" s="557" t="s">
        <v>1778</v>
      </c>
      <c r="B7" s="326"/>
      <c r="C7" s="326"/>
      <c r="D7" s="326"/>
      <c r="E7" s="326"/>
      <c r="F7" s="326"/>
      <c r="G7" s="326"/>
      <c r="H7" s="326"/>
      <c r="I7" s="326"/>
    </row>
    <row r="8" spans="1:16" s="213" customFormat="1" ht="26.25" customHeight="1" x14ac:dyDescent="0.7">
      <c r="A8" s="557"/>
      <c r="B8" s="326"/>
      <c r="C8" s="327"/>
      <c r="D8" s="269"/>
      <c r="E8" s="210" t="s">
        <v>2143</v>
      </c>
      <c r="F8" s="211"/>
      <c r="G8" s="210" t="s">
        <v>1402</v>
      </c>
      <c r="H8" s="326"/>
      <c r="I8" s="326"/>
      <c r="M8" s="259"/>
    </row>
    <row r="9" spans="1:16" s="213" customFormat="1" ht="26.25" customHeight="1" x14ac:dyDescent="0.6">
      <c r="A9" s="927" t="s">
        <v>1677</v>
      </c>
      <c r="B9" s="328"/>
      <c r="C9" s="328"/>
      <c r="D9" s="328"/>
      <c r="E9" s="303">
        <f>SUM('تراز 1400'!$N$561)</f>
        <v>39224386900101</v>
      </c>
      <c r="F9" s="328"/>
      <c r="G9" s="303">
        <v>10021866547041</v>
      </c>
      <c r="H9" s="328"/>
      <c r="I9" s="328"/>
    </row>
    <row r="10" spans="1:16" s="213" customFormat="1" ht="26.25" customHeight="1" x14ac:dyDescent="0.6">
      <c r="A10" s="927" t="s">
        <v>1678</v>
      </c>
      <c r="B10" s="328"/>
      <c r="C10" s="328"/>
      <c r="D10" s="328"/>
      <c r="E10" s="303">
        <f>SUM('تراز 1400'!$N$562)</f>
        <v>0</v>
      </c>
      <c r="F10" s="328"/>
      <c r="G10" s="303">
        <v>4071582000000</v>
      </c>
      <c r="H10" s="328"/>
      <c r="I10" s="328"/>
    </row>
    <row r="11" spans="1:16" s="213" customFormat="1" ht="23.25" customHeight="1" thickBot="1" x14ac:dyDescent="0.65">
      <c r="A11" s="218"/>
      <c r="B11" s="211"/>
      <c r="C11" s="329"/>
      <c r="D11" s="256"/>
      <c r="E11" s="228">
        <f>SUM(E9:E10)</f>
        <v>39224386900101</v>
      </c>
      <c r="F11" s="211"/>
      <c r="G11" s="228">
        <f>SUM(G9:G10)</f>
        <v>14093448547041</v>
      </c>
      <c r="H11" s="211"/>
      <c r="I11" s="211"/>
    </row>
    <row r="12" spans="1:16" s="213" customFormat="1" ht="19.5" customHeight="1" thickTop="1" x14ac:dyDescent="0.6">
      <c r="A12" s="557"/>
      <c r="B12" s="326"/>
      <c r="C12" s="326"/>
      <c r="D12" s="326"/>
      <c r="E12" s="326"/>
      <c r="F12" s="326"/>
      <c r="G12" s="326"/>
      <c r="H12" s="326"/>
      <c r="I12" s="326"/>
    </row>
    <row r="13" spans="1:16" s="213" customFormat="1" ht="26.25" customHeight="1" x14ac:dyDescent="0.6">
      <c r="A13" s="557" t="s">
        <v>1779</v>
      </c>
      <c r="B13" s="326"/>
      <c r="C13" s="326"/>
      <c r="D13" s="326"/>
      <c r="E13" s="326"/>
      <c r="F13" s="326"/>
      <c r="G13" s="326"/>
      <c r="H13" s="326"/>
      <c r="I13" s="326"/>
    </row>
    <row r="14" spans="1:16" s="213" customFormat="1" ht="26.25" customHeight="1" x14ac:dyDescent="0.7">
      <c r="A14" s="557"/>
      <c r="B14" s="326"/>
      <c r="C14" s="327"/>
      <c r="D14" s="269"/>
      <c r="E14" s="210" t="s">
        <v>2143</v>
      </c>
      <c r="F14" s="211"/>
      <c r="G14" s="210" t="s">
        <v>1402</v>
      </c>
      <c r="H14" s="326"/>
      <c r="I14" s="326"/>
      <c r="M14" s="259"/>
    </row>
    <row r="15" spans="1:16" s="213" customFormat="1" ht="26.25" customHeight="1" x14ac:dyDescent="0.6">
      <c r="A15" s="927" t="s">
        <v>1425</v>
      </c>
      <c r="B15" s="328"/>
      <c r="C15" s="328"/>
      <c r="D15" s="328"/>
      <c r="E15" s="303">
        <f>'تراز 1400'!$N$561</f>
        <v>39224386900101</v>
      </c>
      <c r="F15" s="328"/>
      <c r="G15" s="303">
        <v>10021866547041</v>
      </c>
      <c r="H15" s="328"/>
      <c r="I15" s="328"/>
      <c r="J15" s="213">
        <f>E15</f>
        <v>39224386900101</v>
      </c>
      <c r="L15" s="213">
        <v>238326</v>
      </c>
      <c r="M15" s="468"/>
      <c r="N15" s="213">
        <f>G15</f>
        <v>10021866547041</v>
      </c>
      <c r="O15" s="213">
        <v>226199</v>
      </c>
      <c r="P15" s="468">
        <f>N15/O15</f>
        <v>44305529.852214202</v>
      </c>
    </row>
    <row r="16" spans="1:16" s="213" customFormat="1" ht="26.25" customHeight="1" x14ac:dyDescent="0.6">
      <c r="A16" s="927" t="s">
        <v>1424</v>
      </c>
      <c r="B16" s="328"/>
      <c r="C16" s="328"/>
      <c r="D16" s="328"/>
      <c r="E16" s="303">
        <f>'تراز 1400'!$N$562</f>
        <v>0</v>
      </c>
      <c r="F16" s="328"/>
      <c r="G16" s="303">
        <v>4071582000000</v>
      </c>
      <c r="H16" s="328"/>
      <c r="I16" s="328"/>
      <c r="M16" s="468">
        <v>-164582911.25</v>
      </c>
      <c r="P16" s="468">
        <v>-44305529.859999999</v>
      </c>
    </row>
    <row r="17" spans="1:17" s="213" customFormat="1" ht="23.25" customHeight="1" thickBot="1" x14ac:dyDescent="0.65">
      <c r="A17" s="218"/>
      <c r="B17" s="211"/>
      <c r="C17" s="329"/>
      <c r="D17" s="256"/>
      <c r="E17" s="228">
        <f>SUM(E15:E16)</f>
        <v>39224386900101</v>
      </c>
      <c r="F17" s="211"/>
      <c r="G17" s="228">
        <f>SUM(G15:G16)</f>
        <v>14093448547041</v>
      </c>
      <c r="H17" s="211"/>
      <c r="I17" s="211"/>
      <c r="M17" s="468">
        <f>SUM(M15:M16)</f>
        <v>-164582911.25</v>
      </c>
      <c r="P17" s="468">
        <f>SUM(P15:P16)</f>
        <v>-7.785797119140625E-3</v>
      </c>
    </row>
    <row r="18" spans="1:17" s="213" customFormat="1" ht="19.5" customHeight="1" thickTop="1" x14ac:dyDescent="0.6">
      <c r="A18" s="218"/>
      <c r="B18" s="211"/>
      <c r="C18" s="329"/>
      <c r="D18" s="256"/>
      <c r="E18" s="211"/>
      <c r="F18" s="211"/>
      <c r="G18" s="211"/>
      <c r="H18" s="211"/>
      <c r="I18" s="211"/>
      <c r="M18" s="213">
        <f>M16*L15</f>
        <v>-39224386906567.5</v>
      </c>
    </row>
    <row r="19" spans="1:17" s="213" customFormat="1" ht="26.25" customHeight="1" x14ac:dyDescent="0.6">
      <c r="A19" s="557" t="s">
        <v>1695</v>
      </c>
      <c r="B19" s="326"/>
      <c r="C19" s="326"/>
      <c r="D19" s="326"/>
      <c r="E19" s="326"/>
      <c r="F19" s="326"/>
      <c r="G19" s="326"/>
      <c r="H19" s="326"/>
      <c r="I19" s="326"/>
      <c r="M19" s="213">
        <f>M18+J15</f>
        <v>-6466.5</v>
      </c>
    </row>
    <row r="20" spans="1:17" s="213" customFormat="1" ht="26.25" customHeight="1" x14ac:dyDescent="0.7">
      <c r="A20" s="927"/>
      <c r="B20" s="330"/>
      <c r="C20" s="331" t="s">
        <v>113</v>
      </c>
      <c r="D20" s="269"/>
      <c r="E20" s="210" t="s">
        <v>2143</v>
      </c>
      <c r="F20" s="211"/>
      <c r="G20" s="210" t="s">
        <v>1402</v>
      </c>
    </row>
    <row r="21" spans="1:17" s="213" customFormat="1" ht="26.25" customHeight="1" x14ac:dyDescent="0.6">
      <c r="A21" s="927" t="s">
        <v>1425</v>
      </c>
      <c r="B21" s="330"/>
      <c r="C21" s="264" t="s">
        <v>1557</v>
      </c>
      <c r="E21" s="303">
        <f>SUM('تراز 1400'!$N$563)</f>
        <v>2353463214023</v>
      </c>
      <c r="G21" s="303">
        <v>601311992827</v>
      </c>
      <c r="J21" s="213">
        <f>E21</f>
        <v>2353463214023</v>
      </c>
      <c r="L21" s="213">
        <v>238226</v>
      </c>
      <c r="M21" s="468">
        <f>J21/L21</f>
        <v>9879119.8862550687</v>
      </c>
      <c r="N21" s="213">
        <f>G21</f>
        <v>601311992827</v>
      </c>
      <c r="O21" s="213">
        <v>226199</v>
      </c>
      <c r="P21" s="468">
        <f>N21/O21</f>
        <v>2658331.7911529229</v>
      </c>
    </row>
    <row r="22" spans="1:17" s="213" customFormat="1" ht="26.25" customHeight="1" x14ac:dyDescent="0.6">
      <c r="A22" s="927" t="s">
        <v>1424</v>
      </c>
      <c r="B22" s="330"/>
      <c r="C22" s="264" t="s">
        <v>1558</v>
      </c>
      <c r="E22" s="303">
        <f>SUM('تراز 1400'!$N$564)</f>
        <v>0</v>
      </c>
      <c r="G22" s="264">
        <v>55101215803</v>
      </c>
    </row>
    <row r="23" spans="1:17" s="213" customFormat="1" ht="23.25" customHeight="1" thickBot="1" x14ac:dyDescent="0.65">
      <c r="A23" s="218"/>
      <c r="B23" s="211"/>
      <c r="C23" s="329"/>
      <c r="D23" s="256"/>
      <c r="E23" s="228">
        <f>SUM(E21:E22)</f>
        <v>2353463214023</v>
      </c>
      <c r="F23" s="211"/>
      <c r="G23" s="228">
        <f>SUM(G21:G22)</f>
        <v>656413208630</v>
      </c>
      <c r="H23" s="211"/>
      <c r="I23" s="211"/>
    </row>
    <row r="24" spans="1:17" s="213" customFormat="1" ht="19.5" customHeight="1" thickTop="1" x14ac:dyDescent="0.6">
      <c r="A24" s="218"/>
      <c r="B24" s="211"/>
      <c r="C24" s="329"/>
      <c r="D24" s="256"/>
      <c r="E24" s="211"/>
      <c r="F24" s="211"/>
      <c r="G24" s="211"/>
      <c r="H24" s="211"/>
      <c r="I24" s="211"/>
    </row>
    <row r="25" spans="1:17" s="239" customFormat="1" ht="59.25" customHeight="1" x14ac:dyDescent="0.55000000000000004">
      <c r="A25" s="1266" t="s">
        <v>2151</v>
      </c>
      <c r="B25" s="1266"/>
      <c r="C25" s="1266"/>
      <c r="D25" s="1266"/>
      <c r="E25" s="1266"/>
      <c r="F25" s="1266"/>
      <c r="G25" s="1266"/>
      <c r="H25" s="1266"/>
      <c r="I25" s="1266"/>
      <c r="J25" s="308"/>
      <c r="K25" s="308"/>
      <c r="L25" s="308"/>
      <c r="M25" s="315"/>
    </row>
    <row r="26" spans="1:17" s="213" customFormat="1" ht="19.5" customHeight="1" x14ac:dyDescent="0.6">
      <c r="A26" s="218"/>
      <c r="B26" s="211"/>
      <c r="C26" s="329"/>
      <c r="D26" s="256"/>
      <c r="E26" s="211"/>
      <c r="F26" s="211"/>
      <c r="G26" s="211"/>
      <c r="H26" s="211"/>
      <c r="I26" s="211"/>
      <c r="M26" s="259"/>
    </row>
    <row r="27" spans="1:17" s="239" customFormat="1" ht="40.5" customHeight="1" x14ac:dyDescent="0.55000000000000004">
      <c r="A27" s="1266" t="s">
        <v>2323</v>
      </c>
      <c r="B27" s="1266"/>
      <c r="C27" s="1266"/>
      <c r="D27" s="1266"/>
      <c r="E27" s="1266"/>
      <c r="F27" s="1266"/>
      <c r="G27" s="1266"/>
      <c r="H27" s="1266"/>
      <c r="I27" s="1266"/>
      <c r="J27" s="308"/>
      <c r="K27" s="308"/>
      <c r="L27" s="308"/>
    </row>
    <row r="28" spans="1:17" s="213" customFormat="1" ht="21" customHeight="1" x14ac:dyDescent="0.6">
      <c r="A28" s="928"/>
      <c r="B28" s="332"/>
      <c r="C28" s="332"/>
      <c r="D28" s="332"/>
      <c r="E28" s="332"/>
      <c r="F28" s="332"/>
      <c r="G28" s="332"/>
      <c r="H28" s="332"/>
      <c r="I28" s="332"/>
      <c r="J28" s="256"/>
      <c r="K28" s="256"/>
      <c r="L28" s="256"/>
    </row>
    <row r="29" spans="1:17" s="305" customFormat="1" ht="21" x14ac:dyDescent="0.25">
      <c r="A29" s="929"/>
      <c r="B29" s="304"/>
      <c r="C29" s="304"/>
      <c r="D29" s="304"/>
      <c r="E29" s="304"/>
      <c r="F29" s="304"/>
      <c r="G29" s="333"/>
      <c r="H29" s="304"/>
      <c r="I29" s="334"/>
      <c r="J29" s="304"/>
      <c r="K29" s="304"/>
      <c r="L29" s="304"/>
    </row>
    <row r="30" spans="1:17" ht="150" customHeight="1" x14ac:dyDescent="0.25">
      <c r="Q30" s="216" t="e">
        <f>N28/O29</f>
        <v>#DIV/0!</v>
      </c>
    </row>
    <row r="61" spans="7:7" ht="150" customHeight="1" x14ac:dyDescent="0.25">
      <c r="G61" s="237">
        <f>SUM(G20:G60)</f>
        <v>1312826417260</v>
      </c>
    </row>
  </sheetData>
  <mergeCells count="6">
    <mergeCell ref="A27:I27"/>
    <mergeCell ref="A5:I5"/>
    <mergeCell ref="A1:I1"/>
    <mergeCell ref="A2:I2"/>
    <mergeCell ref="A3:I3"/>
    <mergeCell ref="A25:I25"/>
  </mergeCells>
  <printOptions horizontalCentered="1"/>
  <pageMargins left="0.51181102362204722" right="0.70866141732283472" top="0.74803149606299213" bottom="0.55118110236220474" header="0.31496062992125984" footer="0.31496062992125984"/>
  <pageSetup scale="95" orientation="portrait" r:id="rId1"/>
  <headerFooter>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tabColor rgb="FFFFFF00"/>
    <pageSetUpPr fitToPage="1"/>
  </sheetPr>
  <dimension ref="A1:J26"/>
  <sheetViews>
    <sheetView rightToLeft="1" tabSelected="1" view="pageBreakPreview" topLeftCell="A10" zoomScaleNormal="70" zoomScaleSheetLayoutView="100" workbookViewId="0">
      <selection activeCell="AA4" sqref="AA4"/>
    </sheetView>
  </sheetViews>
  <sheetFormatPr defaultColWidth="8.7109375" defaultRowHeight="150" customHeight="1" x14ac:dyDescent="0.25"/>
  <cols>
    <col min="1" max="1" width="31.28515625" style="491" customWidth="1"/>
    <col min="2" max="2" width="9.140625" style="205" customWidth="1"/>
    <col min="3" max="3" width="0.7109375" style="237" customWidth="1"/>
    <col min="4" max="4" width="22.28515625" style="498" customWidth="1"/>
    <col min="5" max="5" width="0.7109375" style="237" customWidth="1"/>
    <col min="6" max="6" width="22.28515625" style="500" customWidth="1"/>
    <col min="7" max="7" width="0.7109375" style="237" customWidth="1"/>
    <col min="8" max="8" width="16.7109375" style="323" customWidth="1"/>
    <col min="9" max="9" width="1.140625" style="237" customWidth="1"/>
    <col min="10" max="10" width="9" style="285" bestFit="1" customWidth="1"/>
    <col min="11" max="11" width="29.5703125" style="216" bestFit="1" customWidth="1"/>
    <col min="12" max="16" width="8.7109375" style="216"/>
    <col min="17" max="17" width="11.42578125" style="216" bestFit="1" customWidth="1"/>
    <col min="18" max="16384" width="8.7109375" style="216"/>
  </cols>
  <sheetData>
    <row r="1" spans="1:10" s="206" customFormat="1" ht="19.5" customHeight="1" x14ac:dyDescent="0.55000000000000004">
      <c r="A1" s="1167" t="str">
        <f>'1'!A1:H1</f>
        <v>شرکت پالایش میعانات گازی آدیش جنوبی (سهامي خاص) - در مرحله قبل از بهره برداری</v>
      </c>
      <c r="B1" s="1167"/>
      <c r="C1" s="1167"/>
      <c r="D1" s="1167"/>
      <c r="E1" s="1167"/>
      <c r="F1" s="1167"/>
      <c r="G1" s="246"/>
      <c r="H1" s="311"/>
      <c r="I1" s="246"/>
      <c r="J1" s="480"/>
    </row>
    <row r="2" spans="1:10" s="206" customFormat="1" ht="19.5" customHeight="1" x14ac:dyDescent="0.55000000000000004">
      <c r="A2" s="1167" t="str">
        <f>'5'!A2:H2</f>
        <v xml:space="preserve">یادداشت های توضیحی صورت های مالی </v>
      </c>
      <c r="B2" s="1167"/>
      <c r="C2" s="1167"/>
      <c r="D2" s="1167"/>
      <c r="E2" s="1167"/>
      <c r="F2" s="1167"/>
      <c r="G2" s="246"/>
      <c r="H2" s="311"/>
      <c r="I2" s="246"/>
      <c r="J2" s="480"/>
    </row>
    <row r="3" spans="1:10" s="206" customFormat="1" ht="19.5" customHeight="1" x14ac:dyDescent="0.55000000000000004">
      <c r="A3" s="1167" t="str">
        <f>'5'!A3:H3</f>
        <v>سال مالی منتهی به 29 اسفندماه 1400</v>
      </c>
      <c r="B3" s="1167"/>
      <c r="C3" s="1167"/>
      <c r="D3" s="1167"/>
      <c r="E3" s="1167"/>
      <c r="F3" s="1167"/>
      <c r="G3" s="246"/>
      <c r="H3" s="311"/>
      <c r="I3" s="246"/>
      <c r="J3" s="480"/>
    </row>
    <row r="4" spans="1:10" ht="27" customHeight="1" x14ac:dyDescent="0.55000000000000004">
      <c r="A4" s="495"/>
      <c r="B4" s="456"/>
      <c r="C4" s="249"/>
      <c r="D4" s="497"/>
      <c r="E4" s="249"/>
      <c r="F4" s="499"/>
      <c r="G4" s="249"/>
      <c r="H4" s="312"/>
      <c r="I4" s="249"/>
      <c r="J4" s="481"/>
    </row>
    <row r="5" spans="1:10" ht="27" customHeight="1" x14ac:dyDescent="0.55000000000000004">
      <c r="A5" s="494" t="s">
        <v>1696</v>
      </c>
      <c r="B5" s="457" t="s">
        <v>6</v>
      </c>
      <c r="C5" s="314"/>
      <c r="D5" s="210" t="s">
        <v>1402</v>
      </c>
      <c r="E5" s="211"/>
      <c r="F5" s="474" t="s">
        <v>1402</v>
      </c>
      <c r="G5" s="239"/>
      <c r="H5" s="315"/>
      <c r="I5" s="239"/>
      <c r="J5" s="442"/>
    </row>
    <row r="6" spans="1:10" ht="27" customHeight="1" x14ac:dyDescent="0.55000000000000004">
      <c r="A6" s="218"/>
      <c r="B6" s="458"/>
      <c r="C6" s="218"/>
      <c r="D6" s="211" t="s">
        <v>7</v>
      </c>
      <c r="E6" s="218"/>
      <c r="F6" s="198" t="s">
        <v>7</v>
      </c>
      <c r="G6" s="316"/>
      <c r="H6" s="317"/>
      <c r="I6" s="239"/>
      <c r="J6" s="442"/>
    </row>
    <row r="7" spans="1:10" ht="27" customHeight="1" x14ac:dyDescent="0.55000000000000004">
      <c r="A7" s="318" t="s">
        <v>245</v>
      </c>
      <c r="B7" s="202"/>
      <c r="C7" s="209"/>
      <c r="D7" s="209"/>
      <c r="E7" s="209"/>
      <c r="F7" s="199"/>
      <c r="G7" s="239"/>
      <c r="H7" s="315"/>
      <c r="I7" s="239"/>
      <c r="J7" s="442"/>
    </row>
    <row r="8" spans="1:10" ht="27" customHeight="1" x14ac:dyDescent="0.6">
      <c r="A8" s="659" t="s">
        <v>244</v>
      </c>
      <c r="B8" s="459" t="s">
        <v>346</v>
      </c>
      <c r="C8" s="209"/>
      <c r="D8" s="275">
        <f>SUM('تراز 1400'!$N$250:$N$253)</f>
        <v>5140678799</v>
      </c>
      <c r="E8" s="209"/>
      <c r="F8" s="475">
        <v>1677400000</v>
      </c>
      <c r="G8" s="239"/>
      <c r="H8" s="315"/>
      <c r="I8" s="239"/>
      <c r="J8" s="442"/>
    </row>
    <row r="9" spans="1:10" s="262" customFormat="1" ht="27" customHeight="1" x14ac:dyDescent="0.7">
      <c r="A9" s="319"/>
      <c r="B9" s="460"/>
      <c r="C9" s="211"/>
      <c r="D9" s="225">
        <f>SUM(D8)</f>
        <v>5140678799</v>
      </c>
      <c r="E9" s="211"/>
      <c r="F9" s="476">
        <f>SUM(F8)</f>
        <v>1677400000</v>
      </c>
      <c r="H9" s="320"/>
      <c r="J9" s="377"/>
    </row>
    <row r="10" spans="1:10" ht="27" customHeight="1" x14ac:dyDescent="0.6">
      <c r="A10" s="318" t="s">
        <v>318</v>
      </c>
      <c r="B10" s="459"/>
      <c r="C10" s="209"/>
      <c r="D10" s="209"/>
      <c r="E10" s="209"/>
      <c r="F10" s="199"/>
      <c r="G10" s="239"/>
      <c r="H10" s="315"/>
      <c r="I10" s="239"/>
      <c r="J10" s="442"/>
    </row>
    <row r="11" spans="1:10" ht="27" customHeight="1" x14ac:dyDescent="0.6">
      <c r="A11" s="302" t="s">
        <v>246</v>
      </c>
      <c r="B11" s="459" t="s">
        <v>1546</v>
      </c>
      <c r="C11" s="209"/>
      <c r="D11" s="209">
        <f>'42'!G24</f>
        <v>3976068872386</v>
      </c>
      <c r="E11" s="209"/>
      <c r="F11" s="199">
        <v>575338215043</v>
      </c>
      <c r="G11" s="239"/>
      <c r="H11" s="315"/>
      <c r="I11" s="239"/>
      <c r="J11" s="442"/>
    </row>
    <row r="12" spans="1:10" ht="27" customHeight="1" x14ac:dyDescent="0.6">
      <c r="A12" s="253" t="s">
        <v>244</v>
      </c>
      <c r="B12" s="459" t="s">
        <v>1697</v>
      </c>
      <c r="C12" s="209"/>
      <c r="D12" s="209">
        <f>'43'!G38</f>
        <v>2199797499867.9546</v>
      </c>
      <c r="E12" s="209"/>
      <c r="F12" s="209">
        <f>'43'!I38</f>
        <v>426538751202</v>
      </c>
      <c r="G12" s="239"/>
      <c r="H12" s="315"/>
      <c r="I12" s="239"/>
      <c r="J12" s="442"/>
    </row>
    <row r="13" spans="1:10" ht="27" customHeight="1" x14ac:dyDescent="0.6">
      <c r="A13" s="223" t="s">
        <v>136</v>
      </c>
      <c r="B13" s="459" t="s">
        <v>1698</v>
      </c>
      <c r="C13" s="209"/>
      <c r="D13" s="209">
        <f>'45'!G18</f>
        <v>161196417789</v>
      </c>
      <c r="E13" s="209"/>
      <c r="F13" s="199">
        <v>45563074063</v>
      </c>
      <c r="G13" s="239"/>
      <c r="H13" s="315"/>
      <c r="I13" s="239"/>
      <c r="J13" s="442"/>
    </row>
    <row r="14" spans="1:10" ht="27" customHeight="1" x14ac:dyDescent="0.6">
      <c r="A14" s="223" t="s">
        <v>135</v>
      </c>
      <c r="B14" s="459" t="s">
        <v>1699</v>
      </c>
      <c r="C14" s="209"/>
      <c r="D14" s="209">
        <f>'45'!G33</f>
        <v>43568707682</v>
      </c>
      <c r="E14" s="209"/>
      <c r="F14" s="199">
        <v>13286761638</v>
      </c>
      <c r="G14" s="239"/>
      <c r="H14" s="315"/>
      <c r="I14" s="239"/>
      <c r="J14" s="442"/>
    </row>
    <row r="15" spans="1:10" ht="27" customHeight="1" x14ac:dyDescent="0.6">
      <c r="A15" s="253" t="s">
        <v>317</v>
      </c>
      <c r="B15" s="459"/>
      <c r="C15" s="209"/>
      <c r="D15" s="209">
        <f>SUM('تراز 1400'!$L$565:$L$576)</f>
        <v>682533404</v>
      </c>
      <c r="E15" s="209"/>
      <c r="F15" s="199">
        <v>496778873</v>
      </c>
      <c r="G15" s="239"/>
      <c r="H15" s="315" t="s">
        <v>1446</v>
      </c>
      <c r="I15" s="239"/>
      <c r="J15" s="442"/>
    </row>
    <row r="16" spans="1:10" ht="27" customHeight="1" x14ac:dyDescent="0.6">
      <c r="A16" s="253" t="s">
        <v>237</v>
      </c>
      <c r="B16" s="459" t="s">
        <v>1700</v>
      </c>
      <c r="C16" s="209"/>
      <c r="D16" s="209">
        <f>SUM('تراز 1400'!$N$504)</f>
        <v>540000000</v>
      </c>
      <c r="E16" s="209"/>
      <c r="F16" s="199">
        <v>250000000</v>
      </c>
      <c r="G16" s="239"/>
      <c r="H16" s="315"/>
      <c r="I16" s="239"/>
      <c r="J16" s="442"/>
    </row>
    <row r="17" spans="1:10" ht="27" customHeight="1" x14ac:dyDescent="0.6">
      <c r="A17" s="253" t="s">
        <v>277</v>
      </c>
      <c r="B17" s="459" t="s">
        <v>1701</v>
      </c>
      <c r="C17" s="209"/>
      <c r="D17" s="209">
        <f>SUM('تراز 1400'!$N$433:$N$434)</f>
        <v>359007045</v>
      </c>
      <c r="E17" s="209"/>
      <c r="F17" s="199">
        <v>232868062</v>
      </c>
      <c r="G17" s="239"/>
      <c r="H17" s="315"/>
      <c r="I17" s="239"/>
      <c r="J17" s="442"/>
    </row>
    <row r="18" spans="1:10" ht="27" customHeight="1" x14ac:dyDescent="0.6">
      <c r="A18" s="253" t="s">
        <v>137</v>
      </c>
      <c r="B18" s="459" t="s">
        <v>1702</v>
      </c>
      <c r="C18" s="209"/>
      <c r="D18" s="209">
        <f>SUM('تراز 1400'!$N$435:$N$495)-D15</f>
        <v>345745961</v>
      </c>
      <c r="E18" s="209"/>
      <c r="F18" s="199">
        <v>539081991</v>
      </c>
      <c r="G18" s="239"/>
      <c r="H18" s="315"/>
      <c r="I18" s="239"/>
      <c r="J18" s="442"/>
    </row>
    <row r="19" spans="1:10" ht="27" customHeight="1" x14ac:dyDescent="0.6">
      <c r="A19" s="253" t="s">
        <v>138</v>
      </c>
      <c r="B19" s="459" t="s">
        <v>1703</v>
      </c>
      <c r="C19" s="209"/>
      <c r="D19" s="209">
        <f>SUM('تراز 1400'!$N$428:$N$431)-940</f>
        <v>21897177</v>
      </c>
      <c r="E19" s="209"/>
      <c r="F19" s="199">
        <v>17186985</v>
      </c>
      <c r="G19" s="239"/>
      <c r="H19" s="315"/>
      <c r="I19" s="239"/>
      <c r="J19" s="442"/>
    </row>
    <row r="20" spans="1:10" ht="27" customHeight="1" x14ac:dyDescent="0.6">
      <c r="A20" s="253" t="s">
        <v>319</v>
      </c>
      <c r="B20" s="459"/>
      <c r="C20" s="209"/>
      <c r="D20" s="275">
        <f>SUM('تراز 1400'!$N$496:$N$503)</f>
        <v>184476198</v>
      </c>
      <c r="E20" s="209"/>
      <c r="F20" s="475">
        <v>87375743</v>
      </c>
      <c r="G20" s="239"/>
      <c r="H20" s="315"/>
      <c r="I20" s="239"/>
      <c r="J20" s="442"/>
    </row>
    <row r="21" spans="1:10" s="262" customFormat="1" ht="27" customHeight="1" x14ac:dyDescent="0.7">
      <c r="A21" s="319"/>
      <c r="B21" s="460"/>
      <c r="C21" s="211"/>
      <c r="D21" s="210">
        <f>SUM(D11:D20)</f>
        <v>6382765157509.9551</v>
      </c>
      <c r="E21" s="211"/>
      <c r="F21" s="474">
        <f>SUM(F11:F20)</f>
        <v>1062350093600</v>
      </c>
      <c r="H21" s="320"/>
      <c r="J21" s="377"/>
    </row>
    <row r="22" spans="1:10" s="262" customFormat="1" ht="27" customHeight="1" thickBot="1" x14ac:dyDescent="0.75">
      <c r="A22" s="314"/>
      <c r="B22" s="461"/>
      <c r="C22" s="211"/>
      <c r="D22" s="321">
        <f>D9+D21</f>
        <v>6387905836308.9551</v>
      </c>
      <c r="E22" s="211"/>
      <c r="F22" s="477">
        <f>F9+F21</f>
        <v>1064027493600</v>
      </c>
      <c r="G22" s="211" t="e">
        <f>#REF!+#REF!</f>
        <v>#REF!</v>
      </c>
      <c r="H22" s="320">
        <v>-23414898</v>
      </c>
      <c r="J22" s="377"/>
    </row>
    <row r="23" spans="1:10" ht="19.5" customHeight="1" thickTop="1" x14ac:dyDescent="0.55000000000000004">
      <c r="A23" s="318"/>
      <c r="B23" s="462"/>
      <c r="C23" s="211"/>
      <c r="D23" s="211"/>
      <c r="E23" s="211"/>
      <c r="F23" s="198"/>
      <c r="G23" s="239"/>
      <c r="H23" s="315">
        <v>6727917202469</v>
      </c>
      <c r="I23" s="239"/>
      <c r="J23" s="442"/>
    </row>
    <row r="24" spans="1:10" ht="19.5" customHeight="1" x14ac:dyDescent="0.55000000000000004">
      <c r="A24" s="318"/>
      <c r="B24" s="462"/>
      <c r="C24" s="211"/>
      <c r="D24" s="211"/>
      <c r="E24" s="211"/>
      <c r="F24" s="198"/>
      <c r="G24" s="239"/>
      <c r="H24" s="315"/>
      <c r="I24" s="239"/>
      <c r="J24" s="442"/>
    </row>
    <row r="25" spans="1:10" ht="90" customHeight="1" x14ac:dyDescent="0.55000000000000004">
      <c r="A25" s="1257" t="s">
        <v>2485</v>
      </c>
      <c r="B25" s="1257"/>
      <c r="C25" s="1257"/>
      <c r="D25" s="1257"/>
      <c r="E25" s="1257"/>
      <c r="F25" s="1257"/>
      <c r="G25" s="1257"/>
      <c r="H25" s="315">
        <f>H22+H23-D22</f>
        <v>339987951262.04492</v>
      </c>
      <c r="I25" s="239"/>
      <c r="J25" s="442"/>
    </row>
    <row r="26" spans="1:10" ht="27.75" customHeight="1" x14ac:dyDescent="0.6">
      <c r="A26" s="322"/>
      <c r="B26" s="463"/>
      <c r="C26" s="322"/>
      <c r="D26" s="265"/>
      <c r="E26" s="322"/>
      <c r="F26" s="496"/>
      <c r="G26" s="322"/>
      <c r="H26" s="315"/>
      <c r="I26" s="239"/>
      <c r="J26" s="442"/>
    </row>
  </sheetData>
  <mergeCells count="4">
    <mergeCell ref="A1:F1"/>
    <mergeCell ref="A2:F2"/>
    <mergeCell ref="A3:F3"/>
    <mergeCell ref="A25:G25"/>
  </mergeCells>
  <phoneticPr fontId="59" type="noConversion"/>
  <printOptions horizontalCentered="1"/>
  <pageMargins left="0.51181102362204722" right="0.70866141732283472" top="0.74803149606299213" bottom="0.55118110236220474" header="0.31496062992125984" footer="0.31496062992125984"/>
  <pageSetup scale="99" orientation="portrait" r:id="rId1"/>
  <headerFooter>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J13"/>
  <sheetViews>
    <sheetView rightToLeft="1" tabSelected="1" view="pageBreakPreview" zoomScale="70" zoomScaleNormal="70" zoomScaleSheetLayoutView="70" workbookViewId="0">
      <selection activeCell="AA4" sqref="AA4"/>
    </sheetView>
  </sheetViews>
  <sheetFormatPr defaultColWidth="9" defaultRowHeight="15" x14ac:dyDescent="0.25"/>
  <cols>
    <col min="1" max="10" width="9.140625" customWidth="1"/>
    <col min="11" max="11" width="10.5703125" bestFit="1" customWidth="1"/>
    <col min="12" max="12" width="11.42578125" bestFit="1" customWidth="1"/>
    <col min="13" max="13" width="11.140625" bestFit="1" customWidth="1"/>
    <col min="14" max="14" width="3.85546875" bestFit="1" customWidth="1"/>
    <col min="15" max="15" width="3.28515625" bestFit="1" customWidth="1"/>
    <col min="16" max="16" width="3.85546875" bestFit="1" customWidth="1"/>
  </cols>
  <sheetData>
    <row r="1" spans="1:10" ht="62.25" customHeight="1" x14ac:dyDescent="0.25"/>
    <row r="2" spans="1:10" ht="62.25" customHeight="1" x14ac:dyDescent="0.25"/>
    <row r="3" spans="1:10" ht="62.25" customHeight="1" x14ac:dyDescent="0.25"/>
    <row r="4" spans="1:10" ht="62.25" customHeight="1" x14ac:dyDescent="0.25">
      <c r="A4" s="1151" t="s">
        <v>2536</v>
      </c>
      <c r="B4" s="1151"/>
      <c r="C4" s="1151"/>
      <c r="D4" s="1151"/>
      <c r="E4" s="1151"/>
      <c r="F4" s="1151"/>
      <c r="G4" s="1151"/>
      <c r="H4" s="1151"/>
      <c r="I4" s="1151"/>
      <c r="J4" s="1151"/>
    </row>
    <row r="5" spans="1:10" ht="62.25" customHeight="1" x14ac:dyDescent="0.25">
      <c r="A5" s="1151" t="s">
        <v>2537</v>
      </c>
      <c r="B5" s="1151"/>
      <c r="C5" s="1151"/>
      <c r="D5" s="1151"/>
      <c r="E5" s="1151"/>
      <c r="F5" s="1151"/>
      <c r="G5" s="1151"/>
      <c r="H5" s="1151"/>
      <c r="I5" s="1151"/>
      <c r="J5" s="1151"/>
    </row>
    <row r="6" spans="1:10" ht="62.25" customHeight="1" x14ac:dyDescent="0.25">
      <c r="A6" s="1151" t="s">
        <v>2538</v>
      </c>
      <c r="B6" s="1151"/>
      <c r="C6" s="1151"/>
      <c r="D6" s="1151"/>
      <c r="E6" s="1151"/>
      <c r="F6" s="1151"/>
      <c r="G6" s="1151"/>
      <c r="H6" s="1151"/>
      <c r="I6" s="1151"/>
      <c r="J6" s="1151"/>
    </row>
    <row r="7" spans="1:10" ht="62.25" customHeight="1" x14ac:dyDescent="0.25">
      <c r="A7" s="1151" t="s">
        <v>2539</v>
      </c>
      <c r="B7" s="1151"/>
      <c r="C7" s="1151"/>
      <c r="D7" s="1151"/>
      <c r="E7" s="1151"/>
      <c r="F7" s="1151"/>
      <c r="G7" s="1151"/>
      <c r="H7" s="1151"/>
      <c r="I7" s="1151"/>
      <c r="J7" s="1151"/>
    </row>
    <row r="8" spans="1:10" ht="62.25" customHeight="1" x14ac:dyDescent="0.25"/>
    <row r="9" spans="1:10" ht="62.25" customHeight="1" x14ac:dyDescent="0.6">
      <c r="A9" s="19"/>
      <c r="B9" s="20"/>
      <c r="C9" s="20"/>
      <c r="D9" s="20"/>
      <c r="E9" s="20"/>
      <c r="F9" s="20"/>
      <c r="G9" s="20"/>
      <c r="H9" s="20"/>
      <c r="I9" s="20"/>
      <c r="J9" s="20"/>
    </row>
    <row r="10" spans="1:10" ht="62.25" customHeight="1" x14ac:dyDescent="0.6">
      <c r="A10" s="19"/>
      <c r="B10" s="20"/>
      <c r="C10" s="20"/>
      <c r="D10" s="20"/>
      <c r="E10" s="20"/>
      <c r="F10" s="20"/>
      <c r="G10" s="20"/>
      <c r="H10" s="20"/>
      <c r="I10" s="20"/>
      <c r="J10" s="20"/>
    </row>
    <row r="11" spans="1:10" ht="62.25" customHeight="1" x14ac:dyDescent="0.6">
      <c r="A11" s="19"/>
      <c r="B11" s="20"/>
      <c r="C11" s="20"/>
      <c r="D11" s="20"/>
      <c r="E11" s="20"/>
      <c r="F11" s="20"/>
      <c r="G11" s="20"/>
      <c r="H11" s="20"/>
      <c r="I11" s="20"/>
      <c r="J11" s="20"/>
    </row>
    <row r="12" spans="1:10" ht="62.25" customHeight="1" x14ac:dyDescent="0.25">
      <c r="A12" s="1"/>
    </row>
    <row r="13" spans="1:10" ht="62.25" customHeight="1" x14ac:dyDescent="0.25"/>
  </sheetData>
  <mergeCells count="4">
    <mergeCell ref="A4:J4"/>
    <mergeCell ref="A6:J6"/>
    <mergeCell ref="A7:J7"/>
    <mergeCell ref="A5:J5"/>
  </mergeCells>
  <printOptions horizontalCentered="1"/>
  <pageMargins left="0.51181102362204722" right="0.70866141732283472" top="0.74803149606299213" bottom="0.55118110236220474" header="0.31496062992125984" footer="0.31496062992125984"/>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tabColor rgb="FFFFFF00"/>
    <pageSetUpPr fitToPage="1"/>
  </sheetPr>
  <dimension ref="A1:Q41"/>
  <sheetViews>
    <sheetView rightToLeft="1" tabSelected="1" view="pageBreakPreview" topLeftCell="A3" zoomScaleNormal="70" zoomScaleSheetLayoutView="100" workbookViewId="0">
      <selection activeCell="AA4" sqref="AA4"/>
    </sheetView>
  </sheetViews>
  <sheetFormatPr defaultColWidth="8.7109375" defaultRowHeight="150" customHeight="1" x14ac:dyDescent="0.25"/>
  <cols>
    <col min="1" max="1" width="20" style="697" customWidth="1"/>
    <col min="2" max="2" width="1.5703125" style="237" customWidth="1"/>
    <col min="3" max="3" width="15.5703125" style="826" customWidth="1"/>
    <col min="4" max="4" width="1.140625" style="237" customWidth="1"/>
    <col min="5" max="5" width="14.42578125" style="295" bestFit="1" customWidth="1"/>
    <col min="6" max="6" width="1.140625" style="237" customWidth="1"/>
    <col min="7" max="7" width="18.42578125" style="237" bestFit="1" customWidth="1"/>
    <col min="8" max="8" width="0.85546875" style="237" customWidth="1"/>
    <col min="9" max="9" width="16.7109375" style="237" bestFit="1" customWidth="1"/>
    <col min="10" max="10" width="1" style="237" customWidth="1"/>
    <col min="11" max="11" width="13.28515625" style="237" bestFit="1" customWidth="1"/>
    <col min="12" max="12" width="1.140625" style="237" customWidth="1"/>
    <col min="13" max="13" width="14" style="237" bestFit="1" customWidth="1"/>
    <col min="14" max="14" width="8.7109375" style="216"/>
    <col min="15" max="15" width="22.140625" style="247" customWidth="1"/>
    <col min="16" max="16384" width="8.7109375" style="216"/>
  </cols>
  <sheetData>
    <row r="1" spans="1:17" s="206" customFormat="1" ht="19.5" customHeight="1" x14ac:dyDescent="0.25">
      <c r="A1" s="1167" t="str">
        <f>'1'!A1:H1</f>
        <v>شرکت پالایش میعانات گازی آدیش جنوبی (سهامي خاص) - در مرحله قبل از بهره برداری</v>
      </c>
      <c r="B1" s="1167"/>
      <c r="C1" s="1167"/>
      <c r="D1" s="1167"/>
      <c r="E1" s="1167"/>
      <c r="F1" s="1167"/>
      <c r="G1" s="1167"/>
      <c r="H1" s="1167"/>
      <c r="I1" s="1167"/>
      <c r="J1" s="1167"/>
      <c r="K1" s="246"/>
      <c r="L1" s="246"/>
      <c r="M1" s="246"/>
      <c r="O1" s="247"/>
    </row>
    <row r="2" spans="1:17" s="206" customFormat="1" ht="19.5" customHeight="1" x14ac:dyDescent="0.25">
      <c r="A2" s="1167" t="str">
        <f>'5'!A2:H2</f>
        <v xml:space="preserve">یادداشت های توضیحی صورت های مالی </v>
      </c>
      <c r="B2" s="1167"/>
      <c r="C2" s="1167"/>
      <c r="D2" s="1167"/>
      <c r="E2" s="1167"/>
      <c r="F2" s="1167"/>
      <c r="G2" s="1167"/>
      <c r="H2" s="1167"/>
      <c r="I2" s="1167"/>
      <c r="J2" s="1167"/>
      <c r="K2" s="246"/>
      <c r="L2" s="246"/>
      <c r="M2" s="246"/>
      <c r="O2" s="247"/>
    </row>
    <row r="3" spans="1:17" s="206" customFormat="1" ht="19.5" customHeight="1" x14ac:dyDescent="0.25">
      <c r="A3" s="1167" t="str">
        <f>'5'!A3:H3</f>
        <v>سال مالی منتهی به 29 اسفندماه 1400</v>
      </c>
      <c r="B3" s="1167"/>
      <c r="C3" s="1167"/>
      <c r="D3" s="1167"/>
      <c r="E3" s="1167"/>
      <c r="F3" s="1167"/>
      <c r="G3" s="1167"/>
      <c r="H3" s="1167"/>
      <c r="I3" s="1167"/>
      <c r="J3" s="1167"/>
      <c r="K3" s="246"/>
      <c r="L3" s="246"/>
      <c r="M3" s="246"/>
      <c r="O3" s="247"/>
    </row>
    <row r="4" spans="1:17" s="206" customFormat="1" ht="19.5" customHeight="1" x14ac:dyDescent="0.25">
      <c r="A4" s="738"/>
      <c r="B4" s="325"/>
      <c r="C4" s="738"/>
      <c r="D4" s="325"/>
      <c r="E4" s="325"/>
      <c r="F4" s="325"/>
      <c r="G4" s="325"/>
      <c r="H4" s="325"/>
      <c r="I4" s="325"/>
      <c r="J4" s="325"/>
      <c r="K4" s="246"/>
      <c r="L4" s="246"/>
      <c r="M4" s="246"/>
      <c r="O4" s="247"/>
    </row>
    <row r="5" spans="1:17" s="291" customFormat="1" ht="79.5" customHeight="1" x14ac:dyDescent="0.6">
      <c r="A5" s="1267" t="s">
        <v>2503</v>
      </c>
      <c r="B5" s="1267"/>
      <c r="C5" s="1267"/>
      <c r="D5" s="1267"/>
      <c r="E5" s="1267"/>
      <c r="F5" s="1267"/>
      <c r="G5" s="1267"/>
      <c r="H5" s="1267"/>
      <c r="I5" s="1267"/>
      <c r="J5" s="290"/>
      <c r="K5" s="290"/>
      <c r="L5" s="290"/>
      <c r="M5" s="451"/>
      <c r="O5" s="451"/>
    </row>
    <row r="6" spans="1:17" s="206" customFormat="1" ht="31.5" customHeight="1" x14ac:dyDescent="0.25">
      <c r="A6" s="738"/>
      <c r="B6" s="325"/>
      <c r="C6" s="738"/>
      <c r="D6" s="325"/>
      <c r="E6" s="325"/>
      <c r="F6" s="325"/>
      <c r="G6" s="325"/>
      <c r="H6" s="325"/>
      <c r="I6" s="325"/>
      <c r="J6" s="325"/>
      <c r="K6" s="246"/>
      <c r="L6" s="246"/>
      <c r="M6" s="246"/>
      <c r="O6" s="247"/>
    </row>
    <row r="7" spans="1:17" s="262" customFormat="1" ht="25.5" customHeight="1" x14ac:dyDescent="0.7">
      <c r="A7" s="393" t="s">
        <v>133</v>
      </c>
      <c r="B7" s="269"/>
      <c r="C7" s="393" t="s">
        <v>134</v>
      </c>
      <c r="D7" s="269"/>
      <c r="E7" s="296" t="s">
        <v>2143</v>
      </c>
      <c r="F7" s="269"/>
      <c r="G7" s="210" t="s">
        <v>2143</v>
      </c>
      <c r="H7" s="211"/>
      <c r="I7" s="210" t="s">
        <v>1402</v>
      </c>
      <c r="J7" s="269"/>
      <c r="K7" s="269"/>
      <c r="L7" s="269"/>
      <c r="M7" s="452"/>
      <c r="O7" s="452"/>
    </row>
    <row r="8" spans="1:17" s="262" customFormat="1" ht="25.5" customHeight="1" x14ac:dyDescent="0.7">
      <c r="A8" s="930"/>
      <c r="B8" s="268"/>
      <c r="C8" s="930"/>
      <c r="D8" s="268"/>
      <c r="E8" s="298" t="s">
        <v>1783</v>
      </c>
      <c r="F8" s="269"/>
      <c r="G8" s="211" t="s">
        <v>7</v>
      </c>
      <c r="H8" s="211"/>
      <c r="I8" s="211" t="s">
        <v>7</v>
      </c>
      <c r="J8" s="269"/>
      <c r="K8" s="269"/>
      <c r="L8" s="269"/>
      <c r="M8" s="452"/>
      <c r="O8" s="452"/>
    </row>
    <row r="9" spans="1:17" s="213" customFormat="1" ht="25.5" customHeight="1" x14ac:dyDescent="0.6">
      <c r="A9" s="271" t="s">
        <v>247</v>
      </c>
      <c r="B9" s="256"/>
      <c r="C9" s="488" t="s">
        <v>275</v>
      </c>
      <c r="D9" s="256"/>
      <c r="E9" s="455">
        <f t="shared" ref="E9:E23" si="0">M9</f>
        <v>9629423.0900000762</v>
      </c>
      <c r="F9" s="256"/>
      <c r="G9" s="211">
        <f>SUM('تراز 1400'!$N$542)</f>
        <v>2534676004596</v>
      </c>
      <c r="H9" s="211"/>
      <c r="I9" s="211">
        <v>373716622154</v>
      </c>
      <c r="J9" s="256"/>
      <c r="K9" s="256"/>
      <c r="L9" s="256">
        <v>263222</v>
      </c>
      <c r="M9" s="453">
        <f t="shared" ref="M9:M23" si="1">G9/L9</f>
        <v>9629423.0900000762</v>
      </c>
      <c r="N9" s="213">
        <v>276376</v>
      </c>
      <c r="O9" s="453">
        <f t="shared" ref="O9:O23" si="2">I9/N9</f>
        <v>1352203.6000014474</v>
      </c>
    </row>
    <row r="10" spans="1:17" s="213" customFormat="1" ht="25.5" customHeight="1" x14ac:dyDescent="0.6">
      <c r="A10" s="271" t="s">
        <v>273</v>
      </c>
      <c r="B10" s="256"/>
      <c r="C10" s="488" t="s">
        <v>276</v>
      </c>
      <c r="D10" s="256"/>
      <c r="E10" s="455">
        <f t="shared" si="0"/>
        <v>2044894.4499927817</v>
      </c>
      <c r="F10" s="256"/>
      <c r="G10" s="211">
        <f>SUM('تراز 1400'!$N$543)</f>
        <v>538261206916</v>
      </c>
      <c r="H10" s="211"/>
      <c r="I10" s="211">
        <v>118092734204</v>
      </c>
      <c r="J10" s="256"/>
      <c r="K10" s="256"/>
      <c r="L10" s="256">
        <v>263222</v>
      </c>
      <c r="M10" s="453">
        <f t="shared" si="1"/>
        <v>2044894.4499927817</v>
      </c>
      <c r="N10" s="213">
        <v>276376</v>
      </c>
      <c r="O10" s="453">
        <f t="shared" si="2"/>
        <v>427290.11999594758</v>
      </c>
    </row>
    <row r="11" spans="1:17" s="213" customFormat="1" ht="25.5" customHeight="1" x14ac:dyDescent="0.6">
      <c r="A11" s="271" t="s">
        <v>651</v>
      </c>
      <c r="B11" s="256"/>
      <c r="C11" s="488" t="s">
        <v>1671</v>
      </c>
      <c r="D11" s="256"/>
      <c r="E11" s="455">
        <f t="shared" si="0"/>
        <v>920426.88199694559</v>
      </c>
      <c r="F11" s="256"/>
      <c r="G11" s="211">
        <f>SUM('تراز 1400'!$N$554)</f>
        <v>242276604733</v>
      </c>
      <c r="H11" s="211"/>
      <c r="I11" s="211">
        <v>16021787568</v>
      </c>
      <c r="J11" s="256"/>
      <c r="K11" s="256"/>
      <c r="L11" s="256">
        <v>263222</v>
      </c>
      <c r="M11" s="453">
        <f t="shared" si="1"/>
        <v>920426.88199694559</v>
      </c>
      <c r="N11" s="213">
        <v>276376</v>
      </c>
      <c r="O11" s="453">
        <f t="shared" si="2"/>
        <v>57970.979998263232</v>
      </c>
    </row>
    <row r="12" spans="1:17" s="213" customFormat="1" ht="25.5" customHeight="1" x14ac:dyDescent="0.6">
      <c r="A12" s="271" t="s">
        <v>635</v>
      </c>
      <c r="B12" s="256"/>
      <c r="C12" s="488" t="s">
        <v>2398</v>
      </c>
      <c r="D12" s="256"/>
      <c r="E12" s="455">
        <f t="shared" si="0"/>
        <v>588000</v>
      </c>
      <c r="F12" s="256"/>
      <c r="G12" s="211">
        <f>SUM('تراز 1400'!$N$548)</f>
        <v>154774536000</v>
      </c>
      <c r="H12" s="211"/>
      <c r="I12" s="211">
        <v>0</v>
      </c>
      <c r="J12" s="256"/>
      <c r="K12" s="256"/>
      <c r="L12" s="256">
        <v>263222</v>
      </c>
      <c r="M12" s="453">
        <f t="shared" si="1"/>
        <v>588000</v>
      </c>
      <c r="N12" s="213">
        <v>276376</v>
      </c>
      <c r="O12" s="453">
        <f t="shared" si="2"/>
        <v>0</v>
      </c>
      <c r="Q12" s="1308"/>
    </row>
    <row r="13" spans="1:17" s="213" customFormat="1" ht="25.5" customHeight="1" x14ac:dyDescent="0.6">
      <c r="A13" s="271" t="s">
        <v>274</v>
      </c>
      <c r="B13" s="256"/>
      <c r="C13" s="488" t="s">
        <v>165</v>
      </c>
      <c r="D13" s="256"/>
      <c r="E13" s="455">
        <f t="shared" si="0"/>
        <v>397805.78201670072</v>
      </c>
      <c r="F13" s="256"/>
      <c r="G13" s="211">
        <f>SUM('تراز 1400'!$N$544)</f>
        <v>104711233554</v>
      </c>
      <c r="H13" s="211"/>
      <c r="I13" s="211">
        <v>54601096825</v>
      </c>
      <c r="J13" s="256"/>
      <c r="K13" s="256"/>
      <c r="L13" s="256">
        <v>263222</v>
      </c>
      <c r="M13" s="453">
        <f t="shared" si="1"/>
        <v>397805.78201670072</v>
      </c>
      <c r="N13" s="213">
        <v>276376</v>
      </c>
      <c r="O13" s="453">
        <f t="shared" si="2"/>
        <v>197560.9199966712</v>
      </c>
    </row>
    <row r="14" spans="1:17" s="213" customFormat="1" ht="25.5" customHeight="1" x14ac:dyDescent="0.6">
      <c r="A14" s="271" t="s">
        <v>523</v>
      </c>
      <c r="B14" s="256"/>
      <c r="C14" s="488" t="s">
        <v>1670</v>
      </c>
      <c r="D14" s="256"/>
      <c r="E14" s="455">
        <f t="shared" si="0"/>
        <v>323652.76999642886</v>
      </c>
      <c r="F14" s="256"/>
      <c r="G14" s="211">
        <f>SUM('تراز 1400'!$N$551)</f>
        <v>85192529424</v>
      </c>
      <c r="H14" s="211"/>
      <c r="I14" s="211">
        <v>12905974292</v>
      </c>
      <c r="J14" s="256"/>
      <c r="K14" s="256"/>
      <c r="L14" s="256">
        <v>263222</v>
      </c>
      <c r="M14" s="453">
        <f t="shared" si="1"/>
        <v>323652.76999642886</v>
      </c>
      <c r="N14" s="213">
        <v>276376</v>
      </c>
      <c r="O14" s="453">
        <f t="shared" si="2"/>
        <v>46697.159999421077</v>
      </c>
    </row>
    <row r="15" spans="1:17" s="213" customFormat="1" ht="25.5" customHeight="1" x14ac:dyDescent="0.6">
      <c r="A15" s="271" t="s">
        <v>631</v>
      </c>
      <c r="B15" s="256"/>
      <c r="C15" s="488" t="s">
        <v>2399</v>
      </c>
      <c r="D15" s="256"/>
      <c r="E15" s="455">
        <f t="shared" si="0"/>
        <v>302794.19999848038</v>
      </c>
      <c r="F15" s="256"/>
      <c r="G15" s="211">
        <f>SUM('تراز 1400'!$N$546)</f>
        <v>79702094912</v>
      </c>
      <c r="H15" s="211"/>
      <c r="I15" s="211">
        <v>0</v>
      </c>
      <c r="J15" s="256"/>
      <c r="K15" s="256"/>
      <c r="L15" s="256">
        <v>263222</v>
      </c>
      <c r="M15" s="453">
        <f t="shared" si="1"/>
        <v>302794.19999848038</v>
      </c>
      <c r="N15" s="213">
        <v>276376</v>
      </c>
      <c r="O15" s="453">
        <f t="shared" si="2"/>
        <v>0</v>
      </c>
    </row>
    <row r="16" spans="1:17" s="213" customFormat="1" ht="25.5" customHeight="1" x14ac:dyDescent="0.6">
      <c r="A16" s="271" t="s">
        <v>633</v>
      </c>
      <c r="B16" s="256"/>
      <c r="C16" s="488" t="s">
        <v>2400</v>
      </c>
      <c r="D16" s="256"/>
      <c r="E16" s="455">
        <f t="shared" si="0"/>
        <v>257355.85000113971</v>
      </c>
      <c r="F16" s="256"/>
      <c r="G16" s="211">
        <f>SUM('تراز 1400'!$N$547)</f>
        <v>67741721549</v>
      </c>
      <c r="H16" s="211"/>
      <c r="I16" s="211">
        <v>0</v>
      </c>
      <c r="J16" s="256"/>
      <c r="K16" s="256"/>
      <c r="L16" s="256">
        <v>263222</v>
      </c>
      <c r="M16" s="453">
        <f t="shared" si="1"/>
        <v>257355.85000113971</v>
      </c>
      <c r="N16" s="213">
        <v>276376</v>
      </c>
      <c r="O16" s="453">
        <f t="shared" si="2"/>
        <v>0</v>
      </c>
    </row>
    <row r="17" spans="1:15" s="213" customFormat="1" ht="25.5" customHeight="1" x14ac:dyDescent="0.6">
      <c r="A17" s="271" t="s">
        <v>629</v>
      </c>
      <c r="B17" s="256"/>
      <c r="C17" s="488" t="s">
        <v>2401</v>
      </c>
      <c r="D17" s="256"/>
      <c r="E17" s="455">
        <f t="shared" si="0"/>
        <v>183152.26000106375</v>
      </c>
      <c r="F17" s="256"/>
      <c r="G17" s="211">
        <f>SUM('تراز 1400'!$N$545)</f>
        <v>48209704182</v>
      </c>
      <c r="H17" s="211"/>
      <c r="I17" s="211">
        <v>0</v>
      </c>
      <c r="J17" s="256"/>
      <c r="K17" s="256"/>
      <c r="L17" s="256">
        <v>263222</v>
      </c>
      <c r="M17" s="453">
        <f t="shared" si="1"/>
        <v>183152.26000106375</v>
      </c>
      <c r="N17" s="213">
        <v>276376</v>
      </c>
      <c r="O17" s="453">
        <f t="shared" si="2"/>
        <v>0</v>
      </c>
    </row>
    <row r="18" spans="1:15" s="213" customFormat="1" ht="25.5" customHeight="1" x14ac:dyDescent="0.6">
      <c r="A18" s="271" t="s">
        <v>657</v>
      </c>
      <c r="B18" s="256"/>
      <c r="C18" s="488" t="s">
        <v>2402</v>
      </c>
      <c r="D18" s="256"/>
      <c r="E18" s="455">
        <f t="shared" si="0"/>
        <v>153118.93999741663</v>
      </c>
      <c r="F18" s="256"/>
      <c r="G18" s="211">
        <f>SUM('تراز 1400'!$N$555)</f>
        <v>40304273624</v>
      </c>
      <c r="H18" s="211"/>
      <c r="I18" s="211">
        <v>0</v>
      </c>
      <c r="J18" s="256"/>
      <c r="K18" s="256"/>
      <c r="L18" s="256">
        <v>263222</v>
      </c>
      <c r="M18" s="453">
        <f t="shared" si="1"/>
        <v>153118.93999741663</v>
      </c>
      <c r="N18" s="213">
        <v>276376</v>
      </c>
      <c r="O18" s="453">
        <f t="shared" si="2"/>
        <v>0</v>
      </c>
    </row>
    <row r="19" spans="1:15" s="213" customFormat="1" ht="25.5" customHeight="1" x14ac:dyDescent="0.6">
      <c r="A19" s="271" t="s">
        <v>649</v>
      </c>
      <c r="B19" s="256"/>
      <c r="C19" s="488" t="s">
        <v>2403</v>
      </c>
      <c r="D19" s="256"/>
      <c r="E19" s="455">
        <f t="shared" si="0"/>
        <v>118242.5</v>
      </c>
      <c r="F19" s="256"/>
      <c r="G19" s="211">
        <f>SUM('تراز 1400'!$N$553)</f>
        <v>31124027335</v>
      </c>
      <c r="H19" s="211"/>
      <c r="I19" s="211">
        <v>0</v>
      </c>
      <c r="J19" s="256"/>
      <c r="K19" s="256"/>
      <c r="L19" s="256">
        <v>263222</v>
      </c>
      <c r="M19" s="453">
        <f t="shared" si="1"/>
        <v>118242.5</v>
      </c>
      <c r="N19" s="213">
        <v>276376</v>
      </c>
      <c r="O19" s="453">
        <f t="shared" si="2"/>
        <v>0</v>
      </c>
    </row>
    <row r="20" spans="1:15" s="213" customFormat="1" ht="25.5" customHeight="1" x14ac:dyDescent="0.6">
      <c r="A20" s="271" t="s">
        <v>637</v>
      </c>
      <c r="B20" s="256"/>
      <c r="C20" s="488" t="s">
        <v>2404</v>
      </c>
      <c r="D20" s="256"/>
      <c r="E20" s="455">
        <f t="shared" si="0"/>
        <v>94854.860000303932</v>
      </c>
      <c r="F20" s="256"/>
      <c r="G20" s="211">
        <f>SUM('تراز 1400'!$N$549)</f>
        <v>24967885959</v>
      </c>
      <c r="H20" s="211"/>
      <c r="I20" s="211">
        <v>0</v>
      </c>
      <c r="J20" s="256"/>
      <c r="K20" s="256"/>
      <c r="L20" s="256">
        <v>263222</v>
      </c>
      <c r="M20" s="453">
        <f t="shared" si="1"/>
        <v>94854.860000303932</v>
      </c>
      <c r="N20" s="213">
        <v>276376</v>
      </c>
      <c r="O20" s="453">
        <f t="shared" si="2"/>
        <v>0</v>
      </c>
    </row>
    <row r="21" spans="1:15" s="213" customFormat="1" ht="25.5" customHeight="1" x14ac:dyDescent="0.6">
      <c r="A21" s="271" t="s">
        <v>643</v>
      </c>
      <c r="B21" s="256"/>
      <c r="C21" s="488" t="s">
        <v>2405</v>
      </c>
      <c r="D21" s="256"/>
      <c r="E21" s="455">
        <f t="shared" si="0"/>
        <v>49148.400000759815</v>
      </c>
      <c r="F21" s="256"/>
      <c r="G21" s="211">
        <f>SUM('تراز 1400'!$N$552)</f>
        <v>12936940145</v>
      </c>
      <c r="H21" s="211"/>
      <c r="I21" s="211">
        <v>0</v>
      </c>
      <c r="J21" s="256"/>
      <c r="K21" s="256"/>
      <c r="L21" s="256">
        <v>263222</v>
      </c>
      <c r="M21" s="453">
        <f t="shared" si="1"/>
        <v>49148.400000759815</v>
      </c>
      <c r="N21" s="213">
        <v>276376</v>
      </c>
      <c r="O21" s="453">
        <f t="shared" si="2"/>
        <v>0</v>
      </c>
    </row>
    <row r="22" spans="1:15" s="213" customFormat="1" ht="25.5" customHeight="1" x14ac:dyDescent="0.6">
      <c r="A22" s="271" t="s">
        <v>2042</v>
      </c>
      <c r="B22" s="256"/>
      <c r="C22" s="488" t="s">
        <v>2406</v>
      </c>
      <c r="D22" s="256"/>
      <c r="E22" s="455">
        <f t="shared" si="0"/>
        <v>25342.779999392147</v>
      </c>
      <c r="F22" s="256"/>
      <c r="G22" s="211">
        <f>SUM('تراز 1400'!$N$556)</f>
        <v>6670777237</v>
      </c>
      <c r="H22" s="211"/>
      <c r="I22" s="211">
        <v>0</v>
      </c>
      <c r="J22" s="256"/>
      <c r="K22" s="256"/>
      <c r="L22" s="256">
        <v>263222</v>
      </c>
      <c r="M22" s="453">
        <f t="shared" si="1"/>
        <v>25342.779999392147</v>
      </c>
      <c r="N22" s="213">
        <v>276376</v>
      </c>
      <c r="O22" s="453">
        <f t="shared" si="2"/>
        <v>0</v>
      </c>
    </row>
    <row r="23" spans="1:15" s="213" customFormat="1" ht="25.5" customHeight="1" x14ac:dyDescent="0.6">
      <c r="A23" s="271" t="s">
        <v>641</v>
      </c>
      <c r="B23" s="256"/>
      <c r="C23" s="488" t="s">
        <v>2407</v>
      </c>
      <c r="D23" s="256"/>
      <c r="E23" s="455">
        <f t="shared" si="0"/>
        <v>17169.279999392147</v>
      </c>
      <c r="F23" s="256"/>
      <c r="G23" s="211">
        <f>SUM('تراز 1400'!$N$550)</f>
        <v>4519332220</v>
      </c>
      <c r="H23" s="211"/>
      <c r="I23" s="211">
        <v>0</v>
      </c>
      <c r="J23" s="256"/>
      <c r="K23" s="256"/>
      <c r="L23" s="256">
        <v>263222</v>
      </c>
      <c r="M23" s="453">
        <f t="shared" si="1"/>
        <v>17169.279999392147</v>
      </c>
      <c r="N23" s="213">
        <v>276376</v>
      </c>
      <c r="O23" s="453">
        <f t="shared" si="2"/>
        <v>0</v>
      </c>
    </row>
    <row r="24" spans="1:15" s="262" customFormat="1" ht="25.5" customHeight="1" thickBot="1" x14ac:dyDescent="0.75">
      <c r="A24" s="310"/>
      <c r="B24" s="269"/>
      <c r="C24" s="931"/>
      <c r="D24" s="269"/>
      <c r="E24" s="1309">
        <f>SUM(E9:E23)</f>
        <v>15105382.044000881</v>
      </c>
      <c r="F24" s="306"/>
      <c r="G24" s="228">
        <f>SUM(G9:G23)</f>
        <v>3976068872386</v>
      </c>
      <c r="H24" s="211"/>
      <c r="I24" s="228">
        <f>SUM(I9:I23)</f>
        <v>575338215043</v>
      </c>
      <c r="J24" s="269"/>
      <c r="K24" s="269"/>
      <c r="L24" s="269"/>
      <c r="M24" s="452"/>
      <c r="O24" s="452"/>
    </row>
    <row r="25" spans="1:15" ht="25.5" customHeight="1" thickTop="1" x14ac:dyDescent="0.55000000000000004">
      <c r="A25" s="731"/>
      <c r="B25" s="308"/>
      <c r="C25" s="932"/>
      <c r="D25" s="308"/>
      <c r="E25" s="486"/>
      <c r="F25" s="308"/>
      <c r="G25" s="308"/>
      <c r="H25" s="308"/>
      <c r="I25" s="211"/>
      <c r="J25" s="211"/>
    </row>
    <row r="41" ht="24.75" customHeight="1" x14ac:dyDescent="0.25"/>
  </sheetData>
  <mergeCells count="4">
    <mergeCell ref="A5:I5"/>
    <mergeCell ref="A1:J1"/>
    <mergeCell ref="A2:J2"/>
    <mergeCell ref="A3:J3"/>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54DF3-F66C-4D82-B81D-92F9B953E24E}">
  <sheetPr codeName="Sheet36">
    <tabColor rgb="FFFFFF00"/>
    <pageSetUpPr fitToPage="1"/>
  </sheetPr>
  <dimension ref="A1:O89"/>
  <sheetViews>
    <sheetView rightToLeft="1" tabSelected="1" view="pageBreakPreview" topLeftCell="A18" zoomScaleNormal="70" zoomScaleSheetLayoutView="100" workbookViewId="0">
      <selection activeCell="AA4" sqref="AA4"/>
    </sheetView>
  </sheetViews>
  <sheetFormatPr defaultColWidth="8.7109375" defaultRowHeight="150" customHeight="1" x14ac:dyDescent="0.25"/>
  <cols>
    <col min="1" max="1" width="23.85546875" style="491" customWidth="1"/>
    <col min="2" max="2" width="1.5703125" style="237" customWidth="1"/>
    <col min="3" max="3" width="9.140625" style="285" customWidth="1"/>
    <col min="4" max="4" width="1.140625" style="237" customWidth="1"/>
    <col min="5" max="5" width="10.42578125" style="295" customWidth="1"/>
    <col min="6" max="6" width="1.140625" style="237" customWidth="1"/>
    <col min="7" max="7" width="18.42578125" style="237" customWidth="1"/>
    <col min="8" max="8" width="1.140625" style="237" customWidth="1"/>
    <col min="9" max="9" width="18.42578125" style="237" customWidth="1"/>
    <col min="10" max="10" width="0.7109375" style="237" customWidth="1"/>
    <col min="11" max="11" width="13.28515625" style="237" bestFit="1" customWidth="1"/>
    <col min="12" max="12" width="1.140625" style="237" customWidth="1"/>
    <col min="13" max="13" width="14" style="237" bestFit="1" customWidth="1"/>
    <col min="14" max="14" width="8.7109375" style="216"/>
    <col min="15" max="15" width="22.140625" style="247" customWidth="1"/>
    <col min="16" max="16384" width="8.7109375" style="216"/>
  </cols>
  <sheetData>
    <row r="1" spans="1:15" s="206" customFormat="1" ht="19.5" customHeight="1" x14ac:dyDescent="0.25">
      <c r="A1" s="1167" t="str">
        <f>'1'!A1:H1</f>
        <v>شرکت پالایش میعانات گازی آدیش جنوبی (سهامي خاص) - در مرحله قبل از بهره برداری</v>
      </c>
      <c r="B1" s="1167"/>
      <c r="C1" s="1167"/>
      <c r="D1" s="1167"/>
      <c r="E1" s="1167"/>
      <c r="F1" s="1167"/>
      <c r="G1" s="1167"/>
      <c r="H1" s="1167"/>
      <c r="I1" s="1167"/>
      <c r="J1" s="1167"/>
      <c r="K1" s="246"/>
      <c r="L1" s="246"/>
      <c r="M1" s="246"/>
      <c r="O1" s="247"/>
    </row>
    <row r="2" spans="1:15" s="206" customFormat="1" ht="19.5" customHeight="1" x14ac:dyDescent="0.25">
      <c r="A2" s="1167" t="str">
        <f>'5'!A2:H2</f>
        <v xml:space="preserve">یادداشت های توضیحی صورت های مالی </v>
      </c>
      <c r="B2" s="1167"/>
      <c r="C2" s="1167"/>
      <c r="D2" s="1167"/>
      <c r="E2" s="1167"/>
      <c r="F2" s="1167"/>
      <c r="G2" s="1167"/>
      <c r="H2" s="1167"/>
      <c r="I2" s="1167"/>
      <c r="J2" s="1167"/>
      <c r="K2" s="246"/>
      <c r="L2" s="246"/>
      <c r="M2" s="246"/>
      <c r="O2" s="247"/>
    </row>
    <row r="3" spans="1:15" s="206" customFormat="1" ht="19.5" customHeight="1" x14ac:dyDescent="0.25">
      <c r="A3" s="1167" t="str">
        <f>'5'!A3:H3</f>
        <v>سال مالی منتهی به 29 اسفندماه 1400</v>
      </c>
      <c r="B3" s="1167"/>
      <c r="C3" s="1167"/>
      <c r="D3" s="1167"/>
      <c r="E3" s="1167"/>
      <c r="F3" s="1167"/>
      <c r="G3" s="1167"/>
      <c r="H3" s="1167"/>
      <c r="I3" s="1167"/>
      <c r="J3" s="1167"/>
      <c r="K3" s="246"/>
      <c r="L3" s="246"/>
      <c r="M3" s="246"/>
      <c r="O3" s="247"/>
    </row>
    <row r="4" spans="1:15" ht="23.25" customHeight="1" x14ac:dyDescent="0.6">
      <c r="A4" s="256"/>
      <c r="B4" s="308"/>
      <c r="C4" s="309"/>
      <c r="D4" s="308"/>
      <c r="E4" s="486"/>
      <c r="F4" s="308"/>
      <c r="G4" s="308"/>
      <c r="H4" s="308"/>
      <c r="I4" s="211"/>
      <c r="J4" s="211"/>
    </row>
    <row r="5" spans="1:15" ht="25.5" customHeight="1" x14ac:dyDescent="0.25">
      <c r="A5" s="1268" t="s">
        <v>2620</v>
      </c>
      <c r="B5" s="1268"/>
      <c r="C5" s="1268"/>
      <c r="D5" s="1268"/>
      <c r="E5" s="1268"/>
      <c r="F5" s="1268"/>
      <c r="G5" s="1268"/>
      <c r="H5" s="1268"/>
      <c r="I5" s="1268"/>
      <c r="J5" s="323"/>
      <c r="K5" s="216"/>
      <c r="L5" s="216"/>
      <c r="M5" s="216"/>
      <c r="O5" s="216"/>
    </row>
    <row r="6" spans="1:15" s="262" customFormat="1" ht="19.5" customHeight="1" x14ac:dyDescent="0.7">
      <c r="A6" s="269"/>
      <c r="C6" s="269"/>
      <c r="E6" s="457" t="s">
        <v>6</v>
      </c>
      <c r="G6" s="210" t="s">
        <v>2143</v>
      </c>
      <c r="I6" s="474" t="s">
        <v>1402</v>
      </c>
    </row>
    <row r="7" spans="1:15" s="262" customFormat="1" ht="19.5" customHeight="1" x14ac:dyDescent="0.7">
      <c r="A7" s="269"/>
      <c r="C7" s="269"/>
      <c r="E7" s="487"/>
      <c r="G7" s="211" t="s">
        <v>7</v>
      </c>
      <c r="I7" s="198" t="s">
        <v>7</v>
      </c>
    </row>
    <row r="8" spans="1:15" ht="19.5" customHeight="1" x14ac:dyDescent="0.6">
      <c r="A8" s="284" t="s">
        <v>1567</v>
      </c>
      <c r="B8" s="216"/>
      <c r="C8" s="256"/>
      <c r="D8" s="216"/>
      <c r="E8" s="485" t="s">
        <v>2327</v>
      </c>
      <c r="F8" s="216"/>
      <c r="G8" s="324">
        <f>SUM('تراز 1400'!$N$263)</f>
        <v>840282284356</v>
      </c>
      <c r="H8" s="216"/>
      <c r="I8" s="478">
        <v>271297255016</v>
      </c>
      <c r="J8" s="216"/>
      <c r="K8" s="286"/>
      <c r="L8" s="216"/>
      <c r="M8" s="216"/>
      <c r="O8" s="216"/>
    </row>
    <row r="9" spans="1:15" ht="19.5" customHeight="1" x14ac:dyDescent="0.6">
      <c r="A9" s="284" t="s">
        <v>627</v>
      </c>
      <c r="B9" s="216"/>
      <c r="C9" s="256"/>
      <c r="D9" s="216"/>
      <c r="E9" s="201" t="s">
        <v>2328</v>
      </c>
      <c r="F9" s="216"/>
      <c r="G9" s="271">
        <f>SUM('تراز 1400'!$N$277)</f>
        <v>509861316449</v>
      </c>
      <c r="H9" s="216"/>
      <c r="I9" s="478">
        <v>0</v>
      </c>
      <c r="J9" s="216"/>
      <c r="K9" s="286"/>
      <c r="L9" s="216"/>
      <c r="M9" s="216"/>
      <c r="O9" s="216"/>
    </row>
    <row r="10" spans="1:15" ht="19.5" customHeight="1" x14ac:dyDescent="0.6">
      <c r="A10" s="284" t="s">
        <v>2486</v>
      </c>
      <c r="B10" s="216"/>
      <c r="C10" s="256"/>
      <c r="D10" s="216"/>
      <c r="E10" s="485" t="s">
        <v>2329</v>
      </c>
      <c r="F10" s="216"/>
      <c r="G10" s="271">
        <f>SUM('تراز 1400'!$N$274)</f>
        <v>295744819035</v>
      </c>
      <c r="H10" s="216"/>
      <c r="I10" s="478">
        <v>75646264346</v>
      </c>
      <c r="J10" s="216"/>
      <c r="K10" s="286"/>
      <c r="L10" s="216"/>
      <c r="M10" s="216"/>
      <c r="O10" s="216"/>
    </row>
    <row r="11" spans="1:15" ht="19.5" customHeight="1" x14ac:dyDescent="0.6">
      <c r="A11" s="284" t="s">
        <v>651</v>
      </c>
      <c r="B11" s="216"/>
      <c r="C11" s="256"/>
      <c r="D11" s="216"/>
      <c r="E11" s="201" t="s">
        <v>2330</v>
      </c>
      <c r="F11" s="216"/>
      <c r="G11" s="271">
        <f>SUM('تراز 1400'!$N$326)</f>
        <v>196231142895</v>
      </c>
      <c r="H11" s="216"/>
      <c r="I11" s="478">
        <v>0</v>
      </c>
      <c r="J11" s="216"/>
      <c r="K11" s="286"/>
      <c r="L11" s="216"/>
      <c r="M11" s="216"/>
      <c r="O11" s="216"/>
    </row>
    <row r="12" spans="1:15" ht="19.5" customHeight="1" x14ac:dyDescent="0.6">
      <c r="A12" s="284" t="s">
        <v>273</v>
      </c>
      <c r="B12" s="216"/>
      <c r="C12" s="256"/>
      <c r="D12" s="216"/>
      <c r="E12" s="485" t="s">
        <v>2331</v>
      </c>
      <c r="F12" s="216"/>
      <c r="G12" s="271">
        <f>SUM('تراز 1400'!$N$269)</f>
        <v>191950246593</v>
      </c>
      <c r="H12" s="216"/>
      <c r="I12" s="478">
        <v>0</v>
      </c>
      <c r="J12" s="216"/>
      <c r="K12" s="286"/>
      <c r="L12" s="216"/>
      <c r="M12" s="216"/>
      <c r="O12" s="216"/>
    </row>
    <row r="13" spans="1:15" ht="19.5" customHeight="1" x14ac:dyDescent="0.6">
      <c r="A13" s="284" t="s">
        <v>641</v>
      </c>
      <c r="B13" s="216"/>
      <c r="C13" s="256"/>
      <c r="D13" s="216"/>
      <c r="E13" s="201" t="s">
        <v>2332</v>
      </c>
      <c r="F13" s="216"/>
      <c r="G13" s="271">
        <f>SUM('تراز 1400'!$N$312)</f>
        <v>138203711494</v>
      </c>
      <c r="H13" s="216"/>
      <c r="I13" s="478">
        <v>0</v>
      </c>
      <c r="J13" s="216"/>
      <c r="K13" s="286"/>
      <c r="L13" s="216"/>
      <c r="M13" s="216"/>
      <c r="O13" s="216"/>
    </row>
    <row r="14" spans="1:15" ht="19.5" customHeight="1" x14ac:dyDescent="0.6">
      <c r="A14" s="284" t="s">
        <v>657</v>
      </c>
      <c r="B14" s="216"/>
      <c r="C14" s="256"/>
      <c r="D14" s="216"/>
      <c r="E14" s="201" t="s">
        <v>2333</v>
      </c>
      <c r="F14" s="216"/>
      <c r="G14" s="271">
        <f>SUM('تراز 1400'!$N$334)</f>
        <v>118021458703</v>
      </c>
      <c r="H14" s="216"/>
      <c r="I14" s="478">
        <v>0</v>
      </c>
      <c r="J14" s="216"/>
      <c r="K14" s="286"/>
      <c r="L14" s="216"/>
      <c r="M14" s="216"/>
      <c r="O14" s="216"/>
    </row>
    <row r="15" spans="1:15" ht="19.5" customHeight="1" x14ac:dyDescent="0.6">
      <c r="A15" s="284" t="s">
        <v>1383</v>
      </c>
      <c r="B15" s="216"/>
      <c r="C15" s="256"/>
      <c r="D15" s="216"/>
      <c r="E15" s="201" t="s">
        <v>2334</v>
      </c>
      <c r="F15" s="216"/>
      <c r="G15" s="271">
        <f>SUM('تراز 1400'!$N$337)</f>
        <v>87192428800</v>
      </c>
      <c r="H15" s="216"/>
      <c r="I15" s="478">
        <v>0</v>
      </c>
      <c r="J15" s="216"/>
      <c r="K15" s="286"/>
      <c r="L15" s="216"/>
      <c r="M15" s="216"/>
      <c r="O15" s="216"/>
    </row>
    <row r="16" spans="1:15" ht="19.5" customHeight="1" x14ac:dyDescent="0.6">
      <c r="A16" s="284" t="s">
        <v>1866</v>
      </c>
      <c r="B16" s="216"/>
      <c r="C16" s="256"/>
      <c r="D16" s="216"/>
      <c r="E16" s="201" t="s">
        <v>2335</v>
      </c>
      <c r="F16" s="216"/>
      <c r="G16" s="271">
        <f>SUM('تراز 1400'!$N$349)</f>
        <v>64360560000</v>
      </c>
      <c r="H16" s="216"/>
      <c r="I16" s="478">
        <v>0</v>
      </c>
      <c r="J16" s="216"/>
      <c r="K16" s="286"/>
      <c r="L16" s="216"/>
      <c r="M16" s="216"/>
      <c r="O16" s="216"/>
    </row>
    <row r="17" spans="1:15" ht="19.5" customHeight="1" x14ac:dyDescent="0.6">
      <c r="A17" s="284" t="s">
        <v>249</v>
      </c>
      <c r="B17" s="216"/>
      <c r="C17" s="256"/>
      <c r="D17" s="216"/>
      <c r="E17" s="201" t="s">
        <v>2336</v>
      </c>
      <c r="F17" s="216"/>
      <c r="G17" s="271">
        <f>SUM('تراز 1400'!$N$288)</f>
        <v>37212077020</v>
      </c>
      <c r="H17" s="216"/>
      <c r="I17" s="478">
        <v>4065134470</v>
      </c>
      <c r="J17" s="216"/>
      <c r="K17" s="286"/>
      <c r="L17" s="216"/>
      <c r="M17" s="216"/>
      <c r="O17" s="216"/>
    </row>
    <row r="18" spans="1:15" ht="19.5" customHeight="1" x14ac:dyDescent="0.6">
      <c r="A18" s="284" t="s">
        <v>1896</v>
      </c>
      <c r="B18" s="216"/>
      <c r="C18" s="256"/>
      <c r="D18" s="216"/>
      <c r="E18" s="201" t="s">
        <v>2337</v>
      </c>
      <c r="F18" s="216"/>
      <c r="G18" s="271">
        <f>SUM('تراز 1400'!$N$392)</f>
        <v>12800526891</v>
      </c>
      <c r="H18" s="216"/>
      <c r="I18" s="478">
        <v>0</v>
      </c>
      <c r="J18" s="216"/>
      <c r="K18" s="286"/>
      <c r="L18" s="216"/>
      <c r="M18" s="216"/>
      <c r="O18" s="216"/>
    </row>
    <row r="19" spans="1:15" ht="19.5" customHeight="1" x14ac:dyDescent="0.6">
      <c r="A19" s="284" t="s">
        <v>1886</v>
      </c>
      <c r="B19" s="216"/>
      <c r="C19" s="256"/>
      <c r="D19" s="216"/>
      <c r="E19" s="201" t="s">
        <v>2338</v>
      </c>
      <c r="F19" s="216"/>
      <c r="G19" s="271">
        <f>SUM('تراز 1400'!$N$364)</f>
        <v>8888631038</v>
      </c>
      <c r="H19" s="216"/>
      <c r="I19" s="478">
        <v>0</v>
      </c>
      <c r="J19" s="216"/>
      <c r="K19" s="286"/>
      <c r="L19" s="216"/>
      <c r="M19" s="216"/>
      <c r="O19" s="216"/>
    </row>
    <row r="20" spans="1:15" ht="19.5" customHeight="1" x14ac:dyDescent="0.6">
      <c r="A20" s="284" t="s">
        <v>250</v>
      </c>
      <c r="B20" s="216"/>
      <c r="C20" s="256"/>
      <c r="D20" s="216"/>
      <c r="E20" s="201" t="s">
        <v>2339</v>
      </c>
      <c r="F20" s="216"/>
      <c r="G20" s="271">
        <f>SUM('تراز 1400'!$N$297)</f>
        <v>8165281000</v>
      </c>
      <c r="H20" s="216"/>
      <c r="I20" s="478">
        <v>21595230000</v>
      </c>
      <c r="J20" s="216"/>
      <c r="K20" s="286"/>
      <c r="L20" s="216"/>
      <c r="M20" s="216"/>
      <c r="O20" s="216"/>
    </row>
    <row r="21" spans="1:15" ht="19.5" customHeight="1" x14ac:dyDescent="0.6">
      <c r="A21" s="284" t="s">
        <v>1888</v>
      </c>
      <c r="B21" s="216"/>
      <c r="C21" s="256"/>
      <c r="D21" s="216"/>
      <c r="E21" s="201" t="s">
        <v>2340</v>
      </c>
      <c r="F21" s="216"/>
      <c r="G21" s="271">
        <f>SUM('تراز 1400'!$N$365)</f>
        <v>8048000000</v>
      </c>
      <c r="H21" s="216"/>
      <c r="I21" s="478">
        <v>0</v>
      </c>
      <c r="J21" s="216"/>
      <c r="K21" s="286"/>
      <c r="L21" s="216"/>
      <c r="M21" s="216"/>
      <c r="O21" s="216"/>
    </row>
    <row r="22" spans="1:15" ht="19.5" customHeight="1" x14ac:dyDescent="0.6">
      <c r="A22" s="284" t="s">
        <v>1860</v>
      </c>
      <c r="B22" s="216"/>
      <c r="C22" s="256"/>
      <c r="D22" s="216"/>
      <c r="E22" s="201" t="s">
        <v>2341</v>
      </c>
      <c r="F22" s="216"/>
      <c r="G22" s="271">
        <f>SUM('تراز 1400'!$N$344)</f>
        <v>5605547798</v>
      </c>
      <c r="H22" s="216"/>
      <c r="I22" s="478">
        <v>0</v>
      </c>
      <c r="J22" s="216"/>
      <c r="K22" s="286"/>
      <c r="L22" s="216"/>
      <c r="M22" s="216"/>
      <c r="O22" s="216"/>
    </row>
    <row r="23" spans="1:15" ht="19.5" customHeight="1" x14ac:dyDescent="0.6">
      <c r="A23" s="284" t="s">
        <v>1444</v>
      </c>
      <c r="B23" s="216"/>
      <c r="C23" s="256"/>
      <c r="D23" s="216"/>
      <c r="E23" s="201" t="s">
        <v>2342</v>
      </c>
      <c r="F23" s="216"/>
      <c r="G23" s="271">
        <f>SUM('تراز 1400'!$N$280)</f>
        <v>7263080564</v>
      </c>
      <c r="H23" s="216"/>
      <c r="I23" s="478">
        <v>27772322256</v>
      </c>
      <c r="J23" s="216"/>
      <c r="K23" s="286"/>
      <c r="L23" s="216"/>
      <c r="M23" s="216"/>
      <c r="O23" s="216"/>
    </row>
    <row r="24" spans="1:15" ht="19.5" customHeight="1" x14ac:dyDescent="0.6">
      <c r="A24" s="284" t="s">
        <v>629</v>
      </c>
      <c r="B24" s="216"/>
      <c r="C24" s="256"/>
      <c r="D24" s="216"/>
      <c r="E24" s="201" t="s">
        <v>2343</v>
      </c>
      <c r="F24" s="216"/>
      <c r="G24" s="271">
        <f>SUM('تراز 1400'!$N$302)</f>
        <v>2491586256</v>
      </c>
      <c r="H24" s="216"/>
      <c r="I24" s="478">
        <v>0</v>
      </c>
      <c r="J24" s="216"/>
      <c r="K24" s="286"/>
      <c r="L24" s="216"/>
      <c r="M24" s="216"/>
      <c r="O24" s="216"/>
    </row>
    <row r="25" spans="1:15" ht="19.5" customHeight="1" x14ac:dyDescent="0.6">
      <c r="A25" s="284" t="s">
        <v>2050</v>
      </c>
      <c r="B25" s="216"/>
      <c r="C25" s="256"/>
      <c r="D25" s="216"/>
      <c r="E25" s="201" t="s">
        <v>2344</v>
      </c>
      <c r="F25" s="216"/>
      <c r="G25" s="271">
        <f>SUM('تراز 1400'!$N$400)</f>
        <v>2458980000</v>
      </c>
      <c r="H25" s="216"/>
      <c r="I25" s="478">
        <v>0</v>
      </c>
      <c r="J25" s="216"/>
      <c r="K25" s="482">
        <v>169282444</v>
      </c>
      <c r="L25" s="295"/>
      <c r="M25" s="295" t="s">
        <v>2324</v>
      </c>
      <c r="O25" s="216"/>
    </row>
    <row r="26" spans="1:15" ht="19.5" customHeight="1" x14ac:dyDescent="0.6">
      <c r="A26" s="284" t="s">
        <v>831</v>
      </c>
      <c r="B26" s="216"/>
      <c r="C26" s="256"/>
      <c r="D26" s="216"/>
      <c r="E26" s="201" t="s">
        <v>2345</v>
      </c>
      <c r="F26" s="216"/>
      <c r="G26" s="271">
        <f>SUM('تراز 1400'!$N$294)</f>
        <v>2411767500</v>
      </c>
      <c r="H26" s="216"/>
      <c r="I26" s="478">
        <v>0</v>
      </c>
      <c r="J26" s="216"/>
      <c r="K26" s="482">
        <v>3390000000</v>
      </c>
      <c r="L26" s="295"/>
      <c r="M26" s="295" t="s">
        <v>2325</v>
      </c>
      <c r="O26" s="216"/>
    </row>
    <row r="27" spans="1:15" ht="19.5" customHeight="1" x14ac:dyDescent="0.6">
      <c r="A27" s="284" t="s">
        <v>237</v>
      </c>
      <c r="B27" s="216"/>
      <c r="C27" s="256"/>
      <c r="D27" s="216"/>
      <c r="E27" s="201"/>
      <c r="F27" s="216"/>
      <c r="G27" s="271">
        <f>SUM(G43:$G$71)</f>
        <v>2592004733</v>
      </c>
      <c r="H27" s="216"/>
      <c r="I27" s="478">
        <f>K25+K26+K27</f>
        <v>3758891294</v>
      </c>
      <c r="J27" s="216"/>
      <c r="K27" s="482">
        <v>199608850</v>
      </c>
      <c r="L27" s="295"/>
      <c r="M27" s="295" t="s">
        <v>2326</v>
      </c>
      <c r="O27" s="216"/>
    </row>
    <row r="28" spans="1:15" ht="19.5" customHeight="1" x14ac:dyDescent="0.6">
      <c r="A28" s="284" t="s">
        <v>248</v>
      </c>
      <c r="B28" s="216"/>
      <c r="C28" s="256"/>
      <c r="D28" s="216"/>
      <c r="E28" s="201"/>
      <c r="F28" s="216"/>
      <c r="G28" s="271">
        <f>SUM('تراز 1400'!$N$283)</f>
        <v>0</v>
      </c>
      <c r="H28" s="216"/>
      <c r="I28" s="478">
        <v>2168566199</v>
      </c>
      <c r="J28" s="216"/>
      <c r="K28" s="286"/>
      <c r="L28" s="216"/>
      <c r="M28" s="216"/>
      <c r="O28" s="216"/>
    </row>
    <row r="29" spans="1:15" ht="19.5" customHeight="1" x14ac:dyDescent="0.6">
      <c r="A29" s="284" t="s">
        <v>664</v>
      </c>
      <c r="B29" s="216"/>
      <c r="C29" s="256"/>
      <c r="D29" s="216"/>
      <c r="E29" s="201"/>
      <c r="F29" s="216"/>
      <c r="G29" s="271">
        <f>SUM('تراز 1400'!$N$264)</f>
        <v>0</v>
      </c>
      <c r="H29" s="216"/>
      <c r="I29" s="478">
        <v>14303053051</v>
      </c>
      <c r="J29" s="216"/>
      <c r="K29" s="286"/>
      <c r="L29" s="216"/>
      <c r="M29" s="216"/>
      <c r="O29" s="216"/>
    </row>
    <row r="30" spans="1:15" ht="19.5" customHeight="1" x14ac:dyDescent="0.6">
      <c r="A30" s="284" t="s">
        <v>925</v>
      </c>
      <c r="B30" s="216"/>
      <c r="C30" s="256"/>
      <c r="D30" s="216"/>
      <c r="E30" s="201"/>
      <c r="F30" s="216"/>
      <c r="G30" s="271">
        <f>SUM('تراز 1400'!$N$336)</f>
        <v>0</v>
      </c>
      <c r="H30" s="216"/>
      <c r="I30" s="478">
        <v>3284697500</v>
      </c>
      <c r="J30" s="216"/>
      <c r="K30" s="286"/>
      <c r="L30" s="216"/>
      <c r="M30" s="216"/>
      <c r="O30" s="216"/>
    </row>
    <row r="31" spans="1:15" ht="19.5" customHeight="1" x14ac:dyDescent="0.6">
      <c r="A31" s="284" t="s">
        <v>909</v>
      </c>
      <c r="B31" s="216"/>
      <c r="C31" s="256"/>
      <c r="D31" s="216"/>
      <c r="E31" s="201"/>
      <c r="F31" s="216"/>
      <c r="G31" s="271">
        <f>SUM('تراز 1400'!$N$332)</f>
        <v>0</v>
      </c>
      <c r="H31" s="216"/>
      <c r="I31" s="478">
        <v>1117874520</v>
      </c>
      <c r="J31" s="216"/>
      <c r="K31" s="286"/>
      <c r="L31" s="216"/>
      <c r="M31" s="216"/>
      <c r="O31" s="216"/>
    </row>
    <row r="32" spans="1:15" ht="19.5" customHeight="1" x14ac:dyDescent="0.6">
      <c r="A32" s="284" t="s">
        <v>1577</v>
      </c>
      <c r="B32" s="216"/>
      <c r="C32" s="256"/>
      <c r="D32" s="216"/>
      <c r="E32" s="201"/>
      <c r="F32" s="216"/>
      <c r="G32" s="271">
        <f>SUM('تراز 1400'!$N$320)</f>
        <v>0</v>
      </c>
      <c r="H32" s="216"/>
      <c r="I32" s="478">
        <v>495106050</v>
      </c>
      <c r="J32" s="216"/>
      <c r="K32" s="286"/>
      <c r="L32" s="216"/>
      <c r="M32" s="216"/>
      <c r="O32" s="216"/>
    </row>
    <row r="33" spans="1:15" ht="19.5" customHeight="1" x14ac:dyDescent="0.6">
      <c r="A33" s="284" t="s">
        <v>879</v>
      </c>
      <c r="B33" s="216"/>
      <c r="C33" s="256"/>
      <c r="D33" s="216"/>
      <c r="E33" s="201"/>
      <c r="F33" s="216"/>
      <c r="G33" s="271">
        <f>SUM('تراز 1400'!$N$316)</f>
        <v>0</v>
      </c>
      <c r="H33" s="216"/>
      <c r="I33" s="478">
        <v>289316700</v>
      </c>
      <c r="J33" s="216"/>
      <c r="K33" s="286"/>
      <c r="L33" s="216"/>
      <c r="M33" s="216"/>
      <c r="O33" s="216"/>
    </row>
    <row r="34" spans="1:15" ht="19.5" customHeight="1" x14ac:dyDescent="0.6">
      <c r="A34" s="284" t="s">
        <v>1579</v>
      </c>
      <c r="B34" s="216"/>
      <c r="C34" s="256"/>
      <c r="D34" s="216"/>
      <c r="E34" s="201"/>
      <c r="F34" s="216"/>
      <c r="G34" s="271">
        <f>SUM('تراز 1400'!$N$298)</f>
        <v>0</v>
      </c>
      <c r="H34" s="216"/>
      <c r="I34" s="478">
        <v>177339800</v>
      </c>
      <c r="J34" s="216"/>
      <c r="K34" s="286"/>
      <c r="L34" s="216"/>
      <c r="M34" s="216"/>
      <c r="O34" s="216"/>
    </row>
    <row r="35" spans="1:15" ht="19.5" customHeight="1" x14ac:dyDescent="0.6">
      <c r="A35" s="284" t="s">
        <v>929</v>
      </c>
      <c r="B35" s="216"/>
      <c r="C35" s="256"/>
      <c r="D35" s="216"/>
      <c r="E35" s="201"/>
      <c r="F35" s="216"/>
      <c r="G35" s="271">
        <f>SUM('تراز 1400'!$N$342)</f>
        <v>0</v>
      </c>
      <c r="H35" s="216"/>
      <c r="I35" s="478">
        <v>567700000</v>
      </c>
      <c r="J35" s="216"/>
      <c r="K35" s="286"/>
      <c r="L35" s="216"/>
      <c r="M35" s="216"/>
      <c r="O35" s="216"/>
    </row>
    <row r="36" spans="1:15" s="595" customFormat="1" ht="19.5" customHeight="1" x14ac:dyDescent="0.7">
      <c r="A36" s="319"/>
      <c r="C36" s="269"/>
      <c r="E36" s="487"/>
      <c r="G36" s="892">
        <f>SUM(G8:G35)</f>
        <v>2539785451125</v>
      </c>
      <c r="I36" s="892">
        <f>SUM(I8:I35)</f>
        <v>426538751202</v>
      </c>
      <c r="K36" s="933"/>
    </row>
    <row r="37" spans="1:15" s="595" customFormat="1" ht="19.5" customHeight="1" x14ac:dyDescent="0.7">
      <c r="A37" s="934" t="s">
        <v>2448</v>
      </c>
      <c r="C37" s="269"/>
      <c r="E37" s="487"/>
      <c r="G37" s="310">
        <f>'26'!I47</f>
        <v>-339987951257.04523</v>
      </c>
      <c r="I37" s="935">
        <v>0</v>
      </c>
      <c r="K37" s="933"/>
    </row>
    <row r="38" spans="1:15" s="262" customFormat="1" ht="19.5" customHeight="1" thickBot="1" x14ac:dyDescent="0.75">
      <c r="A38" s="269"/>
      <c r="C38" s="269"/>
      <c r="E38" s="487"/>
      <c r="G38" s="228">
        <f>G36+G37</f>
        <v>2199797499867.9546</v>
      </c>
      <c r="I38" s="228">
        <f>I36+I37</f>
        <v>426538751202</v>
      </c>
    </row>
    <row r="39" spans="1:15" s="262" customFormat="1" ht="19.5" customHeight="1" thickTop="1" x14ac:dyDescent="0.7">
      <c r="A39" s="269"/>
      <c r="C39" s="269"/>
      <c r="E39" s="487"/>
      <c r="G39" s="211"/>
      <c r="I39" s="198"/>
    </row>
    <row r="40" spans="1:15" ht="15" customHeight="1" x14ac:dyDescent="0.25">
      <c r="B40" s="205"/>
      <c r="C40" s="237"/>
      <c r="D40" s="211"/>
      <c r="E40" s="211"/>
      <c r="F40" s="198"/>
      <c r="G40" s="198"/>
      <c r="H40" s="198"/>
      <c r="J40" s="323"/>
      <c r="K40" s="216"/>
      <c r="L40" s="216"/>
      <c r="M40" s="216"/>
      <c r="O40" s="216"/>
    </row>
    <row r="41" spans="1:15" ht="15" customHeight="1" x14ac:dyDescent="0.25"/>
    <row r="42" spans="1:15" ht="15" customHeight="1" x14ac:dyDescent="0.25">
      <c r="A42" s="492" t="s">
        <v>2147</v>
      </c>
      <c r="B42" s="205"/>
      <c r="C42" s="237"/>
      <c r="D42" s="211"/>
      <c r="E42" s="211"/>
      <c r="G42" s="198"/>
      <c r="I42" s="323"/>
      <c r="K42" s="216"/>
      <c r="L42" s="216"/>
      <c r="M42" s="216"/>
      <c r="O42" s="216"/>
    </row>
    <row r="43" spans="1:15" ht="15" customHeight="1" x14ac:dyDescent="0.25">
      <c r="A43" s="493" t="s">
        <v>682</v>
      </c>
      <c r="B43" s="205"/>
      <c r="C43" s="237"/>
      <c r="D43" s="216"/>
      <c r="E43" s="448">
        <v>0</v>
      </c>
      <c r="G43" s="448">
        <v>18605955</v>
      </c>
      <c r="I43" s="323"/>
      <c r="K43" s="216"/>
      <c r="L43" s="216"/>
      <c r="M43" s="216"/>
      <c r="O43" s="216"/>
    </row>
    <row r="44" spans="1:15" ht="15" customHeight="1" x14ac:dyDescent="0.25">
      <c r="A44" s="493" t="s">
        <v>821</v>
      </c>
      <c r="B44" s="205"/>
      <c r="C44" s="237"/>
      <c r="D44" s="216"/>
      <c r="E44" s="448">
        <v>0</v>
      </c>
      <c r="G44" s="448">
        <v>800000</v>
      </c>
      <c r="I44" s="323"/>
      <c r="K44" s="216"/>
      <c r="L44" s="216"/>
      <c r="M44" s="216"/>
      <c r="O44" s="216"/>
    </row>
    <row r="45" spans="1:15" ht="15" customHeight="1" x14ac:dyDescent="0.25">
      <c r="A45" s="493" t="s">
        <v>521</v>
      </c>
      <c r="B45" s="205"/>
      <c r="C45" s="237"/>
      <c r="D45" s="216"/>
      <c r="E45" s="448">
        <v>0</v>
      </c>
      <c r="G45" s="448">
        <v>17000</v>
      </c>
      <c r="I45" s="323"/>
      <c r="K45" s="216"/>
      <c r="L45" s="216"/>
      <c r="M45" s="216"/>
      <c r="O45" s="216"/>
    </row>
    <row r="46" spans="1:15" ht="15" customHeight="1" x14ac:dyDescent="0.25">
      <c r="A46" s="493" t="s">
        <v>597</v>
      </c>
      <c r="B46" s="205"/>
      <c r="C46" s="237"/>
      <c r="D46" s="216"/>
      <c r="E46" s="448">
        <v>0</v>
      </c>
      <c r="G46" s="448">
        <v>22950000</v>
      </c>
      <c r="I46" s="323"/>
      <c r="K46" s="216"/>
      <c r="L46" s="216"/>
      <c r="M46" s="216"/>
      <c r="O46" s="216"/>
    </row>
    <row r="47" spans="1:15" ht="15" customHeight="1" x14ac:dyDescent="0.25">
      <c r="A47" s="493" t="s">
        <v>558</v>
      </c>
      <c r="B47" s="205"/>
      <c r="C47" s="237"/>
      <c r="D47" s="216"/>
      <c r="E47" s="448">
        <v>0</v>
      </c>
      <c r="G47" s="448">
        <v>1</v>
      </c>
      <c r="I47" s="323"/>
      <c r="K47" s="216"/>
      <c r="L47" s="216"/>
      <c r="M47" s="216"/>
      <c r="O47" s="216"/>
    </row>
    <row r="48" spans="1:15" ht="15" customHeight="1" x14ac:dyDescent="0.25">
      <c r="A48" s="493" t="s">
        <v>827</v>
      </c>
      <c r="B48" s="205"/>
      <c r="C48" s="237"/>
      <c r="D48" s="216"/>
      <c r="E48" s="448">
        <v>0</v>
      </c>
      <c r="G48" s="448">
        <v>13625000</v>
      </c>
      <c r="I48" s="323"/>
      <c r="K48" s="216"/>
      <c r="L48" s="216"/>
      <c r="M48" s="216"/>
      <c r="O48" s="216"/>
    </row>
    <row r="49" spans="1:15" ht="15" customHeight="1" x14ac:dyDescent="0.25">
      <c r="A49" s="493" t="s">
        <v>609</v>
      </c>
      <c r="B49" s="205"/>
      <c r="C49" s="237"/>
      <c r="D49" s="216"/>
      <c r="E49" s="448">
        <v>0</v>
      </c>
      <c r="G49" s="448">
        <v>10313570</v>
      </c>
      <c r="I49" s="323"/>
      <c r="K49" s="216"/>
      <c r="L49" s="216"/>
      <c r="M49" s="216"/>
      <c r="O49" s="216"/>
    </row>
    <row r="50" spans="1:15" ht="15" customHeight="1" x14ac:dyDescent="0.25">
      <c r="A50" s="493" t="s">
        <v>861</v>
      </c>
      <c r="B50" s="205"/>
      <c r="C50" s="237"/>
      <c r="D50" s="216"/>
      <c r="E50" s="448">
        <v>0</v>
      </c>
      <c r="G50" s="448">
        <v>26586523</v>
      </c>
      <c r="I50" s="323"/>
      <c r="K50" s="216"/>
      <c r="L50" s="216"/>
      <c r="M50" s="216"/>
      <c r="O50" s="216"/>
    </row>
    <row r="51" spans="1:15" ht="15" customHeight="1" x14ac:dyDescent="0.25">
      <c r="A51" s="493" t="s">
        <v>564</v>
      </c>
      <c r="B51" s="205"/>
      <c r="C51" s="237"/>
      <c r="D51" s="216"/>
      <c r="E51" s="448">
        <v>0</v>
      </c>
      <c r="G51" s="448">
        <v>104372</v>
      </c>
      <c r="I51" s="323"/>
      <c r="K51" s="216"/>
      <c r="L51" s="216"/>
      <c r="M51" s="216"/>
      <c r="O51" s="216"/>
    </row>
    <row r="52" spans="1:15" ht="15" customHeight="1" x14ac:dyDescent="0.25">
      <c r="A52" s="493" t="s">
        <v>566</v>
      </c>
      <c r="B52" s="205"/>
      <c r="C52" s="237"/>
      <c r="D52" s="216"/>
      <c r="E52" s="448">
        <v>0</v>
      </c>
      <c r="G52" s="448">
        <v>1609703</v>
      </c>
      <c r="I52" s="323"/>
      <c r="K52" s="216"/>
      <c r="L52" s="216"/>
      <c r="M52" s="216"/>
      <c r="O52" s="216"/>
    </row>
    <row r="53" spans="1:15" ht="15" customHeight="1" x14ac:dyDescent="0.25">
      <c r="A53" s="493" t="s">
        <v>619</v>
      </c>
      <c r="B53" s="205"/>
      <c r="C53" s="237"/>
      <c r="D53" s="216"/>
      <c r="E53" s="448">
        <v>0</v>
      </c>
      <c r="G53" s="448">
        <v>372267900</v>
      </c>
      <c r="I53" s="323"/>
      <c r="K53" s="216"/>
      <c r="L53" s="216"/>
      <c r="M53" s="216"/>
      <c r="O53" s="216"/>
    </row>
    <row r="54" spans="1:15" ht="15" customHeight="1" x14ac:dyDescent="0.25">
      <c r="A54" s="493" t="s">
        <v>901</v>
      </c>
      <c r="B54" s="205"/>
      <c r="C54" s="237"/>
      <c r="D54" s="216"/>
      <c r="E54" s="448">
        <v>0</v>
      </c>
      <c r="G54" s="448">
        <v>7117466</v>
      </c>
      <c r="I54" s="323"/>
      <c r="K54" s="216"/>
      <c r="L54" s="216"/>
      <c r="M54" s="216"/>
      <c r="O54" s="216"/>
    </row>
    <row r="55" spans="1:15" ht="15" customHeight="1" x14ac:dyDescent="0.25">
      <c r="A55" s="493" t="s">
        <v>623</v>
      </c>
      <c r="B55" s="205"/>
      <c r="C55" s="237"/>
      <c r="D55" s="216"/>
      <c r="E55" s="448">
        <v>0</v>
      </c>
      <c r="G55" s="448">
        <v>-1141448</v>
      </c>
      <c r="I55" s="323"/>
      <c r="K55" s="216"/>
      <c r="L55" s="216"/>
      <c r="M55" s="216"/>
      <c r="O55" s="216"/>
    </row>
    <row r="56" spans="1:15" ht="15" customHeight="1" x14ac:dyDescent="0.25">
      <c r="A56" s="493" t="s">
        <v>700</v>
      </c>
      <c r="B56" s="205"/>
      <c r="C56" s="237"/>
      <c r="D56" s="216"/>
      <c r="E56" s="448">
        <v>0</v>
      </c>
      <c r="G56" s="448">
        <v>109000</v>
      </c>
      <c r="I56" s="323"/>
      <c r="K56" s="216"/>
      <c r="L56" s="216"/>
      <c r="M56" s="216"/>
      <c r="O56" s="216"/>
    </row>
    <row r="57" spans="1:15" ht="15" customHeight="1" x14ac:dyDescent="0.25">
      <c r="A57" s="493" t="s">
        <v>1876</v>
      </c>
      <c r="B57" s="205"/>
      <c r="C57" s="237"/>
      <c r="D57" s="216"/>
      <c r="E57" s="448">
        <v>0</v>
      </c>
      <c r="G57" s="448">
        <v>52500</v>
      </c>
      <c r="I57" s="323"/>
      <c r="K57" s="216"/>
      <c r="L57" s="216"/>
      <c r="M57" s="216"/>
      <c r="O57" s="216"/>
    </row>
    <row r="58" spans="1:15" ht="15" customHeight="1" x14ac:dyDescent="0.25">
      <c r="A58" s="493" t="s">
        <v>1925</v>
      </c>
      <c r="B58" s="205"/>
      <c r="C58" s="237"/>
      <c r="D58" s="216"/>
      <c r="E58" s="448">
        <v>0</v>
      </c>
      <c r="G58" s="448">
        <v>-22272500</v>
      </c>
      <c r="I58" s="323"/>
      <c r="K58" s="216"/>
      <c r="L58" s="216"/>
      <c r="M58" s="216"/>
      <c r="O58" s="216"/>
    </row>
    <row r="59" spans="1:15" ht="15" customHeight="1" x14ac:dyDescent="0.25">
      <c r="A59" s="493" t="s">
        <v>2016</v>
      </c>
      <c r="B59" s="205"/>
      <c r="C59" s="237"/>
      <c r="D59" s="216"/>
      <c r="E59" s="448">
        <v>0</v>
      </c>
      <c r="G59" s="448">
        <v>-10</v>
      </c>
      <c r="I59" s="323"/>
      <c r="K59" s="216"/>
      <c r="L59" s="216"/>
      <c r="M59" s="216"/>
      <c r="O59" s="216"/>
    </row>
    <row r="60" spans="1:15" ht="15" customHeight="1" x14ac:dyDescent="0.25">
      <c r="A60" s="493" t="s">
        <v>2020</v>
      </c>
      <c r="B60" s="205"/>
      <c r="C60" s="237"/>
      <c r="D60" s="216"/>
      <c r="E60" s="448">
        <v>0</v>
      </c>
      <c r="G60" s="448">
        <v>581023250</v>
      </c>
      <c r="I60" s="323"/>
      <c r="K60" s="216"/>
      <c r="L60" s="216"/>
      <c r="M60" s="216"/>
      <c r="O60" s="216"/>
    </row>
    <row r="61" spans="1:15" ht="15" customHeight="1" x14ac:dyDescent="0.25">
      <c r="A61" s="493" t="s">
        <v>1946</v>
      </c>
      <c r="B61" s="205"/>
      <c r="C61" s="237"/>
      <c r="D61" s="216"/>
      <c r="E61" s="448">
        <v>0</v>
      </c>
      <c r="G61" s="448">
        <v>86210899</v>
      </c>
      <c r="I61" s="323"/>
      <c r="K61" s="216"/>
      <c r="L61" s="216"/>
      <c r="M61" s="216"/>
      <c r="O61" s="216"/>
    </row>
    <row r="62" spans="1:15" ht="15" customHeight="1" x14ac:dyDescent="0.25">
      <c r="A62" s="493" t="s">
        <v>489</v>
      </c>
      <c r="B62" s="205"/>
      <c r="C62" s="237"/>
      <c r="D62" s="216"/>
      <c r="E62" s="448">
        <v>0</v>
      </c>
      <c r="G62" s="448">
        <v>82669120</v>
      </c>
      <c r="I62" s="323"/>
      <c r="K62" s="216"/>
      <c r="L62" s="216"/>
      <c r="M62" s="216"/>
      <c r="O62" s="216"/>
    </row>
    <row r="63" spans="1:15" ht="15" customHeight="1" x14ac:dyDescent="0.25">
      <c r="A63" s="493" t="s">
        <v>2060</v>
      </c>
      <c r="B63" s="205"/>
      <c r="C63" s="237"/>
      <c r="D63" s="216"/>
      <c r="E63" s="448">
        <v>0</v>
      </c>
      <c r="G63" s="448">
        <v>31860000</v>
      </c>
      <c r="I63" s="323"/>
      <c r="K63" s="216"/>
      <c r="L63" s="216"/>
      <c r="M63" s="216"/>
      <c r="O63" s="216"/>
    </row>
    <row r="64" spans="1:15" ht="15" customHeight="1" x14ac:dyDescent="0.25">
      <c r="A64" s="493" t="s">
        <v>1823</v>
      </c>
      <c r="B64" s="205"/>
      <c r="C64" s="237"/>
      <c r="D64" s="216"/>
      <c r="E64" s="448">
        <v>0</v>
      </c>
      <c r="G64" s="448">
        <v>151000000</v>
      </c>
      <c r="I64" s="323"/>
      <c r="K64" s="216"/>
      <c r="L64" s="216"/>
      <c r="M64" s="216"/>
      <c r="O64" s="216"/>
    </row>
    <row r="65" spans="1:15" ht="15" customHeight="1" x14ac:dyDescent="0.25">
      <c r="A65" s="493" t="s">
        <v>1910</v>
      </c>
      <c r="B65" s="205"/>
      <c r="C65" s="237"/>
      <c r="D65" s="216"/>
      <c r="E65" s="448">
        <v>0</v>
      </c>
      <c r="G65" s="448">
        <v>194270000</v>
      </c>
      <c r="I65" s="323"/>
      <c r="K65" s="216"/>
      <c r="L65" s="216"/>
      <c r="M65" s="216"/>
      <c r="O65" s="216"/>
    </row>
    <row r="66" spans="1:15" ht="15" customHeight="1" x14ac:dyDescent="0.25">
      <c r="A66" s="493" t="s">
        <v>251</v>
      </c>
      <c r="B66" s="205"/>
      <c r="C66" s="237"/>
      <c r="D66" s="216"/>
      <c r="E66" s="465">
        <v>1</v>
      </c>
      <c r="G66" s="448">
        <v>-1</v>
      </c>
      <c r="I66" s="323"/>
      <c r="K66" s="216"/>
      <c r="L66" s="216"/>
      <c r="M66" s="216"/>
      <c r="O66" s="216"/>
    </row>
    <row r="67" spans="1:15" ht="15" customHeight="1" x14ac:dyDescent="0.25">
      <c r="A67" s="493" t="s">
        <v>819</v>
      </c>
      <c r="B67" s="205"/>
      <c r="C67" s="237"/>
      <c r="D67" s="216"/>
      <c r="E67" s="467">
        <v>3</v>
      </c>
      <c r="G67" s="448">
        <v>-3</v>
      </c>
      <c r="I67" s="323"/>
      <c r="K67" s="216"/>
      <c r="L67" s="216"/>
      <c r="M67" s="216"/>
      <c r="O67" s="216"/>
    </row>
    <row r="68" spans="1:15" ht="15" customHeight="1" x14ac:dyDescent="0.25">
      <c r="A68" s="493" t="s">
        <v>570</v>
      </c>
      <c r="B68" s="205"/>
      <c r="C68" s="237"/>
      <c r="D68" s="216"/>
      <c r="E68" s="467">
        <v>1</v>
      </c>
      <c r="G68" s="448">
        <v>-1</v>
      </c>
      <c r="I68" s="323"/>
      <c r="K68" s="216"/>
      <c r="L68" s="216"/>
      <c r="M68" s="216"/>
      <c r="O68" s="216"/>
    </row>
    <row r="69" spans="1:15" ht="15" customHeight="1" x14ac:dyDescent="0.25">
      <c r="A69" s="493" t="s">
        <v>2056</v>
      </c>
      <c r="B69" s="205"/>
      <c r="C69" s="237"/>
      <c r="D69" s="216"/>
      <c r="E69" s="467">
        <v>0</v>
      </c>
      <c r="G69" s="448">
        <f>SUM('تراز 1400'!$N$403)</f>
        <v>600000000</v>
      </c>
      <c r="I69" s="323"/>
      <c r="K69" s="216"/>
      <c r="L69" s="216"/>
      <c r="M69" s="216"/>
      <c r="O69" s="216"/>
    </row>
    <row r="70" spans="1:15" ht="15" customHeight="1" x14ac:dyDescent="0.25">
      <c r="A70" s="493" t="s">
        <v>1445</v>
      </c>
      <c r="B70" s="205"/>
      <c r="C70" s="237"/>
      <c r="D70" s="216"/>
      <c r="E70" s="467">
        <v>0</v>
      </c>
      <c r="G70" s="448">
        <f>SUM('تراز 1400'!$N$289)</f>
        <v>214000000</v>
      </c>
      <c r="I70" s="323"/>
      <c r="K70" s="216"/>
      <c r="L70" s="216"/>
      <c r="M70" s="216"/>
      <c r="O70" s="216"/>
    </row>
    <row r="71" spans="1:15" ht="15" customHeight="1" x14ac:dyDescent="0.25">
      <c r="A71" s="493" t="s">
        <v>1578</v>
      </c>
      <c r="B71" s="205"/>
      <c r="C71" s="237"/>
      <c r="D71" s="216"/>
      <c r="E71" s="467">
        <v>0</v>
      </c>
      <c r="G71" s="448">
        <f>SUM('تراز 1400'!$N$293)</f>
        <v>200226437</v>
      </c>
      <c r="I71" s="323"/>
      <c r="K71" s="216"/>
      <c r="L71" s="216"/>
      <c r="M71" s="216"/>
      <c r="O71" s="216"/>
    </row>
    <row r="89" ht="24.75" customHeight="1" x14ac:dyDescent="0.25"/>
  </sheetData>
  <mergeCells count="4">
    <mergeCell ref="A1:J1"/>
    <mergeCell ref="A2:J2"/>
    <mergeCell ref="A3:J3"/>
    <mergeCell ref="A5:I5"/>
  </mergeCells>
  <printOptions horizontalCentered="1"/>
  <pageMargins left="0.51181102362204722" right="0.70866141732283472" top="0.74803149606299213" bottom="0.55118110236220474" header="0.31496062992125984" footer="0.31496062992125984"/>
  <pageSetup scale="96" orientation="portrait" r:id="rId1"/>
  <headerFooter>
    <oddFooter>&amp;C&amp;A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22B77-6191-4303-A9E6-E6F759675C32}">
  <sheetPr codeName="Sheet37">
    <tabColor rgb="FFFFFF00"/>
    <pageSetUpPr fitToPage="1"/>
  </sheetPr>
  <dimension ref="A1:O24"/>
  <sheetViews>
    <sheetView rightToLeft="1" tabSelected="1" view="pageBreakPreview" topLeftCell="A13" zoomScaleNormal="70" zoomScaleSheetLayoutView="100" workbookViewId="0">
      <selection activeCell="AA4" sqref="AA4"/>
    </sheetView>
  </sheetViews>
  <sheetFormatPr defaultColWidth="8.7109375" defaultRowHeight="150" customHeight="1" x14ac:dyDescent="0.25"/>
  <cols>
    <col min="1" max="1" width="2.140625" style="216" customWidth="1"/>
    <col min="2" max="2" width="15.85546875" style="294" customWidth="1"/>
    <col min="3" max="3" width="0.7109375" style="237" customWidth="1"/>
    <col min="4" max="4" width="17" style="237" customWidth="1"/>
    <col min="5" max="5" width="0.7109375" style="237" customWidth="1"/>
    <col min="6" max="6" width="15.5703125" style="479" customWidth="1"/>
    <col min="7" max="7" width="0.7109375" style="237" customWidth="1"/>
    <col min="8" max="8" width="15.28515625" style="323" customWidth="1"/>
    <col min="9" max="9" width="1.140625" style="237" customWidth="1"/>
    <col min="10" max="10" width="17" style="285" customWidth="1"/>
    <col min="11" max="11" width="29.5703125" style="216" bestFit="1" customWidth="1"/>
    <col min="12" max="16" width="8.7109375" style="216"/>
    <col min="17" max="17" width="11.42578125" style="216" bestFit="1" customWidth="1"/>
    <col min="18" max="16384" width="8.7109375" style="216"/>
  </cols>
  <sheetData>
    <row r="1" spans="1:15" s="206" customFormat="1" ht="16.5" customHeight="1" x14ac:dyDescent="0.25">
      <c r="A1" s="1167" t="str">
        <f>'41'!A1:F1</f>
        <v>شرکت پالایش میعانات گازی آدیش جنوبی (سهامي خاص) - در مرحله قبل از بهره برداری</v>
      </c>
      <c r="B1" s="1167"/>
      <c r="C1" s="1167"/>
      <c r="D1" s="1167"/>
      <c r="E1" s="1167"/>
      <c r="F1" s="1167"/>
      <c r="G1" s="1167"/>
      <c r="H1" s="1167"/>
      <c r="I1" s="1167"/>
      <c r="J1" s="1167"/>
      <c r="K1" s="246"/>
      <c r="L1" s="246"/>
      <c r="M1" s="246"/>
      <c r="O1" s="247"/>
    </row>
    <row r="2" spans="1:15" s="206" customFormat="1" ht="16.5" customHeight="1" x14ac:dyDescent="0.25">
      <c r="A2" s="1167" t="str">
        <f>'42'!A2:J2</f>
        <v xml:space="preserve">یادداشت های توضیحی صورت های مالی </v>
      </c>
      <c r="B2" s="1167"/>
      <c r="C2" s="1167"/>
      <c r="D2" s="1167"/>
      <c r="E2" s="1167"/>
      <c r="F2" s="1167"/>
      <c r="G2" s="1167"/>
      <c r="H2" s="1167"/>
      <c r="I2" s="1167"/>
      <c r="J2" s="1167"/>
      <c r="K2" s="246"/>
      <c r="L2" s="246"/>
      <c r="M2" s="246"/>
      <c r="O2" s="247"/>
    </row>
    <row r="3" spans="1:15" s="206" customFormat="1" ht="16.5" customHeight="1" x14ac:dyDescent="0.25">
      <c r="A3" s="1167" t="str">
        <f>'42'!A3:J3</f>
        <v>سال مالی منتهی به 29 اسفندماه 1400</v>
      </c>
      <c r="B3" s="1167"/>
      <c r="C3" s="1167"/>
      <c r="D3" s="1167"/>
      <c r="E3" s="1167"/>
      <c r="F3" s="1167"/>
      <c r="G3" s="1167"/>
      <c r="H3" s="1167"/>
      <c r="I3" s="1167"/>
      <c r="J3" s="1167"/>
      <c r="K3" s="246"/>
      <c r="L3" s="246"/>
      <c r="M3" s="246"/>
      <c r="O3" s="247"/>
    </row>
    <row r="4" spans="1:15" ht="12.75" customHeight="1" x14ac:dyDescent="0.55000000000000004">
      <c r="B4" s="313"/>
      <c r="C4" s="249"/>
      <c r="D4" s="249"/>
      <c r="E4" s="249"/>
      <c r="F4" s="473"/>
      <c r="G4" s="249"/>
      <c r="H4" s="312"/>
      <c r="I4" s="249"/>
      <c r="J4" s="481"/>
    </row>
    <row r="5" spans="1:15" ht="77.25" customHeight="1" x14ac:dyDescent="0.25">
      <c r="B5" s="1269" t="s">
        <v>2346</v>
      </c>
      <c r="C5" s="1269"/>
      <c r="D5" s="1269"/>
      <c r="E5" s="1269"/>
      <c r="F5" s="1269"/>
      <c r="G5" s="1269"/>
      <c r="H5" s="1269"/>
      <c r="I5" s="1269"/>
      <c r="J5" s="1269"/>
    </row>
    <row r="6" spans="1:15" ht="9.75" customHeight="1" x14ac:dyDescent="0.6">
      <c r="B6" s="624"/>
      <c r="C6" s="241"/>
      <c r="D6" s="241"/>
      <c r="E6" s="241"/>
      <c r="F6" s="936"/>
      <c r="G6" s="241"/>
      <c r="H6" s="937"/>
      <c r="I6" s="241"/>
      <c r="J6" s="938"/>
    </row>
    <row r="7" spans="1:15" ht="61.5" customHeight="1" x14ac:dyDescent="0.25">
      <c r="B7" s="1269" t="s">
        <v>2347</v>
      </c>
      <c r="C7" s="1269"/>
      <c r="D7" s="1269"/>
      <c r="E7" s="1269"/>
      <c r="F7" s="1269"/>
      <c r="G7" s="1269"/>
      <c r="H7" s="1269"/>
      <c r="I7" s="1269"/>
      <c r="J7" s="1269"/>
    </row>
    <row r="8" spans="1:15" ht="9.75" customHeight="1" x14ac:dyDescent="0.6">
      <c r="B8" s="624"/>
      <c r="C8" s="241"/>
      <c r="D8" s="241"/>
      <c r="E8" s="241"/>
      <c r="F8" s="936"/>
      <c r="G8" s="241"/>
      <c r="H8" s="937"/>
      <c r="I8" s="241"/>
      <c r="J8" s="938"/>
    </row>
    <row r="9" spans="1:15" ht="94.5" customHeight="1" x14ac:dyDescent="0.25">
      <c r="B9" s="1269" t="s">
        <v>2348</v>
      </c>
      <c r="C9" s="1269"/>
      <c r="D9" s="1269"/>
      <c r="E9" s="1269"/>
      <c r="F9" s="1269"/>
      <c r="G9" s="1269"/>
      <c r="H9" s="1269"/>
      <c r="I9" s="1269"/>
      <c r="J9" s="1269"/>
      <c r="O9" s="432"/>
    </row>
    <row r="10" spans="1:15" ht="9.75" customHeight="1" x14ac:dyDescent="0.25">
      <c r="B10" s="490"/>
      <c r="C10" s="629"/>
      <c r="D10" s="629"/>
      <c r="E10" s="295"/>
      <c r="F10" s="237"/>
      <c r="H10" s="237"/>
      <c r="I10" s="910"/>
      <c r="J10" s="910"/>
    </row>
    <row r="11" spans="1:15" s="305" customFormat="1" ht="57" customHeight="1" x14ac:dyDescent="0.25">
      <c r="B11" s="1269" t="s">
        <v>2350</v>
      </c>
      <c r="C11" s="1269"/>
      <c r="D11" s="1269"/>
      <c r="E11" s="1269"/>
      <c r="F11" s="1269"/>
      <c r="G11" s="1269"/>
      <c r="H11" s="1269"/>
      <c r="I11" s="1269"/>
      <c r="J11" s="1269"/>
      <c r="O11" s="939"/>
    </row>
    <row r="12" spans="1:15" ht="9.75" customHeight="1" x14ac:dyDescent="0.25">
      <c r="B12" s="490"/>
      <c r="C12" s="629"/>
      <c r="D12" s="629"/>
      <c r="E12" s="295"/>
      <c r="F12" s="237"/>
      <c r="H12" s="237"/>
      <c r="I12" s="910"/>
      <c r="J12" s="910"/>
    </row>
    <row r="13" spans="1:15" s="305" customFormat="1" ht="57.75" customHeight="1" x14ac:dyDescent="0.25">
      <c r="B13" s="1269" t="s">
        <v>2349</v>
      </c>
      <c r="C13" s="1269"/>
      <c r="D13" s="1269"/>
      <c r="E13" s="1269"/>
      <c r="F13" s="1269"/>
      <c r="G13" s="1269"/>
      <c r="H13" s="1269"/>
      <c r="I13" s="1269"/>
      <c r="J13" s="1269"/>
      <c r="O13" s="939"/>
    </row>
    <row r="14" spans="1:15" ht="9.75" customHeight="1" x14ac:dyDescent="0.25">
      <c r="B14" s="490"/>
      <c r="C14" s="629"/>
      <c r="D14" s="629"/>
      <c r="E14" s="295"/>
      <c r="F14" s="237"/>
      <c r="H14" s="237"/>
      <c r="I14" s="910"/>
      <c r="J14" s="910"/>
    </row>
    <row r="15" spans="1:15" s="305" customFormat="1" ht="59.25" customHeight="1" x14ac:dyDescent="0.25">
      <c r="B15" s="1269" t="s">
        <v>2351</v>
      </c>
      <c r="C15" s="1269"/>
      <c r="D15" s="1269"/>
      <c r="E15" s="1269"/>
      <c r="F15" s="1269"/>
      <c r="G15" s="1269"/>
      <c r="H15" s="1269"/>
      <c r="I15" s="1269"/>
      <c r="J15" s="1269"/>
      <c r="O15" s="939"/>
    </row>
    <row r="16" spans="1:15" ht="9.75" customHeight="1" x14ac:dyDescent="0.25">
      <c r="B16" s="490"/>
      <c r="C16" s="629"/>
      <c r="D16" s="629"/>
      <c r="E16" s="295"/>
      <c r="F16" s="237"/>
      <c r="H16" s="237"/>
      <c r="I16" s="910"/>
      <c r="J16" s="910"/>
    </row>
    <row r="17" spans="2:15" s="305" customFormat="1" ht="56.25" customHeight="1" x14ac:dyDescent="0.25">
      <c r="B17" s="1269" t="s">
        <v>2352</v>
      </c>
      <c r="C17" s="1269"/>
      <c r="D17" s="1269"/>
      <c r="E17" s="1269"/>
      <c r="F17" s="1269"/>
      <c r="G17" s="1269"/>
      <c r="H17" s="1269"/>
      <c r="I17" s="1269"/>
      <c r="J17" s="1269"/>
      <c r="O17" s="939"/>
    </row>
    <row r="18" spans="2:15" ht="9.75" customHeight="1" x14ac:dyDescent="0.25">
      <c r="B18" s="490"/>
      <c r="C18" s="629"/>
      <c r="D18" s="629"/>
      <c r="E18" s="295"/>
      <c r="F18" s="237"/>
      <c r="H18" s="237"/>
      <c r="I18" s="910"/>
      <c r="J18" s="910"/>
    </row>
    <row r="19" spans="2:15" s="305" customFormat="1" ht="57.75" customHeight="1" x14ac:dyDescent="0.25">
      <c r="B19" s="1269" t="s">
        <v>2353</v>
      </c>
      <c r="C19" s="1269"/>
      <c r="D19" s="1269"/>
      <c r="E19" s="1269"/>
      <c r="F19" s="1269"/>
      <c r="G19" s="1269"/>
      <c r="H19" s="1269"/>
      <c r="I19" s="1269"/>
      <c r="J19" s="1269"/>
      <c r="O19" s="939"/>
    </row>
    <row r="20" spans="2:15" ht="9.75" customHeight="1" x14ac:dyDescent="0.25">
      <c r="B20" s="490"/>
      <c r="C20" s="629"/>
      <c r="D20" s="629"/>
      <c r="E20" s="295"/>
      <c r="F20" s="237"/>
      <c r="H20" s="237"/>
      <c r="I20" s="910"/>
      <c r="J20" s="910"/>
    </row>
    <row r="21" spans="2:15" s="305" customFormat="1" ht="34.5" customHeight="1" x14ac:dyDescent="0.25">
      <c r="B21" s="1269" t="s">
        <v>2354</v>
      </c>
      <c r="C21" s="1269"/>
      <c r="D21" s="1269"/>
      <c r="E21" s="1269"/>
      <c r="F21" s="1269"/>
      <c r="G21" s="1269"/>
      <c r="H21" s="1269"/>
      <c r="I21" s="1269"/>
      <c r="J21" s="1269"/>
      <c r="O21" s="939"/>
    </row>
    <row r="22" spans="2:15" ht="9.75" customHeight="1" x14ac:dyDescent="0.25">
      <c r="B22" s="490"/>
      <c r="C22" s="629"/>
      <c r="D22" s="629"/>
      <c r="E22" s="295"/>
      <c r="F22" s="237"/>
      <c r="H22" s="237"/>
      <c r="I22" s="910"/>
      <c r="J22" s="910"/>
    </row>
    <row r="23" spans="2:15" s="305" customFormat="1" ht="37.5" customHeight="1" x14ac:dyDescent="0.25">
      <c r="B23" s="1269" t="s">
        <v>2621</v>
      </c>
      <c r="C23" s="1269"/>
      <c r="D23" s="1269"/>
      <c r="E23" s="1269"/>
      <c r="F23" s="1269"/>
      <c r="G23" s="1269"/>
      <c r="H23" s="1269"/>
      <c r="I23" s="1269"/>
      <c r="J23" s="1269"/>
      <c r="O23" s="939"/>
    </row>
    <row r="24" spans="2:15" ht="26.25" customHeight="1" x14ac:dyDescent="0.25">
      <c r="B24" s="490"/>
      <c r="C24" s="211"/>
      <c r="D24" s="211"/>
      <c r="E24" s="295"/>
      <c r="F24" s="237"/>
      <c r="H24" s="237"/>
      <c r="I24" s="303"/>
      <c r="J24" s="303"/>
    </row>
  </sheetData>
  <mergeCells count="13">
    <mergeCell ref="B13:J13"/>
    <mergeCell ref="A3:J3"/>
    <mergeCell ref="B9:J9"/>
    <mergeCell ref="A1:J1"/>
    <mergeCell ref="A2:J2"/>
    <mergeCell ref="B5:J5"/>
    <mergeCell ref="B7:J7"/>
    <mergeCell ref="B11:J11"/>
    <mergeCell ref="B15:J15"/>
    <mergeCell ref="B17:J17"/>
    <mergeCell ref="B19:J19"/>
    <mergeCell ref="B21:J21"/>
    <mergeCell ref="B23:J23"/>
  </mergeCells>
  <printOptions horizontalCentered="1"/>
  <pageMargins left="0.51181102362204722" right="0.70866141732283472" top="0.74803149606299213" bottom="0.55118110236220474" header="0.31496062992125984" footer="0.31496062992125984"/>
  <pageSetup scale="97" orientation="portrait" r:id="rId1"/>
  <headerFooter>
    <oddFooter>&amp;C&amp;A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C48FD-E2CA-4907-8F63-52740F3B6736}">
  <sheetPr codeName="Sheet38">
    <tabColor rgb="FFFFFF00"/>
    <pageSetUpPr fitToPage="1"/>
  </sheetPr>
  <dimension ref="A1:O39"/>
  <sheetViews>
    <sheetView rightToLeft="1" tabSelected="1" view="pageBreakPreview" topLeftCell="A13" zoomScaleNormal="70" zoomScaleSheetLayoutView="100" workbookViewId="0">
      <selection activeCell="AA4" sqref="AA4"/>
    </sheetView>
  </sheetViews>
  <sheetFormatPr defaultColWidth="8.7109375" defaultRowHeight="150" customHeight="1" x14ac:dyDescent="0.25"/>
  <cols>
    <col min="1" max="1" width="22" style="237" customWidth="1"/>
    <col min="2" max="2" width="0.85546875" style="237" customWidth="1"/>
    <col min="3" max="3" width="14.42578125" style="802" customWidth="1"/>
    <col min="4" max="4" width="0.85546875" style="237" customWidth="1"/>
    <col min="5" max="5" width="15.5703125" style="697" customWidth="1"/>
    <col min="6" max="6" width="0.7109375" style="237" customWidth="1"/>
    <col min="7" max="7" width="15.5703125" style="237" customWidth="1"/>
    <col min="8" max="8" width="0.7109375" style="237" customWidth="1"/>
    <col min="9" max="9" width="15.5703125" style="237" customWidth="1"/>
    <col min="10" max="10" width="0.7109375" style="237" customWidth="1"/>
    <col min="11" max="11" width="12.140625" style="237" customWidth="1"/>
    <col min="12" max="12" width="10.5703125" style="237" customWidth="1"/>
    <col min="13" max="13" width="22.140625" style="450" customWidth="1"/>
    <col min="14" max="14" width="10.5703125" style="216" customWidth="1"/>
    <col min="15" max="15" width="22.140625" style="450" customWidth="1"/>
    <col min="16" max="16384" width="8.7109375" style="216"/>
  </cols>
  <sheetData>
    <row r="1" spans="1:15" s="206" customFormat="1" ht="17.25" customHeight="1" x14ac:dyDescent="0.25">
      <c r="A1" s="1167" t="str">
        <f>'1'!A1:H1</f>
        <v>شرکت پالایش میعانات گازی آدیش جنوبی (سهامي خاص) - در مرحله قبل از بهره برداری</v>
      </c>
      <c r="B1" s="1167"/>
      <c r="C1" s="1167"/>
      <c r="D1" s="1167"/>
      <c r="E1" s="1167"/>
      <c r="F1" s="1167"/>
      <c r="G1" s="1167"/>
      <c r="H1" s="1167"/>
      <c r="I1" s="1167"/>
      <c r="J1" s="246"/>
      <c r="K1" s="246"/>
      <c r="L1" s="246"/>
      <c r="M1" s="450"/>
      <c r="O1" s="450"/>
    </row>
    <row r="2" spans="1:15" s="206" customFormat="1" ht="17.25" customHeight="1" x14ac:dyDescent="0.25">
      <c r="A2" s="1167" t="str">
        <f>'5'!A2:H2</f>
        <v xml:space="preserve">یادداشت های توضیحی صورت های مالی </v>
      </c>
      <c r="B2" s="1167"/>
      <c r="C2" s="1167"/>
      <c r="D2" s="1167"/>
      <c r="E2" s="1167"/>
      <c r="F2" s="1167"/>
      <c r="G2" s="1167"/>
      <c r="H2" s="1167"/>
      <c r="I2" s="1167"/>
      <c r="J2" s="246"/>
      <c r="K2" s="246"/>
      <c r="L2" s="246"/>
      <c r="M2" s="450"/>
      <c r="O2" s="450"/>
    </row>
    <row r="3" spans="1:15" s="206" customFormat="1" ht="17.25" customHeight="1" x14ac:dyDescent="0.25">
      <c r="A3" s="1167" t="str">
        <f>'5'!A3:H3</f>
        <v>سال مالی منتهی به 29 اسفندماه 1400</v>
      </c>
      <c r="B3" s="1167"/>
      <c r="C3" s="1167"/>
      <c r="D3" s="1167"/>
      <c r="E3" s="1167"/>
      <c r="F3" s="1167"/>
      <c r="G3" s="1167"/>
      <c r="H3" s="1167"/>
      <c r="I3" s="1167"/>
      <c r="J3" s="246"/>
      <c r="K3" s="246"/>
      <c r="L3" s="246"/>
      <c r="M3" s="450"/>
      <c r="O3" s="450"/>
    </row>
    <row r="4" spans="1:15" s="213" customFormat="1" ht="20.25" customHeight="1" x14ac:dyDescent="0.6">
      <c r="A4" s="1271" t="s">
        <v>2355</v>
      </c>
      <c r="B4" s="1271"/>
      <c r="C4" s="1271"/>
      <c r="D4" s="1271"/>
      <c r="E4" s="1271"/>
      <c r="F4" s="1271"/>
      <c r="G4" s="1271"/>
      <c r="H4" s="1271"/>
      <c r="I4" s="1271"/>
      <c r="J4" s="256"/>
      <c r="K4" s="256"/>
      <c r="L4" s="256"/>
      <c r="M4" s="256"/>
      <c r="O4" s="299"/>
    </row>
    <row r="5" spans="1:15" s="262" customFormat="1" ht="16.5" customHeight="1" x14ac:dyDescent="0.7">
      <c r="A5" s="296" t="s">
        <v>133</v>
      </c>
      <c r="C5" s="393" t="s">
        <v>134</v>
      </c>
      <c r="E5" s="393" t="s">
        <v>100</v>
      </c>
      <c r="F5" s="269"/>
      <c r="G5" s="210" t="s">
        <v>1402</v>
      </c>
      <c r="H5" s="211"/>
      <c r="I5" s="210" t="s">
        <v>1402</v>
      </c>
      <c r="J5" s="269"/>
      <c r="K5" s="269"/>
      <c r="L5" s="269"/>
      <c r="M5" s="269"/>
      <c r="O5" s="297"/>
    </row>
    <row r="6" spans="1:15" s="262" customFormat="1" ht="16.5" customHeight="1" x14ac:dyDescent="0.7">
      <c r="A6" s="298"/>
      <c r="C6" s="930"/>
      <c r="E6" s="930"/>
      <c r="F6" s="269"/>
      <c r="G6" s="211" t="s">
        <v>7</v>
      </c>
      <c r="H6" s="211"/>
      <c r="I6" s="211" t="s">
        <v>7</v>
      </c>
      <c r="J6" s="269"/>
      <c r="K6" s="269"/>
      <c r="L6" s="269"/>
      <c r="M6" s="269"/>
      <c r="O6" s="297"/>
    </row>
    <row r="7" spans="1:15" s="1088" customFormat="1" ht="18.75" customHeight="1" x14ac:dyDescent="0.5">
      <c r="A7" s="1087" t="s">
        <v>267</v>
      </c>
      <c r="C7" s="488" t="s">
        <v>265</v>
      </c>
      <c r="E7" s="488" t="s">
        <v>270</v>
      </c>
      <c r="F7" s="1089"/>
      <c r="G7" s="352">
        <f>SUM('تراز 1400'!$N$530)</f>
        <v>2210520</v>
      </c>
      <c r="H7" s="352"/>
      <c r="I7" s="352">
        <v>2210520</v>
      </c>
      <c r="J7" s="1089"/>
      <c r="K7" s="1089"/>
      <c r="L7" s="1089"/>
      <c r="M7" s="1089"/>
      <c r="O7" s="1090"/>
    </row>
    <row r="8" spans="1:15" s="1088" customFormat="1" ht="18.75" customHeight="1" x14ac:dyDescent="0.5">
      <c r="A8" s="1087" t="s">
        <v>268</v>
      </c>
      <c r="C8" s="488" t="s">
        <v>266</v>
      </c>
      <c r="E8" s="488" t="s">
        <v>271</v>
      </c>
      <c r="F8" s="1089"/>
      <c r="G8" s="352">
        <f>SUM('تراز 1400'!$N$531)</f>
        <v>14400000</v>
      </c>
      <c r="H8" s="352"/>
      <c r="I8" s="352">
        <v>14400000</v>
      </c>
      <c r="J8" s="1089"/>
      <c r="K8" s="1089"/>
      <c r="L8" s="1089"/>
      <c r="M8" s="1089"/>
      <c r="O8" s="1090"/>
    </row>
    <row r="9" spans="1:15" s="1088" customFormat="1" ht="18.75" customHeight="1" x14ac:dyDescent="0.5">
      <c r="A9" s="1087" t="s">
        <v>251</v>
      </c>
      <c r="C9" s="488" t="s">
        <v>255</v>
      </c>
      <c r="E9" s="488" t="s">
        <v>260</v>
      </c>
      <c r="F9" s="1089"/>
      <c r="G9" s="352">
        <f>SUM('تراز 1400'!$N$532)</f>
        <v>556300237</v>
      </c>
      <c r="H9" s="352"/>
      <c r="I9" s="352">
        <v>289681011</v>
      </c>
      <c r="J9" s="1089"/>
      <c r="K9" s="1089"/>
      <c r="L9" s="1089"/>
      <c r="M9" s="1089"/>
      <c r="O9" s="1090"/>
    </row>
    <row r="10" spans="1:15" s="1088" customFormat="1" ht="18.75" customHeight="1" x14ac:dyDescent="0.5">
      <c r="A10" s="1087" t="s">
        <v>269</v>
      </c>
      <c r="C10" s="488">
        <v>33701</v>
      </c>
      <c r="E10" s="488" t="s">
        <v>272</v>
      </c>
      <c r="F10" s="1089"/>
      <c r="G10" s="352">
        <f>SUM('تراز 1400'!$N$533)</f>
        <v>65000000</v>
      </c>
      <c r="H10" s="352"/>
      <c r="I10" s="352">
        <v>45000000</v>
      </c>
      <c r="J10" s="1089"/>
      <c r="K10" s="1089"/>
      <c r="L10" s="1089"/>
      <c r="M10" s="1089"/>
      <c r="O10" s="1090"/>
    </row>
    <row r="11" spans="1:15" s="1088" customFormat="1" ht="18.75" customHeight="1" x14ac:dyDescent="0.5">
      <c r="A11" s="1087" t="s">
        <v>2487</v>
      </c>
      <c r="C11" s="488" t="s">
        <v>256</v>
      </c>
      <c r="E11" s="488" t="s">
        <v>261</v>
      </c>
      <c r="F11" s="1089"/>
      <c r="G11" s="352">
        <f>SUM('تراز 1400'!$N$534)</f>
        <v>157731279402</v>
      </c>
      <c r="H11" s="352"/>
      <c r="I11" s="352">
        <v>43647992776</v>
      </c>
      <c r="J11" s="1089"/>
      <c r="K11" s="1089"/>
      <c r="L11" s="1089"/>
      <c r="M11" s="1089"/>
      <c r="O11" s="1090"/>
    </row>
    <row r="12" spans="1:15" s="1088" customFormat="1" ht="18.75" customHeight="1" x14ac:dyDescent="0.5">
      <c r="A12" s="1087" t="s">
        <v>252</v>
      </c>
      <c r="C12" s="488" t="s">
        <v>257</v>
      </c>
      <c r="E12" s="488" t="s">
        <v>262</v>
      </c>
      <c r="F12" s="1089"/>
      <c r="G12" s="352">
        <f>SUM('تراز 1400'!$N$535)</f>
        <v>25000000</v>
      </c>
      <c r="H12" s="352"/>
      <c r="I12" s="352">
        <v>25000000</v>
      </c>
      <c r="J12" s="1089"/>
      <c r="K12" s="1089"/>
      <c r="L12" s="1089"/>
      <c r="M12" s="1089"/>
      <c r="O12" s="1090"/>
    </row>
    <row r="13" spans="1:15" s="1088" customFormat="1" ht="18.75" customHeight="1" x14ac:dyDescent="0.5">
      <c r="A13" s="1087" t="s">
        <v>253</v>
      </c>
      <c r="C13" s="488" t="s">
        <v>258</v>
      </c>
      <c r="E13" s="488" t="s">
        <v>263</v>
      </c>
      <c r="F13" s="1089"/>
      <c r="G13" s="352">
        <f>SUM('تراز 1400'!$N$536)</f>
        <v>1690899174</v>
      </c>
      <c r="H13" s="352"/>
      <c r="I13" s="352">
        <v>1526545256</v>
      </c>
      <c r="J13" s="1089"/>
      <c r="K13" s="1089"/>
      <c r="L13" s="1089"/>
      <c r="M13" s="1089"/>
      <c r="O13" s="1090"/>
    </row>
    <row r="14" spans="1:15" s="1088" customFormat="1" ht="18.75" customHeight="1" x14ac:dyDescent="0.5">
      <c r="A14" s="1087" t="s">
        <v>254</v>
      </c>
      <c r="C14" s="488" t="s">
        <v>259</v>
      </c>
      <c r="E14" s="488" t="s">
        <v>264</v>
      </c>
      <c r="F14" s="1089"/>
      <c r="G14" s="352">
        <f>SUM('تراز 1400'!$N$537)</f>
        <v>12244500</v>
      </c>
      <c r="H14" s="352"/>
      <c r="I14" s="352">
        <v>12244500</v>
      </c>
      <c r="J14" s="1089"/>
      <c r="K14" s="1089"/>
      <c r="L14" s="1089"/>
      <c r="M14" s="1089"/>
      <c r="O14" s="1090"/>
    </row>
    <row r="15" spans="1:15" s="489" customFormat="1" ht="18.75" customHeight="1" x14ac:dyDescent="0.2">
      <c r="A15" s="1087" t="s">
        <v>861</v>
      </c>
      <c r="C15" s="488" t="s">
        <v>2429</v>
      </c>
      <c r="E15" s="488" t="s">
        <v>2427</v>
      </c>
      <c r="F15" s="948"/>
      <c r="G15" s="352">
        <f>SUM('تراز 1400'!$N$538)</f>
        <v>1081374956</v>
      </c>
      <c r="H15" s="352"/>
      <c r="I15" s="352">
        <v>0</v>
      </c>
      <c r="J15" s="948"/>
      <c r="K15" s="948"/>
      <c r="L15" s="948"/>
      <c r="M15" s="948"/>
      <c r="O15" s="1091"/>
    </row>
    <row r="16" spans="1:15" s="489" customFormat="1" ht="18.75" customHeight="1" x14ac:dyDescent="0.2">
      <c r="A16" s="1087" t="s">
        <v>672</v>
      </c>
      <c r="C16" s="488" t="s">
        <v>2428</v>
      </c>
      <c r="E16" s="488" t="s">
        <v>2430</v>
      </c>
      <c r="F16" s="948"/>
      <c r="G16" s="352">
        <f>SUM('تراز 1400'!$N$539)</f>
        <v>16164000</v>
      </c>
      <c r="H16" s="352"/>
      <c r="I16" s="352">
        <v>0</v>
      </c>
      <c r="J16" s="948"/>
      <c r="K16" s="948"/>
      <c r="L16" s="948"/>
      <c r="M16" s="948"/>
      <c r="O16" s="1091"/>
    </row>
    <row r="17" spans="1:15" s="489" customFormat="1" ht="18.75" customHeight="1" x14ac:dyDescent="0.2">
      <c r="A17" s="1087" t="s">
        <v>1942</v>
      </c>
      <c r="C17" s="1092"/>
      <c r="E17" s="488" t="s">
        <v>2431</v>
      </c>
      <c r="F17" s="948"/>
      <c r="G17" s="352">
        <f>SUM('تراز 1400'!$N$541)</f>
        <v>1545000</v>
      </c>
      <c r="H17" s="352"/>
      <c r="I17" s="352">
        <v>0</v>
      </c>
      <c r="J17" s="948"/>
      <c r="K17" s="948"/>
      <c r="L17" s="948"/>
      <c r="M17" s="948"/>
      <c r="O17" s="1091"/>
    </row>
    <row r="18" spans="1:15" s="262" customFormat="1" ht="18.75" customHeight="1" thickBot="1" x14ac:dyDescent="0.75">
      <c r="A18" s="268"/>
      <c r="C18" s="310"/>
      <c r="E18" s="940"/>
      <c r="F18" s="269"/>
      <c r="G18" s="228">
        <f>SUM(G7:G17)</f>
        <v>161196417789</v>
      </c>
      <c r="H18" s="211"/>
      <c r="I18" s="228">
        <f>SUM(I7:I17)</f>
        <v>45563074063</v>
      </c>
      <c r="J18" s="269"/>
      <c r="K18" s="269"/>
      <c r="L18" s="269"/>
      <c r="M18" s="269"/>
      <c r="O18" s="297"/>
    </row>
    <row r="19" spans="1:15" s="291" customFormat="1" ht="17.25" customHeight="1" thickTop="1" x14ac:dyDescent="0.6">
      <c r="A19" s="288"/>
      <c r="B19" s="288"/>
      <c r="C19" s="1084"/>
      <c r="D19" s="288"/>
      <c r="E19" s="941"/>
      <c r="F19" s="288"/>
      <c r="G19" s="288"/>
      <c r="H19" s="288"/>
      <c r="I19" s="288"/>
      <c r="J19" s="290"/>
      <c r="K19" s="290"/>
      <c r="L19" s="290"/>
      <c r="M19" s="451"/>
      <c r="O19" s="451"/>
    </row>
    <row r="20" spans="1:15" s="213" customFormat="1" ht="19.5" customHeight="1" x14ac:dyDescent="0.6">
      <c r="A20" s="1271" t="s">
        <v>2356</v>
      </c>
      <c r="B20" s="1271"/>
      <c r="C20" s="1271"/>
      <c r="D20" s="1271"/>
      <c r="E20" s="1271"/>
      <c r="F20" s="1271"/>
      <c r="G20" s="1271"/>
      <c r="H20" s="1271"/>
      <c r="I20" s="1271"/>
      <c r="J20" s="1271"/>
      <c r="K20" s="256"/>
      <c r="L20" s="256"/>
      <c r="M20" s="256"/>
      <c r="O20" s="299"/>
    </row>
    <row r="21" spans="1:15" s="262" customFormat="1" ht="16.5" customHeight="1" x14ac:dyDescent="0.7">
      <c r="A21" s="296" t="s">
        <v>133</v>
      </c>
      <c r="B21" s="306"/>
      <c r="C21" s="393" t="s">
        <v>134</v>
      </c>
      <c r="D21" s="306"/>
      <c r="E21" s="393" t="s">
        <v>100</v>
      </c>
      <c r="F21" s="269"/>
      <c r="G21" s="210" t="s">
        <v>2143</v>
      </c>
      <c r="H21" s="269"/>
      <c r="I21" s="210" t="s">
        <v>1402</v>
      </c>
      <c r="J21" s="211"/>
      <c r="K21" s="269"/>
      <c r="L21" s="269"/>
      <c r="M21" s="269"/>
      <c r="O21" s="297"/>
    </row>
    <row r="22" spans="1:15" s="262" customFormat="1" ht="16.5" customHeight="1" x14ac:dyDescent="0.7">
      <c r="A22" s="307"/>
      <c r="B22" s="269"/>
      <c r="C22" s="837"/>
      <c r="D22" s="484"/>
      <c r="E22" s="837"/>
      <c r="F22" s="269"/>
      <c r="G22" s="211" t="s">
        <v>7</v>
      </c>
      <c r="H22" s="269"/>
      <c r="I22" s="211" t="s">
        <v>7</v>
      </c>
      <c r="J22" s="211"/>
      <c r="K22" s="269"/>
      <c r="L22" s="269"/>
      <c r="M22" s="269"/>
      <c r="O22" s="297"/>
    </row>
    <row r="23" spans="1:15" s="489" customFormat="1" ht="18.75" customHeight="1" x14ac:dyDescent="0.2">
      <c r="A23" s="1087" t="s">
        <v>251</v>
      </c>
      <c r="C23" s="488" t="s">
        <v>255</v>
      </c>
      <c r="E23" s="488" t="s">
        <v>260</v>
      </c>
      <c r="F23" s="948"/>
      <c r="G23" s="352">
        <f>SUM('تراز 1400'!$N$520)</f>
        <v>1112600480</v>
      </c>
      <c r="H23" s="352"/>
      <c r="I23" s="352">
        <v>579362024</v>
      </c>
      <c r="J23" s="948"/>
      <c r="K23" s="948"/>
      <c r="L23" s="948"/>
      <c r="M23" s="948"/>
      <c r="O23" s="1091"/>
    </row>
    <row r="24" spans="1:15" s="489" customFormat="1" ht="18.75" customHeight="1" x14ac:dyDescent="0.2">
      <c r="A24" s="1087" t="s">
        <v>2487</v>
      </c>
      <c r="C24" s="488" t="s">
        <v>256</v>
      </c>
      <c r="E24" s="488" t="s">
        <v>261</v>
      </c>
      <c r="F24" s="948"/>
      <c r="G24" s="352">
        <f>SUM('تراز 1400'!$N$521)</f>
        <v>29378515466</v>
      </c>
      <c r="H24" s="352"/>
      <c r="I24" s="352">
        <v>9579820102</v>
      </c>
      <c r="J24" s="948"/>
      <c r="K24" s="948"/>
      <c r="L24" s="948"/>
      <c r="M24" s="948"/>
      <c r="O24" s="1091"/>
    </row>
    <row r="25" spans="1:15" s="489" customFormat="1" ht="18.75" customHeight="1" x14ac:dyDescent="0.2">
      <c r="A25" s="1087" t="s">
        <v>252</v>
      </c>
      <c r="C25" s="488" t="s">
        <v>257</v>
      </c>
      <c r="E25" s="488" t="s">
        <v>262</v>
      </c>
      <c r="F25" s="948"/>
      <c r="G25" s="352">
        <f>SUM('تراز 1400'!$N$522)</f>
        <v>50000000</v>
      </c>
      <c r="H25" s="352"/>
      <c r="I25" s="352">
        <v>50000000</v>
      </c>
      <c r="J25" s="948"/>
      <c r="K25" s="948"/>
      <c r="L25" s="948"/>
      <c r="M25" s="948"/>
      <c r="O25" s="1091"/>
    </row>
    <row r="26" spans="1:15" s="489" customFormat="1" ht="18.75" customHeight="1" x14ac:dyDescent="0.2">
      <c r="A26" s="1087" t="s">
        <v>253</v>
      </c>
      <c r="C26" s="488" t="s">
        <v>258</v>
      </c>
      <c r="E26" s="488" t="s">
        <v>263</v>
      </c>
      <c r="F26" s="948"/>
      <c r="G26" s="352">
        <f>SUM('تراز 1400'!$N$523)</f>
        <v>3381798345</v>
      </c>
      <c r="H26" s="352"/>
      <c r="I26" s="352">
        <v>3053090512</v>
      </c>
      <c r="J26" s="948"/>
      <c r="K26" s="948"/>
      <c r="L26" s="948"/>
      <c r="M26" s="948"/>
      <c r="O26" s="1091"/>
    </row>
    <row r="27" spans="1:15" s="489" customFormat="1" ht="18.75" customHeight="1" x14ac:dyDescent="0.2">
      <c r="A27" s="1087" t="s">
        <v>254</v>
      </c>
      <c r="C27" s="488" t="s">
        <v>259</v>
      </c>
      <c r="E27" s="488" t="s">
        <v>264</v>
      </c>
      <c r="F27" s="948"/>
      <c r="G27" s="352">
        <f>SUM('تراز 1400'!$N$524)</f>
        <v>24489000</v>
      </c>
      <c r="H27" s="352"/>
      <c r="I27" s="352">
        <v>24489000</v>
      </c>
      <c r="J27" s="948"/>
      <c r="K27" s="948"/>
      <c r="L27" s="948"/>
      <c r="M27" s="948"/>
      <c r="O27" s="1091"/>
    </row>
    <row r="28" spans="1:15" s="489" customFormat="1" ht="18.75" customHeight="1" x14ac:dyDescent="0.2">
      <c r="A28" s="1087" t="s">
        <v>861</v>
      </c>
      <c r="C28" s="488" t="s">
        <v>2432</v>
      </c>
      <c r="E28" s="488" t="s">
        <v>2427</v>
      </c>
      <c r="F28" s="948"/>
      <c r="G28" s="352">
        <f>SUM('تراز 1400'!$N$525)</f>
        <v>2162749918</v>
      </c>
      <c r="H28" s="352"/>
      <c r="I28" s="352">
        <v>0</v>
      </c>
      <c r="J28" s="948"/>
      <c r="K28" s="948"/>
      <c r="L28" s="948"/>
      <c r="M28" s="948"/>
      <c r="O28" s="1091"/>
    </row>
    <row r="29" spans="1:15" s="489" customFormat="1" ht="18.75" customHeight="1" x14ac:dyDescent="0.2">
      <c r="A29" s="1087" t="s">
        <v>1379</v>
      </c>
      <c r="C29" s="488" t="s">
        <v>2433</v>
      </c>
      <c r="E29" s="488" t="s">
        <v>2436</v>
      </c>
      <c r="F29" s="948"/>
      <c r="G29" s="352">
        <f>SUM('تراز 1400'!$N$526)</f>
        <v>0</v>
      </c>
      <c r="H29" s="352"/>
      <c r="I29" s="352">
        <v>0</v>
      </c>
      <c r="J29" s="948"/>
      <c r="K29" s="948"/>
      <c r="L29" s="948"/>
      <c r="M29" s="948"/>
      <c r="O29" s="1091"/>
    </row>
    <row r="30" spans="1:15" s="489" customFormat="1" ht="18.75" customHeight="1" x14ac:dyDescent="0.2">
      <c r="A30" s="1087" t="s">
        <v>1860</v>
      </c>
      <c r="C30" s="488" t="s">
        <v>2434</v>
      </c>
      <c r="E30" s="488" t="s">
        <v>2437</v>
      </c>
      <c r="F30" s="948"/>
      <c r="G30" s="352">
        <f>SUM('تراز 1400'!$N$527)</f>
        <v>6355853383</v>
      </c>
      <c r="H30" s="352"/>
      <c r="I30" s="352">
        <v>0</v>
      </c>
      <c r="J30" s="948"/>
      <c r="K30" s="948"/>
      <c r="L30" s="948"/>
      <c r="M30" s="948"/>
      <c r="O30" s="1091"/>
    </row>
    <row r="31" spans="1:15" s="489" customFormat="1" ht="18.75" customHeight="1" x14ac:dyDescent="0.2">
      <c r="A31" s="1087" t="s">
        <v>1876</v>
      </c>
      <c r="C31" s="488" t="s">
        <v>2435</v>
      </c>
      <c r="E31" s="488" t="s">
        <v>2438</v>
      </c>
      <c r="F31" s="948"/>
      <c r="G31" s="352">
        <f>SUM('تراز 1400'!$N$528)</f>
        <v>1101156090</v>
      </c>
      <c r="H31" s="352"/>
      <c r="I31" s="352">
        <v>0</v>
      </c>
      <c r="J31" s="948"/>
      <c r="K31" s="948"/>
      <c r="L31" s="948"/>
      <c r="M31" s="948"/>
      <c r="O31" s="1091"/>
    </row>
    <row r="32" spans="1:15" s="489" customFormat="1" ht="18.75" customHeight="1" x14ac:dyDescent="0.2">
      <c r="A32" s="1087" t="s">
        <v>1942</v>
      </c>
      <c r="C32" s="488"/>
      <c r="E32" s="488" t="s">
        <v>2431</v>
      </c>
      <c r="F32" s="948"/>
      <c r="G32" s="352">
        <f>SUM('تراز 1400'!$N$529)</f>
        <v>1545000</v>
      </c>
      <c r="H32" s="352"/>
      <c r="I32" s="352">
        <v>0</v>
      </c>
      <c r="J32" s="948"/>
      <c r="K32" s="948"/>
      <c r="L32" s="948"/>
      <c r="M32" s="948"/>
      <c r="O32" s="1091"/>
    </row>
    <row r="33" spans="1:15" s="262" customFormat="1" ht="23.25" customHeight="1" thickBot="1" x14ac:dyDescent="0.75">
      <c r="A33" s="269"/>
      <c r="B33" s="269"/>
      <c r="C33" s="1085"/>
      <c r="D33" s="269"/>
      <c r="E33" s="931"/>
      <c r="F33" s="269"/>
      <c r="G33" s="228">
        <f>SUM(G23:G32)</f>
        <v>43568707682</v>
      </c>
      <c r="H33" s="269"/>
      <c r="I33" s="228">
        <f>SUM(I23:I32)</f>
        <v>13286761638</v>
      </c>
      <c r="J33" s="211"/>
      <c r="K33" s="269"/>
      <c r="L33" s="269"/>
      <c r="M33" s="269"/>
      <c r="O33" s="297"/>
    </row>
    <row r="34" spans="1:15" ht="12" customHeight="1" thickTop="1" x14ac:dyDescent="0.6">
      <c r="A34" s="284"/>
      <c r="G34" s="286"/>
      <c r="I34" s="286"/>
    </row>
    <row r="35" spans="1:15" s="428" customFormat="1" ht="21" customHeight="1" x14ac:dyDescent="0.25">
      <c r="A35" s="1270" t="s">
        <v>2357</v>
      </c>
      <c r="B35" s="1270"/>
      <c r="C35" s="1270"/>
      <c r="D35" s="1270"/>
      <c r="E35" s="1270"/>
      <c r="F35" s="1270"/>
      <c r="G35" s="1270"/>
      <c r="H35" s="1270"/>
      <c r="I35" s="1270"/>
      <c r="J35" s="1270"/>
      <c r="M35" s="1093"/>
      <c r="O35" s="1093"/>
    </row>
    <row r="36" spans="1:15" s="428" customFormat="1" ht="36.75" customHeight="1" x14ac:dyDescent="0.25">
      <c r="A36" s="1270" t="s">
        <v>2358</v>
      </c>
      <c r="B36" s="1270"/>
      <c r="C36" s="1270"/>
      <c r="D36" s="1270"/>
      <c r="E36" s="1270"/>
      <c r="F36" s="1270"/>
      <c r="G36" s="1270"/>
      <c r="H36" s="1270"/>
      <c r="I36" s="1270"/>
      <c r="J36" s="1270"/>
      <c r="M36" s="1093"/>
      <c r="O36" s="1093"/>
    </row>
    <row r="37" spans="1:15" s="428" customFormat="1" ht="38.25" customHeight="1" x14ac:dyDescent="0.25">
      <c r="A37" s="1270" t="s">
        <v>2359</v>
      </c>
      <c r="B37" s="1270"/>
      <c r="C37" s="1270"/>
      <c r="D37" s="1270"/>
      <c r="E37" s="1270"/>
      <c r="F37" s="1270"/>
      <c r="G37" s="1270"/>
      <c r="H37" s="1270"/>
      <c r="I37" s="1270"/>
      <c r="J37" s="1270"/>
      <c r="M37" s="1093"/>
      <c r="O37" s="1093"/>
    </row>
    <row r="38" spans="1:15" s="428" customFormat="1" ht="39" customHeight="1" x14ac:dyDescent="0.25">
      <c r="A38" s="1270" t="s">
        <v>2360</v>
      </c>
      <c r="B38" s="1270"/>
      <c r="C38" s="1270"/>
      <c r="D38" s="1270"/>
      <c r="E38" s="1270"/>
      <c r="F38" s="1270"/>
      <c r="G38" s="1270"/>
      <c r="H38" s="1270"/>
      <c r="I38" s="1270"/>
      <c r="J38" s="1270"/>
      <c r="M38" s="1093"/>
      <c r="O38" s="1093"/>
    </row>
    <row r="39" spans="1:15" s="300" customFormat="1" ht="12" customHeight="1" x14ac:dyDescent="0.25">
      <c r="A39" s="301"/>
      <c r="B39" s="301"/>
      <c r="C39" s="1086"/>
      <c r="D39" s="301"/>
      <c r="E39" s="942"/>
      <c r="F39" s="301"/>
      <c r="G39" s="301"/>
      <c r="H39" s="301"/>
      <c r="I39" s="301"/>
      <c r="J39" s="301"/>
      <c r="M39" s="454"/>
      <c r="O39" s="454"/>
    </row>
  </sheetData>
  <mergeCells count="9">
    <mergeCell ref="A1:I1"/>
    <mergeCell ref="A2:I2"/>
    <mergeCell ref="A3:I3"/>
    <mergeCell ref="A37:J37"/>
    <mergeCell ref="A38:J38"/>
    <mergeCell ref="A36:J36"/>
    <mergeCell ref="A35:J35"/>
    <mergeCell ref="A4:I4"/>
    <mergeCell ref="A20:J20"/>
  </mergeCells>
  <printOptions horizontalCentered="1"/>
  <pageMargins left="0.51181102362204722" right="0.70866141732283472" top="0.74803149606299213" bottom="0.55118110236220474" header="0.31496062992125984" footer="0.31496062992125984"/>
  <pageSetup scale="95" orientation="portrait" r:id="rId1"/>
  <headerFooter>
    <oddFooter>&amp;C&amp;A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E8A0A-EB15-45FB-B4A9-F845CAA0CBE4}">
  <sheetPr codeName="Sheet39">
    <tabColor rgb="FF00FFFF"/>
  </sheetPr>
  <dimension ref="A1:U25"/>
  <sheetViews>
    <sheetView rightToLeft="1" view="pageBreakPreview" topLeftCell="A7" zoomScaleNormal="70" zoomScaleSheetLayoutView="100" workbookViewId="0">
      <selection activeCell="K13" sqref="K13"/>
    </sheetView>
  </sheetViews>
  <sheetFormatPr defaultColWidth="8.7109375" defaultRowHeight="150" customHeight="1" x14ac:dyDescent="0.25"/>
  <cols>
    <col min="1" max="1" width="31.42578125" style="237" customWidth="1"/>
    <col min="2" max="2" width="0.85546875" style="237" customWidth="1"/>
    <col min="3" max="3" width="7.85546875" style="294" customWidth="1"/>
    <col min="4" max="4" width="0.85546875" style="237" customWidth="1"/>
    <col min="5" max="5" width="19.42578125" style="237" customWidth="1"/>
    <col min="6" max="6" width="0.7109375" style="237" customWidth="1"/>
    <col min="7" max="7" width="19.42578125" style="237" customWidth="1"/>
    <col min="8" max="8" width="0.7109375" style="237" customWidth="1"/>
    <col min="9" max="9" width="19.42578125" style="237" customWidth="1"/>
    <col min="10" max="10" width="0.7109375" style="237" customWidth="1"/>
    <col min="11" max="11" width="19.42578125" style="237" customWidth="1"/>
    <col min="12" max="12" width="0.7109375" style="237" customWidth="1"/>
    <col min="13" max="13" width="12.140625" style="237" customWidth="1"/>
    <col min="14" max="14" width="12.140625" style="237" bestFit="1" customWidth="1"/>
    <col min="15" max="15" width="24.7109375" style="237" bestFit="1" customWidth="1"/>
    <col min="16" max="16" width="21.7109375" style="216" bestFit="1" customWidth="1"/>
    <col min="17" max="17" width="22.140625" style="247" customWidth="1"/>
    <col min="18" max="18" width="22" style="216" bestFit="1" customWidth="1"/>
    <col min="19" max="19" width="19.7109375" style="216" bestFit="1" customWidth="1"/>
    <col min="20" max="20" width="8.7109375" style="216"/>
    <col min="21" max="21" width="11.85546875" style="216" customWidth="1"/>
    <col min="22" max="16384" width="8.7109375" style="216"/>
  </cols>
  <sheetData>
    <row r="1" spans="1:21" s="206" customFormat="1" ht="19.5" customHeight="1" x14ac:dyDescent="0.25">
      <c r="A1" s="1167" t="str">
        <f>'45'!A1:I1</f>
        <v>شرکت پالایش میعانات گازی آدیش جنوبی (سهامي خاص) - در مرحله قبل از بهره برداری</v>
      </c>
      <c r="B1" s="1167"/>
      <c r="C1" s="1167"/>
      <c r="D1" s="1167"/>
      <c r="E1" s="1167"/>
      <c r="F1" s="1167"/>
      <c r="G1" s="1167"/>
      <c r="H1" s="1167"/>
      <c r="I1" s="1167"/>
      <c r="J1" s="1167"/>
      <c r="K1" s="1167"/>
      <c r="L1" s="246"/>
      <c r="M1" s="246"/>
      <c r="O1" s="247"/>
      <c r="S1" s="248"/>
    </row>
    <row r="2" spans="1:21" s="206" customFormat="1" ht="19.5" customHeight="1" x14ac:dyDescent="0.25">
      <c r="A2" s="1167" t="str">
        <f>'[10]5'!A2:H2</f>
        <v xml:space="preserve">یادداشت های توضیحی صورت های مالی </v>
      </c>
      <c r="B2" s="1167"/>
      <c r="C2" s="1167"/>
      <c r="D2" s="1167"/>
      <c r="E2" s="1167"/>
      <c r="F2" s="1167"/>
      <c r="G2" s="1167"/>
      <c r="H2" s="1167"/>
      <c r="I2" s="1167"/>
      <c r="J2" s="1167"/>
      <c r="K2" s="1167"/>
      <c r="L2" s="246"/>
      <c r="M2" s="246"/>
      <c r="O2" s="247"/>
      <c r="S2" s="248"/>
    </row>
    <row r="3" spans="1:21" s="206" customFormat="1" ht="19.5" customHeight="1" x14ac:dyDescent="0.25">
      <c r="A3" s="1167" t="str">
        <f>'47'!A3:K3</f>
        <v>سال مالی منتهی به 29 اسفندماه 1400</v>
      </c>
      <c r="B3" s="1167"/>
      <c r="C3" s="1167"/>
      <c r="D3" s="1167"/>
      <c r="E3" s="1167"/>
      <c r="F3" s="1167"/>
      <c r="G3" s="1167"/>
      <c r="H3" s="1167"/>
      <c r="I3" s="1167"/>
      <c r="J3" s="1167"/>
      <c r="K3" s="1167"/>
      <c r="L3" s="246"/>
      <c r="M3" s="246"/>
      <c r="O3" s="247"/>
      <c r="S3" s="248"/>
    </row>
    <row r="4" spans="1:21" ht="15.75" customHeight="1" x14ac:dyDescent="0.25">
      <c r="A4" s="249"/>
      <c r="B4" s="249"/>
      <c r="C4" s="250"/>
      <c r="D4" s="249"/>
      <c r="E4" s="249"/>
      <c r="F4" s="249"/>
      <c r="G4" s="249"/>
      <c r="H4" s="249"/>
      <c r="I4" s="249"/>
      <c r="J4" s="249"/>
      <c r="K4" s="249"/>
      <c r="L4" s="249"/>
      <c r="M4" s="249"/>
      <c r="N4" s="216"/>
      <c r="O4" s="247"/>
      <c r="Q4" s="216"/>
      <c r="S4" s="251"/>
    </row>
    <row r="5" spans="1:21" s="213" customFormat="1" ht="23.25" customHeight="1" x14ac:dyDescent="0.6">
      <c r="A5" s="1273" t="s">
        <v>1781</v>
      </c>
      <c r="B5" s="1273"/>
      <c r="C5" s="1273"/>
      <c r="D5" s="1273"/>
      <c r="E5" s="1273"/>
      <c r="F5" s="1273"/>
      <c r="G5" s="249"/>
      <c r="H5" s="249"/>
      <c r="I5" s="249"/>
      <c r="J5" s="249"/>
      <c r="K5" s="249"/>
      <c r="L5" s="249"/>
      <c r="M5" s="249"/>
      <c r="N5" s="216"/>
      <c r="O5" s="252"/>
      <c r="P5" s="206"/>
      <c r="Q5" s="206"/>
      <c r="R5" s="206"/>
      <c r="S5" s="251"/>
      <c r="T5" s="216"/>
      <c r="U5" s="216"/>
    </row>
    <row r="6" spans="1:21" s="213" customFormat="1" ht="23.25" customHeight="1" x14ac:dyDescent="0.6">
      <c r="B6" s="253"/>
      <c r="C6" s="254" t="s">
        <v>113</v>
      </c>
      <c r="D6" s="255"/>
      <c r="E6" s="254" t="s">
        <v>1782</v>
      </c>
      <c r="F6" s="255"/>
      <c r="G6" s="254" t="s">
        <v>1783</v>
      </c>
      <c r="H6" s="255"/>
      <c r="I6" s="254" t="s">
        <v>2150</v>
      </c>
      <c r="J6" s="255"/>
      <c r="K6" s="254" t="s">
        <v>1784</v>
      </c>
      <c r="L6" s="256"/>
      <c r="M6" s="256"/>
      <c r="O6" s="257" t="s">
        <v>1782</v>
      </c>
      <c r="P6" s="257" t="s">
        <v>1783</v>
      </c>
      <c r="Q6" s="257" t="s">
        <v>1785</v>
      </c>
      <c r="R6" s="258" t="s">
        <v>1786</v>
      </c>
      <c r="S6" s="259"/>
    </row>
    <row r="7" spans="1:21" s="262" customFormat="1" ht="23.1" customHeight="1" x14ac:dyDescent="0.7">
      <c r="A7" s="260"/>
      <c r="B7" s="253"/>
      <c r="C7" s="255"/>
      <c r="D7" s="253"/>
      <c r="E7" s="253"/>
      <c r="F7" s="253"/>
      <c r="G7" s="253"/>
      <c r="H7" s="253"/>
      <c r="I7" s="253"/>
      <c r="J7" s="253"/>
      <c r="K7" s="253"/>
      <c r="L7" s="256"/>
      <c r="M7" s="256"/>
      <c r="N7" s="213"/>
      <c r="O7" s="261"/>
      <c r="P7" s="261"/>
      <c r="Q7" s="261"/>
      <c r="R7" s="212"/>
      <c r="S7" s="259"/>
      <c r="T7" s="213"/>
      <c r="U7" s="213"/>
    </row>
    <row r="8" spans="1:21" s="262" customFormat="1" ht="24.75" customHeight="1" x14ac:dyDescent="0.7">
      <c r="A8" s="260" t="s">
        <v>27</v>
      </c>
      <c r="B8" s="263"/>
      <c r="C8" s="260">
        <v>10</v>
      </c>
      <c r="D8" s="263"/>
      <c r="E8" s="260">
        <v>2041</v>
      </c>
      <c r="F8" s="256"/>
      <c r="G8" s="209">
        <v>13575</v>
      </c>
      <c r="H8" s="209"/>
      <c r="I8" s="209">
        <v>855</v>
      </c>
      <c r="J8" s="209"/>
      <c r="K8" s="209">
        <f>220+62021320</f>
        <v>62021540</v>
      </c>
      <c r="L8" s="256"/>
      <c r="M8" s="256"/>
      <c r="N8" s="213" t="s">
        <v>1787</v>
      </c>
      <c r="O8" s="264">
        <v>0</v>
      </c>
      <c r="P8" s="265">
        <f>(100*276376)</f>
        <v>27637600</v>
      </c>
      <c r="Q8" s="265">
        <f>(62021320*217849)/1000</f>
        <v>13511282540.68</v>
      </c>
      <c r="R8" s="212">
        <f>O8+P8+Q8</f>
        <v>13538920140.68</v>
      </c>
      <c r="S8" s="266">
        <f>'[10]18'!D9</f>
        <v>13538920141</v>
      </c>
      <c r="T8" s="213"/>
      <c r="U8" s="213">
        <f>R8-S8</f>
        <v>-0.31999969482421875</v>
      </c>
    </row>
    <row r="9" spans="1:21" s="213" customFormat="1" ht="24.75" customHeight="1" x14ac:dyDescent="0.6">
      <c r="A9" s="260" t="s">
        <v>1788</v>
      </c>
      <c r="B9" s="263"/>
      <c r="C9" s="260" t="s">
        <v>1789</v>
      </c>
      <c r="D9" s="263"/>
      <c r="E9" s="209">
        <v>0</v>
      </c>
      <c r="F9" s="256"/>
      <c r="G9" s="209">
        <f>'26'!G48</f>
        <v>6722365.0732509485</v>
      </c>
      <c r="H9" s="209"/>
      <c r="I9" s="209">
        <v>0</v>
      </c>
      <c r="J9" s="209"/>
      <c r="K9" s="209">
        <v>0</v>
      </c>
      <c r="L9" s="256"/>
      <c r="M9" s="256"/>
      <c r="N9" s="213" t="s">
        <v>1790</v>
      </c>
      <c r="O9" s="267">
        <f>2041*238328</f>
        <v>486427448</v>
      </c>
      <c r="P9" s="265">
        <f>(13475*263222)</f>
        <v>3546916450</v>
      </c>
      <c r="Q9" s="265">
        <f>(220*217849)/1000</f>
        <v>47926.78</v>
      </c>
      <c r="R9" s="212">
        <f>O9+P9+Q9</f>
        <v>4033391824.7800002</v>
      </c>
      <c r="S9" s="266">
        <f>'[10]18'!D11</f>
        <v>2656699391</v>
      </c>
      <c r="U9" s="213">
        <f t="shared" ref="U9:U16" si="0">R9-S9</f>
        <v>1376692433.7800002</v>
      </c>
    </row>
    <row r="10" spans="1:21" s="213" customFormat="1" ht="24.75" customHeight="1" x14ac:dyDescent="0.6">
      <c r="A10" s="260" t="s">
        <v>1791</v>
      </c>
      <c r="B10" s="263"/>
      <c r="C10" s="260">
        <v>9</v>
      </c>
      <c r="D10" s="263"/>
      <c r="E10" s="260">
        <v>0</v>
      </c>
      <c r="F10" s="256"/>
      <c r="G10" s="209">
        <v>0</v>
      </c>
      <c r="H10" s="209"/>
      <c r="I10" s="209">
        <v>0</v>
      </c>
      <c r="J10" s="209"/>
      <c r="K10" s="209">
        <v>0</v>
      </c>
      <c r="L10" s="256"/>
      <c r="M10" s="256"/>
      <c r="N10" s="213" t="s">
        <v>281</v>
      </c>
      <c r="O10" s="265">
        <v>0</v>
      </c>
      <c r="P10" s="212">
        <v>0</v>
      </c>
      <c r="Q10" s="264">
        <v>0</v>
      </c>
      <c r="R10" s="212">
        <v>0</v>
      </c>
      <c r="S10" s="266">
        <f>'[10]14'!E42</f>
        <v>2976878862454</v>
      </c>
      <c r="U10" s="213">
        <f t="shared" si="0"/>
        <v>-2976878862454</v>
      </c>
    </row>
    <row r="11" spans="1:21" s="213" customFormat="1" ht="24.75" customHeight="1" x14ac:dyDescent="0.7">
      <c r="A11" s="268" t="s">
        <v>1792</v>
      </c>
      <c r="B11" s="269"/>
      <c r="C11" s="268"/>
      <c r="D11" s="269"/>
      <c r="E11" s="270">
        <f>E8+E10+E9</f>
        <v>2041</v>
      </c>
      <c r="F11" s="269"/>
      <c r="G11" s="270">
        <f>G8+G10+G9</f>
        <v>6735940.0732509485</v>
      </c>
      <c r="H11" s="211"/>
      <c r="I11" s="270">
        <f>I8+I10+I9</f>
        <v>855</v>
      </c>
      <c r="J11" s="211"/>
      <c r="K11" s="270">
        <f>K8+K10+K9</f>
        <v>62021540</v>
      </c>
      <c r="L11" s="269"/>
      <c r="M11" s="269"/>
      <c r="N11" s="213">
        <v>226199</v>
      </c>
      <c r="O11" s="267">
        <v>0</v>
      </c>
      <c r="P11" s="265">
        <v>0</v>
      </c>
      <c r="Q11" s="265">
        <v>0</v>
      </c>
      <c r="R11" s="212">
        <f>O11+P11+Q11</f>
        <v>0</v>
      </c>
      <c r="S11" s="266">
        <f>'[10]17'!D12+'[10]17'!D16</f>
        <v>4523980000000</v>
      </c>
      <c r="T11" s="262"/>
      <c r="U11" s="213">
        <f t="shared" si="0"/>
        <v>-4523980000000</v>
      </c>
    </row>
    <row r="12" spans="1:21" s="213" customFormat="1" ht="23.25" x14ac:dyDescent="0.7">
      <c r="A12" s="260" t="s">
        <v>1793</v>
      </c>
      <c r="B12" s="256"/>
      <c r="C12" s="271">
        <v>14</v>
      </c>
      <c r="D12" s="256"/>
      <c r="E12" s="209">
        <v>0</v>
      </c>
      <c r="F12" s="256"/>
      <c r="G12" s="272">
        <v>0</v>
      </c>
      <c r="H12" s="209"/>
      <c r="I12" s="209">
        <v>0</v>
      </c>
      <c r="J12" s="209"/>
      <c r="K12" s="209">
        <v>0</v>
      </c>
      <c r="L12" s="256"/>
      <c r="M12" s="256"/>
      <c r="N12" s="262"/>
      <c r="O12" s="273">
        <f>SUM(O8:O11)</f>
        <v>486427448</v>
      </c>
      <c r="P12" s="273">
        <f>SUM(P8:P11)</f>
        <v>3574554050</v>
      </c>
      <c r="Q12" s="273">
        <f>SUM(Q8:Q11)</f>
        <v>13511330467.460001</v>
      </c>
      <c r="R12" s="273">
        <f>SUM(R8:R11)</f>
        <v>17572311965.459999</v>
      </c>
      <c r="S12" s="266">
        <f>SUM(S8:S11)</f>
        <v>7517054481986</v>
      </c>
      <c r="U12" s="213">
        <f t="shared" si="0"/>
        <v>-7499482170020.54</v>
      </c>
    </row>
    <row r="13" spans="1:21" s="213" customFormat="1" ht="21" x14ac:dyDescent="0.6">
      <c r="A13" s="260" t="s">
        <v>1794</v>
      </c>
      <c r="B13" s="256"/>
      <c r="C13" s="260">
        <v>13</v>
      </c>
      <c r="D13" s="256"/>
      <c r="E13" s="272">
        <f>-'35'!H8/238328</f>
        <v>-164581530.07662129</v>
      </c>
      <c r="F13" s="256"/>
      <c r="G13" s="209">
        <v>0</v>
      </c>
      <c r="H13" s="209"/>
      <c r="I13" s="209">
        <v>0</v>
      </c>
      <c r="J13" s="209"/>
      <c r="K13" s="209">
        <v>0</v>
      </c>
      <c r="L13" s="256"/>
      <c r="M13" s="256"/>
      <c r="N13" s="213">
        <v>276375.99948705768</v>
      </c>
      <c r="O13" s="265">
        <v>0</v>
      </c>
      <c r="P13" s="274">
        <f>(-981623.79-2081722.78)*276376</f>
        <v>-846635471630.32007</v>
      </c>
      <c r="Q13" s="265">
        <v>0</v>
      </c>
      <c r="R13" s="274">
        <f>SUM(N13:Q13)</f>
        <v>-846635195254.32056</v>
      </c>
      <c r="S13" s="266">
        <f>-'[10]23'!D14-'[10]23'!D31</f>
        <v>-846635470059</v>
      </c>
      <c r="U13" s="213">
        <f t="shared" si="0"/>
        <v>274804.67944335938</v>
      </c>
    </row>
    <row r="14" spans="1:21" s="213" customFormat="1" ht="24.75" customHeight="1" x14ac:dyDescent="0.6">
      <c r="A14" s="260" t="s">
        <v>1795</v>
      </c>
      <c r="B14" s="256"/>
      <c r="C14" s="260">
        <v>13</v>
      </c>
      <c r="D14" s="256"/>
      <c r="E14" s="272">
        <f>-'35'!H9/238328</f>
        <v>-9874891.8046683557</v>
      </c>
      <c r="F14" s="256"/>
      <c r="G14" s="209">
        <v>0</v>
      </c>
      <c r="H14" s="209"/>
      <c r="I14" s="275">
        <v>0</v>
      </c>
      <c r="J14" s="209"/>
      <c r="K14" s="275">
        <v>0</v>
      </c>
      <c r="L14" s="256"/>
      <c r="M14" s="256"/>
      <c r="N14" s="213">
        <v>226199.0000429643</v>
      </c>
      <c r="O14" s="274">
        <f>(-20000000-44305529.84)*226199</f>
        <v>-14545846544278.16</v>
      </c>
      <c r="P14" s="265">
        <v>0</v>
      </c>
      <c r="Q14" s="265">
        <v>0</v>
      </c>
      <c r="R14" s="274">
        <f>SUM(N14:Q14)</f>
        <v>-14545846318079.16</v>
      </c>
      <c r="S14" s="266">
        <f>-'[10]21'!E7</f>
        <v>-14545846547041</v>
      </c>
      <c r="U14" s="213">
        <f t="shared" si="0"/>
        <v>228961.83984375</v>
      </c>
    </row>
    <row r="15" spans="1:21" s="213" customFormat="1" ht="24.75" customHeight="1" x14ac:dyDescent="0.7">
      <c r="A15" s="268" t="s">
        <v>1796</v>
      </c>
      <c r="B15" s="269"/>
      <c r="C15" s="268"/>
      <c r="D15" s="269"/>
      <c r="E15" s="270">
        <f>SUM(D12:E14)</f>
        <v>-174456421.88128966</v>
      </c>
      <c r="F15" s="268">
        <f>SUM(E12:F13)</f>
        <v>-164581530.07662129</v>
      </c>
      <c r="G15" s="270">
        <f>SUM(F12:G14)</f>
        <v>0</v>
      </c>
      <c r="H15" s="211"/>
      <c r="I15" s="275">
        <f>SUM(H12:I14)</f>
        <v>0</v>
      </c>
      <c r="J15" s="211"/>
      <c r="K15" s="275">
        <f>SUM(J12:K14)</f>
        <v>0</v>
      </c>
      <c r="L15" s="269"/>
      <c r="M15" s="269"/>
      <c r="N15" s="213">
        <v>226199.00051068809</v>
      </c>
      <c r="O15" s="276">
        <f>(-2658331.79-243596.19)*226199</f>
        <v>-656413207148.02002</v>
      </c>
      <c r="P15" s="277">
        <v>0</v>
      </c>
      <c r="Q15" s="277">
        <v>0</v>
      </c>
      <c r="R15" s="276">
        <f>SUM(N15:Q15)</f>
        <v>-656412980949.01953</v>
      </c>
      <c r="S15" s="278">
        <f>-'[10]21'!E8</f>
        <v>-656413208630</v>
      </c>
      <c r="T15" s="262"/>
      <c r="U15" s="213">
        <f t="shared" si="0"/>
        <v>227680.98046875</v>
      </c>
    </row>
    <row r="16" spans="1:21" s="213" customFormat="1" ht="24.75" customHeight="1" thickBot="1" x14ac:dyDescent="0.75">
      <c r="A16" s="279" t="s">
        <v>1797</v>
      </c>
      <c r="B16" s="256"/>
      <c r="C16" s="271"/>
      <c r="D16" s="256"/>
      <c r="E16" s="280">
        <f>E11+E15</f>
        <v>-174454380.88128966</v>
      </c>
      <c r="F16" s="256"/>
      <c r="G16" s="280">
        <f>G11+G15</f>
        <v>6735940.0732509485</v>
      </c>
      <c r="H16" s="211"/>
      <c r="I16" s="270">
        <f>I11+I15</f>
        <v>855</v>
      </c>
      <c r="J16" s="211"/>
      <c r="K16" s="270">
        <f>K11+K15</f>
        <v>62021540</v>
      </c>
      <c r="L16" s="256"/>
      <c r="M16" s="256"/>
      <c r="N16" s="262"/>
      <c r="O16" s="281">
        <f>SUM(O13:O15)</f>
        <v>-15202259751426.18</v>
      </c>
      <c r="P16" s="281">
        <f>SUM(P13:P15)</f>
        <v>-846635471630.32007</v>
      </c>
      <c r="Q16" s="281">
        <f>SUM(Q13:Q15)</f>
        <v>0</v>
      </c>
      <c r="R16" s="281">
        <f>SUM(R13:R15)</f>
        <v>-16048894494282.5</v>
      </c>
      <c r="S16" s="266">
        <f>SUM(S13:S15)</f>
        <v>-16048895225730</v>
      </c>
      <c r="U16" s="213">
        <f t="shared" si="0"/>
        <v>731447.5</v>
      </c>
    </row>
    <row r="17" spans="1:21" s="262" customFormat="1" ht="85.5" thickTop="1" thickBot="1" x14ac:dyDescent="0.75">
      <c r="A17" s="279" t="s">
        <v>2439</v>
      </c>
      <c r="B17" s="256"/>
      <c r="C17" s="271"/>
      <c r="D17" s="256"/>
      <c r="E17" s="282">
        <f>O17</f>
        <v>-15201773323978.18</v>
      </c>
      <c r="F17" s="269"/>
      <c r="G17" s="282">
        <f>P17</f>
        <v>-843060917580.32007</v>
      </c>
      <c r="H17" s="211"/>
      <c r="I17" s="282">
        <f>O17</f>
        <v>-15201773323978.18</v>
      </c>
      <c r="J17" s="211"/>
      <c r="K17" s="282">
        <f>Q17</f>
        <v>13511330467.460001</v>
      </c>
      <c r="L17" s="256"/>
      <c r="M17" s="256"/>
      <c r="N17" s="213"/>
      <c r="O17" s="283">
        <f>O12+O16</f>
        <v>-15201773323978.18</v>
      </c>
      <c r="P17" s="283">
        <f>P12+P16</f>
        <v>-843060917580.32007</v>
      </c>
      <c r="Q17" s="283">
        <f>Q12+Q16</f>
        <v>13511330467.460001</v>
      </c>
      <c r="R17" s="283">
        <f>SUM(O17:Q17)</f>
        <v>-16031322911091.039</v>
      </c>
      <c r="S17" s="266"/>
      <c r="T17" s="213"/>
      <c r="U17" s="213"/>
    </row>
    <row r="18" spans="1:21" ht="18.75" customHeight="1" thickTop="1" x14ac:dyDescent="0.6">
      <c r="A18" s="284"/>
      <c r="C18" s="285"/>
      <c r="G18" s="286"/>
      <c r="I18" s="286"/>
      <c r="K18" s="286"/>
      <c r="N18" s="216"/>
      <c r="O18" s="247"/>
      <c r="Q18" s="216"/>
      <c r="S18" s="287"/>
    </row>
    <row r="19" spans="1:21" ht="25.5" customHeight="1" x14ac:dyDescent="0.6">
      <c r="A19" s="288"/>
      <c r="B19" s="288"/>
      <c r="C19" s="289"/>
      <c r="D19" s="288"/>
      <c r="E19" s="288"/>
      <c r="F19" s="288"/>
      <c r="G19" s="288"/>
      <c r="H19" s="288"/>
      <c r="I19" s="288"/>
      <c r="J19" s="288"/>
      <c r="K19" s="288"/>
      <c r="L19" s="290"/>
      <c r="M19" s="290"/>
      <c r="N19" s="291"/>
      <c r="O19" s="292"/>
      <c r="P19" s="291"/>
      <c r="Q19" s="291"/>
      <c r="R19" s="291"/>
      <c r="S19" s="293"/>
      <c r="T19" s="291"/>
      <c r="U19" s="291"/>
    </row>
    <row r="20" spans="1:21" ht="48.75" customHeight="1" x14ac:dyDescent="0.25">
      <c r="A20" s="1272"/>
      <c r="B20" s="1272"/>
      <c r="C20" s="1272"/>
      <c r="D20" s="1272"/>
      <c r="E20" s="1272"/>
      <c r="F20" s="1272"/>
      <c r="G20" s="1272"/>
      <c r="H20" s="1272"/>
      <c r="I20" s="1272"/>
      <c r="J20" s="1272"/>
      <c r="K20" s="1272"/>
    </row>
    <row r="21" spans="1:21" ht="24.75" customHeight="1" x14ac:dyDescent="0.25"/>
    <row r="22" spans="1:21" ht="24.75" customHeight="1" x14ac:dyDescent="0.25"/>
    <row r="23" spans="1:21" ht="24.75" customHeight="1" x14ac:dyDescent="0.25"/>
    <row r="24" spans="1:21" ht="24.75" customHeight="1" x14ac:dyDescent="0.25"/>
    <row r="25" spans="1:21" ht="24.75" customHeight="1" x14ac:dyDescent="0.25"/>
  </sheetData>
  <mergeCells count="5">
    <mergeCell ref="A20:K20"/>
    <mergeCell ref="A5:F5"/>
    <mergeCell ref="A1:K1"/>
    <mergeCell ref="A2:K2"/>
    <mergeCell ref="A3:K3"/>
  </mergeCells>
  <printOptions horizontalCentered="1"/>
  <pageMargins left="0.51181102362204722" right="0.70866141732283472" top="0.51181102362204722" bottom="0.51181102362204722" header="0" footer="0"/>
  <pageSetup paperSize="9" orientation="landscape" r:id="rId1"/>
  <headerFooter>
    <oddFooter>&amp;C&amp;"B Nazanin,Regular"&amp;12&amp;A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0014C-D3CF-46A4-A521-31234B8B8D65}">
  <sheetPr>
    <tabColor rgb="FF00FFFF"/>
    <pageSetUpPr fitToPage="1"/>
  </sheetPr>
  <dimension ref="A1:X24"/>
  <sheetViews>
    <sheetView rightToLeft="1" tabSelected="1" view="pageBreakPreview" zoomScaleNormal="70" zoomScaleSheetLayoutView="100" workbookViewId="0">
      <selection activeCell="AA4" sqref="AA4"/>
    </sheetView>
  </sheetViews>
  <sheetFormatPr defaultColWidth="8.7109375" defaultRowHeight="150" customHeight="1" x14ac:dyDescent="0.25"/>
  <cols>
    <col min="1" max="1" width="31.42578125" style="237" customWidth="1"/>
    <col min="2" max="2" width="0.85546875" style="237" customWidth="1"/>
    <col min="3" max="3" width="7.85546875" style="294" customWidth="1"/>
    <col min="4" max="4" width="0.85546875" style="237" customWidth="1"/>
    <col min="5" max="5" width="17.140625" style="237" customWidth="1"/>
    <col min="6" max="6" width="0.7109375" style="237" customWidth="1"/>
    <col min="7" max="7" width="17.140625" style="237" customWidth="1"/>
    <col min="8" max="8" width="0.7109375" style="237" customWidth="1"/>
    <col min="9" max="9" width="17.140625" style="237" customWidth="1"/>
    <col min="10" max="10" width="0.7109375" style="237" customWidth="1"/>
    <col min="11" max="11" width="17.140625" style="237" customWidth="1"/>
    <col min="12" max="12" width="0.7109375" style="237" customWidth="1"/>
    <col min="13" max="13" width="17.140625" style="237" customWidth="1"/>
    <col min="14" max="14" width="0.7109375" style="237" customWidth="1"/>
    <col min="15" max="15" width="12.140625" style="237" customWidth="1"/>
    <col min="16" max="16" width="12.140625" style="237" bestFit="1" customWidth="1"/>
    <col min="17" max="17" width="24.7109375" style="237" bestFit="1" customWidth="1"/>
    <col min="18" max="18" width="21.7109375" style="216" bestFit="1" customWidth="1"/>
    <col min="19" max="19" width="21.7109375" style="216" customWidth="1"/>
    <col min="20" max="20" width="22.140625" style="247" customWidth="1"/>
    <col min="21" max="21" width="22" style="216" bestFit="1" customWidth="1"/>
    <col min="22" max="22" width="19.7109375" style="216" bestFit="1" customWidth="1"/>
    <col min="23" max="23" width="8.7109375" style="216"/>
    <col min="24" max="24" width="11.85546875" style="216" customWidth="1"/>
    <col min="25" max="16384" width="8.7109375" style="216"/>
  </cols>
  <sheetData>
    <row r="1" spans="1:24" s="206" customFormat="1" ht="19.5" customHeight="1" x14ac:dyDescent="0.25">
      <c r="A1" s="1167" t="str">
        <f>'[13]42'!A1:I1</f>
        <v>شرکت پالایش میعانات گازی آدیش جنوبی (سهامي خاص) - در مرحله قبل از بهره برداری</v>
      </c>
      <c r="B1" s="1167"/>
      <c r="C1" s="1167"/>
      <c r="D1" s="1167"/>
      <c r="E1" s="1167"/>
      <c r="F1" s="1167"/>
      <c r="G1" s="1167"/>
      <c r="H1" s="1167"/>
      <c r="I1" s="1167"/>
      <c r="J1" s="1167"/>
      <c r="K1" s="1167"/>
      <c r="L1" s="1167"/>
      <c r="M1" s="1167"/>
      <c r="N1" s="246"/>
      <c r="O1" s="246"/>
      <c r="Q1" s="247"/>
      <c r="V1" s="248"/>
    </row>
    <row r="2" spans="1:24" s="206" customFormat="1" ht="19.5" customHeight="1" x14ac:dyDescent="0.25">
      <c r="A2" s="1167" t="str">
        <f>'[10]5'!A2:H2</f>
        <v xml:space="preserve">یادداشت های توضیحی صورت های مالی </v>
      </c>
      <c r="B2" s="1167"/>
      <c r="C2" s="1167"/>
      <c r="D2" s="1167"/>
      <c r="E2" s="1167"/>
      <c r="F2" s="1167"/>
      <c r="G2" s="1167"/>
      <c r="H2" s="1167"/>
      <c r="I2" s="1167"/>
      <c r="J2" s="1167"/>
      <c r="K2" s="1167"/>
      <c r="L2" s="1167"/>
      <c r="M2" s="1167"/>
      <c r="N2" s="246"/>
      <c r="O2" s="246"/>
      <c r="Q2" s="247"/>
      <c r="V2" s="248"/>
    </row>
    <row r="3" spans="1:24" s="206" customFormat="1" ht="19.5" customHeight="1" x14ac:dyDescent="0.25">
      <c r="A3" s="1167" t="str">
        <f>'[13]44'!A3:I3</f>
        <v>سال مالی منتهی به 29 اسفندماه 1400</v>
      </c>
      <c r="B3" s="1167"/>
      <c r="C3" s="1167"/>
      <c r="D3" s="1167"/>
      <c r="E3" s="1167"/>
      <c r="F3" s="1167"/>
      <c r="G3" s="1167"/>
      <c r="H3" s="1167"/>
      <c r="I3" s="1167"/>
      <c r="J3" s="1167"/>
      <c r="K3" s="1167"/>
      <c r="L3" s="1167"/>
      <c r="M3" s="1167"/>
      <c r="N3" s="246"/>
      <c r="O3" s="246"/>
      <c r="Q3" s="247"/>
      <c r="V3" s="248"/>
    </row>
    <row r="4" spans="1:24" ht="15.75" customHeight="1" x14ac:dyDescent="0.25">
      <c r="A4" s="249"/>
      <c r="B4" s="249"/>
      <c r="C4" s="250"/>
      <c r="D4" s="249"/>
      <c r="E4" s="249"/>
      <c r="F4" s="249"/>
      <c r="G4" s="249"/>
      <c r="H4" s="249"/>
      <c r="I4" s="249"/>
      <c r="J4" s="249"/>
      <c r="K4" s="249"/>
      <c r="L4" s="249"/>
      <c r="M4" s="249"/>
      <c r="N4" s="249"/>
      <c r="O4" s="249"/>
      <c r="P4" s="216"/>
      <c r="Q4" s="247"/>
      <c r="T4" s="216"/>
      <c r="V4" s="251"/>
    </row>
    <row r="5" spans="1:24" s="213" customFormat="1" ht="23.25" customHeight="1" x14ac:dyDescent="0.6">
      <c r="A5" s="1273" t="s">
        <v>1781</v>
      </c>
      <c r="B5" s="1273"/>
      <c r="C5" s="1273"/>
      <c r="D5" s="1273"/>
      <c r="E5" s="1273"/>
      <c r="F5" s="1273"/>
      <c r="G5" s="249"/>
      <c r="H5" s="249"/>
      <c r="I5" s="249"/>
      <c r="J5" s="249"/>
      <c r="K5" s="249"/>
      <c r="L5" s="249"/>
      <c r="M5" s="249"/>
      <c r="N5" s="249"/>
      <c r="O5" s="249"/>
      <c r="P5" s="216"/>
      <c r="Q5" s="252"/>
      <c r="R5" s="206"/>
      <c r="S5" s="206"/>
      <c r="T5" s="206"/>
      <c r="U5" s="206"/>
      <c r="V5" s="251"/>
      <c r="W5" s="216"/>
      <c r="X5" s="216"/>
    </row>
    <row r="6" spans="1:24" s="213" customFormat="1" ht="23.25" customHeight="1" x14ac:dyDescent="0.6">
      <c r="B6" s="253"/>
      <c r="C6" s="254" t="s">
        <v>113</v>
      </c>
      <c r="D6" s="255"/>
      <c r="E6" s="254" t="s">
        <v>1782</v>
      </c>
      <c r="F6" s="255"/>
      <c r="G6" s="254" t="s">
        <v>1783</v>
      </c>
      <c r="H6" s="255"/>
      <c r="I6" s="254" t="s">
        <v>2150</v>
      </c>
      <c r="J6" s="255"/>
      <c r="K6" s="254" t="s">
        <v>2488</v>
      </c>
      <c r="L6" s="255"/>
      <c r="M6" s="254" t="s">
        <v>1784</v>
      </c>
      <c r="N6" s="256"/>
      <c r="O6" s="256"/>
      <c r="Q6" s="257" t="s">
        <v>1782</v>
      </c>
      <c r="R6" s="257" t="s">
        <v>1783</v>
      </c>
      <c r="S6" s="257"/>
      <c r="T6" s="257" t="s">
        <v>1785</v>
      </c>
      <c r="U6" s="258" t="s">
        <v>1786</v>
      </c>
      <c r="V6" s="259"/>
    </row>
    <row r="7" spans="1:24" s="262" customFormat="1" ht="23.1" customHeight="1" x14ac:dyDescent="0.7">
      <c r="A7" s="260"/>
      <c r="B7" s="253"/>
      <c r="C7" s="255"/>
      <c r="D7" s="253"/>
      <c r="E7" s="253"/>
      <c r="F7" s="253"/>
      <c r="G7" s="253"/>
      <c r="H7" s="253"/>
      <c r="I7" s="253"/>
      <c r="J7" s="253"/>
      <c r="K7" s="253"/>
      <c r="L7" s="253"/>
      <c r="M7" s="253"/>
      <c r="N7" s="256"/>
      <c r="O7" s="256"/>
      <c r="P7" s="213"/>
      <c r="Q7" s="261"/>
      <c r="R7" s="261"/>
      <c r="S7" s="261"/>
      <c r="T7" s="261"/>
      <c r="U7" s="212"/>
      <c r="V7" s="259"/>
      <c r="W7" s="213"/>
      <c r="X7" s="213"/>
    </row>
    <row r="8" spans="1:24" s="262" customFormat="1" ht="24.75" customHeight="1" x14ac:dyDescent="0.7">
      <c r="A8" s="406" t="s">
        <v>27</v>
      </c>
      <c r="B8" s="263"/>
      <c r="C8" s="260">
        <v>10</v>
      </c>
      <c r="D8" s="263"/>
      <c r="E8" s="260">
        <v>2041</v>
      </c>
      <c r="F8" s="256"/>
      <c r="G8" s="209">
        <v>13575</v>
      </c>
      <c r="H8" s="209"/>
      <c r="I8" s="209">
        <v>855</v>
      </c>
      <c r="J8" s="209"/>
      <c r="K8" s="209">
        <v>0</v>
      </c>
      <c r="L8" s="209"/>
      <c r="M8" s="209">
        <f>220+62021320</f>
        <v>62021540</v>
      </c>
      <c r="N8" s="256"/>
      <c r="O8" s="256"/>
      <c r="P8" s="213" t="s">
        <v>1787</v>
      </c>
      <c r="Q8" s="264">
        <v>0</v>
      </c>
      <c r="R8" s="265">
        <f>(100*276376)</f>
        <v>27637600</v>
      </c>
      <c r="S8" s="265"/>
      <c r="T8" s="265">
        <f>(62021320*217849)/1000</f>
        <v>13511282540.68</v>
      </c>
      <c r="U8" s="212">
        <f>Q8+R8+T8</f>
        <v>13538920140.68</v>
      </c>
      <c r="V8" s="266">
        <f>'[10]18'!D9</f>
        <v>13538920141</v>
      </c>
      <c r="W8" s="213"/>
      <c r="X8" s="213">
        <f>U8-V8</f>
        <v>-0.31999969482421875</v>
      </c>
    </row>
    <row r="9" spans="1:24" s="213" customFormat="1" ht="24.75" customHeight="1" x14ac:dyDescent="0.6">
      <c r="A9" s="406" t="s">
        <v>1788</v>
      </c>
      <c r="B9" s="263"/>
      <c r="C9" s="260" t="s">
        <v>1789</v>
      </c>
      <c r="D9" s="263"/>
      <c r="E9" s="209">
        <f>'[13]24'!E48</f>
        <v>25820</v>
      </c>
      <c r="F9" s="256"/>
      <c r="G9" s="209">
        <f>'[13]24'!G48</f>
        <v>6722365.0732509485</v>
      </c>
      <c r="H9" s="209"/>
      <c r="I9" s="209">
        <v>0</v>
      </c>
      <c r="J9" s="209"/>
      <c r="K9" s="209">
        <f>'[13]24'!C48</f>
        <v>2973369.9099967764</v>
      </c>
      <c r="L9" s="209"/>
      <c r="M9" s="209">
        <v>0</v>
      </c>
      <c r="N9" s="256"/>
      <c r="O9" s="256"/>
      <c r="P9" s="213" t="s">
        <v>1790</v>
      </c>
      <c r="Q9" s="267">
        <f>2041*238328</f>
        <v>486427448</v>
      </c>
      <c r="R9" s="265">
        <f>(13475*263222)</f>
        <v>3546916450</v>
      </c>
      <c r="S9" s="265"/>
      <c r="T9" s="265">
        <f>(220*217849)/1000</f>
        <v>47926.78</v>
      </c>
      <c r="U9" s="212">
        <f>Q9+R9+T9</f>
        <v>4033391824.7800002</v>
      </c>
      <c r="V9" s="266">
        <f>'[10]18'!D11</f>
        <v>2656699391</v>
      </c>
      <c r="X9" s="213">
        <f t="shared" ref="X9:X16" si="0">U9-V9</f>
        <v>1376692433.7800002</v>
      </c>
    </row>
    <row r="10" spans="1:24" s="213" customFormat="1" ht="24.75" customHeight="1" x14ac:dyDescent="0.6">
      <c r="A10" s="406" t="s">
        <v>1791</v>
      </c>
      <c r="B10" s="263"/>
      <c r="C10" s="260">
        <v>9</v>
      </c>
      <c r="D10" s="263"/>
      <c r="E10" s="260">
        <v>0</v>
      </c>
      <c r="F10" s="256"/>
      <c r="G10" s="209">
        <v>0</v>
      </c>
      <c r="H10" s="209"/>
      <c r="I10" s="209">
        <v>0</v>
      </c>
      <c r="J10" s="209"/>
      <c r="K10" s="209">
        <f>'[13]28'!D19/64895</f>
        <v>5927676</v>
      </c>
      <c r="L10" s="209"/>
      <c r="M10" s="209">
        <v>0</v>
      </c>
      <c r="N10" s="256"/>
      <c r="O10" s="256"/>
      <c r="P10" s="213" t="s">
        <v>281</v>
      </c>
      <c r="Q10" s="265">
        <v>0</v>
      </c>
      <c r="R10" s="212">
        <v>0</v>
      </c>
      <c r="S10" s="212"/>
      <c r="T10" s="264">
        <v>0</v>
      </c>
      <c r="U10" s="212">
        <v>0</v>
      </c>
      <c r="V10" s="266">
        <f>'[10]14'!E42</f>
        <v>2976878862454</v>
      </c>
      <c r="X10" s="213">
        <f t="shared" si="0"/>
        <v>-2976878862454</v>
      </c>
    </row>
    <row r="11" spans="1:24" s="213" customFormat="1" ht="24.75" customHeight="1" x14ac:dyDescent="0.7">
      <c r="A11" s="378" t="s">
        <v>1792</v>
      </c>
      <c r="B11" s="269"/>
      <c r="C11" s="268"/>
      <c r="D11" s="269"/>
      <c r="E11" s="270">
        <f>E8+E10+E9</f>
        <v>27861</v>
      </c>
      <c r="F11" s="269"/>
      <c r="G11" s="270">
        <f>G8+G10+G9</f>
        <v>6735940.0732509485</v>
      </c>
      <c r="H11" s="211"/>
      <c r="I11" s="270">
        <f>I8+I10+I9</f>
        <v>855</v>
      </c>
      <c r="J11" s="211"/>
      <c r="K11" s="270">
        <f>K8+K10+K9</f>
        <v>8901045.9099967759</v>
      </c>
      <c r="L11" s="211"/>
      <c r="M11" s="270">
        <f>M8+M10+M9</f>
        <v>62021540</v>
      </c>
      <c r="N11" s="269"/>
      <c r="O11" s="269"/>
      <c r="P11" s="213">
        <v>226199</v>
      </c>
      <c r="Q11" s="267">
        <v>0</v>
      </c>
      <c r="R11" s="265">
        <v>0</v>
      </c>
      <c r="S11" s="265"/>
      <c r="T11" s="265">
        <v>0</v>
      </c>
      <c r="U11" s="212">
        <f>Q11+R11+T11</f>
        <v>0</v>
      </c>
      <c r="V11" s="266">
        <f>'[10]17'!D12+'[10]17'!D16</f>
        <v>4523980000000</v>
      </c>
      <c r="W11" s="262"/>
      <c r="X11" s="213">
        <f t="shared" si="0"/>
        <v>-4523980000000</v>
      </c>
    </row>
    <row r="12" spans="1:24" s="213" customFormat="1" ht="23.25" x14ac:dyDescent="0.7">
      <c r="A12" s="406" t="s">
        <v>1793</v>
      </c>
      <c r="B12" s="256"/>
      <c r="C12" s="271">
        <v>14</v>
      </c>
      <c r="D12" s="256"/>
      <c r="E12" s="209">
        <v>0</v>
      </c>
      <c r="F12" s="256"/>
      <c r="G12" s="272">
        <f>-50521.25-40038-713454.04-378466.4-682851-1285311.3-711258.31-989561.69-238523.4</f>
        <v>-5089985.3900000006</v>
      </c>
      <c r="H12" s="209"/>
      <c r="I12" s="209">
        <v>0</v>
      </c>
      <c r="J12" s="209"/>
      <c r="K12" s="209">
        <v>0</v>
      </c>
      <c r="L12" s="209"/>
      <c r="M12" s="209">
        <v>0</v>
      </c>
      <c r="N12" s="256"/>
      <c r="O12" s="256"/>
      <c r="P12" s="262"/>
      <c r="Q12" s="273">
        <f>SUM(Q8:Q11)</f>
        <v>486427448</v>
      </c>
      <c r="R12" s="273">
        <f>SUM(R8:R11)</f>
        <v>3574554050</v>
      </c>
      <c r="S12" s="273"/>
      <c r="T12" s="273">
        <f>SUM(T8:T11)</f>
        <v>13511330467.460001</v>
      </c>
      <c r="U12" s="273">
        <f>SUM(U8:U11)</f>
        <v>17572311965.459999</v>
      </c>
      <c r="V12" s="266">
        <f>SUM(V8:V11)</f>
        <v>7517054481986</v>
      </c>
      <c r="X12" s="213">
        <f t="shared" si="0"/>
        <v>-7499482170020.54</v>
      </c>
    </row>
    <row r="13" spans="1:24" s="213" customFormat="1" ht="21.75" customHeight="1" x14ac:dyDescent="0.6">
      <c r="A13" s="406" t="s">
        <v>1794</v>
      </c>
      <c r="B13" s="256"/>
      <c r="C13" s="260">
        <v>13</v>
      </c>
      <c r="D13" s="256"/>
      <c r="E13" s="272">
        <f>-'[13]تراز 1400'!N561/238326</f>
        <v>-164582911.22286701</v>
      </c>
      <c r="F13" s="256"/>
      <c r="G13" s="209">
        <v>0</v>
      </c>
      <c r="H13" s="209"/>
      <c r="I13" s="209">
        <v>0</v>
      </c>
      <c r="J13" s="209"/>
      <c r="K13" s="209">
        <v>0</v>
      </c>
      <c r="L13" s="209"/>
      <c r="M13" s="209">
        <v>0</v>
      </c>
      <c r="N13" s="256"/>
      <c r="O13" s="256"/>
      <c r="P13" s="213">
        <v>276375.99948705768</v>
      </c>
      <c r="Q13" s="265">
        <v>0</v>
      </c>
      <c r="R13" s="274">
        <f>(-981623.79-2081722.78)*263222</f>
        <v>-806340210848.54004</v>
      </c>
      <c r="S13" s="274"/>
      <c r="T13" s="265">
        <v>0</v>
      </c>
      <c r="U13" s="274">
        <f>SUM(P13:T13)</f>
        <v>-806339934472.54053</v>
      </c>
      <c r="V13" s="266">
        <f>-'[10]23'!D14-'[10]23'!D31</f>
        <v>-846635470059</v>
      </c>
      <c r="X13" s="213">
        <f t="shared" si="0"/>
        <v>40295535586.459473</v>
      </c>
    </row>
    <row r="14" spans="1:24" s="213" customFormat="1" ht="24.75" customHeight="1" x14ac:dyDescent="0.6">
      <c r="A14" s="406" t="s">
        <v>1795</v>
      </c>
      <c r="B14" s="256"/>
      <c r="C14" s="260">
        <v>13</v>
      </c>
      <c r="D14" s="256"/>
      <c r="E14" s="272">
        <f>-'[13]تراز 1400'!N563/236326</f>
        <v>-9958545.4584895447</v>
      </c>
      <c r="F14" s="256"/>
      <c r="G14" s="209">
        <v>0</v>
      </c>
      <c r="H14" s="209"/>
      <c r="I14" s="275">
        <v>0</v>
      </c>
      <c r="J14" s="209"/>
      <c r="K14" s="275">
        <v>0</v>
      </c>
      <c r="L14" s="209"/>
      <c r="M14" s="275">
        <v>0</v>
      </c>
      <c r="N14" s="256"/>
      <c r="O14" s="256"/>
      <c r="P14" s="213">
        <v>226199.0000429643</v>
      </c>
      <c r="Q14" s="274">
        <f>-'[13]تراز 1400'!N561</f>
        <v>-39224386900101</v>
      </c>
      <c r="R14" s="265">
        <v>0</v>
      </c>
      <c r="S14" s="265"/>
      <c r="T14" s="265">
        <v>0</v>
      </c>
      <c r="U14" s="274">
        <f>SUM(P14:T14)</f>
        <v>-39224386673902</v>
      </c>
      <c r="V14" s="266">
        <f>-'[10]21'!E7</f>
        <v>-14545846547041</v>
      </c>
      <c r="X14" s="213">
        <f t="shared" si="0"/>
        <v>-24678540126861</v>
      </c>
    </row>
    <row r="15" spans="1:24" s="213" customFormat="1" ht="24.75" customHeight="1" x14ac:dyDescent="0.7">
      <c r="A15" s="378" t="s">
        <v>1796</v>
      </c>
      <c r="B15" s="269"/>
      <c r="C15" s="268"/>
      <c r="D15" s="269"/>
      <c r="E15" s="270">
        <f>SUM(D12:E14)</f>
        <v>-174541456.68135655</v>
      </c>
      <c r="F15" s="268">
        <f>SUM(E12:F13)</f>
        <v>-164582911.22286701</v>
      </c>
      <c r="G15" s="270">
        <f>SUM(F12:G14)</f>
        <v>-5089985.3900000006</v>
      </c>
      <c r="H15" s="211"/>
      <c r="I15" s="270">
        <f>SUM(H12:I14)</f>
        <v>0</v>
      </c>
      <c r="J15" s="211"/>
      <c r="K15" s="270"/>
      <c r="L15" s="211"/>
      <c r="M15" s="270"/>
      <c r="N15" s="269"/>
      <c r="O15" s="269"/>
      <c r="P15" s="213">
        <v>226199.00051068809</v>
      </c>
      <c r="Q15" s="276">
        <f>-'[13]تراز 1400'!N563</f>
        <v>-2353463214023</v>
      </c>
      <c r="R15" s="277">
        <v>0</v>
      </c>
      <c r="S15" s="277"/>
      <c r="T15" s="277">
        <v>0</v>
      </c>
      <c r="U15" s="276">
        <f>SUM(P15:T15)</f>
        <v>-2353462987823.9995</v>
      </c>
      <c r="V15" s="278">
        <f>-'[10]21'!E8</f>
        <v>-656413208630</v>
      </c>
      <c r="W15" s="262"/>
      <c r="X15" s="213">
        <f t="shared" si="0"/>
        <v>-1697049779193.9995</v>
      </c>
    </row>
    <row r="16" spans="1:24" s="213" customFormat="1" ht="24.75" customHeight="1" thickBot="1" x14ac:dyDescent="0.75">
      <c r="A16" s="1094" t="s">
        <v>1797</v>
      </c>
      <c r="B16" s="256"/>
      <c r="C16" s="271"/>
      <c r="D16" s="256"/>
      <c r="E16" s="280">
        <f>E11+E15</f>
        <v>-174513595.68135655</v>
      </c>
      <c r="F16" s="256"/>
      <c r="G16" s="280">
        <f>G11+G15</f>
        <v>1645954.6832509479</v>
      </c>
      <c r="H16" s="211"/>
      <c r="I16" s="280">
        <f>I11+I15</f>
        <v>855</v>
      </c>
      <c r="J16" s="211"/>
      <c r="K16" s="280">
        <f>K11+K15</f>
        <v>8901045.9099967759</v>
      </c>
      <c r="L16" s="211"/>
      <c r="M16" s="280">
        <f>M11+M15</f>
        <v>62021540</v>
      </c>
      <c r="N16" s="256"/>
      <c r="O16" s="256"/>
      <c r="P16" s="262"/>
      <c r="Q16" s="281">
        <f>SUM(Q13:Q15)</f>
        <v>-41577850114124</v>
      </c>
      <c r="R16" s="281">
        <f>SUM(R13:R15)</f>
        <v>-806340210848.54004</v>
      </c>
      <c r="S16" s="281"/>
      <c r="T16" s="281">
        <f>SUM(T13:T15)</f>
        <v>0</v>
      </c>
      <c r="U16" s="281">
        <f>SUM(U13:U15)</f>
        <v>-42384189596198.539</v>
      </c>
      <c r="V16" s="266">
        <f>SUM(V13:V15)</f>
        <v>-16048895225730</v>
      </c>
      <c r="X16" s="213">
        <f t="shared" si="0"/>
        <v>-26335294370468.539</v>
      </c>
    </row>
    <row r="17" spans="1:24" ht="18.75" customHeight="1" thickTop="1" x14ac:dyDescent="0.6">
      <c r="A17" s="284"/>
      <c r="C17" s="285"/>
      <c r="G17" s="286"/>
      <c r="I17" s="286"/>
      <c r="K17" s="286"/>
      <c r="M17" s="286"/>
      <c r="P17" s="216"/>
      <c r="Q17" s="247"/>
      <c r="T17" s="216"/>
      <c r="V17" s="287"/>
    </row>
    <row r="18" spans="1:24" ht="25.5" customHeight="1" x14ac:dyDescent="0.6">
      <c r="A18" s="288"/>
      <c r="B18" s="288"/>
      <c r="C18" s="289"/>
      <c r="D18" s="288"/>
      <c r="E18" s="288"/>
      <c r="F18" s="288"/>
      <c r="G18" s="288"/>
      <c r="H18" s="288"/>
      <c r="I18" s="288"/>
      <c r="J18" s="288"/>
      <c r="K18" s="288"/>
      <c r="L18" s="288"/>
      <c r="M18" s="288"/>
      <c r="N18" s="290"/>
      <c r="O18" s="290"/>
      <c r="P18" s="291"/>
      <c r="Q18" s="292"/>
      <c r="R18" s="291"/>
      <c r="S18" s="291"/>
      <c r="T18" s="291"/>
      <c r="U18" s="291"/>
      <c r="V18" s="293"/>
      <c r="W18" s="291"/>
      <c r="X18" s="291"/>
    </row>
    <row r="19" spans="1:24" ht="48.75" customHeight="1" x14ac:dyDescent="0.25">
      <c r="A19" s="1272"/>
      <c r="B19" s="1272"/>
      <c r="C19" s="1272"/>
      <c r="D19" s="1272"/>
      <c r="E19" s="1272"/>
      <c r="F19" s="1272"/>
      <c r="G19" s="1272"/>
      <c r="H19" s="1272"/>
      <c r="I19" s="1272"/>
      <c r="J19" s="1272"/>
      <c r="K19" s="1272"/>
      <c r="L19" s="1272"/>
      <c r="M19" s="1272"/>
    </row>
    <row r="20" spans="1:24" ht="24.75" customHeight="1" x14ac:dyDescent="0.25"/>
    <row r="21" spans="1:24" ht="24.75" customHeight="1" x14ac:dyDescent="0.25"/>
    <row r="22" spans="1:24" ht="24.75" customHeight="1" x14ac:dyDescent="0.25"/>
    <row r="23" spans="1:24" ht="24.75" customHeight="1" x14ac:dyDescent="0.25"/>
    <row r="24" spans="1:24" ht="24.75" customHeight="1" x14ac:dyDescent="0.25"/>
  </sheetData>
  <mergeCells count="5">
    <mergeCell ref="A1:M1"/>
    <mergeCell ref="A2:M2"/>
    <mergeCell ref="A3:M3"/>
    <mergeCell ref="A5:F5"/>
    <mergeCell ref="A19:M19"/>
  </mergeCells>
  <printOptions horizontalCentered="1"/>
  <pageMargins left="0.51181102362204722" right="0.70866141732283472" top="0.74803149606299213" bottom="0.55118110236220474" header="0.31496062992125984" footer="0.31496062992125984"/>
  <pageSetup scale="95" orientation="landscape" r:id="rId1"/>
  <headerFooter>
    <oddFooter>&amp;C&amp;A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0">
    <tabColor rgb="FFFFFF00"/>
    <pageSetUpPr fitToPage="1"/>
  </sheetPr>
  <dimension ref="A1:Q34"/>
  <sheetViews>
    <sheetView rightToLeft="1" tabSelected="1" view="pageBreakPreview" topLeftCell="A5" zoomScale="130" zoomScaleNormal="70" zoomScaleSheetLayoutView="130" zoomScalePageLayoutView="55" workbookViewId="0">
      <pane ySplit="1" topLeftCell="A6" activePane="bottomLeft" state="frozen"/>
      <selection activeCell="AA4" sqref="AA4"/>
      <selection pane="bottomLeft" activeCell="AA4" sqref="AA4"/>
    </sheetView>
  </sheetViews>
  <sheetFormatPr defaultColWidth="8.7109375" defaultRowHeight="150" customHeight="1" x14ac:dyDescent="0.25"/>
  <cols>
    <col min="1" max="1" width="5.7109375" style="237" customWidth="1"/>
    <col min="2" max="2" width="14.140625" style="697" customWidth="1"/>
    <col min="3" max="3" width="11" style="697" customWidth="1"/>
    <col min="4" max="4" width="4.7109375" style="237" customWidth="1"/>
    <col min="5" max="8" width="13.140625" style="948" customWidth="1"/>
    <col min="9" max="10" width="15.42578125" style="489" bestFit="1" customWidth="1"/>
    <col min="11" max="11" width="14" style="489" bestFit="1" customWidth="1"/>
    <col min="12" max="12" width="18.5703125" bestFit="1" customWidth="1"/>
    <col min="13" max="13" width="18.5703125" style="216" bestFit="1" customWidth="1"/>
    <col min="14" max="14" width="17.28515625" style="216" bestFit="1" customWidth="1"/>
    <col min="15" max="15" width="18.7109375" style="216" bestFit="1" customWidth="1"/>
    <col min="16" max="17" width="17.28515625" style="216" bestFit="1" customWidth="1"/>
    <col min="18" max="16384" width="8.7109375" style="216"/>
  </cols>
  <sheetData>
    <row r="1" spans="1:17" s="206" customFormat="1" ht="19.5" customHeight="1" x14ac:dyDescent="0.25">
      <c r="A1" s="1167" t="str">
        <f>'2'!A1:H1</f>
        <v>شرکت پالایش میعانات گازی آدیش جنوبی (سهامي خاص) - در مرحله قبل از بهره برداری</v>
      </c>
      <c r="B1" s="1167"/>
      <c r="C1" s="1167"/>
      <c r="D1" s="1167"/>
      <c r="E1" s="1167"/>
      <c r="F1" s="1167"/>
      <c r="G1" s="1167"/>
      <c r="H1" s="1167"/>
      <c r="I1" s="1167"/>
      <c r="J1" s="1167"/>
      <c r="K1" s="1167"/>
    </row>
    <row r="2" spans="1:17" s="206" customFormat="1" ht="19.5" customHeight="1" x14ac:dyDescent="0.25">
      <c r="A2" s="1167" t="str">
        <f>'5'!A2:H2</f>
        <v xml:space="preserve">یادداشت های توضیحی صورت های مالی </v>
      </c>
      <c r="B2" s="1167"/>
      <c r="C2" s="1167"/>
      <c r="D2" s="1167"/>
      <c r="E2" s="1167"/>
      <c r="F2" s="1167"/>
      <c r="G2" s="1167"/>
      <c r="H2" s="1167"/>
      <c r="I2" s="1167"/>
      <c r="J2" s="1167"/>
      <c r="K2" s="1167"/>
    </row>
    <row r="3" spans="1:17" s="206" customFormat="1" ht="19.5" customHeight="1" x14ac:dyDescent="0.25">
      <c r="A3" s="1167" t="str">
        <f>'5'!A3:H3</f>
        <v>سال مالی منتهی به 29 اسفندماه 1400</v>
      </c>
      <c r="B3" s="1167"/>
      <c r="C3" s="1167"/>
      <c r="D3" s="1167"/>
      <c r="E3" s="1167"/>
      <c r="F3" s="1167"/>
      <c r="G3" s="1167"/>
      <c r="H3" s="1167"/>
      <c r="I3" s="1167"/>
      <c r="J3" s="1167"/>
      <c r="K3" s="1167"/>
    </row>
    <row r="4" spans="1:17" ht="18.75" customHeight="1" x14ac:dyDescent="0.6">
      <c r="A4" s="236"/>
      <c r="B4" s="943"/>
      <c r="C4" s="943"/>
      <c r="D4" s="236"/>
      <c r="E4" s="945"/>
      <c r="F4" s="945"/>
      <c r="G4" s="945"/>
      <c r="H4" s="945"/>
    </row>
    <row r="5" spans="1:17" s="721" customFormat="1" ht="24" customHeight="1" x14ac:dyDescent="0.2">
      <c r="A5" s="1277" t="s">
        <v>1798</v>
      </c>
      <c r="B5" s="1277"/>
      <c r="C5" s="1277"/>
      <c r="D5" s="1277"/>
      <c r="E5" s="1277"/>
      <c r="F5" s="1277"/>
      <c r="G5" s="1277"/>
      <c r="H5" s="1277"/>
      <c r="I5" s="954"/>
      <c r="J5" s="954"/>
    </row>
    <row r="6" spans="1:17" s="721" customFormat="1" ht="26.25" customHeight="1" thickBot="1" x14ac:dyDescent="0.25">
      <c r="A6" s="1278" t="s">
        <v>2502</v>
      </c>
      <c r="B6" s="1278"/>
      <c r="C6" s="1278"/>
      <c r="D6" s="1278"/>
      <c r="E6" s="1278"/>
      <c r="F6" s="961"/>
      <c r="G6" s="961"/>
      <c r="H6" s="955"/>
      <c r="I6" s="955"/>
      <c r="J6" s="955"/>
      <c r="K6" s="955" t="s">
        <v>81</v>
      </c>
    </row>
    <row r="7" spans="1:17" s="1097" customFormat="1" ht="50.25" customHeight="1" thickTop="1" thickBot="1" x14ac:dyDescent="0.25">
      <c r="A7" s="978" t="s">
        <v>72</v>
      </c>
      <c r="B7" s="978" t="s">
        <v>73</v>
      </c>
      <c r="C7" s="978" t="s">
        <v>114</v>
      </c>
      <c r="D7" s="978" t="s">
        <v>74</v>
      </c>
      <c r="E7" s="978" t="s">
        <v>2467</v>
      </c>
      <c r="F7" s="978" t="s">
        <v>2470</v>
      </c>
      <c r="G7" s="978" t="s">
        <v>2466</v>
      </c>
      <c r="H7" s="979" t="s">
        <v>2469</v>
      </c>
      <c r="I7" s="1096" t="s">
        <v>1768</v>
      </c>
      <c r="J7" s="1096" t="s">
        <v>1769</v>
      </c>
      <c r="K7" s="978" t="s">
        <v>2468</v>
      </c>
    </row>
    <row r="8" spans="1:17" ht="41.25" customHeight="1" thickTop="1" thickBot="1" x14ac:dyDescent="0.3">
      <c r="A8" s="1274" t="s">
        <v>115</v>
      </c>
      <c r="B8" s="977" t="s">
        <v>305</v>
      </c>
      <c r="C8" s="1095" t="s">
        <v>1672</v>
      </c>
      <c r="D8" s="627" t="s">
        <v>121</v>
      </c>
      <c r="E8" s="964">
        <v>0</v>
      </c>
      <c r="F8" s="964">
        <v>0</v>
      </c>
      <c r="G8" s="964">
        <v>-2461381685260</v>
      </c>
      <c r="H8" s="964">
        <v>0</v>
      </c>
      <c r="I8" s="963">
        <v>2107401148581</v>
      </c>
      <c r="J8" s="963">
        <v>0</v>
      </c>
      <c r="K8" s="963">
        <v>0</v>
      </c>
      <c r="L8" s="216">
        <f>E8+G8+H8+I8+J8+K8+I25+F8</f>
        <v>-482854613903</v>
      </c>
      <c r="M8" s="216">
        <f>L8-G25</f>
        <v>0</v>
      </c>
      <c r="N8" s="216">
        <v>-246771477919.72964</v>
      </c>
      <c r="O8" s="216">
        <v>-4274264330311.3428</v>
      </c>
      <c r="P8" s="216">
        <v>-35040894735.779991</v>
      </c>
      <c r="Q8" s="216">
        <v>-58651784582.667076</v>
      </c>
    </row>
    <row r="9" spans="1:17" ht="41.25" customHeight="1" thickTop="1" thickBot="1" x14ac:dyDescent="0.3">
      <c r="A9" s="1275"/>
      <c r="B9" s="977" t="s">
        <v>304</v>
      </c>
      <c r="C9" s="1095" t="s">
        <v>429</v>
      </c>
      <c r="D9" s="627" t="s">
        <v>121</v>
      </c>
      <c r="E9" s="964">
        <v>1227500000000</v>
      </c>
      <c r="F9" s="964">
        <v>-199775850000</v>
      </c>
      <c r="G9" s="964">
        <v>0</v>
      </c>
      <c r="H9" s="964">
        <v>-401526689361.27039</v>
      </c>
      <c r="I9" s="963">
        <v>0</v>
      </c>
      <c r="J9" s="980">
        <v>-246771477919.72964</v>
      </c>
      <c r="K9" s="980">
        <v>-877832818000</v>
      </c>
      <c r="L9" s="216">
        <f>SUM(E9:K9)</f>
        <v>-498406835281</v>
      </c>
      <c r="M9" s="216">
        <f>L9+I20-G20</f>
        <v>0</v>
      </c>
      <c r="N9" s="216">
        <v>-401526689361.27039</v>
      </c>
      <c r="O9" s="216">
        <v>-743578639688.6571</v>
      </c>
      <c r="P9" s="216">
        <v>-84158773264.220016</v>
      </c>
      <c r="Q9" s="216">
        <v>-142106649417.33292</v>
      </c>
    </row>
    <row r="10" spans="1:17" ht="41.25" customHeight="1" thickTop="1" thickBot="1" x14ac:dyDescent="0.3">
      <c r="A10" s="1275"/>
      <c r="B10" s="977" t="s">
        <v>241</v>
      </c>
      <c r="C10" s="1095" t="s">
        <v>429</v>
      </c>
      <c r="D10" s="627" t="s">
        <v>121</v>
      </c>
      <c r="E10" s="964">
        <v>1437246180000</v>
      </c>
      <c r="F10" s="964">
        <v>-369955278000</v>
      </c>
      <c r="G10" s="964">
        <v>0</v>
      </c>
      <c r="H10" s="964">
        <v>-743578639688.6571</v>
      </c>
      <c r="I10" s="963">
        <v>0</v>
      </c>
      <c r="J10" s="980">
        <v>-4274264330311.3428</v>
      </c>
      <c r="K10" s="963">
        <v>858168027819</v>
      </c>
      <c r="L10" s="216">
        <f>E10+G10+H10+I10+J10+K10+K27+F10</f>
        <v>-3092384040181</v>
      </c>
      <c r="M10" s="216">
        <f>L10+I21-G21</f>
        <v>0</v>
      </c>
      <c r="N10" s="216">
        <v>-877832818000</v>
      </c>
      <c r="O10" s="216">
        <v>858168027819</v>
      </c>
      <c r="P10" s="216">
        <v>-281174795572</v>
      </c>
      <c r="Q10" s="216">
        <v>-192771150647</v>
      </c>
    </row>
    <row r="11" spans="1:17" ht="41.25" customHeight="1" thickTop="1" thickBot="1" x14ac:dyDescent="0.3">
      <c r="A11" s="1275"/>
      <c r="B11" s="977" t="s">
        <v>394</v>
      </c>
      <c r="C11" s="1095" t="s">
        <v>1673</v>
      </c>
      <c r="D11" s="627" t="s">
        <v>121</v>
      </c>
      <c r="E11" s="964">
        <v>0</v>
      </c>
      <c r="F11" s="964">
        <v>-139788711360</v>
      </c>
      <c r="G11" s="964">
        <v>0</v>
      </c>
      <c r="H11" s="964">
        <v>-400446802714.51953</v>
      </c>
      <c r="I11" s="963">
        <v>77200000000</v>
      </c>
      <c r="J11" s="980">
        <v>-645568217556.48047</v>
      </c>
      <c r="K11" s="963">
        <v>498696000000</v>
      </c>
      <c r="L11" s="216">
        <f>E11+G11+H11+I11+J11+K11+K28+F11</f>
        <v>-609907731631</v>
      </c>
      <c r="M11" s="216">
        <f>L11+I23-G23</f>
        <v>0</v>
      </c>
      <c r="N11" s="216">
        <v>-199775850000</v>
      </c>
      <c r="O11" s="216">
        <v>-369955278000</v>
      </c>
      <c r="P11" s="216">
        <v>-41900000000</v>
      </c>
      <c r="Q11" s="216">
        <v>-70703000000</v>
      </c>
    </row>
    <row r="12" spans="1:17" ht="41.25" customHeight="1" thickTop="1" thickBot="1" x14ac:dyDescent="0.3">
      <c r="A12" s="1275"/>
      <c r="B12" s="977" t="s">
        <v>430</v>
      </c>
      <c r="C12" s="1095" t="s">
        <v>429</v>
      </c>
      <c r="D12" s="627" t="s">
        <v>121</v>
      </c>
      <c r="E12" s="964">
        <v>295098810000</v>
      </c>
      <c r="F12" s="964">
        <v>-70703000000</v>
      </c>
      <c r="G12" s="964">
        <v>0</v>
      </c>
      <c r="H12" s="964">
        <v>-142106649417.33292</v>
      </c>
      <c r="I12" s="963">
        <v>0</v>
      </c>
      <c r="J12" s="980">
        <v>-58651784582.667076</v>
      </c>
      <c r="K12" s="980">
        <v>-192771150647</v>
      </c>
      <c r="L12" s="216">
        <f>E12+G12+H12+I12+J12+K12+K29+F12</f>
        <v>-169133774647</v>
      </c>
      <c r="M12" s="216">
        <f>L12+I24-G24</f>
        <v>0</v>
      </c>
    </row>
    <row r="13" spans="1:17" ht="41.25" customHeight="1" thickTop="1" thickBot="1" x14ac:dyDescent="0.3">
      <c r="A13" s="1276"/>
      <c r="B13" s="977" t="s">
        <v>1155</v>
      </c>
      <c r="C13" s="1095" t="s">
        <v>1767</v>
      </c>
      <c r="D13" s="627" t="s">
        <v>121</v>
      </c>
      <c r="E13" s="964">
        <v>340155010000</v>
      </c>
      <c r="F13" s="964">
        <v>-41900000000</v>
      </c>
      <c r="G13" s="964">
        <v>0</v>
      </c>
      <c r="H13" s="964">
        <v>-84158773264.220016</v>
      </c>
      <c r="I13" s="963">
        <v>0</v>
      </c>
      <c r="J13" s="980">
        <v>-35040894735.779991</v>
      </c>
      <c r="K13" s="980">
        <v>-281174795572</v>
      </c>
      <c r="L13" s="216">
        <f>E13+G13+H13+I13+J13+K13+K30+F13</f>
        <v>-102119453572.00003</v>
      </c>
      <c r="M13" s="216">
        <f>L13+I22-G22</f>
        <v>0</v>
      </c>
    </row>
    <row r="14" spans="1:17" ht="41.25" customHeight="1" thickTop="1" thickBot="1" x14ac:dyDescent="0.3">
      <c r="A14" s="1282" t="s">
        <v>53</v>
      </c>
      <c r="B14" s="1283"/>
      <c r="C14" s="944"/>
      <c r="D14" s="627"/>
      <c r="E14" s="964">
        <f>SUM(E8:E13)</f>
        <v>3300000000000</v>
      </c>
      <c r="F14" s="964">
        <f t="shared" ref="F14:K14" si="0">SUM(F8:F13)</f>
        <v>-822122839360</v>
      </c>
      <c r="G14" s="964">
        <f t="shared" si="0"/>
        <v>-2461381685260</v>
      </c>
      <c r="H14" s="964">
        <f t="shared" si="0"/>
        <v>-1771817554446</v>
      </c>
      <c r="I14" s="963">
        <f t="shared" si="0"/>
        <v>2184601148581</v>
      </c>
      <c r="J14" s="980">
        <f t="shared" si="0"/>
        <v>-5260296705106</v>
      </c>
      <c r="K14" s="963">
        <f t="shared" si="0"/>
        <v>5085263600</v>
      </c>
      <c r="L14" s="216"/>
    </row>
    <row r="15" spans="1:17" ht="19.5" customHeight="1" thickTop="1" x14ac:dyDescent="0.25">
      <c r="I15" s="948"/>
      <c r="J15" s="948"/>
      <c r="K15" s="948"/>
    </row>
    <row r="16" spans="1:17" s="721" customFormat="1" ht="26.25" hidden="1" customHeight="1" thickBot="1" x14ac:dyDescent="0.6">
      <c r="A16" s="1281" t="s">
        <v>1799</v>
      </c>
      <c r="B16" s="1281"/>
      <c r="C16" s="1281"/>
      <c r="D16" s="1281"/>
      <c r="E16" s="952"/>
      <c r="F16" s="952"/>
      <c r="G16" s="952"/>
      <c r="H16" s="953"/>
      <c r="I16" s="966" t="s">
        <v>81</v>
      </c>
      <c r="J16" s="965"/>
      <c r="K16" s="965"/>
      <c r="L16" s="721">
        <f>M11*-1</f>
        <v>0</v>
      </c>
      <c r="M16" s="952"/>
      <c r="N16" s="952"/>
    </row>
    <row r="17" spans="1:12" s="730" customFormat="1" ht="17.25" hidden="1" customHeight="1" thickTop="1" thickBot="1" x14ac:dyDescent="0.7">
      <c r="A17" s="1286" t="s">
        <v>75</v>
      </c>
      <c r="B17" s="1286" t="s">
        <v>73</v>
      </c>
      <c r="C17" s="1286" t="s">
        <v>306</v>
      </c>
      <c r="D17" s="1286" t="s">
        <v>1139</v>
      </c>
      <c r="E17" s="1289" t="s">
        <v>1770</v>
      </c>
      <c r="F17" s="1279" t="s">
        <v>2143</v>
      </c>
      <c r="G17" s="1280"/>
      <c r="H17" s="1279" t="s">
        <v>1402</v>
      </c>
      <c r="I17" s="1280"/>
    </row>
    <row r="18" spans="1:12" s="730" customFormat="1" ht="17.25" hidden="1" customHeight="1" thickTop="1" thickBot="1" x14ac:dyDescent="0.7">
      <c r="A18" s="1287"/>
      <c r="B18" s="1287"/>
      <c r="C18" s="1287"/>
      <c r="D18" s="1287"/>
      <c r="E18" s="1290"/>
      <c r="F18" s="1279" t="s">
        <v>58</v>
      </c>
      <c r="G18" s="1280"/>
      <c r="H18" s="1279" t="s">
        <v>58</v>
      </c>
      <c r="I18" s="1280"/>
    </row>
    <row r="19" spans="1:12" s="730" customFormat="1" ht="17.25" hidden="1" customHeight="1" thickTop="1" thickBot="1" x14ac:dyDescent="0.7">
      <c r="A19" s="1288"/>
      <c r="B19" s="1288"/>
      <c r="C19" s="1288"/>
      <c r="D19" s="1288"/>
      <c r="E19" s="1291"/>
      <c r="F19" s="951" t="s">
        <v>76</v>
      </c>
      <c r="G19" s="951" t="s">
        <v>77</v>
      </c>
      <c r="H19" s="951" t="s">
        <v>76</v>
      </c>
      <c r="I19" s="951" t="s">
        <v>77</v>
      </c>
    </row>
    <row r="20" spans="1:12" s="239" customFormat="1" ht="21.75" hidden="1" customHeight="1" thickTop="1" thickBot="1" x14ac:dyDescent="0.6">
      <c r="A20" s="1274" t="s">
        <v>101</v>
      </c>
      <c r="B20" s="628" t="s">
        <v>424</v>
      </c>
      <c r="C20" s="600">
        <f>-'34'!D16</f>
        <v>-705418900000</v>
      </c>
      <c r="D20" s="626">
        <v>0</v>
      </c>
      <c r="E20" s="947">
        <v>0</v>
      </c>
      <c r="F20" s="947">
        <v>0</v>
      </c>
      <c r="G20" s="725">
        <f>C20</f>
        <v>-705418900000</v>
      </c>
      <c r="H20" s="949">
        <v>0</v>
      </c>
      <c r="I20" s="725">
        <v>-207012064719</v>
      </c>
      <c r="L20" s="239">
        <f>K20*-1</f>
        <v>0</v>
      </c>
    </row>
    <row r="21" spans="1:12" s="239" customFormat="1" ht="21.75" hidden="1" customHeight="1" thickTop="1" thickBot="1" x14ac:dyDescent="0.6">
      <c r="A21" s="1275"/>
      <c r="B21" s="628" t="s">
        <v>425</v>
      </c>
      <c r="C21" s="600">
        <f>-'34'!D18</f>
        <v>-4217626240181</v>
      </c>
      <c r="D21" s="626">
        <v>0</v>
      </c>
      <c r="E21" s="947">
        <v>0</v>
      </c>
      <c r="F21" s="947">
        <v>0</v>
      </c>
      <c r="G21" s="725">
        <f>C21</f>
        <v>-4217626240181</v>
      </c>
      <c r="H21" s="949">
        <v>0</v>
      </c>
      <c r="I21" s="725">
        <v>-1125242200000</v>
      </c>
      <c r="L21" s="239">
        <f>K21*-1</f>
        <v>0</v>
      </c>
    </row>
    <row r="22" spans="1:12" s="239" customFormat="1" ht="21.75" hidden="1" customHeight="1" thickTop="1" thickBot="1" x14ac:dyDescent="0.6">
      <c r="A22" s="1275"/>
      <c r="B22" s="628" t="s">
        <v>426</v>
      </c>
      <c r="C22" s="600">
        <f>-'34'!D17</f>
        <v>-153234399132</v>
      </c>
      <c r="D22" s="626">
        <v>0</v>
      </c>
      <c r="E22" s="947">
        <v>0</v>
      </c>
      <c r="F22" s="947">
        <v>0</v>
      </c>
      <c r="G22" s="725">
        <f>C22</f>
        <v>-153234399132</v>
      </c>
      <c r="H22" s="949">
        <v>0</v>
      </c>
      <c r="I22" s="725">
        <v>-51114945560</v>
      </c>
      <c r="L22" s="239">
        <f>K22*-1</f>
        <v>0</v>
      </c>
    </row>
    <row r="23" spans="1:12" s="239" customFormat="1" ht="21.75" hidden="1" customHeight="1" thickTop="1" thickBot="1" x14ac:dyDescent="0.6">
      <c r="A23" s="1275"/>
      <c r="B23" s="628" t="s">
        <v>432</v>
      </c>
      <c r="C23" s="600">
        <f>-'34'!D15</f>
        <v>-1147367437684</v>
      </c>
      <c r="D23" s="626">
        <v>0</v>
      </c>
      <c r="E23" s="947">
        <v>0</v>
      </c>
      <c r="F23" s="947">
        <v>0</v>
      </c>
      <c r="G23" s="725">
        <f>C23</f>
        <v>-1147367437684</v>
      </c>
      <c r="H23" s="949">
        <v>0</v>
      </c>
      <c r="I23" s="725">
        <v>-537459706053</v>
      </c>
      <c r="L23" s="239">
        <f>K23*-1</f>
        <v>0</v>
      </c>
    </row>
    <row r="24" spans="1:12" s="239" customFormat="1" ht="21.75" hidden="1" customHeight="1" thickTop="1" thickBot="1" x14ac:dyDescent="0.6">
      <c r="A24" s="1275"/>
      <c r="B24" s="628" t="s">
        <v>427</v>
      </c>
      <c r="C24" s="600">
        <f>-'34'!D19</f>
        <v>-238787774647</v>
      </c>
      <c r="D24" s="626">
        <v>0</v>
      </c>
      <c r="E24" s="947">
        <v>0</v>
      </c>
      <c r="F24" s="947">
        <v>0</v>
      </c>
      <c r="G24" s="725">
        <f>C24</f>
        <v>-238787774647</v>
      </c>
      <c r="H24" s="949">
        <v>0</v>
      </c>
      <c r="I24" s="725">
        <v>-69654000000</v>
      </c>
      <c r="L24" s="239">
        <f>K24*-1</f>
        <v>0</v>
      </c>
    </row>
    <row r="25" spans="1:12" s="239" customFormat="1" ht="21.75" hidden="1" customHeight="1" thickTop="1" thickBot="1" x14ac:dyDescent="0.6">
      <c r="A25" s="1276"/>
      <c r="B25" s="628" t="s">
        <v>428</v>
      </c>
      <c r="C25" s="600">
        <f>-'43'!G10</f>
        <v>-295744819035</v>
      </c>
      <c r="D25" s="600">
        <f>-'45'!G24</f>
        <v>-29378515466</v>
      </c>
      <c r="E25" s="725">
        <f>-'45'!G11</f>
        <v>-157731279402</v>
      </c>
      <c r="F25" s="947">
        <v>0</v>
      </c>
      <c r="G25" s="725">
        <f>C25+D25+E25</f>
        <v>-482854613903</v>
      </c>
      <c r="H25" s="949">
        <v>0</v>
      </c>
      <c r="I25" s="964">
        <f>-(75646264346+9579820102+43647992776)</f>
        <v>-128874077224</v>
      </c>
    </row>
    <row r="26" spans="1:12" s="238" customFormat="1" ht="21.75" hidden="1" customHeight="1" thickTop="1" thickBot="1" x14ac:dyDescent="0.7">
      <c r="A26" s="1284" t="s">
        <v>39</v>
      </c>
      <c r="B26" s="1285"/>
      <c r="C26" s="600">
        <f>SUM(C20:C25)</f>
        <v>-6758179570679</v>
      </c>
      <c r="D26" s="600">
        <f>SUM(D25)</f>
        <v>-29378515466</v>
      </c>
      <c r="E26" s="725">
        <f>SUM(E20:E25)</f>
        <v>-157731279402</v>
      </c>
      <c r="F26" s="946">
        <f>SUM(F20:F25)</f>
        <v>0</v>
      </c>
      <c r="G26" s="725">
        <f>SUM(G20:G25)</f>
        <v>-6945289365547</v>
      </c>
      <c r="H26" s="946">
        <v>0</v>
      </c>
      <c r="I26" s="725">
        <f>SUM(I20:I25)</f>
        <v>-2119356993556</v>
      </c>
    </row>
    <row r="27" spans="1:12" ht="22.5" customHeight="1" x14ac:dyDescent="0.25">
      <c r="A27" s="209"/>
      <c r="B27" s="875"/>
      <c r="C27" s="684"/>
      <c r="D27" s="211"/>
      <c r="E27" s="352"/>
      <c r="F27" s="352"/>
      <c r="G27" s="352"/>
      <c r="H27" s="352"/>
      <c r="I27" s="950"/>
    </row>
    <row r="28" spans="1:12" ht="23.25" x14ac:dyDescent="0.25">
      <c r="A28" s="209"/>
      <c r="B28" s="875"/>
      <c r="C28" s="684"/>
      <c r="D28" s="211"/>
      <c r="E28" s="352"/>
      <c r="F28" s="352"/>
      <c r="G28" s="352"/>
      <c r="H28" s="352"/>
      <c r="I28" s="950"/>
    </row>
    <row r="29" spans="1:12" ht="23.25" x14ac:dyDescent="0.25">
      <c r="A29" s="209"/>
      <c r="B29" s="875"/>
      <c r="C29" s="684"/>
      <c r="D29" s="211"/>
      <c r="E29" s="352"/>
      <c r="F29" s="352"/>
      <c r="G29" s="352"/>
      <c r="H29" s="352"/>
      <c r="I29" s="950"/>
    </row>
    <row r="30" spans="1:12" ht="23.25" x14ac:dyDescent="0.25">
      <c r="A30" s="209"/>
      <c r="B30" s="875"/>
      <c r="C30" s="684"/>
      <c r="D30" s="211"/>
      <c r="E30" s="352"/>
      <c r="F30" s="352"/>
      <c r="G30" s="352"/>
      <c r="H30" s="352"/>
      <c r="I30" s="950"/>
    </row>
    <row r="31" spans="1:12" ht="23.25" x14ac:dyDescent="0.25">
      <c r="A31" s="209"/>
      <c r="B31" s="875"/>
      <c r="C31" s="684"/>
      <c r="D31" s="211"/>
      <c r="E31" s="352"/>
      <c r="F31" s="352"/>
      <c r="G31" s="352"/>
      <c r="H31" s="352"/>
      <c r="I31" s="950"/>
    </row>
    <row r="32" spans="1:12" ht="23.25" x14ac:dyDescent="0.25">
      <c r="A32" s="209"/>
      <c r="B32" s="875"/>
      <c r="C32" s="684"/>
      <c r="D32" s="211"/>
      <c r="E32" s="352"/>
      <c r="F32" s="352"/>
      <c r="G32" s="352"/>
      <c r="H32" s="352"/>
      <c r="I32" s="950"/>
    </row>
    <row r="33" spans="1:9" ht="23.25" x14ac:dyDescent="0.25">
      <c r="A33" s="209"/>
      <c r="B33" s="875"/>
      <c r="C33" s="684"/>
      <c r="D33" s="211"/>
      <c r="E33" s="352"/>
      <c r="F33" s="352"/>
      <c r="G33" s="352"/>
      <c r="H33" s="352"/>
      <c r="I33" s="950"/>
    </row>
    <row r="34" spans="1:9" ht="15" x14ac:dyDescent="0.25"/>
  </sheetData>
  <mergeCells count="19">
    <mergeCell ref="A26:B26"/>
    <mergeCell ref="A20:A25"/>
    <mergeCell ref="D17:D19"/>
    <mergeCell ref="E17:E19"/>
    <mergeCell ref="A17:A19"/>
    <mergeCell ref="B17:B19"/>
    <mergeCell ref="C17:C19"/>
    <mergeCell ref="F17:G17"/>
    <mergeCell ref="H17:I17"/>
    <mergeCell ref="F18:G18"/>
    <mergeCell ref="H18:I18"/>
    <mergeCell ref="A3:K3"/>
    <mergeCell ref="A16:D16"/>
    <mergeCell ref="A14:B14"/>
    <mergeCell ref="A2:K2"/>
    <mergeCell ref="A1:K1"/>
    <mergeCell ref="A8:A13"/>
    <mergeCell ref="A5:H5"/>
    <mergeCell ref="A6:E6"/>
  </mergeCells>
  <printOptions horizontalCentered="1"/>
  <pageMargins left="0.51181102362204722" right="0.70866141732283472" top="0.74803149606299213" bottom="0.55118110236220474" header="0.31496062992125984" footer="0.31496062992125984"/>
  <pageSetup scale="93" orientation="landscape" r:id="rId1"/>
  <headerFooter>
    <oddFooter>&amp;C&amp;A</oddFooter>
  </headerFooter>
  <ignoredErrors>
    <ignoredError sqref="D26 L9:L10 L12:L13" formula="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AADE9-0F63-4B4A-BC98-7B76FA77F4DD}">
  <sheetPr>
    <tabColor rgb="FFFFFF00"/>
    <pageSetUpPr fitToPage="1"/>
  </sheetPr>
  <dimension ref="A1:Q23"/>
  <sheetViews>
    <sheetView rightToLeft="1" tabSelected="1" view="pageBreakPreview" topLeftCell="A5" zoomScale="110" zoomScaleNormal="70" zoomScaleSheetLayoutView="110" zoomScalePageLayoutView="55" workbookViewId="0">
      <pane ySplit="1" topLeftCell="A6" activePane="bottomLeft" state="frozen"/>
      <selection activeCell="AA4" sqref="AA4"/>
      <selection pane="bottomLeft" activeCell="AA4" sqref="AA4"/>
    </sheetView>
  </sheetViews>
  <sheetFormatPr defaultColWidth="8.7109375" defaultRowHeight="150" customHeight="1" x14ac:dyDescent="0.25"/>
  <cols>
    <col min="1" max="1" width="8" style="237" customWidth="1"/>
    <col min="2" max="2" width="18.140625" style="697" customWidth="1"/>
    <col min="3" max="3" width="14.28515625" style="697" customWidth="1"/>
    <col min="4" max="4" width="14.28515625" style="237" customWidth="1"/>
    <col min="5" max="8" width="14.28515625" style="948" customWidth="1"/>
    <col min="9" max="9" width="14.28515625" style="489" customWidth="1"/>
    <col min="10" max="11" width="13.5703125" style="489" customWidth="1"/>
    <col min="12" max="12" width="18.5703125" bestFit="1" customWidth="1"/>
    <col min="13" max="13" width="18.5703125" style="216" bestFit="1" customWidth="1"/>
    <col min="14" max="14" width="17.28515625" style="216" bestFit="1" customWidth="1"/>
    <col min="15" max="15" width="18.7109375" style="216" bestFit="1" customWidth="1"/>
    <col min="16" max="17" width="17.28515625" style="216" bestFit="1" customWidth="1"/>
    <col min="18" max="16384" width="8.7109375" style="216"/>
  </cols>
  <sheetData>
    <row r="1" spans="1:14" s="206" customFormat="1" ht="19.5" customHeight="1" x14ac:dyDescent="0.25">
      <c r="A1" s="1167" t="str">
        <f>'2'!A1:H1</f>
        <v>شرکت پالایش میعانات گازی آدیش جنوبی (سهامي خاص) - در مرحله قبل از بهره برداری</v>
      </c>
      <c r="B1" s="1167"/>
      <c r="C1" s="1167"/>
      <c r="D1" s="1167"/>
      <c r="E1" s="1167"/>
      <c r="F1" s="1167"/>
      <c r="G1" s="1167"/>
      <c r="H1" s="1167"/>
      <c r="I1" s="1167"/>
      <c r="J1" s="1167"/>
      <c r="K1" s="1167"/>
    </row>
    <row r="2" spans="1:14" s="206" customFormat="1" ht="19.5" customHeight="1" x14ac:dyDescent="0.25">
      <c r="A2" s="1167" t="str">
        <f>'5'!A2:H2</f>
        <v xml:space="preserve">یادداشت های توضیحی صورت های مالی </v>
      </c>
      <c r="B2" s="1167"/>
      <c r="C2" s="1167"/>
      <c r="D2" s="1167"/>
      <c r="E2" s="1167"/>
      <c r="F2" s="1167"/>
      <c r="G2" s="1167"/>
      <c r="H2" s="1167"/>
      <c r="I2" s="1167"/>
      <c r="J2" s="1167"/>
      <c r="K2" s="1167"/>
    </row>
    <row r="3" spans="1:14" s="206" customFormat="1" ht="19.5" customHeight="1" x14ac:dyDescent="0.25">
      <c r="A3" s="1167" t="str">
        <f>'5'!A3:H3</f>
        <v>سال مالی منتهی به 29 اسفندماه 1400</v>
      </c>
      <c r="B3" s="1167"/>
      <c r="C3" s="1167"/>
      <c r="D3" s="1167"/>
      <c r="E3" s="1167"/>
      <c r="F3" s="1167"/>
      <c r="G3" s="1167"/>
      <c r="H3" s="1167"/>
      <c r="I3" s="1167"/>
      <c r="J3" s="1167"/>
      <c r="K3" s="1167"/>
    </row>
    <row r="4" spans="1:14" ht="18.75" customHeight="1" x14ac:dyDescent="0.6">
      <c r="A4" s="236"/>
      <c r="B4" s="943"/>
      <c r="C4" s="943"/>
      <c r="D4" s="236"/>
      <c r="E4" s="945"/>
      <c r="F4" s="945"/>
      <c r="G4" s="945"/>
      <c r="H4" s="945"/>
    </row>
    <row r="5" spans="1:14" s="721" customFormat="1" ht="26.25" customHeight="1" thickBot="1" x14ac:dyDescent="0.6">
      <c r="A5" s="1292" t="s">
        <v>1799</v>
      </c>
      <c r="B5" s="1292"/>
      <c r="C5" s="1292"/>
      <c r="D5" s="1292"/>
      <c r="E5" s="952"/>
      <c r="F5" s="952"/>
      <c r="G5" s="952"/>
      <c r="H5" s="953"/>
      <c r="I5" s="966" t="s">
        <v>81</v>
      </c>
      <c r="J5" s="965"/>
      <c r="K5" s="965"/>
      <c r="L5" s="721" t="e">
        <f>#REF!*-1</f>
        <v>#REF!</v>
      </c>
      <c r="M5" s="952"/>
      <c r="N5" s="952"/>
    </row>
    <row r="6" spans="1:14" s="1098" customFormat="1" ht="26.25" customHeight="1" thickTop="1" thickBot="1" x14ac:dyDescent="0.7">
      <c r="A6" s="1293" t="s">
        <v>75</v>
      </c>
      <c r="B6" s="1293" t="s">
        <v>73</v>
      </c>
      <c r="C6" s="1293" t="s">
        <v>306</v>
      </c>
      <c r="D6" s="1294" t="s">
        <v>1139</v>
      </c>
      <c r="E6" s="1297" t="s">
        <v>1770</v>
      </c>
      <c r="F6" s="1297" t="s">
        <v>2143</v>
      </c>
      <c r="G6" s="1297"/>
      <c r="H6" s="1297" t="s">
        <v>1402</v>
      </c>
      <c r="I6" s="1297"/>
    </row>
    <row r="7" spans="1:14" s="1098" customFormat="1" ht="26.25" customHeight="1" thickTop="1" thickBot="1" x14ac:dyDescent="0.7">
      <c r="A7" s="1293"/>
      <c r="B7" s="1293"/>
      <c r="C7" s="1293"/>
      <c r="D7" s="1295"/>
      <c r="E7" s="1297"/>
      <c r="F7" s="1297" t="s">
        <v>58</v>
      </c>
      <c r="G7" s="1297"/>
      <c r="H7" s="1297" t="s">
        <v>58</v>
      </c>
      <c r="I7" s="1297"/>
    </row>
    <row r="8" spans="1:14" s="1098" customFormat="1" ht="26.25" customHeight="1" thickTop="1" thickBot="1" x14ac:dyDescent="0.7">
      <c r="A8" s="1293"/>
      <c r="B8" s="1293"/>
      <c r="C8" s="1293"/>
      <c r="D8" s="1293"/>
      <c r="E8" s="1297"/>
      <c r="F8" s="967" t="s">
        <v>76</v>
      </c>
      <c r="G8" s="967" t="s">
        <v>77</v>
      </c>
      <c r="H8" s="967" t="s">
        <v>76</v>
      </c>
      <c r="I8" s="967" t="s">
        <v>77</v>
      </c>
    </row>
    <row r="9" spans="1:14" s="442" customFormat="1" ht="45" customHeight="1" thickTop="1" thickBot="1" x14ac:dyDescent="0.6">
      <c r="A9" s="1274" t="s">
        <v>101</v>
      </c>
      <c r="B9" s="1099" t="s">
        <v>2501</v>
      </c>
      <c r="C9" s="600">
        <f>-'34'!D16</f>
        <v>-705418900000</v>
      </c>
      <c r="D9" s="626">
        <v>0</v>
      </c>
      <c r="E9" s="947">
        <v>0</v>
      </c>
      <c r="F9" s="947">
        <v>0</v>
      </c>
      <c r="G9" s="725">
        <f>C9</f>
        <v>-705418900000</v>
      </c>
      <c r="H9" s="949">
        <v>0</v>
      </c>
      <c r="I9" s="725">
        <v>-207012064719</v>
      </c>
      <c r="L9" s="442">
        <f>K9*-1</f>
        <v>0</v>
      </c>
    </row>
    <row r="10" spans="1:14" s="442" customFormat="1" ht="45" customHeight="1" thickTop="1" thickBot="1" x14ac:dyDescent="0.6">
      <c r="A10" s="1275"/>
      <c r="B10" s="1099" t="s">
        <v>425</v>
      </c>
      <c r="C10" s="600">
        <f>-'34'!D18</f>
        <v>-4217626240181</v>
      </c>
      <c r="D10" s="626">
        <v>0</v>
      </c>
      <c r="E10" s="947">
        <v>0</v>
      </c>
      <c r="F10" s="947">
        <v>0</v>
      </c>
      <c r="G10" s="725">
        <f>C10</f>
        <v>-4217626240181</v>
      </c>
      <c r="H10" s="949">
        <v>0</v>
      </c>
      <c r="I10" s="725">
        <v>-1125242200000</v>
      </c>
      <c r="L10" s="442">
        <f>K10*-1</f>
        <v>0</v>
      </c>
    </row>
    <row r="11" spans="1:14" s="442" customFormat="1" ht="45" customHeight="1" thickTop="1" thickBot="1" x14ac:dyDescent="0.6">
      <c r="A11" s="1275"/>
      <c r="B11" s="1099" t="s">
        <v>426</v>
      </c>
      <c r="C11" s="600">
        <f>-'34'!D17</f>
        <v>-153234399132</v>
      </c>
      <c r="D11" s="626">
        <v>0</v>
      </c>
      <c r="E11" s="947">
        <v>0</v>
      </c>
      <c r="F11" s="947">
        <v>0</v>
      </c>
      <c r="G11" s="725">
        <f>C11</f>
        <v>-153234399132</v>
      </c>
      <c r="H11" s="949">
        <v>0</v>
      </c>
      <c r="I11" s="725">
        <v>-51114945560</v>
      </c>
      <c r="L11" s="442">
        <f>K11*-1</f>
        <v>0</v>
      </c>
    </row>
    <row r="12" spans="1:14" s="442" customFormat="1" ht="45" customHeight="1" thickTop="1" thickBot="1" x14ac:dyDescent="0.6">
      <c r="A12" s="1275"/>
      <c r="B12" s="1099" t="s">
        <v>432</v>
      </c>
      <c r="C12" s="600">
        <f>-'34'!D15</f>
        <v>-1147367437684</v>
      </c>
      <c r="D12" s="626">
        <v>0</v>
      </c>
      <c r="E12" s="947">
        <v>0</v>
      </c>
      <c r="F12" s="947">
        <v>0</v>
      </c>
      <c r="G12" s="725">
        <f>C12</f>
        <v>-1147367437684</v>
      </c>
      <c r="H12" s="949">
        <v>0</v>
      </c>
      <c r="I12" s="725">
        <v>-537459706053</v>
      </c>
      <c r="L12" s="442">
        <f>K12*-1</f>
        <v>0</v>
      </c>
    </row>
    <row r="13" spans="1:14" s="442" customFormat="1" ht="45" customHeight="1" thickTop="1" thickBot="1" x14ac:dyDescent="0.6">
      <c r="A13" s="1275"/>
      <c r="B13" s="1099" t="s">
        <v>427</v>
      </c>
      <c r="C13" s="600">
        <f>-'34'!D19</f>
        <v>-238787774647</v>
      </c>
      <c r="D13" s="626">
        <v>0</v>
      </c>
      <c r="E13" s="947">
        <v>0</v>
      </c>
      <c r="F13" s="947">
        <v>0</v>
      </c>
      <c r="G13" s="725">
        <f>C13</f>
        <v>-238787774647</v>
      </c>
      <c r="H13" s="949">
        <v>0</v>
      </c>
      <c r="I13" s="725">
        <v>-69654000000</v>
      </c>
      <c r="L13" s="442">
        <f>K13*-1</f>
        <v>0</v>
      </c>
    </row>
    <row r="14" spans="1:14" s="442" customFormat="1" ht="45" customHeight="1" thickTop="1" thickBot="1" x14ac:dyDescent="0.6">
      <c r="A14" s="1276"/>
      <c r="B14" s="1099" t="s">
        <v>428</v>
      </c>
      <c r="C14" s="600">
        <f>-'43'!G10</f>
        <v>-295744819035</v>
      </c>
      <c r="D14" s="600">
        <f>-'45'!G24</f>
        <v>-29378515466</v>
      </c>
      <c r="E14" s="725">
        <f>-'45'!G11</f>
        <v>-157731279402</v>
      </c>
      <c r="F14" s="947">
        <v>0</v>
      </c>
      <c r="G14" s="725">
        <f>C14+D14+E14</f>
        <v>-482854613903</v>
      </c>
      <c r="H14" s="949">
        <v>0</v>
      </c>
      <c r="I14" s="964">
        <f>-(75646264346+9579820102+43647992776)</f>
        <v>-128874077224</v>
      </c>
    </row>
    <row r="15" spans="1:14" s="238" customFormat="1" ht="34.5" customHeight="1" thickTop="1" thickBot="1" x14ac:dyDescent="0.7">
      <c r="A15" s="1296" t="s">
        <v>39</v>
      </c>
      <c r="B15" s="1296"/>
      <c r="C15" s="600">
        <f>SUM(C9:C14)</f>
        <v>-6758179570679</v>
      </c>
      <c r="D15" s="600">
        <f>SUM(D14)</f>
        <v>-29378515466</v>
      </c>
      <c r="E15" s="725">
        <f>SUM(E9:E14)</f>
        <v>-157731279402</v>
      </c>
      <c r="F15" s="946">
        <f>SUM(F9:F14)</f>
        <v>0</v>
      </c>
      <c r="G15" s="725">
        <f>SUM(G9:G14)</f>
        <v>-6945289365547</v>
      </c>
      <c r="H15" s="946">
        <v>0</v>
      </c>
      <c r="I15" s="725">
        <f>SUM(I9:I14)</f>
        <v>-2119356993556</v>
      </c>
    </row>
    <row r="16" spans="1:14" ht="22.5" customHeight="1" thickTop="1" x14ac:dyDescent="0.25">
      <c r="A16" s="209"/>
      <c r="B16" s="875"/>
      <c r="C16" s="684"/>
      <c r="D16" s="211"/>
      <c r="E16" s="352"/>
      <c r="F16" s="352"/>
      <c r="G16" s="352"/>
      <c r="H16" s="352"/>
      <c r="I16" s="950"/>
    </row>
    <row r="17" spans="1:17" ht="23.25" x14ac:dyDescent="0.25">
      <c r="A17" s="209"/>
      <c r="B17" s="875"/>
      <c r="C17" s="684"/>
      <c r="D17" s="211"/>
      <c r="E17" s="352"/>
      <c r="F17" s="352"/>
      <c r="G17" s="352"/>
      <c r="H17" s="352"/>
      <c r="I17" s="950"/>
    </row>
    <row r="18" spans="1:17" ht="23.25" x14ac:dyDescent="0.25">
      <c r="A18" s="209"/>
      <c r="B18" s="875"/>
      <c r="C18" s="684"/>
      <c r="D18" s="211"/>
      <c r="E18" s="352"/>
      <c r="F18" s="352"/>
      <c r="G18" s="352"/>
      <c r="H18" s="352"/>
      <c r="I18" s="950"/>
    </row>
    <row r="19" spans="1:17" ht="23.25" x14ac:dyDescent="0.25">
      <c r="A19" s="209"/>
      <c r="B19" s="875"/>
      <c r="C19" s="684"/>
      <c r="D19" s="211"/>
      <c r="E19" s="352"/>
      <c r="F19" s="352"/>
      <c r="G19" s="352"/>
      <c r="H19" s="352"/>
      <c r="I19" s="950"/>
    </row>
    <row r="20" spans="1:17" ht="23.25" x14ac:dyDescent="0.25">
      <c r="A20" s="209"/>
      <c r="B20" s="875"/>
      <c r="C20" s="684"/>
      <c r="D20" s="211"/>
      <c r="E20" s="352"/>
      <c r="F20" s="352"/>
      <c r="G20" s="352"/>
      <c r="H20" s="352"/>
      <c r="I20" s="950"/>
    </row>
    <row r="21" spans="1:17" ht="23.25" x14ac:dyDescent="0.25">
      <c r="A21" s="209"/>
      <c r="B21" s="875"/>
      <c r="C21" s="684"/>
      <c r="D21" s="211"/>
      <c r="E21" s="352"/>
      <c r="F21" s="352"/>
      <c r="G21" s="352"/>
      <c r="H21" s="352"/>
      <c r="I21" s="950"/>
    </row>
    <row r="22" spans="1:17" s="489" customFormat="1" ht="23.25" x14ac:dyDescent="0.25">
      <c r="A22" s="209"/>
      <c r="B22" s="875"/>
      <c r="C22" s="684"/>
      <c r="D22" s="211"/>
      <c r="E22" s="352"/>
      <c r="F22" s="352"/>
      <c r="G22" s="352"/>
      <c r="H22" s="352"/>
      <c r="I22" s="950"/>
      <c r="L22"/>
      <c r="M22" s="216"/>
      <c r="N22" s="216"/>
      <c r="O22" s="216"/>
      <c r="P22" s="216"/>
      <c r="Q22" s="216"/>
    </row>
    <row r="23" spans="1:17" s="489" customFormat="1" ht="15" x14ac:dyDescent="0.25">
      <c r="A23" s="237"/>
      <c r="B23" s="697"/>
      <c r="C23" s="697"/>
      <c r="D23" s="237"/>
      <c r="E23" s="948"/>
      <c r="F23" s="948"/>
      <c r="G23" s="948"/>
      <c r="H23" s="948"/>
      <c r="L23"/>
      <c r="M23" s="216"/>
      <c r="N23" s="216"/>
      <c r="O23" s="216"/>
      <c r="P23" s="216"/>
      <c r="Q23" s="216"/>
    </row>
  </sheetData>
  <mergeCells count="15">
    <mergeCell ref="A15:B15"/>
    <mergeCell ref="E6:E8"/>
    <mergeCell ref="F6:G6"/>
    <mergeCell ref="H6:I6"/>
    <mergeCell ref="F7:G7"/>
    <mergeCell ref="H7:I7"/>
    <mergeCell ref="A9:A14"/>
    <mergeCell ref="A1:K1"/>
    <mergeCell ref="A2:K2"/>
    <mergeCell ref="A3:K3"/>
    <mergeCell ref="A5:D5"/>
    <mergeCell ref="A6:A8"/>
    <mergeCell ref="B6:B8"/>
    <mergeCell ref="C6:C8"/>
    <mergeCell ref="D6:D8"/>
  </mergeCells>
  <printOptions horizontalCentered="1"/>
  <pageMargins left="0.51181102362204722" right="0.70866141732283472" top="0.74803149606299213" bottom="0.55118110236220474" header="0.31496062992125984" footer="0.31496062992125984"/>
  <pageSetup scale="98" orientation="landscape" r:id="rId1"/>
  <headerFooter>
    <oddFooter>&amp;C&amp;A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76370-185B-4559-8BCD-10807DDDCED0}">
  <sheetPr>
    <tabColor rgb="FFFFFF00"/>
    <pageSetUpPr fitToPage="1"/>
  </sheetPr>
  <dimension ref="A1:J26"/>
  <sheetViews>
    <sheetView rightToLeft="1" tabSelected="1" view="pageBreakPreview" topLeftCell="A13" zoomScale="110" zoomScaleNormal="70" zoomScaleSheetLayoutView="110" zoomScalePageLayoutView="106" workbookViewId="0">
      <selection activeCell="AA4" sqref="AA4"/>
    </sheetView>
  </sheetViews>
  <sheetFormatPr defaultColWidth="8.7109375" defaultRowHeight="150" customHeight="1" x14ac:dyDescent="0.25"/>
  <cols>
    <col min="1" max="1" width="16.28515625" style="237" customWidth="1"/>
    <col min="2" max="2" width="17.140625" style="237" customWidth="1"/>
    <col min="3" max="3" width="18.28515625" style="237" customWidth="1"/>
    <col min="4" max="4" width="17.28515625" style="237" customWidth="1"/>
    <col min="5" max="5" width="16.85546875" style="237" customWidth="1"/>
    <col min="6" max="6" width="23.7109375" style="237" customWidth="1"/>
    <col min="7" max="7" width="19.42578125" style="216" bestFit="1" customWidth="1"/>
    <col min="8" max="8" width="19.140625" style="216" bestFit="1" customWidth="1"/>
    <col min="9" max="9" width="19.42578125" style="216" customWidth="1"/>
    <col min="11" max="11" width="16.7109375" style="216" bestFit="1" customWidth="1"/>
    <col min="12" max="12" width="9" style="216" bestFit="1" customWidth="1"/>
    <col min="13" max="16384" width="8.7109375" style="216"/>
  </cols>
  <sheetData>
    <row r="1" spans="1:10" s="206" customFormat="1" ht="19.5" customHeight="1" x14ac:dyDescent="0.25">
      <c r="A1" s="1167" t="str">
        <f>'2'!A1:H1</f>
        <v>شرکت پالایش میعانات گازی آدیش جنوبی (سهامي خاص) - در مرحله قبل از بهره برداری</v>
      </c>
      <c r="B1" s="1167"/>
      <c r="C1" s="1167"/>
      <c r="D1" s="1167"/>
      <c r="E1" s="1167"/>
      <c r="F1" s="246"/>
      <c r="G1" s="246"/>
      <c r="H1" s="246"/>
      <c r="I1" s="246"/>
    </row>
    <row r="2" spans="1:10" s="206" customFormat="1" ht="19.5" customHeight="1" x14ac:dyDescent="0.25">
      <c r="A2" s="1167" t="str">
        <f>'5'!A2:H2</f>
        <v xml:space="preserve">یادداشت های توضیحی صورت های مالی </v>
      </c>
      <c r="B2" s="1167"/>
      <c r="C2" s="1167"/>
      <c r="D2" s="1167"/>
      <c r="E2" s="1167"/>
      <c r="F2" s="246"/>
      <c r="G2" s="246"/>
      <c r="H2" s="246"/>
      <c r="I2" s="246"/>
    </row>
    <row r="3" spans="1:10" s="206" customFormat="1" ht="19.5" customHeight="1" x14ac:dyDescent="0.25">
      <c r="A3" s="1167" t="str">
        <f>'5'!A3:H3</f>
        <v>سال مالی منتهی به 29 اسفندماه 1400</v>
      </c>
      <c r="B3" s="1167"/>
      <c r="C3" s="1167"/>
      <c r="D3" s="1167"/>
      <c r="E3" s="1167"/>
      <c r="F3" s="246"/>
      <c r="G3" s="246"/>
      <c r="H3" s="246"/>
      <c r="I3" s="246"/>
    </row>
    <row r="4" spans="1:10" ht="22.5" customHeight="1" x14ac:dyDescent="0.25">
      <c r="A4" s="209"/>
      <c r="B4" s="209"/>
      <c r="C4" s="211"/>
      <c r="D4" s="211"/>
      <c r="E4" s="211"/>
      <c r="F4" s="211"/>
      <c r="G4" s="240"/>
    </row>
    <row r="5" spans="1:10" ht="28.5" customHeight="1" x14ac:dyDescent="0.25">
      <c r="A5" s="1298" t="s">
        <v>1800</v>
      </c>
      <c r="B5" s="1298"/>
      <c r="C5" s="1298"/>
      <c r="D5" s="1298"/>
      <c r="E5" s="1298"/>
      <c r="F5" s="241"/>
      <c r="G5" s="241"/>
      <c r="H5" s="241"/>
      <c r="I5" s="241"/>
      <c r="J5" s="216"/>
    </row>
    <row r="6" spans="1:10" ht="48.75" customHeight="1" x14ac:dyDescent="0.25">
      <c r="A6" s="1194" t="s">
        <v>2449</v>
      </c>
      <c r="B6" s="1194"/>
      <c r="C6" s="1194"/>
      <c r="D6" s="1194"/>
      <c r="E6" s="1194"/>
      <c r="F6" s="722"/>
      <c r="G6" s="722"/>
      <c r="H6" s="722"/>
      <c r="I6" s="1025"/>
    </row>
    <row r="7" spans="1:10" ht="21.75" customHeight="1" x14ac:dyDescent="0.25">
      <c r="A7" s="223"/>
      <c r="B7" s="223"/>
      <c r="C7" s="223"/>
      <c r="D7" s="223"/>
      <c r="E7" s="223"/>
      <c r="F7" s="223"/>
      <c r="G7" s="243"/>
      <c r="H7" s="243"/>
      <c r="I7" s="242"/>
    </row>
    <row r="8" spans="1:10" ht="72.75" customHeight="1" x14ac:dyDescent="0.25">
      <c r="A8" s="1194" t="s">
        <v>2445</v>
      </c>
      <c r="B8" s="1194"/>
      <c r="C8" s="1194"/>
      <c r="D8" s="1194"/>
      <c r="E8" s="1194"/>
      <c r="F8" s="722"/>
      <c r="G8" s="722"/>
      <c r="H8" s="722"/>
      <c r="I8" s="1025"/>
    </row>
    <row r="9" spans="1:10" ht="21.75" customHeight="1" x14ac:dyDescent="0.25">
      <c r="A9" s="223"/>
      <c r="B9" s="223"/>
      <c r="C9" s="223"/>
      <c r="D9" s="223"/>
      <c r="E9" s="223"/>
      <c r="F9" s="223"/>
      <c r="G9" s="243"/>
      <c r="H9" s="243"/>
      <c r="I9" s="242"/>
    </row>
    <row r="10" spans="1:10" ht="145.5" customHeight="1" x14ac:dyDescent="0.25">
      <c r="A10" s="1194" t="s">
        <v>2450</v>
      </c>
      <c r="B10" s="1194"/>
      <c r="C10" s="1194"/>
      <c r="D10" s="1194"/>
      <c r="E10" s="1194"/>
      <c r="F10" s="722"/>
      <c r="G10" s="722"/>
      <c r="H10" s="722"/>
      <c r="I10" s="1025"/>
    </row>
    <row r="11" spans="1:10" ht="22.5" customHeight="1" x14ac:dyDescent="0.25">
      <c r="A11" s="223"/>
      <c r="B11" s="223"/>
      <c r="C11" s="223"/>
      <c r="D11" s="223"/>
      <c r="E11" s="223"/>
      <c r="F11" s="223"/>
      <c r="G11" s="243"/>
      <c r="H11" s="243"/>
      <c r="I11" s="242"/>
    </row>
    <row r="12" spans="1:10" ht="24.75" customHeight="1" x14ac:dyDescent="0.25">
      <c r="A12" s="1194" t="s">
        <v>1580</v>
      </c>
      <c r="B12" s="1194"/>
      <c r="C12" s="1194"/>
      <c r="D12" s="1194"/>
      <c r="E12" s="1194"/>
      <c r="F12" s="722"/>
      <c r="G12" s="722"/>
    </row>
    <row r="13" spans="1:10" ht="35.25" customHeight="1" x14ac:dyDescent="0.25">
      <c r="A13" s="217"/>
      <c r="B13" s="217"/>
      <c r="C13" s="217"/>
      <c r="D13" s="244" t="s">
        <v>431</v>
      </c>
      <c r="E13" s="243"/>
      <c r="F13" s="243"/>
      <c r="G13" s="243"/>
    </row>
    <row r="14" spans="1:10" ht="36.75" customHeight="1" x14ac:dyDescent="0.25">
      <c r="A14" s="223"/>
      <c r="B14" s="216"/>
      <c r="C14" s="1003" t="s">
        <v>1674</v>
      </c>
      <c r="D14" s="245">
        <f>'تراز 1399'!N909</f>
        <v>8500000000000</v>
      </c>
      <c r="E14" s="223"/>
      <c r="F14" s="223"/>
      <c r="G14" s="223"/>
    </row>
    <row r="15" spans="1:10" ht="36.75" customHeight="1" x14ac:dyDescent="0.25">
      <c r="A15" s="223"/>
      <c r="B15" s="223"/>
      <c r="C15" s="1003" t="s">
        <v>1675</v>
      </c>
      <c r="D15" s="209">
        <f>'تراز 1399'!N908</f>
        <v>5000000000</v>
      </c>
      <c r="E15" s="223"/>
      <c r="F15" s="223"/>
      <c r="G15" s="223"/>
    </row>
    <row r="16" spans="1:10" ht="30" customHeight="1" thickBot="1" x14ac:dyDescent="0.3">
      <c r="A16" s="223"/>
      <c r="B16" s="223"/>
      <c r="C16" s="223"/>
      <c r="D16" s="228">
        <f>SUM(D14:D15)</f>
        <v>8505000000000</v>
      </c>
      <c r="E16" s="223"/>
      <c r="F16" s="223"/>
      <c r="G16" s="223"/>
    </row>
    <row r="17" spans="1:10" ht="24" customHeight="1" thickTop="1" x14ac:dyDescent="0.25">
      <c r="A17" s="209"/>
      <c r="B17" s="209"/>
      <c r="C17" s="209"/>
      <c r="D17" s="209"/>
      <c r="E17" s="209"/>
      <c r="F17" s="209"/>
      <c r="G17" s="209"/>
    </row>
    <row r="18" spans="1:10" ht="26.45" customHeight="1" x14ac:dyDescent="0.25">
      <c r="A18" s="1298" t="s">
        <v>1801</v>
      </c>
      <c r="B18" s="1298"/>
      <c r="C18" s="1298"/>
      <c r="D18" s="1298"/>
      <c r="E18" s="1298"/>
      <c r="F18" s="241"/>
      <c r="G18" s="241"/>
      <c r="H18" s="241"/>
      <c r="J18" s="216"/>
    </row>
    <row r="19" spans="1:10" ht="41.25" customHeight="1" x14ac:dyDescent="0.25">
      <c r="A19" s="1194" t="s">
        <v>116</v>
      </c>
      <c r="B19" s="1194"/>
      <c r="C19" s="1194"/>
      <c r="D19" s="1194"/>
      <c r="E19" s="1194"/>
      <c r="F19" s="722"/>
      <c r="G19" s="722"/>
      <c r="H19" s="722"/>
    </row>
    <row r="20" spans="1:10" ht="23.25" x14ac:dyDescent="0.25">
      <c r="A20" s="209"/>
      <c r="B20" s="209"/>
      <c r="C20" s="211"/>
      <c r="D20" s="211"/>
      <c r="E20" s="211"/>
      <c r="F20" s="211"/>
      <c r="G20" s="240"/>
    </row>
    <row r="21" spans="1:10" ht="23.25" x14ac:dyDescent="0.25">
      <c r="A21" s="209"/>
      <c r="B21" s="209"/>
      <c r="C21" s="211"/>
      <c r="D21" s="211"/>
      <c r="E21" s="211"/>
      <c r="F21" s="211"/>
      <c r="G21" s="240"/>
    </row>
    <row r="22" spans="1:10" ht="23.25" x14ac:dyDescent="0.25">
      <c r="A22" s="209"/>
      <c r="B22" s="209"/>
      <c r="C22" s="211"/>
      <c r="D22" s="211"/>
      <c r="E22" s="211"/>
      <c r="F22" s="211"/>
      <c r="G22" s="240"/>
    </row>
    <row r="23" spans="1:10" ht="23.25" x14ac:dyDescent="0.25">
      <c r="A23" s="209"/>
      <c r="B23" s="209"/>
      <c r="C23" s="211"/>
      <c r="D23" s="211"/>
      <c r="E23" s="211"/>
      <c r="F23" s="211"/>
      <c r="G23" s="240"/>
    </row>
    <row r="24" spans="1:10" ht="23.25" x14ac:dyDescent="0.25">
      <c r="A24" s="209"/>
      <c r="B24" s="209"/>
      <c r="C24" s="211"/>
      <c r="D24" s="211"/>
      <c r="E24" s="211"/>
      <c r="F24" s="211"/>
      <c r="G24" s="240"/>
    </row>
    <row r="25" spans="1:10" ht="23.25" x14ac:dyDescent="0.25">
      <c r="A25" s="209"/>
      <c r="B25" s="209"/>
      <c r="C25" s="211"/>
      <c r="D25" s="211"/>
      <c r="E25" s="211"/>
      <c r="F25" s="211"/>
      <c r="G25" s="240"/>
    </row>
    <row r="26" spans="1:10" ht="15" x14ac:dyDescent="0.25"/>
  </sheetData>
  <mergeCells count="10">
    <mergeCell ref="A19:E19"/>
    <mergeCell ref="A18:E18"/>
    <mergeCell ref="A10:E10"/>
    <mergeCell ref="A8:E8"/>
    <mergeCell ref="A6:E6"/>
    <mergeCell ref="A5:E5"/>
    <mergeCell ref="A12:E12"/>
    <mergeCell ref="A3:E3"/>
    <mergeCell ref="A2:E2"/>
    <mergeCell ref="A1:E1"/>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DF6C3-BB73-4807-95E6-920E7CA1C943}">
  <sheetPr codeName="Sheet17">
    <tabColor rgb="FF66FF66"/>
    <pageSetUpPr fitToPage="1"/>
  </sheetPr>
  <dimension ref="A1:N80"/>
  <sheetViews>
    <sheetView rightToLeft="1" view="pageBreakPreview" zoomScaleNormal="70" zoomScaleSheetLayoutView="100" workbookViewId="0">
      <selection activeCell="G68" sqref="G68"/>
    </sheetView>
  </sheetViews>
  <sheetFormatPr defaultColWidth="8.7109375" defaultRowHeight="150" customHeight="1" x14ac:dyDescent="0.25"/>
  <cols>
    <col min="1" max="1" width="29.140625" style="237" bestFit="1" customWidth="1"/>
    <col min="2" max="2" width="0.7109375" style="237" customWidth="1"/>
    <col min="3" max="3" width="20.140625" style="237" bestFit="1" customWidth="1"/>
    <col min="4" max="4" width="0.85546875" style="237" customWidth="1"/>
    <col min="5" max="5" width="21.5703125" style="285" customWidth="1"/>
    <col min="6" max="6" width="0.85546875" style="237" customWidth="1"/>
    <col min="7" max="7" width="21.5703125" style="285" customWidth="1"/>
    <col min="8" max="8" width="0.7109375" style="285" customWidth="1"/>
    <col min="9" max="9" width="21.5703125" style="285" customWidth="1"/>
    <col min="10" max="10" width="0.7109375" style="285" customWidth="1"/>
    <col min="11" max="11" width="21.5703125" style="237" customWidth="1"/>
    <col min="12" max="12" width="0.7109375" style="285" customWidth="1"/>
    <col min="13" max="13" width="4.28515625" style="216" customWidth="1"/>
    <col min="14" max="14" width="4.5703125" style="216" customWidth="1"/>
    <col min="15" max="16384" width="8.7109375" style="216"/>
  </cols>
  <sheetData>
    <row r="1" spans="1:14" s="206" customFormat="1" ht="19.5" customHeight="1" x14ac:dyDescent="0.25">
      <c r="A1" s="1167" t="str">
        <f>'[10]1'!A1:H1</f>
        <v>شرکت پالایش میعانات گازی آدیش جنوبی (سهامي خاص) - قبل از بهره برداری</v>
      </c>
      <c r="B1" s="1167"/>
      <c r="C1" s="1167"/>
      <c r="D1" s="1167"/>
      <c r="E1" s="1167"/>
      <c r="F1" s="1167"/>
      <c r="G1" s="1167"/>
      <c r="H1" s="1167"/>
      <c r="I1" s="1167"/>
      <c r="J1" s="1167"/>
      <c r="K1" s="1167"/>
      <c r="L1" s="325"/>
    </row>
    <row r="2" spans="1:14" s="206" customFormat="1" ht="19.5" customHeight="1" x14ac:dyDescent="0.25">
      <c r="A2" s="1167" t="str">
        <f>'[10]5'!A2:H2</f>
        <v xml:space="preserve">یادداشت های توضیحی صورت های مالی </v>
      </c>
      <c r="B2" s="1167"/>
      <c r="C2" s="1167"/>
      <c r="D2" s="1167"/>
      <c r="E2" s="1167"/>
      <c r="F2" s="1167"/>
      <c r="G2" s="1167"/>
      <c r="H2" s="1167"/>
      <c r="I2" s="1167"/>
      <c r="J2" s="1167"/>
      <c r="K2" s="1167"/>
      <c r="L2" s="325"/>
    </row>
    <row r="3" spans="1:14" s="206" customFormat="1" ht="19.5" customHeight="1" x14ac:dyDescent="0.25">
      <c r="A3" s="1167" t="str">
        <f>'[10]5'!A3:H3</f>
        <v>سال مالی منتهی به 30 اسفندماه 1399</v>
      </c>
      <c r="B3" s="1167"/>
      <c r="C3" s="1167"/>
      <c r="D3" s="1167"/>
      <c r="E3" s="1167"/>
      <c r="F3" s="1167"/>
      <c r="G3" s="1167"/>
      <c r="H3" s="1167"/>
      <c r="I3" s="1167"/>
      <c r="J3" s="1167"/>
      <c r="K3" s="1167"/>
      <c r="L3" s="325"/>
    </row>
    <row r="4" spans="1:14" s="262" customFormat="1" ht="21" customHeight="1" x14ac:dyDescent="0.7">
      <c r="B4" s="402"/>
      <c r="C4" s="402"/>
      <c r="D4" s="402"/>
      <c r="E4" s="402"/>
      <c r="F4" s="402"/>
      <c r="G4" s="402"/>
      <c r="H4" s="402"/>
      <c r="I4" s="402"/>
      <c r="J4" s="402"/>
      <c r="K4" s="402"/>
      <c r="L4" s="402"/>
      <c r="M4" s="402"/>
      <c r="N4" s="402"/>
    </row>
    <row r="5" spans="1:14" s="262" customFormat="1" ht="29.25" customHeight="1" x14ac:dyDescent="0.7">
      <c r="A5" s="1300" t="s">
        <v>2409</v>
      </c>
      <c r="B5" s="1300"/>
      <c r="C5" s="1300"/>
      <c r="D5" s="1300"/>
      <c r="E5" s="1300"/>
      <c r="F5" s="560"/>
      <c r="G5" s="1300" t="s">
        <v>2410</v>
      </c>
      <c r="H5" s="1300"/>
      <c r="I5" s="1300"/>
      <c r="J5" s="1300"/>
      <c r="K5" s="1300"/>
      <c r="L5" s="1300"/>
      <c r="M5" s="1300"/>
      <c r="N5" s="402"/>
    </row>
    <row r="6" spans="1:14" s="262" customFormat="1" ht="21" customHeight="1" x14ac:dyDescent="0.7">
      <c r="B6" s="402"/>
      <c r="C6" s="210" t="s">
        <v>2143</v>
      </c>
      <c r="D6" s="402"/>
      <c r="E6" s="402"/>
      <c r="F6" s="402"/>
      <c r="G6" s="402"/>
      <c r="H6" s="402"/>
      <c r="I6" s="402"/>
      <c r="J6" s="402"/>
      <c r="K6" s="210" t="s">
        <v>2143</v>
      </c>
      <c r="L6" s="402"/>
      <c r="M6" s="402"/>
      <c r="N6" s="402"/>
    </row>
    <row r="7" spans="1:14" s="262" customFormat="1" ht="21" customHeight="1" x14ac:dyDescent="0.7">
      <c r="B7" s="402"/>
      <c r="C7" s="211" t="s">
        <v>7</v>
      </c>
      <c r="D7" s="402"/>
      <c r="E7" s="402"/>
      <c r="F7" s="402"/>
      <c r="G7" s="402"/>
      <c r="H7" s="402"/>
      <c r="I7" s="402"/>
      <c r="J7" s="402"/>
      <c r="K7" s="211" t="s">
        <v>7</v>
      </c>
      <c r="L7" s="402"/>
      <c r="M7" s="402"/>
      <c r="N7" s="402"/>
    </row>
    <row r="8" spans="1:14" s="262" customFormat="1" ht="21" customHeight="1" x14ac:dyDescent="0.7">
      <c r="A8" s="213" t="s">
        <v>1196</v>
      </c>
      <c r="B8" s="402"/>
      <c r="C8" s="375">
        <f>SUM('تراز 1400'!$M$595:$M$598)</f>
        <v>10020602972</v>
      </c>
      <c r="D8" s="402"/>
      <c r="E8" s="402"/>
      <c r="F8" s="402"/>
      <c r="G8" s="405" t="s">
        <v>1228</v>
      </c>
      <c r="H8" s="402"/>
      <c r="J8" s="402"/>
      <c r="K8" s="375">
        <f>SUM('تراز 1400'!$M$644:$M$645)</f>
        <v>4011460616</v>
      </c>
      <c r="L8" s="402"/>
      <c r="M8" s="402"/>
      <c r="N8" s="402"/>
    </row>
    <row r="9" spans="1:14" s="262" customFormat="1" ht="21" customHeight="1" x14ac:dyDescent="0.7">
      <c r="A9" s="213" t="s">
        <v>1198</v>
      </c>
      <c r="B9" s="402"/>
      <c r="C9" s="268">
        <f>SUM('تراز 1400'!$M$599:$M$602)</f>
        <v>2002859336</v>
      </c>
      <c r="D9" s="402"/>
      <c r="E9" s="402"/>
      <c r="F9" s="402"/>
      <c r="G9" s="405" t="s">
        <v>1230</v>
      </c>
      <c r="H9" s="402"/>
      <c r="J9" s="402"/>
      <c r="K9" s="268">
        <f>SUM('تراز 1400'!$M$646)</f>
        <v>373212852</v>
      </c>
      <c r="L9" s="402"/>
      <c r="M9" s="402"/>
      <c r="N9" s="402"/>
    </row>
    <row r="10" spans="1:14" s="262" customFormat="1" ht="21" customHeight="1" x14ac:dyDescent="0.7">
      <c r="A10" s="213" t="s">
        <v>1200</v>
      </c>
      <c r="B10" s="402"/>
      <c r="C10" s="268">
        <f>SUM('تراز 1400'!$M$603)</f>
        <v>410366340</v>
      </c>
      <c r="D10" s="402"/>
      <c r="E10" s="402"/>
      <c r="F10" s="402"/>
      <c r="G10" s="405" t="s">
        <v>2108</v>
      </c>
      <c r="H10" s="402"/>
      <c r="J10" s="402"/>
      <c r="K10" s="268">
        <f>SUM('تراز 1400'!$M$647)</f>
        <v>404412585</v>
      </c>
      <c r="L10" s="402"/>
      <c r="M10" s="402"/>
      <c r="N10" s="402"/>
    </row>
    <row r="11" spans="1:14" s="262" customFormat="1" ht="21" customHeight="1" x14ac:dyDescent="0.7">
      <c r="A11" s="213" t="s">
        <v>1202</v>
      </c>
      <c r="B11" s="402"/>
      <c r="C11" s="268">
        <f>SUM('تراز 1400'!$M$604:$M$607)</f>
        <v>1559539655</v>
      </c>
      <c r="D11" s="402"/>
      <c r="E11" s="402"/>
      <c r="F11" s="402"/>
      <c r="G11" s="405" t="s">
        <v>2109</v>
      </c>
      <c r="H11" s="402"/>
      <c r="J11" s="402"/>
      <c r="K11" s="268">
        <f>SUM('تراز 1400'!$M$648:$M$649)</f>
        <v>5668747682</v>
      </c>
      <c r="L11" s="402"/>
      <c r="M11" s="402"/>
      <c r="N11" s="402"/>
    </row>
    <row r="12" spans="1:14" s="262" customFormat="1" ht="21" customHeight="1" x14ac:dyDescent="0.7">
      <c r="A12" s="213" t="s">
        <v>1204</v>
      </c>
      <c r="B12" s="402"/>
      <c r="C12" s="268">
        <f>SUM('تراز 1400'!$M$608:$M$611)</f>
        <v>141537884</v>
      </c>
      <c r="D12" s="402"/>
      <c r="E12" s="402"/>
      <c r="F12" s="402"/>
      <c r="G12" s="405" t="s">
        <v>1238</v>
      </c>
      <c r="H12" s="402"/>
      <c r="J12" s="402"/>
      <c r="K12" s="268">
        <f>SUM('تراز 1400'!$M$650)</f>
        <v>798351497</v>
      </c>
      <c r="L12" s="402"/>
      <c r="M12" s="402"/>
      <c r="N12" s="402"/>
    </row>
    <row r="13" spans="1:14" s="262" customFormat="1" ht="21" customHeight="1" thickBot="1" x14ac:dyDescent="0.75">
      <c r="A13" s="213" t="s">
        <v>1206</v>
      </c>
      <c r="B13" s="402"/>
      <c r="C13" s="268">
        <f>SUM('تراز 1400'!$M$612:$M$615)</f>
        <v>870893902</v>
      </c>
      <c r="D13" s="402"/>
      <c r="E13" s="402"/>
      <c r="F13" s="402"/>
      <c r="G13" s="402"/>
      <c r="H13" s="402"/>
      <c r="K13" s="280">
        <f>SUM(K8:K12)</f>
        <v>11256185232</v>
      </c>
      <c r="L13" s="402"/>
      <c r="M13" s="402"/>
      <c r="N13" s="402"/>
    </row>
    <row r="14" spans="1:14" s="262" customFormat="1" ht="21" customHeight="1" thickTop="1" x14ac:dyDescent="0.7">
      <c r="A14" s="213" t="s">
        <v>1208</v>
      </c>
      <c r="B14" s="402"/>
      <c r="C14" s="268">
        <f>SUM('تراز 1400'!$M$616:$M$617)</f>
        <v>46415853</v>
      </c>
      <c r="D14" s="402"/>
      <c r="E14" s="402"/>
      <c r="F14" s="402"/>
      <c r="G14" s="402"/>
      <c r="H14" s="402"/>
      <c r="L14" s="402"/>
      <c r="M14" s="402"/>
      <c r="N14" s="402"/>
    </row>
    <row r="15" spans="1:14" s="262" customFormat="1" ht="21" customHeight="1" x14ac:dyDescent="0.7">
      <c r="A15" s="213" t="s">
        <v>1210</v>
      </c>
      <c r="B15" s="402"/>
      <c r="C15" s="268">
        <f>SUM('تراز 1400'!$M$618:$M$621)</f>
        <v>3547148971</v>
      </c>
      <c r="D15" s="402"/>
      <c r="E15" s="402"/>
      <c r="F15" s="402"/>
      <c r="G15" s="1216" t="s">
        <v>2408</v>
      </c>
      <c r="H15" s="1216"/>
      <c r="I15" s="1216"/>
      <c r="J15" s="1216"/>
      <c r="K15" s="1216"/>
      <c r="L15" s="1216"/>
      <c r="M15" s="1216"/>
      <c r="N15" s="402"/>
    </row>
    <row r="16" spans="1:14" s="262" customFormat="1" ht="21" customHeight="1" x14ac:dyDescent="0.7">
      <c r="A16" s="213" t="s">
        <v>2104</v>
      </c>
      <c r="B16" s="402"/>
      <c r="C16" s="268">
        <f>SUM('تراز 1400'!$M$622:$M$625)</f>
        <v>393846552</v>
      </c>
      <c r="D16" s="402"/>
      <c r="E16" s="402"/>
      <c r="F16" s="402"/>
      <c r="H16" s="402"/>
      <c r="K16" s="210" t="s">
        <v>2143</v>
      </c>
      <c r="L16" s="402"/>
      <c r="M16" s="402"/>
      <c r="N16" s="402"/>
    </row>
    <row r="17" spans="1:14" s="262" customFormat="1" ht="21" customHeight="1" x14ac:dyDescent="0.7">
      <c r="A17" s="213" t="s">
        <v>2106</v>
      </c>
      <c r="B17" s="402"/>
      <c r="C17" s="268">
        <f>SUM('تراز 1400'!$M$626:$M$629)</f>
        <v>337582759</v>
      </c>
      <c r="D17" s="402"/>
      <c r="E17" s="402"/>
      <c r="F17" s="402"/>
      <c r="H17" s="402"/>
      <c r="K17" s="211" t="s">
        <v>7</v>
      </c>
      <c r="L17" s="402"/>
      <c r="M17" s="402"/>
      <c r="N17" s="402"/>
    </row>
    <row r="18" spans="1:14" s="262" customFormat="1" ht="21" customHeight="1" x14ac:dyDescent="0.7">
      <c r="A18" s="213" t="s">
        <v>1212</v>
      </c>
      <c r="B18" s="402"/>
      <c r="C18" s="268">
        <f>SUM('تراز 1400'!$M$630:$M$633)</f>
        <v>416880344</v>
      </c>
      <c r="D18" s="402"/>
      <c r="E18" s="402"/>
      <c r="F18" s="402"/>
      <c r="G18" s="213" t="s">
        <v>1241</v>
      </c>
      <c r="H18" s="402"/>
      <c r="K18" s="559">
        <f>SUM('تراز 1400'!$M$651:$M$654)</f>
        <v>180315200</v>
      </c>
      <c r="L18" s="402"/>
      <c r="M18" s="402"/>
      <c r="N18" s="402"/>
    </row>
    <row r="19" spans="1:14" s="262" customFormat="1" ht="21" customHeight="1" x14ac:dyDescent="0.7">
      <c r="A19" s="213" t="s">
        <v>1214</v>
      </c>
      <c r="B19" s="402"/>
      <c r="C19" s="268">
        <f>SUM('تراز 1400'!$M$634)</f>
        <v>410366340</v>
      </c>
      <c r="D19" s="402"/>
      <c r="E19" s="402"/>
      <c r="F19" s="402"/>
      <c r="G19" s="213" t="s">
        <v>1243</v>
      </c>
      <c r="H19" s="402"/>
      <c r="K19" s="559">
        <f>SUM('تراز 1400'!$M$655:$M$659)</f>
        <v>60195700</v>
      </c>
      <c r="L19" s="402"/>
      <c r="M19" s="402"/>
      <c r="N19" s="402"/>
    </row>
    <row r="20" spans="1:14" s="262" customFormat="1" ht="21" customHeight="1" x14ac:dyDescent="0.7">
      <c r="A20" s="213" t="s">
        <v>1216</v>
      </c>
      <c r="B20" s="402"/>
      <c r="C20" s="268">
        <f>SUM('تراز 1400'!$M$635)</f>
        <v>4011259</v>
      </c>
      <c r="D20" s="402"/>
      <c r="E20" s="402"/>
      <c r="F20" s="402"/>
      <c r="G20" s="213" t="s">
        <v>1245</v>
      </c>
      <c r="H20" s="402"/>
      <c r="K20" s="559">
        <f>SUM('تراز 1400'!$M$660:$M$664)</f>
        <v>81715962</v>
      </c>
      <c r="L20" s="402"/>
      <c r="M20" s="402"/>
      <c r="N20" s="402"/>
    </row>
    <row r="21" spans="1:14" s="262" customFormat="1" ht="21" customHeight="1" x14ac:dyDescent="0.7">
      <c r="A21" s="213" t="s">
        <v>1222</v>
      </c>
      <c r="B21" s="402"/>
      <c r="C21" s="268">
        <f>SUM('تراز 1400'!$M$636:$M$639)</f>
        <v>539991760</v>
      </c>
      <c r="D21" s="402"/>
      <c r="E21" s="402"/>
      <c r="F21" s="402"/>
      <c r="G21" s="213" t="s">
        <v>1247</v>
      </c>
      <c r="H21" s="402"/>
      <c r="K21" s="559">
        <f>SUM('تراز 1400'!$M$665)</f>
        <v>2042670150</v>
      </c>
      <c r="L21" s="402"/>
      <c r="M21" s="402"/>
      <c r="N21" s="402"/>
    </row>
    <row r="22" spans="1:14" s="262" customFormat="1" ht="21" customHeight="1" x14ac:dyDescent="0.7">
      <c r="A22" s="213" t="s">
        <v>1224</v>
      </c>
      <c r="B22" s="402"/>
      <c r="C22" s="268">
        <f>SUM('تراز 1400'!$M$640:$M$643)</f>
        <v>860126686</v>
      </c>
      <c r="D22" s="402"/>
      <c r="E22" s="402"/>
      <c r="F22" s="402"/>
      <c r="G22" s="213" t="s">
        <v>1249</v>
      </c>
      <c r="H22" s="402"/>
      <c r="K22" s="377">
        <f>SUM('تراز 1400'!$M$666:$M$668)</f>
        <v>447918150</v>
      </c>
      <c r="L22" s="402"/>
      <c r="M22" s="402"/>
      <c r="N22" s="402"/>
    </row>
    <row r="23" spans="1:14" s="262" customFormat="1" ht="21" customHeight="1" thickBot="1" x14ac:dyDescent="0.75">
      <c r="B23" s="402"/>
      <c r="C23" s="280">
        <f>SUM(C8:C22)</f>
        <v>21562170613</v>
      </c>
      <c r="D23" s="402"/>
      <c r="E23" s="402"/>
      <c r="F23" s="402"/>
      <c r="G23" s="213" t="s">
        <v>1255</v>
      </c>
      <c r="H23" s="402"/>
      <c r="K23" s="559">
        <f>SUM('تراز 1400'!$M$669:$M$672)</f>
        <v>783830035</v>
      </c>
      <c r="L23" s="402"/>
      <c r="M23" s="402"/>
      <c r="N23" s="402"/>
    </row>
    <row r="24" spans="1:14" s="262" customFormat="1" ht="21" customHeight="1" thickTop="1" x14ac:dyDescent="0.7">
      <c r="B24" s="402"/>
      <c r="C24" s="402"/>
      <c r="D24" s="402"/>
      <c r="E24" s="402"/>
      <c r="F24" s="402"/>
      <c r="G24" s="213" t="s">
        <v>1257</v>
      </c>
      <c r="H24" s="385"/>
      <c r="K24" s="559">
        <f>SUM('تراز 1400'!$M$673:$M$678)</f>
        <v>374616072</v>
      </c>
      <c r="L24" s="402"/>
      <c r="M24" s="402"/>
      <c r="N24" s="402"/>
    </row>
    <row r="25" spans="1:14" s="213" customFormat="1" ht="21" customHeight="1" x14ac:dyDescent="0.7">
      <c r="A25" s="385"/>
      <c r="B25" s="385"/>
      <c r="C25" s="385"/>
      <c r="D25" s="385"/>
      <c r="E25" s="385"/>
      <c r="F25" s="385"/>
      <c r="G25" s="213" t="s">
        <v>1251</v>
      </c>
      <c r="H25" s="409"/>
      <c r="K25" s="559">
        <f>SUM('تراز 1400'!$M$679:$M$686)</f>
        <v>8315967847</v>
      </c>
      <c r="L25" s="386"/>
      <c r="M25" s="405"/>
      <c r="N25" s="405"/>
    </row>
    <row r="26" spans="1:14" s="213" customFormat="1" ht="21" customHeight="1" x14ac:dyDescent="0.7">
      <c r="B26" s="409"/>
      <c r="C26" s="211"/>
      <c r="D26" s="409"/>
      <c r="E26" s="211"/>
      <c r="F26" s="409"/>
      <c r="G26" s="213" t="s">
        <v>1259</v>
      </c>
      <c r="H26" s="409"/>
      <c r="K26" s="559">
        <f>SUM('تراز 1400'!$M$687:$M$690)</f>
        <v>694696250</v>
      </c>
      <c r="L26" s="409"/>
      <c r="M26" s="405"/>
      <c r="N26" s="405"/>
    </row>
    <row r="27" spans="1:14" s="213" customFormat="1" ht="21" customHeight="1" x14ac:dyDescent="0.7">
      <c r="B27" s="409"/>
      <c r="C27" s="211"/>
      <c r="D27" s="409"/>
      <c r="E27" s="211"/>
      <c r="F27" s="409"/>
      <c r="G27" s="213" t="s">
        <v>1261</v>
      </c>
      <c r="H27" s="403"/>
      <c r="K27" s="559">
        <f>SUM('تراز 1400'!$M$691:$M$694)</f>
        <v>110815020</v>
      </c>
      <c r="L27" s="409"/>
      <c r="M27" s="405"/>
      <c r="N27" s="405"/>
    </row>
    <row r="28" spans="1:14" s="213" customFormat="1" ht="21" customHeight="1" x14ac:dyDescent="0.7">
      <c r="B28" s="403"/>
      <c r="C28" s="303"/>
      <c r="D28" s="403"/>
      <c r="E28" s="303"/>
      <c r="F28" s="403"/>
      <c r="G28" s="213" t="s">
        <v>2111</v>
      </c>
      <c r="H28" s="410"/>
      <c r="K28" s="577">
        <f>SUM('تراز 1400'!$M$695:$M$696)</f>
        <v>1656512410</v>
      </c>
      <c r="L28" s="403"/>
      <c r="M28" s="405"/>
      <c r="N28" s="405"/>
    </row>
    <row r="29" spans="1:14" s="213" customFormat="1" ht="21" customHeight="1" x14ac:dyDescent="0.7">
      <c r="B29" s="410"/>
      <c r="C29" s="303"/>
      <c r="D29" s="410"/>
      <c r="E29" s="303"/>
      <c r="F29" s="410"/>
      <c r="G29" s="213" t="s">
        <v>2113</v>
      </c>
      <c r="H29" s="403"/>
      <c r="K29" s="559">
        <f>SUM('تراز 1400'!$M$697)</f>
        <v>5000000</v>
      </c>
      <c r="L29" s="410"/>
      <c r="M29" s="405"/>
      <c r="N29" s="405"/>
    </row>
    <row r="30" spans="1:14" s="213" customFormat="1" ht="21" customHeight="1" thickBot="1" x14ac:dyDescent="0.65">
      <c r="B30" s="403"/>
      <c r="C30" s="303"/>
      <c r="D30" s="403"/>
      <c r="E30" s="303"/>
      <c r="F30" s="403"/>
      <c r="G30" s="403"/>
      <c r="H30" s="403"/>
      <c r="K30" s="280">
        <f>SUM(K18:K29)</f>
        <v>14754252796</v>
      </c>
      <c r="L30" s="403"/>
      <c r="M30" s="405"/>
      <c r="N30" s="405"/>
    </row>
    <row r="31" spans="1:14" s="213" customFormat="1" ht="21" customHeight="1" thickTop="1" x14ac:dyDescent="0.6">
      <c r="B31" s="403"/>
      <c r="C31" s="303"/>
      <c r="D31" s="403"/>
      <c r="E31" s="303"/>
      <c r="F31" s="403"/>
      <c r="G31" s="403"/>
      <c r="H31" s="403"/>
      <c r="L31" s="403"/>
      <c r="M31" s="405"/>
      <c r="N31" s="405"/>
    </row>
    <row r="32" spans="1:14" s="213" customFormat="1" ht="21" customHeight="1" x14ac:dyDescent="0.7">
      <c r="A32" s="1299" t="s">
        <v>2413</v>
      </c>
      <c r="B32" s="1299"/>
      <c r="C32" s="1299"/>
      <c r="D32" s="1299"/>
      <c r="E32" s="1299"/>
      <c r="F32" s="1299"/>
      <c r="G32" s="1299"/>
      <c r="H32" s="1299"/>
      <c r="I32" s="1299"/>
      <c r="J32" s="1299"/>
      <c r="K32" s="1299"/>
      <c r="L32" s="1299"/>
      <c r="M32" s="1299"/>
      <c r="N32" s="405"/>
    </row>
    <row r="33" spans="1:14" s="213" customFormat="1" ht="21" customHeight="1" x14ac:dyDescent="0.7">
      <c r="A33" s="572"/>
      <c r="B33" s="572"/>
      <c r="C33" s="572"/>
      <c r="D33" s="572"/>
      <c r="E33" s="574"/>
      <c r="F33" s="574"/>
      <c r="G33" s="573" t="s">
        <v>2412</v>
      </c>
      <c r="H33" s="574"/>
      <c r="I33" s="574"/>
      <c r="J33" s="574"/>
      <c r="K33" s="574"/>
      <c r="L33" s="572"/>
      <c r="M33" s="572"/>
      <c r="N33" s="405"/>
    </row>
    <row r="34" spans="1:14" s="213" customFormat="1" ht="21" customHeight="1" x14ac:dyDescent="0.7">
      <c r="B34" s="403"/>
      <c r="C34" s="303"/>
      <c r="D34" s="403"/>
      <c r="E34" s="210" t="s">
        <v>2143</v>
      </c>
      <c r="F34" s="404"/>
      <c r="G34" s="210" t="s">
        <v>2143</v>
      </c>
      <c r="H34" s="262"/>
      <c r="I34" s="210" t="s">
        <v>1402</v>
      </c>
      <c r="J34" s="404"/>
      <c r="K34" s="210" t="s">
        <v>2411</v>
      </c>
      <c r="L34" s="403"/>
      <c r="M34" s="405"/>
      <c r="N34" s="405"/>
    </row>
    <row r="35" spans="1:14" s="213" customFormat="1" ht="21" customHeight="1" x14ac:dyDescent="0.7">
      <c r="B35" s="403"/>
      <c r="C35" s="303"/>
      <c r="D35" s="403"/>
      <c r="E35" s="211" t="s">
        <v>7</v>
      </c>
      <c r="F35" s="404"/>
      <c r="G35" s="211" t="s">
        <v>7</v>
      </c>
      <c r="H35" s="262"/>
      <c r="I35" s="211" t="s">
        <v>7</v>
      </c>
      <c r="J35" s="404"/>
      <c r="K35" s="211" t="s">
        <v>7</v>
      </c>
      <c r="L35" s="403"/>
      <c r="M35" s="405"/>
      <c r="N35" s="405"/>
    </row>
    <row r="36" spans="1:14" s="213" customFormat="1" ht="21" customHeight="1" x14ac:dyDescent="0.7">
      <c r="A36" s="213" t="s">
        <v>1267</v>
      </c>
      <c r="B36" s="403"/>
      <c r="C36" s="267"/>
      <c r="D36" s="262"/>
      <c r="E36" s="375">
        <v>10075425014756</v>
      </c>
      <c r="F36" s="268"/>
      <c r="G36" s="559">
        <f t="shared" ref="G36:G58" si="0">E36*$G$61/$E$59</f>
        <v>977035672384.63635</v>
      </c>
      <c r="H36" s="262"/>
      <c r="I36" s="375">
        <v>6000991529362</v>
      </c>
      <c r="J36" s="404"/>
      <c r="K36" s="211">
        <f>E36+G36+I36</f>
        <v>17053452216502.637</v>
      </c>
      <c r="L36" s="403"/>
      <c r="N36" s="405"/>
    </row>
    <row r="37" spans="1:14" s="213" customFormat="1" ht="21" customHeight="1" x14ac:dyDescent="0.7">
      <c r="A37" s="213" t="s">
        <v>1269</v>
      </c>
      <c r="B37" s="403"/>
      <c r="C37" s="267"/>
      <c r="D37" s="262"/>
      <c r="E37" s="375">
        <v>2849747865897</v>
      </c>
      <c r="F37" s="268"/>
      <c r="G37" s="559">
        <f t="shared" si="0"/>
        <v>276346190677.37524</v>
      </c>
      <c r="H37" s="262"/>
      <c r="I37" s="375">
        <v>2803132986659</v>
      </c>
      <c r="J37" s="404"/>
      <c r="K37" s="211">
        <f t="shared" ref="K37:K58" si="1">E37+G37+I37</f>
        <v>5929227043233.375</v>
      </c>
      <c r="L37" s="403"/>
      <c r="N37" s="405"/>
    </row>
    <row r="38" spans="1:14" s="213" customFormat="1" ht="21" customHeight="1" x14ac:dyDescent="0.7">
      <c r="A38" s="213" t="s">
        <v>1950</v>
      </c>
      <c r="B38" s="403"/>
      <c r="C38" s="267"/>
      <c r="D38" s="262"/>
      <c r="E38" s="375">
        <v>3434415007</v>
      </c>
      <c r="F38" s="268"/>
      <c r="G38" s="559">
        <f t="shared" si="0"/>
        <v>333042623.08515555</v>
      </c>
      <c r="H38" s="262"/>
      <c r="I38" s="375">
        <v>0</v>
      </c>
      <c r="J38" s="404"/>
      <c r="K38" s="211">
        <f t="shared" si="1"/>
        <v>3767457630.0851555</v>
      </c>
      <c r="L38" s="403"/>
      <c r="N38" s="405"/>
    </row>
    <row r="39" spans="1:14" s="213" customFormat="1" ht="21" customHeight="1" x14ac:dyDescent="0.7">
      <c r="A39" s="213" t="s">
        <v>1952</v>
      </c>
      <c r="B39" s="403"/>
      <c r="C39" s="267"/>
      <c r="D39" s="262"/>
      <c r="E39" s="375">
        <v>2211672898</v>
      </c>
      <c r="F39" s="268"/>
      <c r="G39" s="559">
        <f t="shared" si="0"/>
        <v>214470686.23185402</v>
      </c>
      <c r="H39" s="262"/>
      <c r="I39" s="375">
        <v>0</v>
      </c>
      <c r="J39" s="404"/>
      <c r="K39" s="211">
        <f t="shared" si="1"/>
        <v>2426143584.231854</v>
      </c>
      <c r="L39" s="403"/>
      <c r="N39" s="405"/>
    </row>
    <row r="40" spans="1:14" s="213" customFormat="1" ht="21" customHeight="1" x14ac:dyDescent="0.7">
      <c r="A40" s="213" t="s">
        <v>1271</v>
      </c>
      <c r="B40" s="403"/>
      <c r="C40" s="267"/>
      <c r="D40" s="262"/>
      <c r="E40" s="375">
        <v>5230084970957</v>
      </c>
      <c r="F40" s="268"/>
      <c r="G40" s="559">
        <f t="shared" si="0"/>
        <v>507172608474.96893</v>
      </c>
      <c r="H40" s="262"/>
      <c r="I40" s="375">
        <v>1710777108852</v>
      </c>
      <c r="J40" s="404"/>
      <c r="K40" s="211">
        <f t="shared" si="1"/>
        <v>7448034688283.9688</v>
      </c>
      <c r="L40" s="403"/>
      <c r="N40" s="405"/>
    </row>
    <row r="41" spans="1:14" s="213" customFormat="1" ht="21" customHeight="1" x14ac:dyDescent="0.7">
      <c r="A41" s="213" t="s">
        <v>1273</v>
      </c>
      <c r="B41" s="403"/>
      <c r="C41" s="267"/>
      <c r="D41" s="262"/>
      <c r="E41" s="375">
        <v>16247963567</v>
      </c>
      <c r="F41" s="268"/>
      <c r="G41" s="559">
        <f t="shared" si="0"/>
        <v>1575600035.2655461</v>
      </c>
      <c r="H41" s="262"/>
      <c r="I41" s="375">
        <v>31443213127</v>
      </c>
      <c r="J41" s="404"/>
      <c r="K41" s="211">
        <f t="shared" si="1"/>
        <v>49266776729.265549</v>
      </c>
      <c r="L41" s="403"/>
      <c r="N41" s="405"/>
    </row>
    <row r="42" spans="1:14" s="213" customFormat="1" ht="21" customHeight="1" x14ac:dyDescent="0.7">
      <c r="A42" s="213" t="s">
        <v>1275</v>
      </c>
      <c r="B42" s="403"/>
      <c r="C42" s="267"/>
      <c r="D42" s="262"/>
      <c r="E42" s="375">
        <v>8405571546</v>
      </c>
      <c r="F42" s="268"/>
      <c r="G42" s="559">
        <f t="shared" si="0"/>
        <v>815106383.6210947</v>
      </c>
      <c r="H42" s="262"/>
      <c r="I42" s="375">
        <v>6091363334</v>
      </c>
      <c r="J42" s="404"/>
      <c r="K42" s="211">
        <f t="shared" si="1"/>
        <v>15312041263.621094</v>
      </c>
      <c r="L42" s="403"/>
      <c r="N42" s="405"/>
    </row>
    <row r="43" spans="1:14" s="213" customFormat="1" ht="21" customHeight="1" x14ac:dyDescent="0.7">
      <c r="A43" s="213" t="s">
        <v>1954</v>
      </c>
      <c r="B43" s="403"/>
      <c r="C43" s="267"/>
      <c r="D43" s="262"/>
      <c r="E43" s="375">
        <v>75914558697</v>
      </c>
      <c r="F43" s="268"/>
      <c r="G43" s="559">
        <f t="shared" si="0"/>
        <v>7361598323.8105183</v>
      </c>
      <c r="H43" s="262"/>
      <c r="I43" s="375">
        <v>0</v>
      </c>
      <c r="J43" s="404"/>
      <c r="K43" s="211">
        <f t="shared" si="1"/>
        <v>83276157020.810516</v>
      </c>
      <c r="L43" s="403"/>
      <c r="N43" s="405"/>
    </row>
    <row r="44" spans="1:14" s="213" customFormat="1" ht="21" customHeight="1" x14ac:dyDescent="0.7">
      <c r="A44" s="213" t="s">
        <v>1277</v>
      </c>
      <c r="B44" s="403"/>
      <c r="C44" s="267"/>
      <c r="D44" s="262"/>
      <c r="E44" s="375">
        <v>1110825436178</v>
      </c>
      <c r="F44" s="268"/>
      <c r="G44" s="559">
        <f t="shared" si="0"/>
        <v>107719135951.94502</v>
      </c>
      <c r="H44" s="262"/>
      <c r="I44" s="375">
        <v>67775234244</v>
      </c>
      <c r="J44" s="404"/>
      <c r="K44" s="211">
        <f t="shared" si="1"/>
        <v>1286319806373.9451</v>
      </c>
      <c r="L44" s="403"/>
      <c r="N44" s="405"/>
    </row>
    <row r="45" spans="1:14" s="213" customFormat="1" ht="21" customHeight="1" x14ac:dyDescent="0.7">
      <c r="A45" s="213" t="s">
        <v>1279</v>
      </c>
      <c r="B45" s="403"/>
      <c r="C45" s="267"/>
      <c r="D45" s="262"/>
      <c r="E45" s="375">
        <v>5968160052</v>
      </c>
      <c r="F45" s="268"/>
      <c r="G45" s="559">
        <f t="shared" si="0"/>
        <v>578745339.35441732</v>
      </c>
      <c r="H45" s="262"/>
      <c r="I45" s="375">
        <v>0</v>
      </c>
      <c r="J45" s="404"/>
      <c r="K45" s="211">
        <f t="shared" si="1"/>
        <v>6546905391.3544178</v>
      </c>
      <c r="L45" s="403"/>
      <c r="N45" s="405"/>
    </row>
    <row r="46" spans="1:14" s="213" customFormat="1" ht="21" customHeight="1" x14ac:dyDescent="0.7">
      <c r="A46" s="213" t="s">
        <v>1281</v>
      </c>
      <c r="B46" s="403"/>
      <c r="C46" s="267"/>
      <c r="D46" s="262"/>
      <c r="E46" s="375">
        <v>22690812048</v>
      </c>
      <c r="F46" s="268"/>
      <c r="G46" s="559">
        <f t="shared" si="0"/>
        <v>2200376934.3528762</v>
      </c>
      <c r="H46" s="262"/>
      <c r="I46" s="375">
        <v>12182726668</v>
      </c>
      <c r="J46" s="404"/>
      <c r="K46" s="211">
        <f t="shared" si="1"/>
        <v>37073915650.352875</v>
      </c>
      <c r="L46" s="403"/>
      <c r="N46" s="405"/>
    </row>
    <row r="47" spans="1:14" s="213" customFormat="1" ht="21" customHeight="1" x14ac:dyDescent="0.7">
      <c r="A47" s="213" t="s">
        <v>1956</v>
      </c>
      <c r="B47" s="403"/>
      <c r="C47" s="267"/>
      <c r="D47" s="262"/>
      <c r="E47" s="375">
        <v>384100000</v>
      </c>
      <c r="F47" s="268"/>
      <c r="G47" s="559">
        <f t="shared" si="0"/>
        <v>37247004.58921802</v>
      </c>
      <c r="H47" s="262"/>
      <c r="I47" s="375">
        <v>0</v>
      </c>
      <c r="J47" s="404"/>
      <c r="K47" s="211">
        <f t="shared" si="1"/>
        <v>421347004.58921802</v>
      </c>
      <c r="L47" s="403"/>
      <c r="N47" s="405"/>
    </row>
    <row r="48" spans="1:14" s="213" customFormat="1" ht="21" customHeight="1" x14ac:dyDescent="0.7">
      <c r="A48" s="213" t="s">
        <v>1958</v>
      </c>
      <c r="B48" s="403"/>
      <c r="C48" s="267"/>
      <c r="D48" s="262"/>
      <c r="E48" s="375">
        <v>36284000</v>
      </c>
      <c r="F48" s="268"/>
      <c r="G48" s="559">
        <f t="shared" si="0"/>
        <v>3518537.6582014756</v>
      </c>
      <c r="H48" s="262"/>
      <c r="I48" s="375">
        <v>0</v>
      </c>
      <c r="J48" s="404"/>
      <c r="K48" s="211">
        <f t="shared" si="1"/>
        <v>39802537.658201478</v>
      </c>
      <c r="L48" s="403"/>
      <c r="N48" s="405"/>
    </row>
    <row r="49" spans="1:14" s="213" customFormat="1" ht="21" customHeight="1" x14ac:dyDescent="0.7">
      <c r="A49" s="213" t="s">
        <v>1283</v>
      </c>
      <c r="B49" s="403"/>
      <c r="C49" s="267"/>
      <c r="D49" s="262"/>
      <c r="E49" s="375">
        <v>12810426473</v>
      </c>
      <c r="F49" s="268"/>
      <c r="G49" s="559">
        <f t="shared" si="0"/>
        <v>1242254656.6770921</v>
      </c>
      <c r="H49" s="262"/>
      <c r="I49" s="375">
        <v>12182726668</v>
      </c>
      <c r="J49" s="404"/>
      <c r="K49" s="211">
        <f t="shared" si="1"/>
        <v>26235407797.677094</v>
      </c>
      <c r="L49" s="403"/>
      <c r="N49" s="405"/>
    </row>
    <row r="50" spans="1:14" s="213" customFormat="1" ht="21" customHeight="1" x14ac:dyDescent="0.7">
      <c r="A50" s="213" t="s">
        <v>1295</v>
      </c>
      <c r="B50" s="403"/>
      <c r="C50" s="267"/>
      <c r="D50" s="262"/>
      <c r="E50" s="375">
        <v>0</v>
      </c>
      <c r="F50" s="268"/>
      <c r="G50" s="559">
        <f t="shared" si="0"/>
        <v>0</v>
      </c>
      <c r="H50" s="262"/>
      <c r="I50" s="375">
        <v>6780000000</v>
      </c>
      <c r="J50" s="404"/>
      <c r="K50" s="211">
        <f t="shared" si="1"/>
        <v>6780000000</v>
      </c>
      <c r="L50" s="403"/>
      <c r="N50" s="405"/>
    </row>
    <row r="51" spans="1:14" s="213" customFormat="1" ht="21" customHeight="1" x14ac:dyDescent="0.7">
      <c r="A51" s="213" t="s">
        <v>1960</v>
      </c>
      <c r="B51" s="403"/>
      <c r="C51" s="267"/>
      <c r="D51" s="262"/>
      <c r="E51" s="375">
        <v>89371223771</v>
      </c>
      <c r="F51" s="268"/>
      <c r="G51" s="559">
        <f t="shared" si="0"/>
        <v>8666520130.0246506</v>
      </c>
      <c r="H51" s="262"/>
      <c r="I51" s="375">
        <v>0</v>
      </c>
      <c r="J51" s="404"/>
      <c r="K51" s="211">
        <f t="shared" si="1"/>
        <v>98037743901.024658</v>
      </c>
      <c r="L51" s="403"/>
      <c r="N51" s="405"/>
    </row>
    <row r="52" spans="1:14" s="213" customFormat="1" ht="21" customHeight="1" x14ac:dyDescent="0.7">
      <c r="A52" s="213" t="s">
        <v>1962</v>
      </c>
      <c r="B52" s="403"/>
      <c r="C52" s="267"/>
      <c r="D52" s="262"/>
      <c r="E52" s="375">
        <v>480164000</v>
      </c>
      <c r="F52" s="268"/>
      <c r="G52" s="559">
        <f t="shared" si="0"/>
        <v>46562537.650552683</v>
      </c>
      <c r="H52" s="262"/>
      <c r="I52" s="375">
        <v>0</v>
      </c>
      <c r="J52" s="404"/>
      <c r="K52" s="211">
        <f t="shared" si="1"/>
        <v>526726537.65055269</v>
      </c>
      <c r="L52" s="403"/>
      <c r="N52" s="405"/>
    </row>
    <row r="53" spans="1:14" s="213" customFormat="1" ht="21" customHeight="1" x14ac:dyDescent="0.7">
      <c r="A53" s="213" t="s">
        <v>770</v>
      </c>
      <c r="B53" s="403"/>
      <c r="C53" s="267"/>
      <c r="D53" s="262"/>
      <c r="E53" s="375">
        <v>226113957746</v>
      </c>
      <c r="F53" s="268"/>
      <c r="G53" s="559">
        <f t="shared" si="0"/>
        <v>21926757672.09454</v>
      </c>
      <c r="H53" s="262"/>
      <c r="I53" s="375">
        <v>74705518417</v>
      </c>
      <c r="J53" s="404"/>
      <c r="K53" s="211">
        <f t="shared" si="1"/>
        <v>322746233835.09454</v>
      </c>
      <c r="L53" s="403"/>
      <c r="N53" s="405"/>
    </row>
    <row r="54" spans="1:14" s="213" customFormat="1" ht="21" customHeight="1" x14ac:dyDescent="0.7">
      <c r="A54" s="213" t="s">
        <v>1285</v>
      </c>
      <c r="B54" s="403"/>
      <c r="C54" s="267"/>
      <c r="D54" s="262"/>
      <c r="E54" s="375">
        <v>0</v>
      </c>
      <c r="F54" s="268"/>
      <c r="G54" s="559">
        <f t="shared" si="0"/>
        <v>0</v>
      </c>
      <c r="H54" s="262"/>
      <c r="I54" s="375">
        <v>186951306822</v>
      </c>
      <c r="J54" s="404"/>
      <c r="K54" s="211">
        <f t="shared" si="1"/>
        <v>186951306822</v>
      </c>
      <c r="L54" s="403"/>
      <c r="N54" s="405"/>
    </row>
    <row r="55" spans="1:14" s="213" customFormat="1" ht="21" customHeight="1" x14ac:dyDescent="0.7">
      <c r="A55" s="213" t="s">
        <v>1964</v>
      </c>
      <c r="B55" s="403"/>
      <c r="C55" s="267"/>
      <c r="D55" s="262"/>
      <c r="E55" s="375">
        <v>40931620125</v>
      </c>
      <c r="F55" s="268"/>
      <c r="G55" s="559">
        <f t="shared" si="0"/>
        <v>3969227395.5740795</v>
      </c>
      <c r="H55" s="262"/>
      <c r="I55" s="375">
        <v>0</v>
      </c>
      <c r="J55" s="404"/>
      <c r="K55" s="211">
        <f t="shared" si="1"/>
        <v>44900847520.574081</v>
      </c>
      <c r="L55" s="403"/>
      <c r="N55" s="405"/>
    </row>
    <row r="56" spans="1:14" s="213" customFormat="1" ht="21" customHeight="1" x14ac:dyDescent="0.7">
      <c r="A56" s="213" t="s">
        <v>1966</v>
      </c>
      <c r="B56" s="403"/>
      <c r="C56" s="267"/>
      <c r="D56" s="262"/>
      <c r="E56" s="375">
        <v>615844383</v>
      </c>
      <c r="F56" s="268"/>
      <c r="G56" s="559">
        <f t="shared" si="0"/>
        <v>59719756.729615048</v>
      </c>
      <c r="H56" s="262"/>
      <c r="I56" s="375">
        <v>0</v>
      </c>
      <c r="J56" s="404"/>
      <c r="K56" s="211">
        <f t="shared" si="1"/>
        <v>675564139.72961509</v>
      </c>
      <c r="L56" s="403"/>
      <c r="N56" s="405"/>
    </row>
    <row r="57" spans="1:14" s="213" customFormat="1" ht="21" customHeight="1" x14ac:dyDescent="0.7">
      <c r="A57" s="213" t="s">
        <v>1968</v>
      </c>
      <c r="B57" s="403"/>
      <c r="C57" s="267"/>
      <c r="D57" s="262"/>
      <c r="E57" s="375">
        <v>17811414843</v>
      </c>
      <c r="F57" s="268"/>
      <c r="G57" s="559">
        <f t="shared" si="0"/>
        <v>1727211274.1413357</v>
      </c>
      <c r="H57" s="262"/>
      <c r="I57" s="375">
        <v>0</v>
      </c>
      <c r="J57" s="404"/>
      <c r="K57" s="211">
        <f t="shared" si="1"/>
        <v>19538626117.141335</v>
      </c>
      <c r="L57" s="403"/>
      <c r="N57" s="405"/>
    </row>
    <row r="58" spans="1:14" s="213" customFormat="1" ht="21" customHeight="1" x14ac:dyDescent="0.7">
      <c r="A58" s="213" t="s">
        <v>1970</v>
      </c>
      <c r="B58" s="403"/>
      <c r="C58" s="267"/>
      <c r="D58" s="262"/>
      <c r="E58" s="375">
        <v>8184428420</v>
      </c>
      <c r="F58" s="268"/>
      <c r="G58" s="559">
        <f t="shared" si="0"/>
        <v>793661658.21365905</v>
      </c>
      <c r="H58" s="262"/>
      <c r="I58" s="375">
        <v>0</v>
      </c>
      <c r="J58" s="404"/>
      <c r="K58" s="211">
        <f t="shared" si="1"/>
        <v>8978090078.2136593</v>
      </c>
      <c r="L58" s="403"/>
      <c r="N58" s="405"/>
    </row>
    <row r="59" spans="1:14" s="213" customFormat="1" ht="21" customHeight="1" thickBot="1" x14ac:dyDescent="0.75">
      <c r="B59" s="403"/>
      <c r="C59" s="303"/>
      <c r="D59" s="403"/>
      <c r="E59" s="280">
        <f>SUM(E36:E58)</f>
        <v>19797695905364</v>
      </c>
      <c r="F59" s="268"/>
      <c r="G59" s="575">
        <f>SUM(G36:G58)</f>
        <v>1919825228438.0002</v>
      </c>
      <c r="H59" s="262"/>
      <c r="I59" s="280">
        <f>SUM(I36:I58)</f>
        <v>10913013714153</v>
      </c>
      <c r="J59" s="404"/>
      <c r="K59" s="376">
        <f>SUM(K36:K58)</f>
        <v>32630534847954.996</v>
      </c>
      <c r="L59" s="403"/>
      <c r="N59" s="405"/>
    </row>
    <row r="60" spans="1:14" s="213" customFormat="1" ht="21" customHeight="1" thickTop="1" x14ac:dyDescent="0.6">
      <c r="B60" s="403"/>
      <c r="C60" s="303"/>
      <c r="D60" s="403"/>
      <c r="E60" s="303"/>
      <c r="F60" s="403"/>
      <c r="G60" s="403"/>
      <c r="H60" s="403"/>
      <c r="I60" s="260"/>
      <c r="J60" s="403"/>
      <c r="K60" s="403"/>
      <c r="L60" s="403"/>
      <c r="M60" s="405"/>
      <c r="N60" s="405"/>
    </row>
    <row r="61" spans="1:14" s="213" customFormat="1" ht="21" customHeight="1" x14ac:dyDescent="0.6">
      <c r="B61" s="403"/>
      <c r="C61" s="403"/>
      <c r="D61" s="403"/>
      <c r="E61" s="403"/>
      <c r="F61" s="403"/>
      <c r="G61" s="576">
        <v>1919825228438</v>
      </c>
      <c r="H61" s="403"/>
      <c r="I61" s="403"/>
      <c r="J61" s="403"/>
      <c r="K61" s="403"/>
      <c r="L61" s="403"/>
      <c r="M61" s="405"/>
      <c r="N61" s="405"/>
    </row>
    <row r="62" spans="1:14" s="213" customFormat="1" ht="21" customHeight="1" x14ac:dyDescent="0.6">
      <c r="A62" s="384"/>
      <c r="B62" s="384"/>
      <c r="C62" s="384"/>
      <c r="D62" s="384"/>
      <c r="E62" s="390"/>
      <c r="F62" s="260"/>
      <c r="G62" s="260"/>
      <c r="H62" s="260"/>
      <c r="I62" s="260"/>
      <c r="J62" s="260"/>
      <c r="K62" s="386"/>
      <c r="L62" s="260"/>
      <c r="M62" s="386"/>
      <c r="N62" s="386"/>
    </row>
    <row r="63" spans="1:14" ht="21" customHeight="1" x14ac:dyDescent="0.25">
      <c r="A63" s="396"/>
      <c r="B63" s="396"/>
      <c r="C63" s="396"/>
      <c r="D63" s="396"/>
      <c r="E63" s="397"/>
      <c r="F63" s="286"/>
      <c r="G63" s="286"/>
      <c r="H63" s="286"/>
      <c r="I63" s="286"/>
      <c r="J63" s="286"/>
      <c r="K63" s="400"/>
      <c r="L63" s="286"/>
      <c r="M63" s="400"/>
      <c r="N63" s="400"/>
    </row>
    <row r="64" spans="1:14" ht="21" customHeight="1" x14ac:dyDescent="0.25">
      <c r="A64" s="396"/>
      <c r="B64" s="396"/>
      <c r="C64" s="396"/>
      <c r="D64" s="396"/>
      <c r="E64" s="397"/>
      <c r="F64" s="286"/>
      <c r="G64" s="286"/>
      <c r="H64" s="286"/>
      <c r="I64" s="286"/>
      <c r="J64" s="286"/>
      <c r="K64" s="400"/>
      <c r="L64" s="286"/>
      <c r="M64" s="400"/>
      <c r="N64" s="400"/>
    </row>
    <row r="65" spans="1:14" ht="21" customHeight="1" x14ac:dyDescent="0.25">
      <c r="A65" s="396"/>
      <c r="B65" s="396"/>
      <c r="C65" s="396"/>
      <c r="D65" s="396"/>
      <c r="E65" s="397"/>
      <c r="F65" s="286"/>
      <c r="G65" s="286"/>
      <c r="H65" s="286"/>
      <c r="I65" s="286"/>
      <c r="J65" s="286"/>
      <c r="K65" s="400"/>
      <c r="L65" s="286"/>
      <c r="M65" s="400"/>
      <c r="N65" s="400"/>
    </row>
    <row r="66" spans="1:14" ht="21" customHeight="1" x14ac:dyDescent="0.25">
      <c r="A66" s="396"/>
      <c r="B66" s="396"/>
      <c r="C66" s="396"/>
      <c r="D66" s="396"/>
      <c r="E66" s="397"/>
      <c r="F66" s="286"/>
      <c r="G66" s="286"/>
      <c r="H66" s="286"/>
      <c r="I66" s="286"/>
      <c r="J66" s="286"/>
      <c r="K66" s="400"/>
      <c r="L66" s="286"/>
      <c r="M66" s="400"/>
      <c r="N66" s="400"/>
    </row>
    <row r="67" spans="1:14" ht="15" x14ac:dyDescent="0.25"/>
    <row r="68" spans="1:14" ht="15" x14ac:dyDescent="0.25"/>
    <row r="69" spans="1:14" ht="15" x14ac:dyDescent="0.25"/>
    <row r="70" spans="1:14" ht="15" x14ac:dyDescent="0.25"/>
    <row r="71" spans="1:14" ht="15" x14ac:dyDescent="0.25"/>
    <row r="72" spans="1:14" ht="15" x14ac:dyDescent="0.25"/>
    <row r="73" spans="1:14" ht="15" x14ac:dyDescent="0.25"/>
    <row r="74" spans="1:14" ht="15" x14ac:dyDescent="0.25"/>
    <row r="75" spans="1:14" ht="15" x14ac:dyDescent="0.25"/>
    <row r="76" spans="1:14" ht="15" x14ac:dyDescent="0.25"/>
    <row r="77" spans="1:14" ht="15" x14ac:dyDescent="0.25"/>
    <row r="78" spans="1:14" ht="15" x14ac:dyDescent="0.25"/>
    <row r="79" spans="1:14" ht="15" x14ac:dyDescent="0.25"/>
    <row r="80" spans="1:14" s="237" customFormat="1" ht="15" x14ac:dyDescent="0.25">
      <c r="E80" s="285"/>
      <c r="G80" s="285"/>
      <c r="H80" s="285"/>
      <c r="I80" s="285"/>
      <c r="J80" s="285"/>
      <c r="L80" s="285"/>
      <c r="M80" s="216"/>
      <c r="N80" s="216"/>
    </row>
  </sheetData>
  <mergeCells count="7">
    <mergeCell ref="A32:M32"/>
    <mergeCell ref="G15:M15"/>
    <mergeCell ref="G5:M5"/>
    <mergeCell ref="A1:K1"/>
    <mergeCell ref="A2:K2"/>
    <mergeCell ref="A3:K3"/>
    <mergeCell ref="A5:E5"/>
  </mergeCells>
  <printOptions horizontalCentered="1"/>
  <pageMargins left="0.5" right="0.5" top="0.5" bottom="0.5" header="0" footer="0"/>
  <pageSetup paperSize="9" scale="61" orientation="portrait" r:id="rId1"/>
  <headerFooter>
    <oddFooter>&amp;C&amp;"B Nazanin,Regular"&amp;12&amp;A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7030A0"/>
    <pageSetUpPr fitToPage="1"/>
  </sheetPr>
  <dimension ref="A1:R37"/>
  <sheetViews>
    <sheetView rightToLeft="1" tabSelected="1" view="pageBreakPreview" zoomScaleNormal="70" zoomScaleSheetLayoutView="100" workbookViewId="0">
      <selection activeCell="AA4" sqref="AA4"/>
    </sheetView>
  </sheetViews>
  <sheetFormatPr defaultColWidth="8.7109375" defaultRowHeight="15" x14ac:dyDescent="0.25"/>
  <cols>
    <col min="1" max="1" width="4.42578125" customWidth="1"/>
    <col min="2" max="2" width="35.140625" customWidth="1"/>
    <col min="3" max="3" width="1" customWidth="1"/>
    <col min="4" max="4" width="14.5703125" customWidth="1"/>
    <col min="5" max="5" width="1.140625" customWidth="1"/>
    <col min="6" max="6" width="10.140625" customWidth="1"/>
    <col min="7" max="7" width="5.140625" customWidth="1"/>
    <col min="8" max="8" width="10.28515625" customWidth="1"/>
    <col min="9" max="9" width="1.28515625" customWidth="1"/>
    <col min="257" max="257" width="3.140625" customWidth="1"/>
    <col min="258" max="258" width="31.42578125" customWidth="1"/>
    <col min="259" max="259" width="1" customWidth="1"/>
    <col min="260" max="260" width="25.7109375" customWidth="1"/>
    <col min="261" max="261" width="1.140625" customWidth="1"/>
    <col min="262" max="262" width="10.140625" customWidth="1"/>
    <col min="263" max="263" width="14.42578125" customWidth="1"/>
    <col min="264" max="264" width="11.42578125" customWidth="1"/>
    <col min="513" max="513" width="3.140625" customWidth="1"/>
    <col min="514" max="514" width="31.42578125" customWidth="1"/>
    <col min="515" max="515" width="1" customWidth="1"/>
    <col min="516" max="516" width="25.7109375" customWidth="1"/>
    <col min="517" max="517" width="1.140625" customWidth="1"/>
    <col min="518" max="518" width="10.140625" customWidth="1"/>
    <col min="519" max="519" width="14.42578125" customWidth="1"/>
    <col min="520" max="520" width="11.42578125" customWidth="1"/>
    <col min="769" max="769" width="3.140625" customWidth="1"/>
    <col min="770" max="770" width="31.42578125" customWidth="1"/>
    <col min="771" max="771" width="1" customWidth="1"/>
    <col min="772" max="772" width="25.7109375" customWidth="1"/>
    <col min="773" max="773" width="1.140625" customWidth="1"/>
    <col min="774" max="774" width="10.140625" customWidth="1"/>
    <col min="775" max="775" width="14.42578125" customWidth="1"/>
    <col min="776" max="776" width="11.42578125" customWidth="1"/>
    <col min="1025" max="1025" width="3.140625" customWidth="1"/>
    <col min="1026" max="1026" width="31.42578125" customWidth="1"/>
    <col min="1027" max="1027" width="1" customWidth="1"/>
    <col min="1028" max="1028" width="25.7109375" customWidth="1"/>
    <col min="1029" max="1029" width="1.140625" customWidth="1"/>
    <col min="1030" max="1030" width="10.140625" customWidth="1"/>
    <col min="1031" max="1031" width="14.42578125" customWidth="1"/>
    <col min="1032" max="1032" width="11.42578125" customWidth="1"/>
    <col min="1281" max="1281" width="3.140625" customWidth="1"/>
    <col min="1282" max="1282" width="31.42578125" customWidth="1"/>
    <col min="1283" max="1283" width="1" customWidth="1"/>
    <col min="1284" max="1284" width="25.7109375" customWidth="1"/>
    <col min="1285" max="1285" width="1.140625" customWidth="1"/>
    <col min="1286" max="1286" width="10.140625" customWidth="1"/>
    <col min="1287" max="1287" width="14.42578125" customWidth="1"/>
    <col min="1288" max="1288" width="11.42578125" customWidth="1"/>
    <col min="1537" max="1537" width="3.140625" customWidth="1"/>
    <col min="1538" max="1538" width="31.42578125" customWidth="1"/>
    <col min="1539" max="1539" width="1" customWidth="1"/>
    <col min="1540" max="1540" width="25.7109375" customWidth="1"/>
    <col min="1541" max="1541" width="1.140625" customWidth="1"/>
    <col min="1542" max="1542" width="10.140625" customWidth="1"/>
    <col min="1543" max="1543" width="14.42578125" customWidth="1"/>
    <col min="1544" max="1544" width="11.42578125" customWidth="1"/>
    <col min="1793" max="1793" width="3.140625" customWidth="1"/>
    <col min="1794" max="1794" width="31.42578125" customWidth="1"/>
    <col min="1795" max="1795" width="1" customWidth="1"/>
    <col min="1796" max="1796" width="25.7109375" customWidth="1"/>
    <col min="1797" max="1797" width="1.140625" customWidth="1"/>
    <col min="1798" max="1798" width="10.140625" customWidth="1"/>
    <col min="1799" max="1799" width="14.42578125" customWidth="1"/>
    <col min="1800" max="1800" width="11.42578125" customWidth="1"/>
    <col min="2049" max="2049" width="3.140625" customWidth="1"/>
    <col min="2050" max="2050" width="31.42578125" customWidth="1"/>
    <col min="2051" max="2051" width="1" customWidth="1"/>
    <col min="2052" max="2052" width="25.7109375" customWidth="1"/>
    <col min="2053" max="2053" width="1.140625" customWidth="1"/>
    <col min="2054" max="2054" width="10.140625" customWidth="1"/>
    <col min="2055" max="2055" width="14.42578125" customWidth="1"/>
    <col min="2056" max="2056" width="11.42578125" customWidth="1"/>
    <col min="2305" max="2305" width="3.140625" customWidth="1"/>
    <col min="2306" max="2306" width="31.42578125" customWidth="1"/>
    <col min="2307" max="2307" width="1" customWidth="1"/>
    <col min="2308" max="2308" width="25.7109375" customWidth="1"/>
    <col min="2309" max="2309" width="1.140625" customWidth="1"/>
    <col min="2310" max="2310" width="10.140625" customWidth="1"/>
    <col min="2311" max="2311" width="14.42578125" customWidth="1"/>
    <col min="2312" max="2312" width="11.42578125" customWidth="1"/>
    <col min="2561" max="2561" width="3.140625" customWidth="1"/>
    <col min="2562" max="2562" width="31.42578125" customWidth="1"/>
    <col min="2563" max="2563" width="1" customWidth="1"/>
    <col min="2564" max="2564" width="25.7109375" customWidth="1"/>
    <col min="2565" max="2565" width="1.140625" customWidth="1"/>
    <col min="2566" max="2566" width="10.140625" customWidth="1"/>
    <col min="2567" max="2567" width="14.42578125" customWidth="1"/>
    <col min="2568" max="2568" width="11.42578125" customWidth="1"/>
    <col min="2817" max="2817" width="3.140625" customWidth="1"/>
    <col min="2818" max="2818" width="31.42578125" customWidth="1"/>
    <col min="2819" max="2819" width="1" customWidth="1"/>
    <col min="2820" max="2820" width="25.7109375" customWidth="1"/>
    <col min="2821" max="2821" width="1.140625" customWidth="1"/>
    <col min="2822" max="2822" width="10.140625" customWidth="1"/>
    <col min="2823" max="2823" width="14.42578125" customWidth="1"/>
    <col min="2824" max="2824" width="11.42578125" customWidth="1"/>
    <col min="3073" max="3073" width="3.140625" customWidth="1"/>
    <col min="3074" max="3074" width="31.42578125" customWidth="1"/>
    <col min="3075" max="3075" width="1" customWidth="1"/>
    <col min="3076" max="3076" width="25.7109375" customWidth="1"/>
    <col min="3077" max="3077" width="1.140625" customWidth="1"/>
    <col min="3078" max="3078" width="10.140625" customWidth="1"/>
    <col min="3079" max="3079" width="14.42578125" customWidth="1"/>
    <col min="3080" max="3080" width="11.42578125" customWidth="1"/>
    <col min="3329" max="3329" width="3.140625" customWidth="1"/>
    <col min="3330" max="3330" width="31.42578125" customWidth="1"/>
    <col min="3331" max="3331" width="1" customWidth="1"/>
    <col min="3332" max="3332" width="25.7109375" customWidth="1"/>
    <col min="3333" max="3333" width="1.140625" customWidth="1"/>
    <col min="3334" max="3334" width="10.140625" customWidth="1"/>
    <col min="3335" max="3335" width="14.42578125" customWidth="1"/>
    <col min="3336" max="3336" width="11.42578125" customWidth="1"/>
    <col min="3585" max="3585" width="3.140625" customWidth="1"/>
    <col min="3586" max="3586" width="31.42578125" customWidth="1"/>
    <col min="3587" max="3587" width="1" customWidth="1"/>
    <col min="3588" max="3588" width="25.7109375" customWidth="1"/>
    <col min="3589" max="3589" width="1.140625" customWidth="1"/>
    <col min="3590" max="3590" width="10.140625" customWidth="1"/>
    <col min="3591" max="3591" width="14.42578125" customWidth="1"/>
    <col min="3592" max="3592" width="11.42578125" customWidth="1"/>
    <col min="3841" max="3841" width="3.140625" customWidth="1"/>
    <col min="3842" max="3842" width="31.42578125" customWidth="1"/>
    <col min="3843" max="3843" width="1" customWidth="1"/>
    <col min="3844" max="3844" width="25.7109375" customWidth="1"/>
    <col min="3845" max="3845" width="1.140625" customWidth="1"/>
    <col min="3846" max="3846" width="10.140625" customWidth="1"/>
    <col min="3847" max="3847" width="14.42578125" customWidth="1"/>
    <col min="3848" max="3848" width="11.42578125" customWidth="1"/>
    <col min="4097" max="4097" width="3.140625" customWidth="1"/>
    <col min="4098" max="4098" width="31.42578125" customWidth="1"/>
    <col min="4099" max="4099" width="1" customWidth="1"/>
    <col min="4100" max="4100" width="25.7109375" customWidth="1"/>
    <col min="4101" max="4101" width="1.140625" customWidth="1"/>
    <col min="4102" max="4102" width="10.140625" customWidth="1"/>
    <col min="4103" max="4103" width="14.42578125" customWidth="1"/>
    <col min="4104" max="4104" width="11.42578125" customWidth="1"/>
    <col min="4353" max="4353" width="3.140625" customWidth="1"/>
    <col min="4354" max="4354" width="31.42578125" customWidth="1"/>
    <col min="4355" max="4355" width="1" customWidth="1"/>
    <col min="4356" max="4356" width="25.7109375" customWidth="1"/>
    <col min="4357" max="4357" width="1.140625" customWidth="1"/>
    <col min="4358" max="4358" width="10.140625" customWidth="1"/>
    <col min="4359" max="4359" width="14.42578125" customWidth="1"/>
    <col min="4360" max="4360" width="11.42578125" customWidth="1"/>
    <col min="4609" max="4609" width="3.140625" customWidth="1"/>
    <col min="4610" max="4610" width="31.42578125" customWidth="1"/>
    <col min="4611" max="4611" width="1" customWidth="1"/>
    <col min="4612" max="4612" width="25.7109375" customWidth="1"/>
    <col min="4613" max="4613" width="1.140625" customWidth="1"/>
    <col min="4614" max="4614" width="10.140625" customWidth="1"/>
    <col min="4615" max="4615" width="14.42578125" customWidth="1"/>
    <col min="4616" max="4616" width="11.42578125" customWidth="1"/>
    <col min="4865" max="4865" width="3.140625" customWidth="1"/>
    <col min="4866" max="4866" width="31.42578125" customWidth="1"/>
    <col min="4867" max="4867" width="1" customWidth="1"/>
    <col min="4868" max="4868" width="25.7109375" customWidth="1"/>
    <col min="4869" max="4869" width="1.140625" customWidth="1"/>
    <col min="4870" max="4870" width="10.140625" customWidth="1"/>
    <col min="4871" max="4871" width="14.42578125" customWidth="1"/>
    <col min="4872" max="4872" width="11.42578125" customWidth="1"/>
    <col min="5121" max="5121" width="3.140625" customWidth="1"/>
    <col min="5122" max="5122" width="31.42578125" customWidth="1"/>
    <col min="5123" max="5123" width="1" customWidth="1"/>
    <col min="5124" max="5124" width="25.7109375" customWidth="1"/>
    <col min="5125" max="5125" width="1.140625" customWidth="1"/>
    <col min="5126" max="5126" width="10.140625" customWidth="1"/>
    <col min="5127" max="5127" width="14.42578125" customWidth="1"/>
    <col min="5128" max="5128" width="11.42578125" customWidth="1"/>
    <col min="5377" max="5377" width="3.140625" customWidth="1"/>
    <col min="5378" max="5378" width="31.42578125" customWidth="1"/>
    <col min="5379" max="5379" width="1" customWidth="1"/>
    <col min="5380" max="5380" width="25.7109375" customWidth="1"/>
    <col min="5381" max="5381" width="1.140625" customWidth="1"/>
    <col min="5382" max="5382" width="10.140625" customWidth="1"/>
    <col min="5383" max="5383" width="14.42578125" customWidth="1"/>
    <col min="5384" max="5384" width="11.42578125" customWidth="1"/>
    <col min="5633" max="5633" width="3.140625" customWidth="1"/>
    <col min="5634" max="5634" width="31.42578125" customWidth="1"/>
    <col min="5635" max="5635" width="1" customWidth="1"/>
    <col min="5636" max="5636" width="25.7109375" customWidth="1"/>
    <col min="5637" max="5637" width="1.140625" customWidth="1"/>
    <col min="5638" max="5638" width="10.140625" customWidth="1"/>
    <col min="5639" max="5639" width="14.42578125" customWidth="1"/>
    <col min="5640" max="5640" width="11.42578125" customWidth="1"/>
    <col min="5889" max="5889" width="3.140625" customWidth="1"/>
    <col min="5890" max="5890" width="31.42578125" customWidth="1"/>
    <col min="5891" max="5891" width="1" customWidth="1"/>
    <col min="5892" max="5892" width="25.7109375" customWidth="1"/>
    <col min="5893" max="5893" width="1.140625" customWidth="1"/>
    <col min="5894" max="5894" width="10.140625" customWidth="1"/>
    <col min="5895" max="5895" width="14.42578125" customWidth="1"/>
    <col min="5896" max="5896" width="11.42578125" customWidth="1"/>
    <col min="6145" max="6145" width="3.140625" customWidth="1"/>
    <col min="6146" max="6146" width="31.42578125" customWidth="1"/>
    <col min="6147" max="6147" width="1" customWidth="1"/>
    <col min="6148" max="6148" width="25.7109375" customWidth="1"/>
    <col min="6149" max="6149" width="1.140625" customWidth="1"/>
    <col min="6150" max="6150" width="10.140625" customWidth="1"/>
    <col min="6151" max="6151" width="14.42578125" customWidth="1"/>
    <col min="6152" max="6152" width="11.42578125" customWidth="1"/>
    <col min="6401" max="6401" width="3.140625" customWidth="1"/>
    <col min="6402" max="6402" width="31.42578125" customWidth="1"/>
    <col min="6403" max="6403" width="1" customWidth="1"/>
    <col min="6404" max="6404" width="25.7109375" customWidth="1"/>
    <col min="6405" max="6405" width="1.140625" customWidth="1"/>
    <col min="6406" max="6406" width="10.140625" customWidth="1"/>
    <col min="6407" max="6407" width="14.42578125" customWidth="1"/>
    <col min="6408" max="6408" width="11.42578125" customWidth="1"/>
    <col min="6657" max="6657" width="3.140625" customWidth="1"/>
    <col min="6658" max="6658" width="31.42578125" customWidth="1"/>
    <col min="6659" max="6659" width="1" customWidth="1"/>
    <col min="6660" max="6660" width="25.7109375" customWidth="1"/>
    <col min="6661" max="6661" width="1.140625" customWidth="1"/>
    <col min="6662" max="6662" width="10.140625" customWidth="1"/>
    <col min="6663" max="6663" width="14.42578125" customWidth="1"/>
    <col min="6664" max="6664" width="11.42578125" customWidth="1"/>
    <col min="6913" max="6913" width="3.140625" customWidth="1"/>
    <col min="6914" max="6914" width="31.42578125" customWidth="1"/>
    <col min="6915" max="6915" width="1" customWidth="1"/>
    <col min="6916" max="6916" width="25.7109375" customWidth="1"/>
    <col min="6917" max="6917" width="1.140625" customWidth="1"/>
    <col min="6918" max="6918" width="10.140625" customWidth="1"/>
    <col min="6919" max="6919" width="14.42578125" customWidth="1"/>
    <col min="6920" max="6920" width="11.42578125" customWidth="1"/>
    <col min="7169" max="7169" width="3.140625" customWidth="1"/>
    <col min="7170" max="7170" width="31.42578125" customWidth="1"/>
    <col min="7171" max="7171" width="1" customWidth="1"/>
    <col min="7172" max="7172" width="25.7109375" customWidth="1"/>
    <col min="7173" max="7173" width="1.140625" customWidth="1"/>
    <col min="7174" max="7174" width="10.140625" customWidth="1"/>
    <col min="7175" max="7175" width="14.42578125" customWidth="1"/>
    <col min="7176" max="7176" width="11.42578125" customWidth="1"/>
    <col min="7425" max="7425" width="3.140625" customWidth="1"/>
    <col min="7426" max="7426" width="31.42578125" customWidth="1"/>
    <col min="7427" max="7427" width="1" customWidth="1"/>
    <col min="7428" max="7428" width="25.7109375" customWidth="1"/>
    <col min="7429" max="7429" width="1.140625" customWidth="1"/>
    <col min="7430" max="7430" width="10.140625" customWidth="1"/>
    <col min="7431" max="7431" width="14.42578125" customWidth="1"/>
    <col min="7432" max="7432" width="11.42578125" customWidth="1"/>
    <col min="7681" max="7681" width="3.140625" customWidth="1"/>
    <col min="7682" max="7682" width="31.42578125" customWidth="1"/>
    <col min="7683" max="7683" width="1" customWidth="1"/>
    <col min="7684" max="7684" width="25.7109375" customWidth="1"/>
    <col min="7685" max="7685" width="1.140625" customWidth="1"/>
    <col min="7686" max="7686" width="10.140625" customWidth="1"/>
    <col min="7687" max="7687" width="14.42578125" customWidth="1"/>
    <col min="7688" max="7688" width="11.42578125" customWidth="1"/>
    <col min="7937" max="7937" width="3.140625" customWidth="1"/>
    <col min="7938" max="7938" width="31.42578125" customWidth="1"/>
    <col min="7939" max="7939" width="1" customWidth="1"/>
    <col min="7940" max="7940" width="25.7109375" customWidth="1"/>
    <col min="7941" max="7941" width="1.140625" customWidth="1"/>
    <col min="7942" max="7942" width="10.140625" customWidth="1"/>
    <col min="7943" max="7943" width="14.42578125" customWidth="1"/>
    <col min="7944" max="7944" width="11.42578125" customWidth="1"/>
    <col min="8193" max="8193" width="3.140625" customWidth="1"/>
    <col min="8194" max="8194" width="31.42578125" customWidth="1"/>
    <col min="8195" max="8195" width="1" customWidth="1"/>
    <col min="8196" max="8196" width="25.7109375" customWidth="1"/>
    <col min="8197" max="8197" width="1.140625" customWidth="1"/>
    <col min="8198" max="8198" width="10.140625" customWidth="1"/>
    <col min="8199" max="8199" width="14.42578125" customWidth="1"/>
    <col min="8200" max="8200" width="11.42578125" customWidth="1"/>
    <col min="8449" max="8449" width="3.140625" customWidth="1"/>
    <col min="8450" max="8450" width="31.42578125" customWidth="1"/>
    <col min="8451" max="8451" width="1" customWidth="1"/>
    <col min="8452" max="8452" width="25.7109375" customWidth="1"/>
    <col min="8453" max="8453" width="1.140625" customWidth="1"/>
    <col min="8454" max="8454" width="10.140625" customWidth="1"/>
    <col min="8455" max="8455" width="14.42578125" customWidth="1"/>
    <col min="8456" max="8456" width="11.42578125" customWidth="1"/>
    <col min="8705" max="8705" width="3.140625" customWidth="1"/>
    <col min="8706" max="8706" width="31.42578125" customWidth="1"/>
    <col min="8707" max="8707" width="1" customWidth="1"/>
    <col min="8708" max="8708" width="25.7109375" customWidth="1"/>
    <col min="8709" max="8709" width="1.140625" customWidth="1"/>
    <col min="8710" max="8710" width="10.140625" customWidth="1"/>
    <col min="8711" max="8711" width="14.42578125" customWidth="1"/>
    <col min="8712" max="8712" width="11.42578125" customWidth="1"/>
    <col min="8961" max="8961" width="3.140625" customWidth="1"/>
    <col min="8962" max="8962" width="31.42578125" customWidth="1"/>
    <col min="8963" max="8963" width="1" customWidth="1"/>
    <col min="8964" max="8964" width="25.7109375" customWidth="1"/>
    <col min="8965" max="8965" width="1.140625" customWidth="1"/>
    <col min="8966" max="8966" width="10.140625" customWidth="1"/>
    <col min="8967" max="8967" width="14.42578125" customWidth="1"/>
    <col min="8968" max="8968" width="11.42578125" customWidth="1"/>
    <col min="9217" max="9217" width="3.140625" customWidth="1"/>
    <col min="9218" max="9218" width="31.42578125" customWidth="1"/>
    <col min="9219" max="9219" width="1" customWidth="1"/>
    <col min="9220" max="9220" width="25.7109375" customWidth="1"/>
    <col min="9221" max="9221" width="1.140625" customWidth="1"/>
    <col min="9222" max="9222" width="10.140625" customWidth="1"/>
    <col min="9223" max="9223" width="14.42578125" customWidth="1"/>
    <col min="9224" max="9224" width="11.42578125" customWidth="1"/>
    <col min="9473" max="9473" width="3.140625" customWidth="1"/>
    <col min="9474" max="9474" width="31.42578125" customWidth="1"/>
    <col min="9475" max="9475" width="1" customWidth="1"/>
    <col min="9476" max="9476" width="25.7109375" customWidth="1"/>
    <col min="9477" max="9477" width="1.140625" customWidth="1"/>
    <col min="9478" max="9478" width="10.140625" customWidth="1"/>
    <col min="9479" max="9479" width="14.42578125" customWidth="1"/>
    <col min="9480" max="9480" width="11.42578125" customWidth="1"/>
    <col min="9729" max="9729" width="3.140625" customWidth="1"/>
    <col min="9730" max="9730" width="31.42578125" customWidth="1"/>
    <col min="9731" max="9731" width="1" customWidth="1"/>
    <col min="9732" max="9732" width="25.7109375" customWidth="1"/>
    <col min="9733" max="9733" width="1.140625" customWidth="1"/>
    <col min="9734" max="9734" width="10.140625" customWidth="1"/>
    <col min="9735" max="9735" width="14.42578125" customWidth="1"/>
    <col min="9736" max="9736" width="11.42578125" customWidth="1"/>
    <col min="9985" max="9985" width="3.140625" customWidth="1"/>
    <col min="9986" max="9986" width="31.42578125" customWidth="1"/>
    <col min="9987" max="9987" width="1" customWidth="1"/>
    <col min="9988" max="9988" width="25.7109375" customWidth="1"/>
    <col min="9989" max="9989" width="1.140625" customWidth="1"/>
    <col min="9990" max="9990" width="10.140625" customWidth="1"/>
    <col min="9991" max="9991" width="14.42578125" customWidth="1"/>
    <col min="9992" max="9992" width="11.42578125" customWidth="1"/>
    <col min="10241" max="10241" width="3.140625" customWidth="1"/>
    <col min="10242" max="10242" width="31.42578125" customWidth="1"/>
    <col min="10243" max="10243" width="1" customWidth="1"/>
    <col min="10244" max="10244" width="25.7109375" customWidth="1"/>
    <col min="10245" max="10245" width="1.140625" customWidth="1"/>
    <col min="10246" max="10246" width="10.140625" customWidth="1"/>
    <col min="10247" max="10247" width="14.42578125" customWidth="1"/>
    <col min="10248" max="10248" width="11.42578125" customWidth="1"/>
    <col min="10497" max="10497" width="3.140625" customWidth="1"/>
    <col min="10498" max="10498" width="31.42578125" customWidth="1"/>
    <col min="10499" max="10499" width="1" customWidth="1"/>
    <col min="10500" max="10500" width="25.7109375" customWidth="1"/>
    <col min="10501" max="10501" width="1.140625" customWidth="1"/>
    <col min="10502" max="10502" width="10.140625" customWidth="1"/>
    <col min="10503" max="10503" width="14.42578125" customWidth="1"/>
    <col min="10504" max="10504" width="11.42578125" customWidth="1"/>
    <col min="10753" max="10753" width="3.140625" customWidth="1"/>
    <col min="10754" max="10754" width="31.42578125" customWidth="1"/>
    <col min="10755" max="10755" width="1" customWidth="1"/>
    <col min="10756" max="10756" width="25.7109375" customWidth="1"/>
    <col min="10757" max="10757" width="1.140625" customWidth="1"/>
    <col min="10758" max="10758" width="10.140625" customWidth="1"/>
    <col min="10759" max="10759" width="14.42578125" customWidth="1"/>
    <col min="10760" max="10760" width="11.42578125" customWidth="1"/>
    <col min="11009" max="11009" width="3.140625" customWidth="1"/>
    <col min="11010" max="11010" width="31.42578125" customWidth="1"/>
    <col min="11011" max="11011" width="1" customWidth="1"/>
    <col min="11012" max="11012" width="25.7109375" customWidth="1"/>
    <col min="11013" max="11013" width="1.140625" customWidth="1"/>
    <col min="11014" max="11014" width="10.140625" customWidth="1"/>
    <col min="11015" max="11015" width="14.42578125" customWidth="1"/>
    <col min="11016" max="11016" width="11.42578125" customWidth="1"/>
    <col min="11265" max="11265" width="3.140625" customWidth="1"/>
    <col min="11266" max="11266" width="31.42578125" customWidth="1"/>
    <col min="11267" max="11267" width="1" customWidth="1"/>
    <col min="11268" max="11268" width="25.7109375" customWidth="1"/>
    <col min="11269" max="11269" width="1.140625" customWidth="1"/>
    <col min="11270" max="11270" width="10.140625" customWidth="1"/>
    <col min="11271" max="11271" width="14.42578125" customWidth="1"/>
    <col min="11272" max="11272" width="11.42578125" customWidth="1"/>
    <col min="11521" max="11521" width="3.140625" customWidth="1"/>
    <col min="11522" max="11522" width="31.42578125" customWidth="1"/>
    <col min="11523" max="11523" width="1" customWidth="1"/>
    <col min="11524" max="11524" width="25.7109375" customWidth="1"/>
    <col min="11525" max="11525" width="1.140625" customWidth="1"/>
    <col min="11526" max="11526" width="10.140625" customWidth="1"/>
    <col min="11527" max="11527" width="14.42578125" customWidth="1"/>
    <col min="11528" max="11528" width="11.42578125" customWidth="1"/>
    <col min="11777" max="11777" width="3.140625" customWidth="1"/>
    <col min="11778" max="11778" width="31.42578125" customWidth="1"/>
    <col min="11779" max="11779" width="1" customWidth="1"/>
    <col min="11780" max="11780" width="25.7109375" customWidth="1"/>
    <col min="11781" max="11781" width="1.140625" customWidth="1"/>
    <col min="11782" max="11782" width="10.140625" customWidth="1"/>
    <col min="11783" max="11783" width="14.42578125" customWidth="1"/>
    <col min="11784" max="11784" width="11.42578125" customWidth="1"/>
    <col min="12033" max="12033" width="3.140625" customWidth="1"/>
    <col min="12034" max="12034" width="31.42578125" customWidth="1"/>
    <col min="12035" max="12035" width="1" customWidth="1"/>
    <col min="12036" max="12036" width="25.7109375" customWidth="1"/>
    <col min="12037" max="12037" width="1.140625" customWidth="1"/>
    <col min="12038" max="12038" width="10.140625" customWidth="1"/>
    <col min="12039" max="12039" width="14.42578125" customWidth="1"/>
    <col min="12040" max="12040" width="11.42578125" customWidth="1"/>
    <col min="12289" max="12289" width="3.140625" customWidth="1"/>
    <col min="12290" max="12290" width="31.42578125" customWidth="1"/>
    <col min="12291" max="12291" width="1" customWidth="1"/>
    <col min="12292" max="12292" width="25.7109375" customWidth="1"/>
    <col min="12293" max="12293" width="1.140625" customWidth="1"/>
    <col min="12294" max="12294" width="10.140625" customWidth="1"/>
    <col min="12295" max="12295" width="14.42578125" customWidth="1"/>
    <col min="12296" max="12296" width="11.42578125" customWidth="1"/>
    <col min="12545" max="12545" width="3.140625" customWidth="1"/>
    <col min="12546" max="12546" width="31.42578125" customWidth="1"/>
    <col min="12547" max="12547" width="1" customWidth="1"/>
    <col min="12548" max="12548" width="25.7109375" customWidth="1"/>
    <col min="12549" max="12549" width="1.140625" customWidth="1"/>
    <col min="12550" max="12550" width="10.140625" customWidth="1"/>
    <col min="12551" max="12551" width="14.42578125" customWidth="1"/>
    <col min="12552" max="12552" width="11.42578125" customWidth="1"/>
    <col min="12801" max="12801" width="3.140625" customWidth="1"/>
    <col min="12802" max="12802" width="31.42578125" customWidth="1"/>
    <col min="12803" max="12803" width="1" customWidth="1"/>
    <col min="12804" max="12804" width="25.7109375" customWidth="1"/>
    <col min="12805" max="12805" width="1.140625" customWidth="1"/>
    <col min="12806" max="12806" width="10.140625" customWidth="1"/>
    <col min="12807" max="12807" width="14.42578125" customWidth="1"/>
    <col min="12808" max="12808" width="11.42578125" customWidth="1"/>
    <col min="13057" max="13057" width="3.140625" customWidth="1"/>
    <col min="13058" max="13058" width="31.42578125" customWidth="1"/>
    <col min="13059" max="13059" width="1" customWidth="1"/>
    <col min="13060" max="13060" width="25.7109375" customWidth="1"/>
    <col min="13061" max="13061" width="1.140625" customWidth="1"/>
    <col min="13062" max="13062" width="10.140625" customWidth="1"/>
    <col min="13063" max="13063" width="14.42578125" customWidth="1"/>
    <col min="13064" max="13064" width="11.42578125" customWidth="1"/>
    <col min="13313" max="13313" width="3.140625" customWidth="1"/>
    <col min="13314" max="13314" width="31.42578125" customWidth="1"/>
    <col min="13315" max="13315" width="1" customWidth="1"/>
    <col min="13316" max="13316" width="25.7109375" customWidth="1"/>
    <col min="13317" max="13317" width="1.140625" customWidth="1"/>
    <col min="13318" max="13318" width="10.140625" customWidth="1"/>
    <col min="13319" max="13319" width="14.42578125" customWidth="1"/>
    <col min="13320" max="13320" width="11.42578125" customWidth="1"/>
    <col min="13569" max="13569" width="3.140625" customWidth="1"/>
    <col min="13570" max="13570" width="31.42578125" customWidth="1"/>
    <col min="13571" max="13571" width="1" customWidth="1"/>
    <col min="13572" max="13572" width="25.7109375" customWidth="1"/>
    <col min="13573" max="13573" width="1.140625" customWidth="1"/>
    <col min="13574" max="13574" width="10.140625" customWidth="1"/>
    <col min="13575" max="13575" width="14.42578125" customWidth="1"/>
    <col min="13576" max="13576" width="11.42578125" customWidth="1"/>
    <col min="13825" max="13825" width="3.140625" customWidth="1"/>
    <col min="13826" max="13826" width="31.42578125" customWidth="1"/>
    <col min="13827" max="13827" width="1" customWidth="1"/>
    <col min="13828" max="13828" width="25.7109375" customWidth="1"/>
    <col min="13829" max="13829" width="1.140625" customWidth="1"/>
    <col min="13830" max="13830" width="10.140625" customWidth="1"/>
    <col min="13831" max="13831" width="14.42578125" customWidth="1"/>
    <col min="13832" max="13832" width="11.42578125" customWidth="1"/>
    <col min="14081" max="14081" width="3.140625" customWidth="1"/>
    <col min="14082" max="14082" width="31.42578125" customWidth="1"/>
    <col min="14083" max="14083" width="1" customWidth="1"/>
    <col min="14084" max="14084" width="25.7109375" customWidth="1"/>
    <col min="14085" max="14085" width="1.140625" customWidth="1"/>
    <col min="14086" max="14086" width="10.140625" customWidth="1"/>
    <col min="14087" max="14087" width="14.42578125" customWidth="1"/>
    <col min="14088" max="14088" width="11.42578125" customWidth="1"/>
    <col min="14337" max="14337" width="3.140625" customWidth="1"/>
    <col min="14338" max="14338" width="31.42578125" customWidth="1"/>
    <col min="14339" max="14339" width="1" customWidth="1"/>
    <col min="14340" max="14340" width="25.7109375" customWidth="1"/>
    <col min="14341" max="14341" width="1.140625" customWidth="1"/>
    <col min="14342" max="14342" width="10.140625" customWidth="1"/>
    <col min="14343" max="14343" width="14.42578125" customWidth="1"/>
    <col min="14344" max="14344" width="11.42578125" customWidth="1"/>
    <col min="14593" max="14593" width="3.140625" customWidth="1"/>
    <col min="14594" max="14594" width="31.42578125" customWidth="1"/>
    <col min="14595" max="14595" width="1" customWidth="1"/>
    <col min="14596" max="14596" width="25.7109375" customWidth="1"/>
    <col min="14597" max="14597" width="1.140625" customWidth="1"/>
    <col min="14598" max="14598" width="10.140625" customWidth="1"/>
    <col min="14599" max="14599" width="14.42578125" customWidth="1"/>
    <col min="14600" max="14600" width="11.42578125" customWidth="1"/>
    <col min="14849" max="14849" width="3.140625" customWidth="1"/>
    <col min="14850" max="14850" width="31.42578125" customWidth="1"/>
    <col min="14851" max="14851" width="1" customWidth="1"/>
    <col min="14852" max="14852" width="25.7109375" customWidth="1"/>
    <col min="14853" max="14853" width="1.140625" customWidth="1"/>
    <col min="14854" max="14854" width="10.140625" customWidth="1"/>
    <col min="14855" max="14855" width="14.42578125" customWidth="1"/>
    <col min="14856" max="14856" width="11.42578125" customWidth="1"/>
    <col min="15105" max="15105" width="3.140625" customWidth="1"/>
    <col min="15106" max="15106" width="31.42578125" customWidth="1"/>
    <col min="15107" max="15107" width="1" customWidth="1"/>
    <col min="15108" max="15108" width="25.7109375" customWidth="1"/>
    <col min="15109" max="15109" width="1.140625" customWidth="1"/>
    <col min="15110" max="15110" width="10.140625" customWidth="1"/>
    <col min="15111" max="15111" width="14.42578125" customWidth="1"/>
    <col min="15112" max="15112" width="11.42578125" customWidth="1"/>
    <col min="15361" max="15361" width="3.140625" customWidth="1"/>
    <col min="15362" max="15362" width="31.42578125" customWidth="1"/>
    <col min="15363" max="15363" width="1" customWidth="1"/>
    <col min="15364" max="15364" width="25.7109375" customWidth="1"/>
    <col min="15365" max="15365" width="1.140625" customWidth="1"/>
    <col min="15366" max="15366" width="10.140625" customWidth="1"/>
    <col min="15367" max="15367" width="14.42578125" customWidth="1"/>
    <col min="15368" max="15368" width="11.42578125" customWidth="1"/>
    <col min="15617" max="15617" width="3.140625" customWidth="1"/>
    <col min="15618" max="15618" width="31.42578125" customWidth="1"/>
    <col min="15619" max="15619" width="1" customWidth="1"/>
    <col min="15620" max="15620" width="25.7109375" customWidth="1"/>
    <col min="15621" max="15621" width="1.140625" customWidth="1"/>
    <col min="15622" max="15622" width="10.140625" customWidth="1"/>
    <col min="15623" max="15623" width="14.42578125" customWidth="1"/>
    <col min="15624" max="15624" width="11.42578125" customWidth="1"/>
    <col min="15873" max="15873" width="3.140625" customWidth="1"/>
    <col min="15874" max="15874" width="31.42578125" customWidth="1"/>
    <col min="15875" max="15875" width="1" customWidth="1"/>
    <col min="15876" max="15876" width="25.7109375" customWidth="1"/>
    <col min="15877" max="15877" width="1.140625" customWidth="1"/>
    <col min="15878" max="15878" width="10.140625" customWidth="1"/>
    <col min="15879" max="15879" width="14.42578125" customWidth="1"/>
    <col min="15880" max="15880" width="11.42578125" customWidth="1"/>
    <col min="16129" max="16129" width="3.140625" customWidth="1"/>
    <col min="16130" max="16130" width="31.42578125" customWidth="1"/>
    <col min="16131" max="16131" width="1" customWidth="1"/>
    <col min="16132" max="16132" width="25.7109375" customWidth="1"/>
    <col min="16133" max="16133" width="1.140625" customWidth="1"/>
    <col min="16134" max="16134" width="10.140625" customWidth="1"/>
    <col min="16135" max="16135" width="14.42578125" customWidth="1"/>
    <col min="16136" max="16136" width="11.42578125" customWidth="1"/>
  </cols>
  <sheetData>
    <row r="1" spans="1:18" s="6" customFormat="1" ht="20.25" customHeight="1" x14ac:dyDescent="0.25">
      <c r="A1" s="1153" t="s">
        <v>1819</v>
      </c>
      <c r="B1" s="1153"/>
      <c r="C1" s="1153"/>
      <c r="D1" s="1153"/>
      <c r="E1" s="1153"/>
      <c r="F1" s="1153"/>
      <c r="G1" s="1153"/>
      <c r="H1" s="1153"/>
    </row>
    <row r="2" spans="1:18" s="6" customFormat="1" ht="20.25" x14ac:dyDescent="0.25">
      <c r="A2" s="1153" t="s">
        <v>345</v>
      </c>
      <c r="B2" s="1153"/>
      <c r="C2" s="1153"/>
      <c r="D2" s="1153"/>
      <c r="E2" s="1153"/>
      <c r="F2" s="1153"/>
      <c r="G2" s="1153"/>
      <c r="H2" s="1153"/>
    </row>
    <row r="3" spans="1:18" s="6" customFormat="1" ht="20.25" x14ac:dyDescent="0.25">
      <c r="A3" s="1153" t="s">
        <v>2140</v>
      </c>
      <c r="B3" s="1153"/>
      <c r="C3" s="1153"/>
      <c r="D3" s="1153"/>
      <c r="E3" s="1153"/>
      <c r="F3" s="1153"/>
      <c r="G3" s="1153"/>
      <c r="H3" s="1153"/>
    </row>
    <row r="4" spans="1:18" s="6" customFormat="1" ht="20.25" x14ac:dyDescent="0.25">
      <c r="A4" s="108"/>
      <c r="B4" s="108"/>
      <c r="C4" s="108"/>
      <c r="D4" s="108"/>
      <c r="E4" s="108"/>
      <c r="F4" s="108"/>
      <c r="G4" s="108"/>
      <c r="H4" s="108"/>
    </row>
    <row r="5" spans="1:18" ht="24" customHeight="1" x14ac:dyDescent="0.25">
      <c r="B5" s="981" t="s">
        <v>122</v>
      </c>
      <c r="C5" s="981"/>
      <c r="D5" s="981"/>
      <c r="E5" s="981"/>
      <c r="F5" s="981"/>
      <c r="G5" s="981"/>
      <c r="H5" s="981"/>
    </row>
    <row r="6" spans="1:18" ht="22.5" customHeight="1" x14ac:dyDescent="0.25">
      <c r="B6" s="984" t="s">
        <v>0</v>
      </c>
      <c r="C6" s="982"/>
      <c r="D6" s="982"/>
      <c r="E6" s="982"/>
      <c r="F6" s="982"/>
      <c r="G6" s="982"/>
      <c r="H6" s="982"/>
    </row>
    <row r="7" spans="1:18" ht="66.75" customHeight="1" x14ac:dyDescent="0.25">
      <c r="B7" s="1152" t="s">
        <v>2141</v>
      </c>
      <c r="C7" s="1152"/>
      <c r="D7" s="1152"/>
      <c r="E7" s="1152"/>
      <c r="F7" s="1152"/>
      <c r="G7" s="1152"/>
      <c r="H7" s="1152"/>
      <c r="R7" s="983"/>
    </row>
    <row r="8" spans="1:18" ht="28.5" customHeight="1" x14ac:dyDescent="0.6">
      <c r="A8" s="55"/>
      <c r="B8" s="56"/>
      <c r="C8" s="56"/>
      <c r="D8" s="56"/>
      <c r="E8" s="56"/>
      <c r="F8" s="1155" t="s">
        <v>1</v>
      </c>
      <c r="G8" s="1155"/>
    </row>
    <row r="9" spans="1:18" ht="24.75" customHeight="1" x14ac:dyDescent="0.25">
      <c r="A9" s="57"/>
      <c r="B9" s="982" t="s">
        <v>2453</v>
      </c>
      <c r="C9" s="616"/>
      <c r="D9" s="616"/>
      <c r="E9" s="616"/>
      <c r="F9" s="1154" t="s">
        <v>142</v>
      </c>
      <c r="G9" s="1154"/>
    </row>
    <row r="10" spans="1:18" ht="24.75" customHeight="1" x14ac:dyDescent="0.25">
      <c r="A10" s="57"/>
      <c r="B10" s="982" t="s">
        <v>79</v>
      </c>
      <c r="C10" s="616"/>
      <c r="D10" s="616"/>
      <c r="E10" s="616"/>
      <c r="F10" s="1155">
        <v>3</v>
      </c>
      <c r="G10" s="1155"/>
    </row>
    <row r="11" spans="1:18" ht="24.75" customHeight="1" x14ac:dyDescent="0.25">
      <c r="A11" s="57"/>
      <c r="B11" s="982" t="s">
        <v>104</v>
      </c>
      <c r="C11" s="616"/>
      <c r="D11" s="616"/>
      <c r="E11" s="616"/>
      <c r="F11" s="1155">
        <v>4</v>
      </c>
      <c r="G11" s="1155"/>
    </row>
    <row r="12" spans="1:18" ht="24.75" customHeight="1" x14ac:dyDescent="0.25">
      <c r="A12" s="57"/>
      <c r="B12" s="982" t="s">
        <v>339</v>
      </c>
      <c r="C12" s="616"/>
      <c r="D12" s="616"/>
      <c r="E12" s="616"/>
      <c r="F12" s="1154" t="s">
        <v>2617</v>
      </c>
      <c r="G12" s="1154"/>
    </row>
    <row r="13" spans="1:18" ht="27.75" customHeight="1" x14ac:dyDescent="0.6">
      <c r="A13" s="46"/>
      <c r="B13" s="56"/>
      <c r="C13" s="56"/>
      <c r="D13" s="56"/>
      <c r="E13" s="56"/>
      <c r="F13" s="56"/>
      <c r="G13" s="56"/>
      <c r="H13" s="58"/>
    </row>
    <row r="14" spans="1:18" ht="42.75" customHeight="1" x14ac:dyDescent="0.25">
      <c r="B14" s="1152" t="s">
        <v>2471</v>
      </c>
      <c r="C14" s="1152"/>
      <c r="D14" s="1152"/>
      <c r="E14" s="1152"/>
      <c r="F14" s="1152"/>
      <c r="G14" s="1152"/>
      <c r="H14" s="1152"/>
    </row>
    <row r="15" spans="1:18" ht="27.75" customHeight="1" x14ac:dyDescent="0.25">
      <c r="A15" s="66"/>
      <c r="B15" s="66"/>
      <c r="C15" s="66"/>
      <c r="D15" s="66"/>
      <c r="E15" s="66"/>
      <c r="F15" s="66"/>
      <c r="G15" s="66"/>
      <c r="H15" s="66"/>
    </row>
    <row r="16" spans="1:18" s="40" customFormat="1" ht="33.75" customHeight="1" x14ac:dyDescent="0.25">
      <c r="A16" s="43"/>
      <c r="B16" s="52" t="s">
        <v>2</v>
      </c>
      <c r="C16" s="34"/>
      <c r="D16" s="52" t="s">
        <v>3</v>
      </c>
      <c r="E16" s="34"/>
      <c r="F16" s="1158" t="s">
        <v>4</v>
      </c>
      <c r="G16" s="1158"/>
      <c r="H16" s="1158"/>
    </row>
    <row r="17" spans="1:8" ht="80.25" customHeight="1" x14ac:dyDescent="0.25">
      <c r="A17" s="44"/>
      <c r="B17" s="67" t="s">
        <v>143</v>
      </c>
      <c r="C17" s="65"/>
      <c r="D17" s="67" t="s">
        <v>144</v>
      </c>
      <c r="E17" s="54"/>
      <c r="F17" s="1156"/>
      <c r="G17" s="1156"/>
      <c r="H17" s="1156"/>
    </row>
    <row r="18" spans="1:8" ht="80.25" customHeight="1" x14ac:dyDescent="0.25">
      <c r="A18" s="44"/>
      <c r="B18" s="67" t="s">
        <v>147</v>
      </c>
      <c r="C18" s="65"/>
      <c r="D18" s="67" t="s">
        <v>148</v>
      </c>
      <c r="E18" s="54"/>
      <c r="F18" s="1156"/>
      <c r="G18" s="1156"/>
      <c r="H18" s="1156"/>
    </row>
    <row r="19" spans="1:8" ht="80.25" customHeight="1" x14ac:dyDescent="0.25">
      <c r="A19" s="44"/>
      <c r="B19" s="67" t="s">
        <v>145</v>
      </c>
      <c r="C19" s="65"/>
      <c r="D19" s="67" t="s">
        <v>146</v>
      </c>
      <c r="E19" s="54"/>
      <c r="F19" s="1156"/>
      <c r="G19" s="1156"/>
      <c r="H19" s="1156"/>
    </row>
    <row r="20" spans="1:8" ht="41.25" customHeight="1" x14ac:dyDescent="0.25">
      <c r="A20" s="44"/>
      <c r="B20" s="54"/>
      <c r="C20" s="53"/>
      <c r="D20" s="53"/>
      <c r="E20" s="54"/>
      <c r="F20" s="54"/>
      <c r="G20" s="16"/>
      <c r="H20" s="28"/>
    </row>
    <row r="21" spans="1:8" ht="41.25" customHeight="1" x14ac:dyDescent="0.25">
      <c r="A21" s="1157"/>
      <c r="B21" s="1157"/>
      <c r="C21" s="1157"/>
      <c r="D21" s="23"/>
      <c r="E21" s="23"/>
      <c r="F21" s="209">
        <f>'33'!M15</f>
        <v>4700000000000</v>
      </c>
      <c r="G21" s="28"/>
      <c r="H21" s="28"/>
    </row>
    <row r="22" spans="1:8" ht="41.25" customHeight="1" x14ac:dyDescent="0.55000000000000004">
      <c r="A22" s="24"/>
      <c r="B22" s="22"/>
      <c r="C22" s="22"/>
      <c r="E22" s="22"/>
      <c r="F22" s="22"/>
      <c r="G22" s="22"/>
      <c r="H22" s="22"/>
    </row>
    <row r="23" spans="1:8" ht="18" customHeight="1" x14ac:dyDescent="0.55000000000000004">
      <c r="A23" s="22"/>
      <c r="B23" s="22"/>
      <c r="C23" s="22"/>
      <c r="E23" s="22"/>
      <c r="F23" s="22"/>
      <c r="G23" s="22"/>
      <c r="H23" s="22"/>
    </row>
    <row r="24" spans="1:8" ht="19.5" x14ac:dyDescent="0.55000000000000004">
      <c r="A24" s="22"/>
      <c r="B24" s="22"/>
      <c r="C24" s="22"/>
      <c r="E24" s="22"/>
      <c r="F24" s="22"/>
      <c r="G24" s="22"/>
      <c r="H24" s="22"/>
    </row>
    <row r="37" spans="4:4" x14ac:dyDescent="0.25">
      <c r="D37" t="e">
        <f>D18-D32</f>
        <v>#VALUE!</v>
      </c>
    </row>
  </sheetData>
  <mergeCells count="15">
    <mergeCell ref="F18:H18"/>
    <mergeCell ref="A21:C21"/>
    <mergeCell ref="F16:H16"/>
    <mergeCell ref="F17:H17"/>
    <mergeCell ref="F19:H19"/>
    <mergeCell ref="B14:H14"/>
    <mergeCell ref="A1:H1"/>
    <mergeCell ref="A2:H2"/>
    <mergeCell ref="A3:H3"/>
    <mergeCell ref="F12:G12"/>
    <mergeCell ref="F11:G11"/>
    <mergeCell ref="F10:G10"/>
    <mergeCell ref="F9:G9"/>
    <mergeCell ref="F8:G8"/>
    <mergeCell ref="B7:H7"/>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1"/>
  <dimension ref="A1:G31"/>
  <sheetViews>
    <sheetView rightToLeft="1" workbookViewId="0">
      <selection activeCell="F31" sqref="F31"/>
    </sheetView>
  </sheetViews>
  <sheetFormatPr defaultRowHeight="15" x14ac:dyDescent="0.25"/>
  <cols>
    <col min="5" max="5" width="123.7109375" style="76" customWidth="1"/>
    <col min="6" max="6" width="17.42578125" style="72" customWidth="1"/>
    <col min="7" max="7" width="16.140625" style="72" customWidth="1"/>
  </cols>
  <sheetData>
    <row r="1" spans="1:7" x14ac:dyDescent="0.25">
      <c r="A1" s="69" t="s">
        <v>348</v>
      </c>
      <c r="B1" s="69" t="s">
        <v>349</v>
      </c>
      <c r="C1" s="69" t="s">
        <v>350</v>
      </c>
      <c r="D1" s="69" t="s">
        <v>351</v>
      </c>
      <c r="E1" s="70" t="s">
        <v>352</v>
      </c>
      <c r="F1" s="71" t="s">
        <v>353</v>
      </c>
      <c r="G1" s="72" t="s">
        <v>354</v>
      </c>
    </row>
    <row r="2" spans="1:7" x14ac:dyDescent="0.25">
      <c r="A2" s="69">
        <v>1398</v>
      </c>
      <c r="B2" s="69">
        <v>13980702</v>
      </c>
      <c r="C2" s="69">
        <v>240</v>
      </c>
      <c r="D2" s="69">
        <v>1</v>
      </c>
      <c r="E2" s="70" t="s">
        <v>355</v>
      </c>
      <c r="F2" s="71">
        <v>20986769489</v>
      </c>
      <c r="G2" s="72">
        <v>0</v>
      </c>
    </row>
    <row r="3" spans="1:7" x14ac:dyDescent="0.25">
      <c r="A3" s="69">
        <v>1398</v>
      </c>
      <c r="B3" s="69">
        <v>13980821</v>
      </c>
      <c r="C3" s="69">
        <v>337</v>
      </c>
      <c r="D3" s="69">
        <v>1</v>
      </c>
      <c r="E3" s="70" t="s">
        <v>356</v>
      </c>
      <c r="F3" s="71">
        <v>11328731428</v>
      </c>
      <c r="G3" s="72">
        <v>0</v>
      </c>
    </row>
    <row r="4" spans="1:7" x14ac:dyDescent="0.25">
      <c r="A4" s="69">
        <v>1398</v>
      </c>
      <c r="B4" s="69">
        <v>13980827</v>
      </c>
      <c r="C4" s="69">
        <v>356</v>
      </c>
      <c r="D4" s="69">
        <v>1</v>
      </c>
      <c r="E4" s="70" t="s">
        <v>357</v>
      </c>
      <c r="F4" s="71">
        <v>27143493812</v>
      </c>
      <c r="G4" s="72">
        <v>0</v>
      </c>
    </row>
    <row r="5" spans="1:7" x14ac:dyDescent="0.25">
      <c r="A5" s="69">
        <v>1398</v>
      </c>
      <c r="B5" s="69">
        <v>13980827</v>
      </c>
      <c r="C5" s="69">
        <v>356</v>
      </c>
      <c r="D5" s="69">
        <v>2</v>
      </c>
      <c r="E5" s="70" t="s">
        <v>358</v>
      </c>
      <c r="F5" s="71">
        <v>9223686947</v>
      </c>
      <c r="G5" s="72">
        <v>0</v>
      </c>
    </row>
    <row r="6" spans="1:7" x14ac:dyDescent="0.25">
      <c r="A6" s="73">
        <v>1398</v>
      </c>
      <c r="B6" s="73">
        <v>13981008</v>
      </c>
      <c r="C6" s="73">
        <v>462</v>
      </c>
      <c r="D6" s="73">
        <v>1</v>
      </c>
      <c r="E6" s="74" t="s">
        <v>359</v>
      </c>
      <c r="F6" s="75">
        <v>11791866000</v>
      </c>
      <c r="G6" s="72">
        <v>0</v>
      </c>
    </row>
    <row r="7" spans="1:7" x14ac:dyDescent="0.25">
      <c r="A7" s="73">
        <v>1398</v>
      </c>
      <c r="B7" s="73">
        <v>13981008</v>
      </c>
      <c r="C7" s="73">
        <v>462</v>
      </c>
      <c r="D7" s="73">
        <v>2</v>
      </c>
      <c r="E7" s="74" t="s">
        <v>360</v>
      </c>
      <c r="F7" s="75">
        <v>3872466000</v>
      </c>
      <c r="G7" s="72">
        <v>0</v>
      </c>
    </row>
    <row r="8" spans="1:7" x14ac:dyDescent="0.25">
      <c r="A8" s="73">
        <v>1398</v>
      </c>
      <c r="B8" s="73">
        <v>13981008</v>
      </c>
      <c r="C8" s="73">
        <v>462</v>
      </c>
      <c r="D8" s="73">
        <v>3</v>
      </c>
      <c r="E8" s="74" t="s">
        <v>361</v>
      </c>
      <c r="F8" s="75">
        <v>27708654000</v>
      </c>
      <c r="G8" s="72">
        <v>0</v>
      </c>
    </row>
    <row r="9" spans="1:7" x14ac:dyDescent="0.25">
      <c r="A9" s="73">
        <v>1398</v>
      </c>
      <c r="B9" s="73">
        <v>13981008</v>
      </c>
      <c r="C9" s="73">
        <v>462</v>
      </c>
      <c r="D9" s="73">
        <v>5</v>
      </c>
      <c r="E9" s="74" t="s">
        <v>362</v>
      </c>
      <c r="F9" s="75">
        <v>1708140000</v>
      </c>
      <c r="G9" s="72">
        <v>0</v>
      </c>
    </row>
    <row r="10" spans="1:7" x14ac:dyDescent="0.25">
      <c r="A10" s="73">
        <v>1398</v>
      </c>
      <c r="B10" s="73">
        <v>13981008</v>
      </c>
      <c r="C10" s="73">
        <v>462</v>
      </c>
      <c r="D10" s="73">
        <v>6</v>
      </c>
      <c r="E10" s="74" t="s">
        <v>363</v>
      </c>
      <c r="F10" s="75">
        <v>3247695000</v>
      </c>
      <c r="G10" s="72">
        <v>0</v>
      </c>
    </row>
    <row r="11" spans="1:7" x14ac:dyDescent="0.25">
      <c r="A11" s="73">
        <v>1398</v>
      </c>
      <c r="B11" s="73">
        <v>13981008</v>
      </c>
      <c r="C11" s="73">
        <v>462</v>
      </c>
      <c r="D11" s="73">
        <v>7</v>
      </c>
      <c r="E11" s="74" t="s">
        <v>364</v>
      </c>
      <c r="F11" s="75">
        <v>2453808000</v>
      </c>
      <c r="G11" s="72">
        <v>0</v>
      </c>
    </row>
    <row r="12" spans="1:7" x14ac:dyDescent="0.25">
      <c r="A12" s="73">
        <v>1398</v>
      </c>
      <c r="B12" s="73">
        <v>13981008</v>
      </c>
      <c r="C12" s="73">
        <v>462</v>
      </c>
      <c r="D12" s="73">
        <v>8</v>
      </c>
      <c r="E12" s="74" t="s">
        <v>365</v>
      </c>
      <c r="F12" s="75">
        <v>3727344000</v>
      </c>
      <c r="G12" s="72">
        <v>0</v>
      </c>
    </row>
    <row r="13" spans="1:7" x14ac:dyDescent="0.25">
      <c r="A13" s="73">
        <v>1398</v>
      </c>
      <c r="B13" s="73">
        <v>13981008</v>
      </c>
      <c r="C13" s="73">
        <v>462</v>
      </c>
      <c r="D13" s="73">
        <v>9</v>
      </c>
      <c r="E13" s="74" t="s">
        <v>366</v>
      </c>
      <c r="F13" s="75">
        <v>9845382000</v>
      </c>
      <c r="G13" s="72">
        <v>0</v>
      </c>
    </row>
    <row r="14" spans="1:7" x14ac:dyDescent="0.25">
      <c r="A14" s="73">
        <v>1398</v>
      </c>
      <c r="B14" s="73">
        <v>13981008</v>
      </c>
      <c r="C14" s="73">
        <v>462</v>
      </c>
      <c r="D14" s="73">
        <v>10</v>
      </c>
      <c r="E14" s="74" t="s">
        <v>367</v>
      </c>
      <c r="F14" s="75">
        <v>7928685000</v>
      </c>
      <c r="G14" s="72">
        <v>0</v>
      </c>
    </row>
    <row r="15" spans="1:7" x14ac:dyDescent="0.25">
      <c r="A15" s="69">
        <v>1398</v>
      </c>
      <c r="B15" s="69">
        <v>13981116</v>
      </c>
      <c r="C15" s="69">
        <v>567</v>
      </c>
      <c r="D15" s="69">
        <v>1</v>
      </c>
      <c r="E15" s="70" t="s">
        <v>368</v>
      </c>
      <c r="F15" s="71">
        <v>54554757007</v>
      </c>
      <c r="G15" s="72">
        <v>0</v>
      </c>
    </row>
    <row r="16" spans="1:7" x14ac:dyDescent="0.25">
      <c r="A16" s="69">
        <v>1398</v>
      </c>
      <c r="B16" s="69">
        <v>13981120</v>
      </c>
      <c r="C16" s="69">
        <v>577</v>
      </c>
      <c r="D16" s="69">
        <v>1</v>
      </c>
      <c r="E16" s="70" t="s">
        <v>369</v>
      </c>
      <c r="F16" s="71">
        <v>43502332258</v>
      </c>
      <c r="G16" s="72">
        <v>0</v>
      </c>
    </row>
    <row r="17" spans="1:7" x14ac:dyDescent="0.25">
      <c r="A17" s="69">
        <v>1398</v>
      </c>
      <c r="B17" s="69">
        <v>13981120</v>
      </c>
      <c r="C17" s="69">
        <v>577</v>
      </c>
      <c r="D17" s="69">
        <v>2</v>
      </c>
      <c r="E17" s="70" t="s">
        <v>370</v>
      </c>
      <c r="F17" s="71">
        <v>13040653298</v>
      </c>
      <c r="G17" s="72">
        <v>0</v>
      </c>
    </row>
    <row r="18" spans="1:7" x14ac:dyDescent="0.25">
      <c r="A18" s="69">
        <v>1398</v>
      </c>
      <c r="B18" s="69">
        <v>13981124</v>
      </c>
      <c r="C18" s="69">
        <v>591</v>
      </c>
      <c r="D18" s="69">
        <v>1</v>
      </c>
      <c r="E18" s="70" t="s">
        <v>371</v>
      </c>
      <c r="F18" s="71">
        <v>50395650703</v>
      </c>
      <c r="G18" s="72">
        <v>0</v>
      </c>
    </row>
    <row r="19" spans="1:7" x14ac:dyDescent="0.25">
      <c r="A19" s="69">
        <v>1398</v>
      </c>
      <c r="B19" s="69">
        <v>13981124</v>
      </c>
      <c r="C19" s="69">
        <v>591</v>
      </c>
      <c r="D19" s="69">
        <v>2</v>
      </c>
      <c r="E19" s="70" t="s">
        <v>372</v>
      </c>
      <c r="F19" s="71">
        <v>14367404819</v>
      </c>
      <c r="G19" s="72">
        <v>0</v>
      </c>
    </row>
    <row r="20" spans="1:7" x14ac:dyDescent="0.25">
      <c r="A20" s="69">
        <v>1398</v>
      </c>
      <c r="B20" s="69">
        <v>13981124</v>
      </c>
      <c r="C20" s="69">
        <v>592</v>
      </c>
      <c r="D20" s="69">
        <v>1</v>
      </c>
      <c r="E20" s="70" t="s">
        <v>373</v>
      </c>
      <c r="F20" s="71">
        <v>32955797188</v>
      </c>
      <c r="G20" s="72">
        <v>0</v>
      </c>
    </row>
    <row r="21" spans="1:7" x14ac:dyDescent="0.25">
      <c r="A21" s="69">
        <v>1398</v>
      </c>
      <c r="B21" s="69">
        <v>13981124</v>
      </c>
      <c r="C21" s="69">
        <v>592</v>
      </c>
      <c r="D21" s="69">
        <v>2</v>
      </c>
      <c r="E21" s="70" t="s">
        <v>374</v>
      </c>
      <c r="F21" s="71">
        <v>9178373512</v>
      </c>
      <c r="G21" s="72">
        <v>0</v>
      </c>
    </row>
    <row r="22" spans="1:7" x14ac:dyDescent="0.25">
      <c r="A22" s="73">
        <v>1398</v>
      </c>
      <c r="B22" s="73">
        <v>13981128</v>
      </c>
      <c r="C22" s="73">
        <v>605</v>
      </c>
      <c r="D22" s="73">
        <v>1</v>
      </c>
      <c r="E22" s="74" t="s">
        <v>375</v>
      </c>
      <c r="F22" s="75">
        <v>6397082640</v>
      </c>
      <c r="G22" s="72">
        <v>0</v>
      </c>
    </row>
    <row r="23" spans="1:7" x14ac:dyDescent="0.25">
      <c r="A23" s="73">
        <v>1398</v>
      </c>
      <c r="B23" s="73">
        <v>13981128</v>
      </c>
      <c r="C23" s="73">
        <v>605</v>
      </c>
      <c r="D23" s="73">
        <v>2</v>
      </c>
      <c r="E23" s="74" t="s">
        <v>376</v>
      </c>
      <c r="F23" s="75">
        <v>8979497280</v>
      </c>
      <c r="G23" s="72">
        <v>0</v>
      </c>
    </row>
    <row r="24" spans="1:7" x14ac:dyDescent="0.25">
      <c r="A24" s="73">
        <v>1398</v>
      </c>
      <c r="B24" s="73">
        <v>13981128</v>
      </c>
      <c r="C24" s="73">
        <v>605</v>
      </c>
      <c r="D24" s="73">
        <v>3</v>
      </c>
      <c r="E24" s="74" t="s">
        <v>377</v>
      </c>
      <c r="F24" s="75">
        <v>2472020460</v>
      </c>
      <c r="G24" s="72">
        <v>0</v>
      </c>
    </row>
    <row r="25" spans="1:7" x14ac:dyDescent="0.25">
      <c r="A25" s="69">
        <v>1398</v>
      </c>
      <c r="B25" s="69">
        <v>13981208</v>
      </c>
      <c r="C25" s="69">
        <v>643</v>
      </c>
      <c r="D25" s="69">
        <v>1</v>
      </c>
      <c r="E25" s="70" t="s">
        <v>378</v>
      </c>
      <c r="F25" s="71">
        <v>179082014419</v>
      </c>
      <c r="G25" s="72">
        <v>0</v>
      </c>
    </row>
    <row r="26" spans="1:7" x14ac:dyDescent="0.25">
      <c r="A26" s="69">
        <v>1398</v>
      </c>
      <c r="B26" s="69">
        <v>13981208</v>
      </c>
      <c r="C26" s="69">
        <v>643</v>
      </c>
      <c r="D26" s="69">
        <v>2</v>
      </c>
      <c r="E26" s="70" t="s">
        <v>379</v>
      </c>
      <c r="F26" s="71">
        <v>49539650503</v>
      </c>
      <c r="G26" s="72">
        <v>0</v>
      </c>
    </row>
    <row r="27" spans="1:7" x14ac:dyDescent="0.25">
      <c r="A27" s="69">
        <v>1398</v>
      </c>
      <c r="B27" s="69">
        <v>13981208</v>
      </c>
      <c r="C27" s="69">
        <v>644</v>
      </c>
      <c r="D27" s="69">
        <v>1</v>
      </c>
      <c r="E27" s="70" t="s">
        <v>380</v>
      </c>
      <c r="F27" s="71">
        <v>73182903948</v>
      </c>
      <c r="G27" s="72">
        <v>0</v>
      </c>
    </row>
    <row r="28" spans="1:7" x14ac:dyDescent="0.25">
      <c r="A28" s="69">
        <v>1398</v>
      </c>
      <c r="B28" s="69">
        <v>13981208</v>
      </c>
      <c r="C28" s="69">
        <v>645</v>
      </c>
      <c r="D28" s="69">
        <v>1</v>
      </c>
      <c r="E28" s="70" t="s">
        <v>381</v>
      </c>
      <c r="F28" s="71">
        <v>65648607343</v>
      </c>
      <c r="G28" s="72">
        <v>0</v>
      </c>
    </row>
    <row r="29" spans="1:7" x14ac:dyDescent="0.25">
      <c r="A29" s="69">
        <v>1398</v>
      </c>
      <c r="B29" s="69">
        <v>13981208</v>
      </c>
      <c r="C29" s="69">
        <v>646</v>
      </c>
      <c r="D29" s="69">
        <v>1</v>
      </c>
      <c r="E29" s="70" t="s">
        <v>382</v>
      </c>
      <c r="F29" s="71">
        <v>209911026115</v>
      </c>
      <c r="G29" s="72">
        <v>0</v>
      </c>
    </row>
    <row r="30" spans="1:7" x14ac:dyDescent="0.25">
      <c r="A30" s="69">
        <v>1398</v>
      </c>
      <c r="B30" s="69">
        <v>13981208</v>
      </c>
      <c r="C30" s="69">
        <v>646</v>
      </c>
      <c r="D30" s="69">
        <v>2</v>
      </c>
      <c r="E30" s="70" t="s">
        <v>383</v>
      </c>
      <c r="F30" s="71">
        <v>652379801</v>
      </c>
      <c r="G30" s="72">
        <v>0</v>
      </c>
    </row>
    <row r="31" spans="1:7" x14ac:dyDescent="0.25">
      <c r="F31" s="72">
        <f>SUM(F2:F30)</f>
        <v>954826872970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7030A0"/>
    <pageSetUpPr fitToPage="1"/>
  </sheetPr>
  <dimension ref="A1:I48"/>
  <sheetViews>
    <sheetView rightToLeft="1" tabSelected="1" showWhiteSpace="0" view="pageBreakPreview" zoomScaleNormal="70" zoomScaleSheetLayoutView="100" zoomScalePageLayoutView="70" workbookViewId="0">
      <selection activeCell="AA4" sqref="AA4"/>
    </sheetView>
  </sheetViews>
  <sheetFormatPr defaultColWidth="8.7109375" defaultRowHeight="15.75" x14ac:dyDescent="0.25"/>
  <cols>
    <col min="1" max="1" width="33.7109375" style="670" customWidth="1"/>
    <col min="2" max="2" width="7.85546875" style="216" customWidth="1"/>
    <col min="3" max="3" width="1.140625" style="216" customWidth="1"/>
    <col min="4" max="4" width="19.5703125" style="605" customWidth="1"/>
    <col min="5" max="5" width="1.7109375" style="605" customWidth="1"/>
    <col min="6" max="6" width="19.5703125" style="605" customWidth="1"/>
    <col min="7" max="7" width="1.140625" style="216" customWidth="1"/>
    <col min="8" max="8" width="3.85546875" style="216" hidden="1" customWidth="1"/>
    <col min="9" max="9" width="22.42578125" style="216" customWidth="1"/>
    <col min="10" max="16384" width="8.7109375" style="216"/>
  </cols>
  <sheetData>
    <row r="1" spans="1:9" s="206" customFormat="1" ht="25.5" customHeight="1" x14ac:dyDescent="0.25">
      <c r="A1" s="1160" t="str">
        <f>'1'!A1:H1</f>
        <v>شرکت پالایش میعانات گازی آدیش جنوبی (سهامي خاص) - در مرحله قبل از بهره برداری</v>
      </c>
      <c r="B1" s="1160"/>
      <c r="C1" s="1160"/>
      <c r="D1" s="1160"/>
      <c r="E1" s="1160"/>
      <c r="F1" s="1160"/>
      <c r="G1" s="1160"/>
      <c r="H1" s="1160"/>
    </row>
    <row r="2" spans="1:9" s="206" customFormat="1" ht="25.5" customHeight="1" x14ac:dyDescent="0.25">
      <c r="A2" s="1160" t="s">
        <v>96</v>
      </c>
      <c r="B2" s="1160"/>
      <c r="C2" s="1160"/>
      <c r="D2" s="1160"/>
      <c r="E2" s="1160"/>
      <c r="F2" s="1160"/>
      <c r="G2" s="1160"/>
      <c r="H2" s="1160"/>
    </row>
    <row r="3" spans="1:9" s="206" customFormat="1" ht="25.5" customHeight="1" x14ac:dyDescent="0.25">
      <c r="A3" s="1160" t="s">
        <v>2421</v>
      </c>
      <c r="B3" s="1160"/>
      <c r="C3" s="1160"/>
      <c r="D3" s="1160"/>
      <c r="E3" s="1160"/>
      <c r="F3" s="1160"/>
      <c r="G3" s="1160"/>
      <c r="H3" s="1160"/>
    </row>
    <row r="4" spans="1:9" s="206" customFormat="1" ht="13.5" customHeight="1" x14ac:dyDescent="0.25">
      <c r="A4" s="662"/>
      <c r="B4" s="207"/>
      <c r="C4" s="207"/>
      <c r="D4" s="209"/>
      <c r="E4" s="209"/>
      <c r="F4" s="209"/>
      <c r="G4" s="207"/>
      <c r="H4" s="208"/>
    </row>
    <row r="5" spans="1:9" ht="21" customHeight="1" x14ac:dyDescent="0.6">
      <c r="A5" s="217"/>
      <c r="B5" s="210" t="s">
        <v>6</v>
      </c>
      <c r="C5" s="211"/>
      <c r="D5" s="210" t="s">
        <v>2143</v>
      </c>
      <c r="E5" s="375"/>
      <c r="F5" s="210" t="s">
        <v>1402</v>
      </c>
      <c r="G5" s="213"/>
      <c r="H5" s="214" t="s">
        <v>19</v>
      </c>
    </row>
    <row r="6" spans="1:9" ht="21" customHeight="1" x14ac:dyDescent="0.6">
      <c r="A6" s="552"/>
      <c r="B6" s="218"/>
      <c r="C6" s="218"/>
      <c r="D6" s="211" t="s">
        <v>7</v>
      </c>
      <c r="E6" s="375"/>
      <c r="F6" s="211" t="s">
        <v>7</v>
      </c>
      <c r="G6" s="219"/>
      <c r="H6" s="220"/>
    </row>
    <row r="7" spans="1:9" s="520" customFormat="1" ht="19.5" customHeight="1" x14ac:dyDescent="0.7">
      <c r="A7" s="663" t="s">
        <v>20</v>
      </c>
      <c r="B7" s="522"/>
      <c r="C7" s="522"/>
      <c r="D7" s="522"/>
      <c r="E7" s="283"/>
      <c r="F7" s="522"/>
      <c r="G7" s="534"/>
      <c r="H7" s="608"/>
    </row>
    <row r="8" spans="1:9" ht="19.5" customHeight="1" x14ac:dyDescent="0.6">
      <c r="A8" s="662" t="s">
        <v>21</v>
      </c>
      <c r="B8" s="209"/>
      <c r="C8" s="209"/>
      <c r="D8" s="209"/>
      <c r="E8" s="264"/>
      <c r="F8" s="209"/>
      <c r="G8" s="213"/>
      <c r="H8" s="222"/>
    </row>
    <row r="9" spans="1:9" ht="19.5" customHeight="1" x14ac:dyDescent="0.6">
      <c r="A9" s="217" t="s">
        <v>141</v>
      </c>
      <c r="B9" s="209">
        <v>5</v>
      </c>
      <c r="C9" s="209"/>
      <c r="D9" s="209">
        <f>'10'!W21</f>
        <v>61292512882782.953</v>
      </c>
      <c r="E9" s="264"/>
      <c r="F9" s="209">
        <f>'10'!W22</f>
        <v>17633048542651</v>
      </c>
      <c r="G9" s="213"/>
      <c r="H9" s="224"/>
    </row>
    <row r="10" spans="1:9" ht="19.5" customHeight="1" x14ac:dyDescent="0.6">
      <c r="A10" s="217" t="s">
        <v>22</v>
      </c>
      <c r="B10" s="209">
        <v>6</v>
      </c>
      <c r="C10" s="209"/>
      <c r="D10" s="209">
        <f>'28'!G15</f>
        <v>33218891776</v>
      </c>
      <c r="E10" s="264"/>
      <c r="F10" s="209">
        <f>'28'!G16</f>
        <v>33017098097</v>
      </c>
      <c r="G10" s="213"/>
      <c r="H10" s="224"/>
    </row>
    <row r="11" spans="1:9" ht="19.5" customHeight="1" x14ac:dyDescent="0.6">
      <c r="A11" s="217" t="s">
        <v>23</v>
      </c>
      <c r="B11" s="209">
        <v>7</v>
      </c>
      <c r="C11" s="209"/>
      <c r="D11" s="209">
        <f>'29'!L13</f>
        <v>160000000000</v>
      </c>
      <c r="E11" s="264"/>
      <c r="F11" s="209">
        <f>'29'!N13</f>
        <v>160000000000</v>
      </c>
      <c r="G11" s="213"/>
      <c r="H11" s="224"/>
    </row>
    <row r="12" spans="1:9" ht="19.5" customHeight="1" x14ac:dyDescent="0.6">
      <c r="A12" s="662" t="s">
        <v>24</v>
      </c>
      <c r="B12" s="211"/>
      <c r="C12" s="211"/>
      <c r="D12" s="601">
        <f>SUM(D9:D11)</f>
        <v>61485731774558.953</v>
      </c>
      <c r="E12" s="604"/>
      <c r="F12" s="601">
        <f>SUM(F9:F11)</f>
        <v>17826065640748</v>
      </c>
      <c r="G12" s="213"/>
      <c r="H12" s="226"/>
    </row>
    <row r="13" spans="1:9" ht="19.5" customHeight="1" x14ac:dyDescent="0.6">
      <c r="A13" s="662" t="s">
        <v>25</v>
      </c>
      <c r="B13" s="209"/>
      <c r="C13" s="209"/>
      <c r="D13" s="209"/>
      <c r="E13" s="264"/>
      <c r="F13" s="209"/>
      <c r="G13" s="213"/>
      <c r="H13" s="227"/>
    </row>
    <row r="14" spans="1:9" ht="19.5" customHeight="1" x14ac:dyDescent="0.6">
      <c r="A14" s="217" t="s">
        <v>231</v>
      </c>
      <c r="B14" s="209">
        <v>8</v>
      </c>
      <c r="C14" s="209"/>
      <c r="D14" s="209">
        <f>'30'!D11</f>
        <v>11893533972</v>
      </c>
      <c r="E14" s="264"/>
      <c r="F14" s="209">
        <f>'30'!F11</f>
        <v>30479152254</v>
      </c>
      <c r="G14" s="213"/>
      <c r="H14" s="224"/>
      <c r="I14" s="216">
        <f>F14-D14</f>
        <v>18585618282</v>
      </c>
    </row>
    <row r="15" spans="1:9" ht="19.5" customHeight="1" x14ac:dyDescent="0.6">
      <c r="A15" s="217" t="s">
        <v>26</v>
      </c>
      <c r="B15" s="209">
        <v>9</v>
      </c>
      <c r="C15" s="209"/>
      <c r="D15" s="209">
        <f>'31'!H23</f>
        <v>608808795922</v>
      </c>
      <c r="E15" s="264"/>
      <c r="F15" s="209">
        <f>'31'!J23</f>
        <v>4492857480364</v>
      </c>
      <c r="G15" s="213"/>
      <c r="H15" s="224"/>
      <c r="I15" s="216">
        <f>F15-D15</f>
        <v>3884048684442</v>
      </c>
    </row>
    <row r="16" spans="1:9" ht="19.5" customHeight="1" x14ac:dyDescent="0.6">
      <c r="A16" s="217" t="s">
        <v>27</v>
      </c>
      <c r="B16" s="209">
        <v>10</v>
      </c>
      <c r="C16" s="209"/>
      <c r="D16" s="209">
        <f>'32'!D16</f>
        <v>321756597624</v>
      </c>
      <c r="E16" s="264"/>
      <c r="F16" s="209">
        <f>'32'!F16</f>
        <v>154969892237</v>
      </c>
      <c r="G16" s="213"/>
      <c r="H16" s="224"/>
    </row>
    <row r="17" spans="1:9" ht="19.5" customHeight="1" x14ac:dyDescent="0.6">
      <c r="A17" s="662" t="s">
        <v>28</v>
      </c>
      <c r="B17" s="211"/>
      <c r="C17" s="211"/>
      <c r="D17" s="602">
        <f>SUM(D14:D16)</f>
        <v>942458927518</v>
      </c>
      <c r="E17" s="604"/>
      <c r="F17" s="602">
        <f>SUM(F14:F16)</f>
        <v>4678306524855</v>
      </c>
      <c r="G17" s="213"/>
      <c r="H17" s="226"/>
    </row>
    <row r="18" spans="1:9" ht="19.5" customHeight="1" thickBot="1" x14ac:dyDescent="0.65">
      <c r="A18" s="662" t="s">
        <v>29</v>
      </c>
      <c r="B18" s="211"/>
      <c r="C18" s="211"/>
      <c r="D18" s="603">
        <f>D12+D17</f>
        <v>62428190702076.953</v>
      </c>
      <c r="E18" s="604"/>
      <c r="F18" s="603">
        <f>F12+F17</f>
        <v>22504372165603</v>
      </c>
      <c r="G18" s="213"/>
      <c r="H18" s="229"/>
    </row>
    <row r="19" spans="1:9" s="520" customFormat="1" ht="19.5" customHeight="1" thickTop="1" x14ac:dyDescent="0.7">
      <c r="A19" s="663" t="s">
        <v>30</v>
      </c>
      <c r="B19" s="533"/>
      <c r="C19" s="533"/>
      <c r="D19" s="522"/>
      <c r="E19" s="283"/>
      <c r="F19" s="522"/>
      <c r="G19" s="534"/>
      <c r="H19" s="608"/>
    </row>
    <row r="20" spans="1:9" ht="19.5" customHeight="1" x14ac:dyDescent="0.6">
      <c r="A20" s="662" t="s">
        <v>31</v>
      </c>
      <c r="B20" s="211"/>
      <c r="C20" s="211"/>
      <c r="D20" s="209"/>
      <c r="E20" s="264"/>
      <c r="F20" s="209"/>
      <c r="G20" s="213"/>
      <c r="H20" s="214"/>
    </row>
    <row r="21" spans="1:9" ht="19.5" customHeight="1" x14ac:dyDescent="0.6">
      <c r="A21" s="217" t="s">
        <v>32</v>
      </c>
      <c r="B21" s="209">
        <v>11</v>
      </c>
      <c r="C21" s="209"/>
      <c r="D21" s="209">
        <f>'33'!G15</f>
        <v>8000000000000</v>
      </c>
      <c r="E21" s="264"/>
      <c r="F21" s="209">
        <f>'33'!M15</f>
        <v>4700000000000</v>
      </c>
      <c r="G21" s="213"/>
      <c r="H21" s="224"/>
    </row>
    <row r="22" spans="1:9" ht="19.5" customHeight="1" x14ac:dyDescent="0.6">
      <c r="A22" s="662" t="s">
        <v>33</v>
      </c>
      <c r="B22" s="211"/>
      <c r="C22" s="211"/>
      <c r="D22" s="601">
        <f>SUM(D21:D21)</f>
        <v>8000000000000</v>
      </c>
      <c r="E22" s="604"/>
      <c r="F22" s="601">
        <f>SUM(F21:F21)</f>
        <v>4700000000000</v>
      </c>
      <c r="G22" s="213"/>
      <c r="H22" s="226"/>
    </row>
    <row r="23" spans="1:9" ht="19.5" customHeight="1" x14ac:dyDescent="0.6">
      <c r="A23" s="662" t="s">
        <v>34</v>
      </c>
      <c r="B23" s="211"/>
      <c r="C23" s="211"/>
      <c r="D23" s="209"/>
      <c r="E23" s="264"/>
      <c r="F23" s="209"/>
      <c r="G23" s="213"/>
      <c r="H23" s="214"/>
    </row>
    <row r="24" spans="1:9" ht="19.5" customHeight="1" x14ac:dyDescent="0.6">
      <c r="A24" s="662" t="s">
        <v>153</v>
      </c>
      <c r="B24" s="211"/>
      <c r="C24" s="211"/>
      <c r="D24" s="209"/>
      <c r="E24" s="264"/>
      <c r="F24" s="209"/>
      <c r="G24" s="213"/>
      <c r="H24" s="214"/>
    </row>
    <row r="25" spans="1:9" ht="19.5" customHeight="1" x14ac:dyDescent="0.6">
      <c r="A25" s="217" t="s">
        <v>155</v>
      </c>
      <c r="B25" s="209">
        <v>12</v>
      </c>
      <c r="C25" s="211"/>
      <c r="D25" s="209">
        <f>'34'!D9</f>
        <v>6462434751644</v>
      </c>
      <c r="E25" s="264"/>
      <c r="F25" s="209">
        <f>'34'!F9</f>
        <v>1990482916332</v>
      </c>
      <c r="G25" s="213"/>
      <c r="H25" s="214"/>
      <c r="I25" s="216">
        <f>D25-F25</f>
        <v>4471951835312</v>
      </c>
    </row>
    <row r="26" spans="1:9" ht="19.5" customHeight="1" x14ac:dyDescent="0.6">
      <c r="A26" s="217" t="s">
        <v>156</v>
      </c>
      <c r="B26" s="209">
        <v>13</v>
      </c>
      <c r="C26" s="211"/>
      <c r="D26" s="209">
        <f>'35'!H10</f>
        <v>41577850114124</v>
      </c>
      <c r="E26" s="264"/>
      <c r="F26" s="209">
        <f>'35'!J10</f>
        <v>14749861755671</v>
      </c>
      <c r="G26" s="213"/>
      <c r="H26" s="214"/>
      <c r="I26" s="216">
        <f>D26-F26</f>
        <v>26827988358453</v>
      </c>
    </row>
    <row r="27" spans="1:9" ht="19.5" customHeight="1" x14ac:dyDescent="0.25">
      <c r="A27" s="662" t="s">
        <v>154</v>
      </c>
      <c r="B27" s="211"/>
      <c r="C27" s="211"/>
      <c r="D27" s="601">
        <f>SUM(D25:D26)</f>
        <v>48040284865768</v>
      </c>
      <c r="E27" s="604"/>
      <c r="F27" s="601">
        <f>SUM(F25:F26)</f>
        <v>16740344672003</v>
      </c>
      <c r="G27" s="215"/>
      <c r="H27" s="226"/>
    </row>
    <row r="28" spans="1:9" ht="19.5" customHeight="1" x14ac:dyDescent="0.25">
      <c r="A28" s="662" t="s">
        <v>35</v>
      </c>
      <c r="B28" s="211"/>
      <c r="C28" s="211"/>
      <c r="D28" s="209"/>
      <c r="E28" s="264"/>
      <c r="F28" s="209"/>
      <c r="G28" s="215"/>
      <c r="H28" s="214"/>
    </row>
    <row r="29" spans="1:9" ht="19.5" customHeight="1" x14ac:dyDescent="0.25">
      <c r="A29" s="217" t="s">
        <v>157</v>
      </c>
      <c r="B29" s="209">
        <v>14</v>
      </c>
      <c r="C29" s="209"/>
      <c r="D29" s="275">
        <f>'41'!D22</f>
        <v>6387905836308.9551</v>
      </c>
      <c r="E29" s="264"/>
      <c r="F29" s="275">
        <f>'41'!F22</f>
        <v>1064027493600</v>
      </c>
      <c r="G29" s="215"/>
      <c r="H29" s="224"/>
      <c r="I29" s="216">
        <f>D29-F29</f>
        <v>5323878342708.9551</v>
      </c>
    </row>
    <row r="30" spans="1:9" ht="19.5" customHeight="1" x14ac:dyDescent="0.25">
      <c r="A30" s="662" t="s">
        <v>36</v>
      </c>
      <c r="B30" s="211"/>
      <c r="C30" s="211"/>
      <c r="D30" s="601">
        <f>SUM(D29:D29)</f>
        <v>6387905836308.9551</v>
      </c>
      <c r="E30" s="604"/>
      <c r="F30" s="601">
        <f>SUM(F29:F29)</f>
        <v>1064027493600</v>
      </c>
      <c r="G30" s="215"/>
      <c r="H30" s="226"/>
      <c r="I30" s="216">
        <f>I25+I26+I29</f>
        <v>36623818536473.953</v>
      </c>
    </row>
    <row r="31" spans="1:9" ht="19.5" customHeight="1" x14ac:dyDescent="0.25">
      <c r="A31" s="662" t="s">
        <v>37</v>
      </c>
      <c r="B31" s="211"/>
      <c r="C31" s="211"/>
      <c r="D31" s="601">
        <f>D30+D27</f>
        <v>54428190702076.953</v>
      </c>
      <c r="E31" s="604"/>
      <c r="F31" s="601">
        <f>F30+F27</f>
        <v>17804372165603</v>
      </c>
      <c r="G31" s="215"/>
      <c r="H31" s="214"/>
    </row>
    <row r="32" spans="1:9" ht="19.5" customHeight="1" thickBot="1" x14ac:dyDescent="0.3">
      <c r="A32" s="662" t="s">
        <v>38</v>
      </c>
      <c r="B32" s="211"/>
      <c r="C32" s="211"/>
      <c r="D32" s="603">
        <f>'2'!D22+'2'!D31</f>
        <v>62428190702076.953</v>
      </c>
      <c r="E32" s="604"/>
      <c r="F32" s="603">
        <f>F31+'2'!F22</f>
        <v>22504372165603</v>
      </c>
      <c r="G32" s="215"/>
      <c r="H32" s="229"/>
    </row>
    <row r="33" spans="1:8" ht="19.5" customHeight="1" thickTop="1" x14ac:dyDescent="0.25">
      <c r="A33" s="664"/>
      <c r="B33" s="215"/>
      <c r="C33" s="215"/>
      <c r="G33" s="215"/>
      <c r="H33" s="215"/>
    </row>
    <row r="34" spans="1:8" ht="19.5" customHeight="1" x14ac:dyDescent="0.25">
      <c r="A34" s="1159" t="s">
        <v>10</v>
      </c>
      <c r="B34" s="1159"/>
      <c r="C34" s="1159"/>
      <c r="D34" s="1159"/>
      <c r="E34" s="1159"/>
      <c r="F34" s="1159"/>
      <c r="G34" s="230"/>
      <c r="H34" s="230"/>
    </row>
    <row r="35" spans="1:8" ht="20.25" x14ac:dyDescent="0.25">
      <c r="A35" s="665"/>
      <c r="B35" s="232"/>
      <c r="C35" s="232"/>
      <c r="D35" s="606"/>
      <c r="G35" s="231"/>
    </row>
    <row r="36" spans="1:8" ht="20.25" x14ac:dyDescent="0.25">
      <c r="A36" s="665"/>
      <c r="B36" s="232"/>
      <c r="C36" s="232"/>
      <c r="D36" s="606"/>
      <c r="G36" s="231"/>
    </row>
    <row r="37" spans="1:8" ht="20.25" x14ac:dyDescent="0.25">
      <c r="A37" s="665"/>
      <c r="B37" s="232"/>
      <c r="C37" s="232"/>
      <c r="D37" s="606">
        <f>D18-D32</f>
        <v>0</v>
      </c>
      <c r="F37" s="606">
        <f>F18-F32</f>
        <v>0</v>
      </c>
      <c r="G37" s="231"/>
    </row>
    <row r="38" spans="1:8" ht="20.25" x14ac:dyDescent="0.25">
      <c r="A38" s="665"/>
      <c r="B38" s="232"/>
      <c r="C38" s="232"/>
      <c r="D38" s="606"/>
      <c r="G38" s="231"/>
    </row>
    <row r="39" spans="1:8" ht="20.25" x14ac:dyDescent="0.25">
      <c r="A39" s="666"/>
      <c r="G39" s="231"/>
    </row>
    <row r="40" spans="1:8" ht="20.25" x14ac:dyDescent="0.25">
      <c r="A40" s="667"/>
      <c r="B40" s="233"/>
      <c r="C40" s="233"/>
      <c r="D40" s="607"/>
      <c r="E40" s="607"/>
      <c r="F40" s="607"/>
      <c r="G40" s="233"/>
      <c r="H40" s="233"/>
    </row>
    <row r="41" spans="1:8" ht="47.25" customHeight="1" x14ac:dyDescent="0.25">
      <c r="A41" s="668"/>
      <c r="B41" s="234"/>
      <c r="C41" s="234"/>
      <c r="D41" s="224"/>
      <c r="E41" s="224"/>
      <c r="F41" s="224"/>
      <c r="G41" s="234"/>
      <c r="H41" s="234"/>
    </row>
    <row r="42" spans="1:8" ht="18" customHeight="1" x14ac:dyDescent="0.25">
      <c r="A42" s="220"/>
      <c r="B42" s="235"/>
      <c r="C42" s="235"/>
      <c r="D42" s="224"/>
      <c r="E42" s="224"/>
      <c r="F42" s="224"/>
      <c r="G42" s="235"/>
      <c r="H42" s="235"/>
    </row>
    <row r="43" spans="1:8" ht="18" customHeight="1" x14ac:dyDescent="0.25">
      <c r="A43" s="220"/>
      <c r="B43" s="235"/>
      <c r="C43" s="235"/>
      <c r="D43" s="224"/>
      <c r="E43" s="224"/>
      <c r="F43" s="224"/>
      <c r="G43" s="235"/>
      <c r="H43" s="235"/>
    </row>
    <row r="44" spans="1:8" ht="18" customHeight="1" x14ac:dyDescent="0.25">
      <c r="A44" s="220"/>
      <c r="B44" s="235"/>
      <c r="C44" s="235"/>
      <c r="D44" s="224"/>
      <c r="E44" s="224"/>
      <c r="F44" s="224"/>
      <c r="G44" s="235"/>
      <c r="H44" s="235"/>
    </row>
    <row r="45" spans="1:8" ht="18" customHeight="1" x14ac:dyDescent="0.25">
      <c r="A45" s="220"/>
      <c r="B45" s="235"/>
      <c r="C45" s="235"/>
      <c r="D45" s="224"/>
      <c r="E45" s="224"/>
      <c r="F45" s="224"/>
      <c r="G45" s="235"/>
      <c r="H45" s="235"/>
    </row>
    <row r="46" spans="1:8" ht="18" customHeight="1" x14ac:dyDescent="0.25">
      <c r="A46" s="220"/>
      <c r="B46" s="235"/>
      <c r="C46" s="235"/>
      <c r="D46" s="224"/>
      <c r="E46" s="224"/>
      <c r="F46" s="224"/>
      <c r="G46" s="235"/>
      <c r="H46" s="235"/>
    </row>
    <row r="47" spans="1:8" ht="18" customHeight="1" x14ac:dyDescent="0.25">
      <c r="A47" s="220"/>
      <c r="B47" s="235"/>
      <c r="C47" s="235"/>
      <c r="D47" s="224"/>
      <c r="E47" s="224"/>
      <c r="F47" s="224"/>
      <c r="G47" s="235"/>
      <c r="H47" s="235"/>
    </row>
    <row r="48" spans="1:8" ht="21.75" x14ac:dyDescent="0.25">
      <c r="A48" s="669"/>
    </row>
  </sheetData>
  <mergeCells count="4">
    <mergeCell ref="A34:F34"/>
    <mergeCell ref="A1:H1"/>
    <mergeCell ref="A2:H2"/>
    <mergeCell ref="A3:H3"/>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22CE-9B67-40C7-AFAB-597C87C3FCDF}">
  <sheetPr codeName="Sheet7">
    <tabColor rgb="FF0000FF"/>
    <pageSetUpPr fitToPage="1"/>
  </sheetPr>
  <dimension ref="B1:P41"/>
  <sheetViews>
    <sheetView rightToLeft="1" view="pageBreakPreview" topLeftCell="A14" zoomScale="84" zoomScaleNormal="100" zoomScaleSheetLayoutView="84" workbookViewId="0">
      <selection activeCell="M13" sqref="M13:N15"/>
    </sheetView>
  </sheetViews>
  <sheetFormatPr defaultColWidth="9.140625" defaultRowHeight="21.75" x14ac:dyDescent="0.5"/>
  <cols>
    <col min="1" max="1" width="4.42578125" style="165" customWidth="1"/>
    <col min="2" max="2" width="47.42578125" style="174" bestFit="1" customWidth="1"/>
    <col min="3" max="3" width="0.85546875" style="174" customWidth="1"/>
    <col min="4" max="4" width="11.5703125" style="165" bestFit="1" customWidth="1"/>
    <col min="5" max="5" width="1" style="165" customWidth="1"/>
    <col min="6" max="6" width="28.42578125" style="166" bestFit="1" customWidth="1"/>
    <col min="7" max="7" width="0.85546875" style="165" customWidth="1"/>
    <col min="8" max="8" width="17.140625" style="165" customWidth="1"/>
    <col min="9" max="9" width="0.85546875" style="165" customWidth="1"/>
    <col min="10" max="10" width="16.42578125" style="166" customWidth="1"/>
    <col min="11" max="11" width="0.85546875" style="165" customWidth="1"/>
    <col min="12" max="16384" width="9.140625" style="165"/>
  </cols>
  <sheetData>
    <row r="1" spans="2:12" s="163" customFormat="1" ht="22.5" x14ac:dyDescent="0.3">
      <c r="B1" s="1161" t="str">
        <f>'[9]2'!B1</f>
        <v>شرکت ساخت ابزار و قالبهای صنعتی پایوراندیش (سهامی خاص)</v>
      </c>
      <c r="C1" s="1161"/>
      <c r="D1" s="1161"/>
      <c r="E1" s="1161"/>
      <c r="F1" s="1161"/>
      <c r="G1" s="1161"/>
      <c r="H1" s="1161"/>
      <c r="I1" s="1161"/>
      <c r="J1" s="1161"/>
    </row>
    <row r="2" spans="2:12" s="163" customFormat="1" ht="22.5" x14ac:dyDescent="0.3">
      <c r="B2" s="1161" t="s">
        <v>1738</v>
      </c>
      <c r="C2" s="1161"/>
      <c r="D2" s="1161"/>
      <c r="E2" s="1161"/>
      <c r="F2" s="1161"/>
      <c r="G2" s="1161"/>
      <c r="H2" s="1161"/>
      <c r="I2" s="1161"/>
      <c r="J2" s="1161"/>
    </row>
    <row r="3" spans="2:12" s="163" customFormat="1" ht="22.5" x14ac:dyDescent="0.3">
      <c r="B3" s="1161" t="s">
        <v>80</v>
      </c>
      <c r="C3" s="1161"/>
      <c r="D3" s="1161"/>
      <c r="E3" s="1161"/>
      <c r="F3" s="1161"/>
      <c r="G3" s="1161"/>
      <c r="H3" s="1161"/>
      <c r="I3" s="1161"/>
      <c r="J3" s="1161"/>
    </row>
    <row r="4" spans="2:12" s="163" customFormat="1" ht="22.5" x14ac:dyDescent="0.3">
      <c r="B4" s="1161" t="str">
        <f>'[9]2'!B4:K4</f>
        <v xml:space="preserve"> دوره  مالی شش ماهه منتهی به 30 اسفند ماه 1399</v>
      </c>
      <c r="C4" s="1161"/>
      <c r="D4" s="1161"/>
      <c r="E4" s="1161"/>
      <c r="F4" s="1161"/>
      <c r="G4" s="1161"/>
      <c r="H4" s="1161"/>
      <c r="I4" s="1161"/>
      <c r="J4" s="1161"/>
    </row>
    <row r="6" spans="2:12" ht="30" customHeight="1" x14ac:dyDescent="0.5">
      <c r="B6" s="164" t="s">
        <v>1739</v>
      </c>
      <c r="C6" s="164"/>
    </row>
    <row r="7" spans="2:12" ht="43.5" x14ac:dyDescent="0.5">
      <c r="B7" s="167"/>
      <c r="C7" s="167"/>
      <c r="D7" s="168" t="s">
        <v>6</v>
      </c>
      <c r="E7" s="169"/>
      <c r="F7" s="170" t="s">
        <v>1740</v>
      </c>
      <c r="G7" s="169"/>
      <c r="H7" s="168" t="s">
        <v>1741</v>
      </c>
      <c r="I7" s="169"/>
      <c r="J7" s="170" t="s">
        <v>1742</v>
      </c>
    </row>
    <row r="8" spans="2:12" ht="33" customHeight="1" x14ac:dyDescent="0.5">
      <c r="B8" s="164" t="s">
        <v>1743</v>
      </c>
      <c r="C8" s="171"/>
      <c r="D8" s="172"/>
      <c r="F8" s="173" t="s">
        <v>7</v>
      </c>
      <c r="H8" s="172" t="s">
        <v>7</v>
      </c>
      <c r="J8" s="173" t="s">
        <v>7</v>
      </c>
    </row>
    <row r="9" spans="2:12" ht="31.5" customHeight="1" x14ac:dyDescent="0.5">
      <c r="D9" s="175"/>
      <c r="E9" s="175"/>
      <c r="F9" s="176"/>
      <c r="G9" s="175"/>
      <c r="H9" s="175"/>
      <c r="I9" s="175"/>
      <c r="J9" s="176"/>
    </row>
    <row r="10" spans="2:12" ht="31.5" customHeight="1" x14ac:dyDescent="0.5">
      <c r="B10" s="177" t="s">
        <v>1744</v>
      </c>
      <c r="C10" s="178"/>
      <c r="D10" s="175">
        <v>24</v>
      </c>
      <c r="E10" s="175"/>
      <c r="F10" s="179" t="e">
        <f>'270'!D30</f>
        <v>#REF!</v>
      </c>
      <c r="G10" s="179"/>
      <c r="H10" s="179">
        <f>'[9]27'!F30</f>
        <v>63686.042583999966</v>
      </c>
      <c r="I10" s="179"/>
      <c r="J10" s="179">
        <f>'[9]27'!H30</f>
        <v>82567</v>
      </c>
    </row>
    <row r="11" spans="2:12" ht="31.5" customHeight="1" x14ac:dyDescent="0.5">
      <c r="B11" s="180" t="s">
        <v>1745</v>
      </c>
      <c r="C11" s="180"/>
      <c r="D11" s="175"/>
      <c r="E11" s="175"/>
      <c r="F11" s="181"/>
      <c r="G11" s="179"/>
      <c r="H11" s="179">
        <v>-14369</v>
      </c>
      <c r="I11" s="179"/>
      <c r="J11" s="179">
        <v>-14196</v>
      </c>
      <c r="L11" s="182"/>
    </row>
    <row r="12" spans="2:12" ht="31.5" customHeight="1" x14ac:dyDescent="0.5">
      <c r="B12" s="180" t="s">
        <v>1746</v>
      </c>
      <c r="C12" s="180"/>
      <c r="D12" s="175"/>
      <c r="E12" s="175"/>
      <c r="F12" s="183" t="e">
        <f>SUM(F10:F11)</f>
        <v>#REF!</v>
      </c>
      <c r="G12" s="179"/>
      <c r="H12" s="183">
        <f>SUM(H10:H11)</f>
        <v>49317.042583999966</v>
      </c>
      <c r="I12" s="179"/>
      <c r="J12" s="183">
        <f>SUM(J10:J11)</f>
        <v>68371</v>
      </c>
    </row>
    <row r="13" spans="2:12" ht="31.5" customHeight="1" x14ac:dyDescent="0.5">
      <c r="B13" s="184" t="s">
        <v>1747</v>
      </c>
      <c r="C13" s="185"/>
      <c r="D13" s="175"/>
      <c r="E13" s="175"/>
      <c r="F13" s="179"/>
      <c r="G13" s="179"/>
      <c r="H13" s="179"/>
      <c r="I13" s="179"/>
      <c r="J13" s="179"/>
    </row>
    <row r="14" spans="2:12" ht="31.5" customHeight="1" x14ac:dyDescent="0.5">
      <c r="B14" s="180" t="s">
        <v>1748</v>
      </c>
      <c r="C14" s="180"/>
      <c r="D14" s="175"/>
      <c r="E14" s="175"/>
      <c r="F14" s="179"/>
      <c r="G14" s="179"/>
      <c r="H14" s="179">
        <v>8630</v>
      </c>
      <c r="I14" s="179"/>
      <c r="J14" s="186">
        <v>14375</v>
      </c>
    </row>
    <row r="15" spans="2:12" ht="30" customHeight="1" x14ac:dyDescent="0.5">
      <c r="B15" s="180" t="s">
        <v>1749</v>
      </c>
      <c r="C15" s="180"/>
      <c r="D15" s="175"/>
      <c r="E15" s="175"/>
      <c r="F15" s="181">
        <f>-'10'!W11</f>
        <v>-43669922173866.953</v>
      </c>
      <c r="G15" s="179"/>
      <c r="H15" s="181">
        <v>-3782</v>
      </c>
      <c r="I15" s="179"/>
      <c r="J15" s="181">
        <v>-10934</v>
      </c>
    </row>
    <row r="16" spans="2:12" ht="36" hidden="1" customHeight="1" x14ac:dyDescent="0.5">
      <c r="B16" s="180" t="s">
        <v>1750</v>
      </c>
      <c r="C16" s="180"/>
      <c r="D16" s="175"/>
      <c r="E16" s="175"/>
      <c r="F16" s="187">
        <v>0</v>
      </c>
      <c r="G16" s="179"/>
      <c r="H16" s="181">
        <v>0</v>
      </c>
      <c r="I16" s="179"/>
      <c r="J16" s="181">
        <v>0</v>
      </c>
    </row>
    <row r="17" spans="2:16" ht="31.5" hidden="1" customHeight="1" x14ac:dyDescent="0.5">
      <c r="B17" s="180" t="s">
        <v>1751</v>
      </c>
      <c r="C17" s="180"/>
      <c r="D17" s="175"/>
      <c r="E17" s="175"/>
      <c r="F17" s="179">
        <v>0</v>
      </c>
      <c r="G17" s="179"/>
      <c r="H17" s="186">
        <v>0</v>
      </c>
      <c r="I17" s="186"/>
      <c r="J17" s="186">
        <v>0</v>
      </c>
    </row>
    <row r="18" spans="2:16" ht="31.5" hidden="1" customHeight="1" x14ac:dyDescent="0.5">
      <c r="B18" s="180" t="s">
        <v>1752</v>
      </c>
      <c r="C18" s="180"/>
      <c r="D18" s="175"/>
      <c r="E18" s="175"/>
      <c r="F18" s="179">
        <v>0</v>
      </c>
      <c r="G18" s="179"/>
      <c r="H18" s="186">
        <v>0</v>
      </c>
      <c r="I18" s="186"/>
      <c r="J18" s="186">
        <v>0</v>
      </c>
    </row>
    <row r="19" spans="2:16" ht="28.5" customHeight="1" x14ac:dyDescent="0.5">
      <c r="B19" s="180" t="s">
        <v>1753</v>
      </c>
      <c r="C19" s="180"/>
      <c r="D19" s="175"/>
      <c r="E19" s="175"/>
      <c r="F19" s="179">
        <f>-'12'!Z23</f>
        <v>20239301928</v>
      </c>
      <c r="G19" s="179"/>
      <c r="H19" s="179">
        <v>1346</v>
      </c>
      <c r="I19" s="179"/>
      <c r="J19" s="186">
        <v>3647</v>
      </c>
    </row>
    <row r="20" spans="2:16" ht="32.25" customHeight="1" x14ac:dyDescent="0.5">
      <c r="B20" s="180" t="s">
        <v>1754</v>
      </c>
      <c r="C20" s="180"/>
      <c r="D20" s="175"/>
      <c r="E20" s="175"/>
      <c r="F20" s="183">
        <f>SUM(F14:F19)</f>
        <v>-43649682871938.953</v>
      </c>
      <c r="G20" s="179"/>
      <c r="H20" s="183">
        <f>SUM(H14:H19)</f>
        <v>6194</v>
      </c>
      <c r="I20" s="179"/>
      <c r="J20" s="183">
        <f>SUM(J14:J19)</f>
        <v>7088</v>
      </c>
    </row>
    <row r="21" spans="2:16" ht="26.25" customHeight="1" x14ac:dyDescent="0.5">
      <c r="B21" s="180" t="s">
        <v>1755</v>
      </c>
      <c r="C21" s="180"/>
      <c r="D21" s="175"/>
      <c r="E21" s="175"/>
      <c r="F21" s="188" t="e">
        <f>F20+F12</f>
        <v>#REF!</v>
      </c>
      <c r="G21" s="189"/>
      <c r="H21" s="188">
        <f>H20+H12</f>
        <v>55511.042583999966</v>
      </c>
      <c r="I21" s="189"/>
      <c r="J21" s="188">
        <f>J20+J12</f>
        <v>75459</v>
      </c>
      <c r="L21" s="166"/>
    </row>
    <row r="22" spans="2:16" ht="31.5" customHeight="1" x14ac:dyDescent="0.5">
      <c r="B22" s="184" t="s">
        <v>1756</v>
      </c>
      <c r="C22" s="185"/>
      <c r="D22" s="175"/>
      <c r="E22" s="175"/>
      <c r="F22" s="179"/>
      <c r="G22" s="179"/>
      <c r="H22" s="179"/>
      <c r="I22" s="179"/>
      <c r="J22" s="179"/>
    </row>
    <row r="23" spans="2:16" ht="31.5" customHeight="1" x14ac:dyDescent="0.5">
      <c r="B23" s="180" t="s">
        <v>1757</v>
      </c>
      <c r="C23" s="185"/>
      <c r="D23" s="175"/>
      <c r="E23" s="175"/>
      <c r="F23" s="190">
        <f>'35'!H18</f>
        <v>0</v>
      </c>
      <c r="G23" s="179"/>
      <c r="H23" s="179">
        <v>0</v>
      </c>
      <c r="I23" s="179"/>
      <c r="J23" s="179">
        <v>0</v>
      </c>
    </row>
    <row r="24" spans="2:16" ht="31.5" customHeight="1" x14ac:dyDescent="0.5">
      <c r="B24" s="180" t="s">
        <v>1758</v>
      </c>
      <c r="C24" s="185"/>
      <c r="D24" s="175"/>
      <c r="E24" s="175"/>
      <c r="F24" s="179">
        <f>'35'!H8</f>
        <v>39224386900101</v>
      </c>
      <c r="G24" s="179"/>
      <c r="H24" s="179">
        <v>0</v>
      </c>
      <c r="I24" s="179"/>
      <c r="J24" s="179">
        <v>0</v>
      </c>
      <c r="P24" s="191"/>
    </row>
    <row r="25" spans="2:16" ht="31.5" customHeight="1" x14ac:dyDescent="0.5">
      <c r="B25" s="180" t="s">
        <v>1759</v>
      </c>
      <c r="C25" s="185"/>
      <c r="D25" s="175"/>
      <c r="E25" s="175"/>
      <c r="F25" s="179">
        <v>0</v>
      </c>
      <c r="G25" s="179"/>
      <c r="H25" s="179">
        <v>0</v>
      </c>
      <c r="I25" s="179"/>
      <c r="J25" s="179">
        <v>0</v>
      </c>
    </row>
    <row r="26" spans="2:16" ht="31.5" customHeight="1" x14ac:dyDescent="0.5">
      <c r="B26" s="180" t="s">
        <v>1760</v>
      </c>
      <c r="C26" s="180"/>
      <c r="D26" s="175"/>
      <c r="E26" s="175"/>
      <c r="F26" s="179">
        <f>'4'!C20</f>
        <v>5260296705106</v>
      </c>
      <c r="G26" s="179"/>
      <c r="H26" s="179">
        <v>-38495</v>
      </c>
      <c r="I26" s="179"/>
      <c r="J26" s="179">
        <v>-38497</v>
      </c>
      <c r="P26" s="191"/>
    </row>
    <row r="27" spans="2:16" ht="31.5" customHeight="1" x14ac:dyDescent="0.5">
      <c r="B27" s="180" t="s">
        <v>1761</v>
      </c>
      <c r="C27" s="180"/>
      <c r="D27" s="175"/>
      <c r="E27" s="175"/>
      <c r="F27" s="183">
        <f>SUM(F23:F26)</f>
        <v>44484683605207</v>
      </c>
      <c r="G27" s="179"/>
      <c r="H27" s="183">
        <f>SUM(H26:H26)</f>
        <v>-38495</v>
      </c>
      <c r="I27" s="179"/>
      <c r="J27" s="183">
        <f>SUM(J26)</f>
        <v>-38497</v>
      </c>
    </row>
    <row r="28" spans="2:16" ht="31.5" customHeight="1" x14ac:dyDescent="0.5">
      <c r="B28" s="180" t="s">
        <v>1762</v>
      </c>
      <c r="C28" s="180"/>
      <c r="D28" s="175"/>
      <c r="E28" s="175"/>
      <c r="F28" s="179" t="e">
        <f>F27+F20+F12</f>
        <v>#REF!</v>
      </c>
      <c r="G28" s="179"/>
      <c r="H28" s="179">
        <f>H27+H20+H12</f>
        <v>17016.042583999966</v>
      </c>
      <c r="I28" s="179"/>
      <c r="J28" s="179">
        <f>J27+J20+J12</f>
        <v>36962</v>
      </c>
    </row>
    <row r="29" spans="2:16" ht="31.5" customHeight="1" x14ac:dyDescent="0.5">
      <c r="B29" s="180" t="s">
        <v>1763</v>
      </c>
      <c r="C29" s="180"/>
      <c r="D29" s="175"/>
      <c r="E29" s="175"/>
      <c r="F29" s="179">
        <f>'2'!F16</f>
        <v>154969892237</v>
      </c>
      <c r="G29" s="179"/>
      <c r="H29" s="179">
        <v>3082</v>
      </c>
      <c r="I29" s="179"/>
      <c r="J29" s="179">
        <v>3082</v>
      </c>
    </row>
    <row r="30" spans="2:16" ht="31.5" customHeight="1" x14ac:dyDescent="0.5">
      <c r="B30" s="180" t="s">
        <v>1764</v>
      </c>
      <c r="C30" s="180"/>
      <c r="D30" s="192"/>
      <c r="E30" s="175"/>
      <c r="F30" s="193">
        <f>-'12'!Z24</f>
        <v>6232746144</v>
      </c>
      <c r="G30" s="179"/>
      <c r="H30" s="193">
        <v>0</v>
      </c>
      <c r="I30" s="179"/>
      <c r="J30" s="193">
        <v>4</v>
      </c>
    </row>
    <row r="31" spans="2:16" ht="31.5" customHeight="1" thickBot="1" x14ac:dyDescent="0.55000000000000004">
      <c r="B31" s="180" t="s">
        <v>1765</v>
      </c>
      <c r="C31" s="180"/>
      <c r="D31" s="175"/>
      <c r="E31" s="175"/>
      <c r="F31" s="194" t="e">
        <f>SUM(F28:F30)</f>
        <v>#REF!</v>
      </c>
      <c r="G31" s="195"/>
      <c r="H31" s="194">
        <f>SUM(H28:H30)</f>
        <v>20098.042583999966</v>
      </c>
      <c r="I31" s="195"/>
      <c r="J31" s="194">
        <f>SUM(J28:J30)</f>
        <v>40048</v>
      </c>
    </row>
    <row r="32" spans="2:16" ht="23.25" customHeight="1" thickTop="1" x14ac:dyDescent="0.5">
      <c r="B32" s="180"/>
      <c r="C32" s="180"/>
      <c r="D32" s="175"/>
      <c r="E32" s="175"/>
      <c r="F32" s="179"/>
      <c r="G32" s="179"/>
      <c r="H32" s="179"/>
      <c r="I32" s="179"/>
      <c r="J32" s="179"/>
    </row>
    <row r="33" spans="2:15" ht="42" customHeight="1" x14ac:dyDescent="0.5">
      <c r="B33" s="1162" t="s">
        <v>1766</v>
      </c>
      <c r="C33" s="1162"/>
      <c r="D33" s="1162"/>
      <c r="E33" s="1162"/>
      <c r="F33" s="1162"/>
      <c r="G33" s="1162"/>
      <c r="H33" s="1162"/>
      <c r="I33" s="1162"/>
      <c r="J33" s="1162"/>
    </row>
    <row r="34" spans="2:15" ht="22.5" x14ac:dyDescent="0.5">
      <c r="D34" s="182"/>
      <c r="F34" s="196" t="e">
        <f>F31-'2'!D16</f>
        <v>#REF!</v>
      </c>
      <c r="H34" s="197">
        <f>H31-'[9]3'!H17</f>
        <v>4.2583999966154806E-2</v>
      </c>
      <c r="J34" s="166">
        <f>J31-'[9]3'!J17</f>
        <v>0</v>
      </c>
      <c r="N34" s="166"/>
    </row>
    <row r="36" spans="2:15" x14ac:dyDescent="0.5">
      <c r="D36" s="166"/>
      <c r="O36" s="166"/>
    </row>
    <row r="39" spans="2:15" x14ac:dyDescent="0.5">
      <c r="H39" s="166"/>
    </row>
    <row r="41" spans="2:15" x14ac:dyDescent="0.5">
      <c r="H41" s="166"/>
    </row>
  </sheetData>
  <mergeCells count="5">
    <mergeCell ref="B1:J1"/>
    <mergeCell ref="B2:J2"/>
    <mergeCell ref="B3:J3"/>
    <mergeCell ref="B4:J4"/>
    <mergeCell ref="B33:J33"/>
  </mergeCells>
  <printOptions horizontalCentered="1"/>
  <pageMargins left="0" right="0.39370078740157483" top="0.70866141732283472" bottom="0" header="0" footer="0"/>
  <pageSetup paperSize="9" scale="75" orientation="portrait" r:id="rId1"/>
  <headerFooter>
    <oddFooter>&amp;C&amp;"B Mitra,Bold"&amp;12&amp;A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2D839-B562-4172-8748-41CBB4499AB2}">
  <sheetPr codeName="Sheet8">
    <tabColor rgb="FFCA56B9"/>
    <pageSetUpPr fitToPage="1"/>
  </sheetPr>
  <dimension ref="A1:S45"/>
  <sheetViews>
    <sheetView rightToLeft="1" view="pageBreakPreview" topLeftCell="B1" zoomScale="60" zoomScaleNormal="100" workbookViewId="0">
      <selection activeCell="K16" sqref="K16"/>
    </sheetView>
  </sheetViews>
  <sheetFormatPr defaultColWidth="9.140625" defaultRowHeight="30.75" x14ac:dyDescent="0.7"/>
  <cols>
    <col min="1" max="1" width="10.42578125" style="125" customWidth="1"/>
    <col min="2" max="2" width="109.5703125" style="125" customWidth="1"/>
    <col min="3" max="3" width="0.85546875" style="125" customWidth="1"/>
    <col min="4" max="4" width="36.28515625" style="125" bestFit="1" customWidth="1"/>
    <col min="5" max="5" width="0.7109375" style="125" customWidth="1"/>
    <col min="6" max="6" width="30" style="125" customWidth="1"/>
    <col min="7" max="7" width="0.7109375" style="125" customWidth="1"/>
    <col min="8" max="8" width="30" style="125" customWidth="1"/>
    <col min="9" max="9" width="2.42578125" style="125" customWidth="1"/>
    <col min="10" max="10" width="19.42578125" style="125" customWidth="1"/>
    <col min="11" max="11" width="15.140625" style="125" customWidth="1"/>
    <col min="12" max="12" width="16" style="125" bestFit="1" customWidth="1"/>
    <col min="13" max="18" width="9.140625" style="125"/>
    <col min="19" max="19" width="12.28515625" style="125" bestFit="1" customWidth="1"/>
    <col min="20" max="16384" width="9.140625" style="125"/>
  </cols>
  <sheetData>
    <row r="1" spans="2:8" ht="41.25" customHeight="1" x14ac:dyDescent="0.7">
      <c r="B1" s="1165" t="str">
        <f>'[9]18'!B1:J1</f>
        <v>شرکت ساخت ابزار و قالبهای صنعتی پایوراندیش (سهامی خاص)</v>
      </c>
      <c r="C1" s="1165"/>
      <c r="D1" s="1165"/>
      <c r="E1" s="1165"/>
      <c r="F1" s="1165"/>
      <c r="G1" s="1165"/>
      <c r="H1" s="1165"/>
    </row>
    <row r="2" spans="2:8" ht="41.25" customHeight="1" x14ac:dyDescent="0.7">
      <c r="B2" s="1165" t="str">
        <f>'[9]18'!B2:J2</f>
        <v>گزارش مالی میان دوره ای</v>
      </c>
      <c r="C2" s="1165"/>
      <c r="D2" s="1165"/>
      <c r="E2" s="1165"/>
      <c r="F2" s="1165"/>
      <c r="G2" s="1165"/>
      <c r="H2" s="1165"/>
    </row>
    <row r="3" spans="2:8" ht="41.25" customHeight="1" x14ac:dyDescent="0.7">
      <c r="B3" s="1165" t="str">
        <f>'[9]18'!B3:J3</f>
        <v xml:space="preserve">یاداشت های توضیحی صورت های مالی </v>
      </c>
      <c r="C3" s="1165"/>
      <c r="D3" s="1165"/>
      <c r="E3" s="1165"/>
      <c r="F3" s="1165"/>
      <c r="G3" s="1165"/>
      <c r="H3" s="1165"/>
    </row>
    <row r="4" spans="2:8" ht="41.25" customHeight="1" x14ac:dyDescent="0.7">
      <c r="B4" s="1165" t="str">
        <f>'[9]18'!B4:J4</f>
        <v xml:space="preserve"> دوره  مالی شش ماهه منتهی به 30 اسفند ماه 1399</v>
      </c>
      <c r="C4" s="1165"/>
      <c r="D4" s="1165"/>
      <c r="E4" s="1165"/>
      <c r="F4" s="1165"/>
      <c r="G4" s="1165"/>
      <c r="H4" s="1165"/>
    </row>
    <row r="5" spans="2:8" ht="33.75" customHeight="1" x14ac:dyDescent="0.7">
      <c r="B5" s="1165"/>
      <c r="C5" s="1165"/>
      <c r="D5" s="1165"/>
      <c r="E5" s="1165"/>
      <c r="F5" s="1165"/>
      <c r="G5" s="1165"/>
      <c r="H5" s="1165"/>
    </row>
    <row r="6" spans="2:8" ht="41.25" customHeight="1" x14ac:dyDescent="0.7">
      <c r="B6" s="126" t="s">
        <v>1711</v>
      </c>
      <c r="C6" s="127"/>
      <c r="D6" s="127"/>
      <c r="E6" s="127"/>
      <c r="F6" s="127"/>
      <c r="G6" s="127"/>
      <c r="H6" s="127"/>
    </row>
    <row r="7" spans="2:8" ht="63" x14ac:dyDescent="0.7">
      <c r="C7" s="128"/>
      <c r="D7" s="129" t="s">
        <v>1712</v>
      </c>
      <c r="E7" s="130"/>
      <c r="F7" s="129" t="s">
        <v>1713</v>
      </c>
      <c r="G7" s="130"/>
      <c r="H7" s="129" t="s">
        <v>1714</v>
      </c>
    </row>
    <row r="8" spans="2:8" ht="58.5" customHeight="1" x14ac:dyDescent="0.8">
      <c r="B8" s="131"/>
      <c r="D8" s="132" t="s">
        <v>7</v>
      </c>
      <c r="E8" s="133"/>
      <c r="F8" s="132" t="s">
        <v>7</v>
      </c>
      <c r="G8" s="133"/>
      <c r="H8" s="132" t="s">
        <v>7</v>
      </c>
    </row>
    <row r="9" spans="2:8" s="138" customFormat="1" ht="54.75" customHeight="1" x14ac:dyDescent="0.25">
      <c r="B9" s="134" t="s">
        <v>9</v>
      </c>
      <c r="C9" s="135"/>
      <c r="D9" s="136">
        <v>0</v>
      </c>
      <c r="E9" s="137"/>
      <c r="F9" s="136">
        <f>'[9]2'!H21</f>
        <v>25513.042583999966</v>
      </c>
      <c r="G9" s="137"/>
      <c r="H9" s="136">
        <f>'[9]2'!J21</f>
        <v>83512</v>
      </c>
    </row>
    <row r="10" spans="2:8" s="138" customFormat="1" ht="56.25" customHeight="1" x14ac:dyDescent="0.25">
      <c r="B10" s="139" t="s">
        <v>1715</v>
      </c>
      <c r="D10" s="137"/>
      <c r="E10" s="137"/>
      <c r="F10" s="137"/>
      <c r="G10" s="140"/>
      <c r="H10" s="140"/>
    </row>
    <row r="11" spans="2:8" s="138" customFormat="1" ht="44.25" customHeight="1" x14ac:dyDescent="0.25">
      <c r="B11" s="141" t="s">
        <v>61</v>
      </c>
      <c r="D11" s="137">
        <v>0</v>
      </c>
      <c r="E11" s="137"/>
      <c r="F11" s="137">
        <f>-'[9]2'!H20</f>
        <v>9248</v>
      </c>
      <c r="G11" s="137"/>
      <c r="H11" s="137">
        <v>24867</v>
      </c>
    </row>
    <row r="12" spans="2:8" s="138" customFormat="1" ht="44.25" customHeight="1" x14ac:dyDescent="0.25">
      <c r="B12" s="141" t="s">
        <v>314</v>
      </c>
      <c r="D12" s="142">
        <v>0</v>
      </c>
      <c r="E12" s="137"/>
      <c r="F12" s="137">
        <f>-'[9]18'!G26-'[9]18'!G31</f>
        <v>-8630</v>
      </c>
      <c r="G12" s="137"/>
      <c r="H12" s="142">
        <v>-14375</v>
      </c>
    </row>
    <row r="13" spans="2:8" s="138" customFormat="1" ht="44.25" customHeight="1" x14ac:dyDescent="0.25">
      <c r="B13" s="141" t="s">
        <v>312</v>
      </c>
      <c r="D13" s="137"/>
      <c r="E13" s="137"/>
      <c r="F13" s="137">
        <v>0</v>
      </c>
      <c r="G13" s="137"/>
      <c r="H13" s="142">
        <v>0</v>
      </c>
    </row>
    <row r="14" spans="2:8" s="138" customFormat="1" ht="44.25" customHeight="1" x14ac:dyDescent="0.25">
      <c r="B14" s="141" t="s">
        <v>1716</v>
      </c>
      <c r="D14" s="142">
        <f>-'12'!Z23</f>
        <v>20239301928</v>
      </c>
      <c r="E14" s="137"/>
      <c r="F14" s="137">
        <v>-1346</v>
      </c>
      <c r="G14" s="137"/>
      <c r="H14" s="142">
        <v>-527</v>
      </c>
    </row>
    <row r="15" spans="2:8" s="138" customFormat="1" ht="44.25" customHeight="1" x14ac:dyDescent="0.25">
      <c r="B15" s="141" t="s">
        <v>1717</v>
      </c>
      <c r="D15" s="137"/>
      <c r="E15" s="137"/>
      <c r="F15" s="137">
        <v>0</v>
      </c>
      <c r="G15" s="137"/>
      <c r="H15" s="142">
        <v>0</v>
      </c>
    </row>
    <row r="16" spans="2:8" s="138" customFormat="1" ht="44.25" customHeight="1" x14ac:dyDescent="0.25">
      <c r="B16" s="141" t="s">
        <v>1718</v>
      </c>
      <c r="D16" s="137"/>
      <c r="E16" s="137"/>
      <c r="F16" s="137">
        <v>67</v>
      </c>
      <c r="G16" s="137"/>
      <c r="H16" s="137">
        <v>126</v>
      </c>
    </row>
    <row r="17" spans="1:19" s="138" customFormat="1" ht="44.25" customHeight="1" x14ac:dyDescent="0.25">
      <c r="B17" s="141" t="s">
        <v>1719</v>
      </c>
      <c r="D17" s="137" t="e">
        <f>'27'!#REF!</f>
        <v>#REF!</v>
      </c>
      <c r="E17" s="137"/>
      <c r="F17" s="143">
        <v>2993</v>
      </c>
      <c r="G17" s="140"/>
      <c r="H17" s="137">
        <v>6533</v>
      </c>
    </row>
    <row r="18" spans="1:19" s="138" customFormat="1" ht="44.25" customHeight="1" x14ac:dyDescent="0.25">
      <c r="B18" s="141" t="s">
        <v>1720</v>
      </c>
      <c r="D18" s="137"/>
      <c r="E18" s="137"/>
      <c r="F18" s="143">
        <v>0</v>
      </c>
      <c r="G18" s="140"/>
      <c r="H18" s="137">
        <f>-'[9]18'!I33</f>
        <v>-2583</v>
      </c>
    </row>
    <row r="19" spans="1:19" s="138" customFormat="1" ht="44.25" customHeight="1" x14ac:dyDescent="0.25">
      <c r="B19" s="141" t="s">
        <v>1721</v>
      </c>
      <c r="D19" s="137">
        <f>-'12'!Z24</f>
        <v>6232746144</v>
      </c>
      <c r="E19" s="137"/>
      <c r="F19" s="143">
        <v>0</v>
      </c>
      <c r="G19" s="140"/>
      <c r="H19" s="137">
        <f>-'[9]18'!I36</f>
        <v>-4</v>
      </c>
    </row>
    <row r="20" spans="1:19" s="138" customFormat="1" ht="44.25" customHeight="1" x14ac:dyDescent="0.25">
      <c r="B20" s="141" t="s">
        <v>237</v>
      </c>
      <c r="D20" s="137"/>
      <c r="E20" s="137"/>
      <c r="F20" s="142">
        <v>0</v>
      </c>
      <c r="G20" s="137"/>
      <c r="H20" s="142">
        <f>-'[9]18'!I37</f>
        <v>-537</v>
      </c>
    </row>
    <row r="21" spans="1:19" s="138" customFormat="1" ht="44.25" customHeight="1" x14ac:dyDescent="0.25">
      <c r="B21" s="141" t="s">
        <v>1722</v>
      </c>
      <c r="D21" s="144" t="e">
        <f>SUM(D11:D20)</f>
        <v>#REF!</v>
      </c>
      <c r="E21" s="137"/>
      <c r="F21" s="144">
        <f>SUM(F11:F17)</f>
        <v>2332</v>
      </c>
      <c r="G21" s="137"/>
      <c r="H21" s="144">
        <f>SUM(H11:H20)</f>
        <v>13500</v>
      </c>
    </row>
    <row r="22" spans="1:19" s="138" customFormat="1" ht="34.5" customHeight="1" x14ac:dyDescent="0.25">
      <c r="B22" s="141"/>
      <c r="D22" s="137"/>
      <c r="E22" s="137"/>
      <c r="F22" s="137"/>
      <c r="G22" s="137"/>
      <c r="H22" s="137"/>
    </row>
    <row r="23" spans="1:19" s="138" customFormat="1" ht="51.75" customHeight="1" x14ac:dyDescent="0.25">
      <c r="B23" s="139" t="s">
        <v>1723</v>
      </c>
      <c r="C23" s="135"/>
      <c r="D23" s="137"/>
      <c r="E23" s="140"/>
      <c r="F23" s="140"/>
      <c r="G23" s="140"/>
      <c r="H23" s="140"/>
    </row>
    <row r="24" spans="1:19" s="138" customFormat="1" ht="51.75" customHeight="1" x14ac:dyDescent="0.25">
      <c r="B24" s="141" t="s">
        <v>1724</v>
      </c>
      <c r="D24" s="137">
        <f>'2'!F15-'2'!D15</f>
        <v>3884048684442</v>
      </c>
      <c r="E24" s="137"/>
      <c r="F24" s="142">
        <v>-9169</v>
      </c>
      <c r="G24" s="140"/>
      <c r="H24" s="137">
        <v>-15265</v>
      </c>
    </row>
    <row r="25" spans="1:19" s="138" customFormat="1" ht="51.75" customHeight="1" x14ac:dyDescent="0.25">
      <c r="B25" s="141" t="s">
        <v>1725</v>
      </c>
      <c r="E25" s="137"/>
      <c r="F25" s="137">
        <v>-26785</v>
      </c>
      <c r="G25" s="140"/>
      <c r="H25" s="137">
        <v>-127536</v>
      </c>
    </row>
    <row r="26" spans="1:19" s="138" customFormat="1" ht="51.75" customHeight="1" x14ac:dyDescent="0.25">
      <c r="B26" s="141" t="s">
        <v>1726</v>
      </c>
      <c r="D26" s="137">
        <f>'2'!F14-'2'!D14</f>
        <v>18585618282</v>
      </c>
      <c r="E26" s="137"/>
      <c r="F26" s="142">
        <v>-439</v>
      </c>
      <c r="G26" s="140"/>
      <c r="H26" s="137">
        <v>109</v>
      </c>
      <c r="S26" s="145">
        <f>D27-'[9]5'!F34</f>
        <v>4471951835311.999</v>
      </c>
    </row>
    <row r="27" spans="1:19" s="138" customFormat="1" ht="51.75" customHeight="1" x14ac:dyDescent="0.25">
      <c r="B27" s="141" t="s">
        <v>1727</v>
      </c>
      <c r="D27" s="137">
        <f>'2'!D25-'2'!F25</f>
        <v>4471951835312</v>
      </c>
      <c r="E27" s="137"/>
      <c r="F27" s="137">
        <v>72235</v>
      </c>
      <c r="G27" s="140"/>
      <c r="H27" s="137">
        <v>130053</v>
      </c>
      <c r="J27" s="138">
        <v>40069</v>
      </c>
      <c r="K27" s="146">
        <f>'[9]3'!J32-'[9]3'!F32</f>
        <v>24650.910688000004</v>
      </c>
      <c r="L27" s="147">
        <f>K27-'[9]26'!P17+'[9]26'!R17</f>
        <v>40043.910688000004</v>
      </c>
    </row>
    <row r="28" spans="1:19" s="138" customFormat="1" ht="51.75" customHeight="1" x14ac:dyDescent="0.25">
      <c r="B28" s="141" t="s">
        <v>237</v>
      </c>
      <c r="D28" s="137">
        <f>'2'!D29-'2'!F29</f>
        <v>5323878342708.9551</v>
      </c>
      <c r="E28" s="137"/>
      <c r="F28" s="142">
        <v>0</v>
      </c>
      <c r="G28" s="140"/>
      <c r="H28" s="137">
        <v>-1808</v>
      </c>
      <c r="K28" s="146">
        <f>K27+83512</f>
        <v>108162.910688</v>
      </c>
      <c r="L28" s="146">
        <f>L27-2</f>
        <v>40041.910688000004</v>
      </c>
    </row>
    <row r="29" spans="1:19" s="138" customFormat="1" ht="51.75" customHeight="1" x14ac:dyDescent="0.25">
      <c r="B29" s="141" t="s">
        <v>1728</v>
      </c>
      <c r="D29" s="144">
        <f>SUM(D24:D28)</f>
        <v>13698464480744.955</v>
      </c>
      <c r="E29" s="137"/>
      <c r="F29" s="144">
        <f>SUM(F24:F28)-1</f>
        <v>35841</v>
      </c>
      <c r="G29" s="137"/>
      <c r="H29" s="144">
        <f>SUM(H24:H28)+2</f>
        <v>-14445</v>
      </c>
    </row>
    <row r="30" spans="1:19" s="138" customFormat="1" ht="51.75" customHeight="1" thickBot="1" x14ac:dyDescent="0.3">
      <c r="B30" s="141" t="s">
        <v>41</v>
      </c>
      <c r="D30" s="148" t="e">
        <f>D29+D21+D9</f>
        <v>#REF!</v>
      </c>
      <c r="E30" s="137"/>
      <c r="F30" s="148">
        <f>F29+F21+F9</f>
        <v>63686.042583999966</v>
      </c>
      <c r="G30" s="137"/>
      <c r="H30" s="148">
        <f>H29+H21+H9</f>
        <v>82567</v>
      </c>
    </row>
    <row r="31" spans="1:19" s="138" customFormat="1" ht="34.5" customHeight="1" thickTop="1" x14ac:dyDescent="0.25">
      <c r="A31" s="149"/>
      <c r="B31" s="149"/>
      <c r="D31" s="149"/>
      <c r="E31" s="149"/>
      <c r="F31" s="149"/>
      <c r="H31" s="150"/>
    </row>
    <row r="32" spans="1:19" s="151" customFormat="1" ht="39" customHeight="1" x14ac:dyDescent="0.7">
      <c r="B32" s="126" t="s">
        <v>1729</v>
      </c>
      <c r="C32" s="152"/>
      <c r="D32" s="153"/>
      <c r="E32" s="152"/>
      <c r="G32" s="152"/>
    </row>
    <row r="33" spans="2:8" s="151" customFormat="1" ht="39" customHeight="1" x14ac:dyDescent="0.4">
      <c r="B33" s="1166" t="s">
        <v>1730</v>
      </c>
      <c r="C33" s="1166"/>
      <c r="D33" s="1166"/>
      <c r="E33" s="1166"/>
      <c r="F33" s="1166"/>
      <c r="G33" s="1166"/>
      <c r="H33" s="1166"/>
    </row>
    <row r="34" spans="2:8" s="151" customFormat="1" ht="35.25" x14ac:dyDescent="0.8">
      <c r="B34" s="154"/>
      <c r="C34" s="152"/>
      <c r="E34" s="152"/>
      <c r="F34" s="155" t="s">
        <v>1402</v>
      </c>
      <c r="G34" s="156"/>
      <c r="H34" s="155" t="s">
        <v>1731</v>
      </c>
    </row>
    <row r="35" spans="2:8" s="151" customFormat="1" ht="36.75" customHeight="1" x14ac:dyDescent="0.7">
      <c r="B35" s="157"/>
      <c r="C35" s="125"/>
      <c r="F35" s="158" t="s">
        <v>7</v>
      </c>
      <c r="G35" s="159"/>
      <c r="H35" s="158" t="s">
        <v>7</v>
      </c>
    </row>
    <row r="36" spans="2:8" s="151" customFormat="1" ht="37.5" customHeight="1" x14ac:dyDescent="0.7">
      <c r="B36" s="160" t="s">
        <v>1732</v>
      </c>
      <c r="C36" s="125"/>
      <c r="F36" s="161">
        <v>0</v>
      </c>
      <c r="G36" s="159"/>
      <c r="H36" s="161">
        <v>566</v>
      </c>
    </row>
    <row r="37" spans="2:8" s="151" customFormat="1" ht="37.5" customHeight="1" x14ac:dyDescent="0.7">
      <c r="B37" s="160" t="s">
        <v>1733</v>
      </c>
      <c r="C37" s="125"/>
      <c r="F37" s="161">
        <v>0</v>
      </c>
      <c r="G37" s="159"/>
      <c r="H37" s="161">
        <v>157</v>
      </c>
    </row>
    <row r="38" spans="2:8" s="151" customFormat="1" ht="35.25" x14ac:dyDescent="0.7">
      <c r="B38" s="160" t="s">
        <v>1734</v>
      </c>
      <c r="C38" s="125"/>
      <c r="F38" s="161">
        <v>14877</v>
      </c>
      <c r="G38" s="159"/>
      <c r="H38" s="161"/>
    </row>
    <row r="39" spans="2:8" s="151" customFormat="1" ht="39.75" customHeight="1" thickBot="1" x14ac:dyDescent="0.75">
      <c r="B39" s="125"/>
      <c r="C39" s="125"/>
      <c r="F39" s="162">
        <f>SUM(F36:F38)</f>
        <v>14877</v>
      </c>
      <c r="G39" s="159"/>
      <c r="H39" s="162">
        <f>SUM(H36:H37)</f>
        <v>723</v>
      </c>
    </row>
    <row r="40" spans="2:8" s="151" customFormat="1" ht="38.25" customHeight="1" thickTop="1" x14ac:dyDescent="0.7">
      <c r="B40" s="1163" t="s">
        <v>1735</v>
      </c>
      <c r="C40" s="1163"/>
      <c r="D40" s="1163"/>
      <c r="E40" s="152"/>
      <c r="G40" s="152"/>
    </row>
    <row r="41" spans="2:8" s="151" customFormat="1" ht="38.25" customHeight="1" x14ac:dyDescent="0.7">
      <c r="B41" s="157"/>
      <c r="C41" s="152"/>
      <c r="E41" s="152"/>
      <c r="G41" s="152"/>
    </row>
    <row r="42" spans="2:8" s="151" customFormat="1" ht="40.5" customHeight="1" x14ac:dyDescent="0.7">
      <c r="B42" s="126" t="s">
        <v>1736</v>
      </c>
      <c r="C42" s="152"/>
      <c r="E42" s="152"/>
      <c r="G42" s="152"/>
    </row>
    <row r="43" spans="2:8" s="151" customFormat="1" ht="96" customHeight="1" x14ac:dyDescent="0.4">
      <c r="B43" s="1164" t="s">
        <v>1737</v>
      </c>
      <c r="C43" s="1164"/>
      <c r="D43" s="1164"/>
      <c r="E43" s="1164"/>
      <c r="F43" s="1164"/>
      <c r="G43" s="1164"/>
      <c r="H43" s="1164"/>
    </row>
    <row r="45" spans="2:8" ht="33.75" customHeight="1" x14ac:dyDescent="0.7">
      <c r="B45" s="127"/>
      <c r="C45" s="127"/>
      <c r="D45" s="127"/>
      <c r="E45" s="127"/>
      <c r="F45" s="127"/>
      <c r="G45" s="127"/>
      <c r="H45" s="127"/>
    </row>
  </sheetData>
  <mergeCells count="8">
    <mergeCell ref="B40:D40"/>
    <mergeCell ref="B43:H43"/>
    <mergeCell ref="B1:H1"/>
    <mergeCell ref="B2:H2"/>
    <mergeCell ref="B3:H3"/>
    <mergeCell ref="B4:H4"/>
    <mergeCell ref="B5:H5"/>
    <mergeCell ref="B33:H33"/>
  </mergeCells>
  <printOptions horizontalCentered="1"/>
  <pageMargins left="0" right="0.39370078740157483" top="0.70866141732283472" bottom="0" header="0" footer="0"/>
  <pageSetup paperSize="9" scale="44" orientation="portrait" r:id="rId1"/>
  <headerFooter>
    <oddFooter>&amp;C&amp;"B Mitra,Bold"&amp;16&amp;A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57</vt:i4>
      </vt:variant>
    </vt:vector>
  </HeadingPairs>
  <TitlesOfParts>
    <vt:vector size="117" baseType="lpstr">
      <vt:lpstr>جامع</vt:lpstr>
      <vt:lpstr>تراز 1399</vt:lpstr>
      <vt:lpstr>ریال</vt:lpstr>
      <vt:lpstr>تراز 1400</vt:lpstr>
      <vt:lpstr>سربرگ</vt:lpstr>
      <vt:lpstr>1</vt:lpstr>
      <vt:lpstr>2</vt:lpstr>
      <vt:lpstr>5 (2)</vt:lpstr>
      <vt:lpstr>270</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21.</vt:lpstr>
      <vt:lpstr>36</vt:lpstr>
      <vt:lpstr>37</vt:lpstr>
      <vt:lpstr>38</vt:lpstr>
      <vt:lpstr>39</vt:lpstr>
      <vt:lpstr>40</vt:lpstr>
      <vt:lpstr>41</vt:lpstr>
      <vt:lpstr>42</vt:lpstr>
      <vt:lpstr>43</vt:lpstr>
      <vt:lpstr>44</vt:lpstr>
      <vt:lpstr>45</vt:lpstr>
      <vt:lpstr>42-بررسی مجدد</vt:lpstr>
      <vt:lpstr>46</vt:lpstr>
      <vt:lpstr>47</vt:lpstr>
      <vt:lpstr>48</vt:lpstr>
      <vt:lpstr>49</vt:lpstr>
      <vt:lpstr>ریز</vt:lpstr>
      <vt:lpstr>مواد و مصالح 1398 (2)</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'21.'!Print_Area</vt:lpstr>
      <vt:lpstr>'22'!Print_Area</vt:lpstr>
      <vt:lpstr>'23'!Print_Area</vt:lpstr>
      <vt:lpstr>'24'!Print_Area</vt:lpstr>
      <vt:lpstr>'25'!Print_Area</vt:lpstr>
      <vt:lpstr>'26'!Print_Area</vt:lpstr>
      <vt:lpstr>'27'!Print_Area</vt:lpstr>
      <vt:lpstr>'270'!Print_Area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'42-بررسی مجدد'!Print_Area</vt:lpstr>
      <vt:lpstr>'43'!Print_Area</vt:lpstr>
      <vt:lpstr>'44'!Print_Area</vt:lpstr>
      <vt:lpstr>'45'!Print_Area</vt:lpstr>
      <vt:lpstr>'46'!Print_Area</vt:lpstr>
      <vt:lpstr>'47'!Print_Area</vt:lpstr>
      <vt:lpstr>'48'!Print_Area</vt:lpstr>
      <vt:lpstr>'49'!Print_Area</vt:lpstr>
      <vt:lpstr>'5'!Print_Area</vt:lpstr>
      <vt:lpstr>'5 (2)'!Print_Area</vt:lpstr>
      <vt:lpstr>'6'!Print_Area</vt:lpstr>
      <vt:lpstr>'7'!Print_Area</vt:lpstr>
      <vt:lpstr>'8'!Print_Area</vt:lpstr>
      <vt:lpstr>'9'!Print_Area</vt:lpstr>
      <vt:lpstr>'تراز 1399'!Print_Area</vt:lpstr>
      <vt:lpstr>'تراز 1400'!Print_Area</vt:lpstr>
      <vt:lpstr>ریز!Print_Area</vt:lpstr>
      <vt:lpstr>سربرگ!Print_Area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hesabras3</dc:creator>
  <cp:lastModifiedBy>Imaghian AmirAbbas</cp:lastModifiedBy>
  <cp:lastPrinted>2022-07-16T19:46:57Z</cp:lastPrinted>
  <dcterms:created xsi:type="dcterms:W3CDTF">2019-08-07T05:51:31Z</dcterms:created>
  <dcterms:modified xsi:type="dcterms:W3CDTF">2022-07-16T19:49:08Z</dcterms:modified>
</cp:coreProperties>
</file>